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5.xml" ContentType="application/vnd.openxmlformats-officedocument.drawingml.chartshapes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\OneDrive - MSFT\Desktop\QC_INI\"/>
    </mc:Choice>
  </mc:AlternateContent>
  <xr:revisionPtr revIDLastSave="0" documentId="13_ncr:1_{B2D69BFC-3C98-410E-9D51-47DADC28AAB4}" xr6:coauthVersionLast="47" xr6:coauthVersionMax="47" xr10:uidLastSave="{00000000-0000-0000-0000-000000000000}"/>
  <bookViews>
    <workbookView xWindow="-108" yWindow="-108" windowWidth="23256" windowHeight="12456" firstSheet="4" activeTab="14" xr2:uid="{00000000-000D-0000-FFFF-FFFF00000000}"/>
  </bookViews>
  <sheets>
    <sheet name="Início" sheetId="1" r:id="rId1"/>
    <sheet name="Configuração" sheetId="2" r:id="rId2"/>
    <sheet name="Analitos" sheetId="3" r:id="rId3"/>
    <sheet name="LotesStore" sheetId="4" state="veryHidden" r:id="rId4"/>
    <sheet name="DB_Resultados" sheetId="5" r:id="rId5"/>
    <sheet name="Calc" sheetId="6" state="veryHidden" r:id="rId6"/>
    <sheet name="Painel" sheetId="7" r:id="rId7"/>
    <sheet name="Registros" sheetId="8" r:id="rId8"/>
    <sheet name="EQC_Dados" sheetId="9" r:id="rId9"/>
    <sheet name="Estatística" sheetId="10" r:id="rId10"/>
    <sheet name="Usuarios" sheetId="11" r:id="rId11"/>
    <sheet name="Liberação" sheetId="12" r:id="rId12"/>
    <sheet name="LiberStore" sheetId="13" state="veryHidden" r:id="rId13"/>
    <sheet name="RegistrosStore" sheetId="14" state="veryHidden" r:id="rId14"/>
    <sheet name="Resultados" sheetId="16" r:id="rId15"/>
    <sheet name="Login" sheetId="15" state="veryHidden" r:id="rId16"/>
    <sheet name="Importar" sheetId="17" r:id="rId17"/>
    <sheet name="Cfg_Especificacoes" sheetId="18" state="veryHidden" r:id="rId18"/>
    <sheet name="DB_Especificacoes" sheetId="19" state="veryHidden" r:id="rId19"/>
    <sheet name="Eng_Especificacoes" sheetId="20" state="veryHidden" r:id="rId20"/>
  </sheets>
  <functionGroups builtInGroupCount="19"/>
  <definedNames>
    <definedName name="aInput">Analitos!$E$4:$P$43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Data_Fim_Visao">Estatística!$F$11</definedName>
    <definedName name="Data_Inicio_Visao">Estatística!$D$11</definedName>
    <definedName name="engBIAStp">Eng_Especificacoes!$E$4:$E$43</definedName>
    <definedName name="engCVtp">Eng_Especificacoes!$D$4:$D$43</definedName>
    <definedName name="engEspAnalito">Eng_Especificacoes!$A$4:$A$43</definedName>
    <definedName name="engEspAno">Eng_Especificacoes!$B$1</definedName>
    <definedName name="engETp">Eng_Especificacoes!$F$4:$F$43</definedName>
    <definedName name="Estat_Ano">Estatística!$D$10</definedName>
    <definedName name="Estat_Exclusoes">Estatística!$V$8:$W$12</definedName>
    <definedName name="Estat_Fim_Efetiva">Estatística!$J$5</definedName>
    <definedName name="Estat_Ini_Efetiva">Estatística!$H$5</definedName>
    <definedName name="Estat_Lote">Estatística!$B$11</definedName>
    <definedName name="Estat_Parte">Estatística!$F$10</definedName>
    <definedName name="Estat_Visao">Estatística!$B$10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DB_Resultados!$E$4:$E$15003</definedName>
    <definedName name="rData">DB_Resultados!$B$4:$B$15003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ep1">Registros!$F$4:$F$203</definedName>
    <definedName name="regRep2">Registros!$G$4:$G$203</definedName>
    <definedName name="regRep3">Registros!$H$4:$H$203</definedName>
    <definedName name="regView">Registros!$B$4:$M$203</definedName>
    <definedName name="rFirst">DB_Resultados!$BB$4:$BB$15003</definedName>
    <definedName name="rLote">DB_Resultados!$BA$4:$BA$15003</definedName>
    <definedName name="rNivel">DB_Resultados!$C$4:$C$15003</definedName>
    <definedName name="rRUN">DB_Resultados!$A$4:$A$15003</definedName>
    <definedName name="rRunUnico">DB_Resultados!$BC$4:$BC$15003</definedName>
    <definedName name="rStatus">DB_Resultados!$G$4:$G$15003</definedName>
    <definedName name="rValor">DB_Resultados!$F$4:$F$15003</definedName>
    <definedName name="selAnalito">Painel!$C$3</definedName>
    <definedName name="xrunmax">Calc!$BG$1</definedName>
    <definedName name="xrunmin">Calc!$BF$1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2" i="10" l="1"/>
  <c r="V12" i="10"/>
  <c r="W11" i="10"/>
  <c r="V11" i="10"/>
  <c r="W10" i="10"/>
  <c r="V10" i="10"/>
  <c r="W9" i="10"/>
  <c r="V9" i="10"/>
  <c r="W8" i="10"/>
  <c r="V8" i="10"/>
  <c r="J5" i="10"/>
  <c r="H5" i="10"/>
  <c r="BA4" i="5"/>
  <c r="BA5" i="5"/>
  <c r="BA6" i="5"/>
  <c r="BA7" i="5"/>
  <c r="BA8" i="5"/>
  <c r="BA9" i="5"/>
  <c r="BA10" i="5"/>
  <c r="BA11" i="5"/>
  <c r="BA12" i="5"/>
  <c r="BA13" i="5"/>
  <c r="BA14" i="5"/>
  <c r="BA15" i="5"/>
  <c r="BA16" i="5"/>
  <c r="BA17" i="5"/>
  <c r="BA18" i="5"/>
  <c r="BA19" i="5"/>
  <c r="BA20" i="5"/>
  <c r="BA21" i="5"/>
  <c r="BA22" i="5"/>
  <c r="BA23" i="5"/>
  <c r="BA24" i="5"/>
  <c r="BA25" i="5"/>
  <c r="BA26" i="5"/>
  <c r="BA27" i="5"/>
  <c r="BA28" i="5"/>
  <c r="BA29" i="5"/>
  <c r="BA30" i="5"/>
  <c r="BA31" i="5"/>
  <c r="BA32" i="5"/>
  <c r="BA33" i="5"/>
  <c r="BA34" i="5"/>
  <c r="BA35" i="5"/>
  <c r="BA36" i="5"/>
  <c r="BA37" i="5"/>
  <c r="BA38" i="5"/>
  <c r="BA39" i="5"/>
  <c r="BA40" i="5"/>
  <c r="BA41" i="5"/>
  <c r="BA42" i="5"/>
  <c r="BA43" i="5"/>
  <c r="BA44" i="5"/>
  <c r="BA45" i="5"/>
  <c r="BA46" i="5"/>
  <c r="BA47" i="5"/>
  <c r="BA48" i="5"/>
  <c r="BA49" i="5"/>
  <c r="BA50" i="5"/>
  <c r="BA51" i="5"/>
  <c r="BA52" i="5"/>
  <c r="BA53" i="5"/>
  <c r="BA54" i="5"/>
  <c r="BA55" i="5"/>
  <c r="BA56" i="5"/>
  <c r="BA57" i="5"/>
  <c r="BA58" i="5"/>
  <c r="BA59" i="5"/>
  <c r="BA60" i="5"/>
  <c r="BA61" i="5"/>
  <c r="BA62" i="5"/>
  <c r="BA63" i="5"/>
  <c r="BA64" i="5"/>
  <c r="BA65" i="5"/>
  <c r="BA66" i="5"/>
  <c r="BA67" i="5"/>
  <c r="BA68" i="5"/>
  <c r="BA69" i="5"/>
  <c r="BA70" i="5"/>
  <c r="BA71" i="5"/>
  <c r="BA72" i="5"/>
  <c r="BA73" i="5"/>
  <c r="BA74" i="5"/>
  <c r="BA75" i="5"/>
  <c r="BA76" i="5"/>
  <c r="BA77" i="5"/>
  <c r="BA78" i="5"/>
  <c r="BA79" i="5"/>
  <c r="BA80" i="5"/>
  <c r="BA81" i="5"/>
  <c r="BA82" i="5"/>
  <c r="BA83" i="5"/>
  <c r="BA84" i="5"/>
  <c r="BA85" i="5"/>
  <c r="BA86" i="5"/>
  <c r="BA87" i="5"/>
  <c r="BA88" i="5"/>
  <c r="BA89" i="5"/>
  <c r="BA90" i="5"/>
  <c r="BA91" i="5"/>
  <c r="BA92" i="5"/>
  <c r="BA93" i="5"/>
  <c r="BA94" i="5"/>
  <c r="BA95" i="5"/>
  <c r="BA96" i="5"/>
  <c r="BA97" i="5"/>
  <c r="BA98" i="5"/>
  <c r="BA99" i="5"/>
  <c r="BA100" i="5"/>
  <c r="BA101" i="5"/>
  <c r="BA102" i="5"/>
  <c r="BA103" i="5"/>
  <c r="BA104" i="5"/>
  <c r="BA105" i="5"/>
  <c r="BA106" i="5"/>
  <c r="BA107" i="5"/>
  <c r="BA108" i="5"/>
  <c r="BA109" i="5"/>
  <c r="BA110" i="5"/>
  <c r="BA111" i="5"/>
  <c r="BA112" i="5"/>
  <c r="BA113" i="5"/>
  <c r="BA114" i="5"/>
  <c r="BA115" i="5"/>
  <c r="BA116" i="5"/>
  <c r="BA117" i="5"/>
  <c r="BA118" i="5"/>
  <c r="BA119" i="5"/>
  <c r="BA120" i="5"/>
  <c r="BA121" i="5"/>
  <c r="BA122" i="5"/>
  <c r="BA123" i="5"/>
  <c r="BA124" i="5"/>
  <c r="BA125" i="5"/>
  <c r="BA126" i="5"/>
  <c r="BA127" i="5"/>
  <c r="BA128" i="5"/>
  <c r="BA129" i="5"/>
  <c r="BA130" i="5"/>
  <c r="BA131" i="5"/>
  <c r="BA132" i="5"/>
  <c r="BA133" i="5"/>
  <c r="BA134" i="5"/>
  <c r="BA135" i="5"/>
  <c r="BA136" i="5"/>
  <c r="BA137" i="5"/>
  <c r="BA138" i="5"/>
  <c r="BA139" i="5"/>
  <c r="BA140" i="5"/>
  <c r="BA141" i="5"/>
  <c r="BA142" i="5"/>
  <c r="BA143" i="5"/>
  <c r="BA144" i="5"/>
  <c r="BA145" i="5"/>
  <c r="BA146" i="5"/>
  <c r="BA147" i="5"/>
  <c r="BA148" i="5"/>
  <c r="BA149" i="5"/>
  <c r="BA150" i="5"/>
  <c r="BA151" i="5"/>
  <c r="BA152" i="5"/>
  <c r="BA153" i="5"/>
  <c r="BA154" i="5"/>
  <c r="BA155" i="5"/>
  <c r="BA156" i="5"/>
  <c r="BA157" i="5"/>
  <c r="BA158" i="5"/>
  <c r="BA159" i="5"/>
  <c r="BA160" i="5"/>
  <c r="BA161" i="5"/>
  <c r="BA162" i="5"/>
  <c r="BA163" i="5"/>
  <c r="BA164" i="5"/>
  <c r="BA165" i="5"/>
  <c r="BA166" i="5"/>
  <c r="BA167" i="5"/>
  <c r="BA168" i="5"/>
  <c r="BA169" i="5"/>
  <c r="BA170" i="5"/>
  <c r="BA171" i="5"/>
  <c r="BA172" i="5"/>
  <c r="BA173" i="5"/>
  <c r="BA174" i="5"/>
  <c r="BA175" i="5"/>
  <c r="BA176" i="5"/>
  <c r="BA177" i="5"/>
  <c r="BA178" i="5"/>
  <c r="BA179" i="5"/>
  <c r="BA180" i="5"/>
  <c r="BA181" i="5"/>
  <c r="BA182" i="5"/>
  <c r="BA183" i="5"/>
  <c r="BA184" i="5"/>
  <c r="BA185" i="5"/>
  <c r="BA186" i="5"/>
  <c r="BA187" i="5"/>
  <c r="BA188" i="5"/>
  <c r="BA189" i="5"/>
  <c r="BA190" i="5"/>
  <c r="BA191" i="5"/>
  <c r="BA192" i="5"/>
  <c r="BA193" i="5"/>
  <c r="BA194" i="5"/>
  <c r="BA195" i="5"/>
  <c r="BA196" i="5"/>
  <c r="BA197" i="5"/>
  <c r="BA198" i="5"/>
  <c r="BA199" i="5"/>
  <c r="BA200" i="5"/>
  <c r="BA201" i="5"/>
  <c r="BA202" i="5"/>
  <c r="BA203" i="5"/>
  <c r="BA204" i="5"/>
  <c r="BA205" i="5"/>
  <c r="BA206" i="5"/>
  <c r="BA207" i="5"/>
  <c r="BA208" i="5"/>
  <c r="BA209" i="5"/>
  <c r="BA210" i="5"/>
  <c r="BA211" i="5"/>
  <c r="BA212" i="5"/>
  <c r="BA213" i="5"/>
  <c r="BA214" i="5"/>
  <c r="BA215" i="5"/>
  <c r="BA216" i="5"/>
  <c r="BA217" i="5"/>
  <c r="BA218" i="5"/>
  <c r="BA219" i="5"/>
  <c r="BA220" i="5"/>
  <c r="BA221" i="5"/>
  <c r="BA222" i="5"/>
  <c r="BA223" i="5"/>
  <c r="BA224" i="5"/>
  <c r="BA225" i="5"/>
  <c r="BA226" i="5"/>
  <c r="BA227" i="5"/>
  <c r="BA228" i="5"/>
  <c r="BA229" i="5"/>
  <c r="BA230" i="5"/>
  <c r="BA231" i="5"/>
  <c r="BA232" i="5"/>
  <c r="BA233" i="5"/>
  <c r="BA234" i="5"/>
  <c r="BA235" i="5"/>
  <c r="BA236" i="5"/>
  <c r="BA237" i="5"/>
  <c r="BA238" i="5"/>
  <c r="BA239" i="5"/>
  <c r="BA240" i="5"/>
  <c r="BA241" i="5"/>
  <c r="BA242" i="5"/>
  <c r="BA243" i="5"/>
  <c r="BA244" i="5"/>
  <c r="BA245" i="5"/>
  <c r="BA246" i="5"/>
  <c r="BA247" i="5"/>
  <c r="BA248" i="5"/>
  <c r="BA249" i="5"/>
  <c r="BA250" i="5"/>
  <c r="BA251" i="5"/>
  <c r="BA252" i="5"/>
  <c r="BA253" i="5"/>
  <c r="BA254" i="5"/>
  <c r="BA255" i="5"/>
  <c r="BA256" i="5"/>
  <c r="BA257" i="5"/>
  <c r="BA258" i="5"/>
  <c r="BA259" i="5"/>
  <c r="BA260" i="5"/>
  <c r="BA261" i="5"/>
  <c r="BA262" i="5"/>
  <c r="BA263" i="5"/>
  <c r="BA264" i="5"/>
  <c r="BA265" i="5"/>
  <c r="BA266" i="5"/>
  <c r="BA267" i="5"/>
  <c r="BA268" i="5"/>
  <c r="BA269" i="5"/>
  <c r="BA270" i="5"/>
  <c r="BA271" i="5"/>
  <c r="BA272" i="5"/>
  <c r="BA273" i="5"/>
  <c r="BA274" i="5"/>
  <c r="BA275" i="5"/>
  <c r="BA276" i="5"/>
  <c r="BA277" i="5"/>
  <c r="BA278" i="5"/>
  <c r="BA279" i="5"/>
  <c r="BA280" i="5"/>
  <c r="BA281" i="5"/>
  <c r="BA282" i="5"/>
  <c r="BA283" i="5"/>
  <c r="BA284" i="5"/>
  <c r="BA285" i="5"/>
  <c r="BA286" i="5"/>
  <c r="BA287" i="5"/>
  <c r="BA288" i="5"/>
  <c r="BA289" i="5"/>
  <c r="BA290" i="5"/>
  <c r="BA291" i="5"/>
  <c r="BA292" i="5"/>
  <c r="BA293" i="5"/>
  <c r="BA294" i="5"/>
  <c r="BA295" i="5"/>
  <c r="BA296" i="5"/>
  <c r="BA297" i="5"/>
  <c r="BA298" i="5"/>
  <c r="BA299" i="5"/>
  <c r="BA300" i="5"/>
  <c r="BA301" i="5"/>
  <c r="BA302" i="5"/>
  <c r="BA303" i="5"/>
  <c r="BA304" i="5"/>
  <c r="BA305" i="5"/>
  <c r="BA306" i="5"/>
  <c r="BA307" i="5"/>
  <c r="BA308" i="5"/>
  <c r="BA309" i="5"/>
  <c r="BA310" i="5"/>
  <c r="BA311" i="5"/>
  <c r="BA312" i="5"/>
  <c r="BA313" i="5"/>
  <c r="BA314" i="5"/>
  <c r="BA315" i="5"/>
  <c r="BA316" i="5"/>
  <c r="BA317" i="5"/>
  <c r="BA318" i="5"/>
  <c r="BA319" i="5"/>
  <c r="BA320" i="5"/>
  <c r="BA321" i="5"/>
  <c r="BA322" i="5"/>
  <c r="BA323" i="5"/>
  <c r="BA324" i="5"/>
  <c r="BA325" i="5"/>
  <c r="BA326" i="5"/>
  <c r="BA327" i="5"/>
  <c r="BA328" i="5"/>
  <c r="BA329" i="5"/>
  <c r="BA330" i="5"/>
  <c r="BA331" i="5"/>
  <c r="BA332" i="5"/>
  <c r="BA333" i="5"/>
  <c r="BA334" i="5"/>
  <c r="BA335" i="5"/>
  <c r="BA336" i="5"/>
  <c r="BA337" i="5"/>
  <c r="BA338" i="5"/>
  <c r="BA339" i="5"/>
  <c r="BA340" i="5"/>
  <c r="BA341" i="5"/>
  <c r="BA342" i="5"/>
  <c r="BA343" i="5"/>
  <c r="BA344" i="5"/>
  <c r="BA345" i="5"/>
  <c r="BA346" i="5"/>
  <c r="BA347" i="5"/>
  <c r="BA348" i="5"/>
  <c r="BA349" i="5"/>
  <c r="BA350" i="5"/>
  <c r="BA351" i="5"/>
  <c r="BA352" i="5"/>
  <c r="BA353" i="5"/>
  <c r="BA354" i="5"/>
  <c r="BA355" i="5"/>
  <c r="BA356" i="5"/>
  <c r="BA357" i="5"/>
  <c r="BA358" i="5"/>
  <c r="BA359" i="5"/>
  <c r="BA360" i="5"/>
  <c r="BA361" i="5"/>
  <c r="BA362" i="5"/>
  <c r="BA363" i="5"/>
  <c r="BA364" i="5"/>
  <c r="BA365" i="5"/>
  <c r="BA366" i="5"/>
  <c r="BA367" i="5"/>
  <c r="BA368" i="5"/>
  <c r="BA369" i="5"/>
  <c r="BA370" i="5"/>
  <c r="BA371" i="5"/>
  <c r="BA372" i="5"/>
  <c r="BA373" i="5"/>
  <c r="BA374" i="5"/>
  <c r="BA375" i="5"/>
  <c r="BA376" i="5"/>
  <c r="BA377" i="5"/>
  <c r="BA378" i="5"/>
  <c r="BA379" i="5"/>
  <c r="BA380" i="5"/>
  <c r="BA381" i="5"/>
  <c r="BA382" i="5"/>
  <c r="BA383" i="5"/>
  <c r="BA384" i="5"/>
  <c r="BA385" i="5"/>
  <c r="BA386" i="5"/>
  <c r="BA387" i="5"/>
  <c r="BA388" i="5"/>
  <c r="BA389" i="5"/>
  <c r="BA390" i="5"/>
  <c r="BA391" i="5"/>
  <c r="BA392" i="5"/>
  <c r="BA393" i="5"/>
  <c r="BA394" i="5"/>
  <c r="BA395" i="5"/>
  <c r="BA396" i="5"/>
  <c r="BA397" i="5"/>
  <c r="BA398" i="5"/>
  <c r="BA399" i="5"/>
  <c r="BA400" i="5"/>
  <c r="BA401" i="5"/>
  <c r="BA402" i="5"/>
  <c r="BA403" i="5"/>
  <c r="BA404" i="5"/>
  <c r="BA405" i="5"/>
  <c r="BA406" i="5"/>
  <c r="BA407" i="5"/>
  <c r="BA408" i="5"/>
  <c r="BA409" i="5"/>
  <c r="BA410" i="5"/>
  <c r="BA411" i="5"/>
  <c r="BA412" i="5"/>
  <c r="BA413" i="5"/>
  <c r="BA414" i="5"/>
  <c r="BA415" i="5"/>
  <c r="BA416" i="5"/>
  <c r="BA417" i="5"/>
  <c r="BA418" i="5"/>
  <c r="BA419" i="5"/>
  <c r="BA420" i="5"/>
  <c r="BA421" i="5"/>
  <c r="BA422" i="5"/>
  <c r="BA423" i="5"/>
  <c r="BA424" i="5"/>
  <c r="BA425" i="5"/>
  <c r="BA426" i="5"/>
  <c r="BA427" i="5"/>
  <c r="BA428" i="5"/>
  <c r="BA429" i="5"/>
  <c r="BA430" i="5"/>
  <c r="BA431" i="5"/>
  <c r="BA432" i="5"/>
  <c r="BA433" i="5"/>
  <c r="BA434" i="5"/>
  <c r="BA435" i="5"/>
  <c r="BA436" i="5"/>
  <c r="BA437" i="5"/>
  <c r="BA438" i="5"/>
  <c r="BA439" i="5"/>
  <c r="BA440" i="5"/>
  <c r="BA441" i="5"/>
  <c r="BA442" i="5"/>
  <c r="BA443" i="5"/>
  <c r="BA444" i="5"/>
  <c r="BA445" i="5"/>
  <c r="BA446" i="5"/>
  <c r="BA447" i="5"/>
  <c r="BA448" i="5"/>
  <c r="BA449" i="5"/>
  <c r="BA450" i="5"/>
  <c r="BA451" i="5"/>
  <c r="BA452" i="5"/>
  <c r="BA453" i="5"/>
  <c r="BA454" i="5"/>
  <c r="BA455" i="5"/>
  <c r="BA456" i="5"/>
  <c r="BA457" i="5"/>
  <c r="BA458" i="5"/>
  <c r="BA459" i="5"/>
  <c r="BA460" i="5"/>
  <c r="BA461" i="5"/>
  <c r="BA462" i="5"/>
  <c r="BA463" i="5"/>
  <c r="BA464" i="5"/>
  <c r="BA465" i="5"/>
  <c r="BA466" i="5"/>
  <c r="BA467" i="5"/>
  <c r="BA468" i="5"/>
  <c r="BA469" i="5"/>
  <c r="BA470" i="5"/>
  <c r="BA471" i="5"/>
  <c r="BA472" i="5"/>
  <c r="BA473" i="5"/>
  <c r="BA474" i="5"/>
  <c r="BA475" i="5"/>
  <c r="BA476" i="5"/>
  <c r="BA477" i="5"/>
  <c r="BA478" i="5"/>
  <c r="BA479" i="5"/>
  <c r="BA480" i="5"/>
  <c r="BA481" i="5"/>
  <c r="BA482" i="5"/>
  <c r="BA483" i="5"/>
  <c r="BA484" i="5"/>
  <c r="BA485" i="5"/>
  <c r="BA486" i="5"/>
  <c r="BA487" i="5"/>
  <c r="BA488" i="5"/>
  <c r="BA489" i="5"/>
  <c r="BA490" i="5"/>
  <c r="BA491" i="5"/>
  <c r="BA492" i="5"/>
  <c r="BA493" i="5"/>
  <c r="BA494" i="5"/>
  <c r="BA495" i="5"/>
  <c r="BA496" i="5"/>
  <c r="BA497" i="5"/>
  <c r="BA498" i="5"/>
  <c r="BA499" i="5"/>
  <c r="BA500" i="5"/>
  <c r="BA501" i="5"/>
  <c r="BA502" i="5"/>
  <c r="BA503" i="5"/>
  <c r="BA504" i="5"/>
  <c r="BA505" i="5"/>
  <c r="BA506" i="5"/>
  <c r="BA507" i="5"/>
  <c r="BA508" i="5"/>
  <c r="BA509" i="5"/>
  <c r="BA510" i="5"/>
  <c r="BA511" i="5"/>
  <c r="BA512" i="5"/>
  <c r="BA513" i="5"/>
  <c r="BA514" i="5"/>
  <c r="BA515" i="5"/>
  <c r="BA516" i="5"/>
  <c r="BA517" i="5"/>
  <c r="BA518" i="5"/>
  <c r="BA519" i="5"/>
  <c r="BA520" i="5"/>
  <c r="BA521" i="5"/>
  <c r="BA522" i="5"/>
  <c r="BA523" i="5"/>
  <c r="BA524" i="5"/>
  <c r="BA525" i="5"/>
  <c r="BA526" i="5"/>
  <c r="BA527" i="5"/>
  <c r="BA528" i="5"/>
  <c r="BA529" i="5"/>
  <c r="BA530" i="5"/>
  <c r="BA531" i="5"/>
  <c r="BA532" i="5"/>
  <c r="BA533" i="5"/>
  <c r="BA534" i="5"/>
  <c r="BA535" i="5"/>
  <c r="BA536" i="5"/>
  <c r="BA537" i="5"/>
  <c r="BA538" i="5"/>
  <c r="BA539" i="5"/>
  <c r="BA540" i="5"/>
  <c r="BA541" i="5"/>
  <c r="BA542" i="5"/>
  <c r="BA543" i="5"/>
  <c r="BA544" i="5"/>
  <c r="BA545" i="5"/>
  <c r="BA546" i="5"/>
  <c r="BA547" i="5"/>
  <c r="BA548" i="5"/>
  <c r="BA549" i="5"/>
  <c r="BA550" i="5"/>
  <c r="BA551" i="5"/>
  <c r="BA552" i="5"/>
  <c r="BA553" i="5"/>
  <c r="BA554" i="5"/>
  <c r="BA555" i="5"/>
  <c r="BA556" i="5"/>
  <c r="BA557" i="5"/>
  <c r="BA558" i="5"/>
  <c r="BA559" i="5"/>
  <c r="BA560" i="5"/>
  <c r="BA561" i="5"/>
  <c r="BA562" i="5"/>
  <c r="BA563" i="5"/>
  <c r="BA564" i="5"/>
  <c r="BA565" i="5"/>
  <c r="BA566" i="5"/>
  <c r="BA567" i="5"/>
  <c r="BA568" i="5"/>
  <c r="BA569" i="5"/>
  <c r="BA570" i="5"/>
  <c r="BA571" i="5"/>
  <c r="BA572" i="5"/>
  <c r="BA573" i="5"/>
  <c r="BA574" i="5"/>
  <c r="BA575" i="5"/>
  <c r="BA576" i="5"/>
  <c r="BA577" i="5"/>
  <c r="BA578" i="5"/>
  <c r="BA579" i="5"/>
  <c r="BA580" i="5"/>
  <c r="BA581" i="5"/>
  <c r="BA582" i="5"/>
  <c r="BA583" i="5"/>
  <c r="BA584" i="5"/>
  <c r="BA585" i="5"/>
  <c r="BA586" i="5"/>
  <c r="BA587" i="5"/>
  <c r="BA588" i="5"/>
  <c r="BA589" i="5"/>
  <c r="BA590" i="5"/>
  <c r="BA591" i="5"/>
  <c r="BA592" i="5"/>
  <c r="BA593" i="5"/>
  <c r="BA594" i="5"/>
  <c r="BA595" i="5"/>
  <c r="BA596" i="5"/>
  <c r="BA597" i="5"/>
  <c r="BA598" i="5"/>
  <c r="BA599" i="5"/>
  <c r="BA600" i="5"/>
  <c r="BA601" i="5"/>
  <c r="BA602" i="5"/>
  <c r="BA603" i="5"/>
  <c r="BA604" i="5"/>
  <c r="BA605" i="5"/>
  <c r="BA606" i="5"/>
  <c r="BA607" i="5"/>
  <c r="BA608" i="5"/>
  <c r="BA609" i="5"/>
  <c r="BA610" i="5"/>
  <c r="BA611" i="5"/>
  <c r="BA612" i="5"/>
  <c r="BA613" i="5"/>
  <c r="BA614" i="5"/>
  <c r="BA615" i="5"/>
  <c r="BA616" i="5"/>
  <c r="BA617" i="5"/>
  <c r="BA618" i="5"/>
  <c r="BA619" i="5"/>
  <c r="BA620" i="5"/>
  <c r="BA621" i="5"/>
  <c r="BA622" i="5"/>
  <c r="BA623" i="5"/>
  <c r="BA624" i="5"/>
  <c r="BA625" i="5"/>
  <c r="BA626" i="5"/>
  <c r="BA627" i="5"/>
  <c r="BA628" i="5"/>
  <c r="BA629" i="5"/>
  <c r="BA630" i="5"/>
  <c r="BA631" i="5"/>
  <c r="BA632" i="5"/>
  <c r="BA633" i="5"/>
  <c r="BA634" i="5"/>
  <c r="BA635" i="5"/>
  <c r="BA636" i="5"/>
  <c r="BA637" i="5"/>
  <c r="BA638" i="5"/>
  <c r="BA639" i="5"/>
  <c r="BA640" i="5"/>
  <c r="BA641" i="5"/>
  <c r="BA642" i="5"/>
  <c r="BA643" i="5"/>
  <c r="BA644" i="5"/>
  <c r="BA645" i="5"/>
  <c r="BA646" i="5"/>
  <c r="BA647" i="5"/>
  <c r="BA648" i="5"/>
  <c r="BA649" i="5"/>
  <c r="BA650" i="5"/>
  <c r="BA651" i="5"/>
  <c r="BA652" i="5"/>
  <c r="BA653" i="5"/>
  <c r="BA654" i="5"/>
  <c r="BA655" i="5"/>
  <c r="BA656" i="5"/>
  <c r="BA657" i="5"/>
  <c r="BA658" i="5"/>
  <c r="BA659" i="5"/>
  <c r="BA660" i="5"/>
  <c r="BA661" i="5"/>
  <c r="BA662" i="5"/>
  <c r="BA663" i="5"/>
  <c r="BA664" i="5"/>
  <c r="BA665" i="5"/>
  <c r="BA666" i="5"/>
  <c r="BA667" i="5"/>
  <c r="BA668" i="5"/>
  <c r="BA669" i="5"/>
  <c r="BA670" i="5"/>
  <c r="BA671" i="5"/>
  <c r="BA672" i="5"/>
  <c r="BA673" i="5"/>
  <c r="BA674" i="5"/>
  <c r="BA675" i="5"/>
  <c r="BA676" i="5"/>
  <c r="BA677" i="5"/>
  <c r="BA678" i="5"/>
  <c r="BA679" i="5"/>
  <c r="BA680" i="5"/>
  <c r="BA681" i="5"/>
  <c r="BA682" i="5"/>
  <c r="BA683" i="5"/>
  <c r="BA684" i="5"/>
  <c r="BA685" i="5"/>
  <c r="BA686" i="5"/>
  <c r="BA687" i="5"/>
  <c r="BA688" i="5"/>
  <c r="BA689" i="5"/>
  <c r="BA690" i="5"/>
  <c r="BA691" i="5"/>
  <c r="BA692" i="5"/>
  <c r="BA693" i="5"/>
  <c r="BA694" i="5"/>
  <c r="BA695" i="5"/>
  <c r="BA696" i="5"/>
  <c r="BA697" i="5"/>
  <c r="BA698" i="5"/>
  <c r="BA699" i="5"/>
  <c r="BA700" i="5"/>
  <c r="BA701" i="5"/>
  <c r="BA702" i="5"/>
  <c r="BA703" i="5"/>
  <c r="BA704" i="5"/>
  <c r="BA705" i="5"/>
  <c r="BA706" i="5"/>
  <c r="BA707" i="5"/>
  <c r="BA708" i="5"/>
  <c r="BA709" i="5"/>
  <c r="BA710" i="5"/>
  <c r="BA711" i="5"/>
  <c r="BA712" i="5"/>
  <c r="BA713" i="5"/>
  <c r="BA714" i="5"/>
  <c r="BA715" i="5"/>
  <c r="BA716" i="5"/>
  <c r="BA717" i="5"/>
  <c r="BA718" i="5"/>
  <c r="BA719" i="5"/>
  <c r="BA720" i="5"/>
  <c r="BA721" i="5"/>
  <c r="BA722" i="5"/>
  <c r="BA723" i="5"/>
  <c r="BA724" i="5"/>
  <c r="BA725" i="5"/>
  <c r="BA726" i="5"/>
  <c r="BA727" i="5"/>
  <c r="BA728" i="5"/>
  <c r="BA729" i="5"/>
  <c r="BA730" i="5"/>
  <c r="BA731" i="5"/>
  <c r="BA732" i="5"/>
  <c r="BA733" i="5"/>
  <c r="BA734" i="5"/>
  <c r="BA735" i="5"/>
  <c r="BA736" i="5"/>
  <c r="BA737" i="5"/>
  <c r="BA738" i="5"/>
  <c r="BA739" i="5"/>
  <c r="BA740" i="5"/>
  <c r="BA741" i="5"/>
  <c r="BA742" i="5"/>
  <c r="BA743" i="5"/>
  <c r="BA744" i="5"/>
  <c r="BA745" i="5"/>
  <c r="BA746" i="5"/>
  <c r="BA747" i="5"/>
  <c r="BA748" i="5"/>
  <c r="BA749" i="5"/>
  <c r="BA750" i="5"/>
  <c r="BA751" i="5"/>
  <c r="BA752" i="5"/>
  <c r="BA753" i="5"/>
  <c r="BA754" i="5"/>
  <c r="BA755" i="5"/>
  <c r="BA756" i="5"/>
  <c r="BA757" i="5"/>
  <c r="BA758" i="5"/>
  <c r="BA759" i="5"/>
  <c r="BA760" i="5"/>
  <c r="BA761" i="5"/>
  <c r="BA762" i="5"/>
  <c r="BA763" i="5"/>
  <c r="BA764" i="5"/>
  <c r="BA765" i="5"/>
  <c r="BA766" i="5"/>
  <c r="BA767" i="5"/>
  <c r="BA768" i="5"/>
  <c r="BA769" i="5"/>
  <c r="BA770" i="5"/>
  <c r="BA771" i="5"/>
  <c r="BA772" i="5"/>
  <c r="BA773" i="5"/>
  <c r="BA774" i="5"/>
  <c r="BA775" i="5"/>
  <c r="BA776" i="5"/>
  <c r="BA777" i="5"/>
  <c r="BA778" i="5"/>
  <c r="BA779" i="5"/>
  <c r="BA780" i="5"/>
  <c r="BA781" i="5"/>
  <c r="BA782" i="5"/>
  <c r="BA783" i="5"/>
  <c r="BA784" i="5"/>
  <c r="BA785" i="5"/>
  <c r="BA786" i="5"/>
  <c r="BA787" i="5"/>
  <c r="BA788" i="5"/>
  <c r="BA789" i="5"/>
  <c r="BA790" i="5"/>
  <c r="BA791" i="5"/>
  <c r="BA792" i="5"/>
  <c r="BA793" i="5"/>
  <c r="BA794" i="5"/>
  <c r="BA795" i="5"/>
  <c r="BA796" i="5"/>
  <c r="BA797" i="5"/>
  <c r="BA798" i="5"/>
  <c r="BA799" i="5"/>
  <c r="BA800" i="5"/>
  <c r="BA801" i="5"/>
  <c r="BA802" i="5"/>
  <c r="BA803" i="5"/>
  <c r="BA804" i="5"/>
  <c r="BA805" i="5"/>
  <c r="BA806" i="5"/>
  <c r="BA807" i="5"/>
  <c r="BA808" i="5"/>
  <c r="BA809" i="5"/>
  <c r="BA810" i="5"/>
  <c r="BA811" i="5"/>
  <c r="BA812" i="5"/>
  <c r="BA813" i="5"/>
  <c r="BA814" i="5"/>
  <c r="BA815" i="5"/>
  <c r="BA816" i="5"/>
  <c r="BA817" i="5"/>
  <c r="BA818" i="5"/>
  <c r="BA819" i="5"/>
  <c r="BA820" i="5"/>
  <c r="BA821" i="5"/>
  <c r="BA822" i="5"/>
  <c r="BA823" i="5"/>
  <c r="BA824" i="5"/>
  <c r="BA825" i="5"/>
  <c r="BA826" i="5"/>
  <c r="BA827" i="5"/>
  <c r="BA828" i="5"/>
  <c r="BA829" i="5"/>
  <c r="BA830" i="5"/>
  <c r="BA831" i="5"/>
  <c r="BA832" i="5"/>
  <c r="BA833" i="5"/>
  <c r="BA834" i="5"/>
  <c r="BA835" i="5"/>
  <c r="BA836" i="5"/>
  <c r="BA837" i="5"/>
  <c r="BA838" i="5"/>
  <c r="BA839" i="5"/>
  <c r="BA840" i="5"/>
  <c r="BA841" i="5"/>
  <c r="BA842" i="5"/>
  <c r="BA843" i="5"/>
  <c r="BA844" i="5"/>
  <c r="BA845" i="5"/>
  <c r="BA846" i="5"/>
  <c r="BA847" i="5"/>
  <c r="BA848" i="5"/>
  <c r="BA849" i="5"/>
  <c r="BA850" i="5"/>
  <c r="BA851" i="5"/>
  <c r="BA852" i="5"/>
  <c r="BA853" i="5"/>
  <c r="BA854" i="5"/>
  <c r="BA855" i="5"/>
  <c r="BA856" i="5"/>
  <c r="BA857" i="5"/>
  <c r="BA858" i="5"/>
  <c r="BA859" i="5"/>
  <c r="BA860" i="5"/>
  <c r="BA861" i="5"/>
  <c r="BA862" i="5"/>
  <c r="BA863" i="5"/>
  <c r="BA864" i="5"/>
  <c r="BA865" i="5"/>
  <c r="BA866" i="5"/>
  <c r="BA867" i="5"/>
  <c r="BA868" i="5"/>
  <c r="BA869" i="5"/>
  <c r="BA870" i="5"/>
  <c r="BA871" i="5"/>
  <c r="BA872" i="5"/>
  <c r="BA873" i="5"/>
  <c r="BA874" i="5"/>
  <c r="BA875" i="5"/>
  <c r="BA876" i="5"/>
  <c r="BA877" i="5"/>
  <c r="BA878" i="5"/>
  <c r="BA879" i="5"/>
  <c r="BA880" i="5"/>
  <c r="BA881" i="5"/>
  <c r="BA882" i="5"/>
  <c r="BA883" i="5"/>
  <c r="BA884" i="5"/>
  <c r="BA885" i="5"/>
  <c r="BA886" i="5"/>
  <c r="BA887" i="5"/>
  <c r="BA888" i="5"/>
  <c r="BA889" i="5"/>
  <c r="BA890" i="5"/>
  <c r="BA891" i="5"/>
  <c r="BA892" i="5"/>
  <c r="BA893" i="5"/>
  <c r="BA894" i="5"/>
  <c r="BA895" i="5"/>
  <c r="BA896" i="5"/>
  <c r="BA897" i="5"/>
  <c r="BA898" i="5"/>
  <c r="BA899" i="5"/>
  <c r="BA900" i="5"/>
  <c r="BA901" i="5"/>
  <c r="BA902" i="5"/>
  <c r="BA903" i="5"/>
  <c r="BA904" i="5"/>
  <c r="BA905" i="5"/>
  <c r="BA906" i="5"/>
  <c r="BA907" i="5"/>
  <c r="BA908" i="5"/>
  <c r="BA909" i="5"/>
  <c r="BA910" i="5"/>
  <c r="BA911" i="5"/>
  <c r="BA912" i="5"/>
  <c r="BA913" i="5"/>
  <c r="BA914" i="5"/>
  <c r="BA915" i="5"/>
  <c r="BA916" i="5"/>
  <c r="BA917" i="5"/>
  <c r="BA918" i="5"/>
  <c r="BA919" i="5"/>
  <c r="BA920" i="5"/>
  <c r="BA921" i="5"/>
  <c r="BA922" i="5"/>
  <c r="BA923" i="5"/>
  <c r="BA924" i="5"/>
  <c r="BA925" i="5"/>
  <c r="BA926" i="5"/>
  <c r="BA927" i="5"/>
  <c r="BA928" i="5"/>
  <c r="BA929" i="5"/>
  <c r="BA930" i="5"/>
  <c r="BA931" i="5"/>
  <c r="BA932" i="5"/>
  <c r="BA933" i="5"/>
  <c r="BA934" i="5"/>
  <c r="BA935" i="5"/>
  <c r="BA936" i="5"/>
  <c r="BA937" i="5"/>
  <c r="BA938" i="5"/>
  <c r="BA939" i="5"/>
  <c r="BA940" i="5"/>
  <c r="BA941" i="5"/>
  <c r="BA942" i="5"/>
  <c r="BA943" i="5"/>
  <c r="BA944" i="5"/>
  <c r="BA945" i="5"/>
  <c r="BA946" i="5"/>
  <c r="BA947" i="5"/>
  <c r="BA948" i="5"/>
  <c r="BA949" i="5"/>
  <c r="BA950" i="5"/>
  <c r="BA951" i="5"/>
  <c r="BA952" i="5"/>
  <c r="BA953" i="5"/>
  <c r="BA954" i="5"/>
  <c r="BA955" i="5"/>
  <c r="BA956" i="5"/>
  <c r="BA957" i="5"/>
  <c r="BA958" i="5"/>
  <c r="BA959" i="5"/>
  <c r="BA960" i="5"/>
  <c r="BA961" i="5"/>
  <c r="BA962" i="5"/>
  <c r="BA963" i="5"/>
  <c r="BA964" i="5"/>
  <c r="BA965" i="5"/>
  <c r="BA966" i="5"/>
  <c r="BA967" i="5"/>
  <c r="BA968" i="5"/>
  <c r="BA969" i="5"/>
  <c r="BA970" i="5"/>
  <c r="BA971" i="5"/>
  <c r="BA972" i="5"/>
  <c r="BA973" i="5"/>
  <c r="BA974" i="5"/>
  <c r="BA975" i="5"/>
  <c r="BA976" i="5"/>
  <c r="BA977" i="5"/>
  <c r="BA978" i="5"/>
  <c r="BA979" i="5"/>
  <c r="BA980" i="5"/>
  <c r="BA981" i="5"/>
  <c r="BA982" i="5"/>
  <c r="BA983" i="5"/>
  <c r="BA984" i="5"/>
  <c r="BA985" i="5"/>
  <c r="BA986" i="5"/>
  <c r="BA987" i="5"/>
  <c r="BA988" i="5"/>
  <c r="BA989" i="5"/>
  <c r="BA990" i="5"/>
  <c r="BA991" i="5"/>
  <c r="BA992" i="5"/>
  <c r="BA993" i="5"/>
  <c r="BA994" i="5"/>
  <c r="BA995" i="5"/>
  <c r="BA996" i="5"/>
  <c r="BA997" i="5"/>
  <c r="BA998" i="5"/>
  <c r="BA999" i="5"/>
  <c r="BA1000" i="5"/>
  <c r="BA1001" i="5"/>
  <c r="BA1002" i="5"/>
  <c r="BA1003" i="5"/>
  <c r="BA1004" i="5"/>
  <c r="BA1005" i="5"/>
  <c r="BA1006" i="5"/>
  <c r="BA1007" i="5"/>
  <c r="BA1008" i="5"/>
  <c r="BA1009" i="5"/>
  <c r="BA1010" i="5"/>
  <c r="BA1011" i="5"/>
  <c r="BA1012" i="5"/>
  <c r="BA1013" i="5"/>
  <c r="BA1014" i="5"/>
  <c r="BA1015" i="5"/>
  <c r="BA1016" i="5"/>
  <c r="BA1017" i="5"/>
  <c r="BA1018" i="5"/>
  <c r="BA1019" i="5"/>
  <c r="BA1020" i="5"/>
  <c r="BA1021" i="5"/>
  <c r="BA1022" i="5"/>
  <c r="BA1023" i="5"/>
  <c r="BA1024" i="5"/>
  <c r="BA1025" i="5"/>
  <c r="BA1026" i="5"/>
  <c r="BA1027" i="5"/>
  <c r="BA1028" i="5"/>
  <c r="BA1029" i="5"/>
  <c r="BA1030" i="5"/>
  <c r="BA1031" i="5"/>
  <c r="BA1032" i="5"/>
  <c r="BA1033" i="5"/>
  <c r="BA1034" i="5"/>
  <c r="BA1035" i="5"/>
  <c r="BA1036" i="5"/>
  <c r="BA1037" i="5"/>
  <c r="BA1038" i="5"/>
  <c r="BA1039" i="5"/>
  <c r="BA1040" i="5"/>
  <c r="BA1041" i="5"/>
  <c r="BA1042" i="5"/>
  <c r="BA1043" i="5"/>
  <c r="BA1044" i="5"/>
  <c r="BA1045" i="5"/>
  <c r="BA1046" i="5"/>
  <c r="BA1047" i="5"/>
  <c r="BA1048" i="5"/>
  <c r="BA1049" i="5"/>
  <c r="BA1050" i="5"/>
  <c r="BA1051" i="5"/>
  <c r="BA1052" i="5"/>
  <c r="BA1053" i="5"/>
  <c r="BA1054" i="5"/>
  <c r="BA1055" i="5"/>
  <c r="BA1056" i="5"/>
  <c r="BA1057" i="5"/>
  <c r="BA1058" i="5"/>
  <c r="BA1059" i="5"/>
  <c r="BA1060" i="5"/>
  <c r="BA1061" i="5"/>
  <c r="BA1062" i="5"/>
  <c r="BA1063" i="5"/>
  <c r="BA1064" i="5"/>
  <c r="BA1065" i="5"/>
  <c r="BA1066" i="5"/>
  <c r="BA1067" i="5"/>
  <c r="BA1068" i="5"/>
  <c r="BA1069" i="5"/>
  <c r="BA1070" i="5"/>
  <c r="BA1071" i="5"/>
  <c r="BA1072" i="5"/>
  <c r="BA1073" i="5"/>
  <c r="BA1074" i="5"/>
  <c r="BA1075" i="5"/>
  <c r="BA1076" i="5"/>
  <c r="BA1077" i="5"/>
  <c r="BA1078" i="5"/>
  <c r="BA1079" i="5"/>
  <c r="BA1080" i="5"/>
  <c r="BA1081" i="5"/>
  <c r="BA1082" i="5"/>
  <c r="BA1083" i="5"/>
  <c r="BA1084" i="5"/>
  <c r="BA1085" i="5"/>
  <c r="BA1086" i="5"/>
  <c r="BA1087" i="5"/>
  <c r="BA1088" i="5"/>
  <c r="BA1089" i="5"/>
  <c r="BA1090" i="5"/>
  <c r="BA1091" i="5"/>
  <c r="BA1092" i="5"/>
  <c r="BA1093" i="5"/>
  <c r="BA1094" i="5"/>
  <c r="BA1095" i="5"/>
  <c r="BA1096" i="5"/>
  <c r="BA1097" i="5"/>
  <c r="BA1098" i="5"/>
  <c r="BA1099" i="5"/>
  <c r="BA1100" i="5"/>
  <c r="BA1101" i="5"/>
  <c r="BA1102" i="5"/>
  <c r="BA1103" i="5"/>
  <c r="BA1104" i="5"/>
  <c r="BA1105" i="5"/>
  <c r="BA1106" i="5"/>
  <c r="BA1107" i="5"/>
  <c r="BA1108" i="5"/>
  <c r="BA1109" i="5"/>
  <c r="BA1110" i="5"/>
  <c r="BA1111" i="5"/>
  <c r="BA1112" i="5"/>
  <c r="BA1113" i="5"/>
  <c r="BA1114" i="5"/>
  <c r="BA1115" i="5"/>
  <c r="BA1116" i="5"/>
  <c r="BA1117" i="5"/>
  <c r="BA1118" i="5"/>
  <c r="BA1119" i="5"/>
  <c r="BA1120" i="5"/>
  <c r="BA1121" i="5"/>
  <c r="BA1122" i="5"/>
  <c r="BA1123" i="5"/>
  <c r="BA1124" i="5"/>
  <c r="BA1125" i="5"/>
  <c r="BA1126" i="5"/>
  <c r="BA1127" i="5"/>
  <c r="BA1128" i="5"/>
  <c r="BA1129" i="5"/>
  <c r="BA1130" i="5"/>
  <c r="BA1131" i="5"/>
  <c r="BA1132" i="5"/>
  <c r="BA1133" i="5"/>
  <c r="BA1134" i="5"/>
  <c r="BA1135" i="5"/>
  <c r="BA1136" i="5"/>
  <c r="BA1137" i="5"/>
  <c r="BA1138" i="5"/>
  <c r="BA1139" i="5"/>
  <c r="BA1140" i="5"/>
  <c r="BA1141" i="5"/>
  <c r="BA1142" i="5"/>
  <c r="BA1143" i="5"/>
  <c r="BA1144" i="5"/>
  <c r="BA1145" i="5"/>
  <c r="BA1146" i="5"/>
  <c r="BA1147" i="5"/>
  <c r="BA1148" i="5"/>
  <c r="BA1149" i="5"/>
  <c r="BA1150" i="5"/>
  <c r="BA1151" i="5"/>
  <c r="BA1152" i="5"/>
  <c r="BA1153" i="5"/>
  <c r="BA1154" i="5"/>
  <c r="BA1155" i="5"/>
  <c r="BA1156" i="5"/>
  <c r="BA1157" i="5"/>
  <c r="BA1158" i="5"/>
  <c r="BA1159" i="5"/>
  <c r="BA1160" i="5"/>
  <c r="BA1161" i="5"/>
  <c r="BA1162" i="5"/>
  <c r="BA1163" i="5"/>
  <c r="BA1164" i="5"/>
  <c r="BA1165" i="5"/>
  <c r="BA1166" i="5"/>
  <c r="BA1167" i="5"/>
  <c r="BA1168" i="5"/>
  <c r="BA1169" i="5"/>
  <c r="BA1170" i="5"/>
  <c r="BA1171" i="5"/>
  <c r="BA1172" i="5"/>
  <c r="BA1173" i="5"/>
  <c r="BA1174" i="5"/>
  <c r="BA1175" i="5"/>
  <c r="BA1176" i="5"/>
  <c r="BA1177" i="5"/>
  <c r="BA1178" i="5"/>
  <c r="BA1179" i="5"/>
  <c r="BA1180" i="5"/>
  <c r="BA1181" i="5"/>
  <c r="BA1182" i="5"/>
  <c r="BA1183" i="5"/>
  <c r="BA1184" i="5"/>
  <c r="BA1185" i="5"/>
  <c r="BA1186" i="5"/>
  <c r="BA1187" i="5"/>
  <c r="BA1188" i="5"/>
  <c r="BA1189" i="5"/>
  <c r="BA1190" i="5"/>
  <c r="BA1191" i="5"/>
  <c r="BA1192" i="5"/>
  <c r="BA1193" i="5"/>
  <c r="BA1194" i="5"/>
  <c r="BA1195" i="5"/>
  <c r="BA1196" i="5"/>
  <c r="BA1197" i="5"/>
  <c r="BA1198" i="5"/>
  <c r="BA1199" i="5"/>
  <c r="BA1200" i="5"/>
  <c r="BA1201" i="5"/>
  <c r="BA1202" i="5"/>
  <c r="BA1203" i="5"/>
  <c r="BA1204" i="5"/>
  <c r="BA1205" i="5"/>
  <c r="BA1206" i="5"/>
  <c r="BA1207" i="5"/>
  <c r="BA1208" i="5"/>
  <c r="BA1209" i="5"/>
  <c r="BA1210" i="5"/>
  <c r="BA1211" i="5"/>
  <c r="BA1212" i="5"/>
  <c r="BA1213" i="5"/>
  <c r="BA1214" i="5"/>
  <c r="BA1215" i="5"/>
  <c r="BA1216" i="5"/>
  <c r="BA1217" i="5"/>
  <c r="BA1218" i="5"/>
  <c r="BA1219" i="5"/>
  <c r="BA1220" i="5"/>
  <c r="BA1221" i="5"/>
  <c r="BA1222" i="5"/>
  <c r="BA1223" i="5"/>
  <c r="BA1224" i="5"/>
  <c r="BA1225" i="5"/>
  <c r="BA1226" i="5"/>
  <c r="BA1227" i="5"/>
  <c r="BA1228" i="5"/>
  <c r="BA1229" i="5"/>
  <c r="BA1230" i="5"/>
  <c r="BA1231" i="5"/>
  <c r="BA1232" i="5"/>
  <c r="BA1233" i="5"/>
  <c r="BA1234" i="5"/>
  <c r="BA1235" i="5"/>
  <c r="BA1236" i="5"/>
  <c r="BA1237" i="5"/>
  <c r="BA1238" i="5"/>
  <c r="BA1239" i="5"/>
  <c r="BA1240" i="5"/>
  <c r="BA1241" i="5"/>
  <c r="BA1242" i="5"/>
  <c r="BA1243" i="5"/>
  <c r="BA1244" i="5"/>
  <c r="BA1245" i="5"/>
  <c r="BA1246" i="5"/>
  <c r="BA1247" i="5"/>
  <c r="BA1248" i="5"/>
  <c r="BA1249" i="5"/>
  <c r="BA1250" i="5"/>
  <c r="BA1251" i="5"/>
  <c r="BA1252" i="5"/>
  <c r="BA1253" i="5"/>
  <c r="BA1254" i="5"/>
  <c r="BA1255" i="5"/>
  <c r="BA1256" i="5"/>
  <c r="BA1257" i="5"/>
  <c r="BA1258" i="5"/>
  <c r="BA1259" i="5"/>
  <c r="BA1260" i="5"/>
  <c r="BA1261" i="5"/>
  <c r="BA1262" i="5"/>
  <c r="BA1263" i="5"/>
  <c r="BA1264" i="5"/>
  <c r="BA1265" i="5"/>
  <c r="BA1266" i="5"/>
  <c r="BA1267" i="5"/>
  <c r="BA1268" i="5"/>
  <c r="BA1269" i="5"/>
  <c r="BA1270" i="5"/>
  <c r="BA1271" i="5"/>
  <c r="BA1272" i="5"/>
  <c r="BA1273" i="5"/>
  <c r="BA1274" i="5"/>
  <c r="BA1275" i="5"/>
  <c r="BA1276" i="5"/>
  <c r="BA1277" i="5"/>
  <c r="BA1278" i="5"/>
  <c r="BA1279" i="5"/>
  <c r="BA1280" i="5"/>
  <c r="BA1281" i="5"/>
  <c r="BA1282" i="5"/>
  <c r="BA1283" i="5"/>
  <c r="BA1284" i="5"/>
  <c r="BA1285" i="5"/>
  <c r="BA1286" i="5"/>
  <c r="BA1287" i="5"/>
  <c r="BA1288" i="5"/>
  <c r="BA1289" i="5"/>
  <c r="BA1290" i="5"/>
  <c r="BA1291" i="5"/>
  <c r="BA1292" i="5"/>
  <c r="BA1293" i="5"/>
  <c r="BA1294" i="5"/>
  <c r="BA1295" i="5"/>
  <c r="BA1296" i="5"/>
  <c r="BA1297" i="5"/>
  <c r="BA1298" i="5"/>
  <c r="BA1299" i="5"/>
  <c r="BA1300" i="5"/>
  <c r="BA1301" i="5"/>
  <c r="BA1302" i="5"/>
  <c r="BA1303" i="5"/>
  <c r="BA1304" i="5"/>
  <c r="BA1305" i="5"/>
  <c r="BA1306" i="5"/>
  <c r="BA1307" i="5"/>
  <c r="BA1308" i="5"/>
  <c r="BA1309" i="5"/>
  <c r="BA1310" i="5"/>
  <c r="BA1311" i="5"/>
  <c r="BA1312" i="5"/>
  <c r="BA1313" i="5"/>
  <c r="BA1314" i="5"/>
  <c r="BA1315" i="5"/>
  <c r="BA1316" i="5"/>
  <c r="BA1317" i="5"/>
  <c r="BA1318" i="5"/>
  <c r="BA1319" i="5"/>
  <c r="BA1320" i="5"/>
  <c r="BA1321" i="5"/>
  <c r="BA1322" i="5"/>
  <c r="BA1323" i="5"/>
  <c r="BA1324" i="5"/>
  <c r="BA1325" i="5"/>
  <c r="BA1326" i="5"/>
  <c r="BA1327" i="5"/>
  <c r="BA1328" i="5"/>
  <c r="BA1329" i="5"/>
  <c r="BA1330" i="5"/>
  <c r="BA1331" i="5"/>
  <c r="BA1332" i="5"/>
  <c r="BA1333" i="5"/>
  <c r="BA1334" i="5"/>
  <c r="BA1335" i="5"/>
  <c r="BA1336" i="5"/>
  <c r="BA1337" i="5"/>
  <c r="BA1338" i="5"/>
  <c r="BA1339" i="5"/>
  <c r="BA1340" i="5"/>
  <c r="BA1341" i="5"/>
  <c r="BA1342" i="5"/>
  <c r="BA1343" i="5"/>
  <c r="BA1344" i="5"/>
  <c r="BA1345" i="5"/>
  <c r="BA1346" i="5"/>
  <c r="BA1347" i="5"/>
  <c r="BA1348" i="5"/>
  <c r="BA1349" i="5"/>
  <c r="BA1350" i="5"/>
  <c r="BA1351" i="5"/>
  <c r="BA1352" i="5"/>
  <c r="BA1353" i="5"/>
  <c r="BA1354" i="5"/>
  <c r="BA1355" i="5"/>
  <c r="BA1356" i="5"/>
  <c r="BA1357" i="5"/>
  <c r="BA1358" i="5"/>
  <c r="BA1359" i="5"/>
  <c r="BA1360" i="5"/>
  <c r="BA1361" i="5"/>
  <c r="BA1362" i="5"/>
  <c r="BA1363" i="5"/>
  <c r="BA1364" i="5"/>
  <c r="BA1365" i="5"/>
  <c r="BA1366" i="5"/>
  <c r="BA1367" i="5"/>
  <c r="BA1368" i="5"/>
  <c r="BA1369" i="5"/>
  <c r="BA1370" i="5"/>
  <c r="BA1371" i="5"/>
  <c r="BA1372" i="5"/>
  <c r="BA1373" i="5"/>
  <c r="BA1374" i="5"/>
  <c r="BA1375" i="5"/>
  <c r="BA1376" i="5"/>
  <c r="BA1377" i="5"/>
  <c r="BA1378" i="5"/>
  <c r="BA1379" i="5"/>
  <c r="BA1380" i="5"/>
  <c r="BA1381" i="5"/>
  <c r="BA1382" i="5"/>
  <c r="BA1383" i="5"/>
  <c r="BA1384" i="5"/>
  <c r="BA1385" i="5"/>
  <c r="BA1386" i="5"/>
  <c r="BA1387" i="5"/>
  <c r="BA1388" i="5"/>
  <c r="BA1389" i="5"/>
  <c r="BA1390" i="5"/>
  <c r="BA1391" i="5"/>
  <c r="BA1392" i="5"/>
  <c r="BA1393" i="5"/>
  <c r="BA1394" i="5"/>
  <c r="BA1395" i="5"/>
  <c r="BA1396" i="5"/>
  <c r="BA1397" i="5"/>
  <c r="BA1398" i="5"/>
  <c r="BA1399" i="5"/>
  <c r="BA1400" i="5"/>
  <c r="BA1401" i="5"/>
  <c r="BA1402" i="5"/>
  <c r="BA1403" i="5"/>
  <c r="BA1404" i="5"/>
  <c r="BA1405" i="5"/>
  <c r="BA1406" i="5"/>
  <c r="BA1407" i="5"/>
  <c r="BA1408" i="5"/>
  <c r="BA1409" i="5"/>
  <c r="BA1410" i="5"/>
  <c r="BA1411" i="5"/>
  <c r="BA1412" i="5"/>
  <c r="BA1413" i="5"/>
  <c r="BA1414" i="5"/>
  <c r="BA1415" i="5"/>
  <c r="BA1416" i="5"/>
  <c r="BA1417" i="5"/>
  <c r="BA1418" i="5"/>
  <c r="BA1419" i="5"/>
  <c r="BA1420" i="5"/>
  <c r="BA1421" i="5"/>
  <c r="BA1422" i="5"/>
  <c r="BA1423" i="5"/>
  <c r="BA1424" i="5"/>
  <c r="BA1425" i="5"/>
  <c r="BA1426" i="5"/>
  <c r="BA1427" i="5"/>
  <c r="BA1428" i="5"/>
  <c r="BA1429" i="5"/>
  <c r="BA1430" i="5"/>
  <c r="BA1431" i="5"/>
  <c r="BA1432" i="5"/>
  <c r="BA1433" i="5"/>
  <c r="BA1434" i="5"/>
  <c r="BA1435" i="5"/>
  <c r="BA1436" i="5"/>
  <c r="BA1437" i="5"/>
  <c r="BA1438" i="5"/>
  <c r="BA1439" i="5"/>
  <c r="BA1440" i="5"/>
  <c r="BA1441" i="5"/>
  <c r="BA1442" i="5"/>
  <c r="BA1443" i="5"/>
  <c r="BA1444" i="5"/>
  <c r="BA1445" i="5"/>
  <c r="BA1446" i="5"/>
  <c r="BA1447" i="5"/>
  <c r="BA1448" i="5"/>
  <c r="BA1449" i="5"/>
  <c r="BA1450" i="5"/>
  <c r="BA1451" i="5"/>
  <c r="BA1452" i="5"/>
  <c r="BA1453" i="5"/>
  <c r="BA1454" i="5"/>
  <c r="BA1455" i="5"/>
  <c r="BA1456" i="5"/>
  <c r="BA1457" i="5"/>
  <c r="BA1458" i="5"/>
  <c r="BA1459" i="5"/>
  <c r="BA1460" i="5"/>
  <c r="BA1461" i="5"/>
  <c r="BA1462" i="5"/>
  <c r="BA1463" i="5"/>
  <c r="BA1464" i="5"/>
  <c r="BA1465" i="5"/>
  <c r="BA1466" i="5"/>
  <c r="BA1467" i="5"/>
  <c r="BA1468" i="5"/>
  <c r="BA1469" i="5"/>
  <c r="BA1470" i="5"/>
  <c r="BA1471" i="5"/>
  <c r="BA1472" i="5"/>
  <c r="BA1473" i="5"/>
  <c r="BA1474" i="5"/>
  <c r="BA1475" i="5"/>
  <c r="BA1476" i="5"/>
  <c r="BA1477" i="5"/>
  <c r="BA1478" i="5"/>
  <c r="BA1479" i="5"/>
  <c r="BA1480" i="5"/>
  <c r="BA1481" i="5"/>
  <c r="BA1482" i="5"/>
  <c r="BA1483" i="5"/>
  <c r="BA1484" i="5"/>
  <c r="BA1485" i="5"/>
  <c r="BA1486" i="5"/>
  <c r="BA1487" i="5"/>
  <c r="BA1488" i="5"/>
  <c r="BA1489" i="5"/>
  <c r="BA1490" i="5"/>
  <c r="BA1491" i="5"/>
  <c r="BA1492" i="5"/>
  <c r="BA1493" i="5"/>
  <c r="BA1494" i="5"/>
  <c r="BA1495" i="5"/>
  <c r="BA1496" i="5"/>
  <c r="BA1497" i="5"/>
  <c r="BA1498" i="5"/>
  <c r="BA1499" i="5"/>
  <c r="BA1500" i="5"/>
  <c r="BA1501" i="5"/>
  <c r="BA1502" i="5"/>
  <c r="BA1503" i="5"/>
  <c r="BA1504" i="5"/>
  <c r="BA1505" i="5"/>
  <c r="BA1506" i="5"/>
  <c r="BA1507" i="5"/>
  <c r="BA1508" i="5"/>
  <c r="BA1509" i="5"/>
  <c r="BA1510" i="5"/>
  <c r="BA1511" i="5"/>
  <c r="BA1512" i="5"/>
  <c r="BA1513" i="5"/>
  <c r="BA1514" i="5"/>
  <c r="BA1515" i="5"/>
  <c r="BA1516" i="5"/>
  <c r="BA1517" i="5"/>
  <c r="BA1518" i="5"/>
  <c r="BA1519" i="5"/>
  <c r="BA1520" i="5"/>
  <c r="BA1521" i="5"/>
  <c r="BA1522" i="5"/>
  <c r="BA1523" i="5"/>
  <c r="BA1524" i="5"/>
  <c r="BA1525" i="5"/>
  <c r="BA1526" i="5"/>
  <c r="BA1527" i="5"/>
  <c r="BA1528" i="5"/>
  <c r="BA1529" i="5"/>
  <c r="BA1530" i="5"/>
  <c r="BA1531" i="5"/>
  <c r="BA1532" i="5"/>
  <c r="BA1533" i="5"/>
  <c r="BA1534" i="5"/>
  <c r="BA1535" i="5"/>
  <c r="BA1536" i="5"/>
  <c r="BA1537" i="5"/>
  <c r="BA1538" i="5"/>
  <c r="BA1539" i="5"/>
  <c r="BA1540" i="5"/>
  <c r="BA1541" i="5"/>
  <c r="BA1542" i="5"/>
  <c r="BA1543" i="5"/>
  <c r="BA1544" i="5"/>
  <c r="BA1545" i="5"/>
  <c r="BA1546" i="5"/>
  <c r="BA1547" i="5"/>
  <c r="BA1548" i="5"/>
  <c r="BA1549" i="5"/>
  <c r="BA1550" i="5"/>
  <c r="BA1551" i="5"/>
  <c r="BA1552" i="5"/>
  <c r="BA1553" i="5"/>
  <c r="BA1554" i="5"/>
  <c r="BA1555" i="5"/>
  <c r="BA1556" i="5"/>
  <c r="BA1557" i="5"/>
  <c r="BA1558" i="5"/>
  <c r="BA1559" i="5"/>
  <c r="BA1560" i="5"/>
  <c r="BA1561" i="5"/>
  <c r="BA1562" i="5"/>
  <c r="BA1563" i="5"/>
  <c r="BA1564" i="5"/>
  <c r="BA1565" i="5"/>
  <c r="BA1566" i="5"/>
  <c r="BA1567" i="5"/>
  <c r="BA1568" i="5"/>
  <c r="BA1569" i="5"/>
  <c r="BA1570" i="5"/>
  <c r="BA1571" i="5"/>
  <c r="BA1572" i="5"/>
  <c r="BA1573" i="5"/>
  <c r="BA1574" i="5"/>
  <c r="BA1575" i="5"/>
  <c r="BA1576" i="5"/>
  <c r="BA1577" i="5"/>
  <c r="BA1578" i="5"/>
  <c r="BA1579" i="5"/>
  <c r="BA1580" i="5"/>
  <c r="BA1581" i="5"/>
  <c r="BA1582" i="5"/>
  <c r="BA1583" i="5"/>
  <c r="BA1584" i="5"/>
  <c r="BA1585" i="5"/>
  <c r="BA1586" i="5"/>
  <c r="BA1587" i="5"/>
  <c r="BA1588" i="5"/>
  <c r="BA1589" i="5"/>
  <c r="BA1590" i="5"/>
  <c r="BA1591" i="5"/>
  <c r="BA1592" i="5"/>
  <c r="BA1593" i="5"/>
  <c r="BA1594" i="5"/>
  <c r="BA1595" i="5"/>
  <c r="BA1596" i="5"/>
  <c r="BA1597" i="5"/>
  <c r="BA1598" i="5"/>
  <c r="BA1599" i="5"/>
  <c r="BA1600" i="5"/>
  <c r="BA1601" i="5"/>
  <c r="BA1602" i="5"/>
  <c r="BA1603" i="5"/>
  <c r="BA1604" i="5"/>
  <c r="BA1605" i="5"/>
  <c r="BA1606" i="5"/>
  <c r="BA1607" i="5"/>
  <c r="BA1608" i="5"/>
  <c r="BA1609" i="5"/>
  <c r="BA1610" i="5"/>
  <c r="BA1611" i="5"/>
  <c r="BA1612" i="5"/>
  <c r="BA1613" i="5"/>
  <c r="BA1614" i="5"/>
  <c r="BA1615" i="5"/>
  <c r="BA1616" i="5"/>
  <c r="BA1617" i="5"/>
  <c r="BA1618" i="5"/>
  <c r="BA1619" i="5"/>
  <c r="BA1620" i="5"/>
  <c r="BA1621" i="5"/>
  <c r="BA1622" i="5"/>
  <c r="BA1623" i="5"/>
  <c r="BA1624" i="5"/>
  <c r="BA1625" i="5"/>
  <c r="BA1626" i="5"/>
  <c r="BA1627" i="5"/>
  <c r="BA1628" i="5"/>
  <c r="BA1629" i="5"/>
  <c r="BA1630" i="5"/>
  <c r="BA1631" i="5"/>
  <c r="BA1632" i="5"/>
  <c r="BA1633" i="5"/>
  <c r="BA1634" i="5"/>
  <c r="BA1635" i="5"/>
  <c r="BA1636" i="5"/>
  <c r="BA1637" i="5"/>
  <c r="BA1638" i="5"/>
  <c r="BA1639" i="5"/>
  <c r="BA1640" i="5"/>
  <c r="BA1641" i="5"/>
  <c r="BA1642" i="5"/>
  <c r="BA1643" i="5"/>
  <c r="BA1644" i="5"/>
  <c r="BA1645" i="5"/>
  <c r="BA1646" i="5"/>
  <c r="BA1647" i="5"/>
  <c r="BA1648" i="5"/>
  <c r="BA1649" i="5"/>
  <c r="BA1650" i="5"/>
  <c r="BA1651" i="5"/>
  <c r="BA1652" i="5"/>
  <c r="BA1653" i="5"/>
  <c r="BA1654" i="5"/>
  <c r="BA1655" i="5"/>
  <c r="BA1656" i="5"/>
  <c r="BA1657" i="5"/>
  <c r="BA1658" i="5"/>
  <c r="BA1659" i="5"/>
  <c r="BA1660" i="5"/>
  <c r="BA1661" i="5"/>
  <c r="BA1662" i="5"/>
  <c r="BA1663" i="5"/>
  <c r="BA1664" i="5"/>
  <c r="BA1665" i="5"/>
  <c r="BA1666" i="5"/>
  <c r="BA1667" i="5"/>
  <c r="BA1668" i="5"/>
  <c r="BA1669" i="5"/>
  <c r="BA1670" i="5"/>
  <c r="BA1671" i="5"/>
  <c r="BA1672" i="5"/>
  <c r="BA1673" i="5"/>
  <c r="BA1674" i="5"/>
  <c r="BA1675" i="5"/>
  <c r="BA1676" i="5"/>
  <c r="BA1677" i="5"/>
  <c r="BA1678" i="5"/>
  <c r="BA1679" i="5"/>
  <c r="BA1680" i="5"/>
  <c r="BA1681" i="5"/>
  <c r="BA1682" i="5"/>
  <c r="BA1683" i="5"/>
  <c r="BA1684" i="5"/>
  <c r="BA1685" i="5"/>
  <c r="BA1686" i="5"/>
  <c r="BA1687" i="5"/>
  <c r="BA1688" i="5"/>
  <c r="BA1689" i="5"/>
  <c r="BA1690" i="5"/>
  <c r="BA1691" i="5"/>
  <c r="BA1692" i="5"/>
  <c r="BA1693" i="5"/>
  <c r="BA1694" i="5"/>
  <c r="BA1695" i="5"/>
  <c r="BA1696" i="5"/>
  <c r="BA1697" i="5"/>
  <c r="BA1698" i="5"/>
  <c r="BA1699" i="5"/>
  <c r="BA1700" i="5"/>
  <c r="BA1701" i="5"/>
  <c r="BA1702" i="5"/>
  <c r="BA1703" i="5"/>
  <c r="BA1704" i="5"/>
  <c r="BA1705" i="5"/>
  <c r="BA1706" i="5"/>
  <c r="BA1707" i="5"/>
  <c r="BA1708" i="5"/>
  <c r="BA1709" i="5"/>
  <c r="BA1710" i="5"/>
  <c r="BA1711" i="5"/>
  <c r="BA1712" i="5"/>
  <c r="BA1713" i="5"/>
  <c r="BA1714" i="5"/>
  <c r="BA1715" i="5"/>
  <c r="BA1716" i="5"/>
  <c r="BA1717" i="5"/>
  <c r="BA1718" i="5"/>
  <c r="BA1719" i="5"/>
  <c r="BA1720" i="5"/>
  <c r="BA1721" i="5"/>
  <c r="BA1722" i="5"/>
  <c r="BA1723" i="5"/>
  <c r="BA1724" i="5"/>
  <c r="BA1725" i="5"/>
  <c r="BA1726" i="5"/>
  <c r="BA1727" i="5"/>
  <c r="BA1728" i="5"/>
  <c r="BA1729" i="5"/>
  <c r="BA1730" i="5"/>
  <c r="BA1731" i="5"/>
  <c r="BA1732" i="5"/>
  <c r="BA1733" i="5"/>
  <c r="BA1734" i="5"/>
  <c r="BA1735" i="5"/>
  <c r="BA1736" i="5"/>
  <c r="BA1737" i="5"/>
  <c r="BA1738" i="5"/>
  <c r="BA1739" i="5"/>
  <c r="BA1740" i="5"/>
  <c r="BA1741" i="5"/>
  <c r="BA1742" i="5"/>
  <c r="BA1743" i="5"/>
  <c r="BA1744" i="5"/>
  <c r="BA1745" i="5"/>
  <c r="BA1746" i="5"/>
  <c r="BA1747" i="5"/>
  <c r="BA1748" i="5"/>
  <c r="BA1749" i="5"/>
  <c r="BA1750" i="5"/>
  <c r="BA1751" i="5"/>
  <c r="BA1752" i="5"/>
  <c r="BA1753" i="5"/>
  <c r="BA1754" i="5"/>
  <c r="BA1755" i="5"/>
  <c r="BA1756" i="5"/>
  <c r="BA1757" i="5"/>
  <c r="BA1758" i="5"/>
  <c r="BA1759" i="5"/>
  <c r="BA1760" i="5"/>
  <c r="BA1761" i="5"/>
  <c r="BA1762" i="5"/>
  <c r="BA1763" i="5"/>
  <c r="BA1764" i="5"/>
  <c r="BA1765" i="5"/>
  <c r="BA1766" i="5"/>
  <c r="BA1767" i="5"/>
  <c r="BA1768" i="5"/>
  <c r="BA1769" i="5"/>
  <c r="BA1770" i="5"/>
  <c r="BA1771" i="5"/>
  <c r="BA1772" i="5"/>
  <c r="BA1773" i="5"/>
  <c r="BA1774" i="5"/>
  <c r="BA1775" i="5"/>
  <c r="BA1776" i="5"/>
  <c r="BA1777" i="5"/>
  <c r="BA1778" i="5"/>
  <c r="BA1779" i="5"/>
  <c r="BA1780" i="5"/>
  <c r="BA1781" i="5"/>
  <c r="BA1782" i="5"/>
  <c r="BA1783" i="5"/>
  <c r="BA1784" i="5"/>
  <c r="BA1785" i="5"/>
  <c r="BA1786" i="5"/>
  <c r="BA1787" i="5"/>
  <c r="BA1788" i="5"/>
  <c r="BA1789" i="5"/>
  <c r="BA1790" i="5"/>
  <c r="BA1791" i="5"/>
  <c r="BA1792" i="5"/>
  <c r="BA1793" i="5"/>
  <c r="BA1794" i="5"/>
  <c r="BA1795" i="5"/>
  <c r="BA1796" i="5"/>
  <c r="BA1797" i="5"/>
  <c r="BA1798" i="5"/>
  <c r="BA1799" i="5"/>
  <c r="BA1800" i="5"/>
  <c r="BA1801" i="5"/>
  <c r="BA1802" i="5"/>
  <c r="BA1803" i="5"/>
  <c r="BA1804" i="5"/>
  <c r="BA1805" i="5"/>
  <c r="BA1806" i="5"/>
  <c r="BA1807" i="5"/>
  <c r="BA1808" i="5"/>
  <c r="BA1809" i="5"/>
  <c r="BA1810" i="5"/>
  <c r="BA1811" i="5"/>
  <c r="BA1812" i="5"/>
  <c r="BA1813" i="5"/>
  <c r="BA1814" i="5"/>
  <c r="BA1815" i="5"/>
  <c r="BA1816" i="5"/>
  <c r="BA1817" i="5"/>
  <c r="BA1818" i="5"/>
  <c r="BA1819" i="5"/>
  <c r="BA1820" i="5"/>
  <c r="BA1821" i="5"/>
  <c r="BA1822" i="5"/>
  <c r="BA1823" i="5"/>
  <c r="BA1824" i="5"/>
  <c r="BA1825" i="5"/>
  <c r="BA1826" i="5"/>
  <c r="BA1827" i="5"/>
  <c r="BA1828" i="5"/>
  <c r="BA1829" i="5"/>
  <c r="BA1830" i="5"/>
  <c r="BA1831" i="5"/>
  <c r="BA1832" i="5"/>
  <c r="BA1833" i="5"/>
  <c r="BA1834" i="5"/>
  <c r="BA1835" i="5"/>
  <c r="BA1836" i="5"/>
  <c r="BA1837" i="5"/>
  <c r="BA1838" i="5"/>
  <c r="BA1839" i="5"/>
  <c r="BA1840" i="5"/>
  <c r="BA1841" i="5"/>
  <c r="BA1842" i="5"/>
  <c r="BA1843" i="5"/>
  <c r="BA1844" i="5"/>
  <c r="BA1845" i="5"/>
  <c r="BA1846" i="5"/>
  <c r="BA1847" i="5"/>
  <c r="BA1848" i="5"/>
  <c r="BA1849" i="5"/>
  <c r="BA1850" i="5"/>
  <c r="BA1851" i="5"/>
  <c r="BA1852" i="5"/>
  <c r="BA1853" i="5"/>
  <c r="BA1854" i="5"/>
  <c r="BA1855" i="5"/>
  <c r="BA1856" i="5"/>
  <c r="BA1857" i="5"/>
  <c r="BA1858" i="5"/>
  <c r="BA1859" i="5"/>
  <c r="BA1860" i="5"/>
  <c r="BA1861" i="5"/>
  <c r="BA1862" i="5"/>
  <c r="BA1863" i="5"/>
  <c r="BA1864" i="5"/>
  <c r="BA1865" i="5"/>
  <c r="BA1866" i="5"/>
  <c r="BA1867" i="5"/>
  <c r="BA1868" i="5"/>
  <c r="BA1869" i="5"/>
  <c r="BA1870" i="5"/>
  <c r="BA1871" i="5"/>
  <c r="BA1872" i="5"/>
  <c r="BA1873" i="5"/>
  <c r="BA1874" i="5"/>
  <c r="BA1875" i="5"/>
  <c r="BA1876" i="5"/>
  <c r="BA1877" i="5"/>
  <c r="BA1878" i="5"/>
  <c r="BA1879" i="5"/>
  <c r="BA1880" i="5"/>
  <c r="BA1881" i="5"/>
  <c r="BA1882" i="5"/>
  <c r="BA1883" i="5"/>
  <c r="BA1884" i="5"/>
  <c r="BA1885" i="5"/>
  <c r="BA1886" i="5"/>
  <c r="BA1887" i="5"/>
  <c r="BA1888" i="5"/>
  <c r="BA1889" i="5"/>
  <c r="BA1890" i="5"/>
  <c r="BA1891" i="5"/>
  <c r="BA1892" i="5"/>
  <c r="BA1893" i="5"/>
  <c r="BA1894" i="5"/>
  <c r="BA1895" i="5"/>
  <c r="BA1896" i="5"/>
  <c r="BA1897" i="5"/>
  <c r="BA1898" i="5"/>
  <c r="BA1899" i="5"/>
  <c r="BA1900" i="5"/>
  <c r="BA1901" i="5"/>
  <c r="BA1902" i="5"/>
  <c r="BA1903" i="5"/>
  <c r="BA1904" i="5"/>
  <c r="BA1905" i="5"/>
  <c r="BA1906" i="5"/>
  <c r="BA1907" i="5"/>
  <c r="BA1908" i="5"/>
  <c r="BA1909" i="5"/>
  <c r="BA1910" i="5"/>
  <c r="BA1911" i="5"/>
  <c r="BA1912" i="5"/>
  <c r="BA1913" i="5"/>
  <c r="BA1914" i="5"/>
  <c r="BA1915" i="5"/>
  <c r="BA1916" i="5"/>
  <c r="BA1917" i="5"/>
  <c r="BA1918" i="5"/>
  <c r="BA1919" i="5"/>
  <c r="BA1920" i="5"/>
  <c r="BA1921" i="5"/>
  <c r="BA1922" i="5"/>
  <c r="BA1923" i="5"/>
  <c r="BA1924" i="5"/>
  <c r="BA1925" i="5"/>
  <c r="BA1926" i="5"/>
  <c r="BA1927" i="5"/>
  <c r="BA1928" i="5"/>
  <c r="BA1929" i="5"/>
  <c r="BA1930" i="5"/>
  <c r="BA1931" i="5"/>
  <c r="BA1932" i="5"/>
  <c r="BA1933" i="5"/>
  <c r="BA1934" i="5"/>
  <c r="BA1935" i="5"/>
  <c r="BA1936" i="5"/>
  <c r="BA1937" i="5"/>
  <c r="BA1938" i="5"/>
  <c r="BA1939" i="5"/>
  <c r="BA1940" i="5"/>
  <c r="BA1941" i="5"/>
  <c r="BA1942" i="5"/>
  <c r="BA1943" i="5"/>
  <c r="BA1944" i="5"/>
  <c r="BA1945" i="5"/>
  <c r="BA1946" i="5"/>
  <c r="BA1947" i="5"/>
  <c r="BA1948" i="5"/>
  <c r="BA1949" i="5"/>
  <c r="BA1950" i="5"/>
  <c r="BA1951" i="5"/>
  <c r="BA1952" i="5"/>
  <c r="BA1953" i="5"/>
  <c r="BA1954" i="5"/>
  <c r="BA1955" i="5"/>
  <c r="BA1956" i="5"/>
  <c r="BA1957" i="5"/>
  <c r="BA1958" i="5"/>
  <c r="BA1959" i="5"/>
  <c r="BA1960" i="5"/>
  <c r="BA1961" i="5"/>
  <c r="BA1962" i="5"/>
  <c r="BA1963" i="5"/>
  <c r="BA1964" i="5"/>
  <c r="BA1965" i="5"/>
  <c r="BA1966" i="5"/>
  <c r="BA1967" i="5"/>
  <c r="BA1968" i="5"/>
  <c r="BA1969" i="5"/>
  <c r="BA1970" i="5"/>
  <c r="BA1971" i="5"/>
  <c r="BA1972" i="5"/>
  <c r="BA1973" i="5"/>
  <c r="BA1974" i="5"/>
  <c r="BA1975" i="5"/>
  <c r="BA1976" i="5"/>
  <c r="BA1977" i="5"/>
  <c r="BA1978" i="5"/>
  <c r="BA1979" i="5"/>
  <c r="BA1980" i="5"/>
  <c r="BA1981" i="5"/>
  <c r="BA1982" i="5"/>
  <c r="BA1983" i="5"/>
  <c r="BA1984" i="5"/>
  <c r="BA1985" i="5"/>
  <c r="BA1986" i="5"/>
  <c r="BA1987" i="5"/>
  <c r="BA1988" i="5"/>
  <c r="BA1989" i="5"/>
  <c r="BA1990" i="5"/>
  <c r="BA1991" i="5"/>
  <c r="BA1992" i="5"/>
  <c r="BA1993" i="5"/>
  <c r="BA1994" i="5"/>
  <c r="BA1995" i="5"/>
  <c r="BA1996" i="5"/>
  <c r="BA1997" i="5"/>
  <c r="BA1998" i="5"/>
  <c r="BA1999" i="5"/>
  <c r="BA2000" i="5"/>
  <c r="BA2001" i="5"/>
  <c r="BA2002" i="5"/>
  <c r="BA2003" i="5"/>
  <c r="BA2004" i="5"/>
  <c r="BA2005" i="5"/>
  <c r="BA2006" i="5"/>
  <c r="BA2007" i="5"/>
  <c r="BA2008" i="5"/>
  <c r="BA2009" i="5"/>
  <c r="BA2010" i="5"/>
  <c r="BA2011" i="5"/>
  <c r="BA2012" i="5"/>
  <c r="BA2013" i="5"/>
  <c r="BA2014" i="5"/>
  <c r="BA2015" i="5"/>
  <c r="BA2016" i="5"/>
  <c r="BA2017" i="5"/>
  <c r="BA2018" i="5"/>
  <c r="BA2019" i="5"/>
  <c r="BA2020" i="5"/>
  <c r="BA2021" i="5"/>
  <c r="BA2022" i="5"/>
  <c r="BA2023" i="5"/>
  <c r="BA2024" i="5"/>
  <c r="BA2025" i="5"/>
  <c r="BA2026" i="5"/>
  <c r="BA2027" i="5"/>
  <c r="BA2028" i="5"/>
  <c r="BA2029" i="5"/>
  <c r="BA2030" i="5"/>
  <c r="BA2031" i="5"/>
  <c r="BA2032" i="5"/>
  <c r="BA2033" i="5"/>
  <c r="BA2034" i="5"/>
  <c r="BA2035" i="5"/>
  <c r="BA2036" i="5"/>
  <c r="BA2037" i="5"/>
  <c r="BA2038" i="5"/>
  <c r="BA2039" i="5"/>
  <c r="BA2040" i="5"/>
  <c r="BA2041" i="5"/>
  <c r="BA2042" i="5"/>
  <c r="BA2043" i="5"/>
  <c r="BA2044" i="5"/>
  <c r="BA2045" i="5"/>
  <c r="BA2046" i="5"/>
  <c r="BA2047" i="5"/>
  <c r="BA2048" i="5"/>
  <c r="BA2049" i="5"/>
  <c r="BA2050" i="5"/>
  <c r="BA2051" i="5"/>
  <c r="BA2052" i="5"/>
  <c r="BA2053" i="5"/>
  <c r="BA2054" i="5"/>
  <c r="BA2055" i="5"/>
  <c r="BA2056" i="5"/>
  <c r="BA2057" i="5"/>
  <c r="BA2058" i="5"/>
  <c r="BA2059" i="5"/>
  <c r="BA2060" i="5"/>
  <c r="BA2061" i="5"/>
  <c r="BA2062" i="5"/>
  <c r="BA2063" i="5"/>
  <c r="BA2064" i="5"/>
  <c r="BA2065" i="5"/>
  <c r="BA2066" i="5"/>
  <c r="BA2067" i="5"/>
  <c r="BA2068" i="5"/>
  <c r="BA2069" i="5"/>
  <c r="BA2070" i="5"/>
  <c r="BA2071" i="5"/>
  <c r="BA2072" i="5"/>
  <c r="BA2073" i="5"/>
  <c r="BA2074" i="5"/>
  <c r="BA2075" i="5"/>
  <c r="BA2076" i="5"/>
  <c r="BA2077" i="5"/>
  <c r="BA2078" i="5"/>
  <c r="BA2079" i="5"/>
  <c r="BA2080" i="5"/>
  <c r="BA2081" i="5"/>
  <c r="BA2082" i="5"/>
  <c r="BA2083" i="5"/>
  <c r="BA2084" i="5"/>
  <c r="BA2085" i="5"/>
  <c r="BA2086" i="5"/>
  <c r="BA2087" i="5"/>
  <c r="BA2088" i="5"/>
  <c r="BA2089" i="5"/>
  <c r="BA2090" i="5"/>
  <c r="BA2091" i="5"/>
  <c r="BA2092" i="5"/>
  <c r="BA2093" i="5"/>
  <c r="BA2094" i="5"/>
  <c r="BA2095" i="5"/>
  <c r="BA2096" i="5"/>
  <c r="BA2097" i="5"/>
  <c r="BA2098" i="5"/>
  <c r="BA2099" i="5"/>
  <c r="BA2100" i="5"/>
  <c r="BA2101" i="5"/>
  <c r="BA2102" i="5"/>
  <c r="BA2103" i="5"/>
  <c r="BA2104" i="5"/>
  <c r="BA2105" i="5"/>
  <c r="BA2106" i="5"/>
  <c r="BA2107" i="5"/>
  <c r="BA2108" i="5"/>
  <c r="BA2109" i="5"/>
  <c r="BA2110" i="5"/>
  <c r="BA2111" i="5"/>
  <c r="BA2112" i="5"/>
  <c r="BA2113" i="5"/>
  <c r="BA2114" i="5"/>
  <c r="BA2115" i="5"/>
  <c r="BA2116" i="5"/>
  <c r="BA2117" i="5"/>
  <c r="BA2118" i="5"/>
  <c r="BA2119" i="5"/>
  <c r="BA2120" i="5"/>
  <c r="BA2121" i="5"/>
  <c r="BA2122" i="5"/>
  <c r="BA2123" i="5"/>
  <c r="BA2124" i="5"/>
  <c r="BA2125" i="5"/>
  <c r="BA2126" i="5"/>
  <c r="BA2127" i="5"/>
  <c r="BA2128" i="5"/>
  <c r="BA2129" i="5"/>
  <c r="BA2130" i="5"/>
  <c r="BA2131" i="5"/>
  <c r="BA2132" i="5"/>
  <c r="BA2133" i="5"/>
  <c r="BA2134" i="5"/>
  <c r="BA2135" i="5"/>
  <c r="BA2136" i="5"/>
  <c r="BA2137" i="5"/>
  <c r="BA2138" i="5"/>
  <c r="BA2139" i="5"/>
  <c r="BA2140" i="5"/>
  <c r="BA2141" i="5"/>
  <c r="BA2142" i="5"/>
  <c r="BA2143" i="5"/>
  <c r="BA2144" i="5"/>
  <c r="BA2145" i="5"/>
  <c r="BA2146" i="5"/>
  <c r="BA2147" i="5"/>
  <c r="BA2148" i="5"/>
  <c r="BA2149" i="5"/>
  <c r="BA2150" i="5"/>
  <c r="BA2151" i="5"/>
  <c r="BA2152" i="5"/>
  <c r="BA2153" i="5"/>
  <c r="BA2154" i="5"/>
  <c r="BA2155" i="5"/>
  <c r="BA2156" i="5"/>
  <c r="BA2157" i="5"/>
  <c r="BA2158" i="5"/>
  <c r="BA2159" i="5"/>
  <c r="BA2160" i="5"/>
  <c r="BA2161" i="5"/>
  <c r="BA2162" i="5"/>
  <c r="BA2163" i="5"/>
  <c r="BA2164" i="5"/>
  <c r="BA2165" i="5"/>
  <c r="BA2166" i="5"/>
  <c r="BA2167" i="5"/>
  <c r="BA2168" i="5"/>
  <c r="BA2169" i="5"/>
  <c r="BA2170" i="5"/>
  <c r="BA2171" i="5"/>
  <c r="BA2172" i="5"/>
  <c r="BA2173" i="5"/>
  <c r="BA2174" i="5"/>
  <c r="BA2175" i="5"/>
  <c r="BA2176" i="5"/>
  <c r="BA2177" i="5"/>
  <c r="BA2178" i="5"/>
  <c r="BA2179" i="5"/>
  <c r="BA2180" i="5"/>
  <c r="BA2181" i="5"/>
  <c r="BA2182" i="5"/>
  <c r="BA2183" i="5"/>
  <c r="BA2184" i="5"/>
  <c r="BA2185" i="5"/>
  <c r="BA2186" i="5"/>
  <c r="BA2187" i="5"/>
  <c r="BA2188" i="5"/>
  <c r="BA2189" i="5"/>
  <c r="BA2190" i="5"/>
  <c r="BA2191" i="5"/>
  <c r="BA2192" i="5"/>
  <c r="BA2193" i="5"/>
  <c r="BA2194" i="5"/>
  <c r="BA2195" i="5"/>
  <c r="BA2196" i="5"/>
  <c r="BA2197" i="5"/>
  <c r="BA2198" i="5"/>
  <c r="BA2199" i="5"/>
  <c r="BA2200" i="5"/>
  <c r="BA2201" i="5"/>
  <c r="BA2202" i="5"/>
  <c r="BA2203" i="5"/>
  <c r="BA2204" i="5"/>
  <c r="BA2205" i="5"/>
  <c r="BA2206" i="5"/>
  <c r="BA2207" i="5"/>
  <c r="BA2208" i="5"/>
  <c r="BA2209" i="5"/>
  <c r="BA2210" i="5"/>
  <c r="BA2211" i="5"/>
  <c r="BA2212" i="5"/>
  <c r="BA2213" i="5"/>
  <c r="BA2214" i="5"/>
  <c r="BA2215" i="5"/>
  <c r="BA2216" i="5"/>
  <c r="BA2217" i="5"/>
  <c r="BA2218" i="5"/>
  <c r="BA2219" i="5"/>
  <c r="BA2220" i="5"/>
  <c r="BA2221" i="5"/>
  <c r="BA2222" i="5"/>
  <c r="BA2223" i="5"/>
  <c r="BA2224" i="5"/>
  <c r="BA2225" i="5"/>
  <c r="BA2226" i="5"/>
  <c r="BA2227" i="5"/>
  <c r="BA2228" i="5"/>
  <c r="BA2229" i="5"/>
  <c r="BA2230" i="5"/>
  <c r="BA2231" i="5"/>
  <c r="BA2232" i="5"/>
  <c r="BA2233" i="5"/>
  <c r="BA2234" i="5"/>
  <c r="BA2235" i="5"/>
  <c r="BA2236" i="5"/>
  <c r="BA2237" i="5"/>
  <c r="BA2238" i="5"/>
  <c r="BA2239" i="5"/>
  <c r="BA2240" i="5"/>
  <c r="BA2241" i="5"/>
  <c r="BA2242" i="5"/>
  <c r="BA2243" i="5"/>
  <c r="BA2244" i="5"/>
  <c r="BA2245" i="5"/>
  <c r="BA2246" i="5"/>
  <c r="BA2247" i="5"/>
  <c r="BA2248" i="5"/>
  <c r="BA2249" i="5"/>
  <c r="BA2250" i="5"/>
  <c r="BA2251" i="5"/>
  <c r="BA2252" i="5"/>
  <c r="BA2253" i="5"/>
  <c r="BA2254" i="5"/>
  <c r="BA2255" i="5"/>
  <c r="BA2256" i="5"/>
  <c r="BA2257" i="5"/>
  <c r="BA2258" i="5"/>
  <c r="BA2259" i="5"/>
  <c r="BA2260" i="5"/>
  <c r="BA2261" i="5"/>
  <c r="BA2262" i="5"/>
  <c r="BA2263" i="5"/>
  <c r="BA2264" i="5"/>
  <c r="BA2265" i="5"/>
  <c r="BA2266" i="5"/>
  <c r="BA2267" i="5"/>
  <c r="BA2268" i="5"/>
  <c r="BA2269" i="5"/>
  <c r="BA2270" i="5"/>
  <c r="BA2271" i="5"/>
  <c r="BA2272" i="5"/>
  <c r="BA2273" i="5"/>
  <c r="BA2274" i="5"/>
  <c r="BA2275" i="5"/>
  <c r="BA2276" i="5"/>
  <c r="BA2277" i="5"/>
  <c r="BA2278" i="5"/>
  <c r="BA2279" i="5"/>
  <c r="BA2280" i="5"/>
  <c r="BA2281" i="5"/>
  <c r="BA2282" i="5"/>
  <c r="BA2283" i="5"/>
  <c r="BA2284" i="5"/>
  <c r="BA2285" i="5"/>
  <c r="BA2286" i="5"/>
  <c r="BA2287" i="5"/>
  <c r="BA2288" i="5"/>
  <c r="BA2289" i="5"/>
  <c r="BA2290" i="5"/>
  <c r="BA2291" i="5"/>
  <c r="BA2292" i="5"/>
  <c r="BA2293" i="5"/>
  <c r="BA2294" i="5"/>
  <c r="BA2295" i="5"/>
  <c r="BA2296" i="5"/>
  <c r="BA2297" i="5"/>
  <c r="BA2298" i="5"/>
  <c r="BA2299" i="5"/>
  <c r="BA2300" i="5"/>
  <c r="BA2301" i="5"/>
  <c r="BA2302" i="5"/>
  <c r="BA2303" i="5"/>
  <c r="BA2304" i="5"/>
  <c r="BA2305" i="5"/>
  <c r="BA2306" i="5"/>
  <c r="BA2307" i="5"/>
  <c r="BA2308" i="5"/>
  <c r="BA2309" i="5"/>
  <c r="BA2310" i="5"/>
  <c r="BA2311" i="5"/>
  <c r="BA2312" i="5"/>
  <c r="BA2313" i="5"/>
  <c r="BA2314" i="5"/>
  <c r="BA2315" i="5"/>
  <c r="BA2316" i="5"/>
  <c r="BA2317" i="5"/>
  <c r="BA2318" i="5"/>
  <c r="BA2319" i="5"/>
  <c r="BA2320" i="5"/>
  <c r="BA2321" i="5"/>
  <c r="BA2322" i="5"/>
  <c r="BA2323" i="5"/>
  <c r="BA2324" i="5"/>
  <c r="BA2325" i="5"/>
  <c r="BA2326" i="5"/>
  <c r="BA2327" i="5"/>
  <c r="BA2328" i="5"/>
  <c r="BA2329" i="5"/>
  <c r="BA2330" i="5"/>
  <c r="BA2331" i="5"/>
  <c r="BA2332" i="5"/>
  <c r="BA2333" i="5"/>
  <c r="BA2334" i="5"/>
  <c r="BA2335" i="5"/>
  <c r="BA2336" i="5"/>
  <c r="BA2337" i="5"/>
  <c r="BA2338" i="5"/>
  <c r="BA2339" i="5"/>
  <c r="BA2340" i="5"/>
  <c r="BA2341" i="5"/>
  <c r="BA2342" i="5"/>
  <c r="BA2343" i="5"/>
  <c r="BA2344" i="5"/>
  <c r="BA2345" i="5"/>
  <c r="BA2346" i="5"/>
  <c r="BA2347" i="5"/>
  <c r="BA2348" i="5"/>
  <c r="BA2349" i="5"/>
  <c r="BA2350" i="5"/>
  <c r="BA2351" i="5"/>
  <c r="BA2352" i="5"/>
  <c r="BA2353" i="5"/>
  <c r="BA2354" i="5"/>
  <c r="BA2355" i="5"/>
  <c r="BA2356" i="5"/>
  <c r="BA2357" i="5"/>
  <c r="BA2358" i="5"/>
  <c r="BA2359" i="5"/>
  <c r="BA2360" i="5"/>
  <c r="BA2361" i="5"/>
  <c r="BA2362" i="5"/>
  <c r="BA2363" i="5"/>
  <c r="BA2364" i="5"/>
  <c r="BA2365" i="5"/>
  <c r="BA2366" i="5"/>
  <c r="BA2367" i="5"/>
  <c r="BA2368" i="5"/>
  <c r="BA2369" i="5"/>
  <c r="BA2370" i="5"/>
  <c r="BA2371" i="5"/>
  <c r="BA2372" i="5"/>
  <c r="BA2373" i="5"/>
  <c r="BA2374" i="5"/>
  <c r="BA2375" i="5"/>
  <c r="BA2376" i="5"/>
  <c r="BA2377" i="5"/>
  <c r="BA2378" i="5"/>
  <c r="BA2379" i="5"/>
  <c r="BA2380" i="5"/>
  <c r="BA2381" i="5"/>
  <c r="BA2382" i="5"/>
  <c r="BA2383" i="5"/>
  <c r="BA2384" i="5"/>
  <c r="BA2385" i="5"/>
  <c r="BA2386" i="5"/>
  <c r="BA2387" i="5"/>
  <c r="BA2388" i="5"/>
  <c r="BA2389" i="5"/>
  <c r="BA2390" i="5"/>
  <c r="BA2391" i="5"/>
  <c r="BA2392" i="5"/>
  <c r="BA2393" i="5"/>
  <c r="BA2394" i="5"/>
  <c r="BA2395" i="5"/>
  <c r="BA2396" i="5"/>
  <c r="BA2397" i="5"/>
  <c r="BA2398" i="5"/>
  <c r="BA2399" i="5"/>
  <c r="BA2400" i="5"/>
  <c r="BA2401" i="5"/>
  <c r="BA2402" i="5"/>
  <c r="BA2403" i="5"/>
  <c r="BA2404" i="5"/>
  <c r="BA2405" i="5"/>
  <c r="BA2406" i="5"/>
  <c r="BA2407" i="5"/>
  <c r="BA2408" i="5"/>
  <c r="BA2409" i="5"/>
  <c r="BA2410" i="5"/>
  <c r="BA2411" i="5"/>
  <c r="BA2412" i="5"/>
  <c r="BA2413" i="5"/>
  <c r="BA2414" i="5"/>
  <c r="BA2415" i="5"/>
  <c r="BA2416" i="5"/>
  <c r="BA2417" i="5"/>
  <c r="BA2418" i="5"/>
  <c r="BA2419" i="5"/>
  <c r="BA2420" i="5"/>
  <c r="BA2421" i="5"/>
  <c r="BA2422" i="5"/>
  <c r="BA2423" i="5"/>
  <c r="BA2424" i="5"/>
  <c r="BA2425" i="5"/>
  <c r="BA2426" i="5"/>
  <c r="BA2427" i="5"/>
  <c r="BA2428" i="5"/>
  <c r="BA2429" i="5"/>
  <c r="BA2430" i="5"/>
  <c r="BA2431" i="5"/>
  <c r="BA2432" i="5"/>
  <c r="BA2433" i="5"/>
  <c r="BA2434" i="5"/>
  <c r="BA2435" i="5"/>
  <c r="BA2436" i="5"/>
  <c r="BA2437" i="5"/>
  <c r="BA2438" i="5"/>
  <c r="BA2439" i="5"/>
  <c r="BA2440" i="5"/>
  <c r="BA2441" i="5"/>
  <c r="BA2442" i="5"/>
  <c r="BA2443" i="5"/>
  <c r="BA2444" i="5"/>
  <c r="BA2445" i="5"/>
  <c r="BA2446" i="5"/>
  <c r="BA2447" i="5"/>
  <c r="BA2448" i="5"/>
  <c r="BA2449" i="5"/>
  <c r="BA2450" i="5"/>
  <c r="BA2451" i="5"/>
  <c r="BA2452" i="5"/>
  <c r="BA2453" i="5"/>
  <c r="BA2454" i="5"/>
  <c r="BA2455" i="5"/>
  <c r="BA2456" i="5"/>
  <c r="BA2457" i="5"/>
  <c r="BA2458" i="5"/>
  <c r="BA2459" i="5"/>
  <c r="BA2460" i="5"/>
  <c r="BA2461" i="5"/>
  <c r="BA2462" i="5"/>
  <c r="BA2463" i="5"/>
  <c r="BA2464" i="5"/>
  <c r="BA2465" i="5"/>
  <c r="BA2466" i="5"/>
  <c r="BA2467" i="5"/>
  <c r="BA2468" i="5"/>
  <c r="BA2469" i="5"/>
  <c r="BA2470" i="5"/>
  <c r="BA2471" i="5"/>
  <c r="BA2472" i="5"/>
  <c r="BA2473" i="5"/>
  <c r="BA2474" i="5"/>
  <c r="BA2475" i="5"/>
  <c r="BA2476" i="5"/>
  <c r="BA2477" i="5"/>
  <c r="BA2478" i="5"/>
  <c r="BA2479" i="5"/>
  <c r="BA2480" i="5"/>
  <c r="BA2481" i="5"/>
  <c r="BA2482" i="5"/>
  <c r="BA2483" i="5"/>
  <c r="BA2484" i="5"/>
  <c r="BA2485" i="5"/>
  <c r="BA2486" i="5"/>
  <c r="BA2487" i="5"/>
  <c r="BA2488" i="5"/>
  <c r="BA2489" i="5"/>
  <c r="BA2490" i="5"/>
  <c r="BA2491" i="5"/>
  <c r="BA2492" i="5"/>
  <c r="BA2493" i="5"/>
  <c r="BA2494" i="5"/>
  <c r="BA2495" i="5"/>
  <c r="BA2496" i="5"/>
  <c r="BA2497" i="5"/>
  <c r="BA2498" i="5"/>
  <c r="BA2499" i="5"/>
  <c r="BA2500" i="5"/>
  <c r="BA2501" i="5"/>
  <c r="BA2502" i="5"/>
  <c r="BA2503" i="5"/>
  <c r="BA2504" i="5"/>
  <c r="BA2505" i="5"/>
  <c r="BA2506" i="5"/>
  <c r="BA2507" i="5"/>
  <c r="BA2508" i="5"/>
  <c r="BA2509" i="5"/>
  <c r="BA2510" i="5"/>
  <c r="BA2511" i="5"/>
  <c r="BA2512" i="5"/>
  <c r="BA2513" i="5"/>
  <c r="BA2514" i="5"/>
  <c r="BA2515" i="5"/>
  <c r="BA2516" i="5"/>
  <c r="BA2517" i="5"/>
  <c r="BA2518" i="5"/>
  <c r="BA2519" i="5"/>
  <c r="BA2520" i="5"/>
  <c r="BA2521" i="5"/>
  <c r="BA2522" i="5"/>
  <c r="BA2523" i="5"/>
  <c r="BA2524" i="5"/>
  <c r="BA2525" i="5"/>
  <c r="BA2526" i="5"/>
  <c r="BA2527" i="5"/>
  <c r="BA2528" i="5"/>
  <c r="BA2529" i="5"/>
  <c r="BA2530" i="5"/>
  <c r="BA2531" i="5"/>
  <c r="BA2532" i="5"/>
  <c r="BA2533" i="5"/>
  <c r="BA2534" i="5"/>
  <c r="BA2535" i="5"/>
  <c r="BA2536" i="5"/>
  <c r="BA2537" i="5"/>
  <c r="BA2538" i="5"/>
  <c r="BA2539" i="5"/>
  <c r="BA2540" i="5"/>
  <c r="BA2541" i="5"/>
  <c r="BA2542" i="5"/>
  <c r="BA2543" i="5"/>
  <c r="BA2544" i="5"/>
  <c r="BA2545" i="5"/>
  <c r="BA2546" i="5"/>
  <c r="BA2547" i="5"/>
  <c r="BA2548" i="5"/>
  <c r="BA2549" i="5"/>
  <c r="BA2550" i="5"/>
  <c r="BA2551" i="5"/>
  <c r="BA2552" i="5"/>
  <c r="BA2553" i="5"/>
  <c r="BA2554" i="5"/>
  <c r="BA2555" i="5"/>
  <c r="BA2556" i="5"/>
  <c r="BA2557" i="5"/>
  <c r="BA2558" i="5"/>
  <c r="BA2559" i="5"/>
  <c r="BA2560" i="5"/>
  <c r="BA2561" i="5"/>
  <c r="BA2562" i="5"/>
  <c r="BA2563" i="5"/>
  <c r="BA2564" i="5"/>
  <c r="BA2565" i="5"/>
  <c r="BA2566" i="5"/>
  <c r="BA2567" i="5"/>
  <c r="BA2568" i="5"/>
  <c r="BA2569" i="5"/>
  <c r="BA2570" i="5"/>
  <c r="BA2571" i="5"/>
  <c r="BA2572" i="5"/>
  <c r="BA2573" i="5"/>
  <c r="BA2574" i="5"/>
  <c r="BA2575" i="5"/>
  <c r="BA2576" i="5"/>
  <c r="BA2577" i="5"/>
  <c r="BA2578" i="5"/>
  <c r="BA2579" i="5"/>
  <c r="BA2580" i="5"/>
  <c r="BA2581" i="5"/>
  <c r="BA2582" i="5"/>
  <c r="BA2583" i="5"/>
  <c r="BA2584" i="5"/>
  <c r="BA2585" i="5"/>
  <c r="BA2586" i="5"/>
  <c r="BA2587" i="5"/>
  <c r="BA2588" i="5"/>
  <c r="BA2589" i="5"/>
  <c r="BA2590" i="5"/>
  <c r="BA2591" i="5"/>
  <c r="BA2592" i="5"/>
  <c r="BA2593" i="5"/>
  <c r="BA2594" i="5"/>
  <c r="BA2595" i="5"/>
  <c r="BA2596" i="5"/>
  <c r="BA2597" i="5"/>
  <c r="BA2598" i="5"/>
  <c r="BA2599" i="5"/>
  <c r="BA2600" i="5"/>
  <c r="BA2601" i="5"/>
  <c r="BA2602" i="5"/>
  <c r="BA2603" i="5"/>
  <c r="BA2604" i="5"/>
  <c r="BA2605" i="5"/>
  <c r="BA2606" i="5"/>
  <c r="BA2607" i="5"/>
  <c r="BA2608" i="5"/>
  <c r="BA2609" i="5"/>
  <c r="BA2610" i="5"/>
  <c r="BA2611" i="5"/>
  <c r="BA2612" i="5"/>
  <c r="BA2613" i="5"/>
  <c r="BA2614" i="5"/>
  <c r="BA2615" i="5"/>
  <c r="BA2616" i="5"/>
  <c r="BA2617" i="5"/>
  <c r="BA2618" i="5"/>
  <c r="BA2619" i="5"/>
  <c r="BA2620" i="5"/>
  <c r="BA2621" i="5"/>
  <c r="BA2622" i="5"/>
  <c r="BA2623" i="5"/>
  <c r="BA2624" i="5"/>
  <c r="BA2625" i="5"/>
  <c r="BA2626" i="5"/>
  <c r="BA2627" i="5"/>
  <c r="BA2628" i="5"/>
  <c r="BA2629" i="5"/>
  <c r="BA2630" i="5"/>
  <c r="BA2631" i="5"/>
  <c r="BA2632" i="5"/>
  <c r="BA2633" i="5"/>
  <c r="BA2634" i="5"/>
  <c r="BA2635" i="5"/>
  <c r="BA2636" i="5"/>
  <c r="BA2637" i="5"/>
  <c r="BA2638" i="5"/>
  <c r="BA2639" i="5"/>
  <c r="BA2640" i="5"/>
  <c r="BA2641" i="5"/>
  <c r="BA2642" i="5"/>
  <c r="BA2643" i="5"/>
  <c r="BA2644" i="5"/>
  <c r="BA2645" i="5"/>
  <c r="BA2646" i="5"/>
  <c r="BA2647" i="5"/>
  <c r="BA2648" i="5"/>
  <c r="BA2649" i="5"/>
  <c r="BA2650" i="5"/>
  <c r="BA2651" i="5"/>
  <c r="BA2652" i="5"/>
  <c r="BA2653" i="5"/>
  <c r="BA2654" i="5"/>
  <c r="BA2655" i="5"/>
  <c r="BA2656" i="5"/>
  <c r="BA2657" i="5"/>
  <c r="BA2658" i="5"/>
  <c r="BA2659" i="5"/>
  <c r="BA2660" i="5"/>
  <c r="BA2661" i="5"/>
  <c r="BA2662" i="5"/>
  <c r="BA2663" i="5"/>
  <c r="BA2664" i="5"/>
  <c r="BA2665" i="5"/>
  <c r="BA2666" i="5"/>
  <c r="BA2667" i="5"/>
  <c r="BA2668" i="5"/>
  <c r="BA2669" i="5"/>
  <c r="BA2670" i="5"/>
  <c r="BA2671" i="5"/>
  <c r="BA2672" i="5"/>
  <c r="BA2673" i="5"/>
  <c r="BA2674" i="5"/>
  <c r="BA2675" i="5"/>
  <c r="BA2676" i="5"/>
  <c r="BA2677" i="5"/>
  <c r="BA2678" i="5"/>
  <c r="BA2679" i="5"/>
  <c r="BA2680" i="5"/>
  <c r="BA2681" i="5"/>
  <c r="BA2682" i="5"/>
  <c r="BA2683" i="5"/>
  <c r="BA2684" i="5"/>
  <c r="BA2685" i="5"/>
  <c r="BA2686" i="5"/>
  <c r="BA2687" i="5"/>
  <c r="BA2688" i="5"/>
  <c r="BA2689" i="5"/>
  <c r="BA2690" i="5"/>
  <c r="BA2691" i="5"/>
  <c r="BA2692" i="5"/>
  <c r="BA2693" i="5"/>
  <c r="BA2694" i="5"/>
  <c r="BA2695" i="5"/>
  <c r="BA2696" i="5"/>
  <c r="BA2697" i="5"/>
  <c r="BA2698" i="5"/>
  <c r="BA2699" i="5"/>
  <c r="BA2700" i="5"/>
  <c r="BA2701" i="5"/>
  <c r="BA2702" i="5"/>
  <c r="BA2703" i="5"/>
  <c r="BA2704" i="5"/>
  <c r="BA2705" i="5"/>
  <c r="BA2706" i="5"/>
  <c r="BA2707" i="5"/>
  <c r="BA2708" i="5"/>
  <c r="BA2709" i="5"/>
  <c r="BA2710" i="5"/>
  <c r="BA2711" i="5"/>
  <c r="BA2712" i="5"/>
  <c r="BA2713" i="5"/>
  <c r="BA2714" i="5"/>
  <c r="BA2715" i="5"/>
  <c r="BA2716" i="5"/>
  <c r="BA2717" i="5"/>
  <c r="BA2718" i="5"/>
  <c r="BA2719" i="5"/>
  <c r="BA2720" i="5"/>
  <c r="BA2721" i="5"/>
  <c r="BA2722" i="5"/>
  <c r="BA2723" i="5"/>
  <c r="BA2724" i="5"/>
  <c r="BA2725" i="5"/>
  <c r="BA2726" i="5"/>
  <c r="BA2727" i="5"/>
  <c r="BA2728" i="5"/>
  <c r="BA2729" i="5"/>
  <c r="BA2730" i="5"/>
  <c r="BA2731" i="5"/>
  <c r="BA2732" i="5"/>
  <c r="BA2733" i="5"/>
  <c r="BA2734" i="5"/>
  <c r="BA2735" i="5"/>
  <c r="BA2736" i="5"/>
  <c r="BA2737" i="5"/>
  <c r="BA2738" i="5"/>
  <c r="BA2739" i="5"/>
  <c r="BA2740" i="5"/>
  <c r="BA2741" i="5"/>
  <c r="BA2742" i="5"/>
  <c r="BA2743" i="5"/>
  <c r="BA2744" i="5"/>
  <c r="BA2745" i="5"/>
  <c r="BA2746" i="5"/>
  <c r="BA2747" i="5"/>
  <c r="BA2748" i="5"/>
  <c r="BA2749" i="5"/>
  <c r="BA2750" i="5"/>
  <c r="BA2751" i="5"/>
  <c r="BA2752" i="5"/>
  <c r="BA2753" i="5"/>
  <c r="BA2754" i="5"/>
  <c r="BA2755" i="5"/>
  <c r="BA2756" i="5"/>
  <c r="BA2757" i="5"/>
  <c r="BA2758" i="5"/>
  <c r="BA2759" i="5"/>
  <c r="BA2760" i="5"/>
  <c r="BA2761" i="5"/>
  <c r="BA2762" i="5"/>
  <c r="BA2763" i="5"/>
  <c r="BA2764" i="5"/>
  <c r="BA2765" i="5"/>
  <c r="BA2766" i="5"/>
  <c r="BA2767" i="5"/>
  <c r="BA2768" i="5"/>
  <c r="BA2769" i="5"/>
  <c r="BA2770" i="5"/>
  <c r="BA2771" i="5"/>
  <c r="BA2772" i="5"/>
  <c r="BA2773" i="5"/>
  <c r="BA2774" i="5"/>
  <c r="BA2775" i="5"/>
  <c r="BA2776" i="5"/>
  <c r="BA2777" i="5"/>
  <c r="BA2778" i="5"/>
  <c r="BA2779" i="5"/>
  <c r="BA2780" i="5"/>
  <c r="BA2781" i="5"/>
  <c r="BA2782" i="5"/>
  <c r="BA2783" i="5"/>
  <c r="BA2784" i="5"/>
  <c r="BA2785" i="5"/>
  <c r="BA2786" i="5"/>
  <c r="BA2787" i="5"/>
  <c r="BA2788" i="5"/>
  <c r="BA2789" i="5"/>
  <c r="BA2790" i="5"/>
  <c r="BA2791" i="5"/>
  <c r="BA2792" i="5"/>
  <c r="BA2793" i="5"/>
  <c r="BA2794" i="5"/>
  <c r="BA2795" i="5"/>
  <c r="BA2796" i="5"/>
  <c r="BA2797" i="5"/>
  <c r="BA2798" i="5"/>
  <c r="BA2799" i="5"/>
  <c r="BA2800" i="5"/>
  <c r="BA2801" i="5"/>
  <c r="BA2802" i="5"/>
  <c r="BA2803" i="5"/>
  <c r="BA2804" i="5"/>
  <c r="BA2805" i="5"/>
  <c r="BA2806" i="5"/>
  <c r="BA2807" i="5"/>
  <c r="BA2808" i="5"/>
  <c r="BA2809" i="5"/>
  <c r="BA2810" i="5"/>
  <c r="BA2811" i="5"/>
  <c r="BA2812" i="5"/>
  <c r="BA2813" i="5"/>
  <c r="BA2814" i="5"/>
  <c r="BA2815" i="5"/>
  <c r="BA2816" i="5"/>
  <c r="BA2817" i="5"/>
  <c r="BA2818" i="5"/>
  <c r="BA2819" i="5"/>
  <c r="BA2820" i="5"/>
  <c r="BA2821" i="5"/>
  <c r="BA2822" i="5"/>
  <c r="BA2823" i="5"/>
  <c r="BA2824" i="5"/>
  <c r="BA2825" i="5"/>
  <c r="BA2826" i="5"/>
  <c r="BA2827" i="5"/>
  <c r="BA2828" i="5"/>
  <c r="BA2829" i="5"/>
  <c r="BA2830" i="5"/>
  <c r="BA2831" i="5"/>
  <c r="BA2832" i="5"/>
  <c r="BA2833" i="5"/>
  <c r="BA2834" i="5"/>
  <c r="BA2835" i="5"/>
  <c r="BA2836" i="5"/>
  <c r="BA2837" i="5"/>
  <c r="BA2838" i="5"/>
  <c r="BA2839" i="5"/>
  <c r="BA2840" i="5"/>
  <c r="BA2841" i="5"/>
  <c r="BA2842" i="5"/>
  <c r="BA2843" i="5"/>
  <c r="BA2844" i="5"/>
  <c r="BA2845" i="5"/>
  <c r="BA2846" i="5"/>
  <c r="BA2847" i="5"/>
  <c r="BA2848" i="5"/>
  <c r="BA2849" i="5"/>
  <c r="BA2850" i="5"/>
  <c r="BA2851" i="5"/>
  <c r="BA2852" i="5"/>
  <c r="BA2853" i="5"/>
  <c r="BA2854" i="5"/>
  <c r="BA2855" i="5"/>
  <c r="BA2856" i="5"/>
  <c r="BA2857" i="5"/>
  <c r="BA2858" i="5"/>
  <c r="BA2859" i="5"/>
  <c r="BA2860" i="5"/>
  <c r="BA2861" i="5"/>
  <c r="BA2862" i="5"/>
  <c r="BA2863" i="5"/>
  <c r="BA2864" i="5"/>
  <c r="BA2865" i="5"/>
  <c r="BA2866" i="5"/>
  <c r="BA2867" i="5"/>
  <c r="BA2868" i="5"/>
  <c r="BA2869" i="5"/>
  <c r="BA2870" i="5"/>
  <c r="BA2871" i="5"/>
  <c r="BA2872" i="5"/>
  <c r="BA2873" i="5"/>
  <c r="BA2874" i="5"/>
  <c r="BA2875" i="5"/>
  <c r="BA2876" i="5"/>
  <c r="BA2877" i="5"/>
  <c r="BA2878" i="5"/>
  <c r="BA2879" i="5"/>
  <c r="BA2880" i="5"/>
  <c r="BA2881" i="5"/>
  <c r="BA2882" i="5"/>
  <c r="BA2883" i="5"/>
  <c r="BA2884" i="5"/>
  <c r="BA2885" i="5"/>
  <c r="BA2886" i="5"/>
  <c r="BA2887" i="5"/>
  <c r="BA2888" i="5"/>
  <c r="BA2889" i="5"/>
  <c r="BA2890" i="5"/>
  <c r="BA2891" i="5"/>
  <c r="BA2892" i="5"/>
  <c r="BA2893" i="5"/>
  <c r="BA2894" i="5"/>
  <c r="BA2895" i="5"/>
  <c r="BA2896" i="5"/>
  <c r="BA2897" i="5"/>
  <c r="BA2898" i="5"/>
  <c r="BA2899" i="5"/>
  <c r="BA2900" i="5"/>
  <c r="BA2901" i="5"/>
  <c r="BA2902" i="5"/>
  <c r="BA2903" i="5"/>
  <c r="BA2904" i="5"/>
  <c r="BA2905" i="5"/>
  <c r="BA2906" i="5"/>
  <c r="BA2907" i="5"/>
  <c r="BA2908" i="5"/>
  <c r="BA2909" i="5"/>
  <c r="BA2910" i="5"/>
  <c r="BA2911" i="5"/>
  <c r="BA2912" i="5"/>
  <c r="BA2913" i="5"/>
  <c r="BA2914" i="5"/>
  <c r="BA2915" i="5"/>
  <c r="BA2916" i="5"/>
  <c r="BA2917" i="5"/>
  <c r="BA2918" i="5"/>
  <c r="BA2919" i="5"/>
  <c r="BA2920" i="5"/>
  <c r="BA2921" i="5"/>
  <c r="BA2922" i="5"/>
  <c r="BA2923" i="5"/>
  <c r="BA2924" i="5"/>
  <c r="BA2925" i="5"/>
  <c r="BA2926" i="5"/>
  <c r="BA2927" i="5"/>
  <c r="BA2928" i="5"/>
  <c r="BA2929" i="5"/>
  <c r="BA2930" i="5"/>
  <c r="BA2931" i="5"/>
  <c r="BA2932" i="5"/>
  <c r="BA2933" i="5"/>
  <c r="BA2934" i="5"/>
  <c r="BA2935" i="5"/>
  <c r="BA2936" i="5"/>
  <c r="BA2937" i="5"/>
  <c r="BA2938" i="5"/>
  <c r="BA2939" i="5"/>
  <c r="BA2940" i="5"/>
  <c r="BA2941" i="5"/>
  <c r="BA2942" i="5"/>
  <c r="BA2943" i="5"/>
  <c r="BA2944" i="5"/>
  <c r="BA2945" i="5"/>
  <c r="BA2946" i="5"/>
  <c r="BA2947" i="5"/>
  <c r="BA2948" i="5"/>
  <c r="BA2949" i="5"/>
  <c r="BA2950" i="5"/>
  <c r="BA2951" i="5"/>
  <c r="BA2952" i="5"/>
  <c r="BA2953" i="5"/>
  <c r="BA2954" i="5"/>
  <c r="BA2955" i="5"/>
  <c r="BA2956" i="5"/>
  <c r="BA2957" i="5"/>
  <c r="BA2958" i="5"/>
  <c r="BA2959" i="5"/>
  <c r="BA2960" i="5"/>
  <c r="BA2961" i="5"/>
  <c r="BA2962" i="5"/>
  <c r="BA2963" i="5"/>
  <c r="BA2964" i="5"/>
  <c r="BA2965" i="5"/>
  <c r="BA2966" i="5"/>
  <c r="BA2967" i="5"/>
  <c r="BA2968" i="5"/>
  <c r="BA2969" i="5"/>
  <c r="BA2970" i="5"/>
  <c r="BA2971" i="5"/>
  <c r="BA2972" i="5"/>
  <c r="BA2973" i="5"/>
  <c r="BA2974" i="5"/>
  <c r="BA2975" i="5"/>
  <c r="BA2976" i="5"/>
  <c r="BA2977" i="5"/>
  <c r="BA2978" i="5"/>
  <c r="BA2979" i="5"/>
  <c r="BA2980" i="5"/>
  <c r="BA2981" i="5"/>
  <c r="BA2982" i="5"/>
  <c r="BA2983" i="5"/>
  <c r="BA2984" i="5"/>
  <c r="BA2985" i="5"/>
  <c r="BA2986" i="5"/>
  <c r="BA2987" i="5"/>
  <c r="BA2988" i="5"/>
  <c r="BA2989" i="5"/>
  <c r="BA2990" i="5"/>
  <c r="BA2991" i="5"/>
  <c r="BA2992" i="5"/>
  <c r="BA2993" i="5"/>
  <c r="BA2994" i="5"/>
  <c r="BA2995" i="5"/>
  <c r="BA2996" i="5"/>
  <c r="BA2997" i="5"/>
  <c r="BA2998" i="5"/>
  <c r="BA2999" i="5"/>
  <c r="BA3000" i="5"/>
  <c r="BA3001" i="5"/>
  <c r="BA3002" i="5"/>
  <c r="BA3003" i="5"/>
  <c r="BA3004" i="5"/>
  <c r="BA3005" i="5"/>
  <c r="BA3006" i="5"/>
  <c r="BA3007" i="5"/>
  <c r="BA3008" i="5"/>
  <c r="BA3009" i="5"/>
  <c r="BA3010" i="5"/>
  <c r="BA3011" i="5"/>
  <c r="BA3012" i="5"/>
  <c r="BA3013" i="5"/>
  <c r="BA3014" i="5"/>
  <c r="BA3015" i="5"/>
  <c r="BA3016" i="5"/>
  <c r="BA3017" i="5"/>
  <c r="BA3018" i="5"/>
  <c r="BA3019" i="5"/>
  <c r="BA3020" i="5"/>
  <c r="BA3021" i="5"/>
  <c r="BA3022" i="5"/>
  <c r="BA3023" i="5"/>
  <c r="BA3024" i="5"/>
  <c r="BA3025" i="5"/>
  <c r="BA3026" i="5"/>
  <c r="BA3027" i="5"/>
  <c r="BA3028" i="5"/>
  <c r="BA3029" i="5"/>
  <c r="BA3030" i="5"/>
  <c r="BA3031" i="5"/>
  <c r="BA3032" i="5"/>
  <c r="BA3033" i="5"/>
  <c r="BA3034" i="5"/>
  <c r="BA3035" i="5"/>
  <c r="BA3036" i="5"/>
  <c r="BA3037" i="5"/>
  <c r="BA3038" i="5"/>
  <c r="BA3039" i="5"/>
  <c r="BA3040" i="5"/>
  <c r="BA3041" i="5"/>
  <c r="BA3042" i="5"/>
  <c r="BA3043" i="5"/>
  <c r="BA3044" i="5"/>
  <c r="BA3045" i="5"/>
  <c r="BA3046" i="5"/>
  <c r="BA3047" i="5"/>
  <c r="BA3048" i="5"/>
  <c r="BA3049" i="5"/>
  <c r="BA3050" i="5"/>
  <c r="BA3051" i="5"/>
  <c r="BA3052" i="5"/>
  <c r="BA3053" i="5"/>
  <c r="BA3054" i="5"/>
  <c r="BA3055" i="5"/>
  <c r="BA3056" i="5"/>
  <c r="BA3057" i="5"/>
  <c r="BA3058" i="5"/>
  <c r="BA3059" i="5"/>
  <c r="BA3060" i="5"/>
  <c r="BA3061" i="5"/>
  <c r="BA3062" i="5"/>
  <c r="BA3063" i="5"/>
  <c r="BA3064" i="5"/>
  <c r="BA3065" i="5"/>
  <c r="BA3066" i="5"/>
  <c r="BA3067" i="5"/>
  <c r="BA3068" i="5"/>
  <c r="BA3069" i="5"/>
  <c r="BA3070" i="5"/>
  <c r="BA3071" i="5"/>
  <c r="BA3072" i="5"/>
  <c r="BA3073" i="5"/>
  <c r="BA3074" i="5"/>
  <c r="BA3075" i="5"/>
  <c r="BA3076" i="5"/>
  <c r="BA3077" i="5"/>
  <c r="BA3078" i="5"/>
  <c r="BA3079" i="5"/>
  <c r="BA3080" i="5"/>
  <c r="BA3081" i="5"/>
  <c r="BA3082" i="5"/>
  <c r="BA3083" i="5"/>
  <c r="BA3084" i="5"/>
  <c r="BA3085" i="5"/>
  <c r="BA3086" i="5"/>
  <c r="BA3087" i="5"/>
  <c r="BA3088" i="5"/>
  <c r="BA3089" i="5"/>
  <c r="BA3090" i="5"/>
  <c r="BA3091" i="5"/>
  <c r="BA3092" i="5"/>
  <c r="BA3093" i="5"/>
  <c r="BA3094" i="5"/>
  <c r="BA3095" i="5"/>
  <c r="BA3096" i="5"/>
  <c r="BA3097" i="5"/>
  <c r="BA3098" i="5"/>
  <c r="BA3099" i="5"/>
  <c r="BA3100" i="5"/>
  <c r="BA3101" i="5"/>
  <c r="BA3102" i="5"/>
  <c r="BA3103" i="5"/>
  <c r="BA3104" i="5"/>
  <c r="BA3105" i="5"/>
  <c r="BA3106" i="5"/>
  <c r="BA3107" i="5"/>
  <c r="BA3108" i="5"/>
  <c r="BA3109" i="5"/>
  <c r="BA3110" i="5"/>
  <c r="BA3111" i="5"/>
  <c r="BA3112" i="5"/>
  <c r="BA3113" i="5"/>
  <c r="BA3114" i="5"/>
  <c r="BA3115" i="5"/>
  <c r="BA3116" i="5"/>
  <c r="BA3117" i="5"/>
  <c r="BA3118" i="5"/>
  <c r="BA3119" i="5"/>
  <c r="BA3120" i="5"/>
  <c r="BA3121" i="5"/>
  <c r="BA3122" i="5"/>
  <c r="BA3123" i="5"/>
  <c r="BA3124" i="5"/>
  <c r="BA3125" i="5"/>
  <c r="BA3126" i="5"/>
  <c r="BA3127" i="5"/>
  <c r="BA3128" i="5"/>
  <c r="BA3129" i="5"/>
  <c r="BA3130" i="5"/>
  <c r="BA3131" i="5"/>
  <c r="BA3132" i="5"/>
  <c r="BA3133" i="5"/>
  <c r="BA3134" i="5"/>
  <c r="BA3135" i="5"/>
  <c r="BA3136" i="5"/>
  <c r="BA3137" i="5"/>
  <c r="BA3138" i="5"/>
  <c r="BA3139" i="5"/>
  <c r="BA3140" i="5"/>
  <c r="BA3141" i="5"/>
  <c r="BA3142" i="5"/>
  <c r="BA3143" i="5"/>
  <c r="BA3144" i="5"/>
  <c r="BA3145" i="5"/>
  <c r="BA3146" i="5"/>
  <c r="BA3147" i="5"/>
  <c r="BA3148" i="5"/>
  <c r="BA3149" i="5"/>
  <c r="BA3150" i="5"/>
  <c r="BA3151" i="5"/>
  <c r="BA3152" i="5"/>
  <c r="BA3153" i="5"/>
  <c r="BA3154" i="5"/>
  <c r="BA3155" i="5"/>
  <c r="BA3156" i="5"/>
  <c r="BA3157" i="5"/>
  <c r="BA3158" i="5"/>
  <c r="BA3159" i="5"/>
  <c r="BA3160" i="5"/>
  <c r="BA3161" i="5"/>
  <c r="BA3162" i="5"/>
  <c r="BA3163" i="5"/>
  <c r="BA3164" i="5"/>
  <c r="BA3165" i="5"/>
  <c r="BA3166" i="5"/>
  <c r="BA3167" i="5"/>
  <c r="BA3168" i="5"/>
  <c r="BA3169" i="5"/>
  <c r="BA3170" i="5"/>
  <c r="BA3171" i="5"/>
  <c r="BA3172" i="5"/>
  <c r="BA3173" i="5"/>
  <c r="BA3174" i="5"/>
  <c r="BA3175" i="5"/>
  <c r="BA3176" i="5"/>
  <c r="BA3177" i="5"/>
  <c r="BA3178" i="5"/>
  <c r="BA3179" i="5"/>
  <c r="BA3180" i="5"/>
  <c r="BA3181" i="5"/>
  <c r="BA3182" i="5"/>
  <c r="BA3183" i="5"/>
  <c r="BA3184" i="5"/>
  <c r="BA3185" i="5"/>
  <c r="BA3186" i="5"/>
  <c r="BA3187" i="5"/>
  <c r="BA3188" i="5"/>
  <c r="BA3189" i="5"/>
  <c r="BA3190" i="5"/>
  <c r="BA3191" i="5"/>
  <c r="BA3192" i="5"/>
  <c r="BA3193" i="5"/>
  <c r="BA3194" i="5"/>
  <c r="BA3195" i="5"/>
  <c r="BA3196" i="5"/>
  <c r="BA3197" i="5"/>
  <c r="BA3198" i="5"/>
  <c r="BA3199" i="5"/>
  <c r="BA3200" i="5"/>
  <c r="BA3201" i="5"/>
  <c r="BA3202" i="5"/>
  <c r="BA3203" i="5"/>
  <c r="BA3204" i="5"/>
  <c r="BA3205" i="5"/>
  <c r="BA3206" i="5"/>
  <c r="BA3207" i="5"/>
  <c r="BA3208" i="5"/>
  <c r="BA3209" i="5"/>
  <c r="BA3210" i="5"/>
  <c r="BA3211" i="5"/>
  <c r="BA3212" i="5"/>
  <c r="BA3213" i="5"/>
  <c r="BA3214" i="5"/>
  <c r="BA3215" i="5"/>
  <c r="BA3216" i="5"/>
  <c r="BA3217" i="5"/>
  <c r="BA3218" i="5"/>
  <c r="BA3219" i="5"/>
  <c r="BA3220" i="5"/>
  <c r="BA3221" i="5"/>
  <c r="BA3222" i="5"/>
  <c r="BA3223" i="5"/>
  <c r="BA3224" i="5"/>
  <c r="BA3225" i="5"/>
  <c r="BA3226" i="5"/>
  <c r="BA3227" i="5"/>
  <c r="BA3228" i="5"/>
  <c r="BA3229" i="5"/>
  <c r="BA3230" i="5"/>
  <c r="BA3231" i="5"/>
  <c r="BA3232" i="5"/>
  <c r="BA3233" i="5"/>
  <c r="BA3234" i="5"/>
  <c r="BA3235" i="5"/>
  <c r="BA3236" i="5"/>
  <c r="BA3237" i="5"/>
  <c r="BA3238" i="5"/>
  <c r="BA3239" i="5"/>
  <c r="BA3240" i="5"/>
  <c r="BA3241" i="5"/>
  <c r="BA3242" i="5"/>
  <c r="BA3243" i="5"/>
  <c r="BA3244" i="5"/>
  <c r="BA3245" i="5"/>
  <c r="BA3246" i="5"/>
  <c r="BA3247" i="5"/>
  <c r="BA3248" i="5"/>
  <c r="BA3249" i="5"/>
  <c r="BA3250" i="5"/>
  <c r="BA3251" i="5"/>
  <c r="BA3252" i="5"/>
  <c r="BA3253" i="5"/>
  <c r="BA3254" i="5"/>
  <c r="BA3255" i="5"/>
  <c r="BA3256" i="5"/>
  <c r="BA3257" i="5"/>
  <c r="BA3258" i="5"/>
  <c r="BA3259" i="5"/>
  <c r="BA3260" i="5"/>
  <c r="BA3261" i="5"/>
  <c r="BA3262" i="5"/>
  <c r="BA3263" i="5"/>
  <c r="BA3264" i="5"/>
  <c r="BA3265" i="5"/>
  <c r="BA3266" i="5"/>
  <c r="BA3267" i="5"/>
  <c r="BA3268" i="5"/>
  <c r="BA3269" i="5"/>
  <c r="BA3270" i="5"/>
  <c r="BA3271" i="5"/>
  <c r="BA3272" i="5"/>
  <c r="BA3273" i="5"/>
  <c r="BA3274" i="5"/>
  <c r="BA3275" i="5"/>
  <c r="BA3276" i="5"/>
  <c r="BA3277" i="5"/>
  <c r="BA3278" i="5"/>
  <c r="BA3279" i="5"/>
  <c r="BA3280" i="5"/>
  <c r="BA3281" i="5"/>
  <c r="BA3282" i="5"/>
  <c r="BA3283" i="5"/>
  <c r="BA3284" i="5"/>
  <c r="BA3285" i="5"/>
  <c r="BA3286" i="5"/>
  <c r="BA3287" i="5"/>
  <c r="BA3288" i="5"/>
  <c r="BA3289" i="5"/>
  <c r="BA3290" i="5"/>
  <c r="BA3291" i="5"/>
  <c r="BA3292" i="5"/>
  <c r="BA3293" i="5"/>
  <c r="BA3294" i="5"/>
  <c r="BA3295" i="5"/>
  <c r="BA3296" i="5"/>
  <c r="BA3297" i="5"/>
  <c r="BA3298" i="5"/>
  <c r="BA3299" i="5"/>
  <c r="BA3300" i="5"/>
  <c r="BA3301" i="5"/>
  <c r="BA3302" i="5"/>
  <c r="BA3303" i="5"/>
  <c r="BA3304" i="5"/>
  <c r="BA3305" i="5"/>
  <c r="BA3306" i="5"/>
  <c r="BA3307" i="5"/>
  <c r="BA3308" i="5"/>
  <c r="BA3309" i="5"/>
  <c r="BA3310" i="5"/>
  <c r="BA3311" i="5"/>
  <c r="BA3312" i="5"/>
  <c r="BA3313" i="5"/>
  <c r="BA3314" i="5"/>
  <c r="BA3315" i="5"/>
  <c r="BA3316" i="5"/>
  <c r="BA3317" i="5"/>
  <c r="BA3318" i="5"/>
  <c r="BA3319" i="5"/>
  <c r="BA3320" i="5"/>
  <c r="BA3321" i="5"/>
  <c r="BA3322" i="5"/>
  <c r="BA3323" i="5"/>
  <c r="BA3324" i="5"/>
  <c r="BA3325" i="5"/>
  <c r="BA3326" i="5"/>
  <c r="BA3327" i="5"/>
  <c r="BA3328" i="5"/>
  <c r="BA3329" i="5"/>
  <c r="BA3330" i="5"/>
  <c r="BA3331" i="5"/>
  <c r="BA3332" i="5"/>
  <c r="BA3333" i="5"/>
  <c r="BA3334" i="5"/>
  <c r="BA3335" i="5"/>
  <c r="BA3336" i="5"/>
  <c r="BA3337" i="5"/>
  <c r="BA3338" i="5"/>
  <c r="BA3339" i="5"/>
  <c r="BA3340" i="5"/>
  <c r="BA3341" i="5"/>
  <c r="BA3342" i="5"/>
  <c r="BA3343" i="5"/>
  <c r="BA3344" i="5"/>
  <c r="BA3345" i="5"/>
  <c r="BA3346" i="5"/>
  <c r="BA3347" i="5"/>
  <c r="BA3348" i="5"/>
  <c r="BA3349" i="5"/>
  <c r="BA3350" i="5"/>
  <c r="BA3351" i="5"/>
  <c r="BA3352" i="5"/>
  <c r="BA3353" i="5"/>
  <c r="BA3354" i="5"/>
  <c r="BA3355" i="5"/>
  <c r="BA3356" i="5"/>
  <c r="BA3357" i="5"/>
  <c r="BA3358" i="5"/>
  <c r="BA3359" i="5"/>
  <c r="BA3360" i="5"/>
  <c r="BA3361" i="5"/>
  <c r="BA3362" i="5"/>
  <c r="BA3363" i="5"/>
  <c r="BA3364" i="5"/>
  <c r="BA3365" i="5"/>
  <c r="BA3366" i="5"/>
  <c r="BA3367" i="5"/>
  <c r="BA3368" i="5"/>
  <c r="BA3369" i="5"/>
  <c r="BA3370" i="5"/>
  <c r="BA3371" i="5"/>
  <c r="BA3372" i="5"/>
  <c r="BA3373" i="5"/>
  <c r="BA3374" i="5"/>
  <c r="BA3375" i="5"/>
  <c r="BA3376" i="5"/>
  <c r="BA3377" i="5"/>
  <c r="BA3378" i="5"/>
  <c r="BA3379" i="5"/>
  <c r="BA3380" i="5"/>
  <c r="BA3381" i="5"/>
  <c r="BA3382" i="5"/>
  <c r="BA3383" i="5"/>
  <c r="BA3384" i="5"/>
  <c r="BA3385" i="5"/>
  <c r="BA3386" i="5"/>
  <c r="BA3387" i="5"/>
  <c r="BA3388" i="5"/>
  <c r="BA3389" i="5"/>
  <c r="BA3390" i="5"/>
  <c r="BA3391" i="5"/>
  <c r="BA3392" i="5"/>
  <c r="BA3393" i="5"/>
  <c r="BA3394" i="5"/>
  <c r="BA3395" i="5"/>
  <c r="BA3396" i="5"/>
  <c r="BA3397" i="5"/>
  <c r="BA3398" i="5"/>
  <c r="BA3399" i="5"/>
  <c r="BA3400" i="5"/>
  <c r="BA3401" i="5"/>
  <c r="BA3402" i="5"/>
  <c r="BA3403" i="5"/>
  <c r="BA3404" i="5"/>
  <c r="BA3405" i="5"/>
  <c r="BA3406" i="5"/>
  <c r="BA3407" i="5"/>
  <c r="BA3408" i="5"/>
  <c r="BA3409" i="5"/>
  <c r="BA3410" i="5"/>
  <c r="BA3411" i="5"/>
  <c r="BA3412" i="5"/>
  <c r="BA3413" i="5"/>
  <c r="BA3414" i="5"/>
  <c r="BA3415" i="5"/>
  <c r="BA3416" i="5"/>
  <c r="BA3417" i="5"/>
  <c r="BA3418" i="5"/>
  <c r="BA3419" i="5"/>
  <c r="BA3420" i="5"/>
  <c r="BA3421" i="5"/>
  <c r="BA3422" i="5"/>
  <c r="BA3423" i="5"/>
  <c r="BA3424" i="5"/>
  <c r="BA3425" i="5"/>
  <c r="BA3426" i="5"/>
  <c r="BA3427" i="5"/>
  <c r="BA3428" i="5"/>
  <c r="BA3429" i="5"/>
  <c r="BA3430" i="5"/>
  <c r="BA3431" i="5"/>
  <c r="BA3432" i="5"/>
  <c r="BA3433" i="5"/>
  <c r="BA3434" i="5"/>
  <c r="BA3435" i="5"/>
  <c r="BA3436" i="5"/>
  <c r="BA3437" i="5"/>
  <c r="BA3438" i="5"/>
  <c r="BA3439" i="5"/>
  <c r="BA3440" i="5"/>
  <c r="BA3441" i="5"/>
  <c r="BA3442" i="5"/>
  <c r="BA3443" i="5"/>
  <c r="BA3444" i="5"/>
  <c r="BA3445" i="5"/>
  <c r="BA3446" i="5"/>
  <c r="BA3447" i="5"/>
  <c r="BA3448" i="5"/>
  <c r="BA3449" i="5"/>
  <c r="BA3450" i="5"/>
  <c r="BA3451" i="5"/>
  <c r="BA3452" i="5"/>
  <c r="BA3453" i="5"/>
  <c r="BA3454" i="5"/>
  <c r="BA3455" i="5"/>
  <c r="BA3456" i="5"/>
  <c r="BA3457" i="5"/>
  <c r="BA3458" i="5"/>
  <c r="BA3459" i="5"/>
  <c r="BA3460" i="5"/>
  <c r="BA3461" i="5"/>
  <c r="BA3462" i="5"/>
  <c r="BA3463" i="5"/>
  <c r="BA3464" i="5"/>
  <c r="BA3465" i="5"/>
  <c r="BA3466" i="5"/>
  <c r="BA3467" i="5"/>
  <c r="BA3468" i="5"/>
  <c r="BA3469" i="5"/>
  <c r="BA3470" i="5"/>
  <c r="BA3471" i="5"/>
  <c r="BA3472" i="5"/>
  <c r="BA3473" i="5"/>
  <c r="BA3474" i="5"/>
  <c r="BA3475" i="5"/>
  <c r="BA3476" i="5"/>
  <c r="BA3477" i="5"/>
  <c r="BA3478" i="5"/>
  <c r="BA3479" i="5"/>
  <c r="BA3480" i="5"/>
  <c r="BA3481" i="5"/>
  <c r="BA3482" i="5"/>
  <c r="BA3483" i="5"/>
  <c r="BA3484" i="5"/>
  <c r="BA3485" i="5"/>
  <c r="BA3486" i="5"/>
  <c r="BA3487" i="5"/>
  <c r="BA3488" i="5"/>
  <c r="BA3489" i="5"/>
  <c r="BA3490" i="5"/>
  <c r="BA3491" i="5"/>
  <c r="BA3492" i="5"/>
  <c r="BA3493" i="5"/>
  <c r="BA3494" i="5"/>
  <c r="BA3495" i="5"/>
  <c r="BA3496" i="5"/>
  <c r="BA3497" i="5"/>
  <c r="BA3498" i="5"/>
  <c r="BA3499" i="5"/>
  <c r="BA3500" i="5"/>
  <c r="BA3501" i="5"/>
  <c r="BA3502" i="5"/>
  <c r="BA3503" i="5"/>
  <c r="BA3504" i="5"/>
  <c r="BA3505" i="5"/>
  <c r="BA3506" i="5"/>
  <c r="BA3507" i="5"/>
  <c r="BA3508" i="5"/>
  <c r="BA3509" i="5"/>
  <c r="BA3510" i="5"/>
  <c r="BA3511" i="5"/>
  <c r="BA3512" i="5"/>
  <c r="BA3513" i="5"/>
  <c r="BA3514" i="5"/>
  <c r="BA3515" i="5"/>
  <c r="BA3516" i="5"/>
  <c r="BA3517" i="5"/>
  <c r="BA3518" i="5"/>
  <c r="BA3519" i="5"/>
  <c r="BA3520" i="5"/>
  <c r="BA3521" i="5"/>
  <c r="BA3522" i="5"/>
  <c r="BA3523" i="5"/>
  <c r="BA3524" i="5"/>
  <c r="BA3525" i="5"/>
  <c r="BA3526" i="5"/>
  <c r="BA3527" i="5"/>
  <c r="BA3528" i="5"/>
  <c r="BA3529" i="5"/>
  <c r="BA3530" i="5"/>
  <c r="BA3531" i="5"/>
  <c r="BA3532" i="5"/>
  <c r="BA3533" i="5"/>
  <c r="BA3534" i="5"/>
  <c r="BA3535" i="5"/>
  <c r="BA3536" i="5"/>
  <c r="BA3537" i="5"/>
  <c r="BA3538" i="5"/>
  <c r="BA3539" i="5"/>
  <c r="BA3540" i="5"/>
  <c r="BA3541" i="5"/>
  <c r="BA3542" i="5"/>
  <c r="BA3543" i="5"/>
  <c r="BA3544" i="5"/>
  <c r="BA3545" i="5"/>
  <c r="BA3546" i="5"/>
  <c r="BA3547" i="5"/>
  <c r="BA3548" i="5"/>
  <c r="BA3549" i="5"/>
  <c r="BA3550" i="5"/>
  <c r="BA3551" i="5"/>
  <c r="BA3552" i="5"/>
  <c r="BA3553" i="5"/>
  <c r="BA3554" i="5"/>
  <c r="BA3555" i="5"/>
  <c r="BA3556" i="5"/>
  <c r="BA3557" i="5"/>
  <c r="BA3558" i="5"/>
  <c r="BA3559" i="5"/>
  <c r="BA3560" i="5"/>
  <c r="BA3561" i="5"/>
  <c r="BA3562" i="5"/>
  <c r="BA3563" i="5"/>
  <c r="BA3564" i="5"/>
  <c r="BA3565" i="5"/>
  <c r="BA3566" i="5"/>
  <c r="BA3567" i="5"/>
  <c r="BA3568" i="5"/>
  <c r="BA3569" i="5"/>
  <c r="BA3570" i="5"/>
  <c r="BA3571" i="5"/>
  <c r="BA3572" i="5"/>
  <c r="BA3573" i="5"/>
  <c r="BA3574" i="5"/>
  <c r="BA3575" i="5"/>
  <c r="BA3576" i="5"/>
  <c r="BA3577" i="5"/>
  <c r="BA3578" i="5"/>
  <c r="BA3579" i="5"/>
  <c r="BA3580" i="5"/>
  <c r="BA3581" i="5"/>
  <c r="BA3582" i="5"/>
  <c r="BA3583" i="5"/>
  <c r="BA3584" i="5"/>
  <c r="BA3585" i="5"/>
  <c r="BA3586" i="5"/>
  <c r="BA3587" i="5"/>
  <c r="BA3588" i="5"/>
  <c r="BA3589" i="5"/>
  <c r="BA3590" i="5"/>
  <c r="BA3591" i="5"/>
  <c r="BA3592" i="5"/>
  <c r="BA3593" i="5"/>
  <c r="BA3594" i="5"/>
  <c r="BA3595" i="5"/>
  <c r="BA3596" i="5"/>
  <c r="BA3597" i="5"/>
  <c r="BA3598" i="5"/>
  <c r="BA3599" i="5"/>
  <c r="BA3600" i="5"/>
  <c r="BA3601" i="5"/>
  <c r="BA3602" i="5"/>
  <c r="BA3603" i="5"/>
  <c r="BA3604" i="5"/>
  <c r="BA3605" i="5"/>
  <c r="BA3606" i="5"/>
  <c r="BA3607" i="5"/>
  <c r="BA3608" i="5"/>
  <c r="BA3609" i="5"/>
  <c r="BA3610" i="5"/>
  <c r="BA3611" i="5"/>
  <c r="BA3612" i="5"/>
  <c r="BA3613" i="5"/>
  <c r="BA3614" i="5"/>
  <c r="BA3615" i="5"/>
  <c r="BA3616" i="5"/>
  <c r="BA3617" i="5"/>
  <c r="BA3618" i="5"/>
  <c r="BA3619" i="5"/>
  <c r="BA3620" i="5"/>
  <c r="BA3621" i="5"/>
  <c r="BA3622" i="5"/>
  <c r="BA3623" i="5"/>
  <c r="BA3624" i="5"/>
  <c r="BA3625" i="5"/>
  <c r="BA3626" i="5"/>
  <c r="BA3627" i="5"/>
  <c r="BA3628" i="5"/>
  <c r="BA3629" i="5"/>
  <c r="BA3630" i="5"/>
  <c r="BA3631" i="5"/>
  <c r="BA3632" i="5"/>
  <c r="BA3633" i="5"/>
  <c r="BA3634" i="5"/>
  <c r="BA3635" i="5"/>
  <c r="BA3636" i="5"/>
  <c r="BA3637" i="5"/>
  <c r="BA3638" i="5"/>
  <c r="BA3639" i="5"/>
  <c r="BA3640" i="5"/>
  <c r="BA3641" i="5"/>
  <c r="BA3642" i="5"/>
  <c r="BA3643" i="5"/>
  <c r="BA3644" i="5"/>
  <c r="BA3645" i="5"/>
  <c r="BA3646" i="5"/>
  <c r="BA3647" i="5"/>
  <c r="BA3648" i="5"/>
  <c r="BA3649" i="5"/>
  <c r="BA3650" i="5"/>
  <c r="BA3651" i="5"/>
  <c r="BA3652" i="5"/>
  <c r="BA3653" i="5"/>
  <c r="BA3654" i="5"/>
  <c r="BA3655" i="5"/>
  <c r="BA3656" i="5"/>
  <c r="BA3657" i="5"/>
  <c r="BA3658" i="5"/>
  <c r="BA3659" i="5"/>
  <c r="BA3660" i="5"/>
  <c r="BA3661" i="5"/>
  <c r="BA3662" i="5"/>
  <c r="BA3663" i="5"/>
  <c r="BA3664" i="5"/>
  <c r="BA3665" i="5"/>
  <c r="BA3666" i="5"/>
  <c r="BA3667" i="5"/>
  <c r="BA3668" i="5"/>
  <c r="BA3669" i="5"/>
  <c r="BA3670" i="5"/>
  <c r="BA3671" i="5"/>
  <c r="BA3672" i="5"/>
  <c r="BA3673" i="5"/>
  <c r="BA3674" i="5"/>
  <c r="BA3675" i="5"/>
  <c r="BA3676" i="5"/>
  <c r="BA3677" i="5"/>
  <c r="BA3678" i="5"/>
  <c r="BA3679" i="5"/>
  <c r="BA3680" i="5"/>
  <c r="BA3681" i="5"/>
  <c r="BA3682" i="5"/>
  <c r="BA3683" i="5"/>
  <c r="BA3684" i="5"/>
  <c r="BA3685" i="5"/>
  <c r="BA3686" i="5"/>
  <c r="BA3687" i="5"/>
  <c r="BA3688" i="5"/>
  <c r="BA3689" i="5"/>
  <c r="BA3690" i="5"/>
  <c r="BA3691" i="5"/>
  <c r="BA3692" i="5"/>
  <c r="BA3693" i="5"/>
  <c r="BA3694" i="5"/>
  <c r="BA3695" i="5"/>
  <c r="BA3696" i="5"/>
  <c r="BA3697" i="5"/>
  <c r="BA3698" i="5"/>
  <c r="BA3699" i="5"/>
  <c r="BA3700" i="5"/>
  <c r="BA3701" i="5"/>
  <c r="BA3702" i="5"/>
  <c r="BA3703" i="5"/>
  <c r="BA3704" i="5"/>
  <c r="BA3705" i="5"/>
  <c r="BA3706" i="5"/>
  <c r="BA3707" i="5"/>
  <c r="BA3708" i="5"/>
  <c r="BA3709" i="5"/>
  <c r="BA3710" i="5"/>
  <c r="BA3711" i="5"/>
  <c r="BA3712" i="5"/>
  <c r="BA3713" i="5"/>
  <c r="BA3714" i="5"/>
  <c r="BA3715" i="5"/>
  <c r="BA3716" i="5"/>
  <c r="BA3717" i="5"/>
  <c r="BA3718" i="5"/>
  <c r="BA3719" i="5"/>
  <c r="BA3720" i="5"/>
  <c r="BA3721" i="5"/>
  <c r="BA3722" i="5"/>
  <c r="BA3723" i="5"/>
  <c r="BA3724" i="5"/>
  <c r="BA3725" i="5"/>
  <c r="BA3726" i="5"/>
  <c r="BA3727" i="5"/>
  <c r="BA3728" i="5"/>
  <c r="BA3729" i="5"/>
  <c r="BA3730" i="5"/>
  <c r="BA3731" i="5"/>
  <c r="BA3732" i="5"/>
  <c r="BA3733" i="5"/>
  <c r="BA3734" i="5"/>
  <c r="BA3735" i="5"/>
  <c r="BA3736" i="5"/>
  <c r="BA3737" i="5"/>
  <c r="BA3738" i="5"/>
  <c r="BA3739" i="5"/>
  <c r="BA3740" i="5"/>
  <c r="BA3741" i="5"/>
  <c r="BA3742" i="5"/>
  <c r="BA3743" i="5"/>
  <c r="BA3744" i="5"/>
  <c r="BA3745" i="5"/>
  <c r="BA3746" i="5"/>
  <c r="BA3747" i="5"/>
  <c r="BA3748" i="5"/>
  <c r="BA3749" i="5"/>
  <c r="BA3750" i="5"/>
  <c r="BA3751" i="5"/>
  <c r="BA3752" i="5"/>
  <c r="BA3753" i="5"/>
  <c r="BA3754" i="5"/>
  <c r="BA3755" i="5"/>
  <c r="BA3756" i="5"/>
  <c r="BA3757" i="5"/>
  <c r="BA3758" i="5"/>
  <c r="BA3759" i="5"/>
  <c r="BA3760" i="5"/>
  <c r="BA3761" i="5"/>
  <c r="BA3762" i="5"/>
  <c r="BA3763" i="5"/>
  <c r="BA3764" i="5"/>
  <c r="BA3765" i="5"/>
  <c r="BA3766" i="5"/>
  <c r="BA3767" i="5"/>
  <c r="BA3768" i="5"/>
  <c r="BA3769" i="5"/>
  <c r="BA3770" i="5"/>
  <c r="BA3771" i="5"/>
  <c r="BA3772" i="5"/>
  <c r="BA3773" i="5"/>
  <c r="BA3774" i="5"/>
  <c r="BA3775" i="5"/>
  <c r="BA3776" i="5"/>
  <c r="BA3777" i="5"/>
  <c r="BA3778" i="5"/>
  <c r="BA3779" i="5"/>
  <c r="BA3780" i="5"/>
  <c r="BA3781" i="5"/>
  <c r="BA3782" i="5"/>
  <c r="BA3783" i="5"/>
  <c r="BA3784" i="5"/>
  <c r="BA3785" i="5"/>
  <c r="BA3786" i="5"/>
  <c r="BA3787" i="5"/>
  <c r="BA3788" i="5"/>
  <c r="BA3789" i="5"/>
  <c r="BA3790" i="5"/>
  <c r="BA3791" i="5"/>
  <c r="BA3792" i="5"/>
  <c r="BA3793" i="5"/>
  <c r="BA3794" i="5"/>
  <c r="BA3795" i="5"/>
  <c r="BA3796" i="5"/>
  <c r="BA3797" i="5"/>
  <c r="BA3798" i="5"/>
  <c r="BA3799" i="5"/>
  <c r="BA3800" i="5"/>
  <c r="BA3801" i="5"/>
  <c r="BA3802" i="5"/>
  <c r="BA3803" i="5"/>
  <c r="BA3804" i="5"/>
  <c r="BA3805" i="5"/>
  <c r="BA3806" i="5"/>
  <c r="BA3807" i="5"/>
  <c r="BA3808" i="5"/>
  <c r="BA3809" i="5"/>
  <c r="BA3810" i="5"/>
  <c r="BA3811" i="5"/>
  <c r="BA3812" i="5"/>
  <c r="BA3813" i="5"/>
  <c r="BA3814" i="5"/>
  <c r="BA3815" i="5"/>
  <c r="BA3816" i="5"/>
  <c r="BA3817" i="5"/>
  <c r="BA3818" i="5"/>
  <c r="BA3819" i="5"/>
  <c r="BA3820" i="5"/>
  <c r="BA3821" i="5"/>
  <c r="BA3822" i="5"/>
  <c r="BA3823" i="5"/>
  <c r="BA3824" i="5"/>
  <c r="BA3825" i="5"/>
  <c r="BA3826" i="5"/>
  <c r="BA3827" i="5"/>
  <c r="BA3828" i="5"/>
  <c r="BA3829" i="5"/>
  <c r="BA3830" i="5"/>
  <c r="BA3831" i="5"/>
  <c r="BA3832" i="5"/>
  <c r="BA3833" i="5"/>
  <c r="BA3834" i="5"/>
  <c r="BA3835" i="5"/>
  <c r="BA3836" i="5"/>
  <c r="BA3837" i="5"/>
  <c r="BA3838" i="5"/>
  <c r="BA3839" i="5"/>
  <c r="BA3840" i="5"/>
  <c r="BA3841" i="5"/>
  <c r="BA3842" i="5"/>
  <c r="BA3843" i="5"/>
  <c r="BA3844" i="5"/>
  <c r="BA3845" i="5"/>
  <c r="BA3846" i="5"/>
  <c r="BA3847" i="5"/>
  <c r="BA3848" i="5"/>
  <c r="BA3849" i="5"/>
  <c r="BA3850" i="5"/>
  <c r="BA3851" i="5"/>
  <c r="BA3852" i="5"/>
  <c r="BA3853" i="5"/>
  <c r="BA3854" i="5"/>
  <c r="BA3855" i="5"/>
  <c r="BA3856" i="5"/>
  <c r="BA3857" i="5"/>
  <c r="BA3858" i="5"/>
  <c r="BA3859" i="5"/>
  <c r="BA3860" i="5"/>
  <c r="BA3861" i="5"/>
  <c r="BA3862" i="5"/>
  <c r="BA3863" i="5"/>
  <c r="BA3864" i="5"/>
  <c r="BA3865" i="5"/>
  <c r="BA3866" i="5"/>
  <c r="BA3867" i="5"/>
  <c r="BA3868" i="5"/>
  <c r="BA3869" i="5"/>
  <c r="BA3870" i="5"/>
  <c r="BA3871" i="5"/>
  <c r="BA3872" i="5"/>
  <c r="BA3873" i="5"/>
  <c r="BA3874" i="5"/>
  <c r="BA3875" i="5"/>
  <c r="BA3876" i="5"/>
  <c r="BA3877" i="5"/>
  <c r="BA3878" i="5"/>
  <c r="BA3879" i="5"/>
  <c r="BA3880" i="5"/>
  <c r="BA3881" i="5"/>
  <c r="BA3882" i="5"/>
  <c r="BA3883" i="5"/>
  <c r="BA3884" i="5"/>
  <c r="BA3885" i="5"/>
  <c r="BA3886" i="5"/>
  <c r="BA3887" i="5"/>
  <c r="BA3888" i="5"/>
  <c r="BA3889" i="5"/>
  <c r="BA3890" i="5"/>
  <c r="BA3891" i="5"/>
  <c r="BA3892" i="5"/>
  <c r="BA3893" i="5"/>
  <c r="BA3894" i="5"/>
  <c r="BA3895" i="5"/>
  <c r="BA3896" i="5"/>
  <c r="BA3897" i="5"/>
  <c r="BA3898" i="5"/>
  <c r="BA3899" i="5"/>
  <c r="BA3900" i="5"/>
  <c r="BA3901" i="5"/>
  <c r="BA3902" i="5"/>
  <c r="BA3903" i="5"/>
  <c r="BA3904" i="5"/>
  <c r="BA3905" i="5"/>
  <c r="BA3906" i="5"/>
  <c r="BA3907" i="5"/>
  <c r="BA3908" i="5"/>
  <c r="BA3909" i="5"/>
  <c r="BA3910" i="5"/>
  <c r="BA3911" i="5"/>
  <c r="BA3912" i="5"/>
  <c r="BA3913" i="5"/>
  <c r="BA3914" i="5"/>
  <c r="BA3915" i="5"/>
  <c r="BA3916" i="5"/>
  <c r="BA3917" i="5"/>
  <c r="BA3918" i="5"/>
  <c r="BA3919" i="5"/>
  <c r="BA3920" i="5"/>
  <c r="BA3921" i="5"/>
  <c r="BA3922" i="5"/>
  <c r="BA3923" i="5"/>
  <c r="BA3924" i="5"/>
  <c r="BA3925" i="5"/>
  <c r="BA3926" i="5"/>
  <c r="BA3927" i="5"/>
  <c r="BA3928" i="5"/>
  <c r="BA3929" i="5"/>
  <c r="BA3930" i="5"/>
  <c r="BA3931" i="5"/>
  <c r="BA3932" i="5"/>
  <c r="BA3933" i="5"/>
  <c r="BA3934" i="5"/>
  <c r="BA3935" i="5"/>
  <c r="BA3936" i="5"/>
  <c r="BA3937" i="5"/>
  <c r="BA3938" i="5"/>
  <c r="BA3939" i="5"/>
  <c r="BA3940" i="5"/>
  <c r="BA3941" i="5"/>
  <c r="BA3942" i="5"/>
  <c r="BA3943" i="5"/>
  <c r="BA3944" i="5"/>
  <c r="BA3945" i="5"/>
  <c r="BA3946" i="5"/>
  <c r="BA3947" i="5"/>
  <c r="BA3948" i="5"/>
  <c r="BA3949" i="5"/>
  <c r="BA3950" i="5"/>
  <c r="BA3951" i="5"/>
  <c r="BA3952" i="5"/>
  <c r="BA3953" i="5"/>
  <c r="BA3954" i="5"/>
  <c r="BA3955" i="5"/>
  <c r="BA3956" i="5"/>
  <c r="BA3957" i="5"/>
  <c r="BA3958" i="5"/>
  <c r="BA3959" i="5"/>
  <c r="BA3960" i="5"/>
  <c r="BA3961" i="5"/>
  <c r="BA3962" i="5"/>
  <c r="BA3963" i="5"/>
  <c r="BA3964" i="5"/>
  <c r="BA3965" i="5"/>
  <c r="BA3966" i="5"/>
  <c r="BA3967" i="5"/>
  <c r="BA3968" i="5"/>
  <c r="BA3969" i="5"/>
  <c r="BA3970" i="5"/>
  <c r="BA3971" i="5"/>
  <c r="BA3972" i="5"/>
  <c r="BA3973" i="5"/>
  <c r="BA3974" i="5"/>
  <c r="BA3975" i="5"/>
  <c r="BA3976" i="5"/>
  <c r="BA3977" i="5"/>
  <c r="BA3978" i="5"/>
  <c r="BA3979" i="5"/>
  <c r="BA3980" i="5"/>
  <c r="BA3981" i="5"/>
  <c r="BA3982" i="5"/>
  <c r="BA3983" i="5"/>
  <c r="BA3984" i="5"/>
  <c r="BA3985" i="5"/>
  <c r="BA3986" i="5"/>
  <c r="BA3987" i="5"/>
  <c r="BA3988" i="5"/>
  <c r="BA3989" i="5"/>
  <c r="BA3990" i="5"/>
  <c r="BA3991" i="5"/>
  <c r="BA3992" i="5"/>
  <c r="BA3993" i="5"/>
  <c r="BA3994" i="5"/>
  <c r="BA3995" i="5"/>
  <c r="BA3996" i="5"/>
  <c r="BA3997" i="5"/>
  <c r="BA3998" i="5"/>
  <c r="BA3999" i="5"/>
  <c r="BA4000" i="5"/>
  <c r="BA4001" i="5"/>
  <c r="BA4002" i="5"/>
  <c r="BA4003" i="5"/>
  <c r="BA4004" i="5"/>
  <c r="BA4005" i="5"/>
  <c r="BA4006" i="5"/>
  <c r="BA4007" i="5"/>
  <c r="BA4008" i="5"/>
  <c r="BA4009" i="5"/>
  <c r="BA4010" i="5"/>
  <c r="BA4011" i="5"/>
  <c r="BA4012" i="5"/>
  <c r="BA4013" i="5"/>
  <c r="BA4014" i="5"/>
  <c r="BA4015" i="5"/>
  <c r="BA4016" i="5"/>
  <c r="BA4017" i="5"/>
  <c r="BA4018" i="5"/>
  <c r="BA4019" i="5"/>
  <c r="BA4020" i="5"/>
  <c r="BA4021" i="5"/>
  <c r="BA4022" i="5"/>
  <c r="BA4023" i="5"/>
  <c r="BA4024" i="5"/>
  <c r="BA4025" i="5"/>
  <c r="BA4026" i="5"/>
  <c r="BA4027" i="5"/>
  <c r="BA4028" i="5"/>
  <c r="BA4029" i="5"/>
  <c r="BA4030" i="5"/>
  <c r="BA4031" i="5"/>
  <c r="BA4032" i="5"/>
  <c r="BA4033" i="5"/>
  <c r="BA4034" i="5"/>
  <c r="BA4035" i="5"/>
  <c r="BA4036" i="5"/>
  <c r="BA4037" i="5"/>
  <c r="BA4038" i="5"/>
  <c r="BA4039" i="5"/>
  <c r="BA4040" i="5"/>
  <c r="BA4041" i="5"/>
  <c r="BA4042" i="5"/>
  <c r="BA4043" i="5"/>
  <c r="BA4044" i="5"/>
  <c r="BA4045" i="5"/>
  <c r="BA4046" i="5"/>
  <c r="BA4047" i="5"/>
  <c r="BA4048" i="5"/>
  <c r="BA4049" i="5"/>
  <c r="BA4050" i="5"/>
  <c r="BA4051" i="5"/>
  <c r="BA4052" i="5"/>
  <c r="BA4053" i="5"/>
  <c r="BA4054" i="5"/>
  <c r="BA4055" i="5"/>
  <c r="BA4056" i="5"/>
  <c r="BA4057" i="5"/>
  <c r="BA4058" i="5"/>
  <c r="BA4059" i="5"/>
  <c r="BA4060" i="5"/>
  <c r="BA4061" i="5"/>
  <c r="BA4062" i="5"/>
  <c r="BA4063" i="5"/>
  <c r="BA4064" i="5"/>
  <c r="BA4065" i="5"/>
  <c r="BA4066" i="5"/>
  <c r="BA4067" i="5"/>
  <c r="BA4068" i="5"/>
  <c r="BA4069" i="5"/>
  <c r="BA4070" i="5"/>
  <c r="BA4071" i="5"/>
  <c r="BA4072" i="5"/>
  <c r="BA4073" i="5"/>
  <c r="BA4074" i="5"/>
  <c r="BA4075" i="5"/>
  <c r="BA4076" i="5"/>
  <c r="BA4077" i="5"/>
  <c r="BA4078" i="5"/>
  <c r="BA4079" i="5"/>
  <c r="BA4080" i="5"/>
  <c r="BA4081" i="5"/>
  <c r="BA4082" i="5"/>
  <c r="BA4083" i="5"/>
  <c r="BA4084" i="5"/>
  <c r="BA4085" i="5"/>
  <c r="BA4086" i="5"/>
  <c r="BA4087" i="5"/>
  <c r="BA4088" i="5"/>
  <c r="BA4089" i="5"/>
  <c r="BA4090" i="5"/>
  <c r="BA4091" i="5"/>
  <c r="BA4092" i="5"/>
  <c r="BA4093" i="5"/>
  <c r="BA4094" i="5"/>
  <c r="BA4095" i="5"/>
  <c r="BA4096" i="5"/>
  <c r="BA4097" i="5"/>
  <c r="BA4098" i="5"/>
  <c r="BA4099" i="5"/>
  <c r="BA4100" i="5"/>
  <c r="BA4101" i="5"/>
  <c r="BA4102" i="5"/>
  <c r="BA4103" i="5"/>
  <c r="BA4104" i="5"/>
  <c r="BA4105" i="5"/>
  <c r="BA4106" i="5"/>
  <c r="BA4107" i="5"/>
  <c r="BA4108" i="5"/>
  <c r="BA4109" i="5"/>
  <c r="BA4110" i="5"/>
  <c r="BA4111" i="5"/>
  <c r="BA4112" i="5"/>
  <c r="BA4113" i="5"/>
  <c r="BA4114" i="5"/>
  <c r="BA4115" i="5"/>
  <c r="BA4116" i="5"/>
  <c r="BA4117" i="5"/>
  <c r="BA4118" i="5"/>
  <c r="BA4119" i="5"/>
  <c r="BA4120" i="5"/>
  <c r="BA4121" i="5"/>
  <c r="BA4122" i="5"/>
  <c r="BA4123" i="5"/>
  <c r="BA4124" i="5"/>
  <c r="BA4125" i="5"/>
  <c r="BA4126" i="5"/>
  <c r="BA4127" i="5"/>
  <c r="BA4128" i="5"/>
  <c r="BA4129" i="5"/>
  <c r="BA4130" i="5"/>
  <c r="BA4131" i="5"/>
  <c r="BA4132" i="5"/>
  <c r="BA4133" i="5"/>
  <c r="BA4134" i="5"/>
  <c r="BA4135" i="5"/>
  <c r="BA4136" i="5"/>
  <c r="BA4137" i="5"/>
  <c r="BA4138" i="5"/>
  <c r="BA4139" i="5"/>
  <c r="BA4140" i="5"/>
  <c r="BA4141" i="5"/>
  <c r="BA4142" i="5"/>
  <c r="BA4143" i="5"/>
  <c r="BA4144" i="5"/>
  <c r="BA4145" i="5"/>
  <c r="BA4146" i="5"/>
  <c r="BA4147" i="5"/>
  <c r="BA4148" i="5"/>
  <c r="BA4149" i="5"/>
  <c r="BA4150" i="5"/>
  <c r="BA4151" i="5"/>
  <c r="BA4152" i="5"/>
  <c r="BA4153" i="5"/>
  <c r="BA4154" i="5"/>
  <c r="BA4155" i="5"/>
  <c r="BA4156" i="5"/>
  <c r="BA4157" i="5"/>
  <c r="BA4158" i="5"/>
  <c r="BA4159" i="5"/>
  <c r="BA4160" i="5"/>
  <c r="BA4161" i="5"/>
  <c r="BA4162" i="5"/>
  <c r="BA4163" i="5"/>
  <c r="BA4164" i="5"/>
  <c r="BA4165" i="5"/>
  <c r="BA4166" i="5"/>
  <c r="BA4167" i="5"/>
  <c r="BA4168" i="5"/>
  <c r="BA4169" i="5"/>
  <c r="BA4170" i="5"/>
  <c r="BA4171" i="5"/>
  <c r="BA4172" i="5"/>
  <c r="BA4173" i="5"/>
  <c r="BA4174" i="5"/>
  <c r="BA4175" i="5"/>
  <c r="BA4176" i="5"/>
  <c r="BA4177" i="5"/>
  <c r="BA4178" i="5"/>
  <c r="BA4179" i="5"/>
  <c r="BA4180" i="5"/>
  <c r="BA4181" i="5"/>
  <c r="BA4182" i="5"/>
  <c r="BA4183" i="5"/>
  <c r="BA4184" i="5"/>
  <c r="BA4185" i="5"/>
  <c r="BA4186" i="5"/>
  <c r="BA4187" i="5"/>
  <c r="BA4188" i="5"/>
  <c r="BA4189" i="5"/>
  <c r="BA4190" i="5"/>
  <c r="BA4191" i="5"/>
  <c r="BA4192" i="5"/>
  <c r="BA4193" i="5"/>
  <c r="BA4194" i="5"/>
  <c r="BA4195" i="5"/>
  <c r="BA4196" i="5"/>
  <c r="BA4197" i="5"/>
  <c r="BA4198" i="5"/>
  <c r="BA4199" i="5"/>
  <c r="BA4200" i="5"/>
  <c r="BA4201" i="5"/>
  <c r="BA4202" i="5"/>
  <c r="BA4203" i="5"/>
  <c r="BA4204" i="5"/>
  <c r="BA4205" i="5"/>
  <c r="BA4206" i="5"/>
  <c r="BA4207" i="5"/>
  <c r="BA4208" i="5"/>
  <c r="BA4209" i="5"/>
  <c r="BA4210" i="5"/>
  <c r="BA4211" i="5"/>
  <c r="BA4212" i="5"/>
  <c r="BA4213" i="5"/>
  <c r="BA4214" i="5"/>
  <c r="BA4215" i="5"/>
  <c r="BA4216" i="5"/>
  <c r="BA4217" i="5"/>
  <c r="BA4218" i="5"/>
  <c r="BA4219" i="5"/>
  <c r="BA4220" i="5"/>
  <c r="BA4221" i="5"/>
  <c r="BA4222" i="5"/>
  <c r="BA4223" i="5"/>
  <c r="BA4224" i="5"/>
  <c r="BA4225" i="5"/>
  <c r="BA4226" i="5"/>
  <c r="BA4227" i="5"/>
  <c r="BA4228" i="5"/>
  <c r="BA4229" i="5"/>
  <c r="BA4230" i="5"/>
  <c r="BA4231" i="5"/>
  <c r="BA4232" i="5"/>
  <c r="BA4233" i="5"/>
  <c r="BA4234" i="5"/>
  <c r="BA4235" i="5"/>
  <c r="BA4236" i="5"/>
  <c r="BA4237" i="5"/>
  <c r="BA4238" i="5"/>
  <c r="BA4239" i="5"/>
  <c r="BA4240" i="5"/>
  <c r="BA4241" i="5"/>
  <c r="BA4242" i="5"/>
  <c r="BA4243" i="5"/>
  <c r="BA4244" i="5"/>
  <c r="BA4245" i="5"/>
  <c r="BA4246" i="5"/>
  <c r="BA4247" i="5"/>
  <c r="BA4248" i="5"/>
  <c r="BA4249" i="5"/>
  <c r="BA4250" i="5"/>
  <c r="BA4251" i="5"/>
  <c r="BA4252" i="5"/>
  <c r="BA4253" i="5"/>
  <c r="BA4254" i="5"/>
  <c r="BA4255" i="5"/>
  <c r="BA4256" i="5"/>
  <c r="BA4257" i="5"/>
  <c r="BA4258" i="5"/>
  <c r="BA4259" i="5"/>
  <c r="BA4260" i="5"/>
  <c r="BA4261" i="5"/>
  <c r="BA4262" i="5"/>
  <c r="BA4263" i="5"/>
  <c r="BA4264" i="5"/>
  <c r="BA4265" i="5"/>
  <c r="BA4266" i="5"/>
  <c r="BA4267" i="5"/>
  <c r="BA4268" i="5"/>
  <c r="BA4269" i="5"/>
  <c r="BA4270" i="5"/>
  <c r="BA4271" i="5"/>
  <c r="BA4272" i="5"/>
  <c r="BA4273" i="5"/>
  <c r="BA4274" i="5"/>
  <c r="BA4275" i="5"/>
  <c r="BA4276" i="5"/>
  <c r="BA4277" i="5"/>
  <c r="BA4278" i="5"/>
  <c r="BA4279" i="5"/>
  <c r="BA4280" i="5"/>
  <c r="BA4281" i="5"/>
  <c r="BA4282" i="5"/>
  <c r="BA4283" i="5"/>
  <c r="BA4284" i="5"/>
  <c r="BA4285" i="5"/>
  <c r="BA4286" i="5"/>
  <c r="BA4287" i="5"/>
  <c r="BA4288" i="5"/>
  <c r="BA4289" i="5"/>
  <c r="BA4290" i="5"/>
  <c r="BA4291" i="5"/>
  <c r="BA4292" i="5"/>
  <c r="BA4293" i="5"/>
  <c r="BA4294" i="5"/>
  <c r="BA4295" i="5"/>
  <c r="BA4296" i="5"/>
  <c r="BA4297" i="5"/>
  <c r="BA4298" i="5"/>
  <c r="BA4299" i="5"/>
  <c r="BA4300" i="5"/>
  <c r="BA4301" i="5"/>
  <c r="BA4302" i="5"/>
  <c r="BA4303" i="5"/>
  <c r="BA4304" i="5"/>
  <c r="BA4305" i="5"/>
  <c r="BA4306" i="5"/>
  <c r="BA4307" i="5"/>
  <c r="BA4308" i="5"/>
  <c r="BA4309" i="5"/>
  <c r="BA4310" i="5"/>
  <c r="BA4311" i="5"/>
  <c r="BA4312" i="5"/>
  <c r="BA4313" i="5"/>
  <c r="BA4314" i="5"/>
  <c r="BA4315" i="5"/>
  <c r="BA4316" i="5"/>
  <c r="BA4317" i="5"/>
  <c r="BA4318" i="5"/>
  <c r="BA4319" i="5"/>
  <c r="BA4320" i="5"/>
  <c r="BA4321" i="5"/>
  <c r="BA4322" i="5"/>
  <c r="BA4323" i="5"/>
  <c r="BA4324" i="5"/>
  <c r="BA4325" i="5"/>
  <c r="BA4326" i="5"/>
  <c r="BA4327" i="5"/>
  <c r="BA4328" i="5"/>
  <c r="BA4329" i="5"/>
  <c r="BA4330" i="5"/>
  <c r="BA4331" i="5"/>
  <c r="BA4332" i="5"/>
  <c r="BA4333" i="5"/>
  <c r="BA4334" i="5"/>
  <c r="BA4335" i="5"/>
  <c r="BA4336" i="5"/>
  <c r="BA4337" i="5"/>
  <c r="BA4338" i="5"/>
  <c r="BA4339" i="5"/>
  <c r="BA4340" i="5"/>
  <c r="BA4341" i="5"/>
  <c r="BA4342" i="5"/>
  <c r="BA4343" i="5"/>
  <c r="BA4344" i="5"/>
  <c r="BA4345" i="5"/>
  <c r="BA4346" i="5"/>
  <c r="BA4347" i="5"/>
  <c r="BA4348" i="5"/>
  <c r="BA4349" i="5"/>
  <c r="BA4350" i="5"/>
  <c r="BA4351" i="5"/>
  <c r="BA4352" i="5"/>
  <c r="BA4353" i="5"/>
  <c r="BA4354" i="5"/>
  <c r="BA4355" i="5"/>
  <c r="BA4356" i="5"/>
  <c r="BA4357" i="5"/>
  <c r="BA4358" i="5"/>
  <c r="BA4359" i="5"/>
  <c r="BA4360" i="5"/>
  <c r="BA4361" i="5"/>
  <c r="BA4362" i="5"/>
  <c r="BA4363" i="5"/>
  <c r="BA4364" i="5"/>
  <c r="BA4365" i="5"/>
  <c r="BA4366" i="5"/>
  <c r="BA4367" i="5"/>
  <c r="BA4368" i="5"/>
  <c r="BA4369" i="5"/>
  <c r="BA4370" i="5"/>
  <c r="BA4371" i="5"/>
  <c r="BA4372" i="5"/>
  <c r="BA4373" i="5"/>
  <c r="BA4374" i="5"/>
  <c r="BA4375" i="5"/>
  <c r="BA4376" i="5"/>
  <c r="BA4377" i="5"/>
  <c r="BA4378" i="5"/>
  <c r="BA4379" i="5"/>
  <c r="BA4380" i="5"/>
  <c r="BA4381" i="5"/>
  <c r="BA4382" i="5"/>
  <c r="BA4383" i="5"/>
  <c r="BA4384" i="5"/>
  <c r="BA4385" i="5"/>
  <c r="BA4386" i="5"/>
  <c r="BA4387" i="5"/>
  <c r="BA4388" i="5"/>
  <c r="BA4389" i="5"/>
  <c r="BA4390" i="5"/>
  <c r="BA4391" i="5"/>
  <c r="BA4392" i="5"/>
  <c r="BA4393" i="5"/>
  <c r="BA4394" i="5"/>
  <c r="BA4395" i="5"/>
  <c r="BA4396" i="5"/>
  <c r="BA4397" i="5"/>
  <c r="BA4398" i="5"/>
  <c r="BA4399" i="5"/>
  <c r="BA4400" i="5"/>
  <c r="BA4401" i="5"/>
  <c r="BA4402" i="5"/>
  <c r="BA4403" i="5"/>
  <c r="BA4404" i="5"/>
  <c r="BA4405" i="5"/>
  <c r="BA4406" i="5"/>
  <c r="BA4407" i="5"/>
  <c r="BA4408" i="5"/>
  <c r="BA4409" i="5"/>
  <c r="BA4410" i="5"/>
  <c r="BA4411" i="5"/>
  <c r="BA4412" i="5"/>
  <c r="BA4413" i="5"/>
  <c r="BA4414" i="5"/>
  <c r="BA4415" i="5"/>
  <c r="BA4416" i="5"/>
  <c r="BA4417" i="5"/>
  <c r="BA4418" i="5"/>
  <c r="BA4419" i="5"/>
  <c r="BA4420" i="5"/>
  <c r="BA4421" i="5"/>
  <c r="BA4422" i="5"/>
  <c r="BA4423" i="5"/>
  <c r="BA4424" i="5"/>
  <c r="BA4425" i="5"/>
  <c r="BA4426" i="5"/>
  <c r="BA4427" i="5"/>
  <c r="BA4428" i="5"/>
  <c r="BA4429" i="5"/>
  <c r="BA4430" i="5"/>
  <c r="BA4431" i="5"/>
  <c r="BA4432" i="5"/>
  <c r="BA4433" i="5"/>
  <c r="BA4434" i="5"/>
  <c r="BA4435" i="5"/>
  <c r="BA4436" i="5"/>
  <c r="BA4437" i="5"/>
  <c r="BA4438" i="5"/>
  <c r="BA4439" i="5"/>
  <c r="BA4440" i="5"/>
  <c r="BA4441" i="5"/>
  <c r="BA4442" i="5"/>
  <c r="BA4443" i="5"/>
  <c r="BA4444" i="5"/>
  <c r="BA4445" i="5"/>
  <c r="BA4446" i="5"/>
  <c r="BA4447" i="5"/>
  <c r="BA4448" i="5"/>
  <c r="BA4449" i="5"/>
  <c r="BA4450" i="5"/>
  <c r="BA4451" i="5"/>
  <c r="BA4452" i="5"/>
  <c r="BA4453" i="5"/>
  <c r="BA4454" i="5"/>
  <c r="BA4455" i="5"/>
  <c r="BA4456" i="5"/>
  <c r="BA4457" i="5"/>
  <c r="BA4458" i="5"/>
  <c r="BA4459" i="5"/>
  <c r="BA4460" i="5"/>
  <c r="BA4461" i="5"/>
  <c r="BA4462" i="5"/>
  <c r="BA4463" i="5"/>
  <c r="BA4464" i="5"/>
  <c r="BA4465" i="5"/>
  <c r="BA4466" i="5"/>
  <c r="BA4467" i="5"/>
  <c r="BA4468" i="5"/>
  <c r="BA4469" i="5"/>
  <c r="BA4470" i="5"/>
  <c r="BA4471" i="5"/>
  <c r="BA4472" i="5"/>
  <c r="BA4473" i="5"/>
  <c r="BA4474" i="5"/>
  <c r="BA4475" i="5"/>
  <c r="BA4476" i="5"/>
  <c r="BA4477" i="5"/>
  <c r="BA4478" i="5"/>
  <c r="BA4479" i="5"/>
  <c r="BA4480" i="5"/>
  <c r="BA4481" i="5"/>
  <c r="BA4482" i="5"/>
  <c r="BA4483" i="5"/>
  <c r="BA4484" i="5"/>
  <c r="BA4485" i="5"/>
  <c r="BA4486" i="5"/>
  <c r="BA4487" i="5"/>
  <c r="BA4488" i="5"/>
  <c r="BA4489" i="5"/>
  <c r="BA4490" i="5"/>
  <c r="BA4491" i="5"/>
  <c r="BA4492" i="5"/>
  <c r="BA4493" i="5"/>
  <c r="BA4494" i="5"/>
  <c r="BA4495" i="5"/>
  <c r="BA4496" i="5"/>
  <c r="BA4497" i="5"/>
  <c r="BA4498" i="5"/>
  <c r="BA4499" i="5"/>
  <c r="BA4500" i="5"/>
  <c r="BA4501" i="5"/>
  <c r="BA4502" i="5"/>
  <c r="BA4503" i="5"/>
  <c r="BA4504" i="5"/>
  <c r="BA4505" i="5"/>
  <c r="BA4506" i="5"/>
  <c r="BA4507" i="5"/>
  <c r="BA4508" i="5"/>
  <c r="BA4509" i="5"/>
  <c r="BA4510" i="5"/>
  <c r="BA4511" i="5"/>
  <c r="BA4512" i="5"/>
  <c r="BA4513" i="5"/>
  <c r="BA4514" i="5"/>
  <c r="BA4515" i="5"/>
  <c r="BA4516" i="5"/>
  <c r="BA4517" i="5"/>
  <c r="BA4518" i="5"/>
  <c r="BA4519" i="5"/>
  <c r="BA4520" i="5"/>
  <c r="BA4521" i="5"/>
  <c r="BA4522" i="5"/>
  <c r="BA4523" i="5"/>
  <c r="BA4524" i="5"/>
  <c r="BA4525" i="5"/>
  <c r="BA4526" i="5"/>
  <c r="BA4527" i="5"/>
  <c r="BA4528" i="5"/>
  <c r="BA4529" i="5"/>
  <c r="BA4530" i="5"/>
  <c r="BA4531" i="5"/>
  <c r="BA4532" i="5"/>
  <c r="BA4533" i="5"/>
  <c r="BA4534" i="5"/>
  <c r="BA4535" i="5"/>
  <c r="BA4536" i="5"/>
  <c r="BA4537" i="5"/>
  <c r="BA4538" i="5"/>
  <c r="BA4539" i="5"/>
  <c r="BA4540" i="5"/>
  <c r="BA4541" i="5"/>
  <c r="BA4542" i="5"/>
  <c r="BA4543" i="5"/>
  <c r="BA4544" i="5"/>
  <c r="BA4545" i="5"/>
  <c r="BA4546" i="5"/>
  <c r="BA4547" i="5"/>
  <c r="BA4548" i="5"/>
  <c r="BA4549" i="5"/>
  <c r="BA4550" i="5"/>
  <c r="BA4551" i="5"/>
  <c r="BA4552" i="5"/>
  <c r="BA4553" i="5"/>
  <c r="BA4554" i="5"/>
  <c r="BA4555" i="5"/>
  <c r="BA4556" i="5"/>
  <c r="BA4557" i="5"/>
  <c r="BA4558" i="5"/>
  <c r="BA4559" i="5"/>
  <c r="BA4560" i="5"/>
  <c r="BA4561" i="5"/>
  <c r="BA4562" i="5"/>
  <c r="BA4563" i="5"/>
  <c r="BA4564" i="5"/>
  <c r="BA4565" i="5"/>
  <c r="BA4566" i="5"/>
  <c r="BA4567" i="5"/>
  <c r="BA4568" i="5"/>
  <c r="BA4569" i="5"/>
  <c r="BA4570" i="5"/>
  <c r="BA4571" i="5"/>
  <c r="BA4572" i="5"/>
  <c r="BA4573" i="5"/>
  <c r="BA4574" i="5"/>
  <c r="BA4575" i="5"/>
  <c r="BA4576" i="5"/>
  <c r="BA4577" i="5"/>
  <c r="BA4578" i="5"/>
  <c r="BA4579" i="5"/>
  <c r="BA4580" i="5"/>
  <c r="BA4581" i="5"/>
  <c r="BA4582" i="5"/>
  <c r="BA4583" i="5"/>
  <c r="BA4584" i="5"/>
  <c r="BA4585" i="5"/>
  <c r="BA4586" i="5"/>
  <c r="BA4587" i="5"/>
  <c r="BA4588" i="5"/>
  <c r="BA4589" i="5"/>
  <c r="BA4590" i="5"/>
  <c r="BA4591" i="5"/>
  <c r="BA4592" i="5"/>
  <c r="BA4593" i="5"/>
  <c r="BA4594" i="5"/>
  <c r="BA4595" i="5"/>
  <c r="BA4596" i="5"/>
  <c r="BA4597" i="5"/>
  <c r="BA4598" i="5"/>
  <c r="BA4599" i="5"/>
  <c r="BA4600" i="5"/>
  <c r="BA4601" i="5"/>
  <c r="BA4602" i="5"/>
  <c r="BA4603" i="5"/>
  <c r="BA4604" i="5"/>
  <c r="BA4605" i="5"/>
  <c r="BA4606" i="5"/>
  <c r="BA4607" i="5"/>
  <c r="BA4608" i="5"/>
  <c r="BA4609" i="5"/>
  <c r="BA4610" i="5"/>
  <c r="BA4611" i="5"/>
  <c r="BA4612" i="5"/>
  <c r="BA4613" i="5"/>
  <c r="BA4614" i="5"/>
  <c r="BA4615" i="5"/>
  <c r="BA4616" i="5"/>
  <c r="BA4617" i="5"/>
  <c r="BA4618" i="5"/>
  <c r="BA4619" i="5"/>
  <c r="BA4620" i="5"/>
  <c r="BA4621" i="5"/>
  <c r="BA4622" i="5"/>
  <c r="BA4623" i="5"/>
  <c r="BA4624" i="5"/>
  <c r="BA4625" i="5"/>
  <c r="BA4626" i="5"/>
  <c r="BA4627" i="5"/>
  <c r="BA4628" i="5"/>
  <c r="BA4629" i="5"/>
  <c r="BA4630" i="5"/>
  <c r="BA4631" i="5"/>
  <c r="BA4632" i="5"/>
  <c r="BA4633" i="5"/>
  <c r="BA4634" i="5"/>
  <c r="BA4635" i="5"/>
  <c r="BA4636" i="5"/>
  <c r="BA4637" i="5"/>
  <c r="BA4638" i="5"/>
  <c r="BA4639" i="5"/>
  <c r="BA4640" i="5"/>
  <c r="BA4641" i="5"/>
  <c r="BA4642" i="5"/>
  <c r="BA4643" i="5"/>
  <c r="BA4644" i="5"/>
  <c r="BA4645" i="5"/>
  <c r="BA4646" i="5"/>
  <c r="BA4647" i="5"/>
  <c r="BA4648" i="5"/>
  <c r="BA4649" i="5"/>
  <c r="BA4650" i="5"/>
  <c r="BA4651" i="5"/>
  <c r="BA4652" i="5"/>
  <c r="BA4653" i="5"/>
  <c r="BA4654" i="5"/>
  <c r="BA4655" i="5"/>
  <c r="BA4656" i="5"/>
  <c r="BA4657" i="5"/>
  <c r="BA4658" i="5"/>
  <c r="BA4659" i="5"/>
  <c r="BA4660" i="5"/>
  <c r="BA4661" i="5"/>
  <c r="BA4662" i="5"/>
  <c r="BA4663" i="5"/>
  <c r="BA4664" i="5"/>
  <c r="BA4665" i="5"/>
  <c r="BA4666" i="5"/>
  <c r="BA4667" i="5"/>
  <c r="BA4668" i="5"/>
  <c r="BA4669" i="5"/>
  <c r="BA4670" i="5"/>
  <c r="BA4671" i="5"/>
  <c r="BA4672" i="5"/>
  <c r="BA4673" i="5"/>
  <c r="BA4674" i="5"/>
  <c r="BA4675" i="5"/>
  <c r="BA4676" i="5"/>
  <c r="BA4677" i="5"/>
  <c r="BA4678" i="5"/>
  <c r="BA4679" i="5"/>
  <c r="BA4680" i="5"/>
  <c r="BA4681" i="5"/>
  <c r="BA4682" i="5"/>
  <c r="BA4683" i="5"/>
  <c r="BA4684" i="5"/>
  <c r="BA4685" i="5"/>
  <c r="BA4686" i="5"/>
  <c r="BA4687" i="5"/>
  <c r="BA4688" i="5"/>
  <c r="BA4689" i="5"/>
  <c r="BA4690" i="5"/>
  <c r="BA4691" i="5"/>
  <c r="BA4692" i="5"/>
  <c r="BA4693" i="5"/>
  <c r="BA4694" i="5"/>
  <c r="BA4695" i="5"/>
  <c r="BA4696" i="5"/>
  <c r="BA4697" i="5"/>
  <c r="BA4698" i="5"/>
  <c r="BA4699" i="5"/>
  <c r="BA4700" i="5"/>
  <c r="BA4701" i="5"/>
  <c r="BA4702" i="5"/>
  <c r="BA4703" i="5"/>
  <c r="BA4704" i="5"/>
  <c r="BA4705" i="5"/>
  <c r="BA4706" i="5"/>
  <c r="BA4707" i="5"/>
  <c r="BA4708" i="5"/>
  <c r="BA4709" i="5"/>
  <c r="BA4710" i="5"/>
  <c r="BA4711" i="5"/>
  <c r="BA4712" i="5"/>
  <c r="BA4713" i="5"/>
  <c r="BA4714" i="5"/>
  <c r="BA4715" i="5"/>
  <c r="BA4716" i="5"/>
  <c r="BA4717" i="5"/>
  <c r="BA4718" i="5"/>
  <c r="BA4719" i="5"/>
  <c r="BA4720" i="5"/>
  <c r="BA4721" i="5"/>
  <c r="BA4722" i="5"/>
  <c r="BA4723" i="5"/>
  <c r="BA4724" i="5"/>
  <c r="BA4725" i="5"/>
  <c r="BA4726" i="5"/>
  <c r="BA4727" i="5"/>
  <c r="BA4728" i="5"/>
  <c r="BA4729" i="5"/>
  <c r="BA4730" i="5"/>
  <c r="BA4731" i="5"/>
  <c r="BA4732" i="5"/>
  <c r="BA4733" i="5"/>
  <c r="BA4734" i="5"/>
  <c r="BA4735" i="5"/>
  <c r="BA4736" i="5"/>
  <c r="BA4737" i="5"/>
  <c r="BA4738" i="5"/>
  <c r="BA4739" i="5"/>
  <c r="BA4740" i="5"/>
  <c r="BA4741" i="5"/>
  <c r="BA4742" i="5"/>
  <c r="BA4743" i="5"/>
  <c r="BA4744" i="5"/>
  <c r="BA4745" i="5"/>
  <c r="BA4746" i="5"/>
  <c r="BA4747" i="5"/>
  <c r="BA4748" i="5"/>
  <c r="BA4749" i="5"/>
  <c r="BA4750" i="5"/>
  <c r="BA4751" i="5"/>
  <c r="BA4752" i="5"/>
  <c r="BA4753" i="5"/>
  <c r="BA4754" i="5"/>
  <c r="BA4755" i="5"/>
  <c r="BA4756" i="5"/>
  <c r="BA4757" i="5"/>
  <c r="BA4758" i="5"/>
  <c r="BA4759" i="5"/>
  <c r="BA4760" i="5"/>
  <c r="BA4761" i="5"/>
  <c r="BA4762" i="5"/>
  <c r="BA4763" i="5"/>
  <c r="BA4764" i="5"/>
  <c r="BA4765" i="5"/>
  <c r="BA4766" i="5"/>
  <c r="BA4767" i="5"/>
  <c r="BA4768" i="5"/>
  <c r="BA4769" i="5"/>
  <c r="BA4770" i="5"/>
  <c r="BA4771" i="5"/>
  <c r="BA4772" i="5"/>
  <c r="BA4773" i="5"/>
  <c r="BA4774" i="5"/>
  <c r="BA4775" i="5"/>
  <c r="BA4776" i="5"/>
  <c r="BA4777" i="5"/>
  <c r="BA4778" i="5"/>
  <c r="BA4779" i="5"/>
  <c r="BA4780" i="5"/>
  <c r="BA4781" i="5"/>
  <c r="BA4782" i="5"/>
  <c r="BA4783" i="5"/>
  <c r="BA4784" i="5"/>
  <c r="BA4785" i="5"/>
  <c r="BA4786" i="5"/>
  <c r="BA4787" i="5"/>
  <c r="BA4788" i="5"/>
  <c r="BA4789" i="5"/>
  <c r="BA4790" i="5"/>
  <c r="BA4791" i="5"/>
  <c r="BA4792" i="5"/>
  <c r="BA4793" i="5"/>
  <c r="BA4794" i="5"/>
  <c r="BA4795" i="5"/>
  <c r="BA4796" i="5"/>
  <c r="BA4797" i="5"/>
  <c r="BA4798" i="5"/>
  <c r="BA4799" i="5"/>
  <c r="BA4800" i="5"/>
  <c r="BA4801" i="5"/>
  <c r="BA4802" i="5"/>
  <c r="BA4803" i="5"/>
  <c r="BA4804" i="5"/>
  <c r="BA4805" i="5"/>
  <c r="BA4806" i="5"/>
  <c r="BA4807" i="5"/>
  <c r="BA4808" i="5"/>
  <c r="BA4809" i="5"/>
  <c r="BA4810" i="5"/>
  <c r="BA4811" i="5"/>
  <c r="BA4812" i="5"/>
  <c r="BA4813" i="5"/>
  <c r="BA4814" i="5"/>
  <c r="BA4815" i="5"/>
  <c r="BA4816" i="5"/>
  <c r="BA4817" i="5"/>
  <c r="BA4818" i="5"/>
  <c r="BA4819" i="5"/>
  <c r="BA4820" i="5"/>
  <c r="BA4821" i="5"/>
  <c r="BA4822" i="5"/>
  <c r="BA4823" i="5"/>
  <c r="BA4824" i="5"/>
  <c r="BA4825" i="5"/>
  <c r="BA4826" i="5"/>
  <c r="BA4827" i="5"/>
  <c r="BA4828" i="5"/>
  <c r="BA4829" i="5"/>
  <c r="BA4830" i="5"/>
  <c r="BA4831" i="5"/>
  <c r="BA4832" i="5"/>
  <c r="BA4833" i="5"/>
  <c r="BA4834" i="5"/>
  <c r="BA4835" i="5"/>
  <c r="BA4836" i="5"/>
  <c r="BA4837" i="5"/>
  <c r="BA4838" i="5"/>
  <c r="BA4839" i="5"/>
  <c r="BA4840" i="5"/>
  <c r="BA4841" i="5"/>
  <c r="BA4842" i="5"/>
  <c r="BA4843" i="5"/>
  <c r="BA4844" i="5"/>
  <c r="BA4845" i="5"/>
  <c r="BA4846" i="5"/>
  <c r="BA4847" i="5"/>
  <c r="BA4848" i="5"/>
  <c r="BA4849" i="5"/>
  <c r="BA4850" i="5"/>
  <c r="BA4851" i="5"/>
  <c r="BA4852" i="5"/>
  <c r="BA4853" i="5"/>
  <c r="BA4854" i="5"/>
  <c r="BA4855" i="5"/>
  <c r="BA4856" i="5"/>
  <c r="BA4857" i="5"/>
  <c r="BA4858" i="5"/>
  <c r="BA4859" i="5"/>
  <c r="BA4860" i="5"/>
  <c r="BA4861" i="5"/>
  <c r="BA4862" i="5"/>
  <c r="BA4863" i="5"/>
  <c r="BA4864" i="5"/>
  <c r="BA4865" i="5"/>
  <c r="BA4866" i="5"/>
  <c r="BA4867" i="5"/>
  <c r="BA4868" i="5"/>
  <c r="BA4869" i="5"/>
  <c r="BA4870" i="5"/>
  <c r="BA4871" i="5"/>
  <c r="BA4872" i="5"/>
  <c r="BA4873" i="5"/>
  <c r="BA4874" i="5"/>
  <c r="BA4875" i="5"/>
  <c r="BA4876" i="5"/>
  <c r="BA4877" i="5"/>
  <c r="BA4878" i="5"/>
  <c r="BA4879" i="5"/>
  <c r="BA4880" i="5"/>
  <c r="BA4881" i="5"/>
  <c r="BA4882" i="5"/>
  <c r="BA4883" i="5"/>
  <c r="BA4884" i="5"/>
  <c r="BA4885" i="5"/>
  <c r="BA4886" i="5"/>
  <c r="BA4887" i="5"/>
  <c r="BA4888" i="5"/>
  <c r="BA4889" i="5"/>
  <c r="BA4890" i="5"/>
  <c r="BA4891" i="5"/>
  <c r="BA4892" i="5"/>
  <c r="BA4893" i="5"/>
  <c r="BA4894" i="5"/>
  <c r="BA4895" i="5"/>
  <c r="BA4896" i="5"/>
  <c r="BA4897" i="5"/>
  <c r="BA4898" i="5"/>
  <c r="BA4899" i="5"/>
  <c r="BA4900" i="5"/>
  <c r="BA4901" i="5"/>
  <c r="BA4902" i="5"/>
  <c r="BA4903" i="5"/>
  <c r="BA4904" i="5"/>
  <c r="BA4905" i="5"/>
  <c r="BA4906" i="5"/>
  <c r="BA4907" i="5"/>
  <c r="BA4908" i="5"/>
  <c r="BA4909" i="5"/>
  <c r="BA4910" i="5"/>
  <c r="BA4911" i="5"/>
  <c r="BA4912" i="5"/>
  <c r="BA4913" i="5"/>
  <c r="BA4914" i="5"/>
  <c r="BA4915" i="5"/>
  <c r="BA4916" i="5"/>
  <c r="BA4917" i="5"/>
  <c r="BA4918" i="5"/>
  <c r="BA4919" i="5"/>
  <c r="BA4920" i="5"/>
  <c r="BA4921" i="5"/>
  <c r="BA4922" i="5"/>
  <c r="BA4923" i="5"/>
  <c r="BA4924" i="5"/>
  <c r="BA4925" i="5"/>
  <c r="BA4926" i="5"/>
  <c r="BA4927" i="5"/>
  <c r="BA4928" i="5"/>
  <c r="BA4929" i="5"/>
  <c r="BA4930" i="5"/>
  <c r="BA4931" i="5"/>
  <c r="BA4932" i="5"/>
  <c r="BA4933" i="5"/>
  <c r="BA4934" i="5"/>
  <c r="BA4935" i="5"/>
  <c r="BA4936" i="5"/>
  <c r="BA4937" i="5"/>
  <c r="BA4938" i="5"/>
  <c r="BA4939" i="5"/>
  <c r="BA4940" i="5"/>
  <c r="BA4941" i="5"/>
  <c r="BA4942" i="5"/>
  <c r="BA4943" i="5"/>
  <c r="BA4944" i="5"/>
  <c r="BA4945" i="5"/>
  <c r="BA4946" i="5"/>
  <c r="BA4947" i="5"/>
  <c r="BA4948" i="5"/>
  <c r="BA4949" i="5"/>
  <c r="BA4950" i="5"/>
  <c r="BA4951" i="5"/>
  <c r="BA4952" i="5"/>
  <c r="BA4953" i="5"/>
  <c r="BA4954" i="5"/>
  <c r="BA4955" i="5"/>
  <c r="BA4956" i="5"/>
  <c r="BA4957" i="5"/>
  <c r="BA4958" i="5"/>
  <c r="BA4959" i="5"/>
  <c r="BA4960" i="5"/>
  <c r="BA4961" i="5"/>
  <c r="BA4962" i="5"/>
  <c r="BA4963" i="5"/>
  <c r="BA4964" i="5"/>
  <c r="BA4965" i="5"/>
  <c r="BA4966" i="5"/>
  <c r="BA4967" i="5"/>
  <c r="BA4968" i="5"/>
  <c r="BA4969" i="5"/>
  <c r="BA4970" i="5"/>
  <c r="BA4971" i="5"/>
  <c r="BA4972" i="5"/>
  <c r="BA4973" i="5"/>
  <c r="BA4974" i="5"/>
  <c r="BA4975" i="5"/>
  <c r="BA4976" i="5"/>
  <c r="BA4977" i="5"/>
  <c r="BA4978" i="5"/>
  <c r="BA4979" i="5"/>
  <c r="BA4980" i="5"/>
  <c r="BA4981" i="5"/>
  <c r="BA4982" i="5"/>
  <c r="BA4983" i="5"/>
  <c r="BA4984" i="5"/>
  <c r="BA4985" i="5"/>
  <c r="BA4986" i="5"/>
  <c r="BA4987" i="5"/>
  <c r="BA4988" i="5"/>
  <c r="BA4989" i="5"/>
  <c r="BA4990" i="5"/>
  <c r="BA4991" i="5"/>
  <c r="BA4992" i="5"/>
  <c r="BA4993" i="5"/>
  <c r="BA4994" i="5"/>
  <c r="BA4995" i="5"/>
  <c r="BA4996" i="5"/>
  <c r="BA4997" i="5"/>
  <c r="BA4998" i="5"/>
  <c r="BA4999" i="5"/>
  <c r="BA5000" i="5"/>
  <c r="BA5001" i="5"/>
  <c r="BA5002" i="5"/>
  <c r="BA5003" i="5"/>
  <c r="BA5004" i="5"/>
  <c r="BA5005" i="5"/>
  <c r="BA5006" i="5"/>
  <c r="BA5007" i="5"/>
  <c r="BA5008" i="5"/>
  <c r="BA5009" i="5"/>
  <c r="BA5010" i="5"/>
  <c r="BA5011" i="5"/>
  <c r="BA5012" i="5"/>
  <c r="BA5013" i="5"/>
  <c r="BA5014" i="5"/>
  <c r="BA5015" i="5"/>
  <c r="BA5016" i="5"/>
  <c r="BA5017" i="5"/>
  <c r="BA5018" i="5"/>
  <c r="BA5019" i="5"/>
  <c r="BA5020" i="5"/>
  <c r="BA5021" i="5"/>
  <c r="BA5022" i="5"/>
  <c r="BA5023" i="5"/>
  <c r="BA5024" i="5"/>
  <c r="BA5025" i="5"/>
  <c r="BA5026" i="5"/>
  <c r="BA5027" i="5"/>
  <c r="BA5028" i="5"/>
  <c r="BA5029" i="5"/>
  <c r="BA5030" i="5"/>
  <c r="BA5031" i="5"/>
  <c r="BA5032" i="5"/>
  <c r="BA5033" i="5"/>
  <c r="BA5034" i="5"/>
  <c r="BA5035" i="5"/>
  <c r="BA5036" i="5"/>
  <c r="BA5037" i="5"/>
  <c r="BA5038" i="5"/>
  <c r="BA5039" i="5"/>
  <c r="BA5040" i="5"/>
  <c r="BA5041" i="5"/>
  <c r="BA5042" i="5"/>
  <c r="BA5043" i="5"/>
  <c r="BA5044" i="5"/>
  <c r="BA5045" i="5"/>
  <c r="BA5046" i="5"/>
  <c r="BA5047" i="5"/>
  <c r="BA5048" i="5"/>
  <c r="BA5049" i="5"/>
  <c r="BA5050" i="5"/>
  <c r="BA5051" i="5"/>
  <c r="BA5052" i="5"/>
  <c r="BA5053" i="5"/>
  <c r="BA5054" i="5"/>
  <c r="BA5055" i="5"/>
  <c r="BA5056" i="5"/>
  <c r="BA5057" i="5"/>
  <c r="BA5058" i="5"/>
  <c r="BA5059" i="5"/>
  <c r="BA5060" i="5"/>
  <c r="BA5061" i="5"/>
  <c r="BA5062" i="5"/>
  <c r="BA5063" i="5"/>
  <c r="BA5064" i="5"/>
  <c r="BA5065" i="5"/>
  <c r="BA5066" i="5"/>
  <c r="BA5067" i="5"/>
  <c r="BA5068" i="5"/>
  <c r="BA5069" i="5"/>
  <c r="BA5070" i="5"/>
  <c r="BA5071" i="5"/>
  <c r="BA5072" i="5"/>
  <c r="BA5073" i="5"/>
  <c r="BA5074" i="5"/>
  <c r="BA5075" i="5"/>
  <c r="BA5076" i="5"/>
  <c r="BA5077" i="5"/>
  <c r="BA5078" i="5"/>
  <c r="BA5079" i="5"/>
  <c r="BA5080" i="5"/>
  <c r="BA5081" i="5"/>
  <c r="BA5082" i="5"/>
  <c r="BA5083" i="5"/>
  <c r="BA5084" i="5"/>
  <c r="BA5085" i="5"/>
  <c r="BA5086" i="5"/>
  <c r="BA5087" i="5"/>
  <c r="BA5088" i="5"/>
  <c r="BA5089" i="5"/>
  <c r="BA5090" i="5"/>
  <c r="BA5091" i="5"/>
  <c r="BA5092" i="5"/>
  <c r="BA5093" i="5"/>
  <c r="BA5094" i="5"/>
  <c r="BA5095" i="5"/>
  <c r="BA5096" i="5"/>
  <c r="BA5097" i="5"/>
  <c r="BA5098" i="5"/>
  <c r="BA5099" i="5"/>
  <c r="BA5100" i="5"/>
  <c r="BA5101" i="5"/>
  <c r="BA5102" i="5"/>
  <c r="BA5103" i="5"/>
  <c r="BA5104" i="5"/>
  <c r="BA5105" i="5"/>
  <c r="BA5106" i="5"/>
  <c r="BA5107" i="5"/>
  <c r="BA5108" i="5"/>
  <c r="BA5109" i="5"/>
  <c r="BA5110" i="5"/>
  <c r="BA5111" i="5"/>
  <c r="BA5112" i="5"/>
  <c r="BA5113" i="5"/>
  <c r="BA5114" i="5"/>
  <c r="BA5115" i="5"/>
  <c r="BA5116" i="5"/>
  <c r="BA5117" i="5"/>
  <c r="BA5118" i="5"/>
  <c r="BA5119" i="5"/>
  <c r="BA5120" i="5"/>
  <c r="BA5121" i="5"/>
  <c r="BA5122" i="5"/>
  <c r="BA5123" i="5"/>
  <c r="BA5124" i="5"/>
  <c r="BA5125" i="5"/>
  <c r="BA5126" i="5"/>
  <c r="BA5127" i="5"/>
  <c r="BA5128" i="5"/>
  <c r="BA5129" i="5"/>
  <c r="BA5130" i="5"/>
  <c r="BA5131" i="5"/>
  <c r="BA5132" i="5"/>
  <c r="BA5133" i="5"/>
  <c r="BA5134" i="5"/>
  <c r="BA5135" i="5"/>
  <c r="BA5136" i="5"/>
  <c r="BA5137" i="5"/>
  <c r="BA5138" i="5"/>
  <c r="BA5139" i="5"/>
  <c r="BA5140" i="5"/>
  <c r="BA5141" i="5"/>
  <c r="BA5142" i="5"/>
  <c r="BA5143" i="5"/>
  <c r="BA5144" i="5"/>
  <c r="BA5145" i="5"/>
  <c r="BA5146" i="5"/>
  <c r="BA5147" i="5"/>
  <c r="BA5148" i="5"/>
  <c r="BA5149" i="5"/>
  <c r="BA5150" i="5"/>
  <c r="BA5151" i="5"/>
  <c r="BA5152" i="5"/>
  <c r="BA5153" i="5"/>
  <c r="BA5154" i="5"/>
  <c r="BA5155" i="5"/>
  <c r="BA5156" i="5"/>
  <c r="BA5157" i="5"/>
  <c r="BA5158" i="5"/>
  <c r="BA5159" i="5"/>
  <c r="BA5160" i="5"/>
  <c r="BA5161" i="5"/>
  <c r="BA5162" i="5"/>
  <c r="BA5163" i="5"/>
  <c r="BA5164" i="5"/>
  <c r="BA5165" i="5"/>
  <c r="BA5166" i="5"/>
  <c r="BA5167" i="5"/>
  <c r="BA5168" i="5"/>
  <c r="BA5169" i="5"/>
  <c r="BA5170" i="5"/>
  <c r="BA5171" i="5"/>
  <c r="BA5172" i="5"/>
  <c r="BA5173" i="5"/>
  <c r="BA5174" i="5"/>
  <c r="BA5175" i="5"/>
  <c r="BA5176" i="5"/>
  <c r="BA5177" i="5"/>
  <c r="BA5178" i="5"/>
  <c r="BA5179" i="5"/>
  <c r="BA5180" i="5"/>
  <c r="BA5181" i="5"/>
  <c r="BA5182" i="5"/>
  <c r="BA5183" i="5"/>
  <c r="BA5184" i="5"/>
  <c r="BA5185" i="5"/>
  <c r="BA5186" i="5"/>
  <c r="BA5187" i="5"/>
  <c r="BA5188" i="5"/>
  <c r="BA5189" i="5"/>
  <c r="BA5190" i="5"/>
  <c r="BA5191" i="5"/>
  <c r="BA5192" i="5"/>
  <c r="BA5193" i="5"/>
  <c r="BA5194" i="5"/>
  <c r="BA5195" i="5"/>
  <c r="BA5196" i="5"/>
  <c r="BA5197" i="5"/>
  <c r="BA5198" i="5"/>
  <c r="BA5199" i="5"/>
  <c r="BA5200" i="5"/>
  <c r="BA5201" i="5"/>
  <c r="BA5202" i="5"/>
  <c r="BA5203" i="5"/>
  <c r="BA5204" i="5"/>
  <c r="BA5205" i="5"/>
  <c r="BA5206" i="5"/>
  <c r="BA5207" i="5"/>
  <c r="BA5208" i="5"/>
  <c r="BA5209" i="5"/>
  <c r="BA5210" i="5"/>
  <c r="BA5211" i="5"/>
  <c r="BA5212" i="5"/>
  <c r="BA5213" i="5"/>
  <c r="BA5214" i="5"/>
  <c r="BA5215" i="5"/>
  <c r="BA5216" i="5"/>
  <c r="BA5217" i="5"/>
  <c r="BA5218" i="5"/>
  <c r="BA5219" i="5"/>
  <c r="BA5220" i="5"/>
  <c r="BA5221" i="5"/>
  <c r="BA5222" i="5"/>
  <c r="BA5223" i="5"/>
  <c r="BA5224" i="5"/>
  <c r="BA5225" i="5"/>
  <c r="BA5226" i="5"/>
  <c r="BA5227" i="5"/>
  <c r="BA5228" i="5"/>
  <c r="BA5229" i="5"/>
  <c r="BA5230" i="5"/>
  <c r="BA5231" i="5"/>
  <c r="BA5232" i="5"/>
  <c r="BA5233" i="5"/>
  <c r="BA5234" i="5"/>
  <c r="BA5235" i="5"/>
  <c r="BA5236" i="5"/>
  <c r="BA5237" i="5"/>
  <c r="BA5238" i="5"/>
  <c r="BA5239" i="5"/>
  <c r="BA5240" i="5"/>
  <c r="BA5241" i="5"/>
  <c r="BA5242" i="5"/>
  <c r="BA5243" i="5"/>
  <c r="BA5244" i="5"/>
  <c r="BA5245" i="5"/>
  <c r="BA5246" i="5"/>
  <c r="BA5247" i="5"/>
  <c r="BA5248" i="5"/>
  <c r="BA5249" i="5"/>
  <c r="BA5250" i="5"/>
  <c r="BA5251" i="5"/>
  <c r="BA5252" i="5"/>
  <c r="BA5253" i="5"/>
  <c r="BA5254" i="5"/>
  <c r="BA5255" i="5"/>
  <c r="BA5256" i="5"/>
  <c r="BA5257" i="5"/>
  <c r="BA5258" i="5"/>
  <c r="BA5259" i="5"/>
  <c r="BA5260" i="5"/>
  <c r="BA5261" i="5"/>
  <c r="BA5262" i="5"/>
  <c r="BA5263" i="5"/>
  <c r="BA5264" i="5"/>
  <c r="BA5265" i="5"/>
  <c r="BA5266" i="5"/>
  <c r="BA5267" i="5"/>
  <c r="BA5268" i="5"/>
  <c r="BA5269" i="5"/>
  <c r="BA5270" i="5"/>
  <c r="BA5271" i="5"/>
  <c r="BA5272" i="5"/>
  <c r="BA5273" i="5"/>
  <c r="BA5274" i="5"/>
  <c r="BA5275" i="5"/>
  <c r="BA5276" i="5"/>
  <c r="BA5277" i="5"/>
  <c r="BA5278" i="5"/>
  <c r="BA5279" i="5"/>
  <c r="BA5280" i="5"/>
  <c r="BA5281" i="5"/>
  <c r="BA5282" i="5"/>
  <c r="BA5283" i="5"/>
  <c r="BA5284" i="5"/>
  <c r="BA5285" i="5"/>
  <c r="BA5286" i="5"/>
  <c r="BA5287" i="5"/>
  <c r="BA5288" i="5"/>
  <c r="BA5289" i="5"/>
  <c r="BA5290" i="5"/>
  <c r="BA5291" i="5"/>
  <c r="BA5292" i="5"/>
  <c r="BA5293" i="5"/>
  <c r="BA5294" i="5"/>
  <c r="BA5295" i="5"/>
  <c r="BA5296" i="5"/>
  <c r="BA5297" i="5"/>
  <c r="BA5298" i="5"/>
  <c r="BA5299" i="5"/>
  <c r="BA5300" i="5"/>
  <c r="BA5301" i="5"/>
  <c r="BA5302" i="5"/>
  <c r="BA5303" i="5"/>
  <c r="BA5304" i="5"/>
  <c r="BA5305" i="5"/>
  <c r="BA5306" i="5"/>
  <c r="BA5307" i="5"/>
  <c r="BA5308" i="5"/>
  <c r="BA5309" i="5"/>
  <c r="BA5310" i="5"/>
  <c r="BA5311" i="5"/>
  <c r="BA5312" i="5"/>
  <c r="BA5313" i="5"/>
  <c r="BA5314" i="5"/>
  <c r="BA5315" i="5"/>
  <c r="BA5316" i="5"/>
  <c r="BA5317" i="5"/>
  <c r="BA5318" i="5"/>
  <c r="BA5319" i="5"/>
  <c r="BA5320" i="5"/>
  <c r="BA5321" i="5"/>
  <c r="BA5322" i="5"/>
  <c r="BA5323" i="5"/>
  <c r="BA5324" i="5"/>
  <c r="BA5325" i="5"/>
  <c r="BA5326" i="5"/>
  <c r="BA5327" i="5"/>
  <c r="BA5328" i="5"/>
  <c r="BA5329" i="5"/>
  <c r="BA5330" i="5"/>
  <c r="BA5331" i="5"/>
  <c r="BA5332" i="5"/>
  <c r="BA5333" i="5"/>
  <c r="BA5334" i="5"/>
  <c r="BA5335" i="5"/>
  <c r="BA5336" i="5"/>
  <c r="BA5337" i="5"/>
  <c r="BA5338" i="5"/>
  <c r="BA5339" i="5"/>
  <c r="BA5340" i="5"/>
  <c r="BA5341" i="5"/>
  <c r="BA5342" i="5"/>
  <c r="BA5343" i="5"/>
  <c r="BA5344" i="5"/>
  <c r="BA5345" i="5"/>
  <c r="BA5346" i="5"/>
  <c r="BA5347" i="5"/>
  <c r="BA5348" i="5"/>
  <c r="BA5349" i="5"/>
  <c r="BA5350" i="5"/>
  <c r="BA5351" i="5"/>
  <c r="BA5352" i="5"/>
  <c r="BA5353" i="5"/>
  <c r="BA5354" i="5"/>
  <c r="BA5355" i="5"/>
  <c r="BA5356" i="5"/>
  <c r="BA5357" i="5"/>
  <c r="BA5358" i="5"/>
  <c r="BA5359" i="5"/>
  <c r="BA5360" i="5"/>
  <c r="BA5361" i="5"/>
  <c r="BA5362" i="5"/>
  <c r="BA5363" i="5"/>
  <c r="BA5364" i="5"/>
  <c r="BA5365" i="5"/>
  <c r="BA5366" i="5"/>
  <c r="BA5367" i="5"/>
  <c r="BA5368" i="5"/>
  <c r="BA5369" i="5"/>
  <c r="BA5370" i="5"/>
  <c r="BA5371" i="5"/>
  <c r="BA5372" i="5"/>
  <c r="BA5373" i="5"/>
  <c r="BA5374" i="5"/>
  <c r="BA5375" i="5"/>
  <c r="BA5376" i="5"/>
  <c r="BA5377" i="5"/>
  <c r="BA5378" i="5"/>
  <c r="BA5379" i="5"/>
  <c r="BA5380" i="5"/>
  <c r="BA5381" i="5"/>
  <c r="BA5382" i="5"/>
  <c r="BA5383" i="5"/>
  <c r="BA5384" i="5"/>
  <c r="BA5385" i="5"/>
  <c r="BA5386" i="5"/>
  <c r="BA5387" i="5"/>
  <c r="BA5388" i="5"/>
  <c r="BA5389" i="5"/>
  <c r="BA5390" i="5"/>
  <c r="BA5391" i="5"/>
  <c r="BA5392" i="5"/>
  <c r="BA5393" i="5"/>
  <c r="BA5394" i="5"/>
  <c r="BA5395" i="5"/>
  <c r="BA5396" i="5"/>
  <c r="BA5397" i="5"/>
  <c r="BA5398" i="5"/>
  <c r="BA5399" i="5"/>
  <c r="BA5400" i="5"/>
  <c r="BA5401" i="5"/>
  <c r="BA5402" i="5"/>
  <c r="BA5403" i="5"/>
  <c r="BA5404" i="5"/>
  <c r="BA5405" i="5"/>
  <c r="BA5406" i="5"/>
  <c r="BA5407" i="5"/>
  <c r="BA5408" i="5"/>
  <c r="BA5409" i="5"/>
  <c r="BA5410" i="5"/>
  <c r="BA5411" i="5"/>
  <c r="BA5412" i="5"/>
  <c r="BA5413" i="5"/>
  <c r="BA5414" i="5"/>
  <c r="BA5415" i="5"/>
  <c r="BA5416" i="5"/>
  <c r="BA5417" i="5"/>
  <c r="BA5418" i="5"/>
  <c r="BA5419" i="5"/>
  <c r="BA5420" i="5"/>
  <c r="BA5421" i="5"/>
  <c r="BA5422" i="5"/>
  <c r="BA5423" i="5"/>
  <c r="BA5424" i="5"/>
  <c r="BA5425" i="5"/>
  <c r="BA5426" i="5"/>
  <c r="BA5427" i="5"/>
  <c r="BA5428" i="5"/>
  <c r="BA5429" i="5"/>
  <c r="BA5430" i="5"/>
  <c r="BA5431" i="5"/>
  <c r="BA5432" i="5"/>
  <c r="BA5433" i="5"/>
  <c r="BA5434" i="5"/>
  <c r="BA5435" i="5"/>
  <c r="BA5436" i="5"/>
  <c r="BA5437" i="5"/>
  <c r="BA5438" i="5"/>
  <c r="BA5439" i="5"/>
  <c r="BA5440" i="5"/>
  <c r="BA5441" i="5"/>
  <c r="BA5442" i="5"/>
  <c r="BA5443" i="5"/>
  <c r="BA5444" i="5"/>
  <c r="BA5445" i="5"/>
  <c r="BA5446" i="5"/>
  <c r="BA5447" i="5"/>
  <c r="BA5448" i="5"/>
  <c r="BA5449" i="5"/>
  <c r="BA5450" i="5"/>
  <c r="BA5451" i="5"/>
  <c r="BA5452" i="5"/>
  <c r="BA5453" i="5"/>
  <c r="BA5454" i="5"/>
  <c r="BA5455" i="5"/>
  <c r="BA5456" i="5"/>
  <c r="BA5457" i="5"/>
  <c r="BA5458" i="5"/>
  <c r="BA5459" i="5"/>
  <c r="BA5460" i="5"/>
  <c r="BA5461" i="5"/>
  <c r="BA5462" i="5"/>
  <c r="BA5463" i="5"/>
  <c r="BA5464" i="5"/>
  <c r="BA5465" i="5"/>
  <c r="BA5466" i="5"/>
  <c r="BA5467" i="5"/>
  <c r="BA5468" i="5"/>
  <c r="BA5469" i="5"/>
  <c r="BA5470" i="5"/>
  <c r="BA5471" i="5"/>
  <c r="BA5472" i="5"/>
  <c r="BA5473" i="5"/>
  <c r="BA5474" i="5"/>
  <c r="BA5475" i="5"/>
  <c r="BA5476" i="5"/>
  <c r="BA5477" i="5"/>
  <c r="BA5478" i="5"/>
  <c r="BA5479" i="5"/>
  <c r="BA5480" i="5"/>
  <c r="BA5481" i="5"/>
  <c r="BA5482" i="5"/>
  <c r="BA5483" i="5"/>
  <c r="BA5484" i="5"/>
  <c r="BA5485" i="5"/>
  <c r="BA5486" i="5"/>
  <c r="BA5487" i="5"/>
  <c r="BA5488" i="5"/>
  <c r="BA5489" i="5"/>
  <c r="BA5490" i="5"/>
  <c r="BA5491" i="5"/>
  <c r="BA5492" i="5"/>
  <c r="BA5493" i="5"/>
  <c r="BA5494" i="5"/>
  <c r="BA5495" i="5"/>
  <c r="BA5496" i="5"/>
  <c r="BA5497" i="5"/>
  <c r="BA5498" i="5"/>
  <c r="BA5499" i="5"/>
  <c r="BA5500" i="5"/>
  <c r="BA5501" i="5"/>
  <c r="BA5502" i="5"/>
  <c r="BA5503" i="5"/>
  <c r="BA5504" i="5"/>
  <c r="BA5505" i="5"/>
  <c r="BA5506" i="5"/>
  <c r="BA5507" i="5"/>
  <c r="BA5508" i="5"/>
  <c r="BA5509" i="5"/>
  <c r="BA5510" i="5"/>
  <c r="BA5511" i="5"/>
  <c r="BA5512" i="5"/>
  <c r="BA5513" i="5"/>
  <c r="BA5514" i="5"/>
  <c r="BA5515" i="5"/>
  <c r="BA5516" i="5"/>
  <c r="BA5517" i="5"/>
  <c r="BA5518" i="5"/>
  <c r="BA5519" i="5"/>
  <c r="BA5520" i="5"/>
  <c r="BA5521" i="5"/>
  <c r="BA5522" i="5"/>
  <c r="BA5523" i="5"/>
  <c r="BA5524" i="5"/>
  <c r="BA5525" i="5"/>
  <c r="BA5526" i="5"/>
  <c r="BA5527" i="5"/>
  <c r="BA5528" i="5"/>
  <c r="BA5529" i="5"/>
  <c r="BA5530" i="5"/>
  <c r="BA5531" i="5"/>
  <c r="BA5532" i="5"/>
  <c r="BA5533" i="5"/>
  <c r="BA5534" i="5"/>
  <c r="BA5535" i="5"/>
  <c r="BA5536" i="5"/>
  <c r="BA5537" i="5"/>
  <c r="BA5538" i="5"/>
  <c r="BA5539" i="5"/>
  <c r="BA5540" i="5"/>
  <c r="BA5541" i="5"/>
  <c r="BA5542" i="5"/>
  <c r="BA5543" i="5"/>
  <c r="BA5544" i="5"/>
  <c r="BA5545" i="5"/>
  <c r="BA5546" i="5"/>
  <c r="BA5547" i="5"/>
  <c r="BA5548" i="5"/>
  <c r="BA5549" i="5"/>
  <c r="BA5550" i="5"/>
  <c r="BA5551" i="5"/>
  <c r="BA5552" i="5"/>
  <c r="BA5553" i="5"/>
  <c r="BA5554" i="5"/>
  <c r="BA5555" i="5"/>
  <c r="BA5556" i="5"/>
  <c r="BA5557" i="5"/>
  <c r="BA5558" i="5"/>
  <c r="BA5559" i="5"/>
  <c r="BA5560" i="5"/>
  <c r="BA5561" i="5"/>
  <c r="BA5562" i="5"/>
  <c r="BA5563" i="5"/>
  <c r="BA5564" i="5"/>
  <c r="BA5565" i="5"/>
  <c r="BA5566" i="5"/>
  <c r="BA5567" i="5"/>
  <c r="BA5568" i="5"/>
  <c r="BA5569" i="5"/>
  <c r="BA5570" i="5"/>
  <c r="BA5571" i="5"/>
  <c r="BA5572" i="5"/>
  <c r="BA5573" i="5"/>
  <c r="BA5574" i="5"/>
  <c r="BA5575" i="5"/>
  <c r="BA5576" i="5"/>
  <c r="BA5577" i="5"/>
  <c r="BA5578" i="5"/>
  <c r="BA5579" i="5"/>
  <c r="BA5580" i="5"/>
  <c r="BA5581" i="5"/>
  <c r="BA5582" i="5"/>
  <c r="BA5583" i="5"/>
  <c r="BA5584" i="5"/>
  <c r="BA5585" i="5"/>
  <c r="BA5586" i="5"/>
  <c r="BA5587" i="5"/>
  <c r="BA5588" i="5"/>
  <c r="BA5589" i="5"/>
  <c r="BA5590" i="5"/>
  <c r="BA5591" i="5"/>
  <c r="BA5592" i="5"/>
  <c r="BA5593" i="5"/>
  <c r="BA5594" i="5"/>
  <c r="BA5595" i="5"/>
  <c r="BA5596" i="5"/>
  <c r="BA5597" i="5"/>
  <c r="BA5598" i="5"/>
  <c r="BA5599" i="5"/>
  <c r="BA5600" i="5"/>
  <c r="BA5601" i="5"/>
  <c r="BA5602" i="5"/>
  <c r="BA5603" i="5"/>
  <c r="BA5604" i="5"/>
  <c r="BA5605" i="5"/>
  <c r="BA5606" i="5"/>
  <c r="BA5607" i="5"/>
  <c r="BA5608" i="5"/>
  <c r="BA5609" i="5"/>
  <c r="BA5610" i="5"/>
  <c r="BA5611" i="5"/>
  <c r="BA5612" i="5"/>
  <c r="BA5613" i="5"/>
  <c r="BA5614" i="5"/>
  <c r="BA5615" i="5"/>
  <c r="BA5616" i="5"/>
  <c r="BA5617" i="5"/>
  <c r="BA5618" i="5"/>
  <c r="BA5619" i="5"/>
  <c r="BA5620" i="5"/>
  <c r="BA5621" i="5"/>
  <c r="BA5622" i="5"/>
  <c r="BA5623" i="5"/>
  <c r="BA5624" i="5"/>
  <c r="BA5625" i="5"/>
  <c r="BA5626" i="5"/>
  <c r="BA5627" i="5"/>
  <c r="BA5628" i="5"/>
  <c r="BA5629" i="5"/>
  <c r="BA5630" i="5"/>
  <c r="BA5631" i="5"/>
  <c r="BA5632" i="5"/>
  <c r="BA5633" i="5"/>
  <c r="BA5634" i="5"/>
  <c r="BA5635" i="5"/>
  <c r="BA5636" i="5"/>
  <c r="BA5637" i="5"/>
  <c r="BA5638" i="5"/>
  <c r="BA5639" i="5"/>
  <c r="BA5640" i="5"/>
  <c r="BA5641" i="5"/>
  <c r="BA5642" i="5"/>
  <c r="BA5643" i="5"/>
  <c r="BA5644" i="5"/>
  <c r="BA5645" i="5"/>
  <c r="BA5646" i="5"/>
  <c r="BA5647" i="5"/>
  <c r="BA5648" i="5"/>
  <c r="BA5649" i="5"/>
  <c r="BA5650" i="5"/>
  <c r="BA5651" i="5"/>
  <c r="BA5652" i="5"/>
  <c r="BA5653" i="5"/>
  <c r="BA5654" i="5"/>
  <c r="BA5655" i="5"/>
  <c r="BA5656" i="5"/>
  <c r="BA5657" i="5"/>
  <c r="BA5658" i="5"/>
  <c r="BA5659" i="5"/>
  <c r="BA5660" i="5"/>
  <c r="BA5661" i="5"/>
  <c r="BA5662" i="5"/>
  <c r="BA5663" i="5"/>
  <c r="BA5664" i="5"/>
  <c r="BA5665" i="5"/>
  <c r="BA5666" i="5"/>
  <c r="BA5667" i="5"/>
  <c r="BA5668" i="5"/>
  <c r="BA5669" i="5"/>
  <c r="BA5670" i="5"/>
  <c r="BA5671" i="5"/>
  <c r="BA5672" i="5"/>
  <c r="BA5673" i="5"/>
  <c r="BA5674" i="5"/>
  <c r="BA5675" i="5"/>
  <c r="BA5676" i="5"/>
  <c r="BA5677" i="5"/>
  <c r="BA5678" i="5"/>
  <c r="BA5679" i="5"/>
  <c r="BA5680" i="5"/>
  <c r="BA5681" i="5"/>
  <c r="BA5682" i="5"/>
  <c r="BA5683" i="5"/>
  <c r="BA5684" i="5"/>
  <c r="BA5685" i="5"/>
  <c r="BA5686" i="5"/>
  <c r="BA5687" i="5"/>
  <c r="BA5688" i="5"/>
  <c r="BA5689" i="5"/>
  <c r="BA5690" i="5"/>
  <c r="BA5691" i="5"/>
  <c r="BA5692" i="5"/>
  <c r="BA5693" i="5"/>
  <c r="BA5694" i="5"/>
  <c r="BA5695" i="5"/>
  <c r="BA5696" i="5"/>
  <c r="BA5697" i="5"/>
  <c r="BA5698" i="5"/>
  <c r="BA5699" i="5"/>
  <c r="BA5700" i="5"/>
  <c r="BA5701" i="5"/>
  <c r="BA5702" i="5"/>
  <c r="BA5703" i="5"/>
  <c r="BA5704" i="5"/>
  <c r="BA5705" i="5"/>
  <c r="BA5706" i="5"/>
  <c r="BA5707" i="5"/>
  <c r="BA5708" i="5"/>
  <c r="BA5709" i="5"/>
  <c r="BA5710" i="5"/>
  <c r="BA5711" i="5"/>
  <c r="BA5712" i="5"/>
  <c r="BA5713" i="5"/>
  <c r="BA5714" i="5"/>
  <c r="BA5715" i="5"/>
  <c r="BA5716" i="5"/>
  <c r="BA5717" i="5"/>
  <c r="BA5718" i="5"/>
  <c r="BA5719" i="5"/>
  <c r="BA5720" i="5"/>
  <c r="BA5721" i="5"/>
  <c r="BA5722" i="5"/>
  <c r="BA5723" i="5"/>
  <c r="BA5724" i="5"/>
  <c r="BA5725" i="5"/>
  <c r="BA5726" i="5"/>
  <c r="BA5727" i="5"/>
  <c r="BA5728" i="5"/>
  <c r="BA5729" i="5"/>
  <c r="BA5730" i="5"/>
  <c r="BA5731" i="5"/>
  <c r="BA5732" i="5"/>
  <c r="BA5733" i="5"/>
  <c r="BA5734" i="5"/>
  <c r="BA5735" i="5"/>
  <c r="BA5736" i="5"/>
  <c r="BA5737" i="5"/>
  <c r="BA5738" i="5"/>
  <c r="BA5739" i="5"/>
  <c r="BA5740" i="5"/>
  <c r="BA5741" i="5"/>
  <c r="BA5742" i="5"/>
  <c r="BA5743" i="5"/>
  <c r="BA5744" i="5"/>
  <c r="BA5745" i="5"/>
  <c r="BA5746" i="5"/>
  <c r="BA5747" i="5"/>
  <c r="BA5748" i="5"/>
  <c r="BA5749" i="5"/>
  <c r="BA5750" i="5"/>
  <c r="BA5751" i="5"/>
  <c r="BA5752" i="5"/>
  <c r="BA5753" i="5"/>
  <c r="BA5754" i="5"/>
  <c r="BA5755" i="5"/>
  <c r="BA5756" i="5"/>
  <c r="BA5757" i="5"/>
  <c r="BA5758" i="5"/>
  <c r="BA5759" i="5"/>
  <c r="BA5760" i="5"/>
  <c r="BA5761" i="5"/>
  <c r="BA5762" i="5"/>
  <c r="BA5763" i="5"/>
  <c r="BA5764" i="5"/>
  <c r="BA5765" i="5"/>
  <c r="BA5766" i="5"/>
  <c r="BA5767" i="5"/>
  <c r="BA5768" i="5"/>
  <c r="BA5769" i="5"/>
  <c r="BA5770" i="5"/>
  <c r="BA5771" i="5"/>
  <c r="BA5772" i="5"/>
  <c r="BA5773" i="5"/>
  <c r="BA5774" i="5"/>
  <c r="BA5775" i="5"/>
  <c r="BA5776" i="5"/>
  <c r="BA5777" i="5"/>
  <c r="BA5778" i="5"/>
  <c r="BA5779" i="5"/>
  <c r="BA5780" i="5"/>
  <c r="BA5781" i="5"/>
  <c r="BA5782" i="5"/>
  <c r="BA5783" i="5"/>
  <c r="BA5784" i="5"/>
  <c r="BA5785" i="5"/>
  <c r="BA5786" i="5"/>
  <c r="BA5787" i="5"/>
  <c r="BA5788" i="5"/>
  <c r="BA5789" i="5"/>
  <c r="BA5790" i="5"/>
  <c r="BA5791" i="5"/>
  <c r="BA5792" i="5"/>
  <c r="BA5793" i="5"/>
  <c r="BA5794" i="5"/>
  <c r="BA5795" i="5"/>
  <c r="BA5796" i="5"/>
  <c r="BA5797" i="5"/>
  <c r="BA5798" i="5"/>
  <c r="BA5799" i="5"/>
  <c r="BA5800" i="5"/>
  <c r="BA5801" i="5"/>
  <c r="BA5802" i="5"/>
  <c r="BA5803" i="5"/>
  <c r="BA5804" i="5"/>
  <c r="BA5805" i="5"/>
  <c r="BA5806" i="5"/>
  <c r="BA5807" i="5"/>
  <c r="BA5808" i="5"/>
  <c r="BA5809" i="5"/>
  <c r="BA5810" i="5"/>
  <c r="BA5811" i="5"/>
  <c r="BA5812" i="5"/>
  <c r="BA5813" i="5"/>
  <c r="BA5814" i="5"/>
  <c r="BA5815" i="5"/>
  <c r="BA5816" i="5"/>
  <c r="BA5817" i="5"/>
  <c r="BA5818" i="5"/>
  <c r="BA5819" i="5"/>
  <c r="BA5820" i="5"/>
  <c r="BA5821" i="5"/>
  <c r="BA5822" i="5"/>
  <c r="BA5823" i="5"/>
  <c r="BA5824" i="5"/>
  <c r="BA5825" i="5"/>
  <c r="BA5826" i="5"/>
  <c r="BA5827" i="5"/>
  <c r="BA5828" i="5"/>
  <c r="BA5829" i="5"/>
  <c r="BA5830" i="5"/>
  <c r="BA5831" i="5"/>
  <c r="BA5832" i="5"/>
  <c r="BA5833" i="5"/>
  <c r="BA5834" i="5"/>
  <c r="BA5835" i="5"/>
  <c r="BA5836" i="5"/>
  <c r="BA5837" i="5"/>
  <c r="BA5838" i="5"/>
  <c r="BA5839" i="5"/>
  <c r="BA5840" i="5"/>
  <c r="BA5841" i="5"/>
  <c r="BA5842" i="5"/>
  <c r="BA5843" i="5"/>
  <c r="BA5844" i="5"/>
  <c r="BA5845" i="5"/>
  <c r="BA5846" i="5"/>
  <c r="BA5847" i="5"/>
  <c r="BA5848" i="5"/>
  <c r="BA5849" i="5"/>
  <c r="BA5850" i="5"/>
  <c r="BA5851" i="5"/>
  <c r="BA5852" i="5"/>
  <c r="BA5853" i="5"/>
  <c r="BA5854" i="5"/>
  <c r="BA5855" i="5"/>
  <c r="BA5856" i="5"/>
  <c r="BA5857" i="5"/>
  <c r="BA5858" i="5"/>
  <c r="BA5859" i="5"/>
  <c r="BA5860" i="5"/>
  <c r="BA5861" i="5"/>
  <c r="BA5862" i="5"/>
  <c r="BA5863" i="5"/>
  <c r="BA5864" i="5"/>
  <c r="BA5865" i="5"/>
  <c r="BA5866" i="5"/>
  <c r="BA5867" i="5"/>
  <c r="BA5868" i="5"/>
  <c r="BA5869" i="5"/>
  <c r="BA5870" i="5"/>
  <c r="BA5871" i="5"/>
  <c r="BA5872" i="5"/>
  <c r="BA5873" i="5"/>
  <c r="BA5874" i="5"/>
  <c r="BA5875" i="5"/>
  <c r="BA5876" i="5"/>
  <c r="BA5877" i="5"/>
  <c r="BA5878" i="5"/>
  <c r="BA5879" i="5"/>
  <c r="BA5880" i="5"/>
  <c r="BA5881" i="5"/>
  <c r="BA5882" i="5"/>
  <c r="BA5883" i="5"/>
  <c r="BA5884" i="5"/>
  <c r="BA5885" i="5"/>
  <c r="BA5886" i="5"/>
  <c r="BA5887" i="5"/>
  <c r="BA5888" i="5"/>
  <c r="BA5889" i="5"/>
  <c r="BA5890" i="5"/>
  <c r="BA5891" i="5"/>
  <c r="BA5892" i="5"/>
  <c r="BA5893" i="5"/>
  <c r="BA5894" i="5"/>
  <c r="BA5895" i="5"/>
  <c r="BA5896" i="5"/>
  <c r="BA5897" i="5"/>
  <c r="BA5898" i="5"/>
  <c r="BA5899" i="5"/>
  <c r="BA5900" i="5"/>
  <c r="BA5901" i="5"/>
  <c r="BA5902" i="5"/>
  <c r="BA5903" i="5"/>
  <c r="BA5904" i="5"/>
  <c r="BA5905" i="5"/>
  <c r="BA5906" i="5"/>
  <c r="BA5907" i="5"/>
  <c r="BA5908" i="5"/>
  <c r="BA5909" i="5"/>
  <c r="BA5910" i="5"/>
  <c r="BA5911" i="5"/>
  <c r="BA5912" i="5"/>
  <c r="BA5913" i="5"/>
  <c r="BA5914" i="5"/>
  <c r="BA5915" i="5"/>
  <c r="BA5916" i="5"/>
  <c r="BA5917" i="5"/>
  <c r="BA5918" i="5"/>
  <c r="BA5919" i="5"/>
  <c r="BA5920" i="5"/>
  <c r="BA5921" i="5"/>
  <c r="BA5922" i="5"/>
  <c r="BA5923" i="5"/>
  <c r="BA5924" i="5"/>
  <c r="BA5925" i="5"/>
  <c r="BA5926" i="5"/>
  <c r="BA5927" i="5"/>
  <c r="BA5928" i="5"/>
  <c r="BA5929" i="5"/>
  <c r="BA5930" i="5"/>
  <c r="BA5931" i="5"/>
  <c r="BA5932" i="5"/>
  <c r="BA5933" i="5"/>
  <c r="BA5934" i="5"/>
  <c r="BA5935" i="5"/>
  <c r="BA5936" i="5"/>
  <c r="BA5937" i="5"/>
  <c r="BA5938" i="5"/>
  <c r="BA5939" i="5"/>
  <c r="BA5940" i="5"/>
  <c r="BA5941" i="5"/>
  <c r="BA5942" i="5"/>
  <c r="BA5943" i="5"/>
  <c r="BA5944" i="5"/>
  <c r="BA5945" i="5"/>
  <c r="BA5946" i="5"/>
  <c r="BA5947" i="5"/>
  <c r="BA5948" i="5"/>
  <c r="BA5949" i="5"/>
  <c r="BA5950" i="5"/>
  <c r="BA5951" i="5"/>
  <c r="BA5952" i="5"/>
  <c r="BA5953" i="5"/>
  <c r="BA5954" i="5"/>
  <c r="BA5955" i="5"/>
  <c r="BA5956" i="5"/>
  <c r="BA5957" i="5"/>
  <c r="BA5958" i="5"/>
  <c r="BA5959" i="5"/>
  <c r="BA5960" i="5"/>
  <c r="BA5961" i="5"/>
  <c r="BA5962" i="5"/>
  <c r="BA5963" i="5"/>
  <c r="BA5964" i="5"/>
  <c r="BA5965" i="5"/>
  <c r="BA5966" i="5"/>
  <c r="BA5967" i="5"/>
  <c r="BA5968" i="5"/>
  <c r="BA5969" i="5"/>
  <c r="BA5970" i="5"/>
  <c r="BA5971" i="5"/>
  <c r="BA5972" i="5"/>
  <c r="BA5973" i="5"/>
  <c r="BA5974" i="5"/>
  <c r="BA5975" i="5"/>
  <c r="BA5976" i="5"/>
  <c r="BA5977" i="5"/>
  <c r="BA5978" i="5"/>
  <c r="BA5979" i="5"/>
  <c r="BA5980" i="5"/>
  <c r="BA5981" i="5"/>
  <c r="BA5982" i="5"/>
  <c r="BA5983" i="5"/>
  <c r="BA5984" i="5"/>
  <c r="BA5985" i="5"/>
  <c r="BA5986" i="5"/>
  <c r="BA5987" i="5"/>
  <c r="BA5988" i="5"/>
  <c r="BA5989" i="5"/>
  <c r="BA5990" i="5"/>
  <c r="BA5991" i="5"/>
  <c r="BA5992" i="5"/>
  <c r="BA5993" i="5"/>
  <c r="BA5994" i="5"/>
  <c r="BA5995" i="5"/>
  <c r="BA5996" i="5"/>
  <c r="BA5997" i="5"/>
  <c r="BA5998" i="5"/>
  <c r="BA5999" i="5"/>
  <c r="BA6000" i="5"/>
  <c r="BA6001" i="5"/>
  <c r="BA6002" i="5"/>
  <c r="BA6003" i="5"/>
  <c r="BA6004" i="5"/>
  <c r="BA6005" i="5"/>
  <c r="BA6006" i="5"/>
  <c r="BA6007" i="5"/>
  <c r="BA6008" i="5"/>
  <c r="BA6009" i="5"/>
  <c r="BA6010" i="5"/>
  <c r="BA6011" i="5"/>
  <c r="BA6012" i="5"/>
  <c r="BA6013" i="5"/>
  <c r="BA6014" i="5"/>
  <c r="BA6015" i="5"/>
  <c r="BA6016" i="5"/>
  <c r="BA6017" i="5"/>
  <c r="BA6018" i="5"/>
  <c r="BA6019" i="5"/>
  <c r="BA6020" i="5"/>
  <c r="BA6021" i="5"/>
  <c r="BA6022" i="5"/>
  <c r="BA6023" i="5"/>
  <c r="BA6024" i="5"/>
  <c r="BA6025" i="5"/>
  <c r="BA6026" i="5"/>
  <c r="BA6027" i="5"/>
  <c r="BA6028" i="5"/>
  <c r="BA6029" i="5"/>
  <c r="BA6030" i="5"/>
  <c r="BA6031" i="5"/>
  <c r="BA6032" i="5"/>
  <c r="BA6033" i="5"/>
  <c r="BA6034" i="5"/>
  <c r="BA6035" i="5"/>
  <c r="BA6036" i="5"/>
  <c r="BA6037" i="5"/>
  <c r="BA6038" i="5"/>
  <c r="BA6039" i="5"/>
  <c r="BA6040" i="5"/>
  <c r="BA6041" i="5"/>
  <c r="BA6042" i="5"/>
  <c r="BA6043" i="5"/>
  <c r="BA6044" i="5"/>
  <c r="BA6045" i="5"/>
  <c r="BA6046" i="5"/>
  <c r="BA6047" i="5"/>
  <c r="BA6048" i="5"/>
  <c r="BA6049" i="5"/>
  <c r="BA6050" i="5"/>
  <c r="BA6051" i="5"/>
  <c r="BA6052" i="5"/>
  <c r="BA6053" i="5"/>
  <c r="BA6054" i="5"/>
  <c r="BA6055" i="5"/>
  <c r="BA6056" i="5"/>
  <c r="BA6057" i="5"/>
  <c r="BA6058" i="5"/>
  <c r="BA6059" i="5"/>
  <c r="BA6060" i="5"/>
  <c r="BA6061" i="5"/>
  <c r="BA6062" i="5"/>
  <c r="BA6063" i="5"/>
  <c r="BA6064" i="5"/>
  <c r="BA6065" i="5"/>
  <c r="BA6066" i="5"/>
  <c r="BA6067" i="5"/>
  <c r="BA6068" i="5"/>
  <c r="BA6069" i="5"/>
  <c r="BA6070" i="5"/>
  <c r="BA6071" i="5"/>
  <c r="BA6072" i="5"/>
  <c r="BA6073" i="5"/>
  <c r="BA6074" i="5"/>
  <c r="BA6075" i="5"/>
  <c r="BA6076" i="5"/>
  <c r="BA6077" i="5"/>
  <c r="BA6078" i="5"/>
  <c r="BA6079" i="5"/>
  <c r="BA6080" i="5"/>
  <c r="BA6081" i="5"/>
  <c r="BA6082" i="5"/>
  <c r="BA6083" i="5"/>
  <c r="BA6084" i="5"/>
  <c r="BA6085" i="5"/>
  <c r="BA6086" i="5"/>
  <c r="BA6087" i="5"/>
  <c r="BA6088" i="5"/>
  <c r="BA6089" i="5"/>
  <c r="BA6090" i="5"/>
  <c r="BA6091" i="5"/>
  <c r="BA6092" i="5"/>
  <c r="BA6093" i="5"/>
  <c r="BA6094" i="5"/>
  <c r="BA6095" i="5"/>
  <c r="BA6096" i="5"/>
  <c r="BA6097" i="5"/>
  <c r="BA6098" i="5"/>
  <c r="BA6099" i="5"/>
  <c r="BA6100" i="5"/>
  <c r="BA6101" i="5"/>
  <c r="BA6102" i="5"/>
  <c r="BA6103" i="5"/>
  <c r="BA6104" i="5"/>
  <c r="BA6105" i="5"/>
  <c r="BA6106" i="5"/>
  <c r="BA6107" i="5"/>
  <c r="BA6108" i="5"/>
  <c r="BA6109" i="5"/>
  <c r="BA6110" i="5"/>
  <c r="BA6111" i="5"/>
  <c r="BA6112" i="5"/>
  <c r="BA6113" i="5"/>
  <c r="BA6114" i="5"/>
  <c r="BA6115" i="5"/>
  <c r="BA6116" i="5"/>
  <c r="BA6117" i="5"/>
  <c r="BA6118" i="5"/>
  <c r="BA6119" i="5"/>
  <c r="BA6120" i="5"/>
  <c r="BA6121" i="5"/>
  <c r="BA6122" i="5"/>
  <c r="BA6123" i="5"/>
  <c r="BA6124" i="5"/>
  <c r="BA6125" i="5"/>
  <c r="BA6126" i="5"/>
  <c r="BA6127" i="5"/>
  <c r="BA6128" i="5"/>
  <c r="BA6129" i="5"/>
  <c r="BA6130" i="5"/>
  <c r="BA6131" i="5"/>
  <c r="BA6132" i="5"/>
  <c r="BA6133" i="5"/>
  <c r="BA6134" i="5"/>
  <c r="BA6135" i="5"/>
  <c r="BA6136" i="5"/>
  <c r="BA6137" i="5"/>
  <c r="BA6138" i="5"/>
  <c r="BA6139" i="5"/>
  <c r="BA6140" i="5"/>
  <c r="BA6141" i="5"/>
  <c r="BA6142" i="5"/>
  <c r="BA6143" i="5"/>
  <c r="BA6144" i="5"/>
  <c r="BA6145" i="5"/>
  <c r="BA6146" i="5"/>
  <c r="BA6147" i="5"/>
  <c r="BA6148" i="5"/>
  <c r="BA6149" i="5"/>
  <c r="BA6150" i="5"/>
  <c r="BA6151" i="5"/>
  <c r="BA6152" i="5"/>
  <c r="BA6153" i="5"/>
  <c r="BA6154" i="5"/>
  <c r="BA6155" i="5"/>
  <c r="BA6156" i="5"/>
  <c r="BA6157" i="5"/>
  <c r="BA6158" i="5"/>
  <c r="BA6159" i="5"/>
  <c r="BA6160" i="5"/>
  <c r="BA6161" i="5"/>
  <c r="BA6162" i="5"/>
  <c r="BA6163" i="5"/>
  <c r="BA6164" i="5"/>
  <c r="BA6165" i="5"/>
  <c r="BA6166" i="5"/>
  <c r="BA6167" i="5"/>
  <c r="BA6168" i="5"/>
  <c r="BA6169" i="5"/>
  <c r="BA6170" i="5"/>
  <c r="BA6171" i="5"/>
  <c r="BA6172" i="5"/>
  <c r="BA6173" i="5"/>
  <c r="BA6174" i="5"/>
  <c r="BA6175" i="5"/>
  <c r="BA6176" i="5"/>
  <c r="BA6177" i="5"/>
  <c r="BA6178" i="5"/>
  <c r="BA6179" i="5"/>
  <c r="BA6180" i="5"/>
  <c r="BA6181" i="5"/>
  <c r="BA6182" i="5"/>
  <c r="BA6183" i="5"/>
  <c r="BA6184" i="5"/>
  <c r="BA6185" i="5"/>
  <c r="BA6186" i="5"/>
  <c r="BA6187" i="5"/>
  <c r="BA6188" i="5"/>
  <c r="BA6189" i="5"/>
  <c r="BA6190" i="5"/>
  <c r="BA6191" i="5"/>
  <c r="BA6192" i="5"/>
  <c r="BA6193" i="5"/>
  <c r="BA6194" i="5"/>
  <c r="BA6195" i="5"/>
  <c r="BA6196" i="5"/>
  <c r="BA6197" i="5"/>
  <c r="BA6198" i="5"/>
  <c r="BA6199" i="5"/>
  <c r="BA6200" i="5"/>
  <c r="BA6201" i="5"/>
  <c r="BA6202" i="5"/>
  <c r="BA6203" i="5"/>
  <c r="BA6204" i="5"/>
  <c r="BA6205" i="5"/>
  <c r="BA6206" i="5"/>
  <c r="BA6207" i="5"/>
  <c r="BA6208" i="5"/>
  <c r="BA6209" i="5"/>
  <c r="BA6210" i="5"/>
  <c r="BA6211" i="5"/>
  <c r="BA6212" i="5"/>
  <c r="BA6213" i="5"/>
  <c r="BA6214" i="5"/>
  <c r="BA6215" i="5"/>
  <c r="BA6216" i="5"/>
  <c r="BA6217" i="5"/>
  <c r="BA6218" i="5"/>
  <c r="BA6219" i="5"/>
  <c r="BA6220" i="5"/>
  <c r="BA6221" i="5"/>
  <c r="BA6222" i="5"/>
  <c r="BA6223" i="5"/>
  <c r="BA6224" i="5"/>
  <c r="BA6225" i="5"/>
  <c r="BA6226" i="5"/>
  <c r="BA6227" i="5"/>
  <c r="BA6228" i="5"/>
  <c r="BA6229" i="5"/>
  <c r="BA6230" i="5"/>
  <c r="BA6231" i="5"/>
  <c r="BA6232" i="5"/>
  <c r="BA6233" i="5"/>
  <c r="BA6234" i="5"/>
  <c r="BA6235" i="5"/>
  <c r="BA6236" i="5"/>
  <c r="BA6237" i="5"/>
  <c r="BA6238" i="5"/>
  <c r="BA6239" i="5"/>
  <c r="BA6240" i="5"/>
  <c r="BA6241" i="5"/>
  <c r="BA6242" i="5"/>
  <c r="BA6243" i="5"/>
  <c r="BA6244" i="5"/>
  <c r="BA6245" i="5"/>
  <c r="BA6246" i="5"/>
  <c r="BA6247" i="5"/>
  <c r="BA6248" i="5"/>
  <c r="BA6249" i="5"/>
  <c r="BA6250" i="5"/>
  <c r="BA6251" i="5"/>
  <c r="BA6252" i="5"/>
  <c r="BA6253" i="5"/>
  <c r="BA6254" i="5"/>
  <c r="BA6255" i="5"/>
  <c r="BA6256" i="5"/>
  <c r="BA6257" i="5"/>
  <c r="BA6258" i="5"/>
  <c r="BA6259" i="5"/>
  <c r="BA6260" i="5"/>
  <c r="BA6261" i="5"/>
  <c r="BA6262" i="5"/>
  <c r="BA6263" i="5"/>
  <c r="BA6264" i="5"/>
  <c r="BA6265" i="5"/>
  <c r="BA6266" i="5"/>
  <c r="BA6267" i="5"/>
  <c r="BA6268" i="5"/>
  <c r="BA6269" i="5"/>
  <c r="BA6270" i="5"/>
  <c r="BA6271" i="5"/>
  <c r="BA6272" i="5"/>
  <c r="BA6273" i="5"/>
  <c r="BA6274" i="5"/>
  <c r="BA6275" i="5"/>
  <c r="BA6276" i="5"/>
  <c r="BA6277" i="5"/>
  <c r="BA6278" i="5"/>
  <c r="BA6279" i="5"/>
  <c r="BA6280" i="5"/>
  <c r="BA6281" i="5"/>
  <c r="BA6282" i="5"/>
  <c r="BA6283" i="5"/>
  <c r="BA6284" i="5"/>
  <c r="BA6285" i="5"/>
  <c r="BA6286" i="5"/>
  <c r="BA6287" i="5"/>
  <c r="BA6288" i="5"/>
  <c r="BA6289" i="5"/>
  <c r="BA6290" i="5"/>
  <c r="BA6291" i="5"/>
  <c r="BA6292" i="5"/>
  <c r="BA6293" i="5"/>
  <c r="BA6294" i="5"/>
  <c r="BA6295" i="5"/>
  <c r="BA6296" i="5"/>
  <c r="BA6297" i="5"/>
  <c r="BA6298" i="5"/>
  <c r="BA6299" i="5"/>
  <c r="BA6300" i="5"/>
  <c r="BA6301" i="5"/>
  <c r="BA6302" i="5"/>
  <c r="BA6303" i="5"/>
  <c r="BA6304" i="5"/>
  <c r="BA6305" i="5"/>
  <c r="BA6306" i="5"/>
  <c r="BA6307" i="5"/>
  <c r="BA6308" i="5"/>
  <c r="BA6309" i="5"/>
  <c r="BA6310" i="5"/>
  <c r="BA6311" i="5"/>
  <c r="BA6312" i="5"/>
  <c r="BA6313" i="5"/>
  <c r="BA6314" i="5"/>
  <c r="BA6315" i="5"/>
  <c r="BA6316" i="5"/>
  <c r="BA6317" i="5"/>
  <c r="BA6318" i="5"/>
  <c r="BA6319" i="5"/>
  <c r="BA6320" i="5"/>
  <c r="BA6321" i="5"/>
  <c r="BA6322" i="5"/>
  <c r="BA6323" i="5"/>
  <c r="BA6324" i="5"/>
  <c r="BA6325" i="5"/>
  <c r="BA6326" i="5"/>
  <c r="BA6327" i="5"/>
  <c r="BA6328" i="5"/>
  <c r="BA6329" i="5"/>
  <c r="BA6330" i="5"/>
  <c r="BA6331" i="5"/>
  <c r="BA6332" i="5"/>
  <c r="BA6333" i="5"/>
  <c r="BA6334" i="5"/>
  <c r="BA6335" i="5"/>
  <c r="BA6336" i="5"/>
  <c r="BA6337" i="5"/>
  <c r="BA6338" i="5"/>
  <c r="BA6339" i="5"/>
  <c r="BA6340" i="5"/>
  <c r="BA6341" i="5"/>
  <c r="BA6342" i="5"/>
  <c r="BA6343" i="5"/>
  <c r="BA6344" i="5"/>
  <c r="BA6345" i="5"/>
  <c r="BA6346" i="5"/>
  <c r="BA6347" i="5"/>
  <c r="BA6348" i="5"/>
  <c r="BA6349" i="5"/>
  <c r="BA6350" i="5"/>
  <c r="BA6351" i="5"/>
  <c r="BA6352" i="5"/>
  <c r="BA6353" i="5"/>
  <c r="BA6354" i="5"/>
  <c r="BA6355" i="5"/>
  <c r="BA6356" i="5"/>
  <c r="BA6357" i="5"/>
  <c r="BA6358" i="5"/>
  <c r="BA6359" i="5"/>
  <c r="BA6360" i="5"/>
  <c r="BA6361" i="5"/>
  <c r="BA6362" i="5"/>
  <c r="BA6363" i="5"/>
  <c r="BA6364" i="5"/>
  <c r="BA6365" i="5"/>
  <c r="BA6366" i="5"/>
  <c r="BA6367" i="5"/>
  <c r="BA6368" i="5"/>
  <c r="BA6369" i="5"/>
  <c r="BA6370" i="5"/>
  <c r="BA6371" i="5"/>
  <c r="BA6372" i="5"/>
  <c r="BA6373" i="5"/>
  <c r="BA6374" i="5"/>
  <c r="BA6375" i="5"/>
  <c r="BA6376" i="5"/>
  <c r="BA6377" i="5"/>
  <c r="BA6378" i="5"/>
  <c r="BA6379" i="5"/>
  <c r="BA6380" i="5"/>
  <c r="BA6381" i="5"/>
  <c r="BA6382" i="5"/>
  <c r="BA6383" i="5"/>
  <c r="BA6384" i="5"/>
  <c r="BA6385" i="5"/>
  <c r="BA6386" i="5"/>
  <c r="BA6387" i="5"/>
  <c r="BA6388" i="5"/>
  <c r="BA6389" i="5"/>
  <c r="BA6390" i="5"/>
  <c r="BA6391" i="5"/>
  <c r="BA6392" i="5"/>
  <c r="BA6393" i="5"/>
  <c r="BA6394" i="5"/>
  <c r="BA6395" i="5"/>
  <c r="BA6396" i="5"/>
  <c r="BA6397" i="5"/>
  <c r="BA6398" i="5"/>
  <c r="BA6399" i="5"/>
  <c r="BA6400" i="5"/>
  <c r="BA6401" i="5"/>
  <c r="BA6402" i="5"/>
  <c r="BA6403" i="5"/>
  <c r="BA6404" i="5"/>
  <c r="BA6405" i="5"/>
  <c r="BA6406" i="5"/>
  <c r="BA6407" i="5"/>
  <c r="BA6408" i="5"/>
  <c r="BA6409" i="5"/>
  <c r="BA6410" i="5"/>
  <c r="BA6411" i="5"/>
  <c r="BA6412" i="5"/>
  <c r="BA6413" i="5"/>
  <c r="BA6414" i="5"/>
  <c r="BA6415" i="5"/>
  <c r="BA6416" i="5"/>
  <c r="BA6417" i="5"/>
  <c r="BA6418" i="5"/>
  <c r="BA6419" i="5"/>
  <c r="BA6420" i="5"/>
  <c r="BA6421" i="5"/>
  <c r="BA6422" i="5"/>
  <c r="BA6423" i="5"/>
  <c r="BA6424" i="5"/>
  <c r="BA6425" i="5"/>
  <c r="BA6426" i="5"/>
  <c r="BA6427" i="5"/>
  <c r="BA6428" i="5"/>
  <c r="BA6429" i="5"/>
  <c r="BA6430" i="5"/>
  <c r="BA6431" i="5"/>
  <c r="BA6432" i="5"/>
  <c r="BA6433" i="5"/>
  <c r="BA6434" i="5"/>
  <c r="BA6435" i="5"/>
  <c r="BA6436" i="5"/>
  <c r="BA6437" i="5"/>
  <c r="BA6438" i="5"/>
  <c r="BA6439" i="5"/>
  <c r="BA6440" i="5"/>
  <c r="BA6441" i="5"/>
  <c r="BA6442" i="5"/>
  <c r="BA6443" i="5"/>
  <c r="BA6444" i="5"/>
  <c r="BA6445" i="5"/>
  <c r="BA6446" i="5"/>
  <c r="BA6447" i="5"/>
  <c r="BA6448" i="5"/>
  <c r="BA6449" i="5"/>
  <c r="BA6450" i="5"/>
  <c r="BA6451" i="5"/>
  <c r="BA6452" i="5"/>
  <c r="BA6453" i="5"/>
  <c r="BA6454" i="5"/>
  <c r="BA6455" i="5"/>
  <c r="BA6456" i="5"/>
  <c r="BA6457" i="5"/>
  <c r="BA6458" i="5"/>
  <c r="BA6459" i="5"/>
  <c r="BA6460" i="5"/>
  <c r="BA6461" i="5"/>
  <c r="BA6462" i="5"/>
  <c r="BA6463" i="5"/>
  <c r="BA6464" i="5"/>
  <c r="BA6465" i="5"/>
  <c r="BA6466" i="5"/>
  <c r="BA6467" i="5"/>
  <c r="BA6468" i="5"/>
  <c r="BA6469" i="5"/>
  <c r="BA6470" i="5"/>
  <c r="BA6471" i="5"/>
  <c r="BA6472" i="5"/>
  <c r="BA6473" i="5"/>
  <c r="BA6474" i="5"/>
  <c r="BA6475" i="5"/>
  <c r="BA6476" i="5"/>
  <c r="BA6477" i="5"/>
  <c r="BA6478" i="5"/>
  <c r="BA6479" i="5"/>
  <c r="BA6480" i="5"/>
  <c r="BA6481" i="5"/>
  <c r="BA6482" i="5"/>
  <c r="BA6483" i="5"/>
  <c r="BA6484" i="5"/>
  <c r="BA6485" i="5"/>
  <c r="BA6486" i="5"/>
  <c r="BA6487" i="5"/>
  <c r="BA6488" i="5"/>
  <c r="BA6489" i="5"/>
  <c r="BA6490" i="5"/>
  <c r="BA6491" i="5"/>
  <c r="BA6492" i="5"/>
  <c r="BA6493" i="5"/>
  <c r="BA6494" i="5"/>
  <c r="BA6495" i="5"/>
  <c r="BA6496" i="5"/>
  <c r="BA6497" i="5"/>
  <c r="BA6498" i="5"/>
  <c r="BA6499" i="5"/>
  <c r="BA6500" i="5"/>
  <c r="BA6501" i="5"/>
  <c r="BA6502" i="5"/>
  <c r="BA6503" i="5"/>
  <c r="BA6504" i="5"/>
  <c r="BA6505" i="5"/>
  <c r="BA6506" i="5"/>
  <c r="BA6507" i="5"/>
  <c r="BA6508" i="5"/>
  <c r="BA6509" i="5"/>
  <c r="BA6510" i="5"/>
  <c r="BA6511" i="5"/>
  <c r="BA6512" i="5"/>
  <c r="BA6513" i="5"/>
  <c r="BA6514" i="5"/>
  <c r="BA6515" i="5"/>
  <c r="BA6516" i="5"/>
  <c r="BA6517" i="5"/>
  <c r="BA6518" i="5"/>
  <c r="BA6519" i="5"/>
  <c r="BA6520" i="5"/>
  <c r="BA6521" i="5"/>
  <c r="BA6522" i="5"/>
  <c r="BA6523" i="5"/>
  <c r="BA6524" i="5"/>
  <c r="BA6525" i="5"/>
  <c r="BA6526" i="5"/>
  <c r="BA6527" i="5"/>
  <c r="BA6528" i="5"/>
  <c r="BA6529" i="5"/>
  <c r="BA6530" i="5"/>
  <c r="BA6531" i="5"/>
  <c r="BA6532" i="5"/>
  <c r="BA6533" i="5"/>
  <c r="BA6534" i="5"/>
  <c r="BA6535" i="5"/>
  <c r="BA6536" i="5"/>
  <c r="BA6537" i="5"/>
  <c r="BA6538" i="5"/>
  <c r="BA6539" i="5"/>
  <c r="BA6540" i="5"/>
  <c r="BA6541" i="5"/>
  <c r="BA6542" i="5"/>
  <c r="BA6543" i="5"/>
  <c r="BA6544" i="5"/>
  <c r="BA6545" i="5"/>
  <c r="BA6546" i="5"/>
  <c r="BA6547" i="5"/>
  <c r="BA6548" i="5"/>
  <c r="BA6549" i="5"/>
  <c r="BA6550" i="5"/>
  <c r="BA6551" i="5"/>
  <c r="BA6552" i="5"/>
  <c r="BA6553" i="5"/>
  <c r="BA6554" i="5"/>
  <c r="BA6555" i="5"/>
  <c r="BA6556" i="5"/>
  <c r="BA6557" i="5"/>
  <c r="BA6558" i="5"/>
  <c r="BA6559" i="5"/>
  <c r="BA6560" i="5"/>
  <c r="BA6561" i="5"/>
  <c r="BA6562" i="5"/>
  <c r="BA6563" i="5"/>
  <c r="BA6564" i="5"/>
  <c r="BA6565" i="5"/>
  <c r="BA6566" i="5"/>
  <c r="BA6567" i="5"/>
  <c r="BA6568" i="5"/>
  <c r="BA6569" i="5"/>
  <c r="BA6570" i="5"/>
  <c r="BA6571" i="5"/>
  <c r="BA6572" i="5"/>
  <c r="BA6573" i="5"/>
  <c r="BA6574" i="5"/>
  <c r="BA6575" i="5"/>
  <c r="BA6576" i="5"/>
  <c r="BA6577" i="5"/>
  <c r="BA6578" i="5"/>
  <c r="BA6579" i="5"/>
  <c r="BA6580" i="5"/>
  <c r="BA6581" i="5"/>
  <c r="BA6582" i="5"/>
  <c r="BA6583" i="5"/>
  <c r="BA6584" i="5"/>
  <c r="BA6585" i="5"/>
  <c r="BA6586" i="5"/>
  <c r="BA6587" i="5"/>
  <c r="BA6588" i="5"/>
  <c r="BA6589" i="5"/>
  <c r="BA6590" i="5"/>
  <c r="BA6591" i="5"/>
  <c r="BA6592" i="5"/>
  <c r="BA6593" i="5"/>
  <c r="BA6594" i="5"/>
  <c r="BA6595" i="5"/>
  <c r="BA6596" i="5"/>
  <c r="BA6597" i="5"/>
  <c r="BA6598" i="5"/>
  <c r="BA6599" i="5"/>
  <c r="BA6600" i="5"/>
  <c r="BA6601" i="5"/>
  <c r="BA6602" i="5"/>
  <c r="BA6603" i="5"/>
  <c r="BA6604" i="5"/>
  <c r="BA6605" i="5"/>
  <c r="BA6606" i="5"/>
  <c r="BA6607" i="5"/>
  <c r="BA6608" i="5"/>
  <c r="BA6609" i="5"/>
  <c r="BA6610" i="5"/>
  <c r="BA6611" i="5"/>
  <c r="BA6612" i="5"/>
  <c r="BA6613" i="5"/>
  <c r="BA6614" i="5"/>
  <c r="BA6615" i="5"/>
  <c r="BA6616" i="5"/>
  <c r="BA6617" i="5"/>
  <c r="BA6618" i="5"/>
  <c r="BA6619" i="5"/>
  <c r="BA6620" i="5"/>
  <c r="BA6621" i="5"/>
  <c r="BA6622" i="5"/>
  <c r="BA6623" i="5"/>
  <c r="BA6624" i="5"/>
  <c r="BA6625" i="5"/>
  <c r="BA6626" i="5"/>
  <c r="BA6627" i="5"/>
  <c r="BA6628" i="5"/>
  <c r="BA6629" i="5"/>
  <c r="BA6630" i="5"/>
  <c r="BA6631" i="5"/>
  <c r="BA6632" i="5"/>
  <c r="BA6633" i="5"/>
  <c r="BA6634" i="5"/>
  <c r="BA6635" i="5"/>
  <c r="BA6636" i="5"/>
  <c r="BA6637" i="5"/>
  <c r="BA6638" i="5"/>
  <c r="BA6639" i="5"/>
  <c r="BA6640" i="5"/>
  <c r="BA6641" i="5"/>
  <c r="BA6642" i="5"/>
  <c r="BA6643" i="5"/>
  <c r="BA6644" i="5"/>
  <c r="BA6645" i="5"/>
  <c r="BA6646" i="5"/>
  <c r="BA6647" i="5"/>
  <c r="BA6648" i="5"/>
  <c r="BA6649" i="5"/>
  <c r="BA6650" i="5"/>
  <c r="BA6651" i="5"/>
  <c r="BA6652" i="5"/>
  <c r="BA6653" i="5"/>
  <c r="BA6654" i="5"/>
  <c r="BA6655" i="5"/>
  <c r="BA6656" i="5"/>
  <c r="BA6657" i="5"/>
  <c r="BA6658" i="5"/>
  <c r="BA6659" i="5"/>
  <c r="BA6660" i="5"/>
  <c r="BA6661" i="5"/>
  <c r="BA6662" i="5"/>
  <c r="BA6663" i="5"/>
  <c r="BA6664" i="5"/>
  <c r="BA6665" i="5"/>
  <c r="BA6666" i="5"/>
  <c r="BA6667" i="5"/>
  <c r="BA6668" i="5"/>
  <c r="BA6669" i="5"/>
  <c r="BA6670" i="5"/>
  <c r="BA6671" i="5"/>
  <c r="BA6672" i="5"/>
  <c r="BA6673" i="5"/>
  <c r="BA6674" i="5"/>
  <c r="BA6675" i="5"/>
  <c r="BA6676" i="5"/>
  <c r="BA6677" i="5"/>
  <c r="BA6678" i="5"/>
  <c r="BA6679" i="5"/>
  <c r="BA6680" i="5"/>
  <c r="BA6681" i="5"/>
  <c r="BA6682" i="5"/>
  <c r="BA6683" i="5"/>
  <c r="BA6684" i="5"/>
  <c r="BA6685" i="5"/>
  <c r="BA6686" i="5"/>
  <c r="BA6687" i="5"/>
  <c r="BA6688" i="5"/>
  <c r="BA6689" i="5"/>
  <c r="BA6690" i="5"/>
  <c r="BA6691" i="5"/>
  <c r="BA6692" i="5"/>
  <c r="BA6693" i="5"/>
  <c r="BA6694" i="5"/>
  <c r="BA6695" i="5"/>
  <c r="BA6696" i="5"/>
  <c r="BA6697" i="5"/>
  <c r="BA6698" i="5"/>
  <c r="BA6699" i="5"/>
  <c r="BA6700" i="5"/>
  <c r="BA6701" i="5"/>
  <c r="BA6702" i="5"/>
  <c r="BA6703" i="5"/>
  <c r="BA6704" i="5"/>
  <c r="BA6705" i="5"/>
  <c r="BA6706" i="5"/>
  <c r="BA6707" i="5"/>
  <c r="BA6708" i="5"/>
  <c r="BA6709" i="5"/>
  <c r="BA6710" i="5"/>
  <c r="BA6711" i="5"/>
  <c r="BA6712" i="5"/>
  <c r="BA6713" i="5"/>
  <c r="BA6714" i="5"/>
  <c r="BA6715" i="5"/>
  <c r="BA6716" i="5"/>
  <c r="BA6717" i="5"/>
  <c r="BA6718" i="5"/>
  <c r="BA6719" i="5"/>
  <c r="BA6720" i="5"/>
  <c r="BA6721" i="5"/>
  <c r="BA6722" i="5"/>
  <c r="BA6723" i="5"/>
  <c r="BA6724" i="5"/>
  <c r="BA6725" i="5"/>
  <c r="BA6726" i="5"/>
  <c r="BA6727" i="5"/>
  <c r="BA6728" i="5"/>
  <c r="BA6729" i="5"/>
  <c r="BA6730" i="5"/>
  <c r="BA6731" i="5"/>
  <c r="BA6732" i="5"/>
  <c r="BA6733" i="5"/>
  <c r="BA6734" i="5"/>
  <c r="BA6735" i="5"/>
  <c r="BA6736" i="5"/>
  <c r="BA6737" i="5"/>
  <c r="BA6738" i="5"/>
  <c r="BA6739" i="5"/>
  <c r="BA6740" i="5"/>
  <c r="BA6741" i="5"/>
  <c r="BA6742" i="5"/>
  <c r="BA6743" i="5"/>
  <c r="BA6744" i="5"/>
  <c r="BA6745" i="5"/>
  <c r="BA6746" i="5"/>
  <c r="BA6747" i="5"/>
  <c r="BA6748" i="5"/>
  <c r="BA6749" i="5"/>
  <c r="BA6750" i="5"/>
  <c r="BA6751" i="5"/>
  <c r="BA6752" i="5"/>
  <c r="BA6753" i="5"/>
  <c r="BA6754" i="5"/>
  <c r="BA6755" i="5"/>
  <c r="BA6756" i="5"/>
  <c r="BA6757" i="5"/>
  <c r="BA6758" i="5"/>
  <c r="BA6759" i="5"/>
  <c r="BA6760" i="5"/>
  <c r="BA6761" i="5"/>
  <c r="BA6762" i="5"/>
  <c r="BA6763" i="5"/>
  <c r="BA6764" i="5"/>
  <c r="BA6765" i="5"/>
  <c r="BA6766" i="5"/>
  <c r="BA6767" i="5"/>
  <c r="BA6768" i="5"/>
  <c r="BA6769" i="5"/>
  <c r="BA6770" i="5"/>
  <c r="BA6771" i="5"/>
  <c r="BA6772" i="5"/>
  <c r="BA6773" i="5"/>
  <c r="BA6774" i="5"/>
  <c r="BA6775" i="5"/>
  <c r="BA6776" i="5"/>
  <c r="BA6777" i="5"/>
  <c r="BA6778" i="5"/>
  <c r="BA6779" i="5"/>
  <c r="BA6780" i="5"/>
  <c r="BA6781" i="5"/>
  <c r="BA6782" i="5"/>
  <c r="BA6783" i="5"/>
  <c r="BA6784" i="5"/>
  <c r="BA6785" i="5"/>
  <c r="BA6786" i="5"/>
  <c r="BA6787" i="5"/>
  <c r="BA6788" i="5"/>
  <c r="BA6789" i="5"/>
  <c r="BA6790" i="5"/>
  <c r="BA6791" i="5"/>
  <c r="BA6792" i="5"/>
  <c r="BA6793" i="5"/>
  <c r="BA6794" i="5"/>
  <c r="BA6795" i="5"/>
  <c r="BA6796" i="5"/>
  <c r="BA6797" i="5"/>
  <c r="BA6798" i="5"/>
  <c r="BA6799" i="5"/>
  <c r="BA6800" i="5"/>
  <c r="BA6801" i="5"/>
  <c r="BA6802" i="5"/>
  <c r="BA6803" i="5"/>
  <c r="BA6804" i="5"/>
  <c r="BA6805" i="5"/>
  <c r="BA6806" i="5"/>
  <c r="BA6807" i="5"/>
  <c r="BA6808" i="5"/>
  <c r="BA6809" i="5"/>
  <c r="BA6810" i="5"/>
  <c r="BA6811" i="5"/>
  <c r="BA6812" i="5"/>
  <c r="BA6813" i="5"/>
  <c r="BA6814" i="5"/>
  <c r="BA6815" i="5"/>
  <c r="BA6816" i="5"/>
  <c r="BA6817" i="5"/>
  <c r="BA6818" i="5"/>
  <c r="BA6819" i="5"/>
  <c r="BA6820" i="5"/>
  <c r="BA6821" i="5"/>
  <c r="BA6822" i="5"/>
  <c r="BA6823" i="5"/>
  <c r="BA6824" i="5"/>
  <c r="BA6825" i="5"/>
  <c r="BA6826" i="5"/>
  <c r="BA6827" i="5"/>
  <c r="BA6828" i="5"/>
  <c r="BA6829" i="5"/>
  <c r="BA6830" i="5"/>
  <c r="BA6831" i="5"/>
  <c r="BA6832" i="5"/>
  <c r="BA6833" i="5"/>
  <c r="BA6834" i="5"/>
  <c r="BA6835" i="5"/>
  <c r="BA6836" i="5"/>
  <c r="BA6837" i="5"/>
  <c r="BA6838" i="5"/>
  <c r="BA6839" i="5"/>
  <c r="BA6840" i="5"/>
  <c r="BA6841" i="5"/>
  <c r="BA6842" i="5"/>
  <c r="BA6843" i="5"/>
  <c r="BA6844" i="5"/>
  <c r="BA6845" i="5"/>
  <c r="BA6846" i="5"/>
  <c r="BA6847" i="5"/>
  <c r="BA6848" i="5"/>
  <c r="BA6849" i="5"/>
  <c r="BA6850" i="5"/>
  <c r="BA6851" i="5"/>
  <c r="BA6852" i="5"/>
  <c r="BA6853" i="5"/>
  <c r="BA6854" i="5"/>
  <c r="BA6855" i="5"/>
  <c r="BA6856" i="5"/>
  <c r="BA6857" i="5"/>
  <c r="BA6858" i="5"/>
  <c r="BA6859" i="5"/>
  <c r="BA6860" i="5"/>
  <c r="BA6861" i="5"/>
  <c r="BA6862" i="5"/>
  <c r="BA6863" i="5"/>
  <c r="BA6864" i="5"/>
  <c r="BA6865" i="5"/>
  <c r="BA6866" i="5"/>
  <c r="BA6867" i="5"/>
  <c r="BA6868" i="5"/>
  <c r="BA6869" i="5"/>
  <c r="BA6870" i="5"/>
  <c r="BA6871" i="5"/>
  <c r="BA6872" i="5"/>
  <c r="BA6873" i="5"/>
  <c r="BA6874" i="5"/>
  <c r="BA6875" i="5"/>
  <c r="BA6876" i="5"/>
  <c r="BA6877" i="5"/>
  <c r="BA6878" i="5"/>
  <c r="BA6879" i="5"/>
  <c r="BA6880" i="5"/>
  <c r="BA6881" i="5"/>
  <c r="BA6882" i="5"/>
  <c r="BA6883" i="5"/>
  <c r="BA6884" i="5"/>
  <c r="BA6885" i="5"/>
  <c r="BA6886" i="5"/>
  <c r="BA6887" i="5"/>
  <c r="BA6888" i="5"/>
  <c r="BA6889" i="5"/>
  <c r="BA6890" i="5"/>
  <c r="BA6891" i="5"/>
  <c r="BA6892" i="5"/>
  <c r="BA6893" i="5"/>
  <c r="BA6894" i="5"/>
  <c r="BA6895" i="5"/>
  <c r="BA6896" i="5"/>
  <c r="BA6897" i="5"/>
  <c r="BA6898" i="5"/>
  <c r="BA6899" i="5"/>
  <c r="BA6900" i="5"/>
  <c r="BA6901" i="5"/>
  <c r="BA6902" i="5"/>
  <c r="BA6903" i="5"/>
  <c r="BA6904" i="5"/>
  <c r="BA6905" i="5"/>
  <c r="BA6906" i="5"/>
  <c r="BA6907" i="5"/>
  <c r="BA6908" i="5"/>
  <c r="BA6909" i="5"/>
  <c r="BA6910" i="5"/>
  <c r="BA6911" i="5"/>
  <c r="BA6912" i="5"/>
  <c r="BA6913" i="5"/>
  <c r="BA6914" i="5"/>
  <c r="BA6915" i="5"/>
  <c r="BA6916" i="5"/>
  <c r="BA6917" i="5"/>
  <c r="BA6918" i="5"/>
  <c r="BA6919" i="5"/>
  <c r="BA6920" i="5"/>
  <c r="BA6921" i="5"/>
  <c r="BA6922" i="5"/>
  <c r="BA6923" i="5"/>
  <c r="BA6924" i="5"/>
  <c r="BA6925" i="5"/>
  <c r="BA6926" i="5"/>
  <c r="BA6927" i="5"/>
  <c r="BA6928" i="5"/>
  <c r="BA6929" i="5"/>
  <c r="BA6930" i="5"/>
  <c r="BA6931" i="5"/>
  <c r="BA6932" i="5"/>
  <c r="BA6933" i="5"/>
  <c r="BA6934" i="5"/>
  <c r="BA6935" i="5"/>
  <c r="BA6936" i="5"/>
  <c r="BA6937" i="5"/>
  <c r="BA6938" i="5"/>
  <c r="BA6939" i="5"/>
  <c r="BA6940" i="5"/>
  <c r="BA6941" i="5"/>
  <c r="BA6942" i="5"/>
  <c r="BA6943" i="5"/>
  <c r="BA6944" i="5"/>
  <c r="BA6945" i="5"/>
  <c r="BA6946" i="5"/>
  <c r="BA6947" i="5"/>
  <c r="BA6948" i="5"/>
  <c r="BA6949" i="5"/>
  <c r="BA6950" i="5"/>
  <c r="BA6951" i="5"/>
  <c r="BA6952" i="5"/>
  <c r="BA6953" i="5"/>
  <c r="BA6954" i="5"/>
  <c r="BA6955" i="5"/>
  <c r="BA6956" i="5"/>
  <c r="BA6957" i="5"/>
  <c r="BA6958" i="5"/>
  <c r="BA6959" i="5"/>
  <c r="BA6960" i="5"/>
  <c r="BA6961" i="5"/>
  <c r="BA6962" i="5"/>
  <c r="BA6963" i="5"/>
  <c r="BA6964" i="5"/>
  <c r="BA6965" i="5"/>
  <c r="BA6966" i="5"/>
  <c r="BA6967" i="5"/>
  <c r="BA6968" i="5"/>
  <c r="BA6969" i="5"/>
  <c r="BA6970" i="5"/>
  <c r="BA6971" i="5"/>
  <c r="BA6972" i="5"/>
  <c r="BA6973" i="5"/>
  <c r="BA6974" i="5"/>
  <c r="BA6975" i="5"/>
  <c r="BA6976" i="5"/>
  <c r="BA6977" i="5"/>
  <c r="BA6978" i="5"/>
  <c r="BA6979" i="5"/>
  <c r="BA6980" i="5"/>
  <c r="BA6981" i="5"/>
  <c r="BA6982" i="5"/>
  <c r="BA6983" i="5"/>
  <c r="BA6984" i="5"/>
  <c r="BA6985" i="5"/>
  <c r="BA6986" i="5"/>
  <c r="BA6987" i="5"/>
  <c r="BA6988" i="5"/>
  <c r="BA6989" i="5"/>
  <c r="BA6990" i="5"/>
  <c r="BA6991" i="5"/>
  <c r="BA6992" i="5"/>
  <c r="BA6993" i="5"/>
  <c r="BA6994" i="5"/>
  <c r="BA6995" i="5"/>
  <c r="BA6996" i="5"/>
  <c r="BA6997" i="5"/>
  <c r="BA6998" i="5"/>
  <c r="BA6999" i="5"/>
  <c r="BA7000" i="5"/>
  <c r="BA7001" i="5"/>
  <c r="BA7002" i="5"/>
  <c r="BA7003" i="5"/>
  <c r="BA7004" i="5"/>
  <c r="BA7005" i="5"/>
  <c r="BA7006" i="5"/>
  <c r="BA7007" i="5"/>
  <c r="BA7008" i="5"/>
  <c r="BA7009" i="5"/>
  <c r="BA7010" i="5"/>
  <c r="BA7011" i="5"/>
  <c r="BA7012" i="5"/>
  <c r="BA7013" i="5"/>
  <c r="BA7014" i="5"/>
  <c r="BA7015" i="5"/>
  <c r="BA7016" i="5"/>
  <c r="BA7017" i="5"/>
  <c r="BA7018" i="5"/>
  <c r="BA7019" i="5"/>
  <c r="BA7020" i="5"/>
  <c r="BA7021" i="5"/>
  <c r="BA7022" i="5"/>
  <c r="BA7023" i="5"/>
  <c r="BA7024" i="5"/>
  <c r="BA7025" i="5"/>
  <c r="BA7026" i="5"/>
  <c r="BA7027" i="5"/>
  <c r="BA7028" i="5"/>
  <c r="BA7029" i="5"/>
  <c r="BA7030" i="5"/>
  <c r="BA7031" i="5"/>
  <c r="BA7032" i="5"/>
  <c r="BA7033" i="5"/>
  <c r="BA7034" i="5"/>
  <c r="BA7035" i="5"/>
  <c r="BA7036" i="5"/>
  <c r="BA7037" i="5"/>
  <c r="BA7038" i="5"/>
  <c r="BA7039" i="5"/>
  <c r="BA7040" i="5"/>
  <c r="BA7041" i="5"/>
  <c r="BA7042" i="5"/>
  <c r="BA7043" i="5"/>
  <c r="BA7044" i="5"/>
  <c r="BA7045" i="5"/>
  <c r="BA7046" i="5"/>
  <c r="BA7047" i="5"/>
  <c r="BA7048" i="5"/>
  <c r="BA7049" i="5"/>
  <c r="BA7050" i="5"/>
  <c r="BA7051" i="5"/>
  <c r="BA7052" i="5"/>
  <c r="BA7053" i="5"/>
  <c r="BA7054" i="5"/>
  <c r="BA7055" i="5"/>
  <c r="BA7056" i="5"/>
  <c r="BA7057" i="5"/>
  <c r="BA7058" i="5"/>
  <c r="BA7059" i="5"/>
  <c r="BA7060" i="5"/>
  <c r="BA7061" i="5"/>
  <c r="BA7062" i="5"/>
  <c r="BA7063" i="5"/>
  <c r="BA7064" i="5"/>
  <c r="BA7065" i="5"/>
  <c r="BA7066" i="5"/>
  <c r="BA7067" i="5"/>
  <c r="BA7068" i="5"/>
  <c r="BA7069" i="5"/>
  <c r="BA7070" i="5"/>
  <c r="BA7071" i="5"/>
  <c r="BA7072" i="5"/>
  <c r="BA7073" i="5"/>
  <c r="BA7074" i="5"/>
  <c r="BA7075" i="5"/>
  <c r="BA7076" i="5"/>
  <c r="BA7077" i="5"/>
  <c r="BA7078" i="5"/>
  <c r="BA7079" i="5"/>
  <c r="BA7080" i="5"/>
  <c r="BA7081" i="5"/>
  <c r="BA7082" i="5"/>
  <c r="BA7083" i="5"/>
  <c r="BA7084" i="5"/>
  <c r="BA7085" i="5"/>
  <c r="BA7086" i="5"/>
  <c r="BA7087" i="5"/>
  <c r="BA7088" i="5"/>
  <c r="BA7089" i="5"/>
  <c r="BA7090" i="5"/>
  <c r="BA7091" i="5"/>
  <c r="BA7092" i="5"/>
  <c r="BA7093" i="5"/>
  <c r="BA7094" i="5"/>
  <c r="BA7095" i="5"/>
  <c r="BA7096" i="5"/>
  <c r="BA7097" i="5"/>
  <c r="BA7098" i="5"/>
  <c r="BA7099" i="5"/>
  <c r="BA7100" i="5"/>
  <c r="BA7101" i="5"/>
  <c r="BA7102" i="5"/>
  <c r="BA7103" i="5"/>
  <c r="BA7104" i="5"/>
  <c r="BA7105" i="5"/>
  <c r="BA7106" i="5"/>
  <c r="BA7107" i="5"/>
  <c r="BA7108" i="5"/>
  <c r="BA7109" i="5"/>
  <c r="BA7110" i="5"/>
  <c r="BA7111" i="5"/>
  <c r="BA7112" i="5"/>
  <c r="BA7113" i="5"/>
  <c r="BA7114" i="5"/>
  <c r="BA7115" i="5"/>
  <c r="BA7116" i="5"/>
  <c r="BA7117" i="5"/>
  <c r="BA7118" i="5"/>
  <c r="BA7119" i="5"/>
  <c r="BA7120" i="5"/>
  <c r="BA7121" i="5"/>
  <c r="BA7122" i="5"/>
  <c r="BA7123" i="5"/>
  <c r="BA7124" i="5"/>
  <c r="BA7125" i="5"/>
  <c r="BA7126" i="5"/>
  <c r="BA7127" i="5"/>
  <c r="BA7128" i="5"/>
  <c r="BA7129" i="5"/>
  <c r="BA7130" i="5"/>
  <c r="BA7131" i="5"/>
  <c r="BA7132" i="5"/>
  <c r="BA7133" i="5"/>
  <c r="BA7134" i="5"/>
  <c r="BA7135" i="5"/>
  <c r="BA7136" i="5"/>
  <c r="BA7137" i="5"/>
  <c r="BA7138" i="5"/>
  <c r="BA7139" i="5"/>
  <c r="BA7140" i="5"/>
  <c r="BA7141" i="5"/>
  <c r="BA7142" i="5"/>
  <c r="BA7143" i="5"/>
  <c r="BA7144" i="5"/>
  <c r="BA7145" i="5"/>
  <c r="BA7146" i="5"/>
  <c r="BA7147" i="5"/>
  <c r="BA7148" i="5"/>
  <c r="BA7149" i="5"/>
  <c r="BA7150" i="5"/>
  <c r="BA7151" i="5"/>
  <c r="BA7152" i="5"/>
  <c r="BA7153" i="5"/>
  <c r="BA7154" i="5"/>
  <c r="BA7155" i="5"/>
  <c r="BA7156" i="5"/>
  <c r="BA7157" i="5"/>
  <c r="BA7158" i="5"/>
  <c r="BA7159" i="5"/>
  <c r="BA7160" i="5"/>
  <c r="BA7161" i="5"/>
  <c r="BA7162" i="5"/>
  <c r="BA7163" i="5"/>
  <c r="BA7164" i="5"/>
  <c r="BA7165" i="5"/>
  <c r="BA7166" i="5"/>
  <c r="BA7167" i="5"/>
  <c r="BA7168" i="5"/>
  <c r="BA7169" i="5"/>
  <c r="BA7170" i="5"/>
  <c r="BA7171" i="5"/>
  <c r="BA7172" i="5"/>
  <c r="BA7173" i="5"/>
  <c r="BA7174" i="5"/>
  <c r="BA7175" i="5"/>
  <c r="BA7176" i="5"/>
  <c r="BA7177" i="5"/>
  <c r="BA7178" i="5"/>
  <c r="BA7179" i="5"/>
  <c r="BA7180" i="5"/>
  <c r="BA7181" i="5"/>
  <c r="BA7182" i="5"/>
  <c r="BA7183" i="5"/>
  <c r="BA7184" i="5"/>
  <c r="BA7185" i="5"/>
  <c r="BA7186" i="5"/>
  <c r="BA7187" i="5"/>
  <c r="BA7188" i="5"/>
  <c r="BA7189" i="5"/>
  <c r="BA7190" i="5"/>
  <c r="BA7191" i="5"/>
  <c r="BA7192" i="5"/>
  <c r="BA7193" i="5"/>
  <c r="BA7194" i="5"/>
  <c r="BA7195" i="5"/>
  <c r="BA7196" i="5"/>
  <c r="BA7197" i="5"/>
  <c r="BA7198" i="5"/>
  <c r="BA7199" i="5"/>
  <c r="BA7200" i="5"/>
  <c r="BA7201" i="5"/>
  <c r="BA7202" i="5"/>
  <c r="BA7203" i="5"/>
  <c r="BA7204" i="5"/>
  <c r="BA7205" i="5"/>
  <c r="BA7206" i="5"/>
  <c r="BA7207" i="5"/>
  <c r="BA7208" i="5"/>
  <c r="BA7209" i="5"/>
  <c r="BA7210" i="5"/>
  <c r="BA7211" i="5"/>
  <c r="BA7212" i="5"/>
  <c r="BA7213" i="5"/>
  <c r="BA7214" i="5"/>
  <c r="BA7215" i="5"/>
  <c r="BA7216" i="5"/>
  <c r="BA7217" i="5"/>
  <c r="BA7218" i="5"/>
  <c r="BA7219" i="5"/>
  <c r="BA7220" i="5"/>
  <c r="BA7221" i="5"/>
  <c r="BA7222" i="5"/>
  <c r="BA7223" i="5"/>
  <c r="BA7224" i="5"/>
  <c r="BA7225" i="5"/>
  <c r="BA7226" i="5"/>
  <c r="BA7227" i="5"/>
  <c r="BA7228" i="5"/>
  <c r="BA7229" i="5"/>
  <c r="BA7230" i="5"/>
  <c r="BA7231" i="5"/>
  <c r="BA7232" i="5"/>
  <c r="BA7233" i="5"/>
  <c r="BA7234" i="5"/>
  <c r="BA7235" i="5"/>
  <c r="BA7236" i="5"/>
  <c r="BA7237" i="5"/>
  <c r="BA7238" i="5"/>
  <c r="BA7239" i="5"/>
  <c r="BA7240" i="5"/>
  <c r="BA7241" i="5"/>
  <c r="BA7242" i="5"/>
  <c r="BA7243" i="5"/>
  <c r="BA7244" i="5"/>
  <c r="BA7245" i="5"/>
  <c r="BA7246" i="5"/>
  <c r="BA7247" i="5"/>
  <c r="BA7248" i="5"/>
  <c r="BA7249" i="5"/>
  <c r="BA7250" i="5"/>
  <c r="BA7251" i="5"/>
  <c r="BA7252" i="5"/>
  <c r="BA7253" i="5"/>
  <c r="BA7254" i="5"/>
  <c r="BA7255" i="5"/>
  <c r="BA7256" i="5"/>
  <c r="BA7257" i="5"/>
  <c r="BA7258" i="5"/>
  <c r="BA7259" i="5"/>
  <c r="BA7260" i="5"/>
  <c r="BA7261" i="5"/>
  <c r="BA7262" i="5"/>
  <c r="BA7263" i="5"/>
  <c r="BA7264" i="5"/>
  <c r="BA7265" i="5"/>
  <c r="BA7266" i="5"/>
  <c r="BA7267" i="5"/>
  <c r="BA7268" i="5"/>
  <c r="BA7269" i="5"/>
  <c r="BA7270" i="5"/>
  <c r="BA7271" i="5"/>
  <c r="BA7272" i="5"/>
  <c r="BA7273" i="5"/>
  <c r="BA7274" i="5"/>
  <c r="BA7275" i="5"/>
  <c r="BA7276" i="5"/>
  <c r="BA7277" i="5"/>
  <c r="BA7278" i="5"/>
  <c r="BA7279" i="5"/>
  <c r="BA7280" i="5"/>
  <c r="BA7281" i="5"/>
  <c r="BA7282" i="5"/>
  <c r="BA7283" i="5"/>
  <c r="BA7284" i="5"/>
  <c r="BA7285" i="5"/>
  <c r="BA7286" i="5"/>
  <c r="BA7287" i="5"/>
  <c r="BA7288" i="5"/>
  <c r="BA7289" i="5"/>
  <c r="BA7290" i="5"/>
  <c r="BA7291" i="5"/>
  <c r="BA7292" i="5"/>
  <c r="BA7293" i="5"/>
  <c r="BA7294" i="5"/>
  <c r="BA7295" i="5"/>
  <c r="BA7296" i="5"/>
  <c r="BA7297" i="5"/>
  <c r="BA7298" i="5"/>
  <c r="BA7299" i="5"/>
  <c r="BA7300" i="5"/>
  <c r="BA7301" i="5"/>
  <c r="BA7302" i="5"/>
  <c r="BA7303" i="5"/>
  <c r="BA7304" i="5"/>
  <c r="BA7305" i="5"/>
  <c r="BA7306" i="5"/>
  <c r="BA7307" i="5"/>
  <c r="BA7308" i="5"/>
  <c r="BA7309" i="5"/>
  <c r="BA7310" i="5"/>
  <c r="BA7311" i="5"/>
  <c r="BA7312" i="5"/>
  <c r="BA7313" i="5"/>
  <c r="BA7314" i="5"/>
  <c r="BA7315" i="5"/>
  <c r="BA7316" i="5"/>
  <c r="BA7317" i="5"/>
  <c r="BA7318" i="5"/>
  <c r="BA7319" i="5"/>
  <c r="BA7320" i="5"/>
  <c r="BA7321" i="5"/>
  <c r="BA7322" i="5"/>
  <c r="BA7323" i="5"/>
  <c r="BA7324" i="5"/>
  <c r="BA7325" i="5"/>
  <c r="BA7326" i="5"/>
  <c r="BA7327" i="5"/>
  <c r="BA7328" i="5"/>
  <c r="BA7329" i="5"/>
  <c r="BA7330" i="5"/>
  <c r="BA7331" i="5"/>
  <c r="BA7332" i="5"/>
  <c r="BA7333" i="5"/>
  <c r="BA7334" i="5"/>
  <c r="BA7335" i="5"/>
  <c r="BA7336" i="5"/>
  <c r="BA7337" i="5"/>
  <c r="BA7338" i="5"/>
  <c r="BA7339" i="5"/>
  <c r="BA7340" i="5"/>
  <c r="BA7341" i="5"/>
  <c r="BA7342" i="5"/>
  <c r="BA7343" i="5"/>
  <c r="BA7344" i="5"/>
  <c r="BA7345" i="5"/>
  <c r="BA7346" i="5"/>
  <c r="BA7347" i="5"/>
  <c r="BA7348" i="5"/>
  <c r="BA7349" i="5"/>
  <c r="BA7350" i="5"/>
  <c r="BA7351" i="5"/>
  <c r="BA7352" i="5"/>
  <c r="BA7353" i="5"/>
  <c r="BA7354" i="5"/>
  <c r="BA7355" i="5"/>
  <c r="BA7356" i="5"/>
  <c r="BA7357" i="5"/>
  <c r="BA7358" i="5"/>
  <c r="BA7359" i="5"/>
  <c r="BA7360" i="5"/>
  <c r="BA7361" i="5"/>
  <c r="BA7362" i="5"/>
  <c r="BA7363" i="5"/>
  <c r="BA7364" i="5"/>
  <c r="BA7365" i="5"/>
  <c r="BA7366" i="5"/>
  <c r="BA7367" i="5"/>
  <c r="BA7368" i="5"/>
  <c r="BA7369" i="5"/>
  <c r="BA7370" i="5"/>
  <c r="BA7371" i="5"/>
  <c r="BA7372" i="5"/>
  <c r="BA7373" i="5"/>
  <c r="BA7374" i="5"/>
  <c r="BA7375" i="5"/>
  <c r="BA7376" i="5"/>
  <c r="BA7377" i="5"/>
  <c r="BA7378" i="5"/>
  <c r="BA7379" i="5"/>
  <c r="BA7380" i="5"/>
  <c r="BA7381" i="5"/>
  <c r="BA7382" i="5"/>
  <c r="BA7383" i="5"/>
  <c r="BA7384" i="5"/>
  <c r="BA7385" i="5"/>
  <c r="BA7386" i="5"/>
  <c r="BA7387" i="5"/>
  <c r="BA7388" i="5"/>
  <c r="BA7389" i="5"/>
  <c r="BA7390" i="5"/>
  <c r="BA7391" i="5"/>
  <c r="BA7392" i="5"/>
  <c r="BA7393" i="5"/>
  <c r="BA7394" i="5"/>
  <c r="BA7395" i="5"/>
  <c r="BA7396" i="5"/>
  <c r="BA7397" i="5"/>
  <c r="BA7398" i="5"/>
  <c r="BA7399" i="5"/>
  <c r="BA7400" i="5"/>
  <c r="BA7401" i="5"/>
  <c r="BA7402" i="5"/>
  <c r="BA7403" i="5"/>
  <c r="BA7404" i="5"/>
  <c r="BA7405" i="5"/>
  <c r="BA7406" i="5"/>
  <c r="BA7407" i="5"/>
  <c r="BA7408" i="5"/>
  <c r="BA7409" i="5"/>
  <c r="BA7410" i="5"/>
  <c r="BA7411" i="5"/>
  <c r="BA7412" i="5"/>
  <c r="BA7413" i="5"/>
  <c r="BA7414" i="5"/>
  <c r="BA7415" i="5"/>
  <c r="BA7416" i="5"/>
  <c r="BA7417" i="5"/>
  <c r="BA7418" i="5"/>
  <c r="BA7419" i="5"/>
  <c r="BA7420" i="5"/>
  <c r="BA7421" i="5"/>
  <c r="BA7422" i="5"/>
  <c r="BA7423" i="5"/>
  <c r="BA7424" i="5"/>
  <c r="BA7425" i="5"/>
  <c r="BA7426" i="5"/>
  <c r="BA7427" i="5"/>
  <c r="BA7428" i="5"/>
  <c r="BA7429" i="5"/>
  <c r="BA7430" i="5"/>
  <c r="BA7431" i="5"/>
  <c r="BA7432" i="5"/>
  <c r="BA7433" i="5"/>
  <c r="BA7434" i="5"/>
  <c r="BA7435" i="5"/>
  <c r="BA7436" i="5"/>
  <c r="BA7437" i="5"/>
  <c r="BA7438" i="5"/>
  <c r="BA7439" i="5"/>
  <c r="BA7440" i="5"/>
  <c r="BA7441" i="5"/>
  <c r="BA7442" i="5"/>
  <c r="BA7443" i="5"/>
  <c r="BA7444" i="5"/>
  <c r="BA7445" i="5"/>
  <c r="BA7446" i="5"/>
  <c r="BA7447" i="5"/>
  <c r="BA7448" i="5"/>
  <c r="BA7449" i="5"/>
  <c r="BA7450" i="5"/>
  <c r="BA7451" i="5"/>
  <c r="BA7452" i="5"/>
  <c r="BA7453" i="5"/>
  <c r="BA7454" i="5"/>
  <c r="BA7455" i="5"/>
  <c r="BA7456" i="5"/>
  <c r="BA7457" i="5"/>
  <c r="BA7458" i="5"/>
  <c r="BA7459" i="5"/>
  <c r="BA7460" i="5"/>
  <c r="BA7461" i="5"/>
  <c r="BA7462" i="5"/>
  <c r="BA7463" i="5"/>
  <c r="BA7464" i="5"/>
  <c r="BA7465" i="5"/>
  <c r="BA7466" i="5"/>
  <c r="BA7467" i="5"/>
  <c r="BA7468" i="5"/>
  <c r="BA7469" i="5"/>
  <c r="BA7470" i="5"/>
  <c r="BA7471" i="5"/>
  <c r="BA7472" i="5"/>
  <c r="BA7473" i="5"/>
  <c r="BA7474" i="5"/>
  <c r="BA7475" i="5"/>
  <c r="BA7476" i="5"/>
  <c r="BA7477" i="5"/>
  <c r="BA7478" i="5"/>
  <c r="BA7479" i="5"/>
  <c r="BA7480" i="5"/>
  <c r="BA7481" i="5"/>
  <c r="BA7482" i="5"/>
  <c r="BA7483" i="5"/>
  <c r="BA7484" i="5"/>
  <c r="BA7485" i="5"/>
  <c r="BA7486" i="5"/>
  <c r="BA7487" i="5"/>
  <c r="BA7488" i="5"/>
  <c r="BA7489" i="5"/>
  <c r="BA7490" i="5"/>
  <c r="BA7491" i="5"/>
  <c r="BA7492" i="5"/>
  <c r="BA7493" i="5"/>
  <c r="BA7494" i="5"/>
  <c r="BA7495" i="5"/>
  <c r="BA7496" i="5"/>
  <c r="BA7497" i="5"/>
  <c r="BA7498" i="5"/>
  <c r="BA7499" i="5"/>
  <c r="BA7500" i="5"/>
  <c r="BA7501" i="5"/>
  <c r="BA7502" i="5"/>
  <c r="BA7503" i="5"/>
  <c r="BA7504" i="5"/>
  <c r="BA7505" i="5"/>
  <c r="BA7506" i="5"/>
  <c r="BA7507" i="5"/>
  <c r="BA7508" i="5"/>
  <c r="BA7509" i="5"/>
  <c r="BA7510" i="5"/>
  <c r="BA7511" i="5"/>
  <c r="BA7512" i="5"/>
  <c r="BA7513" i="5"/>
  <c r="BA7514" i="5"/>
  <c r="BA7515" i="5"/>
  <c r="BA7516" i="5"/>
  <c r="BA7517" i="5"/>
  <c r="BA7518" i="5"/>
  <c r="BA7519" i="5"/>
  <c r="BA7520" i="5"/>
  <c r="BA7521" i="5"/>
  <c r="BA7522" i="5"/>
  <c r="BA7523" i="5"/>
  <c r="BA7524" i="5"/>
  <c r="BA7525" i="5"/>
  <c r="BA7526" i="5"/>
  <c r="BA7527" i="5"/>
  <c r="BA7528" i="5"/>
  <c r="BA7529" i="5"/>
  <c r="BA7530" i="5"/>
  <c r="BA7531" i="5"/>
  <c r="BA7532" i="5"/>
  <c r="BA7533" i="5"/>
  <c r="BA7534" i="5"/>
  <c r="BA7535" i="5"/>
  <c r="BA7536" i="5"/>
  <c r="BA7537" i="5"/>
  <c r="BA7538" i="5"/>
  <c r="BA7539" i="5"/>
  <c r="BA7540" i="5"/>
  <c r="BA7541" i="5"/>
  <c r="BA7542" i="5"/>
  <c r="BA7543" i="5"/>
  <c r="BA7544" i="5"/>
  <c r="BA7545" i="5"/>
  <c r="BA7546" i="5"/>
  <c r="BA7547" i="5"/>
  <c r="BA7548" i="5"/>
  <c r="BA7549" i="5"/>
  <c r="BA7550" i="5"/>
  <c r="BA7551" i="5"/>
  <c r="BA7552" i="5"/>
  <c r="BA7553" i="5"/>
  <c r="BA7554" i="5"/>
  <c r="BA7555" i="5"/>
  <c r="BA7556" i="5"/>
  <c r="BA7557" i="5"/>
  <c r="BA7558" i="5"/>
  <c r="BA7559" i="5"/>
  <c r="BA7560" i="5"/>
  <c r="BA7561" i="5"/>
  <c r="BA7562" i="5"/>
  <c r="BA7563" i="5"/>
  <c r="BA7564" i="5"/>
  <c r="BA7565" i="5"/>
  <c r="BA7566" i="5"/>
  <c r="BA7567" i="5"/>
  <c r="BA7568" i="5"/>
  <c r="BA7569" i="5"/>
  <c r="BA7570" i="5"/>
  <c r="BA7571" i="5"/>
  <c r="BA7572" i="5"/>
  <c r="BA7573" i="5"/>
  <c r="BA7574" i="5"/>
  <c r="BA7575" i="5"/>
  <c r="BA7576" i="5"/>
  <c r="BA7577" i="5"/>
  <c r="BA7578" i="5"/>
  <c r="BA7579" i="5"/>
  <c r="BA7580" i="5"/>
  <c r="BA7581" i="5"/>
  <c r="BA7582" i="5"/>
  <c r="BA7583" i="5"/>
  <c r="BA7584" i="5"/>
  <c r="BA7585" i="5"/>
  <c r="BA7586" i="5"/>
  <c r="BA7587" i="5"/>
  <c r="BA7588" i="5"/>
  <c r="BA7589" i="5"/>
  <c r="BA7590" i="5"/>
  <c r="BA7591" i="5"/>
  <c r="BA7592" i="5"/>
  <c r="BA7593" i="5"/>
  <c r="BA7594" i="5"/>
  <c r="BA7595" i="5"/>
  <c r="BA7596" i="5"/>
  <c r="BA7597" i="5"/>
  <c r="BA7598" i="5"/>
  <c r="BA7599" i="5"/>
  <c r="BA7600" i="5"/>
  <c r="BA7601" i="5"/>
  <c r="BA7602" i="5"/>
  <c r="BA7603" i="5"/>
  <c r="BA7604" i="5"/>
  <c r="BA7605" i="5"/>
  <c r="BA7606" i="5"/>
  <c r="BA7607" i="5"/>
  <c r="BA7608" i="5"/>
  <c r="BA7609" i="5"/>
  <c r="BA7610" i="5"/>
  <c r="BA7611" i="5"/>
  <c r="BA7612" i="5"/>
  <c r="BA7613" i="5"/>
  <c r="BA7614" i="5"/>
  <c r="BA7615" i="5"/>
  <c r="BA7616" i="5"/>
  <c r="BA7617" i="5"/>
  <c r="BA7618" i="5"/>
  <c r="BA7619" i="5"/>
  <c r="BA7620" i="5"/>
  <c r="BA7621" i="5"/>
  <c r="BA7622" i="5"/>
  <c r="BA7623" i="5"/>
  <c r="BA7624" i="5"/>
  <c r="BA7625" i="5"/>
  <c r="BA7626" i="5"/>
  <c r="BA7627" i="5"/>
  <c r="BA7628" i="5"/>
  <c r="BA7629" i="5"/>
  <c r="BA7630" i="5"/>
  <c r="BA7631" i="5"/>
  <c r="BA7632" i="5"/>
  <c r="BA7633" i="5"/>
  <c r="BA7634" i="5"/>
  <c r="BA7635" i="5"/>
  <c r="BA7636" i="5"/>
  <c r="BA7637" i="5"/>
  <c r="BA7638" i="5"/>
  <c r="BA7639" i="5"/>
  <c r="BA7640" i="5"/>
  <c r="BA7641" i="5"/>
  <c r="BA7642" i="5"/>
  <c r="BA7643" i="5"/>
  <c r="BA7644" i="5"/>
  <c r="BA7645" i="5"/>
  <c r="BA7646" i="5"/>
  <c r="BA7647" i="5"/>
  <c r="BA7648" i="5"/>
  <c r="BA7649" i="5"/>
  <c r="BA7650" i="5"/>
  <c r="BA7651" i="5"/>
  <c r="BA7652" i="5"/>
  <c r="BA7653" i="5"/>
  <c r="BA7654" i="5"/>
  <c r="BA7655" i="5"/>
  <c r="BA7656" i="5"/>
  <c r="BA7657" i="5"/>
  <c r="BA7658" i="5"/>
  <c r="BA7659" i="5"/>
  <c r="BA7660" i="5"/>
  <c r="BA7661" i="5"/>
  <c r="BA7662" i="5"/>
  <c r="BA7663" i="5"/>
  <c r="BA7664" i="5"/>
  <c r="BA7665" i="5"/>
  <c r="BA7666" i="5"/>
  <c r="BA7667" i="5"/>
  <c r="BA7668" i="5"/>
  <c r="BA7669" i="5"/>
  <c r="BA7670" i="5"/>
  <c r="BA7671" i="5"/>
  <c r="BA7672" i="5"/>
  <c r="BA7673" i="5"/>
  <c r="BA7674" i="5"/>
  <c r="BA7675" i="5"/>
  <c r="BA7676" i="5"/>
  <c r="BA7677" i="5"/>
  <c r="BA7678" i="5"/>
  <c r="BA7679" i="5"/>
  <c r="BA7680" i="5"/>
  <c r="BA7681" i="5"/>
  <c r="BA7682" i="5"/>
  <c r="BA7683" i="5"/>
  <c r="BA7684" i="5"/>
  <c r="BA7685" i="5"/>
  <c r="BA7686" i="5"/>
  <c r="BA7687" i="5"/>
  <c r="BA7688" i="5"/>
  <c r="BA7689" i="5"/>
  <c r="BA7690" i="5"/>
  <c r="BA7691" i="5"/>
  <c r="BA7692" i="5"/>
  <c r="BA7693" i="5"/>
  <c r="BA7694" i="5"/>
  <c r="BA7695" i="5"/>
  <c r="BA7696" i="5"/>
  <c r="BA7697" i="5"/>
  <c r="BA7698" i="5"/>
  <c r="BA7699" i="5"/>
  <c r="BA7700" i="5"/>
  <c r="BA7701" i="5"/>
  <c r="BA7702" i="5"/>
  <c r="BA7703" i="5"/>
  <c r="BA7704" i="5"/>
  <c r="BA7705" i="5"/>
  <c r="BA7706" i="5"/>
  <c r="BA7707" i="5"/>
  <c r="BA7708" i="5"/>
  <c r="BA7709" i="5"/>
  <c r="BA7710" i="5"/>
  <c r="BA7711" i="5"/>
  <c r="BA7712" i="5"/>
  <c r="BA7713" i="5"/>
  <c r="BA7714" i="5"/>
  <c r="BA7715" i="5"/>
  <c r="BA7716" i="5"/>
  <c r="BA7717" i="5"/>
  <c r="BA7718" i="5"/>
  <c r="BA7719" i="5"/>
  <c r="BA7720" i="5"/>
  <c r="BA7721" i="5"/>
  <c r="BA7722" i="5"/>
  <c r="BA7723" i="5"/>
  <c r="BA7724" i="5"/>
  <c r="BA7725" i="5"/>
  <c r="BA7726" i="5"/>
  <c r="BA7727" i="5"/>
  <c r="BA7728" i="5"/>
  <c r="BA7729" i="5"/>
  <c r="BA7730" i="5"/>
  <c r="BA7731" i="5"/>
  <c r="BA7732" i="5"/>
  <c r="BA7733" i="5"/>
  <c r="BA7734" i="5"/>
  <c r="BA7735" i="5"/>
  <c r="BA7736" i="5"/>
  <c r="BA7737" i="5"/>
  <c r="BA7738" i="5"/>
  <c r="BA7739" i="5"/>
  <c r="BA7740" i="5"/>
  <c r="BA7741" i="5"/>
  <c r="BA7742" i="5"/>
  <c r="BA7743" i="5"/>
  <c r="BA7744" i="5"/>
  <c r="BA7745" i="5"/>
  <c r="BA7746" i="5"/>
  <c r="BA7747" i="5"/>
  <c r="BA7748" i="5"/>
  <c r="BA7749" i="5"/>
  <c r="BA7750" i="5"/>
  <c r="BA7751" i="5"/>
  <c r="BA7752" i="5"/>
  <c r="BA7753" i="5"/>
  <c r="BA7754" i="5"/>
  <c r="BA7755" i="5"/>
  <c r="BA7756" i="5"/>
  <c r="BA7757" i="5"/>
  <c r="BA7758" i="5"/>
  <c r="BA7759" i="5"/>
  <c r="BA7760" i="5"/>
  <c r="BA7761" i="5"/>
  <c r="BA7762" i="5"/>
  <c r="BA7763" i="5"/>
  <c r="BA7764" i="5"/>
  <c r="BA7765" i="5"/>
  <c r="BA7766" i="5"/>
  <c r="BA7767" i="5"/>
  <c r="BA7768" i="5"/>
  <c r="BA7769" i="5"/>
  <c r="BA7770" i="5"/>
  <c r="BA7771" i="5"/>
  <c r="BA7772" i="5"/>
  <c r="BA7773" i="5"/>
  <c r="BA7774" i="5"/>
  <c r="BA7775" i="5"/>
  <c r="BA7776" i="5"/>
  <c r="BA7777" i="5"/>
  <c r="BA7778" i="5"/>
  <c r="BA7779" i="5"/>
  <c r="BA7780" i="5"/>
  <c r="BA7781" i="5"/>
  <c r="BA7782" i="5"/>
  <c r="BA7783" i="5"/>
  <c r="BA7784" i="5"/>
  <c r="BA7785" i="5"/>
  <c r="BA7786" i="5"/>
  <c r="BA7787" i="5"/>
  <c r="BA7788" i="5"/>
  <c r="BA7789" i="5"/>
  <c r="BA7790" i="5"/>
  <c r="BA7791" i="5"/>
  <c r="BA7792" i="5"/>
  <c r="BA7793" i="5"/>
  <c r="BA7794" i="5"/>
  <c r="BA7795" i="5"/>
  <c r="BA7796" i="5"/>
  <c r="BA7797" i="5"/>
  <c r="BA7798" i="5"/>
  <c r="BA7799" i="5"/>
  <c r="BA7800" i="5"/>
  <c r="BA7801" i="5"/>
  <c r="BA7802" i="5"/>
  <c r="BA7803" i="5"/>
  <c r="BA7804" i="5"/>
  <c r="BA7805" i="5"/>
  <c r="BA7806" i="5"/>
  <c r="BA7807" i="5"/>
  <c r="BA7808" i="5"/>
  <c r="BA7809" i="5"/>
  <c r="BA7810" i="5"/>
  <c r="BA7811" i="5"/>
  <c r="BA7812" i="5"/>
  <c r="BA7813" i="5"/>
  <c r="BA7814" i="5"/>
  <c r="BA7815" i="5"/>
  <c r="BA7816" i="5"/>
  <c r="BA7817" i="5"/>
  <c r="BA7818" i="5"/>
  <c r="BA7819" i="5"/>
  <c r="BA7820" i="5"/>
  <c r="BA7821" i="5"/>
  <c r="BA7822" i="5"/>
  <c r="BA7823" i="5"/>
  <c r="BA7824" i="5"/>
  <c r="BA7825" i="5"/>
  <c r="BA7826" i="5"/>
  <c r="BA7827" i="5"/>
  <c r="BA7828" i="5"/>
  <c r="BA7829" i="5"/>
  <c r="BA7830" i="5"/>
  <c r="BA7831" i="5"/>
  <c r="BA7832" i="5"/>
  <c r="BA7833" i="5"/>
  <c r="BA7834" i="5"/>
  <c r="BA7835" i="5"/>
  <c r="BA7836" i="5"/>
  <c r="BA7837" i="5"/>
  <c r="BA7838" i="5"/>
  <c r="BA7839" i="5"/>
  <c r="BA7840" i="5"/>
  <c r="BA7841" i="5"/>
  <c r="BA7842" i="5"/>
  <c r="BA7843" i="5"/>
  <c r="BA7844" i="5"/>
  <c r="BA7845" i="5"/>
  <c r="BA7846" i="5"/>
  <c r="BA7847" i="5"/>
  <c r="BA7848" i="5"/>
  <c r="BA7849" i="5"/>
  <c r="BA7850" i="5"/>
  <c r="BA7851" i="5"/>
  <c r="BA7852" i="5"/>
  <c r="BA7853" i="5"/>
  <c r="BA7854" i="5"/>
  <c r="BA7855" i="5"/>
  <c r="BA7856" i="5"/>
  <c r="BA7857" i="5"/>
  <c r="BA7858" i="5"/>
  <c r="BA7859" i="5"/>
  <c r="BA7860" i="5"/>
  <c r="BA7861" i="5"/>
  <c r="BA7862" i="5"/>
  <c r="BA7863" i="5"/>
  <c r="BA7864" i="5"/>
  <c r="BA7865" i="5"/>
  <c r="BA7866" i="5"/>
  <c r="BA7867" i="5"/>
  <c r="BA7868" i="5"/>
  <c r="BA7869" i="5"/>
  <c r="BA7870" i="5"/>
  <c r="BA7871" i="5"/>
  <c r="BA7872" i="5"/>
  <c r="BA7873" i="5"/>
  <c r="BA7874" i="5"/>
  <c r="BA7875" i="5"/>
  <c r="BA7876" i="5"/>
  <c r="BA7877" i="5"/>
  <c r="BA7878" i="5"/>
  <c r="BA7879" i="5"/>
  <c r="BA7880" i="5"/>
  <c r="BA7881" i="5"/>
  <c r="BA7882" i="5"/>
  <c r="BA7883" i="5"/>
  <c r="BA7884" i="5"/>
  <c r="BA7885" i="5"/>
  <c r="BA7886" i="5"/>
  <c r="BA7887" i="5"/>
  <c r="BA7888" i="5"/>
  <c r="BA7889" i="5"/>
  <c r="BA7890" i="5"/>
  <c r="BA7891" i="5"/>
  <c r="BA7892" i="5"/>
  <c r="BA7893" i="5"/>
  <c r="BA7894" i="5"/>
  <c r="BA7895" i="5"/>
  <c r="BA7896" i="5"/>
  <c r="BA7897" i="5"/>
  <c r="BA7898" i="5"/>
  <c r="BA7899" i="5"/>
  <c r="BA7900" i="5"/>
  <c r="BA7901" i="5"/>
  <c r="BA7902" i="5"/>
  <c r="BA7903" i="5"/>
  <c r="BA7904" i="5"/>
  <c r="BA7905" i="5"/>
  <c r="BA7906" i="5"/>
  <c r="BA7907" i="5"/>
  <c r="BA7908" i="5"/>
  <c r="BA7909" i="5"/>
  <c r="BA7910" i="5"/>
  <c r="BA7911" i="5"/>
  <c r="BA7912" i="5"/>
  <c r="BA7913" i="5"/>
  <c r="BA7914" i="5"/>
  <c r="BA7915" i="5"/>
  <c r="BA7916" i="5"/>
  <c r="BA7917" i="5"/>
  <c r="BA7918" i="5"/>
  <c r="BA7919" i="5"/>
  <c r="BA7920" i="5"/>
  <c r="BA7921" i="5"/>
  <c r="BA7922" i="5"/>
  <c r="BA7923" i="5"/>
  <c r="BA7924" i="5"/>
  <c r="BA7925" i="5"/>
  <c r="BA7926" i="5"/>
  <c r="BA7927" i="5"/>
  <c r="BA7928" i="5"/>
  <c r="BA7929" i="5"/>
  <c r="BA7930" i="5"/>
  <c r="BA7931" i="5"/>
  <c r="BA7932" i="5"/>
  <c r="BA7933" i="5"/>
  <c r="BA7934" i="5"/>
  <c r="BA7935" i="5"/>
  <c r="BA7936" i="5"/>
  <c r="BA7937" i="5"/>
  <c r="BA7938" i="5"/>
  <c r="BA7939" i="5"/>
  <c r="BA7940" i="5"/>
  <c r="BA7941" i="5"/>
  <c r="BA7942" i="5"/>
  <c r="BA7943" i="5"/>
  <c r="BA7944" i="5"/>
  <c r="BA7945" i="5"/>
  <c r="BA7946" i="5"/>
  <c r="BA7947" i="5"/>
  <c r="BA7948" i="5"/>
  <c r="BA7949" i="5"/>
  <c r="BA7950" i="5"/>
  <c r="BA7951" i="5"/>
  <c r="BA7952" i="5"/>
  <c r="BA7953" i="5"/>
  <c r="BA7954" i="5"/>
  <c r="BA7955" i="5"/>
  <c r="BA7956" i="5"/>
  <c r="BA7957" i="5"/>
  <c r="BA7958" i="5"/>
  <c r="BA7959" i="5"/>
  <c r="BA7960" i="5"/>
  <c r="BA7961" i="5"/>
  <c r="BA7962" i="5"/>
  <c r="BA7963" i="5"/>
  <c r="BA7964" i="5"/>
  <c r="BA7965" i="5"/>
  <c r="BA7966" i="5"/>
  <c r="BA7967" i="5"/>
  <c r="BA7968" i="5"/>
  <c r="BA7969" i="5"/>
  <c r="BA7970" i="5"/>
  <c r="BA7971" i="5"/>
  <c r="BA7972" i="5"/>
  <c r="BA7973" i="5"/>
  <c r="BA7974" i="5"/>
  <c r="BA7975" i="5"/>
  <c r="BA7976" i="5"/>
  <c r="BA7977" i="5"/>
  <c r="BA7978" i="5"/>
  <c r="BA7979" i="5"/>
  <c r="BA7980" i="5"/>
  <c r="BA7981" i="5"/>
  <c r="BA7982" i="5"/>
  <c r="BA7983" i="5"/>
  <c r="BA7984" i="5"/>
  <c r="BA7985" i="5"/>
  <c r="BA7986" i="5"/>
  <c r="BA7987" i="5"/>
  <c r="BA7988" i="5"/>
  <c r="BA7989" i="5"/>
  <c r="BA7990" i="5"/>
  <c r="BA7991" i="5"/>
  <c r="BA7992" i="5"/>
  <c r="BA7993" i="5"/>
  <c r="BA7994" i="5"/>
  <c r="BA7995" i="5"/>
  <c r="BA7996" i="5"/>
  <c r="BA7997" i="5"/>
  <c r="BA7998" i="5"/>
  <c r="BA7999" i="5"/>
  <c r="BA8000" i="5"/>
  <c r="BA8001" i="5"/>
  <c r="BA8002" i="5"/>
  <c r="BA8003" i="5"/>
  <c r="BA8004" i="5"/>
  <c r="BA8005" i="5"/>
  <c r="BA8006" i="5"/>
  <c r="BA8007" i="5"/>
  <c r="BA8008" i="5"/>
  <c r="BA8009" i="5"/>
  <c r="BA8010" i="5"/>
  <c r="BA8011" i="5"/>
  <c r="BA8012" i="5"/>
  <c r="BA8013" i="5"/>
  <c r="BA8014" i="5"/>
  <c r="BA8015" i="5"/>
  <c r="BA8016" i="5"/>
  <c r="BA8017" i="5"/>
  <c r="BA8018" i="5"/>
  <c r="BA8019" i="5"/>
  <c r="BA8020" i="5"/>
  <c r="BA8021" i="5"/>
  <c r="BA8022" i="5"/>
  <c r="BA8023" i="5"/>
  <c r="BA8024" i="5"/>
  <c r="BA8025" i="5"/>
  <c r="BA8026" i="5"/>
  <c r="BA8027" i="5"/>
  <c r="BA8028" i="5"/>
  <c r="BA8029" i="5"/>
  <c r="BA8030" i="5"/>
  <c r="BA8031" i="5"/>
  <c r="BA8032" i="5"/>
  <c r="BA8033" i="5"/>
  <c r="BA8034" i="5"/>
  <c r="BA8035" i="5"/>
  <c r="BA8036" i="5"/>
  <c r="BA8037" i="5"/>
  <c r="BA8038" i="5"/>
  <c r="BA8039" i="5"/>
  <c r="BA8040" i="5"/>
  <c r="BA8041" i="5"/>
  <c r="BA8042" i="5"/>
  <c r="BA8043" i="5"/>
  <c r="BA8044" i="5"/>
  <c r="BA8045" i="5"/>
  <c r="BA8046" i="5"/>
  <c r="BA8047" i="5"/>
  <c r="BA8048" i="5"/>
  <c r="BA8049" i="5"/>
  <c r="BA8050" i="5"/>
  <c r="BA8051" i="5"/>
  <c r="BA8052" i="5"/>
  <c r="BA8053" i="5"/>
  <c r="BA8054" i="5"/>
  <c r="BA8055" i="5"/>
  <c r="BA8056" i="5"/>
  <c r="BA8057" i="5"/>
  <c r="BA8058" i="5"/>
  <c r="BA8059" i="5"/>
  <c r="BA8060" i="5"/>
  <c r="BA8061" i="5"/>
  <c r="BA8062" i="5"/>
  <c r="BA8063" i="5"/>
  <c r="BA8064" i="5"/>
  <c r="BA8065" i="5"/>
  <c r="BA8066" i="5"/>
  <c r="BA8067" i="5"/>
  <c r="BA8068" i="5"/>
  <c r="BA8069" i="5"/>
  <c r="BA8070" i="5"/>
  <c r="BA8071" i="5"/>
  <c r="BA8072" i="5"/>
  <c r="BA8073" i="5"/>
  <c r="BA8074" i="5"/>
  <c r="BA8075" i="5"/>
  <c r="BA8076" i="5"/>
  <c r="BA8077" i="5"/>
  <c r="BA8078" i="5"/>
  <c r="BA8079" i="5"/>
  <c r="BA8080" i="5"/>
  <c r="BA8081" i="5"/>
  <c r="BA8082" i="5"/>
  <c r="BA8083" i="5"/>
  <c r="BA8084" i="5"/>
  <c r="BA8085" i="5"/>
  <c r="BA8086" i="5"/>
  <c r="BA8087" i="5"/>
  <c r="BA8088" i="5"/>
  <c r="BA8089" i="5"/>
  <c r="BA8090" i="5"/>
  <c r="BA8091" i="5"/>
  <c r="BA8092" i="5"/>
  <c r="BA8093" i="5"/>
  <c r="BA8094" i="5"/>
  <c r="BA8095" i="5"/>
  <c r="BA8096" i="5"/>
  <c r="BA8097" i="5"/>
  <c r="BA8098" i="5"/>
  <c r="BA8099" i="5"/>
  <c r="BA8100" i="5"/>
  <c r="BA8101" i="5"/>
  <c r="BA8102" i="5"/>
  <c r="BA8103" i="5"/>
  <c r="BA8104" i="5"/>
  <c r="BA8105" i="5"/>
  <c r="BA8106" i="5"/>
  <c r="BA8107" i="5"/>
  <c r="BA8108" i="5"/>
  <c r="BA8109" i="5"/>
  <c r="BA8110" i="5"/>
  <c r="BA8111" i="5"/>
  <c r="BA8112" i="5"/>
  <c r="BA8113" i="5"/>
  <c r="BA8114" i="5"/>
  <c r="BA8115" i="5"/>
  <c r="BA8116" i="5"/>
  <c r="BA8117" i="5"/>
  <c r="BA8118" i="5"/>
  <c r="BA8119" i="5"/>
  <c r="BA8120" i="5"/>
  <c r="BA8121" i="5"/>
  <c r="BA8122" i="5"/>
  <c r="BA8123" i="5"/>
  <c r="BA8124" i="5"/>
  <c r="BA8125" i="5"/>
  <c r="BA8126" i="5"/>
  <c r="BA8127" i="5"/>
  <c r="BA8128" i="5"/>
  <c r="BA8129" i="5"/>
  <c r="BA8130" i="5"/>
  <c r="BA8131" i="5"/>
  <c r="BA8132" i="5"/>
  <c r="BA8133" i="5"/>
  <c r="BA8134" i="5"/>
  <c r="BA8135" i="5"/>
  <c r="BA8136" i="5"/>
  <c r="BA8137" i="5"/>
  <c r="BA8138" i="5"/>
  <c r="BA8139" i="5"/>
  <c r="BA8140" i="5"/>
  <c r="BA8141" i="5"/>
  <c r="BA8142" i="5"/>
  <c r="BA8143" i="5"/>
  <c r="BA8144" i="5"/>
  <c r="BA8145" i="5"/>
  <c r="BA8146" i="5"/>
  <c r="BA8147" i="5"/>
  <c r="BA8148" i="5"/>
  <c r="BA8149" i="5"/>
  <c r="BA8150" i="5"/>
  <c r="BA8151" i="5"/>
  <c r="BA8152" i="5"/>
  <c r="BA8153" i="5"/>
  <c r="BA8154" i="5"/>
  <c r="BA8155" i="5"/>
  <c r="BA8156" i="5"/>
  <c r="BA8157" i="5"/>
  <c r="BA8158" i="5"/>
  <c r="BA8159" i="5"/>
  <c r="BA8160" i="5"/>
  <c r="BA8161" i="5"/>
  <c r="BA8162" i="5"/>
  <c r="BA8163" i="5"/>
  <c r="BA8164" i="5"/>
  <c r="BA8165" i="5"/>
  <c r="BA8166" i="5"/>
  <c r="BA8167" i="5"/>
  <c r="BA8168" i="5"/>
  <c r="BA8169" i="5"/>
  <c r="BA8170" i="5"/>
  <c r="BA8171" i="5"/>
  <c r="BA8172" i="5"/>
  <c r="BA8173" i="5"/>
  <c r="BA8174" i="5"/>
  <c r="BA8175" i="5"/>
  <c r="BA8176" i="5"/>
  <c r="BA8177" i="5"/>
  <c r="BA8178" i="5"/>
  <c r="BA8179" i="5"/>
  <c r="BA8180" i="5"/>
  <c r="BA8181" i="5"/>
  <c r="BA8182" i="5"/>
  <c r="BA8183" i="5"/>
  <c r="BA8184" i="5"/>
  <c r="BA8185" i="5"/>
  <c r="BA8186" i="5"/>
  <c r="BA8187" i="5"/>
  <c r="BA8188" i="5"/>
  <c r="BA8189" i="5"/>
  <c r="BA8190" i="5"/>
  <c r="BA8191" i="5"/>
  <c r="BA8192" i="5"/>
  <c r="BA8193" i="5"/>
  <c r="BA8194" i="5"/>
  <c r="BA8195" i="5"/>
  <c r="BA8196" i="5"/>
  <c r="BA8197" i="5"/>
  <c r="BA8198" i="5"/>
  <c r="BA8199" i="5"/>
  <c r="BA8200" i="5"/>
  <c r="BA8201" i="5"/>
  <c r="BA8202" i="5"/>
  <c r="BA8203" i="5"/>
  <c r="BA8204" i="5"/>
  <c r="BA8205" i="5"/>
  <c r="BA8206" i="5"/>
  <c r="BA8207" i="5"/>
  <c r="BA8208" i="5"/>
  <c r="BA8209" i="5"/>
  <c r="BA8210" i="5"/>
  <c r="BA8211" i="5"/>
  <c r="BA8212" i="5"/>
  <c r="BA8213" i="5"/>
  <c r="BA8214" i="5"/>
  <c r="BA8215" i="5"/>
  <c r="BA8216" i="5"/>
  <c r="BA8217" i="5"/>
  <c r="BA8218" i="5"/>
  <c r="BA8219" i="5"/>
  <c r="BA8220" i="5"/>
  <c r="BA8221" i="5"/>
  <c r="BA8222" i="5"/>
  <c r="BA8223" i="5"/>
  <c r="BA8224" i="5"/>
  <c r="BA8225" i="5"/>
  <c r="BA8226" i="5"/>
  <c r="BA8227" i="5"/>
  <c r="BA8228" i="5"/>
  <c r="BA8229" i="5"/>
  <c r="BA8230" i="5"/>
  <c r="BA8231" i="5"/>
  <c r="BA8232" i="5"/>
  <c r="BA8233" i="5"/>
  <c r="BA8234" i="5"/>
  <c r="BA8235" i="5"/>
  <c r="BA8236" i="5"/>
  <c r="BA8237" i="5"/>
  <c r="BA8238" i="5"/>
  <c r="BA8239" i="5"/>
  <c r="BA8240" i="5"/>
  <c r="BA8241" i="5"/>
  <c r="BA8242" i="5"/>
  <c r="BA8243" i="5"/>
  <c r="BA8244" i="5"/>
  <c r="BA8245" i="5"/>
  <c r="BA8246" i="5"/>
  <c r="BA8247" i="5"/>
  <c r="BA8248" i="5"/>
  <c r="BA8249" i="5"/>
  <c r="BA8250" i="5"/>
  <c r="BA8251" i="5"/>
  <c r="BA8252" i="5"/>
  <c r="BA8253" i="5"/>
  <c r="BA8254" i="5"/>
  <c r="BA8255" i="5"/>
  <c r="BA8256" i="5"/>
  <c r="BA8257" i="5"/>
  <c r="BA8258" i="5"/>
  <c r="BA8259" i="5"/>
  <c r="BA8260" i="5"/>
  <c r="BA8261" i="5"/>
  <c r="BA8262" i="5"/>
  <c r="BA8263" i="5"/>
  <c r="BA8264" i="5"/>
  <c r="BA8265" i="5"/>
  <c r="BA8266" i="5"/>
  <c r="BA8267" i="5"/>
  <c r="BA8268" i="5"/>
  <c r="BA8269" i="5"/>
  <c r="BA8270" i="5"/>
  <c r="BA8271" i="5"/>
  <c r="BA8272" i="5"/>
  <c r="BA8273" i="5"/>
  <c r="BA8274" i="5"/>
  <c r="BA8275" i="5"/>
  <c r="BA8276" i="5"/>
  <c r="BA8277" i="5"/>
  <c r="BA8278" i="5"/>
  <c r="BA8279" i="5"/>
  <c r="BA8280" i="5"/>
  <c r="BA8281" i="5"/>
  <c r="BA8282" i="5"/>
  <c r="BA8283" i="5"/>
  <c r="BA8284" i="5"/>
  <c r="BA8285" i="5"/>
  <c r="BA8286" i="5"/>
  <c r="BA8287" i="5"/>
  <c r="BA8288" i="5"/>
  <c r="BA8289" i="5"/>
  <c r="BA8290" i="5"/>
  <c r="BA8291" i="5"/>
  <c r="BA8292" i="5"/>
  <c r="BA8293" i="5"/>
  <c r="BA8294" i="5"/>
  <c r="BA8295" i="5"/>
  <c r="BA8296" i="5"/>
  <c r="BA8297" i="5"/>
  <c r="BA8298" i="5"/>
  <c r="BA8299" i="5"/>
  <c r="BA8300" i="5"/>
  <c r="BA8301" i="5"/>
  <c r="BA8302" i="5"/>
  <c r="BA8303" i="5"/>
  <c r="BA8304" i="5"/>
  <c r="BA8305" i="5"/>
  <c r="BA8306" i="5"/>
  <c r="BA8307" i="5"/>
  <c r="BA8308" i="5"/>
  <c r="BA8309" i="5"/>
  <c r="BA8310" i="5"/>
  <c r="BA8311" i="5"/>
  <c r="BA8312" i="5"/>
  <c r="BA8313" i="5"/>
  <c r="BA8314" i="5"/>
  <c r="BA8315" i="5"/>
  <c r="BA8316" i="5"/>
  <c r="BA8317" i="5"/>
  <c r="BA8318" i="5"/>
  <c r="BA8319" i="5"/>
  <c r="BA8320" i="5"/>
  <c r="BA8321" i="5"/>
  <c r="BA8322" i="5"/>
  <c r="BA8323" i="5"/>
  <c r="BA8324" i="5"/>
  <c r="BA8325" i="5"/>
  <c r="BA8326" i="5"/>
  <c r="BA8327" i="5"/>
  <c r="BA8328" i="5"/>
  <c r="BA8329" i="5"/>
  <c r="BA8330" i="5"/>
  <c r="BA8331" i="5"/>
  <c r="BA8332" i="5"/>
  <c r="BA8333" i="5"/>
  <c r="BA8334" i="5"/>
  <c r="BA8335" i="5"/>
  <c r="BA8336" i="5"/>
  <c r="BA8337" i="5"/>
  <c r="BA8338" i="5"/>
  <c r="BA8339" i="5"/>
  <c r="BA8340" i="5"/>
  <c r="BA8341" i="5"/>
  <c r="BA8342" i="5"/>
  <c r="BA8343" i="5"/>
  <c r="BA8344" i="5"/>
  <c r="BA8345" i="5"/>
  <c r="BA8346" i="5"/>
  <c r="BA8347" i="5"/>
  <c r="BA8348" i="5"/>
  <c r="BA8349" i="5"/>
  <c r="BA8350" i="5"/>
  <c r="BA8351" i="5"/>
  <c r="BA8352" i="5"/>
  <c r="BA8353" i="5"/>
  <c r="BA8354" i="5"/>
  <c r="BA8355" i="5"/>
  <c r="BA8356" i="5"/>
  <c r="BA8357" i="5"/>
  <c r="BA8358" i="5"/>
  <c r="BA8359" i="5"/>
  <c r="BA8360" i="5"/>
  <c r="BA8361" i="5"/>
  <c r="BA8362" i="5"/>
  <c r="BA8363" i="5"/>
  <c r="BA8364" i="5"/>
  <c r="BA8365" i="5"/>
  <c r="BA8366" i="5"/>
  <c r="BA8367" i="5"/>
  <c r="BA8368" i="5"/>
  <c r="BA8369" i="5"/>
  <c r="BA8370" i="5"/>
  <c r="BA8371" i="5"/>
  <c r="BA8372" i="5"/>
  <c r="BA8373" i="5"/>
  <c r="BA8374" i="5"/>
  <c r="BA8375" i="5"/>
  <c r="BA8376" i="5"/>
  <c r="BA8377" i="5"/>
  <c r="BA8378" i="5"/>
  <c r="BA8379" i="5"/>
  <c r="BA8380" i="5"/>
  <c r="BA8381" i="5"/>
  <c r="BA8382" i="5"/>
  <c r="BA8383" i="5"/>
  <c r="BA8384" i="5"/>
  <c r="BA8385" i="5"/>
  <c r="BA8386" i="5"/>
  <c r="BA8387" i="5"/>
  <c r="BA8388" i="5"/>
  <c r="BA8389" i="5"/>
  <c r="BA8390" i="5"/>
  <c r="BA8391" i="5"/>
  <c r="BA8392" i="5"/>
  <c r="BA8393" i="5"/>
  <c r="BA8394" i="5"/>
  <c r="BA8395" i="5"/>
  <c r="BA8396" i="5"/>
  <c r="BA8397" i="5"/>
  <c r="BA8398" i="5"/>
  <c r="BA8399" i="5"/>
  <c r="BA8400" i="5"/>
  <c r="BA8401" i="5"/>
  <c r="BA8402" i="5"/>
  <c r="BA8403" i="5"/>
  <c r="BA8404" i="5"/>
  <c r="BA8405" i="5"/>
  <c r="BA8406" i="5"/>
  <c r="BA8407" i="5"/>
  <c r="BA8408" i="5"/>
  <c r="BA8409" i="5"/>
  <c r="BA8410" i="5"/>
  <c r="BA8411" i="5"/>
  <c r="BA8412" i="5"/>
  <c r="BA8413" i="5"/>
  <c r="BA8414" i="5"/>
  <c r="BA8415" i="5"/>
  <c r="BA8416" i="5"/>
  <c r="BA8417" i="5"/>
  <c r="BA8418" i="5"/>
  <c r="BA8419" i="5"/>
  <c r="BA8420" i="5"/>
  <c r="BA8421" i="5"/>
  <c r="BA8422" i="5"/>
  <c r="BA8423" i="5"/>
  <c r="BA8424" i="5"/>
  <c r="BA8425" i="5"/>
  <c r="BA8426" i="5"/>
  <c r="BA8427" i="5"/>
  <c r="BA8428" i="5"/>
  <c r="BA8429" i="5"/>
  <c r="BA8430" i="5"/>
  <c r="BA8431" i="5"/>
  <c r="BA8432" i="5"/>
  <c r="BA8433" i="5"/>
  <c r="BA8434" i="5"/>
  <c r="BA8435" i="5"/>
  <c r="BA8436" i="5"/>
  <c r="BA8437" i="5"/>
  <c r="BA8438" i="5"/>
  <c r="BA8439" i="5"/>
  <c r="BA8440" i="5"/>
  <c r="BA8441" i="5"/>
  <c r="BA8442" i="5"/>
  <c r="BA8443" i="5"/>
  <c r="BA8444" i="5"/>
  <c r="BA8445" i="5"/>
  <c r="BA8446" i="5"/>
  <c r="BA8447" i="5"/>
  <c r="BA8448" i="5"/>
  <c r="BA8449" i="5"/>
  <c r="BA8450" i="5"/>
  <c r="BA8451" i="5"/>
  <c r="BA8452" i="5"/>
  <c r="BA8453" i="5"/>
  <c r="BA8454" i="5"/>
  <c r="BA8455" i="5"/>
  <c r="BA8456" i="5"/>
  <c r="BA8457" i="5"/>
  <c r="BA8458" i="5"/>
  <c r="BA8459" i="5"/>
  <c r="BA8460" i="5"/>
  <c r="BA8461" i="5"/>
  <c r="BA8462" i="5"/>
  <c r="BA8463" i="5"/>
  <c r="BA8464" i="5"/>
  <c r="BA8465" i="5"/>
  <c r="BA8466" i="5"/>
  <c r="BA8467" i="5"/>
  <c r="BA8468" i="5"/>
  <c r="BA8469" i="5"/>
  <c r="BA8470" i="5"/>
  <c r="BA8471" i="5"/>
  <c r="BA8472" i="5"/>
  <c r="BA8473" i="5"/>
  <c r="BA8474" i="5"/>
  <c r="BA8475" i="5"/>
  <c r="BA8476" i="5"/>
  <c r="BA8477" i="5"/>
  <c r="BA8478" i="5"/>
  <c r="BA8479" i="5"/>
  <c r="BA8480" i="5"/>
  <c r="BA8481" i="5"/>
  <c r="BA8482" i="5"/>
  <c r="BA8483" i="5"/>
  <c r="BA8484" i="5"/>
  <c r="BA8485" i="5"/>
  <c r="BA8486" i="5"/>
  <c r="BA8487" i="5"/>
  <c r="BA8488" i="5"/>
  <c r="BA8489" i="5"/>
  <c r="BA8490" i="5"/>
  <c r="BA8491" i="5"/>
  <c r="BA8492" i="5"/>
  <c r="BA8493" i="5"/>
  <c r="BA8494" i="5"/>
  <c r="BA8495" i="5"/>
  <c r="BA8496" i="5"/>
  <c r="BA8497" i="5"/>
  <c r="BA8498" i="5"/>
  <c r="BA8499" i="5"/>
  <c r="BA8500" i="5"/>
  <c r="BA8501" i="5"/>
  <c r="BA8502" i="5"/>
  <c r="BA8503" i="5"/>
  <c r="BA8504" i="5"/>
  <c r="BA8505" i="5"/>
  <c r="BA8506" i="5"/>
  <c r="BA8507" i="5"/>
  <c r="BA8508" i="5"/>
  <c r="BA8509" i="5"/>
  <c r="BA8510" i="5"/>
  <c r="BA8511" i="5"/>
  <c r="BA8512" i="5"/>
  <c r="BA8513" i="5"/>
  <c r="BA8514" i="5"/>
  <c r="BA8515" i="5"/>
  <c r="BA8516" i="5"/>
  <c r="BA8517" i="5"/>
  <c r="BA8518" i="5"/>
  <c r="BA8519" i="5"/>
  <c r="BA8520" i="5"/>
  <c r="BA8521" i="5"/>
  <c r="BA8522" i="5"/>
  <c r="BA8523" i="5"/>
  <c r="BA8524" i="5"/>
  <c r="BA8525" i="5"/>
  <c r="BA8526" i="5"/>
  <c r="BA8527" i="5"/>
  <c r="BA8528" i="5"/>
  <c r="BA8529" i="5"/>
  <c r="BA8530" i="5"/>
  <c r="BA8531" i="5"/>
  <c r="BA8532" i="5"/>
  <c r="BA8533" i="5"/>
  <c r="BA8534" i="5"/>
  <c r="BA8535" i="5"/>
  <c r="BA8536" i="5"/>
  <c r="BA8537" i="5"/>
  <c r="BA8538" i="5"/>
  <c r="BA8539" i="5"/>
  <c r="BA8540" i="5"/>
  <c r="BA8541" i="5"/>
  <c r="BA8542" i="5"/>
  <c r="BA8543" i="5"/>
  <c r="BA8544" i="5"/>
  <c r="BA8545" i="5"/>
  <c r="BA8546" i="5"/>
  <c r="BA8547" i="5"/>
  <c r="BA8548" i="5"/>
  <c r="BA8549" i="5"/>
  <c r="BA8550" i="5"/>
  <c r="BA8551" i="5"/>
  <c r="BA8552" i="5"/>
  <c r="BA8553" i="5"/>
  <c r="BA8554" i="5"/>
  <c r="BA8555" i="5"/>
  <c r="BA8556" i="5"/>
  <c r="BA8557" i="5"/>
  <c r="BA8558" i="5"/>
  <c r="BA8559" i="5"/>
  <c r="BA8560" i="5"/>
  <c r="BA8561" i="5"/>
  <c r="BA8562" i="5"/>
  <c r="BA8563" i="5"/>
  <c r="BA8564" i="5"/>
  <c r="BA8565" i="5"/>
  <c r="BA8566" i="5"/>
  <c r="BA8567" i="5"/>
  <c r="BA8568" i="5"/>
  <c r="BA8569" i="5"/>
  <c r="BA8570" i="5"/>
  <c r="BA8571" i="5"/>
  <c r="BA8572" i="5"/>
  <c r="BA8573" i="5"/>
  <c r="BA8574" i="5"/>
  <c r="BA8575" i="5"/>
  <c r="BA8576" i="5"/>
  <c r="BA8577" i="5"/>
  <c r="BA8578" i="5"/>
  <c r="BA8579" i="5"/>
  <c r="BA8580" i="5"/>
  <c r="BA8581" i="5"/>
  <c r="BA8582" i="5"/>
  <c r="BA8583" i="5"/>
  <c r="BA8584" i="5"/>
  <c r="BA8585" i="5"/>
  <c r="BA8586" i="5"/>
  <c r="BA8587" i="5"/>
  <c r="BA8588" i="5"/>
  <c r="BA8589" i="5"/>
  <c r="BA8590" i="5"/>
  <c r="BA8591" i="5"/>
  <c r="BA8592" i="5"/>
  <c r="BA8593" i="5"/>
  <c r="BA8594" i="5"/>
  <c r="BA8595" i="5"/>
  <c r="BA8596" i="5"/>
  <c r="BA8597" i="5"/>
  <c r="BA8598" i="5"/>
  <c r="BA8599" i="5"/>
  <c r="BA8600" i="5"/>
  <c r="BA8601" i="5"/>
  <c r="BA8602" i="5"/>
  <c r="BA8603" i="5"/>
  <c r="BA8604" i="5"/>
  <c r="BA8605" i="5"/>
  <c r="BA8606" i="5"/>
  <c r="BA8607" i="5"/>
  <c r="BA8608" i="5"/>
  <c r="BA8609" i="5"/>
  <c r="BA8610" i="5"/>
  <c r="BA8611" i="5"/>
  <c r="BA8612" i="5"/>
  <c r="BA8613" i="5"/>
  <c r="BA8614" i="5"/>
  <c r="BA8615" i="5"/>
  <c r="BA8616" i="5"/>
  <c r="BA8617" i="5"/>
  <c r="BA8618" i="5"/>
  <c r="BA8619" i="5"/>
  <c r="BA8620" i="5"/>
  <c r="BA8621" i="5"/>
  <c r="BA8622" i="5"/>
  <c r="BA8623" i="5"/>
  <c r="BA8624" i="5"/>
  <c r="BA8625" i="5"/>
  <c r="BA8626" i="5"/>
  <c r="BA8627" i="5"/>
  <c r="BA8628" i="5"/>
  <c r="BA8629" i="5"/>
  <c r="BA8630" i="5"/>
  <c r="BA8631" i="5"/>
  <c r="BA8632" i="5"/>
  <c r="BA8633" i="5"/>
  <c r="BA8634" i="5"/>
  <c r="BA8635" i="5"/>
  <c r="BA8636" i="5"/>
  <c r="BA8637" i="5"/>
  <c r="BA8638" i="5"/>
  <c r="BA8639" i="5"/>
  <c r="BA8640" i="5"/>
  <c r="BA8641" i="5"/>
  <c r="BA8642" i="5"/>
  <c r="BA8643" i="5"/>
  <c r="BA8644" i="5"/>
  <c r="BA8645" i="5"/>
  <c r="BA8646" i="5"/>
  <c r="BA8647" i="5"/>
  <c r="BA8648" i="5"/>
  <c r="BA8649" i="5"/>
  <c r="BA8650" i="5"/>
  <c r="BA8651" i="5"/>
  <c r="BA8652" i="5"/>
  <c r="BA8653" i="5"/>
  <c r="BA8654" i="5"/>
  <c r="BA8655" i="5"/>
  <c r="BA8656" i="5"/>
  <c r="BA8657" i="5"/>
  <c r="BA8658" i="5"/>
  <c r="BA8659" i="5"/>
  <c r="BA8660" i="5"/>
  <c r="BA8661" i="5"/>
  <c r="BA8662" i="5"/>
  <c r="BA8663" i="5"/>
  <c r="BA8664" i="5"/>
  <c r="BA8665" i="5"/>
  <c r="BA8666" i="5"/>
  <c r="BA8667" i="5"/>
  <c r="BA8668" i="5"/>
  <c r="BA8669" i="5"/>
  <c r="BA8670" i="5"/>
  <c r="BA8671" i="5"/>
  <c r="BA8672" i="5"/>
  <c r="BA8673" i="5"/>
  <c r="BA8674" i="5"/>
  <c r="BA8675" i="5"/>
  <c r="BA8676" i="5"/>
  <c r="BA8677" i="5"/>
  <c r="BA8678" i="5"/>
  <c r="BA8679" i="5"/>
  <c r="BA8680" i="5"/>
  <c r="BA8681" i="5"/>
  <c r="BA8682" i="5"/>
  <c r="BA8683" i="5"/>
  <c r="BA8684" i="5"/>
  <c r="BA8685" i="5"/>
  <c r="BA8686" i="5"/>
  <c r="BA8687" i="5"/>
  <c r="BA8688" i="5"/>
  <c r="BA8689" i="5"/>
  <c r="BA8690" i="5"/>
  <c r="BA8691" i="5"/>
  <c r="BA8692" i="5"/>
  <c r="BA8693" i="5"/>
  <c r="BA8694" i="5"/>
  <c r="BA8695" i="5"/>
  <c r="BA8696" i="5"/>
  <c r="BA8697" i="5"/>
  <c r="BA8698" i="5"/>
  <c r="BA8699" i="5"/>
  <c r="BA8700" i="5"/>
  <c r="BA8701" i="5"/>
  <c r="BA8702" i="5"/>
  <c r="BA8703" i="5"/>
  <c r="BA8704" i="5"/>
  <c r="BA8705" i="5"/>
  <c r="BA8706" i="5"/>
  <c r="BA8707" i="5"/>
  <c r="BA8708" i="5"/>
  <c r="BA8709" i="5"/>
  <c r="BA8710" i="5"/>
  <c r="BA8711" i="5"/>
  <c r="BA8712" i="5"/>
  <c r="BA8713" i="5"/>
  <c r="BA8714" i="5"/>
  <c r="BA8715" i="5"/>
  <c r="BA8716" i="5"/>
  <c r="BA8717" i="5"/>
  <c r="BA8718" i="5"/>
  <c r="BA8719" i="5"/>
  <c r="BA8720" i="5"/>
  <c r="BA8721" i="5"/>
  <c r="BA8722" i="5"/>
  <c r="BA8723" i="5"/>
  <c r="BA8724" i="5"/>
  <c r="BA8725" i="5"/>
  <c r="BA8726" i="5"/>
  <c r="BA8727" i="5"/>
  <c r="BA8728" i="5"/>
  <c r="BA8729" i="5"/>
  <c r="BA8730" i="5"/>
  <c r="BA8731" i="5"/>
  <c r="BA8732" i="5"/>
  <c r="BA8733" i="5"/>
  <c r="BA8734" i="5"/>
  <c r="BA8735" i="5"/>
  <c r="BA8736" i="5"/>
  <c r="BA8737" i="5"/>
  <c r="BA8738" i="5"/>
  <c r="BA8739" i="5"/>
  <c r="BA8740" i="5"/>
  <c r="BA8741" i="5"/>
  <c r="BA8742" i="5"/>
  <c r="BA8743" i="5"/>
  <c r="BA8744" i="5"/>
  <c r="BA8745" i="5"/>
  <c r="BA8746" i="5"/>
  <c r="BA8747" i="5"/>
  <c r="BA8748" i="5"/>
  <c r="BA8749" i="5"/>
  <c r="BA8750" i="5"/>
  <c r="BA8751" i="5"/>
  <c r="BA8752" i="5"/>
  <c r="BA8753" i="5"/>
  <c r="BA8754" i="5"/>
  <c r="BA8755" i="5"/>
  <c r="BA8756" i="5"/>
  <c r="BA8757" i="5"/>
  <c r="BA8758" i="5"/>
  <c r="BA8759" i="5"/>
  <c r="BA8760" i="5"/>
  <c r="BA8761" i="5"/>
  <c r="BA8762" i="5"/>
  <c r="BA8763" i="5"/>
  <c r="BA8764" i="5"/>
  <c r="BA8765" i="5"/>
  <c r="BA8766" i="5"/>
  <c r="BA8767" i="5"/>
  <c r="BA8768" i="5"/>
  <c r="BA8769" i="5"/>
  <c r="BA8770" i="5"/>
  <c r="BA8771" i="5"/>
  <c r="BA8772" i="5"/>
  <c r="BA8773" i="5"/>
  <c r="BA8774" i="5"/>
  <c r="BA8775" i="5"/>
  <c r="BA8776" i="5"/>
  <c r="BA8777" i="5"/>
  <c r="BA8778" i="5"/>
  <c r="BA8779" i="5"/>
  <c r="BA8780" i="5"/>
  <c r="BA8781" i="5"/>
  <c r="BA8782" i="5"/>
  <c r="BA8783" i="5"/>
  <c r="BA8784" i="5"/>
  <c r="BA8785" i="5"/>
  <c r="BA8786" i="5"/>
  <c r="BA8787" i="5"/>
  <c r="BA8788" i="5"/>
  <c r="BA8789" i="5"/>
  <c r="BA8790" i="5"/>
  <c r="BA8791" i="5"/>
  <c r="BA8792" i="5"/>
  <c r="BA8793" i="5"/>
  <c r="BA8794" i="5"/>
  <c r="BA8795" i="5"/>
  <c r="BA8796" i="5"/>
  <c r="BA8797" i="5"/>
  <c r="BA8798" i="5"/>
  <c r="BA8799" i="5"/>
  <c r="BA8800" i="5"/>
  <c r="BA8801" i="5"/>
  <c r="BA8802" i="5"/>
  <c r="BA8803" i="5"/>
  <c r="BA8804" i="5"/>
  <c r="BA8805" i="5"/>
  <c r="BA8806" i="5"/>
  <c r="BA8807" i="5"/>
  <c r="BA8808" i="5"/>
  <c r="BA8809" i="5"/>
  <c r="BA8810" i="5"/>
  <c r="BA8811" i="5"/>
  <c r="BA8812" i="5"/>
  <c r="BA8813" i="5"/>
  <c r="BA8814" i="5"/>
  <c r="BA8815" i="5"/>
  <c r="BA8816" i="5"/>
  <c r="BA8817" i="5"/>
  <c r="BA8818" i="5"/>
  <c r="BA8819" i="5"/>
  <c r="BA8820" i="5"/>
  <c r="BA8821" i="5"/>
  <c r="BA8822" i="5"/>
  <c r="BA8823" i="5"/>
  <c r="BA8824" i="5"/>
  <c r="BA8825" i="5"/>
  <c r="BA8826" i="5"/>
  <c r="BA8827" i="5"/>
  <c r="BA8828" i="5"/>
  <c r="BA8829" i="5"/>
  <c r="BA8830" i="5"/>
  <c r="BA8831" i="5"/>
  <c r="BA8832" i="5"/>
  <c r="BA8833" i="5"/>
  <c r="BA8834" i="5"/>
  <c r="BA8835" i="5"/>
  <c r="BA8836" i="5"/>
  <c r="BA8837" i="5"/>
  <c r="BA8838" i="5"/>
  <c r="BA8839" i="5"/>
  <c r="BA8840" i="5"/>
  <c r="BA8841" i="5"/>
  <c r="BA8842" i="5"/>
  <c r="BA8843" i="5"/>
  <c r="BA8844" i="5"/>
  <c r="BA8845" i="5"/>
  <c r="BA8846" i="5"/>
  <c r="BA8847" i="5"/>
  <c r="BA8848" i="5"/>
  <c r="BA8849" i="5"/>
  <c r="BA8850" i="5"/>
  <c r="BA8851" i="5"/>
  <c r="BA8852" i="5"/>
  <c r="BA8853" i="5"/>
  <c r="BA8854" i="5"/>
  <c r="BA8855" i="5"/>
  <c r="BA8856" i="5"/>
  <c r="BA8857" i="5"/>
  <c r="BA8858" i="5"/>
  <c r="BA8859" i="5"/>
  <c r="BA8860" i="5"/>
  <c r="BA8861" i="5"/>
  <c r="BA8862" i="5"/>
  <c r="BA8863" i="5"/>
  <c r="BA8864" i="5"/>
  <c r="BA8865" i="5"/>
  <c r="BA8866" i="5"/>
  <c r="BA8867" i="5"/>
  <c r="BA8868" i="5"/>
  <c r="BA8869" i="5"/>
  <c r="BA8870" i="5"/>
  <c r="BA8871" i="5"/>
  <c r="BA8872" i="5"/>
  <c r="BA8873" i="5"/>
  <c r="BA8874" i="5"/>
  <c r="BA8875" i="5"/>
  <c r="BA8876" i="5"/>
  <c r="BA8877" i="5"/>
  <c r="BA8878" i="5"/>
  <c r="BA8879" i="5"/>
  <c r="BA8880" i="5"/>
  <c r="BA8881" i="5"/>
  <c r="BA8882" i="5"/>
  <c r="BA8883" i="5"/>
  <c r="BA8884" i="5"/>
  <c r="BA8885" i="5"/>
  <c r="BA8886" i="5"/>
  <c r="BA8887" i="5"/>
  <c r="BA8888" i="5"/>
  <c r="BA8889" i="5"/>
  <c r="BA8890" i="5"/>
  <c r="BA8891" i="5"/>
  <c r="BA8892" i="5"/>
  <c r="BA8893" i="5"/>
  <c r="BA8894" i="5"/>
  <c r="BA8895" i="5"/>
  <c r="BA8896" i="5"/>
  <c r="BA8897" i="5"/>
  <c r="BA8898" i="5"/>
  <c r="BA8899" i="5"/>
  <c r="BA8900" i="5"/>
  <c r="BA8901" i="5"/>
  <c r="BA8902" i="5"/>
  <c r="BA8903" i="5"/>
  <c r="BA8904" i="5"/>
  <c r="BA8905" i="5"/>
  <c r="BA8906" i="5"/>
  <c r="BA8907" i="5"/>
  <c r="BA8908" i="5"/>
  <c r="BA8909" i="5"/>
  <c r="BA8910" i="5"/>
  <c r="BA8911" i="5"/>
  <c r="BA8912" i="5"/>
  <c r="BA8913" i="5"/>
  <c r="BA8914" i="5"/>
  <c r="BA8915" i="5"/>
  <c r="BA8916" i="5"/>
  <c r="BA8917" i="5"/>
  <c r="BA8918" i="5"/>
  <c r="BA8919" i="5"/>
  <c r="BA8920" i="5"/>
  <c r="BA8921" i="5"/>
  <c r="BA8922" i="5"/>
  <c r="BA8923" i="5"/>
  <c r="BA8924" i="5"/>
  <c r="BA8925" i="5"/>
  <c r="BA8926" i="5"/>
  <c r="BA8927" i="5"/>
  <c r="BA8928" i="5"/>
  <c r="BA8929" i="5"/>
  <c r="BA8930" i="5"/>
  <c r="BA8931" i="5"/>
  <c r="BA8932" i="5"/>
  <c r="BA8933" i="5"/>
  <c r="BA8934" i="5"/>
  <c r="BA8935" i="5"/>
  <c r="BA8936" i="5"/>
  <c r="BA8937" i="5"/>
  <c r="BA8938" i="5"/>
  <c r="BA8939" i="5"/>
  <c r="BA8940" i="5"/>
  <c r="BA8941" i="5"/>
  <c r="BA8942" i="5"/>
  <c r="BA8943" i="5"/>
  <c r="BA8944" i="5"/>
  <c r="BA8945" i="5"/>
  <c r="BA8946" i="5"/>
  <c r="BA8947" i="5"/>
  <c r="BA8948" i="5"/>
  <c r="BA8949" i="5"/>
  <c r="BA8950" i="5"/>
  <c r="BA8951" i="5"/>
  <c r="BA8952" i="5"/>
  <c r="BA8953" i="5"/>
  <c r="BA8954" i="5"/>
  <c r="BA8955" i="5"/>
  <c r="BA8956" i="5"/>
  <c r="BA8957" i="5"/>
  <c r="BA8958" i="5"/>
  <c r="BA8959" i="5"/>
  <c r="BA8960" i="5"/>
  <c r="BA8961" i="5"/>
  <c r="BA8962" i="5"/>
  <c r="BA8963" i="5"/>
  <c r="BA8964" i="5"/>
  <c r="BA8965" i="5"/>
  <c r="BA8966" i="5"/>
  <c r="BA8967" i="5"/>
  <c r="BA8968" i="5"/>
  <c r="BA8969" i="5"/>
  <c r="BA8970" i="5"/>
  <c r="BA8971" i="5"/>
  <c r="BA8972" i="5"/>
  <c r="BA8973" i="5"/>
  <c r="BA8974" i="5"/>
  <c r="BA8975" i="5"/>
  <c r="BA8976" i="5"/>
  <c r="BA8977" i="5"/>
  <c r="BA8978" i="5"/>
  <c r="BA8979" i="5"/>
  <c r="BA8980" i="5"/>
  <c r="BA8981" i="5"/>
  <c r="BA8982" i="5"/>
  <c r="BA8983" i="5"/>
  <c r="BA8984" i="5"/>
  <c r="BA8985" i="5"/>
  <c r="BA8986" i="5"/>
  <c r="BA8987" i="5"/>
  <c r="BA8988" i="5"/>
  <c r="BA8989" i="5"/>
  <c r="BA8990" i="5"/>
  <c r="BA8991" i="5"/>
  <c r="BA8992" i="5"/>
  <c r="BA8993" i="5"/>
  <c r="BA8994" i="5"/>
  <c r="BA8995" i="5"/>
  <c r="BA8996" i="5"/>
  <c r="BA8997" i="5"/>
  <c r="BA8998" i="5"/>
  <c r="BA8999" i="5"/>
  <c r="BA9000" i="5"/>
  <c r="BA9001" i="5"/>
  <c r="BA9002" i="5"/>
  <c r="BA9003" i="5"/>
  <c r="BA9004" i="5"/>
  <c r="BA9005" i="5"/>
  <c r="BA9006" i="5"/>
  <c r="BA9007" i="5"/>
  <c r="BA9008" i="5"/>
  <c r="BA9009" i="5"/>
  <c r="BA9010" i="5"/>
  <c r="BA9011" i="5"/>
  <c r="BA9012" i="5"/>
  <c r="BA9013" i="5"/>
  <c r="BA9014" i="5"/>
  <c r="BA9015" i="5"/>
  <c r="BA9016" i="5"/>
  <c r="BA9017" i="5"/>
  <c r="BA9018" i="5"/>
  <c r="BA9019" i="5"/>
  <c r="BA9020" i="5"/>
  <c r="BA9021" i="5"/>
  <c r="BA9022" i="5"/>
  <c r="BA9023" i="5"/>
  <c r="BA9024" i="5"/>
  <c r="BA9025" i="5"/>
  <c r="BA9026" i="5"/>
  <c r="BA9027" i="5"/>
  <c r="BA9028" i="5"/>
  <c r="BA9029" i="5"/>
  <c r="BA9030" i="5"/>
  <c r="BA9031" i="5"/>
  <c r="BA9032" i="5"/>
  <c r="BA9033" i="5"/>
  <c r="BA9034" i="5"/>
  <c r="BA9035" i="5"/>
  <c r="BA9036" i="5"/>
  <c r="BA9037" i="5"/>
  <c r="BA9038" i="5"/>
  <c r="BA9039" i="5"/>
  <c r="BA9040" i="5"/>
  <c r="BA9041" i="5"/>
  <c r="BA9042" i="5"/>
  <c r="BA9043" i="5"/>
  <c r="BA9044" i="5"/>
  <c r="BA9045" i="5"/>
  <c r="BA9046" i="5"/>
  <c r="BA9047" i="5"/>
  <c r="BA9048" i="5"/>
  <c r="BA9049" i="5"/>
  <c r="BA9050" i="5"/>
  <c r="BA9051" i="5"/>
  <c r="BA9052" i="5"/>
  <c r="BA9053" i="5"/>
  <c r="BA9054" i="5"/>
  <c r="BA9055" i="5"/>
  <c r="BA9056" i="5"/>
  <c r="BA9057" i="5"/>
  <c r="BA9058" i="5"/>
  <c r="BA9059" i="5"/>
  <c r="BA9060" i="5"/>
  <c r="BA9061" i="5"/>
  <c r="BA9062" i="5"/>
  <c r="BA9063" i="5"/>
  <c r="BA9064" i="5"/>
  <c r="BA9065" i="5"/>
  <c r="BA9066" i="5"/>
  <c r="BA9067" i="5"/>
  <c r="BA9068" i="5"/>
  <c r="BA9069" i="5"/>
  <c r="BA9070" i="5"/>
  <c r="BA9071" i="5"/>
  <c r="BA9072" i="5"/>
  <c r="BA9073" i="5"/>
  <c r="BA9074" i="5"/>
  <c r="BA9075" i="5"/>
  <c r="BA9076" i="5"/>
  <c r="BA9077" i="5"/>
  <c r="BA9078" i="5"/>
  <c r="BA9079" i="5"/>
  <c r="BA9080" i="5"/>
  <c r="BA9081" i="5"/>
  <c r="BA9082" i="5"/>
  <c r="BA9083" i="5"/>
  <c r="BA9084" i="5"/>
  <c r="BA9085" i="5"/>
  <c r="BA9086" i="5"/>
  <c r="BA9087" i="5"/>
  <c r="BA9088" i="5"/>
  <c r="BA9089" i="5"/>
  <c r="BA9090" i="5"/>
  <c r="BA9091" i="5"/>
  <c r="BA9092" i="5"/>
  <c r="BA9093" i="5"/>
  <c r="BA9094" i="5"/>
  <c r="BA9095" i="5"/>
  <c r="BA9096" i="5"/>
  <c r="BA9097" i="5"/>
  <c r="BA9098" i="5"/>
  <c r="BA9099" i="5"/>
  <c r="BA9100" i="5"/>
  <c r="BA9101" i="5"/>
  <c r="BA9102" i="5"/>
  <c r="BA9103" i="5"/>
  <c r="BA9104" i="5"/>
  <c r="BA9105" i="5"/>
  <c r="BA9106" i="5"/>
  <c r="BA9107" i="5"/>
  <c r="BA9108" i="5"/>
  <c r="BA9109" i="5"/>
  <c r="BA9110" i="5"/>
  <c r="BA9111" i="5"/>
  <c r="BA9112" i="5"/>
  <c r="BA9113" i="5"/>
  <c r="BA9114" i="5"/>
  <c r="BA9115" i="5"/>
  <c r="BA9116" i="5"/>
  <c r="BA9117" i="5"/>
  <c r="BA9118" i="5"/>
  <c r="BA9119" i="5"/>
  <c r="BA9120" i="5"/>
  <c r="BA9121" i="5"/>
  <c r="BA9122" i="5"/>
  <c r="BA9123" i="5"/>
  <c r="BA9124" i="5"/>
  <c r="BA9125" i="5"/>
  <c r="BA9126" i="5"/>
  <c r="BA9127" i="5"/>
  <c r="BA9128" i="5"/>
  <c r="BA9129" i="5"/>
  <c r="BA9130" i="5"/>
  <c r="BA9131" i="5"/>
  <c r="BA9132" i="5"/>
  <c r="BA9133" i="5"/>
  <c r="BA9134" i="5"/>
  <c r="BA9135" i="5"/>
  <c r="BA9136" i="5"/>
  <c r="BA9137" i="5"/>
  <c r="BA9138" i="5"/>
  <c r="BA9139" i="5"/>
  <c r="BA9140" i="5"/>
  <c r="BA9141" i="5"/>
  <c r="BA9142" i="5"/>
  <c r="BA9143" i="5"/>
  <c r="BA9144" i="5"/>
  <c r="BA9145" i="5"/>
  <c r="BA9146" i="5"/>
  <c r="BA9147" i="5"/>
  <c r="BA9148" i="5"/>
  <c r="BA9149" i="5"/>
  <c r="BA9150" i="5"/>
  <c r="BA9151" i="5"/>
  <c r="BA9152" i="5"/>
  <c r="BA9153" i="5"/>
  <c r="BA9154" i="5"/>
  <c r="BA9155" i="5"/>
  <c r="BA9156" i="5"/>
  <c r="BA9157" i="5"/>
  <c r="BA9158" i="5"/>
  <c r="BA9159" i="5"/>
  <c r="BA9160" i="5"/>
  <c r="BA9161" i="5"/>
  <c r="BA9162" i="5"/>
  <c r="BA9163" i="5"/>
  <c r="BA9164" i="5"/>
  <c r="BA9165" i="5"/>
  <c r="BA9166" i="5"/>
  <c r="BA9167" i="5"/>
  <c r="BA9168" i="5"/>
  <c r="BA9169" i="5"/>
  <c r="BA9170" i="5"/>
  <c r="BA9171" i="5"/>
  <c r="BA9172" i="5"/>
  <c r="BA9173" i="5"/>
  <c r="BA9174" i="5"/>
  <c r="BA9175" i="5"/>
  <c r="BA9176" i="5"/>
  <c r="BA9177" i="5"/>
  <c r="BA9178" i="5"/>
  <c r="BA9179" i="5"/>
  <c r="BA9180" i="5"/>
  <c r="BA9181" i="5"/>
  <c r="BA9182" i="5"/>
  <c r="BA9183" i="5"/>
  <c r="BA9184" i="5"/>
  <c r="BA9185" i="5"/>
  <c r="BA9186" i="5"/>
  <c r="BA9187" i="5"/>
  <c r="BA9188" i="5"/>
  <c r="BA9189" i="5"/>
  <c r="BA9190" i="5"/>
  <c r="BA9191" i="5"/>
  <c r="BA9192" i="5"/>
  <c r="BA9193" i="5"/>
  <c r="BA9194" i="5"/>
  <c r="BA9195" i="5"/>
  <c r="BA9196" i="5"/>
  <c r="BA9197" i="5"/>
  <c r="BA9198" i="5"/>
  <c r="BA9199" i="5"/>
  <c r="BA9200" i="5"/>
  <c r="BA9201" i="5"/>
  <c r="BA9202" i="5"/>
  <c r="BA9203" i="5"/>
  <c r="BA9204" i="5"/>
  <c r="BA9205" i="5"/>
  <c r="BA9206" i="5"/>
  <c r="BA9207" i="5"/>
  <c r="BA9208" i="5"/>
  <c r="BA9209" i="5"/>
  <c r="BA9210" i="5"/>
  <c r="BA9211" i="5"/>
  <c r="BA9212" i="5"/>
  <c r="BA9213" i="5"/>
  <c r="BA9214" i="5"/>
  <c r="BA9215" i="5"/>
  <c r="BA9216" i="5"/>
  <c r="BA9217" i="5"/>
  <c r="BA9218" i="5"/>
  <c r="BA9219" i="5"/>
  <c r="BA9220" i="5"/>
  <c r="BA9221" i="5"/>
  <c r="BA9222" i="5"/>
  <c r="BA9223" i="5"/>
  <c r="BA9224" i="5"/>
  <c r="BA9225" i="5"/>
  <c r="BA9226" i="5"/>
  <c r="BA9227" i="5"/>
  <c r="BA9228" i="5"/>
  <c r="BA9229" i="5"/>
  <c r="BA9230" i="5"/>
  <c r="BA9231" i="5"/>
  <c r="BA9232" i="5"/>
  <c r="BA9233" i="5"/>
  <c r="BA9234" i="5"/>
  <c r="BA9235" i="5"/>
  <c r="BA9236" i="5"/>
  <c r="BA9237" i="5"/>
  <c r="BA9238" i="5"/>
  <c r="BA9239" i="5"/>
  <c r="BA9240" i="5"/>
  <c r="BA9241" i="5"/>
  <c r="BA9242" i="5"/>
  <c r="BA9243" i="5"/>
  <c r="BA9244" i="5"/>
  <c r="BA9245" i="5"/>
  <c r="BA9246" i="5"/>
  <c r="BA9247" i="5"/>
  <c r="BA9248" i="5"/>
  <c r="BA9249" i="5"/>
  <c r="BA9250" i="5"/>
  <c r="BA9251" i="5"/>
  <c r="BA9252" i="5"/>
  <c r="BA9253" i="5"/>
  <c r="BA9254" i="5"/>
  <c r="BA9255" i="5"/>
  <c r="BA9256" i="5"/>
  <c r="BA9257" i="5"/>
  <c r="BA9258" i="5"/>
  <c r="BA9259" i="5"/>
  <c r="BA9260" i="5"/>
  <c r="BA9261" i="5"/>
  <c r="BA9262" i="5"/>
  <c r="BA9263" i="5"/>
  <c r="BA9264" i="5"/>
  <c r="BA9265" i="5"/>
  <c r="BA9266" i="5"/>
  <c r="BA9267" i="5"/>
  <c r="BA9268" i="5"/>
  <c r="BA9269" i="5"/>
  <c r="BA9270" i="5"/>
  <c r="BA9271" i="5"/>
  <c r="BA9272" i="5"/>
  <c r="BA9273" i="5"/>
  <c r="BA9274" i="5"/>
  <c r="BA9275" i="5"/>
  <c r="BA9276" i="5"/>
  <c r="BA9277" i="5"/>
  <c r="BA9278" i="5"/>
  <c r="BA9279" i="5"/>
  <c r="BA9280" i="5"/>
  <c r="BA9281" i="5"/>
  <c r="BA9282" i="5"/>
  <c r="BA9283" i="5"/>
  <c r="BA9284" i="5"/>
  <c r="BA9285" i="5"/>
  <c r="BA9286" i="5"/>
  <c r="BA9287" i="5"/>
  <c r="BA9288" i="5"/>
  <c r="BA9289" i="5"/>
  <c r="BA9290" i="5"/>
  <c r="BA9291" i="5"/>
  <c r="BA9292" i="5"/>
  <c r="BA9293" i="5"/>
  <c r="BA9294" i="5"/>
  <c r="BA9295" i="5"/>
  <c r="BA9296" i="5"/>
  <c r="BA9297" i="5"/>
  <c r="BA9298" i="5"/>
  <c r="BA9299" i="5"/>
  <c r="BA9300" i="5"/>
  <c r="BA9301" i="5"/>
  <c r="BA9302" i="5"/>
  <c r="BA9303" i="5"/>
  <c r="BA9304" i="5"/>
  <c r="BA9305" i="5"/>
  <c r="BA9306" i="5"/>
  <c r="BA9307" i="5"/>
  <c r="BA9308" i="5"/>
  <c r="BA9309" i="5"/>
  <c r="BA9310" i="5"/>
  <c r="BA9311" i="5"/>
  <c r="BA9312" i="5"/>
  <c r="BA9313" i="5"/>
  <c r="BA9314" i="5"/>
  <c r="BA9315" i="5"/>
  <c r="BA9316" i="5"/>
  <c r="BA9317" i="5"/>
  <c r="BA9318" i="5"/>
  <c r="BA9319" i="5"/>
  <c r="BA9320" i="5"/>
  <c r="BA9321" i="5"/>
  <c r="BA9322" i="5"/>
  <c r="BA9323" i="5"/>
  <c r="BA9324" i="5"/>
  <c r="BA9325" i="5"/>
  <c r="BA9326" i="5"/>
  <c r="BA9327" i="5"/>
  <c r="BA9328" i="5"/>
  <c r="BA9329" i="5"/>
  <c r="BA9330" i="5"/>
  <c r="BA9331" i="5"/>
  <c r="BA9332" i="5"/>
  <c r="BA9333" i="5"/>
  <c r="BA9334" i="5"/>
  <c r="BA9335" i="5"/>
  <c r="BA9336" i="5"/>
  <c r="BA9337" i="5"/>
  <c r="BA9338" i="5"/>
  <c r="BA9339" i="5"/>
  <c r="BA9340" i="5"/>
  <c r="BA9341" i="5"/>
  <c r="BA9342" i="5"/>
  <c r="BA9343" i="5"/>
  <c r="BA9344" i="5"/>
  <c r="BA9345" i="5"/>
  <c r="BA9346" i="5"/>
  <c r="BA9347" i="5"/>
  <c r="BA9348" i="5"/>
  <c r="BA9349" i="5"/>
  <c r="BA9350" i="5"/>
  <c r="BA9351" i="5"/>
  <c r="BA9352" i="5"/>
  <c r="BA9353" i="5"/>
  <c r="BA9354" i="5"/>
  <c r="BA9355" i="5"/>
  <c r="BA9356" i="5"/>
  <c r="BA9357" i="5"/>
  <c r="BA9358" i="5"/>
  <c r="BA9359" i="5"/>
  <c r="BA9360" i="5"/>
  <c r="BA9361" i="5"/>
  <c r="BA9362" i="5"/>
  <c r="BA9363" i="5"/>
  <c r="BA9364" i="5"/>
  <c r="BA9365" i="5"/>
  <c r="BA9366" i="5"/>
  <c r="BA9367" i="5"/>
  <c r="BA9368" i="5"/>
  <c r="BA9369" i="5"/>
  <c r="BA9370" i="5"/>
  <c r="BA9371" i="5"/>
  <c r="BA9372" i="5"/>
  <c r="BA9373" i="5"/>
  <c r="BA9374" i="5"/>
  <c r="BA9375" i="5"/>
  <c r="BA9376" i="5"/>
  <c r="BA9377" i="5"/>
  <c r="BA9378" i="5"/>
  <c r="BA9379" i="5"/>
  <c r="BA9380" i="5"/>
  <c r="BA9381" i="5"/>
  <c r="BA9382" i="5"/>
  <c r="BA9383" i="5"/>
  <c r="BA9384" i="5"/>
  <c r="BA9385" i="5"/>
  <c r="BA9386" i="5"/>
  <c r="BA9387" i="5"/>
  <c r="BA9388" i="5"/>
  <c r="BA9389" i="5"/>
  <c r="BA9390" i="5"/>
  <c r="BA9391" i="5"/>
  <c r="BA9392" i="5"/>
  <c r="BA9393" i="5"/>
  <c r="BA9394" i="5"/>
  <c r="BA9395" i="5"/>
  <c r="BA9396" i="5"/>
  <c r="BA9397" i="5"/>
  <c r="BA9398" i="5"/>
  <c r="BA9399" i="5"/>
  <c r="BA9400" i="5"/>
  <c r="BA9401" i="5"/>
  <c r="BA9402" i="5"/>
  <c r="BA9403" i="5"/>
  <c r="BA9404" i="5"/>
  <c r="BA9405" i="5"/>
  <c r="BA9406" i="5"/>
  <c r="BA9407" i="5"/>
  <c r="BA9408" i="5"/>
  <c r="BA9409" i="5"/>
  <c r="BA9410" i="5"/>
  <c r="BA9411" i="5"/>
  <c r="BA9412" i="5"/>
  <c r="BA9413" i="5"/>
  <c r="BA9414" i="5"/>
  <c r="BA9415" i="5"/>
  <c r="BA9416" i="5"/>
  <c r="BA9417" i="5"/>
  <c r="BA9418" i="5"/>
  <c r="BA9419" i="5"/>
  <c r="BA9420" i="5"/>
  <c r="BA9421" i="5"/>
  <c r="BA9422" i="5"/>
  <c r="BA9423" i="5"/>
  <c r="BA9424" i="5"/>
  <c r="BA9425" i="5"/>
  <c r="BA9426" i="5"/>
  <c r="BA9427" i="5"/>
  <c r="BA9428" i="5"/>
  <c r="BA9429" i="5"/>
  <c r="BA9430" i="5"/>
  <c r="BA9431" i="5"/>
  <c r="BA9432" i="5"/>
  <c r="BA9433" i="5"/>
  <c r="BA9434" i="5"/>
  <c r="BA9435" i="5"/>
  <c r="BA9436" i="5"/>
  <c r="BA9437" i="5"/>
  <c r="BA9438" i="5"/>
  <c r="BA9439" i="5"/>
  <c r="BA9440" i="5"/>
  <c r="BA9441" i="5"/>
  <c r="BA9442" i="5"/>
  <c r="BA9443" i="5"/>
  <c r="BA9444" i="5"/>
  <c r="BA9445" i="5"/>
  <c r="BA9446" i="5"/>
  <c r="BA9447" i="5"/>
  <c r="BA9448" i="5"/>
  <c r="BA9449" i="5"/>
  <c r="BA9450" i="5"/>
  <c r="BA9451" i="5"/>
  <c r="BA9452" i="5"/>
  <c r="BA9453" i="5"/>
  <c r="BA9454" i="5"/>
  <c r="BA9455" i="5"/>
  <c r="BA9456" i="5"/>
  <c r="BA9457" i="5"/>
  <c r="BA9458" i="5"/>
  <c r="BA9459" i="5"/>
  <c r="BA9460" i="5"/>
  <c r="BA9461" i="5"/>
  <c r="BA9462" i="5"/>
  <c r="BA9463" i="5"/>
  <c r="BA9464" i="5"/>
  <c r="BA9465" i="5"/>
  <c r="BA9466" i="5"/>
  <c r="BA9467" i="5"/>
  <c r="BA9468" i="5"/>
  <c r="BA9469" i="5"/>
  <c r="BA9470" i="5"/>
  <c r="BA9471" i="5"/>
  <c r="BA9472" i="5"/>
  <c r="BA9473" i="5"/>
  <c r="BA9474" i="5"/>
  <c r="BA9475" i="5"/>
  <c r="BA9476" i="5"/>
  <c r="BA9477" i="5"/>
  <c r="BA9478" i="5"/>
  <c r="BA9479" i="5"/>
  <c r="BA9480" i="5"/>
  <c r="BA9481" i="5"/>
  <c r="BA9482" i="5"/>
  <c r="BA9483" i="5"/>
  <c r="BA9484" i="5"/>
  <c r="BA9485" i="5"/>
  <c r="BA9486" i="5"/>
  <c r="BA9487" i="5"/>
  <c r="BA9488" i="5"/>
  <c r="BA9489" i="5"/>
  <c r="BA9490" i="5"/>
  <c r="BA9491" i="5"/>
  <c r="BA9492" i="5"/>
  <c r="BA9493" i="5"/>
  <c r="BA9494" i="5"/>
  <c r="BA9495" i="5"/>
  <c r="BA9496" i="5"/>
  <c r="BA9497" i="5"/>
  <c r="BA9498" i="5"/>
  <c r="BA9499" i="5"/>
  <c r="BA9500" i="5"/>
  <c r="BA9501" i="5"/>
  <c r="BA9502" i="5"/>
  <c r="BA9503" i="5"/>
  <c r="BA9504" i="5"/>
  <c r="BA9505" i="5"/>
  <c r="BA9506" i="5"/>
  <c r="BA9507" i="5"/>
  <c r="BA9508" i="5"/>
  <c r="BA9509" i="5"/>
  <c r="BA9510" i="5"/>
  <c r="BA9511" i="5"/>
  <c r="BA9512" i="5"/>
  <c r="BA9513" i="5"/>
  <c r="BA9514" i="5"/>
  <c r="BA9515" i="5"/>
  <c r="BA9516" i="5"/>
  <c r="BA9517" i="5"/>
  <c r="BA9518" i="5"/>
  <c r="BA9519" i="5"/>
  <c r="BA9520" i="5"/>
  <c r="BA9521" i="5"/>
  <c r="BA9522" i="5"/>
  <c r="BA9523" i="5"/>
  <c r="BA9524" i="5"/>
  <c r="BA9525" i="5"/>
  <c r="BA9526" i="5"/>
  <c r="BA9527" i="5"/>
  <c r="BA9528" i="5"/>
  <c r="BA9529" i="5"/>
  <c r="BA9530" i="5"/>
  <c r="BA9531" i="5"/>
  <c r="BA9532" i="5"/>
  <c r="BA9533" i="5"/>
  <c r="BA9534" i="5"/>
  <c r="BA9535" i="5"/>
  <c r="BA9536" i="5"/>
  <c r="BA9537" i="5"/>
  <c r="BA9538" i="5"/>
  <c r="BA9539" i="5"/>
  <c r="BA9540" i="5"/>
  <c r="BA9541" i="5"/>
  <c r="BA9542" i="5"/>
  <c r="BA9543" i="5"/>
  <c r="BA9544" i="5"/>
  <c r="BA9545" i="5"/>
  <c r="BA9546" i="5"/>
  <c r="BA9547" i="5"/>
  <c r="BA9548" i="5"/>
  <c r="BA9549" i="5"/>
  <c r="BA9550" i="5"/>
  <c r="BA9551" i="5"/>
  <c r="BA9552" i="5"/>
  <c r="BA9553" i="5"/>
  <c r="BA9554" i="5"/>
  <c r="BA9555" i="5"/>
  <c r="BA9556" i="5"/>
  <c r="BA9557" i="5"/>
  <c r="BA9558" i="5"/>
  <c r="BA9559" i="5"/>
  <c r="BA9560" i="5"/>
  <c r="BA9561" i="5"/>
  <c r="BA9562" i="5"/>
  <c r="BA9563" i="5"/>
  <c r="BA9564" i="5"/>
  <c r="BA9565" i="5"/>
  <c r="BA9566" i="5"/>
  <c r="BA9567" i="5"/>
  <c r="BA9568" i="5"/>
  <c r="BA9569" i="5"/>
  <c r="BA9570" i="5"/>
  <c r="BA9571" i="5"/>
  <c r="BA9572" i="5"/>
  <c r="BA9573" i="5"/>
  <c r="BA9574" i="5"/>
  <c r="BA9575" i="5"/>
  <c r="BA9576" i="5"/>
  <c r="BA9577" i="5"/>
  <c r="BA9578" i="5"/>
  <c r="BA9579" i="5"/>
  <c r="BA9580" i="5"/>
  <c r="BA9581" i="5"/>
  <c r="BA9582" i="5"/>
  <c r="BA9583" i="5"/>
  <c r="BA9584" i="5"/>
  <c r="BA9585" i="5"/>
  <c r="BA9586" i="5"/>
  <c r="BA9587" i="5"/>
  <c r="BA9588" i="5"/>
  <c r="BA9589" i="5"/>
  <c r="BA9590" i="5"/>
  <c r="BA9591" i="5"/>
  <c r="BA9592" i="5"/>
  <c r="BA9593" i="5"/>
  <c r="BA9594" i="5"/>
  <c r="BA9595" i="5"/>
  <c r="BA9596" i="5"/>
  <c r="BA9597" i="5"/>
  <c r="BA9598" i="5"/>
  <c r="BA9599" i="5"/>
  <c r="BA9600" i="5"/>
  <c r="BA9601" i="5"/>
  <c r="BA9602" i="5"/>
  <c r="BA9603" i="5"/>
  <c r="BA9604" i="5"/>
  <c r="BA9605" i="5"/>
  <c r="BA9606" i="5"/>
  <c r="BA9607" i="5"/>
  <c r="BA9608" i="5"/>
  <c r="BA9609" i="5"/>
  <c r="BA9610" i="5"/>
  <c r="BA9611" i="5"/>
  <c r="BA9612" i="5"/>
  <c r="BA9613" i="5"/>
  <c r="BA9614" i="5"/>
  <c r="BA9615" i="5"/>
  <c r="BA9616" i="5"/>
  <c r="BA9617" i="5"/>
  <c r="BA9618" i="5"/>
  <c r="BA9619" i="5"/>
  <c r="BA9620" i="5"/>
  <c r="BA9621" i="5"/>
  <c r="BA9622" i="5"/>
  <c r="BA9623" i="5"/>
  <c r="BA9624" i="5"/>
  <c r="BA9625" i="5"/>
  <c r="BA9626" i="5"/>
  <c r="BA9627" i="5"/>
  <c r="BA9628" i="5"/>
  <c r="BA9629" i="5"/>
  <c r="BA9630" i="5"/>
  <c r="BA9631" i="5"/>
  <c r="BA9632" i="5"/>
  <c r="BA9633" i="5"/>
  <c r="BA9634" i="5"/>
  <c r="BA9635" i="5"/>
  <c r="BA9636" i="5"/>
  <c r="BA9637" i="5"/>
  <c r="BA9638" i="5"/>
  <c r="BA9639" i="5"/>
  <c r="BA9640" i="5"/>
  <c r="BA9641" i="5"/>
  <c r="BA9642" i="5"/>
  <c r="BA9643" i="5"/>
  <c r="BA9644" i="5"/>
  <c r="BA9645" i="5"/>
  <c r="BA9646" i="5"/>
  <c r="BA9647" i="5"/>
  <c r="BA9648" i="5"/>
  <c r="BA9649" i="5"/>
  <c r="BA9650" i="5"/>
  <c r="BA9651" i="5"/>
  <c r="BA9652" i="5"/>
  <c r="BA9653" i="5"/>
  <c r="BA9654" i="5"/>
  <c r="BA9655" i="5"/>
  <c r="BA9656" i="5"/>
  <c r="BA9657" i="5"/>
  <c r="BA9658" i="5"/>
  <c r="BA9659" i="5"/>
  <c r="BA9660" i="5"/>
  <c r="BA9661" i="5"/>
  <c r="BA9662" i="5"/>
  <c r="BA9663" i="5"/>
  <c r="BA9664" i="5"/>
  <c r="BA9665" i="5"/>
  <c r="BA9666" i="5"/>
  <c r="BA9667" i="5"/>
  <c r="BA9668" i="5"/>
  <c r="BA9669" i="5"/>
  <c r="BA9670" i="5"/>
  <c r="BA9671" i="5"/>
  <c r="BA9672" i="5"/>
  <c r="BA9673" i="5"/>
  <c r="BA9674" i="5"/>
  <c r="BA9675" i="5"/>
  <c r="BA9676" i="5"/>
  <c r="BA9677" i="5"/>
  <c r="BA9678" i="5"/>
  <c r="BA9679" i="5"/>
  <c r="BA9680" i="5"/>
  <c r="BA9681" i="5"/>
  <c r="BA9682" i="5"/>
  <c r="BA9683" i="5"/>
  <c r="BA9684" i="5"/>
  <c r="BA9685" i="5"/>
  <c r="BA9686" i="5"/>
  <c r="BA9687" i="5"/>
  <c r="BA9688" i="5"/>
  <c r="BA9689" i="5"/>
  <c r="BA9690" i="5"/>
  <c r="BA9691" i="5"/>
  <c r="BA9692" i="5"/>
  <c r="BA9693" i="5"/>
  <c r="BA9694" i="5"/>
  <c r="BA9695" i="5"/>
  <c r="BA9696" i="5"/>
  <c r="BA9697" i="5"/>
  <c r="BA9698" i="5"/>
  <c r="BA9699" i="5"/>
  <c r="BA9700" i="5"/>
  <c r="BA9701" i="5"/>
  <c r="BA9702" i="5"/>
  <c r="BA9703" i="5"/>
  <c r="BA9704" i="5"/>
  <c r="BA9705" i="5"/>
  <c r="BA9706" i="5"/>
  <c r="BA9707" i="5"/>
  <c r="BA9708" i="5"/>
  <c r="BA9709" i="5"/>
  <c r="BA9710" i="5"/>
  <c r="BA9711" i="5"/>
  <c r="BA9712" i="5"/>
  <c r="BA9713" i="5"/>
  <c r="BA9714" i="5"/>
  <c r="BA9715" i="5"/>
  <c r="BA9716" i="5"/>
  <c r="BA9717" i="5"/>
  <c r="BA9718" i="5"/>
  <c r="BA9719" i="5"/>
  <c r="BA9720" i="5"/>
  <c r="BA9721" i="5"/>
  <c r="BA9722" i="5"/>
  <c r="BA9723" i="5"/>
  <c r="BA9724" i="5"/>
  <c r="BA9725" i="5"/>
  <c r="BA9726" i="5"/>
  <c r="BA9727" i="5"/>
  <c r="BA9728" i="5"/>
  <c r="BA9729" i="5"/>
  <c r="BA9730" i="5"/>
  <c r="BA9731" i="5"/>
  <c r="BA9732" i="5"/>
  <c r="BA9733" i="5"/>
  <c r="BA9734" i="5"/>
  <c r="BA9735" i="5"/>
  <c r="BA9736" i="5"/>
  <c r="BA9737" i="5"/>
  <c r="BA9738" i="5"/>
  <c r="BA9739" i="5"/>
  <c r="BA9740" i="5"/>
  <c r="BA9741" i="5"/>
  <c r="BA9742" i="5"/>
  <c r="BA9743" i="5"/>
  <c r="BA9744" i="5"/>
  <c r="BA9745" i="5"/>
  <c r="BA9746" i="5"/>
  <c r="BA9747" i="5"/>
  <c r="BA9748" i="5"/>
  <c r="BA9749" i="5"/>
  <c r="BA9750" i="5"/>
  <c r="BA9751" i="5"/>
  <c r="BA9752" i="5"/>
  <c r="BA9753" i="5"/>
  <c r="BA9754" i="5"/>
  <c r="BA9755" i="5"/>
  <c r="BA9756" i="5"/>
  <c r="BA9757" i="5"/>
  <c r="BA9758" i="5"/>
  <c r="BA9759" i="5"/>
  <c r="BA9760" i="5"/>
  <c r="BA9761" i="5"/>
  <c r="BA9762" i="5"/>
  <c r="BA9763" i="5"/>
  <c r="BA9764" i="5"/>
  <c r="BA9765" i="5"/>
  <c r="BA9766" i="5"/>
  <c r="BA9767" i="5"/>
  <c r="BA9768" i="5"/>
  <c r="BA9769" i="5"/>
  <c r="BA9770" i="5"/>
  <c r="BA9771" i="5"/>
  <c r="BA9772" i="5"/>
  <c r="BA9773" i="5"/>
  <c r="BA9774" i="5"/>
  <c r="BA9775" i="5"/>
  <c r="BA9776" i="5"/>
  <c r="BA9777" i="5"/>
  <c r="BA9778" i="5"/>
  <c r="BA9779" i="5"/>
  <c r="BA9780" i="5"/>
  <c r="BA9781" i="5"/>
  <c r="BA9782" i="5"/>
  <c r="BA9783" i="5"/>
  <c r="BA9784" i="5"/>
  <c r="BA9785" i="5"/>
  <c r="BA9786" i="5"/>
  <c r="BA9787" i="5"/>
  <c r="BA9788" i="5"/>
  <c r="BA9789" i="5"/>
  <c r="BA9790" i="5"/>
  <c r="BA9791" i="5"/>
  <c r="BA9792" i="5"/>
  <c r="BA9793" i="5"/>
  <c r="BA9794" i="5"/>
  <c r="BA9795" i="5"/>
  <c r="BA9796" i="5"/>
  <c r="BA9797" i="5"/>
  <c r="BA9798" i="5"/>
  <c r="BA9799" i="5"/>
  <c r="BA9800" i="5"/>
  <c r="BA9801" i="5"/>
  <c r="BA9802" i="5"/>
  <c r="BA9803" i="5"/>
  <c r="BA9804" i="5"/>
  <c r="BA9805" i="5"/>
  <c r="BA9806" i="5"/>
  <c r="BA9807" i="5"/>
  <c r="BA9808" i="5"/>
  <c r="BA9809" i="5"/>
  <c r="BA9810" i="5"/>
  <c r="BA9811" i="5"/>
  <c r="BA9812" i="5"/>
  <c r="BA9813" i="5"/>
  <c r="BA9814" i="5"/>
  <c r="BA9815" i="5"/>
  <c r="BA9816" i="5"/>
  <c r="BA9817" i="5"/>
  <c r="BA9818" i="5"/>
  <c r="BA9819" i="5"/>
  <c r="BA9820" i="5"/>
  <c r="BA9821" i="5"/>
  <c r="BA9822" i="5"/>
  <c r="BA9823" i="5"/>
  <c r="BA9824" i="5"/>
  <c r="BA9825" i="5"/>
  <c r="BA9826" i="5"/>
  <c r="BA9827" i="5"/>
  <c r="BA9828" i="5"/>
  <c r="BA9829" i="5"/>
  <c r="BA9830" i="5"/>
  <c r="BA9831" i="5"/>
  <c r="BA9832" i="5"/>
  <c r="BA9833" i="5"/>
  <c r="BA9834" i="5"/>
  <c r="BA9835" i="5"/>
  <c r="BA9836" i="5"/>
  <c r="BA9837" i="5"/>
  <c r="BA9838" i="5"/>
  <c r="BA9839" i="5"/>
  <c r="BA9840" i="5"/>
  <c r="BA9841" i="5"/>
  <c r="BA9842" i="5"/>
  <c r="BA9843" i="5"/>
  <c r="BA9844" i="5"/>
  <c r="BA9845" i="5"/>
  <c r="BA9846" i="5"/>
  <c r="BA9847" i="5"/>
  <c r="BA9848" i="5"/>
  <c r="BA9849" i="5"/>
  <c r="BA9850" i="5"/>
  <c r="BA9851" i="5"/>
  <c r="BA9852" i="5"/>
  <c r="BA9853" i="5"/>
  <c r="BA9854" i="5"/>
  <c r="BA9855" i="5"/>
  <c r="BA9856" i="5"/>
  <c r="BA9857" i="5"/>
  <c r="BA9858" i="5"/>
  <c r="BA9859" i="5"/>
  <c r="BA9860" i="5"/>
  <c r="BA9861" i="5"/>
  <c r="BA9862" i="5"/>
  <c r="BA9863" i="5"/>
  <c r="BA9864" i="5"/>
  <c r="BA9865" i="5"/>
  <c r="BA9866" i="5"/>
  <c r="BA9867" i="5"/>
  <c r="BA9868" i="5"/>
  <c r="BA9869" i="5"/>
  <c r="BA9870" i="5"/>
  <c r="BA9871" i="5"/>
  <c r="BA9872" i="5"/>
  <c r="BA9873" i="5"/>
  <c r="BA9874" i="5"/>
  <c r="BA9875" i="5"/>
  <c r="BA9876" i="5"/>
  <c r="BA9877" i="5"/>
  <c r="BA9878" i="5"/>
  <c r="BA9879" i="5"/>
  <c r="BA9880" i="5"/>
  <c r="BA9881" i="5"/>
  <c r="BA9882" i="5"/>
  <c r="BA9883" i="5"/>
  <c r="BA9884" i="5"/>
  <c r="BA9885" i="5"/>
  <c r="BA9886" i="5"/>
  <c r="BA9887" i="5"/>
  <c r="BA9888" i="5"/>
  <c r="BA9889" i="5"/>
  <c r="BA9890" i="5"/>
  <c r="BA9891" i="5"/>
  <c r="BA9892" i="5"/>
  <c r="BA9893" i="5"/>
  <c r="BA9894" i="5"/>
  <c r="BA9895" i="5"/>
  <c r="BA9896" i="5"/>
  <c r="BA9897" i="5"/>
  <c r="BA9898" i="5"/>
  <c r="BA9899" i="5"/>
  <c r="BA9900" i="5"/>
  <c r="BA9901" i="5"/>
  <c r="BA9902" i="5"/>
  <c r="BA9903" i="5"/>
  <c r="BA9904" i="5"/>
  <c r="BA9905" i="5"/>
  <c r="BA9906" i="5"/>
  <c r="BA9907" i="5"/>
  <c r="BA9908" i="5"/>
  <c r="BA9909" i="5"/>
  <c r="BA9910" i="5"/>
  <c r="BA9911" i="5"/>
  <c r="BA9912" i="5"/>
  <c r="BA9913" i="5"/>
  <c r="BA9914" i="5"/>
  <c r="BA9915" i="5"/>
  <c r="BA9916" i="5"/>
  <c r="BA9917" i="5"/>
  <c r="BA9918" i="5"/>
  <c r="BA9919" i="5"/>
  <c r="BA9920" i="5"/>
  <c r="BA9921" i="5"/>
  <c r="BA9922" i="5"/>
  <c r="BA9923" i="5"/>
  <c r="BA9924" i="5"/>
  <c r="BA9925" i="5"/>
  <c r="BA9926" i="5"/>
  <c r="BA9927" i="5"/>
  <c r="BA9928" i="5"/>
  <c r="BA9929" i="5"/>
  <c r="BA9930" i="5"/>
  <c r="BA9931" i="5"/>
  <c r="BA9932" i="5"/>
  <c r="BA9933" i="5"/>
  <c r="BA9934" i="5"/>
  <c r="BA9935" i="5"/>
  <c r="BA9936" i="5"/>
  <c r="BA9937" i="5"/>
  <c r="BA9938" i="5"/>
  <c r="BA9939" i="5"/>
  <c r="BA9940" i="5"/>
  <c r="BA9941" i="5"/>
  <c r="BA9942" i="5"/>
  <c r="BA9943" i="5"/>
  <c r="BA9944" i="5"/>
  <c r="BA9945" i="5"/>
  <c r="BA9946" i="5"/>
  <c r="BA9947" i="5"/>
  <c r="BA9948" i="5"/>
  <c r="BA9949" i="5"/>
  <c r="BA9950" i="5"/>
  <c r="BA9951" i="5"/>
  <c r="BA9952" i="5"/>
  <c r="BA9953" i="5"/>
  <c r="BA9954" i="5"/>
  <c r="BA9955" i="5"/>
  <c r="BA9956" i="5"/>
  <c r="BA9957" i="5"/>
  <c r="BA9958" i="5"/>
  <c r="BA9959" i="5"/>
  <c r="BA9960" i="5"/>
  <c r="BA9961" i="5"/>
  <c r="BA9962" i="5"/>
  <c r="BA9963" i="5"/>
  <c r="BA9964" i="5"/>
  <c r="BA9965" i="5"/>
  <c r="BA9966" i="5"/>
  <c r="BA9967" i="5"/>
  <c r="BA9968" i="5"/>
  <c r="BA9969" i="5"/>
  <c r="BA9970" i="5"/>
  <c r="BA9971" i="5"/>
  <c r="BA9972" i="5"/>
  <c r="BA9973" i="5"/>
  <c r="BA9974" i="5"/>
  <c r="BA9975" i="5"/>
  <c r="BA9976" i="5"/>
  <c r="BA9977" i="5"/>
  <c r="BA9978" i="5"/>
  <c r="BA9979" i="5"/>
  <c r="BA9980" i="5"/>
  <c r="BA9981" i="5"/>
  <c r="BA9982" i="5"/>
  <c r="BA9983" i="5"/>
  <c r="BA9984" i="5"/>
  <c r="BA9985" i="5"/>
  <c r="BA9986" i="5"/>
  <c r="BA9987" i="5"/>
  <c r="BA9988" i="5"/>
  <c r="BA9989" i="5"/>
  <c r="BA9990" i="5"/>
  <c r="BA9991" i="5"/>
  <c r="BA9992" i="5"/>
  <c r="BA9993" i="5"/>
  <c r="BA9994" i="5"/>
  <c r="BA9995" i="5"/>
  <c r="BA9996" i="5"/>
  <c r="BA9997" i="5"/>
  <c r="BA9998" i="5"/>
  <c r="BA9999" i="5"/>
  <c r="BA10000" i="5"/>
  <c r="BA10001" i="5"/>
  <c r="BA10002" i="5"/>
  <c r="BA10003" i="5"/>
  <c r="BA10004" i="5"/>
  <c r="BA10005" i="5"/>
  <c r="BA10006" i="5"/>
  <c r="BA10007" i="5"/>
  <c r="BA10008" i="5"/>
  <c r="BA10009" i="5"/>
  <c r="BA10010" i="5"/>
  <c r="BA10011" i="5"/>
  <c r="BA10012" i="5"/>
  <c r="BA10013" i="5"/>
  <c r="BA10014" i="5"/>
  <c r="BA10015" i="5"/>
  <c r="BA10016" i="5"/>
  <c r="BA10017" i="5"/>
  <c r="BA10018" i="5"/>
  <c r="BA10019" i="5"/>
  <c r="BA10020" i="5"/>
  <c r="BA10021" i="5"/>
  <c r="BA10022" i="5"/>
  <c r="BA10023" i="5"/>
  <c r="BA10024" i="5"/>
  <c r="BA10025" i="5"/>
  <c r="BA10026" i="5"/>
  <c r="BA10027" i="5"/>
  <c r="BA10028" i="5"/>
  <c r="BA10029" i="5"/>
  <c r="BA10030" i="5"/>
  <c r="BA10031" i="5"/>
  <c r="BA10032" i="5"/>
  <c r="BA10033" i="5"/>
  <c r="BA10034" i="5"/>
  <c r="BA10035" i="5"/>
  <c r="BA10036" i="5"/>
  <c r="BA10037" i="5"/>
  <c r="BA10038" i="5"/>
  <c r="BA10039" i="5"/>
  <c r="BA10040" i="5"/>
  <c r="BA10041" i="5"/>
  <c r="BA10042" i="5"/>
  <c r="BA10043" i="5"/>
  <c r="BA10044" i="5"/>
  <c r="BA10045" i="5"/>
  <c r="BA10046" i="5"/>
  <c r="BA10047" i="5"/>
  <c r="BA10048" i="5"/>
  <c r="BA10049" i="5"/>
  <c r="BA10050" i="5"/>
  <c r="BA10051" i="5"/>
  <c r="BA10052" i="5"/>
  <c r="BA10053" i="5"/>
  <c r="BA10054" i="5"/>
  <c r="BA10055" i="5"/>
  <c r="BA10056" i="5"/>
  <c r="BA10057" i="5"/>
  <c r="BA10058" i="5"/>
  <c r="BA10059" i="5"/>
  <c r="BA10060" i="5"/>
  <c r="BA10061" i="5"/>
  <c r="BA10062" i="5"/>
  <c r="BA10063" i="5"/>
  <c r="BA10064" i="5"/>
  <c r="BA10065" i="5"/>
  <c r="BA10066" i="5"/>
  <c r="BA10067" i="5"/>
  <c r="BA10068" i="5"/>
  <c r="BA10069" i="5"/>
  <c r="BA10070" i="5"/>
  <c r="BA10071" i="5"/>
  <c r="BA10072" i="5"/>
  <c r="BA10073" i="5"/>
  <c r="BA10074" i="5"/>
  <c r="BA10075" i="5"/>
  <c r="BA10076" i="5"/>
  <c r="BA10077" i="5"/>
  <c r="BA10078" i="5"/>
  <c r="BA10079" i="5"/>
  <c r="BA10080" i="5"/>
  <c r="BA10081" i="5"/>
  <c r="BA10082" i="5"/>
  <c r="BA10083" i="5"/>
  <c r="BA10084" i="5"/>
  <c r="BA10085" i="5"/>
  <c r="BA10086" i="5"/>
  <c r="BA10087" i="5"/>
  <c r="BA10088" i="5"/>
  <c r="BA10089" i="5"/>
  <c r="BA10090" i="5"/>
  <c r="BA10091" i="5"/>
  <c r="BA10092" i="5"/>
  <c r="BA10093" i="5"/>
  <c r="BA10094" i="5"/>
  <c r="BA10095" i="5"/>
  <c r="BA10096" i="5"/>
  <c r="BA10097" i="5"/>
  <c r="BA10098" i="5"/>
  <c r="BA10099" i="5"/>
  <c r="BA10100" i="5"/>
  <c r="BA10101" i="5"/>
  <c r="BA10102" i="5"/>
  <c r="BA10103" i="5"/>
  <c r="BA10104" i="5"/>
  <c r="BA10105" i="5"/>
  <c r="BA10106" i="5"/>
  <c r="BA10107" i="5"/>
  <c r="BA10108" i="5"/>
  <c r="BA10109" i="5"/>
  <c r="BA10110" i="5"/>
  <c r="BA10111" i="5"/>
  <c r="BA10112" i="5"/>
  <c r="BA10113" i="5"/>
  <c r="BA10114" i="5"/>
  <c r="BA10115" i="5"/>
  <c r="BA10116" i="5"/>
  <c r="BA10117" i="5"/>
  <c r="BA10118" i="5"/>
  <c r="BA10119" i="5"/>
  <c r="BA10120" i="5"/>
  <c r="BA10121" i="5"/>
  <c r="BA10122" i="5"/>
  <c r="BA10123" i="5"/>
  <c r="BA10124" i="5"/>
  <c r="BA10125" i="5"/>
  <c r="BA10126" i="5"/>
  <c r="BA10127" i="5"/>
  <c r="BA10128" i="5"/>
  <c r="BA10129" i="5"/>
  <c r="BA10130" i="5"/>
  <c r="BA10131" i="5"/>
  <c r="BA10132" i="5"/>
  <c r="BA10133" i="5"/>
  <c r="BA10134" i="5"/>
  <c r="BA10135" i="5"/>
  <c r="BA10136" i="5"/>
  <c r="BA10137" i="5"/>
  <c r="BA10138" i="5"/>
  <c r="BA10139" i="5"/>
  <c r="BA10140" i="5"/>
  <c r="BA10141" i="5"/>
  <c r="BA10142" i="5"/>
  <c r="BA10143" i="5"/>
  <c r="BA10144" i="5"/>
  <c r="BA10145" i="5"/>
  <c r="BA10146" i="5"/>
  <c r="BA10147" i="5"/>
  <c r="BA10148" i="5"/>
  <c r="BA10149" i="5"/>
  <c r="BA10150" i="5"/>
  <c r="BA10151" i="5"/>
  <c r="BA10152" i="5"/>
  <c r="BA10153" i="5"/>
  <c r="BA10154" i="5"/>
  <c r="BA10155" i="5"/>
  <c r="BA10156" i="5"/>
  <c r="BA10157" i="5"/>
  <c r="BA10158" i="5"/>
  <c r="BA10159" i="5"/>
  <c r="BA10160" i="5"/>
  <c r="BA10161" i="5"/>
  <c r="BA10162" i="5"/>
  <c r="BA10163" i="5"/>
  <c r="BA10164" i="5"/>
  <c r="BA10165" i="5"/>
  <c r="BA10166" i="5"/>
  <c r="BA10167" i="5"/>
  <c r="BA10168" i="5"/>
  <c r="BA10169" i="5"/>
  <c r="BA10170" i="5"/>
  <c r="BA10171" i="5"/>
  <c r="BA10172" i="5"/>
  <c r="BA10173" i="5"/>
  <c r="BA10174" i="5"/>
  <c r="BA10175" i="5"/>
  <c r="BA10176" i="5"/>
  <c r="BA10177" i="5"/>
  <c r="BA10178" i="5"/>
  <c r="BA10179" i="5"/>
  <c r="BA10180" i="5"/>
  <c r="BA10181" i="5"/>
  <c r="BA10182" i="5"/>
  <c r="BA10183" i="5"/>
  <c r="BA10184" i="5"/>
  <c r="BA10185" i="5"/>
  <c r="BA10186" i="5"/>
  <c r="BA10187" i="5"/>
  <c r="BA10188" i="5"/>
  <c r="BA10189" i="5"/>
  <c r="BA10190" i="5"/>
  <c r="BA10191" i="5"/>
  <c r="BA10192" i="5"/>
  <c r="BA10193" i="5"/>
  <c r="BA10194" i="5"/>
  <c r="BA10195" i="5"/>
  <c r="BA10196" i="5"/>
  <c r="BA10197" i="5"/>
  <c r="BA10198" i="5"/>
  <c r="BA10199" i="5"/>
  <c r="BA10200" i="5"/>
  <c r="BA10201" i="5"/>
  <c r="BA10202" i="5"/>
  <c r="BA10203" i="5"/>
  <c r="BA10204" i="5"/>
  <c r="BA10205" i="5"/>
  <c r="BA10206" i="5"/>
  <c r="BA10207" i="5"/>
  <c r="BA10208" i="5"/>
  <c r="BA10209" i="5"/>
  <c r="BA10210" i="5"/>
  <c r="BA10211" i="5"/>
  <c r="BA10212" i="5"/>
  <c r="BA10213" i="5"/>
  <c r="BA10214" i="5"/>
  <c r="BA10215" i="5"/>
  <c r="BA10216" i="5"/>
  <c r="BA10217" i="5"/>
  <c r="BA10218" i="5"/>
  <c r="BA10219" i="5"/>
  <c r="BA10220" i="5"/>
  <c r="BA10221" i="5"/>
  <c r="BA10222" i="5"/>
  <c r="BA10223" i="5"/>
  <c r="BA10224" i="5"/>
  <c r="BA10225" i="5"/>
  <c r="BA10226" i="5"/>
  <c r="BA10227" i="5"/>
  <c r="BA10228" i="5"/>
  <c r="BA10229" i="5"/>
  <c r="BA10230" i="5"/>
  <c r="BA10231" i="5"/>
  <c r="BA10232" i="5"/>
  <c r="BA10233" i="5"/>
  <c r="BA10234" i="5"/>
  <c r="BA10235" i="5"/>
  <c r="BA10236" i="5"/>
  <c r="BA10237" i="5"/>
  <c r="BA10238" i="5"/>
  <c r="BA10239" i="5"/>
  <c r="BA10240" i="5"/>
  <c r="BA10241" i="5"/>
  <c r="BA10242" i="5"/>
  <c r="BA10243" i="5"/>
  <c r="BA10244" i="5"/>
  <c r="BA10245" i="5"/>
  <c r="BA10246" i="5"/>
  <c r="BA10247" i="5"/>
  <c r="BA10248" i="5"/>
  <c r="BA10249" i="5"/>
  <c r="BA10250" i="5"/>
  <c r="BA10251" i="5"/>
  <c r="BA10252" i="5"/>
  <c r="BA10253" i="5"/>
  <c r="BA10254" i="5"/>
  <c r="BA10255" i="5"/>
  <c r="BA10256" i="5"/>
  <c r="BA10257" i="5"/>
  <c r="BA10258" i="5"/>
  <c r="BA10259" i="5"/>
  <c r="BA10260" i="5"/>
  <c r="BA10261" i="5"/>
  <c r="BA10262" i="5"/>
  <c r="BA10263" i="5"/>
  <c r="BA10264" i="5"/>
  <c r="BA10265" i="5"/>
  <c r="BA10266" i="5"/>
  <c r="BA10267" i="5"/>
  <c r="BA10268" i="5"/>
  <c r="BA10269" i="5"/>
  <c r="BA10270" i="5"/>
  <c r="BA10271" i="5"/>
  <c r="BA10272" i="5"/>
  <c r="BA10273" i="5"/>
  <c r="BA10274" i="5"/>
  <c r="BA10275" i="5"/>
  <c r="BA10276" i="5"/>
  <c r="BA10277" i="5"/>
  <c r="BA10278" i="5"/>
  <c r="BA10279" i="5"/>
  <c r="BA10280" i="5"/>
  <c r="BA10281" i="5"/>
  <c r="BA10282" i="5"/>
  <c r="BA10283" i="5"/>
  <c r="BA10284" i="5"/>
  <c r="BA10285" i="5"/>
  <c r="BA10286" i="5"/>
  <c r="BA10287" i="5"/>
  <c r="BA10288" i="5"/>
  <c r="BA10289" i="5"/>
  <c r="BA10290" i="5"/>
  <c r="BA10291" i="5"/>
  <c r="BA10292" i="5"/>
  <c r="BA10293" i="5"/>
  <c r="BA10294" i="5"/>
  <c r="BA10295" i="5"/>
  <c r="BA10296" i="5"/>
  <c r="BA10297" i="5"/>
  <c r="BA10298" i="5"/>
  <c r="BA10299" i="5"/>
  <c r="BA10300" i="5"/>
  <c r="BA10301" i="5"/>
  <c r="BA10302" i="5"/>
  <c r="BA10303" i="5"/>
  <c r="BA10304" i="5"/>
  <c r="BA10305" i="5"/>
  <c r="BA10306" i="5"/>
  <c r="BA10307" i="5"/>
  <c r="BA10308" i="5"/>
  <c r="BA10309" i="5"/>
  <c r="BA10310" i="5"/>
  <c r="BA10311" i="5"/>
  <c r="BA10312" i="5"/>
  <c r="BA10313" i="5"/>
  <c r="BA10314" i="5"/>
  <c r="BA10315" i="5"/>
  <c r="BA10316" i="5"/>
  <c r="BA10317" i="5"/>
  <c r="BA10318" i="5"/>
  <c r="BA10319" i="5"/>
  <c r="BA10320" i="5"/>
  <c r="BA10321" i="5"/>
  <c r="BA10322" i="5"/>
  <c r="BA10323" i="5"/>
  <c r="BA10324" i="5"/>
  <c r="BA10325" i="5"/>
  <c r="BA10326" i="5"/>
  <c r="BA10327" i="5"/>
  <c r="BA10328" i="5"/>
  <c r="BA10329" i="5"/>
  <c r="BA10330" i="5"/>
  <c r="BA10331" i="5"/>
  <c r="BA10332" i="5"/>
  <c r="BA10333" i="5"/>
  <c r="BA10334" i="5"/>
  <c r="BA10335" i="5"/>
  <c r="BA10336" i="5"/>
  <c r="BA10337" i="5"/>
  <c r="BA10338" i="5"/>
  <c r="BA10339" i="5"/>
  <c r="BA10340" i="5"/>
  <c r="BA10341" i="5"/>
  <c r="BA10342" i="5"/>
  <c r="BA10343" i="5"/>
  <c r="BA10344" i="5"/>
  <c r="BA10345" i="5"/>
  <c r="BA10346" i="5"/>
  <c r="BA10347" i="5"/>
  <c r="BA10348" i="5"/>
  <c r="BA10349" i="5"/>
  <c r="BA10350" i="5"/>
  <c r="BA10351" i="5"/>
  <c r="BA10352" i="5"/>
  <c r="BA10353" i="5"/>
  <c r="BA10354" i="5"/>
  <c r="BA10355" i="5"/>
  <c r="BA10356" i="5"/>
  <c r="BA10357" i="5"/>
  <c r="BA10358" i="5"/>
  <c r="BA10359" i="5"/>
  <c r="BA10360" i="5"/>
  <c r="BA10361" i="5"/>
  <c r="BA10362" i="5"/>
  <c r="BA10363" i="5"/>
  <c r="BA10364" i="5"/>
  <c r="BA10365" i="5"/>
  <c r="BA10366" i="5"/>
  <c r="BA10367" i="5"/>
  <c r="BA10368" i="5"/>
  <c r="BA10369" i="5"/>
  <c r="BA10370" i="5"/>
  <c r="BA10371" i="5"/>
  <c r="BA10372" i="5"/>
  <c r="BA10373" i="5"/>
  <c r="BA10374" i="5"/>
  <c r="BA10375" i="5"/>
  <c r="BA10376" i="5"/>
  <c r="BA10377" i="5"/>
  <c r="BA10378" i="5"/>
  <c r="BA10379" i="5"/>
  <c r="BA10380" i="5"/>
  <c r="BA10381" i="5"/>
  <c r="BA10382" i="5"/>
  <c r="BA10383" i="5"/>
  <c r="BA10384" i="5"/>
  <c r="BA10385" i="5"/>
  <c r="BA10386" i="5"/>
  <c r="BA10387" i="5"/>
  <c r="BA10388" i="5"/>
  <c r="BA10389" i="5"/>
  <c r="BA10390" i="5"/>
  <c r="BA10391" i="5"/>
  <c r="BA10392" i="5"/>
  <c r="BA10393" i="5"/>
  <c r="BA10394" i="5"/>
  <c r="BA10395" i="5"/>
  <c r="BA10396" i="5"/>
  <c r="BA10397" i="5"/>
  <c r="BA10398" i="5"/>
  <c r="BA10399" i="5"/>
  <c r="BA10400" i="5"/>
  <c r="BA10401" i="5"/>
  <c r="BA10402" i="5"/>
  <c r="BA10403" i="5"/>
  <c r="BA10404" i="5"/>
  <c r="BA10405" i="5"/>
  <c r="BA10406" i="5"/>
  <c r="BA10407" i="5"/>
  <c r="BA10408" i="5"/>
  <c r="BA10409" i="5"/>
  <c r="BA10410" i="5"/>
  <c r="BA10411" i="5"/>
  <c r="BA10412" i="5"/>
  <c r="BA10413" i="5"/>
  <c r="BA10414" i="5"/>
  <c r="BA10415" i="5"/>
  <c r="BA10416" i="5"/>
  <c r="BA10417" i="5"/>
  <c r="BA10418" i="5"/>
  <c r="BA10419" i="5"/>
  <c r="BA10420" i="5"/>
  <c r="BA10421" i="5"/>
  <c r="BA10422" i="5"/>
  <c r="BA10423" i="5"/>
  <c r="BA10424" i="5"/>
  <c r="BA10425" i="5"/>
  <c r="BA10426" i="5"/>
  <c r="BA10427" i="5"/>
  <c r="BA10428" i="5"/>
  <c r="BA10429" i="5"/>
  <c r="BA10430" i="5"/>
  <c r="BA10431" i="5"/>
  <c r="BA10432" i="5"/>
  <c r="BA10433" i="5"/>
  <c r="BA10434" i="5"/>
  <c r="BA10435" i="5"/>
  <c r="BA10436" i="5"/>
  <c r="BA10437" i="5"/>
  <c r="BA10438" i="5"/>
  <c r="BA10439" i="5"/>
  <c r="BA10440" i="5"/>
  <c r="BA10441" i="5"/>
  <c r="BA10442" i="5"/>
  <c r="BA10443" i="5"/>
  <c r="BA10444" i="5"/>
  <c r="BA10445" i="5"/>
  <c r="BA10446" i="5"/>
  <c r="BA10447" i="5"/>
  <c r="BA10448" i="5"/>
  <c r="BA10449" i="5"/>
  <c r="BA10450" i="5"/>
  <c r="BA10451" i="5"/>
  <c r="BA10452" i="5"/>
  <c r="BA10453" i="5"/>
  <c r="BA10454" i="5"/>
  <c r="BA10455" i="5"/>
  <c r="BA10456" i="5"/>
  <c r="BA10457" i="5"/>
  <c r="BA10458" i="5"/>
  <c r="BA10459" i="5"/>
  <c r="BA10460" i="5"/>
  <c r="BA10461" i="5"/>
  <c r="BA10462" i="5"/>
  <c r="BA10463" i="5"/>
  <c r="BA10464" i="5"/>
  <c r="BA10465" i="5"/>
  <c r="BA10466" i="5"/>
  <c r="BA10467" i="5"/>
  <c r="BA10468" i="5"/>
  <c r="BA10469" i="5"/>
  <c r="BA10470" i="5"/>
  <c r="BA10471" i="5"/>
  <c r="BA10472" i="5"/>
  <c r="BA10473" i="5"/>
  <c r="BA10474" i="5"/>
  <c r="BA10475" i="5"/>
  <c r="BA10476" i="5"/>
  <c r="BA10477" i="5"/>
  <c r="BA10478" i="5"/>
  <c r="BA10479" i="5"/>
  <c r="BA10480" i="5"/>
  <c r="BA10481" i="5"/>
  <c r="BA10482" i="5"/>
  <c r="BA10483" i="5"/>
  <c r="BA10484" i="5"/>
  <c r="BA10485" i="5"/>
  <c r="BA10486" i="5"/>
  <c r="BA10487" i="5"/>
  <c r="BA10488" i="5"/>
  <c r="BA10489" i="5"/>
  <c r="BA10490" i="5"/>
  <c r="BA10491" i="5"/>
  <c r="BA10492" i="5"/>
  <c r="BA10493" i="5"/>
  <c r="BA10494" i="5"/>
  <c r="BA10495" i="5"/>
  <c r="BA10496" i="5"/>
  <c r="BA10497" i="5"/>
  <c r="BA10498" i="5"/>
  <c r="BA10499" i="5"/>
  <c r="BA10500" i="5"/>
  <c r="BA10501" i="5"/>
  <c r="BA10502" i="5"/>
  <c r="BA10503" i="5"/>
  <c r="BA10504" i="5"/>
  <c r="BA10505" i="5"/>
  <c r="BA10506" i="5"/>
  <c r="BA10507" i="5"/>
  <c r="BA10508" i="5"/>
  <c r="BA10509" i="5"/>
  <c r="BA10510" i="5"/>
  <c r="BA10511" i="5"/>
  <c r="BA10512" i="5"/>
  <c r="BA10513" i="5"/>
  <c r="BA10514" i="5"/>
  <c r="BA10515" i="5"/>
  <c r="BA10516" i="5"/>
  <c r="BA10517" i="5"/>
  <c r="BA10518" i="5"/>
  <c r="BA10519" i="5"/>
  <c r="BA10520" i="5"/>
  <c r="BA10521" i="5"/>
  <c r="BA10522" i="5"/>
  <c r="BA10523" i="5"/>
  <c r="BA10524" i="5"/>
  <c r="BA10525" i="5"/>
  <c r="BA10526" i="5"/>
  <c r="BA10527" i="5"/>
  <c r="BA10528" i="5"/>
  <c r="BA10529" i="5"/>
  <c r="BA10530" i="5"/>
  <c r="BA10531" i="5"/>
  <c r="BA10532" i="5"/>
  <c r="BA10533" i="5"/>
  <c r="BA10534" i="5"/>
  <c r="BA10535" i="5"/>
  <c r="BA10536" i="5"/>
  <c r="BA10537" i="5"/>
  <c r="BA10538" i="5"/>
  <c r="BA10539" i="5"/>
  <c r="BA10540" i="5"/>
  <c r="BA10541" i="5"/>
  <c r="BA10542" i="5"/>
  <c r="BA10543" i="5"/>
  <c r="BA10544" i="5"/>
  <c r="BA10545" i="5"/>
  <c r="BA10546" i="5"/>
  <c r="BA10547" i="5"/>
  <c r="BA10548" i="5"/>
  <c r="BA10549" i="5"/>
  <c r="BA10550" i="5"/>
  <c r="BA10551" i="5"/>
  <c r="BA10552" i="5"/>
  <c r="BA10553" i="5"/>
  <c r="BA10554" i="5"/>
  <c r="BA10555" i="5"/>
  <c r="BA10556" i="5"/>
  <c r="BA10557" i="5"/>
  <c r="BA10558" i="5"/>
  <c r="BA10559" i="5"/>
  <c r="BA10560" i="5"/>
  <c r="BA10561" i="5"/>
  <c r="BA10562" i="5"/>
  <c r="BA10563" i="5"/>
  <c r="BA10564" i="5"/>
  <c r="BA10565" i="5"/>
  <c r="BA10566" i="5"/>
  <c r="BA10567" i="5"/>
  <c r="BA10568" i="5"/>
  <c r="BA10569" i="5"/>
  <c r="BA10570" i="5"/>
  <c r="BA10571" i="5"/>
  <c r="BA10572" i="5"/>
  <c r="BA10573" i="5"/>
  <c r="BA10574" i="5"/>
  <c r="BA10575" i="5"/>
  <c r="BA10576" i="5"/>
  <c r="BA10577" i="5"/>
  <c r="BA10578" i="5"/>
  <c r="BA10579" i="5"/>
  <c r="BA10580" i="5"/>
  <c r="BA10581" i="5"/>
  <c r="BA10582" i="5"/>
  <c r="BA10583" i="5"/>
  <c r="BA10584" i="5"/>
  <c r="BA10585" i="5"/>
  <c r="BA10586" i="5"/>
  <c r="BA10587" i="5"/>
  <c r="BA10588" i="5"/>
  <c r="BA10589" i="5"/>
  <c r="BA10590" i="5"/>
  <c r="BA10591" i="5"/>
  <c r="BA10592" i="5"/>
  <c r="BA10593" i="5"/>
  <c r="BA10594" i="5"/>
  <c r="BA10595" i="5"/>
  <c r="BA10596" i="5"/>
  <c r="BA10597" i="5"/>
  <c r="BA10598" i="5"/>
  <c r="BA10599" i="5"/>
  <c r="BA10600" i="5"/>
  <c r="BA10601" i="5"/>
  <c r="BA10602" i="5"/>
  <c r="BA10603" i="5"/>
  <c r="BA10604" i="5"/>
  <c r="BA10605" i="5"/>
  <c r="BA10606" i="5"/>
  <c r="BA10607" i="5"/>
  <c r="BA10608" i="5"/>
  <c r="BA10609" i="5"/>
  <c r="BA10610" i="5"/>
  <c r="BA10611" i="5"/>
  <c r="BA10612" i="5"/>
  <c r="BA10613" i="5"/>
  <c r="BA10614" i="5"/>
  <c r="BA10615" i="5"/>
  <c r="BA10616" i="5"/>
  <c r="BA10617" i="5"/>
  <c r="BA10618" i="5"/>
  <c r="BA10619" i="5"/>
  <c r="BA10620" i="5"/>
  <c r="BA10621" i="5"/>
  <c r="BA10622" i="5"/>
  <c r="BA10623" i="5"/>
  <c r="BA10624" i="5"/>
  <c r="BA10625" i="5"/>
  <c r="BA10626" i="5"/>
  <c r="BA10627" i="5"/>
  <c r="BA10628" i="5"/>
  <c r="BA10629" i="5"/>
  <c r="BA10630" i="5"/>
  <c r="BA10631" i="5"/>
  <c r="BA10632" i="5"/>
  <c r="BA10633" i="5"/>
  <c r="BA10634" i="5"/>
  <c r="BA10635" i="5"/>
  <c r="BA10636" i="5"/>
  <c r="BA10637" i="5"/>
  <c r="BA10638" i="5"/>
  <c r="BA10639" i="5"/>
  <c r="BA10640" i="5"/>
  <c r="BA10641" i="5"/>
  <c r="BA10642" i="5"/>
  <c r="BA10643" i="5"/>
  <c r="BA10644" i="5"/>
  <c r="BA10645" i="5"/>
  <c r="BA10646" i="5"/>
  <c r="BA10647" i="5"/>
  <c r="BA10648" i="5"/>
  <c r="BA10649" i="5"/>
  <c r="BA10650" i="5"/>
  <c r="BA10651" i="5"/>
  <c r="BA10652" i="5"/>
  <c r="BA10653" i="5"/>
  <c r="BA10654" i="5"/>
  <c r="BA10655" i="5"/>
  <c r="BA10656" i="5"/>
  <c r="BA10657" i="5"/>
  <c r="BA10658" i="5"/>
  <c r="BA10659" i="5"/>
  <c r="BA10660" i="5"/>
  <c r="BA10661" i="5"/>
  <c r="BA10662" i="5"/>
  <c r="BA10663" i="5"/>
  <c r="BA10664" i="5"/>
  <c r="BA10665" i="5"/>
  <c r="BA10666" i="5"/>
  <c r="BA10667" i="5"/>
  <c r="BA10668" i="5"/>
  <c r="BA10669" i="5"/>
  <c r="BA10670" i="5"/>
  <c r="BA10671" i="5"/>
  <c r="BA10672" i="5"/>
  <c r="BA10673" i="5"/>
  <c r="BA10674" i="5"/>
  <c r="BA10675" i="5"/>
  <c r="BA10676" i="5"/>
  <c r="BA10677" i="5"/>
  <c r="BA10678" i="5"/>
  <c r="BA10679" i="5"/>
  <c r="BA10680" i="5"/>
  <c r="BA10681" i="5"/>
  <c r="BA10682" i="5"/>
  <c r="BA10683" i="5"/>
  <c r="BA10684" i="5"/>
  <c r="BA10685" i="5"/>
  <c r="BA10686" i="5"/>
  <c r="BA10687" i="5"/>
  <c r="BA10688" i="5"/>
  <c r="BA10689" i="5"/>
  <c r="BA10690" i="5"/>
  <c r="BA10691" i="5"/>
  <c r="BA10692" i="5"/>
  <c r="BA10693" i="5"/>
  <c r="BA10694" i="5"/>
  <c r="BA10695" i="5"/>
  <c r="BA10696" i="5"/>
  <c r="BA10697" i="5"/>
  <c r="BA10698" i="5"/>
  <c r="BA10699" i="5"/>
  <c r="BA10700" i="5"/>
  <c r="BA10701" i="5"/>
  <c r="BA10702" i="5"/>
  <c r="BA10703" i="5"/>
  <c r="BA10704" i="5"/>
  <c r="BA10705" i="5"/>
  <c r="BA10706" i="5"/>
  <c r="BA10707" i="5"/>
  <c r="BA10708" i="5"/>
  <c r="BA10709" i="5"/>
  <c r="BA10710" i="5"/>
  <c r="BA10711" i="5"/>
  <c r="BA10712" i="5"/>
  <c r="BA10713" i="5"/>
  <c r="BA10714" i="5"/>
  <c r="BA10715" i="5"/>
  <c r="BA10716" i="5"/>
  <c r="BA10717" i="5"/>
  <c r="BA10718" i="5"/>
  <c r="BA10719" i="5"/>
  <c r="BA10720" i="5"/>
  <c r="BA10721" i="5"/>
  <c r="BA10722" i="5"/>
  <c r="BA10723" i="5"/>
  <c r="BA10724" i="5"/>
  <c r="BA10725" i="5"/>
  <c r="BA10726" i="5"/>
  <c r="BA10727" i="5"/>
  <c r="BA10728" i="5"/>
  <c r="BA10729" i="5"/>
  <c r="BA10730" i="5"/>
  <c r="BA10731" i="5"/>
  <c r="BA10732" i="5"/>
  <c r="BA10733" i="5"/>
  <c r="BA10734" i="5"/>
  <c r="BA10735" i="5"/>
  <c r="BA10736" i="5"/>
  <c r="BA10737" i="5"/>
  <c r="BA10738" i="5"/>
  <c r="BA10739" i="5"/>
  <c r="BA10740" i="5"/>
  <c r="BA10741" i="5"/>
  <c r="BA10742" i="5"/>
  <c r="BA10743" i="5"/>
  <c r="BA10744" i="5"/>
  <c r="BA10745" i="5"/>
  <c r="BA10746" i="5"/>
  <c r="BA10747" i="5"/>
  <c r="BA10748" i="5"/>
  <c r="BA10749" i="5"/>
  <c r="BA10750" i="5"/>
  <c r="BA10751" i="5"/>
  <c r="BA10752" i="5"/>
  <c r="BA10753" i="5"/>
  <c r="BA10754" i="5"/>
  <c r="BA10755" i="5"/>
  <c r="BA10756" i="5"/>
  <c r="BA10757" i="5"/>
  <c r="BA10758" i="5"/>
  <c r="BA10759" i="5"/>
  <c r="BA10760" i="5"/>
  <c r="BA10761" i="5"/>
  <c r="BA10762" i="5"/>
  <c r="BA10763" i="5"/>
  <c r="BA10764" i="5"/>
  <c r="BA10765" i="5"/>
  <c r="BA10766" i="5"/>
  <c r="BA10767" i="5"/>
  <c r="BA10768" i="5"/>
  <c r="BA10769" i="5"/>
  <c r="BA10770" i="5"/>
  <c r="BA10771" i="5"/>
  <c r="BA10772" i="5"/>
  <c r="BA10773" i="5"/>
  <c r="BA10774" i="5"/>
  <c r="BA10775" i="5"/>
  <c r="BA10776" i="5"/>
  <c r="BA10777" i="5"/>
  <c r="BA10778" i="5"/>
  <c r="BA10779" i="5"/>
  <c r="BA10780" i="5"/>
  <c r="BA10781" i="5"/>
  <c r="BA10782" i="5"/>
  <c r="BA10783" i="5"/>
  <c r="BA10784" i="5"/>
  <c r="BA10785" i="5"/>
  <c r="BA10786" i="5"/>
  <c r="BA10787" i="5"/>
  <c r="BA10788" i="5"/>
  <c r="BA10789" i="5"/>
  <c r="BA10790" i="5"/>
  <c r="BA10791" i="5"/>
  <c r="BA10792" i="5"/>
  <c r="BA10793" i="5"/>
  <c r="BA10794" i="5"/>
  <c r="BA10795" i="5"/>
  <c r="BA10796" i="5"/>
  <c r="BA10797" i="5"/>
  <c r="BA10798" i="5"/>
  <c r="BA10799" i="5"/>
  <c r="BA10800" i="5"/>
  <c r="BA10801" i="5"/>
  <c r="BA10802" i="5"/>
  <c r="BA10803" i="5"/>
  <c r="BA10804" i="5"/>
  <c r="BA10805" i="5"/>
  <c r="BA10806" i="5"/>
  <c r="BA10807" i="5"/>
  <c r="BA10808" i="5"/>
  <c r="BA10809" i="5"/>
  <c r="BA10810" i="5"/>
  <c r="BA10811" i="5"/>
  <c r="BA10812" i="5"/>
  <c r="BA10813" i="5"/>
  <c r="BA10814" i="5"/>
  <c r="BA10815" i="5"/>
  <c r="BA10816" i="5"/>
  <c r="BA10817" i="5"/>
  <c r="BA10818" i="5"/>
  <c r="BA10819" i="5"/>
  <c r="BA10820" i="5"/>
  <c r="BA10821" i="5"/>
  <c r="BA10822" i="5"/>
  <c r="BA10823" i="5"/>
  <c r="BA10824" i="5"/>
  <c r="BA10825" i="5"/>
  <c r="BA10826" i="5"/>
  <c r="BA10827" i="5"/>
  <c r="BA10828" i="5"/>
  <c r="BA10829" i="5"/>
  <c r="BA10830" i="5"/>
  <c r="BA10831" i="5"/>
  <c r="BA10832" i="5"/>
  <c r="BA10833" i="5"/>
  <c r="BA10834" i="5"/>
  <c r="BA10835" i="5"/>
  <c r="BA10836" i="5"/>
  <c r="BA10837" i="5"/>
  <c r="BA10838" i="5"/>
  <c r="BA10839" i="5"/>
  <c r="BA10840" i="5"/>
  <c r="BA10841" i="5"/>
  <c r="BA10842" i="5"/>
  <c r="BA10843" i="5"/>
  <c r="BA10844" i="5"/>
  <c r="BA10845" i="5"/>
  <c r="BA10846" i="5"/>
  <c r="BA10847" i="5"/>
  <c r="BA10848" i="5"/>
  <c r="BA10849" i="5"/>
  <c r="BA10850" i="5"/>
  <c r="BA10851" i="5"/>
  <c r="BA10852" i="5"/>
  <c r="BA10853" i="5"/>
  <c r="BA10854" i="5"/>
  <c r="BA10855" i="5"/>
  <c r="BA10856" i="5"/>
  <c r="BA10857" i="5"/>
  <c r="BA10858" i="5"/>
  <c r="BA10859" i="5"/>
  <c r="BA10860" i="5"/>
  <c r="BA10861" i="5"/>
  <c r="BA10862" i="5"/>
  <c r="BA10863" i="5"/>
  <c r="BA10864" i="5"/>
  <c r="BA10865" i="5"/>
  <c r="BA10866" i="5"/>
  <c r="BA10867" i="5"/>
  <c r="BA10868" i="5"/>
  <c r="BA10869" i="5"/>
  <c r="BA10870" i="5"/>
  <c r="BA10871" i="5"/>
  <c r="BA10872" i="5"/>
  <c r="BA10873" i="5"/>
  <c r="BA10874" i="5"/>
  <c r="BA10875" i="5"/>
  <c r="BA10876" i="5"/>
  <c r="BA10877" i="5"/>
  <c r="BA10878" i="5"/>
  <c r="BA10879" i="5"/>
  <c r="BA10880" i="5"/>
  <c r="BA10881" i="5"/>
  <c r="BA10882" i="5"/>
  <c r="BA10883" i="5"/>
  <c r="BA10884" i="5"/>
  <c r="BA10885" i="5"/>
  <c r="BA10886" i="5"/>
  <c r="BA10887" i="5"/>
  <c r="BA10888" i="5"/>
  <c r="BA10889" i="5"/>
  <c r="BA10890" i="5"/>
  <c r="BA10891" i="5"/>
  <c r="BA10892" i="5"/>
  <c r="BA10893" i="5"/>
  <c r="BA10894" i="5"/>
  <c r="BA10895" i="5"/>
  <c r="BA10896" i="5"/>
  <c r="BA10897" i="5"/>
  <c r="BA10898" i="5"/>
  <c r="BA10899" i="5"/>
  <c r="BA10900" i="5"/>
  <c r="BA10901" i="5"/>
  <c r="BA10902" i="5"/>
  <c r="BA10903" i="5"/>
  <c r="BA10904" i="5"/>
  <c r="BA10905" i="5"/>
  <c r="BA10906" i="5"/>
  <c r="BA10907" i="5"/>
  <c r="BA10908" i="5"/>
  <c r="BA10909" i="5"/>
  <c r="BA10910" i="5"/>
  <c r="BA10911" i="5"/>
  <c r="BA10912" i="5"/>
  <c r="BA10913" i="5"/>
  <c r="BA10914" i="5"/>
  <c r="BA10915" i="5"/>
  <c r="BA10916" i="5"/>
  <c r="BA10917" i="5"/>
  <c r="BA10918" i="5"/>
  <c r="BA10919" i="5"/>
  <c r="BA10920" i="5"/>
  <c r="BA10921" i="5"/>
  <c r="BA10922" i="5"/>
  <c r="BA10923" i="5"/>
  <c r="BA10924" i="5"/>
  <c r="BA10925" i="5"/>
  <c r="BA10926" i="5"/>
  <c r="BA10927" i="5"/>
  <c r="BA10928" i="5"/>
  <c r="BA10929" i="5"/>
  <c r="BA10930" i="5"/>
  <c r="BA10931" i="5"/>
  <c r="BA10932" i="5"/>
  <c r="BA10933" i="5"/>
  <c r="BA10934" i="5"/>
  <c r="BA10935" i="5"/>
  <c r="BA10936" i="5"/>
  <c r="BA10937" i="5"/>
  <c r="BA10938" i="5"/>
  <c r="BA10939" i="5"/>
  <c r="BA10940" i="5"/>
  <c r="BA10941" i="5"/>
  <c r="BA10942" i="5"/>
  <c r="BA10943" i="5"/>
  <c r="BA10944" i="5"/>
  <c r="BA10945" i="5"/>
  <c r="BA10946" i="5"/>
  <c r="BA10947" i="5"/>
  <c r="BA10948" i="5"/>
  <c r="BA10949" i="5"/>
  <c r="BA10950" i="5"/>
  <c r="BA10951" i="5"/>
  <c r="BA10952" i="5"/>
  <c r="BA10953" i="5"/>
  <c r="BA10954" i="5"/>
  <c r="BA10955" i="5"/>
  <c r="BA10956" i="5"/>
  <c r="BA10957" i="5"/>
  <c r="BA10958" i="5"/>
  <c r="BA10959" i="5"/>
  <c r="BA10960" i="5"/>
  <c r="BA10961" i="5"/>
  <c r="BA10962" i="5"/>
  <c r="BA10963" i="5"/>
  <c r="BA10964" i="5"/>
  <c r="BA10965" i="5"/>
  <c r="BA10966" i="5"/>
  <c r="BA10967" i="5"/>
  <c r="BA10968" i="5"/>
  <c r="BA10969" i="5"/>
  <c r="BA10970" i="5"/>
  <c r="BA10971" i="5"/>
  <c r="BA10972" i="5"/>
  <c r="BA10973" i="5"/>
  <c r="BA10974" i="5"/>
  <c r="BA10975" i="5"/>
  <c r="BA10976" i="5"/>
  <c r="BA10977" i="5"/>
  <c r="BA10978" i="5"/>
  <c r="BA10979" i="5"/>
  <c r="BA10980" i="5"/>
  <c r="BA10981" i="5"/>
  <c r="BA10982" i="5"/>
  <c r="BA10983" i="5"/>
  <c r="BA10984" i="5"/>
  <c r="BA10985" i="5"/>
  <c r="BA10986" i="5"/>
  <c r="BA10987" i="5"/>
  <c r="BA10988" i="5"/>
  <c r="BA10989" i="5"/>
  <c r="BA10990" i="5"/>
  <c r="BA10991" i="5"/>
  <c r="BA10992" i="5"/>
  <c r="BA10993" i="5"/>
  <c r="BA10994" i="5"/>
  <c r="BA10995" i="5"/>
  <c r="BA10996" i="5"/>
  <c r="BA10997" i="5"/>
  <c r="BA10998" i="5"/>
  <c r="BA10999" i="5"/>
  <c r="BA11000" i="5"/>
  <c r="BA11001" i="5"/>
  <c r="BA11002" i="5"/>
  <c r="BA11003" i="5"/>
  <c r="BA11004" i="5"/>
  <c r="BA11005" i="5"/>
  <c r="BA11006" i="5"/>
  <c r="BA11007" i="5"/>
  <c r="BA11008" i="5"/>
  <c r="BA11009" i="5"/>
  <c r="BA11010" i="5"/>
  <c r="BA11011" i="5"/>
  <c r="BA11012" i="5"/>
  <c r="BA11013" i="5"/>
  <c r="BA11014" i="5"/>
  <c r="BA11015" i="5"/>
  <c r="BA11016" i="5"/>
  <c r="BA11017" i="5"/>
  <c r="BA11018" i="5"/>
  <c r="BA11019" i="5"/>
  <c r="BA11020" i="5"/>
  <c r="BA11021" i="5"/>
  <c r="BA11022" i="5"/>
  <c r="BA11023" i="5"/>
  <c r="BA11024" i="5"/>
  <c r="BA11025" i="5"/>
  <c r="BA11026" i="5"/>
  <c r="BA11027" i="5"/>
  <c r="BA11028" i="5"/>
  <c r="BA11029" i="5"/>
  <c r="BA11030" i="5"/>
  <c r="BA11031" i="5"/>
  <c r="BA11032" i="5"/>
  <c r="BA11033" i="5"/>
  <c r="BA11034" i="5"/>
  <c r="BA11035" i="5"/>
  <c r="BA11036" i="5"/>
  <c r="BA11037" i="5"/>
  <c r="BA11038" i="5"/>
  <c r="BA11039" i="5"/>
  <c r="BA11040" i="5"/>
  <c r="BA11041" i="5"/>
  <c r="BA11042" i="5"/>
  <c r="BA11043" i="5"/>
  <c r="BA11044" i="5"/>
  <c r="BA11045" i="5"/>
  <c r="BA11046" i="5"/>
  <c r="BA11047" i="5"/>
  <c r="BA11048" i="5"/>
  <c r="BA11049" i="5"/>
  <c r="BA11050" i="5"/>
  <c r="BA11051" i="5"/>
  <c r="BA11052" i="5"/>
  <c r="BA11053" i="5"/>
  <c r="BA11054" i="5"/>
  <c r="BA11055" i="5"/>
  <c r="BA11056" i="5"/>
  <c r="BA11057" i="5"/>
  <c r="BA11058" i="5"/>
  <c r="BA11059" i="5"/>
  <c r="BA11060" i="5"/>
  <c r="BA11061" i="5"/>
  <c r="BA11062" i="5"/>
  <c r="BA11063" i="5"/>
  <c r="BA11064" i="5"/>
  <c r="BA11065" i="5"/>
  <c r="BA11066" i="5"/>
  <c r="BA11067" i="5"/>
  <c r="BA11068" i="5"/>
  <c r="BA11069" i="5"/>
  <c r="BA11070" i="5"/>
  <c r="BA11071" i="5"/>
  <c r="BA11072" i="5"/>
  <c r="BA11073" i="5"/>
  <c r="BA11074" i="5"/>
  <c r="BA11075" i="5"/>
  <c r="BA11076" i="5"/>
  <c r="BA11077" i="5"/>
  <c r="BA11078" i="5"/>
  <c r="BA11079" i="5"/>
  <c r="BA11080" i="5"/>
  <c r="BA11081" i="5"/>
  <c r="BA11082" i="5"/>
  <c r="BA11083" i="5"/>
  <c r="BA11084" i="5"/>
  <c r="BA11085" i="5"/>
  <c r="BA11086" i="5"/>
  <c r="BA11087" i="5"/>
  <c r="BA11088" i="5"/>
  <c r="BA11089" i="5"/>
  <c r="BA11090" i="5"/>
  <c r="BA11091" i="5"/>
  <c r="BA11092" i="5"/>
  <c r="BA11093" i="5"/>
  <c r="BA11094" i="5"/>
  <c r="BA11095" i="5"/>
  <c r="BA11096" i="5"/>
  <c r="BA11097" i="5"/>
  <c r="BA11098" i="5"/>
  <c r="BA11099" i="5"/>
  <c r="BA11100" i="5"/>
  <c r="BA11101" i="5"/>
  <c r="BA11102" i="5"/>
  <c r="BA11103" i="5"/>
  <c r="BA11104" i="5"/>
  <c r="BA11105" i="5"/>
  <c r="BA11106" i="5"/>
  <c r="BA11107" i="5"/>
  <c r="BA11108" i="5"/>
  <c r="BA11109" i="5"/>
  <c r="BA11110" i="5"/>
  <c r="BA11111" i="5"/>
  <c r="BA11112" i="5"/>
  <c r="BA11113" i="5"/>
  <c r="BA11114" i="5"/>
  <c r="BA11115" i="5"/>
  <c r="BA11116" i="5"/>
  <c r="BA11117" i="5"/>
  <c r="BA11118" i="5"/>
  <c r="BA11119" i="5"/>
  <c r="BA11120" i="5"/>
  <c r="BA11121" i="5"/>
  <c r="BA11122" i="5"/>
  <c r="BA11123" i="5"/>
  <c r="BA11124" i="5"/>
  <c r="BA11125" i="5"/>
  <c r="BA11126" i="5"/>
  <c r="BA11127" i="5"/>
  <c r="BA11128" i="5"/>
  <c r="BA11129" i="5"/>
  <c r="BA11130" i="5"/>
  <c r="BA11131" i="5"/>
  <c r="BA11132" i="5"/>
  <c r="BA11133" i="5"/>
  <c r="BA11134" i="5"/>
  <c r="BA11135" i="5"/>
  <c r="BA11136" i="5"/>
  <c r="BA11137" i="5"/>
  <c r="BA11138" i="5"/>
  <c r="BA11139" i="5"/>
  <c r="BA11140" i="5"/>
  <c r="BA11141" i="5"/>
  <c r="BA11142" i="5"/>
  <c r="BA11143" i="5"/>
  <c r="BA11144" i="5"/>
  <c r="BA11145" i="5"/>
  <c r="BA11146" i="5"/>
  <c r="BA11147" i="5"/>
  <c r="BA11148" i="5"/>
  <c r="BA11149" i="5"/>
  <c r="BA11150" i="5"/>
  <c r="BA11151" i="5"/>
  <c r="BA11152" i="5"/>
  <c r="BA11153" i="5"/>
  <c r="BA11154" i="5"/>
  <c r="BA11155" i="5"/>
  <c r="BA11156" i="5"/>
  <c r="BA11157" i="5"/>
  <c r="BA11158" i="5"/>
  <c r="BA11159" i="5"/>
  <c r="BA11160" i="5"/>
  <c r="BA11161" i="5"/>
  <c r="BA11162" i="5"/>
  <c r="BA11163" i="5"/>
  <c r="BA11164" i="5"/>
  <c r="BA11165" i="5"/>
  <c r="BA11166" i="5"/>
  <c r="BA11167" i="5"/>
  <c r="BA11168" i="5"/>
  <c r="BA11169" i="5"/>
  <c r="BA11170" i="5"/>
  <c r="BA11171" i="5"/>
  <c r="BA11172" i="5"/>
  <c r="BA11173" i="5"/>
  <c r="BA11174" i="5"/>
  <c r="BA11175" i="5"/>
  <c r="BA11176" i="5"/>
  <c r="BA11177" i="5"/>
  <c r="BA11178" i="5"/>
  <c r="BA11179" i="5"/>
  <c r="BA11180" i="5"/>
  <c r="BA11181" i="5"/>
  <c r="BA11182" i="5"/>
  <c r="BA11183" i="5"/>
  <c r="BA11184" i="5"/>
  <c r="BA11185" i="5"/>
  <c r="BA11186" i="5"/>
  <c r="BA11187" i="5"/>
  <c r="BA11188" i="5"/>
  <c r="BA11189" i="5"/>
  <c r="BA11190" i="5"/>
  <c r="BA11191" i="5"/>
  <c r="BA11192" i="5"/>
  <c r="BA11193" i="5"/>
  <c r="BA11194" i="5"/>
  <c r="BA11195" i="5"/>
  <c r="BA11196" i="5"/>
  <c r="BA11197" i="5"/>
  <c r="BA11198" i="5"/>
  <c r="BA11199" i="5"/>
  <c r="BA11200" i="5"/>
  <c r="BA11201" i="5"/>
  <c r="BA11202" i="5"/>
  <c r="BA11203" i="5"/>
  <c r="BA11204" i="5"/>
  <c r="BA11205" i="5"/>
  <c r="BA11206" i="5"/>
  <c r="BA11207" i="5"/>
  <c r="BA11208" i="5"/>
  <c r="BA11209" i="5"/>
  <c r="BA11210" i="5"/>
  <c r="BA11211" i="5"/>
  <c r="BA11212" i="5"/>
  <c r="BA11213" i="5"/>
  <c r="BA11214" i="5"/>
  <c r="BA11215" i="5"/>
  <c r="BA11216" i="5"/>
  <c r="BA11217" i="5"/>
  <c r="BA11218" i="5"/>
  <c r="BA11219" i="5"/>
  <c r="BA11220" i="5"/>
  <c r="BA11221" i="5"/>
  <c r="BA11222" i="5"/>
  <c r="BA11223" i="5"/>
  <c r="BA11224" i="5"/>
  <c r="BA11225" i="5"/>
  <c r="BA11226" i="5"/>
  <c r="BA11227" i="5"/>
  <c r="BA11228" i="5"/>
  <c r="BA11229" i="5"/>
  <c r="BA11230" i="5"/>
  <c r="BA11231" i="5"/>
  <c r="BA11232" i="5"/>
  <c r="BA11233" i="5"/>
  <c r="BA11234" i="5"/>
  <c r="BA11235" i="5"/>
  <c r="BA11236" i="5"/>
  <c r="BA11237" i="5"/>
  <c r="BA11238" i="5"/>
  <c r="BA11239" i="5"/>
  <c r="BA11240" i="5"/>
  <c r="BA11241" i="5"/>
  <c r="BA11242" i="5"/>
  <c r="BA11243" i="5"/>
  <c r="BA11244" i="5"/>
  <c r="BA11245" i="5"/>
  <c r="BA11246" i="5"/>
  <c r="BA11247" i="5"/>
  <c r="BA11248" i="5"/>
  <c r="BA11249" i="5"/>
  <c r="BA11250" i="5"/>
  <c r="BA11251" i="5"/>
  <c r="BA11252" i="5"/>
  <c r="BA11253" i="5"/>
  <c r="BA11254" i="5"/>
  <c r="BA11255" i="5"/>
  <c r="BA11256" i="5"/>
  <c r="BA11257" i="5"/>
  <c r="BA11258" i="5"/>
  <c r="BA11259" i="5"/>
  <c r="BA11260" i="5"/>
  <c r="BA11261" i="5"/>
  <c r="BA11262" i="5"/>
  <c r="BA11263" i="5"/>
  <c r="BA11264" i="5"/>
  <c r="BA11265" i="5"/>
  <c r="BA11266" i="5"/>
  <c r="BA11267" i="5"/>
  <c r="BA11268" i="5"/>
  <c r="BA11269" i="5"/>
  <c r="BA11270" i="5"/>
  <c r="BA11271" i="5"/>
  <c r="BA11272" i="5"/>
  <c r="BA11273" i="5"/>
  <c r="BA11274" i="5"/>
  <c r="BA11275" i="5"/>
  <c r="BA11276" i="5"/>
  <c r="BA11277" i="5"/>
  <c r="BA11278" i="5"/>
  <c r="BA11279" i="5"/>
  <c r="BA11280" i="5"/>
  <c r="BA11281" i="5"/>
  <c r="BA11282" i="5"/>
  <c r="BA11283" i="5"/>
  <c r="BA11284" i="5"/>
  <c r="BA11285" i="5"/>
  <c r="BA11286" i="5"/>
  <c r="BA11287" i="5"/>
  <c r="BA11288" i="5"/>
  <c r="BA11289" i="5"/>
  <c r="BA11290" i="5"/>
  <c r="BA11291" i="5"/>
  <c r="BA11292" i="5"/>
  <c r="BA11293" i="5"/>
  <c r="BA11294" i="5"/>
  <c r="BA11295" i="5"/>
  <c r="BA11296" i="5"/>
  <c r="BA11297" i="5"/>
  <c r="BA11298" i="5"/>
  <c r="BA11299" i="5"/>
  <c r="BA11300" i="5"/>
  <c r="BA11301" i="5"/>
  <c r="BA11302" i="5"/>
  <c r="BA11303" i="5"/>
  <c r="BA11304" i="5"/>
  <c r="BA11305" i="5"/>
  <c r="BA11306" i="5"/>
  <c r="BA11307" i="5"/>
  <c r="BA11308" i="5"/>
  <c r="BA11309" i="5"/>
  <c r="BA11310" i="5"/>
  <c r="BA11311" i="5"/>
  <c r="BA11312" i="5"/>
  <c r="BA11313" i="5"/>
  <c r="BA11314" i="5"/>
  <c r="BA11315" i="5"/>
  <c r="BA11316" i="5"/>
  <c r="BA11317" i="5"/>
  <c r="BA11318" i="5"/>
  <c r="BA11319" i="5"/>
  <c r="BA11320" i="5"/>
  <c r="BA11321" i="5"/>
  <c r="BA11322" i="5"/>
  <c r="BA11323" i="5"/>
  <c r="BA11324" i="5"/>
  <c r="BA11325" i="5"/>
  <c r="BA11326" i="5"/>
  <c r="BA11327" i="5"/>
  <c r="BA11328" i="5"/>
  <c r="BA11329" i="5"/>
  <c r="BA11330" i="5"/>
  <c r="BA11331" i="5"/>
  <c r="BA11332" i="5"/>
  <c r="BA11333" i="5"/>
  <c r="BA11334" i="5"/>
  <c r="BA11335" i="5"/>
  <c r="BA11336" i="5"/>
  <c r="BA11337" i="5"/>
  <c r="BA11338" i="5"/>
  <c r="BA11339" i="5"/>
  <c r="BA11340" i="5"/>
  <c r="BA11341" i="5"/>
  <c r="BA11342" i="5"/>
  <c r="BA11343" i="5"/>
  <c r="BA11344" i="5"/>
  <c r="BA11345" i="5"/>
  <c r="BA11346" i="5"/>
  <c r="BA11347" i="5"/>
  <c r="BA11348" i="5"/>
  <c r="BA11349" i="5"/>
  <c r="BA11350" i="5"/>
  <c r="BA11351" i="5"/>
  <c r="BA11352" i="5"/>
  <c r="BA11353" i="5"/>
  <c r="BA11354" i="5"/>
  <c r="BA11355" i="5"/>
  <c r="BA11356" i="5"/>
  <c r="BA11357" i="5"/>
  <c r="BA11358" i="5"/>
  <c r="BA11359" i="5"/>
  <c r="BA11360" i="5"/>
  <c r="BA11361" i="5"/>
  <c r="BA11362" i="5"/>
  <c r="BA11363" i="5"/>
  <c r="BA11364" i="5"/>
  <c r="BA11365" i="5"/>
  <c r="BA11366" i="5"/>
  <c r="BA11367" i="5"/>
  <c r="BA11368" i="5"/>
  <c r="BA11369" i="5"/>
  <c r="BA11370" i="5"/>
  <c r="BA11371" i="5"/>
  <c r="BA11372" i="5"/>
  <c r="BA11373" i="5"/>
  <c r="BA11374" i="5"/>
  <c r="BA11375" i="5"/>
  <c r="BA11376" i="5"/>
  <c r="BA11377" i="5"/>
  <c r="BA11378" i="5"/>
  <c r="BA11379" i="5"/>
  <c r="BA11380" i="5"/>
  <c r="BA11381" i="5"/>
  <c r="BA11382" i="5"/>
  <c r="BA11383" i="5"/>
  <c r="BA11384" i="5"/>
  <c r="BA11385" i="5"/>
  <c r="BA11386" i="5"/>
  <c r="BA11387" i="5"/>
  <c r="BA11388" i="5"/>
  <c r="BA11389" i="5"/>
  <c r="BA11390" i="5"/>
  <c r="BA11391" i="5"/>
  <c r="BA11392" i="5"/>
  <c r="BA11393" i="5"/>
  <c r="BA11394" i="5"/>
  <c r="BA11395" i="5"/>
  <c r="BA11396" i="5"/>
  <c r="BA11397" i="5"/>
  <c r="BA11398" i="5"/>
  <c r="BA11399" i="5"/>
  <c r="BA11400" i="5"/>
  <c r="BA11401" i="5"/>
  <c r="BA11402" i="5"/>
  <c r="BA11403" i="5"/>
  <c r="BA11404" i="5"/>
  <c r="BA11405" i="5"/>
  <c r="BA11406" i="5"/>
  <c r="BA11407" i="5"/>
  <c r="BA11408" i="5"/>
  <c r="BA11409" i="5"/>
  <c r="BA11410" i="5"/>
  <c r="BA11411" i="5"/>
  <c r="BA11412" i="5"/>
  <c r="BA11413" i="5"/>
  <c r="BA11414" i="5"/>
  <c r="BA11415" i="5"/>
  <c r="BA11416" i="5"/>
  <c r="BA11417" i="5"/>
  <c r="BA11418" i="5"/>
  <c r="BA11419" i="5"/>
  <c r="BA11420" i="5"/>
  <c r="BA11421" i="5"/>
  <c r="BA11422" i="5"/>
  <c r="BA11423" i="5"/>
  <c r="BA11424" i="5"/>
  <c r="BA11425" i="5"/>
  <c r="BA11426" i="5"/>
  <c r="BA11427" i="5"/>
  <c r="BA11428" i="5"/>
  <c r="BA11429" i="5"/>
  <c r="BA11430" i="5"/>
  <c r="BA11431" i="5"/>
  <c r="BA11432" i="5"/>
  <c r="BA11433" i="5"/>
  <c r="BA11434" i="5"/>
  <c r="BA11435" i="5"/>
  <c r="BA11436" i="5"/>
  <c r="BA11437" i="5"/>
  <c r="BA11438" i="5"/>
  <c r="BA11439" i="5"/>
  <c r="BA11440" i="5"/>
  <c r="BA11441" i="5"/>
  <c r="BA11442" i="5"/>
  <c r="BA11443" i="5"/>
  <c r="BA11444" i="5"/>
  <c r="BA11445" i="5"/>
  <c r="BA11446" i="5"/>
  <c r="BA11447" i="5"/>
  <c r="BA11448" i="5"/>
  <c r="BA11449" i="5"/>
  <c r="BA11450" i="5"/>
  <c r="BA11451" i="5"/>
  <c r="BA11452" i="5"/>
  <c r="BA11453" i="5"/>
  <c r="BA11454" i="5"/>
  <c r="BA11455" i="5"/>
  <c r="BA11456" i="5"/>
  <c r="BA11457" i="5"/>
  <c r="BA11458" i="5"/>
  <c r="BA11459" i="5"/>
  <c r="BA11460" i="5"/>
  <c r="BA11461" i="5"/>
  <c r="BA11462" i="5"/>
  <c r="BA11463" i="5"/>
  <c r="BA11464" i="5"/>
  <c r="BA11465" i="5"/>
  <c r="BA11466" i="5"/>
  <c r="BA11467" i="5"/>
  <c r="BA11468" i="5"/>
  <c r="BA11469" i="5"/>
  <c r="BA11470" i="5"/>
  <c r="BA11471" i="5"/>
  <c r="BA11472" i="5"/>
  <c r="BA11473" i="5"/>
  <c r="BA11474" i="5"/>
  <c r="BA11475" i="5"/>
  <c r="BA11476" i="5"/>
  <c r="BA11477" i="5"/>
  <c r="BA11478" i="5"/>
  <c r="BA11479" i="5"/>
  <c r="BA11480" i="5"/>
  <c r="BA11481" i="5"/>
  <c r="BA11482" i="5"/>
  <c r="BA11483" i="5"/>
  <c r="BA11484" i="5"/>
  <c r="BA11485" i="5"/>
  <c r="BA11486" i="5"/>
  <c r="BA11487" i="5"/>
  <c r="BA11488" i="5"/>
  <c r="BA11489" i="5"/>
  <c r="BA11490" i="5"/>
  <c r="BA11491" i="5"/>
  <c r="BA11492" i="5"/>
  <c r="BA11493" i="5"/>
  <c r="BA11494" i="5"/>
  <c r="BA11495" i="5"/>
  <c r="BA11496" i="5"/>
  <c r="BA11497" i="5"/>
  <c r="BA11498" i="5"/>
  <c r="BA11499" i="5"/>
  <c r="BA11500" i="5"/>
  <c r="BA11501" i="5"/>
  <c r="BA11502" i="5"/>
  <c r="BA11503" i="5"/>
  <c r="BA11504" i="5"/>
  <c r="BA11505" i="5"/>
  <c r="BA11506" i="5"/>
  <c r="BA11507" i="5"/>
  <c r="BA11508" i="5"/>
  <c r="BA11509" i="5"/>
  <c r="BA11510" i="5"/>
  <c r="BA11511" i="5"/>
  <c r="BA11512" i="5"/>
  <c r="BA11513" i="5"/>
  <c r="BA11514" i="5"/>
  <c r="BA11515" i="5"/>
  <c r="BA11516" i="5"/>
  <c r="BA11517" i="5"/>
  <c r="BA11518" i="5"/>
  <c r="BA11519" i="5"/>
  <c r="BA11520" i="5"/>
  <c r="BA11521" i="5"/>
  <c r="BA11522" i="5"/>
  <c r="BA11523" i="5"/>
  <c r="BA11524" i="5"/>
  <c r="BA11525" i="5"/>
  <c r="BA11526" i="5"/>
  <c r="BA11527" i="5"/>
  <c r="BA11528" i="5"/>
  <c r="BA11529" i="5"/>
  <c r="BA11530" i="5"/>
  <c r="BA11531" i="5"/>
  <c r="BA11532" i="5"/>
  <c r="BA11533" i="5"/>
  <c r="BA11534" i="5"/>
  <c r="BA11535" i="5"/>
  <c r="BA11536" i="5"/>
  <c r="BA11537" i="5"/>
  <c r="BA11538" i="5"/>
  <c r="BA11539" i="5"/>
  <c r="BA11540" i="5"/>
  <c r="BA11541" i="5"/>
  <c r="BA11542" i="5"/>
  <c r="BA11543" i="5"/>
  <c r="BA11544" i="5"/>
  <c r="BA11545" i="5"/>
  <c r="BA11546" i="5"/>
  <c r="BA11547" i="5"/>
  <c r="BA11548" i="5"/>
  <c r="BA11549" i="5"/>
  <c r="BA11550" i="5"/>
  <c r="BA11551" i="5"/>
  <c r="BA11552" i="5"/>
  <c r="BA11553" i="5"/>
  <c r="BA11554" i="5"/>
  <c r="BA11555" i="5"/>
  <c r="BA11556" i="5"/>
  <c r="BA11557" i="5"/>
  <c r="BA11558" i="5"/>
  <c r="BA11559" i="5"/>
  <c r="BA11560" i="5"/>
  <c r="BA11561" i="5"/>
  <c r="BA11562" i="5"/>
  <c r="BA11563" i="5"/>
  <c r="BA11564" i="5"/>
  <c r="BA11565" i="5"/>
  <c r="BA11566" i="5"/>
  <c r="BA11567" i="5"/>
  <c r="BA11568" i="5"/>
  <c r="BA11569" i="5"/>
  <c r="BA11570" i="5"/>
  <c r="BA11571" i="5"/>
  <c r="BA11572" i="5"/>
  <c r="BA11573" i="5"/>
  <c r="BA11574" i="5"/>
  <c r="BA11575" i="5"/>
  <c r="BA11576" i="5"/>
  <c r="BA11577" i="5"/>
  <c r="BA11578" i="5"/>
  <c r="BA11579" i="5"/>
  <c r="BA11580" i="5"/>
  <c r="BA11581" i="5"/>
  <c r="BA11582" i="5"/>
  <c r="BA11583" i="5"/>
  <c r="BA11584" i="5"/>
  <c r="BA11585" i="5"/>
  <c r="BA11586" i="5"/>
  <c r="BA11587" i="5"/>
  <c r="BA11588" i="5"/>
  <c r="BA11589" i="5"/>
  <c r="BA11590" i="5"/>
  <c r="BA11591" i="5"/>
  <c r="BA11592" i="5"/>
  <c r="BA11593" i="5"/>
  <c r="BA11594" i="5"/>
  <c r="BA11595" i="5"/>
  <c r="BA11596" i="5"/>
  <c r="BA11597" i="5"/>
  <c r="BA11598" i="5"/>
  <c r="BA11599" i="5"/>
  <c r="BA11600" i="5"/>
  <c r="BA11601" i="5"/>
  <c r="BA11602" i="5"/>
  <c r="BA11603" i="5"/>
  <c r="BA11604" i="5"/>
  <c r="BA11605" i="5"/>
  <c r="BA11606" i="5"/>
  <c r="BA11607" i="5"/>
  <c r="BA11608" i="5"/>
  <c r="BA11609" i="5"/>
  <c r="BA11610" i="5"/>
  <c r="BA11611" i="5"/>
  <c r="BA11612" i="5"/>
  <c r="BA11613" i="5"/>
  <c r="BA11614" i="5"/>
  <c r="BA11615" i="5"/>
  <c r="BA11616" i="5"/>
  <c r="BA11617" i="5"/>
  <c r="BA11618" i="5"/>
  <c r="BA11619" i="5"/>
  <c r="BA11620" i="5"/>
  <c r="BA11621" i="5"/>
  <c r="BA11622" i="5"/>
  <c r="BA11623" i="5"/>
  <c r="BA11624" i="5"/>
  <c r="BA11625" i="5"/>
  <c r="BA11626" i="5"/>
  <c r="BA11627" i="5"/>
  <c r="BA11628" i="5"/>
  <c r="BA11629" i="5"/>
  <c r="BA11630" i="5"/>
  <c r="BA11631" i="5"/>
  <c r="BA11632" i="5"/>
  <c r="BA11633" i="5"/>
  <c r="BA11634" i="5"/>
  <c r="BA11635" i="5"/>
  <c r="BA11636" i="5"/>
  <c r="BA11637" i="5"/>
  <c r="BA11638" i="5"/>
  <c r="BA11639" i="5"/>
  <c r="BA11640" i="5"/>
  <c r="BA11641" i="5"/>
  <c r="BA11642" i="5"/>
  <c r="BA11643" i="5"/>
  <c r="BA11644" i="5"/>
  <c r="BA11645" i="5"/>
  <c r="BA11646" i="5"/>
  <c r="BA11647" i="5"/>
  <c r="BA11648" i="5"/>
  <c r="BA11649" i="5"/>
  <c r="BA11650" i="5"/>
  <c r="BA11651" i="5"/>
  <c r="BA11652" i="5"/>
  <c r="BA11653" i="5"/>
  <c r="BA11654" i="5"/>
  <c r="BA11655" i="5"/>
  <c r="BA11656" i="5"/>
  <c r="BA11657" i="5"/>
  <c r="BA11658" i="5"/>
  <c r="BA11659" i="5"/>
  <c r="BA11660" i="5"/>
  <c r="BA11661" i="5"/>
  <c r="BA11662" i="5"/>
  <c r="BA11663" i="5"/>
  <c r="BA11664" i="5"/>
  <c r="BA11665" i="5"/>
  <c r="BA11666" i="5"/>
  <c r="BA11667" i="5"/>
  <c r="BA11668" i="5"/>
  <c r="BA11669" i="5"/>
  <c r="BA11670" i="5"/>
  <c r="BA11671" i="5"/>
  <c r="BA11672" i="5"/>
  <c r="BA11673" i="5"/>
  <c r="BA11674" i="5"/>
  <c r="BA11675" i="5"/>
  <c r="BA11676" i="5"/>
  <c r="BA11677" i="5"/>
  <c r="BA11678" i="5"/>
  <c r="BA11679" i="5"/>
  <c r="BA11680" i="5"/>
  <c r="BA11681" i="5"/>
  <c r="BA11682" i="5"/>
  <c r="BA11683" i="5"/>
  <c r="BA11684" i="5"/>
  <c r="BA11685" i="5"/>
  <c r="BA11686" i="5"/>
  <c r="BA11687" i="5"/>
  <c r="BA11688" i="5"/>
  <c r="BA11689" i="5"/>
  <c r="BA11690" i="5"/>
  <c r="BA11691" i="5"/>
  <c r="BA11692" i="5"/>
  <c r="BA11693" i="5"/>
  <c r="BA11694" i="5"/>
  <c r="BA11695" i="5"/>
  <c r="BA11696" i="5"/>
  <c r="BA11697" i="5"/>
  <c r="BA11698" i="5"/>
  <c r="BA11699" i="5"/>
  <c r="BA11700" i="5"/>
  <c r="BA11701" i="5"/>
  <c r="BA11702" i="5"/>
  <c r="BA11703" i="5"/>
  <c r="BA11704" i="5"/>
  <c r="BA11705" i="5"/>
  <c r="BA11706" i="5"/>
  <c r="BA11707" i="5"/>
  <c r="BA11708" i="5"/>
  <c r="BA11709" i="5"/>
  <c r="BA11710" i="5"/>
  <c r="BA11711" i="5"/>
  <c r="BA11712" i="5"/>
  <c r="BA11713" i="5"/>
  <c r="BA11714" i="5"/>
  <c r="BA11715" i="5"/>
  <c r="BA11716" i="5"/>
  <c r="BA11717" i="5"/>
  <c r="BA11718" i="5"/>
  <c r="BA11719" i="5"/>
  <c r="BA11720" i="5"/>
  <c r="BA11721" i="5"/>
  <c r="BA11722" i="5"/>
  <c r="BA11723" i="5"/>
  <c r="BA11724" i="5"/>
  <c r="BA11725" i="5"/>
  <c r="BA11726" i="5"/>
  <c r="BA11727" i="5"/>
  <c r="BA11728" i="5"/>
  <c r="BA11729" i="5"/>
  <c r="BA11730" i="5"/>
  <c r="BA11731" i="5"/>
  <c r="BA11732" i="5"/>
  <c r="BA11733" i="5"/>
  <c r="BA11734" i="5"/>
  <c r="BA11735" i="5"/>
  <c r="BA11736" i="5"/>
  <c r="BA11737" i="5"/>
  <c r="BA11738" i="5"/>
  <c r="BA11739" i="5"/>
  <c r="BA11740" i="5"/>
  <c r="BA11741" i="5"/>
  <c r="BA11742" i="5"/>
  <c r="BA11743" i="5"/>
  <c r="BA11744" i="5"/>
  <c r="BA11745" i="5"/>
  <c r="BA11746" i="5"/>
  <c r="BA11747" i="5"/>
  <c r="BA11748" i="5"/>
  <c r="BA11749" i="5"/>
  <c r="BA11750" i="5"/>
  <c r="BA11751" i="5"/>
  <c r="BA11752" i="5"/>
  <c r="BA11753" i="5"/>
  <c r="BA11754" i="5"/>
  <c r="BA11755" i="5"/>
  <c r="BA11756" i="5"/>
  <c r="BA11757" i="5"/>
  <c r="BA11758" i="5"/>
  <c r="BA11759" i="5"/>
  <c r="BA11760" i="5"/>
  <c r="BA11761" i="5"/>
  <c r="BA11762" i="5"/>
  <c r="BA11763" i="5"/>
  <c r="BA11764" i="5"/>
  <c r="BA11765" i="5"/>
  <c r="BA11766" i="5"/>
  <c r="BA11767" i="5"/>
  <c r="BA11768" i="5"/>
  <c r="BA11769" i="5"/>
  <c r="BA11770" i="5"/>
  <c r="BA11771" i="5"/>
  <c r="BA11772" i="5"/>
  <c r="BA11773" i="5"/>
  <c r="BA11774" i="5"/>
  <c r="BA11775" i="5"/>
  <c r="BA11776" i="5"/>
  <c r="BA11777" i="5"/>
  <c r="BA11778" i="5"/>
  <c r="BA11779" i="5"/>
  <c r="BA11780" i="5"/>
  <c r="BA11781" i="5"/>
  <c r="BA11782" i="5"/>
  <c r="BA11783" i="5"/>
  <c r="BA11784" i="5"/>
  <c r="BA11785" i="5"/>
  <c r="BA11786" i="5"/>
  <c r="BA11787" i="5"/>
  <c r="BA11788" i="5"/>
  <c r="BA11789" i="5"/>
  <c r="BA11790" i="5"/>
  <c r="BA11791" i="5"/>
  <c r="BA11792" i="5"/>
  <c r="BA11793" i="5"/>
  <c r="BA11794" i="5"/>
  <c r="BA11795" i="5"/>
  <c r="BA11796" i="5"/>
  <c r="BA11797" i="5"/>
  <c r="BA11798" i="5"/>
  <c r="BA11799" i="5"/>
  <c r="BA11800" i="5"/>
  <c r="BA11801" i="5"/>
  <c r="BA11802" i="5"/>
  <c r="BA11803" i="5"/>
  <c r="BA11804" i="5"/>
  <c r="BA11805" i="5"/>
  <c r="BA11806" i="5"/>
  <c r="BA11807" i="5"/>
  <c r="BA11808" i="5"/>
  <c r="BA11809" i="5"/>
  <c r="BA11810" i="5"/>
  <c r="BA11811" i="5"/>
  <c r="BA11812" i="5"/>
  <c r="BA11813" i="5"/>
  <c r="BA11814" i="5"/>
  <c r="BA11815" i="5"/>
  <c r="BA11816" i="5"/>
  <c r="BA11817" i="5"/>
  <c r="BA11818" i="5"/>
  <c r="BA11819" i="5"/>
  <c r="BA11820" i="5"/>
  <c r="BA11821" i="5"/>
  <c r="BA11822" i="5"/>
  <c r="BA11823" i="5"/>
  <c r="BA11824" i="5"/>
  <c r="BA11825" i="5"/>
  <c r="BA11826" i="5"/>
  <c r="BA11827" i="5"/>
  <c r="BA11828" i="5"/>
  <c r="BA11829" i="5"/>
  <c r="BA11830" i="5"/>
  <c r="BA11831" i="5"/>
  <c r="BA11832" i="5"/>
  <c r="BA11833" i="5"/>
  <c r="BA11834" i="5"/>
  <c r="BA11835" i="5"/>
  <c r="BA11836" i="5"/>
  <c r="BA11837" i="5"/>
  <c r="BA11838" i="5"/>
  <c r="BA11839" i="5"/>
  <c r="BA11840" i="5"/>
  <c r="BA11841" i="5"/>
  <c r="BA11842" i="5"/>
  <c r="BA11843" i="5"/>
  <c r="BA11844" i="5"/>
  <c r="BA11845" i="5"/>
  <c r="BA11846" i="5"/>
  <c r="BA11847" i="5"/>
  <c r="BA11848" i="5"/>
  <c r="BA11849" i="5"/>
  <c r="BA11850" i="5"/>
  <c r="BA11851" i="5"/>
  <c r="BA11852" i="5"/>
  <c r="BA11853" i="5"/>
  <c r="BA11854" i="5"/>
  <c r="BA11855" i="5"/>
  <c r="BA11856" i="5"/>
  <c r="BA11857" i="5"/>
  <c r="BA11858" i="5"/>
  <c r="BA11859" i="5"/>
  <c r="BA11860" i="5"/>
  <c r="BA11861" i="5"/>
  <c r="BA11862" i="5"/>
  <c r="BA11863" i="5"/>
  <c r="BA11864" i="5"/>
  <c r="BA11865" i="5"/>
  <c r="BA11866" i="5"/>
  <c r="BA11867" i="5"/>
  <c r="BA11868" i="5"/>
  <c r="BA11869" i="5"/>
  <c r="BA11870" i="5"/>
  <c r="BA11871" i="5"/>
  <c r="BA11872" i="5"/>
  <c r="BA11873" i="5"/>
  <c r="BA11874" i="5"/>
  <c r="BA11875" i="5"/>
  <c r="BA11876" i="5"/>
  <c r="BA11877" i="5"/>
  <c r="BA11878" i="5"/>
  <c r="BA11879" i="5"/>
  <c r="BA11880" i="5"/>
  <c r="BA11881" i="5"/>
  <c r="BA11882" i="5"/>
  <c r="BA11883" i="5"/>
  <c r="BA11884" i="5"/>
  <c r="BA11885" i="5"/>
  <c r="BA11886" i="5"/>
  <c r="BA11887" i="5"/>
  <c r="BA11888" i="5"/>
  <c r="BA11889" i="5"/>
  <c r="BA11890" i="5"/>
  <c r="BA11891" i="5"/>
  <c r="BA11892" i="5"/>
  <c r="BA11893" i="5"/>
  <c r="BA11894" i="5"/>
  <c r="BA11895" i="5"/>
  <c r="BA11896" i="5"/>
  <c r="BA11897" i="5"/>
  <c r="BA11898" i="5"/>
  <c r="BA11899" i="5"/>
  <c r="BA11900" i="5"/>
  <c r="BA11901" i="5"/>
  <c r="BA11902" i="5"/>
  <c r="BA11903" i="5"/>
  <c r="BA11904" i="5"/>
  <c r="BA11905" i="5"/>
  <c r="BA11906" i="5"/>
  <c r="BA11907" i="5"/>
  <c r="BA11908" i="5"/>
  <c r="BA11909" i="5"/>
  <c r="BA11910" i="5"/>
  <c r="BA11911" i="5"/>
  <c r="BA11912" i="5"/>
  <c r="BA11913" i="5"/>
  <c r="BA11914" i="5"/>
  <c r="BA11915" i="5"/>
  <c r="BA11916" i="5"/>
  <c r="BA11917" i="5"/>
  <c r="BA11918" i="5"/>
  <c r="BA11919" i="5"/>
  <c r="BA11920" i="5"/>
  <c r="BA11921" i="5"/>
  <c r="BA11922" i="5"/>
  <c r="BA11923" i="5"/>
  <c r="BA11924" i="5"/>
  <c r="BA11925" i="5"/>
  <c r="BA11926" i="5"/>
  <c r="BA11927" i="5"/>
  <c r="BA11928" i="5"/>
  <c r="BA11929" i="5"/>
  <c r="BA11930" i="5"/>
  <c r="BA11931" i="5"/>
  <c r="BA11932" i="5"/>
  <c r="BA11933" i="5"/>
  <c r="BA11934" i="5"/>
  <c r="BA11935" i="5"/>
  <c r="BA11936" i="5"/>
  <c r="BA11937" i="5"/>
  <c r="BA11938" i="5"/>
  <c r="BA11939" i="5"/>
  <c r="BA11940" i="5"/>
  <c r="BA11941" i="5"/>
  <c r="BA11942" i="5"/>
  <c r="BA11943" i="5"/>
  <c r="BA11944" i="5"/>
  <c r="BA11945" i="5"/>
  <c r="BA11946" i="5"/>
  <c r="BA11947" i="5"/>
  <c r="BA11948" i="5"/>
  <c r="BA11949" i="5"/>
  <c r="BA11950" i="5"/>
  <c r="BA11951" i="5"/>
  <c r="BA11952" i="5"/>
  <c r="BA11953" i="5"/>
  <c r="BA11954" i="5"/>
  <c r="BA11955" i="5"/>
  <c r="BA11956" i="5"/>
  <c r="BA11957" i="5"/>
  <c r="BA11958" i="5"/>
  <c r="BA11959" i="5"/>
  <c r="BA11960" i="5"/>
  <c r="BA11961" i="5"/>
  <c r="BA11962" i="5"/>
  <c r="BA11963" i="5"/>
  <c r="BA11964" i="5"/>
  <c r="BA11965" i="5"/>
  <c r="BA11966" i="5"/>
  <c r="BA11967" i="5"/>
  <c r="BA11968" i="5"/>
  <c r="BA11969" i="5"/>
  <c r="BA11970" i="5"/>
  <c r="BA11971" i="5"/>
  <c r="BA11972" i="5"/>
  <c r="BA11973" i="5"/>
  <c r="BA11974" i="5"/>
  <c r="BA11975" i="5"/>
  <c r="BA11976" i="5"/>
  <c r="BA11977" i="5"/>
  <c r="BA11978" i="5"/>
  <c r="BA11979" i="5"/>
  <c r="BA11980" i="5"/>
  <c r="BA11981" i="5"/>
  <c r="BA11982" i="5"/>
  <c r="BA11983" i="5"/>
  <c r="BA11984" i="5"/>
  <c r="BA11985" i="5"/>
  <c r="BA11986" i="5"/>
  <c r="BA11987" i="5"/>
  <c r="BA11988" i="5"/>
  <c r="BA11989" i="5"/>
  <c r="BA11990" i="5"/>
  <c r="BA11991" i="5"/>
  <c r="BA11992" i="5"/>
  <c r="BA11993" i="5"/>
  <c r="BA11994" i="5"/>
  <c r="BA11995" i="5"/>
  <c r="BA11996" i="5"/>
  <c r="BA11997" i="5"/>
  <c r="BA11998" i="5"/>
  <c r="BA11999" i="5"/>
  <c r="BA12000" i="5"/>
  <c r="BA12001" i="5"/>
  <c r="BA12002" i="5"/>
  <c r="BA12003" i="5"/>
  <c r="BA12004" i="5"/>
  <c r="BA12005" i="5"/>
  <c r="BA12006" i="5"/>
  <c r="BA12007" i="5"/>
  <c r="BA12008" i="5"/>
  <c r="BA12009" i="5"/>
  <c r="BA12010" i="5"/>
  <c r="BA12011" i="5"/>
  <c r="BA12012" i="5"/>
  <c r="BA12013" i="5"/>
  <c r="BA12014" i="5"/>
  <c r="BA12015" i="5"/>
  <c r="BA12016" i="5"/>
  <c r="BA12017" i="5"/>
  <c r="BA12018" i="5"/>
  <c r="BA12019" i="5"/>
  <c r="BA12020" i="5"/>
  <c r="BA12021" i="5"/>
  <c r="BA12022" i="5"/>
  <c r="BA12023" i="5"/>
  <c r="BA12024" i="5"/>
  <c r="BA12025" i="5"/>
  <c r="BA12026" i="5"/>
  <c r="BA12027" i="5"/>
  <c r="BA12028" i="5"/>
  <c r="BA12029" i="5"/>
  <c r="BA12030" i="5"/>
  <c r="BA12031" i="5"/>
  <c r="BA12032" i="5"/>
  <c r="BA12033" i="5"/>
  <c r="BA12034" i="5"/>
  <c r="BA12035" i="5"/>
  <c r="BA12036" i="5"/>
  <c r="BA12037" i="5"/>
  <c r="BA12038" i="5"/>
  <c r="BA12039" i="5"/>
  <c r="BA12040" i="5"/>
  <c r="BA12041" i="5"/>
  <c r="BA12042" i="5"/>
  <c r="BA12043" i="5"/>
  <c r="BA12044" i="5"/>
  <c r="BA12045" i="5"/>
  <c r="BA12046" i="5"/>
  <c r="BA12047" i="5"/>
  <c r="BA12048" i="5"/>
  <c r="BA12049" i="5"/>
  <c r="BA12050" i="5"/>
  <c r="BA12051" i="5"/>
  <c r="BA12052" i="5"/>
  <c r="BA12053" i="5"/>
  <c r="BA12054" i="5"/>
  <c r="BA12055" i="5"/>
  <c r="BA12056" i="5"/>
  <c r="BA12057" i="5"/>
  <c r="BA12058" i="5"/>
  <c r="BA12059" i="5"/>
  <c r="BA12060" i="5"/>
  <c r="BA12061" i="5"/>
  <c r="BA12062" i="5"/>
  <c r="BA12063" i="5"/>
  <c r="BA12064" i="5"/>
  <c r="BA12065" i="5"/>
  <c r="BA12066" i="5"/>
  <c r="BA12067" i="5"/>
  <c r="BA12068" i="5"/>
  <c r="BA12069" i="5"/>
  <c r="BA12070" i="5"/>
  <c r="BA12071" i="5"/>
  <c r="BA12072" i="5"/>
  <c r="BA12073" i="5"/>
  <c r="BA12074" i="5"/>
  <c r="BA12075" i="5"/>
  <c r="BA12076" i="5"/>
  <c r="BA12077" i="5"/>
  <c r="BA12078" i="5"/>
  <c r="BA12079" i="5"/>
  <c r="BA12080" i="5"/>
  <c r="BA12081" i="5"/>
  <c r="BA12082" i="5"/>
  <c r="BA12083" i="5"/>
  <c r="BA12084" i="5"/>
  <c r="BA12085" i="5"/>
  <c r="BA12086" i="5"/>
  <c r="BA12087" i="5"/>
  <c r="BA12088" i="5"/>
  <c r="BA12089" i="5"/>
  <c r="BA12090" i="5"/>
  <c r="BA12091" i="5"/>
  <c r="BA12092" i="5"/>
  <c r="BA12093" i="5"/>
  <c r="BA12094" i="5"/>
  <c r="BA12095" i="5"/>
  <c r="BA12096" i="5"/>
  <c r="BA12097" i="5"/>
  <c r="BA12098" i="5"/>
  <c r="BA12099" i="5"/>
  <c r="BA12100" i="5"/>
  <c r="BA12101" i="5"/>
  <c r="BA12102" i="5"/>
  <c r="BA12103" i="5"/>
  <c r="BA12104" i="5"/>
  <c r="BA12105" i="5"/>
  <c r="BA12106" i="5"/>
  <c r="BA12107" i="5"/>
  <c r="BA12108" i="5"/>
  <c r="BA12109" i="5"/>
  <c r="BA12110" i="5"/>
  <c r="BA12111" i="5"/>
  <c r="BA12112" i="5"/>
  <c r="BA12113" i="5"/>
  <c r="BA12114" i="5"/>
  <c r="BA12115" i="5"/>
  <c r="BA12116" i="5"/>
  <c r="BA12117" i="5"/>
  <c r="BA12118" i="5"/>
  <c r="BA12119" i="5"/>
  <c r="BA12120" i="5"/>
  <c r="BA12121" i="5"/>
  <c r="BA12122" i="5"/>
  <c r="BA12123" i="5"/>
  <c r="BA12124" i="5"/>
  <c r="BA12125" i="5"/>
  <c r="BA12126" i="5"/>
  <c r="BA12127" i="5"/>
  <c r="BA12128" i="5"/>
  <c r="BA12129" i="5"/>
  <c r="BA12130" i="5"/>
  <c r="BA12131" i="5"/>
  <c r="BA12132" i="5"/>
  <c r="BA12133" i="5"/>
  <c r="BA12134" i="5"/>
  <c r="BA12135" i="5"/>
  <c r="BA12136" i="5"/>
  <c r="BA12137" i="5"/>
  <c r="BA12138" i="5"/>
  <c r="BA12139" i="5"/>
  <c r="BA12140" i="5"/>
  <c r="BA12141" i="5"/>
  <c r="BA12142" i="5"/>
  <c r="BA12143" i="5"/>
  <c r="BA12144" i="5"/>
  <c r="BA12145" i="5"/>
  <c r="BA12146" i="5"/>
  <c r="BA12147" i="5"/>
  <c r="BA12148" i="5"/>
  <c r="BA12149" i="5"/>
  <c r="BA12150" i="5"/>
  <c r="BA12151" i="5"/>
  <c r="BA12152" i="5"/>
  <c r="BA12153" i="5"/>
  <c r="BA12154" i="5"/>
  <c r="BA12155" i="5"/>
  <c r="BA12156" i="5"/>
  <c r="BA12157" i="5"/>
  <c r="BA12158" i="5"/>
  <c r="BA12159" i="5"/>
  <c r="BA12160" i="5"/>
  <c r="BA12161" i="5"/>
  <c r="BA12162" i="5"/>
  <c r="BA12163" i="5"/>
  <c r="BA12164" i="5"/>
  <c r="BA12165" i="5"/>
  <c r="BA12166" i="5"/>
  <c r="BA12167" i="5"/>
  <c r="BA12168" i="5"/>
  <c r="BA12169" i="5"/>
  <c r="BA12170" i="5"/>
  <c r="BA12171" i="5"/>
  <c r="BA12172" i="5"/>
  <c r="BA12173" i="5"/>
  <c r="BA12174" i="5"/>
  <c r="BA12175" i="5"/>
  <c r="BA12176" i="5"/>
  <c r="BA12177" i="5"/>
  <c r="BA12178" i="5"/>
  <c r="BA12179" i="5"/>
  <c r="BA12180" i="5"/>
  <c r="BA12181" i="5"/>
  <c r="BA12182" i="5"/>
  <c r="BA12183" i="5"/>
  <c r="BA12184" i="5"/>
  <c r="BA12185" i="5"/>
  <c r="BA12186" i="5"/>
  <c r="BA12187" i="5"/>
  <c r="BA12188" i="5"/>
  <c r="BA12189" i="5"/>
  <c r="BA12190" i="5"/>
  <c r="BA12191" i="5"/>
  <c r="BA12192" i="5"/>
  <c r="BA12193" i="5"/>
  <c r="BA12194" i="5"/>
  <c r="BA12195" i="5"/>
  <c r="BA12196" i="5"/>
  <c r="BA12197" i="5"/>
  <c r="BA12198" i="5"/>
  <c r="BA12199" i="5"/>
  <c r="BA12200" i="5"/>
  <c r="BA12201" i="5"/>
  <c r="BA12202" i="5"/>
  <c r="BA12203" i="5"/>
  <c r="BA12204" i="5"/>
  <c r="BA12205" i="5"/>
  <c r="BA12206" i="5"/>
  <c r="BA12207" i="5"/>
  <c r="BA12208" i="5"/>
  <c r="BA12209" i="5"/>
  <c r="BA12210" i="5"/>
  <c r="BA12211" i="5"/>
  <c r="BA12212" i="5"/>
  <c r="BA12213" i="5"/>
  <c r="BA12214" i="5"/>
  <c r="BA12215" i="5"/>
  <c r="BA12216" i="5"/>
  <c r="BA12217" i="5"/>
  <c r="BA12218" i="5"/>
  <c r="BA12219" i="5"/>
  <c r="BA12220" i="5"/>
  <c r="BA12221" i="5"/>
  <c r="BA12222" i="5"/>
  <c r="BA12223" i="5"/>
  <c r="BA12224" i="5"/>
  <c r="BA12225" i="5"/>
  <c r="BA12226" i="5"/>
  <c r="BA12227" i="5"/>
  <c r="BA12228" i="5"/>
  <c r="BA12229" i="5"/>
  <c r="BA12230" i="5"/>
  <c r="BA12231" i="5"/>
  <c r="BA12232" i="5"/>
  <c r="BA12233" i="5"/>
  <c r="BA12234" i="5"/>
  <c r="BA12235" i="5"/>
  <c r="BA12236" i="5"/>
  <c r="BA12237" i="5"/>
  <c r="BA12238" i="5"/>
  <c r="BA12239" i="5"/>
  <c r="BA12240" i="5"/>
  <c r="BA12241" i="5"/>
  <c r="BA12242" i="5"/>
  <c r="BA12243" i="5"/>
  <c r="BA12244" i="5"/>
  <c r="BA12245" i="5"/>
  <c r="BA12246" i="5"/>
  <c r="BA12247" i="5"/>
  <c r="BA12248" i="5"/>
  <c r="BA12249" i="5"/>
  <c r="BA12250" i="5"/>
  <c r="BA12251" i="5"/>
  <c r="BA12252" i="5"/>
  <c r="BA12253" i="5"/>
  <c r="BA12254" i="5"/>
  <c r="BA12255" i="5"/>
  <c r="BA12256" i="5"/>
  <c r="BA12257" i="5"/>
  <c r="BA12258" i="5"/>
  <c r="BA12259" i="5"/>
  <c r="BA12260" i="5"/>
  <c r="BA12261" i="5"/>
  <c r="BA12262" i="5"/>
  <c r="BA12263" i="5"/>
  <c r="BA12264" i="5"/>
  <c r="BA12265" i="5"/>
  <c r="BA12266" i="5"/>
  <c r="BA12267" i="5"/>
  <c r="BA12268" i="5"/>
  <c r="BA12269" i="5"/>
  <c r="BA12270" i="5"/>
  <c r="BA12271" i="5"/>
  <c r="BA12272" i="5"/>
  <c r="BA12273" i="5"/>
  <c r="BA12274" i="5"/>
  <c r="BA12275" i="5"/>
  <c r="BA12276" i="5"/>
  <c r="BA12277" i="5"/>
  <c r="BA12278" i="5"/>
  <c r="BA12279" i="5"/>
  <c r="BA12280" i="5"/>
  <c r="BA12281" i="5"/>
  <c r="BA12282" i="5"/>
  <c r="BA12283" i="5"/>
  <c r="BA12284" i="5"/>
  <c r="BA12285" i="5"/>
  <c r="BA12286" i="5"/>
  <c r="BA12287" i="5"/>
  <c r="BA12288" i="5"/>
  <c r="BA12289" i="5"/>
  <c r="BA12290" i="5"/>
  <c r="BA12291" i="5"/>
  <c r="BA12292" i="5"/>
  <c r="BA12293" i="5"/>
  <c r="BA12294" i="5"/>
  <c r="BA12295" i="5"/>
  <c r="BA12296" i="5"/>
  <c r="BA12297" i="5"/>
  <c r="BA12298" i="5"/>
  <c r="BA12299" i="5"/>
  <c r="BA12300" i="5"/>
  <c r="BA12301" i="5"/>
  <c r="BA12302" i="5"/>
  <c r="BA12303" i="5"/>
  <c r="BA12304" i="5"/>
  <c r="BA12305" i="5"/>
  <c r="BA12306" i="5"/>
  <c r="BA12307" i="5"/>
  <c r="BA12308" i="5"/>
  <c r="BA12309" i="5"/>
  <c r="BA12310" i="5"/>
  <c r="BA12311" i="5"/>
  <c r="BA12312" i="5"/>
  <c r="BA12313" i="5"/>
  <c r="BA12314" i="5"/>
  <c r="BA12315" i="5"/>
  <c r="BA12316" i="5"/>
  <c r="BA12317" i="5"/>
  <c r="BA12318" i="5"/>
  <c r="BA12319" i="5"/>
  <c r="BA12320" i="5"/>
  <c r="BA12321" i="5"/>
  <c r="BA12322" i="5"/>
  <c r="BA12323" i="5"/>
  <c r="BA12324" i="5"/>
  <c r="BA12325" i="5"/>
  <c r="BA12326" i="5"/>
  <c r="BA12327" i="5"/>
  <c r="BA12328" i="5"/>
  <c r="BA12329" i="5"/>
  <c r="BA12330" i="5"/>
  <c r="BA12331" i="5"/>
  <c r="BA12332" i="5"/>
  <c r="BA12333" i="5"/>
  <c r="BA12334" i="5"/>
  <c r="BA12335" i="5"/>
  <c r="BA12336" i="5"/>
  <c r="BA12337" i="5"/>
  <c r="BA12338" i="5"/>
  <c r="BA12339" i="5"/>
  <c r="BA12340" i="5"/>
  <c r="BA12341" i="5"/>
  <c r="BA12342" i="5"/>
  <c r="BA12343" i="5"/>
  <c r="BA12344" i="5"/>
  <c r="BA12345" i="5"/>
  <c r="BA12346" i="5"/>
  <c r="BA12347" i="5"/>
  <c r="BA12348" i="5"/>
  <c r="BA12349" i="5"/>
  <c r="BA12350" i="5"/>
  <c r="BA12351" i="5"/>
  <c r="BA12352" i="5"/>
  <c r="BA12353" i="5"/>
  <c r="BA12354" i="5"/>
  <c r="BA12355" i="5"/>
  <c r="BA12356" i="5"/>
  <c r="BA12357" i="5"/>
  <c r="BA12358" i="5"/>
  <c r="BA12359" i="5"/>
  <c r="BA12360" i="5"/>
  <c r="BA12361" i="5"/>
  <c r="BA12362" i="5"/>
  <c r="BA12363" i="5"/>
  <c r="BA12364" i="5"/>
  <c r="BA12365" i="5"/>
  <c r="BA12366" i="5"/>
  <c r="BA12367" i="5"/>
  <c r="BA12368" i="5"/>
  <c r="BA12369" i="5"/>
  <c r="BA12370" i="5"/>
  <c r="BA12371" i="5"/>
  <c r="BA12372" i="5"/>
  <c r="BA12373" i="5"/>
  <c r="BA12374" i="5"/>
  <c r="BA12375" i="5"/>
  <c r="BA12376" i="5"/>
  <c r="BA12377" i="5"/>
  <c r="BA12378" i="5"/>
  <c r="BA12379" i="5"/>
  <c r="BA12380" i="5"/>
  <c r="BA12381" i="5"/>
  <c r="BA12382" i="5"/>
  <c r="BA12383" i="5"/>
  <c r="BA12384" i="5"/>
  <c r="BA12385" i="5"/>
  <c r="BA12386" i="5"/>
  <c r="BA12387" i="5"/>
  <c r="BA12388" i="5"/>
  <c r="BA12389" i="5"/>
  <c r="BA12390" i="5"/>
  <c r="BA12391" i="5"/>
  <c r="BA12392" i="5"/>
  <c r="BA12393" i="5"/>
  <c r="BA12394" i="5"/>
  <c r="BA12395" i="5"/>
  <c r="BA12396" i="5"/>
  <c r="BA12397" i="5"/>
  <c r="BA12398" i="5"/>
  <c r="BA12399" i="5"/>
  <c r="BA12400" i="5"/>
  <c r="BA12401" i="5"/>
  <c r="BA12402" i="5"/>
  <c r="BA12403" i="5"/>
  <c r="BA12404" i="5"/>
  <c r="BA12405" i="5"/>
  <c r="BA12406" i="5"/>
  <c r="BA12407" i="5"/>
  <c r="BA12408" i="5"/>
  <c r="BA12409" i="5"/>
  <c r="BA12410" i="5"/>
  <c r="BA12411" i="5"/>
  <c r="BA12412" i="5"/>
  <c r="BA12413" i="5"/>
  <c r="BA12414" i="5"/>
  <c r="BA12415" i="5"/>
  <c r="BA12416" i="5"/>
  <c r="BA12417" i="5"/>
  <c r="BA12418" i="5"/>
  <c r="BA12419" i="5"/>
  <c r="BA12420" i="5"/>
  <c r="BA12421" i="5"/>
  <c r="BA12422" i="5"/>
  <c r="BA12423" i="5"/>
  <c r="BA12424" i="5"/>
  <c r="BA12425" i="5"/>
  <c r="BA12426" i="5"/>
  <c r="BA12427" i="5"/>
  <c r="BA12428" i="5"/>
  <c r="BA12429" i="5"/>
  <c r="BA12430" i="5"/>
  <c r="BA12431" i="5"/>
  <c r="BA12432" i="5"/>
  <c r="BA12433" i="5"/>
  <c r="BA12434" i="5"/>
  <c r="BA12435" i="5"/>
  <c r="BA12436" i="5"/>
  <c r="BA12437" i="5"/>
  <c r="BA12438" i="5"/>
  <c r="BA12439" i="5"/>
  <c r="BA12440" i="5"/>
  <c r="BA12441" i="5"/>
  <c r="BA12442" i="5"/>
  <c r="BA12443" i="5"/>
  <c r="BA12444" i="5"/>
  <c r="BA12445" i="5"/>
  <c r="BA12446" i="5"/>
  <c r="BA12447" i="5"/>
  <c r="BA12448" i="5"/>
  <c r="BA12449" i="5"/>
  <c r="BA12450" i="5"/>
  <c r="BA12451" i="5"/>
  <c r="BA12452" i="5"/>
  <c r="BA12453" i="5"/>
  <c r="BA12454" i="5"/>
  <c r="BA12455" i="5"/>
  <c r="BA12456" i="5"/>
  <c r="BA12457" i="5"/>
  <c r="BA12458" i="5"/>
  <c r="BA12459" i="5"/>
  <c r="BA12460" i="5"/>
  <c r="BA12461" i="5"/>
  <c r="BA12462" i="5"/>
  <c r="BA12463" i="5"/>
  <c r="BA12464" i="5"/>
  <c r="BA12465" i="5"/>
  <c r="BA12466" i="5"/>
  <c r="BA12467" i="5"/>
  <c r="BA12468" i="5"/>
  <c r="BA12469" i="5"/>
  <c r="BA12470" i="5"/>
  <c r="BA12471" i="5"/>
  <c r="BA12472" i="5"/>
  <c r="BA12473" i="5"/>
  <c r="BA12474" i="5"/>
  <c r="BA12475" i="5"/>
  <c r="BA12476" i="5"/>
  <c r="BA12477" i="5"/>
  <c r="BA12478" i="5"/>
  <c r="BA12479" i="5"/>
  <c r="BA12480" i="5"/>
  <c r="BA12481" i="5"/>
  <c r="BA12482" i="5"/>
  <c r="BA12483" i="5"/>
  <c r="BA12484" i="5"/>
  <c r="BA12485" i="5"/>
  <c r="BA12486" i="5"/>
  <c r="BA12487" i="5"/>
  <c r="BA12488" i="5"/>
  <c r="BA12489" i="5"/>
  <c r="BA12490" i="5"/>
  <c r="BA12491" i="5"/>
  <c r="BA12492" i="5"/>
  <c r="BA12493" i="5"/>
  <c r="BA12494" i="5"/>
  <c r="BA12495" i="5"/>
  <c r="BA12496" i="5"/>
  <c r="BA12497" i="5"/>
  <c r="BA12498" i="5"/>
  <c r="BA12499" i="5"/>
  <c r="BA12500" i="5"/>
  <c r="BA12501" i="5"/>
  <c r="BA12502" i="5"/>
  <c r="BA12503" i="5"/>
  <c r="BA12504" i="5"/>
  <c r="BA12505" i="5"/>
  <c r="BA12506" i="5"/>
  <c r="BA12507" i="5"/>
  <c r="BA12508" i="5"/>
  <c r="BA12509" i="5"/>
  <c r="BA12510" i="5"/>
  <c r="BA12511" i="5"/>
  <c r="BA12512" i="5"/>
  <c r="BA12513" i="5"/>
  <c r="BA12514" i="5"/>
  <c r="BA12515" i="5"/>
  <c r="BA12516" i="5"/>
  <c r="BA12517" i="5"/>
  <c r="BA12518" i="5"/>
  <c r="BA12519" i="5"/>
  <c r="BA12520" i="5"/>
  <c r="BA12521" i="5"/>
  <c r="BA12522" i="5"/>
  <c r="BA12523" i="5"/>
  <c r="BA12524" i="5"/>
  <c r="BA12525" i="5"/>
  <c r="BA12526" i="5"/>
  <c r="BA12527" i="5"/>
  <c r="BA12528" i="5"/>
  <c r="BA12529" i="5"/>
  <c r="BA12530" i="5"/>
  <c r="BA12531" i="5"/>
  <c r="BA12532" i="5"/>
  <c r="BA12533" i="5"/>
  <c r="BA12534" i="5"/>
  <c r="BA12535" i="5"/>
  <c r="BA12536" i="5"/>
  <c r="BA12537" i="5"/>
  <c r="BA12538" i="5"/>
  <c r="BA12539" i="5"/>
  <c r="BA12540" i="5"/>
  <c r="BA12541" i="5"/>
  <c r="BA12542" i="5"/>
  <c r="BA12543" i="5"/>
  <c r="BA12544" i="5"/>
  <c r="BA12545" i="5"/>
  <c r="BA12546" i="5"/>
  <c r="BA12547" i="5"/>
  <c r="BA12548" i="5"/>
  <c r="BA12549" i="5"/>
  <c r="BA12550" i="5"/>
  <c r="BA12551" i="5"/>
  <c r="BA12552" i="5"/>
  <c r="BA12553" i="5"/>
  <c r="BA12554" i="5"/>
  <c r="BA12555" i="5"/>
  <c r="BA12556" i="5"/>
  <c r="BA12557" i="5"/>
  <c r="BA12558" i="5"/>
  <c r="BA12559" i="5"/>
  <c r="BA12560" i="5"/>
  <c r="BA12561" i="5"/>
  <c r="BA12562" i="5"/>
  <c r="BA12563" i="5"/>
  <c r="BA12564" i="5"/>
  <c r="BA12565" i="5"/>
  <c r="BA12566" i="5"/>
  <c r="BA12567" i="5"/>
  <c r="BA12568" i="5"/>
  <c r="BA12569" i="5"/>
  <c r="BA12570" i="5"/>
  <c r="BA12571" i="5"/>
  <c r="BA12572" i="5"/>
  <c r="BA12573" i="5"/>
  <c r="BA12574" i="5"/>
  <c r="BA12575" i="5"/>
  <c r="BA12576" i="5"/>
  <c r="BA12577" i="5"/>
  <c r="BA12578" i="5"/>
  <c r="BA12579" i="5"/>
  <c r="BA12580" i="5"/>
  <c r="BA12581" i="5"/>
  <c r="BA12582" i="5"/>
  <c r="BA12583" i="5"/>
  <c r="BA12584" i="5"/>
  <c r="BA12585" i="5"/>
  <c r="BA12586" i="5"/>
  <c r="BA12587" i="5"/>
  <c r="BA12588" i="5"/>
  <c r="BA12589" i="5"/>
  <c r="BA12590" i="5"/>
  <c r="BA12591" i="5"/>
  <c r="BA12592" i="5"/>
  <c r="BA12593" i="5"/>
  <c r="BA12594" i="5"/>
  <c r="BA12595" i="5"/>
  <c r="BA12596" i="5"/>
  <c r="BA12597" i="5"/>
  <c r="BA12598" i="5"/>
  <c r="BA12599" i="5"/>
  <c r="BA12600" i="5"/>
  <c r="BA12601" i="5"/>
  <c r="BA12602" i="5"/>
  <c r="BA12603" i="5"/>
  <c r="BA12604" i="5"/>
  <c r="BA12605" i="5"/>
  <c r="BA12606" i="5"/>
  <c r="BA12607" i="5"/>
  <c r="BA12608" i="5"/>
  <c r="BA12609" i="5"/>
  <c r="BA12610" i="5"/>
  <c r="BA12611" i="5"/>
  <c r="BA12612" i="5"/>
  <c r="BA12613" i="5"/>
  <c r="BA12614" i="5"/>
  <c r="BA12615" i="5"/>
  <c r="BA12616" i="5"/>
  <c r="BA12617" i="5"/>
  <c r="BA12618" i="5"/>
  <c r="BA12619" i="5"/>
  <c r="BA12620" i="5"/>
  <c r="BA12621" i="5"/>
  <c r="BA12622" i="5"/>
  <c r="BA12623" i="5"/>
  <c r="BA12624" i="5"/>
  <c r="BA12625" i="5"/>
  <c r="BA12626" i="5"/>
  <c r="BA12627" i="5"/>
  <c r="BA12628" i="5"/>
  <c r="BA12629" i="5"/>
  <c r="BA12630" i="5"/>
  <c r="BA12631" i="5"/>
  <c r="BA12632" i="5"/>
  <c r="BA12633" i="5"/>
  <c r="BA12634" i="5"/>
  <c r="BA12635" i="5"/>
  <c r="BA12636" i="5"/>
  <c r="BA12637" i="5"/>
  <c r="BA12638" i="5"/>
  <c r="BA12639" i="5"/>
  <c r="BA12640" i="5"/>
  <c r="BA12641" i="5"/>
  <c r="BA12642" i="5"/>
  <c r="BA12643" i="5"/>
  <c r="BA12644" i="5"/>
  <c r="BA12645" i="5"/>
  <c r="BA12646" i="5"/>
  <c r="BA12647" i="5"/>
  <c r="BA12648" i="5"/>
  <c r="BA12649" i="5"/>
  <c r="BA12650" i="5"/>
  <c r="BA12651" i="5"/>
  <c r="BA12652" i="5"/>
  <c r="BA12653" i="5"/>
  <c r="BA12654" i="5"/>
  <c r="BA12655" i="5"/>
  <c r="BA12656" i="5"/>
  <c r="BA12657" i="5"/>
  <c r="BA12658" i="5"/>
  <c r="BA12659" i="5"/>
  <c r="BA12660" i="5"/>
  <c r="BA12661" i="5"/>
  <c r="BA12662" i="5"/>
  <c r="BA12663" i="5"/>
  <c r="BA12664" i="5"/>
  <c r="BA12665" i="5"/>
  <c r="BA12666" i="5"/>
  <c r="BA12667" i="5"/>
  <c r="BA12668" i="5"/>
  <c r="BA12669" i="5"/>
  <c r="BA12670" i="5"/>
  <c r="BA12671" i="5"/>
  <c r="BA12672" i="5"/>
  <c r="BA12673" i="5"/>
  <c r="BA12674" i="5"/>
  <c r="BA12675" i="5"/>
  <c r="BA12676" i="5"/>
  <c r="BA12677" i="5"/>
  <c r="BA12678" i="5"/>
  <c r="BA12679" i="5"/>
  <c r="BA12680" i="5"/>
  <c r="BA12681" i="5"/>
  <c r="BA12682" i="5"/>
  <c r="BA12683" i="5"/>
  <c r="BA12684" i="5"/>
  <c r="BA12685" i="5"/>
  <c r="BA12686" i="5"/>
  <c r="BA12687" i="5"/>
  <c r="BA12688" i="5"/>
  <c r="BA12689" i="5"/>
  <c r="BA12690" i="5"/>
  <c r="BA12691" i="5"/>
  <c r="BA12692" i="5"/>
  <c r="BA12693" i="5"/>
  <c r="BA12694" i="5"/>
  <c r="BA12695" i="5"/>
  <c r="BA12696" i="5"/>
  <c r="BA12697" i="5"/>
  <c r="BA12698" i="5"/>
  <c r="BA12699" i="5"/>
  <c r="BA12700" i="5"/>
  <c r="BA12701" i="5"/>
  <c r="BA12702" i="5"/>
  <c r="BA12703" i="5"/>
  <c r="BA12704" i="5"/>
  <c r="BA12705" i="5"/>
  <c r="BA12706" i="5"/>
  <c r="BA12707" i="5"/>
  <c r="BA12708" i="5"/>
  <c r="BA12709" i="5"/>
  <c r="BA12710" i="5"/>
  <c r="BA12711" i="5"/>
  <c r="BA12712" i="5"/>
  <c r="BA12713" i="5"/>
  <c r="BA12714" i="5"/>
  <c r="BA12715" i="5"/>
  <c r="BA12716" i="5"/>
  <c r="BA12717" i="5"/>
  <c r="BA12718" i="5"/>
  <c r="BA12719" i="5"/>
  <c r="BA12720" i="5"/>
  <c r="BA12721" i="5"/>
  <c r="BA12722" i="5"/>
  <c r="BA12723" i="5"/>
  <c r="BA12724" i="5"/>
  <c r="BA12725" i="5"/>
  <c r="BA12726" i="5"/>
  <c r="BA12727" i="5"/>
  <c r="BA12728" i="5"/>
  <c r="BA12729" i="5"/>
  <c r="BA12730" i="5"/>
  <c r="BA12731" i="5"/>
  <c r="BA12732" i="5"/>
  <c r="BA12733" i="5"/>
  <c r="BA12734" i="5"/>
  <c r="BA12735" i="5"/>
  <c r="BA12736" i="5"/>
  <c r="BA12737" i="5"/>
  <c r="BA12738" i="5"/>
  <c r="BA12739" i="5"/>
  <c r="BA12740" i="5"/>
  <c r="BA12741" i="5"/>
  <c r="BA12742" i="5"/>
  <c r="BA12743" i="5"/>
  <c r="BA12744" i="5"/>
  <c r="BA12745" i="5"/>
  <c r="BA12746" i="5"/>
  <c r="BA12747" i="5"/>
  <c r="BA12748" i="5"/>
  <c r="BA12749" i="5"/>
  <c r="BA12750" i="5"/>
  <c r="BA12751" i="5"/>
  <c r="BA12752" i="5"/>
  <c r="BA12753" i="5"/>
  <c r="BA12754" i="5"/>
  <c r="BA12755" i="5"/>
  <c r="BA12756" i="5"/>
  <c r="BA12757" i="5"/>
  <c r="BA12758" i="5"/>
  <c r="BA12759" i="5"/>
  <c r="BA12760" i="5"/>
  <c r="BA12761" i="5"/>
  <c r="BA12762" i="5"/>
  <c r="BA12763" i="5"/>
  <c r="BA12764" i="5"/>
  <c r="BA12765" i="5"/>
  <c r="BA12766" i="5"/>
  <c r="BA12767" i="5"/>
  <c r="BA12768" i="5"/>
  <c r="BA12769" i="5"/>
  <c r="BA12770" i="5"/>
  <c r="BA12771" i="5"/>
  <c r="BA12772" i="5"/>
  <c r="BA12773" i="5"/>
  <c r="BA12774" i="5"/>
  <c r="BA12775" i="5"/>
  <c r="BA12776" i="5"/>
  <c r="BA12777" i="5"/>
  <c r="BA12778" i="5"/>
  <c r="BA12779" i="5"/>
  <c r="BA12780" i="5"/>
  <c r="BA12781" i="5"/>
  <c r="BA12782" i="5"/>
  <c r="BA12783" i="5"/>
  <c r="BA12784" i="5"/>
  <c r="BA12785" i="5"/>
  <c r="BA12786" i="5"/>
  <c r="BA12787" i="5"/>
  <c r="BA12788" i="5"/>
  <c r="BA12789" i="5"/>
  <c r="BA12790" i="5"/>
  <c r="BA12791" i="5"/>
  <c r="BA12792" i="5"/>
  <c r="BA12793" i="5"/>
  <c r="BA12794" i="5"/>
  <c r="BA12795" i="5"/>
  <c r="BA12796" i="5"/>
  <c r="BA12797" i="5"/>
  <c r="BA12798" i="5"/>
  <c r="BA12799" i="5"/>
  <c r="BA12800" i="5"/>
  <c r="BA12801" i="5"/>
  <c r="BA12802" i="5"/>
  <c r="BA12803" i="5"/>
  <c r="BA12804" i="5"/>
  <c r="BA12805" i="5"/>
  <c r="BA12806" i="5"/>
  <c r="BA12807" i="5"/>
  <c r="BA12808" i="5"/>
  <c r="BA12809" i="5"/>
  <c r="BA12810" i="5"/>
  <c r="BA12811" i="5"/>
  <c r="BA12812" i="5"/>
  <c r="BA12813" i="5"/>
  <c r="BA12814" i="5"/>
  <c r="BA12815" i="5"/>
  <c r="BA12816" i="5"/>
  <c r="BA12817" i="5"/>
  <c r="BA12818" i="5"/>
  <c r="BA12819" i="5"/>
  <c r="BA12820" i="5"/>
  <c r="BA12821" i="5"/>
  <c r="BA12822" i="5"/>
  <c r="BA12823" i="5"/>
  <c r="BA12824" i="5"/>
  <c r="BA12825" i="5"/>
  <c r="BA12826" i="5"/>
  <c r="BA12827" i="5"/>
  <c r="BA12828" i="5"/>
  <c r="BA12829" i="5"/>
  <c r="BA12830" i="5"/>
  <c r="BA12831" i="5"/>
  <c r="BA12832" i="5"/>
  <c r="BA12833" i="5"/>
  <c r="BA12834" i="5"/>
  <c r="BA12835" i="5"/>
  <c r="BA12836" i="5"/>
  <c r="BA12837" i="5"/>
  <c r="BA12838" i="5"/>
  <c r="BA12839" i="5"/>
  <c r="BA12840" i="5"/>
  <c r="BA12841" i="5"/>
  <c r="BA12842" i="5"/>
  <c r="BA12843" i="5"/>
  <c r="BA12844" i="5"/>
  <c r="BA12845" i="5"/>
  <c r="BA12846" i="5"/>
  <c r="BA12847" i="5"/>
  <c r="BA12848" i="5"/>
  <c r="BA12849" i="5"/>
  <c r="BA12850" i="5"/>
  <c r="BA12851" i="5"/>
  <c r="BA12852" i="5"/>
  <c r="BA12853" i="5"/>
  <c r="BA12854" i="5"/>
  <c r="BA12855" i="5"/>
  <c r="BA12856" i="5"/>
  <c r="BA12857" i="5"/>
  <c r="BA12858" i="5"/>
  <c r="BA12859" i="5"/>
  <c r="BA12860" i="5"/>
  <c r="BA12861" i="5"/>
  <c r="BA12862" i="5"/>
  <c r="BA12863" i="5"/>
  <c r="BA12864" i="5"/>
  <c r="BA12865" i="5"/>
  <c r="BA12866" i="5"/>
  <c r="BA12867" i="5"/>
  <c r="BA12868" i="5"/>
  <c r="BA12869" i="5"/>
  <c r="BA12870" i="5"/>
  <c r="BA12871" i="5"/>
  <c r="BA12872" i="5"/>
  <c r="BA12873" i="5"/>
  <c r="BA12874" i="5"/>
  <c r="BA12875" i="5"/>
  <c r="BA12876" i="5"/>
  <c r="BA12877" i="5"/>
  <c r="BA12878" i="5"/>
  <c r="BA12879" i="5"/>
  <c r="BA12880" i="5"/>
  <c r="BA12881" i="5"/>
  <c r="BA12882" i="5"/>
  <c r="BA12883" i="5"/>
  <c r="BA12884" i="5"/>
  <c r="BA12885" i="5"/>
  <c r="BA12886" i="5"/>
  <c r="BA12887" i="5"/>
  <c r="BA12888" i="5"/>
  <c r="BA12889" i="5"/>
  <c r="BA12890" i="5"/>
  <c r="BA12891" i="5"/>
  <c r="BA12892" i="5"/>
  <c r="BA12893" i="5"/>
  <c r="BA12894" i="5"/>
  <c r="BA12895" i="5"/>
  <c r="BA12896" i="5"/>
  <c r="BA12897" i="5"/>
  <c r="BA12898" i="5"/>
  <c r="BA12899" i="5"/>
  <c r="BA12900" i="5"/>
  <c r="BA12901" i="5"/>
  <c r="BA12902" i="5"/>
  <c r="BA12903" i="5"/>
  <c r="BA12904" i="5"/>
  <c r="BA12905" i="5"/>
  <c r="BA12906" i="5"/>
  <c r="BA12907" i="5"/>
  <c r="BA12908" i="5"/>
  <c r="BA12909" i="5"/>
  <c r="BA12910" i="5"/>
  <c r="BA12911" i="5"/>
  <c r="BA12912" i="5"/>
  <c r="BA12913" i="5"/>
  <c r="BA12914" i="5"/>
  <c r="BA12915" i="5"/>
  <c r="BA12916" i="5"/>
  <c r="BA12917" i="5"/>
  <c r="BA12918" i="5"/>
  <c r="BA12919" i="5"/>
  <c r="BA12920" i="5"/>
  <c r="BA12921" i="5"/>
  <c r="BA12922" i="5"/>
  <c r="BA12923" i="5"/>
  <c r="BA12924" i="5"/>
  <c r="BA12925" i="5"/>
  <c r="BA12926" i="5"/>
  <c r="BA12927" i="5"/>
  <c r="BA12928" i="5"/>
  <c r="BA12929" i="5"/>
  <c r="BA12930" i="5"/>
  <c r="BA12931" i="5"/>
  <c r="BA12932" i="5"/>
  <c r="BA12933" i="5"/>
  <c r="BA12934" i="5"/>
  <c r="BA12935" i="5"/>
  <c r="BA12936" i="5"/>
  <c r="BA12937" i="5"/>
  <c r="BA12938" i="5"/>
  <c r="BA12939" i="5"/>
  <c r="BA12940" i="5"/>
  <c r="BA12941" i="5"/>
  <c r="BA12942" i="5"/>
  <c r="BA12943" i="5"/>
  <c r="BA12944" i="5"/>
  <c r="BA12945" i="5"/>
  <c r="BA12946" i="5"/>
  <c r="BA12947" i="5"/>
  <c r="BA12948" i="5"/>
  <c r="BA12949" i="5"/>
  <c r="BA12950" i="5"/>
  <c r="BA12951" i="5"/>
  <c r="BA12952" i="5"/>
  <c r="BA12953" i="5"/>
  <c r="BA12954" i="5"/>
  <c r="BA12955" i="5"/>
  <c r="BA12956" i="5"/>
  <c r="BA12957" i="5"/>
  <c r="BA12958" i="5"/>
  <c r="BA12959" i="5"/>
  <c r="BA12960" i="5"/>
  <c r="BA12961" i="5"/>
  <c r="BA12962" i="5"/>
  <c r="BA12963" i="5"/>
  <c r="BA12964" i="5"/>
  <c r="BA12965" i="5"/>
  <c r="BA12966" i="5"/>
  <c r="BA12967" i="5"/>
  <c r="BA12968" i="5"/>
  <c r="BA12969" i="5"/>
  <c r="BA12970" i="5"/>
  <c r="BA12971" i="5"/>
  <c r="BA12972" i="5"/>
  <c r="BA12973" i="5"/>
  <c r="BA12974" i="5"/>
  <c r="BA12975" i="5"/>
  <c r="BA12976" i="5"/>
  <c r="BA12977" i="5"/>
  <c r="BA12978" i="5"/>
  <c r="BA12979" i="5"/>
  <c r="BA12980" i="5"/>
  <c r="BA12981" i="5"/>
  <c r="BA12982" i="5"/>
  <c r="BA12983" i="5"/>
  <c r="BA12984" i="5"/>
  <c r="BA12985" i="5"/>
  <c r="BA12986" i="5"/>
  <c r="BA12987" i="5"/>
  <c r="BA12988" i="5"/>
  <c r="BA12989" i="5"/>
  <c r="BA12990" i="5"/>
  <c r="BA12991" i="5"/>
  <c r="BA12992" i="5"/>
  <c r="BA12993" i="5"/>
  <c r="BA12994" i="5"/>
  <c r="BA12995" i="5"/>
  <c r="BA12996" i="5"/>
  <c r="BA12997" i="5"/>
  <c r="BA12998" i="5"/>
  <c r="BA12999" i="5"/>
  <c r="BA13000" i="5"/>
  <c r="BA13001" i="5"/>
  <c r="BA13002" i="5"/>
  <c r="BA13003" i="5"/>
  <c r="BA13004" i="5"/>
  <c r="BA13005" i="5"/>
  <c r="BA13006" i="5"/>
  <c r="BA13007" i="5"/>
  <c r="BA13008" i="5"/>
  <c r="BA13009" i="5"/>
  <c r="BA13010" i="5"/>
  <c r="BA13011" i="5"/>
  <c r="BA13012" i="5"/>
  <c r="BA13013" i="5"/>
  <c r="BA13014" i="5"/>
  <c r="BA13015" i="5"/>
  <c r="BA13016" i="5"/>
  <c r="BA13017" i="5"/>
  <c r="BA13018" i="5"/>
  <c r="BA13019" i="5"/>
  <c r="BA13020" i="5"/>
  <c r="BA13021" i="5"/>
  <c r="BA13022" i="5"/>
  <c r="BA13023" i="5"/>
  <c r="BA13024" i="5"/>
  <c r="BA13025" i="5"/>
  <c r="BA13026" i="5"/>
  <c r="BA13027" i="5"/>
  <c r="BA13028" i="5"/>
  <c r="BA13029" i="5"/>
  <c r="BA13030" i="5"/>
  <c r="BA13031" i="5"/>
  <c r="BA13032" i="5"/>
  <c r="BA13033" i="5"/>
  <c r="BA13034" i="5"/>
  <c r="BA13035" i="5"/>
  <c r="BA13036" i="5"/>
  <c r="BA13037" i="5"/>
  <c r="BA13038" i="5"/>
  <c r="BA13039" i="5"/>
  <c r="BA13040" i="5"/>
  <c r="BA13041" i="5"/>
  <c r="BA13042" i="5"/>
  <c r="BA13043" i="5"/>
  <c r="BA13044" i="5"/>
  <c r="BA13045" i="5"/>
  <c r="BA13046" i="5"/>
  <c r="BA13047" i="5"/>
  <c r="BA13048" i="5"/>
  <c r="BA13049" i="5"/>
  <c r="BA13050" i="5"/>
  <c r="BA13051" i="5"/>
  <c r="BA13052" i="5"/>
  <c r="BA13053" i="5"/>
  <c r="BA13054" i="5"/>
  <c r="BA13055" i="5"/>
  <c r="BA13056" i="5"/>
  <c r="BA13057" i="5"/>
  <c r="BA13058" i="5"/>
  <c r="BA13059" i="5"/>
  <c r="BA13060" i="5"/>
  <c r="BA13061" i="5"/>
  <c r="BA13062" i="5"/>
  <c r="BA13063" i="5"/>
  <c r="BA13064" i="5"/>
  <c r="BA13065" i="5"/>
  <c r="BA13066" i="5"/>
  <c r="BA13067" i="5"/>
  <c r="BA13068" i="5"/>
  <c r="BA13069" i="5"/>
  <c r="BA13070" i="5"/>
  <c r="BA13071" i="5"/>
  <c r="BA13072" i="5"/>
  <c r="BA13073" i="5"/>
  <c r="BA13074" i="5"/>
  <c r="BA13075" i="5"/>
  <c r="BA13076" i="5"/>
  <c r="BA13077" i="5"/>
  <c r="BA13078" i="5"/>
  <c r="BA13079" i="5"/>
  <c r="BA13080" i="5"/>
  <c r="BA13081" i="5"/>
  <c r="BA13082" i="5"/>
  <c r="BA13083" i="5"/>
  <c r="BA13084" i="5"/>
  <c r="BA13085" i="5"/>
  <c r="BA13086" i="5"/>
  <c r="BA13087" i="5"/>
  <c r="BA13088" i="5"/>
  <c r="BA13089" i="5"/>
  <c r="BA13090" i="5"/>
  <c r="BA13091" i="5"/>
  <c r="BA13092" i="5"/>
  <c r="BA13093" i="5"/>
  <c r="BA13094" i="5"/>
  <c r="BA13095" i="5"/>
  <c r="BA13096" i="5"/>
  <c r="BA13097" i="5"/>
  <c r="BA13098" i="5"/>
  <c r="BA13099" i="5"/>
  <c r="BA13100" i="5"/>
  <c r="BA13101" i="5"/>
  <c r="BA13102" i="5"/>
  <c r="BA13103" i="5"/>
  <c r="BA13104" i="5"/>
  <c r="BA13105" i="5"/>
  <c r="BA13106" i="5"/>
  <c r="BA13107" i="5"/>
  <c r="BA13108" i="5"/>
  <c r="BA13109" i="5"/>
  <c r="BA13110" i="5"/>
  <c r="BA13111" i="5"/>
  <c r="BA13112" i="5"/>
  <c r="BA13113" i="5"/>
  <c r="BA13114" i="5"/>
  <c r="BA13115" i="5"/>
  <c r="BA13116" i="5"/>
  <c r="BA13117" i="5"/>
  <c r="BA13118" i="5"/>
  <c r="BA13119" i="5"/>
  <c r="BA13120" i="5"/>
  <c r="BA13121" i="5"/>
  <c r="BA13122" i="5"/>
  <c r="BA13123" i="5"/>
  <c r="BA13124" i="5"/>
  <c r="BA13125" i="5"/>
  <c r="BA13126" i="5"/>
  <c r="BA13127" i="5"/>
  <c r="BA13128" i="5"/>
  <c r="BA13129" i="5"/>
  <c r="BA13130" i="5"/>
  <c r="BA13131" i="5"/>
  <c r="BA13132" i="5"/>
  <c r="BA13133" i="5"/>
  <c r="BA13134" i="5"/>
  <c r="BA13135" i="5"/>
  <c r="BA13136" i="5"/>
  <c r="BA13137" i="5"/>
  <c r="BA13138" i="5"/>
  <c r="BA13139" i="5"/>
  <c r="BA13140" i="5"/>
  <c r="BA13141" i="5"/>
  <c r="BA13142" i="5"/>
  <c r="BA13143" i="5"/>
  <c r="BA13144" i="5"/>
  <c r="BA13145" i="5"/>
  <c r="BA13146" i="5"/>
  <c r="BA13147" i="5"/>
  <c r="BA13148" i="5"/>
  <c r="BA13149" i="5"/>
  <c r="BA13150" i="5"/>
  <c r="BA13151" i="5"/>
  <c r="BA13152" i="5"/>
  <c r="BA13153" i="5"/>
  <c r="BA13154" i="5"/>
  <c r="BA13155" i="5"/>
  <c r="BA13156" i="5"/>
  <c r="BA13157" i="5"/>
  <c r="BA13158" i="5"/>
  <c r="BA13159" i="5"/>
  <c r="BA13160" i="5"/>
  <c r="BA13161" i="5"/>
  <c r="BA13162" i="5"/>
  <c r="BA13163" i="5"/>
  <c r="BA13164" i="5"/>
  <c r="BA13165" i="5"/>
  <c r="BA13166" i="5"/>
  <c r="BA13167" i="5"/>
  <c r="BA13168" i="5"/>
  <c r="BA13169" i="5"/>
  <c r="BA13170" i="5"/>
  <c r="BA13171" i="5"/>
  <c r="BA13172" i="5"/>
  <c r="BA13173" i="5"/>
  <c r="BA13174" i="5"/>
  <c r="BA13175" i="5"/>
  <c r="BA13176" i="5"/>
  <c r="BA13177" i="5"/>
  <c r="BA13178" i="5"/>
  <c r="BA13179" i="5"/>
  <c r="BA13180" i="5"/>
  <c r="BA13181" i="5"/>
  <c r="BA13182" i="5"/>
  <c r="BA13183" i="5"/>
  <c r="BA13184" i="5"/>
  <c r="BA13185" i="5"/>
  <c r="BA13186" i="5"/>
  <c r="BA13187" i="5"/>
  <c r="BA13188" i="5"/>
  <c r="BA13189" i="5"/>
  <c r="BA13190" i="5"/>
  <c r="BA13191" i="5"/>
  <c r="BA13192" i="5"/>
  <c r="BA13193" i="5"/>
  <c r="BA13194" i="5"/>
  <c r="BA13195" i="5"/>
  <c r="BA13196" i="5"/>
  <c r="BA13197" i="5"/>
  <c r="BA13198" i="5"/>
  <c r="BA13199" i="5"/>
  <c r="BA13200" i="5"/>
  <c r="BA13201" i="5"/>
  <c r="BA13202" i="5"/>
  <c r="BA13203" i="5"/>
  <c r="BA13204" i="5"/>
  <c r="BA13205" i="5"/>
  <c r="BA13206" i="5"/>
  <c r="BA13207" i="5"/>
  <c r="BA13208" i="5"/>
  <c r="BA13209" i="5"/>
  <c r="BA13210" i="5"/>
  <c r="BA13211" i="5"/>
  <c r="BA13212" i="5"/>
  <c r="BA13213" i="5"/>
  <c r="BA13214" i="5"/>
  <c r="BA13215" i="5"/>
  <c r="BA13216" i="5"/>
  <c r="BA13217" i="5"/>
  <c r="BA13218" i="5"/>
  <c r="BA13219" i="5"/>
  <c r="BA13220" i="5"/>
  <c r="BA13221" i="5"/>
  <c r="BA13222" i="5"/>
  <c r="BA13223" i="5"/>
  <c r="BA13224" i="5"/>
  <c r="BA13225" i="5"/>
  <c r="BA13226" i="5"/>
  <c r="BA13227" i="5"/>
  <c r="BA13228" i="5"/>
  <c r="BA13229" i="5"/>
  <c r="BA13230" i="5"/>
  <c r="BA13231" i="5"/>
  <c r="BA13232" i="5"/>
  <c r="BA13233" i="5"/>
  <c r="BA13234" i="5"/>
  <c r="BA13235" i="5"/>
  <c r="BA13236" i="5"/>
  <c r="BA13237" i="5"/>
  <c r="BA13238" i="5"/>
  <c r="BA13239" i="5"/>
  <c r="BA13240" i="5"/>
  <c r="BA13241" i="5"/>
  <c r="BA13242" i="5"/>
  <c r="BA13243" i="5"/>
  <c r="BA13244" i="5"/>
  <c r="BA13245" i="5"/>
  <c r="BA13246" i="5"/>
  <c r="BA13247" i="5"/>
  <c r="BA13248" i="5"/>
  <c r="BA13249" i="5"/>
  <c r="BA13250" i="5"/>
  <c r="BA13251" i="5"/>
  <c r="BA13252" i="5"/>
  <c r="BA13253" i="5"/>
  <c r="BA13254" i="5"/>
  <c r="BA13255" i="5"/>
  <c r="BA13256" i="5"/>
  <c r="BA13257" i="5"/>
  <c r="BA13258" i="5"/>
  <c r="BA13259" i="5"/>
  <c r="BA13260" i="5"/>
  <c r="BA13261" i="5"/>
  <c r="BA13262" i="5"/>
  <c r="BA13263" i="5"/>
  <c r="BA13264" i="5"/>
  <c r="BA13265" i="5"/>
  <c r="BA13266" i="5"/>
  <c r="BA13267" i="5"/>
  <c r="BA13268" i="5"/>
  <c r="BA13269" i="5"/>
  <c r="BA13270" i="5"/>
  <c r="BA13271" i="5"/>
  <c r="BA13272" i="5"/>
  <c r="BA13273" i="5"/>
  <c r="BA13274" i="5"/>
  <c r="BA13275" i="5"/>
  <c r="BA13276" i="5"/>
  <c r="BA13277" i="5"/>
  <c r="BA13278" i="5"/>
  <c r="BA13279" i="5"/>
  <c r="BA13280" i="5"/>
  <c r="BA13281" i="5"/>
  <c r="BA13282" i="5"/>
  <c r="BA13283" i="5"/>
  <c r="BA13284" i="5"/>
  <c r="BA13285" i="5"/>
  <c r="BA13286" i="5"/>
  <c r="BA13287" i="5"/>
  <c r="BA13288" i="5"/>
  <c r="BA13289" i="5"/>
  <c r="BA13290" i="5"/>
  <c r="BA13291" i="5"/>
  <c r="BA13292" i="5"/>
  <c r="BA13293" i="5"/>
  <c r="BA13294" i="5"/>
  <c r="BA13295" i="5"/>
  <c r="BA13296" i="5"/>
  <c r="BA13297" i="5"/>
  <c r="BA13298" i="5"/>
  <c r="BA13299" i="5"/>
  <c r="BA13300" i="5"/>
  <c r="BA13301" i="5"/>
  <c r="BA13302" i="5"/>
  <c r="BA13303" i="5"/>
  <c r="BA13304" i="5"/>
  <c r="BA13305" i="5"/>
  <c r="BA13306" i="5"/>
  <c r="BA13307" i="5"/>
  <c r="BA13308" i="5"/>
  <c r="BA13309" i="5"/>
  <c r="BA13310" i="5"/>
  <c r="BA13311" i="5"/>
  <c r="BA13312" i="5"/>
  <c r="BA13313" i="5"/>
  <c r="BA13314" i="5"/>
  <c r="BA13315" i="5"/>
  <c r="BA13316" i="5"/>
  <c r="BA13317" i="5"/>
  <c r="BA13318" i="5"/>
  <c r="BA13319" i="5"/>
  <c r="BA13320" i="5"/>
  <c r="BA13321" i="5"/>
  <c r="BA13322" i="5"/>
  <c r="BA13323" i="5"/>
  <c r="BA13324" i="5"/>
  <c r="BA13325" i="5"/>
  <c r="BA13326" i="5"/>
  <c r="BA13327" i="5"/>
  <c r="BA13328" i="5"/>
  <c r="BA13329" i="5"/>
  <c r="BA13330" i="5"/>
  <c r="BA13331" i="5"/>
  <c r="BA13332" i="5"/>
  <c r="BA13333" i="5"/>
  <c r="BA13334" i="5"/>
  <c r="BA13335" i="5"/>
  <c r="BA13336" i="5"/>
  <c r="BA13337" i="5"/>
  <c r="BA13338" i="5"/>
  <c r="BA13339" i="5"/>
  <c r="BA13340" i="5"/>
  <c r="BA13341" i="5"/>
  <c r="BA13342" i="5"/>
  <c r="BA13343" i="5"/>
  <c r="BA13344" i="5"/>
  <c r="BA13345" i="5"/>
  <c r="BA13346" i="5"/>
  <c r="BA13347" i="5"/>
  <c r="BA13348" i="5"/>
  <c r="BA13349" i="5"/>
  <c r="BA13350" i="5"/>
  <c r="BA13351" i="5"/>
  <c r="BA13352" i="5"/>
  <c r="BA13353" i="5"/>
  <c r="BA13354" i="5"/>
  <c r="BA13355" i="5"/>
  <c r="BA13356" i="5"/>
  <c r="BA13357" i="5"/>
  <c r="BA13358" i="5"/>
  <c r="BA13359" i="5"/>
  <c r="BA13360" i="5"/>
  <c r="BA13361" i="5"/>
  <c r="BA13362" i="5"/>
  <c r="BA13363" i="5"/>
  <c r="BA13364" i="5"/>
  <c r="BA13365" i="5"/>
  <c r="BA13366" i="5"/>
  <c r="BA13367" i="5"/>
  <c r="BA13368" i="5"/>
  <c r="BA13369" i="5"/>
  <c r="BA13370" i="5"/>
  <c r="BA13371" i="5"/>
  <c r="BA13372" i="5"/>
  <c r="BA13373" i="5"/>
  <c r="BA13374" i="5"/>
  <c r="BA13375" i="5"/>
  <c r="BA13376" i="5"/>
  <c r="BA13377" i="5"/>
  <c r="BA13378" i="5"/>
  <c r="BA13379" i="5"/>
  <c r="BA13380" i="5"/>
  <c r="BA13381" i="5"/>
  <c r="BA13382" i="5"/>
  <c r="BA13383" i="5"/>
  <c r="BA13384" i="5"/>
  <c r="BA13385" i="5"/>
  <c r="BA13386" i="5"/>
  <c r="BA13387" i="5"/>
  <c r="BA13388" i="5"/>
  <c r="BA13389" i="5"/>
  <c r="BA13390" i="5"/>
  <c r="BA13391" i="5"/>
  <c r="BA13392" i="5"/>
  <c r="BA13393" i="5"/>
  <c r="BA13394" i="5"/>
  <c r="BA13395" i="5"/>
  <c r="BA13396" i="5"/>
  <c r="BA13397" i="5"/>
  <c r="BA13398" i="5"/>
  <c r="BA13399" i="5"/>
  <c r="BA13400" i="5"/>
  <c r="BA13401" i="5"/>
  <c r="BA13402" i="5"/>
  <c r="BA13403" i="5"/>
  <c r="BA13404" i="5"/>
  <c r="BA13405" i="5"/>
  <c r="BA13406" i="5"/>
  <c r="BA13407" i="5"/>
  <c r="BA13408" i="5"/>
  <c r="BA13409" i="5"/>
  <c r="BA13410" i="5"/>
  <c r="BA13411" i="5"/>
  <c r="BA13412" i="5"/>
  <c r="BA13413" i="5"/>
  <c r="BA13414" i="5"/>
  <c r="BA13415" i="5"/>
  <c r="BA13416" i="5"/>
  <c r="BA13417" i="5"/>
  <c r="BA13418" i="5"/>
  <c r="BA13419" i="5"/>
  <c r="BA13420" i="5"/>
  <c r="BA13421" i="5"/>
  <c r="BA13422" i="5"/>
  <c r="BA13423" i="5"/>
  <c r="BA13424" i="5"/>
  <c r="BA13425" i="5"/>
  <c r="BA13426" i="5"/>
  <c r="BA13427" i="5"/>
  <c r="BA13428" i="5"/>
  <c r="BA13429" i="5"/>
  <c r="BA13430" i="5"/>
  <c r="BA13431" i="5"/>
  <c r="BA13432" i="5"/>
  <c r="BA13433" i="5"/>
  <c r="BA13434" i="5"/>
  <c r="BA13435" i="5"/>
  <c r="BA13436" i="5"/>
  <c r="BA13437" i="5"/>
  <c r="BA13438" i="5"/>
  <c r="BA13439" i="5"/>
  <c r="BA13440" i="5"/>
  <c r="BA13441" i="5"/>
  <c r="BA13442" i="5"/>
  <c r="BA13443" i="5"/>
  <c r="BA13444" i="5"/>
  <c r="BA13445" i="5"/>
  <c r="BA13446" i="5"/>
  <c r="BA13447" i="5"/>
  <c r="BA13448" i="5"/>
  <c r="BA13449" i="5"/>
  <c r="BA13450" i="5"/>
  <c r="BA13451" i="5"/>
  <c r="BA13452" i="5"/>
  <c r="BA13453" i="5"/>
  <c r="BA13454" i="5"/>
  <c r="BA13455" i="5"/>
  <c r="BA13456" i="5"/>
  <c r="BA13457" i="5"/>
  <c r="BA13458" i="5"/>
  <c r="BA13459" i="5"/>
  <c r="BA13460" i="5"/>
  <c r="BA13461" i="5"/>
  <c r="BA13462" i="5"/>
  <c r="BA13463" i="5"/>
  <c r="BA13464" i="5"/>
  <c r="BA13465" i="5"/>
  <c r="BA13466" i="5"/>
  <c r="BA13467" i="5"/>
  <c r="BA13468" i="5"/>
  <c r="BA13469" i="5"/>
  <c r="BA13470" i="5"/>
  <c r="BA13471" i="5"/>
  <c r="BA13472" i="5"/>
  <c r="BA13473" i="5"/>
  <c r="BA13474" i="5"/>
  <c r="BA13475" i="5"/>
  <c r="BA13476" i="5"/>
  <c r="BA13477" i="5"/>
  <c r="BA13478" i="5"/>
  <c r="BA13479" i="5"/>
  <c r="BA13480" i="5"/>
  <c r="BA13481" i="5"/>
  <c r="BA13482" i="5"/>
  <c r="BA13483" i="5"/>
  <c r="BA13484" i="5"/>
  <c r="BA13485" i="5"/>
  <c r="BA13486" i="5"/>
  <c r="BA13487" i="5"/>
  <c r="BA13488" i="5"/>
  <c r="BA13489" i="5"/>
  <c r="BA13490" i="5"/>
  <c r="BA13491" i="5"/>
  <c r="BA13492" i="5"/>
  <c r="BA13493" i="5"/>
  <c r="BA13494" i="5"/>
  <c r="BA13495" i="5"/>
  <c r="BA13496" i="5"/>
  <c r="BA13497" i="5"/>
  <c r="BA13498" i="5"/>
  <c r="BA13499" i="5"/>
  <c r="BA13500" i="5"/>
  <c r="BA13501" i="5"/>
  <c r="BA13502" i="5"/>
  <c r="BA13503" i="5"/>
  <c r="BA13504" i="5"/>
  <c r="BA13505" i="5"/>
  <c r="BA13506" i="5"/>
  <c r="BA13507" i="5"/>
  <c r="BA13508" i="5"/>
  <c r="BA13509" i="5"/>
  <c r="BA13510" i="5"/>
  <c r="BA13511" i="5"/>
  <c r="BA13512" i="5"/>
  <c r="BA13513" i="5"/>
  <c r="BA13514" i="5"/>
  <c r="BA13515" i="5"/>
  <c r="BA13516" i="5"/>
  <c r="BA13517" i="5"/>
  <c r="BA13518" i="5"/>
  <c r="BA13519" i="5"/>
  <c r="BA13520" i="5"/>
  <c r="BA13521" i="5"/>
  <c r="BA13522" i="5"/>
  <c r="BA13523" i="5"/>
  <c r="BA13524" i="5"/>
  <c r="BA13525" i="5"/>
  <c r="BA13526" i="5"/>
  <c r="BA13527" i="5"/>
  <c r="BA13528" i="5"/>
  <c r="BA13529" i="5"/>
  <c r="BA13530" i="5"/>
  <c r="BA13531" i="5"/>
  <c r="BA13532" i="5"/>
  <c r="BA13533" i="5"/>
  <c r="BA13534" i="5"/>
  <c r="BA13535" i="5"/>
  <c r="BA13536" i="5"/>
  <c r="BA13537" i="5"/>
  <c r="BA13538" i="5"/>
  <c r="BA13539" i="5"/>
  <c r="BA13540" i="5"/>
  <c r="BA13541" i="5"/>
  <c r="BA13542" i="5"/>
  <c r="BA13543" i="5"/>
  <c r="BA13544" i="5"/>
  <c r="BA13545" i="5"/>
  <c r="BA13546" i="5"/>
  <c r="BA13547" i="5"/>
  <c r="BA13548" i="5"/>
  <c r="BA13549" i="5"/>
  <c r="BA13550" i="5"/>
  <c r="BA13551" i="5"/>
  <c r="BA13552" i="5"/>
  <c r="BA13553" i="5"/>
  <c r="BA13554" i="5"/>
  <c r="BA13555" i="5"/>
  <c r="BA13556" i="5"/>
  <c r="BA13557" i="5"/>
  <c r="BA13558" i="5"/>
  <c r="BA13559" i="5"/>
  <c r="BA13560" i="5"/>
  <c r="BA13561" i="5"/>
  <c r="BA13562" i="5"/>
  <c r="BA13563" i="5"/>
  <c r="BA13564" i="5"/>
  <c r="BA13565" i="5"/>
  <c r="BA13566" i="5"/>
  <c r="BA13567" i="5"/>
  <c r="BA13568" i="5"/>
  <c r="BA13569" i="5"/>
  <c r="BA13570" i="5"/>
  <c r="BA13571" i="5"/>
  <c r="BA13572" i="5"/>
  <c r="BA13573" i="5"/>
  <c r="BA13574" i="5"/>
  <c r="BA13575" i="5"/>
  <c r="BA13576" i="5"/>
  <c r="BA13577" i="5"/>
  <c r="BA13578" i="5"/>
  <c r="BA13579" i="5"/>
  <c r="BA13580" i="5"/>
  <c r="BA13581" i="5"/>
  <c r="BA13582" i="5"/>
  <c r="BA13583" i="5"/>
  <c r="BA13584" i="5"/>
  <c r="BA13585" i="5"/>
  <c r="BA13586" i="5"/>
  <c r="BA13587" i="5"/>
  <c r="BA13588" i="5"/>
  <c r="BA13589" i="5"/>
  <c r="BA13590" i="5"/>
  <c r="BA13591" i="5"/>
  <c r="BA13592" i="5"/>
  <c r="BA13593" i="5"/>
  <c r="BA13594" i="5"/>
  <c r="BA13595" i="5"/>
  <c r="BA13596" i="5"/>
  <c r="BA13597" i="5"/>
  <c r="BA13598" i="5"/>
  <c r="BA13599" i="5"/>
  <c r="BA13600" i="5"/>
  <c r="BA13601" i="5"/>
  <c r="BA13602" i="5"/>
  <c r="BA13603" i="5"/>
  <c r="BA13604" i="5"/>
  <c r="BA13605" i="5"/>
  <c r="BA13606" i="5"/>
  <c r="BA13607" i="5"/>
  <c r="BA13608" i="5"/>
  <c r="BA13609" i="5"/>
  <c r="BA13610" i="5"/>
  <c r="BA13611" i="5"/>
  <c r="BA13612" i="5"/>
  <c r="BA13613" i="5"/>
  <c r="BA13614" i="5"/>
  <c r="BA13615" i="5"/>
  <c r="BA13616" i="5"/>
  <c r="BA13617" i="5"/>
  <c r="BA13618" i="5"/>
  <c r="BA13619" i="5"/>
  <c r="BA13620" i="5"/>
  <c r="BA13621" i="5"/>
  <c r="BA13622" i="5"/>
  <c r="BA13623" i="5"/>
  <c r="BA13624" i="5"/>
  <c r="BA13625" i="5"/>
  <c r="BA13626" i="5"/>
  <c r="BA13627" i="5"/>
  <c r="BA13628" i="5"/>
  <c r="BA13629" i="5"/>
  <c r="BA13630" i="5"/>
  <c r="BA13631" i="5"/>
  <c r="BA13632" i="5"/>
  <c r="BA13633" i="5"/>
  <c r="BA13634" i="5"/>
  <c r="BA13635" i="5"/>
  <c r="BA13636" i="5"/>
  <c r="BA13637" i="5"/>
  <c r="BA13638" i="5"/>
  <c r="BA13639" i="5"/>
  <c r="BA13640" i="5"/>
  <c r="BA13641" i="5"/>
  <c r="BA13642" i="5"/>
  <c r="BA13643" i="5"/>
  <c r="BA13644" i="5"/>
  <c r="BA13645" i="5"/>
  <c r="BA13646" i="5"/>
  <c r="BA13647" i="5"/>
  <c r="BA13648" i="5"/>
  <c r="BA13649" i="5"/>
  <c r="BA13650" i="5"/>
  <c r="BA13651" i="5"/>
  <c r="BA13652" i="5"/>
  <c r="BA13653" i="5"/>
  <c r="BA13654" i="5"/>
  <c r="BA13655" i="5"/>
  <c r="BA13656" i="5"/>
  <c r="BA13657" i="5"/>
  <c r="BA13658" i="5"/>
  <c r="BA13659" i="5"/>
  <c r="BA13660" i="5"/>
  <c r="BA13661" i="5"/>
  <c r="BA13662" i="5"/>
  <c r="BA13663" i="5"/>
  <c r="BA13664" i="5"/>
  <c r="BA13665" i="5"/>
  <c r="BA13666" i="5"/>
  <c r="BA13667" i="5"/>
  <c r="BA13668" i="5"/>
  <c r="BA13669" i="5"/>
  <c r="BA13670" i="5"/>
  <c r="BA13671" i="5"/>
  <c r="BA13672" i="5"/>
  <c r="BA13673" i="5"/>
  <c r="BA13674" i="5"/>
  <c r="BA13675" i="5"/>
  <c r="BA13676" i="5"/>
  <c r="BA13677" i="5"/>
  <c r="BA13678" i="5"/>
  <c r="BA13679" i="5"/>
  <c r="BA13680" i="5"/>
  <c r="BA13681" i="5"/>
  <c r="BA13682" i="5"/>
  <c r="BA13683" i="5"/>
  <c r="BA13684" i="5"/>
  <c r="BA13685" i="5"/>
  <c r="BA13686" i="5"/>
  <c r="BA13687" i="5"/>
  <c r="BA13688" i="5"/>
  <c r="BA13689" i="5"/>
  <c r="BA13690" i="5"/>
  <c r="BA13691" i="5"/>
  <c r="BA13692" i="5"/>
  <c r="BA13693" i="5"/>
  <c r="BA13694" i="5"/>
  <c r="BA13695" i="5"/>
  <c r="BA13696" i="5"/>
  <c r="BA13697" i="5"/>
  <c r="BA13698" i="5"/>
  <c r="BA13699" i="5"/>
  <c r="BA13700" i="5"/>
  <c r="BA13701" i="5"/>
  <c r="BA13702" i="5"/>
  <c r="BA13703" i="5"/>
  <c r="BA13704" i="5"/>
  <c r="BA13705" i="5"/>
  <c r="BA13706" i="5"/>
  <c r="BA13707" i="5"/>
  <c r="BA13708" i="5"/>
  <c r="BA13709" i="5"/>
  <c r="BA13710" i="5"/>
  <c r="BA13711" i="5"/>
  <c r="BA13712" i="5"/>
  <c r="BA13713" i="5"/>
  <c r="BA13714" i="5"/>
  <c r="BA13715" i="5"/>
  <c r="BA13716" i="5"/>
  <c r="BA13717" i="5"/>
  <c r="BA13718" i="5"/>
  <c r="BA13719" i="5"/>
  <c r="BA13720" i="5"/>
  <c r="BA13721" i="5"/>
  <c r="BA13722" i="5"/>
  <c r="BA13723" i="5"/>
  <c r="BA13724" i="5"/>
  <c r="BA13725" i="5"/>
  <c r="BA13726" i="5"/>
  <c r="BA13727" i="5"/>
  <c r="BA13728" i="5"/>
  <c r="BA13729" i="5"/>
  <c r="BA13730" i="5"/>
  <c r="BA13731" i="5"/>
  <c r="BA13732" i="5"/>
  <c r="BA13733" i="5"/>
  <c r="BA13734" i="5"/>
  <c r="BA13735" i="5"/>
  <c r="BA13736" i="5"/>
  <c r="BA13737" i="5"/>
  <c r="BA13738" i="5"/>
  <c r="BA13739" i="5"/>
  <c r="BA13740" i="5"/>
  <c r="BA13741" i="5"/>
  <c r="BA13742" i="5"/>
  <c r="BA13743" i="5"/>
  <c r="BA13744" i="5"/>
  <c r="BA13745" i="5"/>
  <c r="BA13746" i="5"/>
  <c r="BA13747" i="5"/>
  <c r="BA13748" i="5"/>
  <c r="BA13749" i="5"/>
  <c r="BA13750" i="5"/>
  <c r="BA13751" i="5"/>
  <c r="BA13752" i="5"/>
  <c r="BA13753" i="5"/>
  <c r="BA13754" i="5"/>
  <c r="BA13755" i="5"/>
  <c r="BA13756" i="5"/>
  <c r="BA13757" i="5"/>
  <c r="BA13758" i="5"/>
  <c r="BA13759" i="5"/>
  <c r="BA13760" i="5"/>
  <c r="BA13761" i="5"/>
  <c r="BA13762" i="5"/>
  <c r="BA13763" i="5"/>
  <c r="BA13764" i="5"/>
  <c r="BA13765" i="5"/>
  <c r="BA13766" i="5"/>
  <c r="BA13767" i="5"/>
  <c r="BA13768" i="5"/>
  <c r="BA13769" i="5"/>
  <c r="BA13770" i="5"/>
  <c r="BA13771" i="5"/>
  <c r="BA13772" i="5"/>
  <c r="BA13773" i="5"/>
  <c r="BA13774" i="5"/>
  <c r="BA13775" i="5"/>
  <c r="BA13776" i="5"/>
  <c r="BA13777" i="5"/>
  <c r="BA13778" i="5"/>
  <c r="BA13779" i="5"/>
  <c r="BA13780" i="5"/>
  <c r="BA13781" i="5"/>
  <c r="BA13782" i="5"/>
  <c r="BA13783" i="5"/>
  <c r="BA13784" i="5"/>
  <c r="BA13785" i="5"/>
  <c r="BA13786" i="5"/>
  <c r="BA13787" i="5"/>
  <c r="BA13788" i="5"/>
  <c r="BA13789" i="5"/>
  <c r="BA13790" i="5"/>
  <c r="BA13791" i="5"/>
  <c r="BA13792" i="5"/>
  <c r="BA13793" i="5"/>
  <c r="BA13794" i="5"/>
  <c r="BA13795" i="5"/>
  <c r="BA13796" i="5"/>
  <c r="BA13797" i="5"/>
  <c r="BA13798" i="5"/>
  <c r="BA13799" i="5"/>
  <c r="BA13800" i="5"/>
  <c r="BA13801" i="5"/>
  <c r="BA13802" i="5"/>
  <c r="BA13803" i="5"/>
  <c r="BA13804" i="5"/>
  <c r="BA13805" i="5"/>
  <c r="BA13806" i="5"/>
  <c r="BA13807" i="5"/>
  <c r="BA13808" i="5"/>
  <c r="BA13809" i="5"/>
  <c r="BA13810" i="5"/>
  <c r="BA13811" i="5"/>
  <c r="BA13812" i="5"/>
  <c r="BA13813" i="5"/>
  <c r="BA13814" i="5"/>
  <c r="BA13815" i="5"/>
  <c r="BA13816" i="5"/>
  <c r="BA13817" i="5"/>
  <c r="BA13818" i="5"/>
  <c r="BA13819" i="5"/>
  <c r="BA13820" i="5"/>
  <c r="BA13821" i="5"/>
  <c r="BA13822" i="5"/>
  <c r="BA13823" i="5"/>
  <c r="BA13824" i="5"/>
  <c r="BA13825" i="5"/>
  <c r="BA13826" i="5"/>
  <c r="BA13827" i="5"/>
  <c r="BA13828" i="5"/>
  <c r="BA13829" i="5"/>
  <c r="BA13830" i="5"/>
  <c r="BA13831" i="5"/>
  <c r="BA13832" i="5"/>
  <c r="BA13833" i="5"/>
  <c r="BA13834" i="5"/>
  <c r="BA13835" i="5"/>
  <c r="BA13836" i="5"/>
  <c r="BA13837" i="5"/>
  <c r="BA13838" i="5"/>
  <c r="BA13839" i="5"/>
  <c r="BA13840" i="5"/>
  <c r="BA13841" i="5"/>
  <c r="BA13842" i="5"/>
  <c r="BA13843" i="5"/>
  <c r="BA13844" i="5"/>
  <c r="BA13845" i="5"/>
  <c r="BA13846" i="5"/>
  <c r="BA13847" i="5"/>
  <c r="BA13848" i="5"/>
  <c r="BA13849" i="5"/>
  <c r="BA13850" i="5"/>
  <c r="BA13851" i="5"/>
  <c r="BA13852" i="5"/>
  <c r="BA13853" i="5"/>
  <c r="BA13854" i="5"/>
  <c r="BA13855" i="5"/>
  <c r="BA13856" i="5"/>
  <c r="BA13857" i="5"/>
  <c r="BA13858" i="5"/>
  <c r="BA13859" i="5"/>
  <c r="BA13860" i="5"/>
  <c r="BA13861" i="5"/>
  <c r="BA13862" i="5"/>
  <c r="BA13863" i="5"/>
  <c r="BA13864" i="5"/>
  <c r="BA13865" i="5"/>
  <c r="BA13866" i="5"/>
  <c r="BA13867" i="5"/>
  <c r="BA13868" i="5"/>
  <c r="BA13869" i="5"/>
  <c r="BA13870" i="5"/>
  <c r="BA13871" i="5"/>
  <c r="BA13872" i="5"/>
  <c r="BA13873" i="5"/>
  <c r="BA13874" i="5"/>
  <c r="BA13875" i="5"/>
  <c r="BA13876" i="5"/>
  <c r="BA13877" i="5"/>
  <c r="BA13878" i="5"/>
  <c r="BA13879" i="5"/>
  <c r="BA13880" i="5"/>
  <c r="BA13881" i="5"/>
  <c r="BA13882" i="5"/>
  <c r="BA13883" i="5"/>
  <c r="BA13884" i="5"/>
  <c r="BA13885" i="5"/>
  <c r="BA13886" i="5"/>
  <c r="BA13887" i="5"/>
  <c r="BA13888" i="5"/>
  <c r="BA13889" i="5"/>
  <c r="BA13890" i="5"/>
  <c r="BA13891" i="5"/>
  <c r="BA13892" i="5"/>
  <c r="BA13893" i="5"/>
  <c r="BA13894" i="5"/>
  <c r="BA13895" i="5"/>
  <c r="BA13896" i="5"/>
  <c r="BA13897" i="5"/>
  <c r="BA13898" i="5"/>
  <c r="BA13899" i="5"/>
  <c r="BA13900" i="5"/>
  <c r="BA13901" i="5"/>
  <c r="BA13902" i="5"/>
  <c r="BA13903" i="5"/>
  <c r="BA13904" i="5"/>
  <c r="BA13905" i="5"/>
  <c r="BA13906" i="5"/>
  <c r="BA13907" i="5"/>
  <c r="BA13908" i="5"/>
  <c r="BA13909" i="5"/>
  <c r="BA13910" i="5"/>
  <c r="BA13911" i="5"/>
  <c r="BA13912" i="5"/>
  <c r="BA13913" i="5"/>
  <c r="BA13914" i="5"/>
  <c r="BA13915" i="5"/>
  <c r="BA13916" i="5"/>
  <c r="BA13917" i="5"/>
  <c r="BA13918" i="5"/>
  <c r="BA13919" i="5"/>
  <c r="BA13920" i="5"/>
  <c r="BA13921" i="5"/>
  <c r="BA13922" i="5"/>
  <c r="BA13923" i="5"/>
  <c r="BA13924" i="5"/>
  <c r="BA13925" i="5"/>
  <c r="BA13926" i="5"/>
  <c r="BA13927" i="5"/>
  <c r="BA13928" i="5"/>
  <c r="BA13929" i="5"/>
  <c r="BA13930" i="5"/>
  <c r="BA13931" i="5"/>
  <c r="BA13932" i="5"/>
  <c r="BA13933" i="5"/>
  <c r="BA13934" i="5"/>
  <c r="BA13935" i="5"/>
  <c r="BA13936" i="5"/>
  <c r="BA13937" i="5"/>
  <c r="BA13938" i="5"/>
  <c r="BA13939" i="5"/>
  <c r="BA13940" i="5"/>
  <c r="BA13941" i="5"/>
  <c r="BA13942" i="5"/>
  <c r="BA13943" i="5"/>
  <c r="BA13944" i="5"/>
  <c r="BA13945" i="5"/>
  <c r="BA13946" i="5"/>
  <c r="BA13947" i="5"/>
  <c r="BA13948" i="5"/>
  <c r="BA13949" i="5"/>
  <c r="BA13950" i="5"/>
  <c r="BA13951" i="5"/>
  <c r="BA13952" i="5"/>
  <c r="BA13953" i="5"/>
  <c r="BA13954" i="5"/>
  <c r="BA13955" i="5"/>
  <c r="BA13956" i="5"/>
  <c r="BA13957" i="5"/>
  <c r="BA13958" i="5"/>
  <c r="BA13959" i="5"/>
  <c r="BA13960" i="5"/>
  <c r="BA13961" i="5"/>
  <c r="BA13962" i="5"/>
  <c r="BA13963" i="5"/>
  <c r="BA13964" i="5"/>
  <c r="BA13965" i="5"/>
  <c r="BA13966" i="5"/>
  <c r="BA13967" i="5"/>
  <c r="BA13968" i="5"/>
  <c r="BA13969" i="5"/>
  <c r="BA13970" i="5"/>
  <c r="BA13971" i="5"/>
  <c r="BA13972" i="5"/>
  <c r="BA13973" i="5"/>
  <c r="BA13974" i="5"/>
  <c r="BA13975" i="5"/>
  <c r="BA13976" i="5"/>
  <c r="BA13977" i="5"/>
  <c r="BA13978" i="5"/>
  <c r="BA13979" i="5"/>
  <c r="BA13980" i="5"/>
  <c r="BA13981" i="5"/>
  <c r="BA13982" i="5"/>
  <c r="BA13983" i="5"/>
  <c r="BA13984" i="5"/>
  <c r="BA13985" i="5"/>
  <c r="BA13986" i="5"/>
  <c r="BA13987" i="5"/>
  <c r="BA13988" i="5"/>
  <c r="BA13989" i="5"/>
  <c r="BA13990" i="5"/>
  <c r="BA13991" i="5"/>
  <c r="BA13992" i="5"/>
  <c r="BA13993" i="5"/>
  <c r="BA13994" i="5"/>
  <c r="BA13995" i="5"/>
  <c r="BA13996" i="5"/>
  <c r="BA13997" i="5"/>
  <c r="BA13998" i="5"/>
  <c r="BA13999" i="5"/>
  <c r="BA14000" i="5"/>
  <c r="BA14001" i="5"/>
  <c r="BA14002" i="5"/>
  <c r="BA14003" i="5"/>
  <c r="BA14004" i="5"/>
  <c r="BA14005" i="5"/>
  <c r="BA14006" i="5"/>
  <c r="BA14007" i="5"/>
  <c r="BA14008" i="5"/>
  <c r="BA14009" i="5"/>
  <c r="BA14010" i="5"/>
  <c r="BA14011" i="5"/>
  <c r="BA14012" i="5"/>
  <c r="BA14013" i="5"/>
  <c r="BA14014" i="5"/>
  <c r="BA14015" i="5"/>
  <c r="BA14016" i="5"/>
  <c r="BA14017" i="5"/>
  <c r="BA14018" i="5"/>
  <c r="BA14019" i="5"/>
  <c r="BA14020" i="5"/>
  <c r="BA14021" i="5"/>
  <c r="BA14022" i="5"/>
  <c r="BA14023" i="5"/>
  <c r="BA14024" i="5"/>
  <c r="BA14025" i="5"/>
  <c r="BA14026" i="5"/>
  <c r="BA14027" i="5"/>
  <c r="BA14028" i="5"/>
  <c r="BA14029" i="5"/>
  <c r="BA14030" i="5"/>
  <c r="BA14031" i="5"/>
  <c r="BA14032" i="5"/>
  <c r="BA14033" i="5"/>
  <c r="BA14034" i="5"/>
  <c r="BA14035" i="5"/>
  <c r="BA14036" i="5"/>
  <c r="BA14037" i="5"/>
  <c r="BA14038" i="5"/>
  <c r="BA14039" i="5"/>
  <c r="BA14040" i="5"/>
  <c r="BA14041" i="5"/>
  <c r="BA14042" i="5"/>
  <c r="BA14043" i="5"/>
  <c r="BA14044" i="5"/>
  <c r="BA14045" i="5"/>
  <c r="BA14046" i="5"/>
  <c r="BA14047" i="5"/>
  <c r="BA14048" i="5"/>
  <c r="BA14049" i="5"/>
  <c r="BA14050" i="5"/>
  <c r="BA14051" i="5"/>
  <c r="BA14052" i="5"/>
  <c r="BA14053" i="5"/>
  <c r="BA14054" i="5"/>
  <c r="BA14055" i="5"/>
  <c r="BA14056" i="5"/>
  <c r="BA14057" i="5"/>
  <c r="BA14058" i="5"/>
  <c r="BA14059" i="5"/>
  <c r="BA14060" i="5"/>
  <c r="BA14061" i="5"/>
  <c r="BA14062" i="5"/>
  <c r="BA14063" i="5"/>
  <c r="BA14064" i="5"/>
  <c r="BA14065" i="5"/>
  <c r="BA14066" i="5"/>
  <c r="BA14067" i="5"/>
  <c r="BA14068" i="5"/>
  <c r="BA14069" i="5"/>
  <c r="BA14070" i="5"/>
  <c r="BA14071" i="5"/>
  <c r="BA14072" i="5"/>
  <c r="BA14073" i="5"/>
  <c r="BA14074" i="5"/>
  <c r="BA14075" i="5"/>
  <c r="BA14076" i="5"/>
  <c r="BA14077" i="5"/>
  <c r="BA14078" i="5"/>
  <c r="BA14079" i="5"/>
  <c r="BA14080" i="5"/>
  <c r="BA14081" i="5"/>
  <c r="BA14082" i="5"/>
  <c r="BA14083" i="5"/>
  <c r="BA14084" i="5"/>
  <c r="BA14085" i="5"/>
  <c r="BA14086" i="5"/>
  <c r="BA14087" i="5"/>
  <c r="BA14088" i="5"/>
  <c r="BA14089" i="5"/>
  <c r="BA14090" i="5"/>
  <c r="BA14091" i="5"/>
  <c r="BA14092" i="5"/>
  <c r="BA14093" i="5"/>
  <c r="BA14094" i="5"/>
  <c r="BA14095" i="5"/>
  <c r="BA14096" i="5"/>
  <c r="BA14097" i="5"/>
  <c r="BA14098" i="5"/>
  <c r="BA14099" i="5"/>
  <c r="BA14100" i="5"/>
  <c r="BA14101" i="5"/>
  <c r="BA14102" i="5"/>
  <c r="BA14103" i="5"/>
  <c r="BA14104" i="5"/>
  <c r="BA14105" i="5"/>
  <c r="BA14106" i="5"/>
  <c r="BA14107" i="5"/>
  <c r="BA14108" i="5"/>
  <c r="BA14109" i="5"/>
  <c r="BA14110" i="5"/>
  <c r="BA14111" i="5"/>
  <c r="BA14112" i="5"/>
  <c r="BA14113" i="5"/>
  <c r="BA14114" i="5"/>
  <c r="BA14115" i="5"/>
  <c r="BA14116" i="5"/>
  <c r="BA14117" i="5"/>
  <c r="BA14118" i="5"/>
  <c r="BA14119" i="5"/>
  <c r="BA14120" i="5"/>
  <c r="BA14121" i="5"/>
  <c r="BA14122" i="5"/>
  <c r="BA14123" i="5"/>
  <c r="BA14124" i="5"/>
  <c r="BA14125" i="5"/>
  <c r="BA14126" i="5"/>
  <c r="BA14127" i="5"/>
  <c r="BA14128" i="5"/>
  <c r="BA14129" i="5"/>
  <c r="BA14130" i="5"/>
  <c r="BA14131" i="5"/>
  <c r="BA14132" i="5"/>
  <c r="BA14133" i="5"/>
  <c r="BA14134" i="5"/>
  <c r="BA14135" i="5"/>
  <c r="BA14136" i="5"/>
  <c r="BA14137" i="5"/>
  <c r="BA14138" i="5"/>
  <c r="BA14139" i="5"/>
  <c r="BA14140" i="5"/>
  <c r="BA14141" i="5"/>
  <c r="BA14142" i="5"/>
  <c r="BA14143" i="5"/>
  <c r="BA14144" i="5"/>
  <c r="BA14145" i="5"/>
  <c r="BA14146" i="5"/>
  <c r="BA14147" i="5"/>
  <c r="BA14148" i="5"/>
  <c r="BA14149" i="5"/>
  <c r="BA14150" i="5"/>
  <c r="BA14151" i="5"/>
  <c r="BA14152" i="5"/>
  <c r="BA14153" i="5"/>
  <c r="BA14154" i="5"/>
  <c r="BA14155" i="5"/>
  <c r="BA14156" i="5"/>
  <c r="BA14157" i="5"/>
  <c r="BA14158" i="5"/>
  <c r="BA14159" i="5"/>
  <c r="BA14160" i="5"/>
  <c r="BA14161" i="5"/>
  <c r="BA14162" i="5"/>
  <c r="BA14163" i="5"/>
  <c r="BA14164" i="5"/>
  <c r="BA14165" i="5"/>
  <c r="BA14166" i="5"/>
  <c r="BA14167" i="5"/>
  <c r="BA14168" i="5"/>
  <c r="BA14169" i="5"/>
  <c r="BA14170" i="5"/>
  <c r="BA14171" i="5"/>
  <c r="BA14172" i="5"/>
  <c r="BA14173" i="5"/>
  <c r="BA14174" i="5"/>
  <c r="BA14175" i="5"/>
  <c r="BA14176" i="5"/>
  <c r="BA14177" i="5"/>
  <c r="BA14178" i="5"/>
  <c r="BA14179" i="5"/>
  <c r="BA14180" i="5"/>
  <c r="BA14181" i="5"/>
  <c r="BA14182" i="5"/>
  <c r="BA14183" i="5"/>
  <c r="BA14184" i="5"/>
  <c r="BA14185" i="5"/>
  <c r="BA14186" i="5"/>
  <c r="BA14187" i="5"/>
  <c r="BA14188" i="5"/>
  <c r="BA14189" i="5"/>
  <c r="BA14190" i="5"/>
  <c r="BA14191" i="5"/>
  <c r="BA14192" i="5"/>
  <c r="BA14193" i="5"/>
  <c r="BA14194" i="5"/>
  <c r="BA14195" i="5"/>
  <c r="BA14196" i="5"/>
  <c r="BA14197" i="5"/>
  <c r="BA14198" i="5"/>
  <c r="BA14199" i="5"/>
  <c r="BA14200" i="5"/>
  <c r="BA14201" i="5"/>
  <c r="BA14202" i="5"/>
  <c r="BA14203" i="5"/>
  <c r="BA14204" i="5"/>
  <c r="BA14205" i="5"/>
  <c r="BA14206" i="5"/>
  <c r="BA14207" i="5"/>
  <c r="BA14208" i="5"/>
  <c r="BA14209" i="5"/>
  <c r="BA14210" i="5"/>
  <c r="BA14211" i="5"/>
  <c r="BA14212" i="5"/>
  <c r="BA14213" i="5"/>
  <c r="BA14214" i="5"/>
  <c r="BA14215" i="5"/>
  <c r="BA14216" i="5"/>
  <c r="BA14217" i="5"/>
  <c r="BA14218" i="5"/>
  <c r="BA14219" i="5"/>
  <c r="BA14220" i="5"/>
  <c r="BA14221" i="5"/>
  <c r="BA14222" i="5"/>
  <c r="BA14223" i="5"/>
  <c r="BA14224" i="5"/>
  <c r="BA14225" i="5"/>
  <c r="BA14226" i="5"/>
  <c r="BA14227" i="5"/>
  <c r="BA14228" i="5"/>
  <c r="BA14229" i="5"/>
  <c r="BA14230" i="5"/>
  <c r="BA14231" i="5"/>
  <c r="BA14232" i="5"/>
  <c r="BA14233" i="5"/>
  <c r="BA14234" i="5"/>
  <c r="BA14235" i="5"/>
  <c r="BA14236" i="5"/>
  <c r="BA14237" i="5"/>
  <c r="BA14238" i="5"/>
  <c r="BA14239" i="5"/>
  <c r="BA14240" i="5"/>
  <c r="BA14241" i="5"/>
  <c r="BA14242" i="5"/>
  <c r="BA14243" i="5"/>
  <c r="BA14244" i="5"/>
  <c r="BA14245" i="5"/>
  <c r="BA14246" i="5"/>
  <c r="BA14247" i="5"/>
  <c r="BA14248" i="5"/>
  <c r="BA14249" i="5"/>
  <c r="BA14250" i="5"/>
  <c r="BA14251" i="5"/>
  <c r="BA14252" i="5"/>
  <c r="BA14253" i="5"/>
  <c r="BA14254" i="5"/>
  <c r="BA14255" i="5"/>
  <c r="BA14256" i="5"/>
  <c r="BA14257" i="5"/>
  <c r="BA14258" i="5"/>
  <c r="BA14259" i="5"/>
  <c r="BA14260" i="5"/>
  <c r="BA14261" i="5"/>
  <c r="BA14262" i="5"/>
  <c r="BA14263" i="5"/>
  <c r="BA14264" i="5"/>
  <c r="BA14265" i="5"/>
  <c r="BA14266" i="5"/>
  <c r="BA14267" i="5"/>
  <c r="BA14268" i="5"/>
  <c r="BA14269" i="5"/>
  <c r="BA14270" i="5"/>
  <c r="BA14271" i="5"/>
  <c r="BA14272" i="5"/>
  <c r="BA14273" i="5"/>
  <c r="BA14274" i="5"/>
  <c r="BA14275" i="5"/>
  <c r="BA14276" i="5"/>
  <c r="BA14277" i="5"/>
  <c r="BA14278" i="5"/>
  <c r="BA14279" i="5"/>
  <c r="BA14280" i="5"/>
  <c r="BA14281" i="5"/>
  <c r="BA14282" i="5"/>
  <c r="BA14283" i="5"/>
  <c r="BA14284" i="5"/>
  <c r="BA14285" i="5"/>
  <c r="BA14286" i="5"/>
  <c r="BA14287" i="5"/>
  <c r="BA14288" i="5"/>
  <c r="BA14289" i="5"/>
  <c r="BA14290" i="5"/>
  <c r="BA14291" i="5"/>
  <c r="BA14292" i="5"/>
  <c r="BA14293" i="5"/>
  <c r="BA14294" i="5"/>
  <c r="BA14295" i="5"/>
  <c r="BA14296" i="5"/>
  <c r="BA14297" i="5"/>
  <c r="BA14298" i="5"/>
  <c r="BA14299" i="5"/>
  <c r="BA14300" i="5"/>
  <c r="BA14301" i="5"/>
  <c r="BA14302" i="5"/>
  <c r="BA14303" i="5"/>
  <c r="BA14304" i="5"/>
  <c r="BA14305" i="5"/>
  <c r="BA14306" i="5"/>
  <c r="BA14307" i="5"/>
  <c r="BA14308" i="5"/>
  <c r="BA14309" i="5"/>
  <c r="BA14310" i="5"/>
  <c r="BA14311" i="5"/>
  <c r="BA14312" i="5"/>
  <c r="BA14313" i="5"/>
  <c r="BA14314" i="5"/>
  <c r="BA14315" i="5"/>
  <c r="BA14316" i="5"/>
  <c r="BA14317" i="5"/>
  <c r="BA14318" i="5"/>
  <c r="BA14319" i="5"/>
  <c r="BA14320" i="5"/>
  <c r="BA14321" i="5"/>
  <c r="BA14322" i="5"/>
  <c r="BA14323" i="5"/>
  <c r="BA14324" i="5"/>
  <c r="BA14325" i="5"/>
  <c r="BA14326" i="5"/>
  <c r="BA14327" i="5"/>
  <c r="BA14328" i="5"/>
  <c r="BA14329" i="5"/>
  <c r="BA14330" i="5"/>
  <c r="BA14331" i="5"/>
  <c r="BA14332" i="5"/>
  <c r="BA14333" i="5"/>
  <c r="BA14334" i="5"/>
  <c r="BA14335" i="5"/>
  <c r="BA14336" i="5"/>
  <c r="BA14337" i="5"/>
  <c r="BA14338" i="5"/>
  <c r="BA14339" i="5"/>
  <c r="BA14340" i="5"/>
  <c r="BA14341" i="5"/>
  <c r="BA14342" i="5"/>
  <c r="BA14343" i="5"/>
  <c r="BA14344" i="5"/>
  <c r="BA14345" i="5"/>
  <c r="BA14346" i="5"/>
  <c r="BA14347" i="5"/>
  <c r="BA14348" i="5"/>
  <c r="BA14349" i="5"/>
  <c r="BA14350" i="5"/>
  <c r="BA14351" i="5"/>
  <c r="BA14352" i="5"/>
  <c r="BA14353" i="5"/>
  <c r="BA14354" i="5"/>
  <c r="BA14355" i="5"/>
  <c r="BA14356" i="5"/>
  <c r="BA14357" i="5"/>
  <c r="BA14358" i="5"/>
  <c r="BA14359" i="5"/>
  <c r="BA14360" i="5"/>
  <c r="BA14361" i="5"/>
  <c r="BA14362" i="5"/>
  <c r="BA14363" i="5"/>
  <c r="BA14364" i="5"/>
  <c r="BA14365" i="5"/>
  <c r="BA14366" i="5"/>
  <c r="BA14367" i="5"/>
  <c r="BA14368" i="5"/>
  <c r="BA14369" i="5"/>
  <c r="BA14370" i="5"/>
  <c r="BA14371" i="5"/>
  <c r="BA14372" i="5"/>
  <c r="BA14373" i="5"/>
  <c r="BA14374" i="5"/>
  <c r="BA14375" i="5"/>
  <c r="BA14376" i="5"/>
  <c r="BA14377" i="5"/>
  <c r="BA14378" i="5"/>
  <c r="BA14379" i="5"/>
  <c r="BA14380" i="5"/>
  <c r="BA14381" i="5"/>
  <c r="BA14382" i="5"/>
  <c r="BA14383" i="5"/>
  <c r="BA14384" i="5"/>
  <c r="BA14385" i="5"/>
  <c r="BA14386" i="5"/>
  <c r="BA14387" i="5"/>
  <c r="BA14388" i="5"/>
  <c r="BA14389" i="5"/>
  <c r="BA14390" i="5"/>
  <c r="BA14391" i="5"/>
  <c r="BA14392" i="5"/>
  <c r="BA14393" i="5"/>
  <c r="BA14394" i="5"/>
  <c r="BA14395" i="5"/>
  <c r="BA14396" i="5"/>
  <c r="BA14397" i="5"/>
  <c r="BA14398" i="5"/>
  <c r="BA14399" i="5"/>
  <c r="BA14400" i="5"/>
  <c r="BA14401" i="5"/>
  <c r="BA14402" i="5"/>
  <c r="BA14403" i="5"/>
  <c r="BA14404" i="5"/>
  <c r="BA14405" i="5"/>
  <c r="BA14406" i="5"/>
  <c r="BA14407" i="5"/>
  <c r="BA14408" i="5"/>
  <c r="BA14409" i="5"/>
  <c r="BA14410" i="5"/>
  <c r="BA14411" i="5"/>
  <c r="BA14412" i="5"/>
  <c r="BA14413" i="5"/>
  <c r="BA14414" i="5"/>
  <c r="BA14415" i="5"/>
  <c r="BA14416" i="5"/>
  <c r="BA14417" i="5"/>
  <c r="BA14418" i="5"/>
  <c r="BA14419" i="5"/>
  <c r="BA14420" i="5"/>
  <c r="BA14421" i="5"/>
  <c r="BA14422" i="5"/>
  <c r="BA14423" i="5"/>
  <c r="BA14424" i="5"/>
  <c r="BA14425" i="5"/>
  <c r="BA14426" i="5"/>
  <c r="BA14427" i="5"/>
  <c r="BA14428" i="5"/>
  <c r="BA14429" i="5"/>
  <c r="BA14430" i="5"/>
  <c r="BA14431" i="5"/>
  <c r="BA14432" i="5"/>
  <c r="BA14433" i="5"/>
  <c r="BA14434" i="5"/>
  <c r="BA14435" i="5"/>
  <c r="BA14436" i="5"/>
  <c r="BA14437" i="5"/>
  <c r="BA14438" i="5"/>
  <c r="BA14439" i="5"/>
  <c r="BA14440" i="5"/>
  <c r="BA14441" i="5"/>
  <c r="BA14442" i="5"/>
  <c r="BA14443" i="5"/>
  <c r="BA14444" i="5"/>
  <c r="BA14445" i="5"/>
  <c r="BA14446" i="5"/>
  <c r="BA14447" i="5"/>
  <c r="BA14448" i="5"/>
  <c r="BA14449" i="5"/>
  <c r="BA14450" i="5"/>
  <c r="BA14451" i="5"/>
  <c r="BA14452" i="5"/>
  <c r="BA14453" i="5"/>
  <c r="BA14454" i="5"/>
  <c r="BA14455" i="5"/>
  <c r="BA14456" i="5"/>
  <c r="BA14457" i="5"/>
  <c r="BA14458" i="5"/>
  <c r="BA14459" i="5"/>
  <c r="BA14460" i="5"/>
  <c r="BA14461" i="5"/>
  <c r="BA14462" i="5"/>
  <c r="BA14463" i="5"/>
  <c r="BA14464" i="5"/>
  <c r="BA14465" i="5"/>
  <c r="BA14466" i="5"/>
  <c r="BA14467" i="5"/>
  <c r="BA14468" i="5"/>
  <c r="BA14469" i="5"/>
  <c r="BA14470" i="5"/>
  <c r="BA14471" i="5"/>
  <c r="BA14472" i="5"/>
  <c r="BA14473" i="5"/>
  <c r="BA14474" i="5"/>
  <c r="BA14475" i="5"/>
  <c r="BA14476" i="5"/>
  <c r="BA14477" i="5"/>
  <c r="BA14478" i="5"/>
  <c r="BA14479" i="5"/>
  <c r="BA14480" i="5"/>
  <c r="BA14481" i="5"/>
  <c r="BA14482" i="5"/>
  <c r="BA14483" i="5"/>
  <c r="BA14484" i="5"/>
  <c r="BA14485" i="5"/>
  <c r="BA14486" i="5"/>
  <c r="BA14487" i="5"/>
  <c r="BA14488" i="5"/>
  <c r="BA14489" i="5"/>
  <c r="BA14490" i="5"/>
  <c r="BA14491" i="5"/>
  <c r="BA14492" i="5"/>
  <c r="BA14493" i="5"/>
  <c r="BA14494" i="5"/>
  <c r="BA14495" i="5"/>
  <c r="BA14496" i="5"/>
  <c r="BA14497" i="5"/>
  <c r="BA14498" i="5"/>
  <c r="BA14499" i="5"/>
  <c r="BA14500" i="5"/>
  <c r="BA14501" i="5"/>
  <c r="BA14502" i="5"/>
  <c r="BA14503" i="5"/>
  <c r="BA14504" i="5"/>
  <c r="BA14505" i="5"/>
  <c r="BA14506" i="5"/>
  <c r="BA14507" i="5"/>
  <c r="BA14508" i="5"/>
  <c r="BA14509" i="5"/>
  <c r="BA14510" i="5"/>
  <c r="BA14511" i="5"/>
  <c r="BA14512" i="5"/>
  <c r="BA14513" i="5"/>
  <c r="BA14514" i="5"/>
  <c r="BA14515" i="5"/>
  <c r="BA14516" i="5"/>
  <c r="BA14517" i="5"/>
  <c r="BA14518" i="5"/>
  <c r="BA14519" i="5"/>
  <c r="BA14520" i="5"/>
  <c r="BA14521" i="5"/>
  <c r="BA14522" i="5"/>
  <c r="BA14523" i="5"/>
  <c r="BA14524" i="5"/>
  <c r="BA14525" i="5"/>
  <c r="BA14526" i="5"/>
  <c r="BA14527" i="5"/>
  <c r="BA14528" i="5"/>
  <c r="BA14529" i="5"/>
  <c r="BA14530" i="5"/>
  <c r="BA14531" i="5"/>
  <c r="BA14532" i="5"/>
  <c r="BA14533" i="5"/>
  <c r="BA14534" i="5"/>
  <c r="BA14535" i="5"/>
  <c r="BA14536" i="5"/>
  <c r="BA14537" i="5"/>
  <c r="BA14538" i="5"/>
  <c r="BA14539" i="5"/>
  <c r="BA14540" i="5"/>
  <c r="BA14541" i="5"/>
  <c r="BA14542" i="5"/>
  <c r="BA14543" i="5"/>
  <c r="BA14544" i="5"/>
  <c r="BA14545" i="5"/>
  <c r="BA14546" i="5"/>
  <c r="BA14547" i="5"/>
  <c r="BA14548" i="5"/>
  <c r="BA14549" i="5"/>
  <c r="BA14550" i="5"/>
  <c r="BA14551" i="5"/>
  <c r="BA14552" i="5"/>
  <c r="BA14553" i="5"/>
  <c r="BA14554" i="5"/>
  <c r="BA14555" i="5"/>
  <c r="BA14556" i="5"/>
  <c r="BA14557" i="5"/>
  <c r="BA14558" i="5"/>
  <c r="BA14559" i="5"/>
  <c r="BA14560" i="5"/>
  <c r="BA14561" i="5"/>
  <c r="BA14562" i="5"/>
  <c r="BA14563" i="5"/>
  <c r="BA14564" i="5"/>
  <c r="BA14565" i="5"/>
  <c r="BA14566" i="5"/>
  <c r="BA14567" i="5"/>
  <c r="BA14568" i="5"/>
  <c r="BA14569" i="5"/>
  <c r="BA14570" i="5"/>
  <c r="BA14571" i="5"/>
  <c r="BA14572" i="5"/>
  <c r="BA14573" i="5"/>
  <c r="BA14574" i="5"/>
  <c r="BA14575" i="5"/>
  <c r="BA14576" i="5"/>
  <c r="BA14577" i="5"/>
  <c r="BA14578" i="5"/>
  <c r="BA14579" i="5"/>
  <c r="BA14580" i="5"/>
  <c r="BA14581" i="5"/>
  <c r="BA14582" i="5"/>
  <c r="BA14583" i="5"/>
  <c r="BA14584" i="5"/>
  <c r="BA14585" i="5"/>
  <c r="BA14586" i="5"/>
  <c r="BA14587" i="5"/>
  <c r="BA14588" i="5"/>
  <c r="BA14589" i="5"/>
  <c r="BA14590" i="5"/>
  <c r="BA14591" i="5"/>
  <c r="BA14592" i="5"/>
  <c r="BA14593" i="5"/>
  <c r="BA14594" i="5"/>
  <c r="BA14595" i="5"/>
  <c r="BA14596" i="5"/>
  <c r="BA14597" i="5"/>
  <c r="BA14598" i="5"/>
  <c r="BA14599" i="5"/>
  <c r="BA14600" i="5"/>
  <c r="BA14601" i="5"/>
  <c r="BA14602" i="5"/>
  <c r="BA14603" i="5"/>
  <c r="BA14604" i="5"/>
  <c r="BA14605" i="5"/>
  <c r="BA14606" i="5"/>
  <c r="BA14607" i="5"/>
  <c r="BA14608" i="5"/>
  <c r="BA14609" i="5"/>
  <c r="BA14610" i="5"/>
  <c r="BA14611" i="5"/>
  <c r="BA14612" i="5"/>
  <c r="BA14613" i="5"/>
  <c r="BA14614" i="5"/>
  <c r="BA14615" i="5"/>
  <c r="BA14616" i="5"/>
  <c r="BA14617" i="5"/>
  <c r="BA14618" i="5"/>
  <c r="BA14619" i="5"/>
  <c r="BA14620" i="5"/>
  <c r="BA14621" i="5"/>
  <c r="BA14622" i="5"/>
  <c r="BA14623" i="5"/>
  <c r="BA14624" i="5"/>
  <c r="BA14625" i="5"/>
  <c r="BA14626" i="5"/>
  <c r="BA14627" i="5"/>
  <c r="BA14628" i="5"/>
  <c r="BA14629" i="5"/>
  <c r="BA14630" i="5"/>
  <c r="BA14631" i="5"/>
  <c r="BA14632" i="5"/>
  <c r="BA14633" i="5"/>
  <c r="BA14634" i="5"/>
  <c r="BA14635" i="5"/>
  <c r="BA14636" i="5"/>
  <c r="BA14637" i="5"/>
  <c r="BA14638" i="5"/>
  <c r="BA14639" i="5"/>
  <c r="BA14640" i="5"/>
  <c r="BA14641" i="5"/>
  <c r="BA14642" i="5"/>
  <c r="BA14643" i="5"/>
  <c r="BA14644" i="5"/>
  <c r="BA14645" i="5"/>
  <c r="BA14646" i="5"/>
  <c r="BA14647" i="5"/>
  <c r="BA14648" i="5"/>
  <c r="BA14649" i="5"/>
  <c r="BA14650" i="5"/>
  <c r="BA14651" i="5"/>
  <c r="BA14652" i="5"/>
  <c r="BA14653" i="5"/>
  <c r="BA14654" i="5"/>
  <c r="BA14655" i="5"/>
  <c r="BA14656" i="5"/>
  <c r="BA14657" i="5"/>
  <c r="BA14658" i="5"/>
  <c r="BA14659" i="5"/>
  <c r="BA14660" i="5"/>
  <c r="BA14661" i="5"/>
  <c r="BA14662" i="5"/>
  <c r="BA14663" i="5"/>
  <c r="BA14664" i="5"/>
  <c r="BA14665" i="5"/>
  <c r="BA14666" i="5"/>
  <c r="BA14667" i="5"/>
  <c r="BA14668" i="5"/>
  <c r="BA14669" i="5"/>
  <c r="BA14670" i="5"/>
  <c r="BA14671" i="5"/>
  <c r="BA14672" i="5"/>
  <c r="BA14673" i="5"/>
  <c r="BA14674" i="5"/>
  <c r="BA14675" i="5"/>
  <c r="BA14676" i="5"/>
  <c r="BA14677" i="5"/>
  <c r="BA14678" i="5"/>
  <c r="BA14679" i="5"/>
  <c r="BA14680" i="5"/>
  <c r="BA14681" i="5"/>
  <c r="BA14682" i="5"/>
  <c r="BA14683" i="5"/>
  <c r="BA14684" i="5"/>
  <c r="BA14685" i="5"/>
  <c r="BA14686" i="5"/>
  <c r="BA14687" i="5"/>
  <c r="BA14688" i="5"/>
  <c r="BA14689" i="5"/>
  <c r="BA14690" i="5"/>
  <c r="BA14691" i="5"/>
  <c r="BA14692" i="5"/>
  <c r="BA14693" i="5"/>
  <c r="BA14694" i="5"/>
  <c r="BA14695" i="5"/>
  <c r="BA14696" i="5"/>
  <c r="BA14697" i="5"/>
  <c r="BA14698" i="5"/>
  <c r="BA14699" i="5"/>
  <c r="BA14700" i="5"/>
  <c r="BA14701" i="5"/>
  <c r="BA14702" i="5"/>
  <c r="BA14703" i="5"/>
  <c r="BA14704" i="5"/>
  <c r="BA14705" i="5"/>
  <c r="BA14706" i="5"/>
  <c r="BA14707" i="5"/>
  <c r="BA14708" i="5"/>
  <c r="BA14709" i="5"/>
  <c r="BA14710" i="5"/>
  <c r="BA14711" i="5"/>
  <c r="BA14712" i="5"/>
  <c r="BA14713" i="5"/>
  <c r="BA14714" i="5"/>
  <c r="BA14715" i="5"/>
  <c r="BA14716" i="5"/>
  <c r="BA14717" i="5"/>
  <c r="BA14718" i="5"/>
  <c r="BA14719" i="5"/>
  <c r="BA14720" i="5"/>
  <c r="BA14721" i="5"/>
  <c r="BA14722" i="5"/>
  <c r="BA14723" i="5"/>
  <c r="BA14724" i="5"/>
  <c r="BA14725" i="5"/>
  <c r="BA14726" i="5"/>
  <c r="BA14727" i="5"/>
  <c r="BA14728" i="5"/>
  <c r="BA14729" i="5"/>
  <c r="BA14730" i="5"/>
  <c r="BA14731" i="5"/>
  <c r="BA14732" i="5"/>
  <c r="BA14733" i="5"/>
  <c r="BA14734" i="5"/>
  <c r="BA14735" i="5"/>
  <c r="BA14736" i="5"/>
  <c r="BA14737" i="5"/>
  <c r="BA14738" i="5"/>
  <c r="BA14739" i="5"/>
  <c r="BA14740" i="5"/>
  <c r="BA14741" i="5"/>
  <c r="BA14742" i="5"/>
  <c r="BA14743" i="5"/>
  <c r="BA14744" i="5"/>
  <c r="BA14745" i="5"/>
  <c r="BA14746" i="5"/>
  <c r="BA14747" i="5"/>
  <c r="BA14748" i="5"/>
  <c r="BA14749" i="5"/>
  <c r="BA14750" i="5"/>
  <c r="BA14751" i="5"/>
  <c r="BA14752" i="5"/>
  <c r="BA14753" i="5"/>
  <c r="BA14754" i="5"/>
  <c r="BA14755" i="5"/>
  <c r="BA14756" i="5"/>
  <c r="BA14757" i="5"/>
  <c r="BA14758" i="5"/>
  <c r="BA14759" i="5"/>
  <c r="BA14760" i="5"/>
  <c r="BA14761" i="5"/>
  <c r="BA14762" i="5"/>
  <c r="BA14763" i="5"/>
  <c r="BA14764" i="5"/>
  <c r="BA14765" i="5"/>
  <c r="BA14766" i="5"/>
  <c r="BA14767" i="5"/>
  <c r="BA14768" i="5"/>
  <c r="BA14769" i="5"/>
  <c r="BA14770" i="5"/>
  <c r="BA14771" i="5"/>
  <c r="BA14772" i="5"/>
  <c r="BA14773" i="5"/>
  <c r="BA14774" i="5"/>
  <c r="BA14775" i="5"/>
  <c r="BA14776" i="5"/>
  <c r="BA14777" i="5"/>
  <c r="BA14778" i="5"/>
  <c r="BA14779" i="5"/>
  <c r="BA14780" i="5"/>
  <c r="BA14781" i="5"/>
  <c r="BA14782" i="5"/>
  <c r="BA14783" i="5"/>
  <c r="BA14784" i="5"/>
  <c r="BA14785" i="5"/>
  <c r="BA14786" i="5"/>
  <c r="BA14787" i="5"/>
  <c r="BA14788" i="5"/>
  <c r="BA14789" i="5"/>
  <c r="BA14790" i="5"/>
  <c r="BA14791" i="5"/>
  <c r="BA14792" i="5"/>
  <c r="BA14793" i="5"/>
  <c r="BA14794" i="5"/>
  <c r="BA14795" i="5"/>
  <c r="BA14796" i="5"/>
  <c r="BA14797" i="5"/>
  <c r="BA14798" i="5"/>
  <c r="BA14799" i="5"/>
  <c r="BA14800" i="5"/>
  <c r="BA14801" i="5"/>
  <c r="BA14802" i="5"/>
  <c r="BA14803" i="5"/>
  <c r="BA14804" i="5"/>
  <c r="BA14805" i="5"/>
  <c r="BA14806" i="5"/>
  <c r="BA14807" i="5"/>
  <c r="BA14808" i="5"/>
  <c r="BA14809" i="5"/>
  <c r="BA14810" i="5"/>
  <c r="BA14811" i="5"/>
  <c r="BA14812" i="5"/>
  <c r="BA14813" i="5"/>
  <c r="BA14814" i="5"/>
  <c r="BA14815" i="5"/>
  <c r="BA14816" i="5"/>
  <c r="BA14817" i="5"/>
  <c r="BA14818" i="5"/>
  <c r="BA14819" i="5"/>
  <c r="BA14820" i="5"/>
  <c r="BA14821" i="5"/>
  <c r="BA14822" i="5"/>
  <c r="BA14823" i="5"/>
  <c r="BA14824" i="5"/>
  <c r="BA14825" i="5"/>
  <c r="BA14826" i="5"/>
  <c r="BA14827" i="5"/>
  <c r="BA14828" i="5"/>
  <c r="BA14829" i="5"/>
  <c r="BA14830" i="5"/>
  <c r="BA14831" i="5"/>
  <c r="BA14832" i="5"/>
  <c r="BA14833" i="5"/>
  <c r="BA14834" i="5"/>
  <c r="BA14835" i="5"/>
  <c r="BA14836" i="5"/>
  <c r="BA14837" i="5"/>
  <c r="BA14838" i="5"/>
  <c r="BA14839" i="5"/>
  <c r="BA14840" i="5"/>
  <c r="BA14841" i="5"/>
  <c r="BA14842" i="5"/>
  <c r="BA14843" i="5"/>
  <c r="BA14844" i="5"/>
  <c r="BA14845" i="5"/>
  <c r="BA14846" i="5"/>
  <c r="BA14847" i="5"/>
  <c r="BA14848" i="5"/>
  <c r="BA14849" i="5"/>
  <c r="BA14850" i="5"/>
  <c r="BA14851" i="5"/>
  <c r="BA14852" i="5"/>
  <c r="BA14853" i="5"/>
  <c r="BA14854" i="5"/>
  <c r="BA14855" i="5"/>
  <c r="BA14856" i="5"/>
  <c r="BA14857" i="5"/>
  <c r="BA14858" i="5"/>
  <c r="BA14859" i="5"/>
  <c r="BA14860" i="5"/>
  <c r="BA14861" i="5"/>
  <c r="BA14862" i="5"/>
  <c r="BA14863" i="5"/>
  <c r="BA14864" i="5"/>
  <c r="BA14865" i="5"/>
  <c r="BA14866" i="5"/>
  <c r="BA14867" i="5"/>
  <c r="BA14868" i="5"/>
  <c r="BA14869" i="5"/>
  <c r="BA14870" i="5"/>
  <c r="BA14871" i="5"/>
  <c r="BA14872" i="5"/>
  <c r="BA14873" i="5"/>
  <c r="BA14874" i="5"/>
  <c r="BA14875" i="5"/>
  <c r="BA14876" i="5"/>
  <c r="BA14877" i="5"/>
  <c r="BA14878" i="5"/>
  <c r="BA14879" i="5"/>
  <c r="BA14880" i="5"/>
  <c r="BA14881" i="5"/>
  <c r="BA14882" i="5"/>
  <c r="BA14883" i="5"/>
  <c r="BA14884" i="5"/>
  <c r="BA14885" i="5"/>
  <c r="BA14886" i="5"/>
  <c r="BA14887" i="5"/>
  <c r="BA14888" i="5"/>
  <c r="BA14889" i="5"/>
  <c r="BA14890" i="5"/>
  <c r="BA14891" i="5"/>
  <c r="BA14892" i="5"/>
  <c r="BA14893" i="5"/>
  <c r="BA14894" i="5"/>
  <c r="BA14895" i="5"/>
  <c r="BA14896" i="5"/>
  <c r="BA14897" i="5"/>
  <c r="BA14898" i="5"/>
  <c r="BA14899" i="5"/>
  <c r="BA14900" i="5"/>
  <c r="BA14901" i="5"/>
  <c r="BA14902" i="5"/>
  <c r="BA14903" i="5"/>
  <c r="BA14904" i="5"/>
  <c r="BA14905" i="5"/>
  <c r="BA14906" i="5"/>
  <c r="BA14907" i="5"/>
  <c r="BA14908" i="5"/>
  <c r="BA14909" i="5"/>
  <c r="BA14910" i="5"/>
  <c r="BA14911" i="5"/>
  <c r="BA14912" i="5"/>
  <c r="BA14913" i="5"/>
  <c r="BA14914" i="5"/>
  <c r="BA14915" i="5"/>
  <c r="BA14916" i="5"/>
  <c r="BA14917" i="5"/>
  <c r="BA14918" i="5"/>
  <c r="BA14919" i="5"/>
  <c r="BA14920" i="5"/>
  <c r="BA14921" i="5"/>
  <c r="BA14922" i="5"/>
  <c r="BA14923" i="5"/>
  <c r="BA14924" i="5"/>
  <c r="BA14925" i="5"/>
  <c r="BA14926" i="5"/>
  <c r="BA14927" i="5"/>
  <c r="BA14928" i="5"/>
  <c r="BA14929" i="5"/>
  <c r="BA14930" i="5"/>
  <c r="BA14931" i="5"/>
  <c r="BA14932" i="5"/>
  <c r="BA14933" i="5"/>
  <c r="BA14934" i="5"/>
  <c r="BA14935" i="5"/>
  <c r="BA14936" i="5"/>
  <c r="BA14937" i="5"/>
  <c r="BA14938" i="5"/>
  <c r="BA14939" i="5"/>
  <c r="BA14940" i="5"/>
  <c r="BA14941" i="5"/>
  <c r="BA14942" i="5"/>
  <c r="BA14943" i="5"/>
  <c r="BA14944" i="5"/>
  <c r="BA14945" i="5"/>
  <c r="BA14946" i="5"/>
  <c r="BA14947" i="5"/>
  <c r="BA14948" i="5"/>
  <c r="BA14949" i="5"/>
  <c r="BA14950" i="5"/>
  <c r="BA14951" i="5"/>
  <c r="BA14952" i="5"/>
  <c r="BA14953" i="5"/>
  <c r="BA14954" i="5"/>
  <c r="BA14955" i="5"/>
  <c r="BA14956" i="5"/>
  <c r="BA14957" i="5"/>
  <c r="BA14958" i="5"/>
  <c r="BA14959" i="5"/>
  <c r="BA14960" i="5"/>
  <c r="BA14961" i="5"/>
  <c r="BA14962" i="5"/>
  <c r="BA14963" i="5"/>
  <c r="BA14964" i="5"/>
  <c r="BA14965" i="5"/>
  <c r="BA14966" i="5"/>
  <c r="BA14967" i="5"/>
  <c r="BA14968" i="5"/>
  <c r="BA14969" i="5"/>
  <c r="BA14970" i="5"/>
  <c r="BA14971" i="5"/>
  <c r="BA14972" i="5"/>
  <c r="BA14973" i="5"/>
  <c r="BA14974" i="5"/>
  <c r="BA14975" i="5"/>
  <c r="BA14976" i="5"/>
  <c r="BA14977" i="5"/>
  <c r="BA14978" i="5"/>
  <c r="BA14979" i="5"/>
  <c r="BA14980" i="5"/>
  <c r="BA14981" i="5"/>
  <c r="BA14982" i="5"/>
  <c r="BA14983" i="5"/>
  <c r="BA14984" i="5"/>
  <c r="BA14985" i="5"/>
  <c r="BA14986" i="5"/>
  <c r="BA14987" i="5"/>
  <c r="BA14988" i="5"/>
  <c r="BA14989" i="5"/>
  <c r="BA14990" i="5"/>
  <c r="BA14991" i="5"/>
  <c r="BA14992" i="5"/>
  <c r="BA14993" i="5"/>
  <c r="BA14994" i="5"/>
  <c r="BA14995" i="5"/>
  <c r="BA14996" i="5"/>
  <c r="BA14997" i="5"/>
  <c r="BA14998" i="5"/>
  <c r="BA14999" i="5"/>
  <c r="BA15000" i="5"/>
  <c r="BA15001" i="5"/>
  <c r="BA15002" i="5"/>
  <c r="BA15003" i="5"/>
  <c r="BC4" i="5"/>
  <c r="BC5" i="5"/>
  <c r="BC6" i="5"/>
  <c r="BC7" i="5"/>
  <c r="BC8" i="5"/>
  <c r="BC9" i="5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3" i="5"/>
  <c r="BC24" i="5"/>
  <c r="BC25" i="5"/>
  <c r="BC26" i="5"/>
  <c r="BC27" i="5"/>
  <c r="BC28" i="5"/>
  <c r="BC29" i="5"/>
  <c r="BC30" i="5"/>
  <c r="BC31" i="5"/>
  <c r="BC32" i="5"/>
  <c r="BC33" i="5"/>
  <c r="BC34" i="5"/>
  <c r="BC35" i="5"/>
  <c r="BC36" i="5"/>
  <c r="BC37" i="5"/>
  <c r="BC38" i="5"/>
  <c r="BC39" i="5"/>
  <c r="BC40" i="5"/>
  <c r="BC41" i="5"/>
  <c r="BC42" i="5"/>
  <c r="BC43" i="5"/>
  <c r="BC44" i="5"/>
  <c r="BC45" i="5"/>
  <c r="BC46" i="5"/>
  <c r="BC47" i="5"/>
  <c r="BC48" i="5"/>
  <c r="BC49" i="5"/>
  <c r="BC50" i="5"/>
  <c r="BC51" i="5"/>
  <c r="BC52" i="5"/>
  <c r="BC53" i="5"/>
  <c r="BC54" i="5"/>
  <c r="BC55" i="5"/>
  <c r="BC56" i="5"/>
  <c r="BC57" i="5"/>
  <c r="BC58" i="5"/>
  <c r="BC59" i="5"/>
  <c r="BC60" i="5"/>
  <c r="BC61" i="5"/>
  <c r="BC62" i="5"/>
  <c r="BC63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BC76" i="5"/>
  <c r="BC77" i="5"/>
  <c r="BC78" i="5"/>
  <c r="BC79" i="5"/>
  <c r="BC80" i="5"/>
  <c r="BC81" i="5"/>
  <c r="BC82" i="5"/>
  <c r="BC83" i="5"/>
  <c r="BC84" i="5"/>
  <c r="BC85" i="5"/>
  <c r="BC86" i="5"/>
  <c r="BC87" i="5"/>
  <c r="BC88" i="5"/>
  <c r="BC89" i="5"/>
  <c r="BC90" i="5"/>
  <c r="BC91" i="5"/>
  <c r="BC92" i="5"/>
  <c r="BC93" i="5"/>
  <c r="BC94" i="5"/>
  <c r="BC95" i="5"/>
  <c r="BC96" i="5"/>
  <c r="BC97" i="5"/>
  <c r="BC98" i="5"/>
  <c r="BC99" i="5"/>
  <c r="BC100" i="5"/>
  <c r="BC101" i="5"/>
  <c r="BC102" i="5"/>
  <c r="BC103" i="5"/>
  <c r="BC104" i="5"/>
  <c r="BC105" i="5"/>
  <c r="BC106" i="5"/>
  <c r="BC107" i="5"/>
  <c r="BC108" i="5"/>
  <c r="BC109" i="5"/>
  <c r="BC110" i="5"/>
  <c r="BC111" i="5"/>
  <c r="BC112" i="5"/>
  <c r="BC113" i="5"/>
  <c r="BC114" i="5"/>
  <c r="BC115" i="5"/>
  <c r="BC116" i="5"/>
  <c r="BC117" i="5"/>
  <c r="BC118" i="5"/>
  <c r="BC119" i="5"/>
  <c r="BC120" i="5"/>
  <c r="BC121" i="5"/>
  <c r="BC122" i="5"/>
  <c r="BC123" i="5"/>
  <c r="BC124" i="5"/>
  <c r="BC125" i="5"/>
  <c r="BC126" i="5"/>
  <c r="BC127" i="5"/>
  <c r="BC128" i="5"/>
  <c r="BC129" i="5"/>
  <c r="BC130" i="5"/>
  <c r="BC131" i="5"/>
  <c r="BC132" i="5"/>
  <c r="BC133" i="5"/>
  <c r="BC134" i="5"/>
  <c r="BC135" i="5"/>
  <c r="BC136" i="5"/>
  <c r="BC137" i="5"/>
  <c r="BC138" i="5"/>
  <c r="BC139" i="5"/>
  <c r="BC140" i="5"/>
  <c r="BC141" i="5"/>
  <c r="BC142" i="5"/>
  <c r="BC143" i="5"/>
  <c r="BC144" i="5"/>
  <c r="BC145" i="5"/>
  <c r="BC146" i="5"/>
  <c r="BC147" i="5"/>
  <c r="BC148" i="5"/>
  <c r="BC149" i="5"/>
  <c r="BC150" i="5"/>
  <c r="BC151" i="5"/>
  <c r="BC152" i="5"/>
  <c r="BC153" i="5"/>
  <c r="BC154" i="5"/>
  <c r="BC155" i="5"/>
  <c r="BC156" i="5"/>
  <c r="BC157" i="5"/>
  <c r="BC158" i="5"/>
  <c r="BC159" i="5"/>
  <c r="BC160" i="5"/>
  <c r="BC161" i="5"/>
  <c r="BC162" i="5"/>
  <c r="BC163" i="5"/>
  <c r="BC164" i="5"/>
  <c r="BC165" i="5"/>
  <c r="BC166" i="5"/>
  <c r="BC167" i="5"/>
  <c r="BC168" i="5"/>
  <c r="BC169" i="5"/>
  <c r="BC170" i="5"/>
  <c r="BC171" i="5"/>
  <c r="BC172" i="5"/>
  <c r="BC173" i="5"/>
  <c r="BC174" i="5"/>
  <c r="BC175" i="5"/>
  <c r="BC176" i="5"/>
  <c r="BC177" i="5"/>
  <c r="BC178" i="5"/>
  <c r="BC179" i="5"/>
  <c r="BC180" i="5"/>
  <c r="BC181" i="5"/>
  <c r="BC182" i="5"/>
  <c r="BC183" i="5"/>
  <c r="BC184" i="5"/>
  <c r="BC185" i="5"/>
  <c r="BC186" i="5"/>
  <c r="BC187" i="5"/>
  <c r="BC188" i="5"/>
  <c r="BC189" i="5"/>
  <c r="BC190" i="5"/>
  <c r="BC191" i="5"/>
  <c r="BC192" i="5"/>
  <c r="BC193" i="5"/>
  <c r="BC194" i="5"/>
  <c r="BC195" i="5"/>
  <c r="BC196" i="5"/>
  <c r="BC197" i="5"/>
  <c r="BC198" i="5"/>
  <c r="BC199" i="5"/>
  <c r="BC200" i="5"/>
  <c r="BC201" i="5"/>
  <c r="BC202" i="5"/>
  <c r="BC203" i="5"/>
  <c r="BC204" i="5"/>
  <c r="BC205" i="5"/>
  <c r="BC206" i="5"/>
  <c r="BC207" i="5"/>
  <c r="BC208" i="5"/>
  <c r="BC209" i="5"/>
  <c r="BC210" i="5"/>
  <c r="BC211" i="5"/>
  <c r="BC212" i="5"/>
  <c r="BC213" i="5"/>
  <c r="BC214" i="5"/>
  <c r="BC215" i="5"/>
  <c r="BC216" i="5"/>
  <c r="BC217" i="5"/>
  <c r="BC218" i="5"/>
  <c r="BC219" i="5"/>
  <c r="BC220" i="5"/>
  <c r="BC221" i="5"/>
  <c r="BC222" i="5"/>
  <c r="BC223" i="5"/>
  <c r="BC224" i="5"/>
  <c r="BC225" i="5"/>
  <c r="BC226" i="5"/>
  <c r="BC227" i="5"/>
  <c r="BC228" i="5"/>
  <c r="BC229" i="5"/>
  <c r="BC230" i="5"/>
  <c r="BC231" i="5"/>
  <c r="BC232" i="5"/>
  <c r="BC233" i="5"/>
  <c r="BC234" i="5"/>
  <c r="BC235" i="5"/>
  <c r="BC236" i="5"/>
  <c r="BC237" i="5"/>
  <c r="BC238" i="5"/>
  <c r="BC239" i="5"/>
  <c r="BC240" i="5"/>
  <c r="BC241" i="5"/>
  <c r="BC242" i="5"/>
  <c r="BC243" i="5"/>
  <c r="BC244" i="5"/>
  <c r="BC245" i="5"/>
  <c r="BC246" i="5"/>
  <c r="BC247" i="5"/>
  <c r="BC248" i="5"/>
  <c r="BC249" i="5"/>
  <c r="BC250" i="5"/>
  <c r="BC251" i="5"/>
  <c r="BC252" i="5"/>
  <c r="BC253" i="5"/>
  <c r="BC254" i="5"/>
  <c r="BC255" i="5"/>
  <c r="BC256" i="5"/>
  <c r="BC257" i="5"/>
  <c r="BC258" i="5"/>
  <c r="BC259" i="5"/>
  <c r="BC260" i="5"/>
  <c r="BC261" i="5"/>
  <c r="BC262" i="5"/>
  <c r="BC263" i="5"/>
  <c r="BC264" i="5"/>
  <c r="BC265" i="5"/>
  <c r="BC266" i="5"/>
  <c r="BC267" i="5"/>
  <c r="BC268" i="5"/>
  <c r="BC269" i="5"/>
  <c r="BC270" i="5"/>
  <c r="BC271" i="5"/>
  <c r="BC272" i="5"/>
  <c r="BC273" i="5"/>
  <c r="BC274" i="5"/>
  <c r="BC275" i="5"/>
  <c r="BC276" i="5"/>
  <c r="BC277" i="5"/>
  <c r="BC278" i="5"/>
  <c r="BC279" i="5"/>
  <c r="BC280" i="5"/>
  <c r="BC281" i="5"/>
  <c r="BC282" i="5"/>
  <c r="BC283" i="5"/>
  <c r="BC284" i="5"/>
  <c r="BC285" i="5"/>
  <c r="BC286" i="5"/>
  <c r="BC287" i="5"/>
  <c r="BC288" i="5"/>
  <c r="BC289" i="5"/>
  <c r="BC290" i="5"/>
  <c r="BC291" i="5"/>
  <c r="BC292" i="5"/>
  <c r="BC293" i="5"/>
  <c r="BC294" i="5"/>
  <c r="BC295" i="5"/>
  <c r="BC296" i="5"/>
  <c r="BC297" i="5"/>
  <c r="BC298" i="5"/>
  <c r="BC299" i="5"/>
  <c r="BC300" i="5"/>
  <c r="BC301" i="5"/>
  <c r="BC302" i="5"/>
  <c r="BC303" i="5"/>
  <c r="BC304" i="5"/>
  <c r="BC305" i="5"/>
  <c r="BC306" i="5"/>
  <c r="BC307" i="5"/>
  <c r="BC308" i="5"/>
  <c r="BC309" i="5"/>
  <c r="BC310" i="5"/>
  <c r="BC311" i="5"/>
  <c r="BC312" i="5"/>
  <c r="BC313" i="5"/>
  <c r="BC314" i="5"/>
  <c r="BC315" i="5"/>
  <c r="BC316" i="5"/>
  <c r="BC317" i="5"/>
  <c r="BC318" i="5"/>
  <c r="BC319" i="5"/>
  <c r="BC320" i="5"/>
  <c r="BC321" i="5"/>
  <c r="BC322" i="5"/>
  <c r="BC323" i="5"/>
  <c r="BC324" i="5"/>
  <c r="BC325" i="5"/>
  <c r="BC326" i="5"/>
  <c r="BC327" i="5"/>
  <c r="BC328" i="5"/>
  <c r="BC329" i="5"/>
  <c r="BC330" i="5"/>
  <c r="BC331" i="5"/>
  <c r="BC332" i="5"/>
  <c r="BC333" i="5"/>
  <c r="BC334" i="5"/>
  <c r="BC335" i="5"/>
  <c r="BC336" i="5"/>
  <c r="BC337" i="5"/>
  <c r="BC338" i="5"/>
  <c r="BC339" i="5"/>
  <c r="BC340" i="5"/>
  <c r="BC341" i="5"/>
  <c r="BC342" i="5"/>
  <c r="BC343" i="5"/>
  <c r="BC344" i="5"/>
  <c r="BC345" i="5"/>
  <c r="BC346" i="5"/>
  <c r="BC347" i="5"/>
  <c r="BC348" i="5"/>
  <c r="BC349" i="5"/>
  <c r="BC350" i="5"/>
  <c r="BC351" i="5"/>
  <c r="BC352" i="5"/>
  <c r="BC353" i="5"/>
  <c r="BC354" i="5"/>
  <c r="BC355" i="5"/>
  <c r="BC356" i="5"/>
  <c r="BC357" i="5"/>
  <c r="BC358" i="5"/>
  <c r="BC359" i="5"/>
  <c r="BC360" i="5"/>
  <c r="BC361" i="5"/>
  <c r="BC362" i="5"/>
  <c r="BC363" i="5"/>
  <c r="BC364" i="5"/>
  <c r="BC365" i="5"/>
  <c r="BC366" i="5"/>
  <c r="BC367" i="5"/>
  <c r="BC368" i="5"/>
  <c r="BC369" i="5"/>
  <c r="BC370" i="5"/>
  <c r="BC371" i="5"/>
  <c r="BC372" i="5"/>
  <c r="BC373" i="5"/>
  <c r="BC374" i="5"/>
  <c r="BC375" i="5"/>
  <c r="BC376" i="5"/>
  <c r="BC377" i="5"/>
  <c r="BC378" i="5"/>
  <c r="BC379" i="5"/>
  <c r="BC380" i="5"/>
  <c r="BC381" i="5"/>
  <c r="BC382" i="5"/>
  <c r="BC383" i="5"/>
  <c r="BC384" i="5"/>
  <c r="BC385" i="5"/>
  <c r="BC386" i="5"/>
  <c r="BC387" i="5"/>
  <c r="BC388" i="5"/>
  <c r="BC389" i="5"/>
  <c r="BC390" i="5"/>
  <c r="BC391" i="5"/>
  <c r="BC392" i="5"/>
  <c r="BC393" i="5"/>
  <c r="BC394" i="5"/>
  <c r="BC395" i="5"/>
  <c r="BC396" i="5"/>
  <c r="BC397" i="5"/>
  <c r="BC398" i="5"/>
  <c r="BC399" i="5"/>
  <c r="BC400" i="5"/>
  <c r="BC401" i="5"/>
  <c r="BC402" i="5"/>
  <c r="BC403" i="5"/>
  <c r="BC404" i="5"/>
  <c r="BC405" i="5"/>
  <c r="BC406" i="5"/>
  <c r="BC407" i="5"/>
  <c r="BC408" i="5"/>
  <c r="BC409" i="5"/>
  <c r="BC410" i="5"/>
  <c r="BC411" i="5"/>
  <c r="BC412" i="5"/>
  <c r="BC413" i="5"/>
  <c r="BC414" i="5"/>
  <c r="BC415" i="5"/>
  <c r="BC416" i="5"/>
  <c r="BC417" i="5"/>
  <c r="BC418" i="5"/>
  <c r="BC419" i="5"/>
  <c r="BC420" i="5"/>
  <c r="BC421" i="5"/>
  <c r="BC422" i="5"/>
  <c r="BC423" i="5"/>
  <c r="BC424" i="5"/>
  <c r="BC425" i="5"/>
  <c r="BC426" i="5"/>
  <c r="BC427" i="5"/>
  <c r="BC428" i="5"/>
  <c r="BC429" i="5"/>
  <c r="BC430" i="5"/>
  <c r="BC431" i="5"/>
  <c r="BC432" i="5"/>
  <c r="BC433" i="5"/>
  <c r="BC434" i="5"/>
  <c r="BC435" i="5"/>
  <c r="BC436" i="5"/>
  <c r="BC437" i="5"/>
  <c r="BC438" i="5"/>
  <c r="BC439" i="5"/>
  <c r="BC440" i="5"/>
  <c r="BC441" i="5"/>
  <c r="BC442" i="5"/>
  <c r="BC443" i="5"/>
  <c r="BC444" i="5"/>
  <c r="BC445" i="5"/>
  <c r="BC446" i="5"/>
  <c r="BC447" i="5"/>
  <c r="BC448" i="5"/>
  <c r="BC449" i="5"/>
  <c r="BC450" i="5"/>
  <c r="BC451" i="5"/>
  <c r="BC452" i="5"/>
  <c r="BC453" i="5"/>
  <c r="BC454" i="5"/>
  <c r="BC455" i="5"/>
  <c r="BC456" i="5"/>
  <c r="BC457" i="5"/>
  <c r="BC458" i="5"/>
  <c r="BC459" i="5"/>
  <c r="BC460" i="5"/>
  <c r="BC461" i="5"/>
  <c r="BC462" i="5"/>
  <c r="BC463" i="5"/>
  <c r="BC464" i="5"/>
  <c r="BC465" i="5"/>
  <c r="BC466" i="5"/>
  <c r="BC467" i="5"/>
  <c r="BC468" i="5"/>
  <c r="BC469" i="5"/>
  <c r="BC470" i="5"/>
  <c r="BC471" i="5"/>
  <c r="BC472" i="5"/>
  <c r="BC473" i="5"/>
  <c r="BC474" i="5"/>
  <c r="BC475" i="5"/>
  <c r="BC476" i="5"/>
  <c r="BC477" i="5"/>
  <c r="BC478" i="5"/>
  <c r="BC479" i="5"/>
  <c r="BC480" i="5"/>
  <c r="BC481" i="5"/>
  <c r="BC482" i="5"/>
  <c r="BC483" i="5"/>
  <c r="BC484" i="5"/>
  <c r="BC485" i="5"/>
  <c r="BC486" i="5"/>
  <c r="BC487" i="5"/>
  <c r="BC488" i="5"/>
  <c r="BC489" i="5"/>
  <c r="BC490" i="5"/>
  <c r="BC491" i="5"/>
  <c r="BC492" i="5"/>
  <c r="BC493" i="5"/>
  <c r="BC494" i="5"/>
  <c r="BC495" i="5"/>
  <c r="BC496" i="5"/>
  <c r="BC497" i="5"/>
  <c r="BC498" i="5"/>
  <c r="BC499" i="5"/>
  <c r="BC500" i="5"/>
  <c r="BC501" i="5"/>
  <c r="BC502" i="5"/>
  <c r="BC503" i="5"/>
  <c r="BC504" i="5"/>
  <c r="BC505" i="5"/>
  <c r="BC506" i="5"/>
  <c r="BC507" i="5"/>
  <c r="BC508" i="5"/>
  <c r="BC509" i="5"/>
  <c r="BC510" i="5"/>
  <c r="BC511" i="5"/>
  <c r="BC512" i="5"/>
  <c r="BC513" i="5"/>
  <c r="BC514" i="5"/>
  <c r="BC515" i="5"/>
  <c r="BC516" i="5"/>
  <c r="BC517" i="5"/>
  <c r="BC518" i="5"/>
  <c r="BC519" i="5"/>
  <c r="BC520" i="5"/>
  <c r="BC521" i="5"/>
  <c r="BC522" i="5"/>
  <c r="BC523" i="5"/>
  <c r="BC524" i="5"/>
  <c r="BC525" i="5"/>
  <c r="BC526" i="5"/>
  <c r="BC527" i="5"/>
  <c r="BC528" i="5"/>
  <c r="BC529" i="5"/>
  <c r="BC530" i="5"/>
  <c r="BC531" i="5"/>
  <c r="BC532" i="5"/>
  <c r="BC533" i="5"/>
  <c r="BC534" i="5"/>
  <c r="BC535" i="5"/>
  <c r="BC536" i="5"/>
  <c r="BC537" i="5"/>
  <c r="BC538" i="5"/>
  <c r="BC539" i="5"/>
  <c r="BC540" i="5"/>
  <c r="BC541" i="5"/>
  <c r="BC542" i="5"/>
  <c r="BC543" i="5"/>
  <c r="BC544" i="5"/>
  <c r="BC545" i="5"/>
  <c r="BC546" i="5"/>
  <c r="BC547" i="5"/>
  <c r="BC548" i="5"/>
  <c r="BC549" i="5"/>
  <c r="BC550" i="5"/>
  <c r="BC551" i="5"/>
  <c r="BC552" i="5"/>
  <c r="BC553" i="5"/>
  <c r="BC554" i="5"/>
  <c r="BC555" i="5"/>
  <c r="BC556" i="5"/>
  <c r="BC557" i="5"/>
  <c r="BC558" i="5"/>
  <c r="BC559" i="5"/>
  <c r="BC560" i="5"/>
  <c r="BC561" i="5"/>
  <c r="BC562" i="5"/>
  <c r="BC563" i="5"/>
  <c r="BC564" i="5"/>
  <c r="BC565" i="5"/>
  <c r="BC566" i="5"/>
  <c r="BC567" i="5"/>
  <c r="BC568" i="5"/>
  <c r="BC569" i="5"/>
  <c r="BC570" i="5"/>
  <c r="BC571" i="5"/>
  <c r="BC572" i="5"/>
  <c r="BC573" i="5"/>
  <c r="BC574" i="5"/>
  <c r="BC575" i="5"/>
  <c r="BC576" i="5"/>
  <c r="BC577" i="5"/>
  <c r="BC578" i="5"/>
  <c r="BC579" i="5"/>
  <c r="BC580" i="5"/>
  <c r="BC581" i="5"/>
  <c r="BC582" i="5"/>
  <c r="BC583" i="5"/>
  <c r="BC584" i="5"/>
  <c r="BC585" i="5"/>
  <c r="BC586" i="5"/>
  <c r="BC587" i="5"/>
  <c r="BC588" i="5"/>
  <c r="BC589" i="5"/>
  <c r="BC590" i="5"/>
  <c r="BC591" i="5"/>
  <c r="BC592" i="5"/>
  <c r="BC593" i="5"/>
  <c r="BC594" i="5"/>
  <c r="BC595" i="5"/>
  <c r="BC596" i="5"/>
  <c r="BC597" i="5"/>
  <c r="BC598" i="5"/>
  <c r="BC599" i="5"/>
  <c r="BC600" i="5"/>
  <c r="BC601" i="5"/>
  <c r="BC602" i="5"/>
  <c r="BC603" i="5"/>
  <c r="BC604" i="5"/>
  <c r="BC605" i="5"/>
  <c r="BC606" i="5"/>
  <c r="BC607" i="5"/>
  <c r="BC608" i="5"/>
  <c r="BC609" i="5"/>
  <c r="BC610" i="5"/>
  <c r="BC611" i="5"/>
  <c r="BC612" i="5"/>
  <c r="BC613" i="5"/>
  <c r="BC614" i="5"/>
  <c r="BC615" i="5"/>
  <c r="BC616" i="5"/>
  <c r="BC617" i="5"/>
  <c r="BC618" i="5"/>
  <c r="BC619" i="5"/>
  <c r="BC620" i="5"/>
  <c r="BC621" i="5"/>
  <c r="BC622" i="5"/>
  <c r="BC623" i="5"/>
  <c r="BC624" i="5"/>
  <c r="BC625" i="5"/>
  <c r="BC626" i="5"/>
  <c r="BC627" i="5"/>
  <c r="BC628" i="5"/>
  <c r="BC629" i="5"/>
  <c r="BC630" i="5"/>
  <c r="BC631" i="5"/>
  <c r="BC632" i="5"/>
  <c r="BC633" i="5"/>
  <c r="BC634" i="5"/>
  <c r="BC635" i="5"/>
  <c r="BC636" i="5"/>
  <c r="BC637" i="5"/>
  <c r="BC638" i="5"/>
  <c r="BC639" i="5"/>
  <c r="BC640" i="5"/>
  <c r="BC641" i="5"/>
  <c r="BC642" i="5"/>
  <c r="BC643" i="5"/>
  <c r="BC644" i="5"/>
  <c r="BC645" i="5"/>
  <c r="BC646" i="5"/>
  <c r="BC647" i="5"/>
  <c r="BC648" i="5"/>
  <c r="BC649" i="5"/>
  <c r="BC650" i="5"/>
  <c r="BC651" i="5"/>
  <c r="BC652" i="5"/>
  <c r="BC653" i="5"/>
  <c r="BC654" i="5"/>
  <c r="BC655" i="5"/>
  <c r="BC656" i="5"/>
  <c r="BC657" i="5"/>
  <c r="BC658" i="5"/>
  <c r="BC659" i="5"/>
  <c r="BC660" i="5"/>
  <c r="BC661" i="5"/>
  <c r="BC662" i="5"/>
  <c r="BC663" i="5"/>
  <c r="BC664" i="5"/>
  <c r="BC665" i="5"/>
  <c r="BC666" i="5"/>
  <c r="BC667" i="5"/>
  <c r="BC668" i="5"/>
  <c r="BC669" i="5"/>
  <c r="BC670" i="5"/>
  <c r="BC671" i="5"/>
  <c r="BC672" i="5"/>
  <c r="BC673" i="5"/>
  <c r="BC674" i="5"/>
  <c r="BC675" i="5"/>
  <c r="BC676" i="5"/>
  <c r="BC677" i="5"/>
  <c r="BC678" i="5"/>
  <c r="BC679" i="5"/>
  <c r="BC680" i="5"/>
  <c r="BC681" i="5"/>
  <c r="BC682" i="5"/>
  <c r="BC683" i="5"/>
  <c r="BC684" i="5"/>
  <c r="BC685" i="5"/>
  <c r="BC686" i="5"/>
  <c r="BC687" i="5"/>
  <c r="BC688" i="5"/>
  <c r="BC689" i="5"/>
  <c r="BC690" i="5"/>
  <c r="BC691" i="5"/>
  <c r="BC692" i="5"/>
  <c r="BC693" i="5"/>
  <c r="BC694" i="5"/>
  <c r="BC695" i="5"/>
  <c r="BC696" i="5"/>
  <c r="BC697" i="5"/>
  <c r="BC698" i="5"/>
  <c r="BC699" i="5"/>
  <c r="BC700" i="5"/>
  <c r="BC701" i="5"/>
  <c r="BC702" i="5"/>
  <c r="BC703" i="5"/>
  <c r="BC704" i="5"/>
  <c r="BC705" i="5"/>
  <c r="BC706" i="5"/>
  <c r="BC707" i="5"/>
  <c r="BC708" i="5"/>
  <c r="BC709" i="5"/>
  <c r="BC710" i="5"/>
  <c r="BC711" i="5"/>
  <c r="BC712" i="5"/>
  <c r="BC713" i="5"/>
  <c r="BC714" i="5"/>
  <c r="BC715" i="5"/>
  <c r="BC716" i="5"/>
  <c r="BC717" i="5"/>
  <c r="BC718" i="5"/>
  <c r="BC719" i="5"/>
  <c r="BC720" i="5"/>
  <c r="BC721" i="5"/>
  <c r="BC722" i="5"/>
  <c r="BC723" i="5"/>
  <c r="BC724" i="5"/>
  <c r="BC725" i="5"/>
  <c r="BC726" i="5"/>
  <c r="BC727" i="5"/>
  <c r="BC728" i="5"/>
  <c r="BC729" i="5"/>
  <c r="BC730" i="5"/>
  <c r="BC731" i="5"/>
  <c r="BC732" i="5"/>
  <c r="BC733" i="5"/>
  <c r="BC734" i="5"/>
  <c r="BC735" i="5"/>
  <c r="BC736" i="5"/>
  <c r="BC737" i="5"/>
  <c r="BC738" i="5"/>
  <c r="BC739" i="5"/>
  <c r="BC740" i="5"/>
  <c r="BC741" i="5"/>
  <c r="BC742" i="5"/>
  <c r="BC743" i="5"/>
  <c r="BC744" i="5"/>
  <c r="BC745" i="5"/>
  <c r="BC746" i="5"/>
  <c r="BC747" i="5"/>
  <c r="BC748" i="5"/>
  <c r="BC749" i="5"/>
  <c r="BC750" i="5"/>
  <c r="BC751" i="5"/>
  <c r="BC752" i="5"/>
  <c r="BC753" i="5"/>
  <c r="BC754" i="5"/>
  <c r="BC755" i="5"/>
  <c r="BC756" i="5"/>
  <c r="BC757" i="5"/>
  <c r="BC758" i="5"/>
  <c r="BC759" i="5"/>
  <c r="BC760" i="5"/>
  <c r="BC761" i="5"/>
  <c r="BC762" i="5"/>
  <c r="BC763" i="5"/>
  <c r="BC764" i="5"/>
  <c r="BC765" i="5"/>
  <c r="BC766" i="5"/>
  <c r="BC767" i="5"/>
  <c r="BC768" i="5"/>
  <c r="BC769" i="5"/>
  <c r="BC770" i="5"/>
  <c r="BC771" i="5"/>
  <c r="BC772" i="5"/>
  <c r="BC773" i="5"/>
  <c r="BC774" i="5"/>
  <c r="BC775" i="5"/>
  <c r="BC776" i="5"/>
  <c r="BC777" i="5"/>
  <c r="BC778" i="5"/>
  <c r="BC779" i="5"/>
  <c r="BC780" i="5"/>
  <c r="BC781" i="5"/>
  <c r="BC782" i="5"/>
  <c r="BC783" i="5"/>
  <c r="BC784" i="5"/>
  <c r="BC785" i="5"/>
  <c r="BC786" i="5"/>
  <c r="BC787" i="5"/>
  <c r="BC788" i="5"/>
  <c r="BC789" i="5"/>
  <c r="BC790" i="5"/>
  <c r="BC791" i="5"/>
  <c r="BC792" i="5"/>
  <c r="BC793" i="5"/>
  <c r="BC794" i="5"/>
  <c r="BC795" i="5"/>
  <c r="BC796" i="5"/>
  <c r="BC797" i="5"/>
  <c r="BC798" i="5"/>
  <c r="BC799" i="5"/>
  <c r="BC800" i="5"/>
  <c r="BC801" i="5"/>
  <c r="BC802" i="5"/>
  <c r="BC803" i="5"/>
  <c r="BC804" i="5"/>
  <c r="BC805" i="5"/>
  <c r="BC806" i="5"/>
  <c r="BC807" i="5"/>
  <c r="BC808" i="5"/>
  <c r="BC809" i="5"/>
  <c r="BC810" i="5"/>
  <c r="BC811" i="5"/>
  <c r="BC812" i="5"/>
  <c r="BC813" i="5"/>
  <c r="BC814" i="5"/>
  <c r="BC815" i="5"/>
  <c r="BC816" i="5"/>
  <c r="BC817" i="5"/>
  <c r="BC818" i="5"/>
  <c r="BC819" i="5"/>
  <c r="BC820" i="5"/>
  <c r="BC821" i="5"/>
  <c r="BC822" i="5"/>
  <c r="BC823" i="5"/>
  <c r="BC824" i="5"/>
  <c r="BC825" i="5"/>
  <c r="BC826" i="5"/>
  <c r="BC827" i="5"/>
  <c r="BC828" i="5"/>
  <c r="BC829" i="5"/>
  <c r="BC830" i="5"/>
  <c r="BC831" i="5"/>
  <c r="BC832" i="5"/>
  <c r="BC833" i="5"/>
  <c r="BC834" i="5"/>
  <c r="BC835" i="5"/>
  <c r="BC836" i="5"/>
  <c r="BC837" i="5"/>
  <c r="BC838" i="5"/>
  <c r="BC839" i="5"/>
  <c r="BC840" i="5"/>
  <c r="BC841" i="5"/>
  <c r="BC842" i="5"/>
  <c r="BC843" i="5"/>
  <c r="BC844" i="5"/>
  <c r="BC845" i="5"/>
  <c r="BC846" i="5"/>
  <c r="BC847" i="5"/>
  <c r="BC848" i="5"/>
  <c r="BC849" i="5"/>
  <c r="BC850" i="5"/>
  <c r="BC851" i="5"/>
  <c r="BC852" i="5"/>
  <c r="BC853" i="5"/>
  <c r="BC854" i="5"/>
  <c r="BC855" i="5"/>
  <c r="BC856" i="5"/>
  <c r="BC857" i="5"/>
  <c r="BC858" i="5"/>
  <c r="BC859" i="5"/>
  <c r="BC860" i="5"/>
  <c r="BC861" i="5"/>
  <c r="BC862" i="5"/>
  <c r="BC863" i="5"/>
  <c r="BC864" i="5"/>
  <c r="BC865" i="5"/>
  <c r="BC866" i="5"/>
  <c r="BC867" i="5"/>
  <c r="BC868" i="5"/>
  <c r="BC869" i="5"/>
  <c r="BC870" i="5"/>
  <c r="BC871" i="5"/>
  <c r="BC872" i="5"/>
  <c r="BC873" i="5"/>
  <c r="BC874" i="5"/>
  <c r="BC875" i="5"/>
  <c r="BC876" i="5"/>
  <c r="BC877" i="5"/>
  <c r="BC878" i="5"/>
  <c r="BC879" i="5"/>
  <c r="BC880" i="5"/>
  <c r="BC881" i="5"/>
  <c r="BC882" i="5"/>
  <c r="BC883" i="5"/>
  <c r="BC884" i="5"/>
  <c r="BC885" i="5"/>
  <c r="BC886" i="5"/>
  <c r="BC887" i="5"/>
  <c r="BC888" i="5"/>
  <c r="BC889" i="5"/>
  <c r="BC890" i="5"/>
  <c r="BC891" i="5"/>
  <c r="BC892" i="5"/>
  <c r="BC893" i="5"/>
  <c r="BC894" i="5"/>
  <c r="BC895" i="5"/>
  <c r="BC896" i="5"/>
  <c r="BC897" i="5"/>
  <c r="BC898" i="5"/>
  <c r="BC899" i="5"/>
  <c r="BC900" i="5"/>
  <c r="BC901" i="5"/>
  <c r="BC902" i="5"/>
  <c r="BC903" i="5"/>
  <c r="BC904" i="5"/>
  <c r="BC905" i="5"/>
  <c r="BC906" i="5"/>
  <c r="BC907" i="5"/>
  <c r="BC908" i="5"/>
  <c r="BC909" i="5"/>
  <c r="BC910" i="5"/>
  <c r="BC911" i="5"/>
  <c r="BC912" i="5"/>
  <c r="BC913" i="5"/>
  <c r="BC914" i="5"/>
  <c r="BC915" i="5"/>
  <c r="BC916" i="5"/>
  <c r="BC917" i="5"/>
  <c r="BC918" i="5"/>
  <c r="BC919" i="5"/>
  <c r="BC920" i="5"/>
  <c r="BC921" i="5"/>
  <c r="BC922" i="5"/>
  <c r="BC923" i="5"/>
  <c r="BC924" i="5"/>
  <c r="BC925" i="5"/>
  <c r="BC926" i="5"/>
  <c r="BC927" i="5"/>
  <c r="BC928" i="5"/>
  <c r="BC929" i="5"/>
  <c r="BC930" i="5"/>
  <c r="BC931" i="5"/>
  <c r="BC932" i="5"/>
  <c r="BC933" i="5"/>
  <c r="BC934" i="5"/>
  <c r="BC935" i="5"/>
  <c r="BC936" i="5"/>
  <c r="BC937" i="5"/>
  <c r="BC938" i="5"/>
  <c r="BC939" i="5"/>
  <c r="BC940" i="5"/>
  <c r="BC941" i="5"/>
  <c r="BC942" i="5"/>
  <c r="BC943" i="5"/>
  <c r="BC944" i="5"/>
  <c r="BC945" i="5"/>
  <c r="BC946" i="5"/>
  <c r="BC947" i="5"/>
  <c r="BC948" i="5"/>
  <c r="BC949" i="5"/>
  <c r="BC950" i="5"/>
  <c r="BC951" i="5"/>
  <c r="BC952" i="5"/>
  <c r="BC953" i="5"/>
  <c r="BC954" i="5"/>
  <c r="BC955" i="5"/>
  <c r="BC956" i="5"/>
  <c r="BC957" i="5"/>
  <c r="BC958" i="5"/>
  <c r="BC959" i="5"/>
  <c r="BC960" i="5"/>
  <c r="BC961" i="5"/>
  <c r="BC962" i="5"/>
  <c r="BC963" i="5"/>
  <c r="BC964" i="5"/>
  <c r="BC965" i="5"/>
  <c r="BC966" i="5"/>
  <c r="BC967" i="5"/>
  <c r="BC968" i="5"/>
  <c r="BC969" i="5"/>
  <c r="BC970" i="5"/>
  <c r="BC971" i="5"/>
  <c r="BC972" i="5"/>
  <c r="BC973" i="5"/>
  <c r="BC974" i="5"/>
  <c r="BC975" i="5"/>
  <c r="BC976" i="5"/>
  <c r="BC977" i="5"/>
  <c r="BC978" i="5"/>
  <c r="BC979" i="5"/>
  <c r="BC980" i="5"/>
  <c r="BC981" i="5"/>
  <c r="BC982" i="5"/>
  <c r="BC983" i="5"/>
  <c r="BC984" i="5"/>
  <c r="BC985" i="5"/>
  <c r="BC986" i="5"/>
  <c r="BC987" i="5"/>
  <c r="BC988" i="5"/>
  <c r="BC989" i="5"/>
  <c r="BC990" i="5"/>
  <c r="BC991" i="5"/>
  <c r="BC992" i="5"/>
  <c r="BC993" i="5"/>
  <c r="BC994" i="5"/>
  <c r="BC995" i="5"/>
  <c r="BC996" i="5"/>
  <c r="BC997" i="5"/>
  <c r="BC998" i="5"/>
  <c r="BC999" i="5"/>
  <c r="BC1000" i="5"/>
  <c r="BC1001" i="5"/>
  <c r="BC1002" i="5"/>
  <c r="BC1003" i="5"/>
  <c r="BC1004" i="5"/>
  <c r="BC1005" i="5"/>
  <c r="BC1006" i="5"/>
  <c r="BC1007" i="5"/>
  <c r="BC1008" i="5"/>
  <c r="BC1009" i="5"/>
  <c r="BC1010" i="5"/>
  <c r="BC1011" i="5"/>
  <c r="BC1012" i="5"/>
  <c r="BC1013" i="5"/>
  <c r="BC1014" i="5"/>
  <c r="BC1015" i="5"/>
  <c r="BC1016" i="5"/>
  <c r="BC1017" i="5"/>
  <c r="BC1018" i="5"/>
  <c r="BC1019" i="5"/>
  <c r="BC1020" i="5"/>
  <c r="BC1021" i="5"/>
  <c r="BC1022" i="5"/>
  <c r="BC1023" i="5"/>
  <c r="BC1024" i="5"/>
  <c r="BC1025" i="5"/>
  <c r="BC1026" i="5"/>
  <c r="BC1027" i="5"/>
  <c r="BC1028" i="5"/>
  <c r="BC1029" i="5"/>
  <c r="BC1030" i="5"/>
  <c r="BC1031" i="5"/>
  <c r="BC1032" i="5"/>
  <c r="BC1033" i="5"/>
  <c r="BC1034" i="5"/>
  <c r="BC1035" i="5"/>
  <c r="BC1036" i="5"/>
  <c r="BC1037" i="5"/>
  <c r="BC1038" i="5"/>
  <c r="BC1039" i="5"/>
  <c r="BC1040" i="5"/>
  <c r="BC1041" i="5"/>
  <c r="BC1042" i="5"/>
  <c r="BC1043" i="5"/>
  <c r="BC1044" i="5"/>
  <c r="BC1045" i="5"/>
  <c r="BC1046" i="5"/>
  <c r="BC1047" i="5"/>
  <c r="BC1048" i="5"/>
  <c r="BC1049" i="5"/>
  <c r="BC1050" i="5"/>
  <c r="BC1051" i="5"/>
  <c r="BC1052" i="5"/>
  <c r="BC1053" i="5"/>
  <c r="BC1054" i="5"/>
  <c r="BC1055" i="5"/>
  <c r="BC1056" i="5"/>
  <c r="BC1057" i="5"/>
  <c r="BC1058" i="5"/>
  <c r="BC1059" i="5"/>
  <c r="BC1060" i="5"/>
  <c r="BC1061" i="5"/>
  <c r="BC1062" i="5"/>
  <c r="BC1063" i="5"/>
  <c r="BC1064" i="5"/>
  <c r="BC1065" i="5"/>
  <c r="BC1066" i="5"/>
  <c r="BC1067" i="5"/>
  <c r="BC1068" i="5"/>
  <c r="BC1069" i="5"/>
  <c r="BC1070" i="5"/>
  <c r="BC1071" i="5"/>
  <c r="BC1072" i="5"/>
  <c r="BC1073" i="5"/>
  <c r="BC1074" i="5"/>
  <c r="BC1075" i="5"/>
  <c r="BC1076" i="5"/>
  <c r="BC1077" i="5"/>
  <c r="BC1078" i="5"/>
  <c r="BC1079" i="5"/>
  <c r="BC1080" i="5"/>
  <c r="BC1081" i="5"/>
  <c r="BC1082" i="5"/>
  <c r="BC1083" i="5"/>
  <c r="BC1084" i="5"/>
  <c r="BC1085" i="5"/>
  <c r="BC1086" i="5"/>
  <c r="BC1087" i="5"/>
  <c r="BC1088" i="5"/>
  <c r="BC1089" i="5"/>
  <c r="BC1090" i="5"/>
  <c r="BC1091" i="5"/>
  <c r="BC1092" i="5"/>
  <c r="BC1093" i="5"/>
  <c r="BC1094" i="5"/>
  <c r="BC1095" i="5"/>
  <c r="BC1096" i="5"/>
  <c r="BC1097" i="5"/>
  <c r="BC1098" i="5"/>
  <c r="BC1099" i="5"/>
  <c r="BC1100" i="5"/>
  <c r="BC1101" i="5"/>
  <c r="BC1102" i="5"/>
  <c r="BC1103" i="5"/>
  <c r="BC1104" i="5"/>
  <c r="BC1105" i="5"/>
  <c r="BC1106" i="5"/>
  <c r="BC1107" i="5"/>
  <c r="BC1108" i="5"/>
  <c r="BC1109" i="5"/>
  <c r="BC1110" i="5"/>
  <c r="BC1111" i="5"/>
  <c r="BC1112" i="5"/>
  <c r="BC1113" i="5"/>
  <c r="BC1114" i="5"/>
  <c r="BC1115" i="5"/>
  <c r="BC1116" i="5"/>
  <c r="BC1117" i="5"/>
  <c r="BC1118" i="5"/>
  <c r="BC1119" i="5"/>
  <c r="BC1120" i="5"/>
  <c r="BC1121" i="5"/>
  <c r="BC1122" i="5"/>
  <c r="BC1123" i="5"/>
  <c r="BC1124" i="5"/>
  <c r="BC1125" i="5"/>
  <c r="BC1126" i="5"/>
  <c r="BC1127" i="5"/>
  <c r="BC1128" i="5"/>
  <c r="BC1129" i="5"/>
  <c r="BC1130" i="5"/>
  <c r="BC1131" i="5"/>
  <c r="BC1132" i="5"/>
  <c r="BC1133" i="5"/>
  <c r="BC1134" i="5"/>
  <c r="BC1135" i="5"/>
  <c r="BC1136" i="5"/>
  <c r="BC1137" i="5"/>
  <c r="BC1138" i="5"/>
  <c r="BC1139" i="5"/>
  <c r="BC1140" i="5"/>
  <c r="BC1141" i="5"/>
  <c r="BC1142" i="5"/>
  <c r="BC1143" i="5"/>
  <c r="BC1144" i="5"/>
  <c r="BC1145" i="5"/>
  <c r="BC1146" i="5"/>
  <c r="BC1147" i="5"/>
  <c r="BC1148" i="5"/>
  <c r="BC1149" i="5"/>
  <c r="BC1150" i="5"/>
  <c r="BC1151" i="5"/>
  <c r="BC1152" i="5"/>
  <c r="BC1153" i="5"/>
  <c r="BC1154" i="5"/>
  <c r="BC1155" i="5"/>
  <c r="BC1156" i="5"/>
  <c r="BC1157" i="5"/>
  <c r="BC1158" i="5"/>
  <c r="BC1159" i="5"/>
  <c r="BC1160" i="5"/>
  <c r="BC1161" i="5"/>
  <c r="BC1162" i="5"/>
  <c r="BC1163" i="5"/>
  <c r="BC1164" i="5"/>
  <c r="BC1165" i="5"/>
  <c r="BC1166" i="5"/>
  <c r="BC1167" i="5"/>
  <c r="BC1168" i="5"/>
  <c r="BC1169" i="5"/>
  <c r="BC1170" i="5"/>
  <c r="BC1171" i="5"/>
  <c r="BC1172" i="5"/>
  <c r="BC1173" i="5"/>
  <c r="BC1174" i="5"/>
  <c r="BC1175" i="5"/>
  <c r="BC1176" i="5"/>
  <c r="BC1177" i="5"/>
  <c r="BC1178" i="5"/>
  <c r="BC1179" i="5"/>
  <c r="BC1180" i="5"/>
  <c r="BC1181" i="5"/>
  <c r="BC1182" i="5"/>
  <c r="BC1183" i="5"/>
  <c r="BC1184" i="5"/>
  <c r="BC1185" i="5"/>
  <c r="BC1186" i="5"/>
  <c r="BC1187" i="5"/>
  <c r="BC1188" i="5"/>
  <c r="BC1189" i="5"/>
  <c r="BC1190" i="5"/>
  <c r="BC1191" i="5"/>
  <c r="BC1192" i="5"/>
  <c r="BC1193" i="5"/>
  <c r="BC1194" i="5"/>
  <c r="BC1195" i="5"/>
  <c r="BC1196" i="5"/>
  <c r="BC1197" i="5"/>
  <c r="BC1198" i="5"/>
  <c r="BC1199" i="5"/>
  <c r="BC1200" i="5"/>
  <c r="BC1201" i="5"/>
  <c r="BC1202" i="5"/>
  <c r="BC1203" i="5"/>
  <c r="BC1204" i="5"/>
  <c r="BC1205" i="5"/>
  <c r="BC1206" i="5"/>
  <c r="BC1207" i="5"/>
  <c r="BC1208" i="5"/>
  <c r="BC1209" i="5"/>
  <c r="BC1210" i="5"/>
  <c r="BC1211" i="5"/>
  <c r="BC1212" i="5"/>
  <c r="BC1213" i="5"/>
  <c r="BC1214" i="5"/>
  <c r="BC1215" i="5"/>
  <c r="BC1216" i="5"/>
  <c r="BC1217" i="5"/>
  <c r="BC1218" i="5"/>
  <c r="BC1219" i="5"/>
  <c r="BC1220" i="5"/>
  <c r="BC1221" i="5"/>
  <c r="BC1222" i="5"/>
  <c r="BC1223" i="5"/>
  <c r="BC1224" i="5"/>
  <c r="BC1225" i="5"/>
  <c r="BC1226" i="5"/>
  <c r="BC1227" i="5"/>
  <c r="BC1228" i="5"/>
  <c r="BC1229" i="5"/>
  <c r="BC1230" i="5"/>
  <c r="BC1231" i="5"/>
  <c r="BC1232" i="5"/>
  <c r="BC1233" i="5"/>
  <c r="BC1234" i="5"/>
  <c r="BC1235" i="5"/>
  <c r="BC1236" i="5"/>
  <c r="BC1237" i="5"/>
  <c r="BC1238" i="5"/>
  <c r="BC1239" i="5"/>
  <c r="BC1240" i="5"/>
  <c r="BC1241" i="5"/>
  <c r="BC1242" i="5"/>
  <c r="BC1243" i="5"/>
  <c r="BC1244" i="5"/>
  <c r="BC1245" i="5"/>
  <c r="BC1246" i="5"/>
  <c r="BC1247" i="5"/>
  <c r="BC1248" i="5"/>
  <c r="BC1249" i="5"/>
  <c r="BC1250" i="5"/>
  <c r="BC1251" i="5"/>
  <c r="BC1252" i="5"/>
  <c r="BC1253" i="5"/>
  <c r="BC1254" i="5"/>
  <c r="BC1255" i="5"/>
  <c r="BC1256" i="5"/>
  <c r="BC1257" i="5"/>
  <c r="BC1258" i="5"/>
  <c r="BC1259" i="5"/>
  <c r="BC1260" i="5"/>
  <c r="BC1261" i="5"/>
  <c r="BC1262" i="5"/>
  <c r="BC1263" i="5"/>
  <c r="BC1264" i="5"/>
  <c r="BC1265" i="5"/>
  <c r="BC1266" i="5"/>
  <c r="BC1267" i="5"/>
  <c r="BC1268" i="5"/>
  <c r="BC1269" i="5"/>
  <c r="BC1270" i="5"/>
  <c r="BC1271" i="5"/>
  <c r="BC1272" i="5"/>
  <c r="BC1273" i="5"/>
  <c r="BC1274" i="5"/>
  <c r="BC1275" i="5"/>
  <c r="BC1276" i="5"/>
  <c r="BC1277" i="5"/>
  <c r="BC1278" i="5"/>
  <c r="BC1279" i="5"/>
  <c r="BC1280" i="5"/>
  <c r="BC1281" i="5"/>
  <c r="BC1282" i="5"/>
  <c r="BC1283" i="5"/>
  <c r="BC1284" i="5"/>
  <c r="BC1285" i="5"/>
  <c r="BC1286" i="5"/>
  <c r="BC1287" i="5"/>
  <c r="BC1288" i="5"/>
  <c r="BC1289" i="5"/>
  <c r="BC1290" i="5"/>
  <c r="BC1291" i="5"/>
  <c r="BC1292" i="5"/>
  <c r="BC1293" i="5"/>
  <c r="BC1294" i="5"/>
  <c r="BC1295" i="5"/>
  <c r="BC1296" i="5"/>
  <c r="BC1297" i="5"/>
  <c r="BC1298" i="5"/>
  <c r="BC1299" i="5"/>
  <c r="BC1300" i="5"/>
  <c r="BC1301" i="5"/>
  <c r="BC1302" i="5"/>
  <c r="BC1303" i="5"/>
  <c r="BC1304" i="5"/>
  <c r="BC1305" i="5"/>
  <c r="BC1306" i="5"/>
  <c r="BC1307" i="5"/>
  <c r="BC1308" i="5"/>
  <c r="BC1309" i="5"/>
  <c r="BC1310" i="5"/>
  <c r="BC1311" i="5"/>
  <c r="BC1312" i="5"/>
  <c r="BC1313" i="5"/>
  <c r="BC1314" i="5"/>
  <c r="BC1315" i="5"/>
  <c r="BC1316" i="5"/>
  <c r="BC1317" i="5"/>
  <c r="BC1318" i="5"/>
  <c r="BC1319" i="5"/>
  <c r="BC1320" i="5"/>
  <c r="BC1321" i="5"/>
  <c r="BC1322" i="5"/>
  <c r="BC1323" i="5"/>
  <c r="BC1324" i="5"/>
  <c r="BC1325" i="5"/>
  <c r="BC1326" i="5"/>
  <c r="BC1327" i="5"/>
  <c r="BC1328" i="5"/>
  <c r="BC1329" i="5"/>
  <c r="BC1330" i="5"/>
  <c r="BC1331" i="5"/>
  <c r="BC1332" i="5"/>
  <c r="BC1333" i="5"/>
  <c r="BC1334" i="5"/>
  <c r="BC1335" i="5"/>
  <c r="BC1336" i="5"/>
  <c r="BC1337" i="5"/>
  <c r="BC1338" i="5"/>
  <c r="BC1339" i="5"/>
  <c r="BC1340" i="5"/>
  <c r="BC1341" i="5"/>
  <c r="BC1342" i="5"/>
  <c r="BC1343" i="5"/>
  <c r="BC1344" i="5"/>
  <c r="BC1345" i="5"/>
  <c r="BC1346" i="5"/>
  <c r="BC1347" i="5"/>
  <c r="BC1348" i="5"/>
  <c r="BC1349" i="5"/>
  <c r="BC1350" i="5"/>
  <c r="BC1351" i="5"/>
  <c r="BC1352" i="5"/>
  <c r="BC1353" i="5"/>
  <c r="BC1354" i="5"/>
  <c r="BC1355" i="5"/>
  <c r="BC1356" i="5"/>
  <c r="BC1357" i="5"/>
  <c r="BC1358" i="5"/>
  <c r="BC1359" i="5"/>
  <c r="BC1360" i="5"/>
  <c r="BC1361" i="5"/>
  <c r="BC1362" i="5"/>
  <c r="BC1363" i="5"/>
  <c r="BC1364" i="5"/>
  <c r="BC1365" i="5"/>
  <c r="BC1366" i="5"/>
  <c r="BC1367" i="5"/>
  <c r="BC1368" i="5"/>
  <c r="BC1369" i="5"/>
  <c r="BC1370" i="5"/>
  <c r="BC1371" i="5"/>
  <c r="BC1372" i="5"/>
  <c r="BC1373" i="5"/>
  <c r="BC1374" i="5"/>
  <c r="BC1375" i="5"/>
  <c r="BC1376" i="5"/>
  <c r="BC1377" i="5"/>
  <c r="BC1378" i="5"/>
  <c r="BC1379" i="5"/>
  <c r="BC1380" i="5"/>
  <c r="BC1381" i="5"/>
  <c r="BC1382" i="5"/>
  <c r="BC1383" i="5"/>
  <c r="BC1384" i="5"/>
  <c r="BC1385" i="5"/>
  <c r="BC1386" i="5"/>
  <c r="BC1387" i="5"/>
  <c r="BC1388" i="5"/>
  <c r="BC1389" i="5"/>
  <c r="BC1390" i="5"/>
  <c r="BC1391" i="5"/>
  <c r="BC1392" i="5"/>
  <c r="BC1393" i="5"/>
  <c r="BC1394" i="5"/>
  <c r="BC1395" i="5"/>
  <c r="BC1396" i="5"/>
  <c r="BC1397" i="5"/>
  <c r="BC1398" i="5"/>
  <c r="BC1399" i="5"/>
  <c r="BC1400" i="5"/>
  <c r="BC1401" i="5"/>
  <c r="BC1402" i="5"/>
  <c r="BC1403" i="5"/>
  <c r="BC1404" i="5"/>
  <c r="BC1405" i="5"/>
  <c r="BC1406" i="5"/>
  <c r="BC1407" i="5"/>
  <c r="BC1408" i="5"/>
  <c r="BC1409" i="5"/>
  <c r="BC1410" i="5"/>
  <c r="BC1411" i="5"/>
  <c r="BC1412" i="5"/>
  <c r="BC1413" i="5"/>
  <c r="BC1414" i="5"/>
  <c r="BC1415" i="5"/>
  <c r="BC1416" i="5"/>
  <c r="BC1417" i="5"/>
  <c r="BC1418" i="5"/>
  <c r="BC1419" i="5"/>
  <c r="BC1420" i="5"/>
  <c r="BC1421" i="5"/>
  <c r="BC1422" i="5"/>
  <c r="BC1423" i="5"/>
  <c r="BC1424" i="5"/>
  <c r="BC1425" i="5"/>
  <c r="BC1426" i="5"/>
  <c r="BC1427" i="5"/>
  <c r="BC1428" i="5"/>
  <c r="BC1429" i="5"/>
  <c r="BC1430" i="5"/>
  <c r="BC1431" i="5"/>
  <c r="BC1432" i="5"/>
  <c r="BC1433" i="5"/>
  <c r="BC1434" i="5"/>
  <c r="BC1435" i="5"/>
  <c r="BC1436" i="5"/>
  <c r="BC1437" i="5"/>
  <c r="BC1438" i="5"/>
  <c r="BC1439" i="5"/>
  <c r="BC1440" i="5"/>
  <c r="BC1441" i="5"/>
  <c r="BC1442" i="5"/>
  <c r="BC1443" i="5"/>
  <c r="BC1444" i="5"/>
  <c r="BC1445" i="5"/>
  <c r="BC1446" i="5"/>
  <c r="BC1447" i="5"/>
  <c r="BC1448" i="5"/>
  <c r="BC1449" i="5"/>
  <c r="BC1450" i="5"/>
  <c r="BC1451" i="5"/>
  <c r="BC1452" i="5"/>
  <c r="BC1453" i="5"/>
  <c r="BC1454" i="5"/>
  <c r="BC1455" i="5"/>
  <c r="BC1456" i="5"/>
  <c r="BC1457" i="5"/>
  <c r="BC1458" i="5"/>
  <c r="BC1459" i="5"/>
  <c r="BC1460" i="5"/>
  <c r="BC1461" i="5"/>
  <c r="BC1462" i="5"/>
  <c r="BC1463" i="5"/>
  <c r="BC1464" i="5"/>
  <c r="BC1465" i="5"/>
  <c r="BC1466" i="5"/>
  <c r="BC1467" i="5"/>
  <c r="BC1468" i="5"/>
  <c r="BC1469" i="5"/>
  <c r="BC1470" i="5"/>
  <c r="BC1471" i="5"/>
  <c r="BC1472" i="5"/>
  <c r="BC1473" i="5"/>
  <c r="BC1474" i="5"/>
  <c r="BC1475" i="5"/>
  <c r="BC1476" i="5"/>
  <c r="BC1477" i="5"/>
  <c r="BC1478" i="5"/>
  <c r="BC1479" i="5"/>
  <c r="BC1480" i="5"/>
  <c r="BC1481" i="5"/>
  <c r="BC1482" i="5"/>
  <c r="BC1483" i="5"/>
  <c r="BC1484" i="5"/>
  <c r="BC1485" i="5"/>
  <c r="BC1486" i="5"/>
  <c r="BC1487" i="5"/>
  <c r="BC1488" i="5"/>
  <c r="BC1489" i="5"/>
  <c r="BC1490" i="5"/>
  <c r="BC1491" i="5"/>
  <c r="BC1492" i="5"/>
  <c r="BC1493" i="5"/>
  <c r="BC1494" i="5"/>
  <c r="BC1495" i="5"/>
  <c r="BC1496" i="5"/>
  <c r="BC1497" i="5"/>
  <c r="BC1498" i="5"/>
  <c r="BC1499" i="5"/>
  <c r="BC1500" i="5"/>
  <c r="BC1501" i="5"/>
  <c r="BC1502" i="5"/>
  <c r="BC1503" i="5"/>
  <c r="BC1504" i="5"/>
  <c r="BC1505" i="5"/>
  <c r="BC1506" i="5"/>
  <c r="BC1507" i="5"/>
  <c r="BC1508" i="5"/>
  <c r="BC1509" i="5"/>
  <c r="BC1510" i="5"/>
  <c r="BC1511" i="5"/>
  <c r="BC1512" i="5"/>
  <c r="BC1513" i="5"/>
  <c r="BC1514" i="5"/>
  <c r="BC1515" i="5"/>
  <c r="BC1516" i="5"/>
  <c r="BC1517" i="5"/>
  <c r="BC1518" i="5"/>
  <c r="BC1519" i="5"/>
  <c r="BC1520" i="5"/>
  <c r="BC1521" i="5"/>
  <c r="BC1522" i="5"/>
  <c r="BC1523" i="5"/>
  <c r="BC1524" i="5"/>
  <c r="BC1525" i="5"/>
  <c r="BC1526" i="5"/>
  <c r="BC1527" i="5"/>
  <c r="BC1528" i="5"/>
  <c r="BC1529" i="5"/>
  <c r="BC1530" i="5"/>
  <c r="BC1531" i="5"/>
  <c r="BC1532" i="5"/>
  <c r="BC1533" i="5"/>
  <c r="BC1534" i="5"/>
  <c r="BC1535" i="5"/>
  <c r="BC1536" i="5"/>
  <c r="BC1537" i="5"/>
  <c r="BC1538" i="5"/>
  <c r="BC1539" i="5"/>
  <c r="BC1540" i="5"/>
  <c r="BC1541" i="5"/>
  <c r="BC1542" i="5"/>
  <c r="BC1543" i="5"/>
  <c r="BC1544" i="5"/>
  <c r="BC1545" i="5"/>
  <c r="BC1546" i="5"/>
  <c r="BC1547" i="5"/>
  <c r="BC1548" i="5"/>
  <c r="BC1549" i="5"/>
  <c r="BC1550" i="5"/>
  <c r="BC1551" i="5"/>
  <c r="BC1552" i="5"/>
  <c r="BC1553" i="5"/>
  <c r="BC1554" i="5"/>
  <c r="BC1555" i="5"/>
  <c r="BC1556" i="5"/>
  <c r="BC1557" i="5"/>
  <c r="BC1558" i="5"/>
  <c r="BC1559" i="5"/>
  <c r="BC1560" i="5"/>
  <c r="BC1561" i="5"/>
  <c r="BC1562" i="5"/>
  <c r="BC1563" i="5"/>
  <c r="BC1564" i="5"/>
  <c r="BC1565" i="5"/>
  <c r="BC1566" i="5"/>
  <c r="BC1567" i="5"/>
  <c r="BC1568" i="5"/>
  <c r="BC1569" i="5"/>
  <c r="BC1570" i="5"/>
  <c r="BC1571" i="5"/>
  <c r="BC1572" i="5"/>
  <c r="BC1573" i="5"/>
  <c r="BC1574" i="5"/>
  <c r="BC1575" i="5"/>
  <c r="BC1576" i="5"/>
  <c r="BC1577" i="5"/>
  <c r="BC1578" i="5"/>
  <c r="BC1579" i="5"/>
  <c r="BC1580" i="5"/>
  <c r="BC1581" i="5"/>
  <c r="BC1582" i="5"/>
  <c r="BC1583" i="5"/>
  <c r="BC1584" i="5"/>
  <c r="BC1585" i="5"/>
  <c r="BC1586" i="5"/>
  <c r="BC1587" i="5"/>
  <c r="BC1588" i="5"/>
  <c r="BC1589" i="5"/>
  <c r="BC1590" i="5"/>
  <c r="BC1591" i="5"/>
  <c r="BC1592" i="5"/>
  <c r="BC1593" i="5"/>
  <c r="BC1594" i="5"/>
  <c r="BC1595" i="5"/>
  <c r="BC1596" i="5"/>
  <c r="BC1597" i="5"/>
  <c r="BC1598" i="5"/>
  <c r="BC1599" i="5"/>
  <c r="BC1600" i="5"/>
  <c r="BC1601" i="5"/>
  <c r="BC1602" i="5"/>
  <c r="BC1603" i="5"/>
  <c r="BC1604" i="5"/>
  <c r="BC1605" i="5"/>
  <c r="BC1606" i="5"/>
  <c r="BC1607" i="5"/>
  <c r="BC1608" i="5"/>
  <c r="BC1609" i="5"/>
  <c r="BC1610" i="5"/>
  <c r="BC1611" i="5"/>
  <c r="BC1612" i="5"/>
  <c r="BC1613" i="5"/>
  <c r="BC1614" i="5"/>
  <c r="BC1615" i="5"/>
  <c r="BC1616" i="5"/>
  <c r="BC1617" i="5"/>
  <c r="BC1618" i="5"/>
  <c r="BC1619" i="5"/>
  <c r="BC1620" i="5"/>
  <c r="BC1621" i="5"/>
  <c r="BC1622" i="5"/>
  <c r="BC1623" i="5"/>
  <c r="BC1624" i="5"/>
  <c r="BC1625" i="5"/>
  <c r="BC1626" i="5"/>
  <c r="BC1627" i="5"/>
  <c r="BC1628" i="5"/>
  <c r="BC1629" i="5"/>
  <c r="BC1630" i="5"/>
  <c r="BC1631" i="5"/>
  <c r="BC1632" i="5"/>
  <c r="BC1633" i="5"/>
  <c r="BC1634" i="5"/>
  <c r="BC1635" i="5"/>
  <c r="BC1636" i="5"/>
  <c r="BC1637" i="5"/>
  <c r="BC1638" i="5"/>
  <c r="BC1639" i="5"/>
  <c r="BC1640" i="5"/>
  <c r="BC1641" i="5"/>
  <c r="BC1642" i="5"/>
  <c r="BC1643" i="5"/>
  <c r="BC1644" i="5"/>
  <c r="BC1645" i="5"/>
  <c r="BC1646" i="5"/>
  <c r="BC1647" i="5"/>
  <c r="BC1648" i="5"/>
  <c r="BC1649" i="5"/>
  <c r="BC1650" i="5"/>
  <c r="BC1651" i="5"/>
  <c r="BC1652" i="5"/>
  <c r="BC1653" i="5"/>
  <c r="BC1654" i="5"/>
  <c r="BC1655" i="5"/>
  <c r="BC1656" i="5"/>
  <c r="BC1657" i="5"/>
  <c r="BC1658" i="5"/>
  <c r="BC1659" i="5"/>
  <c r="BC1660" i="5"/>
  <c r="BC1661" i="5"/>
  <c r="BC1662" i="5"/>
  <c r="BC1663" i="5"/>
  <c r="BC1664" i="5"/>
  <c r="BC1665" i="5"/>
  <c r="BC1666" i="5"/>
  <c r="BC1667" i="5"/>
  <c r="BC1668" i="5"/>
  <c r="BC1669" i="5"/>
  <c r="BC1670" i="5"/>
  <c r="BC1671" i="5"/>
  <c r="BC1672" i="5"/>
  <c r="BC1673" i="5"/>
  <c r="BC1674" i="5"/>
  <c r="BC1675" i="5"/>
  <c r="BC1676" i="5"/>
  <c r="BC1677" i="5"/>
  <c r="BC1678" i="5"/>
  <c r="BC1679" i="5"/>
  <c r="BC1680" i="5"/>
  <c r="BC1681" i="5"/>
  <c r="BC1682" i="5"/>
  <c r="BC1683" i="5"/>
  <c r="BC1684" i="5"/>
  <c r="BC1685" i="5"/>
  <c r="BC1686" i="5"/>
  <c r="BC1687" i="5"/>
  <c r="BC1688" i="5"/>
  <c r="BC1689" i="5"/>
  <c r="BC1690" i="5"/>
  <c r="BC1691" i="5"/>
  <c r="BC1692" i="5"/>
  <c r="BC1693" i="5"/>
  <c r="BC1694" i="5"/>
  <c r="BC1695" i="5"/>
  <c r="BC1696" i="5"/>
  <c r="BC1697" i="5"/>
  <c r="BC1698" i="5"/>
  <c r="BC1699" i="5"/>
  <c r="BC1700" i="5"/>
  <c r="BC1701" i="5"/>
  <c r="BC1702" i="5"/>
  <c r="BC1703" i="5"/>
  <c r="BC1704" i="5"/>
  <c r="BC1705" i="5"/>
  <c r="BC1706" i="5"/>
  <c r="BC1707" i="5"/>
  <c r="BC1708" i="5"/>
  <c r="BC1709" i="5"/>
  <c r="BC1710" i="5"/>
  <c r="BC1711" i="5"/>
  <c r="BC1712" i="5"/>
  <c r="BC1713" i="5"/>
  <c r="BC1714" i="5"/>
  <c r="BC1715" i="5"/>
  <c r="BC1716" i="5"/>
  <c r="BC1717" i="5"/>
  <c r="BC1718" i="5"/>
  <c r="BC1719" i="5"/>
  <c r="BC1720" i="5"/>
  <c r="BC1721" i="5"/>
  <c r="BC1722" i="5"/>
  <c r="BC1723" i="5"/>
  <c r="BC1724" i="5"/>
  <c r="BC1725" i="5"/>
  <c r="BC1726" i="5"/>
  <c r="BC1727" i="5"/>
  <c r="BC1728" i="5"/>
  <c r="BC1729" i="5"/>
  <c r="BC1730" i="5"/>
  <c r="BC1731" i="5"/>
  <c r="BC1732" i="5"/>
  <c r="BC1733" i="5"/>
  <c r="BC1734" i="5"/>
  <c r="BC1735" i="5"/>
  <c r="BC1736" i="5"/>
  <c r="BC1737" i="5"/>
  <c r="BC1738" i="5"/>
  <c r="BC1739" i="5"/>
  <c r="BC1740" i="5"/>
  <c r="BC1741" i="5"/>
  <c r="BC1742" i="5"/>
  <c r="BC1743" i="5"/>
  <c r="BC1744" i="5"/>
  <c r="BC1745" i="5"/>
  <c r="BC1746" i="5"/>
  <c r="BC1747" i="5"/>
  <c r="BC1748" i="5"/>
  <c r="BC1749" i="5"/>
  <c r="BC1750" i="5"/>
  <c r="BC1751" i="5"/>
  <c r="BC1752" i="5"/>
  <c r="BC1753" i="5"/>
  <c r="BC1754" i="5"/>
  <c r="BC1755" i="5"/>
  <c r="BC1756" i="5"/>
  <c r="BC1757" i="5"/>
  <c r="BC1758" i="5"/>
  <c r="BC1759" i="5"/>
  <c r="BC1760" i="5"/>
  <c r="BC1761" i="5"/>
  <c r="BC1762" i="5"/>
  <c r="BC1763" i="5"/>
  <c r="BC1764" i="5"/>
  <c r="BC1765" i="5"/>
  <c r="BC1766" i="5"/>
  <c r="BC1767" i="5"/>
  <c r="BC1768" i="5"/>
  <c r="BC1769" i="5"/>
  <c r="BC1770" i="5"/>
  <c r="BC1771" i="5"/>
  <c r="BC1772" i="5"/>
  <c r="BC1773" i="5"/>
  <c r="BC1774" i="5"/>
  <c r="BC1775" i="5"/>
  <c r="BC1776" i="5"/>
  <c r="BC1777" i="5"/>
  <c r="BC1778" i="5"/>
  <c r="BC1779" i="5"/>
  <c r="BC1780" i="5"/>
  <c r="BC1781" i="5"/>
  <c r="BC1782" i="5"/>
  <c r="BC1783" i="5"/>
  <c r="BC1784" i="5"/>
  <c r="BC1785" i="5"/>
  <c r="BC1786" i="5"/>
  <c r="BC1787" i="5"/>
  <c r="BC1788" i="5"/>
  <c r="BC1789" i="5"/>
  <c r="BC1790" i="5"/>
  <c r="BC1791" i="5"/>
  <c r="BC1792" i="5"/>
  <c r="BC1793" i="5"/>
  <c r="BC1794" i="5"/>
  <c r="BC1795" i="5"/>
  <c r="BC1796" i="5"/>
  <c r="BC1797" i="5"/>
  <c r="BC1798" i="5"/>
  <c r="BC1799" i="5"/>
  <c r="BC1800" i="5"/>
  <c r="BC1801" i="5"/>
  <c r="BC1802" i="5"/>
  <c r="BC1803" i="5"/>
  <c r="BC1804" i="5"/>
  <c r="BC1805" i="5"/>
  <c r="BC1806" i="5"/>
  <c r="BC1807" i="5"/>
  <c r="BC1808" i="5"/>
  <c r="BC1809" i="5"/>
  <c r="BC1810" i="5"/>
  <c r="BC1811" i="5"/>
  <c r="BC1812" i="5"/>
  <c r="BC1813" i="5"/>
  <c r="BC1814" i="5"/>
  <c r="BC1815" i="5"/>
  <c r="BC1816" i="5"/>
  <c r="BC1817" i="5"/>
  <c r="BC1818" i="5"/>
  <c r="BC1819" i="5"/>
  <c r="BC1820" i="5"/>
  <c r="BC1821" i="5"/>
  <c r="BC1822" i="5"/>
  <c r="BC1823" i="5"/>
  <c r="BC1824" i="5"/>
  <c r="BC1825" i="5"/>
  <c r="BC1826" i="5"/>
  <c r="BC1827" i="5"/>
  <c r="BC1828" i="5"/>
  <c r="BC1829" i="5"/>
  <c r="BC1830" i="5"/>
  <c r="BC1831" i="5"/>
  <c r="BC1832" i="5"/>
  <c r="BC1833" i="5"/>
  <c r="BC1834" i="5"/>
  <c r="BC1835" i="5"/>
  <c r="BC1836" i="5"/>
  <c r="BC1837" i="5"/>
  <c r="BC1838" i="5"/>
  <c r="BC1839" i="5"/>
  <c r="BC1840" i="5"/>
  <c r="BC1841" i="5"/>
  <c r="BC1842" i="5"/>
  <c r="BC1843" i="5"/>
  <c r="BC1844" i="5"/>
  <c r="BC1845" i="5"/>
  <c r="BC1846" i="5"/>
  <c r="BC1847" i="5"/>
  <c r="BC1848" i="5"/>
  <c r="BC1849" i="5"/>
  <c r="BC1850" i="5"/>
  <c r="BC1851" i="5"/>
  <c r="BC1852" i="5"/>
  <c r="BC1853" i="5"/>
  <c r="BC1854" i="5"/>
  <c r="BC1855" i="5"/>
  <c r="BC1856" i="5"/>
  <c r="BC1857" i="5"/>
  <c r="BC1858" i="5"/>
  <c r="BC1859" i="5"/>
  <c r="BC1860" i="5"/>
  <c r="BC1861" i="5"/>
  <c r="BC1862" i="5"/>
  <c r="BC1863" i="5"/>
  <c r="BC1864" i="5"/>
  <c r="BC1865" i="5"/>
  <c r="BC1866" i="5"/>
  <c r="BC1867" i="5"/>
  <c r="BC1868" i="5"/>
  <c r="BC1869" i="5"/>
  <c r="BC1870" i="5"/>
  <c r="BC1871" i="5"/>
  <c r="BC1872" i="5"/>
  <c r="BC1873" i="5"/>
  <c r="BC1874" i="5"/>
  <c r="BC1875" i="5"/>
  <c r="BC1876" i="5"/>
  <c r="BC1877" i="5"/>
  <c r="BC1878" i="5"/>
  <c r="BC1879" i="5"/>
  <c r="BC1880" i="5"/>
  <c r="BC1881" i="5"/>
  <c r="BC1882" i="5"/>
  <c r="BC1883" i="5"/>
  <c r="BC1884" i="5"/>
  <c r="BC1885" i="5"/>
  <c r="BC1886" i="5"/>
  <c r="BC1887" i="5"/>
  <c r="BC1888" i="5"/>
  <c r="BC1889" i="5"/>
  <c r="BC1890" i="5"/>
  <c r="BC1891" i="5"/>
  <c r="BC1892" i="5"/>
  <c r="BC1893" i="5"/>
  <c r="BC1894" i="5"/>
  <c r="BC1895" i="5"/>
  <c r="BC1896" i="5"/>
  <c r="BC1897" i="5"/>
  <c r="BC1898" i="5"/>
  <c r="BC1899" i="5"/>
  <c r="BC1900" i="5"/>
  <c r="BC1901" i="5"/>
  <c r="BC1902" i="5"/>
  <c r="BC1903" i="5"/>
  <c r="BC1904" i="5"/>
  <c r="BC1905" i="5"/>
  <c r="BC1906" i="5"/>
  <c r="BC1907" i="5"/>
  <c r="BC1908" i="5"/>
  <c r="BC1909" i="5"/>
  <c r="BC1910" i="5"/>
  <c r="BC1911" i="5"/>
  <c r="BC1912" i="5"/>
  <c r="BC1913" i="5"/>
  <c r="BC1914" i="5"/>
  <c r="BC1915" i="5"/>
  <c r="BC1916" i="5"/>
  <c r="BC1917" i="5"/>
  <c r="BC1918" i="5"/>
  <c r="BC1919" i="5"/>
  <c r="BC1920" i="5"/>
  <c r="BC1921" i="5"/>
  <c r="BC1922" i="5"/>
  <c r="BC1923" i="5"/>
  <c r="BC1924" i="5"/>
  <c r="BC1925" i="5"/>
  <c r="BC1926" i="5"/>
  <c r="BC1927" i="5"/>
  <c r="BC1928" i="5"/>
  <c r="BC1929" i="5"/>
  <c r="BC1930" i="5"/>
  <c r="BC1931" i="5"/>
  <c r="BC1932" i="5"/>
  <c r="BC1933" i="5"/>
  <c r="BC1934" i="5"/>
  <c r="BC1935" i="5"/>
  <c r="BC1936" i="5"/>
  <c r="BC1937" i="5"/>
  <c r="BC1938" i="5"/>
  <c r="BC1939" i="5"/>
  <c r="BC1940" i="5"/>
  <c r="BC1941" i="5"/>
  <c r="BC1942" i="5"/>
  <c r="BC1943" i="5"/>
  <c r="BC1944" i="5"/>
  <c r="BC1945" i="5"/>
  <c r="BC1946" i="5"/>
  <c r="BC1947" i="5"/>
  <c r="BC1948" i="5"/>
  <c r="BC1949" i="5"/>
  <c r="BC1950" i="5"/>
  <c r="BC1951" i="5"/>
  <c r="BC1952" i="5"/>
  <c r="BC1953" i="5"/>
  <c r="BC1954" i="5"/>
  <c r="BC1955" i="5"/>
  <c r="BC1956" i="5"/>
  <c r="BC1957" i="5"/>
  <c r="BC1958" i="5"/>
  <c r="BC1959" i="5"/>
  <c r="BC1960" i="5"/>
  <c r="BC1961" i="5"/>
  <c r="BC1962" i="5"/>
  <c r="BC1963" i="5"/>
  <c r="BC1964" i="5"/>
  <c r="BC1965" i="5"/>
  <c r="BC1966" i="5"/>
  <c r="BC1967" i="5"/>
  <c r="BC1968" i="5"/>
  <c r="BC1969" i="5"/>
  <c r="BC1970" i="5"/>
  <c r="BC1971" i="5"/>
  <c r="BC1972" i="5"/>
  <c r="BC1973" i="5"/>
  <c r="BC1974" i="5"/>
  <c r="BC1975" i="5"/>
  <c r="BC1976" i="5"/>
  <c r="BC1977" i="5"/>
  <c r="BC1978" i="5"/>
  <c r="BC1979" i="5"/>
  <c r="BC1980" i="5"/>
  <c r="BC1981" i="5"/>
  <c r="BC1982" i="5"/>
  <c r="BC1983" i="5"/>
  <c r="BC1984" i="5"/>
  <c r="BC1985" i="5"/>
  <c r="BC1986" i="5"/>
  <c r="BC1987" i="5"/>
  <c r="BC1988" i="5"/>
  <c r="BC1989" i="5"/>
  <c r="BC1990" i="5"/>
  <c r="BC1991" i="5"/>
  <c r="BC1992" i="5"/>
  <c r="BC1993" i="5"/>
  <c r="BC1994" i="5"/>
  <c r="BC1995" i="5"/>
  <c r="BC1996" i="5"/>
  <c r="BC1997" i="5"/>
  <c r="BC1998" i="5"/>
  <c r="BC1999" i="5"/>
  <c r="BC2000" i="5"/>
  <c r="BC2001" i="5"/>
  <c r="BC2002" i="5"/>
  <c r="BC2003" i="5"/>
  <c r="BC2004" i="5"/>
  <c r="BC2005" i="5"/>
  <c r="BC2006" i="5"/>
  <c r="BC2007" i="5"/>
  <c r="BC2008" i="5"/>
  <c r="BC2009" i="5"/>
  <c r="BC2010" i="5"/>
  <c r="BC2011" i="5"/>
  <c r="BC2012" i="5"/>
  <c r="BC2013" i="5"/>
  <c r="BC2014" i="5"/>
  <c r="BC2015" i="5"/>
  <c r="BC2016" i="5"/>
  <c r="BC2017" i="5"/>
  <c r="BC2018" i="5"/>
  <c r="BC2019" i="5"/>
  <c r="BC2020" i="5"/>
  <c r="BC2021" i="5"/>
  <c r="BC2022" i="5"/>
  <c r="BC2023" i="5"/>
  <c r="BC2024" i="5"/>
  <c r="BC2025" i="5"/>
  <c r="BC2026" i="5"/>
  <c r="BC2027" i="5"/>
  <c r="BC2028" i="5"/>
  <c r="BC2029" i="5"/>
  <c r="BC2030" i="5"/>
  <c r="BC2031" i="5"/>
  <c r="BC2032" i="5"/>
  <c r="BC2033" i="5"/>
  <c r="BC2034" i="5"/>
  <c r="BC2035" i="5"/>
  <c r="BC2036" i="5"/>
  <c r="BC2037" i="5"/>
  <c r="BC2038" i="5"/>
  <c r="BC2039" i="5"/>
  <c r="BC2040" i="5"/>
  <c r="BC2041" i="5"/>
  <c r="BC2042" i="5"/>
  <c r="BC2043" i="5"/>
  <c r="BC2044" i="5"/>
  <c r="BC2045" i="5"/>
  <c r="BC2046" i="5"/>
  <c r="BC2047" i="5"/>
  <c r="BC2048" i="5"/>
  <c r="BC2049" i="5"/>
  <c r="BC2050" i="5"/>
  <c r="BC2051" i="5"/>
  <c r="BC2052" i="5"/>
  <c r="BC2053" i="5"/>
  <c r="BC2054" i="5"/>
  <c r="BC2055" i="5"/>
  <c r="BC2056" i="5"/>
  <c r="BC2057" i="5"/>
  <c r="BC2058" i="5"/>
  <c r="BC2059" i="5"/>
  <c r="BC2060" i="5"/>
  <c r="BC2061" i="5"/>
  <c r="BC2062" i="5"/>
  <c r="BC2063" i="5"/>
  <c r="BC2064" i="5"/>
  <c r="BC2065" i="5"/>
  <c r="BC2066" i="5"/>
  <c r="BC2067" i="5"/>
  <c r="BC2068" i="5"/>
  <c r="BC2069" i="5"/>
  <c r="BC2070" i="5"/>
  <c r="BC2071" i="5"/>
  <c r="BC2072" i="5"/>
  <c r="BC2073" i="5"/>
  <c r="BC2074" i="5"/>
  <c r="BC2075" i="5"/>
  <c r="BC2076" i="5"/>
  <c r="BC2077" i="5"/>
  <c r="BC2078" i="5"/>
  <c r="BC2079" i="5"/>
  <c r="BC2080" i="5"/>
  <c r="BC2081" i="5"/>
  <c r="BC2082" i="5"/>
  <c r="BC2083" i="5"/>
  <c r="BC2084" i="5"/>
  <c r="BC2085" i="5"/>
  <c r="BC2086" i="5"/>
  <c r="BC2087" i="5"/>
  <c r="BC2088" i="5"/>
  <c r="BC2089" i="5"/>
  <c r="BC2090" i="5"/>
  <c r="BC2091" i="5"/>
  <c r="BC2092" i="5"/>
  <c r="BC2093" i="5"/>
  <c r="BC2094" i="5"/>
  <c r="BC2095" i="5"/>
  <c r="BC2096" i="5"/>
  <c r="BC2097" i="5"/>
  <c r="BC2098" i="5"/>
  <c r="BC2099" i="5"/>
  <c r="BC2100" i="5"/>
  <c r="BC2101" i="5"/>
  <c r="BC2102" i="5"/>
  <c r="BC2103" i="5"/>
  <c r="BC2104" i="5"/>
  <c r="BC2105" i="5"/>
  <c r="BC2106" i="5"/>
  <c r="BC2107" i="5"/>
  <c r="BC2108" i="5"/>
  <c r="BC2109" i="5"/>
  <c r="BC2110" i="5"/>
  <c r="BC2111" i="5"/>
  <c r="BC2112" i="5"/>
  <c r="BC2113" i="5"/>
  <c r="BC2114" i="5"/>
  <c r="BC2115" i="5"/>
  <c r="BC2116" i="5"/>
  <c r="BC2117" i="5"/>
  <c r="BC2118" i="5"/>
  <c r="BC2119" i="5"/>
  <c r="BC2120" i="5"/>
  <c r="BC2121" i="5"/>
  <c r="BC2122" i="5"/>
  <c r="BC2123" i="5"/>
  <c r="BC2124" i="5"/>
  <c r="BC2125" i="5"/>
  <c r="BC2126" i="5"/>
  <c r="BC2127" i="5"/>
  <c r="BC2128" i="5"/>
  <c r="BC2129" i="5"/>
  <c r="BC2130" i="5"/>
  <c r="BC2131" i="5"/>
  <c r="BC2132" i="5"/>
  <c r="BC2133" i="5"/>
  <c r="BC2134" i="5"/>
  <c r="BC2135" i="5"/>
  <c r="BC2136" i="5"/>
  <c r="BC2137" i="5"/>
  <c r="BC2138" i="5"/>
  <c r="BC2139" i="5"/>
  <c r="BC2140" i="5"/>
  <c r="BC2141" i="5"/>
  <c r="BC2142" i="5"/>
  <c r="BC2143" i="5"/>
  <c r="BC2144" i="5"/>
  <c r="BC2145" i="5"/>
  <c r="BC2146" i="5"/>
  <c r="BC2147" i="5"/>
  <c r="BC2148" i="5"/>
  <c r="BC2149" i="5"/>
  <c r="BC2150" i="5"/>
  <c r="BC2151" i="5"/>
  <c r="BC2152" i="5"/>
  <c r="BC2153" i="5"/>
  <c r="BC2154" i="5"/>
  <c r="BC2155" i="5"/>
  <c r="BC2156" i="5"/>
  <c r="BC2157" i="5"/>
  <c r="BC2158" i="5"/>
  <c r="BC2159" i="5"/>
  <c r="BC2160" i="5"/>
  <c r="BC2161" i="5"/>
  <c r="BC2162" i="5"/>
  <c r="BC2163" i="5"/>
  <c r="BC2164" i="5"/>
  <c r="BC2165" i="5"/>
  <c r="BC2166" i="5"/>
  <c r="BC2167" i="5"/>
  <c r="BC2168" i="5"/>
  <c r="BC2169" i="5"/>
  <c r="BC2170" i="5"/>
  <c r="BC2171" i="5"/>
  <c r="BC2172" i="5"/>
  <c r="BC2173" i="5"/>
  <c r="BC2174" i="5"/>
  <c r="BC2175" i="5"/>
  <c r="BC2176" i="5"/>
  <c r="BC2177" i="5"/>
  <c r="BC2178" i="5"/>
  <c r="BC2179" i="5"/>
  <c r="BC2180" i="5"/>
  <c r="BC2181" i="5"/>
  <c r="BC2182" i="5"/>
  <c r="BC2183" i="5"/>
  <c r="BC2184" i="5"/>
  <c r="BC2185" i="5"/>
  <c r="BC2186" i="5"/>
  <c r="BC2187" i="5"/>
  <c r="BC2188" i="5"/>
  <c r="BC2189" i="5"/>
  <c r="BC2190" i="5"/>
  <c r="BC2191" i="5"/>
  <c r="BC2192" i="5"/>
  <c r="BC2193" i="5"/>
  <c r="BC2194" i="5"/>
  <c r="BC2195" i="5"/>
  <c r="BC2196" i="5"/>
  <c r="BC2197" i="5"/>
  <c r="BC2198" i="5"/>
  <c r="BC2199" i="5"/>
  <c r="BC2200" i="5"/>
  <c r="BC2201" i="5"/>
  <c r="BC2202" i="5"/>
  <c r="BC2203" i="5"/>
  <c r="BC2204" i="5"/>
  <c r="BC2205" i="5"/>
  <c r="BC2206" i="5"/>
  <c r="BC2207" i="5"/>
  <c r="BC2208" i="5"/>
  <c r="BC2209" i="5"/>
  <c r="BC2210" i="5"/>
  <c r="BC2211" i="5"/>
  <c r="BC2212" i="5"/>
  <c r="BC2213" i="5"/>
  <c r="BC2214" i="5"/>
  <c r="BC2215" i="5"/>
  <c r="BC2216" i="5"/>
  <c r="BC2217" i="5"/>
  <c r="BC2218" i="5"/>
  <c r="BC2219" i="5"/>
  <c r="BC2220" i="5"/>
  <c r="BC2221" i="5"/>
  <c r="BC2222" i="5"/>
  <c r="BC2223" i="5"/>
  <c r="BC2224" i="5"/>
  <c r="BC2225" i="5"/>
  <c r="BC2226" i="5"/>
  <c r="BC2227" i="5"/>
  <c r="BC2228" i="5"/>
  <c r="BC2229" i="5"/>
  <c r="BC2230" i="5"/>
  <c r="BC2231" i="5"/>
  <c r="BC2232" i="5"/>
  <c r="BC2233" i="5"/>
  <c r="BC2234" i="5"/>
  <c r="BC2235" i="5"/>
  <c r="BC2236" i="5"/>
  <c r="BC2237" i="5"/>
  <c r="BC2238" i="5"/>
  <c r="BC2239" i="5"/>
  <c r="BC2240" i="5"/>
  <c r="BC2241" i="5"/>
  <c r="BC2242" i="5"/>
  <c r="BC2243" i="5"/>
  <c r="BC2244" i="5"/>
  <c r="BC2245" i="5"/>
  <c r="BC2246" i="5"/>
  <c r="BC2247" i="5"/>
  <c r="BC2248" i="5"/>
  <c r="BC2249" i="5"/>
  <c r="BC2250" i="5"/>
  <c r="BC2251" i="5"/>
  <c r="BC2252" i="5"/>
  <c r="BC2253" i="5"/>
  <c r="BC2254" i="5"/>
  <c r="BC2255" i="5"/>
  <c r="BC2256" i="5"/>
  <c r="BC2257" i="5"/>
  <c r="BC2258" i="5"/>
  <c r="BC2259" i="5"/>
  <c r="BC2260" i="5"/>
  <c r="BC2261" i="5"/>
  <c r="BC2262" i="5"/>
  <c r="BC2263" i="5"/>
  <c r="BC2264" i="5"/>
  <c r="BC2265" i="5"/>
  <c r="BC2266" i="5"/>
  <c r="BC2267" i="5"/>
  <c r="BC2268" i="5"/>
  <c r="BC2269" i="5"/>
  <c r="BC2270" i="5"/>
  <c r="BC2271" i="5"/>
  <c r="BC2272" i="5"/>
  <c r="BC2273" i="5"/>
  <c r="BC2274" i="5"/>
  <c r="BC2275" i="5"/>
  <c r="BC2276" i="5"/>
  <c r="BC2277" i="5"/>
  <c r="BC2278" i="5"/>
  <c r="BC2279" i="5"/>
  <c r="BC2280" i="5"/>
  <c r="BC2281" i="5"/>
  <c r="BC2282" i="5"/>
  <c r="BC2283" i="5"/>
  <c r="BC2284" i="5"/>
  <c r="BC2285" i="5"/>
  <c r="BC2286" i="5"/>
  <c r="BC2287" i="5"/>
  <c r="BC2288" i="5"/>
  <c r="BC2289" i="5"/>
  <c r="BC2290" i="5"/>
  <c r="BC2291" i="5"/>
  <c r="BC2292" i="5"/>
  <c r="BC2293" i="5"/>
  <c r="BC2294" i="5"/>
  <c r="BC2295" i="5"/>
  <c r="BC2296" i="5"/>
  <c r="BC2297" i="5"/>
  <c r="BC2298" i="5"/>
  <c r="BC2299" i="5"/>
  <c r="BC2300" i="5"/>
  <c r="BC2301" i="5"/>
  <c r="BC2302" i="5"/>
  <c r="BC2303" i="5"/>
  <c r="BC2304" i="5"/>
  <c r="BC2305" i="5"/>
  <c r="BC2306" i="5"/>
  <c r="BC2307" i="5"/>
  <c r="BC2308" i="5"/>
  <c r="BC2309" i="5"/>
  <c r="BC2310" i="5"/>
  <c r="BC2311" i="5"/>
  <c r="BC2312" i="5"/>
  <c r="BC2313" i="5"/>
  <c r="BC2314" i="5"/>
  <c r="BC2315" i="5"/>
  <c r="BC2316" i="5"/>
  <c r="BC2317" i="5"/>
  <c r="BC2318" i="5"/>
  <c r="BC2319" i="5"/>
  <c r="BC2320" i="5"/>
  <c r="BC2321" i="5"/>
  <c r="BC2322" i="5"/>
  <c r="BC2323" i="5"/>
  <c r="BC2324" i="5"/>
  <c r="BC2325" i="5"/>
  <c r="BC2326" i="5"/>
  <c r="BC2327" i="5"/>
  <c r="BC2328" i="5"/>
  <c r="BC2329" i="5"/>
  <c r="BC2330" i="5"/>
  <c r="BC2331" i="5"/>
  <c r="BC2332" i="5"/>
  <c r="BC2333" i="5"/>
  <c r="BC2334" i="5"/>
  <c r="BC2335" i="5"/>
  <c r="BC2336" i="5"/>
  <c r="BC2337" i="5"/>
  <c r="BC2338" i="5"/>
  <c r="BC2339" i="5"/>
  <c r="BC2340" i="5"/>
  <c r="BC2341" i="5"/>
  <c r="BC2342" i="5"/>
  <c r="BC2343" i="5"/>
  <c r="BC2344" i="5"/>
  <c r="BC2345" i="5"/>
  <c r="BC2346" i="5"/>
  <c r="BC2347" i="5"/>
  <c r="BC2348" i="5"/>
  <c r="BC2349" i="5"/>
  <c r="BC2350" i="5"/>
  <c r="BC2351" i="5"/>
  <c r="BC2352" i="5"/>
  <c r="BC2353" i="5"/>
  <c r="BC2354" i="5"/>
  <c r="BC2355" i="5"/>
  <c r="BC2356" i="5"/>
  <c r="BC2357" i="5"/>
  <c r="BC2358" i="5"/>
  <c r="BC2359" i="5"/>
  <c r="BC2360" i="5"/>
  <c r="BC2361" i="5"/>
  <c r="BC2362" i="5"/>
  <c r="BC2363" i="5"/>
  <c r="BC2364" i="5"/>
  <c r="BC2365" i="5"/>
  <c r="BC2366" i="5"/>
  <c r="BC2367" i="5"/>
  <c r="BC2368" i="5"/>
  <c r="BC2369" i="5"/>
  <c r="BC2370" i="5"/>
  <c r="BC2371" i="5"/>
  <c r="BC2372" i="5"/>
  <c r="BC2373" i="5"/>
  <c r="BC2374" i="5"/>
  <c r="BC2375" i="5"/>
  <c r="BC2376" i="5"/>
  <c r="BC2377" i="5"/>
  <c r="BC2378" i="5"/>
  <c r="BC2379" i="5"/>
  <c r="BC2380" i="5"/>
  <c r="BC2381" i="5"/>
  <c r="BC2382" i="5"/>
  <c r="BC2383" i="5"/>
  <c r="BC2384" i="5"/>
  <c r="BC2385" i="5"/>
  <c r="BC2386" i="5"/>
  <c r="BC2387" i="5"/>
  <c r="BC2388" i="5"/>
  <c r="BC2389" i="5"/>
  <c r="BC2390" i="5"/>
  <c r="BC2391" i="5"/>
  <c r="BC2392" i="5"/>
  <c r="BC2393" i="5"/>
  <c r="BC2394" i="5"/>
  <c r="BC2395" i="5"/>
  <c r="BC2396" i="5"/>
  <c r="BC2397" i="5"/>
  <c r="BC2398" i="5"/>
  <c r="BC2399" i="5"/>
  <c r="BC2400" i="5"/>
  <c r="BC2401" i="5"/>
  <c r="BC2402" i="5"/>
  <c r="BC2403" i="5"/>
  <c r="BC2404" i="5"/>
  <c r="BC2405" i="5"/>
  <c r="BC2406" i="5"/>
  <c r="BC2407" i="5"/>
  <c r="BC2408" i="5"/>
  <c r="BC2409" i="5"/>
  <c r="BC2410" i="5"/>
  <c r="BC2411" i="5"/>
  <c r="BC2412" i="5"/>
  <c r="BC2413" i="5"/>
  <c r="BC2414" i="5"/>
  <c r="BC2415" i="5"/>
  <c r="BC2416" i="5"/>
  <c r="BC2417" i="5"/>
  <c r="BC2418" i="5"/>
  <c r="BC2419" i="5"/>
  <c r="BC2420" i="5"/>
  <c r="BC2421" i="5"/>
  <c r="BC2422" i="5"/>
  <c r="BC2423" i="5"/>
  <c r="BC2424" i="5"/>
  <c r="BC2425" i="5"/>
  <c r="BC2426" i="5"/>
  <c r="BC2427" i="5"/>
  <c r="BC2428" i="5"/>
  <c r="BC2429" i="5"/>
  <c r="BC2430" i="5"/>
  <c r="BC2431" i="5"/>
  <c r="BC2432" i="5"/>
  <c r="BC2433" i="5"/>
  <c r="BC2434" i="5"/>
  <c r="BC2435" i="5"/>
  <c r="BC2436" i="5"/>
  <c r="BC2437" i="5"/>
  <c r="BC2438" i="5"/>
  <c r="BC2439" i="5"/>
  <c r="BC2440" i="5"/>
  <c r="BC2441" i="5"/>
  <c r="BC2442" i="5"/>
  <c r="BC2443" i="5"/>
  <c r="BC2444" i="5"/>
  <c r="BC2445" i="5"/>
  <c r="BC2446" i="5"/>
  <c r="BC2447" i="5"/>
  <c r="BC2448" i="5"/>
  <c r="BC2449" i="5"/>
  <c r="BC2450" i="5"/>
  <c r="BC2451" i="5"/>
  <c r="BC2452" i="5"/>
  <c r="BC2453" i="5"/>
  <c r="BC2454" i="5"/>
  <c r="BC2455" i="5"/>
  <c r="BC2456" i="5"/>
  <c r="BC2457" i="5"/>
  <c r="BC2458" i="5"/>
  <c r="BC2459" i="5"/>
  <c r="BC2460" i="5"/>
  <c r="BC2461" i="5"/>
  <c r="BC2462" i="5"/>
  <c r="BC2463" i="5"/>
  <c r="BC2464" i="5"/>
  <c r="BC2465" i="5"/>
  <c r="BC2466" i="5"/>
  <c r="BC2467" i="5"/>
  <c r="BC2468" i="5"/>
  <c r="BC2469" i="5"/>
  <c r="BC2470" i="5"/>
  <c r="BC2471" i="5"/>
  <c r="BC2472" i="5"/>
  <c r="BC2473" i="5"/>
  <c r="BC2474" i="5"/>
  <c r="BC2475" i="5"/>
  <c r="BC2476" i="5"/>
  <c r="BC2477" i="5"/>
  <c r="BC2478" i="5"/>
  <c r="BC2479" i="5"/>
  <c r="BC2480" i="5"/>
  <c r="BC2481" i="5"/>
  <c r="BC2482" i="5"/>
  <c r="BC2483" i="5"/>
  <c r="BC2484" i="5"/>
  <c r="BC2485" i="5"/>
  <c r="BC2486" i="5"/>
  <c r="BC2487" i="5"/>
  <c r="BC2488" i="5"/>
  <c r="BC2489" i="5"/>
  <c r="BC2490" i="5"/>
  <c r="BC2491" i="5"/>
  <c r="BC2492" i="5"/>
  <c r="BC2493" i="5"/>
  <c r="BC2494" i="5"/>
  <c r="BC2495" i="5"/>
  <c r="BC2496" i="5"/>
  <c r="BC2497" i="5"/>
  <c r="BC2498" i="5"/>
  <c r="BC2499" i="5"/>
  <c r="BC2500" i="5"/>
  <c r="BC2501" i="5"/>
  <c r="BC2502" i="5"/>
  <c r="BC2503" i="5"/>
  <c r="BC2504" i="5"/>
  <c r="BC2505" i="5"/>
  <c r="BC2506" i="5"/>
  <c r="BC2507" i="5"/>
  <c r="BC2508" i="5"/>
  <c r="BC2509" i="5"/>
  <c r="BC2510" i="5"/>
  <c r="BC2511" i="5"/>
  <c r="BC2512" i="5"/>
  <c r="BC2513" i="5"/>
  <c r="BC2514" i="5"/>
  <c r="BC2515" i="5"/>
  <c r="BC2516" i="5"/>
  <c r="BC2517" i="5"/>
  <c r="BC2518" i="5"/>
  <c r="BC2519" i="5"/>
  <c r="BC2520" i="5"/>
  <c r="BC2521" i="5"/>
  <c r="BC2522" i="5"/>
  <c r="BC2523" i="5"/>
  <c r="BC2524" i="5"/>
  <c r="BC2525" i="5"/>
  <c r="BC2526" i="5"/>
  <c r="BC2527" i="5"/>
  <c r="BC2528" i="5"/>
  <c r="BC2529" i="5"/>
  <c r="BC2530" i="5"/>
  <c r="BC2531" i="5"/>
  <c r="BC2532" i="5"/>
  <c r="BC2533" i="5"/>
  <c r="BC2534" i="5"/>
  <c r="BC2535" i="5"/>
  <c r="BC2536" i="5"/>
  <c r="BC2537" i="5"/>
  <c r="BC2538" i="5"/>
  <c r="BC2539" i="5"/>
  <c r="BC2540" i="5"/>
  <c r="BC2541" i="5"/>
  <c r="BC2542" i="5"/>
  <c r="BC2543" i="5"/>
  <c r="BC2544" i="5"/>
  <c r="BC2545" i="5"/>
  <c r="BC2546" i="5"/>
  <c r="BC2547" i="5"/>
  <c r="BC2548" i="5"/>
  <c r="BC2549" i="5"/>
  <c r="BC2550" i="5"/>
  <c r="BC2551" i="5"/>
  <c r="BC2552" i="5"/>
  <c r="BC2553" i="5"/>
  <c r="BC2554" i="5"/>
  <c r="BC2555" i="5"/>
  <c r="BC2556" i="5"/>
  <c r="BC2557" i="5"/>
  <c r="BC2558" i="5"/>
  <c r="BC2559" i="5"/>
  <c r="BC2560" i="5"/>
  <c r="BC2561" i="5"/>
  <c r="BC2562" i="5"/>
  <c r="BC2563" i="5"/>
  <c r="BC2564" i="5"/>
  <c r="BC2565" i="5"/>
  <c r="BC2566" i="5"/>
  <c r="BC2567" i="5"/>
  <c r="BC2568" i="5"/>
  <c r="BC2569" i="5"/>
  <c r="BC2570" i="5"/>
  <c r="BC2571" i="5"/>
  <c r="BC2572" i="5"/>
  <c r="BC2573" i="5"/>
  <c r="BC2574" i="5"/>
  <c r="BC2575" i="5"/>
  <c r="BC2576" i="5"/>
  <c r="BC2577" i="5"/>
  <c r="BC2578" i="5"/>
  <c r="BC2579" i="5"/>
  <c r="BC2580" i="5"/>
  <c r="BC2581" i="5"/>
  <c r="BC2582" i="5"/>
  <c r="BC2583" i="5"/>
  <c r="BC2584" i="5"/>
  <c r="BC2585" i="5"/>
  <c r="BC2586" i="5"/>
  <c r="BC2587" i="5"/>
  <c r="BC2588" i="5"/>
  <c r="BC2589" i="5"/>
  <c r="BC2590" i="5"/>
  <c r="BC2591" i="5"/>
  <c r="BC2592" i="5"/>
  <c r="BC2593" i="5"/>
  <c r="BC2594" i="5"/>
  <c r="BC2595" i="5"/>
  <c r="BC2596" i="5"/>
  <c r="BC2597" i="5"/>
  <c r="BC2598" i="5"/>
  <c r="BC2599" i="5"/>
  <c r="BC2600" i="5"/>
  <c r="BC2601" i="5"/>
  <c r="BC2602" i="5"/>
  <c r="BC2603" i="5"/>
  <c r="BC2604" i="5"/>
  <c r="BC2605" i="5"/>
  <c r="BC2606" i="5"/>
  <c r="BC2607" i="5"/>
  <c r="BC2608" i="5"/>
  <c r="BC2609" i="5"/>
  <c r="BC2610" i="5"/>
  <c r="BC2611" i="5"/>
  <c r="BC2612" i="5"/>
  <c r="BC2613" i="5"/>
  <c r="BC2614" i="5"/>
  <c r="BC2615" i="5"/>
  <c r="BC2616" i="5"/>
  <c r="BC2617" i="5"/>
  <c r="BC2618" i="5"/>
  <c r="BC2619" i="5"/>
  <c r="BC2620" i="5"/>
  <c r="BC2621" i="5"/>
  <c r="BC2622" i="5"/>
  <c r="BC2623" i="5"/>
  <c r="BC2624" i="5"/>
  <c r="BC2625" i="5"/>
  <c r="BC2626" i="5"/>
  <c r="BC2627" i="5"/>
  <c r="BC2628" i="5"/>
  <c r="BC2629" i="5"/>
  <c r="BC2630" i="5"/>
  <c r="BC2631" i="5"/>
  <c r="BC2632" i="5"/>
  <c r="BC2633" i="5"/>
  <c r="BC2634" i="5"/>
  <c r="BC2635" i="5"/>
  <c r="BC2636" i="5"/>
  <c r="BC2637" i="5"/>
  <c r="BC2638" i="5"/>
  <c r="BC2639" i="5"/>
  <c r="BC2640" i="5"/>
  <c r="BC2641" i="5"/>
  <c r="BC2642" i="5"/>
  <c r="BC2643" i="5"/>
  <c r="BC2644" i="5"/>
  <c r="BC2645" i="5"/>
  <c r="BC2646" i="5"/>
  <c r="BC2647" i="5"/>
  <c r="BC2648" i="5"/>
  <c r="BC2649" i="5"/>
  <c r="BC2650" i="5"/>
  <c r="BC2651" i="5"/>
  <c r="BC2652" i="5"/>
  <c r="BC2653" i="5"/>
  <c r="BC2654" i="5"/>
  <c r="BC2655" i="5"/>
  <c r="BC2656" i="5"/>
  <c r="BC2657" i="5"/>
  <c r="BC2658" i="5"/>
  <c r="BC2659" i="5"/>
  <c r="BC2660" i="5"/>
  <c r="BC2661" i="5"/>
  <c r="BC2662" i="5"/>
  <c r="BC2663" i="5"/>
  <c r="BC2664" i="5"/>
  <c r="BC2665" i="5"/>
  <c r="BC2666" i="5"/>
  <c r="BC2667" i="5"/>
  <c r="BC2668" i="5"/>
  <c r="BC2669" i="5"/>
  <c r="BC2670" i="5"/>
  <c r="BC2671" i="5"/>
  <c r="BC2672" i="5"/>
  <c r="BC2673" i="5"/>
  <c r="BC2674" i="5"/>
  <c r="BC2675" i="5"/>
  <c r="BC2676" i="5"/>
  <c r="BC2677" i="5"/>
  <c r="BC2678" i="5"/>
  <c r="BC2679" i="5"/>
  <c r="BC2680" i="5"/>
  <c r="BC2681" i="5"/>
  <c r="BC2682" i="5"/>
  <c r="BC2683" i="5"/>
  <c r="BC2684" i="5"/>
  <c r="BC2685" i="5"/>
  <c r="BC2686" i="5"/>
  <c r="BC2687" i="5"/>
  <c r="BC2688" i="5"/>
  <c r="BC2689" i="5"/>
  <c r="BC2690" i="5"/>
  <c r="BC2691" i="5"/>
  <c r="BC2692" i="5"/>
  <c r="BC2693" i="5"/>
  <c r="BC2694" i="5"/>
  <c r="BC2695" i="5"/>
  <c r="BC2696" i="5"/>
  <c r="BC2697" i="5"/>
  <c r="BC2698" i="5"/>
  <c r="BC2699" i="5"/>
  <c r="BC2700" i="5"/>
  <c r="BC2701" i="5"/>
  <c r="BC2702" i="5"/>
  <c r="BC2703" i="5"/>
  <c r="BC2704" i="5"/>
  <c r="BC2705" i="5"/>
  <c r="BC2706" i="5"/>
  <c r="BC2707" i="5"/>
  <c r="BC2708" i="5"/>
  <c r="BC2709" i="5"/>
  <c r="BC2710" i="5"/>
  <c r="BC2711" i="5"/>
  <c r="BC2712" i="5"/>
  <c r="BC2713" i="5"/>
  <c r="BC2714" i="5"/>
  <c r="BC2715" i="5"/>
  <c r="BC2716" i="5"/>
  <c r="BC2717" i="5"/>
  <c r="BC2718" i="5"/>
  <c r="BC2719" i="5"/>
  <c r="BC2720" i="5"/>
  <c r="BC2721" i="5"/>
  <c r="BC2722" i="5"/>
  <c r="BC2723" i="5"/>
  <c r="BC2724" i="5"/>
  <c r="BC2725" i="5"/>
  <c r="BC2726" i="5"/>
  <c r="BC2727" i="5"/>
  <c r="BC2728" i="5"/>
  <c r="BC2729" i="5"/>
  <c r="BC2730" i="5"/>
  <c r="BC2731" i="5"/>
  <c r="BC2732" i="5"/>
  <c r="BC2733" i="5"/>
  <c r="BC2734" i="5"/>
  <c r="BC2735" i="5"/>
  <c r="BC2736" i="5"/>
  <c r="BC2737" i="5"/>
  <c r="BC2738" i="5"/>
  <c r="BC2739" i="5"/>
  <c r="BC2740" i="5"/>
  <c r="BC2741" i="5"/>
  <c r="BC2742" i="5"/>
  <c r="BC2743" i="5"/>
  <c r="BC2744" i="5"/>
  <c r="BC2745" i="5"/>
  <c r="BC2746" i="5"/>
  <c r="BC2747" i="5"/>
  <c r="BC2748" i="5"/>
  <c r="BC2749" i="5"/>
  <c r="BC2750" i="5"/>
  <c r="BC2751" i="5"/>
  <c r="BC2752" i="5"/>
  <c r="BC2753" i="5"/>
  <c r="BC2754" i="5"/>
  <c r="BC2755" i="5"/>
  <c r="BC2756" i="5"/>
  <c r="BC2757" i="5"/>
  <c r="BC2758" i="5"/>
  <c r="BC2759" i="5"/>
  <c r="BC2760" i="5"/>
  <c r="BC2761" i="5"/>
  <c r="BC2762" i="5"/>
  <c r="BC2763" i="5"/>
  <c r="BC2764" i="5"/>
  <c r="BC2765" i="5"/>
  <c r="BC2766" i="5"/>
  <c r="BC2767" i="5"/>
  <c r="BC2768" i="5"/>
  <c r="BC2769" i="5"/>
  <c r="BC2770" i="5"/>
  <c r="BC2771" i="5"/>
  <c r="BC2772" i="5"/>
  <c r="BC2773" i="5"/>
  <c r="BC2774" i="5"/>
  <c r="BC2775" i="5"/>
  <c r="BC2776" i="5"/>
  <c r="BC2777" i="5"/>
  <c r="BC2778" i="5"/>
  <c r="BC2779" i="5"/>
  <c r="BC2780" i="5"/>
  <c r="BC2781" i="5"/>
  <c r="BC2782" i="5"/>
  <c r="BC2783" i="5"/>
  <c r="BC2784" i="5"/>
  <c r="BC2785" i="5"/>
  <c r="BC2786" i="5"/>
  <c r="BC2787" i="5"/>
  <c r="BC2788" i="5"/>
  <c r="BC2789" i="5"/>
  <c r="BC2790" i="5"/>
  <c r="BC2791" i="5"/>
  <c r="BC2792" i="5"/>
  <c r="BC2793" i="5"/>
  <c r="BC2794" i="5"/>
  <c r="BC2795" i="5"/>
  <c r="BC2796" i="5"/>
  <c r="BC2797" i="5"/>
  <c r="BC2798" i="5"/>
  <c r="BC2799" i="5"/>
  <c r="BC2800" i="5"/>
  <c r="BC2801" i="5"/>
  <c r="BC2802" i="5"/>
  <c r="BC2803" i="5"/>
  <c r="BC2804" i="5"/>
  <c r="BC2805" i="5"/>
  <c r="BC2806" i="5"/>
  <c r="BC2807" i="5"/>
  <c r="BC2808" i="5"/>
  <c r="BC2809" i="5"/>
  <c r="BC2810" i="5"/>
  <c r="BC2811" i="5"/>
  <c r="BC2812" i="5"/>
  <c r="BC2813" i="5"/>
  <c r="BC2814" i="5"/>
  <c r="BC2815" i="5"/>
  <c r="BC2816" i="5"/>
  <c r="BC2817" i="5"/>
  <c r="BC2818" i="5"/>
  <c r="BC2819" i="5"/>
  <c r="BC2820" i="5"/>
  <c r="BC2821" i="5"/>
  <c r="BC2822" i="5"/>
  <c r="BC2823" i="5"/>
  <c r="BC2824" i="5"/>
  <c r="BC2825" i="5"/>
  <c r="BC2826" i="5"/>
  <c r="BC2827" i="5"/>
  <c r="BC2828" i="5"/>
  <c r="BC2829" i="5"/>
  <c r="BC2830" i="5"/>
  <c r="BC2831" i="5"/>
  <c r="BC2832" i="5"/>
  <c r="BC2833" i="5"/>
  <c r="BC2834" i="5"/>
  <c r="BC2835" i="5"/>
  <c r="BC2836" i="5"/>
  <c r="BC2837" i="5"/>
  <c r="BC2838" i="5"/>
  <c r="BC2839" i="5"/>
  <c r="BC2840" i="5"/>
  <c r="BC2841" i="5"/>
  <c r="BC2842" i="5"/>
  <c r="BC2843" i="5"/>
  <c r="BC2844" i="5"/>
  <c r="BC2845" i="5"/>
  <c r="BC2846" i="5"/>
  <c r="BC2847" i="5"/>
  <c r="BC2848" i="5"/>
  <c r="BC2849" i="5"/>
  <c r="BC2850" i="5"/>
  <c r="BC2851" i="5"/>
  <c r="BC2852" i="5"/>
  <c r="BC2853" i="5"/>
  <c r="BC2854" i="5"/>
  <c r="BC2855" i="5"/>
  <c r="BC2856" i="5"/>
  <c r="BC2857" i="5"/>
  <c r="BC2858" i="5"/>
  <c r="BC2859" i="5"/>
  <c r="BC2860" i="5"/>
  <c r="BC2861" i="5"/>
  <c r="BC2862" i="5"/>
  <c r="BC2863" i="5"/>
  <c r="BC2864" i="5"/>
  <c r="BC2865" i="5"/>
  <c r="BC2866" i="5"/>
  <c r="BC2867" i="5"/>
  <c r="BC2868" i="5"/>
  <c r="BC2869" i="5"/>
  <c r="BC2870" i="5"/>
  <c r="BC2871" i="5"/>
  <c r="BC2872" i="5"/>
  <c r="BC2873" i="5"/>
  <c r="BC2874" i="5"/>
  <c r="BC2875" i="5"/>
  <c r="BC2876" i="5"/>
  <c r="BC2877" i="5"/>
  <c r="BC2878" i="5"/>
  <c r="BC2879" i="5"/>
  <c r="BC2880" i="5"/>
  <c r="BC2881" i="5"/>
  <c r="BC2882" i="5"/>
  <c r="BC2883" i="5"/>
  <c r="BC2884" i="5"/>
  <c r="BC2885" i="5"/>
  <c r="BC2886" i="5"/>
  <c r="BC2887" i="5"/>
  <c r="BC2888" i="5"/>
  <c r="BC2889" i="5"/>
  <c r="BC2890" i="5"/>
  <c r="BC2891" i="5"/>
  <c r="BC2892" i="5"/>
  <c r="BC2893" i="5"/>
  <c r="BC2894" i="5"/>
  <c r="BC2895" i="5"/>
  <c r="BC2896" i="5"/>
  <c r="BC2897" i="5"/>
  <c r="BC2898" i="5"/>
  <c r="BC2899" i="5"/>
  <c r="BC2900" i="5"/>
  <c r="BC2901" i="5"/>
  <c r="BC2902" i="5"/>
  <c r="BC2903" i="5"/>
  <c r="BC2904" i="5"/>
  <c r="BC2905" i="5"/>
  <c r="BC2906" i="5"/>
  <c r="BC2907" i="5"/>
  <c r="BC2908" i="5"/>
  <c r="BC2909" i="5"/>
  <c r="BC2910" i="5"/>
  <c r="BC2911" i="5"/>
  <c r="BC2912" i="5"/>
  <c r="BC2913" i="5"/>
  <c r="BC2914" i="5"/>
  <c r="BC2915" i="5"/>
  <c r="BC2916" i="5"/>
  <c r="BC2917" i="5"/>
  <c r="BC2918" i="5"/>
  <c r="BC2919" i="5"/>
  <c r="BC2920" i="5"/>
  <c r="BC2921" i="5"/>
  <c r="BC2922" i="5"/>
  <c r="BC2923" i="5"/>
  <c r="BC2924" i="5"/>
  <c r="BC2925" i="5"/>
  <c r="BC2926" i="5"/>
  <c r="BC2927" i="5"/>
  <c r="BC2928" i="5"/>
  <c r="BC2929" i="5"/>
  <c r="BC2930" i="5"/>
  <c r="BC2931" i="5"/>
  <c r="BC2932" i="5"/>
  <c r="BC2933" i="5"/>
  <c r="BC2934" i="5"/>
  <c r="BC2935" i="5"/>
  <c r="BC2936" i="5"/>
  <c r="BC2937" i="5"/>
  <c r="BC2938" i="5"/>
  <c r="BC2939" i="5"/>
  <c r="BC2940" i="5"/>
  <c r="BC2941" i="5"/>
  <c r="BC2942" i="5"/>
  <c r="BC2943" i="5"/>
  <c r="BC2944" i="5"/>
  <c r="BC2945" i="5"/>
  <c r="BC2946" i="5"/>
  <c r="BC2947" i="5"/>
  <c r="BC2948" i="5"/>
  <c r="BC2949" i="5"/>
  <c r="BC2950" i="5"/>
  <c r="BC2951" i="5"/>
  <c r="BC2952" i="5"/>
  <c r="BC2953" i="5"/>
  <c r="BC2954" i="5"/>
  <c r="BC2955" i="5"/>
  <c r="BC2956" i="5"/>
  <c r="BC2957" i="5"/>
  <c r="BC2958" i="5"/>
  <c r="BC2959" i="5"/>
  <c r="BC2960" i="5"/>
  <c r="BC2961" i="5"/>
  <c r="BC2962" i="5"/>
  <c r="BC2963" i="5"/>
  <c r="BC2964" i="5"/>
  <c r="BC2965" i="5"/>
  <c r="BC2966" i="5"/>
  <c r="BC2967" i="5"/>
  <c r="BC2968" i="5"/>
  <c r="BC2969" i="5"/>
  <c r="BC2970" i="5"/>
  <c r="BC2971" i="5"/>
  <c r="BC2972" i="5"/>
  <c r="BC2973" i="5"/>
  <c r="BC2974" i="5"/>
  <c r="BC2975" i="5"/>
  <c r="BC2976" i="5"/>
  <c r="BC2977" i="5"/>
  <c r="BC2978" i="5"/>
  <c r="BC2979" i="5"/>
  <c r="BC2980" i="5"/>
  <c r="BC2981" i="5"/>
  <c r="BC2982" i="5"/>
  <c r="BC2983" i="5"/>
  <c r="BC2984" i="5"/>
  <c r="BC2985" i="5"/>
  <c r="BC2986" i="5"/>
  <c r="BC2987" i="5"/>
  <c r="BC2988" i="5"/>
  <c r="BC2989" i="5"/>
  <c r="BC2990" i="5"/>
  <c r="BC2991" i="5"/>
  <c r="BC2992" i="5"/>
  <c r="BC2993" i="5"/>
  <c r="BC2994" i="5"/>
  <c r="BC2995" i="5"/>
  <c r="BC2996" i="5"/>
  <c r="BC2997" i="5"/>
  <c r="BC2998" i="5"/>
  <c r="BC2999" i="5"/>
  <c r="BC3000" i="5"/>
  <c r="BC3001" i="5"/>
  <c r="BC3002" i="5"/>
  <c r="BC3003" i="5"/>
  <c r="BC3004" i="5"/>
  <c r="BC3005" i="5"/>
  <c r="BC3006" i="5"/>
  <c r="BC3007" i="5"/>
  <c r="BC3008" i="5"/>
  <c r="BC3009" i="5"/>
  <c r="BC3010" i="5"/>
  <c r="BC3011" i="5"/>
  <c r="BC3012" i="5"/>
  <c r="BC3013" i="5"/>
  <c r="BC3014" i="5"/>
  <c r="BC3015" i="5"/>
  <c r="BC3016" i="5"/>
  <c r="BC3017" i="5"/>
  <c r="BC3018" i="5"/>
  <c r="BC3019" i="5"/>
  <c r="BC3020" i="5"/>
  <c r="BC3021" i="5"/>
  <c r="BC3022" i="5"/>
  <c r="BC3023" i="5"/>
  <c r="BC3024" i="5"/>
  <c r="BC3025" i="5"/>
  <c r="BC3026" i="5"/>
  <c r="BC3027" i="5"/>
  <c r="BC3028" i="5"/>
  <c r="BC3029" i="5"/>
  <c r="BC3030" i="5"/>
  <c r="BC3031" i="5"/>
  <c r="BC3032" i="5"/>
  <c r="BC3033" i="5"/>
  <c r="BC3034" i="5"/>
  <c r="BC3035" i="5"/>
  <c r="BC3036" i="5"/>
  <c r="BC3037" i="5"/>
  <c r="BC3038" i="5"/>
  <c r="BC3039" i="5"/>
  <c r="BC3040" i="5"/>
  <c r="BC3041" i="5"/>
  <c r="BC3042" i="5"/>
  <c r="BC3043" i="5"/>
  <c r="BC3044" i="5"/>
  <c r="BC3045" i="5"/>
  <c r="BC3046" i="5"/>
  <c r="BC3047" i="5"/>
  <c r="BC3048" i="5"/>
  <c r="BC3049" i="5"/>
  <c r="BC3050" i="5"/>
  <c r="BC3051" i="5"/>
  <c r="BC3052" i="5"/>
  <c r="BC3053" i="5"/>
  <c r="BC3054" i="5"/>
  <c r="BC3055" i="5"/>
  <c r="BC3056" i="5"/>
  <c r="BC3057" i="5"/>
  <c r="BC3058" i="5"/>
  <c r="BC3059" i="5"/>
  <c r="BC3060" i="5"/>
  <c r="BC3061" i="5"/>
  <c r="BC3062" i="5"/>
  <c r="BC3063" i="5"/>
  <c r="BC3064" i="5"/>
  <c r="BC3065" i="5"/>
  <c r="BC3066" i="5"/>
  <c r="BC3067" i="5"/>
  <c r="BC3068" i="5"/>
  <c r="BC3069" i="5"/>
  <c r="BC3070" i="5"/>
  <c r="BC3071" i="5"/>
  <c r="BC3072" i="5"/>
  <c r="BC3073" i="5"/>
  <c r="BC3074" i="5"/>
  <c r="BC3075" i="5"/>
  <c r="BC3076" i="5"/>
  <c r="BC3077" i="5"/>
  <c r="BC3078" i="5"/>
  <c r="BC3079" i="5"/>
  <c r="BC3080" i="5"/>
  <c r="BC3081" i="5"/>
  <c r="BC3082" i="5"/>
  <c r="BC3083" i="5"/>
  <c r="BC3084" i="5"/>
  <c r="BC3085" i="5"/>
  <c r="BC3086" i="5"/>
  <c r="BC3087" i="5"/>
  <c r="BC3088" i="5"/>
  <c r="BC3089" i="5"/>
  <c r="BC3090" i="5"/>
  <c r="BC3091" i="5"/>
  <c r="BC3092" i="5"/>
  <c r="BC3093" i="5"/>
  <c r="BC3094" i="5"/>
  <c r="BC3095" i="5"/>
  <c r="BC3096" i="5"/>
  <c r="BC3097" i="5"/>
  <c r="BC3098" i="5"/>
  <c r="BC3099" i="5"/>
  <c r="BC3100" i="5"/>
  <c r="BC3101" i="5"/>
  <c r="BC3102" i="5"/>
  <c r="BC3103" i="5"/>
  <c r="BC3104" i="5"/>
  <c r="BC3105" i="5"/>
  <c r="BC3106" i="5"/>
  <c r="BC3107" i="5"/>
  <c r="BC3108" i="5"/>
  <c r="BC3109" i="5"/>
  <c r="BC3110" i="5"/>
  <c r="BC3111" i="5"/>
  <c r="BC3112" i="5"/>
  <c r="BC3113" i="5"/>
  <c r="BC3114" i="5"/>
  <c r="BC3115" i="5"/>
  <c r="BC3116" i="5"/>
  <c r="BC3117" i="5"/>
  <c r="BC3118" i="5"/>
  <c r="BC3119" i="5"/>
  <c r="BC3120" i="5"/>
  <c r="BC3121" i="5"/>
  <c r="BC3122" i="5"/>
  <c r="BC3123" i="5"/>
  <c r="BC3124" i="5"/>
  <c r="BC3125" i="5"/>
  <c r="BC3126" i="5"/>
  <c r="BC3127" i="5"/>
  <c r="BC3128" i="5"/>
  <c r="BC3129" i="5"/>
  <c r="BC3130" i="5"/>
  <c r="BC3131" i="5"/>
  <c r="BC3132" i="5"/>
  <c r="BC3133" i="5"/>
  <c r="BC3134" i="5"/>
  <c r="BC3135" i="5"/>
  <c r="BC3136" i="5"/>
  <c r="BC3137" i="5"/>
  <c r="BC3138" i="5"/>
  <c r="BC3139" i="5"/>
  <c r="BC3140" i="5"/>
  <c r="BC3141" i="5"/>
  <c r="BC3142" i="5"/>
  <c r="BC3143" i="5"/>
  <c r="BC3144" i="5"/>
  <c r="BC3145" i="5"/>
  <c r="BC3146" i="5"/>
  <c r="BC3147" i="5"/>
  <c r="BC3148" i="5"/>
  <c r="BC3149" i="5"/>
  <c r="BC3150" i="5"/>
  <c r="BC3151" i="5"/>
  <c r="BC3152" i="5"/>
  <c r="BC3153" i="5"/>
  <c r="BC3154" i="5"/>
  <c r="BC3155" i="5"/>
  <c r="BC3156" i="5"/>
  <c r="BC3157" i="5"/>
  <c r="BC3158" i="5"/>
  <c r="BC3159" i="5"/>
  <c r="BC3160" i="5"/>
  <c r="BC3161" i="5"/>
  <c r="BC3162" i="5"/>
  <c r="BC3163" i="5"/>
  <c r="BC3164" i="5"/>
  <c r="BC3165" i="5"/>
  <c r="BC3166" i="5"/>
  <c r="BC3167" i="5"/>
  <c r="BC3168" i="5"/>
  <c r="BC3169" i="5"/>
  <c r="BC3170" i="5"/>
  <c r="BC3171" i="5"/>
  <c r="BC3172" i="5"/>
  <c r="BC3173" i="5"/>
  <c r="BC3174" i="5"/>
  <c r="BC3175" i="5"/>
  <c r="BC3176" i="5"/>
  <c r="BC3177" i="5"/>
  <c r="BC3178" i="5"/>
  <c r="BC3179" i="5"/>
  <c r="BC3180" i="5"/>
  <c r="BC3181" i="5"/>
  <c r="BC3182" i="5"/>
  <c r="BC3183" i="5"/>
  <c r="BC3184" i="5"/>
  <c r="BC3185" i="5"/>
  <c r="BC3186" i="5"/>
  <c r="BC3187" i="5"/>
  <c r="BC3188" i="5"/>
  <c r="BC3189" i="5"/>
  <c r="BC3190" i="5"/>
  <c r="BC3191" i="5"/>
  <c r="BC3192" i="5"/>
  <c r="BC3193" i="5"/>
  <c r="BC3194" i="5"/>
  <c r="BC3195" i="5"/>
  <c r="BC3196" i="5"/>
  <c r="BC3197" i="5"/>
  <c r="BC3198" i="5"/>
  <c r="BC3199" i="5"/>
  <c r="BC3200" i="5"/>
  <c r="BC3201" i="5"/>
  <c r="BC3202" i="5"/>
  <c r="BC3203" i="5"/>
  <c r="BC3204" i="5"/>
  <c r="BC3205" i="5"/>
  <c r="BC3206" i="5"/>
  <c r="BC3207" i="5"/>
  <c r="BC3208" i="5"/>
  <c r="BC3209" i="5"/>
  <c r="BC3210" i="5"/>
  <c r="BC3211" i="5"/>
  <c r="BC3212" i="5"/>
  <c r="BC3213" i="5"/>
  <c r="BC3214" i="5"/>
  <c r="BC3215" i="5"/>
  <c r="BC3216" i="5"/>
  <c r="BC3217" i="5"/>
  <c r="BC3218" i="5"/>
  <c r="BC3219" i="5"/>
  <c r="BC3220" i="5"/>
  <c r="BC3221" i="5"/>
  <c r="BC3222" i="5"/>
  <c r="BC3223" i="5"/>
  <c r="BC3224" i="5"/>
  <c r="BC3225" i="5"/>
  <c r="BC3226" i="5"/>
  <c r="BC3227" i="5"/>
  <c r="BC3228" i="5"/>
  <c r="BC3229" i="5"/>
  <c r="BC3230" i="5"/>
  <c r="BC3231" i="5"/>
  <c r="BC3232" i="5"/>
  <c r="BC3233" i="5"/>
  <c r="BC3234" i="5"/>
  <c r="BC3235" i="5"/>
  <c r="BC3236" i="5"/>
  <c r="BC3237" i="5"/>
  <c r="BC3238" i="5"/>
  <c r="BC3239" i="5"/>
  <c r="BC3240" i="5"/>
  <c r="BC3241" i="5"/>
  <c r="BC3242" i="5"/>
  <c r="BC3243" i="5"/>
  <c r="BC3244" i="5"/>
  <c r="BC3245" i="5"/>
  <c r="BC3246" i="5"/>
  <c r="BC3247" i="5"/>
  <c r="BC3248" i="5"/>
  <c r="BC3249" i="5"/>
  <c r="BC3250" i="5"/>
  <c r="BC3251" i="5"/>
  <c r="BC3252" i="5"/>
  <c r="BC3253" i="5"/>
  <c r="BC3254" i="5"/>
  <c r="BC3255" i="5"/>
  <c r="BC3256" i="5"/>
  <c r="BC3257" i="5"/>
  <c r="BC3258" i="5"/>
  <c r="BC3259" i="5"/>
  <c r="BC3260" i="5"/>
  <c r="BC3261" i="5"/>
  <c r="BC3262" i="5"/>
  <c r="BC3263" i="5"/>
  <c r="BC3264" i="5"/>
  <c r="BC3265" i="5"/>
  <c r="BC3266" i="5"/>
  <c r="BC3267" i="5"/>
  <c r="BC3268" i="5"/>
  <c r="BC3269" i="5"/>
  <c r="BC3270" i="5"/>
  <c r="BC3271" i="5"/>
  <c r="BC3272" i="5"/>
  <c r="BC3273" i="5"/>
  <c r="BC3274" i="5"/>
  <c r="BC3275" i="5"/>
  <c r="BC3276" i="5"/>
  <c r="BC3277" i="5"/>
  <c r="BC3278" i="5"/>
  <c r="BC3279" i="5"/>
  <c r="BC3280" i="5"/>
  <c r="BC3281" i="5"/>
  <c r="BC3282" i="5"/>
  <c r="BC3283" i="5"/>
  <c r="BC3284" i="5"/>
  <c r="BC3285" i="5"/>
  <c r="BC3286" i="5"/>
  <c r="BC3287" i="5"/>
  <c r="BC3288" i="5"/>
  <c r="BC3289" i="5"/>
  <c r="BC3290" i="5"/>
  <c r="BC3291" i="5"/>
  <c r="BC3292" i="5"/>
  <c r="BC3293" i="5"/>
  <c r="BC3294" i="5"/>
  <c r="BC3295" i="5"/>
  <c r="BC3296" i="5"/>
  <c r="BC3297" i="5"/>
  <c r="BC3298" i="5"/>
  <c r="BC3299" i="5"/>
  <c r="BC3300" i="5"/>
  <c r="BC3301" i="5"/>
  <c r="BC3302" i="5"/>
  <c r="BC3303" i="5"/>
  <c r="BC3304" i="5"/>
  <c r="BC3305" i="5"/>
  <c r="BC3306" i="5"/>
  <c r="BC3307" i="5"/>
  <c r="BC3308" i="5"/>
  <c r="BC3309" i="5"/>
  <c r="BC3310" i="5"/>
  <c r="BC3311" i="5"/>
  <c r="BC3312" i="5"/>
  <c r="BC3313" i="5"/>
  <c r="BC3314" i="5"/>
  <c r="BC3315" i="5"/>
  <c r="BC3316" i="5"/>
  <c r="BC3317" i="5"/>
  <c r="BC3318" i="5"/>
  <c r="BC3319" i="5"/>
  <c r="BC3320" i="5"/>
  <c r="BC3321" i="5"/>
  <c r="BC3322" i="5"/>
  <c r="BC3323" i="5"/>
  <c r="BC3324" i="5"/>
  <c r="BC3325" i="5"/>
  <c r="BC3326" i="5"/>
  <c r="BC3327" i="5"/>
  <c r="BC3328" i="5"/>
  <c r="BC3329" i="5"/>
  <c r="BC3330" i="5"/>
  <c r="BC3331" i="5"/>
  <c r="BC3332" i="5"/>
  <c r="BC3333" i="5"/>
  <c r="BC3334" i="5"/>
  <c r="BC3335" i="5"/>
  <c r="BC3336" i="5"/>
  <c r="BC3337" i="5"/>
  <c r="BC3338" i="5"/>
  <c r="BC3339" i="5"/>
  <c r="BC3340" i="5"/>
  <c r="BC3341" i="5"/>
  <c r="BC3342" i="5"/>
  <c r="BC3343" i="5"/>
  <c r="BC3344" i="5"/>
  <c r="BC3345" i="5"/>
  <c r="BC3346" i="5"/>
  <c r="BC3347" i="5"/>
  <c r="BC3348" i="5"/>
  <c r="BC3349" i="5"/>
  <c r="BC3350" i="5"/>
  <c r="BC3351" i="5"/>
  <c r="BC3352" i="5"/>
  <c r="BC3353" i="5"/>
  <c r="BC3354" i="5"/>
  <c r="BC3355" i="5"/>
  <c r="BC3356" i="5"/>
  <c r="BC3357" i="5"/>
  <c r="BC3358" i="5"/>
  <c r="BC3359" i="5"/>
  <c r="BC3360" i="5"/>
  <c r="BC3361" i="5"/>
  <c r="BC3362" i="5"/>
  <c r="BC3363" i="5"/>
  <c r="BC3364" i="5"/>
  <c r="BC3365" i="5"/>
  <c r="BC3366" i="5"/>
  <c r="BC3367" i="5"/>
  <c r="BC3368" i="5"/>
  <c r="BC3369" i="5"/>
  <c r="BC3370" i="5"/>
  <c r="BC3371" i="5"/>
  <c r="BC3372" i="5"/>
  <c r="BC3373" i="5"/>
  <c r="BC3374" i="5"/>
  <c r="BC3375" i="5"/>
  <c r="BC3376" i="5"/>
  <c r="BC3377" i="5"/>
  <c r="BC3378" i="5"/>
  <c r="BC3379" i="5"/>
  <c r="BC3380" i="5"/>
  <c r="BC3381" i="5"/>
  <c r="BC3382" i="5"/>
  <c r="BC3383" i="5"/>
  <c r="BC3384" i="5"/>
  <c r="BC3385" i="5"/>
  <c r="BC3386" i="5"/>
  <c r="BC3387" i="5"/>
  <c r="BC3388" i="5"/>
  <c r="BC3389" i="5"/>
  <c r="BC3390" i="5"/>
  <c r="BC3391" i="5"/>
  <c r="BC3392" i="5"/>
  <c r="BC3393" i="5"/>
  <c r="BC3394" i="5"/>
  <c r="BC3395" i="5"/>
  <c r="BC3396" i="5"/>
  <c r="BC3397" i="5"/>
  <c r="BC3398" i="5"/>
  <c r="BC3399" i="5"/>
  <c r="BC3400" i="5"/>
  <c r="BC3401" i="5"/>
  <c r="BC3402" i="5"/>
  <c r="BC3403" i="5"/>
  <c r="BC3404" i="5"/>
  <c r="BC3405" i="5"/>
  <c r="BC3406" i="5"/>
  <c r="BC3407" i="5"/>
  <c r="BC3408" i="5"/>
  <c r="BC3409" i="5"/>
  <c r="BC3410" i="5"/>
  <c r="BC3411" i="5"/>
  <c r="BC3412" i="5"/>
  <c r="BC3413" i="5"/>
  <c r="BC3414" i="5"/>
  <c r="BC3415" i="5"/>
  <c r="BC3416" i="5"/>
  <c r="BC3417" i="5"/>
  <c r="BC3418" i="5"/>
  <c r="BC3419" i="5"/>
  <c r="BC3420" i="5"/>
  <c r="BC3421" i="5"/>
  <c r="BC3422" i="5"/>
  <c r="BC3423" i="5"/>
  <c r="BC3424" i="5"/>
  <c r="BC3425" i="5"/>
  <c r="BC3426" i="5"/>
  <c r="BC3427" i="5"/>
  <c r="BC3428" i="5"/>
  <c r="BC3429" i="5"/>
  <c r="BC3430" i="5"/>
  <c r="BC3431" i="5"/>
  <c r="BC3432" i="5"/>
  <c r="BC3433" i="5"/>
  <c r="BC3434" i="5"/>
  <c r="BC3435" i="5"/>
  <c r="BC3436" i="5"/>
  <c r="BC3437" i="5"/>
  <c r="BC3438" i="5"/>
  <c r="BC3439" i="5"/>
  <c r="BC3440" i="5"/>
  <c r="BC3441" i="5"/>
  <c r="BC3442" i="5"/>
  <c r="BC3443" i="5"/>
  <c r="BC3444" i="5"/>
  <c r="BC3445" i="5"/>
  <c r="BC3446" i="5"/>
  <c r="BC3447" i="5"/>
  <c r="BC3448" i="5"/>
  <c r="BC3449" i="5"/>
  <c r="BC3450" i="5"/>
  <c r="BC3451" i="5"/>
  <c r="BC3452" i="5"/>
  <c r="BC3453" i="5"/>
  <c r="BC3454" i="5"/>
  <c r="BC3455" i="5"/>
  <c r="BC3456" i="5"/>
  <c r="BC3457" i="5"/>
  <c r="BC3458" i="5"/>
  <c r="BC3459" i="5"/>
  <c r="BC3460" i="5"/>
  <c r="BC3461" i="5"/>
  <c r="BC3462" i="5"/>
  <c r="BC3463" i="5"/>
  <c r="BC3464" i="5"/>
  <c r="BC3465" i="5"/>
  <c r="BC3466" i="5"/>
  <c r="BC3467" i="5"/>
  <c r="BC3468" i="5"/>
  <c r="BC3469" i="5"/>
  <c r="BC3470" i="5"/>
  <c r="BC3471" i="5"/>
  <c r="BC3472" i="5"/>
  <c r="BC3473" i="5"/>
  <c r="BC3474" i="5"/>
  <c r="BC3475" i="5"/>
  <c r="BC3476" i="5"/>
  <c r="BC3477" i="5"/>
  <c r="BC3478" i="5"/>
  <c r="BC3479" i="5"/>
  <c r="BC3480" i="5"/>
  <c r="BC3481" i="5"/>
  <c r="BC3482" i="5"/>
  <c r="BC3483" i="5"/>
  <c r="BC3484" i="5"/>
  <c r="BC3485" i="5"/>
  <c r="BC3486" i="5"/>
  <c r="BC3487" i="5"/>
  <c r="BC3488" i="5"/>
  <c r="BC3489" i="5"/>
  <c r="BC3490" i="5"/>
  <c r="BC3491" i="5"/>
  <c r="BC3492" i="5"/>
  <c r="BC3493" i="5"/>
  <c r="BC3494" i="5"/>
  <c r="BC3495" i="5"/>
  <c r="BC3496" i="5"/>
  <c r="BC3497" i="5"/>
  <c r="BC3498" i="5"/>
  <c r="BC3499" i="5"/>
  <c r="BC3500" i="5"/>
  <c r="BC3501" i="5"/>
  <c r="BC3502" i="5"/>
  <c r="BC3503" i="5"/>
  <c r="BC3504" i="5"/>
  <c r="BC3505" i="5"/>
  <c r="BC3506" i="5"/>
  <c r="BC3507" i="5"/>
  <c r="BC3508" i="5"/>
  <c r="BC3509" i="5"/>
  <c r="BC3510" i="5"/>
  <c r="BC3511" i="5"/>
  <c r="BC3512" i="5"/>
  <c r="BC3513" i="5"/>
  <c r="BC3514" i="5"/>
  <c r="BC3515" i="5"/>
  <c r="BC3516" i="5"/>
  <c r="BC3517" i="5"/>
  <c r="BC3518" i="5"/>
  <c r="BC3519" i="5"/>
  <c r="BC3520" i="5"/>
  <c r="BC3521" i="5"/>
  <c r="BC3522" i="5"/>
  <c r="BC3523" i="5"/>
  <c r="BC3524" i="5"/>
  <c r="BC3525" i="5"/>
  <c r="BC3526" i="5"/>
  <c r="BC3527" i="5"/>
  <c r="BC3528" i="5"/>
  <c r="BC3529" i="5"/>
  <c r="BC3530" i="5"/>
  <c r="BC3531" i="5"/>
  <c r="BC3532" i="5"/>
  <c r="BC3533" i="5"/>
  <c r="BC3534" i="5"/>
  <c r="BC3535" i="5"/>
  <c r="BC3536" i="5"/>
  <c r="BC3537" i="5"/>
  <c r="BC3538" i="5"/>
  <c r="BC3539" i="5"/>
  <c r="BC3540" i="5"/>
  <c r="BC3541" i="5"/>
  <c r="BC3542" i="5"/>
  <c r="BC3543" i="5"/>
  <c r="BC3544" i="5"/>
  <c r="BC3545" i="5"/>
  <c r="BC3546" i="5"/>
  <c r="BC3547" i="5"/>
  <c r="BC3548" i="5"/>
  <c r="BC3549" i="5"/>
  <c r="BC3550" i="5"/>
  <c r="BC3551" i="5"/>
  <c r="BC3552" i="5"/>
  <c r="BC3553" i="5"/>
  <c r="BC3554" i="5"/>
  <c r="BC3555" i="5"/>
  <c r="BC3556" i="5"/>
  <c r="BC3557" i="5"/>
  <c r="BC3558" i="5"/>
  <c r="BC3559" i="5"/>
  <c r="BC3560" i="5"/>
  <c r="BC3561" i="5"/>
  <c r="BC3562" i="5"/>
  <c r="BC3563" i="5"/>
  <c r="BC3564" i="5"/>
  <c r="BC3565" i="5"/>
  <c r="BC3566" i="5"/>
  <c r="BC3567" i="5"/>
  <c r="BC3568" i="5"/>
  <c r="BC3569" i="5"/>
  <c r="BC3570" i="5"/>
  <c r="BC3571" i="5"/>
  <c r="BC3572" i="5"/>
  <c r="BC3573" i="5"/>
  <c r="BC3574" i="5"/>
  <c r="BC3575" i="5"/>
  <c r="BC3576" i="5"/>
  <c r="BC3577" i="5"/>
  <c r="BC3578" i="5"/>
  <c r="BC3579" i="5"/>
  <c r="BC3580" i="5"/>
  <c r="BC3581" i="5"/>
  <c r="BC3582" i="5"/>
  <c r="BC3583" i="5"/>
  <c r="BC3584" i="5"/>
  <c r="BC3585" i="5"/>
  <c r="BC3586" i="5"/>
  <c r="BC3587" i="5"/>
  <c r="BC3588" i="5"/>
  <c r="BC3589" i="5"/>
  <c r="BC3590" i="5"/>
  <c r="BC3591" i="5"/>
  <c r="BC3592" i="5"/>
  <c r="BC3593" i="5"/>
  <c r="BC3594" i="5"/>
  <c r="BC3595" i="5"/>
  <c r="BC3596" i="5"/>
  <c r="BC3597" i="5"/>
  <c r="BC3598" i="5"/>
  <c r="BC3599" i="5"/>
  <c r="BC3600" i="5"/>
  <c r="BC3601" i="5"/>
  <c r="BC3602" i="5"/>
  <c r="BC3603" i="5"/>
  <c r="BC3604" i="5"/>
  <c r="BC3605" i="5"/>
  <c r="BC3606" i="5"/>
  <c r="BC3607" i="5"/>
  <c r="BC3608" i="5"/>
  <c r="BC3609" i="5"/>
  <c r="BC3610" i="5"/>
  <c r="BC3611" i="5"/>
  <c r="BC3612" i="5"/>
  <c r="BC3613" i="5"/>
  <c r="BC3614" i="5"/>
  <c r="BC3615" i="5"/>
  <c r="BC3616" i="5"/>
  <c r="BC3617" i="5"/>
  <c r="BC3618" i="5"/>
  <c r="BC3619" i="5"/>
  <c r="BC3620" i="5"/>
  <c r="BC3621" i="5"/>
  <c r="BC3622" i="5"/>
  <c r="BC3623" i="5"/>
  <c r="BC3624" i="5"/>
  <c r="BC3625" i="5"/>
  <c r="BC3626" i="5"/>
  <c r="BC3627" i="5"/>
  <c r="BC3628" i="5"/>
  <c r="BC3629" i="5"/>
  <c r="BC3630" i="5"/>
  <c r="BC3631" i="5"/>
  <c r="BC3632" i="5"/>
  <c r="BC3633" i="5"/>
  <c r="BC3634" i="5"/>
  <c r="BC3635" i="5"/>
  <c r="BC3636" i="5"/>
  <c r="BC3637" i="5"/>
  <c r="BC3638" i="5"/>
  <c r="BC3639" i="5"/>
  <c r="BC3640" i="5"/>
  <c r="BC3641" i="5"/>
  <c r="BC3642" i="5"/>
  <c r="BC3643" i="5"/>
  <c r="BC3644" i="5"/>
  <c r="BC3645" i="5"/>
  <c r="BC3646" i="5"/>
  <c r="BC3647" i="5"/>
  <c r="BC3648" i="5"/>
  <c r="BC3649" i="5"/>
  <c r="BC3650" i="5"/>
  <c r="BC3651" i="5"/>
  <c r="BC3652" i="5"/>
  <c r="BC3653" i="5"/>
  <c r="BC3654" i="5"/>
  <c r="BC3655" i="5"/>
  <c r="BC3656" i="5"/>
  <c r="BC3657" i="5"/>
  <c r="BC3658" i="5"/>
  <c r="BC3659" i="5"/>
  <c r="BC3660" i="5"/>
  <c r="BC3661" i="5"/>
  <c r="BC3662" i="5"/>
  <c r="BC3663" i="5"/>
  <c r="BC3664" i="5"/>
  <c r="BC3665" i="5"/>
  <c r="BC3666" i="5"/>
  <c r="BC3667" i="5"/>
  <c r="BC3668" i="5"/>
  <c r="BC3669" i="5"/>
  <c r="BC3670" i="5"/>
  <c r="BC3671" i="5"/>
  <c r="BC3672" i="5"/>
  <c r="BC3673" i="5"/>
  <c r="BC3674" i="5"/>
  <c r="BC3675" i="5"/>
  <c r="BC3676" i="5"/>
  <c r="BC3677" i="5"/>
  <c r="BC3678" i="5"/>
  <c r="BC3679" i="5"/>
  <c r="BC3680" i="5"/>
  <c r="BC3681" i="5"/>
  <c r="BC3682" i="5"/>
  <c r="BC3683" i="5"/>
  <c r="BC3684" i="5"/>
  <c r="BC3685" i="5"/>
  <c r="BC3686" i="5"/>
  <c r="BC3687" i="5"/>
  <c r="BC3688" i="5"/>
  <c r="BC3689" i="5"/>
  <c r="BC3690" i="5"/>
  <c r="BC3691" i="5"/>
  <c r="BC3692" i="5"/>
  <c r="BC3693" i="5"/>
  <c r="BC3694" i="5"/>
  <c r="BC3695" i="5"/>
  <c r="BC3696" i="5"/>
  <c r="BC3697" i="5"/>
  <c r="BC3698" i="5"/>
  <c r="BC3699" i="5"/>
  <c r="BC3700" i="5"/>
  <c r="BC3701" i="5"/>
  <c r="BC3702" i="5"/>
  <c r="BC3703" i="5"/>
  <c r="BC3704" i="5"/>
  <c r="BC3705" i="5"/>
  <c r="BC3706" i="5"/>
  <c r="BC3707" i="5"/>
  <c r="BC3708" i="5"/>
  <c r="BC3709" i="5"/>
  <c r="BC3710" i="5"/>
  <c r="BC3711" i="5"/>
  <c r="BC3712" i="5"/>
  <c r="BC3713" i="5"/>
  <c r="BC3714" i="5"/>
  <c r="BC3715" i="5"/>
  <c r="BC3716" i="5"/>
  <c r="BC3717" i="5"/>
  <c r="BC3718" i="5"/>
  <c r="BC3719" i="5"/>
  <c r="BC3720" i="5"/>
  <c r="BC3721" i="5"/>
  <c r="BC3722" i="5"/>
  <c r="BC3723" i="5"/>
  <c r="BC3724" i="5"/>
  <c r="BC3725" i="5"/>
  <c r="BC3726" i="5"/>
  <c r="BC3727" i="5"/>
  <c r="BC3728" i="5"/>
  <c r="BC3729" i="5"/>
  <c r="BC3730" i="5"/>
  <c r="BC3731" i="5"/>
  <c r="BC3732" i="5"/>
  <c r="BC3733" i="5"/>
  <c r="BC3734" i="5"/>
  <c r="BC3735" i="5"/>
  <c r="BC3736" i="5"/>
  <c r="BC3737" i="5"/>
  <c r="BC3738" i="5"/>
  <c r="BC3739" i="5"/>
  <c r="BC3740" i="5"/>
  <c r="BC3741" i="5"/>
  <c r="BC3742" i="5"/>
  <c r="BC3743" i="5"/>
  <c r="BC3744" i="5"/>
  <c r="BC3745" i="5"/>
  <c r="BC3746" i="5"/>
  <c r="BC3747" i="5"/>
  <c r="BC3748" i="5"/>
  <c r="BC3749" i="5"/>
  <c r="BC3750" i="5"/>
  <c r="BC3751" i="5"/>
  <c r="BC3752" i="5"/>
  <c r="BC3753" i="5"/>
  <c r="BC3754" i="5"/>
  <c r="BC3755" i="5"/>
  <c r="BC3756" i="5"/>
  <c r="BC3757" i="5"/>
  <c r="BC3758" i="5"/>
  <c r="BC3759" i="5"/>
  <c r="BC3760" i="5"/>
  <c r="BC3761" i="5"/>
  <c r="BC3762" i="5"/>
  <c r="BC3763" i="5"/>
  <c r="BC3764" i="5"/>
  <c r="BC3765" i="5"/>
  <c r="BC3766" i="5"/>
  <c r="BC3767" i="5"/>
  <c r="BC3768" i="5"/>
  <c r="BC3769" i="5"/>
  <c r="BC3770" i="5"/>
  <c r="BC3771" i="5"/>
  <c r="BC3772" i="5"/>
  <c r="BC3773" i="5"/>
  <c r="BC3774" i="5"/>
  <c r="BC3775" i="5"/>
  <c r="BC3776" i="5"/>
  <c r="BC3777" i="5"/>
  <c r="BC3778" i="5"/>
  <c r="BC3779" i="5"/>
  <c r="BC3780" i="5"/>
  <c r="BC3781" i="5"/>
  <c r="BC3782" i="5"/>
  <c r="BC3783" i="5"/>
  <c r="BC3784" i="5"/>
  <c r="BC3785" i="5"/>
  <c r="BC3786" i="5"/>
  <c r="BC3787" i="5"/>
  <c r="BC3788" i="5"/>
  <c r="BC3789" i="5"/>
  <c r="BC3790" i="5"/>
  <c r="BC3791" i="5"/>
  <c r="BC3792" i="5"/>
  <c r="BC3793" i="5"/>
  <c r="BC3794" i="5"/>
  <c r="BC3795" i="5"/>
  <c r="BC3796" i="5"/>
  <c r="BC3797" i="5"/>
  <c r="BC3798" i="5"/>
  <c r="BC3799" i="5"/>
  <c r="BC3800" i="5"/>
  <c r="BC3801" i="5"/>
  <c r="BC3802" i="5"/>
  <c r="BC3803" i="5"/>
  <c r="BC3804" i="5"/>
  <c r="BC3805" i="5"/>
  <c r="BC3806" i="5"/>
  <c r="BC3807" i="5"/>
  <c r="BC3808" i="5"/>
  <c r="BC3809" i="5"/>
  <c r="BC3810" i="5"/>
  <c r="BC3811" i="5"/>
  <c r="BC3812" i="5"/>
  <c r="BC3813" i="5"/>
  <c r="BC3814" i="5"/>
  <c r="BC3815" i="5"/>
  <c r="BC3816" i="5"/>
  <c r="BC3817" i="5"/>
  <c r="BC3818" i="5"/>
  <c r="BC3819" i="5"/>
  <c r="BC3820" i="5"/>
  <c r="BC3821" i="5"/>
  <c r="BC3822" i="5"/>
  <c r="BC3823" i="5"/>
  <c r="BC3824" i="5"/>
  <c r="BC3825" i="5"/>
  <c r="BC3826" i="5"/>
  <c r="BC3827" i="5"/>
  <c r="BC3828" i="5"/>
  <c r="BC3829" i="5"/>
  <c r="BC3830" i="5"/>
  <c r="BC3831" i="5"/>
  <c r="BC3832" i="5"/>
  <c r="BC3833" i="5"/>
  <c r="BC3834" i="5"/>
  <c r="BC3835" i="5"/>
  <c r="BC3836" i="5"/>
  <c r="BC3837" i="5"/>
  <c r="BC3838" i="5"/>
  <c r="BC3839" i="5"/>
  <c r="BC3840" i="5"/>
  <c r="BC3841" i="5"/>
  <c r="BC3842" i="5"/>
  <c r="BC3843" i="5"/>
  <c r="BC3844" i="5"/>
  <c r="BC3845" i="5"/>
  <c r="BC3846" i="5"/>
  <c r="BC3847" i="5"/>
  <c r="BC3848" i="5"/>
  <c r="BC3849" i="5"/>
  <c r="BC3850" i="5"/>
  <c r="BC3851" i="5"/>
  <c r="BC3852" i="5"/>
  <c r="BC3853" i="5"/>
  <c r="BC3854" i="5"/>
  <c r="BC3855" i="5"/>
  <c r="BC3856" i="5"/>
  <c r="BC3857" i="5"/>
  <c r="BC3858" i="5"/>
  <c r="BC3859" i="5"/>
  <c r="BC3860" i="5"/>
  <c r="BC3861" i="5"/>
  <c r="BC3862" i="5"/>
  <c r="BC3863" i="5"/>
  <c r="BC3864" i="5"/>
  <c r="BC3865" i="5"/>
  <c r="BC3866" i="5"/>
  <c r="BC3867" i="5"/>
  <c r="BC3868" i="5"/>
  <c r="BC3869" i="5"/>
  <c r="BC3870" i="5"/>
  <c r="BC3871" i="5"/>
  <c r="BC3872" i="5"/>
  <c r="BC3873" i="5"/>
  <c r="BC3874" i="5"/>
  <c r="BC3875" i="5"/>
  <c r="BC3876" i="5"/>
  <c r="BC3877" i="5"/>
  <c r="BC3878" i="5"/>
  <c r="BC3879" i="5"/>
  <c r="BC3880" i="5"/>
  <c r="BC3881" i="5"/>
  <c r="BC3882" i="5"/>
  <c r="BC3883" i="5"/>
  <c r="BC3884" i="5"/>
  <c r="BC3885" i="5"/>
  <c r="BC3886" i="5"/>
  <c r="BC3887" i="5"/>
  <c r="BC3888" i="5"/>
  <c r="BC3889" i="5"/>
  <c r="BC3890" i="5"/>
  <c r="BC3891" i="5"/>
  <c r="BC3892" i="5"/>
  <c r="BC3893" i="5"/>
  <c r="BC3894" i="5"/>
  <c r="BC3895" i="5"/>
  <c r="BC3896" i="5"/>
  <c r="BC3897" i="5"/>
  <c r="BC3898" i="5"/>
  <c r="BC3899" i="5"/>
  <c r="BC3900" i="5"/>
  <c r="BC3901" i="5"/>
  <c r="BC3902" i="5"/>
  <c r="BC3903" i="5"/>
  <c r="BC3904" i="5"/>
  <c r="BC3905" i="5"/>
  <c r="BC3906" i="5"/>
  <c r="BC3907" i="5"/>
  <c r="BC3908" i="5"/>
  <c r="BC3909" i="5"/>
  <c r="BC3910" i="5"/>
  <c r="BC3911" i="5"/>
  <c r="BC3912" i="5"/>
  <c r="BC3913" i="5"/>
  <c r="BC3914" i="5"/>
  <c r="BC3915" i="5"/>
  <c r="BC3916" i="5"/>
  <c r="BC3917" i="5"/>
  <c r="BC3918" i="5"/>
  <c r="BC3919" i="5"/>
  <c r="BC3920" i="5"/>
  <c r="BC3921" i="5"/>
  <c r="BC3922" i="5"/>
  <c r="BC3923" i="5"/>
  <c r="BC3924" i="5"/>
  <c r="BC3925" i="5"/>
  <c r="BC3926" i="5"/>
  <c r="BC3927" i="5"/>
  <c r="BC3928" i="5"/>
  <c r="BC3929" i="5"/>
  <c r="BC3930" i="5"/>
  <c r="BC3931" i="5"/>
  <c r="BC3932" i="5"/>
  <c r="BC3933" i="5"/>
  <c r="BC3934" i="5"/>
  <c r="BC3935" i="5"/>
  <c r="BC3936" i="5"/>
  <c r="BC3937" i="5"/>
  <c r="BC3938" i="5"/>
  <c r="BC3939" i="5"/>
  <c r="BC3940" i="5"/>
  <c r="BC3941" i="5"/>
  <c r="BC3942" i="5"/>
  <c r="BC3943" i="5"/>
  <c r="BC3944" i="5"/>
  <c r="BC3945" i="5"/>
  <c r="BC3946" i="5"/>
  <c r="BC3947" i="5"/>
  <c r="BC3948" i="5"/>
  <c r="BC3949" i="5"/>
  <c r="BC3950" i="5"/>
  <c r="BC3951" i="5"/>
  <c r="BC3952" i="5"/>
  <c r="BC3953" i="5"/>
  <c r="BC3954" i="5"/>
  <c r="BC3955" i="5"/>
  <c r="BC3956" i="5"/>
  <c r="BC3957" i="5"/>
  <c r="BC3958" i="5"/>
  <c r="BC3959" i="5"/>
  <c r="BC3960" i="5"/>
  <c r="BC3961" i="5"/>
  <c r="BC3962" i="5"/>
  <c r="BC3963" i="5"/>
  <c r="BC3964" i="5"/>
  <c r="BC3965" i="5"/>
  <c r="BC3966" i="5"/>
  <c r="BC3967" i="5"/>
  <c r="BC3968" i="5"/>
  <c r="BC3969" i="5"/>
  <c r="BC3970" i="5"/>
  <c r="BC3971" i="5"/>
  <c r="BC3972" i="5"/>
  <c r="BC3973" i="5"/>
  <c r="BC3974" i="5"/>
  <c r="BC3975" i="5"/>
  <c r="BC3976" i="5"/>
  <c r="BC3977" i="5"/>
  <c r="BC3978" i="5"/>
  <c r="BC3979" i="5"/>
  <c r="BC3980" i="5"/>
  <c r="BC3981" i="5"/>
  <c r="BC3982" i="5"/>
  <c r="BC3983" i="5"/>
  <c r="BC3984" i="5"/>
  <c r="BC3985" i="5"/>
  <c r="BC3986" i="5"/>
  <c r="BC3987" i="5"/>
  <c r="BC3988" i="5"/>
  <c r="BC3989" i="5"/>
  <c r="BC3990" i="5"/>
  <c r="BC3991" i="5"/>
  <c r="BC3992" i="5"/>
  <c r="BC3993" i="5"/>
  <c r="BC3994" i="5"/>
  <c r="BC3995" i="5"/>
  <c r="BC3996" i="5"/>
  <c r="BC3997" i="5"/>
  <c r="BC3998" i="5"/>
  <c r="BC3999" i="5"/>
  <c r="BC4000" i="5"/>
  <c r="BC4001" i="5"/>
  <c r="BC4002" i="5"/>
  <c r="BC4003" i="5"/>
  <c r="BC4004" i="5"/>
  <c r="BC4005" i="5"/>
  <c r="BC4006" i="5"/>
  <c r="BC4007" i="5"/>
  <c r="BC4008" i="5"/>
  <c r="BC4009" i="5"/>
  <c r="BC4010" i="5"/>
  <c r="BC4011" i="5"/>
  <c r="BC4012" i="5"/>
  <c r="BC4013" i="5"/>
  <c r="BC4014" i="5"/>
  <c r="BC4015" i="5"/>
  <c r="BC4016" i="5"/>
  <c r="BC4017" i="5"/>
  <c r="BC4018" i="5"/>
  <c r="BC4019" i="5"/>
  <c r="BC4020" i="5"/>
  <c r="BC4021" i="5"/>
  <c r="BC4022" i="5"/>
  <c r="BC4023" i="5"/>
  <c r="BC4024" i="5"/>
  <c r="BC4025" i="5"/>
  <c r="BC4026" i="5"/>
  <c r="BC4027" i="5"/>
  <c r="BC4028" i="5"/>
  <c r="BC4029" i="5"/>
  <c r="BC4030" i="5"/>
  <c r="BC4031" i="5"/>
  <c r="BC4032" i="5"/>
  <c r="BC4033" i="5"/>
  <c r="BC4034" i="5"/>
  <c r="BC4035" i="5"/>
  <c r="BC4036" i="5"/>
  <c r="BC4037" i="5"/>
  <c r="BC4038" i="5"/>
  <c r="BC4039" i="5"/>
  <c r="BC4040" i="5"/>
  <c r="BC4041" i="5"/>
  <c r="BC4042" i="5"/>
  <c r="BC4043" i="5"/>
  <c r="BC4044" i="5"/>
  <c r="BC4045" i="5"/>
  <c r="BC4046" i="5"/>
  <c r="BC4047" i="5"/>
  <c r="BC4048" i="5"/>
  <c r="BC4049" i="5"/>
  <c r="BC4050" i="5"/>
  <c r="BC4051" i="5"/>
  <c r="BC4052" i="5"/>
  <c r="BC4053" i="5"/>
  <c r="BC4054" i="5"/>
  <c r="BC4055" i="5"/>
  <c r="BC4056" i="5"/>
  <c r="BC4057" i="5"/>
  <c r="BC4058" i="5"/>
  <c r="BC4059" i="5"/>
  <c r="BC4060" i="5"/>
  <c r="BC4061" i="5"/>
  <c r="BC4062" i="5"/>
  <c r="BC4063" i="5"/>
  <c r="BC4064" i="5"/>
  <c r="BC4065" i="5"/>
  <c r="BC4066" i="5"/>
  <c r="BC4067" i="5"/>
  <c r="BC4068" i="5"/>
  <c r="BC4069" i="5"/>
  <c r="BC4070" i="5"/>
  <c r="BC4071" i="5"/>
  <c r="BC4072" i="5"/>
  <c r="BC4073" i="5"/>
  <c r="BC4074" i="5"/>
  <c r="BC4075" i="5"/>
  <c r="BC4076" i="5"/>
  <c r="BC4077" i="5"/>
  <c r="BC4078" i="5"/>
  <c r="BC4079" i="5"/>
  <c r="BC4080" i="5"/>
  <c r="BC4081" i="5"/>
  <c r="BC4082" i="5"/>
  <c r="BC4083" i="5"/>
  <c r="BC4084" i="5"/>
  <c r="BC4085" i="5"/>
  <c r="BC4086" i="5"/>
  <c r="BC4087" i="5"/>
  <c r="BC4088" i="5"/>
  <c r="BC4089" i="5"/>
  <c r="BC4090" i="5"/>
  <c r="BC4091" i="5"/>
  <c r="BC4092" i="5"/>
  <c r="BC4093" i="5"/>
  <c r="BC4094" i="5"/>
  <c r="BC4095" i="5"/>
  <c r="BC4096" i="5"/>
  <c r="BC4097" i="5"/>
  <c r="BC4098" i="5"/>
  <c r="BC4099" i="5"/>
  <c r="BC4100" i="5"/>
  <c r="BC4101" i="5"/>
  <c r="BC4102" i="5"/>
  <c r="BC4103" i="5"/>
  <c r="BC4104" i="5"/>
  <c r="BC4105" i="5"/>
  <c r="BC4106" i="5"/>
  <c r="BC4107" i="5"/>
  <c r="BC4108" i="5"/>
  <c r="BC4109" i="5"/>
  <c r="BC4110" i="5"/>
  <c r="BC4111" i="5"/>
  <c r="BC4112" i="5"/>
  <c r="BC4113" i="5"/>
  <c r="BC4114" i="5"/>
  <c r="BC4115" i="5"/>
  <c r="BC4116" i="5"/>
  <c r="BC4117" i="5"/>
  <c r="BC4118" i="5"/>
  <c r="BC4119" i="5"/>
  <c r="BC4120" i="5"/>
  <c r="BC4121" i="5"/>
  <c r="BC4122" i="5"/>
  <c r="BC4123" i="5"/>
  <c r="BC4124" i="5"/>
  <c r="BC4125" i="5"/>
  <c r="BC4126" i="5"/>
  <c r="BC4127" i="5"/>
  <c r="BC4128" i="5"/>
  <c r="BC4129" i="5"/>
  <c r="BC4130" i="5"/>
  <c r="BC4131" i="5"/>
  <c r="BC4132" i="5"/>
  <c r="BC4133" i="5"/>
  <c r="BC4134" i="5"/>
  <c r="BC4135" i="5"/>
  <c r="BC4136" i="5"/>
  <c r="BC4137" i="5"/>
  <c r="BC4138" i="5"/>
  <c r="BC4139" i="5"/>
  <c r="BC4140" i="5"/>
  <c r="BC4141" i="5"/>
  <c r="BC4142" i="5"/>
  <c r="BC4143" i="5"/>
  <c r="BC4144" i="5"/>
  <c r="BC4145" i="5"/>
  <c r="BC4146" i="5"/>
  <c r="BC4147" i="5"/>
  <c r="BC4148" i="5"/>
  <c r="BC4149" i="5"/>
  <c r="BC4150" i="5"/>
  <c r="BC4151" i="5"/>
  <c r="BC4152" i="5"/>
  <c r="BC4153" i="5"/>
  <c r="BC4154" i="5"/>
  <c r="BC4155" i="5"/>
  <c r="BC4156" i="5"/>
  <c r="BC4157" i="5"/>
  <c r="BC4158" i="5"/>
  <c r="BC4159" i="5"/>
  <c r="BC4160" i="5"/>
  <c r="BC4161" i="5"/>
  <c r="BC4162" i="5"/>
  <c r="BC4163" i="5"/>
  <c r="BC4164" i="5"/>
  <c r="BC4165" i="5"/>
  <c r="BC4166" i="5"/>
  <c r="BC4167" i="5"/>
  <c r="BC4168" i="5"/>
  <c r="BC4169" i="5"/>
  <c r="BC4170" i="5"/>
  <c r="BC4171" i="5"/>
  <c r="BC4172" i="5"/>
  <c r="BC4173" i="5"/>
  <c r="BC4174" i="5"/>
  <c r="BC4175" i="5"/>
  <c r="BC4176" i="5"/>
  <c r="BC4177" i="5"/>
  <c r="BC4178" i="5"/>
  <c r="BC4179" i="5"/>
  <c r="BC4180" i="5"/>
  <c r="BC4181" i="5"/>
  <c r="BC4182" i="5"/>
  <c r="BC4183" i="5"/>
  <c r="BC4184" i="5"/>
  <c r="BC4185" i="5"/>
  <c r="BC4186" i="5"/>
  <c r="BC4187" i="5"/>
  <c r="BC4188" i="5"/>
  <c r="BC4189" i="5"/>
  <c r="BC4190" i="5"/>
  <c r="BC4191" i="5"/>
  <c r="BC4192" i="5"/>
  <c r="BC4193" i="5"/>
  <c r="BC4194" i="5"/>
  <c r="BC4195" i="5"/>
  <c r="BC4196" i="5"/>
  <c r="BC4197" i="5"/>
  <c r="BC4198" i="5"/>
  <c r="BC4199" i="5"/>
  <c r="BC4200" i="5"/>
  <c r="BC4201" i="5"/>
  <c r="BC4202" i="5"/>
  <c r="BC4203" i="5"/>
  <c r="BC4204" i="5"/>
  <c r="BC4205" i="5"/>
  <c r="BC4206" i="5"/>
  <c r="BC4207" i="5"/>
  <c r="BC4208" i="5"/>
  <c r="BC4209" i="5"/>
  <c r="BC4210" i="5"/>
  <c r="BC4211" i="5"/>
  <c r="BC4212" i="5"/>
  <c r="BC4213" i="5"/>
  <c r="BC4214" i="5"/>
  <c r="BC4215" i="5"/>
  <c r="BC4216" i="5"/>
  <c r="BC4217" i="5"/>
  <c r="BC4218" i="5"/>
  <c r="BC4219" i="5"/>
  <c r="BC4220" i="5"/>
  <c r="BC4221" i="5"/>
  <c r="BC4222" i="5"/>
  <c r="BC4223" i="5"/>
  <c r="BC4224" i="5"/>
  <c r="BC4225" i="5"/>
  <c r="BC4226" i="5"/>
  <c r="BC4227" i="5"/>
  <c r="BC4228" i="5"/>
  <c r="BC4229" i="5"/>
  <c r="BC4230" i="5"/>
  <c r="BC4231" i="5"/>
  <c r="BC4232" i="5"/>
  <c r="BC4233" i="5"/>
  <c r="BC4234" i="5"/>
  <c r="BC4235" i="5"/>
  <c r="BC4236" i="5"/>
  <c r="BC4237" i="5"/>
  <c r="BC4238" i="5"/>
  <c r="BC4239" i="5"/>
  <c r="BC4240" i="5"/>
  <c r="BC4241" i="5"/>
  <c r="BC4242" i="5"/>
  <c r="BC4243" i="5"/>
  <c r="BC4244" i="5"/>
  <c r="BC4245" i="5"/>
  <c r="BC4246" i="5"/>
  <c r="BC4247" i="5"/>
  <c r="BC4248" i="5"/>
  <c r="BC4249" i="5"/>
  <c r="BC4250" i="5"/>
  <c r="BC4251" i="5"/>
  <c r="BC4252" i="5"/>
  <c r="BC4253" i="5"/>
  <c r="BC4254" i="5"/>
  <c r="BC4255" i="5"/>
  <c r="BC4256" i="5"/>
  <c r="BC4257" i="5"/>
  <c r="BC4258" i="5"/>
  <c r="BC4259" i="5"/>
  <c r="BC4260" i="5"/>
  <c r="BC4261" i="5"/>
  <c r="BC4262" i="5"/>
  <c r="BC4263" i="5"/>
  <c r="BC4264" i="5"/>
  <c r="BC4265" i="5"/>
  <c r="BC4266" i="5"/>
  <c r="BC4267" i="5"/>
  <c r="BC4268" i="5"/>
  <c r="BC4269" i="5"/>
  <c r="BC4270" i="5"/>
  <c r="BC4271" i="5"/>
  <c r="BC4272" i="5"/>
  <c r="BC4273" i="5"/>
  <c r="BC4274" i="5"/>
  <c r="BC4275" i="5"/>
  <c r="BC4276" i="5"/>
  <c r="BC4277" i="5"/>
  <c r="BC4278" i="5"/>
  <c r="BC4279" i="5"/>
  <c r="BC4280" i="5"/>
  <c r="BC4281" i="5"/>
  <c r="BC4282" i="5"/>
  <c r="BC4283" i="5"/>
  <c r="BC4284" i="5"/>
  <c r="BC4285" i="5"/>
  <c r="BC4286" i="5"/>
  <c r="BC4287" i="5"/>
  <c r="BC4288" i="5"/>
  <c r="BC4289" i="5"/>
  <c r="BC4290" i="5"/>
  <c r="BC4291" i="5"/>
  <c r="BC4292" i="5"/>
  <c r="BC4293" i="5"/>
  <c r="BC4294" i="5"/>
  <c r="BC4295" i="5"/>
  <c r="BC4296" i="5"/>
  <c r="BC4297" i="5"/>
  <c r="BC4298" i="5"/>
  <c r="BC4299" i="5"/>
  <c r="BC4300" i="5"/>
  <c r="BC4301" i="5"/>
  <c r="BC4302" i="5"/>
  <c r="BC4303" i="5"/>
  <c r="BC4304" i="5"/>
  <c r="BC4305" i="5"/>
  <c r="BC4306" i="5"/>
  <c r="BC4307" i="5"/>
  <c r="BC4308" i="5"/>
  <c r="BC4309" i="5"/>
  <c r="BC4310" i="5"/>
  <c r="BC4311" i="5"/>
  <c r="BC4312" i="5"/>
  <c r="BC4313" i="5"/>
  <c r="BC4314" i="5"/>
  <c r="BC4315" i="5"/>
  <c r="BC4316" i="5"/>
  <c r="BC4317" i="5"/>
  <c r="BC4318" i="5"/>
  <c r="BC4319" i="5"/>
  <c r="BC4320" i="5"/>
  <c r="BC4321" i="5"/>
  <c r="BC4322" i="5"/>
  <c r="BC4323" i="5"/>
  <c r="BC4324" i="5"/>
  <c r="BC4325" i="5"/>
  <c r="BC4326" i="5"/>
  <c r="BC4327" i="5"/>
  <c r="BC4328" i="5"/>
  <c r="BC4329" i="5"/>
  <c r="BC4330" i="5"/>
  <c r="BC4331" i="5"/>
  <c r="BC4332" i="5"/>
  <c r="BC4333" i="5"/>
  <c r="BC4334" i="5"/>
  <c r="BC4335" i="5"/>
  <c r="BC4336" i="5"/>
  <c r="BC4337" i="5"/>
  <c r="BC4338" i="5"/>
  <c r="BC4339" i="5"/>
  <c r="BC4340" i="5"/>
  <c r="BC4341" i="5"/>
  <c r="BC4342" i="5"/>
  <c r="BC4343" i="5"/>
  <c r="BC4344" i="5"/>
  <c r="BC4345" i="5"/>
  <c r="BC4346" i="5"/>
  <c r="BC4347" i="5"/>
  <c r="BC4348" i="5"/>
  <c r="BC4349" i="5"/>
  <c r="BC4350" i="5"/>
  <c r="BC4351" i="5"/>
  <c r="BC4352" i="5"/>
  <c r="BC4353" i="5"/>
  <c r="BC4354" i="5"/>
  <c r="BC4355" i="5"/>
  <c r="BC4356" i="5"/>
  <c r="BC4357" i="5"/>
  <c r="BC4358" i="5"/>
  <c r="BC4359" i="5"/>
  <c r="BC4360" i="5"/>
  <c r="BC4361" i="5"/>
  <c r="BC4362" i="5"/>
  <c r="BC4363" i="5"/>
  <c r="BC4364" i="5"/>
  <c r="BC4365" i="5"/>
  <c r="BC4366" i="5"/>
  <c r="BC4367" i="5"/>
  <c r="BC4368" i="5"/>
  <c r="BC4369" i="5"/>
  <c r="BC4370" i="5"/>
  <c r="BC4371" i="5"/>
  <c r="BC4372" i="5"/>
  <c r="BC4373" i="5"/>
  <c r="BC4374" i="5"/>
  <c r="BC4375" i="5"/>
  <c r="BC4376" i="5"/>
  <c r="BC4377" i="5"/>
  <c r="BC4378" i="5"/>
  <c r="BC4379" i="5"/>
  <c r="BC4380" i="5"/>
  <c r="BC4381" i="5"/>
  <c r="BC4382" i="5"/>
  <c r="BC4383" i="5"/>
  <c r="BC4384" i="5"/>
  <c r="BC4385" i="5"/>
  <c r="BC4386" i="5"/>
  <c r="BC4387" i="5"/>
  <c r="BC4388" i="5"/>
  <c r="BC4389" i="5"/>
  <c r="BC4390" i="5"/>
  <c r="BC4391" i="5"/>
  <c r="BC4392" i="5"/>
  <c r="BC4393" i="5"/>
  <c r="BC4394" i="5"/>
  <c r="BC4395" i="5"/>
  <c r="BC4396" i="5"/>
  <c r="BC4397" i="5"/>
  <c r="BC4398" i="5"/>
  <c r="BC4399" i="5"/>
  <c r="BC4400" i="5"/>
  <c r="BC4401" i="5"/>
  <c r="BC4402" i="5"/>
  <c r="BC4403" i="5"/>
  <c r="BC4404" i="5"/>
  <c r="BC4405" i="5"/>
  <c r="BC4406" i="5"/>
  <c r="BC4407" i="5"/>
  <c r="BC4408" i="5"/>
  <c r="BC4409" i="5"/>
  <c r="BC4410" i="5"/>
  <c r="BC4411" i="5"/>
  <c r="BC4412" i="5"/>
  <c r="BC4413" i="5"/>
  <c r="BC4414" i="5"/>
  <c r="BC4415" i="5"/>
  <c r="BC4416" i="5"/>
  <c r="BC4417" i="5"/>
  <c r="BC4418" i="5"/>
  <c r="BC4419" i="5"/>
  <c r="BC4420" i="5"/>
  <c r="BC4421" i="5"/>
  <c r="BC4422" i="5"/>
  <c r="BC4423" i="5"/>
  <c r="BC4424" i="5"/>
  <c r="BC4425" i="5"/>
  <c r="BC4426" i="5"/>
  <c r="BC4427" i="5"/>
  <c r="BC4428" i="5"/>
  <c r="BC4429" i="5"/>
  <c r="BC4430" i="5"/>
  <c r="BC4431" i="5"/>
  <c r="BC4432" i="5"/>
  <c r="BC4433" i="5"/>
  <c r="BC4434" i="5"/>
  <c r="BC4435" i="5"/>
  <c r="BC4436" i="5"/>
  <c r="BC4437" i="5"/>
  <c r="BC4438" i="5"/>
  <c r="BC4439" i="5"/>
  <c r="BC4440" i="5"/>
  <c r="BC4441" i="5"/>
  <c r="BC4442" i="5"/>
  <c r="BC4443" i="5"/>
  <c r="BC4444" i="5"/>
  <c r="BC4445" i="5"/>
  <c r="BC4446" i="5"/>
  <c r="BC4447" i="5"/>
  <c r="BC4448" i="5"/>
  <c r="BC4449" i="5"/>
  <c r="BC4450" i="5"/>
  <c r="BC4451" i="5"/>
  <c r="BC4452" i="5"/>
  <c r="BC4453" i="5"/>
  <c r="BC4454" i="5"/>
  <c r="BC4455" i="5"/>
  <c r="BC4456" i="5"/>
  <c r="BC4457" i="5"/>
  <c r="BC4458" i="5"/>
  <c r="BC4459" i="5"/>
  <c r="BC4460" i="5"/>
  <c r="BC4461" i="5"/>
  <c r="BC4462" i="5"/>
  <c r="BC4463" i="5"/>
  <c r="BC4464" i="5"/>
  <c r="BC4465" i="5"/>
  <c r="BC4466" i="5"/>
  <c r="BC4467" i="5"/>
  <c r="BC4468" i="5"/>
  <c r="BC4469" i="5"/>
  <c r="BC4470" i="5"/>
  <c r="BC4471" i="5"/>
  <c r="BC4472" i="5"/>
  <c r="BC4473" i="5"/>
  <c r="BC4474" i="5"/>
  <c r="BC4475" i="5"/>
  <c r="BC4476" i="5"/>
  <c r="BC4477" i="5"/>
  <c r="BC4478" i="5"/>
  <c r="BC4479" i="5"/>
  <c r="BC4480" i="5"/>
  <c r="BC4481" i="5"/>
  <c r="BC4482" i="5"/>
  <c r="BC4483" i="5"/>
  <c r="BC4484" i="5"/>
  <c r="BC4485" i="5"/>
  <c r="BC4486" i="5"/>
  <c r="BC4487" i="5"/>
  <c r="BC4488" i="5"/>
  <c r="BC4489" i="5"/>
  <c r="BC4490" i="5"/>
  <c r="BC4491" i="5"/>
  <c r="BC4492" i="5"/>
  <c r="BC4493" i="5"/>
  <c r="BC4494" i="5"/>
  <c r="BC4495" i="5"/>
  <c r="BC4496" i="5"/>
  <c r="BC4497" i="5"/>
  <c r="BC4498" i="5"/>
  <c r="BC4499" i="5"/>
  <c r="BC4500" i="5"/>
  <c r="BC4501" i="5"/>
  <c r="BC4502" i="5"/>
  <c r="BC4503" i="5"/>
  <c r="BC4504" i="5"/>
  <c r="BC4505" i="5"/>
  <c r="BC4506" i="5"/>
  <c r="BC4507" i="5"/>
  <c r="BC4508" i="5"/>
  <c r="BC4509" i="5"/>
  <c r="BC4510" i="5"/>
  <c r="BC4511" i="5"/>
  <c r="BC4512" i="5"/>
  <c r="BC4513" i="5"/>
  <c r="BC4514" i="5"/>
  <c r="BC4515" i="5"/>
  <c r="BC4516" i="5"/>
  <c r="BC4517" i="5"/>
  <c r="BC4518" i="5"/>
  <c r="BC4519" i="5"/>
  <c r="BC4520" i="5"/>
  <c r="BC4521" i="5"/>
  <c r="BC4522" i="5"/>
  <c r="BC4523" i="5"/>
  <c r="BC4524" i="5"/>
  <c r="BC4525" i="5"/>
  <c r="BC4526" i="5"/>
  <c r="BC4527" i="5"/>
  <c r="BC4528" i="5"/>
  <c r="BC4529" i="5"/>
  <c r="BC4530" i="5"/>
  <c r="BC4531" i="5"/>
  <c r="BC4532" i="5"/>
  <c r="BC4533" i="5"/>
  <c r="BC4534" i="5"/>
  <c r="BC4535" i="5"/>
  <c r="BC4536" i="5"/>
  <c r="BC4537" i="5"/>
  <c r="BC4538" i="5"/>
  <c r="BC4539" i="5"/>
  <c r="BC4540" i="5"/>
  <c r="BC4541" i="5"/>
  <c r="BC4542" i="5"/>
  <c r="BC4543" i="5"/>
  <c r="BC4544" i="5"/>
  <c r="BC4545" i="5"/>
  <c r="BC4546" i="5"/>
  <c r="BC4547" i="5"/>
  <c r="BC4548" i="5"/>
  <c r="BC4549" i="5"/>
  <c r="BC4550" i="5"/>
  <c r="BC4551" i="5"/>
  <c r="BC4552" i="5"/>
  <c r="BC4553" i="5"/>
  <c r="BC4554" i="5"/>
  <c r="BC4555" i="5"/>
  <c r="BC4556" i="5"/>
  <c r="BC4557" i="5"/>
  <c r="BC4558" i="5"/>
  <c r="BC4559" i="5"/>
  <c r="BC4560" i="5"/>
  <c r="BC4561" i="5"/>
  <c r="BC4562" i="5"/>
  <c r="BC4563" i="5"/>
  <c r="BC4564" i="5"/>
  <c r="BC4565" i="5"/>
  <c r="BC4566" i="5"/>
  <c r="BC4567" i="5"/>
  <c r="BC4568" i="5"/>
  <c r="BC4569" i="5"/>
  <c r="BC4570" i="5"/>
  <c r="BC4571" i="5"/>
  <c r="BC4572" i="5"/>
  <c r="BC4573" i="5"/>
  <c r="BC4574" i="5"/>
  <c r="BC4575" i="5"/>
  <c r="BC4576" i="5"/>
  <c r="BC4577" i="5"/>
  <c r="BC4578" i="5"/>
  <c r="BC4579" i="5"/>
  <c r="BC4580" i="5"/>
  <c r="BC4581" i="5"/>
  <c r="BC4582" i="5"/>
  <c r="BC4583" i="5"/>
  <c r="BC4584" i="5"/>
  <c r="BC4585" i="5"/>
  <c r="BC4586" i="5"/>
  <c r="BC4587" i="5"/>
  <c r="BC4588" i="5"/>
  <c r="BC4589" i="5"/>
  <c r="BC4590" i="5"/>
  <c r="BC4591" i="5"/>
  <c r="BC4592" i="5"/>
  <c r="BC4593" i="5"/>
  <c r="BC4594" i="5"/>
  <c r="BC4595" i="5"/>
  <c r="BC4596" i="5"/>
  <c r="BC4597" i="5"/>
  <c r="BC4598" i="5"/>
  <c r="BC4599" i="5"/>
  <c r="BC4600" i="5"/>
  <c r="BC4601" i="5"/>
  <c r="BC4602" i="5"/>
  <c r="BC4603" i="5"/>
  <c r="BC4604" i="5"/>
  <c r="BC4605" i="5"/>
  <c r="BC4606" i="5"/>
  <c r="BC4607" i="5"/>
  <c r="BC4608" i="5"/>
  <c r="BC4609" i="5"/>
  <c r="BC4610" i="5"/>
  <c r="BC4611" i="5"/>
  <c r="BC4612" i="5"/>
  <c r="BC4613" i="5"/>
  <c r="BC4614" i="5"/>
  <c r="BC4615" i="5"/>
  <c r="BC4616" i="5"/>
  <c r="BC4617" i="5"/>
  <c r="BC4618" i="5"/>
  <c r="BC4619" i="5"/>
  <c r="BC4620" i="5"/>
  <c r="BC4621" i="5"/>
  <c r="BC4622" i="5"/>
  <c r="BC4623" i="5"/>
  <c r="BC4624" i="5"/>
  <c r="BC4625" i="5"/>
  <c r="BC4626" i="5"/>
  <c r="BC4627" i="5"/>
  <c r="BC4628" i="5"/>
  <c r="BC4629" i="5"/>
  <c r="BC4630" i="5"/>
  <c r="BC4631" i="5"/>
  <c r="BC4632" i="5"/>
  <c r="BC4633" i="5"/>
  <c r="BC4634" i="5"/>
  <c r="BC4635" i="5"/>
  <c r="BC4636" i="5"/>
  <c r="BC4637" i="5"/>
  <c r="BC4638" i="5"/>
  <c r="BC4639" i="5"/>
  <c r="BC4640" i="5"/>
  <c r="BC4641" i="5"/>
  <c r="BC4642" i="5"/>
  <c r="BC4643" i="5"/>
  <c r="BC4644" i="5"/>
  <c r="BC4645" i="5"/>
  <c r="BC4646" i="5"/>
  <c r="BC4647" i="5"/>
  <c r="BC4648" i="5"/>
  <c r="BC4649" i="5"/>
  <c r="BC4650" i="5"/>
  <c r="BC4651" i="5"/>
  <c r="BC4652" i="5"/>
  <c r="BC4653" i="5"/>
  <c r="BC4654" i="5"/>
  <c r="BC4655" i="5"/>
  <c r="BC4656" i="5"/>
  <c r="BC4657" i="5"/>
  <c r="BC4658" i="5"/>
  <c r="BC4659" i="5"/>
  <c r="BC4660" i="5"/>
  <c r="BC4661" i="5"/>
  <c r="BC4662" i="5"/>
  <c r="BC4663" i="5"/>
  <c r="BC4664" i="5"/>
  <c r="BC4665" i="5"/>
  <c r="BC4666" i="5"/>
  <c r="BC4667" i="5"/>
  <c r="BC4668" i="5"/>
  <c r="BC4669" i="5"/>
  <c r="BC4670" i="5"/>
  <c r="BC4671" i="5"/>
  <c r="BC4672" i="5"/>
  <c r="BC4673" i="5"/>
  <c r="BC4674" i="5"/>
  <c r="BC4675" i="5"/>
  <c r="BC4676" i="5"/>
  <c r="BC4677" i="5"/>
  <c r="BC4678" i="5"/>
  <c r="BC4679" i="5"/>
  <c r="BC4680" i="5"/>
  <c r="BC4681" i="5"/>
  <c r="BC4682" i="5"/>
  <c r="BC4683" i="5"/>
  <c r="BC4684" i="5"/>
  <c r="BC4685" i="5"/>
  <c r="BC4686" i="5"/>
  <c r="BC4687" i="5"/>
  <c r="BC4688" i="5"/>
  <c r="BC4689" i="5"/>
  <c r="BC4690" i="5"/>
  <c r="BC4691" i="5"/>
  <c r="BC4692" i="5"/>
  <c r="BC4693" i="5"/>
  <c r="BC4694" i="5"/>
  <c r="BC4695" i="5"/>
  <c r="BC4696" i="5"/>
  <c r="BC4697" i="5"/>
  <c r="BC4698" i="5"/>
  <c r="BC4699" i="5"/>
  <c r="BC4700" i="5"/>
  <c r="BC4701" i="5"/>
  <c r="BC4702" i="5"/>
  <c r="BC4703" i="5"/>
  <c r="BC4704" i="5"/>
  <c r="BC4705" i="5"/>
  <c r="BC4706" i="5"/>
  <c r="BC4707" i="5"/>
  <c r="BC4708" i="5"/>
  <c r="BC4709" i="5"/>
  <c r="BC4710" i="5"/>
  <c r="BC4711" i="5"/>
  <c r="BC4712" i="5"/>
  <c r="BC4713" i="5"/>
  <c r="BC4714" i="5"/>
  <c r="BC4715" i="5"/>
  <c r="BC4716" i="5"/>
  <c r="BC4717" i="5"/>
  <c r="BC4718" i="5"/>
  <c r="BC4719" i="5"/>
  <c r="BC4720" i="5"/>
  <c r="BC4721" i="5"/>
  <c r="BC4722" i="5"/>
  <c r="BC4723" i="5"/>
  <c r="BC4724" i="5"/>
  <c r="BC4725" i="5"/>
  <c r="BC4726" i="5"/>
  <c r="BC4727" i="5"/>
  <c r="BC4728" i="5"/>
  <c r="BC4729" i="5"/>
  <c r="BC4730" i="5"/>
  <c r="BC4731" i="5"/>
  <c r="BC4732" i="5"/>
  <c r="BC4733" i="5"/>
  <c r="BC4734" i="5"/>
  <c r="BC4735" i="5"/>
  <c r="BC4736" i="5"/>
  <c r="BC4737" i="5"/>
  <c r="BC4738" i="5"/>
  <c r="BC4739" i="5"/>
  <c r="BC4740" i="5"/>
  <c r="BC4741" i="5"/>
  <c r="BC4742" i="5"/>
  <c r="BC4743" i="5"/>
  <c r="BC4744" i="5"/>
  <c r="BC4745" i="5"/>
  <c r="BC4746" i="5"/>
  <c r="BC4747" i="5"/>
  <c r="BC4748" i="5"/>
  <c r="BC4749" i="5"/>
  <c r="BC4750" i="5"/>
  <c r="BC4751" i="5"/>
  <c r="BC4752" i="5"/>
  <c r="BC4753" i="5"/>
  <c r="BC4754" i="5"/>
  <c r="BC4755" i="5"/>
  <c r="BC4756" i="5"/>
  <c r="BC4757" i="5"/>
  <c r="BC4758" i="5"/>
  <c r="BC4759" i="5"/>
  <c r="BC4760" i="5"/>
  <c r="BC4761" i="5"/>
  <c r="BC4762" i="5"/>
  <c r="BC4763" i="5"/>
  <c r="BC4764" i="5"/>
  <c r="BC4765" i="5"/>
  <c r="BC4766" i="5"/>
  <c r="BC4767" i="5"/>
  <c r="BC4768" i="5"/>
  <c r="BC4769" i="5"/>
  <c r="BC4770" i="5"/>
  <c r="BC4771" i="5"/>
  <c r="BC4772" i="5"/>
  <c r="BC4773" i="5"/>
  <c r="BC4774" i="5"/>
  <c r="BC4775" i="5"/>
  <c r="BC4776" i="5"/>
  <c r="BC4777" i="5"/>
  <c r="BC4778" i="5"/>
  <c r="BC4779" i="5"/>
  <c r="BC4780" i="5"/>
  <c r="BC4781" i="5"/>
  <c r="BC4782" i="5"/>
  <c r="BC4783" i="5"/>
  <c r="BC4784" i="5"/>
  <c r="BC4785" i="5"/>
  <c r="BC4786" i="5"/>
  <c r="BC4787" i="5"/>
  <c r="BC4788" i="5"/>
  <c r="BC4789" i="5"/>
  <c r="BC4790" i="5"/>
  <c r="BC4791" i="5"/>
  <c r="BC4792" i="5"/>
  <c r="BC4793" i="5"/>
  <c r="BC4794" i="5"/>
  <c r="BC4795" i="5"/>
  <c r="BC4796" i="5"/>
  <c r="BC4797" i="5"/>
  <c r="BC4798" i="5"/>
  <c r="BC4799" i="5"/>
  <c r="BC4800" i="5"/>
  <c r="BC4801" i="5"/>
  <c r="BC4802" i="5"/>
  <c r="BC4803" i="5"/>
  <c r="BC4804" i="5"/>
  <c r="BC4805" i="5"/>
  <c r="BC4806" i="5"/>
  <c r="BC4807" i="5"/>
  <c r="BC4808" i="5"/>
  <c r="BC4809" i="5"/>
  <c r="BC4810" i="5"/>
  <c r="BC4811" i="5"/>
  <c r="BC4812" i="5"/>
  <c r="BC4813" i="5"/>
  <c r="BC4814" i="5"/>
  <c r="BC4815" i="5"/>
  <c r="BC4816" i="5"/>
  <c r="BC4817" i="5"/>
  <c r="BC4818" i="5"/>
  <c r="BC4819" i="5"/>
  <c r="BC4820" i="5"/>
  <c r="BC4821" i="5"/>
  <c r="BC4822" i="5"/>
  <c r="BC4823" i="5"/>
  <c r="BC4824" i="5"/>
  <c r="BC4825" i="5"/>
  <c r="BC4826" i="5"/>
  <c r="BC4827" i="5"/>
  <c r="BC4828" i="5"/>
  <c r="BC4829" i="5"/>
  <c r="BC4830" i="5"/>
  <c r="BC4831" i="5"/>
  <c r="BC4832" i="5"/>
  <c r="BC4833" i="5"/>
  <c r="BC4834" i="5"/>
  <c r="BC4835" i="5"/>
  <c r="BC4836" i="5"/>
  <c r="BC4837" i="5"/>
  <c r="BC4838" i="5"/>
  <c r="BC4839" i="5"/>
  <c r="BC4840" i="5"/>
  <c r="BC4841" i="5"/>
  <c r="BC4842" i="5"/>
  <c r="BC4843" i="5"/>
  <c r="BC4844" i="5"/>
  <c r="BC4845" i="5"/>
  <c r="BC4846" i="5"/>
  <c r="BC4847" i="5"/>
  <c r="BC4848" i="5"/>
  <c r="BC4849" i="5"/>
  <c r="BC4850" i="5"/>
  <c r="BC4851" i="5"/>
  <c r="BC4852" i="5"/>
  <c r="BC4853" i="5"/>
  <c r="BC4854" i="5"/>
  <c r="BC4855" i="5"/>
  <c r="BC4856" i="5"/>
  <c r="BC4857" i="5"/>
  <c r="BC4858" i="5"/>
  <c r="BC4859" i="5"/>
  <c r="BC4860" i="5"/>
  <c r="BC4861" i="5"/>
  <c r="BC4862" i="5"/>
  <c r="BC4863" i="5"/>
  <c r="BC4864" i="5"/>
  <c r="BC4865" i="5"/>
  <c r="BC4866" i="5"/>
  <c r="BC4867" i="5"/>
  <c r="BC4868" i="5"/>
  <c r="BC4869" i="5"/>
  <c r="BC4870" i="5"/>
  <c r="BC4871" i="5"/>
  <c r="BC4872" i="5"/>
  <c r="BC4873" i="5"/>
  <c r="BC4874" i="5"/>
  <c r="BC4875" i="5"/>
  <c r="BC4876" i="5"/>
  <c r="BC4877" i="5"/>
  <c r="BC4878" i="5"/>
  <c r="BC4879" i="5"/>
  <c r="BC4880" i="5"/>
  <c r="BC4881" i="5"/>
  <c r="BC4882" i="5"/>
  <c r="BC4883" i="5"/>
  <c r="BC4884" i="5"/>
  <c r="BC4885" i="5"/>
  <c r="BC4886" i="5"/>
  <c r="BC4887" i="5"/>
  <c r="BC4888" i="5"/>
  <c r="BC4889" i="5"/>
  <c r="BC4890" i="5"/>
  <c r="BC4891" i="5"/>
  <c r="BC4892" i="5"/>
  <c r="BC4893" i="5"/>
  <c r="BC4894" i="5"/>
  <c r="BC4895" i="5"/>
  <c r="BC4896" i="5"/>
  <c r="BC4897" i="5"/>
  <c r="BC4898" i="5"/>
  <c r="BC4899" i="5"/>
  <c r="BC4900" i="5"/>
  <c r="BC4901" i="5"/>
  <c r="BC4902" i="5"/>
  <c r="BC4903" i="5"/>
  <c r="BC4904" i="5"/>
  <c r="BC4905" i="5"/>
  <c r="BC4906" i="5"/>
  <c r="BC4907" i="5"/>
  <c r="BC4908" i="5"/>
  <c r="BC4909" i="5"/>
  <c r="BC4910" i="5"/>
  <c r="BC4911" i="5"/>
  <c r="BC4912" i="5"/>
  <c r="BC4913" i="5"/>
  <c r="BC4914" i="5"/>
  <c r="BC4915" i="5"/>
  <c r="BC4916" i="5"/>
  <c r="BC4917" i="5"/>
  <c r="BC4918" i="5"/>
  <c r="BC4919" i="5"/>
  <c r="BC4920" i="5"/>
  <c r="BC4921" i="5"/>
  <c r="BC4922" i="5"/>
  <c r="BC4923" i="5"/>
  <c r="BC4924" i="5"/>
  <c r="BC4925" i="5"/>
  <c r="BC4926" i="5"/>
  <c r="BC4927" i="5"/>
  <c r="BC4928" i="5"/>
  <c r="BC4929" i="5"/>
  <c r="BC4930" i="5"/>
  <c r="BC4931" i="5"/>
  <c r="BC4932" i="5"/>
  <c r="BC4933" i="5"/>
  <c r="BC4934" i="5"/>
  <c r="BC4935" i="5"/>
  <c r="BC4936" i="5"/>
  <c r="BC4937" i="5"/>
  <c r="BC4938" i="5"/>
  <c r="BC4939" i="5"/>
  <c r="BC4940" i="5"/>
  <c r="BC4941" i="5"/>
  <c r="BC4942" i="5"/>
  <c r="BC4943" i="5"/>
  <c r="BC4944" i="5"/>
  <c r="BC4945" i="5"/>
  <c r="BC4946" i="5"/>
  <c r="BC4947" i="5"/>
  <c r="BC4948" i="5"/>
  <c r="BC4949" i="5"/>
  <c r="BC4950" i="5"/>
  <c r="BC4951" i="5"/>
  <c r="BC4952" i="5"/>
  <c r="BC4953" i="5"/>
  <c r="BC4954" i="5"/>
  <c r="BC4955" i="5"/>
  <c r="BC4956" i="5"/>
  <c r="BC4957" i="5"/>
  <c r="BC4958" i="5"/>
  <c r="BC4959" i="5"/>
  <c r="BC4960" i="5"/>
  <c r="BC4961" i="5"/>
  <c r="BC4962" i="5"/>
  <c r="BC4963" i="5"/>
  <c r="BC4964" i="5"/>
  <c r="BC4965" i="5"/>
  <c r="BC4966" i="5"/>
  <c r="BC4967" i="5"/>
  <c r="BC4968" i="5"/>
  <c r="BC4969" i="5"/>
  <c r="BC4970" i="5"/>
  <c r="BC4971" i="5"/>
  <c r="BC4972" i="5"/>
  <c r="BC4973" i="5"/>
  <c r="BC4974" i="5"/>
  <c r="BC4975" i="5"/>
  <c r="BC4976" i="5"/>
  <c r="BC4977" i="5"/>
  <c r="BC4978" i="5"/>
  <c r="BC4979" i="5"/>
  <c r="BC4980" i="5"/>
  <c r="BC4981" i="5"/>
  <c r="BC4982" i="5"/>
  <c r="BC4983" i="5"/>
  <c r="BC4984" i="5"/>
  <c r="BC4985" i="5"/>
  <c r="BC4986" i="5"/>
  <c r="BC4987" i="5"/>
  <c r="BC4988" i="5"/>
  <c r="BC4989" i="5"/>
  <c r="BC4990" i="5"/>
  <c r="BC4991" i="5"/>
  <c r="BC4992" i="5"/>
  <c r="BC4993" i="5"/>
  <c r="BC4994" i="5"/>
  <c r="BC4995" i="5"/>
  <c r="BC4996" i="5"/>
  <c r="BC4997" i="5"/>
  <c r="BC4998" i="5"/>
  <c r="BC4999" i="5"/>
  <c r="BC5000" i="5"/>
  <c r="BC5001" i="5"/>
  <c r="BC5002" i="5"/>
  <c r="BC5003" i="5"/>
  <c r="BC5004" i="5"/>
  <c r="BC5005" i="5"/>
  <c r="BC5006" i="5"/>
  <c r="BC5007" i="5"/>
  <c r="BC5008" i="5"/>
  <c r="BC5009" i="5"/>
  <c r="BC5010" i="5"/>
  <c r="BC5011" i="5"/>
  <c r="BC5012" i="5"/>
  <c r="BC5013" i="5"/>
  <c r="BC5014" i="5"/>
  <c r="BC5015" i="5"/>
  <c r="BC5016" i="5"/>
  <c r="BC5017" i="5"/>
  <c r="BC5018" i="5"/>
  <c r="BC5019" i="5"/>
  <c r="BC5020" i="5"/>
  <c r="BC5021" i="5"/>
  <c r="BC5022" i="5"/>
  <c r="BC5023" i="5"/>
  <c r="BC5024" i="5"/>
  <c r="BC5025" i="5"/>
  <c r="BC5026" i="5"/>
  <c r="BC5027" i="5"/>
  <c r="BC5028" i="5"/>
  <c r="BC5029" i="5"/>
  <c r="BC5030" i="5"/>
  <c r="BC5031" i="5"/>
  <c r="BC5032" i="5"/>
  <c r="BC5033" i="5"/>
  <c r="BC5034" i="5"/>
  <c r="BC5035" i="5"/>
  <c r="BC5036" i="5"/>
  <c r="BC5037" i="5"/>
  <c r="BC5038" i="5"/>
  <c r="BC5039" i="5"/>
  <c r="BC5040" i="5"/>
  <c r="BC5041" i="5"/>
  <c r="BC5042" i="5"/>
  <c r="BC5043" i="5"/>
  <c r="BC5044" i="5"/>
  <c r="BC5045" i="5"/>
  <c r="BC5046" i="5"/>
  <c r="BC5047" i="5"/>
  <c r="BC5048" i="5"/>
  <c r="BC5049" i="5"/>
  <c r="BC5050" i="5"/>
  <c r="BC5051" i="5"/>
  <c r="BC5052" i="5"/>
  <c r="BC5053" i="5"/>
  <c r="BC5054" i="5"/>
  <c r="BC5055" i="5"/>
  <c r="BC5056" i="5"/>
  <c r="BC5057" i="5"/>
  <c r="BC5058" i="5"/>
  <c r="BC5059" i="5"/>
  <c r="BC5060" i="5"/>
  <c r="BC5061" i="5"/>
  <c r="BC5062" i="5"/>
  <c r="BC5063" i="5"/>
  <c r="BC5064" i="5"/>
  <c r="BC5065" i="5"/>
  <c r="BC5066" i="5"/>
  <c r="BC5067" i="5"/>
  <c r="BC5068" i="5"/>
  <c r="BC5069" i="5"/>
  <c r="BC5070" i="5"/>
  <c r="BC5071" i="5"/>
  <c r="BC5072" i="5"/>
  <c r="BC5073" i="5"/>
  <c r="BC5074" i="5"/>
  <c r="BC5075" i="5"/>
  <c r="BC5076" i="5"/>
  <c r="BC5077" i="5"/>
  <c r="BC5078" i="5"/>
  <c r="BC5079" i="5"/>
  <c r="BC5080" i="5"/>
  <c r="BC5081" i="5"/>
  <c r="BC5082" i="5"/>
  <c r="BC5083" i="5"/>
  <c r="BC5084" i="5"/>
  <c r="BC5085" i="5"/>
  <c r="BC5086" i="5"/>
  <c r="BC5087" i="5"/>
  <c r="BC5088" i="5"/>
  <c r="BC5089" i="5"/>
  <c r="BC5090" i="5"/>
  <c r="BC5091" i="5"/>
  <c r="BC5092" i="5"/>
  <c r="BC5093" i="5"/>
  <c r="BC5094" i="5"/>
  <c r="BC5095" i="5"/>
  <c r="BC5096" i="5"/>
  <c r="BC5097" i="5"/>
  <c r="BC5098" i="5"/>
  <c r="BC5099" i="5"/>
  <c r="BC5100" i="5"/>
  <c r="BC5101" i="5"/>
  <c r="BC5102" i="5"/>
  <c r="BC5103" i="5"/>
  <c r="BC5104" i="5"/>
  <c r="BC5105" i="5"/>
  <c r="BC5106" i="5"/>
  <c r="BC5107" i="5"/>
  <c r="BC5108" i="5"/>
  <c r="BC5109" i="5"/>
  <c r="BC5110" i="5"/>
  <c r="BC5111" i="5"/>
  <c r="BC5112" i="5"/>
  <c r="BC5113" i="5"/>
  <c r="BC5114" i="5"/>
  <c r="BC5115" i="5"/>
  <c r="BC5116" i="5"/>
  <c r="BC5117" i="5"/>
  <c r="BC5118" i="5"/>
  <c r="BC5119" i="5"/>
  <c r="BC5120" i="5"/>
  <c r="BC5121" i="5"/>
  <c r="BC5122" i="5"/>
  <c r="BC5123" i="5"/>
  <c r="BC5124" i="5"/>
  <c r="BC5125" i="5"/>
  <c r="BC5126" i="5"/>
  <c r="BC5127" i="5"/>
  <c r="BC5128" i="5"/>
  <c r="BC5129" i="5"/>
  <c r="BC5130" i="5"/>
  <c r="BC5131" i="5"/>
  <c r="BC5132" i="5"/>
  <c r="BC5133" i="5"/>
  <c r="BC5134" i="5"/>
  <c r="BC5135" i="5"/>
  <c r="BC5136" i="5"/>
  <c r="BC5137" i="5"/>
  <c r="BC5138" i="5"/>
  <c r="BC5139" i="5"/>
  <c r="BC5140" i="5"/>
  <c r="BC5141" i="5"/>
  <c r="BC5142" i="5"/>
  <c r="BC5143" i="5"/>
  <c r="BC5144" i="5"/>
  <c r="BC5145" i="5"/>
  <c r="BC5146" i="5"/>
  <c r="BC5147" i="5"/>
  <c r="BC5148" i="5"/>
  <c r="BC5149" i="5"/>
  <c r="BC5150" i="5"/>
  <c r="BC5151" i="5"/>
  <c r="BC5152" i="5"/>
  <c r="BC5153" i="5"/>
  <c r="BC5154" i="5"/>
  <c r="BC5155" i="5"/>
  <c r="BC5156" i="5"/>
  <c r="BC5157" i="5"/>
  <c r="BC5158" i="5"/>
  <c r="BC5159" i="5"/>
  <c r="BC5160" i="5"/>
  <c r="BC5161" i="5"/>
  <c r="BC5162" i="5"/>
  <c r="BC5163" i="5"/>
  <c r="BC5164" i="5"/>
  <c r="BC5165" i="5"/>
  <c r="BC5166" i="5"/>
  <c r="BC5167" i="5"/>
  <c r="BC5168" i="5"/>
  <c r="BC5169" i="5"/>
  <c r="BC5170" i="5"/>
  <c r="BC5171" i="5"/>
  <c r="BC5172" i="5"/>
  <c r="BC5173" i="5"/>
  <c r="BC5174" i="5"/>
  <c r="BC5175" i="5"/>
  <c r="BC5176" i="5"/>
  <c r="BC5177" i="5"/>
  <c r="BC5178" i="5"/>
  <c r="BC5179" i="5"/>
  <c r="BC5180" i="5"/>
  <c r="BC5181" i="5"/>
  <c r="BC5182" i="5"/>
  <c r="BC5183" i="5"/>
  <c r="BC5184" i="5"/>
  <c r="BC5185" i="5"/>
  <c r="BC5186" i="5"/>
  <c r="BC5187" i="5"/>
  <c r="BC5188" i="5"/>
  <c r="BC5189" i="5"/>
  <c r="BC5190" i="5"/>
  <c r="BC5191" i="5"/>
  <c r="BC5192" i="5"/>
  <c r="BC5193" i="5"/>
  <c r="BC5194" i="5"/>
  <c r="BC5195" i="5"/>
  <c r="BC5196" i="5"/>
  <c r="BC5197" i="5"/>
  <c r="BC5198" i="5"/>
  <c r="BC5199" i="5"/>
  <c r="BC5200" i="5"/>
  <c r="BC5201" i="5"/>
  <c r="BC5202" i="5"/>
  <c r="BC5203" i="5"/>
  <c r="BC5204" i="5"/>
  <c r="BC5205" i="5"/>
  <c r="BC5206" i="5"/>
  <c r="BC5207" i="5"/>
  <c r="BC5208" i="5"/>
  <c r="BC5209" i="5"/>
  <c r="BC5210" i="5"/>
  <c r="BC5211" i="5"/>
  <c r="BC5212" i="5"/>
  <c r="BC5213" i="5"/>
  <c r="BC5214" i="5"/>
  <c r="BC5215" i="5"/>
  <c r="BC5216" i="5"/>
  <c r="BC5217" i="5"/>
  <c r="BC5218" i="5"/>
  <c r="BC5219" i="5"/>
  <c r="BC5220" i="5"/>
  <c r="BC5221" i="5"/>
  <c r="BC5222" i="5"/>
  <c r="BC5223" i="5"/>
  <c r="BC5224" i="5"/>
  <c r="BC5225" i="5"/>
  <c r="BC5226" i="5"/>
  <c r="BC5227" i="5"/>
  <c r="BC5228" i="5"/>
  <c r="BC5229" i="5"/>
  <c r="BC5230" i="5"/>
  <c r="BC5231" i="5"/>
  <c r="BC5232" i="5"/>
  <c r="BC5233" i="5"/>
  <c r="BC5234" i="5"/>
  <c r="BC5235" i="5"/>
  <c r="BC5236" i="5"/>
  <c r="BC5237" i="5"/>
  <c r="BC5238" i="5"/>
  <c r="BC5239" i="5"/>
  <c r="BC5240" i="5"/>
  <c r="BC5241" i="5"/>
  <c r="BC5242" i="5"/>
  <c r="BC5243" i="5"/>
  <c r="BC5244" i="5"/>
  <c r="BC5245" i="5"/>
  <c r="BC5246" i="5"/>
  <c r="BC5247" i="5"/>
  <c r="BC5248" i="5"/>
  <c r="BC5249" i="5"/>
  <c r="BC5250" i="5"/>
  <c r="BC5251" i="5"/>
  <c r="BC5252" i="5"/>
  <c r="BC5253" i="5"/>
  <c r="BC5254" i="5"/>
  <c r="BC5255" i="5"/>
  <c r="BC5256" i="5"/>
  <c r="BC5257" i="5"/>
  <c r="BC5258" i="5"/>
  <c r="BC5259" i="5"/>
  <c r="BC5260" i="5"/>
  <c r="BC5261" i="5"/>
  <c r="BC5262" i="5"/>
  <c r="BC5263" i="5"/>
  <c r="BC5264" i="5"/>
  <c r="BC5265" i="5"/>
  <c r="BC5266" i="5"/>
  <c r="BC5267" i="5"/>
  <c r="BC5268" i="5"/>
  <c r="BC5269" i="5"/>
  <c r="BC5270" i="5"/>
  <c r="BC5271" i="5"/>
  <c r="BC5272" i="5"/>
  <c r="BC5273" i="5"/>
  <c r="BC5274" i="5"/>
  <c r="BC5275" i="5"/>
  <c r="BC5276" i="5"/>
  <c r="BC5277" i="5"/>
  <c r="BC5278" i="5"/>
  <c r="BC5279" i="5"/>
  <c r="BC5280" i="5"/>
  <c r="BC5281" i="5"/>
  <c r="BC5282" i="5"/>
  <c r="BC5283" i="5"/>
  <c r="BC5284" i="5"/>
  <c r="BC5285" i="5"/>
  <c r="BC5286" i="5"/>
  <c r="BC5287" i="5"/>
  <c r="BC5288" i="5"/>
  <c r="BC5289" i="5"/>
  <c r="BC5290" i="5"/>
  <c r="BC5291" i="5"/>
  <c r="BC5292" i="5"/>
  <c r="BC5293" i="5"/>
  <c r="BC5294" i="5"/>
  <c r="BC5295" i="5"/>
  <c r="BC5296" i="5"/>
  <c r="BC5297" i="5"/>
  <c r="BC5298" i="5"/>
  <c r="BC5299" i="5"/>
  <c r="BC5300" i="5"/>
  <c r="BC5301" i="5"/>
  <c r="BC5302" i="5"/>
  <c r="BC5303" i="5"/>
  <c r="BC5304" i="5"/>
  <c r="BC5305" i="5"/>
  <c r="BC5306" i="5"/>
  <c r="BC5307" i="5"/>
  <c r="BC5308" i="5"/>
  <c r="BC5309" i="5"/>
  <c r="BC5310" i="5"/>
  <c r="BC5311" i="5"/>
  <c r="BC5312" i="5"/>
  <c r="BC5313" i="5"/>
  <c r="BC5314" i="5"/>
  <c r="BC5315" i="5"/>
  <c r="BC5316" i="5"/>
  <c r="BC5317" i="5"/>
  <c r="BC5318" i="5"/>
  <c r="BC5319" i="5"/>
  <c r="BC5320" i="5"/>
  <c r="BC5321" i="5"/>
  <c r="BC5322" i="5"/>
  <c r="BC5323" i="5"/>
  <c r="BC5324" i="5"/>
  <c r="BC5325" i="5"/>
  <c r="BC5326" i="5"/>
  <c r="BC5327" i="5"/>
  <c r="BC5328" i="5"/>
  <c r="BC5329" i="5"/>
  <c r="BC5330" i="5"/>
  <c r="BC5331" i="5"/>
  <c r="BC5332" i="5"/>
  <c r="BC5333" i="5"/>
  <c r="BC5334" i="5"/>
  <c r="BC5335" i="5"/>
  <c r="BC5336" i="5"/>
  <c r="BC5337" i="5"/>
  <c r="BC5338" i="5"/>
  <c r="BC5339" i="5"/>
  <c r="BC5340" i="5"/>
  <c r="BC5341" i="5"/>
  <c r="BC5342" i="5"/>
  <c r="BC5343" i="5"/>
  <c r="BC5344" i="5"/>
  <c r="BC5345" i="5"/>
  <c r="BC5346" i="5"/>
  <c r="BC5347" i="5"/>
  <c r="BC5348" i="5"/>
  <c r="BC5349" i="5"/>
  <c r="BC5350" i="5"/>
  <c r="BC5351" i="5"/>
  <c r="BC5352" i="5"/>
  <c r="BC5353" i="5"/>
  <c r="BC5354" i="5"/>
  <c r="BC5355" i="5"/>
  <c r="BC5356" i="5"/>
  <c r="BC5357" i="5"/>
  <c r="BC5358" i="5"/>
  <c r="BC5359" i="5"/>
  <c r="BC5360" i="5"/>
  <c r="BC5361" i="5"/>
  <c r="BC5362" i="5"/>
  <c r="BC5363" i="5"/>
  <c r="BC5364" i="5"/>
  <c r="BC5365" i="5"/>
  <c r="BC5366" i="5"/>
  <c r="BC5367" i="5"/>
  <c r="BC5368" i="5"/>
  <c r="BC5369" i="5"/>
  <c r="BC5370" i="5"/>
  <c r="BC5371" i="5"/>
  <c r="BC5372" i="5"/>
  <c r="BC5373" i="5"/>
  <c r="BC5374" i="5"/>
  <c r="BC5375" i="5"/>
  <c r="BC5376" i="5"/>
  <c r="BC5377" i="5"/>
  <c r="BC5378" i="5"/>
  <c r="BC5379" i="5"/>
  <c r="BC5380" i="5"/>
  <c r="BC5381" i="5"/>
  <c r="BC5382" i="5"/>
  <c r="BC5383" i="5"/>
  <c r="BC5384" i="5"/>
  <c r="BC5385" i="5"/>
  <c r="BC5386" i="5"/>
  <c r="BC5387" i="5"/>
  <c r="BC5388" i="5"/>
  <c r="BC5389" i="5"/>
  <c r="BC5390" i="5"/>
  <c r="BC5391" i="5"/>
  <c r="BC5392" i="5"/>
  <c r="BC5393" i="5"/>
  <c r="BC5394" i="5"/>
  <c r="BC5395" i="5"/>
  <c r="BC5396" i="5"/>
  <c r="BC5397" i="5"/>
  <c r="BC5398" i="5"/>
  <c r="BC5399" i="5"/>
  <c r="BC5400" i="5"/>
  <c r="BC5401" i="5"/>
  <c r="BC5402" i="5"/>
  <c r="BC5403" i="5"/>
  <c r="BC5404" i="5"/>
  <c r="BC5405" i="5"/>
  <c r="BC5406" i="5"/>
  <c r="BC5407" i="5"/>
  <c r="BC5408" i="5"/>
  <c r="BC5409" i="5"/>
  <c r="BC5410" i="5"/>
  <c r="BC5411" i="5"/>
  <c r="BC5412" i="5"/>
  <c r="BC5413" i="5"/>
  <c r="BC5414" i="5"/>
  <c r="BC5415" i="5"/>
  <c r="BC5416" i="5"/>
  <c r="BC5417" i="5"/>
  <c r="BC5418" i="5"/>
  <c r="BC5419" i="5"/>
  <c r="BC5420" i="5"/>
  <c r="BC5421" i="5"/>
  <c r="BC5422" i="5"/>
  <c r="BC5423" i="5"/>
  <c r="BC5424" i="5"/>
  <c r="BC5425" i="5"/>
  <c r="BC5426" i="5"/>
  <c r="BC5427" i="5"/>
  <c r="BC5428" i="5"/>
  <c r="BC5429" i="5"/>
  <c r="BC5430" i="5"/>
  <c r="BC5431" i="5"/>
  <c r="BC5432" i="5"/>
  <c r="BC5433" i="5"/>
  <c r="BC5434" i="5"/>
  <c r="BC5435" i="5"/>
  <c r="BC5436" i="5"/>
  <c r="BC5437" i="5"/>
  <c r="BC5438" i="5"/>
  <c r="BC5439" i="5"/>
  <c r="BC5440" i="5"/>
  <c r="BC5441" i="5"/>
  <c r="BC5442" i="5"/>
  <c r="BC5443" i="5"/>
  <c r="BC5444" i="5"/>
  <c r="BC5445" i="5"/>
  <c r="BC5446" i="5"/>
  <c r="BC5447" i="5"/>
  <c r="BC5448" i="5"/>
  <c r="BC5449" i="5"/>
  <c r="BC5450" i="5"/>
  <c r="BC5451" i="5"/>
  <c r="BC5452" i="5"/>
  <c r="BC5453" i="5"/>
  <c r="BC5454" i="5"/>
  <c r="BC5455" i="5"/>
  <c r="BC5456" i="5"/>
  <c r="BC5457" i="5"/>
  <c r="BC5458" i="5"/>
  <c r="BC5459" i="5"/>
  <c r="BC5460" i="5"/>
  <c r="BC5461" i="5"/>
  <c r="BC5462" i="5"/>
  <c r="BC5463" i="5"/>
  <c r="BC5464" i="5"/>
  <c r="BC5465" i="5"/>
  <c r="BC5466" i="5"/>
  <c r="BC5467" i="5"/>
  <c r="BC5468" i="5"/>
  <c r="BC5469" i="5"/>
  <c r="BC5470" i="5"/>
  <c r="BC5471" i="5"/>
  <c r="BC5472" i="5"/>
  <c r="BC5473" i="5"/>
  <c r="BC5474" i="5"/>
  <c r="BC5475" i="5"/>
  <c r="BC5476" i="5"/>
  <c r="BC5477" i="5"/>
  <c r="BC5478" i="5"/>
  <c r="BC5479" i="5"/>
  <c r="BC5480" i="5"/>
  <c r="BC5481" i="5"/>
  <c r="BC5482" i="5"/>
  <c r="BC5483" i="5"/>
  <c r="BC5484" i="5"/>
  <c r="BC5485" i="5"/>
  <c r="BC5486" i="5"/>
  <c r="BC5487" i="5"/>
  <c r="BC5488" i="5"/>
  <c r="BC5489" i="5"/>
  <c r="BC5490" i="5"/>
  <c r="BC5491" i="5"/>
  <c r="BC5492" i="5"/>
  <c r="BC5493" i="5"/>
  <c r="BC5494" i="5"/>
  <c r="BC5495" i="5"/>
  <c r="BC5496" i="5"/>
  <c r="BC5497" i="5"/>
  <c r="BC5498" i="5"/>
  <c r="BC5499" i="5"/>
  <c r="BC5500" i="5"/>
  <c r="BC5501" i="5"/>
  <c r="BC5502" i="5"/>
  <c r="BC5503" i="5"/>
  <c r="BC5504" i="5"/>
  <c r="BC5505" i="5"/>
  <c r="BC5506" i="5"/>
  <c r="BC5507" i="5"/>
  <c r="BC5508" i="5"/>
  <c r="BC5509" i="5"/>
  <c r="BC5510" i="5"/>
  <c r="BC5511" i="5"/>
  <c r="BC5512" i="5"/>
  <c r="BC5513" i="5"/>
  <c r="BC5514" i="5"/>
  <c r="BC5515" i="5"/>
  <c r="BC5516" i="5"/>
  <c r="BC5517" i="5"/>
  <c r="BC5518" i="5"/>
  <c r="BC5519" i="5"/>
  <c r="BC5520" i="5"/>
  <c r="BC5521" i="5"/>
  <c r="BC5522" i="5"/>
  <c r="BC5523" i="5"/>
  <c r="BC5524" i="5"/>
  <c r="BC5525" i="5"/>
  <c r="BC5526" i="5"/>
  <c r="BC5527" i="5"/>
  <c r="BC5528" i="5"/>
  <c r="BC5529" i="5"/>
  <c r="BC5530" i="5"/>
  <c r="BC5531" i="5"/>
  <c r="BC5532" i="5"/>
  <c r="BC5533" i="5"/>
  <c r="BC5534" i="5"/>
  <c r="BC5535" i="5"/>
  <c r="BC5536" i="5"/>
  <c r="BC5537" i="5"/>
  <c r="BC5538" i="5"/>
  <c r="BC5539" i="5"/>
  <c r="BC5540" i="5"/>
  <c r="BC5541" i="5"/>
  <c r="BC5542" i="5"/>
  <c r="BC5543" i="5"/>
  <c r="BC5544" i="5"/>
  <c r="BC5545" i="5"/>
  <c r="BC5546" i="5"/>
  <c r="BC5547" i="5"/>
  <c r="BC5548" i="5"/>
  <c r="BC5549" i="5"/>
  <c r="BC5550" i="5"/>
  <c r="BC5551" i="5"/>
  <c r="BC5552" i="5"/>
  <c r="BC5553" i="5"/>
  <c r="BC5554" i="5"/>
  <c r="BC5555" i="5"/>
  <c r="BC5556" i="5"/>
  <c r="BC5557" i="5"/>
  <c r="BC5558" i="5"/>
  <c r="BC5559" i="5"/>
  <c r="BC5560" i="5"/>
  <c r="BC5561" i="5"/>
  <c r="BC5562" i="5"/>
  <c r="BC5563" i="5"/>
  <c r="BC5564" i="5"/>
  <c r="BC5565" i="5"/>
  <c r="BC5566" i="5"/>
  <c r="BC5567" i="5"/>
  <c r="BC5568" i="5"/>
  <c r="BC5569" i="5"/>
  <c r="BC5570" i="5"/>
  <c r="BC5571" i="5"/>
  <c r="BC5572" i="5"/>
  <c r="BC5573" i="5"/>
  <c r="BC5574" i="5"/>
  <c r="BC5575" i="5"/>
  <c r="BC5576" i="5"/>
  <c r="BC5577" i="5"/>
  <c r="BC5578" i="5"/>
  <c r="BC5579" i="5"/>
  <c r="BC5580" i="5"/>
  <c r="BC5581" i="5"/>
  <c r="BC5582" i="5"/>
  <c r="BC5583" i="5"/>
  <c r="BC5584" i="5"/>
  <c r="BC5585" i="5"/>
  <c r="BC5586" i="5"/>
  <c r="BC5587" i="5"/>
  <c r="BC5588" i="5"/>
  <c r="BC5589" i="5"/>
  <c r="BC5590" i="5"/>
  <c r="BC5591" i="5"/>
  <c r="BC5592" i="5"/>
  <c r="BC5593" i="5"/>
  <c r="BC5594" i="5"/>
  <c r="BC5595" i="5"/>
  <c r="BC5596" i="5"/>
  <c r="BC5597" i="5"/>
  <c r="BC5598" i="5"/>
  <c r="BC5599" i="5"/>
  <c r="BC5600" i="5"/>
  <c r="BC5601" i="5"/>
  <c r="BC5602" i="5"/>
  <c r="BC5603" i="5"/>
  <c r="BC5604" i="5"/>
  <c r="BC5605" i="5"/>
  <c r="BC5606" i="5"/>
  <c r="BC5607" i="5"/>
  <c r="BC5608" i="5"/>
  <c r="BC5609" i="5"/>
  <c r="BC5610" i="5"/>
  <c r="BC5611" i="5"/>
  <c r="BC5612" i="5"/>
  <c r="BC5613" i="5"/>
  <c r="BC5614" i="5"/>
  <c r="BC5615" i="5"/>
  <c r="BC5616" i="5"/>
  <c r="BC5617" i="5"/>
  <c r="BC5618" i="5"/>
  <c r="BC5619" i="5"/>
  <c r="BC5620" i="5"/>
  <c r="BC5621" i="5"/>
  <c r="BC5622" i="5"/>
  <c r="BC5623" i="5"/>
  <c r="BC5624" i="5"/>
  <c r="BC5625" i="5"/>
  <c r="BC5626" i="5"/>
  <c r="BC5627" i="5"/>
  <c r="BC5628" i="5"/>
  <c r="BC5629" i="5"/>
  <c r="BC5630" i="5"/>
  <c r="BC5631" i="5"/>
  <c r="BC5632" i="5"/>
  <c r="BC5633" i="5"/>
  <c r="BC5634" i="5"/>
  <c r="BC5635" i="5"/>
  <c r="BC5636" i="5"/>
  <c r="BC5637" i="5"/>
  <c r="BC5638" i="5"/>
  <c r="BC5639" i="5"/>
  <c r="BC5640" i="5"/>
  <c r="BC5641" i="5"/>
  <c r="BC5642" i="5"/>
  <c r="BC5643" i="5"/>
  <c r="BC5644" i="5"/>
  <c r="BC5645" i="5"/>
  <c r="BC5646" i="5"/>
  <c r="BC5647" i="5"/>
  <c r="BC5648" i="5"/>
  <c r="BC5649" i="5"/>
  <c r="BC5650" i="5"/>
  <c r="BC5651" i="5"/>
  <c r="BC5652" i="5"/>
  <c r="BC5653" i="5"/>
  <c r="BC5654" i="5"/>
  <c r="BC5655" i="5"/>
  <c r="BC5656" i="5"/>
  <c r="BC5657" i="5"/>
  <c r="BC5658" i="5"/>
  <c r="BC5659" i="5"/>
  <c r="BC5660" i="5"/>
  <c r="BC5661" i="5"/>
  <c r="BC5662" i="5"/>
  <c r="BC5663" i="5"/>
  <c r="BC5664" i="5"/>
  <c r="BC5665" i="5"/>
  <c r="BC5666" i="5"/>
  <c r="BC5667" i="5"/>
  <c r="BC5668" i="5"/>
  <c r="BC5669" i="5"/>
  <c r="BC5670" i="5"/>
  <c r="BC5671" i="5"/>
  <c r="BC5672" i="5"/>
  <c r="BC5673" i="5"/>
  <c r="BC5674" i="5"/>
  <c r="BC5675" i="5"/>
  <c r="BC5676" i="5"/>
  <c r="BC5677" i="5"/>
  <c r="BC5678" i="5"/>
  <c r="BC5679" i="5"/>
  <c r="BC5680" i="5"/>
  <c r="BC5681" i="5"/>
  <c r="BC5682" i="5"/>
  <c r="BC5683" i="5"/>
  <c r="BC5684" i="5"/>
  <c r="BC5685" i="5"/>
  <c r="BC5686" i="5"/>
  <c r="BC5687" i="5"/>
  <c r="BC5688" i="5"/>
  <c r="BC5689" i="5"/>
  <c r="BC5690" i="5"/>
  <c r="BC5691" i="5"/>
  <c r="BC5692" i="5"/>
  <c r="BC5693" i="5"/>
  <c r="BC5694" i="5"/>
  <c r="BC5695" i="5"/>
  <c r="BC5696" i="5"/>
  <c r="BC5697" i="5"/>
  <c r="BC5698" i="5"/>
  <c r="BC5699" i="5"/>
  <c r="BC5700" i="5"/>
  <c r="BC5701" i="5"/>
  <c r="BC5702" i="5"/>
  <c r="BC5703" i="5"/>
  <c r="BC5704" i="5"/>
  <c r="BC5705" i="5"/>
  <c r="BC5706" i="5"/>
  <c r="BC5707" i="5"/>
  <c r="BC5708" i="5"/>
  <c r="BC5709" i="5"/>
  <c r="BC5710" i="5"/>
  <c r="BC5711" i="5"/>
  <c r="BC5712" i="5"/>
  <c r="BC5713" i="5"/>
  <c r="BC5714" i="5"/>
  <c r="BC5715" i="5"/>
  <c r="BC5716" i="5"/>
  <c r="BC5717" i="5"/>
  <c r="BC5718" i="5"/>
  <c r="BC5719" i="5"/>
  <c r="BC5720" i="5"/>
  <c r="BC5721" i="5"/>
  <c r="BC5722" i="5"/>
  <c r="BC5723" i="5"/>
  <c r="BC5724" i="5"/>
  <c r="BC5725" i="5"/>
  <c r="BC5726" i="5"/>
  <c r="BC5727" i="5"/>
  <c r="BC5728" i="5"/>
  <c r="BC5729" i="5"/>
  <c r="BC5730" i="5"/>
  <c r="BC5731" i="5"/>
  <c r="BC5732" i="5"/>
  <c r="BC5733" i="5"/>
  <c r="BC5734" i="5"/>
  <c r="BC5735" i="5"/>
  <c r="BC5736" i="5"/>
  <c r="BC5737" i="5"/>
  <c r="BC5738" i="5"/>
  <c r="BC5739" i="5"/>
  <c r="BC5740" i="5"/>
  <c r="BC5741" i="5"/>
  <c r="BC5742" i="5"/>
  <c r="BC5743" i="5"/>
  <c r="BC5744" i="5"/>
  <c r="BC5745" i="5"/>
  <c r="BC5746" i="5"/>
  <c r="BC5747" i="5"/>
  <c r="BC5748" i="5"/>
  <c r="BC5749" i="5"/>
  <c r="BC5750" i="5"/>
  <c r="BC5751" i="5"/>
  <c r="BC5752" i="5"/>
  <c r="BC5753" i="5"/>
  <c r="BC5754" i="5"/>
  <c r="BC5755" i="5"/>
  <c r="BC5756" i="5"/>
  <c r="BC5757" i="5"/>
  <c r="BC5758" i="5"/>
  <c r="BC5759" i="5"/>
  <c r="BC5760" i="5"/>
  <c r="BC5761" i="5"/>
  <c r="BC5762" i="5"/>
  <c r="BC5763" i="5"/>
  <c r="BC5764" i="5"/>
  <c r="BC5765" i="5"/>
  <c r="BC5766" i="5"/>
  <c r="BC5767" i="5"/>
  <c r="BC5768" i="5"/>
  <c r="BC5769" i="5"/>
  <c r="BC5770" i="5"/>
  <c r="BC5771" i="5"/>
  <c r="BC5772" i="5"/>
  <c r="BC5773" i="5"/>
  <c r="BC5774" i="5"/>
  <c r="BC5775" i="5"/>
  <c r="BC5776" i="5"/>
  <c r="BC5777" i="5"/>
  <c r="BC5778" i="5"/>
  <c r="BC5779" i="5"/>
  <c r="BC5780" i="5"/>
  <c r="BC5781" i="5"/>
  <c r="BC5782" i="5"/>
  <c r="BC5783" i="5"/>
  <c r="BC5784" i="5"/>
  <c r="BC5785" i="5"/>
  <c r="BC5786" i="5"/>
  <c r="BC5787" i="5"/>
  <c r="BC5788" i="5"/>
  <c r="BC5789" i="5"/>
  <c r="BC5790" i="5"/>
  <c r="BC5791" i="5"/>
  <c r="BC5792" i="5"/>
  <c r="BC5793" i="5"/>
  <c r="BC5794" i="5"/>
  <c r="BC5795" i="5"/>
  <c r="BC5796" i="5"/>
  <c r="BC5797" i="5"/>
  <c r="BC5798" i="5"/>
  <c r="BC5799" i="5"/>
  <c r="BC5800" i="5"/>
  <c r="BC5801" i="5"/>
  <c r="BC5802" i="5"/>
  <c r="BC5803" i="5"/>
  <c r="BC5804" i="5"/>
  <c r="BC5805" i="5"/>
  <c r="BC5806" i="5"/>
  <c r="BC5807" i="5"/>
  <c r="BC5808" i="5"/>
  <c r="BC5809" i="5"/>
  <c r="BC5810" i="5"/>
  <c r="BC5811" i="5"/>
  <c r="BC5812" i="5"/>
  <c r="BC5813" i="5"/>
  <c r="BC5814" i="5"/>
  <c r="BC5815" i="5"/>
  <c r="BC5816" i="5"/>
  <c r="BC5817" i="5"/>
  <c r="BC5818" i="5"/>
  <c r="BC5819" i="5"/>
  <c r="BC5820" i="5"/>
  <c r="BC5821" i="5"/>
  <c r="BC5822" i="5"/>
  <c r="BC5823" i="5"/>
  <c r="BC5824" i="5"/>
  <c r="BC5825" i="5"/>
  <c r="BC5826" i="5"/>
  <c r="BC5827" i="5"/>
  <c r="BC5828" i="5"/>
  <c r="BC5829" i="5"/>
  <c r="BC5830" i="5"/>
  <c r="BC5831" i="5"/>
  <c r="BC5832" i="5"/>
  <c r="BC5833" i="5"/>
  <c r="BC5834" i="5"/>
  <c r="BC5835" i="5"/>
  <c r="BC5836" i="5"/>
  <c r="BC5837" i="5"/>
  <c r="BC5838" i="5"/>
  <c r="BC5839" i="5"/>
  <c r="BC5840" i="5"/>
  <c r="BC5841" i="5"/>
  <c r="BC5842" i="5"/>
  <c r="BC5843" i="5"/>
  <c r="BC5844" i="5"/>
  <c r="BC5845" i="5"/>
  <c r="BC5846" i="5"/>
  <c r="BC5847" i="5"/>
  <c r="BC5848" i="5"/>
  <c r="BC5849" i="5"/>
  <c r="BC5850" i="5"/>
  <c r="BC5851" i="5"/>
  <c r="BC5852" i="5"/>
  <c r="BC5853" i="5"/>
  <c r="BC5854" i="5"/>
  <c r="BC5855" i="5"/>
  <c r="BC5856" i="5"/>
  <c r="BC5857" i="5"/>
  <c r="BC5858" i="5"/>
  <c r="BC5859" i="5"/>
  <c r="BC5860" i="5"/>
  <c r="BC5861" i="5"/>
  <c r="BC5862" i="5"/>
  <c r="BC5863" i="5"/>
  <c r="BC5864" i="5"/>
  <c r="BC5865" i="5"/>
  <c r="BC5866" i="5"/>
  <c r="BC5867" i="5"/>
  <c r="BC5868" i="5"/>
  <c r="BC5869" i="5"/>
  <c r="BC5870" i="5"/>
  <c r="BC5871" i="5"/>
  <c r="BC5872" i="5"/>
  <c r="BC5873" i="5"/>
  <c r="BC5874" i="5"/>
  <c r="BC5875" i="5"/>
  <c r="BC5876" i="5"/>
  <c r="BC5877" i="5"/>
  <c r="BC5878" i="5"/>
  <c r="BC5879" i="5"/>
  <c r="BC5880" i="5"/>
  <c r="BC5881" i="5"/>
  <c r="BC5882" i="5"/>
  <c r="BC5883" i="5"/>
  <c r="BC5884" i="5"/>
  <c r="BC5885" i="5"/>
  <c r="BC5886" i="5"/>
  <c r="BC5887" i="5"/>
  <c r="BC5888" i="5"/>
  <c r="BC5889" i="5"/>
  <c r="BC5890" i="5"/>
  <c r="BC5891" i="5"/>
  <c r="BC5892" i="5"/>
  <c r="BC5893" i="5"/>
  <c r="BC5894" i="5"/>
  <c r="BC5895" i="5"/>
  <c r="BC5896" i="5"/>
  <c r="BC5897" i="5"/>
  <c r="BC5898" i="5"/>
  <c r="BC5899" i="5"/>
  <c r="BC5900" i="5"/>
  <c r="BC5901" i="5"/>
  <c r="BC5902" i="5"/>
  <c r="BC5903" i="5"/>
  <c r="BC5904" i="5"/>
  <c r="BC5905" i="5"/>
  <c r="BC5906" i="5"/>
  <c r="BC5907" i="5"/>
  <c r="BC5908" i="5"/>
  <c r="BC5909" i="5"/>
  <c r="BC5910" i="5"/>
  <c r="BC5911" i="5"/>
  <c r="BC5912" i="5"/>
  <c r="BC5913" i="5"/>
  <c r="BC5914" i="5"/>
  <c r="BC5915" i="5"/>
  <c r="BC5916" i="5"/>
  <c r="BC5917" i="5"/>
  <c r="BC5918" i="5"/>
  <c r="BC5919" i="5"/>
  <c r="BC5920" i="5"/>
  <c r="BC5921" i="5"/>
  <c r="BC5922" i="5"/>
  <c r="BC5923" i="5"/>
  <c r="BC5924" i="5"/>
  <c r="BC5925" i="5"/>
  <c r="BC5926" i="5"/>
  <c r="BC5927" i="5"/>
  <c r="BC5928" i="5"/>
  <c r="BC5929" i="5"/>
  <c r="BC5930" i="5"/>
  <c r="BC5931" i="5"/>
  <c r="BC5932" i="5"/>
  <c r="BC5933" i="5"/>
  <c r="BC5934" i="5"/>
  <c r="BC5935" i="5"/>
  <c r="BC5936" i="5"/>
  <c r="BC5937" i="5"/>
  <c r="BC5938" i="5"/>
  <c r="BC5939" i="5"/>
  <c r="BC5940" i="5"/>
  <c r="BC5941" i="5"/>
  <c r="BC5942" i="5"/>
  <c r="BC5943" i="5"/>
  <c r="BC5944" i="5"/>
  <c r="BC5945" i="5"/>
  <c r="BC5946" i="5"/>
  <c r="BC5947" i="5"/>
  <c r="BC5948" i="5"/>
  <c r="BC5949" i="5"/>
  <c r="BC5950" i="5"/>
  <c r="BC5951" i="5"/>
  <c r="BC5952" i="5"/>
  <c r="BC5953" i="5"/>
  <c r="BC5954" i="5"/>
  <c r="BC5955" i="5"/>
  <c r="BC5956" i="5"/>
  <c r="BC5957" i="5"/>
  <c r="BC5958" i="5"/>
  <c r="BC5959" i="5"/>
  <c r="BC5960" i="5"/>
  <c r="BC5961" i="5"/>
  <c r="BC5962" i="5"/>
  <c r="BC5963" i="5"/>
  <c r="BC5964" i="5"/>
  <c r="BC5965" i="5"/>
  <c r="BC5966" i="5"/>
  <c r="BC5967" i="5"/>
  <c r="BC5968" i="5"/>
  <c r="BC5969" i="5"/>
  <c r="BC5970" i="5"/>
  <c r="BC5971" i="5"/>
  <c r="BC5972" i="5"/>
  <c r="BC5973" i="5"/>
  <c r="BC5974" i="5"/>
  <c r="BC5975" i="5"/>
  <c r="BC5976" i="5"/>
  <c r="BC5977" i="5"/>
  <c r="BC5978" i="5"/>
  <c r="BC5979" i="5"/>
  <c r="BC5980" i="5"/>
  <c r="BC5981" i="5"/>
  <c r="BC5982" i="5"/>
  <c r="BC5983" i="5"/>
  <c r="BC5984" i="5"/>
  <c r="BC5985" i="5"/>
  <c r="BC5986" i="5"/>
  <c r="BC5987" i="5"/>
  <c r="BC5988" i="5"/>
  <c r="BC5989" i="5"/>
  <c r="BC5990" i="5"/>
  <c r="BC5991" i="5"/>
  <c r="BC5992" i="5"/>
  <c r="BC5993" i="5"/>
  <c r="BC5994" i="5"/>
  <c r="BC5995" i="5"/>
  <c r="BC5996" i="5"/>
  <c r="BC5997" i="5"/>
  <c r="BC5998" i="5"/>
  <c r="BC5999" i="5"/>
  <c r="BC6000" i="5"/>
  <c r="BC6001" i="5"/>
  <c r="BC6002" i="5"/>
  <c r="BC6003" i="5"/>
  <c r="BC6004" i="5"/>
  <c r="BC6005" i="5"/>
  <c r="BC6006" i="5"/>
  <c r="BC6007" i="5"/>
  <c r="BC6008" i="5"/>
  <c r="BC6009" i="5"/>
  <c r="BC6010" i="5"/>
  <c r="BC6011" i="5"/>
  <c r="BC6012" i="5"/>
  <c r="BC6013" i="5"/>
  <c r="BC6014" i="5"/>
  <c r="BC6015" i="5"/>
  <c r="BC6016" i="5"/>
  <c r="BC6017" i="5"/>
  <c r="BC6018" i="5"/>
  <c r="BC6019" i="5"/>
  <c r="BC6020" i="5"/>
  <c r="BC6021" i="5"/>
  <c r="BC6022" i="5"/>
  <c r="BC6023" i="5"/>
  <c r="BC6024" i="5"/>
  <c r="BC6025" i="5"/>
  <c r="BC6026" i="5"/>
  <c r="BC6027" i="5"/>
  <c r="BC6028" i="5"/>
  <c r="BC6029" i="5"/>
  <c r="BC6030" i="5"/>
  <c r="BC6031" i="5"/>
  <c r="BC6032" i="5"/>
  <c r="BC6033" i="5"/>
  <c r="BC6034" i="5"/>
  <c r="BC6035" i="5"/>
  <c r="BC6036" i="5"/>
  <c r="BC6037" i="5"/>
  <c r="BC6038" i="5"/>
  <c r="BC6039" i="5"/>
  <c r="BC6040" i="5"/>
  <c r="BC6041" i="5"/>
  <c r="BC6042" i="5"/>
  <c r="BC6043" i="5"/>
  <c r="BC6044" i="5"/>
  <c r="BC6045" i="5"/>
  <c r="BC6046" i="5"/>
  <c r="BC6047" i="5"/>
  <c r="BC6048" i="5"/>
  <c r="BC6049" i="5"/>
  <c r="BC6050" i="5"/>
  <c r="BC6051" i="5"/>
  <c r="BC6052" i="5"/>
  <c r="BC6053" i="5"/>
  <c r="BC6054" i="5"/>
  <c r="BC6055" i="5"/>
  <c r="BC6056" i="5"/>
  <c r="BC6057" i="5"/>
  <c r="BC6058" i="5"/>
  <c r="BC6059" i="5"/>
  <c r="BC6060" i="5"/>
  <c r="BC6061" i="5"/>
  <c r="BC6062" i="5"/>
  <c r="BC6063" i="5"/>
  <c r="BC6064" i="5"/>
  <c r="BC6065" i="5"/>
  <c r="BC6066" i="5"/>
  <c r="BC6067" i="5"/>
  <c r="BC6068" i="5"/>
  <c r="BC6069" i="5"/>
  <c r="BC6070" i="5"/>
  <c r="BC6071" i="5"/>
  <c r="BC6072" i="5"/>
  <c r="BC6073" i="5"/>
  <c r="BC6074" i="5"/>
  <c r="BC6075" i="5"/>
  <c r="BC6076" i="5"/>
  <c r="BC6077" i="5"/>
  <c r="BC6078" i="5"/>
  <c r="BC6079" i="5"/>
  <c r="BC6080" i="5"/>
  <c r="BC6081" i="5"/>
  <c r="BC6082" i="5"/>
  <c r="BC6083" i="5"/>
  <c r="BC6084" i="5"/>
  <c r="BC6085" i="5"/>
  <c r="BC6086" i="5"/>
  <c r="BC6087" i="5"/>
  <c r="BC6088" i="5"/>
  <c r="BC6089" i="5"/>
  <c r="BC6090" i="5"/>
  <c r="BC6091" i="5"/>
  <c r="BC6092" i="5"/>
  <c r="BC6093" i="5"/>
  <c r="BC6094" i="5"/>
  <c r="BC6095" i="5"/>
  <c r="BC6096" i="5"/>
  <c r="BC6097" i="5"/>
  <c r="BC6098" i="5"/>
  <c r="BC6099" i="5"/>
  <c r="BC6100" i="5"/>
  <c r="BC6101" i="5"/>
  <c r="BC6102" i="5"/>
  <c r="BC6103" i="5"/>
  <c r="BC6104" i="5"/>
  <c r="BC6105" i="5"/>
  <c r="BC6106" i="5"/>
  <c r="BC6107" i="5"/>
  <c r="BC6108" i="5"/>
  <c r="BC6109" i="5"/>
  <c r="BC6110" i="5"/>
  <c r="BC6111" i="5"/>
  <c r="BC6112" i="5"/>
  <c r="BC6113" i="5"/>
  <c r="BC6114" i="5"/>
  <c r="BC6115" i="5"/>
  <c r="BC6116" i="5"/>
  <c r="BC6117" i="5"/>
  <c r="BC6118" i="5"/>
  <c r="BC6119" i="5"/>
  <c r="BC6120" i="5"/>
  <c r="BC6121" i="5"/>
  <c r="BC6122" i="5"/>
  <c r="BC6123" i="5"/>
  <c r="BC6124" i="5"/>
  <c r="BC6125" i="5"/>
  <c r="BC6126" i="5"/>
  <c r="BC6127" i="5"/>
  <c r="BC6128" i="5"/>
  <c r="BC6129" i="5"/>
  <c r="BC6130" i="5"/>
  <c r="BC6131" i="5"/>
  <c r="BC6132" i="5"/>
  <c r="BC6133" i="5"/>
  <c r="BC6134" i="5"/>
  <c r="BC6135" i="5"/>
  <c r="BC6136" i="5"/>
  <c r="BC6137" i="5"/>
  <c r="BC6138" i="5"/>
  <c r="BC6139" i="5"/>
  <c r="BC6140" i="5"/>
  <c r="BC6141" i="5"/>
  <c r="BC6142" i="5"/>
  <c r="BC6143" i="5"/>
  <c r="BC6144" i="5"/>
  <c r="BC6145" i="5"/>
  <c r="BC6146" i="5"/>
  <c r="BC6147" i="5"/>
  <c r="BC6148" i="5"/>
  <c r="BC6149" i="5"/>
  <c r="BC6150" i="5"/>
  <c r="BC6151" i="5"/>
  <c r="BC6152" i="5"/>
  <c r="BC6153" i="5"/>
  <c r="BC6154" i="5"/>
  <c r="BC6155" i="5"/>
  <c r="BC6156" i="5"/>
  <c r="BC6157" i="5"/>
  <c r="BC6158" i="5"/>
  <c r="BC6159" i="5"/>
  <c r="BC6160" i="5"/>
  <c r="BC6161" i="5"/>
  <c r="BC6162" i="5"/>
  <c r="BC6163" i="5"/>
  <c r="BC6164" i="5"/>
  <c r="BC6165" i="5"/>
  <c r="BC6166" i="5"/>
  <c r="BC6167" i="5"/>
  <c r="BC6168" i="5"/>
  <c r="BC6169" i="5"/>
  <c r="BC6170" i="5"/>
  <c r="BC6171" i="5"/>
  <c r="BC6172" i="5"/>
  <c r="BC6173" i="5"/>
  <c r="BC6174" i="5"/>
  <c r="BC6175" i="5"/>
  <c r="BC6176" i="5"/>
  <c r="BC6177" i="5"/>
  <c r="BC6178" i="5"/>
  <c r="BC6179" i="5"/>
  <c r="BC6180" i="5"/>
  <c r="BC6181" i="5"/>
  <c r="BC6182" i="5"/>
  <c r="BC6183" i="5"/>
  <c r="BC6184" i="5"/>
  <c r="BC6185" i="5"/>
  <c r="BC6186" i="5"/>
  <c r="BC6187" i="5"/>
  <c r="BC6188" i="5"/>
  <c r="BC6189" i="5"/>
  <c r="BC6190" i="5"/>
  <c r="BC6191" i="5"/>
  <c r="BC6192" i="5"/>
  <c r="BC6193" i="5"/>
  <c r="BC6194" i="5"/>
  <c r="BC6195" i="5"/>
  <c r="BC6196" i="5"/>
  <c r="BC6197" i="5"/>
  <c r="BC6198" i="5"/>
  <c r="BC6199" i="5"/>
  <c r="BC6200" i="5"/>
  <c r="BC6201" i="5"/>
  <c r="BC6202" i="5"/>
  <c r="BC6203" i="5"/>
  <c r="BC6204" i="5"/>
  <c r="BC6205" i="5"/>
  <c r="BC6206" i="5"/>
  <c r="BC6207" i="5"/>
  <c r="BC6208" i="5"/>
  <c r="BC6209" i="5"/>
  <c r="BC6210" i="5"/>
  <c r="BC6211" i="5"/>
  <c r="BC6212" i="5"/>
  <c r="BC6213" i="5"/>
  <c r="BC6214" i="5"/>
  <c r="BC6215" i="5"/>
  <c r="BC6216" i="5"/>
  <c r="BC6217" i="5"/>
  <c r="BC6218" i="5"/>
  <c r="BC6219" i="5"/>
  <c r="BC6220" i="5"/>
  <c r="BC6221" i="5"/>
  <c r="BC6222" i="5"/>
  <c r="BC6223" i="5"/>
  <c r="BC6224" i="5"/>
  <c r="BC6225" i="5"/>
  <c r="BC6226" i="5"/>
  <c r="BC6227" i="5"/>
  <c r="BC6228" i="5"/>
  <c r="BC6229" i="5"/>
  <c r="BC6230" i="5"/>
  <c r="BC6231" i="5"/>
  <c r="BC6232" i="5"/>
  <c r="BC6233" i="5"/>
  <c r="BC6234" i="5"/>
  <c r="BC6235" i="5"/>
  <c r="BC6236" i="5"/>
  <c r="BC6237" i="5"/>
  <c r="BC6238" i="5"/>
  <c r="BC6239" i="5"/>
  <c r="BC6240" i="5"/>
  <c r="BC6241" i="5"/>
  <c r="BC6242" i="5"/>
  <c r="BC6243" i="5"/>
  <c r="BC6244" i="5"/>
  <c r="BC6245" i="5"/>
  <c r="BC6246" i="5"/>
  <c r="BC6247" i="5"/>
  <c r="BC6248" i="5"/>
  <c r="BC6249" i="5"/>
  <c r="BC6250" i="5"/>
  <c r="BC6251" i="5"/>
  <c r="BC6252" i="5"/>
  <c r="BC6253" i="5"/>
  <c r="BC6254" i="5"/>
  <c r="BC6255" i="5"/>
  <c r="BC6256" i="5"/>
  <c r="BC6257" i="5"/>
  <c r="BC6258" i="5"/>
  <c r="BC6259" i="5"/>
  <c r="BC6260" i="5"/>
  <c r="BC6261" i="5"/>
  <c r="BC6262" i="5"/>
  <c r="BC6263" i="5"/>
  <c r="BC6264" i="5"/>
  <c r="BC6265" i="5"/>
  <c r="BC6266" i="5"/>
  <c r="BC6267" i="5"/>
  <c r="BC6268" i="5"/>
  <c r="BC6269" i="5"/>
  <c r="BC6270" i="5"/>
  <c r="BC6271" i="5"/>
  <c r="BC6272" i="5"/>
  <c r="BC6273" i="5"/>
  <c r="BC6274" i="5"/>
  <c r="BC6275" i="5"/>
  <c r="BC6276" i="5"/>
  <c r="BC6277" i="5"/>
  <c r="BC6278" i="5"/>
  <c r="BC6279" i="5"/>
  <c r="BC6280" i="5"/>
  <c r="BC6281" i="5"/>
  <c r="BC6282" i="5"/>
  <c r="BC6283" i="5"/>
  <c r="BC6284" i="5"/>
  <c r="BC6285" i="5"/>
  <c r="BC6286" i="5"/>
  <c r="BC6287" i="5"/>
  <c r="BC6288" i="5"/>
  <c r="BC6289" i="5"/>
  <c r="BC6290" i="5"/>
  <c r="BC6291" i="5"/>
  <c r="BC6292" i="5"/>
  <c r="BC6293" i="5"/>
  <c r="BC6294" i="5"/>
  <c r="BC6295" i="5"/>
  <c r="BC6296" i="5"/>
  <c r="BC6297" i="5"/>
  <c r="BC6298" i="5"/>
  <c r="BC6299" i="5"/>
  <c r="BC6300" i="5"/>
  <c r="BC6301" i="5"/>
  <c r="BC6302" i="5"/>
  <c r="BC6303" i="5"/>
  <c r="BC6304" i="5"/>
  <c r="BC6305" i="5"/>
  <c r="BC6306" i="5"/>
  <c r="BC6307" i="5"/>
  <c r="BC6308" i="5"/>
  <c r="BC6309" i="5"/>
  <c r="BC6310" i="5"/>
  <c r="BC6311" i="5"/>
  <c r="BC6312" i="5"/>
  <c r="BC6313" i="5"/>
  <c r="BC6314" i="5"/>
  <c r="BC6315" i="5"/>
  <c r="BC6316" i="5"/>
  <c r="BC6317" i="5"/>
  <c r="BC6318" i="5"/>
  <c r="BC6319" i="5"/>
  <c r="BC6320" i="5"/>
  <c r="BC6321" i="5"/>
  <c r="BC6322" i="5"/>
  <c r="BC6323" i="5"/>
  <c r="BC6324" i="5"/>
  <c r="BC6325" i="5"/>
  <c r="BC6326" i="5"/>
  <c r="BC6327" i="5"/>
  <c r="BC6328" i="5"/>
  <c r="BC6329" i="5"/>
  <c r="BC6330" i="5"/>
  <c r="BC6331" i="5"/>
  <c r="BC6332" i="5"/>
  <c r="BC6333" i="5"/>
  <c r="BC6334" i="5"/>
  <c r="BC6335" i="5"/>
  <c r="BC6336" i="5"/>
  <c r="BC6337" i="5"/>
  <c r="BC6338" i="5"/>
  <c r="BC6339" i="5"/>
  <c r="BC6340" i="5"/>
  <c r="BC6341" i="5"/>
  <c r="BC6342" i="5"/>
  <c r="BC6343" i="5"/>
  <c r="BC6344" i="5"/>
  <c r="BC6345" i="5"/>
  <c r="BC6346" i="5"/>
  <c r="BC6347" i="5"/>
  <c r="BC6348" i="5"/>
  <c r="BC6349" i="5"/>
  <c r="BC6350" i="5"/>
  <c r="BC6351" i="5"/>
  <c r="BC6352" i="5"/>
  <c r="BC6353" i="5"/>
  <c r="BC6354" i="5"/>
  <c r="BC6355" i="5"/>
  <c r="BC6356" i="5"/>
  <c r="BC6357" i="5"/>
  <c r="BC6358" i="5"/>
  <c r="BC6359" i="5"/>
  <c r="BC6360" i="5"/>
  <c r="BC6361" i="5"/>
  <c r="BC6362" i="5"/>
  <c r="BC6363" i="5"/>
  <c r="BC6364" i="5"/>
  <c r="BC6365" i="5"/>
  <c r="BC6366" i="5"/>
  <c r="BC6367" i="5"/>
  <c r="BC6368" i="5"/>
  <c r="BC6369" i="5"/>
  <c r="BC6370" i="5"/>
  <c r="BC6371" i="5"/>
  <c r="BC6372" i="5"/>
  <c r="BC6373" i="5"/>
  <c r="BC6374" i="5"/>
  <c r="BC6375" i="5"/>
  <c r="BC6376" i="5"/>
  <c r="BC6377" i="5"/>
  <c r="BC6378" i="5"/>
  <c r="BC6379" i="5"/>
  <c r="BC6380" i="5"/>
  <c r="BC6381" i="5"/>
  <c r="BC6382" i="5"/>
  <c r="BC6383" i="5"/>
  <c r="BC6384" i="5"/>
  <c r="BC6385" i="5"/>
  <c r="BC6386" i="5"/>
  <c r="BC6387" i="5"/>
  <c r="BC6388" i="5"/>
  <c r="BC6389" i="5"/>
  <c r="BC6390" i="5"/>
  <c r="BC6391" i="5"/>
  <c r="BC6392" i="5"/>
  <c r="BC6393" i="5"/>
  <c r="BC6394" i="5"/>
  <c r="BC6395" i="5"/>
  <c r="BC6396" i="5"/>
  <c r="BC6397" i="5"/>
  <c r="BC6398" i="5"/>
  <c r="BC6399" i="5"/>
  <c r="BC6400" i="5"/>
  <c r="BC6401" i="5"/>
  <c r="BC6402" i="5"/>
  <c r="BC6403" i="5"/>
  <c r="BC6404" i="5"/>
  <c r="BC6405" i="5"/>
  <c r="BC6406" i="5"/>
  <c r="BC6407" i="5"/>
  <c r="BC6408" i="5"/>
  <c r="BC6409" i="5"/>
  <c r="BC6410" i="5"/>
  <c r="BC6411" i="5"/>
  <c r="BC6412" i="5"/>
  <c r="BC6413" i="5"/>
  <c r="BC6414" i="5"/>
  <c r="BC6415" i="5"/>
  <c r="BC6416" i="5"/>
  <c r="BC6417" i="5"/>
  <c r="BC6418" i="5"/>
  <c r="BC6419" i="5"/>
  <c r="BC6420" i="5"/>
  <c r="BC6421" i="5"/>
  <c r="BC6422" i="5"/>
  <c r="BC6423" i="5"/>
  <c r="BC6424" i="5"/>
  <c r="BC6425" i="5"/>
  <c r="BC6426" i="5"/>
  <c r="BC6427" i="5"/>
  <c r="BC6428" i="5"/>
  <c r="BC6429" i="5"/>
  <c r="BC6430" i="5"/>
  <c r="BC6431" i="5"/>
  <c r="BC6432" i="5"/>
  <c r="BC6433" i="5"/>
  <c r="BC6434" i="5"/>
  <c r="BC6435" i="5"/>
  <c r="BC6436" i="5"/>
  <c r="BC6437" i="5"/>
  <c r="BC6438" i="5"/>
  <c r="BC6439" i="5"/>
  <c r="BC6440" i="5"/>
  <c r="BC6441" i="5"/>
  <c r="BC6442" i="5"/>
  <c r="BC6443" i="5"/>
  <c r="BC6444" i="5"/>
  <c r="BC6445" i="5"/>
  <c r="BC6446" i="5"/>
  <c r="BC6447" i="5"/>
  <c r="BC6448" i="5"/>
  <c r="BC6449" i="5"/>
  <c r="BC6450" i="5"/>
  <c r="BC6451" i="5"/>
  <c r="BC6452" i="5"/>
  <c r="BC6453" i="5"/>
  <c r="BC6454" i="5"/>
  <c r="BC6455" i="5"/>
  <c r="BC6456" i="5"/>
  <c r="BC6457" i="5"/>
  <c r="BC6458" i="5"/>
  <c r="BC6459" i="5"/>
  <c r="BC6460" i="5"/>
  <c r="BC6461" i="5"/>
  <c r="BC6462" i="5"/>
  <c r="BC6463" i="5"/>
  <c r="BC6464" i="5"/>
  <c r="BC6465" i="5"/>
  <c r="BC6466" i="5"/>
  <c r="BC6467" i="5"/>
  <c r="BC6468" i="5"/>
  <c r="BC6469" i="5"/>
  <c r="BC6470" i="5"/>
  <c r="BC6471" i="5"/>
  <c r="BC6472" i="5"/>
  <c r="BC6473" i="5"/>
  <c r="BC6474" i="5"/>
  <c r="BC6475" i="5"/>
  <c r="BC6476" i="5"/>
  <c r="BC6477" i="5"/>
  <c r="BC6478" i="5"/>
  <c r="BC6479" i="5"/>
  <c r="BC6480" i="5"/>
  <c r="BC6481" i="5"/>
  <c r="BC6482" i="5"/>
  <c r="BC6483" i="5"/>
  <c r="BC6484" i="5"/>
  <c r="BC6485" i="5"/>
  <c r="BC6486" i="5"/>
  <c r="BC6487" i="5"/>
  <c r="BC6488" i="5"/>
  <c r="BC6489" i="5"/>
  <c r="BC6490" i="5"/>
  <c r="BC6491" i="5"/>
  <c r="BC6492" i="5"/>
  <c r="BC6493" i="5"/>
  <c r="BC6494" i="5"/>
  <c r="BC6495" i="5"/>
  <c r="BC6496" i="5"/>
  <c r="BC6497" i="5"/>
  <c r="BC6498" i="5"/>
  <c r="BC6499" i="5"/>
  <c r="BC6500" i="5"/>
  <c r="BC6501" i="5"/>
  <c r="BC6502" i="5"/>
  <c r="BC6503" i="5"/>
  <c r="BC6504" i="5"/>
  <c r="BC6505" i="5"/>
  <c r="BC6506" i="5"/>
  <c r="BC6507" i="5"/>
  <c r="BC6508" i="5"/>
  <c r="BC6509" i="5"/>
  <c r="BC6510" i="5"/>
  <c r="BC6511" i="5"/>
  <c r="BC6512" i="5"/>
  <c r="BC6513" i="5"/>
  <c r="BC6514" i="5"/>
  <c r="BC6515" i="5"/>
  <c r="BC6516" i="5"/>
  <c r="BC6517" i="5"/>
  <c r="BC6518" i="5"/>
  <c r="BC6519" i="5"/>
  <c r="BC6520" i="5"/>
  <c r="BC6521" i="5"/>
  <c r="BC6522" i="5"/>
  <c r="BC6523" i="5"/>
  <c r="BC6524" i="5"/>
  <c r="BC6525" i="5"/>
  <c r="BC6526" i="5"/>
  <c r="BC6527" i="5"/>
  <c r="BC6528" i="5"/>
  <c r="BC6529" i="5"/>
  <c r="BC6530" i="5"/>
  <c r="BC6531" i="5"/>
  <c r="BC6532" i="5"/>
  <c r="BC6533" i="5"/>
  <c r="BC6534" i="5"/>
  <c r="BC6535" i="5"/>
  <c r="BC6536" i="5"/>
  <c r="BC6537" i="5"/>
  <c r="BC6538" i="5"/>
  <c r="BC6539" i="5"/>
  <c r="BC6540" i="5"/>
  <c r="BC6541" i="5"/>
  <c r="BC6542" i="5"/>
  <c r="BC6543" i="5"/>
  <c r="BC6544" i="5"/>
  <c r="BC6545" i="5"/>
  <c r="BC6546" i="5"/>
  <c r="BC6547" i="5"/>
  <c r="BC6548" i="5"/>
  <c r="BC6549" i="5"/>
  <c r="BC6550" i="5"/>
  <c r="BC6551" i="5"/>
  <c r="BC6552" i="5"/>
  <c r="BC6553" i="5"/>
  <c r="BC6554" i="5"/>
  <c r="BC6555" i="5"/>
  <c r="BC6556" i="5"/>
  <c r="BC6557" i="5"/>
  <c r="BC6558" i="5"/>
  <c r="BC6559" i="5"/>
  <c r="BC6560" i="5"/>
  <c r="BC6561" i="5"/>
  <c r="BC6562" i="5"/>
  <c r="BC6563" i="5"/>
  <c r="BC6564" i="5"/>
  <c r="BC6565" i="5"/>
  <c r="BC6566" i="5"/>
  <c r="BC6567" i="5"/>
  <c r="BC6568" i="5"/>
  <c r="BC6569" i="5"/>
  <c r="BC6570" i="5"/>
  <c r="BC6571" i="5"/>
  <c r="BC6572" i="5"/>
  <c r="BC6573" i="5"/>
  <c r="BC6574" i="5"/>
  <c r="BC6575" i="5"/>
  <c r="BC6576" i="5"/>
  <c r="BC6577" i="5"/>
  <c r="BC6578" i="5"/>
  <c r="BC6579" i="5"/>
  <c r="BC6580" i="5"/>
  <c r="BC6581" i="5"/>
  <c r="BC6582" i="5"/>
  <c r="BC6583" i="5"/>
  <c r="BC6584" i="5"/>
  <c r="BC6585" i="5"/>
  <c r="BC6586" i="5"/>
  <c r="BC6587" i="5"/>
  <c r="BC6588" i="5"/>
  <c r="BC6589" i="5"/>
  <c r="BC6590" i="5"/>
  <c r="BC6591" i="5"/>
  <c r="BC6592" i="5"/>
  <c r="BC6593" i="5"/>
  <c r="BC6594" i="5"/>
  <c r="BC6595" i="5"/>
  <c r="BC6596" i="5"/>
  <c r="BC6597" i="5"/>
  <c r="BC6598" i="5"/>
  <c r="BC6599" i="5"/>
  <c r="BC6600" i="5"/>
  <c r="BC6601" i="5"/>
  <c r="BC6602" i="5"/>
  <c r="BC6603" i="5"/>
  <c r="BC6604" i="5"/>
  <c r="BC6605" i="5"/>
  <c r="BC6606" i="5"/>
  <c r="BC6607" i="5"/>
  <c r="BC6608" i="5"/>
  <c r="BC6609" i="5"/>
  <c r="BC6610" i="5"/>
  <c r="BC6611" i="5"/>
  <c r="BC6612" i="5"/>
  <c r="BC6613" i="5"/>
  <c r="BC6614" i="5"/>
  <c r="BC6615" i="5"/>
  <c r="BC6616" i="5"/>
  <c r="BC6617" i="5"/>
  <c r="BC6618" i="5"/>
  <c r="BC6619" i="5"/>
  <c r="BC6620" i="5"/>
  <c r="BC6621" i="5"/>
  <c r="BC6622" i="5"/>
  <c r="BC6623" i="5"/>
  <c r="BC6624" i="5"/>
  <c r="BC6625" i="5"/>
  <c r="BC6626" i="5"/>
  <c r="BC6627" i="5"/>
  <c r="BC6628" i="5"/>
  <c r="BC6629" i="5"/>
  <c r="BC6630" i="5"/>
  <c r="BC6631" i="5"/>
  <c r="BC6632" i="5"/>
  <c r="BC6633" i="5"/>
  <c r="BC6634" i="5"/>
  <c r="BC6635" i="5"/>
  <c r="BC6636" i="5"/>
  <c r="BC6637" i="5"/>
  <c r="BC6638" i="5"/>
  <c r="BC6639" i="5"/>
  <c r="BC6640" i="5"/>
  <c r="BC6641" i="5"/>
  <c r="BC6642" i="5"/>
  <c r="BC6643" i="5"/>
  <c r="BC6644" i="5"/>
  <c r="BC6645" i="5"/>
  <c r="BC6646" i="5"/>
  <c r="BC6647" i="5"/>
  <c r="BC6648" i="5"/>
  <c r="BC6649" i="5"/>
  <c r="BC6650" i="5"/>
  <c r="BC6651" i="5"/>
  <c r="BC6652" i="5"/>
  <c r="BC6653" i="5"/>
  <c r="BC6654" i="5"/>
  <c r="BC6655" i="5"/>
  <c r="BC6656" i="5"/>
  <c r="BC6657" i="5"/>
  <c r="BC6658" i="5"/>
  <c r="BC6659" i="5"/>
  <c r="BC6660" i="5"/>
  <c r="BC6661" i="5"/>
  <c r="BC6662" i="5"/>
  <c r="BC6663" i="5"/>
  <c r="BC6664" i="5"/>
  <c r="BC6665" i="5"/>
  <c r="BC6666" i="5"/>
  <c r="BC6667" i="5"/>
  <c r="BC6668" i="5"/>
  <c r="BC6669" i="5"/>
  <c r="BC6670" i="5"/>
  <c r="BC6671" i="5"/>
  <c r="BC6672" i="5"/>
  <c r="BC6673" i="5"/>
  <c r="BC6674" i="5"/>
  <c r="BC6675" i="5"/>
  <c r="BC6676" i="5"/>
  <c r="BC6677" i="5"/>
  <c r="BC6678" i="5"/>
  <c r="BC6679" i="5"/>
  <c r="BC6680" i="5"/>
  <c r="BC6681" i="5"/>
  <c r="BC6682" i="5"/>
  <c r="BC6683" i="5"/>
  <c r="BC6684" i="5"/>
  <c r="BC6685" i="5"/>
  <c r="BC6686" i="5"/>
  <c r="BC6687" i="5"/>
  <c r="BC6688" i="5"/>
  <c r="BC6689" i="5"/>
  <c r="BC6690" i="5"/>
  <c r="BC6691" i="5"/>
  <c r="BC6692" i="5"/>
  <c r="BC6693" i="5"/>
  <c r="BC6694" i="5"/>
  <c r="BC6695" i="5"/>
  <c r="BC6696" i="5"/>
  <c r="BC6697" i="5"/>
  <c r="BC6698" i="5"/>
  <c r="BC6699" i="5"/>
  <c r="BC6700" i="5"/>
  <c r="BC6701" i="5"/>
  <c r="BC6702" i="5"/>
  <c r="BC6703" i="5"/>
  <c r="BC6704" i="5"/>
  <c r="BC6705" i="5"/>
  <c r="BC6706" i="5"/>
  <c r="BC6707" i="5"/>
  <c r="BC6708" i="5"/>
  <c r="BC6709" i="5"/>
  <c r="BC6710" i="5"/>
  <c r="BC6711" i="5"/>
  <c r="BC6712" i="5"/>
  <c r="BC6713" i="5"/>
  <c r="BC6714" i="5"/>
  <c r="BC6715" i="5"/>
  <c r="BC6716" i="5"/>
  <c r="BC6717" i="5"/>
  <c r="BC6718" i="5"/>
  <c r="BC6719" i="5"/>
  <c r="BC6720" i="5"/>
  <c r="BC6721" i="5"/>
  <c r="BC6722" i="5"/>
  <c r="BC6723" i="5"/>
  <c r="BC6724" i="5"/>
  <c r="BC6725" i="5"/>
  <c r="BC6726" i="5"/>
  <c r="BC6727" i="5"/>
  <c r="BC6728" i="5"/>
  <c r="BC6729" i="5"/>
  <c r="BC6730" i="5"/>
  <c r="BC6731" i="5"/>
  <c r="BC6732" i="5"/>
  <c r="BC6733" i="5"/>
  <c r="BC6734" i="5"/>
  <c r="BC6735" i="5"/>
  <c r="BC6736" i="5"/>
  <c r="BC6737" i="5"/>
  <c r="BC6738" i="5"/>
  <c r="BC6739" i="5"/>
  <c r="BC6740" i="5"/>
  <c r="BC6741" i="5"/>
  <c r="BC6742" i="5"/>
  <c r="BC6743" i="5"/>
  <c r="BC6744" i="5"/>
  <c r="BC6745" i="5"/>
  <c r="BC6746" i="5"/>
  <c r="BC6747" i="5"/>
  <c r="BC6748" i="5"/>
  <c r="BC6749" i="5"/>
  <c r="BC6750" i="5"/>
  <c r="BC6751" i="5"/>
  <c r="BC6752" i="5"/>
  <c r="BC6753" i="5"/>
  <c r="BC6754" i="5"/>
  <c r="BC6755" i="5"/>
  <c r="BC6756" i="5"/>
  <c r="BC6757" i="5"/>
  <c r="BC6758" i="5"/>
  <c r="BC6759" i="5"/>
  <c r="BC6760" i="5"/>
  <c r="BC6761" i="5"/>
  <c r="BC6762" i="5"/>
  <c r="BC6763" i="5"/>
  <c r="BC6764" i="5"/>
  <c r="BC6765" i="5"/>
  <c r="BC6766" i="5"/>
  <c r="BC6767" i="5"/>
  <c r="BC6768" i="5"/>
  <c r="BC6769" i="5"/>
  <c r="BC6770" i="5"/>
  <c r="BC6771" i="5"/>
  <c r="BC6772" i="5"/>
  <c r="BC6773" i="5"/>
  <c r="BC6774" i="5"/>
  <c r="BC6775" i="5"/>
  <c r="BC6776" i="5"/>
  <c r="BC6777" i="5"/>
  <c r="BC6778" i="5"/>
  <c r="BC6779" i="5"/>
  <c r="BC6780" i="5"/>
  <c r="BC6781" i="5"/>
  <c r="BC6782" i="5"/>
  <c r="BC6783" i="5"/>
  <c r="BC6784" i="5"/>
  <c r="BC6785" i="5"/>
  <c r="BC6786" i="5"/>
  <c r="BC6787" i="5"/>
  <c r="BC6788" i="5"/>
  <c r="BC6789" i="5"/>
  <c r="BC6790" i="5"/>
  <c r="BC6791" i="5"/>
  <c r="BC6792" i="5"/>
  <c r="BC6793" i="5"/>
  <c r="BC6794" i="5"/>
  <c r="BC6795" i="5"/>
  <c r="BC6796" i="5"/>
  <c r="BC6797" i="5"/>
  <c r="BC6798" i="5"/>
  <c r="BC6799" i="5"/>
  <c r="BC6800" i="5"/>
  <c r="BC6801" i="5"/>
  <c r="BC6802" i="5"/>
  <c r="BC6803" i="5"/>
  <c r="BC6804" i="5"/>
  <c r="BC6805" i="5"/>
  <c r="BC6806" i="5"/>
  <c r="BC6807" i="5"/>
  <c r="BC6808" i="5"/>
  <c r="BC6809" i="5"/>
  <c r="BC6810" i="5"/>
  <c r="BC6811" i="5"/>
  <c r="BC6812" i="5"/>
  <c r="BC6813" i="5"/>
  <c r="BC6814" i="5"/>
  <c r="BC6815" i="5"/>
  <c r="BC6816" i="5"/>
  <c r="BC6817" i="5"/>
  <c r="BC6818" i="5"/>
  <c r="BC6819" i="5"/>
  <c r="BC6820" i="5"/>
  <c r="BC6821" i="5"/>
  <c r="BC6822" i="5"/>
  <c r="BC6823" i="5"/>
  <c r="BC6824" i="5"/>
  <c r="BC6825" i="5"/>
  <c r="BC6826" i="5"/>
  <c r="BC6827" i="5"/>
  <c r="BC6828" i="5"/>
  <c r="BC6829" i="5"/>
  <c r="BC6830" i="5"/>
  <c r="BC6831" i="5"/>
  <c r="BC6832" i="5"/>
  <c r="BC6833" i="5"/>
  <c r="BC6834" i="5"/>
  <c r="BC6835" i="5"/>
  <c r="BC6836" i="5"/>
  <c r="BC6837" i="5"/>
  <c r="BC6838" i="5"/>
  <c r="BC6839" i="5"/>
  <c r="BC6840" i="5"/>
  <c r="BC6841" i="5"/>
  <c r="BC6842" i="5"/>
  <c r="BC6843" i="5"/>
  <c r="BC6844" i="5"/>
  <c r="BC6845" i="5"/>
  <c r="BC6846" i="5"/>
  <c r="BC6847" i="5"/>
  <c r="BC6848" i="5"/>
  <c r="BC6849" i="5"/>
  <c r="BC6850" i="5"/>
  <c r="BC6851" i="5"/>
  <c r="BC6852" i="5"/>
  <c r="BC6853" i="5"/>
  <c r="BC6854" i="5"/>
  <c r="BC6855" i="5"/>
  <c r="BC6856" i="5"/>
  <c r="BC6857" i="5"/>
  <c r="BC6858" i="5"/>
  <c r="BC6859" i="5"/>
  <c r="BC6860" i="5"/>
  <c r="BC6861" i="5"/>
  <c r="BC6862" i="5"/>
  <c r="BC6863" i="5"/>
  <c r="BC6864" i="5"/>
  <c r="BC6865" i="5"/>
  <c r="BC6866" i="5"/>
  <c r="BC6867" i="5"/>
  <c r="BC6868" i="5"/>
  <c r="BC6869" i="5"/>
  <c r="BC6870" i="5"/>
  <c r="BC6871" i="5"/>
  <c r="BC6872" i="5"/>
  <c r="BC6873" i="5"/>
  <c r="BC6874" i="5"/>
  <c r="BC6875" i="5"/>
  <c r="BC6876" i="5"/>
  <c r="BC6877" i="5"/>
  <c r="BC6878" i="5"/>
  <c r="BC6879" i="5"/>
  <c r="BC6880" i="5"/>
  <c r="BC6881" i="5"/>
  <c r="BC6882" i="5"/>
  <c r="BC6883" i="5"/>
  <c r="BC6884" i="5"/>
  <c r="BC6885" i="5"/>
  <c r="BC6886" i="5"/>
  <c r="BC6887" i="5"/>
  <c r="BC6888" i="5"/>
  <c r="BC6889" i="5"/>
  <c r="BC6890" i="5"/>
  <c r="BC6891" i="5"/>
  <c r="BC6892" i="5"/>
  <c r="BC6893" i="5"/>
  <c r="BC6894" i="5"/>
  <c r="BC6895" i="5"/>
  <c r="BC6896" i="5"/>
  <c r="BC6897" i="5"/>
  <c r="BC6898" i="5"/>
  <c r="BC6899" i="5"/>
  <c r="BC6900" i="5"/>
  <c r="BC6901" i="5"/>
  <c r="BC6902" i="5"/>
  <c r="BC6903" i="5"/>
  <c r="BC6904" i="5"/>
  <c r="BC6905" i="5"/>
  <c r="BC6906" i="5"/>
  <c r="BC6907" i="5"/>
  <c r="BC6908" i="5"/>
  <c r="BC6909" i="5"/>
  <c r="BC6910" i="5"/>
  <c r="BC6911" i="5"/>
  <c r="BC6912" i="5"/>
  <c r="BC6913" i="5"/>
  <c r="BC6914" i="5"/>
  <c r="BC6915" i="5"/>
  <c r="BC6916" i="5"/>
  <c r="BC6917" i="5"/>
  <c r="BC6918" i="5"/>
  <c r="BC6919" i="5"/>
  <c r="BC6920" i="5"/>
  <c r="BC6921" i="5"/>
  <c r="BC6922" i="5"/>
  <c r="BC6923" i="5"/>
  <c r="BC6924" i="5"/>
  <c r="BC6925" i="5"/>
  <c r="BC6926" i="5"/>
  <c r="BC6927" i="5"/>
  <c r="BC6928" i="5"/>
  <c r="BC6929" i="5"/>
  <c r="BC6930" i="5"/>
  <c r="BC6931" i="5"/>
  <c r="BC6932" i="5"/>
  <c r="BC6933" i="5"/>
  <c r="BC6934" i="5"/>
  <c r="BC6935" i="5"/>
  <c r="BC6936" i="5"/>
  <c r="BC6937" i="5"/>
  <c r="BC6938" i="5"/>
  <c r="BC6939" i="5"/>
  <c r="BC6940" i="5"/>
  <c r="BC6941" i="5"/>
  <c r="BC6942" i="5"/>
  <c r="BC6943" i="5"/>
  <c r="BC6944" i="5"/>
  <c r="BC6945" i="5"/>
  <c r="BC6946" i="5"/>
  <c r="BC6947" i="5"/>
  <c r="BC6948" i="5"/>
  <c r="BC6949" i="5"/>
  <c r="BC6950" i="5"/>
  <c r="BC6951" i="5"/>
  <c r="BC6952" i="5"/>
  <c r="BC6953" i="5"/>
  <c r="BC6954" i="5"/>
  <c r="BC6955" i="5"/>
  <c r="BC6956" i="5"/>
  <c r="BC6957" i="5"/>
  <c r="BC6958" i="5"/>
  <c r="BC6959" i="5"/>
  <c r="BC6960" i="5"/>
  <c r="BC6961" i="5"/>
  <c r="BC6962" i="5"/>
  <c r="BC6963" i="5"/>
  <c r="BC6964" i="5"/>
  <c r="BC6965" i="5"/>
  <c r="BC6966" i="5"/>
  <c r="BC6967" i="5"/>
  <c r="BC6968" i="5"/>
  <c r="BC6969" i="5"/>
  <c r="BC6970" i="5"/>
  <c r="BC6971" i="5"/>
  <c r="BC6972" i="5"/>
  <c r="BC6973" i="5"/>
  <c r="BC6974" i="5"/>
  <c r="BC6975" i="5"/>
  <c r="BC6976" i="5"/>
  <c r="BC6977" i="5"/>
  <c r="BC6978" i="5"/>
  <c r="BC6979" i="5"/>
  <c r="BC6980" i="5"/>
  <c r="BC6981" i="5"/>
  <c r="BC6982" i="5"/>
  <c r="BC6983" i="5"/>
  <c r="BC6984" i="5"/>
  <c r="BC6985" i="5"/>
  <c r="BC6986" i="5"/>
  <c r="BC6987" i="5"/>
  <c r="BC6988" i="5"/>
  <c r="BC6989" i="5"/>
  <c r="BC6990" i="5"/>
  <c r="BC6991" i="5"/>
  <c r="BC6992" i="5"/>
  <c r="BC6993" i="5"/>
  <c r="BC6994" i="5"/>
  <c r="BC6995" i="5"/>
  <c r="BC6996" i="5"/>
  <c r="BC6997" i="5"/>
  <c r="BC6998" i="5"/>
  <c r="BC6999" i="5"/>
  <c r="BC7000" i="5"/>
  <c r="BC7001" i="5"/>
  <c r="BC7002" i="5"/>
  <c r="BC7003" i="5"/>
  <c r="BC7004" i="5"/>
  <c r="BC7005" i="5"/>
  <c r="BC7006" i="5"/>
  <c r="BC7007" i="5"/>
  <c r="BC7008" i="5"/>
  <c r="BC7009" i="5"/>
  <c r="BC7010" i="5"/>
  <c r="BC7011" i="5"/>
  <c r="BC7012" i="5"/>
  <c r="BC7013" i="5"/>
  <c r="BC7014" i="5"/>
  <c r="BC7015" i="5"/>
  <c r="BC7016" i="5"/>
  <c r="BC7017" i="5"/>
  <c r="BC7018" i="5"/>
  <c r="BC7019" i="5"/>
  <c r="BC7020" i="5"/>
  <c r="BC7021" i="5"/>
  <c r="BC7022" i="5"/>
  <c r="BC7023" i="5"/>
  <c r="BC7024" i="5"/>
  <c r="BC7025" i="5"/>
  <c r="BC7026" i="5"/>
  <c r="BC7027" i="5"/>
  <c r="BC7028" i="5"/>
  <c r="BC7029" i="5"/>
  <c r="BC7030" i="5"/>
  <c r="BC7031" i="5"/>
  <c r="BC7032" i="5"/>
  <c r="BC7033" i="5"/>
  <c r="BC7034" i="5"/>
  <c r="BC7035" i="5"/>
  <c r="BC7036" i="5"/>
  <c r="BC7037" i="5"/>
  <c r="BC7038" i="5"/>
  <c r="BC7039" i="5"/>
  <c r="BC7040" i="5"/>
  <c r="BC7041" i="5"/>
  <c r="BC7042" i="5"/>
  <c r="BC7043" i="5"/>
  <c r="BC7044" i="5"/>
  <c r="BC7045" i="5"/>
  <c r="BC7046" i="5"/>
  <c r="BC7047" i="5"/>
  <c r="BC7048" i="5"/>
  <c r="BC7049" i="5"/>
  <c r="BC7050" i="5"/>
  <c r="BC7051" i="5"/>
  <c r="BC7052" i="5"/>
  <c r="BC7053" i="5"/>
  <c r="BC7054" i="5"/>
  <c r="BC7055" i="5"/>
  <c r="BC7056" i="5"/>
  <c r="BC7057" i="5"/>
  <c r="BC7058" i="5"/>
  <c r="BC7059" i="5"/>
  <c r="BC7060" i="5"/>
  <c r="BC7061" i="5"/>
  <c r="BC7062" i="5"/>
  <c r="BC7063" i="5"/>
  <c r="BC7064" i="5"/>
  <c r="BC7065" i="5"/>
  <c r="BC7066" i="5"/>
  <c r="BC7067" i="5"/>
  <c r="BC7068" i="5"/>
  <c r="BC7069" i="5"/>
  <c r="BC7070" i="5"/>
  <c r="BC7071" i="5"/>
  <c r="BC7072" i="5"/>
  <c r="BC7073" i="5"/>
  <c r="BC7074" i="5"/>
  <c r="BC7075" i="5"/>
  <c r="BC7076" i="5"/>
  <c r="BC7077" i="5"/>
  <c r="BC7078" i="5"/>
  <c r="BC7079" i="5"/>
  <c r="BC7080" i="5"/>
  <c r="BC7081" i="5"/>
  <c r="BC7082" i="5"/>
  <c r="BC7083" i="5"/>
  <c r="BC7084" i="5"/>
  <c r="BC7085" i="5"/>
  <c r="BC7086" i="5"/>
  <c r="BC7087" i="5"/>
  <c r="BC7088" i="5"/>
  <c r="BC7089" i="5"/>
  <c r="BC7090" i="5"/>
  <c r="BC7091" i="5"/>
  <c r="BC7092" i="5"/>
  <c r="BC7093" i="5"/>
  <c r="BC7094" i="5"/>
  <c r="BC7095" i="5"/>
  <c r="BC7096" i="5"/>
  <c r="BC7097" i="5"/>
  <c r="BC7098" i="5"/>
  <c r="BC7099" i="5"/>
  <c r="BC7100" i="5"/>
  <c r="BC7101" i="5"/>
  <c r="BC7102" i="5"/>
  <c r="BC7103" i="5"/>
  <c r="BC7104" i="5"/>
  <c r="BC7105" i="5"/>
  <c r="BC7106" i="5"/>
  <c r="BC7107" i="5"/>
  <c r="BC7108" i="5"/>
  <c r="BC7109" i="5"/>
  <c r="BC7110" i="5"/>
  <c r="BC7111" i="5"/>
  <c r="BC7112" i="5"/>
  <c r="BC7113" i="5"/>
  <c r="BC7114" i="5"/>
  <c r="BC7115" i="5"/>
  <c r="BC7116" i="5"/>
  <c r="BC7117" i="5"/>
  <c r="BC7118" i="5"/>
  <c r="BC7119" i="5"/>
  <c r="BC7120" i="5"/>
  <c r="BC7121" i="5"/>
  <c r="BC7122" i="5"/>
  <c r="BC7123" i="5"/>
  <c r="BC7124" i="5"/>
  <c r="BC7125" i="5"/>
  <c r="BC7126" i="5"/>
  <c r="BC7127" i="5"/>
  <c r="BC7128" i="5"/>
  <c r="BC7129" i="5"/>
  <c r="BC7130" i="5"/>
  <c r="BC7131" i="5"/>
  <c r="BC7132" i="5"/>
  <c r="BC7133" i="5"/>
  <c r="BC7134" i="5"/>
  <c r="BC7135" i="5"/>
  <c r="BC7136" i="5"/>
  <c r="BC7137" i="5"/>
  <c r="BC7138" i="5"/>
  <c r="BC7139" i="5"/>
  <c r="BC7140" i="5"/>
  <c r="BC7141" i="5"/>
  <c r="BC7142" i="5"/>
  <c r="BC7143" i="5"/>
  <c r="BC7144" i="5"/>
  <c r="BC7145" i="5"/>
  <c r="BC7146" i="5"/>
  <c r="BC7147" i="5"/>
  <c r="BC7148" i="5"/>
  <c r="BC7149" i="5"/>
  <c r="BC7150" i="5"/>
  <c r="BC7151" i="5"/>
  <c r="BC7152" i="5"/>
  <c r="BC7153" i="5"/>
  <c r="BC7154" i="5"/>
  <c r="BC7155" i="5"/>
  <c r="BC7156" i="5"/>
  <c r="BC7157" i="5"/>
  <c r="BC7158" i="5"/>
  <c r="BC7159" i="5"/>
  <c r="BC7160" i="5"/>
  <c r="BC7161" i="5"/>
  <c r="BC7162" i="5"/>
  <c r="BC7163" i="5"/>
  <c r="BC7164" i="5"/>
  <c r="BC7165" i="5"/>
  <c r="BC7166" i="5"/>
  <c r="BC7167" i="5"/>
  <c r="BC7168" i="5"/>
  <c r="BC7169" i="5"/>
  <c r="BC7170" i="5"/>
  <c r="BC7171" i="5"/>
  <c r="BC7172" i="5"/>
  <c r="BC7173" i="5"/>
  <c r="BC7174" i="5"/>
  <c r="BC7175" i="5"/>
  <c r="BC7176" i="5"/>
  <c r="BC7177" i="5"/>
  <c r="BC7178" i="5"/>
  <c r="BC7179" i="5"/>
  <c r="BC7180" i="5"/>
  <c r="BC7181" i="5"/>
  <c r="BC7182" i="5"/>
  <c r="BC7183" i="5"/>
  <c r="BC7184" i="5"/>
  <c r="BC7185" i="5"/>
  <c r="BC7186" i="5"/>
  <c r="BC7187" i="5"/>
  <c r="BC7188" i="5"/>
  <c r="BC7189" i="5"/>
  <c r="BC7190" i="5"/>
  <c r="BC7191" i="5"/>
  <c r="BC7192" i="5"/>
  <c r="BC7193" i="5"/>
  <c r="BC7194" i="5"/>
  <c r="BC7195" i="5"/>
  <c r="BC7196" i="5"/>
  <c r="BC7197" i="5"/>
  <c r="BC7198" i="5"/>
  <c r="BC7199" i="5"/>
  <c r="BC7200" i="5"/>
  <c r="BC7201" i="5"/>
  <c r="BC7202" i="5"/>
  <c r="BC7203" i="5"/>
  <c r="BC7204" i="5"/>
  <c r="BC7205" i="5"/>
  <c r="BC7206" i="5"/>
  <c r="BC7207" i="5"/>
  <c r="BC7208" i="5"/>
  <c r="BC7209" i="5"/>
  <c r="BC7210" i="5"/>
  <c r="BC7211" i="5"/>
  <c r="BC7212" i="5"/>
  <c r="BC7213" i="5"/>
  <c r="BC7214" i="5"/>
  <c r="BC7215" i="5"/>
  <c r="BC7216" i="5"/>
  <c r="BC7217" i="5"/>
  <c r="BC7218" i="5"/>
  <c r="BC7219" i="5"/>
  <c r="BC7220" i="5"/>
  <c r="BC7221" i="5"/>
  <c r="BC7222" i="5"/>
  <c r="BC7223" i="5"/>
  <c r="BC7224" i="5"/>
  <c r="BC7225" i="5"/>
  <c r="BC7226" i="5"/>
  <c r="BC7227" i="5"/>
  <c r="BC7228" i="5"/>
  <c r="BC7229" i="5"/>
  <c r="BC7230" i="5"/>
  <c r="BC7231" i="5"/>
  <c r="BC7232" i="5"/>
  <c r="BC7233" i="5"/>
  <c r="BC7234" i="5"/>
  <c r="BC7235" i="5"/>
  <c r="BC7236" i="5"/>
  <c r="BC7237" i="5"/>
  <c r="BC7238" i="5"/>
  <c r="BC7239" i="5"/>
  <c r="BC7240" i="5"/>
  <c r="BC7241" i="5"/>
  <c r="BC7242" i="5"/>
  <c r="BC7243" i="5"/>
  <c r="BC7244" i="5"/>
  <c r="BC7245" i="5"/>
  <c r="BC7246" i="5"/>
  <c r="BC7247" i="5"/>
  <c r="BC7248" i="5"/>
  <c r="BC7249" i="5"/>
  <c r="BC7250" i="5"/>
  <c r="BC7251" i="5"/>
  <c r="BC7252" i="5"/>
  <c r="BC7253" i="5"/>
  <c r="BC7254" i="5"/>
  <c r="BC7255" i="5"/>
  <c r="BC7256" i="5"/>
  <c r="BC7257" i="5"/>
  <c r="BC7258" i="5"/>
  <c r="BC7259" i="5"/>
  <c r="BC7260" i="5"/>
  <c r="BC7261" i="5"/>
  <c r="BC7262" i="5"/>
  <c r="BC7263" i="5"/>
  <c r="BC7264" i="5"/>
  <c r="BC7265" i="5"/>
  <c r="BC7266" i="5"/>
  <c r="BC7267" i="5"/>
  <c r="BC7268" i="5"/>
  <c r="BC7269" i="5"/>
  <c r="BC7270" i="5"/>
  <c r="BC7271" i="5"/>
  <c r="BC7272" i="5"/>
  <c r="BC7273" i="5"/>
  <c r="BC7274" i="5"/>
  <c r="BC7275" i="5"/>
  <c r="BC7276" i="5"/>
  <c r="BC7277" i="5"/>
  <c r="BC7278" i="5"/>
  <c r="BC7279" i="5"/>
  <c r="BC7280" i="5"/>
  <c r="BC7281" i="5"/>
  <c r="BC7282" i="5"/>
  <c r="BC7283" i="5"/>
  <c r="BC7284" i="5"/>
  <c r="BC7285" i="5"/>
  <c r="BC7286" i="5"/>
  <c r="BC7287" i="5"/>
  <c r="BC7288" i="5"/>
  <c r="BC7289" i="5"/>
  <c r="BC7290" i="5"/>
  <c r="BC7291" i="5"/>
  <c r="BC7292" i="5"/>
  <c r="BC7293" i="5"/>
  <c r="BC7294" i="5"/>
  <c r="BC7295" i="5"/>
  <c r="BC7296" i="5"/>
  <c r="BC7297" i="5"/>
  <c r="BC7298" i="5"/>
  <c r="BC7299" i="5"/>
  <c r="BC7300" i="5"/>
  <c r="BC7301" i="5"/>
  <c r="BC7302" i="5"/>
  <c r="BC7303" i="5"/>
  <c r="BC7304" i="5"/>
  <c r="BC7305" i="5"/>
  <c r="BC7306" i="5"/>
  <c r="BC7307" i="5"/>
  <c r="BC7308" i="5"/>
  <c r="BC7309" i="5"/>
  <c r="BC7310" i="5"/>
  <c r="BC7311" i="5"/>
  <c r="BC7312" i="5"/>
  <c r="BC7313" i="5"/>
  <c r="BC7314" i="5"/>
  <c r="BC7315" i="5"/>
  <c r="BC7316" i="5"/>
  <c r="BC7317" i="5"/>
  <c r="BC7318" i="5"/>
  <c r="BC7319" i="5"/>
  <c r="BC7320" i="5"/>
  <c r="BC7321" i="5"/>
  <c r="BC7322" i="5"/>
  <c r="BC7323" i="5"/>
  <c r="BC7324" i="5"/>
  <c r="BC7325" i="5"/>
  <c r="BC7326" i="5"/>
  <c r="BC7327" i="5"/>
  <c r="BC7328" i="5"/>
  <c r="BC7329" i="5"/>
  <c r="BC7330" i="5"/>
  <c r="BC7331" i="5"/>
  <c r="BC7332" i="5"/>
  <c r="BC7333" i="5"/>
  <c r="BC7334" i="5"/>
  <c r="BC7335" i="5"/>
  <c r="BC7336" i="5"/>
  <c r="BC7337" i="5"/>
  <c r="BC7338" i="5"/>
  <c r="BC7339" i="5"/>
  <c r="BC7340" i="5"/>
  <c r="BC7341" i="5"/>
  <c r="BC7342" i="5"/>
  <c r="BC7343" i="5"/>
  <c r="BC7344" i="5"/>
  <c r="BC7345" i="5"/>
  <c r="BC7346" i="5"/>
  <c r="BC7347" i="5"/>
  <c r="BC7348" i="5"/>
  <c r="BC7349" i="5"/>
  <c r="BC7350" i="5"/>
  <c r="BC7351" i="5"/>
  <c r="BC7352" i="5"/>
  <c r="BC7353" i="5"/>
  <c r="BC7354" i="5"/>
  <c r="BC7355" i="5"/>
  <c r="BC7356" i="5"/>
  <c r="BC7357" i="5"/>
  <c r="BC7358" i="5"/>
  <c r="BC7359" i="5"/>
  <c r="BC7360" i="5"/>
  <c r="BC7361" i="5"/>
  <c r="BC7362" i="5"/>
  <c r="BC7363" i="5"/>
  <c r="BC7364" i="5"/>
  <c r="BC7365" i="5"/>
  <c r="BC7366" i="5"/>
  <c r="BC7367" i="5"/>
  <c r="BC7368" i="5"/>
  <c r="BC7369" i="5"/>
  <c r="BC7370" i="5"/>
  <c r="BC7371" i="5"/>
  <c r="BC7372" i="5"/>
  <c r="BC7373" i="5"/>
  <c r="BC7374" i="5"/>
  <c r="BC7375" i="5"/>
  <c r="BC7376" i="5"/>
  <c r="BC7377" i="5"/>
  <c r="BC7378" i="5"/>
  <c r="BC7379" i="5"/>
  <c r="BC7380" i="5"/>
  <c r="BC7381" i="5"/>
  <c r="BC7382" i="5"/>
  <c r="BC7383" i="5"/>
  <c r="BC7384" i="5"/>
  <c r="BC7385" i="5"/>
  <c r="BC7386" i="5"/>
  <c r="BC7387" i="5"/>
  <c r="BC7388" i="5"/>
  <c r="BC7389" i="5"/>
  <c r="BC7390" i="5"/>
  <c r="BC7391" i="5"/>
  <c r="BC7392" i="5"/>
  <c r="BC7393" i="5"/>
  <c r="BC7394" i="5"/>
  <c r="BC7395" i="5"/>
  <c r="BC7396" i="5"/>
  <c r="BC7397" i="5"/>
  <c r="BC7398" i="5"/>
  <c r="BC7399" i="5"/>
  <c r="BC7400" i="5"/>
  <c r="BC7401" i="5"/>
  <c r="BC7402" i="5"/>
  <c r="BC7403" i="5"/>
  <c r="BC7404" i="5"/>
  <c r="BC7405" i="5"/>
  <c r="BC7406" i="5"/>
  <c r="BC7407" i="5"/>
  <c r="BC7408" i="5"/>
  <c r="BC7409" i="5"/>
  <c r="BC7410" i="5"/>
  <c r="BC7411" i="5"/>
  <c r="BC7412" i="5"/>
  <c r="BC7413" i="5"/>
  <c r="BC7414" i="5"/>
  <c r="BC7415" i="5"/>
  <c r="BC7416" i="5"/>
  <c r="BC7417" i="5"/>
  <c r="BC7418" i="5"/>
  <c r="BC7419" i="5"/>
  <c r="BC7420" i="5"/>
  <c r="BC7421" i="5"/>
  <c r="BC7422" i="5"/>
  <c r="BC7423" i="5"/>
  <c r="BC7424" i="5"/>
  <c r="BC7425" i="5"/>
  <c r="BC7426" i="5"/>
  <c r="BC7427" i="5"/>
  <c r="BC7428" i="5"/>
  <c r="BC7429" i="5"/>
  <c r="BC7430" i="5"/>
  <c r="BC7431" i="5"/>
  <c r="BC7432" i="5"/>
  <c r="BC7433" i="5"/>
  <c r="BC7434" i="5"/>
  <c r="BC7435" i="5"/>
  <c r="BC7436" i="5"/>
  <c r="BC7437" i="5"/>
  <c r="BC7438" i="5"/>
  <c r="BC7439" i="5"/>
  <c r="BC7440" i="5"/>
  <c r="BC7441" i="5"/>
  <c r="BC7442" i="5"/>
  <c r="BC7443" i="5"/>
  <c r="BC7444" i="5"/>
  <c r="BC7445" i="5"/>
  <c r="BC7446" i="5"/>
  <c r="BC7447" i="5"/>
  <c r="BC7448" i="5"/>
  <c r="BC7449" i="5"/>
  <c r="BC7450" i="5"/>
  <c r="BC7451" i="5"/>
  <c r="BC7452" i="5"/>
  <c r="BC7453" i="5"/>
  <c r="BC7454" i="5"/>
  <c r="BC7455" i="5"/>
  <c r="BC7456" i="5"/>
  <c r="BC7457" i="5"/>
  <c r="BC7458" i="5"/>
  <c r="BC7459" i="5"/>
  <c r="BC7460" i="5"/>
  <c r="BC7461" i="5"/>
  <c r="BC7462" i="5"/>
  <c r="BC7463" i="5"/>
  <c r="BC7464" i="5"/>
  <c r="BC7465" i="5"/>
  <c r="BC7466" i="5"/>
  <c r="BC7467" i="5"/>
  <c r="BC7468" i="5"/>
  <c r="BC7469" i="5"/>
  <c r="BC7470" i="5"/>
  <c r="BC7471" i="5"/>
  <c r="BC7472" i="5"/>
  <c r="BC7473" i="5"/>
  <c r="BC7474" i="5"/>
  <c r="BC7475" i="5"/>
  <c r="BC7476" i="5"/>
  <c r="BC7477" i="5"/>
  <c r="BC7478" i="5"/>
  <c r="BC7479" i="5"/>
  <c r="BC7480" i="5"/>
  <c r="BC7481" i="5"/>
  <c r="BC7482" i="5"/>
  <c r="BC7483" i="5"/>
  <c r="BC7484" i="5"/>
  <c r="BC7485" i="5"/>
  <c r="BC7486" i="5"/>
  <c r="BC7487" i="5"/>
  <c r="BC7488" i="5"/>
  <c r="BC7489" i="5"/>
  <c r="BC7490" i="5"/>
  <c r="BC7491" i="5"/>
  <c r="BC7492" i="5"/>
  <c r="BC7493" i="5"/>
  <c r="BC7494" i="5"/>
  <c r="BC7495" i="5"/>
  <c r="BC7496" i="5"/>
  <c r="BC7497" i="5"/>
  <c r="BC7498" i="5"/>
  <c r="BC7499" i="5"/>
  <c r="BC7500" i="5"/>
  <c r="BC7501" i="5"/>
  <c r="BC7502" i="5"/>
  <c r="BC7503" i="5"/>
  <c r="BC7504" i="5"/>
  <c r="BC7505" i="5"/>
  <c r="BC7506" i="5"/>
  <c r="BC7507" i="5"/>
  <c r="BC7508" i="5"/>
  <c r="BC7509" i="5"/>
  <c r="BC7510" i="5"/>
  <c r="BC7511" i="5"/>
  <c r="BC7512" i="5"/>
  <c r="BC7513" i="5"/>
  <c r="BC7514" i="5"/>
  <c r="BC7515" i="5"/>
  <c r="BC7516" i="5"/>
  <c r="BC7517" i="5"/>
  <c r="BC7518" i="5"/>
  <c r="BC7519" i="5"/>
  <c r="BC7520" i="5"/>
  <c r="BC7521" i="5"/>
  <c r="BC7522" i="5"/>
  <c r="BC7523" i="5"/>
  <c r="BC7524" i="5"/>
  <c r="BC7525" i="5"/>
  <c r="BC7526" i="5"/>
  <c r="BC7527" i="5"/>
  <c r="BC7528" i="5"/>
  <c r="BC7529" i="5"/>
  <c r="BC7530" i="5"/>
  <c r="BC7531" i="5"/>
  <c r="BC7532" i="5"/>
  <c r="BC7533" i="5"/>
  <c r="BC7534" i="5"/>
  <c r="BC7535" i="5"/>
  <c r="BC7536" i="5"/>
  <c r="BC7537" i="5"/>
  <c r="BC7538" i="5"/>
  <c r="BC7539" i="5"/>
  <c r="BC7540" i="5"/>
  <c r="BC7541" i="5"/>
  <c r="BC7542" i="5"/>
  <c r="BC7543" i="5"/>
  <c r="BC7544" i="5"/>
  <c r="BC7545" i="5"/>
  <c r="BC7546" i="5"/>
  <c r="BC7547" i="5"/>
  <c r="BC7548" i="5"/>
  <c r="BC7549" i="5"/>
  <c r="BC7550" i="5"/>
  <c r="BC7551" i="5"/>
  <c r="BC7552" i="5"/>
  <c r="BC7553" i="5"/>
  <c r="BC7554" i="5"/>
  <c r="BC7555" i="5"/>
  <c r="BC7556" i="5"/>
  <c r="BC7557" i="5"/>
  <c r="BC7558" i="5"/>
  <c r="BC7559" i="5"/>
  <c r="BC7560" i="5"/>
  <c r="BC7561" i="5"/>
  <c r="BC7562" i="5"/>
  <c r="BC7563" i="5"/>
  <c r="BC7564" i="5"/>
  <c r="BC7565" i="5"/>
  <c r="BC7566" i="5"/>
  <c r="BC7567" i="5"/>
  <c r="BC7568" i="5"/>
  <c r="BC7569" i="5"/>
  <c r="BC7570" i="5"/>
  <c r="BC7571" i="5"/>
  <c r="BC7572" i="5"/>
  <c r="BC7573" i="5"/>
  <c r="BC7574" i="5"/>
  <c r="BC7575" i="5"/>
  <c r="BC7576" i="5"/>
  <c r="BC7577" i="5"/>
  <c r="BC7578" i="5"/>
  <c r="BC7579" i="5"/>
  <c r="BC7580" i="5"/>
  <c r="BC7581" i="5"/>
  <c r="BC7582" i="5"/>
  <c r="BC7583" i="5"/>
  <c r="BC7584" i="5"/>
  <c r="BC7585" i="5"/>
  <c r="BC7586" i="5"/>
  <c r="BC7587" i="5"/>
  <c r="BC7588" i="5"/>
  <c r="BC7589" i="5"/>
  <c r="BC7590" i="5"/>
  <c r="BC7591" i="5"/>
  <c r="BC7592" i="5"/>
  <c r="BC7593" i="5"/>
  <c r="BC7594" i="5"/>
  <c r="BC7595" i="5"/>
  <c r="BC7596" i="5"/>
  <c r="BC7597" i="5"/>
  <c r="BC7598" i="5"/>
  <c r="BC7599" i="5"/>
  <c r="BC7600" i="5"/>
  <c r="BC7601" i="5"/>
  <c r="BC7602" i="5"/>
  <c r="BC7603" i="5"/>
  <c r="BC7604" i="5"/>
  <c r="BC7605" i="5"/>
  <c r="BC7606" i="5"/>
  <c r="BC7607" i="5"/>
  <c r="BC7608" i="5"/>
  <c r="BC7609" i="5"/>
  <c r="BC7610" i="5"/>
  <c r="BC7611" i="5"/>
  <c r="BC7612" i="5"/>
  <c r="BC7613" i="5"/>
  <c r="BC7614" i="5"/>
  <c r="BC7615" i="5"/>
  <c r="BC7616" i="5"/>
  <c r="BC7617" i="5"/>
  <c r="BC7618" i="5"/>
  <c r="BC7619" i="5"/>
  <c r="BC7620" i="5"/>
  <c r="BC7621" i="5"/>
  <c r="BC7622" i="5"/>
  <c r="BC7623" i="5"/>
  <c r="BC7624" i="5"/>
  <c r="BC7625" i="5"/>
  <c r="BC7626" i="5"/>
  <c r="BC7627" i="5"/>
  <c r="BC7628" i="5"/>
  <c r="BC7629" i="5"/>
  <c r="BC7630" i="5"/>
  <c r="BC7631" i="5"/>
  <c r="BC7632" i="5"/>
  <c r="BC7633" i="5"/>
  <c r="BC7634" i="5"/>
  <c r="BC7635" i="5"/>
  <c r="BC7636" i="5"/>
  <c r="BC7637" i="5"/>
  <c r="BC7638" i="5"/>
  <c r="BC7639" i="5"/>
  <c r="BC7640" i="5"/>
  <c r="BC7641" i="5"/>
  <c r="BC7642" i="5"/>
  <c r="BC7643" i="5"/>
  <c r="BC7644" i="5"/>
  <c r="BC7645" i="5"/>
  <c r="BC7646" i="5"/>
  <c r="BC7647" i="5"/>
  <c r="BC7648" i="5"/>
  <c r="BC7649" i="5"/>
  <c r="BC7650" i="5"/>
  <c r="BC7651" i="5"/>
  <c r="BC7652" i="5"/>
  <c r="BC7653" i="5"/>
  <c r="BC7654" i="5"/>
  <c r="BC7655" i="5"/>
  <c r="BC7656" i="5"/>
  <c r="BC7657" i="5"/>
  <c r="BC7658" i="5"/>
  <c r="BC7659" i="5"/>
  <c r="BC7660" i="5"/>
  <c r="BC7661" i="5"/>
  <c r="BC7662" i="5"/>
  <c r="BC7663" i="5"/>
  <c r="BC7664" i="5"/>
  <c r="BC7665" i="5"/>
  <c r="BC7666" i="5"/>
  <c r="BC7667" i="5"/>
  <c r="BC7668" i="5"/>
  <c r="BC7669" i="5"/>
  <c r="BC7670" i="5"/>
  <c r="BC7671" i="5"/>
  <c r="BC7672" i="5"/>
  <c r="BC7673" i="5"/>
  <c r="BC7674" i="5"/>
  <c r="BC7675" i="5"/>
  <c r="BC7676" i="5"/>
  <c r="BC7677" i="5"/>
  <c r="BC7678" i="5"/>
  <c r="BC7679" i="5"/>
  <c r="BC7680" i="5"/>
  <c r="BC7681" i="5"/>
  <c r="BC7682" i="5"/>
  <c r="BC7683" i="5"/>
  <c r="BC7684" i="5"/>
  <c r="BC7685" i="5"/>
  <c r="BC7686" i="5"/>
  <c r="BC7687" i="5"/>
  <c r="BC7688" i="5"/>
  <c r="BC7689" i="5"/>
  <c r="BC7690" i="5"/>
  <c r="BC7691" i="5"/>
  <c r="BC7692" i="5"/>
  <c r="BC7693" i="5"/>
  <c r="BC7694" i="5"/>
  <c r="BC7695" i="5"/>
  <c r="BC7696" i="5"/>
  <c r="BC7697" i="5"/>
  <c r="BC7698" i="5"/>
  <c r="BC7699" i="5"/>
  <c r="BC7700" i="5"/>
  <c r="BC7701" i="5"/>
  <c r="BC7702" i="5"/>
  <c r="BC7703" i="5"/>
  <c r="BC7704" i="5"/>
  <c r="BC7705" i="5"/>
  <c r="BC7706" i="5"/>
  <c r="BC7707" i="5"/>
  <c r="BC7708" i="5"/>
  <c r="BC7709" i="5"/>
  <c r="BC7710" i="5"/>
  <c r="BC7711" i="5"/>
  <c r="BC7712" i="5"/>
  <c r="BC7713" i="5"/>
  <c r="BC7714" i="5"/>
  <c r="BC7715" i="5"/>
  <c r="BC7716" i="5"/>
  <c r="BC7717" i="5"/>
  <c r="BC7718" i="5"/>
  <c r="BC7719" i="5"/>
  <c r="BC7720" i="5"/>
  <c r="BC7721" i="5"/>
  <c r="BC7722" i="5"/>
  <c r="BC7723" i="5"/>
  <c r="BC7724" i="5"/>
  <c r="BC7725" i="5"/>
  <c r="BC7726" i="5"/>
  <c r="BC7727" i="5"/>
  <c r="BC7728" i="5"/>
  <c r="BC7729" i="5"/>
  <c r="BC7730" i="5"/>
  <c r="BC7731" i="5"/>
  <c r="BC7732" i="5"/>
  <c r="BC7733" i="5"/>
  <c r="BC7734" i="5"/>
  <c r="BC7735" i="5"/>
  <c r="BC7736" i="5"/>
  <c r="BC7737" i="5"/>
  <c r="BC7738" i="5"/>
  <c r="BC7739" i="5"/>
  <c r="BC7740" i="5"/>
  <c r="BC7741" i="5"/>
  <c r="BC7742" i="5"/>
  <c r="BC7743" i="5"/>
  <c r="BC7744" i="5"/>
  <c r="BC7745" i="5"/>
  <c r="BC7746" i="5"/>
  <c r="BC7747" i="5"/>
  <c r="BC7748" i="5"/>
  <c r="BC7749" i="5"/>
  <c r="BC7750" i="5"/>
  <c r="BC7751" i="5"/>
  <c r="BC7752" i="5"/>
  <c r="BC7753" i="5"/>
  <c r="BC7754" i="5"/>
  <c r="BC7755" i="5"/>
  <c r="BC7756" i="5"/>
  <c r="BC7757" i="5"/>
  <c r="BC7758" i="5"/>
  <c r="BC7759" i="5"/>
  <c r="BC7760" i="5"/>
  <c r="BC7761" i="5"/>
  <c r="BC7762" i="5"/>
  <c r="BC7763" i="5"/>
  <c r="BC7764" i="5"/>
  <c r="BC7765" i="5"/>
  <c r="BC7766" i="5"/>
  <c r="BC7767" i="5"/>
  <c r="BC7768" i="5"/>
  <c r="BC7769" i="5"/>
  <c r="BC7770" i="5"/>
  <c r="BC7771" i="5"/>
  <c r="BC7772" i="5"/>
  <c r="BC7773" i="5"/>
  <c r="BC7774" i="5"/>
  <c r="BC7775" i="5"/>
  <c r="BC7776" i="5"/>
  <c r="BC7777" i="5"/>
  <c r="BC7778" i="5"/>
  <c r="BC7779" i="5"/>
  <c r="BC7780" i="5"/>
  <c r="BC7781" i="5"/>
  <c r="BC7782" i="5"/>
  <c r="BC7783" i="5"/>
  <c r="BC7784" i="5"/>
  <c r="BC7785" i="5"/>
  <c r="BC7786" i="5"/>
  <c r="BC7787" i="5"/>
  <c r="BC7788" i="5"/>
  <c r="BC7789" i="5"/>
  <c r="BC7790" i="5"/>
  <c r="BC7791" i="5"/>
  <c r="BC7792" i="5"/>
  <c r="BC7793" i="5"/>
  <c r="BC7794" i="5"/>
  <c r="BC7795" i="5"/>
  <c r="BC7796" i="5"/>
  <c r="BC7797" i="5"/>
  <c r="BC7798" i="5"/>
  <c r="BC7799" i="5"/>
  <c r="BC7800" i="5"/>
  <c r="BC7801" i="5"/>
  <c r="BC7802" i="5"/>
  <c r="BC7803" i="5"/>
  <c r="BC7804" i="5"/>
  <c r="BC7805" i="5"/>
  <c r="BC7806" i="5"/>
  <c r="BC7807" i="5"/>
  <c r="BC7808" i="5"/>
  <c r="BC7809" i="5"/>
  <c r="BC7810" i="5"/>
  <c r="BC7811" i="5"/>
  <c r="BC7812" i="5"/>
  <c r="BC7813" i="5"/>
  <c r="BC7814" i="5"/>
  <c r="BC7815" i="5"/>
  <c r="BC7816" i="5"/>
  <c r="BC7817" i="5"/>
  <c r="BC7818" i="5"/>
  <c r="BC7819" i="5"/>
  <c r="BC7820" i="5"/>
  <c r="BC7821" i="5"/>
  <c r="BC7822" i="5"/>
  <c r="BC7823" i="5"/>
  <c r="BC7824" i="5"/>
  <c r="BC7825" i="5"/>
  <c r="BC7826" i="5"/>
  <c r="BC7827" i="5"/>
  <c r="BC7828" i="5"/>
  <c r="BC7829" i="5"/>
  <c r="BC7830" i="5"/>
  <c r="BC7831" i="5"/>
  <c r="BC7832" i="5"/>
  <c r="BC7833" i="5"/>
  <c r="BC7834" i="5"/>
  <c r="BC7835" i="5"/>
  <c r="BC7836" i="5"/>
  <c r="BC7837" i="5"/>
  <c r="BC7838" i="5"/>
  <c r="BC7839" i="5"/>
  <c r="BC7840" i="5"/>
  <c r="BC7841" i="5"/>
  <c r="BC7842" i="5"/>
  <c r="BC7843" i="5"/>
  <c r="BC7844" i="5"/>
  <c r="BC7845" i="5"/>
  <c r="BC7846" i="5"/>
  <c r="BC7847" i="5"/>
  <c r="BC7848" i="5"/>
  <c r="BC7849" i="5"/>
  <c r="BC7850" i="5"/>
  <c r="BC7851" i="5"/>
  <c r="BC7852" i="5"/>
  <c r="BC7853" i="5"/>
  <c r="BC7854" i="5"/>
  <c r="BC7855" i="5"/>
  <c r="BC7856" i="5"/>
  <c r="BC7857" i="5"/>
  <c r="BC7858" i="5"/>
  <c r="BC7859" i="5"/>
  <c r="BC7860" i="5"/>
  <c r="BC7861" i="5"/>
  <c r="BC7862" i="5"/>
  <c r="BC7863" i="5"/>
  <c r="BC7864" i="5"/>
  <c r="BC7865" i="5"/>
  <c r="BC7866" i="5"/>
  <c r="BC7867" i="5"/>
  <c r="BC7868" i="5"/>
  <c r="BC7869" i="5"/>
  <c r="BC7870" i="5"/>
  <c r="BC7871" i="5"/>
  <c r="BC7872" i="5"/>
  <c r="BC7873" i="5"/>
  <c r="BC7874" i="5"/>
  <c r="BC7875" i="5"/>
  <c r="BC7876" i="5"/>
  <c r="BC7877" i="5"/>
  <c r="BC7878" i="5"/>
  <c r="BC7879" i="5"/>
  <c r="BC7880" i="5"/>
  <c r="BC7881" i="5"/>
  <c r="BC7882" i="5"/>
  <c r="BC7883" i="5"/>
  <c r="BC7884" i="5"/>
  <c r="BC7885" i="5"/>
  <c r="BC7886" i="5"/>
  <c r="BC7887" i="5"/>
  <c r="BC7888" i="5"/>
  <c r="BC7889" i="5"/>
  <c r="BC7890" i="5"/>
  <c r="BC7891" i="5"/>
  <c r="BC7892" i="5"/>
  <c r="BC7893" i="5"/>
  <c r="BC7894" i="5"/>
  <c r="BC7895" i="5"/>
  <c r="BC7896" i="5"/>
  <c r="BC7897" i="5"/>
  <c r="BC7898" i="5"/>
  <c r="BC7899" i="5"/>
  <c r="BC7900" i="5"/>
  <c r="BC7901" i="5"/>
  <c r="BC7902" i="5"/>
  <c r="BC7903" i="5"/>
  <c r="BC7904" i="5"/>
  <c r="BC7905" i="5"/>
  <c r="BC7906" i="5"/>
  <c r="BC7907" i="5"/>
  <c r="BC7908" i="5"/>
  <c r="BC7909" i="5"/>
  <c r="BC7910" i="5"/>
  <c r="BC7911" i="5"/>
  <c r="BC7912" i="5"/>
  <c r="BC7913" i="5"/>
  <c r="BC7914" i="5"/>
  <c r="BC7915" i="5"/>
  <c r="BC7916" i="5"/>
  <c r="BC7917" i="5"/>
  <c r="BC7918" i="5"/>
  <c r="BC7919" i="5"/>
  <c r="BC7920" i="5"/>
  <c r="BC7921" i="5"/>
  <c r="BC7922" i="5"/>
  <c r="BC7923" i="5"/>
  <c r="BC7924" i="5"/>
  <c r="BC7925" i="5"/>
  <c r="BC7926" i="5"/>
  <c r="BC7927" i="5"/>
  <c r="BC7928" i="5"/>
  <c r="BC7929" i="5"/>
  <c r="BC7930" i="5"/>
  <c r="BC7931" i="5"/>
  <c r="BC7932" i="5"/>
  <c r="BC7933" i="5"/>
  <c r="BC7934" i="5"/>
  <c r="BC7935" i="5"/>
  <c r="BC7936" i="5"/>
  <c r="BC7937" i="5"/>
  <c r="BC7938" i="5"/>
  <c r="BC7939" i="5"/>
  <c r="BC7940" i="5"/>
  <c r="BC7941" i="5"/>
  <c r="BC7942" i="5"/>
  <c r="BC7943" i="5"/>
  <c r="BC7944" i="5"/>
  <c r="BC7945" i="5"/>
  <c r="BC7946" i="5"/>
  <c r="BC7947" i="5"/>
  <c r="BC7948" i="5"/>
  <c r="BC7949" i="5"/>
  <c r="BC7950" i="5"/>
  <c r="BC7951" i="5"/>
  <c r="BC7952" i="5"/>
  <c r="BC7953" i="5"/>
  <c r="BC7954" i="5"/>
  <c r="BC7955" i="5"/>
  <c r="BC7956" i="5"/>
  <c r="BC7957" i="5"/>
  <c r="BC7958" i="5"/>
  <c r="BC7959" i="5"/>
  <c r="BC7960" i="5"/>
  <c r="BC7961" i="5"/>
  <c r="BC7962" i="5"/>
  <c r="BC7963" i="5"/>
  <c r="BC7964" i="5"/>
  <c r="BC7965" i="5"/>
  <c r="BC7966" i="5"/>
  <c r="BC7967" i="5"/>
  <c r="BC7968" i="5"/>
  <c r="BC7969" i="5"/>
  <c r="BC7970" i="5"/>
  <c r="BC7971" i="5"/>
  <c r="BC7972" i="5"/>
  <c r="BC7973" i="5"/>
  <c r="BC7974" i="5"/>
  <c r="BC7975" i="5"/>
  <c r="BC7976" i="5"/>
  <c r="BC7977" i="5"/>
  <c r="BC7978" i="5"/>
  <c r="BC7979" i="5"/>
  <c r="BC7980" i="5"/>
  <c r="BC7981" i="5"/>
  <c r="BC7982" i="5"/>
  <c r="BC7983" i="5"/>
  <c r="BC7984" i="5"/>
  <c r="BC7985" i="5"/>
  <c r="BC7986" i="5"/>
  <c r="BC7987" i="5"/>
  <c r="BC7988" i="5"/>
  <c r="BC7989" i="5"/>
  <c r="BC7990" i="5"/>
  <c r="BC7991" i="5"/>
  <c r="BC7992" i="5"/>
  <c r="BC7993" i="5"/>
  <c r="BC7994" i="5"/>
  <c r="BC7995" i="5"/>
  <c r="BC7996" i="5"/>
  <c r="BC7997" i="5"/>
  <c r="BC7998" i="5"/>
  <c r="BC7999" i="5"/>
  <c r="BC8000" i="5"/>
  <c r="BC8001" i="5"/>
  <c r="BC8002" i="5"/>
  <c r="BC8003" i="5"/>
  <c r="BC8004" i="5"/>
  <c r="BC8005" i="5"/>
  <c r="BC8006" i="5"/>
  <c r="BC8007" i="5"/>
  <c r="BC8008" i="5"/>
  <c r="BC8009" i="5"/>
  <c r="BC8010" i="5"/>
  <c r="BC8011" i="5"/>
  <c r="BC8012" i="5"/>
  <c r="BC8013" i="5"/>
  <c r="BC8014" i="5"/>
  <c r="BC8015" i="5"/>
  <c r="BC8016" i="5"/>
  <c r="BC8017" i="5"/>
  <c r="BC8018" i="5"/>
  <c r="BC8019" i="5"/>
  <c r="BC8020" i="5"/>
  <c r="BC8021" i="5"/>
  <c r="BC8022" i="5"/>
  <c r="BC8023" i="5"/>
  <c r="BC8024" i="5"/>
  <c r="BC8025" i="5"/>
  <c r="BC8026" i="5"/>
  <c r="BC8027" i="5"/>
  <c r="BC8028" i="5"/>
  <c r="BC8029" i="5"/>
  <c r="BC8030" i="5"/>
  <c r="BC8031" i="5"/>
  <c r="BC8032" i="5"/>
  <c r="BC8033" i="5"/>
  <c r="BC8034" i="5"/>
  <c r="BC8035" i="5"/>
  <c r="BC8036" i="5"/>
  <c r="BC8037" i="5"/>
  <c r="BC8038" i="5"/>
  <c r="BC8039" i="5"/>
  <c r="BC8040" i="5"/>
  <c r="BC8041" i="5"/>
  <c r="BC8042" i="5"/>
  <c r="BC8043" i="5"/>
  <c r="BC8044" i="5"/>
  <c r="BC8045" i="5"/>
  <c r="BC8046" i="5"/>
  <c r="BC8047" i="5"/>
  <c r="BC8048" i="5"/>
  <c r="BC8049" i="5"/>
  <c r="BC8050" i="5"/>
  <c r="BC8051" i="5"/>
  <c r="BC8052" i="5"/>
  <c r="BC8053" i="5"/>
  <c r="BC8054" i="5"/>
  <c r="BC8055" i="5"/>
  <c r="BC8056" i="5"/>
  <c r="BC8057" i="5"/>
  <c r="BC8058" i="5"/>
  <c r="BC8059" i="5"/>
  <c r="BC8060" i="5"/>
  <c r="BC8061" i="5"/>
  <c r="BC8062" i="5"/>
  <c r="BC8063" i="5"/>
  <c r="BC8064" i="5"/>
  <c r="BC8065" i="5"/>
  <c r="BC8066" i="5"/>
  <c r="BC8067" i="5"/>
  <c r="BC8068" i="5"/>
  <c r="BC8069" i="5"/>
  <c r="BC8070" i="5"/>
  <c r="BC8071" i="5"/>
  <c r="BC8072" i="5"/>
  <c r="BC8073" i="5"/>
  <c r="BC8074" i="5"/>
  <c r="BC8075" i="5"/>
  <c r="BC8076" i="5"/>
  <c r="BC8077" i="5"/>
  <c r="BC8078" i="5"/>
  <c r="BC8079" i="5"/>
  <c r="BC8080" i="5"/>
  <c r="BC8081" i="5"/>
  <c r="BC8082" i="5"/>
  <c r="BC8083" i="5"/>
  <c r="BC8084" i="5"/>
  <c r="BC8085" i="5"/>
  <c r="BC8086" i="5"/>
  <c r="BC8087" i="5"/>
  <c r="BC8088" i="5"/>
  <c r="BC8089" i="5"/>
  <c r="BC8090" i="5"/>
  <c r="BC8091" i="5"/>
  <c r="BC8092" i="5"/>
  <c r="BC8093" i="5"/>
  <c r="BC8094" i="5"/>
  <c r="BC8095" i="5"/>
  <c r="BC8096" i="5"/>
  <c r="BC8097" i="5"/>
  <c r="BC8098" i="5"/>
  <c r="BC8099" i="5"/>
  <c r="BC8100" i="5"/>
  <c r="BC8101" i="5"/>
  <c r="BC8102" i="5"/>
  <c r="BC8103" i="5"/>
  <c r="BC8104" i="5"/>
  <c r="BC8105" i="5"/>
  <c r="BC8106" i="5"/>
  <c r="BC8107" i="5"/>
  <c r="BC8108" i="5"/>
  <c r="BC8109" i="5"/>
  <c r="BC8110" i="5"/>
  <c r="BC8111" i="5"/>
  <c r="BC8112" i="5"/>
  <c r="BC8113" i="5"/>
  <c r="BC8114" i="5"/>
  <c r="BC8115" i="5"/>
  <c r="BC8116" i="5"/>
  <c r="BC8117" i="5"/>
  <c r="BC8118" i="5"/>
  <c r="BC8119" i="5"/>
  <c r="BC8120" i="5"/>
  <c r="BC8121" i="5"/>
  <c r="BC8122" i="5"/>
  <c r="BC8123" i="5"/>
  <c r="BC8124" i="5"/>
  <c r="BC8125" i="5"/>
  <c r="BC8126" i="5"/>
  <c r="BC8127" i="5"/>
  <c r="BC8128" i="5"/>
  <c r="BC8129" i="5"/>
  <c r="BC8130" i="5"/>
  <c r="BC8131" i="5"/>
  <c r="BC8132" i="5"/>
  <c r="BC8133" i="5"/>
  <c r="BC8134" i="5"/>
  <c r="BC8135" i="5"/>
  <c r="BC8136" i="5"/>
  <c r="BC8137" i="5"/>
  <c r="BC8138" i="5"/>
  <c r="BC8139" i="5"/>
  <c r="BC8140" i="5"/>
  <c r="BC8141" i="5"/>
  <c r="BC8142" i="5"/>
  <c r="BC8143" i="5"/>
  <c r="BC8144" i="5"/>
  <c r="BC8145" i="5"/>
  <c r="BC8146" i="5"/>
  <c r="BC8147" i="5"/>
  <c r="BC8148" i="5"/>
  <c r="BC8149" i="5"/>
  <c r="BC8150" i="5"/>
  <c r="BC8151" i="5"/>
  <c r="BC8152" i="5"/>
  <c r="BC8153" i="5"/>
  <c r="BC8154" i="5"/>
  <c r="BC8155" i="5"/>
  <c r="BC8156" i="5"/>
  <c r="BC8157" i="5"/>
  <c r="BC8158" i="5"/>
  <c r="BC8159" i="5"/>
  <c r="BC8160" i="5"/>
  <c r="BC8161" i="5"/>
  <c r="BC8162" i="5"/>
  <c r="BC8163" i="5"/>
  <c r="BC8164" i="5"/>
  <c r="BC8165" i="5"/>
  <c r="BC8166" i="5"/>
  <c r="BC8167" i="5"/>
  <c r="BC8168" i="5"/>
  <c r="BC8169" i="5"/>
  <c r="BC8170" i="5"/>
  <c r="BC8171" i="5"/>
  <c r="BC8172" i="5"/>
  <c r="BC8173" i="5"/>
  <c r="BC8174" i="5"/>
  <c r="BC8175" i="5"/>
  <c r="BC8176" i="5"/>
  <c r="BC8177" i="5"/>
  <c r="BC8178" i="5"/>
  <c r="BC8179" i="5"/>
  <c r="BC8180" i="5"/>
  <c r="BC8181" i="5"/>
  <c r="BC8182" i="5"/>
  <c r="BC8183" i="5"/>
  <c r="BC8184" i="5"/>
  <c r="BC8185" i="5"/>
  <c r="BC8186" i="5"/>
  <c r="BC8187" i="5"/>
  <c r="BC8188" i="5"/>
  <c r="BC8189" i="5"/>
  <c r="BC8190" i="5"/>
  <c r="BC8191" i="5"/>
  <c r="BC8192" i="5"/>
  <c r="BC8193" i="5"/>
  <c r="BC8194" i="5"/>
  <c r="BC8195" i="5"/>
  <c r="BC8196" i="5"/>
  <c r="BC8197" i="5"/>
  <c r="BC8198" i="5"/>
  <c r="BC8199" i="5"/>
  <c r="BC8200" i="5"/>
  <c r="BC8201" i="5"/>
  <c r="BC8202" i="5"/>
  <c r="BC8203" i="5"/>
  <c r="BC8204" i="5"/>
  <c r="BC8205" i="5"/>
  <c r="BC8206" i="5"/>
  <c r="BC8207" i="5"/>
  <c r="BC8208" i="5"/>
  <c r="BC8209" i="5"/>
  <c r="BC8210" i="5"/>
  <c r="BC8211" i="5"/>
  <c r="BC8212" i="5"/>
  <c r="BC8213" i="5"/>
  <c r="BC8214" i="5"/>
  <c r="BC8215" i="5"/>
  <c r="BC8216" i="5"/>
  <c r="BC8217" i="5"/>
  <c r="BC8218" i="5"/>
  <c r="BC8219" i="5"/>
  <c r="BC8220" i="5"/>
  <c r="BC8221" i="5"/>
  <c r="BC8222" i="5"/>
  <c r="BC8223" i="5"/>
  <c r="BC8224" i="5"/>
  <c r="BC8225" i="5"/>
  <c r="BC8226" i="5"/>
  <c r="BC8227" i="5"/>
  <c r="BC8228" i="5"/>
  <c r="BC8229" i="5"/>
  <c r="BC8230" i="5"/>
  <c r="BC8231" i="5"/>
  <c r="BC8232" i="5"/>
  <c r="BC8233" i="5"/>
  <c r="BC8234" i="5"/>
  <c r="BC8235" i="5"/>
  <c r="BC8236" i="5"/>
  <c r="BC8237" i="5"/>
  <c r="BC8238" i="5"/>
  <c r="BC8239" i="5"/>
  <c r="BC8240" i="5"/>
  <c r="BC8241" i="5"/>
  <c r="BC8242" i="5"/>
  <c r="BC8243" i="5"/>
  <c r="BC8244" i="5"/>
  <c r="BC8245" i="5"/>
  <c r="BC8246" i="5"/>
  <c r="BC8247" i="5"/>
  <c r="BC8248" i="5"/>
  <c r="BC8249" i="5"/>
  <c r="BC8250" i="5"/>
  <c r="BC8251" i="5"/>
  <c r="BC8252" i="5"/>
  <c r="BC8253" i="5"/>
  <c r="BC8254" i="5"/>
  <c r="BC8255" i="5"/>
  <c r="BC8256" i="5"/>
  <c r="BC8257" i="5"/>
  <c r="BC8258" i="5"/>
  <c r="BC8259" i="5"/>
  <c r="BC8260" i="5"/>
  <c r="BC8261" i="5"/>
  <c r="BC8262" i="5"/>
  <c r="BC8263" i="5"/>
  <c r="BC8264" i="5"/>
  <c r="BC8265" i="5"/>
  <c r="BC8266" i="5"/>
  <c r="BC8267" i="5"/>
  <c r="BC8268" i="5"/>
  <c r="BC8269" i="5"/>
  <c r="BC8270" i="5"/>
  <c r="BC8271" i="5"/>
  <c r="BC8272" i="5"/>
  <c r="BC8273" i="5"/>
  <c r="BC8274" i="5"/>
  <c r="BC8275" i="5"/>
  <c r="BC8276" i="5"/>
  <c r="BC8277" i="5"/>
  <c r="BC8278" i="5"/>
  <c r="BC8279" i="5"/>
  <c r="BC8280" i="5"/>
  <c r="BC8281" i="5"/>
  <c r="BC8282" i="5"/>
  <c r="BC8283" i="5"/>
  <c r="BC8284" i="5"/>
  <c r="BC8285" i="5"/>
  <c r="BC8286" i="5"/>
  <c r="BC8287" i="5"/>
  <c r="BC8288" i="5"/>
  <c r="BC8289" i="5"/>
  <c r="BC8290" i="5"/>
  <c r="BC8291" i="5"/>
  <c r="BC8292" i="5"/>
  <c r="BC8293" i="5"/>
  <c r="BC8294" i="5"/>
  <c r="BC8295" i="5"/>
  <c r="BC8296" i="5"/>
  <c r="BC8297" i="5"/>
  <c r="BC8298" i="5"/>
  <c r="BC8299" i="5"/>
  <c r="BC8300" i="5"/>
  <c r="BC8301" i="5"/>
  <c r="BC8302" i="5"/>
  <c r="BC8303" i="5"/>
  <c r="BC8304" i="5"/>
  <c r="BC8305" i="5"/>
  <c r="BC8306" i="5"/>
  <c r="BC8307" i="5"/>
  <c r="BC8308" i="5"/>
  <c r="BC8309" i="5"/>
  <c r="BC8310" i="5"/>
  <c r="BC8311" i="5"/>
  <c r="BC8312" i="5"/>
  <c r="BC8313" i="5"/>
  <c r="BC8314" i="5"/>
  <c r="BC8315" i="5"/>
  <c r="BC8316" i="5"/>
  <c r="BC8317" i="5"/>
  <c r="BC8318" i="5"/>
  <c r="BC8319" i="5"/>
  <c r="BC8320" i="5"/>
  <c r="BC8321" i="5"/>
  <c r="BC8322" i="5"/>
  <c r="BC8323" i="5"/>
  <c r="BC8324" i="5"/>
  <c r="BC8325" i="5"/>
  <c r="BC8326" i="5"/>
  <c r="BC8327" i="5"/>
  <c r="BC8328" i="5"/>
  <c r="BC8329" i="5"/>
  <c r="BC8330" i="5"/>
  <c r="BC8331" i="5"/>
  <c r="BC8332" i="5"/>
  <c r="BC8333" i="5"/>
  <c r="BC8334" i="5"/>
  <c r="BC8335" i="5"/>
  <c r="BC8336" i="5"/>
  <c r="BC8337" i="5"/>
  <c r="BC8338" i="5"/>
  <c r="BC8339" i="5"/>
  <c r="BC8340" i="5"/>
  <c r="BC8341" i="5"/>
  <c r="BC8342" i="5"/>
  <c r="BC8343" i="5"/>
  <c r="BC8344" i="5"/>
  <c r="BC8345" i="5"/>
  <c r="BC8346" i="5"/>
  <c r="BC8347" i="5"/>
  <c r="BC8348" i="5"/>
  <c r="BC8349" i="5"/>
  <c r="BC8350" i="5"/>
  <c r="BC8351" i="5"/>
  <c r="BC8352" i="5"/>
  <c r="BC8353" i="5"/>
  <c r="BC8354" i="5"/>
  <c r="BC8355" i="5"/>
  <c r="BC8356" i="5"/>
  <c r="BC8357" i="5"/>
  <c r="BC8358" i="5"/>
  <c r="BC8359" i="5"/>
  <c r="BC8360" i="5"/>
  <c r="BC8361" i="5"/>
  <c r="BC8362" i="5"/>
  <c r="BC8363" i="5"/>
  <c r="BC8364" i="5"/>
  <c r="BC8365" i="5"/>
  <c r="BC8366" i="5"/>
  <c r="BC8367" i="5"/>
  <c r="BC8368" i="5"/>
  <c r="BC8369" i="5"/>
  <c r="BC8370" i="5"/>
  <c r="BC8371" i="5"/>
  <c r="BC8372" i="5"/>
  <c r="BC8373" i="5"/>
  <c r="BC8374" i="5"/>
  <c r="BC8375" i="5"/>
  <c r="BC8376" i="5"/>
  <c r="BC8377" i="5"/>
  <c r="BC8378" i="5"/>
  <c r="BC8379" i="5"/>
  <c r="BC8380" i="5"/>
  <c r="BC8381" i="5"/>
  <c r="BC8382" i="5"/>
  <c r="BC8383" i="5"/>
  <c r="BC8384" i="5"/>
  <c r="BC8385" i="5"/>
  <c r="BC8386" i="5"/>
  <c r="BC8387" i="5"/>
  <c r="BC8388" i="5"/>
  <c r="BC8389" i="5"/>
  <c r="BC8390" i="5"/>
  <c r="BC8391" i="5"/>
  <c r="BC8392" i="5"/>
  <c r="BC8393" i="5"/>
  <c r="BC8394" i="5"/>
  <c r="BC8395" i="5"/>
  <c r="BC8396" i="5"/>
  <c r="BC8397" i="5"/>
  <c r="BC8398" i="5"/>
  <c r="BC8399" i="5"/>
  <c r="BC8400" i="5"/>
  <c r="BC8401" i="5"/>
  <c r="BC8402" i="5"/>
  <c r="BC8403" i="5"/>
  <c r="BC8404" i="5"/>
  <c r="BC8405" i="5"/>
  <c r="BC8406" i="5"/>
  <c r="BC8407" i="5"/>
  <c r="BC8408" i="5"/>
  <c r="BC8409" i="5"/>
  <c r="BC8410" i="5"/>
  <c r="BC8411" i="5"/>
  <c r="BC8412" i="5"/>
  <c r="BC8413" i="5"/>
  <c r="BC8414" i="5"/>
  <c r="BC8415" i="5"/>
  <c r="BC8416" i="5"/>
  <c r="BC8417" i="5"/>
  <c r="BC8418" i="5"/>
  <c r="BC8419" i="5"/>
  <c r="BC8420" i="5"/>
  <c r="BC8421" i="5"/>
  <c r="BC8422" i="5"/>
  <c r="BC8423" i="5"/>
  <c r="BC8424" i="5"/>
  <c r="BC8425" i="5"/>
  <c r="BC8426" i="5"/>
  <c r="BC8427" i="5"/>
  <c r="BC8428" i="5"/>
  <c r="BC8429" i="5"/>
  <c r="BC8430" i="5"/>
  <c r="BC8431" i="5"/>
  <c r="BC8432" i="5"/>
  <c r="BC8433" i="5"/>
  <c r="BC8434" i="5"/>
  <c r="BC8435" i="5"/>
  <c r="BC8436" i="5"/>
  <c r="BC8437" i="5"/>
  <c r="BC8438" i="5"/>
  <c r="BC8439" i="5"/>
  <c r="BC8440" i="5"/>
  <c r="BC8441" i="5"/>
  <c r="BC8442" i="5"/>
  <c r="BC8443" i="5"/>
  <c r="BC8444" i="5"/>
  <c r="BC8445" i="5"/>
  <c r="BC8446" i="5"/>
  <c r="BC8447" i="5"/>
  <c r="BC8448" i="5"/>
  <c r="BC8449" i="5"/>
  <c r="BC8450" i="5"/>
  <c r="BC8451" i="5"/>
  <c r="BC8452" i="5"/>
  <c r="BC8453" i="5"/>
  <c r="BC8454" i="5"/>
  <c r="BC8455" i="5"/>
  <c r="BC8456" i="5"/>
  <c r="BC8457" i="5"/>
  <c r="BC8458" i="5"/>
  <c r="BC8459" i="5"/>
  <c r="BC8460" i="5"/>
  <c r="BC8461" i="5"/>
  <c r="BC8462" i="5"/>
  <c r="BC8463" i="5"/>
  <c r="BC8464" i="5"/>
  <c r="BC8465" i="5"/>
  <c r="BC8466" i="5"/>
  <c r="BC8467" i="5"/>
  <c r="BC8468" i="5"/>
  <c r="BC8469" i="5"/>
  <c r="BC8470" i="5"/>
  <c r="BC8471" i="5"/>
  <c r="BC8472" i="5"/>
  <c r="BC8473" i="5"/>
  <c r="BC8474" i="5"/>
  <c r="BC8475" i="5"/>
  <c r="BC8476" i="5"/>
  <c r="BC8477" i="5"/>
  <c r="BC8478" i="5"/>
  <c r="BC8479" i="5"/>
  <c r="BC8480" i="5"/>
  <c r="BC8481" i="5"/>
  <c r="BC8482" i="5"/>
  <c r="BC8483" i="5"/>
  <c r="BC8484" i="5"/>
  <c r="BC8485" i="5"/>
  <c r="BC8486" i="5"/>
  <c r="BC8487" i="5"/>
  <c r="BC8488" i="5"/>
  <c r="BC8489" i="5"/>
  <c r="BC8490" i="5"/>
  <c r="BC8491" i="5"/>
  <c r="BC8492" i="5"/>
  <c r="BC8493" i="5"/>
  <c r="BC8494" i="5"/>
  <c r="BC8495" i="5"/>
  <c r="BC8496" i="5"/>
  <c r="BC8497" i="5"/>
  <c r="BC8498" i="5"/>
  <c r="BC8499" i="5"/>
  <c r="BC8500" i="5"/>
  <c r="BC8501" i="5"/>
  <c r="BC8502" i="5"/>
  <c r="BC8503" i="5"/>
  <c r="BC8504" i="5"/>
  <c r="BC8505" i="5"/>
  <c r="BC8506" i="5"/>
  <c r="BC8507" i="5"/>
  <c r="BC8508" i="5"/>
  <c r="BC8509" i="5"/>
  <c r="BC8510" i="5"/>
  <c r="BC8511" i="5"/>
  <c r="BC8512" i="5"/>
  <c r="BC8513" i="5"/>
  <c r="BC8514" i="5"/>
  <c r="BC8515" i="5"/>
  <c r="BC8516" i="5"/>
  <c r="BC8517" i="5"/>
  <c r="BC8518" i="5"/>
  <c r="BC8519" i="5"/>
  <c r="BC8520" i="5"/>
  <c r="BC8521" i="5"/>
  <c r="BC8522" i="5"/>
  <c r="BC8523" i="5"/>
  <c r="BC8524" i="5"/>
  <c r="BC8525" i="5"/>
  <c r="BC8526" i="5"/>
  <c r="BC8527" i="5"/>
  <c r="BC8528" i="5"/>
  <c r="BC8529" i="5"/>
  <c r="BC8530" i="5"/>
  <c r="BC8531" i="5"/>
  <c r="BC8532" i="5"/>
  <c r="BC8533" i="5"/>
  <c r="BC8534" i="5"/>
  <c r="BC8535" i="5"/>
  <c r="BC8536" i="5"/>
  <c r="BC8537" i="5"/>
  <c r="BC8538" i="5"/>
  <c r="BC8539" i="5"/>
  <c r="BC8540" i="5"/>
  <c r="BC8541" i="5"/>
  <c r="BC8542" i="5"/>
  <c r="BC8543" i="5"/>
  <c r="BC8544" i="5"/>
  <c r="BC8545" i="5"/>
  <c r="BC8546" i="5"/>
  <c r="BC8547" i="5"/>
  <c r="BC8548" i="5"/>
  <c r="BC8549" i="5"/>
  <c r="BC8550" i="5"/>
  <c r="BC8551" i="5"/>
  <c r="BC8552" i="5"/>
  <c r="BC8553" i="5"/>
  <c r="BC8554" i="5"/>
  <c r="BC8555" i="5"/>
  <c r="BC8556" i="5"/>
  <c r="BC8557" i="5"/>
  <c r="BC8558" i="5"/>
  <c r="BC8559" i="5"/>
  <c r="BC8560" i="5"/>
  <c r="BC8561" i="5"/>
  <c r="BC8562" i="5"/>
  <c r="BC8563" i="5"/>
  <c r="BC8564" i="5"/>
  <c r="BC8565" i="5"/>
  <c r="BC8566" i="5"/>
  <c r="BC8567" i="5"/>
  <c r="BC8568" i="5"/>
  <c r="BC8569" i="5"/>
  <c r="BC8570" i="5"/>
  <c r="BC8571" i="5"/>
  <c r="BC8572" i="5"/>
  <c r="BC8573" i="5"/>
  <c r="BC8574" i="5"/>
  <c r="BC8575" i="5"/>
  <c r="BC8576" i="5"/>
  <c r="BC8577" i="5"/>
  <c r="BC8578" i="5"/>
  <c r="BC8579" i="5"/>
  <c r="BC8580" i="5"/>
  <c r="BC8581" i="5"/>
  <c r="BC8582" i="5"/>
  <c r="BC8583" i="5"/>
  <c r="BC8584" i="5"/>
  <c r="BC8585" i="5"/>
  <c r="BC8586" i="5"/>
  <c r="BC8587" i="5"/>
  <c r="BC8588" i="5"/>
  <c r="BC8589" i="5"/>
  <c r="BC8590" i="5"/>
  <c r="BC8591" i="5"/>
  <c r="BC8592" i="5"/>
  <c r="BC8593" i="5"/>
  <c r="BC8594" i="5"/>
  <c r="BC8595" i="5"/>
  <c r="BC8596" i="5"/>
  <c r="BC8597" i="5"/>
  <c r="BC8598" i="5"/>
  <c r="BC8599" i="5"/>
  <c r="BC8600" i="5"/>
  <c r="BC8601" i="5"/>
  <c r="BC8602" i="5"/>
  <c r="BC8603" i="5"/>
  <c r="BC8604" i="5"/>
  <c r="BC8605" i="5"/>
  <c r="BC8606" i="5"/>
  <c r="BC8607" i="5"/>
  <c r="BC8608" i="5"/>
  <c r="BC8609" i="5"/>
  <c r="BC8610" i="5"/>
  <c r="BC8611" i="5"/>
  <c r="BC8612" i="5"/>
  <c r="BC8613" i="5"/>
  <c r="BC8614" i="5"/>
  <c r="BC8615" i="5"/>
  <c r="BC8616" i="5"/>
  <c r="BC8617" i="5"/>
  <c r="BC8618" i="5"/>
  <c r="BC8619" i="5"/>
  <c r="BC8620" i="5"/>
  <c r="BC8621" i="5"/>
  <c r="BC8622" i="5"/>
  <c r="BC8623" i="5"/>
  <c r="BC8624" i="5"/>
  <c r="BC8625" i="5"/>
  <c r="BC8626" i="5"/>
  <c r="BC8627" i="5"/>
  <c r="BC8628" i="5"/>
  <c r="BC8629" i="5"/>
  <c r="BC8630" i="5"/>
  <c r="BC8631" i="5"/>
  <c r="BC8632" i="5"/>
  <c r="BC8633" i="5"/>
  <c r="BC8634" i="5"/>
  <c r="BC8635" i="5"/>
  <c r="BC8636" i="5"/>
  <c r="BC8637" i="5"/>
  <c r="BC8638" i="5"/>
  <c r="BC8639" i="5"/>
  <c r="BC8640" i="5"/>
  <c r="BC8641" i="5"/>
  <c r="BC8642" i="5"/>
  <c r="BC8643" i="5"/>
  <c r="BC8644" i="5"/>
  <c r="BC8645" i="5"/>
  <c r="BC8646" i="5"/>
  <c r="BC8647" i="5"/>
  <c r="BC8648" i="5"/>
  <c r="BC8649" i="5"/>
  <c r="BC8650" i="5"/>
  <c r="BC8651" i="5"/>
  <c r="BC8652" i="5"/>
  <c r="BC8653" i="5"/>
  <c r="BC8654" i="5"/>
  <c r="BC8655" i="5"/>
  <c r="BC8656" i="5"/>
  <c r="BC8657" i="5"/>
  <c r="BC8658" i="5"/>
  <c r="BC8659" i="5"/>
  <c r="BC8660" i="5"/>
  <c r="BC8661" i="5"/>
  <c r="BC8662" i="5"/>
  <c r="BC8663" i="5"/>
  <c r="BC8664" i="5"/>
  <c r="BC8665" i="5"/>
  <c r="BC8666" i="5"/>
  <c r="BC8667" i="5"/>
  <c r="BC8668" i="5"/>
  <c r="BC8669" i="5"/>
  <c r="BC8670" i="5"/>
  <c r="BC8671" i="5"/>
  <c r="BC8672" i="5"/>
  <c r="BC8673" i="5"/>
  <c r="BC8674" i="5"/>
  <c r="BC8675" i="5"/>
  <c r="BC8676" i="5"/>
  <c r="BC8677" i="5"/>
  <c r="BC8678" i="5"/>
  <c r="BC8679" i="5"/>
  <c r="BC8680" i="5"/>
  <c r="BC8681" i="5"/>
  <c r="BC8682" i="5"/>
  <c r="BC8683" i="5"/>
  <c r="BC8684" i="5"/>
  <c r="BC8685" i="5"/>
  <c r="BC8686" i="5"/>
  <c r="BC8687" i="5"/>
  <c r="BC8688" i="5"/>
  <c r="BC8689" i="5"/>
  <c r="BC8690" i="5"/>
  <c r="BC8691" i="5"/>
  <c r="BC8692" i="5"/>
  <c r="BC8693" i="5"/>
  <c r="BC8694" i="5"/>
  <c r="BC8695" i="5"/>
  <c r="BC8696" i="5"/>
  <c r="BC8697" i="5"/>
  <c r="BC8698" i="5"/>
  <c r="BC8699" i="5"/>
  <c r="BC8700" i="5"/>
  <c r="BC8701" i="5"/>
  <c r="BC8702" i="5"/>
  <c r="BC8703" i="5"/>
  <c r="BC8704" i="5"/>
  <c r="BC8705" i="5"/>
  <c r="BC8706" i="5"/>
  <c r="BC8707" i="5"/>
  <c r="BC8708" i="5"/>
  <c r="BC8709" i="5"/>
  <c r="BC8710" i="5"/>
  <c r="BC8711" i="5"/>
  <c r="BC8712" i="5"/>
  <c r="BC8713" i="5"/>
  <c r="BC8714" i="5"/>
  <c r="BC8715" i="5"/>
  <c r="BC8716" i="5"/>
  <c r="BC8717" i="5"/>
  <c r="BC8718" i="5"/>
  <c r="BC8719" i="5"/>
  <c r="BC8720" i="5"/>
  <c r="BC8721" i="5"/>
  <c r="BC8722" i="5"/>
  <c r="BC8723" i="5"/>
  <c r="BC8724" i="5"/>
  <c r="BC8725" i="5"/>
  <c r="BC8726" i="5"/>
  <c r="BC8727" i="5"/>
  <c r="BC8728" i="5"/>
  <c r="BC8729" i="5"/>
  <c r="BC8730" i="5"/>
  <c r="BC8731" i="5"/>
  <c r="BC8732" i="5"/>
  <c r="BC8733" i="5"/>
  <c r="BC8734" i="5"/>
  <c r="BC8735" i="5"/>
  <c r="BC8736" i="5"/>
  <c r="BC8737" i="5"/>
  <c r="BC8738" i="5"/>
  <c r="BC8739" i="5"/>
  <c r="BC8740" i="5"/>
  <c r="BC8741" i="5"/>
  <c r="BC8742" i="5"/>
  <c r="BC8743" i="5"/>
  <c r="BC8744" i="5"/>
  <c r="BC8745" i="5"/>
  <c r="BC8746" i="5"/>
  <c r="BC8747" i="5"/>
  <c r="BC8748" i="5"/>
  <c r="BC8749" i="5"/>
  <c r="BC8750" i="5"/>
  <c r="BC8751" i="5"/>
  <c r="BC8752" i="5"/>
  <c r="BC8753" i="5"/>
  <c r="BC8754" i="5"/>
  <c r="BC8755" i="5"/>
  <c r="BC8756" i="5"/>
  <c r="BC8757" i="5"/>
  <c r="BC8758" i="5"/>
  <c r="BC8759" i="5"/>
  <c r="BC8760" i="5"/>
  <c r="BC8761" i="5"/>
  <c r="BC8762" i="5"/>
  <c r="BC8763" i="5"/>
  <c r="BC8764" i="5"/>
  <c r="BC8765" i="5"/>
  <c r="BC8766" i="5"/>
  <c r="BC8767" i="5"/>
  <c r="BC8768" i="5"/>
  <c r="BC8769" i="5"/>
  <c r="BC8770" i="5"/>
  <c r="BC8771" i="5"/>
  <c r="BC8772" i="5"/>
  <c r="BC8773" i="5"/>
  <c r="BC8774" i="5"/>
  <c r="BC8775" i="5"/>
  <c r="BC8776" i="5"/>
  <c r="BC8777" i="5"/>
  <c r="BC8778" i="5"/>
  <c r="BC8779" i="5"/>
  <c r="BC8780" i="5"/>
  <c r="BC8781" i="5"/>
  <c r="BC8782" i="5"/>
  <c r="BC8783" i="5"/>
  <c r="BC8784" i="5"/>
  <c r="BC8785" i="5"/>
  <c r="BC8786" i="5"/>
  <c r="BC8787" i="5"/>
  <c r="BC8788" i="5"/>
  <c r="BC8789" i="5"/>
  <c r="BC8790" i="5"/>
  <c r="BC8791" i="5"/>
  <c r="BC8792" i="5"/>
  <c r="BC8793" i="5"/>
  <c r="BC8794" i="5"/>
  <c r="BC8795" i="5"/>
  <c r="BC8796" i="5"/>
  <c r="BC8797" i="5"/>
  <c r="BC8798" i="5"/>
  <c r="BC8799" i="5"/>
  <c r="BC8800" i="5"/>
  <c r="BC8801" i="5"/>
  <c r="BC8802" i="5"/>
  <c r="BC8803" i="5"/>
  <c r="BC8804" i="5"/>
  <c r="BC8805" i="5"/>
  <c r="BC8806" i="5"/>
  <c r="BC8807" i="5"/>
  <c r="BC8808" i="5"/>
  <c r="BC8809" i="5"/>
  <c r="BC8810" i="5"/>
  <c r="BC8811" i="5"/>
  <c r="BC8812" i="5"/>
  <c r="BC8813" i="5"/>
  <c r="BC8814" i="5"/>
  <c r="BC8815" i="5"/>
  <c r="BC8816" i="5"/>
  <c r="BC8817" i="5"/>
  <c r="BC8818" i="5"/>
  <c r="BC8819" i="5"/>
  <c r="BC8820" i="5"/>
  <c r="BC8821" i="5"/>
  <c r="BC8822" i="5"/>
  <c r="BC8823" i="5"/>
  <c r="BC8824" i="5"/>
  <c r="BC8825" i="5"/>
  <c r="BC8826" i="5"/>
  <c r="BC8827" i="5"/>
  <c r="BC8828" i="5"/>
  <c r="BC8829" i="5"/>
  <c r="BC8830" i="5"/>
  <c r="BC8831" i="5"/>
  <c r="BC8832" i="5"/>
  <c r="BC8833" i="5"/>
  <c r="BC8834" i="5"/>
  <c r="BC8835" i="5"/>
  <c r="BC8836" i="5"/>
  <c r="BC8837" i="5"/>
  <c r="BC8838" i="5"/>
  <c r="BC8839" i="5"/>
  <c r="BC8840" i="5"/>
  <c r="BC8841" i="5"/>
  <c r="BC8842" i="5"/>
  <c r="BC8843" i="5"/>
  <c r="BC8844" i="5"/>
  <c r="BC8845" i="5"/>
  <c r="BC8846" i="5"/>
  <c r="BC8847" i="5"/>
  <c r="BC8848" i="5"/>
  <c r="BC8849" i="5"/>
  <c r="BC8850" i="5"/>
  <c r="BC8851" i="5"/>
  <c r="BC8852" i="5"/>
  <c r="BC8853" i="5"/>
  <c r="BC8854" i="5"/>
  <c r="BC8855" i="5"/>
  <c r="BC8856" i="5"/>
  <c r="BC8857" i="5"/>
  <c r="BC8858" i="5"/>
  <c r="BC8859" i="5"/>
  <c r="BC8860" i="5"/>
  <c r="BC8861" i="5"/>
  <c r="BC8862" i="5"/>
  <c r="BC8863" i="5"/>
  <c r="BC8864" i="5"/>
  <c r="BC8865" i="5"/>
  <c r="BC8866" i="5"/>
  <c r="BC8867" i="5"/>
  <c r="BC8868" i="5"/>
  <c r="BC8869" i="5"/>
  <c r="BC8870" i="5"/>
  <c r="BC8871" i="5"/>
  <c r="BC8872" i="5"/>
  <c r="BC8873" i="5"/>
  <c r="BC8874" i="5"/>
  <c r="BC8875" i="5"/>
  <c r="BC8876" i="5"/>
  <c r="BC8877" i="5"/>
  <c r="BC8878" i="5"/>
  <c r="BC8879" i="5"/>
  <c r="BC8880" i="5"/>
  <c r="BC8881" i="5"/>
  <c r="BC8882" i="5"/>
  <c r="BC8883" i="5"/>
  <c r="BC8884" i="5"/>
  <c r="BC8885" i="5"/>
  <c r="BC8886" i="5"/>
  <c r="BC8887" i="5"/>
  <c r="BC8888" i="5"/>
  <c r="BC8889" i="5"/>
  <c r="BC8890" i="5"/>
  <c r="BC8891" i="5"/>
  <c r="BC8892" i="5"/>
  <c r="BC8893" i="5"/>
  <c r="BC8894" i="5"/>
  <c r="BC8895" i="5"/>
  <c r="BC8896" i="5"/>
  <c r="BC8897" i="5"/>
  <c r="BC8898" i="5"/>
  <c r="BC8899" i="5"/>
  <c r="BC8900" i="5"/>
  <c r="BC8901" i="5"/>
  <c r="BC8902" i="5"/>
  <c r="BC8903" i="5"/>
  <c r="BC8904" i="5"/>
  <c r="BC8905" i="5"/>
  <c r="BC8906" i="5"/>
  <c r="BC8907" i="5"/>
  <c r="BC8908" i="5"/>
  <c r="BC8909" i="5"/>
  <c r="BC8910" i="5"/>
  <c r="BC8911" i="5"/>
  <c r="BC8912" i="5"/>
  <c r="BC8913" i="5"/>
  <c r="BC8914" i="5"/>
  <c r="BC8915" i="5"/>
  <c r="BC8916" i="5"/>
  <c r="BC8917" i="5"/>
  <c r="BC8918" i="5"/>
  <c r="BC8919" i="5"/>
  <c r="BC8920" i="5"/>
  <c r="BC8921" i="5"/>
  <c r="BC8922" i="5"/>
  <c r="BC8923" i="5"/>
  <c r="BC8924" i="5"/>
  <c r="BC8925" i="5"/>
  <c r="BC8926" i="5"/>
  <c r="BC8927" i="5"/>
  <c r="BC8928" i="5"/>
  <c r="BC8929" i="5"/>
  <c r="BC8930" i="5"/>
  <c r="BC8931" i="5"/>
  <c r="BC8932" i="5"/>
  <c r="BC8933" i="5"/>
  <c r="BC8934" i="5"/>
  <c r="BC8935" i="5"/>
  <c r="BC8936" i="5"/>
  <c r="BC8937" i="5"/>
  <c r="BC8938" i="5"/>
  <c r="BC8939" i="5"/>
  <c r="BC8940" i="5"/>
  <c r="BC8941" i="5"/>
  <c r="BC8942" i="5"/>
  <c r="BC8943" i="5"/>
  <c r="BC8944" i="5"/>
  <c r="BC8945" i="5"/>
  <c r="BC8946" i="5"/>
  <c r="BC8947" i="5"/>
  <c r="BC8948" i="5"/>
  <c r="BC8949" i="5"/>
  <c r="BC8950" i="5"/>
  <c r="BC8951" i="5"/>
  <c r="BC8952" i="5"/>
  <c r="BC8953" i="5"/>
  <c r="BC8954" i="5"/>
  <c r="BC8955" i="5"/>
  <c r="BC8956" i="5"/>
  <c r="BC8957" i="5"/>
  <c r="BC8958" i="5"/>
  <c r="BC8959" i="5"/>
  <c r="BC8960" i="5"/>
  <c r="BC8961" i="5"/>
  <c r="BC8962" i="5"/>
  <c r="BC8963" i="5"/>
  <c r="BC8964" i="5"/>
  <c r="BC8965" i="5"/>
  <c r="BC8966" i="5"/>
  <c r="BC8967" i="5"/>
  <c r="BC8968" i="5"/>
  <c r="BC8969" i="5"/>
  <c r="BC8970" i="5"/>
  <c r="BC8971" i="5"/>
  <c r="BC8972" i="5"/>
  <c r="BC8973" i="5"/>
  <c r="BC8974" i="5"/>
  <c r="BC8975" i="5"/>
  <c r="BC8976" i="5"/>
  <c r="BC8977" i="5"/>
  <c r="BC8978" i="5"/>
  <c r="BC8979" i="5"/>
  <c r="BC8980" i="5"/>
  <c r="BC8981" i="5"/>
  <c r="BC8982" i="5"/>
  <c r="BC8983" i="5"/>
  <c r="BC8984" i="5"/>
  <c r="BC8985" i="5"/>
  <c r="BC8986" i="5"/>
  <c r="BC8987" i="5"/>
  <c r="BC8988" i="5"/>
  <c r="BC8989" i="5"/>
  <c r="BC8990" i="5"/>
  <c r="BC8991" i="5"/>
  <c r="BC8992" i="5"/>
  <c r="BC8993" i="5"/>
  <c r="BC8994" i="5"/>
  <c r="BC8995" i="5"/>
  <c r="BC8996" i="5"/>
  <c r="BC8997" i="5"/>
  <c r="BC8998" i="5"/>
  <c r="BC8999" i="5"/>
  <c r="BC9000" i="5"/>
  <c r="BC9001" i="5"/>
  <c r="BC9002" i="5"/>
  <c r="BC9003" i="5"/>
  <c r="BC9004" i="5"/>
  <c r="BC9005" i="5"/>
  <c r="BC9006" i="5"/>
  <c r="BC9007" i="5"/>
  <c r="BC9008" i="5"/>
  <c r="BC9009" i="5"/>
  <c r="BC9010" i="5"/>
  <c r="BC9011" i="5"/>
  <c r="BC9012" i="5"/>
  <c r="BC9013" i="5"/>
  <c r="BC9014" i="5"/>
  <c r="BC9015" i="5"/>
  <c r="BC9016" i="5"/>
  <c r="BC9017" i="5"/>
  <c r="BC9018" i="5"/>
  <c r="BC9019" i="5"/>
  <c r="BC9020" i="5"/>
  <c r="BC9021" i="5"/>
  <c r="BC9022" i="5"/>
  <c r="BC9023" i="5"/>
  <c r="BC9024" i="5"/>
  <c r="BC9025" i="5"/>
  <c r="BC9026" i="5"/>
  <c r="BC9027" i="5"/>
  <c r="BC9028" i="5"/>
  <c r="BC9029" i="5"/>
  <c r="BC9030" i="5"/>
  <c r="BC9031" i="5"/>
  <c r="BC9032" i="5"/>
  <c r="BC9033" i="5"/>
  <c r="BC9034" i="5"/>
  <c r="BC9035" i="5"/>
  <c r="BC9036" i="5"/>
  <c r="BC9037" i="5"/>
  <c r="BC9038" i="5"/>
  <c r="BC9039" i="5"/>
  <c r="BC9040" i="5"/>
  <c r="BC9041" i="5"/>
  <c r="BC9042" i="5"/>
  <c r="BC9043" i="5"/>
  <c r="BC9044" i="5"/>
  <c r="BC9045" i="5"/>
  <c r="BC9046" i="5"/>
  <c r="BC9047" i="5"/>
  <c r="BC9048" i="5"/>
  <c r="BC9049" i="5"/>
  <c r="BC9050" i="5"/>
  <c r="BC9051" i="5"/>
  <c r="BC9052" i="5"/>
  <c r="BC9053" i="5"/>
  <c r="BC9054" i="5"/>
  <c r="BC9055" i="5"/>
  <c r="BC9056" i="5"/>
  <c r="BC9057" i="5"/>
  <c r="BC9058" i="5"/>
  <c r="BC9059" i="5"/>
  <c r="BC9060" i="5"/>
  <c r="BC9061" i="5"/>
  <c r="BC9062" i="5"/>
  <c r="BC9063" i="5"/>
  <c r="BC9064" i="5"/>
  <c r="BC9065" i="5"/>
  <c r="BC9066" i="5"/>
  <c r="BC9067" i="5"/>
  <c r="BC9068" i="5"/>
  <c r="BC9069" i="5"/>
  <c r="BC9070" i="5"/>
  <c r="BC9071" i="5"/>
  <c r="BC9072" i="5"/>
  <c r="BC9073" i="5"/>
  <c r="BC9074" i="5"/>
  <c r="BC9075" i="5"/>
  <c r="BC9076" i="5"/>
  <c r="BC9077" i="5"/>
  <c r="BC9078" i="5"/>
  <c r="BC9079" i="5"/>
  <c r="BC9080" i="5"/>
  <c r="BC9081" i="5"/>
  <c r="BC9082" i="5"/>
  <c r="BC9083" i="5"/>
  <c r="BC9084" i="5"/>
  <c r="BC9085" i="5"/>
  <c r="BC9086" i="5"/>
  <c r="BC9087" i="5"/>
  <c r="BC9088" i="5"/>
  <c r="BC9089" i="5"/>
  <c r="BC9090" i="5"/>
  <c r="BC9091" i="5"/>
  <c r="BC9092" i="5"/>
  <c r="BC9093" i="5"/>
  <c r="BC9094" i="5"/>
  <c r="BC9095" i="5"/>
  <c r="BC9096" i="5"/>
  <c r="BC9097" i="5"/>
  <c r="BC9098" i="5"/>
  <c r="BC9099" i="5"/>
  <c r="BC9100" i="5"/>
  <c r="BC9101" i="5"/>
  <c r="BC9102" i="5"/>
  <c r="BC9103" i="5"/>
  <c r="BC9104" i="5"/>
  <c r="BC9105" i="5"/>
  <c r="BC9106" i="5"/>
  <c r="BC9107" i="5"/>
  <c r="BC9108" i="5"/>
  <c r="BC9109" i="5"/>
  <c r="BC9110" i="5"/>
  <c r="BC9111" i="5"/>
  <c r="BC9112" i="5"/>
  <c r="BC9113" i="5"/>
  <c r="BC9114" i="5"/>
  <c r="BC9115" i="5"/>
  <c r="BC9116" i="5"/>
  <c r="BC9117" i="5"/>
  <c r="BC9118" i="5"/>
  <c r="BC9119" i="5"/>
  <c r="BC9120" i="5"/>
  <c r="BC9121" i="5"/>
  <c r="BC9122" i="5"/>
  <c r="BC9123" i="5"/>
  <c r="BC9124" i="5"/>
  <c r="BC9125" i="5"/>
  <c r="BC9126" i="5"/>
  <c r="BC9127" i="5"/>
  <c r="BC9128" i="5"/>
  <c r="BC9129" i="5"/>
  <c r="BC9130" i="5"/>
  <c r="BC9131" i="5"/>
  <c r="BC9132" i="5"/>
  <c r="BC9133" i="5"/>
  <c r="BC9134" i="5"/>
  <c r="BC9135" i="5"/>
  <c r="BC9136" i="5"/>
  <c r="BC9137" i="5"/>
  <c r="BC9138" i="5"/>
  <c r="BC9139" i="5"/>
  <c r="BC9140" i="5"/>
  <c r="BC9141" i="5"/>
  <c r="BC9142" i="5"/>
  <c r="BC9143" i="5"/>
  <c r="BC9144" i="5"/>
  <c r="BC9145" i="5"/>
  <c r="BC9146" i="5"/>
  <c r="BC9147" i="5"/>
  <c r="BC9148" i="5"/>
  <c r="BC9149" i="5"/>
  <c r="BC9150" i="5"/>
  <c r="BC9151" i="5"/>
  <c r="BC9152" i="5"/>
  <c r="BC9153" i="5"/>
  <c r="BC9154" i="5"/>
  <c r="BC9155" i="5"/>
  <c r="BC9156" i="5"/>
  <c r="BC9157" i="5"/>
  <c r="BC9158" i="5"/>
  <c r="BC9159" i="5"/>
  <c r="BC9160" i="5"/>
  <c r="BC9161" i="5"/>
  <c r="BC9162" i="5"/>
  <c r="BC9163" i="5"/>
  <c r="BC9164" i="5"/>
  <c r="BC9165" i="5"/>
  <c r="BC9166" i="5"/>
  <c r="BC9167" i="5"/>
  <c r="BC9168" i="5"/>
  <c r="BC9169" i="5"/>
  <c r="BC9170" i="5"/>
  <c r="BC9171" i="5"/>
  <c r="BC9172" i="5"/>
  <c r="BC9173" i="5"/>
  <c r="BC9174" i="5"/>
  <c r="BC9175" i="5"/>
  <c r="BC9176" i="5"/>
  <c r="BC9177" i="5"/>
  <c r="BC9178" i="5"/>
  <c r="BC9179" i="5"/>
  <c r="BC9180" i="5"/>
  <c r="BC9181" i="5"/>
  <c r="BC9182" i="5"/>
  <c r="BC9183" i="5"/>
  <c r="BC9184" i="5"/>
  <c r="BC9185" i="5"/>
  <c r="BC9186" i="5"/>
  <c r="BC9187" i="5"/>
  <c r="BC9188" i="5"/>
  <c r="BC9189" i="5"/>
  <c r="BC9190" i="5"/>
  <c r="BC9191" i="5"/>
  <c r="BC9192" i="5"/>
  <c r="BC9193" i="5"/>
  <c r="BC9194" i="5"/>
  <c r="BC9195" i="5"/>
  <c r="BC9196" i="5"/>
  <c r="BC9197" i="5"/>
  <c r="BC9198" i="5"/>
  <c r="BC9199" i="5"/>
  <c r="BC9200" i="5"/>
  <c r="BC9201" i="5"/>
  <c r="BC9202" i="5"/>
  <c r="BC9203" i="5"/>
  <c r="BC9204" i="5"/>
  <c r="BC9205" i="5"/>
  <c r="BC9206" i="5"/>
  <c r="BC9207" i="5"/>
  <c r="BC9208" i="5"/>
  <c r="BC9209" i="5"/>
  <c r="BC9210" i="5"/>
  <c r="BC9211" i="5"/>
  <c r="BC9212" i="5"/>
  <c r="BC9213" i="5"/>
  <c r="BC9214" i="5"/>
  <c r="BC9215" i="5"/>
  <c r="BC9216" i="5"/>
  <c r="BC9217" i="5"/>
  <c r="BC9218" i="5"/>
  <c r="BC9219" i="5"/>
  <c r="BC9220" i="5"/>
  <c r="BC9221" i="5"/>
  <c r="BC9222" i="5"/>
  <c r="BC9223" i="5"/>
  <c r="BC9224" i="5"/>
  <c r="BC9225" i="5"/>
  <c r="BC9226" i="5"/>
  <c r="BC9227" i="5"/>
  <c r="BC9228" i="5"/>
  <c r="BC9229" i="5"/>
  <c r="BC9230" i="5"/>
  <c r="BC9231" i="5"/>
  <c r="BC9232" i="5"/>
  <c r="BC9233" i="5"/>
  <c r="BC9234" i="5"/>
  <c r="BC9235" i="5"/>
  <c r="BC9236" i="5"/>
  <c r="BC9237" i="5"/>
  <c r="BC9238" i="5"/>
  <c r="BC9239" i="5"/>
  <c r="BC9240" i="5"/>
  <c r="BC9241" i="5"/>
  <c r="BC9242" i="5"/>
  <c r="BC9243" i="5"/>
  <c r="BC9244" i="5"/>
  <c r="BC9245" i="5"/>
  <c r="BC9246" i="5"/>
  <c r="BC9247" i="5"/>
  <c r="BC9248" i="5"/>
  <c r="BC9249" i="5"/>
  <c r="BC9250" i="5"/>
  <c r="BC9251" i="5"/>
  <c r="BC9252" i="5"/>
  <c r="BC9253" i="5"/>
  <c r="BC9254" i="5"/>
  <c r="BC9255" i="5"/>
  <c r="BC9256" i="5"/>
  <c r="BC9257" i="5"/>
  <c r="BC9258" i="5"/>
  <c r="BC9259" i="5"/>
  <c r="BC9260" i="5"/>
  <c r="BC9261" i="5"/>
  <c r="BC9262" i="5"/>
  <c r="BC9263" i="5"/>
  <c r="BC9264" i="5"/>
  <c r="BC9265" i="5"/>
  <c r="BC9266" i="5"/>
  <c r="BC9267" i="5"/>
  <c r="BC9268" i="5"/>
  <c r="BC9269" i="5"/>
  <c r="BC9270" i="5"/>
  <c r="BC9271" i="5"/>
  <c r="BC9272" i="5"/>
  <c r="BC9273" i="5"/>
  <c r="BC9274" i="5"/>
  <c r="BC9275" i="5"/>
  <c r="BC9276" i="5"/>
  <c r="BC9277" i="5"/>
  <c r="BC9278" i="5"/>
  <c r="BC9279" i="5"/>
  <c r="BC9280" i="5"/>
  <c r="BC9281" i="5"/>
  <c r="BC9282" i="5"/>
  <c r="BC9283" i="5"/>
  <c r="BC9284" i="5"/>
  <c r="BC9285" i="5"/>
  <c r="BC9286" i="5"/>
  <c r="BC9287" i="5"/>
  <c r="BC9288" i="5"/>
  <c r="BC9289" i="5"/>
  <c r="BC9290" i="5"/>
  <c r="BC9291" i="5"/>
  <c r="BC9292" i="5"/>
  <c r="BC9293" i="5"/>
  <c r="BC9294" i="5"/>
  <c r="BC9295" i="5"/>
  <c r="BC9296" i="5"/>
  <c r="BC9297" i="5"/>
  <c r="BC9298" i="5"/>
  <c r="BC9299" i="5"/>
  <c r="BC9300" i="5"/>
  <c r="BC9301" i="5"/>
  <c r="BC9302" i="5"/>
  <c r="BC9303" i="5"/>
  <c r="BC9304" i="5"/>
  <c r="BC9305" i="5"/>
  <c r="BC9306" i="5"/>
  <c r="BC9307" i="5"/>
  <c r="BC9308" i="5"/>
  <c r="BC9309" i="5"/>
  <c r="BC9310" i="5"/>
  <c r="BC9311" i="5"/>
  <c r="BC9312" i="5"/>
  <c r="BC9313" i="5"/>
  <c r="BC9314" i="5"/>
  <c r="BC9315" i="5"/>
  <c r="BC9316" i="5"/>
  <c r="BC9317" i="5"/>
  <c r="BC9318" i="5"/>
  <c r="BC9319" i="5"/>
  <c r="BC9320" i="5"/>
  <c r="BC9321" i="5"/>
  <c r="BC9322" i="5"/>
  <c r="BC9323" i="5"/>
  <c r="BC9324" i="5"/>
  <c r="BC9325" i="5"/>
  <c r="BC9326" i="5"/>
  <c r="BC9327" i="5"/>
  <c r="BC9328" i="5"/>
  <c r="BC9329" i="5"/>
  <c r="BC9330" i="5"/>
  <c r="BC9331" i="5"/>
  <c r="BC9332" i="5"/>
  <c r="BC9333" i="5"/>
  <c r="BC9334" i="5"/>
  <c r="BC9335" i="5"/>
  <c r="BC9336" i="5"/>
  <c r="BC9337" i="5"/>
  <c r="BC9338" i="5"/>
  <c r="BC9339" i="5"/>
  <c r="BC9340" i="5"/>
  <c r="BC9341" i="5"/>
  <c r="BC9342" i="5"/>
  <c r="BC9343" i="5"/>
  <c r="BC9344" i="5"/>
  <c r="BC9345" i="5"/>
  <c r="BC9346" i="5"/>
  <c r="BC9347" i="5"/>
  <c r="BC9348" i="5"/>
  <c r="BC9349" i="5"/>
  <c r="BC9350" i="5"/>
  <c r="BC9351" i="5"/>
  <c r="BC9352" i="5"/>
  <c r="BC9353" i="5"/>
  <c r="BC9354" i="5"/>
  <c r="BC9355" i="5"/>
  <c r="BC9356" i="5"/>
  <c r="BC9357" i="5"/>
  <c r="BC9358" i="5"/>
  <c r="BC9359" i="5"/>
  <c r="BC9360" i="5"/>
  <c r="BC9361" i="5"/>
  <c r="BC9362" i="5"/>
  <c r="BC9363" i="5"/>
  <c r="BC9364" i="5"/>
  <c r="BC9365" i="5"/>
  <c r="BC9366" i="5"/>
  <c r="BC9367" i="5"/>
  <c r="BC9368" i="5"/>
  <c r="BC9369" i="5"/>
  <c r="BC9370" i="5"/>
  <c r="BC9371" i="5"/>
  <c r="BC9372" i="5"/>
  <c r="BC9373" i="5"/>
  <c r="BC9374" i="5"/>
  <c r="BC9375" i="5"/>
  <c r="BC9376" i="5"/>
  <c r="BC9377" i="5"/>
  <c r="BC9378" i="5"/>
  <c r="BC9379" i="5"/>
  <c r="BC9380" i="5"/>
  <c r="BC9381" i="5"/>
  <c r="BC9382" i="5"/>
  <c r="BC9383" i="5"/>
  <c r="BC9384" i="5"/>
  <c r="BC9385" i="5"/>
  <c r="BC9386" i="5"/>
  <c r="BC9387" i="5"/>
  <c r="BC9388" i="5"/>
  <c r="BC9389" i="5"/>
  <c r="BC9390" i="5"/>
  <c r="BC9391" i="5"/>
  <c r="BC9392" i="5"/>
  <c r="BC9393" i="5"/>
  <c r="BC9394" i="5"/>
  <c r="BC9395" i="5"/>
  <c r="BC9396" i="5"/>
  <c r="BC9397" i="5"/>
  <c r="BC9398" i="5"/>
  <c r="BC9399" i="5"/>
  <c r="BC9400" i="5"/>
  <c r="BC9401" i="5"/>
  <c r="BC9402" i="5"/>
  <c r="BC9403" i="5"/>
  <c r="BC9404" i="5"/>
  <c r="BC9405" i="5"/>
  <c r="BC9406" i="5"/>
  <c r="BC9407" i="5"/>
  <c r="BC9408" i="5"/>
  <c r="BC9409" i="5"/>
  <c r="BC9410" i="5"/>
  <c r="BC9411" i="5"/>
  <c r="BC9412" i="5"/>
  <c r="BC9413" i="5"/>
  <c r="BC9414" i="5"/>
  <c r="BC9415" i="5"/>
  <c r="BC9416" i="5"/>
  <c r="BC9417" i="5"/>
  <c r="BC9418" i="5"/>
  <c r="BC9419" i="5"/>
  <c r="BC9420" i="5"/>
  <c r="BC9421" i="5"/>
  <c r="BC9422" i="5"/>
  <c r="BC9423" i="5"/>
  <c r="BC9424" i="5"/>
  <c r="BC9425" i="5"/>
  <c r="BC9426" i="5"/>
  <c r="BC9427" i="5"/>
  <c r="BC9428" i="5"/>
  <c r="BC9429" i="5"/>
  <c r="BC9430" i="5"/>
  <c r="BC9431" i="5"/>
  <c r="BC9432" i="5"/>
  <c r="BC9433" i="5"/>
  <c r="BC9434" i="5"/>
  <c r="BC9435" i="5"/>
  <c r="BC9436" i="5"/>
  <c r="BC9437" i="5"/>
  <c r="BC9438" i="5"/>
  <c r="BC9439" i="5"/>
  <c r="BC9440" i="5"/>
  <c r="BC9441" i="5"/>
  <c r="BC9442" i="5"/>
  <c r="BC9443" i="5"/>
  <c r="BC9444" i="5"/>
  <c r="BC9445" i="5"/>
  <c r="BC9446" i="5"/>
  <c r="BC9447" i="5"/>
  <c r="BC9448" i="5"/>
  <c r="BC9449" i="5"/>
  <c r="BC9450" i="5"/>
  <c r="BC9451" i="5"/>
  <c r="BC9452" i="5"/>
  <c r="BC9453" i="5"/>
  <c r="BC9454" i="5"/>
  <c r="BC9455" i="5"/>
  <c r="BC9456" i="5"/>
  <c r="BC9457" i="5"/>
  <c r="BC9458" i="5"/>
  <c r="BC9459" i="5"/>
  <c r="BC9460" i="5"/>
  <c r="BC9461" i="5"/>
  <c r="BC9462" i="5"/>
  <c r="BC9463" i="5"/>
  <c r="BC9464" i="5"/>
  <c r="BC9465" i="5"/>
  <c r="BC9466" i="5"/>
  <c r="BC9467" i="5"/>
  <c r="BC9468" i="5"/>
  <c r="BC9469" i="5"/>
  <c r="BC9470" i="5"/>
  <c r="BC9471" i="5"/>
  <c r="BC9472" i="5"/>
  <c r="BC9473" i="5"/>
  <c r="BC9474" i="5"/>
  <c r="BC9475" i="5"/>
  <c r="BC9476" i="5"/>
  <c r="BC9477" i="5"/>
  <c r="BC9478" i="5"/>
  <c r="BC9479" i="5"/>
  <c r="BC9480" i="5"/>
  <c r="BC9481" i="5"/>
  <c r="BC9482" i="5"/>
  <c r="BC9483" i="5"/>
  <c r="BC9484" i="5"/>
  <c r="BC9485" i="5"/>
  <c r="BC9486" i="5"/>
  <c r="BC9487" i="5"/>
  <c r="BC9488" i="5"/>
  <c r="BC9489" i="5"/>
  <c r="BC9490" i="5"/>
  <c r="BC9491" i="5"/>
  <c r="BC9492" i="5"/>
  <c r="BC9493" i="5"/>
  <c r="BC9494" i="5"/>
  <c r="BC9495" i="5"/>
  <c r="BC9496" i="5"/>
  <c r="BC9497" i="5"/>
  <c r="BC9498" i="5"/>
  <c r="BC9499" i="5"/>
  <c r="BC9500" i="5"/>
  <c r="BC9501" i="5"/>
  <c r="BC9502" i="5"/>
  <c r="BC9503" i="5"/>
  <c r="BC9504" i="5"/>
  <c r="BC9505" i="5"/>
  <c r="BC9506" i="5"/>
  <c r="BC9507" i="5"/>
  <c r="BC9508" i="5"/>
  <c r="BC9509" i="5"/>
  <c r="BC9510" i="5"/>
  <c r="BC9511" i="5"/>
  <c r="BC9512" i="5"/>
  <c r="BC9513" i="5"/>
  <c r="BC9514" i="5"/>
  <c r="BC9515" i="5"/>
  <c r="BC9516" i="5"/>
  <c r="BC9517" i="5"/>
  <c r="BC9518" i="5"/>
  <c r="BC9519" i="5"/>
  <c r="BC9520" i="5"/>
  <c r="BC9521" i="5"/>
  <c r="BC9522" i="5"/>
  <c r="BC9523" i="5"/>
  <c r="BC9524" i="5"/>
  <c r="BC9525" i="5"/>
  <c r="BC9526" i="5"/>
  <c r="BC9527" i="5"/>
  <c r="BC9528" i="5"/>
  <c r="BC9529" i="5"/>
  <c r="BC9530" i="5"/>
  <c r="BC9531" i="5"/>
  <c r="BC9532" i="5"/>
  <c r="BC9533" i="5"/>
  <c r="BC9534" i="5"/>
  <c r="BC9535" i="5"/>
  <c r="BC9536" i="5"/>
  <c r="BC9537" i="5"/>
  <c r="BC9538" i="5"/>
  <c r="BC9539" i="5"/>
  <c r="BC9540" i="5"/>
  <c r="BC9541" i="5"/>
  <c r="BC9542" i="5"/>
  <c r="BC9543" i="5"/>
  <c r="BC9544" i="5"/>
  <c r="BC9545" i="5"/>
  <c r="BC9546" i="5"/>
  <c r="BC9547" i="5"/>
  <c r="BC9548" i="5"/>
  <c r="BC9549" i="5"/>
  <c r="BC9550" i="5"/>
  <c r="BC9551" i="5"/>
  <c r="BC9552" i="5"/>
  <c r="BC9553" i="5"/>
  <c r="BC9554" i="5"/>
  <c r="BC9555" i="5"/>
  <c r="BC9556" i="5"/>
  <c r="BC9557" i="5"/>
  <c r="BC9558" i="5"/>
  <c r="BC9559" i="5"/>
  <c r="BC9560" i="5"/>
  <c r="BC9561" i="5"/>
  <c r="BC9562" i="5"/>
  <c r="BC9563" i="5"/>
  <c r="BC9564" i="5"/>
  <c r="BC9565" i="5"/>
  <c r="BC9566" i="5"/>
  <c r="BC9567" i="5"/>
  <c r="BC9568" i="5"/>
  <c r="BC9569" i="5"/>
  <c r="BC9570" i="5"/>
  <c r="BC9571" i="5"/>
  <c r="BC9572" i="5"/>
  <c r="BC9573" i="5"/>
  <c r="BC9574" i="5"/>
  <c r="BC9575" i="5"/>
  <c r="BC9576" i="5"/>
  <c r="BC9577" i="5"/>
  <c r="BC9578" i="5"/>
  <c r="BC9579" i="5"/>
  <c r="BC9580" i="5"/>
  <c r="BC9581" i="5"/>
  <c r="BC9582" i="5"/>
  <c r="BC9583" i="5"/>
  <c r="BC9584" i="5"/>
  <c r="BC9585" i="5"/>
  <c r="BC9586" i="5"/>
  <c r="BC9587" i="5"/>
  <c r="BC9588" i="5"/>
  <c r="BC9589" i="5"/>
  <c r="BC9590" i="5"/>
  <c r="BC9591" i="5"/>
  <c r="BC9592" i="5"/>
  <c r="BC9593" i="5"/>
  <c r="BC9594" i="5"/>
  <c r="BC9595" i="5"/>
  <c r="BC9596" i="5"/>
  <c r="BC9597" i="5"/>
  <c r="BC9598" i="5"/>
  <c r="BC9599" i="5"/>
  <c r="BC9600" i="5"/>
  <c r="BC9601" i="5"/>
  <c r="BC9602" i="5"/>
  <c r="BC9603" i="5"/>
  <c r="BC9604" i="5"/>
  <c r="BC9605" i="5"/>
  <c r="BC9606" i="5"/>
  <c r="BC9607" i="5"/>
  <c r="BC9608" i="5"/>
  <c r="BC9609" i="5"/>
  <c r="BC9610" i="5"/>
  <c r="BC9611" i="5"/>
  <c r="BC9612" i="5"/>
  <c r="BC9613" i="5"/>
  <c r="BC9614" i="5"/>
  <c r="BC9615" i="5"/>
  <c r="BC9616" i="5"/>
  <c r="BC9617" i="5"/>
  <c r="BC9618" i="5"/>
  <c r="BC9619" i="5"/>
  <c r="BC9620" i="5"/>
  <c r="BC9621" i="5"/>
  <c r="BC9622" i="5"/>
  <c r="BC9623" i="5"/>
  <c r="BC9624" i="5"/>
  <c r="BC9625" i="5"/>
  <c r="BC9626" i="5"/>
  <c r="BC9627" i="5"/>
  <c r="BC9628" i="5"/>
  <c r="BC9629" i="5"/>
  <c r="BC9630" i="5"/>
  <c r="BC9631" i="5"/>
  <c r="BC9632" i="5"/>
  <c r="BC9633" i="5"/>
  <c r="BC9634" i="5"/>
  <c r="BC9635" i="5"/>
  <c r="BC9636" i="5"/>
  <c r="BC9637" i="5"/>
  <c r="BC9638" i="5"/>
  <c r="BC9639" i="5"/>
  <c r="BC9640" i="5"/>
  <c r="BC9641" i="5"/>
  <c r="BC9642" i="5"/>
  <c r="BC9643" i="5"/>
  <c r="BC9644" i="5"/>
  <c r="BC9645" i="5"/>
  <c r="BC9646" i="5"/>
  <c r="BC9647" i="5"/>
  <c r="BC9648" i="5"/>
  <c r="BC9649" i="5"/>
  <c r="BC9650" i="5"/>
  <c r="BC9651" i="5"/>
  <c r="BC9652" i="5"/>
  <c r="BC9653" i="5"/>
  <c r="BC9654" i="5"/>
  <c r="BC9655" i="5"/>
  <c r="BC9656" i="5"/>
  <c r="BC9657" i="5"/>
  <c r="BC9658" i="5"/>
  <c r="BC9659" i="5"/>
  <c r="BC9660" i="5"/>
  <c r="BC9661" i="5"/>
  <c r="BC9662" i="5"/>
  <c r="BC9663" i="5"/>
  <c r="BC9664" i="5"/>
  <c r="BC9665" i="5"/>
  <c r="BC9666" i="5"/>
  <c r="BC9667" i="5"/>
  <c r="BC9668" i="5"/>
  <c r="BC9669" i="5"/>
  <c r="BC9670" i="5"/>
  <c r="BC9671" i="5"/>
  <c r="BC9672" i="5"/>
  <c r="BC9673" i="5"/>
  <c r="BC9674" i="5"/>
  <c r="BC9675" i="5"/>
  <c r="BC9676" i="5"/>
  <c r="BC9677" i="5"/>
  <c r="BC9678" i="5"/>
  <c r="BC9679" i="5"/>
  <c r="BC9680" i="5"/>
  <c r="BC9681" i="5"/>
  <c r="BC9682" i="5"/>
  <c r="BC9683" i="5"/>
  <c r="BC9684" i="5"/>
  <c r="BC9685" i="5"/>
  <c r="BC9686" i="5"/>
  <c r="BC9687" i="5"/>
  <c r="BC9688" i="5"/>
  <c r="BC9689" i="5"/>
  <c r="BC9690" i="5"/>
  <c r="BC9691" i="5"/>
  <c r="BC9692" i="5"/>
  <c r="BC9693" i="5"/>
  <c r="BC9694" i="5"/>
  <c r="BC9695" i="5"/>
  <c r="BC9696" i="5"/>
  <c r="BC9697" i="5"/>
  <c r="BC9698" i="5"/>
  <c r="BC9699" i="5"/>
  <c r="BC9700" i="5"/>
  <c r="BC9701" i="5"/>
  <c r="BC9702" i="5"/>
  <c r="BC9703" i="5"/>
  <c r="BC9704" i="5"/>
  <c r="BC9705" i="5"/>
  <c r="BC9706" i="5"/>
  <c r="BC9707" i="5"/>
  <c r="BC9708" i="5"/>
  <c r="BC9709" i="5"/>
  <c r="BC9710" i="5"/>
  <c r="BC9711" i="5"/>
  <c r="BC9712" i="5"/>
  <c r="BC9713" i="5"/>
  <c r="BC9714" i="5"/>
  <c r="BC9715" i="5"/>
  <c r="BC9716" i="5"/>
  <c r="BC9717" i="5"/>
  <c r="BC9718" i="5"/>
  <c r="BC9719" i="5"/>
  <c r="BC9720" i="5"/>
  <c r="BC9721" i="5"/>
  <c r="BC9722" i="5"/>
  <c r="BC9723" i="5"/>
  <c r="BC9724" i="5"/>
  <c r="BC9725" i="5"/>
  <c r="BC9726" i="5"/>
  <c r="BC9727" i="5"/>
  <c r="BC9728" i="5"/>
  <c r="BC9729" i="5"/>
  <c r="BC9730" i="5"/>
  <c r="BC9731" i="5"/>
  <c r="BC9732" i="5"/>
  <c r="BC9733" i="5"/>
  <c r="BC9734" i="5"/>
  <c r="BC9735" i="5"/>
  <c r="BC9736" i="5"/>
  <c r="BC9737" i="5"/>
  <c r="BC9738" i="5"/>
  <c r="BC9739" i="5"/>
  <c r="BC9740" i="5"/>
  <c r="BC9741" i="5"/>
  <c r="BC9742" i="5"/>
  <c r="BC9743" i="5"/>
  <c r="BC9744" i="5"/>
  <c r="BC9745" i="5"/>
  <c r="BC9746" i="5"/>
  <c r="BC9747" i="5"/>
  <c r="BC9748" i="5"/>
  <c r="BC9749" i="5"/>
  <c r="BC9750" i="5"/>
  <c r="BC9751" i="5"/>
  <c r="BC9752" i="5"/>
  <c r="BC9753" i="5"/>
  <c r="BC9754" i="5"/>
  <c r="BC9755" i="5"/>
  <c r="BC9756" i="5"/>
  <c r="BC9757" i="5"/>
  <c r="BC9758" i="5"/>
  <c r="BC9759" i="5"/>
  <c r="BC9760" i="5"/>
  <c r="BC9761" i="5"/>
  <c r="BC9762" i="5"/>
  <c r="BC9763" i="5"/>
  <c r="BC9764" i="5"/>
  <c r="BC9765" i="5"/>
  <c r="BC9766" i="5"/>
  <c r="BC9767" i="5"/>
  <c r="BC9768" i="5"/>
  <c r="BC9769" i="5"/>
  <c r="BC9770" i="5"/>
  <c r="BC9771" i="5"/>
  <c r="BC9772" i="5"/>
  <c r="BC9773" i="5"/>
  <c r="BC9774" i="5"/>
  <c r="BC9775" i="5"/>
  <c r="BC9776" i="5"/>
  <c r="BC9777" i="5"/>
  <c r="BC9778" i="5"/>
  <c r="BC9779" i="5"/>
  <c r="BC9780" i="5"/>
  <c r="BC9781" i="5"/>
  <c r="BC9782" i="5"/>
  <c r="BC9783" i="5"/>
  <c r="BC9784" i="5"/>
  <c r="BC9785" i="5"/>
  <c r="BC9786" i="5"/>
  <c r="BC9787" i="5"/>
  <c r="BC9788" i="5"/>
  <c r="BC9789" i="5"/>
  <c r="BC9790" i="5"/>
  <c r="BC9791" i="5"/>
  <c r="BC9792" i="5"/>
  <c r="BC9793" i="5"/>
  <c r="BC9794" i="5"/>
  <c r="BC9795" i="5"/>
  <c r="BC9796" i="5"/>
  <c r="BC9797" i="5"/>
  <c r="BC9798" i="5"/>
  <c r="BC9799" i="5"/>
  <c r="BC9800" i="5"/>
  <c r="BC9801" i="5"/>
  <c r="BC9802" i="5"/>
  <c r="BC9803" i="5"/>
  <c r="BC9804" i="5"/>
  <c r="BC9805" i="5"/>
  <c r="BC9806" i="5"/>
  <c r="BC9807" i="5"/>
  <c r="BC9808" i="5"/>
  <c r="BC9809" i="5"/>
  <c r="BC9810" i="5"/>
  <c r="BC9811" i="5"/>
  <c r="BC9812" i="5"/>
  <c r="BC9813" i="5"/>
  <c r="BC9814" i="5"/>
  <c r="BC9815" i="5"/>
  <c r="BC9816" i="5"/>
  <c r="BC9817" i="5"/>
  <c r="BC9818" i="5"/>
  <c r="BC9819" i="5"/>
  <c r="BC9820" i="5"/>
  <c r="BC9821" i="5"/>
  <c r="BC9822" i="5"/>
  <c r="BC9823" i="5"/>
  <c r="BC9824" i="5"/>
  <c r="BC9825" i="5"/>
  <c r="BC9826" i="5"/>
  <c r="BC9827" i="5"/>
  <c r="BC9828" i="5"/>
  <c r="BC9829" i="5"/>
  <c r="BC9830" i="5"/>
  <c r="BC9831" i="5"/>
  <c r="BC9832" i="5"/>
  <c r="BC9833" i="5"/>
  <c r="BC9834" i="5"/>
  <c r="BC9835" i="5"/>
  <c r="BC9836" i="5"/>
  <c r="BC9837" i="5"/>
  <c r="BC9838" i="5"/>
  <c r="BC9839" i="5"/>
  <c r="BC9840" i="5"/>
  <c r="BC9841" i="5"/>
  <c r="BC9842" i="5"/>
  <c r="BC9843" i="5"/>
  <c r="BC9844" i="5"/>
  <c r="BC9845" i="5"/>
  <c r="BC9846" i="5"/>
  <c r="BC9847" i="5"/>
  <c r="BC9848" i="5"/>
  <c r="BC9849" i="5"/>
  <c r="BC9850" i="5"/>
  <c r="BC9851" i="5"/>
  <c r="BC9852" i="5"/>
  <c r="BC9853" i="5"/>
  <c r="BC9854" i="5"/>
  <c r="BC9855" i="5"/>
  <c r="BC9856" i="5"/>
  <c r="BC9857" i="5"/>
  <c r="BC9858" i="5"/>
  <c r="BC9859" i="5"/>
  <c r="BC9860" i="5"/>
  <c r="BC9861" i="5"/>
  <c r="BC9862" i="5"/>
  <c r="BC9863" i="5"/>
  <c r="BC9864" i="5"/>
  <c r="BC9865" i="5"/>
  <c r="BC9866" i="5"/>
  <c r="BC9867" i="5"/>
  <c r="BC9868" i="5"/>
  <c r="BC9869" i="5"/>
  <c r="BC9870" i="5"/>
  <c r="BC9871" i="5"/>
  <c r="BC9872" i="5"/>
  <c r="BC9873" i="5"/>
  <c r="BC9874" i="5"/>
  <c r="BC9875" i="5"/>
  <c r="BC9876" i="5"/>
  <c r="BC9877" i="5"/>
  <c r="BC9878" i="5"/>
  <c r="BC9879" i="5"/>
  <c r="BC9880" i="5"/>
  <c r="BC9881" i="5"/>
  <c r="BC9882" i="5"/>
  <c r="BC9883" i="5"/>
  <c r="BC9884" i="5"/>
  <c r="BC9885" i="5"/>
  <c r="BC9886" i="5"/>
  <c r="BC9887" i="5"/>
  <c r="BC9888" i="5"/>
  <c r="BC9889" i="5"/>
  <c r="BC9890" i="5"/>
  <c r="BC9891" i="5"/>
  <c r="BC9892" i="5"/>
  <c r="BC9893" i="5"/>
  <c r="BC9894" i="5"/>
  <c r="BC9895" i="5"/>
  <c r="BC9896" i="5"/>
  <c r="BC9897" i="5"/>
  <c r="BC9898" i="5"/>
  <c r="BC9899" i="5"/>
  <c r="BC9900" i="5"/>
  <c r="BC9901" i="5"/>
  <c r="BC9902" i="5"/>
  <c r="BC9903" i="5"/>
  <c r="BC9904" i="5"/>
  <c r="BC9905" i="5"/>
  <c r="BC9906" i="5"/>
  <c r="BC9907" i="5"/>
  <c r="BC9908" i="5"/>
  <c r="BC9909" i="5"/>
  <c r="BC9910" i="5"/>
  <c r="BC9911" i="5"/>
  <c r="BC9912" i="5"/>
  <c r="BC9913" i="5"/>
  <c r="BC9914" i="5"/>
  <c r="BC9915" i="5"/>
  <c r="BC9916" i="5"/>
  <c r="BC9917" i="5"/>
  <c r="BC9918" i="5"/>
  <c r="BC9919" i="5"/>
  <c r="BC9920" i="5"/>
  <c r="BC9921" i="5"/>
  <c r="BC9922" i="5"/>
  <c r="BC9923" i="5"/>
  <c r="BC9924" i="5"/>
  <c r="BC9925" i="5"/>
  <c r="BC9926" i="5"/>
  <c r="BC9927" i="5"/>
  <c r="BC9928" i="5"/>
  <c r="BC9929" i="5"/>
  <c r="BC9930" i="5"/>
  <c r="BC9931" i="5"/>
  <c r="BC9932" i="5"/>
  <c r="BC9933" i="5"/>
  <c r="BC9934" i="5"/>
  <c r="BC9935" i="5"/>
  <c r="BC9936" i="5"/>
  <c r="BC9937" i="5"/>
  <c r="BC9938" i="5"/>
  <c r="BC9939" i="5"/>
  <c r="BC9940" i="5"/>
  <c r="BC9941" i="5"/>
  <c r="BC9942" i="5"/>
  <c r="BC9943" i="5"/>
  <c r="BC9944" i="5"/>
  <c r="BC9945" i="5"/>
  <c r="BC9946" i="5"/>
  <c r="BC9947" i="5"/>
  <c r="BC9948" i="5"/>
  <c r="BC9949" i="5"/>
  <c r="BC9950" i="5"/>
  <c r="BC9951" i="5"/>
  <c r="BC9952" i="5"/>
  <c r="BC9953" i="5"/>
  <c r="BC9954" i="5"/>
  <c r="BC9955" i="5"/>
  <c r="BC9956" i="5"/>
  <c r="BC9957" i="5"/>
  <c r="BC9958" i="5"/>
  <c r="BC9959" i="5"/>
  <c r="BC9960" i="5"/>
  <c r="BC9961" i="5"/>
  <c r="BC9962" i="5"/>
  <c r="BC9963" i="5"/>
  <c r="BC9964" i="5"/>
  <c r="BC9965" i="5"/>
  <c r="BC9966" i="5"/>
  <c r="BC9967" i="5"/>
  <c r="BC9968" i="5"/>
  <c r="BC9969" i="5"/>
  <c r="BC9970" i="5"/>
  <c r="BC9971" i="5"/>
  <c r="BC9972" i="5"/>
  <c r="BC9973" i="5"/>
  <c r="BC9974" i="5"/>
  <c r="BC9975" i="5"/>
  <c r="BC9976" i="5"/>
  <c r="BC9977" i="5"/>
  <c r="BC9978" i="5"/>
  <c r="BC9979" i="5"/>
  <c r="BC9980" i="5"/>
  <c r="BC9981" i="5"/>
  <c r="BC9982" i="5"/>
  <c r="BC9983" i="5"/>
  <c r="BC9984" i="5"/>
  <c r="BC9985" i="5"/>
  <c r="BC9986" i="5"/>
  <c r="BC9987" i="5"/>
  <c r="BC9988" i="5"/>
  <c r="BC9989" i="5"/>
  <c r="BC9990" i="5"/>
  <c r="BC9991" i="5"/>
  <c r="BC9992" i="5"/>
  <c r="BC9993" i="5"/>
  <c r="BC9994" i="5"/>
  <c r="BC9995" i="5"/>
  <c r="BC9996" i="5"/>
  <c r="BC9997" i="5"/>
  <c r="BC9998" i="5"/>
  <c r="BC9999" i="5"/>
  <c r="BC10000" i="5"/>
  <c r="BC10001" i="5"/>
  <c r="BC10002" i="5"/>
  <c r="BC10003" i="5"/>
  <c r="BC10004" i="5"/>
  <c r="BC10005" i="5"/>
  <c r="BC10006" i="5"/>
  <c r="BC10007" i="5"/>
  <c r="BC10008" i="5"/>
  <c r="BC10009" i="5"/>
  <c r="BC10010" i="5"/>
  <c r="BC10011" i="5"/>
  <c r="BC10012" i="5"/>
  <c r="BC10013" i="5"/>
  <c r="BC10014" i="5"/>
  <c r="BC10015" i="5"/>
  <c r="BC10016" i="5"/>
  <c r="BC10017" i="5"/>
  <c r="BC10018" i="5"/>
  <c r="BC10019" i="5"/>
  <c r="BC10020" i="5"/>
  <c r="BC10021" i="5"/>
  <c r="BC10022" i="5"/>
  <c r="BC10023" i="5"/>
  <c r="BC10024" i="5"/>
  <c r="BC10025" i="5"/>
  <c r="BC10026" i="5"/>
  <c r="BC10027" i="5"/>
  <c r="BC10028" i="5"/>
  <c r="BC10029" i="5"/>
  <c r="BC10030" i="5"/>
  <c r="BC10031" i="5"/>
  <c r="BC10032" i="5"/>
  <c r="BC10033" i="5"/>
  <c r="BC10034" i="5"/>
  <c r="BC10035" i="5"/>
  <c r="BC10036" i="5"/>
  <c r="BC10037" i="5"/>
  <c r="BC10038" i="5"/>
  <c r="BC10039" i="5"/>
  <c r="BC10040" i="5"/>
  <c r="BC10041" i="5"/>
  <c r="BC10042" i="5"/>
  <c r="BC10043" i="5"/>
  <c r="BC10044" i="5"/>
  <c r="BC10045" i="5"/>
  <c r="BC10046" i="5"/>
  <c r="BC10047" i="5"/>
  <c r="BC10048" i="5"/>
  <c r="BC10049" i="5"/>
  <c r="BC10050" i="5"/>
  <c r="BC10051" i="5"/>
  <c r="BC10052" i="5"/>
  <c r="BC10053" i="5"/>
  <c r="BC10054" i="5"/>
  <c r="BC10055" i="5"/>
  <c r="BC10056" i="5"/>
  <c r="BC10057" i="5"/>
  <c r="BC10058" i="5"/>
  <c r="BC10059" i="5"/>
  <c r="BC10060" i="5"/>
  <c r="BC10061" i="5"/>
  <c r="BC10062" i="5"/>
  <c r="BC10063" i="5"/>
  <c r="BC10064" i="5"/>
  <c r="BC10065" i="5"/>
  <c r="BC10066" i="5"/>
  <c r="BC10067" i="5"/>
  <c r="BC10068" i="5"/>
  <c r="BC10069" i="5"/>
  <c r="BC10070" i="5"/>
  <c r="BC10071" i="5"/>
  <c r="BC10072" i="5"/>
  <c r="BC10073" i="5"/>
  <c r="BC10074" i="5"/>
  <c r="BC10075" i="5"/>
  <c r="BC10076" i="5"/>
  <c r="BC10077" i="5"/>
  <c r="BC10078" i="5"/>
  <c r="BC10079" i="5"/>
  <c r="BC10080" i="5"/>
  <c r="BC10081" i="5"/>
  <c r="BC10082" i="5"/>
  <c r="BC10083" i="5"/>
  <c r="BC10084" i="5"/>
  <c r="BC10085" i="5"/>
  <c r="BC10086" i="5"/>
  <c r="BC10087" i="5"/>
  <c r="BC10088" i="5"/>
  <c r="BC10089" i="5"/>
  <c r="BC10090" i="5"/>
  <c r="BC10091" i="5"/>
  <c r="BC10092" i="5"/>
  <c r="BC10093" i="5"/>
  <c r="BC10094" i="5"/>
  <c r="BC10095" i="5"/>
  <c r="BC10096" i="5"/>
  <c r="BC10097" i="5"/>
  <c r="BC10098" i="5"/>
  <c r="BC10099" i="5"/>
  <c r="BC10100" i="5"/>
  <c r="BC10101" i="5"/>
  <c r="BC10102" i="5"/>
  <c r="BC10103" i="5"/>
  <c r="BC10104" i="5"/>
  <c r="BC10105" i="5"/>
  <c r="BC10106" i="5"/>
  <c r="BC10107" i="5"/>
  <c r="BC10108" i="5"/>
  <c r="BC10109" i="5"/>
  <c r="BC10110" i="5"/>
  <c r="BC10111" i="5"/>
  <c r="BC10112" i="5"/>
  <c r="BC10113" i="5"/>
  <c r="BC10114" i="5"/>
  <c r="BC10115" i="5"/>
  <c r="BC10116" i="5"/>
  <c r="BC10117" i="5"/>
  <c r="BC10118" i="5"/>
  <c r="BC10119" i="5"/>
  <c r="BC10120" i="5"/>
  <c r="BC10121" i="5"/>
  <c r="BC10122" i="5"/>
  <c r="BC10123" i="5"/>
  <c r="BC10124" i="5"/>
  <c r="BC10125" i="5"/>
  <c r="BC10126" i="5"/>
  <c r="BC10127" i="5"/>
  <c r="BC10128" i="5"/>
  <c r="BC10129" i="5"/>
  <c r="BC10130" i="5"/>
  <c r="BC10131" i="5"/>
  <c r="BC10132" i="5"/>
  <c r="BC10133" i="5"/>
  <c r="BC10134" i="5"/>
  <c r="BC10135" i="5"/>
  <c r="BC10136" i="5"/>
  <c r="BC10137" i="5"/>
  <c r="BC10138" i="5"/>
  <c r="BC10139" i="5"/>
  <c r="BC10140" i="5"/>
  <c r="BC10141" i="5"/>
  <c r="BC10142" i="5"/>
  <c r="BC10143" i="5"/>
  <c r="BC10144" i="5"/>
  <c r="BC10145" i="5"/>
  <c r="BC10146" i="5"/>
  <c r="BC10147" i="5"/>
  <c r="BC10148" i="5"/>
  <c r="BC10149" i="5"/>
  <c r="BC10150" i="5"/>
  <c r="BC10151" i="5"/>
  <c r="BC10152" i="5"/>
  <c r="BC10153" i="5"/>
  <c r="BC10154" i="5"/>
  <c r="BC10155" i="5"/>
  <c r="BC10156" i="5"/>
  <c r="BC10157" i="5"/>
  <c r="BC10158" i="5"/>
  <c r="BC10159" i="5"/>
  <c r="BC10160" i="5"/>
  <c r="BC10161" i="5"/>
  <c r="BC10162" i="5"/>
  <c r="BC10163" i="5"/>
  <c r="BC10164" i="5"/>
  <c r="BC10165" i="5"/>
  <c r="BC10166" i="5"/>
  <c r="BC10167" i="5"/>
  <c r="BC10168" i="5"/>
  <c r="BC10169" i="5"/>
  <c r="BC10170" i="5"/>
  <c r="BC10171" i="5"/>
  <c r="BC10172" i="5"/>
  <c r="BC10173" i="5"/>
  <c r="BC10174" i="5"/>
  <c r="BC10175" i="5"/>
  <c r="BC10176" i="5"/>
  <c r="BC10177" i="5"/>
  <c r="BC10178" i="5"/>
  <c r="BC10179" i="5"/>
  <c r="BC10180" i="5"/>
  <c r="BC10181" i="5"/>
  <c r="BC10182" i="5"/>
  <c r="BC10183" i="5"/>
  <c r="BC10184" i="5"/>
  <c r="BC10185" i="5"/>
  <c r="BC10186" i="5"/>
  <c r="BC10187" i="5"/>
  <c r="BC10188" i="5"/>
  <c r="BC10189" i="5"/>
  <c r="BC10190" i="5"/>
  <c r="BC10191" i="5"/>
  <c r="BC10192" i="5"/>
  <c r="BC10193" i="5"/>
  <c r="BC10194" i="5"/>
  <c r="BC10195" i="5"/>
  <c r="BC10196" i="5"/>
  <c r="BC10197" i="5"/>
  <c r="BC10198" i="5"/>
  <c r="BC10199" i="5"/>
  <c r="BC10200" i="5"/>
  <c r="BC10201" i="5"/>
  <c r="BC10202" i="5"/>
  <c r="BC10203" i="5"/>
  <c r="BC10204" i="5"/>
  <c r="BC10205" i="5"/>
  <c r="BC10206" i="5"/>
  <c r="BC10207" i="5"/>
  <c r="BC10208" i="5"/>
  <c r="BC10209" i="5"/>
  <c r="BC10210" i="5"/>
  <c r="BC10211" i="5"/>
  <c r="BC10212" i="5"/>
  <c r="BC10213" i="5"/>
  <c r="BC10214" i="5"/>
  <c r="BC10215" i="5"/>
  <c r="BC10216" i="5"/>
  <c r="BC10217" i="5"/>
  <c r="BC10218" i="5"/>
  <c r="BC10219" i="5"/>
  <c r="BC10220" i="5"/>
  <c r="BC10221" i="5"/>
  <c r="BC10222" i="5"/>
  <c r="BC10223" i="5"/>
  <c r="BC10224" i="5"/>
  <c r="BC10225" i="5"/>
  <c r="BC10226" i="5"/>
  <c r="BC10227" i="5"/>
  <c r="BC10228" i="5"/>
  <c r="BC10229" i="5"/>
  <c r="BC10230" i="5"/>
  <c r="BC10231" i="5"/>
  <c r="BC10232" i="5"/>
  <c r="BC10233" i="5"/>
  <c r="BC10234" i="5"/>
  <c r="BC10235" i="5"/>
  <c r="BC10236" i="5"/>
  <c r="BC10237" i="5"/>
  <c r="BC10238" i="5"/>
  <c r="BC10239" i="5"/>
  <c r="BC10240" i="5"/>
  <c r="BC10241" i="5"/>
  <c r="BC10242" i="5"/>
  <c r="BC10243" i="5"/>
  <c r="BC10244" i="5"/>
  <c r="BC10245" i="5"/>
  <c r="BC10246" i="5"/>
  <c r="BC10247" i="5"/>
  <c r="BC10248" i="5"/>
  <c r="BC10249" i="5"/>
  <c r="BC10250" i="5"/>
  <c r="BC10251" i="5"/>
  <c r="BC10252" i="5"/>
  <c r="BC10253" i="5"/>
  <c r="BC10254" i="5"/>
  <c r="BC10255" i="5"/>
  <c r="BC10256" i="5"/>
  <c r="BC10257" i="5"/>
  <c r="BC10258" i="5"/>
  <c r="BC10259" i="5"/>
  <c r="BC10260" i="5"/>
  <c r="BC10261" i="5"/>
  <c r="BC10262" i="5"/>
  <c r="BC10263" i="5"/>
  <c r="BC10264" i="5"/>
  <c r="BC10265" i="5"/>
  <c r="BC10266" i="5"/>
  <c r="BC10267" i="5"/>
  <c r="BC10268" i="5"/>
  <c r="BC10269" i="5"/>
  <c r="BC10270" i="5"/>
  <c r="BC10271" i="5"/>
  <c r="BC10272" i="5"/>
  <c r="BC10273" i="5"/>
  <c r="BC10274" i="5"/>
  <c r="BC10275" i="5"/>
  <c r="BC10276" i="5"/>
  <c r="BC10277" i="5"/>
  <c r="BC10278" i="5"/>
  <c r="BC10279" i="5"/>
  <c r="BC10280" i="5"/>
  <c r="BC10281" i="5"/>
  <c r="BC10282" i="5"/>
  <c r="BC10283" i="5"/>
  <c r="BC10284" i="5"/>
  <c r="BC10285" i="5"/>
  <c r="BC10286" i="5"/>
  <c r="BC10287" i="5"/>
  <c r="BC10288" i="5"/>
  <c r="BC10289" i="5"/>
  <c r="BC10290" i="5"/>
  <c r="BC10291" i="5"/>
  <c r="BC10292" i="5"/>
  <c r="BC10293" i="5"/>
  <c r="BC10294" i="5"/>
  <c r="BC10295" i="5"/>
  <c r="BC10296" i="5"/>
  <c r="BC10297" i="5"/>
  <c r="BC10298" i="5"/>
  <c r="BC10299" i="5"/>
  <c r="BC10300" i="5"/>
  <c r="BC10301" i="5"/>
  <c r="BC10302" i="5"/>
  <c r="BC10303" i="5"/>
  <c r="BC10304" i="5"/>
  <c r="BC10305" i="5"/>
  <c r="BC10306" i="5"/>
  <c r="BC10307" i="5"/>
  <c r="BC10308" i="5"/>
  <c r="BC10309" i="5"/>
  <c r="BC10310" i="5"/>
  <c r="BC10311" i="5"/>
  <c r="BC10312" i="5"/>
  <c r="BC10313" i="5"/>
  <c r="BC10314" i="5"/>
  <c r="BC10315" i="5"/>
  <c r="BC10316" i="5"/>
  <c r="BC10317" i="5"/>
  <c r="BC10318" i="5"/>
  <c r="BC10319" i="5"/>
  <c r="BC10320" i="5"/>
  <c r="BC10321" i="5"/>
  <c r="BC10322" i="5"/>
  <c r="BC10323" i="5"/>
  <c r="BC10324" i="5"/>
  <c r="BC10325" i="5"/>
  <c r="BC10326" i="5"/>
  <c r="BC10327" i="5"/>
  <c r="BC10328" i="5"/>
  <c r="BC10329" i="5"/>
  <c r="BC10330" i="5"/>
  <c r="BC10331" i="5"/>
  <c r="BC10332" i="5"/>
  <c r="BC10333" i="5"/>
  <c r="BC10334" i="5"/>
  <c r="BC10335" i="5"/>
  <c r="BC10336" i="5"/>
  <c r="BC10337" i="5"/>
  <c r="BC10338" i="5"/>
  <c r="BC10339" i="5"/>
  <c r="BC10340" i="5"/>
  <c r="BC10341" i="5"/>
  <c r="BC10342" i="5"/>
  <c r="BC10343" i="5"/>
  <c r="BC10344" i="5"/>
  <c r="BC10345" i="5"/>
  <c r="BC10346" i="5"/>
  <c r="BC10347" i="5"/>
  <c r="BC10348" i="5"/>
  <c r="BC10349" i="5"/>
  <c r="BC10350" i="5"/>
  <c r="BC10351" i="5"/>
  <c r="BC10352" i="5"/>
  <c r="BC10353" i="5"/>
  <c r="BC10354" i="5"/>
  <c r="BC10355" i="5"/>
  <c r="BC10356" i="5"/>
  <c r="BC10357" i="5"/>
  <c r="BC10358" i="5"/>
  <c r="BC10359" i="5"/>
  <c r="BC10360" i="5"/>
  <c r="BC10361" i="5"/>
  <c r="BC10362" i="5"/>
  <c r="BC10363" i="5"/>
  <c r="BC10364" i="5"/>
  <c r="BC10365" i="5"/>
  <c r="BC10366" i="5"/>
  <c r="BC10367" i="5"/>
  <c r="BC10368" i="5"/>
  <c r="BC10369" i="5"/>
  <c r="BC10370" i="5"/>
  <c r="BC10371" i="5"/>
  <c r="BC10372" i="5"/>
  <c r="BC10373" i="5"/>
  <c r="BC10374" i="5"/>
  <c r="BC10375" i="5"/>
  <c r="BC10376" i="5"/>
  <c r="BC10377" i="5"/>
  <c r="BC10378" i="5"/>
  <c r="BC10379" i="5"/>
  <c r="BC10380" i="5"/>
  <c r="BC10381" i="5"/>
  <c r="BC10382" i="5"/>
  <c r="BC10383" i="5"/>
  <c r="BC10384" i="5"/>
  <c r="BC10385" i="5"/>
  <c r="BC10386" i="5"/>
  <c r="BC10387" i="5"/>
  <c r="BC10388" i="5"/>
  <c r="BC10389" i="5"/>
  <c r="BC10390" i="5"/>
  <c r="BC10391" i="5"/>
  <c r="BC10392" i="5"/>
  <c r="BC10393" i="5"/>
  <c r="BC10394" i="5"/>
  <c r="BC10395" i="5"/>
  <c r="BC10396" i="5"/>
  <c r="BC10397" i="5"/>
  <c r="BC10398" i="5"/>
  <c r="BC10399" i="5"/>
  <c r="BC10400" i="5"/>
  <c r="BC10401" i="5"/>
  <c r="BC10402" i="5"/>
  <c r="BC10403" i="5"/>
  <c r="BC10404" i="5"/>
  <c r="BC10405" i="5"/>
  <c r="BC10406" i="5"/>
  <c r="BC10407" i="5"/>
  <c r="BC10408" i="5"/>
  <c r="BC10409" i="5"/>
  <c r="BC10410" i="5"/>
  <c r="BC10411" i="5"/>
  <c r="BC10412" i="5"/>
  <c r="BC10413" i="5"/>
  <c r="BC10414" i="5"/>
  <c r="BC10415" i="5"/>
  <c r="BC10416" i="5"/>
  <c r="BC10417" i="5"/>
  <c r="BC10418" i="5"/>
  <c r="BC10419" i="5"/>
  <c r="BC10420" i="5"/>
  <c r="BC10421" i="5"/>
  <c r="BC10422" i="5"/>
  <c r="BC10423" i="5"/>
  <c r="BC10424" i="5"/>
  <c r="BC10425" i="5"/>
  <c r="BC10426" i="5"/>
  <c r="BC10427" i="5"/>
  <c r="BC10428" i="5"/>
  <c r="BC10429" i="5"/>
  <c r="BC10430" i="5"/>
  <c r="BC10431" i="5"/>
  <c r="BC10432" i="5"/>
  <c r="BC10433" i="5"/>
  <c r="BC10434" i="5"/>
  <c r="BC10435" i="5"/>
  <c r="BC10436" i="5"/>
  <c r="BC10437" i="5"/>
  <c r="BC10438" i="5"/>
  <c r="BC10439" i="5"/>
  <c r="BC10440" i="5"/>
  <c r="BC10441" i="5"/>
  <c r="BC10442" i="5"/>
  <c r="BC10443" i="5"/>
  <c r="BC10444" i="5"/>
  <c r="BC10445" i="5"/>
  <c r="BC10446" i="5"/>
  <c r="BC10447" i="5"/>
  <c r="BC10448" i="5"/>
  <c r="BC10449" i="5"/>
  <c r="BC10450" i="5"/>
  <c r="BC10451" i="5"/>
  <c r="BC10452" i="5"/>
  <c r="BC10453" i="5"/>
  <c r="BC10454" i="5"/>
  <c r="BC10455" i="5"/>
  <c r="BC10456" i="5"/>
  <c r="BC10457" i="5"/>
  <c r="BC10458" i="5"/>
  <c r="BC10459" i="5"/>
  <c r="BC10460" i="5"/>
  <c r="BC10461" i="5"/>
  <c r="BC10462" i="5"/>
  <c r="BC10463" i="5"/>
  <c r="BC10464" i="5"/>
  <c r="BC10465" i="5"/>
  <c r="BC10466" i="5"/>
  <c r="BC10467" i="5"/>
  <c r="BC10468" i="5"/>
  <c r="BC10469" i="5"/>
  <c r="BC10470" i="5"/>
  <c r="BC10471" i="5"/>
  <c r="BC10472" i="5"/>
  <c r="BC10473" i="5"/>
  <c r="BC10474" i="5"/>
  <c r="BC10475" i="5"/>
  <c r="BC10476" i="5"/>
  <c r="BC10477" i="5"/>
  <c r="BC10478" i="5"/>
  <c r="BC10479" i="5"/>
  <c r="BC10480" i="5"/>
  <c r="BC10481" i="5"/>
  <c r="BC10482" i="5"/>
  <c r="BC10483" i="5"/>
  <c r="BC10484" i="5"/>
  <c r="BC10485" i="5"/>
  <c r="BC10486" i="5"/>
  <c r="BC10487" i="5"/>
  <c r="BC10488" i="5"/>
  <c r="BC10489" i="5"/>
  <c r="BC10490" i="5"/>
  <c r="BC10491" i="5"/>
  <c r="BC10492" i="5"/>
  <c r="BC10493" i="5"/>
  <c r="BC10494" i="5"/>
  <c r="BC10495" i="5"/>
  <c r="BC10496" i="5"/>
  <c r="BC10497" i="5"/>
  <c r="BC10498" i="5"/>
  <c r="BC10499" i="5"/>
  <c r="BC10500" i="5"/>
  <c r="BC10501" i="5"/>
  <c r="BC10502" i="5"/>
  <c r="BC10503" i="5"/>
  <c r="BC10504" i="5"/>
  <c r="BC10505" i="5"/>
  <c r="BC10506" i="5"/>
  <c r="BC10507" i="5"/>
  <c r="BC10508" i="5"/>
  <c r="BC10509" i="5"/>
  <c r="BC10510" i="5"/>
  <c r="BC10511" i="5"/>
  <c r="BC10512" i="5"/>
  <c r="BC10513" i="5"/>
  <c r="BC10514" i="5"/>
  <c r="BC10515" i="5"/>
  <c r="BC10516" i="5"/>
  <c r="BC10517" i="5"/>
  <c r="BC10518" i="5"/>
  <c r="BC10519" i="5"/>
  <c r="BC10520" i="5"/>
  <c r="BC10521" i="5"/>
  <c r="BC10522" i="5"/>
  <c r="BC10523" i="5"/>
  <c r="BC10524" i="5"/>
  <c r="BC10525" i="5"/>
  <c r="BC10526" i="5"/>
  <c r="BC10527" i="5"/>
  <c r="BC10528" i="5"/>
  <c r="BC10529" i="5"/>
  <c r="BC10530" i="5"/>
  <c r="BC10531" i="5"/>
  <c r="BC10532" i="5"/>
  <c r="BC10533" i="5"/>
  <c r="BC10534" i="5"/>
  <c r="BC10535" i="5"/>
  <c r="BC10536" i="5"/>
  <c r="BC10537" i="5"/>
  <c r="BC10538" i="5"/>
  <c r="BC10539" i="5"/>
  <c r="BC10540" i="5"/>
  <c r="BC10541" i="5"/>
  <c r="BC10542" i="5"/>
  <c r="BC10543" i="5"/>
  <c r="BC10544" i="5"/>
  <c r="BC10545" i="5"/>
  <c r="BC10546" i="5"/>
  <c r="BC10547" i="5"/>
  <c r="BC10548" i="5"/>
  <c r="BC10549" i="5"/>
  <c r="BC10550" i="5"/>
  <c r="BC10551" i="5"/>
  <c r="BC10552" i="5"/>
  <c r="BC10553" i="5"/>
  <c r="BC10554" i="5"/>
  <c r="BC10555" i="5"/>
  <c r="BC10556" i="5"/>
  <c r="BC10557" i="5"/>
  <c r="BC10558" i="5"/>
  <c r="BC10559" i="5"/>
  <c r="BC10560" i="5"/>
  <c r="BC10561" i="5"/>
  <c r="BC10562" i="5"/>
  <c r="BC10563" i="5"/>
  <c r="BC10564" i="5"/>
  <c r="BC10565" i="5"/>
  <c r="BC10566" i="5"/>
  <c r="BC10567" i="5"/>
  <c r="BC10568" i="5"/>
  <c r="BC10569" i="5"/>
  <c r="BC10570" i="5"/>
  <c r="BC10571" i="5"/>
  <c r="BC10572" i="5"/>
  <c r="BC10573" i="5"/>
  <c r="BC10574" i="5"/>
  <c r="BC10575" i="5"/>
  <c r="BC10576" i="5"/>
  <c r="BC10577" i="5"/>
  <c r="BC10578" i="5"/>
  <c r="BC10579" i="5"/>
  <c r="BC10580" i="5"/>
  <c r="BC10581" i="5"/>
  <c r="BC10582" i="5"/>
  <c r="BC10583" i="5"/>
  <c r="BC10584" i="5"/>
  <c r="BC10585" i="5"/>
  <c r="BC10586" i="5"/>
  <c r="BC10587" i="5"/>
  <c r="BC10588" i="5"/>
  <c r="BC10589" i="5"/>
  <c r="BC10590" i="5"/>
  <c r="BC10591" i="5"/>
  <c r="BC10592" i="5"/>
  <c r="BC10593" i="5"/>
  <c r="BC10594" i="5"/>
  <c r="BC10595" i="5"/>
  <c r="BC10596" i="5"/>
  <c r="BC10597" i="5"/>
  <c r="BC10598" i="5"/>
  <c r="BC10599" i="5"/>
  <c r="BC10600" i="5"/>
  <c r="BC10601" i="5"/>
  <c r="BC10602" i="5"/>
  <c r="BC10603" i="5"/>
  <c r="BC10604" i="5"/>
  <c r="BC10605" i="5"/>
  <c r="BC10606" i="5"/>
  <c r="BC10607" i="5"/>
  <c r="BC10608" i="5"/>
  <c r="BC10609" i="5"/>
  <c r="BC10610" i="5"/>
  <c r="BC10611" i="5"/>
  <c r="BC10612" i="5"/>
  <c r="BC10613" i="5"/>
  <c r="BC10614" i="5"/>
  <c r="BC10615" i="5"/>
  <c r="BC10616" i="5"/>
  <c r="BC10617" i="5"/>
  <c r="BC10618" i="5"/>
  <c r="BC10619" i="5"/>
  <c r="BC10620" i="5"/>
  <c r="BC10621" i="5"/>
  <c r="BC10622" i="5"/>
  <c r="BC10623" i="5"/>
  <c r="BC10624" i="5"/>
  <c r="BC10625" i="5"/>
  <c r="BC10626" i="5"/>
  <c r="BC10627" i="5"/>
  <c r="BC10628" i="5"/>
  <c r="BC10629" i="5"/>
  <c r="BC10630" i="5"/>
  <c r="BC10631" i="5"/>
  <c r="BC10632" i="5"/>
  <c r="BC10633" i="5"/>
  <c r="BC10634" i="5"/>
  <c r="BC10635" i="5"/>
  <c r="BC10636" i="5"/>
  <c r="BC10637" i="5"/>
  <c r="BC10638" i="5"/>
  <c r="BC10639" i="5"/>
  <c r="BC10640" i="5"/>
  <c r="BC10641" i="5"/>
  <c r="BC10642" i="5"/>
  <c r="BC10643" i="5"/>
  <c r="BC10644" i="5"/>
  <c r="BC10645" i="5"/>
  <c r="BC10646" i="5"/>
  <c r="BC10647" i="5"/>
  <c r="BC10648" i="5"/>
  <c r="BC10649" i="5"/>
  <c r="BC10650" i="5"/>
  <c r="BC10651" i="5"/>
  <c r="BC10652" i="5"/>
  <c r="BC10653" i="5"/>
  <c r="BC10654" i="5"/>
  <c r="BC10655" i="5"/>
  <c r="BC10656" i="5"/>
  <c r="BC10657" i="5"/>
  <c r="BC10658" i="5"/>
  <c r="BC10659" i="5"/>
  <c r="BC10660" i="5"/>
  <c r="BC10661" i="5"/>
  <c r="BC10662" i="5"/>
  <c r="BC10663" i="5"/>
  <c r="BC10664" i="5"/>
  <c r="BC10665" i="5"/>
  <c r="BC10666" i="5"/>
  <c r="BC10667" i="5"/>
  <c r="BC10668" i="5"/>
  <c r="BC10669" i="5"/>
  <c r="BC10670" i="5"/>
  <c r="BC10671" i="5"/>
  <c r="BC10672" i="5"/>
  <c r="BC10673" i="5"/>
  <c r="BC10674" i="5"/>
  <c r="BC10675" i="5"/>
  <c r="BC10676" i="5"/>
  <c r="BC10677" i="5"/>
  <c r="BC10678" i="5"/>
  <c r="BC10679" i="5"/>
  <c r="BC10680" i="5"/>
  <c r="BC10681" i="5"/>
  <c r="BC10682" i="5"/>
  <c r="BC10683" i="5"/>
  <c r="BC10684" i="5"/>
  <c r="BC10685" i="5"/>
  <c r="BC10686" i="5"/>
  <c r="BC10687" i="5"/>
  <c r="BC10688" i="5"/>
  <c r="BC10689" i="5"/>
  <c r="BC10690" i="5"/>
  <c r="BC10691" i="5"/>
  <c r="BC10692" i="5"/>
  <c r="BC10693" i="5"/>
  <c r="BC10694" i="5"/>
  <c r="BC10695" i="5"/>
  <c r="BC10696" i="5"/>
  <c r="BC10697" i="5"/>
  <c r="BC10698" i="5"/>
  <c r="BC10699" i="5"/>
  <c r="BC10700" i="5"/>
  <c r="BC10701" i="5"/>
  <c r="BC10702" i="5"/>
  <c r="BC10703" i="5"/>
  <c r="BC10704" i="5"/>
  <c r="BC10705" i="5"/>
  <c r="BC10706" i="5"/>
  <c r="BC10707" i="5"/>
  <c r="BC10708" i="5"/>
  <c r="BC10709" i="5"/>
  <c r="BC10710" i="5"/>
  <c r="BC10711" i="5"/>
  <c r="BC10712" i="5"/>
  <c r="BC10713" i="5"/>
  <c r="BC10714" i="5"/>
  <c r="BC10715" i="5"/>
  <c r="BC10716" i="5"/>
  <c r="BC10717" i="5"/>
  <c r="BC10718" i="5"/>
  <c r="BC10719" i="5"/>
  <c r="BC10720" i="5"/>
  <c r="BC10721" i="5"/>
  <c r="BC10722" i="5"/>
  <c r="BC10723" i="5"/>
  <c r="BC10724" i="5"/>
  <c r="BC10725" i="5"/>
  <c r="BC10726" i="5"/>
  <c r="BC10727" i="5"/>
  <c r="BC10728" i="5"/>
  <c r="BC10729" i="5"/>
  <c r="BC10730" i="5"/>
  <c r="BC10731" i="5"/>
  <c r="BC10732" i="5"/>
  <c r="BC10733" i="5"/>
  <c r="BC10734" i="5"/>
  <c r="BC10735" i="5"/>
  <c r="BC10736" i="5"/>
  <c r="BC10737" i="5"/>
  <c r="BC10738" i="5"/>
  <c r="BC10739" i="5"/>
  <c r="BC10740" i="5"/>
  <c r="BC10741" i="5"/>
  <c r="BC10742" i="5"/>
  <c r="BC10743" i="5"/>
  <c r="BC10744" i="5"/>
  <c r="BC10745" i="5"/>
  <c r="BC10746" i="5"/>
  <c r="BC10747" i="5"/>
  <c r="BC10748" i="5"/>
  <c r="BC10749" i="5"/>
  <c r="BC10750" i="5"/>
  <c r="BC10751" i="5"/>
  <c r="BC10752" i="5"/>
  <c r="BC10753" i="5"/>
  <c r="BC10754" i="5"/>
  <c r="BC10755" i="5"/>
  <c r="BC10756" i="5"/>
  <c r="BC10757" i="5"/>
  <c r="BC10758" i="5"/>
  <c r="BC10759" i="5"/>
  <c r="BC10760" i="5"/>
  <c r="BC10761" i="5"/>
  <c r="BC10762" i="5"/>
  <c r="BC10763" i="5"/>
  <c r="BC10764" i="5"/>
  <c r="BC10765" i="5"/>
  <c r="BC10766" i="5"/>
  <c r="BC10767" i="5"/>
  <c r="BC10768" i="5"/>
  <c r="BC10769" i="5"/>
  <c r="BC10770" i="5"/>
  <c r="BC10771" i="5"/>
  <c r="BC10772" i="5"/>
  <c r="BC10773" i="5"/>
  <c r="BC10774" i="5"/>
  <c r="BC10775" i="5"/>
  <c r="BC10776" i="5"/>
  <c r="BC10777" i="5"/>
  <c r="BC10778" i="5"/>
  <c r="BC10779" i="5"/>
  <c r="BC10780" i="5"/>
  <c r="BC10781" i="5"/>
  <c r="BC10782" i="5"/>
  <c r="BC10783" i="5"/>
  <c r="BC10784" i="5"/>
  <c r="BC10785" i="5"/>
  <c r="BC10786" i="5"/>
  <c r="BC10787" i="5"/>
  <c r="BC10788" i="5"/>
  <c r="BC10789" i="5"/>
  <c r="BC10790" i="5"/>
  <c r="BC10791" i="5"/>
  <c r="BC10792" i="5"/>
  <c r="BC10793" i="5"/>
  <c r="BC10794" i="5"/>
  <c r="BC10795" i="5"/>
  <c r="BC10796" i="5"/>
  <c r="BC10797" i="5"/>
  <c r="BC10798" i="5"/>
  <c r="BC10799" i="5"/>
  <c r="BC10800" i="5"/>
  <c r="BC10801" i="5"/>
  <c r="BC10802" i="5"/>
  <c r="BC10803" i="5"/>
  <c r="BC10804" i="5"/>
  <c r="BC10805" i="5"/>
  <c r="BC10806" i="5"/>
  <c r="BC10807" i="5"/>
  <c r="BC10808" i="5"/>
  <c r="BC10809" i="5"/>
  <c r="BC10810" i="5"/>
  <c r="BC10811" i="5"/>
  <c r="BC10812" i="5"/>
  <c r="BC10813" i="5"/>
  <c r="BC10814" i="5"/>
  <c r="BC10815" i="5"/>
  <c r="BC10816" i="5"/>
  <c r="BC10817" i="5"/>
  <c r="BC10818" i="5"/>
  <c r="BC10819" i="5"/>
  <c r="BC10820" i="5"/>
  <c r="BC10821" i="5"/>
  <c r="BC10822" i="5"/>
  <c r="BC10823" i="5"/>
  <c r="BC10824" i="5"/>
  <c r="BC10825" i="5"/>
  <c r="BC10826" i="5"/>
  <c r="BC10827" i="5"/>
  <c r="BC10828" i="5"/>
  <c r="BC10829" i="5"/>
  <c r="BC10830" i="5"/>
  <c r="BC10831" i="5"/>
  <c r="BC10832" i="5"/>
  <c r="BC10833" i="5"/>
  <c r="BC10834" i="5"/>
  <c r="BC10835" i="5"/>
  <c r="BC10836" i="5"/>
  <c r="BC10837" i="5"/>
  <c r="BC10838" i="5"/>
  <c r="BC10839" i="5"/>
  <c r="BC10840" i="5"/>
  <c r="BC10841" i="5"/>
  <c r="BC10842" i="5"/>
  <c r="BC10843" i="5"/>
  <c r="BC10844" i="5"/>
  <c r="BC10845" i="5"/>
  <c r="BC10846" i="5"/>
  <c r="BC10847" i="5"/>
  <c r="BC10848" i="5"/>
  <c r="BC10849" i="5"/>
  <c r="BC10850" i="5"/>
  <c r="BC10851" i="5"/>
  <c r="BC10852" i="5"/>
  <c r="BC10853" i="5"/>
  <c r="BC10854" i="5"/>
  <c r="BC10855" i="5"/>
  <c r="BC10856" i="5"/>
  <c r="BC10857" i="5"/>
  <c r="BC10858" i="5"/>
  <c r="BC10859" i="5"/>
  <c r="BC10860" i="5"/>
  <c r="BC10861" i="5"/>
  <c r="BC10862" i="5"/>
  <c r="BC10863" i="5"/>
  <c r="BC10864" i="5"/>
  <c r="BC10865" i="5"/>
  <c r="BC10866" i="5"/>
  <c r="BC10867" i="5"/>
  <c r="BC10868" i="5"/>
  <c r="BC10869" i="5"/>
  <c r="BC10870" i="5"/>
  <c r="BC10871" i="5"/>
  <c r="BC10872" i="5"/>
  <c r="BC10873" i="5"/>
  <c r="BC10874" i="5"/>
  <c r="BC10875" i="5"/>
  <c r="BC10876" i="5"/>
  <c r="BC10877" i="5"/>
  <c r="BC10878" i="5"/>
  <c r="BC10879" i="5"/>
  <c r="BC10880" i="5"/>
  <c r="BC10881" i="5"/>
  <c r="BC10882" i="5"/>
  <c r="BC10883" i="5"/>
  <c r="BC10884" i="5"/>
  <c r="BC10885" i="5"/>
  <c r="BC10886" i="5"/>
  <c r="BC10887" i="5"/>
  <c r="BC10888" i="5"/>
  <c r="BC10889" i="5"/>
  <c r="BC10890" i="5"/>
  <c r="BC10891" i="5"/>
  <c r="BC10892" i="5"/>
  <c r="BC10893" i="5"/>
  <c r="BC10894" i="5"/>
  <c r="BC10895" i="5"/>
  <c r="BC10896" i="5"/>
  <c r="BC10897" i="5"/>
  <c r="BC10898" i="5"/>
  <c r="BC10899" i="5"/>
  <c r="BC10900" i="5"/>
  <c r="BC10901" i="5"/>
  <c r="BC10902" i="5"/>
  <c r="BC10903" i="5"/>
  <c r="BC10904" i="5"/>
  <c r="BC10905" i="5"/>
  <c r="BC10906" i="5"/>
  <c r="BC10907" i="5"/>
  <c r="BC10908" i="5"/>
  <c r="BC10909" i="5"/>
  <c r="BC10910" i="5"/>
  <c r="BC10911" i="5"/>
  <c r="BC10912" i="5"/>
  <c r="BC10913" i="5"/>
  <c r="BC10914" i="5"/>
  <c r="BC10915" i="5"/>
  <c r="BC10916" i="5"/>
  <c r="BC10917" i="5"/>
  <c r="BC10918" i="5"/>
  <c r="BC10919" i="5"/>
  <c r="BC10920" i="5"/>
  <c r="BC10921" i="5"/>
  <c r="BC10922" i="5"/>
  <c r="BC10923" i="5"/>
  <c r="BC10924" i="5"/>
  <c r="BC10925" i="5"/>
  <c r="BC10926" i="5"/>
  <c r="BC10927" i="5"/>
  <c r="BC10928" i="5"/>
  <c r="BC10929" i="5"/>
  <c r="BC10930" i="5"/>
  <c r="BC10931" i="5"/>
  <c r="BC10932" i="5"/>
  <c r="BC10933" i="5"/>
  <c r="BC10934" i="5"/>
  <c r="BC10935" i="5"/>
  <c r="BC10936" i="5"/>
  <c r="BC10937" i="5"/>
  <c r="BC10938" i="5"/>
  <c r="BC10939" i="5"/>
  <c r="BC10940" i="5"/>
  <c r="BC10941" i="5"/>
  <c r="BC10942" i="5"/>
  <c r="BC10943" i="5"/>
  <c r="BC10944" i="5"/>
  <c r="BC10945" i="5"/>
  <c r="BC10946" i="5"/>
  <c r="BC10947" i="5"/>
  <c r="BC10948" i="5"/>
  <c r="BC10949" i="5"/>
  <c r="BC10950" i="5"/>
  <c r="BC10951" i="5"/>
  <c r="BC10952" i="5"/>
  <c r="BC10953" i="5"/>
  <c r="BC10954" i="5"/>
  <c r="BC10955" i="5"/>
  <c r="BC10956" i="5"/>
  <c r="BC10957" i="5"/>
  <c r="BC10958" i="5"/>
  <c r="BC10959" i="5"/>
  <c r="BC10960" i="5"/>
  <c r="BC10961" i="5"/>
  <c r="BC10962" i="5"/>
  <c r="BC10963" i="5"/>
  <c r="BC10964" i="5"/>
  <c r="BC10965" i="5"/>
  <c r="BC10966" i="5"/>
  <c r="BC10967" i="5"/>
  <c r="BC10968" i="5"/>
  <c r="BC10969" i="5"/>
  <c r="BC10970" i="5"/>
  <c r="BC10971" i="5"/>
  <c r="BC10972" i="5"/>
  <c r="BC10973" i="5"/>
  <c r="BC10974" i="5"/>
  <c r="BC10975" i="5"/>
  <c r="BC10976" i="5"/>
  <c r="BC10977" i="5"/>
  <c r="BC10978" i="5"/>
  <c r="BC10979" i="5"/>
  <c r="BC10980" i="5"/>
  <c r="BC10981" i="5"/>
  <c r="BC10982" i="5"/>
  <c r="BC10983" i="5"/>
  <c r="BC10984" i="5"/>
  <c r="BC10985" i="5"/>
  <c r="BC10986" i="5"/>
  <c r="BC10987" i="5"/>
  <c r="BC10988" i="5"/>
  <c r="BC10989" i="5"/>
  <c r="BC10990" i="5"/>
  <c r="BC10991" i="5"/>
  <c r="BC10992" i="5"/>
  <c r="BC10993" i="5"/>
  <c r="BC10994" i="5"/>
  <c r="BC10995" i="5"/>
  <c r="BC10996" i="5"/>
  <c r="BC10997" i="5"/>
  <c r="BC10998" i="5"/>
  <c r="BC10999" i="5"/>
  <c r="BC11000" i="5"/>
  <c r="BC11001" i="5"/>
  <c r="BC11002" i="5"/>
  <c r="BC11003" i="5"/>
  <c r="BC11004" i="5"/>
  <c r="BC11005" i="5"/>
  <c r="BC11006" i="5"/>
  <c r="BC11007" i="5"/>
  <c r="BC11008" i="5"/>
  <c r="BC11009" i="5"/>
  <c r="BC11010" i="5"/>
  <c r="BC11011" i="5"/>
  <c r="BC11012" i="5"/>
  <c r="BC11013" i="5"/>
  <c r="BC11014" i="5"/>
  <c r="BC11015" i="5"/>
  <c r="BC11016" i="5"/>
  <c r="BC11017" i="5"/>
  <c r="BC11018" i="5"/>
  <c r="BC11019" i="5"/>
  <c r="BC11020" i="5"/>
  <c r="BC11021" i="5"/>
  <c r="BC11022" i="5"/>
  <c r="BC11023" i="5"/>
  <c r="BC11024" i="5"/>
  <c r="BC11025" i="5"/>
  <c r="BC11026" i="5"/>
  <c r="BC11027" i="5"/>
  <c r="BC11028" i="5"/>
  <c r="BC11029" i="5"/>
  <c r="BC11030" i="5"/>
  <c r="BC11031" i="5"/>
  <c r="BC11032" i="5"/>
  <c r="BC11033" i="5"/>
  <c r="BC11034" i="5"/>
  <c r="BC11035" i="5"/>
  <c r="BC11036" i="5"/>
  <c r="BC11037" i="5"/>
  <c r="BC11038" i="5"/>
  <c r="BC11039" i="5"/>
  <c r="BC11040" i="5"/>
  <c r="BC11041" i="5"/>
  <c r="BC11042" i="5"/>
  <c r="BC11043" i="5"/>
  <c r="BC11044" i="5"/>
  <c r="BC11045" i="5"/>
  <c r="BC11046" i="5"/>
  <c r="BC11047" i="5"/>
  <c r="BC11048" i="5"/>
  <c r="BC11049" i="5"/>
  <c r="BC11050" i="5"/>
  <c r="BC11051" i="5"/>
  <c r="BC11052" i="5"/>
  <c r="BC11053" i="5"/>
  <c r="BC11054" i="5"/>
  <c r="BC11055" i="5"/>
  <c r="BC11056" i="5"/>
  <c r="BC11057" i="5"/>
  <c r="BC11058" i="5"/>
  <c r="BC11059" i="5"/>
  <c r="BC11060" i="5"/>
  <c r="BC11061" i="5"/>
  <c r="BC11062" i="5"/>
  <c r="BC11063" i="5"/>
  <c r="BC11064" i="5"/>
  <c r="BC11065" i="5"/>
  <c r="BC11066" i="5"/>
  <c r="BC11067" i="5"/>
  <c r="BC11068" i="5"/>
  <c r="BC11069" i="5"/>
  <c r="BC11070" i="5"/>
  <c r="BC11071" i="5"/>
  <c r="BC11072" i="5"/>
  <c r="BC11073" i="5"/>
  <c r="BC11074" i="5"/>
  <c r="BC11075" i="5"/>
  <c r="BC11076" i="5"/>
  <c r="BC11077" i="5"/>
  <c r="BC11078" i="5"/>
  <c r="BC11079" i="5"/>
  <c r="BC11080" i="5"/>
  <c r="BC11081" i="5"/>
  <c r="BC11082" i="5"/>
  <c r="BC11083" i="5"/>
  <c r="BC11084" i="5"/>
  <c r="BC11085" i="5"/>
  <c r="BC11086" i="5"/>
  <c r="BC11087" i="5"/>
  <c r="BC11088" i="5"/>
  <c r="BC11089" i="5"/>
  <c r="BC11090" i="5"/>
  <c r="BC11091" i="5"/>
  <c r="BC11092" i="5"/>
  <c r="BC11093" i="5"/>
  <c r="BC11094" i="5"/>
  <c r="BC11095" i="5"/>
  <c r="BC11096" i="5"/>
  <c r="BC11097" i="5"/>
  <c r="BC11098" i="5"/>
  <c r="BC11099" i="5"/>
  <c r="BC11100" i="5"/>
  <c r="BC11101" i="5"/>
  <c r="BC11102" i="5"/>
  <c r="BC11103" i="5"/>
  <c r="BC11104" i="5"/>
  <c r="BC11105" i="5"/>
  <c r="BC11106" i="5"/>
  <c r="BC11107" i="5"/>
  <c r="BC11108" i="5"/>
  <c r="BC11109" i="5"/>
  <c r="BC11110" i="5"/>
  <c r="BC11111" i="5"/>
  <c r="BC11112" i="5"/>
  <c r="BC11113" i="5"/>
  <c r="BC11114" i="5"/>
  <c r="BC11115" i="5"/>
  <c r="BC11116" i="5"/>
  <c r="BC11117" i="5"/>
  <c r="BC11118" i="5"/>
  <c r="BC11119" i="5"/>
  <c r="BC11120" i="5"/>
  <c r="BC11121" i="5"/>
  <c r="BC11122" i="5"/>
  <c r="BC11123" i="5"/>
  <c r="BC11124" i="5"/>
  <c r="BC11125" i="5"/>
  <c r="BC11126" i="5"/>
  <c r="BC11127" i="5"/>
  <c r="BC11128" i="5"/>
  <c r="BC11129" i="5"/>
  <c r="BC11130" i="5"/>
  <c r="BC11131" i="5"/>
  <c r="BC11132" i="5"/>
  <c r="BC11133" i="5"/>
  <c r="BC11134" i="5"/>
  <c r="BC11135" i="5"/>
  <c r="BC11136" i="5"/>
  <c r="BC11137" i="5"/>
  <c r="BC11138" i="5"/>
  <c r="BC11139" i="5"/>
  <c r="BC11140" i="5"/>
  <c r="BC11141" i="5"/>
  <c r="BC11142" i="5"/>
  <c r="BC11143" i="5"/>
  <c r="BC11144" i="5"/>
  <c r="BC11145" i="5"/>
  <c r="BC11146" i="5"/>
  <c r="BC11147" i="5"/>
  <c r="BC11148" i="5"/>
  <c r="BC11149" i="5"/>
  <c r="BC11150" i="5"/>
  <c r="BC11151" i="5"/>
  <c r="BC11152" i="5"/>
  <c r="BC11153" i="5"/>
  <c r="BC11154" i="5"/>
  <c r="BC11155" i="5"/>
  <c r="BC11156" i="5"/>
  <c r="BC11157" i="5"/>
  <c r="BC11158" i="5"/>
  <c r="BC11159" i="5"/>
  <c r="BC11160" i="5"/>
  <c r="BC11161" i="5"/>
  <c r="BC11162" i="5"/>
  <c r="BC11163" i="5"/>
  <c r="BC11164" i="5"/>
  <c r="BC11165" i="5"/>
  <c r="BC11166" i="5"/>
  <c r="BC11167" i="5"/>
  <c r="BC11168" i="5"/>
  <c r="BC11169" i="5"/>
  <c r="BC11170" i="5"/>
  <c r="BC11171" i="5"/>
  <c r="BC11172" i="5"/>
  <c r="BC11173" i="5"/>
  <c r="BC11174" i="5"/>
  <c r="BC11175" i="5"/>
  <c r="BC11176" i="5"/>
  <c r="BC11177" i="5"/>
  <c r="BC11178" i="5"/>
  <c r="BC11179" i="5"/>
  <c r="BC11180" i="5"/>
  <c r="BC11181" i="5"/>
  <c r="BC11182" i="5"/>
  <c r="BC11183" i="5"/>
  <c r="BC11184" i="5"/>
  <c r="BC11185" i="5"/>
  <c r="BC11186" i="5"/>
  <c r="BC11187" i="5"/>
  <c r="BC11188" i="5"/>
  <c r="BC11189" i="5"/>
  <c r="BC11190" i="5"/>
  <c r="BC11191" i="5"/>
  <c r="BC11192" i="5"/>
  <c r="BC11193" i="5"/>
  <c r="BC11194" i="5"/>
  <c r="BC11195" i="5"/>
  <c r="BC11196" i="5"/>
  <c r="BC11197" i="5"/>
  <c r="BC11198" i="5"/>
  <c r="BC11199" i="5"/>
  <c r="BC11200" i="5"/>
  <c r="BC11201" i="5"/>
  <c r="BC11202" i="5"/>
  <c r="BC11203" i="5"/>
  <c r="BC11204" i="5"/>
  <c r="BC11205" i="5"/>
  <c r="BC11206" i="5"/>
  <c r="BC11207" i="5"/>
  <c r="BC11208" i="5"/>
  <c r="BC11209" i="5"/>
  <c r="BC11210" i="5"/>
  <c r="BC11211" i="5"/>
  <c r="BC11212" i="5"/>
  <c r="BC11213" i="5"/>
  <c r="BC11214" i="5"/>
  <c r="BC11215" i="5"/>
  <c r="BC11216" i="5"/>
  <c r="BC11217" i="5"/>
  <c r="BC11218" i="5"/>
  <c r="BC11219" i="5"/>
  <c r="BC11220" i="5"/>
  <c r="BC11221" i="5"/>
  <c r="BC11222" i="5"/>
  <c r="BC11223" i="5"/>
  <c r="BC11224" i="5"/>
  <c r="BC11225" i="5"/>
  <c r="BC11226" i="5"/>
  <c r="BC11227" i="5"/>
  <c r="BC11228" i="5"/>
  <c r="BC11229" i="5"/>
  <c r="BC11230" i="5"/>
  <c r="BC11231" i="5"/>
  <c r="BC11232" i="5"/>
  <c r="BC11233" i="5"/>
  <c r="BC11234" i="5"/>
  <c r="BC11235" i="5"/>
  <c r="BC11236" i="5"/>
  <c r="BC11237" i="5"/>
  <c r="BC11238" i="5"/>
  <c r="BC11239" i="5"/>
  <c r="BC11240" i="5"/>
  <c r="BC11241" i="5"/>
  <c r="BC11242" i="5"/>
  <c r="BC11243" i="5"/>
  <c r="BC11244" i="5"/>
  <c r="BC11245" i="5"/>
  <c r="BC11246" i="5"/>
  <c r="BC11247" i="5"/>
  <c r="BC11248" i="5"/>
  <c r="BC11249" i="5"/>
  <c r="BC11250" i="5"/>
  <c r="BC11251" i="5"/>
  <c r="BC11252" i="5"/>
  <c r="BC11253" i="5"/>
  <c r="BC11254" i="5"/>
  <c r="BC11255" i="5"/>
  <c r="BC11256" i="5"/>
  <c r="BC11257" i="5"/>
  <c r="BC11258" i="5"/>
  <c r="BC11259" i="5"/>
  <c r="BC11260" i="5"/>
  <c r="BC11261" i="5"/>
  <c r="BC11262" i="5"/>
  <c r="BC11263" i="5"/>
  <c r="BC11264" i="5"/>
  <c r="BC11265" i="5"/>
  <c r="BC11266" i="5"/>
  <c r="BC11267" i="5"/>
  <c r="BC11268" i="5"/>
  <c r="BC11269" i="5"/>
  <c r="BC11270" i="5"/>
  <c r="BC11271" i="5"/>
  <c r="BC11272" i="5"/>
  <c r="BC11273" i="5"/>
  <c r="BC11274" i="5"/>
  <c r="BC11275" i="5"/>
  <c r="BC11276" i="5"/>
  <c r="BC11277" i="5"/>
  <c r="BC11278" i="5"/>
  <c r="BC11279" i="5"/>
  <c r="BC11280" i="5"/>
  <c r="BC11281" i="5"/>
  <c r="BC11282" i="5"/>
  <c r="BC11283" i="5"/>
  <c r="BC11284" i="5"/>
  <c r="BC11285" i="5"/>
  <c r="BC11286" i="5"/>
  <c r="BC11287" i="5"/>
  <c r="BC11288" i="5"/>
  <c r="BC11289" i="5"/>
  <c r="BC11290" i="5"/>
  <c r="BC11291" i="5"/>
  <c r="BC11292" i="5"/>
  <c r="BC11293" i="5"/>
  <c r="BC11294" i="5"/>
  <c r="BC11295" i="5"/>
  <c r="BC11296" i="5"/>
  <c r="BC11297" i="5"/>
  <c r="BC11298" i="5"/>
  <c r="BC11299" i="5"/>
  <c r="BC11300" i="5"/>
  <c r="BC11301" i="5"/>
  <c r="BC11302" i="5"/>
  <c r="BC11303" i="5"/>
  <c r="BC11304" i="5"/>
  <c r="BC11305" i="5"/>
  <c r="BC11306" i="5"/>
  <c r="BC11307" i="5"/>
  <c r="BC11308" i="5"/>
  <c r="BC11309" i="5"/>
  <c r="BC11310" i="5"/>
  <c r="BC11311" i="5"/>
  <c r="BC11312" i="5"/>
  <c r="BC11313" i="5"/>
  <c r="BC11314" i="5"/>
  <c r="BC11315" i="5"/>
  <c r="BC11316" i="5"/>
  <c r="BC11317" i="5"/>
  <c r="BC11318" i="5"/>
  <c r="BC11319" i="5"/>
  <c r="BC11320" i="5"/>
  <c r="BC11321" i="5"/>
  <c r="BC11322" i="5"/>
  <c r="BC11323" i="5"/>
  <c r="BC11324" i="5"/>
  <c r="BC11325" i="5"/>
  <c r="BC11326" i="5"/>
  <c r="BC11327" i="5"/>
  <c r="BC11328" i="5"/>
  <c r="BC11329" i="5"/>
  <c r="BC11330" i="5"/>
  <c r="BC11331" i="5"/>
  <c r="BC11332" i="5"/>
  <c r="BC11333" i="5"/>
  <c r="BC11334" i="5"/>
  <c r="BC11335" i="5"/>
  <c r="BC11336" i="5"/>
  <c r="BC11337" i="5"/>
  <c r="BC11338" i="5"/>
  <c r="BC11339" i="5"/>
  <c r="BC11340" i="5"/>
  <c r="BC11341" i="5"/>
  <c r="BC11342" i="5"/>
  <c r="BC11343" i="5"/>
  <c r="BC11344" i="5"/>
  <c r="BC11345" i="5"/>
  <c r="BC11346" i="5"/>
  <c r="BC11347" i="5"/>
  <c r="BC11348" i="5"/>
  <c r="BC11349" i="5"/>
  <c r="BC11350" i="5"/>
  <c r="BC11351" i="5"/>
  <c r="BC11352" i="5"/>
  <c r="BC11353" i="5"/>
  <c r="BC11354" i="5"/>
  <c r="BC11355" i="5"/>
  <c r="BC11356" i="5"/>
  <c r="BC11357" i="5"/>
  <c r="BC11358" i="5"/>
  <c r="BC11359" i="5"/>
  <c r="BC11360" i="5"/>
  <c r="BC11361" i="5"/>
  <c r="BC11362" i="5"/>
  <c r="BC11363" i="5"/>
  <c r="BC11364" i="5"/>
  <c r="BC11365" i="5"/>
  <c r="BC11366" i="5"/>
  <c r="BC11367" i="5"/>
  <c r="BC11368" i="5"/>
  <c r="BC11369" i="5"/>
  <c r="BC11370" i="5"/>
  <c r="BC11371" i="5"/>
  <c r="BC11372" i="5"/>
  <c r="BC11373" i="5"/>
  <c r="BC11374" i="5"/>
  <c r="BC11375" i="5"/>
  <c r="BC11376" i="5"/>
  <c r="BC11377" i="5"/>
  <c r="BC11378" i="5"/>
  <c r="BC11379" i="5"/>
  <c r="BC11380" i="5"/>
  <c r="BC11381" i="5"/>
  <c r="BC11382" i="5"/>
  <c r="BC11383" i="5"/>
  <c r="BC11384" i="5"/>
  <c r="BC11385" i="5"/>
  <c r="BC11386" i="5"/>
  <c r="BC11387" i="5"/>
  <c r="BC11388" i="5"/>
  <c r="BC11389" i="5"/>
  <c r="BC11390" i="5"/>
  <c r="BC11391" i="5"/>
  <c r="BC11392" i="5"/>
  <c r="BC11393" i="5"/>
  <c r="BC11394" i="5"/>
  <c r="BC11395" i="5"/>
  <c r="BC11396" i="5"/>
  <c r="BC11397" i="5"/>
  <c r="BC11398" i="5"/>
  <c r="BC11399" i="5"/>
  <c r="BC11400" i="5"/>
  <c r="BC11401" i="5"/>
  <c r="BC11402" i="5"/>
  <c r="BC11403" i="5"/>
  <c r="BC11404" i="5"/>
  <c r="BC11405" i="5"/>
  <c r="BC11406" i="5"/>
  <c r="BC11407" i="5"/>
  <c r="BC11408" i="5"/>
  <c r="BC11409" i="5"/>
  <c r="BC11410" i="5"/>
  <c r="BC11411" i="5"/>
  <c r="BC11412" i="5"/>
  <c r="BC11413" i="5"/>
  <c r="BC11414" i="5"/>
  <c r="BC11415" i="5"/>
  <c r="BC11416" i="5"/>
  <c r="BC11417" i="5"/>
  <c r="BC11418" i="5"/>
  <c r="BC11419" i="5"/>
  <c r="BC11420" i="5"/>
  <c r="BC11421" i="5"/>
  <c r="BC11422" i="5"/>
  <c r="BC11423" i="5"/>
  <c r="BC11424" i="5"/>
  <c r="BC11425" i="5"/>
  <c r="BC11426" i="5"/>
  <c r="BC11427" i="5"/>
  <c r="BC11428" i="5"/>
  <c r="BC11429" i="5"/>
  <c r="BC11430" i="5"/>
  <c r="BC11431" i="5"/>
  <c r="BC11432" i="5"/>
  <c r="BC11433" i="5"/>
  <c r="BC11434" i="5"/>
  <c r="BC11435" i="5"/>
  <c r="BC11436" i="5"/>
  <c r="BC11437" i="5"/>
  <c r="BC11438" i="5"/>
  <c r="BC11439" i="5"/>
  <c r="BC11440" i="5"/>
  <c r="BC11441" i="5"/>
  <c r="BC11442" i="5"/>
  <c r="BC11443" i="5"/>
  <c r="BC11444" i="5"/>
  <c r="BC11445" i="5"/>
  <c r="BC11446" i="5"/>
  <c r="BC11447" i="5"/>
  <c r="BC11448" i="5"/>
  <c r="BC11449" i="5"/>
  <c r="BC11450" i="5"/>
  <c r="BC11451" i="5"/>
  <c r="BC11452" i="5"/>
  <c r="BC11453" i="5"/>
  <c r="BC11454" i="5"/>
  <c r="BC11455" i="5"/>
  <c r="BC11456" i="5"/>
  <c r="BC11457" i="5"/>
  <c r="BC11458" i="5"/>
  <c r="BC11459" i="5"/>
  <c r="BC11460" i="5"/>
  <c r="BC11461" i="5"/>
  <c r="BC11462" i="5"/>
  <c r="BC11463" i="5"/>
  <c r="BC11464" i="5"/>
  <c r="BC11465" i="5"/>
  <c r="BC11466" i="5"/>
  <c r="BC11467" i="5"/>
  <c r="BC11468" i="5"/>
  <c r="BC11469" i="5"/>
  <c r="BC11470" i="5"/>
  <c r="BC11471" i="5"/>
  <c r="BC11472" i="5"/>
  <c r="BC11473" i="5"/>
  <c r="BC11474" i="5"/>
  <c r="BC11475" i="5"/>
  <c r="BC11476" i="5"/>
  <c r="BC11477" i="5"/>
  <c r="BC11478" i="5"/>
  <c r="BC11479" i="5"/>
  <c r="BC11480" i="5"/>
  <c r="BC11481" i="5"/>
  <c r="BC11482" i="5"/>
  <c r="BC11483" i="5"/>
  <c r="BC11484" i="5"/>
  <c r="BC11485" i="5"/>
  <c r="BC11486" i="5"/>
  <c r="BC11487" i="5"/>
  <c r="BC11488" i="5"/>
  <c r="BC11489" i="5"/>
  <c r="BC11490" i="5"/>
  <c r="BC11491" i="5"/>
  <c r="BC11492" i="5"/>
  <c r="BC11493" i="5"/>
  <c r="BC11494" i="5"/>
  <c r="BC11495" i="5"/>
  <c r="BC11496" i="5"/>
  <c r="BC11497" i="5"/>
  <c r="BC11498" i="5"/>
  <c r="BC11499" i="5"/>
  <c r="BC11500" i="5"/>
  <c r="BC11501" i="5"/>
  <c r="BC11502" i="5"/>
  <c r="BC11503" i="5"/>
  <c r="BC11504" i="5"/>
  <c r="BC11505" i="5"/>
  <c r="BC11506" i="5"/>
  <c r="BC11507" i="5"/>
  <c r="BC11508" i="5"/>
  <c r="BC11509" i="5"/>
  <c r="BC11510" i="5"/>
  <c r="BC11511" i="5"/>
  <c r="BC11512" i="5"/>
  <c r="BC11513" i="5"/>
  <c r="BC11514" i="5"/>
  <c r="BC11515" i="5"/>
  <c r="BC11516" i="5"/>
  <c r="BC11517" i="5"/>
  <c r="BC11518" i="5"/>
  <c r="BC11519" i="5"/>
  <c r="BC11520" i="5"/>
  <c r="BC11521" i="5"/>
  <c r="BC11522" i="5"/>
  <c r="BC11523" i="5"/>
  <c r="BC11524" i="5"/>
  <c r="BC11525" i="5"/>
  <c r="BC11526" i="5"/>
  <c r="BC11527" i="5"/>
  <c r="BC11528" i="5"/>
  <c r="BC11529" i="5"/>
  <c r="BC11530" i="5"/>
  <c r="BC11531" i="5"/>
  <c r="BC11532" i="5"/>
  <c r="BC11533" i="5"/>
  <c r="BC11534" i="5"/>
  <c r="BC11535" i="5"/>
  <c r="BC11536" i="5"/>
  <c r="BC11537" i="5"/>
  <c r="BC11538" i="5"/>
  <c r="BC11539" i="5"/>
  <c r="BC11540" i="5"/>
  <c r="BC11541" i="5"/>
  <c r="BC11542" i="5"/>
  <c r="BC11543" i="5"/>
  <c r="BC11544" i="5"/>
  <c r="BC11545" i="5"/>
  <c r="BC11546" i="5"/>
  <c r="BC11547" i="5"/>
  <c r="BC11548" i="5"/>
  <c r="BC11549" i="5"/>
  <c r="BC11550" i="5"/>
  <c r="BC11551" i="5"/>
  <c r="BC11552" i="5"/>
  <c r="BC11553" i="5"/>
  <c r="BC11554" i="5"/>
  <c r="BC11555" i="5"/>
  <c r="BC11556" i="5"/>
  <c r="BC11557" i="5"/>
  <c r="BC11558" i="5"/>
  <c r="BC11559" i="5"/>
  <c r="BC11560" i="5"/>
  <c r="BC11561" i="5"/>
  <c r="BC11562" i="5"/>
  <c r="BC11563" i="5"/>
  <c r="BC11564" i="5"/>
  <c r="BC11565" i="5"/>
  <c r="BC11566" i="5"/>
  <c r="BC11567" i="5"/>
  <c r="BC11568" i="5"/>
  <c r="BC11569" i="5"/>
  <c r="BC11570" i="5"/>
  <c r="BC11571" i="5"/>
  <c r="BC11572" i="5"/>
  <c r="BC11573" i="5"/>
  <c r="BC11574" i="5"/>
  <c r="BC11575" i="5"/>
  <c r="BC11576" i="5"/>
  <c r="BC11577" i="5"/>
  <c r="BC11578" i="5"/>
  <c r="BC11579" i="5"/>
  <c r="BC11580" i="5"/>
  <c r="BC11581" i="5"/>
  <c r="BC11582" i="5"/>
  <c r="BC11583" i="5"/>
  <c r="BC11584" i="5"/>
  <c r="BC11585" i="5"/>
  <c r="BC11586" i="5"/>
  <c r="BC11587" i="5"/>
  <c r="BC11588" i="5"/>
  <c r="BC11589" i="5"/>
  <c r="BC11590" i="5"/>
  <c r="BC11591" i="5"/>
  <c r="BC11592" i="5"/>
  <c r="BC11593" i="5"/>
  <c r="BC11594" i="5"/>
  <c r="BC11595" i="5"/>
  <c r="BC11596" i="5"/>
  <c r="BC11597" i="5"/>
  <c r="BC11598" i="5"/>
  <c r="BC11599" i="5"/>
  <c r="BC11600" i="5"/>
  <c r="BC11601" i="5"/>
  <c r="BC11602" i="5"/>
  <c r="BC11603" i="5"/>
  <c r="BC11604" i="5"/>
  <c r="BC11605" i="5"/>
  <c r="BC11606" i="5"/>
  <c r="BC11607" i="5"/>
  <c r="BC11608" i="5"/>
  <c r="BC11609" i="5"/>
  <c r="BC11610" i="5"/>
  <c r="BC11611" i="5"/>
  <c r="BC11612" i="5"/>
  <c r="BC11613" i="5"/>
  <c r="BC11614" i="5"/>
  <c r="BC11615" i="5"/>
  <c r="BC11616" i="5"/>
  <c r="BC11617" i="5"/>
  <c r="BC11618" i="5"/>
  <c r="BC11619" i="5"/>
  <c r="BC11620" i="5"/>
  <c r="BC11621" i="5"/>
  <c r="BC11622" i="5"/>
  <c r="BC11623" i="5"/>
  <c r="BC11624" i="5"/>
  <c r="BC11625" i="5"/>
  <c r="BC11626" i="5"/>
  <c r="BC11627" i="5"/>
  <c r="BC11628" i="5"/>
  <c r="BC11629" i="5"/>
  <c r="BC11630" i="5"/>
  <c r="BC11631" i="5"/>
  <c r="BC11632" i="5"/>
  <c r="BC11633" i="5"/>
  <c r="BC11634" i="5"/>
  <c r="BC11635" i="5"/>
  <c r="BC11636" i="5"/>
  <c r="BC11637" i="5"/>
  <c r="BC11638" i="5"/>
  <c r="BC11639" i="5"/>
  <c r="BC11640" i="5"/>
  <c r="BC11641" i="5"/>
  <c r="BC11642" i="5"/>
  <c r="BC11643" i="5"/>
  <c r="BC11644" i="5"/>
  <c r="BC11645" i="5"/>
  <c r="BC11646" i="5"/>
  <c r="BC11647" i="5"/>
  <c r="BC11648" i="5"/>
  <c r="BC11649" i="5"/>
  <c r="BC11650" i="5"/>
  <c r="BC11651" i="5"/>
  <c r="BC11652" i="5"/>
  <c r="BC11653" i="5"/>
  <c r="BC11654" i="5"/>
  <c r="BC11655" i="5"/>
  <c r="BC11656" i="5"/>
  <c r="BC11657" i="5"/>
  <c r="BC11658" i="5"/>
  <c r="BC11659" i="5"/>
  <c r="BC11660" i="5"/>
  <c r="BC11661" i="5"/>
  <c r="BC11662" i="5"/>
  <c r="BC11663" i="5"/>
  <c r="BC11664" i="5"/>
  <c r="BC11665" i="5"/>
  <c r="BC11666" i="5"/>
  <c r="BC11667" i="5"/>
  <c r="BC11668" i="5"/>
  <c r="BC11669" i="5"/>
  <c r="BC11670" i="5"/>
  <c r="BC11671" i="5"/>
  <c r="BC11672" i="5"/>
  <c r="BC11673" i="5"/>
  <c r="BC11674" i="5"/>
  <c r="BC11675" i="5"/>
  <c r="BC11676" i="5"/>
  <c r="BC11677" i="5"/>
  <c r="BC11678" i="5"/>
  <c r="BC11679" i="5"/>
  <c r="BC11680" i="5"/>
  <c r="BC11681" i="5"/>
  <c r="BC11682" i="5"/>
  <c r="BC11683" i="5"/>
  <c r="BC11684" i="5"/>
  <c r="BC11685" i="5"/>
  <c r="BC11686" i="5"/>
  <c r="BC11687" i="5"/>
  <c r="BC11688" i="5"/>
  <c r="BC11689" i="5"/>
  <c r="BC11690" i="5"/>
  <c r="BC11691" i="5"/>
  <c r="BC11692" i="5"/>
  <c r="BC11693" i="5"/>
  <c r="BC11694" i="5"/>
  <c r="BC11695" i="5"/>
  <c r="BC11696" i="5"/>
  <c r="BC11697" i="5"/>
  <c r="BC11698" i="5"/>
  <c r="BC11699" i="5"/>
  <c r="BC11700" i="5"/>
  <c r="BC11701" i="5"/>
  <c r="BC11702" i="5"/>
  <c r="BC11703" i="5"/>
  <c r="BC11704" i="5"/>
  <c r="BC11705" i="5"/>
  <c r="BC11706" i="5"/>
  <c r="BC11707" i="5"/>
  <c r="BC11708" i="5"/>
  <c r="BC11709" i="5"/>
  <c r="BC11710" i="5"/>
  <c r="BC11711" i="5"/>
  <c r="BC11712" i="5"/>
  <c r="BC11713" i="5"/>
  <c r="BC11714" i="5"/>
  <c r="BC11715" i="5"/>
  <c r="BC11716" i="5"/>
  <c r="BC11717" i="5"/>
  <c r="BC11718" i="5"/>
  <c r="BC11719" i="5"/>
  <c r="BC11720" i="5"/>
  <c r="BC11721" i="5"/>
  <c r="BC11722" i="5"/>
  <c r="BC11723" i="5"/>
  <c r="BC11724" i="5"/>
  <c r="BC11725" i="5"/>
  <c r="BC11726" i="5"/>
  <c r="BC11727" i="5"/>
  <c r="BC11728" i="5"/>
  <c r="BC11729" i="5"/>
  <c r="BC11730" i="5"/>
  <c r="BC11731" i="5"/>
  <c r="BC11732" i="5"/>
  <c r="BC11733" i="5"/>
  <c r="BC11734" i="5"/>
  <c r="BC11735" i="5"/>
  <c r="BC11736" i="5"/>
  <c r="BC11737" i="5"/>
  <c r="BC11738" i="5"/>
  <c r="BC11739" i="5"/>
  <c r="BC11740" i="5"/>
  <c r="BC11741" i="5"/>
  <c r="BC11742" i="5"/>
  <c r="BC11743" i="5"/>
  <c r="BC11744" i="5"/>
  <c r="BC11745" i="5"/>
  <c r="BC11746" i="5"/>
  <c r="BC11747" i="5"/>
  <c r="BC11748" i="5"/>
  <c r="BC11749" i="5"/>
  <c r="BC11750" i="5"/>
  <c r="BC11751" i="5"/>
  <c r="BC11752" i="5"/>
  <c r="BC11753" i="5"/>
  <c r="BC11754" i="5"/>
  <c r="BC11755" i="5"/>
  <c r="BC11756" i="5"/>
  <c r="BC11757" i="5"/>
  <c r="BC11758" i="5"/>
  <c r="BC11759" i="5"/>
  <c r="BC11760" i="5"/>
  <c r="BC11761" i="5"/>
  <c r="BC11762" i="5"/>
  <c r="BC11763" i="5"/>
  <c r="BC11764" i="5"/>
  <c r="BC11765" i="5"/>
  <c r="BC11766" i="5"/>
  <c r="BC11767" i="5"/>
  <c r="BC11768" i="5"/>
  <c r="BC11769" i="5"/>
  <c r="BC11770" i="5"/>
  <c r="BC11771" i="5"/>
  <c r="BC11772" i="5"/>
  <c r="BC11773" i="5"/>
  <c r="BC11774" i="5"/>
  <c r="BC11775" i="5"/>
  <c r="BC11776" i="5"/>
  <c r="BC11777" i="5"/>
  <c r="BC11778" i="5"/>
  <c r="BC11779" i="5"/>
  <c r="BC11780" i="5"/>
  <c r="BC11781" i="5"/>
  <c r="BC11782" i="5"/>
  <c r="BC11783" i="5"/>
  <c r="BC11784" i="5"/>
  <c r="BC11785" i="5"/>
  <c r="BC11786" i="5"/>
  <c r="BC11787" i="5"/>
  <c r="BC11788" i="5"/>
  <c r="BC11789" i="5"/>
  <c r="BC11790" i="5"/>
  <c r="BC11791" i="5"/>
  <c r="BC11792" i="5"/>
  <c r="BC11793" i="5"/>
  <c r="BC11794" i="5"/>
  <c r="BC11795" i="5"/>
  <c r="BC11796" i="5"/>
  <c r="BC11797" i="5"/>
  <c r="BC11798" i="5"/>
  <c r="BC11799" i="5"/>
  <c r="BC11800" i="5"/>
  <c r="BC11801" i="5"/>
  <c r="BC11802" i="5"/>
  <c r="BC11803" i="5"/>
  <c r="BC11804" i="5"/>
  <c r="BC11805" i="5"/>
  <c r="BC11806" i="5"/>
  <c r="BC11807" i="5"/>
  <c r="BC11808" i="5"/>
  <c r="BC11809" i="5"/>
  <c r="BC11810" i="5"/>
  <c r="BC11811" i="5"/>
  <c r="BC11812" i="5"/>
  <c r="BC11813" i="5"/>
  <c r="BC11814" i="5"/>
  <c r="BC11815" i="5"/>
  <c r="BC11816" i="5"/>
  <c r="BC11817" i="5"/>
  <c r="BC11818" i="5"/>
  <c r="BC11819" i="5"/>
  <c r="BC11820" i="5"/>
  <c r="BC11821" i="5"/>
  <c r="BC11822" i="5"/>
  <c r="BC11823" i="5"/>
  <c r="BC11824" i="5"/>
  <c r="BC11825" i="5"/>
  <c r="BC11826" i="5"/>
  <c r="BC11827" i="5"/>
  <c r="BC11828" i="5"/>
  <c r="BC11829" i="5"/>
  <c r="BC11830" i="5"/>
  <c r="BC11831" i="5"/>
  <c r="BC11832" i="5"/>
  <c r="BC11833" i="5"/>
  <c r="BC11834" i="5"/>
  <c r="BC11835" i="5"/>
  <c r="BC11836" i="5"/>
  <c r="BC11837" i="5"/>
  <c r="BC11838" i="5"/>
  <c r="BC11839" i="5"/>
  <c r="BC11840" i="5"/>
  <c r="BC11841" i="5"/>
  <c r="BC11842" i="5"/>
  <c r="BC11843" i="5"/>
  <c r="BC11844" i="5"/>
  <c r="BC11845" i="5"/>
  <c r="BC11846" i="5"/>
  <c r="BC11847" i="5"/>
  <c r="BC11848" i="5"/>
  <c r="BC11849" i="5"/>
  <c r="BC11850" i="5"/>
  <c r="BC11851" i="5"/>
  <c r="BC11852" i="5"/>
  <c r="BC11853" i="5"/>
  <c r="BC11854" i="5"/>
  <c r="BC11855" i="5"/>
  <c r="BC11856" i="5"/>
  <c r="BC11857" i="5"/>
  <c r="BC11858" i="5"/>
  <c r="BC11859" i="5"/>
  <c r="BC11860" i="5"/>
  <c r="BC11861" i="5"/>
  <c r="BC11862" i="5"/>
  <c r="BC11863" i="5"/>
  <c r="BC11864" i="5"/>
  <c r="BC11865" i="5"/>
  <c r="BC11866" i="5"/>
  <c r="BC11867" i="5"/>
  <c r="BC11868" i="5"/>
  <c r="BC11869" i="5"/>
  <c r="BC11870" i="5"/>
  <c r="BC11871" i="5"/>
  <c r="BC11872" i="5"/>
  <c r="BC11873" i="5"/>
  <c r="BC11874" i="5"/>
  <c r="BC11875" i="5"/>
  <c r="BC11876" i="5"/>
  <c r="BC11877" i="5"/>
  <c r="BC11878" i="5"/>
  <c r="BC11879" i="5"/>
  <c r="BC11880" i="5"/>
  <c r="BC11881" i="5"/>
  <c r="BC11882" i="5"/>
  <c r="BC11883" i="5"/>
  <c r="BC11884" i="5"/>
  <c r="BC11885" i="5"/>
  <c r="BC11886" i="5"/>
  <c r="BC11887" i="5"/>
  <c r="BC11888" i="5"/>
  <c r="BC11889" i="5"/>
  <c r="BC11890" i="5"/>
  <c r="BC11891" i="5"/>
  <c r="BC11892" i="5"/>
  <c r="BC11893" i="5"/>
  <c r="BC11894" i="5"/>
  <c r="BC11895" i="5"/>
  <c r="BC11896" i="5"/>
  <c r="BC11897" i="5"/>
  <c r="BC11898" i="5"/>
  <c r="BC11899" i="5"/>
  <c r="BC11900" i="5"/>
  <c r="BC11901" i="5"/>
  <c r="BC11902" i="5"/>
  <c r="BC11903" i="5"/>
  <c r="BC11904" i="5"/>
  <c r="BC11905" i="5"/>
  <c r="BC11906" i="5"/>
  <c r="BC11907" i="5"/>
  <c r="BC11908" i="5"/>
  <c r="BC11909" i="5"/>
  <c r="BC11910" i="5"/>
  <c r="BC11911" i="5"/>
  <c r="BC11912" i="5"/>
  <c r="BC11913" i="5"/>
  <c r="BC11914" i="5"/>
  <c r="BC11915" i="5"/>
  <c r="BC11916" i="5"/>
  <c r="BC11917" i="5"/>
  <c r="BC11918" i="5"/>
  <c r="BC11919" i="5"/>
  <c r="BC11920" i="5"/>
  <c r="BC11921" i="5"/>
  <c r="BC11922" i="5"/>
  <c r="BC11923" i="5"/>
  <c r="BC11924" i="5"/>
  <c r="BC11925" i="5"/>
  <c r="BC11926" i="5"/>
  <c r="BC11927" i="5"/>
  <c r="BC11928" i="5"/>
  <c r="BC11929" i="5"/>
  <c r="BC11930" i="5"/>
  <c r="BC11931" i="5"/>
  <c r="BC11932" i="5"/>
  <c r="BC11933" i="5"/>
  <c r="BC11934" i="5"/>
  <c r="BC11935" i="5"/>
  <c r="BC11936" i="5"/>
  <c r="BC11937" i="5"/>
  <c r="BC11938" i="5"/>
  <c r="BC11939" i="5"/>
  <c r="BC11940" i="5"/>
  <c r="BC11941" i="5"/>
  <c r="BC11942" i="5"/>
  <c r="BC11943" i="5"/>
  <c r="BC11944" i="5"/>
  <c r="BC11945" i="5"/>
  <c r="BC11946" i="5"/>
  <c r="BC11947" i="5"/>
  <c r="BC11948" i="5"/>
  <c r="BC11949" i="5"/>
  <c r="BC11950" i="5"/>
  <c r="BC11951" i="5"/>
  <c r="BC11952" i="5"/>
  <c r="BC11953" i="5"/>
  <c r="BC11954" i="5"/>
  <c r="BC11955" i="5"/>
  <c r="BC11956" i="5"/>
  <c r="BC11957" i="5"/>
  <c r="BC11958" i="5"/>
  <c r="BC11959" i="5"/>
  <c r="BC11960" i="5"/>
  <c r="BC11961" i="5"/>
  <c r="BC11962" i="5"/>
  <c r="BC11963" i="5"/>
  <c r="BC11964" i="5"/>
  <c r="BC11965" i="5"/>
  <c r="BC11966" i="5"/>
  <c r="BC11967" i="5"/>
  <c r="BC11968" i="5"/>
  <c r="BC11969" i="5"/>
  <c r="BC11970" i="5"/>
  <c r="BC11971" i="5"/>
  <c r="BC11972" i="5"/>
  <c r="BC11973" i="5"/>
  <c r="BC11974" i="5"/>
  <c r="BC11975" i="5"/>
  <c r="BC11976" i="5"/>
  <c r="BC11977" i="5"/>
  <c r="BC11978" i="5"/>
  <c r="BC11979" i="5"/>
  <c r="BC11980" i="5"/>
  <c r="BC11981" i="5"/>
  <c r="BC11982" i="5"/>
  <c r="BC11983" i="5"/>
  <c r="BC11984" i="5"/>
  <c r="BC11985" i="5"/>
  <c r="BC11986" i="5"/>
  <c r="BC11987" i="5"/>
  <c r="BC11988" i="5"/>
  <c r="BC11989" i="5"/>
  <c r="BC11990" i="5"/>
  <c r="BC11991" i="5"/>
  <c r="BC11992" i="5"/>
  <c r="BC11993" i="5"/>
  <c r="BC11994" i="5"/>
  <c r="BC11995" i="5"/>
  <c r="BC11996" i="5"/>
  <c r="BC11997" i="5"/>
  <c r="BC11998" i="5"/>
  <c r="BC11999" i="5"/>
  <c r="BC12000" i="5"/>
  <c r="BC12001" i="5"/>
  <c r="BC12002" i="5"/>
  <c r="BC12003" i="5"/>
  <c r="BC12004" i="5"/>
  <c r="BC12005" i="5"/>
  <c r="BC12006" i="5"/>
  <c r="BC12007" i="5"/>
  <c r="BC12008" i="5"/>
  <c r="BC12009" i="5"/>
  <c r="BC12010" i="5"/>
  <c r="BC12011" i="5"/>
  <c r="BC12012" i="5"/>
  <c r="BC12013" i="5"/>
  <c r="BC12014" i="5"/>
  <c r="BC12015" i="5"/>
  <c r="BC12016" i="5"/>
  <c r="BC12017" i="5"/>
  <c r="BC12018" i="5"/>
  <c r="BC12019" i="5"/>
  <c r="BC12020" i="5"/>
  <c r="BC12021" i="5"/>
  <c r="BC12022" i="5"/>
  <c r="BC12023" i="5"/>
  <c r="BC12024" i="5"/>
  <c r="BC12025" i="5"/>
  <c r="BC12026" i="5"/>
  <c r="BC12027" i="5"/>
  <c r="BC12028" i="5"/>
  <c r="BC12029" i="5"/>
  <c r="BC12030" i="5"/>
  <c r="BC12031" i="5"/>
  <c r="BC12032" i="5"/>
  <c r="BC12033" i="5"/>
  <c r="BC12034" i="5"/>
  <c r="BC12035" i="5"/>
  <c r="BC12036" i="5"/>
  <c r="BC12037" i="5"/>
  <c r="BC12038" i="5"/>
  <c r="BC12039" i="5"/>
  <c r="BC12040" i="5"/>
  <c r="BC12041" i="5"/>
  <c r="BC12042" i="5"/>
  <c r="BC12043" i="5"/>
  <c r="BC12044" i="5"/>
  <c r="BC12045" i="5"/>
  <c r="BC12046" i="5"/>
  <c r="BC12047" i="5"/>
  <c r="BC12048" i="5"/>
  <c r="BC12049" i="5"/>
  <c r="BC12050" i="5"/>
  <c r="BC12051" i="5"/>
  <c r="BC12052" i="5"/>
  <c r="BC12053" i="5"/>
  <c r="BC12054" i="5"/>
  <c r="BC12055" i="5"/>
  <c r="BC12056" i="5"/>
  <c r="BC12057" i="5"/>
  <c r="BC12058" i="5"/>
  <c r="BC12059" i="5"/>
  <c r="BC12060" i="5"/>
  <c r="BC12061" i="5"/>
  <c r="BC12062" i="5"/>
  <c r="BC12063" i="5"/>
  <c r="BC12064" i="5"/>
  <c r="BC12065" i="5"/>
  <c r="BC12066" i="5"/>
  <c r="BC12067" i="5"/>
  <c r="BC12068" i="5"/>
  <c r="BC12069" i="5"/>
  <c r="BC12070" i="5"/>
  <c r="BC12071" i="5"/>
  <c r="BC12072" i="5"/>
  <c r="BC12073" i="5"/>
  <c r="BC12074" i="5"/>
  <c r="BC12075" i="5"/>
  <c r="BC12076" i="5"/>
  <c r="BC12077" i="5"/>
  <c r="BC12078" i="5"/>
  <c r="BC12079" i="5"/>
  <c r="BC12080" i="5"/>
  <c r="BC12081" i="5"/>
  <c r="BC12082" i="5"/>
  <c r="BC12083" i="5"/>
  <c r="BC12084" i="5"/>
  <c r="BC12085" i="5"/>
  <c r="BC12086" i="5"/>
  <c r="BC12087" i="5"/>
  <c r="BC12088" i="5"/>
  <c r="BC12089" i="5"/>
  <c r="BC12090" i="5"/>
  <c r="BC12091" i="5"/>
  <c r="BC12092" i="5"/>
  <c r="BC12093" i="5"/>
  <c r="BC12094" i="5"/>
  <c r="BC12095" i="5"/>
  <c r="BC12096" i="5"/>
  <c r="BC12097" i="5"/>
  <c r="BC12098" i="5"/>
  <c r="BC12099" i="5"/>
  <c r="BC12100" i="5"/>
  <c r="BC12101" i="5"/>
  <c r="BC12102" i="5"/>
  <c r="BC12103" i="5"/>
  <c r="BC12104" i="5"/>
  <c r="BC12105" i="5"/>
  <c r="BC12106" i="5"/>
  <c r="BC12107" i="5"/>
  <c r="BC12108" i="5"/>
  <c r="BC12109" i="5"/>
  <c r="BC12110" i="5"/>
  <c r="BC12111" i="5"/>
  <c r="BC12112" i="5"/>
  <c r="BC12113" i="5"/>
  <c r="BC12114" i="5"/>
  <c r="BC12115" i="5"/>
  <c r="BC12116" i="5"/>
  <c r="BC12117" i="5"/>
  <c r="BC12118" i="5"/>
  <c r="BC12119" i="5"/>
  <c r="BC12120" i="5"/>
  <c r="BC12121" i="5"/>
  <c r="BC12122" i="5"/>
  <c r="BC12123" i="5"/>
  <c r="BC12124" i="5"/>
  <c r="BC12125" i="5"/>
  <c r="BC12126" i="5"/>
  <c r="BC12127" i="5"/>
  <c r="BC12128" i="5"/>
  <c r="BC12129" i="5"/>
  <c r="BC12130" i="5"/>
  <c r="BC12131" i="5"/>
  <c r="BC12132" i="5"/>
  <c r="BC12133" i="5"/>
  <c r="BC12134" i="5"/>
  <c r="BC12135" i="5"/>
  <c r="BC12136" i="5"/>
  <c r="BC12137" i="5"/>
  <c r="BC12138" i="5"/>
  <c r="BC12139" i="5"/>
  <c r="BC12140" i="5"/>
  <c r="BC12141" i="5"/>
  <c r="BC12142" i="5"/>
  <c r="BC12143" i="5"/>
  <c r="BC12144" i="5"/>
  <c r="BC12145" i="5"/>
  <c r="BC12146" i="5"/>
  <c r="BC12147" i="5"/>
  <c r="BC12148" i="5"/>
  <c r="BC12149" i="5"/>
  <c r="BC12150" i="5"/>
  <c r="BC12151" i="5"/>
  <c r="BC12152" i="5"/>
  <c r="BC12153" i="5"/>
  <c r="BC12154" i="5"/>
  <c r="BC12155" i="5"/>
  <c r="BC12156" i="5"/>
  <c r="BC12157" i="5"/>
  <c r="BC12158" i="5"/>
  <c r="BC12159" i="5"/>
  <c r="BC12160" i="5"/>
  <c r="BC12161" i="5"/>
  <c r="BC12162" i="5"/>
  <c r="BC12163" i="5"/>
  <c r="BC12164" i="5"/>
  <c r="BC12165" i="5"/>
  <c r="BC12166" i="5"/>
  <c r="BC12167" i="5"/>
  <c r="BC12168" i="5"/>
  <c r="BC12169" i="5"/>
  <c r="BC12170" i="5"/>
  <c r="BC12171" i="5"/>
  <c r="BC12172" i="5"/>
  <c r="BC12173" i="5"/>
  <c r="BC12174" i="5"/>
  <c r="BC12175" i="5"/>
  <c r="BC12176" i="5"/>
  <c r="BC12177" i="5"/>
  <c r="BC12178" i="5"/>
  <c r="BC12179" i="5"/>
  <c r="BC12180" i="5"/>
  <c r="BC12181" i="5"/>
  <c r="BC12182" i="5"/>
  <c r="BC12183" i="5"/>
  <c r="BC12184" i="5"/>
  <c r="BC12185" i="5"/>
  <c r="BC12186" i="5"/>
  <c r="BC12187" i="5"/>
  <c r="BC12188" i="5"/>
  <c r="BC12189" i="5"/>
  <c r="BC12190" i="5"/>
  <c r="BC12191" i="5"/>
  <c r="BC12192" i="5"/>
  <c r="BC12193" i="5"/>
  <c r="BC12194" i="5"/>
  <c r="BC12195" i="5"/>
  <c r="BC12196" i="5"/>
  <c r="BC12197" i="5"/>
  <c r="BC12198" i="5"/>
  <c r="BC12199" i="5"/>
  <c r="BC12200" i="5"/>
  <c r="BC12201" i="5"/>
  <c r="BC12202" i="5"/>
  <c r="BC12203" i="5"/>
  <c r="BC12204" i="5"/>
  <c r="BC12205" i="5"/>
  <c r="BC12206" i="5"/>
  <c r="BC12207" i="5"/>
  <c r="BC12208" i="5"/>
  <c r="BC12209" i="5"/>
  <c r="BC12210" i="5"/>
  <c r="BC12211" i="5"/>
  <c r="BC12212" i="5"/>
  <c r="BC12213" i="5"/>
  <c r="BC12214" i="5"/>
  <c r="BC12215" i="5"/>
  <c r="BC12216" i="5"/>
  <c r="BC12217" i="5"/>
  <c r="BC12218" i="5"/>
  <c r="BC12219" i="5"/>
  <c r="BC12220" i="5"/>
  <c r="BC12221" i="5"/>
  <c r="BC12222" i="5"/>
  <c r="BC12223" i="5"/>
  <c r="BC12224" i="5"/>
  <c r="BC12225" i="5"/>
  <c r="BC12226" i="5"/>
  <c r="BC12227" i="5"/>
  <c r="BC12228" i="5"/>
  <c r="BC12229" i="5"/>
  <c r="BC12230" i="5"/>
  <c r="BC12231" i="5"/>
  <c r="BC12232" i="5"/>
  <c r="BC12233" i="5"/>
  <c r="BC12234" i="5"/>
  <c r="BC12235" i="5"/>
  <c r="BC12236" i="5"/>
  <c r="BC12237" i="5"/>
  <c r="BC12238" i="5"/>
  <c r="BC12239" i="5"/>
  <c r="BC12240" i="5"/>
  <c r="BC12241" i="5"/>
  <c r="BC12242" i="5"/>
  <c r="BC12243" i="5"/>
  <c r="BC12244" i="5"/>
  <c r="BC12245" i="5"/>
  <c r="BC12246" i="5"/>
  <c r="BC12247" i="5"/>
  <c r="BC12248" i="5"/>
  <c r="BC12249" i="5"/>
  <c r="BC12250" i="5"/>
  <c r="BC12251" i="5"/>
  <c r="BC12252" i="5"/>
  <c r="BC12253" i="5"/>
  <c r="BC12254" i="5"/>
  <c r="BC12255" i="5"/>
  <c r="BC12256" i="5"/>
  <c r="BC12257" i="5"/>
  <c r="BC12258" i="5"/>
  <c r="BC12259" i="5"/>
  <c r="BC12260" i="5"/>
  <c r="BC12261" i="5"/>
  <c r="BC12262" i="5"/>
  <c r="BC12263" i="5"/>
  <c r="BC12264" i="5"/>
  <c r="BC12265" i="5"/>
  <c r="BC12266" i="5"/>
  <c r="BC12267" i="5"/>
  <c r="BC12268" i="5"/>
  <c r="BC12269" i="5"/>
  <c r="BC12270" i="5"/>
  <c r="BC12271" i="5"/>
  <c r="BC12272" i="5"/>
  <c r="BC12273" i="5"/>
  <c r="BC12274" i="5"/>
  <c r="BC12275" i="5"/>
  <c r="BC12276" i="5"/>
  <c r="BC12277" i="5"/>
  <c r="BC12278" i="5"/>
  <c r="BC12279" i="5"/>
  <c r="BC12280" i="5"/>
  <c r="BC12281" i="5"/>
  <c r="BC12282" i="5"/>
  <c r="BC12283" i="5"/>
  <c r="BC12284" i="5"/>
  <c r="BC12285" i="5"/>
  <c r="BC12286" i="5"/>
  <c r="BC12287" i="5"/>
  <c r="BC12288" i="5"/>
  <c r="BC12289" i="5"/>
  <c r="BC12290" i="5"/>
  <c r="BC12291" i="5"/>
  <c r="BC12292" i="5"/>
  <c r="BC12293" i="5"/>
  <c r="BC12294" i="5"/>
  <c r="BC12295" i="5"/>
  <c r="BC12296" i="5"/>
  <c r="BC12297" i="5"/>
  <c r="BC12298" i="5"/>
  <c r="BC12299" i="5"/>
  <c r="BC12300" i="5"/>
  <c r="BC12301" i="5"/>
  <c r="BC12302" i="5"/>
  <c r="BC12303" i="5"/>
  <c r="BC12304" i="5"/>
  <c r="BC12305" i="5"/>
  <c r="BC12306" i="5"/>
  <c r="BC12307" i="5"/>
  <c r="BC12308" i="5"/>
  <c r="BC12309" i="5"/>
  <c r="BC12310" i="5"/>
  <c r="BC12311" i="5"/>
  <c r="BC12312" i="5"/>
  <c r="BC12313" i="5"/>
  <c r="BC12314" i="5"/>
  <c r="BC12315" i="5"/>
  <c r="BC12316" i="5"/>
  <c r="BC12317" i="5"/>
  <c r="BC12318" i="5"/>
  <c r="BC12319" i="5"/>
  <c r="BC12320" i="5"/>
  <c r="BC12321" i="5"/>
  <c r="BC12322" i="5"/>
  <c r="BC12323" i="5"/>
  <c r="BC12324" i="5"/>
  <c r="BC12325" i="5"/>
  <c r="BC12326" i="5"/>
  <c r="BC12327" i="5"/>
  <c r="BC12328" i="5"/>
  <c r="BC12329" i="5"/>
  <c r="BC12330" i="5"/>
  <c r="BC12331" i="5"/>
  <c r="BC12332" i="5"/>
  <c r="BC12333" i="5"/>
  <c r="BC12334" i="5"/>
  <c r="BC12335" i="5"/>
  <c r="BC12336" i="5"/>
  <c r="BC12337" i="5"/>
  <c r="BC12338" i="5"/>
  <c r="BC12339" i="5"/>
  <c r="BC12340" i="5"/>
  <c r="BC12341" i="5"/>
  <c r="BC12342" i="5"/>
  <c r="BC12343" i="5"/>
  <c r="BC12344" i="5"/>
  <c r="BC12345" i="5"/>
  <c r="BC12346" i="5"/>
  <c r="BC12347" i="5"/>
  <c r="BC12348" i="5"/>
  <c r="BC12349" i="5"/>
  <c r="BC12350" i="5"/>
  <c r="BC12351" i="5"/>
  <c r="BC12352" i="5"/>
  <c r="BC12353" i="5"/>
  <c r="BC12354" i="5"/>
  <c r="BC12355" i="5"/>
  <c r="BC12356" i="5"/>
  <c r="BC12357" i="5"/>
  <c r="BC12358" i="5"/>
  <c r="BC12359" i="5"/>
  <c r="BC12360" i="5"/>
  <c r="BC12361" i="5"/>
  <c r="BC12362" i="5"/>
  <c r="BC12363" i="5"/>
  <c r="BC12364" i="5"/>
  <c r="BC12365" i="5"/>
  <c r="BC12366" i="5"/>
  <c r="BC12367" i="5"/>
  <c r="BC12368" i="5"/>
  <c r="BC12369" i="5"/>
  <c r="BC12370" i="5"/>
  <c r="BC12371" i="5"/>
  <c r="BC12372" i="5"/>
  <c r="BC12373" i="5"/>
  <c r="BC12374" i="5"/>
  <c r="BC12375" i="5"/>
  <c r="BC12376" i="5"/>
  <c r="BC12377" i="5"/>
  <c r="BC12378" i="5"/>
  <c r="BC12379" i="5"/>
  <c r="BC12380" i="5"/>
  <c r="BC12381" i="5"/>
  <c r="BC12382" i="5"/>
  <c r="BC12383" i="5"/>
  <c r="BC12384" i="5"/>
  <c r="BC12385" i="5"/>
  <c r="BC12386" i="5"/>
  <c r="BC12387" i="5"/>
  <c r="BC12388" i="5"/>
  <c r="BC12389" i="5"/>
  <c r="BC12390" i="5"/>
  <c r="BC12391" i="5"/>
  <c r="BC12392" i="5"/>
  <c r="BC12393" i="5"/>
  <c r="BC12394" i="5"/>
  <c r="BC12395" i="5"/>
  <c r="BC12396" i="5"/>
  <c r="BC12397" i="5"/>
  <c r="BC12398" i="5"/>
  <c r="BC12399" i="5"/>
  <c r="BC12400" i="5"/>
  <c r="BC12401" i="5"/>
  <c r="BC12402" i="5"/>
  <c r="BC12403" i="5"/>
  <c r="BC12404" i="5"/>
  <c r="BC12405" i="5"/>
  <c r="BC12406" i="5"/>
  <c r="BC12407" i="5"/>
  <c r="BC12408" i="5"/>
  <c r="BC12409" i="5"/>
  <c r="BC12410" i="5"/>
  <c r="BC12411" i="5"/>
  <c r="BC12412" i="5"/>
  <c r="BC12413" i="5"/>
  <c r="BC12414" i="5"/>
  <c r="BC12415" i="5"/>
  <c r="BC12416" i="5"/>
  <c r="BC12417" i="5"/>
  <c r="BC12418" i="5"/>
  <c r="BC12419" i="5"/>
  <c r="BC12420" i="5"/>
  <c r="BC12421" i="5"/>
  <c r="BC12422" i="5"/>
  <c r="BC12423" i="5"/>
  <c r="BC12424" i="5"/>
  <c r="BC12425" i="5"/>
  <c r="BC12426" i="5"/>
  <c r="BC12427" i="5"/>
  <c r="BC12428" i="5"/>
  <c r="BC12429" i="5"/>
  <c r="BC12430" i="5"/>
  <c r="BC12431" i="5"/>
  <c r="BC12432" i="5"/>
  <c r="BC12433" i="5"/>
  <c r="BC12434" i="5"/>
  <c r="BC12435" i="5"/>
  <c r="BC12436" i="5"/>
  <c r="BC12437" i="5"/>
  <c r="BC12438" i="5"/>
  <c r="BC12439" i="5"/>
  <c r="BC12440" i="5"/>
  <c r="BC12441" i="5"/>
  <c r="BC12442" i="5"/>
  <c r="BC12443" i="5"/>
  <c r="BC12444" i="5"/>
  <c r="BC12445" i="5"/>
  <c r="BC12446" i="5"/>
  <c r="BC12447" i="5"/>
  <c r="BC12448" i="5"/>
  <c r="BC12449" i="5"/>
  <c r="BC12450" i="5"/>
  <c r="BC12451" i="5"/>
  <c r="BC12452" i="5"/>
  <c r="BC12453" i="5"/>
  <c r="BC12454" i="5"/>
  <c r="BC12455" i="5"/>
  <c r="BC12456" i="5"/>
  <c r="BC12457" i="5"/>
  <c r="BC12458" i="5"/>
  <c r="BC12459" i="5"/>
  <c r="BC12460" i="5"/>
  <c r="BC12461" i="5"/>
  <c r="BC12462" i="5"/>
  <c r="BC12463" i="5"/>
  <c r="BC12464" i="5"/>
  <c r="BC12465" i="5"/>
  <c r="BC12466" i="5"/>
  <c r="BC12467" i="5"/>
  <c r="BC12468" i="5"/>
  <c r="BC12469" i="5"/>
  <c r="BC12470" i="5"/>
  <c r="BC12471" i="5"/>
  <c r="BC12472" i="5"/>
  <c r="BC12473" i="5"/>
  <c r="BC12474" i="5"/>
  <c r="BC12475" i="5"/>
  <c r="BC12476" i="5"/>
  <c r="BC12477" i="5"/>
  <c r="BC12478" i="5"/>
  <c r="BC12479" i="5"/>
  <c r="BC12480" i="5"/>
  <c r="BC12481" i="5"/>
  <c r="BC12482" i="5"/>
  <c r="BC12483" i="5"/>
  <c r="BC12484" i="5"/>
  <c r="BC12485" i="5"/>
  <c r="BC12486" i="5"/>
  <c r="BC12487" i="5"/>
  <c r="BC12488" i="5"/>
  <c r="BC12489" i="5"/>
  <c r="BC12490" i="5"/>
  <c r="BC12491" i="5"/>
  <c r="BC12492" i="5"/>
  <c r="BC12493" i="5"/>
  <c r="BC12494" i="5"/>
  <c r="BC12495" i="5"/>
  <c r="BC12496" i="5"/>
  <c r="BC12497" i="5"/>
  <c r="BC12498" i="5"/>
  <c r="BC12499" i="5"/>
  <c r="BC12500" i="5"/>
  <c r="BC12501" i="5"/>
  <c r="BC12502" i="5"/>
  <c r="BC12503" i="5"/>
  <c r="BC12504" i="5"/>
  <c r="BC12505" i="5"/>
  <c r="BC12506" i="5"/>
  <c r="BC12507" i="5"/>
  <c r="BC12508" i="5"/>
  <c r="BC12509" i="5"/>
  <c r="BC12510" i="5"/>
  <c r="BC12511" i="5"/>
  <c r="BC12512" i="5"/>
  <c r="BC12513" i="5"/>
  <c r="BC12514" i="5"/>
  <c r="BC12515" i="5"/>
  <c r="BC12516" i="5"/>
  <c r="BC12517" i="5"/>
  <c r="BC12518" i="5"/>
  <c r="BC12519" i="5"/>
  <c r="BC12520" i="5"/>
  <c r="BC12521" i="5"/>
  <c r="BC12522" i="5"/>
  <c r="BC12523" i="5"/>
  <c r="BC12524" i="5"/>
  <c r="BC12525" i="5"/>
  <c r="BC12526" i="5"/>
  <c r="BC12527" i="5"/>
  <c r="BC12528" i="5"/>
  <c r="BC12529" i="5"/>
  <c r="BC12530" i="5"/>
  <c r="BC12531" i="5"/>
  <c r="BC12532" i="5"/>
  <c r="BC12533" i="5"/>
  <c r="BC12534" i="5"/>
  <c r="BC12535" i="5"/>
  <c r="BC12536" i="5"/>
  <c r="BC12537" i="5"/>
  <c r="BC12538" i="5"/>
  <c r="BC12539" i="5"/>
  <c r="BC12540" i="5"/>
  <c r="BC12541" i="5"/>
  <c r="BC12542" i="5"/>
  <c r="BC12543" i="5"/>
  <c r="BC12544" i="5"/>
  <c r="BC12545" i="5"/>
  <c r="BC12546" i="5"/>
  <c r="BC12547" i="5"/>
  <c r="BC12548" i="5"/>
  <c r="BC12549" i="5"/>
  <c r="BC12550" i="5"/>
  <c r="BC12551" i="5"/>
  <c r="BC12552" i="5"/>
  <c r="BC12553" i="5"/>
  <c r="BC12554" i="5"/>
  <c r="BC12555" i="5"/>
  <c r="BC12556" i="5"/>
  <c r="BC12557" i="5"/>
  <c r="BC12558" i="5"/>
  <c r="BC12559" i="5"/>
  <c r="BC12560" i="5"/>
  <c r="BC12561" i="5"/>
  <c r="BC12562" i="5"/>
  <c r="BC12563" i="5"/>
  <c r="BC12564" i="5"/>
  <c r="BC12565" i="5"/>
  <c r="BC12566" i="5"/>
  <c r="BC12567" i="5"/>
  <c r="BC12568" i="5"/>
  <c r="BC12569" i="5"/>
  <c r="BC12570" i="5"/>
  <c r="BC12571" i="5"/>
  <c r="BC12572" i="5"/>
  <c r="BC12573" i="5"/>
  <c r="BC12574" i="5"/>
  <c r="BC12575" i="5"/>
  <c r="BC12576" i="5"/>
  <c r="BC12577" i="5"/>
  <c r="BC12578" i="5"/>
  <c r="BC12579" i="5"/>
  <c r="BC12580" i="5"/>
  <c r="BC12581" i="5"/>
  <c r="BC12582" i="5"/>
  <c r="BC12583" i="5"/>
  <c r="BC12584" i="5"/>
  <c r="BC12585" i="5"/>
  <c r="BC12586" i="5"/>
  <c r="BC12587" i="5"/>
  <c r="BC12588" i="5"/>
  <c r="BC12589" i="5"/>
  <c r="BC12590" i="5"/>
  <c r="BC12591" i="5"/>
  <c r="BC12592" i="5"/>
  <c r="BC12593" i="5"/>
  <c r="BC12594" i="5"/>
  <c r="BC12595" i="5"/>
  <c r="BC12596" i="5"/>
  <c r="BC12597" i="5"/>
  <c r="BC12598" i="5"/>
  <c r="BC12599" i="5"/>
  <c r="BC12600" i="5"/>
  <c r="BC12601" i="5"/>
  <c r="BC12602" i="5"/>
  <c r="BC12603" i="5"/>
  <c r="BC12604" i="5"/>
  <c r="BC12605" i="5"/>
  <c r="BC12606" i="5"/>
  <c r="BC12607" i="5"/>
  <c r="BC12608" i="5"/>
  <c r="BC12609" i="5"/>
  <c r="BC12610" i="5"/>
  <c r="BC12611" i="5"/>
  <c r="BC12612" i="5"/>
  <c r="BC12613" i="5"/>
  <c r="BC12614" i="5"/>
  <c r="BC12615" i="5"/>
  <c r="BC12616" i="5"/>
  <c r="BC12617" i="5"/>
  <c r="BC12618" i="5"/>
  <c r="BC12619" i="5"/>
  <c r="BC12620" i="5"/>
  <c r="BC12621" i="5"/>
  <c r="BC12622" i="5"/>
  <c r="BC12623" i="5"/>
  <c r="BC12624" i="5"/>
  <c r="BC12625" i="5"/>
  <c r="BC12626" i="5"/>
  <c r="BC12627" i="5"/>
  <c r="BC12628" i="5"/>
  <c r="BC12629" i="5"/>
  <c r="BC12630" i="5"/>
  <c r="BC12631" i="5"/>
  <c r="BC12632" i="5"/>
  <c r="BC12633" i="5"/>
  <c r="BC12634" i="5"/>
  <c r="BC12635" i="5"/>
  <c r="BC12636" i="5"/>
  <c r="BC12637" i="5"/>
  <c r="BC12638" i="5"/>
  <c r="BC12639" i="5"/>
  <c r="BC12640" i="5"/>
  <c r="BC12641" i="5"/>
  <c r="BC12642" i="5"/>
  <c r="BC12643" i="5"/>
  <c r="BC12644" i="5"/>
  <c r="BC12645" i="5"/>
  <c r="BC12646" i="5"/>
  <c r="BC12647" i="5"/>
  <c r="BC12648" i="5"/>
  <c r="BC12649" i="5"/>
  <c r="BC12650" i="5"/>
  <c r="BC12651" i="5"/>
  <c r="BC12652" i="5"/>
  <c r="BC12653" i="5"/>
  <c r="BC12654" i="5"/>
  <c r="BC12655" i="5"/>
  <c r="BC12656" i="5"/>
  <c r="BC12657" i="5"/>
  <c r="BC12658" i="5"/>
  <c r="BC12659" i="5"/>
  <c r="BC12660" i="5"/>
  <c r="BC12661" i="5"/>
  <c r="BC12662" i="5"/>
  <c r="BC12663" i="5"/>
  <c r="BC12664" i="5"/>
  <c r="BC12665" i="5"/>
  <c r="BC12666" i="5"/>
  <c r="BC12667" i="5"/>
  <c r="BC12668" i="5"/>
  <c r="BC12669" i="5"/>
  <c r="BC12670" i="5"/>
  <c r="BC12671" i="5"/>
  <c r="BC12672" i="5"/>
  <c r="BC12673" i="5"/>
  <c r="BC12674" i="5"/>
  <c r="BC12675" i="5"/>
  <c r="BC12676" i="5"/>
  <c r="BC12677" i="5"/>
  <c r="BC12678" i="5"/>
  <c r="BC12679" i="5"/>
  <c r="BC12680" i="5"/>
  <c r="BC12681" i="5"/>
  <c r="BC12682" i="5"/>
  <c r="BC12683" i="5"/>
  <c r="BC12684" i="5"/>
  <c r="BC12685" i="5"/>
  <c r="BC12686" i="5"/>
  <c r="BC12687" i="5"/>
  <c r="BC12688" i="5"/>
  <c r="BC12689" i="5"/>
  <c r="BC12690" i="5"/>
  <c r="BC12691" i="5"/>
  <c r="BC12692" i="5"/>
  <c r="BC12693" i="5"/>
  <c r="BC12694" i="5"/>
  <c r="BC12695" i="5"/>
  <c r="BC12696" i="5"/>
  <c r="BC12697" i="5"/>
  <c r="BC12698" i="5"/>
  <c r="BC12699" i="5"/>
  <c r="BC12700" i="5"/>
  <c r="BC12701" i="5"/>
  <c r="BC12702" i="5"/>
  <c r="BC12703" i="5"/>
  <c r="BC12704" i="5"/>
  <c r="BC12705" i="5"/>
  <c r="BC12706" i="5"/>
  <c r="BC12707" i="5"/>
  <c r="BC12708" i="5"/>
  <c r="BC12709" i="5"/>
  <c r="BC12710" i="5"/>
  <c r="BC12711" i="5"/>
  <c r="BC12712" i="5"/>
  <c r="BC12713" i="5"/>
  <c r="BC12714" i="5"/>
  <c r="BC12715" i="5"/>
  <c r="BC12716" i="5"/>
  <c r="BC12717" i="5"/>
  <c r="BC12718" i="5"/>
  <c r="BC12719" i="5"/>
  <c r="BC12720" i="5"/>
  <c r="BC12721" i="5"/>
  <c r="BC12722" i="5"/>
  <c r="BC12723" i="5"/>
  <c r="BC12724" i="5"/>
  <c r="BC12725" i="5"/>
  <c r="BC12726" i="5"/>
  <c r="BC12727" i="5"/>
  <c r="BC12728" i="5"/>
  <c r="BC12729" i="5"/>
  <c r="BC12730" i="5"/>
  <c r="BC12731" i="5"/>
  <c r="BC12732" i="5"/>
  <c r="BC12733" i="5"/>
  <c r="BC12734" i="5"/>
  <c r="BC12735" i="5"/>
  <c r="BC12736" i="5"/>
  <c r="BC12737" i="5"/>
  <c r="BC12738" i="5"/>
  <c r="BC12739" i="5"/>
  <c r="BC12740" i="5"/>
  <c r="BC12741" i="5"/>
  <c r="BC12742" i="5"/>
  <c r="BC12743" i="5"/>
  <c r="BC12744" i="5"/>
  <c r="BC12745" i="5"/>
  <c r="BC12746" i="5"/>
  <c r="BC12747" i="5"/>
  <c r="BC12748" i="5"/>
  <c r="BC12749" i="5"/>
  <c r="BC12750" i="5"/>
  <c r="BC12751" i="5"/>
  <c r="BC12752" i="5"/>
  <c r="BC12753" i="5"/>
  <c r="BC12754" i="5"/>
  <c r="BC12755" i="5"/>
  <c r="BC12756" i="5"/>
  <c r="BC12757" i="5"/>
  <c r="BC12758" i="5"/>
  <c r="BC12759" i="5"/>
  <c r="BC12760" i="5"/>
  <c r="BC12761" i="5"/>
  <c r="BC12762" i="5"/>
  <c r="BC12763" i="5"/>
  <c r="BC12764" i="5"/>
  <c r="BC12765" i="5"/>
  <c r="BC12766" i="5"/>
  <c r="BC12767" i="5"/>
  <c r="BC12768" i="5"/>
  <c r="BC12769" i="5"/>
  <c r="BC12770" i="5"/>
  <c r="BC12771" i="5"/>
  <c r="BC12772" i="5"/>
  <c r="BC12773" i="5"/>
  <c r="BC12774" i="5"/>
  <c r="BC12775" i="5"/>
  <c r="BC12776" i="5"/>
  <c r="BC12777" i="5"/>
  <c r="BC12778" i="5"/>
  <c r="BC12779" i="5"/>
  <c r="BC12780" i="5"/>
  <c r="BC12781" i="5"/>
  <c r="BC12782" i="5"/>
  <c r="BC12783" i="5"/>
  <c r="BC12784" i="5"/>
  <c r="BC12785" i="5"/>
  <c r="BC12786" i="5"/>
  <c r="BC12787" i="5"/>
  <c r="BC12788" i="5"/>
  <c r="BC12789" i="5"/>
  <c r="BC12790" i="5"/>
  <c r="BC12791" i="5"/>
  <c r="BC12792" i="5"/>
  <c r="BC12793" i="5"/>
  <c r="BC12794" i="5"/>
  <c r="BC12795" i="5"/>
  <c r="BC12796" i="5"/>
  <c r="BC12797" i="5"/>
  <c r="BC12798" i="5"/>
  <c r="BC12799" i="5"/>
  <c r="BC12800" i="5"/>
  <c r="BC12801" i="5"/>
  <c r="BC12802" i="5"/>
  <c r="BC12803" i="5"/>
  <c r="BC12804" i="5"/>
  <c r="BC12805" i="5"/>
  <c r="BC12806" i="5"/>
  <c r="BC12807" i="5"/>
  <c r="BC12808" i="5"/>
  <c r="BC12809" i="5"/>
  <c r="BC12810" i="5"/>
  <c r="BC12811" i="5"/>
  <c r="BC12812" i="5"/>
  <c r="BC12813" i="5"/>
  <c r="BC12814" i="5"/>
  <c r="BC12815" i="5"/>
  <c r="BC12816" i="5"/>
  <c r="BC12817" i="5"/>
  <c r="BC12818" i="5"/>
  <c r="BC12819" i="5"/>
  <c r="BC12820" i="5"/>
  <c r="BC12821" i="5"/>
  <c r="BC12822" i="5"/>
  <c r="BC12823" i="5"/>
  <c r="BC12824" i="5"/>
  <c r="BC12825" i="5"/>
  <c r="BC12826" i="5"/>
  <c r="BC12827" i="5"/>
  <c r="BC12828" i="5"/>
  <c r="BC12829" i="5"/>
  <c r="BC12830" i="5"/>
  <c r="BC12831" i="5"/>
  <c r="BC12832" i="5"/>
  <c r="BC12833" i="5"/>
  <c r="BC12834" i="5"/>
  <c r="BC12835" i="5"/>
  <c r="BC12836" i="5"/>
  <c r="BC12837" i="5"/>
  <c r="BC12838" i="5"/>
  <c r="BC12839" i="5"/>
  <c r="BC12840" i="5"/>
  <c r="BC12841" i="5"/>
  <c r="BC12842" i="5"/>
  <c r="BC12843" i="5"/>
  <c r="BC12844" i="5"/>
  <c r="BC12845" i="5"/>
  <c r="BC12846" i="5"/>
  <c r="BC12847" i="5"/>
  <c r="BC12848" i="5"/>
  <c r="BC12849" i="5"/>
  <c r="BC12850" i="5"/>
  <c r="BC12851" i="5"/>
  <c r="BC12852" i="5"/>
  <c r="BC12853" i="5"/>
  <c r="BC12854" i="5"/>
  <c r="BC12855" i="5"/>
  <c r="BC12856" i="5"/>
  <c r="BC12857" i="5"/>
  <c r="BC12858" i="5"/>
  <c r="BC12859" i="5"/>
  <c r="BC12860" i="5"/>
  <c r="BC12861" i="5"/>
  <c r="BC12862" i="5"/>
  <c r="BC12863" i="5"/>
  <c r="BC12864" i="5"/>
  <c r="BC12865" i="5"/>
  <c r="BC12866" i="5"/>
  <c r="BC12867" i="5"/>
  <c r="BC12868" i="5"/>
  <c r="BC12869" i="5"/>
  <c r="BC12870" i="5"/>
  <c r="BC12871" i="5"/>
  <c r="BC12872" i="5"/>
  <c r="BC12873" i="5"/>
  <c r="BC12874" i="5"/>
  <c r="BC12875" i="5"/>
  <c r="BC12876" i="5"/>
  <c r="BC12877" i="5"/>
  <c r="BC12878" i="5"/>
  <c r="BC12879" i="5"/>
  <c r="BC12880" i="5"/>
  <c r="BC12881" i="5"/>
  <c r="BC12882" i="5"/>
  <c r="BC12883" i="5"/>
  <c r="BC12884" i="5"/>
  <c r="BC12885" i="5"/>
  <c r="BC12886" i="5"/>
  <c r="BC12887" i="5"/>
  <c r="BC12888" i="5"/>
  <c r="BC12889" i="5"/>
  <c r="BC12890" i="5"/>
  <c r="BC12891" i="5"/>
  <c r="BC12892" i="5"/>
  <c r="BC12893" i="5"/>
  <c r="BC12894" i="5"/>
  <c r="BC12895" i="5"/>
  <c r="BC12896" i="5"/>
  <c r="BC12897" i="5"/>
  <c r="BC12898" i="5"/>
  <c r="BC12899" i="5"/>
  <c r="BC12900" i="5"/>
  <c r="BC12901" i="5"/>
  <c r="BC12902" i="5"/>
  <c r="BC12903" i="5"/>
  <c r="BC12904" i="5"/>
  <c r="BC12905" i="5"/>
  <c r="BC12906" i="5"/>
  <c r="BC12907" i="5"/>
  <c r="BC12908" i="5"/>
  <c r="BC12909" i="5"/>
  <c r="BC12910" i="5"/>
  <c r="BC12911" i="5"/>
  <c r="BC12912" i="5"/>
  <c r="BC12913" i="5"/>
  <c r="BC12914" i="5"/>
  <c r="BC12915" i="5"/>
  <c r="BC12916" i="5"/>
  <c r="BC12917" i="5"/>
  <c r="BC12918" i="5"/>
  <c r="BC12919" i="5"/>
  <c r="BC12920" i="5"/>
  <c r="BC12921" i="5"/>
  <c r="BC12922" i="5"/>
  <c r="BC12923" i="5"/>
  <c r="BC12924" i="5"/>
  <c r="BC12925" i="5"/>
  <c r="BC12926" i="5"/>
  <c r="BC12927" i="5"/>
  <c r="BC12928" i="5"/>
  <c r="BC12929" i="5"/>
  <c r="BC12930" i="5"/>
  <c r="BC12931" i="5"/>
  <c r="BC12932" i="5"/>
  <c r="BC12933" i="5"/>
  <c r="BC12934" i="5"/>
  <c r="BC12935" i="5"/>
  <c r="BC12936" i="5"/>
  <c r="BC12937" i="5"/>
  <c r="BC12938" i="5"/>
  <c r="BC12939" i="5"/>
  <c r="BC12940" i="5"/>
  <c r="BC12941" i="5"/>
  <c r="BC12942" i="5"/>
  <c r="BC12943" i="5"/>
  <c r="BC12944" i="5"/>
  <c r="BC12945" i="5"/>
  <c r="BC12946" i="5"/>
  <c r="BC12947" i="5"/>
  <c r="BC12948" i="5"/>
  <c r="BC12949" i="5"/>
  <c r="BC12950" i="5"/>
  <c r="BC12951" i="5"/>
  <c r="BC12952" i="5"/>
  <c r="BC12953" i="5"/>
  <c r="BC12954" i="5"/>
  <c r="BC12955" i="5"/>
  <c r="BC12956" i="5"/>
  <c r="BC12957" i="5"/>
  <c r="BC12958" i="5"/>
  <c r="BC12959" i="5"/>
  <c r="BC12960" i="5"/>
  <c r="BC12961" i="5"/>
  <c r="BC12962" i="5"/>
  <c r="BC12963" i="5"/>
  <c r="BC12964" i="5"/>
  <c r="BC12965" i="5"/>
  <c r="BC12966" i="5"/>
  <c r="BC12967" i="5"/>
  <c r="BC12968" i="5"/>
  <c r="BC12969" i="5"/>
  <c r="BC12970" i="5"/>
  <c r="BC12971" i="5"/>
  <c r="BC12972" i="5"/>
  <c r="BC12973" i="5"/>
  <c r="BC12974" i="5"/>
  <c r="BC12975" i="5"/>
  <c r="BC12976" i="5"/>
  <c r="BC12977" i="5"/>
  <c r="BC12978" i="5"/>
  <c r="BC12979" i="5"/>
  <c r="BC12980" i="5"/>
  <c r="BC12981" i="5"/>
  <c r="BC12982" i="5"/>
  <c r="BC12983" i="5"/>
  <c r="BC12984" i="5"/>
  <c r="BC12985" i="5"/>
  <c r="BC12986" i="5"/>
  <c r="BC12987" i="5"/>
  <c r="BC12988" i="5"/>
  <c r="BC12989" i="5"/>
  <c r="BC12990" i="5"/>
  <c r="BC12991" i="5"/>
  <c r="BC12992" i="5"/>
  <c r="BC12993" i="5"/>
  <c r="BC12994" i="5"/>
  <c r="BC12995" i="5"/>
  <c r="BC12996" i="5"/>
  <c r="BC12997" i="5"/>
  <c r="BC12998" i="5"/>
  <c r="BC12999" i="5"/>
  <c r="BC13000" i="5"/>
  <c r="BC13001" i="5"/>
  <c r="BC13002" i="5"/>
  <c r="BC13003" i="5"/>
  <c r="BC13004" i="5"/>
  <c r="BC13005" i="5"/>
  <c r="BC13006" i="5"/>
  <c r="BC13007" i="5"/>
  <c r="BC13008" i="5"/>
  <c r="BC13009" i="5"/>
  <c r="BC13010" i="5"/>
  <c r="BC13011" i="5"/>
  <c r="BC13012" i="5"/>
  <c r="BC13013" i="5"/>
  <c r="BC13014" i="5"/>
  <c r="BC13015" i="5"/>
  <c r="BC13016" i="5"/>
  <c r="BC13017" i="5"/>
  <c r="BC13018" i="5"/>
  <c r="BC13019" i="5"/>
  <c r="BC13020" i="5"/>
  <c r="BC13021" i="5"/>
  <c r="BC13022" i="5"/>
  <c r="BC13023" i="5"/>
  <c r="BC13024" i="5"/>
  <c r="BC13025" i="5"/>
  <c r="BC13026" i="5"/>
  <c r="BC13027" i="5"/>
  <c r="BC13028" i="5"/>
  <c r="BC13029" i="5"/>
  <c r="BC13030" i="5"/>
  <c r="BC13031" i="5"/>
  <c r="BC13032" i="5"/>
  <c r="BC13033" i="5"/>
  <c r="BC13034" i="5"/>
  <c r="BC13035" i="5"/>
  <c r="BC13036" i="5"/>
  <c r="BC13037" i="5"/>
  <c r="BC13038" i="5"/>
  <c r="BC13039" i="5"/>
  <c r="BC13040" i="5"/>
  <c r="BC13041" i="5"/>
  <c r="BC13042" i="5"/>
  <c r="BC13043" i="5"/>
  <c r="BC13044" i="5"/>
  <c r="BC13045" i="5"/>
  <c r="BC13046" i="5"/>
  <c r="BC13047" i="5"/>
  <c r="BC13048" i="5"/>
  <c r="BC13049" i="5"/>
  <c r="BC13050" i="5"/>
  <c r="BC13051" i="5"/>
  <c r="BC13052" i="5"/>
  <c r="BC13053" i="5"/>
  <c r="BC13054" i="5"/>
  <c r="BC13055" i="5"/>
  <c r="BC13056" i="5"/>
  <c r="BC13057" i="5"/>
  <c r="BC13058" i="5"/>
  <c r="BC13059" i="5"/>
  <c r="BC13060" i="5"/>
  <c r="BC13061" i="5"/>
  <c r="BC13062" i="5"/>
  <c r="BC13063" i="5"/>
  <c r="BC13064" i="5"/>
  <c r="BC13065" i="5"/>
  <c r="BC13066" i="5"/>
  <c r="BC13067" i="5"/>
  <c r="BC13068" i="5"/>
  <c r="BC13069" i="5"/>
  <c r="BC13070" i="5"/>
  <c r="BC13071" i="5"/>
  <c r="BC13072" i="5"/>
  <c r="BC13073" i="5"/>
  <c r="BC13074" i="5"/>
  <c r="BC13075" i="5"/>
  <c r="BC13076" i="5"/>
  <c r="BC13077" i="5"/>
  <c r="BC13078" i="5"/>
  <c r="BC13079" i="5"/>
  <c r="BC13080" i="5"/>
  <c r="BC13081" i="5"/>
  <c r="BC13082" i="5"/>
  <c r="BC13083" i="5"/>
  <c r="BC13084" i="5"/>
  <c r="BC13085" i="5"/>
  <c r="BC13086" i="5"/>
  <c r="BC13087" i="5"/>
  <c r="BC13088" i="5"/>
  <c r="BC13089" i="5"/>
  <c r="BC13090" i="5"/>
  <c r="BC13091" i="5"/>
  <c r="BC13092" i="5"/>
  <c r="BC13093" i="5"/>
  <c r="BC13094" i="5"/>
  <c r="BC13095" i="5"/>
  <c r="BC13096" i="5"/>
  <c r="BC13097" i="5"/>
  <c r="BC13098" i="5"/>
  <c r="BC13099" i="5"/>
  <c r="BC13100" i="5"/>
  <c r="BC13101" i="5"/>
  <c r="BC13102" i="5"/>
  <c r="BC13103" i="5"/>
  <c r="BC13104" i="5"/>
  <c r="BC13105" i="5"/>
  <c r="BC13106" i="5"/>
  <c r="BC13107" i="5"/>
  <c r="BC13108" i="5"/>
  <c r="BC13109" i="5"/>
  <c r="BC13110" i="5"/>
  <c r="BC13111" i="5"/>
  <c r="BC13112" i="5"/>
  <c r="BC13113" i="5"/>
  <c r="BC13114" i="5"/>
  <c r="BC13115" i="5"/>
  <c r="BC13116" i="5"/>
  <c r="BC13117" i="5"/>
  <c r="BC13118" i="5"/>
  <c r="BC13119" i="5"/>
  <c r="BC13120" i="5"/>
  <c r="BC13121" i="5"/>
  <c r="BC13122" i="5"/>
  <c r="BC13123" i="5"/>
  <c r="BC13124" i="5"/>
  <c r="BC13125" i="5"/>
  <c r="BC13126" i="5"/>
  <c r="BC13127" i="5"/>
  <c r="BC13128" i="5"/>
  <c r="BC13129" i="5"/>
  <c r="BC13130" i="5"/>
  <c r="BC13131" i="5"/>
  <c r="BC13132" i="5"/>
  <c r="BC13133" i="5"/>
  <c r="BC13134" i="5"/>
  <c r="BC13135" i="5"/>
  <c r="BC13136" i="5"/>
  <c r="BC13137" i="5"/>
  <c r="BC13138" i="5"/>
  <c r="BC13139" i="5"/>
  <c r="BC13140" i="5"/>
  <c r="BC13141" i="5"/>
  <c r="BC13142" i="5"/>
  <c r="BC13143" i="5"/>
  <c r="BC13144" i="5"/>
  <c r="BC13145" i="5"/>
  <c r="BC13146" i="5"/>
  <c r="BC13147" i="5"/>
  <c r="BC13148" i="5"/>
  <c r="BC13149" i="5"/>
  <c r="BC13150" i="5"/>
  <c r="BC13151" i="5"/>
  <c r="BC13152" i="5"/>
  <c r="BC13153" i="5"/>
  <c r="BC13154" i="5"/>
  <c r="BC13155" i="5"/>
  <c r="BC13156" i="5"/>
  <c r="BC13157" i="5"/>
  <c r="BC13158" i="5"/>
  <c r="BC13159" i="5"/>
  <c r="BC13160" i="5"/>
  <c r="BC13161" i="5"/>
  <c r="BC13162" i="5"/>
  <c r="BC13163" i="5"/>
  <c r="BC13164" i="5"/>
  <c r="BC13165" i="5"/>
  <c r="BC13166" i="5"/>
  <c r="BC13167" i="5"/>
  <c r="BC13168" i="5"/>
  <c r="BC13169" i="5"/>
  <c r="BC13170" i="5"/>
  <c r="BC13171" i="5"/>
  <c r="BC13172" i="5"/>
  <c r="BC13173" i="5"/>
  <c r="BC13174" i="5"/>
  <c r="BC13175" i="5"/>
  <c r="BC13176" i="5"/>
  <c r="BC13177" i="5"/>
  <c r="BC13178" i="5"/>
  <c r="BC13179" i="5"/>
  <c r="BC13180" i="5"/>
  <c r="BC13181" i="5"/>
  <c r="BC13182" i="5"/>
  <c r="BC13183" i="5"/>
  <c r="BC13184" i="5"/>
  <c r="BC13185" i="5"/>
  <c r="BC13186" i="5"/>
  <c r="BC13187" i="5"/>
  <c r="BC13188" i="5"/>
  <c r="BC13189" i="5"/>
  <c r="BC13190" i="5"/>
  <c r="BC13191" i="5"/>
  <c r="BC13192" i="5"/>
  <c r="BC13193" i="5"/>
  <c r="BC13194" i="5"/>
  <c r="BC13195" i="5"/>
  <c r="BC13196" i="5"/>
  <c r="BC13197" i="5"/>
  <c r="BC13198" i="5"/>
  <c r="BC13199" i="5"/>
  <c r="BC13200" i="5"/>
  <c r="BC13201" i="5"/>
  <c r="BC13202" i="5"/>
  <c r="BC13203" i="5"/>
  <c r="BC13204" i="5"/>
  <c r="BC13205" i="5"/>
  <c r="BC13206" i="5"/>
  <c r="BC13207" i="5"/>
  <c r="BC13208" i="5"/>
  <c r="BC13209" i="5"/>
  <c r="BC13210" i="5"/>
  <c r="BC13211" i="5"/>
  <c r="BC13212" i="5"/>
  <c r="BC13213" i="5"/>
  <c r="BC13214" i="5"/>
  <c r="BC13215" i="5"/>
  <c r="BC13216" i="5"/>
  <c r="BC13217" i="5"/>
  <c r="BC13218" i="5"/>
  <c r="BC13219" i="5"/>
  <c r="BC13220" i="5"/>
  <c r="BC13221" i="5"/>
  <c r="BC13222" i="5"/>
  <c r="BC13223" i="5"/>
  <c r="BC13224" i="5"/>
  <c r="BC13225" i="5"/>
  <c r="BC13226" i="5"/>
  <c r="BC13227" i="5"/>
  <c r="BC13228" i="5"/>
  <c r="BC13229" i="5"/>
  <c r="BC13230" i="5"/>
  <c r="BC13231" i="5"/>
  <c r="BC13232" i="5"/>
  <c r="BC13233" i="5"/>
  <c r="BC13234" i="5"/>
  <c r="BC13235" i="5"/>
  <c r="BC13236" i="5"/>
  <c r="BC13237" i="5"/>
  <c r="BC13238" i="5"/>
  <c r="BC13239" i="5"/>
  <c r="BC13240" i="5"/>
  <c r="BC13241" i="5"/>
  <c r="BC13242" i="5"/>
  <c r="BC13243" i="5"/>
  <c r="BC13244" i="5"/>
  <c r="BC13245" i="5"/>
  <c r="BC13246" i="5"/>
  <c r="BC13247" i="5"/>
  <c r="BC13248" i="5"/>
  <c r="BC13249" i="5"/>
  <c r="BC13250" i="5"/>
  <c r="BC13251" i="5"/>
  <c r="BC13252" i="5"/>
  <c r="BC13253" i="5"/>
  <c r="BC13254" i="5"/>
  <c r="BC13255" i="5"/>
  <c r="BC13256" i="5"/>
  <c r="BC13257" i="5"/>
  <c r="BC13258" i="5"/>
  <c r="BC13259" i="5"/>
  <c r="BC13260" i="5"/>
  <c r="BC13261" i="5"/>
  <c r="BC13262" i="5"/>
  <c r="BC13263" i="5"/>
  <c r="BC13264" i="5"/>
  <c r="BC13265" i="5"/>
  <c r="BC13266" i="5"/>
  <c r="BC13267" i="5"/>
  <c r="BC13268" i="5"/>
  <c r="BC13269" i="5"/>
  <c r="BC13270" i="5"/>
  <c r="BC13271" i="5"/>
  <c r="BC13272" i="5"/>
  <c r="BC13273" i="5"/>
  <c r="BC13274" i="5"/>
  <c r="BC13275" i="5"/>
  <c r="BC13276" i="5"/>
  <c r="BC13277" i="5"/>
  <c r="BC13278" i="5"/>
  <c r="BC13279" i="5"/>
  <c r="BC13280" i="5"/>
  <c r="BC13281" i="5"/>
  <c r="BC13282" i="5"/>
  <c r="BC13283" i="5"/>
  <c r="BC13284" i="5"/>
  <c r="BC13285" i="5"/>
  <c r="BC13286" i="5"/>
  <c r="BC13287" i="5"/>
  <c r="BC13288" i="5"/>
  <c r="BC13289" i="5"/>
  <c r="BC13290" i="5"/>
  <c r="BC13291" i="5"/>
  <c r="BC13292" i="5"/>
  <c r="BC13293" i="5"/>
  <c r="BC13294" i="5"/>
  <c r="BC13295" i="5"/>
  <c r="BC13296" i="5"/>
  <c r="BC13297" i="5"/>
  <c r="BC13298" i="5"/>
  <c r="BC13299" i="5"/>
  <c r="BC13300" i="5"/>
  <c r="BC13301" i="5"/>
  <c r="BC13302" i="5"/>
  <c r="BC13303" i="5"/>
  <c r="BC13304" i="5"/>
  <c r="BC13305" i="5"/>
  <c r="BC13306" i="5"/>
  <c r="BC13307" i="5"/>
  <c r="BC13308" i="5"/>
  <c r="BC13309" i="5"/>
  <c r="BC13310" i="5"/>
  <c r="BC13311" i="5"/>
  <c r="BC13312" i="5"/>
  <c r="BC13313" i="5"/>
  <c r="BC13314" i="5"/>
  <c r="BC13315" i="5"/>
  <c r="BC13316" i="5"/>
  <c r="BC13317" i="5"/>
  <c r="BC13318" i="5"/>
  <c r="BC13319" i="5"/>
  <c r="BC13320" i="5"/>
  <c r="BC13321" i="5"/>
  <c r="BC13322" i="5"/>
  <c r="BC13323" i="5"/>
  <c r="BC13324" i="5"/>
  <c r="BC13325" i="5"/>
  <c r="BC13326" i="5"/>
  <c r="BC13327" i="5"/>
  <c r="BC13328" i="5"/>
  <c r="BC13329" i="5"/>
  <c r="BC13330" i="5"/>
  <c r="BC13331" i="5"/>
  <c r="BC13332" i="5"/>
  <c r="BC13333" i="5"/>
  <c r="BC13334" i="5"/>
  <c r="BC13335" i="5"/>
  <c r="BC13336" i="5"/>
  <c r="BC13337" i="5"/>
  <c r="BC13338" i="5"/>
  <c r="BC13339" i="5"/>
  <c r="BC13340" i="5"/>
  <c r="BC13341" i="5"/>
  <c r="BC13342" i="5"/>
  <c r="BC13343" i="5"/>
  <c r="BC13344" i="5"/>
  <c r="BC13345" i="5"/>
  <c r="BC13346" i="5"/>
  <c r="BC13347" i="5"/>
  <c r="BC13348" i="5"/>
  <c r="BC13349" i="5"/>
  <c r="BC13350" i="5"/>
  <c r="BC13351" i="5"/>
  <c r="BC13352" i="5"/>
  <c r="BC13353" i="5"/>
  <c r="BC13354" i="5"/>
  <c r="BC13355" i="5"/>
  <c r="BC13356" i="5"/>
  <c r="BC13357" i="5"/>
  <c r="BC13358" i="5"/>
  <c r="BC13359" i="5"/>
  <c r="BC13360" i="5"/>
  <c r="BC13361" i="5"/>
  <c r="BC13362" i="5"/>
  <c r="BC13363" i="5"/>
  <c r="BC13364" i="5"/>
  <c r="BC13365" i="5"/>
  <c r="BC13366" i="5"/>
  <c r="BC13367" i="5"/>
  <c r="BC13368" i="5"/>
  <c r="BC13369" i="5"/>
  <c r="BC13370" i="5"/>
  <c r="BC13371" i="5"/>
  <c r="BC13372" i="5"/>
  <c r="BC13373" i="5"/>
  <c r="BC13374" i="5"/>
  <c r="BC13375" i="5"/>
  <c r="BC13376" i="5"/>
  <c r="BC13377" i="5"/>
  <c r="BC13378" i="5"/>
  <c r="BC13379" i="5"/>
  <c r="BC13380" i="5"/>
  <c r="BC13381" i="5"/>
  <c r="BC13382" i="5"/>
  <c r="BC13383" i="5"/>
  <c r="BC13384" i="5"/>
  <c r="BC13385" i="5"/>
  <c r="BC13386" i="5"/>
  <c r="BC13387" i="5"/>
  <c r="BC13388" i="5"/>
  <c r="BC13389" i="5"/>
  <c r="BC13390" i="5"/>
  <c r="BC13391" i="5"/>
  <c r="BC13392" i="5"/>
  <c r="BC13393" i="5"/>
  <c r="BC13394" i="5"/>
  <c r="BC13395" i="5"/>
  <c r="BC13396" i="5"/>
  <c r="BC13397" i="5"/>
  <c r="BC13398" i="5"/>
  <c r="BC13399" i="5"/>
  <c r="BC13400" i="5"/>
  <c r="BC13401" i="5"/>
  <c r="BC13402" i="5"/>
  <c r="BC13403" i="5"/>
  <c r="BC13404" i="5"/>
  <c r="BC13405" i="5"/>
  <c r="BC13406" i="5"/>
  <c r="BC13407" i="5"/>
  <c r="BC13408" i="5"/>
  <c r="BC13409" i="5"/>
  <c r="BC13410" i="5"/>
  <c r="BC13411" i="5"/>
  <c r="BC13412" i="5"/>
  <c r="BC13413" i="5"/>
  <c r="BC13414" i="5"/>
  <c r="BC13415" i="5"/>
  <c r="BC13416" i="5"/>
  <c r="BC13417" i="5"/>
  <c r="BC13418" i="5"/>
  <c r="BC13419" i="5"/>
  <c r="BC13420" i="5"/>
  <c r="BC13421" i="5"/>
  <c r="BC13422" i="5"/>
  <c r="BC13423" i="5"/>
  <c r="BC13424" i="5"/>
  <c r="BC13425" i="5"/>
  <c r="BC13426" i="5"/>
  <c r="BC13427" i="5"/>
  <c r="BC13428" i="5"/>
  <c r="BC13429" i="5"/>
  <c r="BC13430" i="5"/>
  <c r="BC13431" i="5"/>
  <c r="BC13432" i="5"/>
  <c r="BC13433" i="5"/>
  <c r="BC13434" i="5"/>
  <c r="BC13435" i="5"/>
  <c r="BC13436" i="5"/>
  <c r="BC13437" i="5"/>
  <c r="BC13438" i="5"/>
  <c r="BC13439" i="5"/>
  <c r="BC13440" i="5"/>
  <c r="BC13441" i="5"/>
  <c r="BC13442" i="5"/>
  <c r="BC13443" i="5"/>
  <c r="BC13444" i="5"/>
  <c r="BC13445" i="5"/>
  <c r="BC13446" i="5"/>
  <c r="BC13447" i="5"/>
  <c r="BC13448" i="5"/>
  <c r="BC13449" i="5"/>
  <c r="BC13450" i="5"/>
  <c r="BC13451" i="5"/>
  <c r="BC13452" i="5"/>
  <c r="BC13453" i="5"/>
  <c r="BC13454" i="5"/>
  <c r="BC13455" i="5"/>
  <c r="BC13456" i="5"/>
  <c r="BC13457" i="5"/>
  <c r="BC13458" i="5"/>
  <c r="BC13459" i="5"/>
  <c r="BC13460" i="5"/>
  <c r="BC13461" i="5"/>
  <c r="BC13462" i="5"/>
  <c r="BC13463" i="5"/>
  <c r="BC13464" i="5"/>
  <c r="BC13465" i="5"/>
  <c r="BC13466" i="5"/>
  <c r="BC13467" i="5"/>
  <c r="BC13468" i="5"/>
  <c r="BC13469" i="5"/>
  <c r="BC13470" i="5"/>
  <c r="BC13471" i="5"/>
  <c r="BC13472" i="5"/>
  <c r="BC13473" i="5"/>
  <c r="BC13474" i="5"/>
  <c r="BC13475" i="5"/>
  <c r="BC13476" i="5"/>
  <c r="BC13477" i="5"/>
  <c r="BC13478" i="5"/>
  <c r="BC13479" i="5"/>
  <c r="BC13480" i="5"/>
  <c r="BC13481" i="5"/>
  <c r="BC13482" i="5"/>
  <c r="BC13483" i="5"/>
  <c r="BC13484" i="5"/>
  <c r="BC13485" i="5"/>
  <c r="BC13486" i="5"/>
  <c r="BC13487" i="5"/>
  <c r="BC13488" i="5"/>
  <c r="BC13489" i="5"/>
  <c r="BC13490" i="5"/>
  <c r="BC13491" i="5"/>
  <c r="BC13492" i="5"/>
  <c r="BC13493" i="5"/>
  <c r="BC13494" i="5"/>
  <c r="BC13495" i="5"/>
  <c r="BC13496" i="5"/>
  <c r="BC13497" i="5"/>
  <c r="BC13498" i="5"/>
  <c r="BC13499" i="5"/>
  <c r="BC13500" i="5"/>
  <c r="BC13501" i="5"/>
  <c r="BC13502" i="5"/>
  <c r="BC13503" i="5"/>
  <c r="BC13504" i="5"/>
  <c r="BC13505" i="5"/>
  <c r="BC13506" i="5"/>
  <c r="BC13507" i="5"/>
  <c r="BC13508" i="5"/>
  <c r="BC13509" i="5"/>
  <c r="BC13510" i="5"/>
  <c r="BC13511" i="5"/>
  <c r="BC13512" i="5"/>
  <c r="BC13513" i="5"/>
  <c r="BC13514" i="5"/>
  <c r="BC13515" i="5"/>
  <c r="BC13516" i="5"/>
  <c r="BC13517" i="5"/>
  <c r="BC13518" i="5"/>
  <c r="BC13519" i="5"/>
  <c r="BC13520" i="5"/>
  <c r="BC13521" i="5"/>
  <c r="BC13522" i="5"/>
  <c r="BC13523" i="5"/>
  <c r="BC13524" i="5"/>
  <c r="BC13525" i="5"/>
  <c r="BC13526" i="5"/>
  <c r="BC13527" i="5"/>
  <c r="BC13528" i="5"/>
  <c r="BC13529" i="5"/>
  <c r="BC13530" i="5"/>
  <c r="BC13531" i="5"/>
  <c r="BC13532" i="5"/>
  <c r="BC13533" i="5"/>
  <c r="BC13534" i="5"/>
  <c r="BC13535" i="5"/>
  <c r="BC13536" i="5"/>
  <c r="BC13537" i="5"/>
  <c r="BC13538" i="5"/>
  <c r="BC13539" i="5"/>
  <c r="BC13540" i="5"/>
  <c r="BC13541" i="5"/>
  <c r="BC13542" i="5"/>
  <c r="BC13543" i="5"/>
  <c r="BC13544" i="5"/>
  <c r="BC13545" i="5"/>
  <c r="BC13546" i="5"/>
  <c r="BC13547" i="5"/>
  <c r="BC13548" i="5"/>
  <c r="BC13549" i="5"/>
  <c r="BC13550" i="5"/>
  <c r="BC13551" i="5"/>
  <c r="BC13552" i="5"/>
  <c r="BC13553" i="5"/>
  <c r="BC13554" i="5"/>
  <c r="BC13555" i="5"/>
  <c r="BC13556" i="5"/>
  <c r="BC13557" i="5"/>
  <c r="BC13558" i="5"/>
  <c r="BC13559" i="5"/>
  <c r="BC13560" i="5"/>
  <c r="BC13561" i="5"/>
  <c r="BC13562" i="5"/>
  <c r="BC13563" i="5"/>
  <c r="BC13564" i="5"/>
  <c r="BC13565" i="5"/>
  <c r="BC13566" i="5"/>
  <c r="BC13567" i="5"/>
  <c r="BC13568" i="5"/>
  <c r="BC13569" i="5"/>
  <c r="BC13570" i="5"/>
  <c r="BC13571" i="5"/>
  <c r="BC13572" i="5"/>
  <c r="BC13573" i="5"/>
  <c r="BC13574" i="5"/>
  <c r="BC13575" i="5"/>
  <c r="BC13576" i="5"/>
  <c r="BC13577" i="5"/>
  <c r="BC13578" i="5"/>
  <c r="BC13579" i="5"/>
  <c r="BC13580" i="5"/>
  <c r="BC13581" i="5"/>
  <c r="BC13582" i="5"/>
  <c r="BC13583" i="5"/>
  <c r="BC13584" i="5"/>
  <c r="BC13585" i="5"/>
  <c r="BC13586" i="5"/>
  <c r="BC13587" i="5"/>
  <c r="BC13588" i="5"/>
  <c r="BC13589" i="5"/>
  <c r="BC13590" i="5"/>
  <c r="BC13591" i="5"/>
  <c r="BC13592" i="5"/>
  <c r="BC13593" i="5"/>
  <c r="BC13594" i="5"/>
  <c r="BC13595" i="5"/>
  <c r="BC13596" i="5"/>
  <c r="BC13597" i="5"/>
  <c r="BC13598" i="5"/>
  <c r="BC13599" i="5"/>
  <c r="BC13600" i="5"/>
  <c r="BC13601" i="5"/>
  <c r="BC13602" i="5"/>
  <c r="BC13603" i="5"/>
  <c r="BC13604" i="5"/>
  <c r="BC13605" i="5"/>
  <c r="BC13606" i="5"/>
  <c r="BC13607" i="5"/>
  <c r="BC13608" i="5"/>
  <c r="BC13609" i="5"/>
  <c r="BC13610" i="5"/>
  <c r="BC13611" i="5"/>
  <c r="BC13612" i="5"/>
  <c r="BC13613" i="5"/>
  <c r="BC13614" i="5"/>
  <c r="BC13615" i="5"/>
  <c r="BC13616" i="5"/>
  <c r="BC13617" i="5"/>
  <c r="BC13618" i="5"/>
  <c r="BC13619" i="5"/>
  <c r="BC13620" i="5"/>
  <c r="BC13621" i="5"/>
  <c r="BC13622" i="5"/>
  <c r="BC13623" i="5"/>
  <c r="BC13624" i="5"/>
  <c r="BC13625" i="5"/>
  <c r="BC13626" i="5"/>
  <c r="BC13627" i="5"/>
  <c r="BC13628" i="5"/>
  <c r="BC13629" i="5"/>
  <c r="BC13630" i="5"/>
  <c r="BC13631" i="5"/>
  <c r="BC13632" i="5"/>
  <c r="BC13633" i="5"/>
  <c r="BC13634" i="5"/>
  <c r="BC13635" i="5"/>
  <c r="BC13636" i="5"/>
  <c r="BC13637" i="5"/>
  <c r="BC13638" i="5"/>
  <c r="BC13639" i="5"/>
  <c r="BC13640" i="5"/>
  <c r="BC13641" i="5"/>
  <c r="BC13642" i="5"/>
  <c r="BC13643" i="5"/>
  <c r="BC13644" i="5"/>
  <c r="BC13645" i="5"/>
  <c r="BC13646" i="5"/>
  <c r="BC13647" i="5"/>
  <c r="BC13648" i="5"/>
  <c r="BC13649" i="5"/>
  <c r="BC13650" i="5"/>
  <c r="BC13651" i="5"/>
  <c r="BC13652" i="5"/>
  <c r="BC13653" i="5"/>
  <c r="BC13654" i="5"/>
  <c r="BC13655" i="5"/>
  <c r="BC13656" i="5"/>
  <c r="BC13657" i="5"/>
  <c r="BC13658" i="5"/>
  <c r="BC13659" i="5"/>
  <c r="BC13660" i="5"/>
  <c r="BC13661" i="5"/>
  <c r="BC13662" i="5"/>
  <c r="BC13663" i="5"/>
  <c r="BC13664" i="5"/>
  <c r="BC13665" i="5"/>
  <c r="BC13666" i="5"/>
  <c r="BC13667" i="5"/>
  <c r="BC13668" i="5"/>
  <c r="BC13669" i="5"/>
  <c r="BC13670" i="5"/>
  <c r="BC13671" i="5"/>
  <c r="BC13672" i="5"/>
  <c r="BC13673" i="5"/>
  <c r="BC13674" i="5"/>
  <c r="BC13675" i="5"/>
  <c r="BC13676" i="5"/>
  <c r="BC13677" i="5"/>
  <c r="BC13678" i="5"/>
  <c r="BC13679" i="5"/>
  <c r="BC13680" i="5"/>
  <c r="BC13681" i="5"/>
  <c r="BC13682" i="5"/>
  <c r="BC13683" i="5"/>
  <c r="BC13684" i="5"/>
  <c r="BC13685" i="5"/>
  <c r="BC13686" i="5"/>
  <c r="BC13687" i="5"/>
  <c r="BC13688" i="5"/>
  <c r="BC13689" i="5"/>
  <c r="BC13690" i="5"/>
  <c r="BC13691" i="5"/>
  <c r="BC13692" i="5"/>
  <c r="BC13693" i="5"/>
  <c r="BC13694" i="5"/>
  <c r="BC13695" i="5"/>
  <c r="BC13696" i="5"/>
  <c r="BC13697" i="5"/>
  <c r="BC13698" i="5"/>
  <c r="BC13699" i="5"/>
  <c r="BC13700" i="5"/>
  <c r="BC13701" i="5"/>
  <c r="BC13702" i="5"/>
  <c r="BC13703" i="5"/>
  <c r="BC13704" i="5"/>
  <c r="BC13705" i="5"/>
  <c r="BC13706" i="5"/>
  <c r="BC13707" i="5"/>
  <c r="BC13708" i="5"/>
  <c r="BC13709" i="5"/>
  <c r="BC13710" i="5"/>
  <c r="BC13711" i="5"/>
  <c r="BC13712" i="5"/>
  <c r="BC13713" i="5"/>
  <c r="BC13714" i="5"/>
  <c r="BC13715" i="5"/>
  <c r="BC13716" i="5"/>
  <c r="BC13717" i="5"/>
  <c r="BC13718" i="5"/>
  <c r="BC13719" i="5"/>
  <c r="BC13720" i="5"/>
  <c r="BC13721" i="5"/>
  <c r="BC13722" i="5"/>
  <c r="BC13723" i="5"/>
  <c r="BC13724" i="5"/>
  <c r="BC13725" i="5"/>
  <c r="BC13726" i="5"/>
  <c r="BC13727" i="5"/>
  <c r="BC13728" i="5"/>
  <c r="BC13729" i="5"/>
  <c r="BC13730" i="5"/>
  <c r="BC13731" i="5"/>
  <c r="BC13732" i="5"/>
  <c r="BC13733" i="5"/>
  <c r="BC13734" i="5"/>
  <c r="BC13735" i="5"/>
  <c r="BC13736" i="5"/>
  <c r="BC13737" i="5"/>
  <c r="BC13738" i="5"/>
  <c r="BC13739" i="5"/>
  <c r="BC13740" i="5"/>
  <c r="BC13741" i="5"/>
  <c r="BC13742" i="5"/>
  <c r="BC13743" i="5"/>
  <c r="BC13744" i="5"/>
  <c r="BC13745" i="5"/>
  <c r="BC13746" i="5"/>
  <c r="BC13747" i="5"/>
  <c r="BC13748" i="5"/>
  <c r="BC13749" i="5"/>
  <c r="BC13750" i="5"/>
  <c r="BC13751" i="5"/>
  <c r="BC13752" i="5"/>
  <c r="BC13753" i="5"/>
  <c r="BC13754" i="5"/>
  <c r="BC13755" i="5"/>
  <c r="BC13756" i="5"/>
  <c r="BC13757" i="5"/>
  <c r="BC13758" i="5"/>
  <c r="BC13759" i="5"/>
  <c r="BC13760" i="5"/>
  <c r="BC13761" i="5"/>
  <c r="BC13762" i="5"/>
  <c r="BC13763" i="5"/>
  <c r="BC13764" i="5"/>
  <c r="BC13765" i="5"/>
  <c r="BC13766" i="5"/>
  <c r="BC13767" i="5"/>
  <c r="BC13768" i="5"/>
  <c r="BC13769" i="5"/>
  <c r="BC13770" i="5"/>
  <c r="BC13771" i="5"/>
  <c r="BC13772" i="5"/>
  <c r="BC13773" i="5"/>
  <c r="BC13774" i="5"/>
  <c r="BC13775" i="5"/>
  <c r="BC13776" i="5"/>
  <c r="BC13777" i="5"/>
  <c r="BC13778" i="5"/>
  <c r="BC13779" i="5"/>
  <c r="BC13780" i="5"/>
  <c r="BC13781" i="5"/>
  <c r="BC13782" i="5"/>
  <c r="BC13783" i="5"/>
  <c r="BC13784" i="5"/>
  <c r="BC13785" i="5"/>
  <c r="BC13786" i="5"/>
  <c r="BC13787" i="5"/>
  <c r="BC13788" i="5"/>
  <c r="BC13789" i="5"/>
  <c r="BC13790" i="5"/>
  <c r="BC13791" i="5"/>
  <c r="BC13792" i="5"/>
  <c r="BC13793" i="5"/>
  <c r="BC13794" i="5"/>
  <c r="BC13795" i="5"/>
  <c r="BC13796" i="5"/>
  <c r="BC13797" i="5"/>
  <c r="BC13798" i="5"/>
  <c r="BC13799" i="5"/>
  <c r="BC13800" i="5"/>
  <c r="BC13801" i="5"/>
  <c r="BC13802" i="5"/>
  <c r="BC13803" i="5"/>
  <c r="BC13804" i="5"/>
  <c r="BC13805" i="5"/>
  <c r="BC13806" i="5"/>
  <c r="BC13807" i="5"/>
  <c r="BC13808" i="5"/>
  <c r="BC13809" i="5"/>
  <c r="BC13810" i="5"/>
  <c r="BC13811" i="5"/>
  <c r="BC13812" i="5"/>
  <c r="BC13813" i="5"/>
  <c r="BC13814" i="5"/>
  <c r="BC13815" i="5"/>
  <c r="BC13816" i="5"/>
  <c r="BC13817" i="5"/>
  <c r="BC13818" i="5"/>
  <c r="BC13819" i="5"/>
  <c r="BC13820" i="5"/>
  <c r="BC13821" i="5"/>
  <c r="BC13822" i="5"/>
  <c r="BC13823" i="5"/>
  <c r="BC13824" i="5"/>
  <c r="BC13825" i="5"/>
  <c r="BC13826" i="5"/>
  <c r="BC13827" i="5"/>
  <c r="BC13828" i="5"/>
  <c r="BC13829" i="5"/>
  <c r="BC13830" i="5"/>
  <c r="BC13831" i="5"/>
  <c r="BC13832" i="5"/>
  <c r="BC13833" i="5"/>
  <c r="BC13834" i="5"/>
  <c r="BC13835" i="5"/>
  <c r="BC13836" i="5"/>
  <c r="BC13837" i="5"/>
  <c r="BC13838" i="5"/>
  <c r="BC13839" i="5"/>
  <c r="BC13840" i="5"/>
  <c r="BC13841" i="5"/>
  <c r="BC13842" i="5"/>
  <c r="BC13843" i="5"/>
  <c r="BC13844" i="5"/>
  <c r="BC13845" i="5"/>
  <c r="BC13846" i="5"/>
  <c r="BC13847" i="5"/>
  <c r="BC13848" i="5"/>
  <c r="BC13849" i="5"/>
  <c r="BC13850" i="5"/>
  <c r="BC13851" i="5"/>
  <c r="BC13852" i="5"/>
  <c r="BC13853" i="5"/>
  <c r="BC13854" i="5"/>
  <c r="BC13855" i="5"/>
  <c r="BC13856" i="5"/>
  <c r="BC13857" i="5"/>
  <c r="BC13858" i="5"/>
  <c r="BC13859" i="5"/>
  <c r="BC13860" i="5"/>
  <c r="BC13861" i="5"/>
  <c r="BC13862" i="5"/>
  <c r="BC13863" i="5"/>
  <c r="BC13864" i="5"/>
  <c r="BC13865" i="5"/>
  <c r="BC13866" i="5"/>
  <c r="BC13867" i="5"/>
  <c r="BC13868" i="5"/>
  <c r="BC13869" i="5"/>
  <c r="BC13870" i="5"/>
  <c r="BC13871" i="5"/>
  <c r="BC13872" i="5"/>
  <c r="BC13873" i="5"/>
  <c r="BC13874" i="5"/>
  <c r="BC13875" i="5"/>
  <c r="BC13876" i="5"/>
  <c r="BC13877" i="5"/>
  <c r="BC13878" i="5"/>
  <c r="BC13879" i="5"/>
  <c r="BC13880" i="5"/>
  <c r="BC13881" i="5"/>
  <c r="BC13882" i="5"/>
  <c r="BC13883" i="5"/>
  <c r="BC13884" i="5"/>
  <c r="BC13885" i="5"/>
  <c r="BC13886" i="5"/>
  <c r="BC13887" i="5"/>
  <c r="BC13888" i="5"/>
  <c r="BC13889" i="5"/>
  <c r="BC13890" i="5"/>
  <c r="BC13891" i="5"/>
  <c r="BC13892" i="5"/>
  <c r="BC13893" i="5"/>
  <c r="BC13894" i="5"/>
  <c r="BC13895" i="5"/>
  <c r="BC13896" i="5"/>
  <c r="BC13897" i="5"/>
  <c r="BC13898" i="5"/>
  <c r="BC13899" i="5"/>
  <c r="BC13900" i="5"/>
  <c r="BC13901" i="5"/>
  <c r="BC13902" i="5"/>
  <c r="BC13903" i="5"/>
  <c r="BC13904" i="5"/>
  <c r="BC13905" i="5"/>
  <c r="BC13906" i="5"/>
  <c r="BC13907" i="5"/>
  <c r="BC13908" i="5"/>
  <c r="BC13909" i="5"/>
  <c r="BC13910" i="5"/>
  <c r="BC13911" i="5"/>
  <c r="BC13912" i="5"/>
  <c r="BC13913" i="5"/>
  <c r="BC13914" i="5"/>
  <c r="BC13915" i="5"/>
  <c r="BC13916" i="5"/>
  <c r="BC13917" i="5"/>
  <c r="BC13918" i="5"/>
  <c r="BC13919" i="5"/>
  <c r="BC13920" i="5"/>
  <c r="BC13921" i="5"/>
  <c r="BC13922" i="5"/>
  <c r="BC13923" i="5"/>
  <c r="BC13924" i="5"/>
  <c r="BC13925" i="5"/>
  <c r="BC13926" i="5"/>
  <c r="BC13927" i="5"/>
  <c r="BC13928" i="5"/>
  <c r="BC13929" i="5"/>
  <c r="BC13930" i="5"/>
  <c r="BC13931" i="5"/>
  <c r="BC13932" i="5"/>
  <c r="BC13933" i="5"/>
  <c r="BC13934" i="5"/>
  <c r="BC13935" i="5"/>
  <c r="BC13936" i="5"/>
  <c r="BC13937" i="5"/>
  <c r="BC13938" i="5"/>
  <c r="BC13939" i="5"/>
  <c r="BC13940" i="5"/>
  <c r="BC13941" i="5"/>
  <c r="BC13942" i="5"/>
  <c r="BC13943" i="5"/>
  <c r="BC13944" i="5"/>
  <c r="BC13945" i="5"/>
  <c r="BC13946" i="5"/>
  <c r="BC13947" i="5"/>
  <c r="BC13948" i="5"/>
  <c r="BC13949" i="5"/>
  <c r="BC13950" i="5"/>
  <c r="BC13951" i="5"/>
  <c r="BC13952" i="5"/>
  <c r="BC13953" i="5"/>
  <c r="BC13954" i="5"/>
  <c r="BC13955" i="5"/>
  <c r="BC13956" i="5"/>
  <c r="BC13957" i="5"/>
  <c r="BC13958" i="5"/>
  <c r="BC13959" i="5"/>
  <c r="BC13960" i="5"/>
  <c r="BC13961" i="5"/>
  <c r="BC13962" i="5"/>
  <c r="BC13963" i="5"/>
  <c r="BC13964" i="5"/>
  <c r="BC13965" i="5"/>
  <c r="BC13966" i="5"/>
  <c r="BC13967" i="5"/>
  <c r="BC13968" i="5"/>
  <c r="BC13969" i="5"/>
  <c r="BC13970" i="5"/>
  <c r="BC13971" i="5"/>
  <c r="BC13972" i="5"/>
  <c r="BC13973" i="5"/>
  <c r="BC13974" i="5"/>
  <c r="BC13975" i="5"/>
  <c r="BC13976" i="5"/>
  <c r="BC13977" i="5"/>
  <c r="BC13978" i="5"/>
  <c r="BC13979" i="5"/>
  <c r="BC13980" i="5"/>
  <c r="BC13981" i="5"/>
  <c r="BC13982" i="5"/>
  <c r="BC13983" i="5"/>
  <c r="BC13984" i="5"/>
  <c r="BC13985" i="5"/>
  <c r="BC13986" i="5"/>
  <c r="BC13987" i="5"/>
  <c r="BC13988" i="5"/>
  <c r="BC13989" i="5"/>
  <c r="BC13990" i="5"/>
  <c r="BC13991" i="5"/>
  <c r="BC13992" i="5"/>
  <c r="BC13993" i="5"/>
  <c r="BC13994" i="5"/>
  <c r="BC13995" i="5"/>
  <c r="BC13996" i="5"/>
  <c r="BC13997" i="5"/>
  <c r="BC13998" i="5"/>
  <c r="BC13999" i="5"/>
  <c r="BC14000" i="5"/>
  <c r="BC14001" i="5"/>
  <c r="BC14002" i="5"/>
  <c r="BC14003" i="5"/>
  <c r="BC14004" i="5"/>
  <c r="BC14005" i="5"/>
  <c r="BC14006" i="5"/>
  <c r="BC14007" i="5"/>
  <c r="BC14008" i="5"/>
  <c r="BC14009" i="5"/>
  <c r="BC14010" i="5"/>
  <c r="BC14011" i="5"/>
  <c r="BC14012" i="5"/>
  <c r="BC14013" i="5"/>
  <c r="BC14014" i="5"/>
  <c r="BC14015" i="5"/>
  <c r="BC14016" i="5"/>
  <c r="BC14017" i="5"/>
  <c r="BC14018" i="5"/>
  <c r="BC14019" i="5"/>
  <c r="BC14020" i="5"/>
  <c r="BC14021" i="5"/>
  <c r="BC14022" i="5"/>
  <c r="BC14023" i="5"/>
  <c r="BC14024" i="5"/>
  <c r="BC14025" i="5"/>
  <c r="BC14026" i="5"/>
  <c r="BC14027" i="5"/>
  <c r="BC14028" i="5"/>
  <c r="BC14029" i="5"/>
  <c r="BC14030" i="5"/>
  <c r="BC14031" i="5"/>
  <c r="BC14032" i="5"/>
  <c r="BC14033" i="5"/>
  <c r="BC14034" i="5"/>
  <c r="BC14035" i="5"/>
  <c r="BC14036" i="5"/>
  <c r="BC14037" i="5"/>
  <c r="BC14038" i="5"/>
  <c r="BC14039" i="5"/>
  <c r="BC14040" i="5"/>
  <c r="BC14041" i="5"/>
  <c r="BC14042" i="5"/>
  <c r="BC14043" i="5"/>
  <c r="BC14044" i="5"/>
  <c r="BC14045" i="5"/>
  <c r="BC14046" i="5"/>
  <c r="BC14047" i="5"/>
  <c r="BC14048" i="5"/>
  <c r="BC14049" i="5"/>
  <c r="BC14050" i="5"/>
  <c r="BC14051" i="5"/>
  <c r="BC14052" i="5"/>
  <c r="BC14053" i="5"/>
  <c r="BC14054" i="5"/>
  <c r="BC14055" i="5"/>
  <c r="BC14056" i="5"/>
  <c r="BC14057" i="5"/>
  <c r="BC14058" i="5"/>
  <c r="BC14059" i="5"/>
  <c r="BC14060" i="5"/>
  <c r="BC14061" i="5"/>
  <c r="BC14062" i="5"/>
  <c r="BC14063" i="5"/>
  <c r="BC14064" i="5"/>
  <c r="BC14065" i="5"/>
  <c r="BC14066" i="5"/>
  <c r="BC14067" i="5"/>
  <c r="BC14068" i="5"/>
  <c r="BC14069" i="5"/>
  <c r="BC14070" i="5"/>
  <c r="BC14071" i="5"/>
  <c r="BC14072" i="5"/>
  <c r="BC14073" i="5"/>
  <c r="BC14074" i="5"/>
  <c r="BC14075" i="5"/>
  <c r="BC14076" i="5"/>
  <c r="BC14077" i="5"/>
  <c r="BC14078" i="5"/>
  <c r="BC14079" i="5"/>
  <c r="BC14080" i="5"/>
  <c r="BC14081" i="5"/>
  <c r="BC14082" i="5"/>
  <c r="BC14083" i="5"/>
  <c r="BC14084" i="5"/>
  <c r="BC14085" i="5"/>
  <c r="BC14086" i="5"/>
  <c r="BC14087" i="5"/>
  <c r="BC14088" i="5"/>
  <c r="BC14089" i="5"/>
  <c r="BC14090" i="5"/>
  <c r="BC14091" i="5"/>
  <c r="BC14092" i="5"/>
  <c r="BC14093" i="5"/>
  <c r="BC14094" i="5"/>
  <c r="BC14095" i="5"/>
  <c r="BC14096" i="5"/>
  <c r="BC14097" i="5"/>
  <c r="BC14098" i="5"/>
  <c r="BC14099" i="5"/>
  <c r="BC14100" i="5"/>
  <c r="BC14101" i="5"/>
  <c r="BC14102" i="5"/>
  <c r="BC14103" i="5"/>
  <c r="BC14104" i="5"/>
  <c r="BC14105" i="5"/>
  <c r="BC14106" i="5"/>
  <c r="BC14107" i="5"/>
  <c r="BC14108" i="5"/>
  <c r="BC14109" i="5"/>
  <c r="BC14110" i="5"/>
  <c r="BC14111" i="5"/>
  <c r="BC14112" i="5"/>
  <c r="BC14113" i="5"/>
  <c r="BC14114" i="5"/>
  <c r="BC14115" i="5"/>
  <c r="BC14116" i="5"/>
  <c r="BC14117" i="5"/>
  <c r="BC14118" i="5"/>
  <c r="BC14119" i="5"/>
  <c r="BC14120" i="5"/>
  <c r="BC14121" i="5"/>
  <c r="BC14122" i="5"/>
  <c r="BC14123" i="5"/>
  <c r="BC14124" i="5"/>
  <c r="BC14125" i="5"/>
  <c r="BC14126" i="5"/>
  <c r="BC14127" i="5"/>
  <c r="BC14128" i="5"/>
  <c r="BC14129" i="5"/>
  <c r="BC14130" i="5"/>
  <c r="BC14131" i="5"/>
  <c r="BC14132" i="5"/>
  <c r="BC14133" i="5"/>
  <c r="BC14134" i="5"/>
  <c r="BC14135" i="5"/>
  <c r="BC14136" i="5"/>
  <c r="BC14137" i="5"/>
  <c r="BC14138" i="5"/>
  <c r="BC14139" i="5"/>
  <c r="BC14140" i="5"/>
  <c r="BC14141" i="5"/>
  <c r="BC14142" i="5"/>
  <c r="BC14143" i="5"/>
  <c r="BC14144" i="5"/>
  <c r="BC14145" i="5"/>
  <c r="BC14146" i="5"/>
  <c r="BC14147" i="5"/>
  <c r="BC14148" i="5"/>
  <c r="BC14149" i="5"/>
  <c r="BC14150" i="5"/>
  <c r="BC14151" i="5"/>
  <c r="BC14152" i="5"/>
  <c r="BC14153" i="5"/>
  <c r="BC14154" i="5"/>
  <c r="BC14155" i="5"/>
  <c r="BC14156" i="5"/>
  <c r="BC14157" i="5"/>
  <c r="BC14158" i="5"/>
  <c r="BC14159" i="5"/>
  <c r="BC14160" i="5"/>
  <c r="BC14161" i="5"/>
  <c r="BC14162" i="5"/>
  <c r="BC14163" i="5"/>
  <c r="BC14164" i="5"/>
  <c r="BC14165" i="5"/>
  <c r="BC14166" i="5"/>
  <c r="BC14167" i="5"/>
  <c r="BC14168" i="5"/>
  <c r="BC14169" i="5"/>
  <c r="BC14170" i="5"/>
  <c r="BC14171" i="5"/>
  <c r="BC14172" i="5"/>
  <c r="BC14173" i="5"/>
  <c r="BC14174" i="5"/>
  <c r="BC14175" i="5"/>
  <c r="BC14176" i="5"/>
  <c r="BC14177" i="5"/>
  <c r="BC14178" i="5"/>
  <c r="BC14179" i="5"/>
  <c r="BC14180" i="5"/>
  <c r="BC14181" i="5"/>
  <c r="BC14182" i="5"/>
  <c r="BC14183" i="5"/>
  <c r="BC14184" i="5"/>
  <c r="BC14185" i="5"/>
  <c r="BC14186" i="5"/>
  <c r="BC14187" i="5"/>
  <c r="BC14188" i="5"/>
  <c r="BC14189" i="5"/>
  <c r="BC14190" i="5"/>
  <c r="BC14191" i="5"/>
  <c r="BC14192" i="5"/>
  <c r="BC14193" i="5"/>
  <c r="BC14194" i="5"/>
  <c r="BC14195" i="5"/>
  <c r="BC14196" i="5"/>
  <c r="BC14197" i="5"/>
  <c r="BC14198" i="5"/>
  <c r="BC14199" i="5"/>
  <c r="BC14200" i="5"/>
  <c r="BC14201" i="5"/>
  <c r="BC14202" i="5"/>
  <c r="BC14203" i="5"/>
  <c r="BC14204" i="5"/>
  <c r="BC14205" i="5"/>
  <c r="BC14206" i="5"/>
  <c r="BC14207" i="5"/>
  <c r="BC14208" i="5"/>
  <c r="BC14209" i="5"/>
  <c r="BC14210" i="5"/>
  <c r="BC14211" i="5"/>
  <c r="BC14212" i="5"/>
  <c r="BC14213" i="5"/>
  <c r="BC14214" i="5"/>
  <c r="BC14215" i="5"/>
  <c r="BC14216" i="5"/>
  <c r="BC14217" i="5"/>
  <c r="BC14218" i="5"/>
  <c r="BC14219" i="5"/>
  <c r="BC14220" i="5"/>
  <c r="BC14221" i="5"/>
  <c r="BC14222" i="5"/>
  <c r="BC14223" i="5"/>
  <c r="BC14224" i="5"/>
  <c r="BC14225" i="5"/>
  <c r="BC14226" i="5"/>
  <c r="BC14227" i="5"/>
  <c r="BC14228" i="5"/>
  <c r="BC14229" i="5"/>
  <c r="BC14230" i="5"/>
  <c r="BC14231" i="5"/>
  <c r="BC14232" i="5"/>
  <c r="BC14233" i="5"/>
  <c r="BC14234" i="5"/>
  <c r="BC14235" i="5"/>
  <c r="BC14236" i="5"/>
  <c r="BC14237" i="5"/>
  <c r="BC14238" i="5"/>
  <c r="BC14239" i="5"/>
  <c r="BC14240" i="5"/>
  <c r="BC14241" i="5"/>
  <c r="BC14242" i="5"/>
  <c r="BC14243" i="5"/>
  <c r="BC14244" i="5"/>
  <c r="BC14245" i="5"/>
  <c r="BC14246" i="5"/>
  <c r="BC14247" i="5"/>
  <c r="BC14248" i="5"/>
  <c r="BC14249" i="5"/>
  <c r="BC14250" i="5"/>
  <c r="BC14251" i="5"/>
  <c r="BC14252" i="5"/>
  <c r="BC14253" i="5"/>
  <c r="BC14254" i="5"/>
  <c r="BC14255" i="5"/>
  <c r="BC14256" i="5"/>
  <c r="BC14257" i="5"/>
  <c r="BC14258" i="5"/>
  <c r="BC14259" i="5"/>
  <c r="BC14260" i="5"/>
  <c r="BC14261" i="5"/>
  <c r="BC14262" i="5"/>
  <c r="BC14263" i="5"/>
  <c r="BC14264" i="5"/>
  <c r="BC14265" i="5"/>
  <c r="BC14266" i="5"/>
  <c r="BC14267" i="5"/>
  <c r="BC14268" i="5"/>
  <c r="BC14269" i="5"/>
  <c r="BC14270" i="5"/>
  <c r="BC14271" i="5"/>
  <c r="BC14272" i="5"/>
  <c r="BC14273" i="5"/>
  <c r="BC14274" i="5"/>
  <c r="BC14275" i="5"/>
  <c r="BC14276" i="5"/>
  <c r="BC14277" i="5"/>
  <c r="BC14278" i="5"/>
  <c r="BC14279" i="5"/>
  <c r="BC14280" i="5"/>
  <c r="BC14281" i="5"/>
  <c r="BC14282" i="5"/>
  <c r="BC14283" i="5"/>
  <c r="BC14284" i="5"/>
  <c r="BC14285" i="5"/>
  <c r="BC14286" i="5"/>
  <c r="BC14287" i="5"/>
  <c r="BC14288" i="5"/>
  <c r="BC14289" i="5"/>
  <c r="BC14290" i="5"/>
  <c r="BC14291" i="5"/>
  <c r="BC14292" i="5"/>
  <c r="BC14293" i="5"/>
  <c r="BC14294" i="5"/>
  <c r="BC14295" i="5"/>
  <c r="BC14296" i="5"/>
  <c r="BC14297" i="5"/>
  <c r="BC14298" i="5"/>
  <c r="BC14299" i="5"/>
  <c r="BC14300" i="5"/>
  <c r="BC14301" i="5"/>
  <c r="BC14302" i="5"/>
  <c r="BC14303" i="5"/>
  <c r="BC14304" i="5"/>
  <c r="BC14305" i="5"/>
  <c r="BC14306" i="5"/>
  <c r="BC14307" i="5"/>
  <c r="BC14308" i="5"/>
  <c r="BC14309" i="5"/>
  <c r="BC14310" i="5"/>
  <c r="BC14311" i="5"/>
  <c r="BC14312" i="5"/>
  <c r="BC14313" i="5"/>
  <c r="BC14314" i="5"/>
  <c r="BC14315" i="5"/>
  <c r="BC14316" i="5"/>
  <c r="BC14317" i="5"/>
  <c r="BC14318" i="5"/>
  <c r="BC14319" i="5"/>
  <c r="BC14320" i="5"/>
  <c r="BC14321" i="5"/>
  <c r="BC14322" i="5"/>
  <c r="BC14323" i="5"/>
  <c r="BC14324" i="5"/>
  <c r="BC14325" i="5"/>
  <c r="BC14326" i="5"/>
  <c r="BC14327" i="5"/>
  <c r="BC14328" i="5"/>
  <c r="BC14329" i="5"/>
  <c r="BC14330" i="5"/>
  <c r="BC14331" i="5"/>
  <c r="BC14332" i="5"/>
  <c r="BC14333" i="5"/>
  <c r="BC14334" i="5"/>
  <c r="BC14335" i="5"/>
  <c r="BC14336" i="5"/>
  <c r="BC14337" i="5"/>
  <c r="BC14338" i="5"/>
  <c r="BC14339" i="5"/>
  <c r="BC14340" i="5"/>
  <c r="BC14341" i="5"/>
  <c r="BC14342" i="5"/>
  <c r="BC14343" i="5"/>
  <c r="BC14344" i="5"/>
  <c r="BC14345" i="5"/>
  <c r="BC14346" i="5"/>
  <c r="BC14347" i="5"/>
  <c r="BC14348" i="5"/>
  <c r="BC14349" i="5"/>
  <c r="BC14350" i="5"/>
  <c r="BC14351" i="5"/>
  <c r="BC14352" i="5"/>
  <c r="BC14353" i="5"/>
  <c r="BC14354" i="5"/>
  <c r="BC14355" i="5"/>
  <c r="BC14356" i="5"/>
  <c r="BC14357" i="5"/>
  <c r="BC14358" i="5"/>
  <c r="BC14359" i="5"/>
  <c r="BC14360" i="5"/>
  <c r="BC14361" i="5"/>
  <c r="BC14362" i="5"/>
  <c r="BC14363" i="5"/>
  <c r="BC14364" i="5"/>
  <c r="BC14365" i="5"/>
  <c r="BC14366" i="5"/>
  <c r="BC14367" i="5"/>
  <c r="BC14368" i="5"/>
  <c r="BC14369" i="5"/>
  <c r="BC14370" i="5"/>
  <c r="BC14371" i="5"/>
  <c r="BC14372" i="5"/>
  <c r="BC14373" i="5"/>
  <c r="BC14374" i="5"/>
  <c r="BC14375" i="5"/>
  <c r="BC14376" i="5"/>
  <c r="BC14377" i="5"/>
  <c r="BC14378" i="5"/>
  <c r="BC14379" i="5"/>
  <c r="BC14380" i="5"/>
  <c r="BC14381" i="5"/>
  <c r="BC14382" i="5"/>
  <c r="BC14383" i="5"/>
  <c r="BC14384" i="5"/>
  <c r="BC14385" i="5"/>
  <c r="BC14386" i="5"/>
  <c r="BC14387" i="5"/>
  <c r="BC14388" i="5"/>
  <c r="BC14389" i="5"/>
  <c r="BC14390" i="5"/>
  <c r="BC14391" i="5"/>
  <c r="BC14392" i="5"/>
  <c r="BC14393" i="5"/>
  <c r="BC14394" i="5"/>
  <c r="BC14395" i="5"/>
  <c r="BC14396" i="5"/>
  <c r="BC14397" i="5"/>
  <c r="BC14398" i="5"/>
  <c r="BC14399" i="5"/>
  <c r="BC14400" i="5"/>
  <c r="BC14401" i="5"/>
  <c r="BC14402" i="5"/>
  <c r="BC14403" i="5"/>
  <c r="BC14404" i="5"/>
  <c r="BC14405" i="5"/>
  <c r="BC14406" i="5"/>
  <c r="BC14407" i="5"/>
  <c r="BC14408" i="5"/>
  <c r="BC14409" i="5"/>
  <c r="BC14410" i="5"/>
  <c r="BC14411" i="5"/>
  <c r="BC14412" i="5"/>
  <c r="BC14413" i="5"/>
  <c r="BC14414" i="5"/>
  <c r="BC14415" i="5"/>
  <c r="BC14416" i="5"/>
  <c r="BC14417" i="5"/>
  <c r="BC14418" i="5"/>
  <c r="BC14419" i="5"/>
  <c r="BC14420" i="5"/>
  <c r="BC14421" i="5"/>
  <c r="BC14422" i="5"/>
  <c r="BC14423" i="5"/>
  <c r="BC14424" i="5"/>
  <c r="BC14425" i="5"/>
  <c r="BC14426" i="5"/>
  <c r="BC14427" i="5"/>
  <c r="BC14428" i="5"/>
  <c r="BC14429" i="5"/>
  <c r="BC14430" i="5"/>
  <c r="BC14431" i="5"/>
  <c r="BC14432" i="5"/>
  <c r="BC14433" i="5"/>
  <c r="BC14434" i="5"/>
  <c r="BC14435" i="5"/>
  <c r="BC14436" i="5"/>
  <c r="BC14437" i="5"/>
  <c r="BC14438" i="5"/>
  <c r="BC14439" i="5"/>
  <c r="BC14440" i="5"/>
  <c r="BC14441" i="5"/>
  <c r="BC14442" i="5"/>
  <c r="BC14443" i="5"/>
  <c r="BC14444" i="5"/>
  <c r="BC14445" i="5"/>
  <c r="BC14446" i="5"/>
  <c r="BC14447" i="5"/>
  <c r="BC14448" i="5"/>
  <c r="BC14449" i="5"/>
  <c r="BC14450" i="5"/>
  <c r="BC14451" i="5"/>
  <c r="BC14452" i="5"/>
  <c r="BC14453" i="5"/>
  <c r="BC14454" i="5"/>
  <c r="BC14455" i="5"/>
  <c r="BC14456" i="5"/>
  <c r="BC14457" i="5"/>
  <c r="BC14458" i="5"/>
  <c r="BC14459" i="5"/>
  <c r="BC14460" i="5"/>
  <c r="BC14461" i="5"/>
  <c r="BC14462" i="5"/>
  <c r="BC14463" i="5"/>
  <c r="BC14464" i="5"/>
  <c r="BC14465" i="5"/>
  <c r="BC14466" i="5"/>
  <c r="BC14467" i="5"/>
  <c r="BC14468" i="5"/>
  <c r="BC14469" i="5"/>
  <c r="BC14470" i="5"/>
  <c r="BC14471" i="5"/>
  <c r="BC14472" i="5"/>
  <c r="BC14473" i="5"/>
  <c r="BC14474" i="5"/>
  <c r="BC14475" i="5"/>
  <c r="BC14476" i="5"/>
  <c r="BC14477" i="5"/>
  <c r="BC14478" i="5"/>
  <c r="BC14479" i="5"/>
  <c r="BC14480" i="5"/>
  <c r="BC14481" i="5"/>
  <c r="BC14482" i="5"/>
  <c r="BC14483" i="5"/>
  <c r="BC14484" i="5"/>
  <c r="BC14485" i="5"/>
  <c r="BC14486" i="5"/>
  <c r="BC14487" i="5"/>
  <c r="BC14488" i="5"/>
  <c r="BC14489" i="5"/>
  <c r="BC14490" i="5"/>
  <c r="BC14491" i="5"/>
  <c r="BC14492" i="5"/>
  <c r="BC14493" i="5"/>
  <c r="BC14494" i="5"/>
  <c r="BC14495" i="5"/>
  <c r="BC14496" i="5"/>
  <c r="BC14497" i="5"/>
  <c r="BC14498" i="5"/>
  <c r="BC14499" i="5"/>
  <c r="BC14500" i="5"/>
  <c r="BC14501" i="5"/>
  <c r="BC14502" i="5"/>
  <c r="BC14503" i="5"/>
  <c r="BC14504" i="5"/>
  <c r="BC14505" i="5"/>
  <c r="BC14506" i="5"/>
  <c r="BC14507" i="5"/>
  <c r="BC14508" i="5"/>
  <c r="BC14509" i="5"/>
  <c r="BC14510" i="5"/>
  <c r="BC14511" i="5"/>
  <c r="BC14512" i="5"/>
  <c r="BC14513" i="5"/>
  <c r="BC14514" i="5"/>
  <c r="BC14515" i="5"/>
  <c r="BC14516" i="5"/>
  <c r="BC14517" i="5"/>
  <c r="BC14518" i="5"/>
  <c r="BC14519" i="5"/>
  <c r="BC14520" i="5"/>
  <c r="BC14521" i="5"/>
  <c r="BC14522" i="5"/>
  <c r="BC14523" i="5"/>
  <c r="BC14524" i="5"/>
  <c r="BC14525" i="5"/>
  <c r="BC14526" i="5"/>
  <c r="BC14527" i="5"/>
  <c r="BC14528" i="5"/>
  <c r="BC14529" i="5"/>
  <c r="BC14530" i="5"/>
  <c r="BC14531" i="5"/>
  <c r="BC14532" i="5"/>
  <c r="BC14533" i="5"/>
  <c r="BC14534" i="5"/>
  <c r="BC14535" i="5"/>
  <c r="BC14536" i="5"/>
  <c r="BC14537" i="5"/>
  <c r="BC14538" i="5"/>
  <c r="BC14539" i="5"/>
  <c r="BC14540" i="5"/>
  <c r="BC14541" i="5"/>
  <c r="BC14542" i="5"/>
  <c r="BC14543" i="5"/>
  <c r="BC14544" i="5"/>
  <c r="BC14545" i="5"/>
  <c r="BC14546" i="5"/>
  <c r="BC14547" i="5"/>
  <c r="BC14548" i="5"/>
  <c r="BC14549" i="5"/>
  <c r="BC14550" i="5"/>
  <c r="BC14551" i="5"/>
  <c r="BC14552" i="5"/>
  <c r="BC14553" i="5"/>
  <c r="BC14554" i="5"/>
  <c r="BC14555" i="5"/>
  <c r="BC14556" i="5"/>
  <c r="BC14557" i="5"/>
  <c r="BC14558" i="5"/>
  <c r="BC14559" i="5"/>
  <c r="BC14560" i="5"/>
  <c r="BC14561" i="5"/>
  <c r="BC14562" i="5"/>
  <c r="BC14563" i="5"/>
  <c r="BC14564" i="5"/>
  <c r="BC14565" i="5"/>
  <c r="BC14566" i="5"/>
  <c r="BC14567" i="5"/>
  <c r="BC14568" i="5"/>
  <c r="BC14569" i="5"/>
  <c r="BC14570" i="5"/>
  <c r="BC14571" i="5"/>
  <c r="BC14572" i="5"/>
  <c r="BC14573" i="5"/>
  <c r="BC14574" i="5"/>
  <c r="BC14575" i="5"/>
  <c r="BC14576" i="5"/>
  <c r="BC14577" i="5"/>
  <c r="BC14578" i="5"/>
  <c r="BC14579" i="5"/>
  <c r="BC14580" i="5"/>
  <c r="BC14581" i="5"/>
  <c r="BC14582" i="5"/>
  <c r="BC14583" i="5"/>
  <c r="BC14584" i="5"/>
  <c r="BC14585" i="5"/>
  <c r="BC14586" i="5"/>
  <c r="BC14587" i="5"/>
  <c r="BC14588" i="5"/>
  <c r="BC14589" i="5"/>
  <c r="BC14590" i="5"/>
  <c r="BC14591" i="5"/>
  <c r="BC14592" i="5"/>
  <c r="BC14593" i="5"/>
  <c r="BC14594" i="5"/>
  <c r="BC14595" i="5"/>
  <c r="BC14596" i="5"/>
  <c r="BC14597" i="5"/>
  <c r="BC14598" i="5"/>
  <c r="BC14599" i="5"/>
  <c r="BC14600" i="5"/>
  <c r="BC14601" i="5"/>
  <c r="BC14602" i="5"/>
  <c r="BC14603" i="5"/>
  <c r="BC14604" i="5"/>
  <c r="BC14605" i="5"/>
  <c r="BC14606" i="5"/>
  <c r="BC14607" i="5"/>
  <c r="BC14608" i="5"/>
  <c r="BC14609" i="5"/>
  <c r="BC14610" i="5"/>
  <c r="BC14611" i="5"/>
  <c r="BC14612" i="5"/>
  <c r="BC14613" i="5"/>
  <c r="BC14614" i="5"/>
  <c r="BC14615" i="5"/>
  <c r="BC14616" i="5"/>
  <c r="BC14617" i="5"/>
  <c r="BC14618" i="5"/>
  <c r="BC14619" i="5"/>
  <c r="BC14620" i="5"/>
  <c r="BC14621" i="5"/>
  <c r="BC14622" i="5"/>
  <c r="BC14623" i="5"/>
  <c r="BC14624" i="5"/>
  <c r="BC14625" i="5"/>
  <c r="BC14626" i="5"/>
  <c r="BC14627" i="5"/>
  <c r="BC14628" i="5"/>
  <c r="BC14629" i="5"/>
  <c r="BC14630" i="5"/>
  <c r="BC14631" i="5"/>
  <c r="BC14632" i="5"/>
  <c r="BC14633" i="5"/>
  <c r="BC14634" i="5"/>
  <c r="BC14635" i="5"/>
  <c r="BC14636" i="5"/>
  <c r="BC14637" i="5"/>
  <c r="BC14638" i="5"/>
  <c r="BC14639" i="5"/>
  <c r="BC14640" i="5"/>
  <c r="BC14641" i="5"/>
  <c r="BC14642" i="5"/>
  <c r="BC14643" i="5"/>
  <c r="BC14644" i="5"/>
  <c r="BC14645" i="5"/>
  <c r="BC14646" i="5"/>
  <c r="BC14647" i="5"/>
  <c r="BC14648" i="5"/>
  <c r="BC14649" i="5"/>
  <c r="BC14650" i="5"/>
  <c r="BC14651" i="5"/>
  <c r="BC14652" i="5"/>
  <c r="BC14653" i="5"/>
  <c r="BC14654" i="5"/>
  <c r="BC14655" i="5"/>
  <c r="BC14656" i="5"/>
  <c r="BC14657" i="5"/>
  <c r="BC14658" i="5"/>
  <c r="BC14659" i="5"/>
  <c r="BC14660" i="5"/>
  <c r="BC14661" i="5"/>
  <c r="BC14662" i="5"/>
  <c r="BC14663" i="5"/>
  <c r="BC14664" i="5"/>
  <c r="BC14665" i="5"/>
  <c r="BC14666" i="5"/>
  <c r="BC14667" i="5"/>
  <c r="BC14668" i="5"/>
  <c r="BC14669" i="5"/>
  <c r="BC14670" i="5"/>
  <c r="BC14671" i="5"/>
  <c r="BC14672" i="5"/>
  <c r="BC14673" i="5"/>
  <c r="BC14674" i="5"/>
  <c r="BC14675" i="5"/>
  <c r="BC14676" i="5"/>
  <c r="BC14677" i="5"/>
  <c r="BC14678" i="5"/>
  <c r="BC14679" i="5"/>
  <c r="BC14680" i="5"/>
  <c r="BC14681" i="5"/>
  <c r="BC14682" i="5"/>
  <c r="BC14683" i="5"/>
  <c r="BC14684" i="5"/>
  <c r="BC14685" i="5"/>
  <c r="BC14686" i="5"/>
  <c r="BC14687" i="5"/>
  <c r="BC14688" i="5"/>
  <c r="BC14689" i="5"/>
  <c r="BC14690" i="5"/>
  <c r="BC14691" i="5"/>
  <c r="BC14692" i="5"/>
  <c r="BC14693" i="5"/>
  <c r="BC14694" i="5"/>
  <c r="BC14695" i="5"/>
  <c r="BC14696" i="5"/>
  <c r="BC14697" i="5"/>
  <c r="BC14698" i="5"/>
  <c r="BC14699" i="5"/>
  <c r="BC14700" i="5"/>
  <c r="BC14701" i="5"/>
  <c r="BC14702" i="5"/>
  <c r="BC14703" i="5"/>
  <c r="BC14704" i="5"/>
  <c r="BC14705" i="5"/>
  <c r="BC14706" i="5"/>
  <c r="BC14707" i="5"/>
  <c r="BC14708" i="5"/>
  <c r="BC14709" i="5"/>
  <c r="BC14710" i="5"/>
  <c r="BC14711" i="5"/>
  <c r="BC14712" i="5"/>
  <c r="BC14713" i="5"/>
  <c r="BC14714" i="5"/>
  <c r="BC14715" i="5"/>
  <c r="BC14716" i="5"/>
  <c r="BC14717" i="5"/>
  <c r="BC14718" i="5"/>
  <c r="BC14719" i="5"/>
  <c r="BC14720" i="5"/>
  <c r="BC14721" i="5"/>
  <c r="BC14722" i="5"/>
  <c r="BC14723" i="5"/>
  <c r="BC14724" i="5"/>
  <c r="BC14725" i="5"/>
  <c r="BC14726" i="5"/>
  <c r="BC14727" i="5"/>
  <c r="BC14728" i="5"/>
  <c r="BC14729" i="5"/>
  <c r="BC14730" i="5"/>
  <c r="BC14731" i="5"/>
  <c r="BC14732" i="5"/>
  <c r="BC14733" i="5"/>
  <c r="BC14734" i="5"/>
  <c r="BC14735" i="5"/>
  <c r="BC14736" i="5"/>
  <c r="BC14737" i="5"/>
  <c r="BC14738" i="5"/>
  <c r="BC14739" i="5"/>
  <c r="BC14740" i="5"/>
  <c r="BC14741" i="5"/>
  <c r="BC14742" i="5"/>
  <c r="BC14743" i="5"/>
  <c r="BC14744" i="5"/>
  <c r="BC14745" i="5"/>
  <c r="BC14746" i="5"/>
  <c r="BC14747" i="5"/>
  <c r="BC14748" i="5"/>
  <c r="BC14749" i="5"/>
  <c r="BC14750" i="5"/>
  <c r="BC14751" i="5"/>
  <c r="BC14752" i="5"/>
  <c r="BC14753" i="5"/>
  <c r="BC14754" i="5"/>
  <c r="BC14755" i="5"/>
  <c r="BC14756" i="5"/>
  <c r="BC14757" i="5"/>
  <c r="BC14758" i="5"/>
  <c r="BC14759" i="5"/>
  <c r="BC14760" i="5"/>
  <c r="BC14761" i="5"/>
  <c r="BC14762" i="5"/>
  <c r="BC14763" i="5"/>
  <c r="BC14764" i="5"/>
  <c r="BC14765" i="5"/>
  <c r="BC14766" i="5"/>
  <c r="BC14767" i="5"/>
  <c r="BC14768" i="5"/>
  <c r="BC14769" i="5"/>
  <c r="BC14770" i="5"/>
  <c r="BC14771" i="5"/>
  <c r="BC14772" i="5"/>
  <c r="BC14773" i="5"/>
  <c r="BC14774" i="5"/>
  <c r="BC14775" i="5"/>
  <c r="BC14776" i="5"/>
  <c r="BC14777" i="5"/>
  <c r="BC14778" i="5"/>
  <c r="BC14779" i="5"/>
  <c r="BC14780" i="5"/>
  <c r="BC14781" i="5"/>
  <c r="BC14782" i="5"/>
  <c r="BC14783" i="5"/>
  <c r="BC14784" i="5"/>
  <c r="BC14785" i="5"/>
  <c r="BC14786" i="5"/>
  <c r="BC14787" i="5"/>
  <c r="BC14788" i="5"/>
  <c r="BC14789" i="5"/>
  <c r="BC14790" i="5"/>
  <c r="BC14791" i="5"/>
  <c r="BC14792" i="5"/>
  <c r="BC14793" i="5"/>
  <c r="BC14794" i="5"/>
  <c r="BC14795" i="5"/>
  <c r="BC14796" i="5"/>
  <c r="BC14797" i="5"/>
  <c r="BC14798" i="5"/>
  <c r="BC14799" i="5"/>
  <c r="BC14800" i="5"/>
  <c r="BC14801" i="5"/>
  <c r="BC14802" i="5"/>
  <c r="BC14803" i="5"/>
  <c r="BC14804" i="5"/>
  <c r="BC14805" i="5"/>
  <c r="BC14806" i="5"/>
  <c r="BC14807" i="5"/>
  <c r="BC14808" i="5"/>
  <c r="BC14809" i="5"/>
  <c r="BC14810" i="5"/>
  <c r="BC14811" i="5"/>
  <c r="BC14812" i="5"/>
  <c r="BC14813" i="5"/>
  <c r="BC14814" i="5"/>
  <c r="BC14815" i="5"/>
  <c r="BC14816" i="5"/>
  <c r="BC14817" i="5"/>
  <c r="BC14818" i="5"/>
  <c r="BC14819" i="5"/>
  <c r="BC14820" i="5"/>
  <c r="BC14821" i="5"/>
  <c r="BC14822" i="5"/>
  <c r="BC14823" i="5"/>
  <c r="BC14824" i="5"/>
  <c r="BC14825" i="5"/>
  <c r="BC14826" i="5"/>
  <c r="BC14827" i="5"/>
  <c r="BC14828" i="5"/>
  <c r="BC14829" i="5"/>
  <c r="BC14830" i="5"/>
  <c r="BC14831" i="5"/>
  <c r="BC14832" i="5"/>
  <c r="BC14833" i="5"/>
  <c r="BC14834" i="5"/>
  <c r="BC14835" i="5"/>
  <c r="BC14836" i="5"/>
  <c r="BC14837" i="5"/>
  <c r="BC14838" i="5"/>
  <c r="BC14839" i="5"/>
  <c r="BC14840" i="5"/>
  <c r="BC14841" i="5"/>
  <c r="BC14842" i="5"/>
  <c r="BC14843" i="5"/>
  <c r="BC14844" i="5"/>
  <c r="BC14845" i="5"/>
  <c r="BC14846" i="5"/>
  <c r="BC14847" i="5"/>
  <c r="BC14848" i="5"/>
  <c r="BC14849" i="5"/>
  <c r="BC14850" i="5"/>
  <c r="BC14851" i="5"/>
  <c r="BC14852" i="5"/>
  <c r="BC14853" i="5"/>
  <c r="BC14854" i="5"/>
  <c r="BC14855" i="5"/>
  <c r="BC14856" i="5"/>
  <c r="BC14857" i="5"/>
  <c r="BC14858" i="5"/>
  <c r="BC14859" i="5"/>
  <c r="BC14860" i="5"/>
  <c r="BC14861" i="5"/>
  <c r="BC14862" i="5"/>
  <c r="BC14863" i="5"/>
  <c r="BC14864" i="5"/>
  <c r="BC14865" i="5"/>
  <c r="BC14866" i="5"/>
  <c r="BC14867" i="5"/>
  <c r="BC14868" i="5"/>
  <c r="BC14869" i="5"/>
  <c r="BC14870" i="5"/>
  <c r="BC14871" i="5"/>
  <c r="BC14872" i="5"/>
  <c r="BC14873" i="5"/>
  <c r="BC14874" i="5"/>
  <c r="BC14875" i="5"/>
  <c r="BC14876" i="5"/>
  <c r="BC14877" i="5"/>
  <c r="BC14878" i="5"/>
  <c r="BC14879" i="5"/>
  <c r="BC14880" i="5"/>
  <c r="BC14881" i="5"/>
  <c r="BC14882" i="5"/>
  <c r="BC14883" i="5"/>
  <c r="BC14884" i="5"/>
  <c r="BC14885" i="5"/>
  <c r="BC14886" i="5"/>
  <c r="BC14887" i="5"/>
  <c r="BC14888" i="5"/>
  <c r="BC14889" i="5"/>
  <c r="BC14890" i="5"/>
  <c r="BC14891" i="5"/>
  <c r="BC14892" i="5"/>
  <c r="BC14893" i="5"/>
  <c r="BC14894" i="5"/>
  <c r="BC14895" i="5"/>
  <c r="BC14896" i="5"/>
  <c r="BC14897" i="5"/>
  <c r="BC14898" i="5"/>
  <c r="BC14899" i="5"/>
  <c r="BC14900" i="5"/>
  <c r="BC14901" i="5"/>
  <c r="BC14902" i="5"/>
  <c r="BC14903" i="5"/>
  <c r="BC14904" i="5"/>
  <c r="BC14905" i="5"/>
  <c r="BC14906" i="5"/>
  <c r="BC14907" i="5"/>
  <c r="BC14908" i="5"/>
  <c r="BC14909" i="5"/>
  <c r="BC14910" i="5"/>
  <c r="BC14911" i="5"/>
  <c r="BC14912" i="5"/>
  <c r="BC14913" i="5"/>
  <c r="BC14914" i="5"/>
  <c r="BC14915" i="5"/>
  <c r="BC14916" i="5"/>
  <c r="BC14917" i="5"/>
  <c r="BC14918" i="5"/>
  <c r="BC14919" i="5"/>
  <c r="BC14920" i="5"/>
  <c r="BC14921" i="5"/>
  <c r="BC14922" i="5"/>
  <c r="BC14923" i="5"/>
  <c r="BC14924" i="5"/>
  <c r="BC14925" i="5"/>
  <c r="BC14926" i="5"/>
  <c r="BC14927" i="5"/>
  <c r="BC14928" i="5"/>
  <c r="BC14929" i="5"/>
  <c r="BC14930" i="5"/>
  <c r="BC14931" i="5"/>
  <c r="BC14932" i="5"/>
  <c r="BC14933" i="5"/>
  <c r="BC14934" i="5"/>
  <c r="BC14935" i="5"/>
  <c r="BC14936" i="5"/>
  <c r="BC14937" i="5"/>
  <c r="BC14938" i="5"/>
  <c r="BC14939" i="5"/>
  <c r="BC14940" i="5"/>
  <c r="BC14941" i="5"/>
  <c r="BC14942" i="5"/>
  <c r="BC14943" i="5"/>
  <c r="BC14944" i="5"/>
  <c r="BC14945" i="5"/>
  <c r="BC14946" i="5"/>
  <c r="BC14947" i="5"/>
  <c r="BC14948" i="5"/>
  <c r="BC14949" i="5"/>
  <c r="BC14950" i="5"/>
  <c r="BC14951" i="5"/>
  <c r="BC14952" i="5"/>
  <c r="BC14953" i="5"/>
  <c r="BC14954" i="5"/>
  <c r="BC14955" i="5"/>
  <c r="BC14956" i="5"/>
  <c r="BC14957" i="5"/>
  <c r="BC14958" i="5"/>
  <c r="BC14959" i="5"/>
  <c r="BC14960" i="5"/>
  <c r="BC14961" i="5"/>
  <c r="BC14962" i="5"/>
  <c r="BC14963" i="5"/>
  <c r="BC14964" i="5"/>
  <c r="BC14965" i="5"/>
  <c r="BC14966" i="5"/>
  <c r="BC14967" i="5"/>
  <c r="BC14968" i="5"/>
  <c r="BC14969" i="5"/>
  <c r="BC14970" i="5"/>
  <c r="BC14971" i="5"/>
  <c r="BC14972" i="5"/>
  <c r="BC14973" i="5"/>
  <c r="BC14974" i="5"/>
  <c r="BC14975" i="5"/>
  <c r="BC14976" i="5"/>
  <c r="BC14977" i="5"/>
  <c r="BC14978" i="5"/>
  <c r="BC14979" i="5"/>
  <c r="BC14980" i="5"/>
  <c r="BC14981" i="5"/>
  <c r="BC14982" i="5"/>
  <c r="BC14983" i="5"/>
  <c r="BC14984" i="5"/>
  <c r="BC14985" i="5"/>
  <c r="BC14986" i="5"/>
  <c r="BC14987" i="5"/>
  <c r="BC14988" i="5"/>
  <c r="BC14989" i="5"/>
  <c r="BC14990" i="5"/>
  <c r="BC14991" i="5"/>
  <c r="BC14992" i="5"/>
  <c r="BC14993" i="5"/>
  <c r="BC14994" i="5"/>
  <c r="BC14995" i="5"/>
  <c r="BC14996" i="5"/>
  <c r="BC14997" i="5"/>
  <c r="BC14998" i="5"/>
  <c r="BC14999" i="5"/>
  <c r="BC15000" i="5"/>
  <c r="BC15001" i="5"/>
  <c r="BC15002" i="5"/>
  <c r="BC15003" i="5"/>
  <c r="BB4" i="5"/>
  <c r="BB5" i="5"/>
  <c r="BB6" i="5"/>
  <c r="BB7" i="5"/>
  <c r="BB8" i="5"/>
  <c r="BB9" i="5"/>
  <c r="BB10" i="5"/>
  <c r="BB11" i="5"/>
  <c r="BB12" i="5"/>
  <c r="BB13" i="5"/>
  <c r="BB14" i="5"/>
  <c r="BB15" i="5"/>
  <c r="BB16" i="5"/>
  <c r="BB17" i="5"/>
  <c r="BB18" i="5"/>
  <c r="BB19" i="5"/>
  <c r="BB20" i="5"/>
  <c r="BB21" i="5"/>
  <c r="BB22" i="5"/>
  <c r="BB23" i="5"/>
  <c r="BB24" i="5"/>
  <c r="BB25" i="5"/>
  <c r="BB26" i="5"/>
  <c r="BB27" i="5"/>
  <c r="BB28" i="5"/>
  <c r="BB29" i="5"/>
  <c r="BB30" i="5"/>
  <c r="BB31" i="5"/>
  <c r="BB32" i="5"/>
  <c r="BB33" i="5"/>
  <c r="BB34" i="5"/>
  <c r="BB35" i="5"/>
  <c r="BB36" i="5"/>
  <c r="BB37" i="5"/>
  <c r="BB38" i="5"/>
  <c r="BB39" i="5"/>
  <c r="BB40" i="5"/>
  <c r="BB41" i="5"/>
  <c r="BB42" i="5"/>
  <c r="BB43" i="5"/>
  <c r="BB44" i="5"/>
  <c r="BB45" i="5"/>
  <c r="BB46" i="5"/>
  <c r="BB47" i="5"/>
  <c r="BB48" i="5"/>
  <c r="BB49" i="5"/>
  <c r="BB50" i="5"/>
  <c r="BB51" i="5"/>
  <c r="BB52" i="5"/>
  <c r="BB53" i="5"/>
  <c r="BB54" i="5"/>
  <c r="BB55" i="5"/>
  <c r="BB56" i="5"/>
  <c r="BB57" i="5"/>
  <c r="BB58" i="5"/>
  <c r="BB59" i="5"/>
  <c r="BB60" i="5"/>
  <c r="BB61" i="5"/>
  <c r="BB62" i="5"/>
  <c r="BB63" i="5"/>
  <c r="BB64" i="5"/>
  <c r="BB65" i="5"/>
  <c r="BB66" i="5"/>
  <c r="BB67" i="5"/>
  <c r="BB68" i="5"/>
  <c r="BB69" i="5"/>
  <c r="BB70" i="5"/>
  <c r="BB71" i="5"/>
  <c r="BB72" i="5"/>
  <c r="BB73" i="5"/>
  <c r="BB74" i="5"/>
  <c r="BB75" i="5"/>
  <c r="BB76" i="5"/>
  <c r="BB77" i="5"/>
  <c r="BB78" i="5"/>
  <c r="BB79" i="5"/>
  <c r="BB80" i="5"/>
  <c r="BB81" i="5"/>
  <c r="BB82" i="5"/>
  <c r="BB83" i="5"/>
  <c r="BB84" i="5"/>
  <c r="BB85" i="5"/>
  <c r="BB86" i="5"/>
  <c r="BB87" i="5"/>
  <c r="BB88" i="5"/>
  <c r="BB89" i="5"/>
  <c r="BB90" i="5"/>
  <c r="BB91" i="5"/>
  <c r="BB92" i="5"/>
  <c r="BB93" i="5"/>
  <c r="BB94" i="5"/>
  <c r="BB95" i="5"/>
  <c r="BB96" i="5"/>
  <c r="BB97" i="5"/>
  <c r="BB98" i="5"/>
  <c r="BB99" i="5"/>
  <c r="BB100" i="5"/>
  <c r="BB101" i="5"/>
  <c r="BB102" i="5"/>
  <c r="BB103" i="5"/>
  <c r="BB104" i="5"/>
  <c r="BB105" i="5"/>
  <c r="BB106" i="5"/>
  <c r="BB107" i="5"/>
  <c r="BB108" i="5"/>
  <c r="BB109" i="5"/>
  <c r="BB110" i="5"/>
  <c r="BB111" i="5"/>
  <c r="BB112" i="5"/>
  <c r="BB113" i="5"/>
  <c r="BB114" i="5"/>
  <c r="BB115" i="5"/>
  <c r="BB116" i="5"/>
  <c r="BB117" i="5"/>
  <c r="BB118" i="5"/>
  <c r="BB119" i="5"/>
  <c r="BB120" i="5"/>
  <c r="BB121" i="5"/>
  <c r="BB122" i="5"/>
  <c r="BB123" i="5"/>
  <c r="BB124" i="5"/>
  <c r="BB125" i="5"/>
  <c r="BB126" i="5"/>
  <c r="BB127" i="5"/>
  <c r="BB128" i="5"/>
  <c r="BB129" i="5"/>
  <c r="BB130" i="5"/>
  <c r="BB131" i="5"/>
  <c r="BB132" i="5"/>
  <c r="BB133" i="5"/>
  <c r="BB134" i="5"/>
  <c r="BB135" i="5"/>
  <c r="BB136" i="5"/>
  <c r="BB137" i="5"/>
  <c r="BB138" i="5"/>
  <c r="BB139" i="5"/>
  <c r="BB140" i="5"/>
  <c r="BB141" i="5"/>
  <c r="BB142" i="5"/>
  <c r="BB143" i="5"/>
  <c r="BB144" i="5"/>
  <c r="BB145" i="5"/>
  <c r="BB146" i="5"/>
  <c r="BB147" i="5"/>
  <c r="BB148" i="5"/>
  <c r="BB149" i="5"/>
  <c r="BB150" i="5"/>
  <c r="BB151" i="5"/>
  <c r="BB152" i="5"/>
  <c r="BB153" i="5"/>
  <c r="BB154" i="5"/>
  <c r="BB155" i="5"/>
  <c r="BB156" i="5"/>
  <c r="BB157" i="5"/>
  <c r="BB158" i="5"/>
  <c r="BB159" i="5"/>
  <c r="BB160" i="5"/>
  <c r="BB161" i="5"/>
  <c r="BB162" i="5"/>
  <c r="BB163" i="5"/>
  <c r="BB164" i="5"/>
  <c r="BB165" i="5"/>
  <c r="BB166" i="5"/>
  <c r="BB167" i="5"/>
  <c r="BB168" i="5"/>
  <c r="BB169" i="5"/>
  <c r="BB170" i="5"/>
  <c r="BB171" i="5"/>
  <c r="BB172" i="5"/>
  <c r="BB173" i="5"/>
  <c r="BB174" i="5"/>
  <c r="BB175" i="5"/>
  <c r="BB176" i="5"/>
  <c r="BB177" i="5"/>
  <c r="BB178" i="5"/>
  <c r="BB179" i="5"/>
  <c r="BB180" i="5"/>
  <c r="BB181" i="5"/>
  <c r="BB182" i="5"/>
  <c r="BB183" i="5"/>
  <c r="BB184" i="5"/>
  <c r="BB185" i="5"/>
  <c r="BB186" i="5"/>
  <c r="BB187" i="5"/>
  <c r="BB188" i="5"/>
  <c r="BB189" i="5"/>
  <c r="BB190" i="5"/>
  <c r="BB191" i="5"/>
  <c r="BB192" i="5"/>
  <c r="BB193" i="5"/>
  <c r="BB194" i="5"/>
  <c r="BB195" i="5"/>
  <c r="BB196" i="5"/>
  <c r="BB197" i="5"/>
  <c r="BB198" i="5"/>
  <c r="BB199" i="5"/>
  <c r="BB200" i="5"/>
  <c r="BB201" i="5"/>
  <c r="BB202" i="5"/>
  <c r="BB203" i="5"/>
  <c r="BB204" i="5"/>
  <c r="BB205" i="5"/>
  <c r="BB206" i="5"/>
  <c r="BB207" i="5"/>
  <c r="BB208" i="5"/>
  <c r="BB209" i="5"/>
  <c r="BB210" i="5"/>
  <c r="BB211" i="5"/>
  <c r="BB212" i="5"/>
  <c r="BB213" i="5"/>
  <c r="BB214" i="5"/>
  <c r="BB215" i="5"/>
  <c r="BB216" i="5"/>
  <c r="BB217" i="5"/>
  <c r="BB218" i="5"/>
  <c r="BB219" i="5"/>
  <c r="BB220" i="5"/>
  <c r="BB221" i="5"/>
  <c r="BB222" i="5"/>
  <c r="BB223" i="5"/>
  <c r="BB224" i="5"/>
  <c r="BB225" i="5"/>
  <c r="BB226" i="5"/>
  <c r="BB227" i="5"/>
  <c r="BB228" i="5"/>
  <c r="BB229" i="5"/>
  <c r="BB230" i="5"/>
  <c r="BB231" i="5"/>
  <c r="BB232" i="5"/>
  <c r="BB233" i="5"/>
  <c r="BB234" i="5"/>
  <c r="BB235" i="5"/>
  <c r="BB236" i="5"/>
  <c r="BB237" i="5"/>
  <c r="BB238" i="5"/>
  <c r="BB239" i="5"/>
  <c r="BB240" i="5"/>
  <c r="BB241" i="5"/>
  <c r="BB242" i="5"/>
  <c r="BB243" i="5"/>
  <c r="BB244" i="5"/>
  <c r="BB245" i="5"/>
  <c r="BB246" i="5"/>
  <c r="BB247" i="5"/>
  <c r="BB248" i="5"/>
  <c r="BB249" i="5"/>
  <c r="BB250" i="5"/>
  <c r="BB251" i="5"/>
  <c r="BB252" i="5"/>
  <c r="BB253" i="5"/>
  <c r="BB254" i="5"/>
  <c r="BB255" i="5"/>
  <c r="BB256" i="5"/>
  <c r="BB257" i="5"/>
  <c r="BB258" i="5"/>
  <c r="BB259" i="5"/>
  <c r="BB260" i="5"/>
  <c r="BB261" i="5"/>
  <c r="BB262" i="5"/>
  <c r="BB263" i="5"/>
  <c r="BB264" i="5"/>
  <c r="BB265" i="5"/>
  <c r="BB266" i="5"/>
  <c r="BB267" i="5"/>
  <c r="BB268" i="5"/>
  <c r="BB269" i="5"/>
  <c r="BB270" i="5"/>
  <c r="BB271" i="5"/>
  <c r="BB272" i="5"/>
  <c r="BB273" i="5"/>
  <c r="BB274" i="5"/>
  <c r="BB275" i="5"/>
  <c r="BB276" i="5"/>
  <c r="BB277" i="5"/>
  <c r="BB278" i="5"/>
  <c r="BB279" i="5"/>
  <c r="BB280" i="5"/>
  <c r="BB281" i="5"/>
  <c r="BB282" i="5"/>
  <c r="BB283" i="5"/>
  <c r="BB284" i="5"/>
  <c r="BB285" i="5"/>
  <c r="BB286" i="5"/>
  <c r="BB287" i="5"/>
  <c r="BB288" i="5"/>
  <c r="BB289" i="5"/>
  <c r="BB290" i="5"/>
  <c r="BB291" i="5"/>
  <c r="BB292" i="5"/>
  <c r="BB293" i="5"/>
  <c r="BB294" i="5"/>
  <c r="BB295" i="5"/>
  <c r="BB296" i="5"/>
  <c r="BB297" i="5"/>
  <c r="BB298" i="5"/>
  <c r="BB299" i="5"/>
  <c r="BB300" i="5"/>
  <c r="BB301" i="5"/>
  <c r="BB302" i="5"/>
  <c r="BB303" i="5"/>
  <c r="BB304" i="5"/>
  <c r="BB305" i="5"/>
  <c r="BB306" i="5"/>
  <c r="BB307" i="5"/>
  <c r="BB308" i="5"/>
  <c r="BB309" i="5"/>
  <c r="BB310" i="5"/>
  <c r="BB311" i="5"/>
  <c r="BB312" i="5"/>
  <c r="BB313" i="5"/>
  <c r="BB314" i="5"/>
  <c r="BB315" i="5"/>
  <c r="BB316" i="5"/>
  <c r="BB317" i="5"/>
  <c r="BB318" i="5"/>
  <c r="BB319" i="5"/>
  <c r="BB320" i="5"/>
  <c r="BB321" i="5"/>
  <c r="BB322" i="5"/>
  <c r="BB323" i="5"/>
  <c r="BB324" i="5"/>
  <c r="BB325" i="5"/>
  <c r="BB326" i="5"/>
  <c r="BB327" i="5"/>
  <c r="BB328" i="5"/>
  <c r="BB329" i="5"/>
  <c r="BB330" i="5"/>
  <c r="BB331" i="5"/>
  <c r="BB332" i="5"/>
  <c r="BB333" i="5"/>
  <c r="BB334" i="5"/>
  <c r="BB335" i="5"/>
  <c r="BB336" i="5"/>
  <c r="BB337" i="5"/>
  <c r="BB338" i="5"/>
  <c r="BB339" i="5"/>
  <c r="BB340" i="5"/>
  <c r="BB341" i="5"/>
  <c r="BB342" i="5"/>
  <c r="BB343" i="5"/>
  <c r="BB344" i="5"/>
  <c r="BB345" i="5"/>
  <c r="BB346" i="5"/>
  <c r="BB347" i="5"/>
  <c r="BB348" i="5"/>
  <c r="BB349" i="5"/>
  <c r="BB350" i="5"/>
  <c r="BB351" i="5"/>
  <c r="BB352" i="5"/>
  <c r="BB353" i="5"/>
  <c r="BB354" i="5"/>
  <c r="BB355" i="5"/>
  <c r="BB356" i="5"/>
  <c r="BB357" i="5"/>
  <c r="BB358" i="5"/>
  <c r="BB359" i="5"/>
  <c r="BB360" i="5"/>
  <c r="BB361" i="5"/>
  <c r="BB362" i="5"/>
  <c r="BB363" i="5"/>
  <c r="BB364" i="5"/>
  <c r="BB365" i="5"/>
  <c r="BB366" i="5"/>
  <c r="BB367" i="5"/>
  <c r="BB368" i="5"/>
  <c r="BB369" i="5"/>
  <c r="BB370" i="5"/>
  <c r="BB371" i="5"/>
  <c r="BB372" i="5"/>
  <c r="BB373" i="5"/>
  <c r="BB374" i="5"/>
  <c r="BB375" i="5"/>
  <c r="BB376" i="5"/>
  <c r="BB377" i="5"/>
  <c r="BB378" i="5"/>
  <c r="BB379" i="5"/>
  <c r="BB380" i="5"/>
  <c r="BB381" i="5"/>
  <c r="BB382" i="5"/>
  <c r="BB383" i="5"/>
  <c r="BB384" i="5"/>
  <c r="BB385" i="5"/>
  <c r="BB386" i="5"/>
  <c r="BB387" i="5"/>
  <c r="BB388" i="5"/>
  <c r="BB389" i="5"/>
  <c r="BB390" i="5"/>
  <c r="BB391" i="5"/>
  <c r="BB392" i="5"/>
  <c r="BB393" i="5"/>
  <c r="BB394" i="5"/>
  <c r="BB395" i="5"/>
  <c r="BB396" i="5"/>
  <c r="BB397" i="5"/>
  <c r="BB398" i="5"/>
  <c r="BB399" i="5"/>
  <c r="BB400" i="5"/>
  <c r="BB401" i="5"/>
  <c r="BB402" i="5"/>
  <c r="BB403" i="5"/>
  <c r="BB404" i="5"/>
  <c r="BB405" i="5"/>
  <c r="BB406" i="5"/>
  <c r="BB407" i="5"/>
  <c r="BB408" i="5"/>
  <c r="BB409" i="5"/>
  <c r="BB410" i="5"/>
  <c r="BB411" i="5"/>
  <c r="BB412" i="5"/>
  <c r="BB413" i="5"/>
  <c r="BB414" i="5"/>
  <c r="BB415" i="5"/>
  <c r="BB416" i="5"/>
  <c r="BB417" i="5"/>
  <c r="BB418" i="5"/>
  <c r="BB419" i="5"/>
  <c r="BB420" i="5"/>
  <c r="BB421" i="5"/>
  <c r="BB422" i="5"/>
  <c r="BB423" i="5"/>
  <c r="BB424" i="5"/>
  <c r="BB425" i="5"/>
  <c r="BB426" i="5"/>
  <c r="BB427" i="5"/>
  <c r="BB428" i="5"/>
  <c r="BB429" i="5"/>
  <c r="BB430" i="5"/>
  <c r="BB431" i="5"/>
  <c r="BB432" i="5"/>
  <c r="BB433" i="5"/>
  <c r="BB434" i="5"/>
  <c r="BB435" i="5"/>
  <c r="BB436" i="5"/>
  <c r="BB437" i="5"/>
  <c r="BB438" i="5"/>
  <c r="BB439" i="5"/>
  <c r="BB440" i="5"/>
  <c r="BB441" i="5"/>
  <c r="BB442" i="5"/>
  <c r="BB443" i="5"/>
  <c r="BB444" i="5"/>
  <c r="BB445" i="5"/>
  <c r="BB446" i="5"/>
  <c r="BB447" i="5"/>
  <c r="BB448" i="5"/>
  <c r="BB449" i="5"/>
  <c r="BB450" i="5"/>
  <c r="BB451" i="5"/>
  <c r="BB452" i="5"/>
  <c r="BB453" i="5"/>
  <c r="BB454" i="5"/>
  <c r="BB455" i="5"/>
  <c r="BB456" i="5"/>
  <c r="BB457" i="5"/>
  <c r="BB458" i="5"/>
  <c r="BB459" i="5"/>
  <c r="BB460" i="5"/>
  <c r="BB461" i="5"/>
  <c r="BB462" i="5"/>
  <c r="BB463" i="5"/>
  <c r="BB464" i="5"/>
  <c r="BB465" i="5"/>
  <c r="BB466" i="5"/>
  <c r="BB467" i="5"/>
  <c r="BB468" i="5"/>
  <c r="BB469" i="5"/>
  <c r="BB470" i="5"/>
  <c r="BB471" i="5"/>
  <c r="BB472" i="5"/>
  <c r="BB473" i="5"/>
  <c r="BB474" i="5"/>
  <c r="BB475" i="5"/>
  <c r="BB476" i="5"/>
  <c r="BB477" i="5"/>
  <c r="BB478" i="5"/>
  <c r="BB479" i="5"/>
  <c r="BB480" i="5"/>
  <c r="BB481" i="5"/>
  <c r="BB482" i="5"/>
  <c r="BB483" i="5"/>
  <c r="BB484" i="5"/>
  <c r="BB485" i="5"/>
  <c r="BB486" i="5"/>
  <c r="BB487" i="5"/>
  <c r="BB488" i="5"/>
  <c r="BB489" i="5"/>
  <c r="BB490" i="5"/>
  <c r="BB491" i="5"/>
  <c r="BB492" i="5"/>
  <c r="BB493" i="5"/>
  <c r="BB494" i="5"/>
  <c r="BB495" i="5"/>
  <c r="BB496" i="5"/>
  <c r="BB497" i="5"/>
  <c r="BB498" i="5"/>
  <c r="BB499" i="5"/>
  <c r="BB500" i="5"/>
  <c r="BB501" i="5"/>
  <c r="BB502" i="5"/>
  <c r="BB503" i="5"/>
  <c r="BB504" i="5"/>
  <c r="BB505" i="5"/>
  <c r="BB506" i="5"/>
  <c r="BB507" i="5"/>
  <c r="BB508" i="5"/>
  <c r="BB509" i="5"/>
  <c r="BB510" i="5"/>
  <c r="BB511" i="5"/>
  <c r="BB512" i="5"/>
  <c r="BB513" i="5"/>
  <c r="BB514" i="5"/>
  <c r="BB515" i="5"/>
  <c r="BB516" i="5"/>
  <c r="BB517" i="5"/>
  <c r="BB518" i="5"/>
  <c r="BB519" i="5"/>
  <c r="BB520" i="5"/>
  <c r="BB521" i="5"/>
  <c r="BB522" i="5"/>
  <c r="BB523" i="5"/>
  <c r="BB524" i="5"/>
  <c r="BB525" i="5"/>
  <c r="BB526" i="5"/>
  <c r="BB527" i="5"/>
  <c r="BB528" i="5"/>
  <c r="BB529" i="5"/>
  <c r="BB530" i="5"/>
  <c r="BB531" i="5"/>
  <c r="BB532" i="5"/>
  <c r="BB533" i="5"/>
  <c r="BB534" i="5"/>
  <c r="BB535" i="5"/>
  <c r="BB536" i="5"/>
  <c r="BB537" i="5"/>
  <c r="BB538" i="5"/>
  <c r="BB539" i="5"/>
  <c r="BB540" i="5"/>
  <c r="BB541" i="5"/>
  <c r="BB542" i="5"/>
  <c r="BB543" i="5"/>
  <c r="BB544" i="5"/>
  <c r="BB545" i="5"/>
  <c r="BB546" i="5"/>
  <c r="BB547" i="5"/>
  <c r="BB548" i="5"/>
  <c r="BB549" i="5"/>
  <c r="BB550" i="5"/>
  <c r="BB551" i="5"/>
  <c r="BB552" i="5"/>
  <c r="BB553" i="5"/>
  <c r="BB554" i="5"/>
  <c r="BB555" i="5"/>
  <c r="BB556" i="5"/>
  <c r="BB557" i="5"/>
  <c r="BB558" i="5"/>
  <c r="BB559" i="5"/>
  <c r="BB560" i="5"/>
  <c r="BB561" i="5"/>
  <c r="BB562" i="5"/>
  <c r="BB563" i="5"/>
  <c r="BB564" i="5"/>
  <c r="BB565" i="5"/>
  <c r="BB566" i="5"/>
  <c r="BB567" i="5"/>
  <c r="BB568" i="5"/>
  <c r="BB569" i="5"/>
  <c r="BB570" i="5"/>
  <c r="BB571" i="5"/>
  <c r="BB572" i="5"/>
  <c r="BB573" i="5"/>
  <c r="BB574" i="5"/>
  <c r="BB575" i="5"/>
  <c r="BB576" i="5"/>
  <c r="BB577" i="5"/>
  <c r="BB578" i="5"/>
  <c r="BB579" i="5"/>
  <c r="BB580" i="5"/>
  <c r="BB581" i="5"/>
  <c r="BB582" i="5"/>
  <c r="BB583" i="5"/>
  <c r="BB584" i="5"/>
  <c r="BB585" i="5"/>
  <c r="BB586" i="5"/>
  <c r="BB587" i="5"/>
  <c r="BB588" i="5"/>
  <c r="BB589" i="5"/>
  <c r="BB590" i="5"/>
  <c r="BB591" i="5"/>
  <c r="BB592" i="5"/>
  <c r="BB593" i="5"/>
  <c r="BB594" i="5"/>
  <c r="BB595" i="5"/>
  <c r="BB596" i="5"/>
  <c r="BB597" i="5"/>
  <c r="BB598" i="5"/>
  <c r="BB599" i="5"/>
  <c r="BB600" i="5"/>
  <c r="BB601" i="5"/>
  <c r="BB602" i="5"/>
  <c r="BB603" i="5"/>
  <c r="BB604" i="5"/>
  <c r="BB605" i="5"/>
  <c r="BB606" i="5"/>
  <c r="BB607" i="5"/>
  <c r="BB608" i="5"/>
  <c r="BB609" i="5"/>
  <c r="BB610" i="5"/>
  <c r="BB611" i="5"/>
  <c r="BB612" i="5"/>
  <c r="BB613" i="5"/>
  <c r="BB614" i="5"/>
  <c r="BB615" i="5"/>
  <c r="BB616" i="5"/>
  <c r="BB617" i="5"/>
  <c r="BB618" i="5"/>
  <c r="BB619" i="5"/>
  <c r="BB620" i="5"/>
  <c r="BB621" i="5"/>
  <c r="BB622" i="5"/>
  <c r="BB623" i="5"/>
  <c r="BB624" i="5"/>
  <c r="BB625" i="5"/>
  <c r="BB626" i="5"/>
  <c r="BB627" i="5"/>
  <c r="BB628" i="5"/>
  <c r="BB629" i="5"/>
  <c r="BB630" i="5"/>
  <c r="BB631" i="5"/>
  <c r="BB632" i="5"/>
  <c r="BB633" i="5"/>
  <c r="BB634" i="5"/>
  <c r="BB635" i="5"/>
  <c r="BB636" i="5"/>
  <c r="BB637" i="5"/>
  <c r="BB638" i="5"/>
  <c r="BB639" i="5"/>
  <c r="BB640" i="5"/>
  <c r="BB641" i="5"/>
  <c r="BB642" i="5"/>
  <c r="BB643" i="5"/>
  <c r="BB644" i="5"/>
  <c r="BB645" i="5"/>
  <c r="BB646" i="5"/>
  <c r="BB647" i="5"/>
  <c r="BB648" i="5"/>
  <c r="BB649" i="5"/>
  <c r="BB650" i="5"/>
  <c r="BB651" i="5"/>
  <c r="BB652" i="5"/>
  <c r="BB653" i="5"/>
  <c r="BB654" i="5"/>
  <c r="BB655" i="5"/>
  <c r="BB656" i="5"/>
  <c r="BB657" i="5"/>
  <c r="BB658" i="5"/>
  <c r="BB659" i="5"/>
  <c r="BB660" i="5"/>
  <c r="BB661" i="5"/>
  <c r="BB662" i="5"/>
  <c r="BB663" i="5"/>
  <c r="BB664" i="5"/>
  <c r="BB665" i="5"/>
  <c r="BB666" i="5"/>
  <c r="BB667" i="5"/>
  <c r="BB668" i="5"/>
  <c r="BB669" i="5"/>
  <c r="BB670" i="5"/>
  <c r="BB671" i="5"/>
  <c r="BB672" i="5"/>
  <c r="BB673" i="5"/>
  <c r="BB674" i="5"/>
  <c r="BB675" i="5"/>
  <c r="BB676" i="5"/>
  <c r="BB677" i="5"/>
  <c r="BB678" i="5"/>
  <c r="BB679" i="5"/>
  <c r="BB680" i="5"/>
  <c r="BB681" i="5"/>
  <c r="BB682" i="5"/>
  <c r="BB683" i="5"/>
  <c r="BB684" i="5"/>
  <c r="BB685" i="5"/>
  <c r="BB686" i="5"/>
  <c r="BB687" i="5"/>
  <c r="BB688" i="5"/>
  <c r="BB689" i="5"/>
  <c r="BB690" i="5"/>
  <c r="BB691" i="5"/>
  <c r="BB692" i="5"/>
  <c r="BB693" i="5"/>
  <c r="BB694" i="5"/>
  <c r="BB695" i="5"/>
  <c r="BB696" i="5"/>
  <c r="BB697" i="5"/>
  <c r="BB698" i="5"/>
  <c r="BB699" i="5"/>
  <c r="BB700" i="5"/>
  <c r="BB701" i="5"/>
  <c r="BB702" i="5"/>
  <c r="BB703" i="5"/>
  <c r="BB704" i="5"/>
  <c r="BB705" i="5"/>
  <c r="BB706" i="5"/>
  <c r="BB707" i="5"/>
  <c r="BB708" i="5"/>
  <c r="BB709" i="5"/>
  <c r="BB710" i="5"/>
  <c r="BB711" i="5"/>
  <c r="BB712" i="5"/>
  <c r="BB713" i="5"/>
  <c r="BB714" i="5"/>
  <c r="BB715" i="5"/>
  <c r="BB716" i="5"/>
  <c r="BB717" i="5"/>
  <c r="BB718" i="5"/>
  <c r="BB719" i="5"/>
  <c r="BB720" i="5"/>
  <c r="BB721" i="5"/>
  <c r="BB722" i="5"/>
  <c r="BB723" i="5"/>
  <c r="BB724" i="5"/>
  <c r="BB725" i="5"/>
  <c r="BB726" i="5"/>
  <c r="BB727" i="5"/>
  <c r="BB728" i="5"/>
  <c r="BB729" i="5"/>
  <c r="BB730" i="5"/>
  <c r="BB731" i="5"/>
  <c r="BB732" i="5"/>
  <c r="BB733" i="5"/>
  <c r="BB734" i="5"/>
  <c r="BB735" i="5"/>
  <c r="BB736" i="5"/>
  <c r="BB737" i="5"/>
  <c r="BB738" i="5"/>
  <c r="BB739" i="5"/>
  <c r="BB740" i="5"/>
  <c r="BB741" i="5"/>
  <c r="BB742" i="5"/>
  <c r="BB743" i="5"/>
  <c r="BB744" i="5"/>
  <c r="BB745" i="5"/>
  <c r="BB746" i="5"/>
  <c r="BB747" i="5"/>
  <c r="BB748" i="5"/>
  <c r="BB749" i="5"/>
  <c r="BB750" i="5"/>
  <c r="BB751" i="5"/>
  <c r="BB752" i="5"/>
  <c r="BB753" i="5"/>
  <c r="BB754" i="5"/>
  <c r="BB755" i="5"/>
  <c r="BB756" i="5"/>
  <c r="BB757" i="5"/>
  <c r="BB758" i="5"/>
  <c r="BB759" i="5"/>
  <c r="BB760" i="5"/>
  <c r="BB761" i="5"/>
  <c r="BB762" i="5"/>
  <c r="BB763" i="5"/>
  <c r="BB764" i="5"/>
  <c r="BB765" i="5"/>
  <c r="BB766" i="5"/>
  <c r="BB767" i="5"/>
  <c r="BB768" i="5"/>
  <c r="BB769" i="5"/>
  <c r="BB770" i="5"/>
  <c r="BB771" i="5"/>
  <c r="BB772" i="5"/>
  <c r="BB773" i="5"/>
  <c r="BB774" i="5"/>
  <c r="BB775" i="5"/>
  <c r="BB776" i="5"/>
  <c r="BB777" i="5"/>
  <c r="BB778" i="5"/>
  <c r="BB779" i="5"/>
  <c r="BB780" i="5"/>
  <c r="BB781" i="5"/>
  <c r="BB782" i="5"/>
  <c r="BB783" i="5"/>
  <c r="BB784" i="5"/>
  <c r="BB785" i="5"/>
  <c r="BB786" i="5"/>
  <c r="BB787" i="5"/>
  <c r="BB788" i="5"/>
  <c r="BB789" i="5"/>
  <c r="BB790" i="5"/>
  <c r="BB791" i="5"/>
  <c r="BB792" i="5"/>
  <c r="BB793" i="5"/>
  <c r="BB794" i="5"/>
  <c r="BB795" i="5"/>
  <c r="BB796" i="5"/>
  <c r="BB797" i="5"/>
  <c r="BB798" i="5"/>
  <c r="BB799" i="5"/>
  <c r="BB800" i="5"/>
  <c r="BB801" i="5"/>
  <c r="BB802" i="5"/>
  <c r="BB803" i="5"/>
  <c r="BB804" i="5"/>
  <c r="BB805" i="5"/>
  <c r="BB806" i="5"/>
  <c r="BB807" i="5"/>
  <c r="BB808" i="5"/>
  <c r="BB809" i="5"/>
  <c r="BB810" i="5"/>
  <c r="BB811" i="5"/>
  <c r="BB812" i="5"/>
  <c r="BB813" i="5"/>
  <c r="BB814" i="5"/>
  <c r="BB815" i="5"/>
  <c r="BB816" i="5"/>
  <c r="BB817" i="5"/>
  <c r="BB818" i="5"/>
  <c r="BB819" i="5"/>
  <c r="BB820" i="5"/>
  <c r="BB821" i="5"/>
  <c r="BB822" i="5"/>
  <c r="BB823" i="5"/>
  <c r="BB824" i="5"/>
  <c r="BB825" i="5"/>
  <c r="BB826" i="5"/>
  <c r="BB827" i="5"/>
  <c r="BB828" i="5"/>
  <c r="BB829" i="5"/>
  <c r="BB830" i="5"/>
  <c r="BB831" i="5"/>
  <c r="BB832" i="5"/>
  <c r="BB833" i="5"/>
  <c r="BB834" i="5"/>
  <c r="BB835" i="5"/>
  <c r="BB836" i="5"/>
  <c r="BB837" i="5"/>
  <c r="BB838" i="5"/>
  <c r="BB839" i="5"/>
  <c r="BB840" i="5"/>
  <c r="BB841" i="5"/>
  <c r="BB842" i="5"/>
  <c r="BB843" i="5"/>
  <c r="BB844" i="5"/>
  <c r="BB845" i="5"/>
  <c r="BB846" i="5"/>
  <c r="BB847" i="5"/>
  <c r="BB848" i="5"/>
  <c r="BB849" i="5"/>
  <c r="BB850" i="5"/>
  <c r="BB851" i="5"/>
  <c r="BB852" i="5"/>
  <c r="BB853" i="5"/>
  <c r="BB854" i="5"/>
  <c r="BB855" i="5"/>
  <c r="BB856" i="5"/>
  <c r="BB857" i="5"/>
  <c r="BB858" i="5"/>
  <c r="BB859" i="5"/>
  <c r="BB860" i="5"/>
  <c r="BB861" i="5"/>
  <c r="BB862" i="5"/>
  <c r="BB863" i="5"/>
  <c r="BB864" i="5"/>
  <c r="BB865" i="5"/>
  <c r="BB866" i="5"/>
  <c r="BB867" i="5"/>
  <c r="BB868" i="5"/>
  <c r="BB869" i="5"/>
  <c r="BB870" i="5"/>
  <c r="BB871" i="5"/>
  <c r="BB872" i="5"/>
  <c r="BB873" i="5"/>
  <c r="BB874" i="5"/>
  <c r="BB875" i="5"/>
  <c r="BB876" i="5"/>
  <c r="BB877" i="5"/>
  <c r="BB878" i="5"/>
  <c r="BB879" i="5"/>
  <c r="BB880" i="5"/>
  <c r="BB881" i="5"/>
  <c r="BB882" i="5"/>
  <c r="BB883" i="5"/>
  <c r="BB884" i="5"/>
  <c r="BB885" i="5"/>
  <c r="BB886" i="5"/>
  <c r="BB887" i="5"/>
  <c r="BB888" i="5"/>
  <c r="BB889" i="5"/>
  <c r="BB890" i="5"/>
  <c r="BB891" i="5"/>
  <c r="BB892" i="5"/>
  <c r="BB893" i="5"/>
  <c r="BB894" i="5"/>
  <c r="BB895" i="5"/>
  <c r="BB896" i="5"/>
  <c r="BB897" i="5"/>
  <c r="BB898" i="5"/>
  <c r="BB899" i="5"/>
  <c r="BB900" i="5"/>
  <c r="BB901" i="5"/>
  <c r="BB902" i="5"/>
  <c r="BB903" i="5"/>
  <c r="BB904" i="5"/>
  <c r="BB905" i="5"/>
  <c r="BB906" i="5"/>
  <c r="BB907" i="5"/>
  <c r="BB908" i="5"/>
  <c r="BB909" i="5"/>
  <c r="BB910" i="5"/>
  <c r="BB911" i="5"/>
  <c r="BB912" i="5"/>
  <c r="BB913" i="5"/>
  <c r="BB914" i="5"/>
  <c r="BB915" i="5"/>
  <c r="BB916" i="5"/>
  <c r="BB917" i="5"/>
  <c r="BB918" i="5"/>
  <c r="BB919" i="5"/>
  <c r="BB920" i="5"/>
  <c r="BB921" i="5"/>
  <c r="BB922" i="5"/>
  <c r="BB923" i="5"/>
  <c r="BB924" i="5"/>
  <c r="BB925" i="5"/>
  <c r="BB926" i="5"/>
  <c r="BB927" i="5"/>
  <c r="BB928" i="5"/>
  <c r="BB929" i="5"/>
  <c r="BB930" i="5"/>
  <c r="BB931" i="5"/>
  <c r="BB932" i="5"/>
  <c r="BB933" i="5"/>
  <c r="BB934" i="5"/>
  <c r="BB935" i="5"/>
  <c r="BB936" i="5"/>
  <c r="BB937" i="5"/>
  <c r="BB938" i="5"/>
  <c r="BB939" i="5"/>
  <c r="BB940" i="5"/>
  <c r="BB941" i="5"/>
  <c r="BB942" i="5"/>
  <c r="BB943" i="5"/>
  <c r="BB944" i="5"/>
  <c r="BB945" i="5"/>
  <c r="BB946" i="5"/>
  <c r="BB947" i="5"/>
  <c r="BB948" i="5"/>
  <c r="BB949" i="5"/>
  <c r="BB950" i="5"/>
  <c r="BB951" i="5"/>
  <c r="BB952" i="5"/>
  <c r="BB953" i="5"/>
  <c r="BB954" i="5"/>
  <c r="BB955" i="5"/>
  <c r="BB956" i="5"/>
  <c r="BB957" i="5"/>
  <c r="BB958" i="5"/>
  <c r="BB959" i="5"/>
  <c r="BB960" i="5"/>
  <c r="BB961" i="5"/>
  <c r="BB962" i="5"/>
  <c r="BB963" i="5"/>
  <c r="BB964" i="5"/>
  <c r="BB965" i="5"/>
  <c r="BB966" i="5"/>
  <c r="BB967" i="5"/>
  <c r="BB968" i="5"/>
  <c r="BB969" i="5"/>
  <c r="BB970" i="5"/>
  <c r="BB971" i="5"/>
  <c r="BB972" i="5"/>
  <c r="BB973" i="5"/>
  <c r="BB974" i="5"/>
  <c r="BB975" i="5"/>
  <c r="BB976" i="5"/>
  <c r="BB977" i="5"/>
  <c r="BB978" i="5"/>
  <c r="BB979" i="5"/>
  <c r="BB980" i="5"/>
  <c r="BB981" i="5"/>
  <c r="BB982" i="5"/>
  <c r="BB983" i="5"/>
  <c r="BB984" i="5"/>
  <c r="BB985" i="5"/>
  <c r="BB986" i="5"/>
  <c r="BB987" i="5"/>
  <c r="BB988" i="5"/>
  <c r="BB989" i="5"/>
  <c r="BB990" i="5"/>
  <c r="BB991" i="5"/>
  <c r="BB992" i="5"/>
  <c r="BB993" i="5"/>
  <c r="BB994" i="5"/>
  <c r="BB995" i="5"/>
  <c r="BB996" i="5"/>
  <c r="BB997" i="5"/>
  <c r="BB998" i="5"/>
  <c r="BB999" i="5"/>
  <c r="BB1000" i="5"/>
  <c r="BB1001" i="5"/>
  <c r="BB1002" i="5"/>
  <c r="BB1003" i="5"/>
  <c r="BB1004" i="5"/>
  <c r="BB1005" i="5"/>
  <c r="BB1006" i="5"/>
  <c r="BB1007" i="5"/>
  <c r="BB1008" i="5"/>
  <c r="BB1009" i="5"/>
  <c r="BB1010" i="5"/>
  <c r="BB1011" i="5"/>
  <c r="BB1012" i="5"/>
  <c r="BB1013" i="5"/>
  <c r="BB1014" i="5"/>
  <c r="BB1015" i="5"/>
  <c r="BB1016" i="5"/>
  <c r="BB1017" i="5"/>
  <c r="BB1018" i="5"/>
  <c r="BB1019" i="5"/>
  <c r="BB1020" i="5"/>
  <c r="BB1021" i="5"/>
  <c r="BB1022" i="5"/>
  <c r="BB1023" i="5"/>
  <c r="BB1024" i="5"/>
  <c r="BB1025" i="5"/>
  <c r="BB1026" i="5"/>
  <c r="BB1027" i="5"/>
  <c r="BB1028" i="5"/>
  <c r="BB1029" i="5"/>
  <c r="BB1030" i="5"/>
  <c r="BB1031" i="5"/>
  <c r="BB1032" i="5"/>
  <c r="BB1033" i="5"/>
  <c r="BB1034" i="5"/>
  <c r="BB1035" i="5"/>
  <c r="BB1036" i="5"/>
  <c r="BB1037" i="5"/>
  <c r="BB1038" i="5"/>
  <c r="BB1039" i="5"/>
  <c r="BB1040" i="5"/>
  <c r="BB1041" i="5"/>
  <c r="BB1042" i="5"/>
  <c r="BB1043" i="5"/>
  <c r="BB1044" i="5"/>
  <c r="BB1045" i="5"/>
  <c r="BB1046" i="5"/>
  <c r="BB1047" i="5"/>
  <c r="BB1048" i="5"/>
  <c r="BB1049" i="5"/>
  <c r="BB1050" i="5"/>
  <c r="BB1051" i="5"/>
  <c r="BB1052" i="5"/>
  <c r="BB1053" i="5"/>
  <c r="BB1054" i="5"/>
  <c r="BB1055" i="5"/>
  <c r="BB1056" i="5"/>
  <c r="BB1057" i="5"/>
  <c r="BB1058" i="5"/>
  <c r="BB1059" i="5"/>
  <c r="BB1060" i="5"/>
  <c r="BB1061" i="5"/>
  <c r="BB1062" i="5"/>
  <c r="BB1063" i="5"/>
  <c r="BB1064" i="5"/>
  <c r="BB1065" i="5"/>
  <c r="BB1066" i="5"/>
  <c r="BB1067" i="5"/>
  <c r="BB1068" i="5"/>
  <c r="BB1069" i="5"/>
  <c r="BB1070" i="5"/>
  <c r="BB1071" i="5"/>
  <c r="BB1072" i="5"/>
  <c r="BB1073" i="5"/>
  <c r="BB1074" i="5"/>
  <c r="BB1075" i="5"/>
  <c r="BB1076" i="5"/>
  <c r="BB1077" i="5"/>
  <c r="BB1078" i="5"/>
  <c r="BB1079" i="5"/>
  <c r="BB1080" i="5"/>
  <c r="BB1081" i="5"/>
  <c r="BB1082" i="5"/>
  <c r="BB1083" i="5"/>
  <c r="BB1084" i="5"/>
  <c r="BB1085" i="5"/>
  <c r="BB1086" i="5"/>
  <c r="BB1087" i="5"/>
  <c r="BB1088" i="5"/>
  <c r="BB1089" i="5"/>
  <c r="BB1090" i="5"/>
  <c r="BB1091" i="5"/>
  <c r="BB1092" i="5"/>
  <c r="BB1093" i="5"/>
  <c r="BB1094" i="5"/>
  <c r="BB1095" i="5"/>
  <c r="BB1096" i="5"/>
  <c r="BB1097" i="5"/>
  <c r="BB1098" i="5"/>
  <c r="BB1099" i="5"/>
  <c r="BB1100" i="5"/>
  <c r="BB1101" i="5"/>
  <c r="BB1102" i="5"/>
  <c r="BB1103" i="5"/>
  <c r="BB1104" i="5"/>
  <c r="BB1105" i="5"/>
  <c r="BB1106" i="5"/>
  <c r="BB1107" i="5"/>
  <c r="BB1108" i="5"/>
  <c r="BB1109" i="5"/>
  <c r="BB1110" i="5"/>
  <c r="BB1111" i="5"/>
  <c r="BB1112" i="5"/>
  <c r="BB1113" i="5"/>
  <c r="BB1114" i="5"/>
  <c r="BB1115" i="5"/>
  <c r="BB1116" i="5"/>
  <c r="BB1117" i="5"/>
  <c r="BB1118" i="5"/>
  <c r="BB1119" i="5"/>
  <c r="BB1120" i="5"/>
  <c r="BB1121" i="5"/>
  <c r="BB1122" i="5"/>
  <c r="BB1123" i="5"/>
  <c r="BB1124" i="5"/>
  <c r="BB1125" i="5"/>
  <c r="BB1126" i="5"/>
  <c r="BB1127" i="5"/>
  <c r="BB1128" i="5"/>
  <c r="BB1129" i="5"/>
  <c r="BB1130" i="5"/>
  <c r="BB1131" i="5"/>
  <c r="BB1132" i="5"/>
  <c r="BB1133" i="5"/>
  <c r="BB1134" i="5"/>
  <c r="BB1135" i="5"/>
  <c r="BB1136" i="5"/>
  <c r="BB1137" i="5"/>
  <c r="BB1138" i="5"/>
  <c r="BB1139" i="5"/>
  <c r="BB1140" i="5"/>
  <c r="BB1141" i="5"/>
  <c r="BB1142" i="5"/>
  <c r="BB1143" i="5"/>
  <c r="BB1144" i="5"/>
  <c r="BB1145" i="5"/>
  <c r="BB1146" i="5"/>
  <c r="BB1147" i="5"/>
  <c r="BB1148" i="5"/>
  <c r="BB1149" i="5"/>
  <c r="BB1150" i="5"/>
  <c r="BB1151" i="5"/>
  <c r="BB1152" i="5"/>
  <c r="BB1153" i="5"/>
  <c r="BB1154" i="5"/>
  <c r="BB1155" i="5"/>
  <c r="BB1156" i="5"/>
  <c r="BB1157" i="5"/>
  <c r="BB1158" i="5"/>
  <c r="BB1159" i="5"/>
  <c r="BB1160" i="5"/>
  <c r="BB1161" i="5"/>
  <c r="BB1162" i="5"/>
  <c r="BB1163" i="5"/>
  <c r="BB1164" i="5"/>
  <c r="BB1165" i="5"/>
  <c r="BB1166" i="5"/>
  <c r="BB1167" i="5"/>
  <c r="BB1168" i="5"/>
  <c r="BB1169" i="5"/>
  <c r="BB1170" i="5"/>
  <c r="BB1171" i="5"/>
  <c r="BB1172" i="5"/>
  <c r="BB1173" i="5"/>
  <c r="BB1174" i="5"/>
  <c r="BB1175" i="5"/>
  <c r="BB1176" i="5"/>
  <c r="BB1177" i="5"/>
  <c r="BB1178" i="5"/>
  <c r="BB1179" i="5"/>
  <c r="BB1180" i="5"/>
  <c r="BB1181" i="5"/>
  <c r="BB1182" i="5"/>
  <c r="BB1183" i="5"/>
  <c r="BB1184" i="5"/>
  <c r="BB1185" i="5"/>
  <c r="BB1186" i="5"/>
  <c r="BB1187" i="5"/>
  <c r="BB1188" i="5"/>
  <c r="BB1189" i="5"/>
  <c r="BB1190" i="5"/>
  <c r="BB1191" i="5"/>
  <c r="BB1192" i="5"/>
  <c r="BB1193" i="5"/>
  <c r="BB1194" i="5"/>
  <c r="BB1195" i="5"/>
  <c r="BB1196" i="5"/>
  <c r="BB1197" i="5"/>
  <c r="BB1198" i="5"/>
  <c r="BB1199" i="5"/>
  <c r="BB1200" i="5"/>
  <c r="BB1201" i="5"/>
  <c r="BB1202" i="5"/>
  <c r="BB1203" i="5"/>
  <c r="BB1204" i="5"/>
  <c r="BB1205" i="5"/>
  <c r="BB1206" i="5"/>
  <c r="BB1207" i="5"/>
  <c r="BB1208" i="5"/>
  <c r="BB1209" i="5"/>
  <c r="BB1210" i="5"/>
  <c r="BB1211" i="5"/>
  <c r="BB1212" i="5"/>
  <c r="BB1213" i="5"/>
  <c r="BB1214" i="5"/>
  <c r="BB1215" i="5"/>
  <c r="BB1216" i="5"/>
  <c r="BB1217" i="5"/>
  <c r="BB1218" i="5"/>
  <c r="BB1219" i="5"/>
  <c r="BB1220" i="5"/>
  <c r="BB1221" i="5"/>
  <c r="BB1222" i="5"/>
  <c r="BB1223" i="5"/>
  <c r="BB1224" i="5"/>
  <c r="BB1225" i="5"/>
  <c r="BB1226" i="5"/>
  <c r="BB1227" i="5"/>
  <c r="BB1228" i="5"/>
  <c r="BB1229" i="5"/>
  <c r="BB1230" i="5"/>
  <c r="BB1231" i="5"/>
  <c r="BB1232" i="5"/>
  <c r="BB1233" i="5"/>
  <c r="BB1234" i="5"/>
  <c r="BB1235" i="5"/>
  <c r="BB1236" i="5"/>
  <c r="BB1237" i="5"/>
  <c r="BB1238" i="5"/>
  <c r="BB1239" i="5"/>
  <c r="BB1240" i="5"/>
  <c r="BB1241" i="5"/>
  <c r="BB1242" i="5"/>
  <c r="BB1243" i="5"/>
  <c r="BB1244" i="5"/>
  <c r="BB1245" i="5"/>
  <c r="BB1246" i="5"/>
  <c r="BB1247" i="5"/>
  <c r="BB1248" i="5"/>
  <c r="BB1249" i="5"/>
  <c r="BB1250" i="5"/>
  <c r="BB1251" i="5"/>
  <c r="BB1252" i="5"/>
  <c r="BB1253" i="5"/>
  <c r="BB1254" i="5"/>
  <c r="BB1255" i="5"/>
  <c r="BB1256" i="5"/>
  <c r="BB1257" i="5"/>
  <c r="BB1258" i="5"/>
  <c r="BB1259" i="5"/>
  <c r="BB1260" i="5"/>
  <c r="BB1261" i="5"/>
  <c r="BB1262" i="5"/>
  <c r="BB1263" i="5"/>
  <c r="BB1264" i="5"/>
  <c r="BB1265" i="5"/>
  <c r="BB1266" i="5"/>
  <c r="BB1267" i="5"/>
  <c r="BB1268" i="5"/>
  <c r="BB1269" i="5"/>
  <c r="BB1270" i="5"/>
  <c r="BB1271" i="5"/>
  <c r="BB1272" i="5"/>
  <c r="BB1273" i="5"/>
  <c r="BB1274" i="5"/>
  <c r="BB1275" i="5"/>
  <c r="BB1276" i="5"/>
  <c r="BB1277" i="5"/>
  <c r="BB1278" i="5"/>
  <c r="BB1279" i="5"/>
  <c r="BB1280" i="5"/>
  <c r="BB1281" i="5"/>
  <c r="BB1282" i="5"/>
  <c r="BB1283" i="5"/>
  <c r="BB1284" i="5"/>
  <c r="BB1285" i="5"/>
  <c r="BB1286" i="5"/>
  <c r="BB1287" i="5"/>
  <c r="BB1288" i="5"/>
  <c r="BB1289" i="5"/>
  <c r="BB1290" i="5"/>
  <c r="BB1291" i="5"/>
  <c r="BB1292" i="5"/>
  <c r="BB1293" i="5"/>
  <c r="BB1294" i="5"/>
  <c r="BB1295" i="5"/>
  <c r="BB1296" i="5"/>
  <c r="BB1297" i="5"/>
  <c r="BB1298" i="5"/>
  <c r="BB1299" i="5"/>
  <c r="BB1300" i="5"/>
  <c r="BB1301" i="5"/>
  <c r="BB1302" i="5"/>
  <c r="BB1303" i="5"/>
  <c r="BB1304" i="5"/>
  <c r="BB1305" i="5"/>
  <c r="BB1306" i="5"/>
  <c r="BB1307" i="5"/>
  <c r="BB1308" i="5"/>
  <c r="BB1309" i="5"/>
  <c r="BB1310" i="5"/>
  <c r="BB1311" i="5"/>
  <c r="BB1312" i="5"/>
  <c r="BB1313" i="5"/>
  <c r="BB1314" i="5"/>
  <c r="BB1315" i="5"/>
  <c r="BB1316" i="5"/>
  <c r="BB1317" i="5"/>
  <c r="BB1318" i="5"/>
  <c r="BB1319" i="5"/>
  <c r="BB1320" i="5"/>
  <c r="BB1321" i="5"/>
  <c r="BB1322" i="5"/>
  <c r="BB1323" i="5"/>
  <c r="BB1324" i="5"/>
  <c r="BB1325" i="5"/>
  <c r="BB1326" i="5"/>
  <c r="BB1327" i="5"/>
  <c r="BB1328" i="5"/>
  <c r="BB1329" i="5"/>
  <c r="BB1330" i="5"/>
  <c r="BB1331" i="5"/>
  <c r="BB1332" i="5"/>
  <c r="BB1333" i="5"/>
  <c r="BB1334" i="5"/>
  <c r="BB1335" i="5"/>
  <c r="BB1336" i="5"/>
  <c r="BB1337" i="5"/>
  <c r="BB1338" i="5"/>
  <c r="BB1339" i="5"/>
  <c r="BB1340" i="5"/>
  <c r="BB1341" i="5"/>
  <c r="BB1342" i="5"/>
  <c r="BB1343" i="5"/>
  <c r="BB1344" i="5"/>
  <c r="BB1345" i="5"/>
  <c r="BB1346" i="5"/>
  <c r="BB1347" i="5"/>
  <c r="BB1348" i="5"/>
  <c r="BB1349" i="5"/>
  <c r="BB1350" i="5"/>
  <c r="BB1351" i="5"/>
  <c r="BB1352" i="5"/>
  <c r="BB1353" i="5"/>
  <c r="BB1354" i="5"/>
  <c r="BB1355" i="5"/>
  <c r="BB1356" i="5"/>
  <c r="BB1357" i="5"/>
  <c r="BB1358" i="5"/>
  <c r="BB1359" i="5"/>
  <c r="BB1360" i="5"/>
  <c r="BB1361" i="5"/>
  <c r="BB1362" i="5"/>
  <c r="BB1363" i="5"/>
  <c r="BB1364" i="5"/>
  <c r="BB1365" i="5"/>
  <c r="BB1366" i="5"/>
  <c r="BB1367" i="5"/>
  <c r="BB1368" i="5"/>
  <c r="BB1369" i="5"/>
  <c r="BB1370" i="5"/>
  <c r="BB1371" i="5"/>
  <c r="BB1372" i="5"/>
  <c r="BB1373" i="5"/>
  <c r="BB1374" i="5"/>
  <c r="BB1375" i="5"/>
  <c r="BB1376" i="5"/>
  <c r="BB1377" i="5"/>
  <c r="BB1378" i="5"/>
  <c r="BB1379" i="5"/>
  <c r="BB1380" i="5"/>
  <c r="BB1381" i="5"/>
  <c r="BB1382" i="5"/>
  <c r="BB1383" i="5"/>
  <c r="BB1384" i="5"/>
  <c r="BB1385" i="5"/>
  <c r="BB1386" i="5"/>
  <c r="BB1387" i="5"/>
  <c r="BB1388" i="5"/>
  <c r="BB1389" i="5"/>
  <c r="BB1390" i="5"/>
  <c r="BB1391" i="5"/>
  <c r="BB1392" i="5"/>
  <c r="BB1393" i="5"/>
  <c r="BB1394" i="5"/>
  <c r="BB1395" i="5"/>
  <c r="BB1396" i="5"/>
  <c r="BB1397" i="5"/>
  <c r="BB1398" i="5"/>
  <c r="BB1399" i="5"/>
  <c r="BB1400" i="5"/>
  <c r="BB1401" i="5"/>
  <c r="BB1402" i="5"/>
  <c r="BB1403" i="5"/>
  <c r="BB1404" i="5"/>
  <c r="BB1405" i="5"/>
  <c r="BB1406" i="5"/>
  <c r="BB1407" i="5"/>
  <c r="BB1408" i="5"/>
  <c r="BB1409" i="5"/>
  <c r="BB1410" i="5"/>
  <c r="BB1411" i="5"/>
  <c r="BB1412" i="5"/>
  <c r="BB1413" i="5"/>
  <c r="BB1414" i="5"/>
  <c r="BB1415" i="5"/>
  <c r="BB1416" i="5"/>
  <c r="BB1417" i="5"/>
  <c r="BB1418" i="5"/>
  <c r="BB1419" i="5"/>
  <c r="BB1420" i="5"/>
  <c r="BB1421" i="5"/>
  <c r="BB1422" i="5"/>
  <c r="BB1423" i="5"/>
  <c r="BB1424" i="5"/>
  <c r="BB1425" i="5"/>
  <c r="BB1426" i="5"/>
  <c r="BB1427" i="5"/>
  <c r="BB1428" i="5"/>
  <c r="BB1429" i="5"/>
  <c r="BB1430" i="5"/>
  <c r="BB1431" i="5"/>
  <c r="BB1432" i="5"/>
  <c r="BB1433" i="5"/>
  <c r="BB1434" i="5"/>
  <c r="BB1435" i="5"/>
  <c r="BB1436" i="5"/>
  <c r="BB1437" i="5"/>
  <c r="BB1438" i="5"/>
  <c r="BB1439" i="5"/>
  <c r="BB1440" i="5"/>
  <c r="BB1441" i="5"/>
  <c r="BB1442" i="5"/>
  <c r="BB1443" i="5"/>
  <c r="BB1444" i="5"/>
  <c r="BB1445" i="5"/>
  <c r="BB1446" i="5"/>
  <c r="BB1447" i="5"/>
  <c r="BB1448" i="5"/>
  <c r="BB1449" i="5"/>
  <c r="BB1450" i="5"/>
  <c r="BB1451" i="5"/>
  <c r="BB1452" i="5"/>
  <c r="BB1453" i="5"/>
  <c r="BB1454" i="5"/>
  <c r="BB1455" i="5"/>
  <c r="BB1456" i="5"/>
  <c r="BB1457" i="5"/>
  <c r="BB1458" i="5"/>
  <c r="BB1459" i="5"/>
  <c r="BB1460" i="5"/>
  <c r="BB1461" i="5"/>
  <c r="BB1462" i="5"/>
  <c r="BB1463" i="5"/>
  <c r="BB1464" i="5"/>
  <c r="BB1465" i="5"/>
  <c r="BB1466" i="5"/>
  <c r="BB1467" i="5"/>
  <c r="BB1468" i="5"/>
  <c r="BB1469" i="5"/>
  <c r="BB1470" i="5"/>
  <c r="BB1471" i="5"/>
  <c r="BB1472" i="5"/>
  <c r="BB1473" i="5"/>
  <c r="BB1474" i="5"/>
  <c r="BB1475" i="5"/>
  <c r="BB1476" i="5"/>
  <c r="BB1477" i="5"/>
  <c r="BB1478" i="5"/>
  <c r="BB1479" i="5"/>
  <c r="BB1480" i="5"/>
  <c r="BB1481" i="5"/>
  <c r="BB1482" i="5"/>
  <c r="BB1483" i="5"/>
  <c r="BB1484" i="5"/>
  <c r="BB1485" i="5"/>
  <c r="BB1486" i="5"/>
  <c r="BB1487" i="5"/>
  <c r="BB1488" i="5"/>
  <c r="BB1489" i="5"/>
  <c r="BB1490" i="5"/>
  <c r="BB1491" i="5"/>
  <c r="BB1492" i="5"/>
  <c r="BB1493" i="5"/>
  <c r="BB1494" i="5"/>
  <c r="BB1495" i="5"/>
  <c r="BB1496" i="5"/>
  <c r="BB1497" i="5"/>
  <c r="BB1498" i="5"/>
  <c r="BB1499" i="5"/>
  <c r="BB1500" i="5"/>
  <c r="BB1501" i="5"/>
  <c r="BB1502" i="5"/>
  <c r="BB1503" i="5"/>
  <c r="BB1504" i="5"/>
  <c r="BB1505" i="5"/>
  <c r="BB1506" i="5"/>
  <c r="BB1507" i="5"/>
  <c r="BB1508" i="5"/>
  <c r="BB1509" i="5"/>
  <c r="BB1510" i="5"/>
  <c r="BB1511" i="5"/>
  <c r="BB1512" i="5"/>
  <c r="BB1513" i="5"/>
  <c r="BB1514" i="5"/>
  <c r="BB1515" i="5"/>
  <c r="BB1516" i="5"/>
  <c r="BB1517" i="5"/>
  <c r="BB1518" i="5"/>
  <c r="BB1519" i="5"/>
  <c r="BB1520" i="5"/>
  <c r="BB1521" i="5"/>
  <c r="BB1522" i="5"/>
  <c r="BB1523" i="5"/>
  <c r="BB1524" i="5"/>
  <c r="BB1525" i="5"/>
  <c r="BB1526" i="5"/>
  <c r="BB1527" i="5"/>
  <c r="BB1528" i="5"/>
  <c r="BB1529" i="5"/>
  <c r="BB1530" i="5"/>
  <c r="BB1531" i="5"/>
  <c r="BB1532" i="5"/>
  <c r="BB1533" i="5"/>
  <c r="BB1534" i="5"/>
  <c r="BB1535" i="5"/>
  <c r="BB1536" i="5"/>
  <c r="BB1537" i="5"/>
  <c r="BB1538" i="5"/>
  <c r="BB1539" i="5"/>
  <c r="BB1540" i="5"/>
  <c r="BB1541" i="5"/>
  <c r="BB1542" i="5"/>
  <c r="BB1543" i="5"/>
  <c r="BB1544" i="5"/>
  <c r="BB1545" i="5"/>
  <c r="BB1546" i="5"/>
  <c r="BB1547" i="5"/>
  <c r="BB1548" i="5"/>
  <c r="BB1549" i="5"/>
  <c r="BB1550" i="5"/>
  <c r="BB1551" i="5"/>
  <c r="BB1552" i="5"/>
  <c r="BB1553" i="5"/>
  <c r="BB1554" i="5"/>
  <c r="BB1555" i="5"/>
  <c r="BB1556" i="5"/>
  <c r="BB1557" i="5"/>
  <c r="BB1558" i="5"/>
  <c r="BB1559" i="5"/>
  <c r="BB1560" i="5"/>
  <c r="BB1561" i="5"/>
  <c r="BB1562" i="5"/>
  <c r="BB1563" i="5"/>
  <c r="BB1564" i="5"/>
  <c r="BB1565" i="5"/>
  <c r="BB1566" i="5"/>
  <c r="BB1567" i="5"/>
  <c r="BB1568" i="5"/>
  <c r="BB1569" i="5"/>
  <c r="BB1570" i="5"/>
  <c r="BB1571" i="5"/>
  <c r="BB1572" i="5"/>
  <c r="BB1573" i="5"/>
  <c r="BB1574" i="5"/>
  <c r="BB1575" i="5"/>
  <c r="BB1576" i="5"/>
  <c r="BB1577" i="5"/>
  <c r="BB1578" i="5"/>
  <c r="BB1579" i="5"/>
  <c r="BB1580" i="5"/>
  <c r="BB1581" i="5"/>
  <c r="BB1582" i="5"/>
  <c r="BB1583" i="5"/>
  <c r="BB1584" i="5"/>
  <c r="BB1585" i="5"/>
  <c r="BB1586" i="5"/>
  <c r="BB1587" i="5"/>
  <c r="BB1588" i="5"/>
  <c r="BB1589" i="5"/>
  <c r="BB1590" i="5"/>
  <c r="BB1591" i="5"/>
  <c r="BB1592" i="5"/>
  <c r="BB1593" i="5"/>
  <c r="BB1594" i="5"/>
  <c r="BB1595" i="5"/>
  <c r="BB1596" i="5"/>
  <c r="BB1597" i="5"/>
  <c r="BB1598" i="5"/>
  <c r="BB1599" i="5"/>
  <c r="BB1600" i="5"/>
  <c r="BB1601" i="5"/>
  <c r="BB1602" i="5"/>
  <c r="BB1603" i="5"/>
  <c r="BB1604" i="5"/>
  <c r="BB1605" i="5"/>
  <c r="BB1606" i="5"/>
  <c r="BB1607" i="5"/>
  <c r="BB1608" i="5"/>
  <c r="BB1609" i="5"/>
  <c r="BB1610" i="5"/>
  <c r="BB1611" i="5"/>
  <c r="BB1612" i="5"/>
  <c r="BB1613" i="5"/>
  <c r="BB1614" i="5"/>
  <c r="BB1615" i="5"/>
  <c r="BB1616" i="5"/>
  <c r="BB1617" i="5"/>
  <c r="BB1618" i="5"/>
  <c r="BB1619" i="5"/>
  <c r="BB1620" i="5"/>
  <c r="BB1621" i="5"/>
  <c r="BB1622" i="5"/>
  <c r="BB1623" i="5"/>
  <c r="BB1624" i="5"/>
  <c r="BB1625" i="5"/>
  <c r="BB1626" i="5"/>
  <c r="BB1627" i="5"/>
  <c r="BB1628" i="5"/>
  <c r="BB1629" i="5"/>
  <c r="BB1630" i="5"/>
  <c r="BB1631" i="5"/>
  <c r="BB1632" i="5"/>
  <c r="BB1633" i="5"/>
  <c r="BB1634" i="5"/>
  <c r="BB1635" i="5"/>
  <c r="BB1636" i="5"/>
  <c r="BB1637" i="5"/>
  <c r="BB1638" i="5"/>
  <c r="BB1639" i="5"/>
  <c r="BB1640" i="5"/>
  <c r="BB1641" i="5"/>
  <c r="BB1642" i="5"/>
  <c r="BB1643" i="5"/>
  <c r="BB1644" i="5"/>
  <c r="BB1645" i="5"/>
  <c r="BB1646" i="5"/>
  <c r="BB1647" i="5"/>
  <c r="BB1648" i="5"/>
  <c r="BB1649" i="5"/>
  <c r="BB1650" i="5"/>
  <c r="BB1651" i="5"/>
  <c r="BB1652" i="5"/>
  <c r="BB1653" i="5"/>
  <c r="BB1654" i="5"/>
  <c r="BB1655" i="5"/>
  <c r="BB1656" i="5"/>
  <c r="BB1657" i="5"/>
  <c r="BB1658" i="5"/>
  <c r="BB1659" i="5"/>
  <c r="BB1660" i="5"/>
  <c r="BB1661" i="5"/>
  <c r="BB1662" i="5"/>
  <c r="BB1663" i="5"/>
  <c r="BB1664" i="5"/>
  <c r="BB1665" i="5"/>
  <c r="BB1666" i="5"/>
  <c r="BB1667" i="5"/>
  <c r="BB1668" i="5"/>
  <c r="BB1669" i="5"/>
  <c r="BB1670" i="5"/>
  <c r="BB1671" i="5"/>
  <c r="BB1672" i="5"/>
  <c r="BB1673" i="5"/>
  <c r="BB1674" i="5"/>
  <c r="BB1675" i="5"/>
  <c r="BB1676" i="5"/>
  <c r="BB1677" i="5"/>
  <c r="BB1678" i="5"/>
  <c r="BB1679" i="5"/>
  <c r="BB1680" i="5"/>
  <c r="BB1681" i="5"/>
  <c r="BB1682" i="5"/>
  <c r="BB1683" i="5"/>
  <c r="BB1684" i="5"/>
  <c r="BB1685" i="5"/>
  <c r="BB1686" i="5"/>
  <c r="BB1687" i="5"/>
  <c r="BB1688" i="5"/>
  <c r="BB1689" i="5"/>
  <c r="BB1690" i="5"/>
  <c r="BB1691" i="5"/>
  <c r="BB1692" i="5"/>
  <c r="BB1693" i="5"/>
  <c r="BB1694" i="5"/>
  <c r="BB1695" i="5"/>
  <c r="BB1696" i="5"/>
  <c r="BB1697" i="5"/>
  <c r="BB1698" i="5"/>
  <c r="BB1699" i="5"/>
  <c r="BB1700" i="5"/>
  <c r="BB1701" i="5"/>
  <c r="BB1702" i="5"/>
  <c r="BB1703" i="5"/>
  <c r="BB1704" i="5"/>
  <c r="BB1705" i="5"/>
  <c r="BB1706" i="5"/>
  <c r="BB1707" i="5"/>
  <c r="BB1708" i="5"/>
  <c r="BB1709" i="5"/>
  <c r="BB1710" i="5"/>
  <c r="BB1711" i="5"/>
  <c r="BB1712" i="5"/>
  <c r="BB1713" i="5"/>
  <c r="BB1714" i="5"/>
  <c r="BB1715" i="5"/>
  <c r="BB1716" i="5"/>
  <c r="BB1717" i="5"/>
  <c r="BB1718" i="5"/>
  <c r="BB1719" i="5"/>
  <c r="BB1720" i="5"/>
  <c r="BB1721" i="5"/>
  <c r="BB1722" i="5"/>
  <c r="BB1723" i="5"/>
  <c r="BB1724" i="5"/>
  <c r="BB1725" i="5"/>
  <c r="BB1726" i="5"/>
  <c r="BB1727" i="5"/>
  <c r="BB1728" i="5"/>
  <c r="BB1729" i="5"/>
  <c r="BB1730" i="5"/>
  <c r="BB1731" i="5"/>
  <c r="BB1732" i="5"/>
  <c r="BB1733" i="5"/>
  <c r="BB1734" i="5"/>
  <c r="BB1735" i="5"/>
  <c r="BB1736" i="5"/>
  <c r="BB1737" i="5"/>
  <c r="BB1738" i="5"/>
  <c r="BB1739" i="5"/>
  <c r="BB1740" i="5"/>
  <c r="BB1741" i="5"/>
  <c r="BB1742" i="5"/>
  <c r="BB1743" i="5"/>
  <c r="BB1744" i="5"/>
  <c r="BB1745" i="5"/>
  <c r="BB1746" i="5"/>
  <c r="BB1747" i="5"/>
  <c r="BB1748" i="5"/>
  <c r="BB1749" i="5"/>
  <c r="BB1750" i="5"/>
  <c r="BB1751" i="5"/>
  <c r="BB1752" i="5"/>
  <c r="BB1753" i="5"/>
  <c r="BB1754" i="5"/>
  <c r="BB1755" i="5"/>
  <c r="BB1756" i="5"/>
  <c r="BB1757" i="5"/>
  <c r="BB1758" i="5"/>
  <c r="BB1759" i="5"/>
  <c r="BB1760" i="5"/>
  <c r="BB1761" i="5"/>
  <c r="BB1762" i="5"/>
  <c r="BB1763" i="5"/>
  <c r="BB1764" i="5"/>
  <c r="BB1765" i="5"/>
  <c r="BB1766" i="5"/>
  <c r="BB1767" i="5"/>
  <c r="BB1768" i="5"/>
  <c r="BB1769" i="5"/>
  <c r="BB1770" i="5"/>
  <c r="BB1771" i="5"/>
  <c r="BB1772" i="5"/>
  <c r="BB1773" i="5"/>
  <c r="BB1774" i="5"/>
  <c r="BB1775" i="5"/>
  <c r="BB1776" i="5"/>
  <c r="BB1777" i="5"/>
  <c r="BB1778" i="5"/>
  <c r="BB1779" i="5"/>
  <c r="BB1780" i="5"/>
  <c r="BB1781" i="5"/>
  <c r="BB1782" i="5"/>
  <c r="BB1783" i="5"/>
  <c r="BB1784" i="5"/>
  <c r="BB1785" i="5"/>
  <c r="BB1786" i="5"/>
  <c r="BB1787" i="5"/>
  <c r="BB1788" i="5"/>
  <c r="BB1789" i="5"/>
  <c r="BB1790" i="5"/>
  <c r="BB1791" i="5"/>
  <c r="BB1792" i="5"/>
  <c r="BB1793" i="5"/>
  <c r="BB1794" i="5"/>
  <c r="BB1795" i="5"/>
  <c r="BB1796" i="5"/>
  <c r="BB1797" i="5"/>
  <c r="BB1798" i="5"/>
  <c r="BB1799" i="5"/>
  <c r="BB1800" i="5"/>
  <c r="BB1801" i="5"/>
  <c r="BB1802" i="5"/>
  <c r="BB1803" i="5"/>
  <c r="BB1804" i="5"/>
  <c r="BB1805" i="5"/>
  <c r="BB1806" i="5"/>
  <c r="BB1807" i="5"/>
  <c r="BB1808" i="5"/>
  <c r="BB1809" i="5"/>
  <c r="BB1810" i="5"/>
  <c r="BB1811" i="5"/>
  <c r="BB1812" i="5"/>
  <c r="BB1813" i="5"/>
  <c r="BB1814" i="5"/>
  <c r="BB1815" i="5"/>
  <c r="BB1816" i="5"/>
  <c r="BB1817" i="5"/>
  <c r="BB1818" i="5"/>
  <c r="BB1819" i="5"/>
  <c r="BB1820" i="5"/>
  <c r="BB1821" i="5"/>
  <c r="BB1822" i="5"/>
  <c r="BB1823" i="5"/>
  <c r="BB1824" i="5"/>
  <c r="BB1825" i="5"/>
  <c r="BB1826" i="5"/>
  <c r="BB1827" i="5"/>
  <c r="BB1828" i="5"/>
  <c r="BB1829" i="5"/>
  <c r="BB1830" i="5"/>
  <c r="BB1831" i="5"/>
  <c r="BB1832" i="5"/>
  <c r="BB1833" i="5"/>
  <c r="BB1834" i="5"/>
  <c r="BB1835" i="5"/>
  <c r="BB1836" i="5"/>
  <c r="BB1837" i="5"/>
  <c r="BB1838" i="5"/>
  <c r="BB1839" i="5"/>
  <c r="BB1840" i="5"/>
  <c r="BB1841" i="5"/>
  <c r="BB1842" i="5"/>
  <c r="BB1843" i="5"/>
  <c r="BB1844" i="5"/>
  <c r="BB1845" i="5"/>
  <c r="BB1846" i="5"/>
  <c r="BB1847" i="5"/>
  <c r="BB1848" i="5"/>
  <c r="BB1849" i="5"/>
  <c r="BB1850" i="5"/>
  <c r="BB1851" i="5"/>
  <c r="BB1852" i="5"/>
  <c r="BB1853" i="5"/>
  <c r="BB1854" i="5"/>
  <c r="BB1855" i="5"/>
  <c r="BB1856" i="5"/>
  <c r="BB1857" i="5"/>
  <c r="BB1858" i="5"/>
  <c r="BB1859" i="5"/>
  <c r="BB1860" i="5"/>
  <c r="BB1861" i="5"/>
  <c r="BB1862" i="5"/>
  <c r="BB1863" i="5"/>
  <c r="BB1864" i="5"/>
  <c r="BB1865" i="5"/>
  <c r="BB1866" i="5"/>
  <c r="BB1867" i="5"/>
  <c r="BB1868" i="5"/>
  <c r="BB1869" i="5"/>
  <c r="BB1870" i="5"/>
  <c r="BB1871" i="5"/>
  <c r="BB1872" i="5"/>
  <c r="BB1873" i="5"/>
  <c r="BB1874" i="5"/>
  <c r="BB1875" i="5"/>
  <c r="BB1876" i="5"/>
  <c r="BB1877" i="5"/>
  <c r="BB1878" i="5"/>
  <c r="BB1879" i="5"/>
  <c r="BB1880" i="5"/>
  <c r="BB1881" i="5"/>
  <c r="BB1882" i="5"/>
  <c r="BB1883" i="5"/>
  <c r="BB1884" i="5"/>
  <c r="BB1885" i="5"/>
  <c r="BB1886" i="5"/>
  <c r="BB1887" i="5"/>
  <c r="BB1888" i="5"/>
  <c r="BB1889" i="5"/>
  <c r="BB1890" i="5"/>
  <c r="BB1891" i="5"/>
  <c r="BB1892" i="5"/>
  <c r="BB1893" i="5"/>
  <c r="BB1894" i="5"/>
  <c r="BB1895" i="5"/>
  <c r="BB1896" i="5"/>
  <c r="BB1897" i="5"/>
  <c r="BB1898" i="5"/>
  <c r="BB1899" i="5"/>
  <c r="BB1900" i="5"/>
  <c r="BB1901" i="5"/>
  <c r="BB1902" i="5"/>
  <c r="BB1903" i="5"/>
  <c r="BB1904" i="5"/>
  <c r="BB1905" i="5"/>
  <c r="BB1906" i="5"/>
  <c r="BB1907" i="5"/>
  <c r="BB1908" i="5"/>
  <c r="BB1909" i="5"/>
  <c r="BB1910" i="5"/>
  <c r="BB1911" i="5"/>
  <c r="BB1912" i="5"/>
  <c r="BB1913" i="5"/>
  <c r="BB1914" i="5"/>
  <c r="BB1915" i="5"/>
  <c r="BB1916" i="5"/>
  <c r="BB1917" i="5"/>
  <c r="BB1918" i="5"/>
  <c r="BB1919" i="5"/>
  <c r="BB1920" i="5"/>
  <c r="BB1921" i="5"/>
  <c r="BB1922" i="5"/>
  <c r="BB1923" i="5"/>
  <c r="BB1924" i="5"/>
  <c r="BB1925" i="5"/>
  <c r="BB1926" i="5"/>
  <c r="BB1927" i="5"/>
  <c r="BB1928" i="5"/>
  <c r="BB1929" i="5"/>
  <c r="BB1930" i="5"/>
  <c r="BB1931" i="5"/>
  <c r="BB1932" i="5"/>
  <c r="BB1933" i="5"/>
  <c r="BB1934" i="5"/>
  <c r="BB1935" i="5"/>
  <c r="BB1936" i="5"/>
  <c r="BB1937" i="5"/>
  <c r="BB1938" i="5"/>
  <c r="BB1939" i="5"/>
  <c r="BB1940" i="5"/>
  <c r="BB1941" i="5"/>
  <c r="BB1942" i="5"/>
  <c r="BB1943" i="5"/>
  <c r="BB1944" i="5"/>
  <c r="BB1945" i="5"/>
  <c r="BB1946" i="5"/>
  <c r="BB1947" i="5"/>
  <c r="BB1948" i="5"/>
  <c r="BB1949" i="5"/>
  <c r="BB1950" i="5"/>
  <c r="BB1951" i="5"/>
  <c r="BB1952" i="5"/>
  <c r="BB1953" i="5"/>
  <c r="BB1954" i="5"/>
  <c r="BB1955" i="5"/>
  <c r="BB1956" i="5"/>
  <c r="BB1957" i="5"/>
  <c r="BB1958" i="5"/>
  <c r="BB1959" i="5"/>
  <c r="BB1960" i="5"/>
  <c r="BB1961" i="5"/>
  <c r="BB1962" i="5"/>
  <c r="BB1963" i="5"/>
  <c r="BB1964" i="5"/>
  <c r="BB1965" i="5"/>
  <c r="BB1966" i="5"/>
  <c r="BB1967" i="5"/>
  <c r="BB1968" i="5"/>
  <c r="BB1969" i="5"/>
  <c r="BB1970" i="5"/>
  <c r="BB1971" i="5"/>
  <c r="BB1972" i="5"/>
  <c r="BB1973" i="5"/>
  <c r="BB1974" i="5"/>
  <c r="BB1975" i="5"/>
  <c r="BB1976" i="5"/>
  <c r="BB1977" i="5"/>
  <c r="BB1978" i="5"/>
  <c r="BB1979" i="5"/>
  <c r="BB1980" i="5"/>
  <c r="BB1981" i="5"/>
  <c r="BB1982" i="5"/>
  <c r="BB1983" i="5"/>
  <c r="BB1984" i="5"/>
  <c r="BB1985" i="5"/>
  <c r="BB1986" i="5"/>
  <c r="BB1987" i="5"/>
  <c r="BB1988" i="5"/>
  <c r="BB1989" i="5"/>
  <c r="BB1990" i="5"/>
  <c r="BB1991" i="5"/>
  <c r="BB1992" i="5"/>
  <c r="BB1993" i="5"/>
  <c r="BB1994" i="5"/>
  <c r="BB1995" i="5"/>
  <c r="BB1996" i="5"/>
  <c r="BB1997" i="5"/>
  <c r="BB1998" i="5"/>
  <c r="BB1999" i="5"/>
  <c r="BB2000" i="5"/>
  <c r="BB2001" i="5"/>
  <c r="BB2002" i="5"/>
  <c r="BB2003" i="5"/>
  <c r="BB2004" i="5"/>
  <c r="BB2005" i="5"/>
  <c r="BB2006" i="5"/>
  <c r="BB2007" i="5"/>
  <c r="BB2008" i="5"/>
  <c r="BB2009" i="5"/>
  <c r="BB2010" i="5"/>
  <c r="BB2011" i="5"/>
  <c r="BB2012" i="5"/>
  <c r="BB2013" i="5"/>
  <c r="BB2014" i="5"/>
  <c r="BB2015" i="5"/>
  <c r="BB2016" i="5"/>
  <c r="BB2017" i="5"/>
  <c r="BB2018" i="5"/>
  <c r="BB2019" i="5"/>
  <c r="BB2020" i="5"/>
  <c r="BB2021" i="5"/>
  <c r="BB2022" i="5"/>
  <c r="BB2023" i="5"/>
  <c r="BB2024" i="5"/>
  <c r="BB2025" i="5"/>
  <c r="BB2026" i="5"/>
  <c r="BB2027" i="5"/>
  <c r="BB2028" i="5"/>
  <c r="BB2029" i="5"/>
  <c r="BB2030" i="5"/>
  <c r="BB2031" i="5"/>
  <c r="BB2032" i="5"/>
  <c r="BB2033" i="5"/>
  <c r="BB2034" i="5"/>
  <c r="BB2035" i="5"/>
  <c r="BB2036" i="5"/>
  <c r="BB2037" i="5"/>
  <c r="BB2038" i="5"/>
  <c r="BB2039" i="5"/>
  <c r="BB2040" i="5"/>
  <c r="BB2041" i="5"/>
  <c r="BB2042" i="5"/>
  <c r="BB2043" i="5"/>
  <c r="BB2044" i="5"/>
  <c r="BB2045" i="5"/>
  <c r="BB2046" i="5"/>
  <c r="BB2047" i="5"/>
  <c r="BB2048" i="5"/>
  <c r="BB2049" i="5"/>
  <c r="BB2050" i="5"/>
  <c r="BB2051" i="5"/>
  <c r="BB2052" i="5"/>
  <c r="BB2053" i="5"/>
  <c r="BB2054" i="5"/>
  <c r="BB2055" i="5"/>
  <c r="BB2056" i="5"/>
  <c r="BB2057" i="5"/>
  <c r="BB2058" i="5"/>
  <c r="BB2059" i="5"/>
  <c r="BB2060" i="5"/>
  <c r="BB2061" i="5"/>
  <c r="BB2062" i="5"/>
  <c r="BB2063" i="5"/>
  <c r="BB2064" i="5"/>
  <c r="BB2065" i="5"/>
  <c r="BB2066" i="5"/>
  <c r="BB2067" i="5"/>
  <c r="BB2068" i="5"/>
  <c r="BB2069" i="5"/>
  <c r="BB2070" i="5"/>
  <c r="BB2071" i="5"/>
  <c r="BB2072" i="5"/>
  <c r="BB2073" i="5"/>
  <c r="BB2074" i="5"/>
  <c r="BB2075" i="5"/>
  <c r="BB2076" i="5"/>
  <c r="BB2077" i="5"/>
  <c r="BB2078" i="5"/>
  <c r="BB2079" i="5"/>
  <c r="BB2080" i="5"/>
  <c r="BB2081" i="5"/>
  <c r="BB2082" i="5"/>
  <c r="BB2083" i="5"/>
  <c r="BB2084" i="5"/>
  <c r="BB2085" i="5"/>
  <c r="BB2086" i="5"/>
  <c r="BB2087" i="5"/>
  <c r="BB2088" i="5"/>
  <c r="BB2089" i="5"/>
  <c r="BB2090" i="5"/>
  <c r="BB2091" i="5"/>
  <c r="BB2092" i="5"/>
  <c r="BB2093" i="5"/>
  <c r="BB2094" i="5"/>
  <c r="BB2095" i="5"/>
  <c r="BB2096" i="5"/>
  <c r="BB2097" i="5"/>
  <c r="BB2098" i="5"/>
  <c r="BB2099" i="5"/>
  <c r="BB2100" i="5"/>
  <c r="BB2101" i="5"/>
  <c r="BB2102" i="5"/>
  <c r="BB2103" i="5"/>
  <c r="BB2104" i="5"/>
  <c r="BB2105" i="5"/>
  <c r="BB2106" i="5"/>
  <c r="BB2107" i="5"/>
  <c r="BB2108" i="5"/>
  <c r="BB2109" i="5"/>
  <c r="BB2110" i="5"/>
  <c r="BB2111" i="5"/>
  <c r="BB2112" i="5"/>
  <c r="BB2113" i="5"/>
  <c r="BB2114" i="5"/>
  <c r="BB2115" i="5"/>
  <c r="BB2116" i="5"/>
  <c r="BB2117" i="5"/>
  <c r="BB2118" i="5"/>
  <c r="BB2119" i="5"/>
  <c r="BB2120" i="5"/>
  <c r="BB2121" i="5"/>
  <c r="BB2122" i="5"/>
  <c r="BB2123" i="5"/>
  <c r="BB2124" i="5"/>
  <c r="BB2125" i="5"/>
  <c r="BB2126" i="5"/>
  <c r="BB2127" i="5"/>
  <c r="BB2128" i="5"/>
  <c r="BB2129" i="5"/>
  <c r="BB2130" i="5"/>
  <c r="BB2131" i="5"/>
  <c r="BB2132" i="5"/>
  <c r="BB2133" i="5"/>
  <c r="BB2134" i="5"/>
  <c r="BB2135" i="5"/>
  <c r="BB2136" i="5"/>
  <c r="BB2137" i="5"/>
  <c r="BB2138" i="5"/>
  <c r="BB2139" i="5"/>
  <c r="BB2140" i="5"/>
  <c r="BB2141" i="5"/>
  <c r="BB2142" i="5"/>
  <c r="BB2143" i="5"/>
  <c r="BB2144" i="5"/>
  <c r="BB2145" i="5"/>
  <c r="BB2146" i="5"/>
  <c r="BB2147" i="5"/>
  <c r="BB2148" i="5"/>
  <c r="BB2149" i="5"/>
  <c r="BB2150" i="5"/>
  <c r="BB2151" i="5"/>
  <c r="BB2152" i="5"/>
  <c r="BB2153" i="5"/>
  <c r="BB2154" i="5"/>
  <c r="BB2155" i="5"/>
  <c r="BB2156" i="5"/>
  <c r="BB2157" i="5"/>
  <c r="BB2158" i="5"/>
  <c r="BB2159" i="5"/>
  <c r="BB2160" i="5"/>
  <c r="BB2161" i="5"/>
  <c r="BB2162" i="5"/>
  <c r="BB2163" i="5"/>
  <c r="BB2164" i="5"/>
  <c r="BB2165" i="5"/>
  <c r="BB2166" i="5"/>
  <c r="BB2167" i="5"/>
  <c r="BB2168" i="5"/>
  <c r="BB2169" i="5"/>
  <c r="BB2170" i="5"/>
  <c r="BB2171" i="5"/>
  <c r="BB2172" i="5"/>
  <c r="BB2173" i="5"/>
  <c r="BB2174" i="5"/>
  <c r="BB2175" i="5"/>
  <c r="BB2176" i="5"/>
  <c r="BB2177" i="5"/>
  <c r="BB2178" i="5"/>
  <c r="BB2179" i="5"/>
  <c r="BB2180" i="5"/>
  <c r="BB2181" i="5"/>
  <c r="BB2182" i="5"/>
  <c r="BB2183" i="5"/>
  <c r="BB2184" i="5"/>
  <c r="BB2185" i="5"/>
  <c r="BB2186" i="5"/>
  <c r="BB2187" i="5"/>
  <c r="BB2188" i="5"/>
  <c r="BB2189" i="5"/>
  <c r="BB2190" i="5"/>
  <c r="BB2191" i="5"/>
  <c r="BB2192" i="5"/>
  <c r="BB2193" i="5"/>
  <c r="BB2194" i="5"/>
  <c r="BB2195" i="5"/>
  <c r="BB2196" i="5"/>
  <c r="BB2197" i="5"/>
  <c r="BB2198" i="5"/>
  <c r="BB2199" i="5"/>
  <c r="BB2200" i="5"/>
  <c r="BB2201" i="5"/>
  <c r="BB2202" i="5"/>
  <c r="BB2203" i="5"/>
  <c r="BB2204" i="5"/>
  <c r="BB2205" i="5"/>
  <c r="BB2206" i="5"/>
  <c r="BB2207" i="5"/>
  <c r="BB2208" i="5"/>
  <c r="BB2209" i="5"/>
  <c r="BB2210" i="5"/>
  <c r="BB2211" i="5"/>
  <c r="BB2212" i="5"/>
  <c r="BB2213" i="5"/>
  <c r="BB2214" i="5"/>
  <c r="BB2215" i="5"/>
  <c r="BB2216" i="5"/>
  <c r="BB2217" i="5"/>
  <c r="BB2218" i="5"/>
  <c r="BB2219" i="5"/>
  <c r="BB2220" i="5"/>
  <c r="BB2221" i="5"/>
  <c r="BB2222" i="5"/>
  <c r="BB2223" i="5"/>
  <c r="BB2224" i="5"/>
  <c r="BB2225" i="5"/>
  <c r="BB2226" i="5"/>
  <c r="BB2227" i="5"/>
  <c r="BB2228" i="5"/>
  <c r="BB2229" i="5"/>
  <c r="BB2230" i="5"/>
  <c r="BB2231" i="5"/>
  <c r="BB2232" i="5"/>
  <c r="BB2233" i="5"/>
  <c r="BB2234" i="5"/>
  <c r="BB2235" i="5"/>
  <c r="BB2236" i="5"/>
  <c r="BB2237" i="5"/>
  <c r="BB2238" i="5"/>
  <c r="BB2239" i="5"/>
  <c r="BB2240" i="5"/>
  <c r="BB2241" i="5"/>
  <c r="BB2242" i="5"/>
  <c r="BB2243" i="5"/>
  <c r="BB2244" i="5"/>
  <c r="BB2245" i="5"/>
  <c r="BB2246" i="5"/>
  <c r="BB2247" i="5"/>
  <c r="BB2248" i="5"/>
  <c r="BB2249" i="5"/>
  <c r="BB2250" i="5"/>
  <c r="BB2251" i="5"/>
  <c r="BB2252" i="5"/>
  <c r="BB2253" i="5"/>
  <c r="BB2254" i="5"/>
  <c r="BB2255" i="5"/>
  <c r="BB2256" i="5"/>
  <c r="BB2257" i="5"/>
  <c r="BB2258" i="5"/>
  <c r="BB2259" i="5"/>
  <c r="BB2260" i="5"/>
  <c r="BB2261" i="5"/>
  <c r="BB2262" i="5"/>
  <c r="BB2263" i="5"/>
  <c r="BB2264" i="5"/>
  <c r="BB2265" i="5"/>
  <c r="BB2266" i="5"/>
  <c r="BB2267" i="5"/>
  <c r="BB2268" i="5"/>
  <c r="BB2269" i="5"/>
  <c r="BB2270" i="5"/>
  <c r="BB2271" i="5"/>
  <c r="BB2272" i="5"/>
  <c r="BB2273" i="5"/>
  <c r="BB2274" i="5"/>
  <c r="BB2275" i="5"/>
  <c r="BB2276" i="5"/>
  <c r="BB2277" i="5"/>
  <c r="BB2278" i="5"/>
  <c r="BB2279" i="5"/>
  <c r="BB2280" i="5"/>
  <c r="BB2281" i="5"/>
  <c r="BB2282" i="5"/>
  <c r="BB2283" i="5"/>
  <c r="BB2284" i="5"/>
  <c r="BB2285" i="5"/>
  <c r="BB2286" i="5"/>
  <c r="BB2287" i="5"/>
  <c r="BB2288" i="5"/>
  <c r="BB2289" i="5"/>
  <c r="BB2290" i="5"/>
  <c r="BB2291" i="5"/>
  <c r="BB2292" i="5"/>
  <c r="BB2293" i="5"/>
  <c r="BB2294" i="5"/>
  <c r="BB2295" i="5"/>
  <c r="BB2296" i="5"/>
  <c r="BB2297" i="5"/>
  <c r="BB2298" i="5"/>
  <c r="BB2299" i="5"/>
  <c r="BB2300" i="5"/>
  <c r="BB2301" i="5"/>
  <c r="BB2302" i="5"/>
  <c r="BB2303" i="5"/>
  <c r="BB2304" i="5"/>
  <c r="BB2305" i="5"/>
  <c r="BB2306" i="5"/>
  <c r="BB2307" i="5"/>
  <c r="BB2308" i="5"/>
  <c r="BB2309" i="5"/>
  <c r="BB2310" i="5"/>
  <c r="BB2311" i="5"/>
  <c r="BB2312" i="5"/>
  <c r="BB2313" i="5"/>
  <c r="BB2314" i="5"/>
  <c r="BB2315" i="5"/>
  <c r="BB2316" i="5"/>
  <c r="BB2317" i="5"/>
  <c r="BB2318" i="5"/>
  <c r="BB2319" i="5"/>
  <c r="BB2320" i="5"/>
  <c r="BB2321" i="5"/>
  <c r="BB2322" i="5"/>
  <c r="BB2323" i="5"/>
  <c r="BB2324" i="5"/>
  <c r="BB2325" i="5"/>
  <c r="BB2326" i="5"/>
  <c r="BB2327" i="5"/>
  <c r="BB2328" i="5"/>
  <c r="BB2329" i="5"/>
  <c r="BB2330" i="5"/>
  <c r="BB2331" i="5"/>
  <c r="BB2332" i="5"/>
  <c r="BB2333" i="5"/>
  <c r="BB2334" i="5"/>
  <c r="BB2335" i="5"/>
  <c r="BB2336" i="5"/>
  <c r="BB2337" i="5"/>
  <c r="BB2338" i="5"/>
  <c r="BB2339" i="5"/>
  <c r="BB2340" i="5"/>
  <c r="BB2341" i="5"/>
  <c r="BB2342" i="5"/>
  <c r="BB2343" i="5"/>
  <c r="BB2344" i="5"/>
  <c r="BB2345" i="5"/>
  <c r="BB2346" i="5"/>
  <c r="BB2347" i="5"/>
  <c r="BB2348" i="5"/>
  <c r="BB2349" i="5"/>
  <c r="BB2350" i="5"/>
  <c r="BB2351" i="5"/>
  <c r="BB2352" i="5"/>
  <c r="BB2353" i="5"/>
  <c r="BB2354" i="5"/>
  <c r="BB2355" i="5"/>
  <c r="BB2356" i="5"/>
  <c r="BB2357" i="5"/>
  <c r="BB2358" i="5"/>
  <c r="BB2359" i="5"/>
  <c r="BB2360" i="5"/>
  <c r="BB2361" i="5"/>
  <c r="BB2362" i="5"/>
  <c r="BB2363" i="5"/>
  <c r="BB2364" i="5"/>
  <c r="BB2365" i="5"/>
  <c r="BB2366" i="5"/>
  <c r="BB2367" i="5"/>
  <c r="BB2368" i="5"/>
  <c r="BB2369" i="5"/>
  <c r="BB2370" i="5"/>
  <c r="BB2371" i="5"/>
  <c r="BB2372" i="5"/>
  <c r="BB2373" i="5"/>
  <c r="BB2374" i="5"/>
  <c r="BB2375" i="5"/>
  <c r="BB2376" i="5"/>
  <c r="BB2377" i="5"/>
  <c r="BB2378" i="5"/>
  <c r="BB2379" i="5"/>
  <c r="BB2380" i="5"/>
  <c r="BB2381" i="5"/>
  <c r="BB2382" i="5"/>
  <c r="BB2383" i="5"/>
  <c r="BB2384" i="5"/>
  <c r="BB2385" i="5"/>
  <c r="BB2386" i="5"/>
  <c r="BB2387" i="5"/>
  <c r="BB2388" i="5"/>
  <c r="BB2389" i="5"/>
  <c r="BB2390" i="5"/>
  <c r="BB2391" i="5"/>
  <c r="BB2392" i="5"/>
  <c r="BB2393" i="5"/>
  <c r="BB2394" i="5"/>
  <c r="BB2395" i="5"/>
  <c r="BB2396" i="5"/>
  <c r="BB2397" i="5"/>
  <c r="BB2398" i="5"/>
  <c r="BB2399" i="5"/>
  <c r="BB2400" i="5"/>
  <c r="BB2401" i="5"/>
  <c r="BB2402" i="5"/>
  <c r="BB2403" i="5"/>
  <c r="BB2404" i="5"/>
  <c r="BB2405" i="5"/>
  <c r="BB2406" i="5"/>
  <c r="BB2407" i="5"/>
  <c r="BB2408" i="5"/>
  <c r="BB2409" i="5"/>
  <c r="BB2410" i="5"/>
  <c r="BB2411" i="5"/>
  <c r="BB2412" i="5"/>
  <c r="BB2413" i="5"/>
  <c r="BB2414" i="5"/>
  <c r="BB2415" i="5"/>
  <c r="BB2416" i="5"/>
  <c r="BB2417" i="5"/>
  <c r="BB2418" i="5"/>
  <c r="BB2419" i="5"/>
  <c r="BB2420" i="5"/>
  <c r="BB2421" i="5"/>
  <c r="BB2422" i="5"/>
  <c r="BB2423" i="5"/>
  <c r="BB2424" i="5"/>
  <c r="BB2425" i="5"/>
  <c r="BB2426" i="5"/>
  <c r="BB2427" i="5"/>
  <c r="BB2428" i="5"/>
  <c r="BB2429" i="5"/>
  <c r="BB2430" i="5"/>
  <c r="BB2431" i="5"/>
  <c r="BB2432" i="5"/>
  <c r="BB2433" i="5"/>
  <c r="BB2434" i="5"/>
  <c r="BB2435" i="5"/>
  <c r="BB2436" i="5"/>
  <c r="BB2437" i="5"/>
  <c r="BB2438" i="5"/>
  <c r="BB2439" i="5"/>
  <c r="BB2440" i="5"/>
  <c r="BB2441" i="5"/>
  <c r="BB2442" i="5"/>
  <c r="BB2443" i="5"/>
  <c r="BB2444" i="5"/>
  <c r="BB2445" i="5"/>
  <c r="BB2446" i="5"/>
  <c r="BB2447" i="5"/>
  <c r="BB2448" i="5"/>
  <c r="BB2449" i="5"/>
  <c r="BB2450" i="5"/>
  <c r="BB2451" i="5"/>
  <c r="BB2452" i="5"/>
  <c r="BB2453" i="5"/>
  <c r="BB2454" i="5"/>
  <c r="BB2455" i="5"/>
  <c r="BB2456" i="5"/>
  <c r="BB2457" i="5"/>
  <c r="BB2458" i="5"/>
  <c r="BB2459" i="5"/>
  <c r="BB2460" i="5"/>
  <c r="BB2461" i="5"/>
  <c r="BB2462" i="5"/>
  <c r="BB2463" i="5"/>
  <c r="BB2464" i="5"/>
  <c r="BB2465" i="5"/>
  <c r="BB2466" i="5"/>
  <c r="BB2467" i="5"/>
  <c r="BB2468" i="5"/>
  <c r="BB2469" i="5"/>
  <c r="BB2470" i="5"/>
  <c r="BB2471" i="5"/>
  <c r="BB2472" i="5"/>
  <c r="BB2473" i="5"/>
  <c r="BB2474" i="5"/>
  <c r="BB2475" i="5"/>
  <c r="BB2476" i="5"/>
  <c r="BB2477" i="5"/>
  <c r="BB2478" i="5"/>
  <c r="BB2479" i="5"/>
  <c r="BB2480" i="5"/>
  <c r="BB2481" i="5"/>
  <c r="BB2482" i="5"/>
  <c r="BB2483" i="5"/>
  <c r="BB2484" i="5"/>
  <c r="BB2485" i="5"/>
  <c r="BB2486" i="5"/>
  <c r="BB2487" i="5"/>
  <c r="BB2488" i="5"/>
  <c r="BB2489" i="5"/>
  <c r="BB2490" i="5"/>
  <c r="BB2491" i="5"/>
  <c r="BB2492" i="5"/>
  <c r="BB2493" i="5"/>
  <c r="BB2494" i="5"/>
  <c r="BB2495" i="5"/>
  <c r="BB2496" i="5"/>
  <c r="BB2497" i="5"/>
  <c r="BB2498" i="5"/>
  <c r="BB2499" i="5"/>
  <c r="BB2500" i="5"/>
  <c r="BB2501" i="5"/>
  <c r="BB2502" i="5"/>
  <c r="BB2503" i="5"/>
  <c r="BB2504" i="5"/>
  <c r="BB2505" i="5"/>
  <c r="BB2506" i="5"/>
  <c r="BB2507" i="5"/>
  <c r="BB2508" i="5"/>
  <c r="BB2509" i="5"/>
  <c r="BB2510" i="5"/>
  <c r="BB2511" i="5"/>
  <c r="BB2512" i="5"/>
  <c r="BB2513" i="5"/>
  <c r="BB2514" i="5"/>
  <c r="BB2515" i="5"/>
  <c r="BB2516" i="5"/>
  <c r="BB2517" i="5"/>
  <c r="BB2518" i="5"/>
  <c r="BB2519" i="5"/>
  <c r="BB2520" i="5"/>
  <c r="BB2521" i="5"/>
  <c r="BB2522" i="5"/>
  <c r="BB2523" i="5"/>
  <c r="BB2524" i="5"/>
  <c r="BB2525" i="5"/>
  <c r="BB2526" i="5"/>
  <c r="BB2527" i="5"/>
  <c r="BB2528" i="5"/>
  <c r="BB2529" i="5"/>
  <c r="BB2530" i="5"/>
  <c r="BB2531" i="5"/>
  <c r="BB2532" i="5"/>
  <c r="BB2533" i="5"/>
  <c r="BB2534" i="5"/>
  <c r="BB2535" i="5"/>
  <c r="BB2536" i="5"/>
  <c r="BB2537" i="5"/>
  <c r="BB2538" i="5"/>
  <c r="BB2539" i="5"/>
  <c r="BB2540" i="5"/>
  <c r="BB2541" i="5"/>
  <c r="BB2542" i="5"/>
  <c r="BB2543" i="5"/>
  <c r="BB2544" i="5"/>
  <c r="BB2545" i="5"/>
  <c r="BB2546" i="5"/>
  <c r="BB2547" i="5"/>
  <c r="BB2548" i="5"/>
  <c r="BB2549" i="5"/>
  <c r="BB2550" i="5"/>
  <c r="BB2551" i="5"/>
  <c r="BB2552" i="5"/>
  <c r="BB2553" i="5"/>
  <c r="BB2554" i="5"/>
  <c r="BB2555" i="5"/>
  <c r="BB2556" i="5"/>
  <c r="BB2557" i="5"/>
  <c r="BB2558" i="5"/>
  <c r="BB2559" i="5"/>
  <c r="BB2560" i="5"/>
  <c r="BB2561" i="5"/>
  <c r="BB2562" i="5"/>
  <c r="BB2563" i="5"/>
  <c r="BB2564" i="5"/>
  <c r="BB2565" i="5"/>
  <c r="BB2566" i="5"/>
  <c r="BB2567" i="5"/>
  <c r="BB2568" i="5"/>
  <c r="BB2569" i="5"/>
  <c r="BB2570" i="5"/>
  <c r="BB2571" i="5"/>
  <c r="BB2572" i="5"/>
  <c r="BB2573" i="5"/>
  <c r="BB2574" i="5"/>
  <c r="BB2575" i="5"/>
  <c r="BB2576" i="5"/>
  <c r="BB2577" i="5"/>
  <c r="BB2578" i="5"/>
  <c r="BB2579" i="5"/>
  <c r="BB2580" i="5"/>
  <c r="BB2581" i="5"/>
  <c r="BB2582" i="5"/>
  <c r="BB2583" i="5"/>
  <c r="BB2584" i="5"/>
  <c r="BB2585" i="5"/>
  <c r="BB2586" i="5"/>
  <c r="BB2587" i="5"/>
  <c r="BB2588" i="5"/>
  <c r="BB2589" i="5"/>
  <c r="BB2590" i="5"/>
  <c r="BB2591" i="5"/>
  <c r="BB2592" i="5"/>
  <c r="BB2593" i="5"/>
  <c r="BB2594" i="5"/>
  <c r="BB2595" i="5"/>
  <c r="BB2596" i="5"/>
  <c r="BB2597" i="5"/>
  <c r="BB2598" i="5"/>
  <c r="BB2599" i="5"/>
  <c r="BB2600" i="5"/>
  <c r="BB2601" i="5"/>
  <c r="BB2602" i="5"/>
  <c r="BB2603" i="5"/>
  <c r="BB2604" i="5"/>
  <c r="BB2605" i="5"/>
  <c r="BB2606" i="5"/>
  <c r="BB2607" i="5"/>
  <c r="BB2608" i="5"/>
  <c r="BB2609" i="5"/>
  <c r="BB2610" i="5"/>
  <c r="BB2611" i="5"/>
  <c r="BB2612" i="5"/>
  <c r="BB2613" i="5"/>
  <c r="BB2614" i="5"/>
  <c r="BB2615" i="5"/>
  <c r="BB2616" i="5"/>
  <c r="BB2617" i="5"/>
  <c r="BB2618" i="5"/>
  <c r="BB2619" i="5"/>
  <c r="BB2620" i="5"/>
  <c r="BB2621" i="5"/>
  <c r="BB2622" i="5"/>
  <c r="BB2623" i="5"/>
  <c r="BB2624" i="5"/>
  <c r="BB2625" i="5"/>
  <c r="BB2626" i="5"/>
  <c r="BB2627" i="5"/>
  <c r="BB2628" i="5"/>
  <c r="BB2629" i="5"/>
  <c r="BB2630" i="5"/>
  <c r="BB2631" i="5"/>
  <c r="BB2632" i="5"/>
  <c r="BB2633" i="5"/>
  <c r="BB2634" i="5"/>
  <c r="BB2635" i="5"/>
  <c r="BB2636" i="5"/>
  <c r="BB2637" i="5"/>
  <c r="BB2638" i="5"/>
  <c r="BB2639" i="5"/>
  <c r="BB2640" i="5"/>
  <c r="BB2641" i="5"/>
  <c r="BB2642" i="5"/>
  <c r="BB2643" i="5"/>
  <c r="BB2644" i="5"/>
  <c r="BB2645" i="5"/>
  <c r="BB2646" i="5"/>
  <c r="BB2647" i="5"/>
  <c r="BB2648" i="5"/>
  <c r="BB2649" i="5"/>
  <c r="BB2650" i="5"/>
  <c r="BB2651" i="5"/>
  <c r="BB2652" i="5"/>
  <c r="BB2653" i="5"/>
  <c r="BB2654" i="5"/>
  <c r="BB2655" i="5"/>
  <c r="BB2656" i="5"/>
  <c r="BB2657" i="5"/>
  <c r="BB2658" i="5"/>
  <c r="BB2659" i="5"/>
  <c r="BB2660" i="5"/>
  <c r="BB2661" i="5"/>
  <c r="BB2662" i="5"/>
  <c r="BB2663" i="5"/>
  <c r="BB2664" i="5"/>
  <c r="BB2665" i="5"/>
  <c r="BB2666" i="5"/>
  <c r="BB2667" i="5"/>
  <c r="BB2668" i="5"/>
  <c r="BB2669" i="5"/>
  <c r="BB2670" i="5"/>
  <c r="BB2671" i="5"/>
  <c r="BB2672" i="5"/>
  <c r="BB2673" i="5"/>
  <c r="BB2674" i="5"/>
  <c r="BB2675" i="5"/>
  <c r="BB2676" i="5"/>
  <c r="BB2677" i="5"/>
  <c r="BB2678" i="5"/>
  <c r="BB2679" i="5"/>
  <c r="BB2680" i="5"/>
  <c r="BB2681" i="5"/>
  <c r="BB2682" i="5"/>
  <c r="BB2683" i="5"/>
  <c r="BB2684" i="5"/>
  <c r="BB2685" i="5"/>
  <c r="BB2686" i="5"/>
  <c r="BB2687" i="5"/>
  <c r="BB2688" i="5"/>
  <c r="BB2689" i="5"/>
  <c r="BB2690" i="5"/>
  <c r="BB2691" i="5"/>
  <c r="BB2692" i="5"/>
  <c r="BB2693" i="5"/>
  <c r="BB2694" i="5"/>
  <c r="BB2695" i="5"/>
  <c r="BB2696" i="5"/>
  <c r="BB2697" i="5"/>
  <c r="BB2698" i="5"/>
  <c r="BB2699" i="5"/>
  <c r="BB2700" i="5"/>
  <c r="BB2701" i="5"/>
  <c r="BB2702" i="5"/>
  <c r="BB2703" i="5"/>
  <c r="BB2704" i="5"/>
  <c r="BB2705" i="5"/>
  <c r="BB2706" i="5"/>
  <c r="BB2707" i="5"/>
  <c r="BB2708" i="5"/>
  <c r="BB2709" i="5"/>
  <c r="BB2710" i="5"/>
  <c r="BB2711" i="5"/>
  <c r="BB2712" i="5"/>
  <c r="BB2713" i="5"/>
  <c r="BB2714" i="5"/>
  <c r="BB2715" i="5"/>
  <c r="BB2716" i="5"/>
  <c r="BB2717" i="5"/>
  <c r="BB2718" i="5"/>
  <c r="BB2719" i="5"/>
  <c r="BB2720" i="5"/>
  <c r="BB2721" i="5"/>
  <c r="BB2722" i="5"/>
  <c r="BB2723" i="5"/>
  <c r="BB2724" i="5"/>
  <c r="BB2725" i="5"/>
  <c r="BB2726" i="5"/>
  <c r="BB2727" i="5"/>
  <c r="BB2728" i="5"/>
  <c r="BB2729" i="5"/>
  <c r="BB2730" i="5"/>
  <c r="BB2731" i="5"/>
  <c r="BB2732" i="5"/>
  <c r="BB2733" i="5"/>
  <c r="BB2734" i="5"/>
  <c r="BB2735" i="5"/>
  <c r="BB2736" i="5"/>
  <c r="BB2737" i="5"/>
  <c r="BB2738" i="5"/>
  <c r="BB2739" i="5"/>
  <c r="BB2740" i="5"/>
  <c r="BB2741" i="5"/>
  <c r="BB2742" i="5"/>
  <c r="BB2743" i="5"/>
  <c r="BB2744" i="5"/>
  <c r="BB2745" i="5"/>
  <c r="BB2746" i="5"/>
  <c r="BB2747" i="5"/>
  <c r="BB2748" i="5"/>
  <c r="BB2749" i="5"/>
  <c r="BB2750" i="5"/>
  <c r="BB2751" i="5"/>
  <c r="BB2752" i="5"/>
  <c r="BB2753" i="5"/>
  <c r="BB2754" i="5"/>
  <c r="BB2755" i="5"/>
  <c r="BB2756" i="5"/>
  <c r="BB2757" i="5"/>
  <c r="BB2758" i="5"/>
  <c r="BB2759" i="5"/>
  <c r="BB2760" i="5"/>
  <c r="BB2761" i="5"/>
  <c r="BB2762" i="5"/>
  <c r="BB2763" i="5"/>
  <c r="BB2764" i="5"/>
  <c r="BB2765" i="5"/>
  <c r="BB2766" i="5"/>
  <c r="BB2767" i="5"/>
  <c r="BB2768" i="5"/>
  <c r="BB2769" i="5"/>
  <c r="BB2770" i="5"/>
  <c r="BB2771" i="5"/>
  <c r="BB2772" i="5"/>
  <c r="BB2773" i="5"/>
  <c r="BB2774" i="5"/>
  <c r="BB2775" i="5"/>
  <c r="BB2776" i="5"/>
  <c r="BB2777" i="5"/>
  <c r="BB2778" i="5"/>
  <c r="BB2779" i="5"/>
  <c r="BB2780" i="5"/>
  <c r="BB2781" i="5"/>
  <c r="BB2782" i="5"/>
  <c r="BB2783" i="5"/>
  <c r="BB2784" i="5"/>
  <c r="BB2785" i="5"/>
  <c r="BB2786" i="5"/>
  <c r="BB2787" i="5"/>
  <c r="BB2788" i="5"/>
  <c r="BB2789" i="5"/>
  <c r="BB2790" i="5"/>
  <c r="BB2791" i="5"/>
  <c r="BB2792" i="5"/>
  <c r="BB2793" i="5"/>
  <c r="BB2794" i="5"/>
  <c r="BB2795" i="5"/>
  <c r="BB2796" i="5"/>
  <c r="BB2797" i="5"/>
  <c r="BB2798" i="5"/>
  <c r="BB2799" i="5"/>
  <c r="BB2800" i="5"/>
  <c r="BB2801" i="5"/>
  <c r="BB2802" i="5"/>
  <c r="BB2803" i="5"/>
  <c r="BB2804" i="5"/>
  <c r="BB2805" i="5"/>
  <c r="BB2806" i="5"/>
  <c r="BB2807" i="5"/>
  <c r="BB2808" i="5"/>
  <c r="BB2809" i="5"/>
  <c r="BB2810" i="5"/>
  <c r="BB2811" i="5"/>
  <c r="BB2812" i="5"/>
  <c r="BB2813" i="5"/>
  <c r="BB2814" i="5"/>
  <c r="BB2815" i="5"/>
  <c r="BB2816" i="5"/>
  <c r="BB2817" i="5"/>
  <c r="BB2818" i="5"/>
  <c r="BB2819" i="5"/>
  <c r="BB2820" i="5"/>
  <c r="BB2821" i="5"/>
  <c r="BB2822" i="5"/>
  <c r="BB2823" i="5"/>
  <c r="BB2824" i="5"/>
  <c r="BB2825" i="5"/>
  <c r="BB2826" i="5"/>
  <c r="BB2827" i="5"/>
  <c r="BB2828" i="5"/>
  <c r="BB2829" i="5"/>
  <c r="BB2830" i="5"/>
  <c r="BB2831" i="5"/>
  <c r="BB2832" i="5"/>
  <c r="BB2833" i="5"/>
  <c r="BB2834" i="5"/>
  <c r="BB2835" i="5"/>
  <c r="BB2836" i="5"/>
  <c r="BB2837" i="5"/>
  <c r="BB2838" i="5"/>
  <c r="BB2839" i="5"/>
  <c r="BB2840" i="5"/>
  <c r="BB2841" i="5"/>
  <c r="BB2842" i="5"/>
  <c r="BB2843" i="5"/>
  <c r="BB2844" i="5"/>
  <c r="BB2845" i="5"/>
  <c r="BB2846" i="5"/>
  <c r="BB2847" i="5"/>
  <c r="BB2848" i="5"/>
  <c r="BB2849" i="5"/>
  <c r="BB2850" i="5"/>
  <c r="BB2851" i="5"/>
  <c r="BB2852" i="5"/>
  <c r="BB2853" i="5"/>
  <c r="BB2854" i="5"/>
  <c r="BB2855" i="5"/>
  <c r="BB2856" i="5"/>
  <c r="BB2857" i="5"/>
  <c r="BB2858" i="5"/>
  <c r="BB2859" i="5"/>
  <c r="BB2860" i="5"/>
  <c r="BB2861" i="5"/>
  <c r="BB2862" i="5"/>
  <c r="BB2863" i="5"/>
  <c r="BB2864" i="5"/>
  <c r="BB2865" i="5"/>
  <c r="BB2866" i="5"/>
  <c r="BB2867" i="5"/>
  <c r="BB2868" i="5"/>
  <c r="BB2869" i="5"/>
  <c r="BB2870" i="5"/>
  <c r="BB2871" i="5"/>
  <c r="BB2872" i="5"/>
  <c r="BB2873" i="5"/>
  <c r="BB2874" i="5"/>
  <c r="BB2875" i="5"/>
  <c r="BB2876" i="5"/>
  <c r="BB2877" i="5"/>
  <c r="BB2878" i="5"/>
  <c r="BB2879" i="5"/>
  <c r="BB2880" i="5"/>
  <c r="BB2881" i="5"/>
  <c r="BB2882" i="5"/>
  <c r="BB2883" i="5"/>
  <c r="BB2884" i="5"/>
  <c r="BB2885" i="5"/>
  <c r="BB2886" i="5"/>
  <c r="BB2887" i="5"/>
  <c r="BB2888" i="5"/>
  <c r="BB2889" i="5"/>
  <c r="BB2890" i="5"/>
  <c r="BB2891" i="5"/>
  <c r="BB2892" i="5"/>
  <c r="BB2893" i="5"/>
  <c r="BB2894" i="5"/>
  <c r="BB2895" i="5"/>
  <c r="BB2896" i="5"/>
  <c r="BB2897" i="5"/>
  <c r="BB2898" i="5"/>
  <c r="BB2899" i="5"/>
  <c r="BB2900" i="5"/>
  <c r="BB2901" i="5"/>
  <c r="BB2902" i="5"/>
  <c r="BB2903" i="5"/>
  <c r="BB2904" i="5"/>
  <c r="BB2905" i="5"/>
  <c r="BB2906" i="5"/>
  <c r="BB2907" i="5"/>
  <c r="BB2908" i="5"/>
  <c r="BB2909" i="5"/>
  <c r="BB2910" i="5"/>
  <c r="BB2911" i="5"/>
  <c r="BB2912" i="5"/>
  <c r="BB2913" i="5"/>
  <c r="BB2914" i="5"/>
  <c r="BB2915" i="5"/>
  <c r="BB2916" i="5"/>
  <c r="BB2917" i="5"/>
  <c r="BB2918" i="5"/>
  <c r="BB2919" i="5"/>
  <c r="BB2920" i="5"/>
  <c r="BB2921" i="5"/>
  <c r="BB2922" i="5"/>
  <c r="BB2923" i="5"/>
  <c r="BB2924" i="5"/>
  <c r="BB2925" i="5"/>
  <c r="BB2926" i="5"/>
  <c r="BB2927" i="5"/>
  <c r="BB2928" i="5"/>
  <c r="BB2929" i="5"/>
  <c r="BB2930" i="5"/>
  <c r="BB2931" i="5"/>
  <c r="BB2932" i="5"/>
  <c r="BB2933" i="5"/>
  <c r="BB2934" i="5"/>
  <c r="BB2935" i="5"/>
  <c r="BB2936" i="5"/>
  <c r="BB2937" i="5"/>
  <c r="BB2938" i="5"/>
  <c r="BB2939" i="5"/>
  <c r="BB2940" i="5"/>
  <c r="BB2941" i="5"/>
  <c r="BB2942" i="5"/>
  <c r="BB2943" i="5"/>
  <c r="BB2944" i="5"/>
  <c r="BB2945" i="5"/>
  <c r="BB2946" i="5"/>
  <c r="BB2947" i="5"/>
  <c r="BB2948" i="5"/>
  <c r="BB2949" i="5"/>
  <c r="BB2950" i="5"/>
  <c r="BB2951" i="5"/>
  <c r="BB2952" i="5"/>
  <c r="BB2953" i="5"/>
  <c r="BB2954" i="5"/>
  <c r="BB2955" i="5"/>
  <c r="BB2956" i="5"/>
  <c r="BB2957" i="5"/>
  <c r="BB2958" i="5"/>
  <c r="BB2959" i="5"/>
  <c r="BB2960" i="5"/>
  <c r="BB2961" i="5"/>
  <c r="BB2962" i="5"/>
  <c r="BB2963" i="5"/>
  <c r="BB2964" i="5"/>
  <c r="BB2965" i="5"/>
  <c r="BB2966" i="5"/>
  <c r="BB2967" i="5"/>
  <c r="BB2968" i="5"/>
  <c r="BB2969" i="5"/>
  <c r="BB2970" i="5"/>
  <c r="BB2971" i="5"/>
  <c r="BB2972" i="5"/>
  <c r="BB2973" i="5"/>
  <c r="BB2974" i="5"/>
  <c r="BB2975" i="5"/>
  <c r="BB2976" i="5"/>
  <c r="BB2977" i="5"/>
  <c r="BB2978" i="5"/>
  <c r="BB2979" i="5"/>
  <c r="BB2980" i="5"/>
  <c r="BB2981" i="5"/>
  <c r="BB2982" i="5"/>
  <c r="BB2983" i="5"/>
  <c r="BB2984" i="5"/>
  <c r="BB2985" i="5"/>
  <c r="BB2986" i="5"/>
  <c r="BB2987" i="5"/>
  <c r="BB2988" i="5"/>
  <c r="BB2989" i="5"/>
  <c r="BB2990" i="5"/>
  <c r="BB2991" i="5"/>
  <c r="BB2992" i="5"/>
  <c r="BB2993" i="5"/>
  <c r="BB2994" i="5"/>
  <c r="BB2995" i="5"/>
  <c r="BB2996" i="5"/>
  <c r="BB2997" i="5"/>
  <c r="BB2998" i="5"/>
  <c r="BB2999" i="5"/>
  <c r="BB3000" i="5"/>
  <c r="BB3001" i="5"/>
  <c r="BB3002" i="5"/>
  <c r="BB3003" i="5"/>
  <c r="BB3004" i="5"/>
  <c r="BB3005" i="5"/>
  <c r="BB3006" i="5"/>
  <c r="BB3007" i="5"/>
  <c r="BB3008" i="5"/>
  <c r="BB3009" i="5"/>
  <c r="BB3010" i="5"/>
  <c r="BB3011" i="5"/>
  <c r="BB3012" i="5"/>
  <c r="BB3013" i="5"/>
  <c r="BB3014" i="5"/>
  <c r="BB3015" i="5"/>
  <c r="BB3016" i="5"/>
  <c r="BB3017" i="5"/>
  <c r="BB3018" i="5"/>
  <c r="BB3019" i="5"/>
  <c r="BB3020" i="5"/>
  <c r="BB3021" i="5"/>
  <c r="BB3022" i="5"/>
  <c r="BB3023" i="5"/>
  <c r="BB3024" i="5"/>
  <c r="BB3025" i="5"/>
  <c r="BB3026" i="5"/>
  <c r="BB3027" i="5"/>
  <c r="BB3028" i="5"/>
  <c r="BB3029" i="5"/>
  <c r="BB3030" i="5"/>
  <c r="BB3031" i="5"/>
  <c r="BB3032" i="5"/>
  <c r="BB3033" i="5"/>
  <c r="BB3034" i="5"/>
  <c r="BB3035" i="5"/>
  <c r="BB3036" i="5"/>
  <c r="BB3037" i="5"/>
  <c r="BB3038" i="5"/>
  <c r="BB3039" i="5"/>
  <c r="BB3040" i="5"/>
  <c r="BB3041" i="5"/>
  <c r="BB3042" i="5"/>
  <c r="BB3043" i="5"/>
  <c r="BB3044" i="5"/>
  <c r="BB3045" i="5"/>
  <c r="BB3046" i="5"/>
  <c r="BB3047" i="5"/>
  <c r="BB3048" i="5"/>
  <c r="BB3049" i="5"/>
  <c r="BB3050" i="5"/>
  <c r="BB3051" i="5"/>
  <c r="BB3052" i="5"/>
  <c r="BB3053" i="5"/>
  <c r="BB3054" i="5"/>
  <c r="BB3055" i="5"/>
  <c r="BB3056" i="5"/>
  <c r="BB3057" i="5"/>
  <c r="BB3058" i="5"/>
  <c r="BB3059" i="5"/>
  <c r="BB3060" i="5"/>
  <c r="BB3061" i="5"/>
  <c r="BB3062" i="5"/>
  <c r="BB3063" i="5"/>
  <c r="BB3064" i="5"/>
  <c r="BB3065" i="5"/>
  <c r="BB3066" i="5"/>
  <c r="BB3067" i="5"/>
  <c r="BB3068" i="5"/>
  <c r="BB3069" i="5"/>
  <c r="BB3070" i="5"/>
  <c r="BB3071" i="5"/>
  <c r="BB3072" i="5"/>
  <c r="BB3073" i="5"/>
  <c r="BB3074" i="5"/>
  <c r="BB3075" i="5"/>
  <c r="BB3076" i="5"/>
  <c r="BB3077" i="5"/>
  <c r="BB3078" i="5"/>
  <c r="BB3079" i="5"/>
  <c r="BB3080" i="5"/>
  <c r="BB3081" i="5"/>
  <c r="BB3082" i="5"/>
  <c r="BB3083" i="5"/>
  <c r="BB3084" i="5"/>
  <c r="BB3085" i="5"/>
  <c r="BB3086" i="5"/>
  <c r="BB3087" i="5"/>
  <c r="BB3088" i="5"/>
  <c r="BB3089" i="5"/>
  <c r="BB3090" i="5"/>
  <c r="BB3091" i="5"/>
  <c r="BB3092" i="5"/>
  <c r="BB3093" i="5"/>
  <c r="BB3094" i="5"/>
  <c r="BB3095" i="5"/>
  <c r="BB3096" i="5"/>
  <c r="BB3097" i="5"/>
  <c r="BB3098" i="5"/>
  <c r="BB3099" i="5"/>
  <c r="BB3100" i="5"/>
  <c r="BB3101" i="5"/>
  <c r="BB3102" i="5"/>
  <c r="BB3103" i="5"/>
  <c r="BB3104" i="5"/>
  <c r="BB3105" i="5"/>
  <c r="BB3106" i="5"/>
  <c r="BB3107" i="5"/>
  <c r="BB3108" i="5"/>
  <c r="BB3109" i="5"/>
  <c r="BB3110" i="5"/>
  <c r="BB3111" i="5"/>
  <c r="BB3112" i="5"/>
  <c r="BB3113" i="5"/>
  <c r="BB3114" i="5"/>
  <c r="BB3115" i="5"/>
  <c r="BB3116" i="5"/>
  <c r="BB3117" i="5"/>
  <c r="BB3118" i="5"/>
  <c r="BB3119" i="5"/>
  <c r="BB3120" i="5"/>
  <c r="BB3121" i="5"/>
  <c r="BB3122" i="5"/>
  <c r="BB3123" i="5"/>
  <c r="BB3124" i="5"/>
  <c r="BB3125" i="5"/>
  <c r="BB3126" i="5"/>
  <c r="BB3127" i="5"/>
  <c r="BB3128" i="5"/>
  <c r="BB3129" i="5"/>
  <c r="BB3130" i="5"/>
  <c r="BB3131" i="5"/>
  <c r="BB3132" i="5"/>
  <c r="BB3133" i="5"/>
  <c r="BB3134" i="5"/>
  <c r="BB3135" i="5"/>
  <c r="BB3136" i="5"/>
  <c r="BB3137" i="5"/>
  <c r="BB3138" i="5"/>
  <c r="BB3139" i="5"/>
  <c r="BB3140" i="5"/>
  <c r="BB3141" i="5"/>
  <c r="BB3142" i="5"/>
  <c r="BB3143" i="5"/>
  <c r="BB3144" i="5"/>
  <c r="BB3145" i="5"/>
  <c r="BB3146" i="5"/>
  <c r="BB3147" i="5"/>
  <c r="BB3148" i="5"/>
  <c r="BB3149" i="5"/>
  <c r="BB3150" i="5"/>
  <c r="BB3151" i="5"/>
  <c r="BB3152" i="5"/>
  <c r="BB3153" i="5"/>
  <c r="BB3154" i="5"/>
  <c r="BB3155" i="5"/>
  <c r="BB3156" i="5"/>
  <c r="BB3157" i="5"/>
  <c r="BB3158" i="5"/>
  <c r="BB3159" i="5"/>
  <c r="BB3160" i="5"/>
  <c r="BB3161" i="5"/>
  <c r="BB3162" i="5"/>
  <c r="BB3163" i="5"/>
  <c r="BB3164" i="5"/>
  <c r="BB3165" i="5"/>
  <c r="BB3166" i="5"/>
  <c r="BB3167" i="5"/>
  <c r="BB3168" i="5"/>
  <c r="BB3169" i="5"/>
  <c r="BB3170" i="5"/>
  <c r="BB3171" i="5"/>
  <c r="BB3172" i="5"/>
  <c r="BB3173" i="5"/>
  <c r="BB3174" i="5"/>
  <c r="BB3175" i="5"/>
  <c r="BB3176" i="5"/>
  <c r="BB3177" i="5"/>
  <c r="BB3178" i="5"/>
  <c r="BB3179" i="5"/>
  <c r="BB3180" i="5"/>
  <c r="BB3181" i="5"/>
  <c r="BB3182" i="5"/>
  <c r="BB3183" i="5"/>
  <c r="BB3184" i="5"/>
  <c r="BB3185" i="5"/>
  <c r="BB3186" i="5"/>
  <c r="BB3187" i="5"/>
  <c r="BB3188" i="5"/>
  <c r="BB3189" i="5"/>
  <c r="BB3190" i="5"/>
  <c r="BB3191" i="5"/>
  <c r="BB3192" i="5"/>
  <c r="BB3193" i="5"/>
  <c r="BB3194" i="5"/>
  <c r="BB3195" i="5"/>
  <c r="BB3196" i="5"/>
  <c r="BB3197" i="5"/>
  <c r="BB3198" i="5"/>
  <c r="BB3199" i="5"/>
  <c r="BB3200" i="5"/>
  <c r="BB3201" i="5"/>
  <c r="BB3202" i="5"/>
  <c r="BB3203" i="5"/>
  <c r="BB3204" i="5"/>
  <c r="BB3205" i="5"/>
  <c r="BB3206" i="5"/>
  <c r="BB3207" i="5"/>
  <c r="BB3208" i="5"/>
  <c r="BB3209" i="5"/>
  <c r="BB3210" i="5"/>
  <c r="BB3211" i="5"/>
  <c r="BB3212" i="5"/>
  <c r="BB3213" i="5"/>
  <c r="BB3214" i="5"/>
  <c r="BB3215" i="5"/>
  <c r="BB3216" i="5"/>
  <c r="BB3217" i="5"/>
  <c r="BB3218" i="5"/>
  <c r="BB3219" i="5"/>
  <c r="BB3220" i="5"/>
  <c r="BB3221" i="5"/>
  <c r="BB3222" i="5"/>
  <c r="BB3223" i="5"/>
  <c r="BB3224" i="5"/>
  <c r="BB3225" i="5"/>
  <c r="BB3226" i="5"/>
  <c r="BB3227" i="5"/>
  <c r="BB3228" i="5"/>
  <c r="BB3229" i="5"/>
  <c r="BB3230" i="5"/>
  <c r="BB3231" i="5"/>
  <c r="BB3232" i="5"/>
  <c r="BB3233" i="5"/>
  <c r="BB3234" i="5"/>
  <c r="BB3235" i="5"/>
  <c r="BB3236" i="5"/>
  <c r="BB3237" i="5"/>
  <c r="BB3238" i="5"/>
  <c r="BB3239" i="5"/>
  <c r="BB3240" i="5"/>
  <c r="BB3241" i="5"/>
  <c r="BB3242" i="5"/>
  <c r="BB3243" i="5"/>
  <c r="BB3244" i="5"/>
  <c r="BB3245" i="5"/>
  <c r="BB3246" i="5"/>
  <c r="BB3247" i="5"/>
  <c r="BB3248" i="5"/>
  <c r="BB3249" i="5"/>
  <c r="BB3250" i="5"/>
  <c r="BB3251" i="5"/>
  <c r="BB3252" i="5"/>
  <c r="BB3253" i="5"/>
  <c r="BB3254" i="5"/>
  <c r="BB3255" i="5"/>
  <c r="BB3256" i="5"/>
  <c r="BB3257" i="5"/>
  <c r="BB3258" i="5"/>
  <c r="BB3259" i="5"/>
  <c r="BB3260" i="5"/>
  <c r="BB3261" i="5"/>
  <c r="BB3262" i="5"/>
  <c r="BB3263" i="5"/>
  <c r="BB3264" i="5"/>
  <c r="BB3265" i="5"/>
  <c r="BB3266" i="5"/>
  <c r="BB3267" i="5"/>
  <c r="BB3268" i="5"/>
  <c r="BB3269" i="5"/>
  <c r="BB3270" i="5"/>
  <c r="BB3271" i="5"/>
  <c r="BB3272" i="5"/>
  <c r="BB3273" i="5"/>
  <c r="BB3274" i="5"/>
  <c r="BB3275" i="5"/>
  <c r="BB3276" i="5"/>
  <c r="BB3277" i="5"/>
  <c r="BB3278" i="5"/>
  <c r="BB3279" i="5"/>
  <c r="BB3280" i="5"/>
  <c r="BB3281" i="5"/>
  <c r="BB3282" i="5"/>
  <c r="BB3283" i="5"/>
  <c r="BB3284" i="5"/>
  <c r="BB3285" i="5"/>
  <c r="BB3286" i="5"/>
  <c r="BB3287" i="5"/>
  <c r="BB3288" i="5"/>
  <c r="BB3289" i="5"/>
  <c r="BB3290" i="5"/>
  <c r="BB3291" i="5"/>
  <c r="BB3292" i="5"/>
  <c r="BB3293" i="5"/>
  <c r="BB3294" i="5"/>
  <c r="BB3295" i="5"/>
  <c r="BB3296" i="5"/>
  <c r="BB3297" i="5"/>
  <c r="BB3298" i="5"/>
  <c r="BB3299" i="5"/>
  <c r="BB3300" i="5"/>
  <c r="BB3301" i="5"/>
  <c r="BB3302" i="5"/>
  <c r="BB3303" i="5"/>
  <c r="BB3304" i="5"/>
  <c r="BB3305" i="5"/>
  <c r="BB3306" i="5"/>
  <c r="BB3307" i="5"/>
  <c r="BB3308" i="5"/>
  <c r="BB3309" i="5"/>
  <c r="BB3310" i="5"/>
  <c r="BB3311" i="5"/>
  <c r="BB3312" i="5"/>
  <c r="BB3313" i="5"/>
  <c r="BB3314" i="5"/>
  <c r="BB3315" i="5"/>
  <c r="BB3316" i="5"/>
  <c r="BB3317" i="5"/>
  <c r="BB3318" i="5"/>
  <c r="BB3319" i="5"/>
  <c r="BB3320" i="5"/>
  <c r="BB3321" i="5"/>
  <c r="BB3322" i="5"/>
  <c r="BB3323" i="5"/>
  <c r="BB3324" i="5"/>
  <c r="BB3325" i="5"/>
  <c r="BB3326" i="5"/>
  <c r="BB3327" i="5"/>
  <c r="BB3328" i="5"/>
  <c r="BB3329" i="5"/>
  <c r="BB3330" i="5"/>
  <c r="BB3331" i="5"/>
  <c r="BB3332" i="5"/>
  <c r="BB3333" i="5"/>
  <c r="BB3334" i="5"/>
  <c r="BB3335" i="5"/>
  <c r="BB3336" i="5"/>
  <c r="BB3337" i="5"/>
  <c r="BB3338" i="5"/>
  <c r="BB3339" i="5"/>
  <c r="BB3340" i="5"/>
  <c r="BB3341" i="5"/>
  <c r="BB3342" i="5"/>
  <c r="BB3343" i="5"/>
  <c r="BB3344" i="5"/>
  <c r="BB3345" i="5"/>
  <c r="BB3346" i="5"/>
  <c r="BB3347" i="5"/>
  <c r="BB3348" i="5"/>
  <c r="BB3349" i="5"/>
  <c r="BB3350" i="5"/>
  <c r="BB3351" i="5"/>
  <c r="BB3352" i="5"/>
  <c r="BB3353" i="5"/>
  <c r="BB3354" i="5"/>
  <c r="BB3355" i="5"/>
  <c r="BB3356" i="5"/>
  <c r="BB3357" i="5"/>
  <c r="BB3358" i="5"/>
  <c r="BB3359" i="5"/>
  <c r="BB3360" i="5"/>
  <c r="BB3361" i="5"/>
  <c r="BB3362" i="5"/>
  <c r="BB3363" i="5"/>
  <c r="BB3364" i="5"/>
  <c r="BB3365" i="5"/>
  <c r="BB3366" i="5"/>
  <c r="BB3367" i="5"/>
  <c r="BB3368" i="5"/>
  <c r="BB3369" i="5"/>
  <c r="BB3370" i="5"/>
  <c r="BB3371" i="5"/>
  <c r="BB3372" i="5"/>
  <c r="BB3373" i="5"/>
  <c r="BB3374" i="5"/>
  <c r="BB3375" i="5"/>
  <c r="BB3376" i="5"/>
  <c r="BB3377" i="5"/>
  <c r="BB3378" i="5"/>
  <c r="BB3379" i="5"/>
  <c r="BB3380" i="5"/>
  <c r="BB3381" i="5"/>
  <c r="BB3382" i="5"/>
  <c r="BB3383" i="5"/>
  <c r="BB3384" i="5"/>
  <c r="BB3385" i="5"/>
  <c r="BB3386" i="5"/>
  <c r="BB3387" i="5"/>
  <c r="BB3388" i="5"/>
  <c r="BB3389" i="5"/>
  <c r="BB3390" i="5"/>
  <c r="BB3391" i="5"/>
  <c r="BB3392" i="5"/>
  <c r="BB3393" i="5"/>
  <c r="BB3394" i="5"/>
  <c r="BB3395" i="5"/>
  <c r="BB3396" i="5"/>
  <c r="BB3397" i="5"/>
  <c r="BB3398" i="5"/>
  <c r="BB3399" i="5"/>
  <c r="BB3400" i="5"/>
  <c r="BB3401" i="5"/>
  <c r="BB3402" i="5"/>
  <c r="BB3403" i="5"/>
  <c r="BB3404" i="5"/>
  <c r="BB3405" i="5"/>
  <c r="BB3406" i="5"/>
  <c r="BB3407" i="5"/>
  <c r="BB3408" i="5"/>
  <c r="BB3409" i="5"/>
  <c r="BB3410" i="5"/>
  <c r="BB3411" i="5"/>
  <c r="BB3412" i="5"/>
  <c r="BB3413" i="5"/>
  <c r="BB3414" i="5"/>
  <c r="BB3415" i="5"/>
  <c r="BB3416" i="5"/>
  <c r="BB3417" i="5"/>
  <c r="BB3418" i="5"/>
  <c r="BB3419" i="5"/>
  <c r="BB3420" i="5"/>
  <c r="BB3421" i="5"/>
  <c r="BB3422" i="5"/>
  <c r="BB3423" i="5"/>
  <c r="BB3424" i="5"/>
  <c r="BB3425" i="5"/>
  <c r="BB3426" i="5"/>
  <c r="BB3427" i="5"/>
  <c r="BB3428" i="5"/>
  <c r="BB3429" i="5"/>
  <c r="BB3430" i="5"/>
  <c r="BB3431" i="5"/>
  <c r="BB3432" i="5"/>
  <c r="BB3433" i="5"/>
  <c r="BB3434" i="5"/>
  <c r="BB3435" i="5"/>
  <c r="BB3436" i="5"/>
  <c r="BB3437" i="5"/>
  <c r="BB3438" i="5"/>
  <c r="BB3439" i="5"/>
  <c r="BB3440" i="5"/>
  <c r="BB3441" i="5"/>
  <c r="BB3442" i="5"/>
  <c r="BB3443" i="5"/>
  <c r="BB3444" i="5"/>
  <c r="BB3445" i="5"/>
  <c r="BB3446" i="5"/>
  <c r="BB3447" i="5"/>
  <c r="BB3448" i="5"/>
  <c r="BB3449" i="5"/>
  <c r="BB3450" i="5"/>
  <c r="BB3451" i="5"/>
  <c r="BB3452" i="5"/>
  <c r="BB3453" i="5"/>
  <c r="BB3454" i="5"/>
  <c r="BB3455" i="5"/>
  <c r="BB3456" i="5"/>
  <c r="BB3457" i="5"/>
  <c r="BB3458" i="5"/>
  <c r="BB3459" i="5"/>
  <c r="BB3460" i="5"/>
  <c r="BB3461" i="5"/>
  <c r="BB3462" i="5"/>
  <c r="BB3463" i="5"/>
  <c r="BB3464" i="5"/>
  <c r="BB3465" i="5"/>
  <c r="BB3466" i="5"/>
  <c r="BB3467" i="5"/>
  <c r="BB3468" i="5"/>
  <c r="BB3469" i="5"/>
  <c r="BB3470" i="5"/>
  <c r="BB3471" i="5"/>
  <c r="BB3472" i="5"/>
  <c r="BB3473" i="5"/>
  <c r="BB3474" i="5"/>
  <c r="BB3475" i="5"/>
  <c r="BB3476" i="5"/>
  <c r="BB3477" i="5"/>
  <c r="BB3478" i="5"/>
  <c r="BB3479" i="5"/>
  <c r="BB3480" i="5"/>
  <c r="BB3481" i="5"/>
  <c r="BB3482" i="5"/>
  <c r="BB3483" i="5"/>
  <c r="BB3484" i="5"/>
  <c r="BB3485" i="5"/>
  <c r="BB3486" i="5"/>
  <c r="BB3487" i="5"/>
  <c r="BB3488" i="5"/>
  <c r="BB3489" i="5"/>
  <c r="BB3490" i="5"/>
  <c r="BB3491" i="5"/>
  <c r="BB3492" i="5"/>
  <c r="BB3493" i="5"/>
  <c r="BB3494" i="5"/>
  <c r="BB3495" i="5"/>
  <c r="BB3496" i="5"/>
  <c r="BB3497" i="5"/>
  <c r="BB3498" i="5"/>
  <c r="BB3499" i="5"/>
  <c r="BB3500" i="5"/>
  <c r="BB3501" i="5"/>
  <c r="BB3502" i="5"/>
  <c r="BB3503" i="5"/>
  <c r="BB3504" i="5"/>
  <c r="BB3505" i="5"/>
  <c r="BB3506" i="5"/>
  <c r="BB3507" i="5"/>
  <c r="BB3508" i="5"/>
  <c r="BB3509" i="5"/>
  <c r="BB3510" i="5"/>
  <c r="BB3511" i="5"/>
  <c r="BB3512" i="5"/>
  <c r="BB3513" i="5"/>
  <c r="BB3514" i="5"/>
  <c r="BB3515" i="5"/>
  <c r="BB3516" i="5"/>
  <c r="BB3517" i="5"/>
  <c r="BB3518" i="5"/>
  <c r="BB3519" i="5"/>
  <c r="BB3520" i="5"/>
  <c r="BB3521" i="5"/>
  <c r="BB3522" i="5"/>
  <c r="BB3523" i="5"/>
  <c r="BB3524" i="5"/>
  <c r="BB3525" i="5"/>
  <c r="BB3526" i="5"/>
  <c r="BB3527" i="5"/>
  <c r="BB3528" i="5"/>
  <c r="BB3529" i="5"/>
  <c r="BB3530" i="5"/>
  <c r="BB3531" i="5"/>
  <c r="BB3532" i="5"/>
  <c r="BB3533" i="5"/>
  <c r="BB3534" i="5"/>
  <c r="BB3535" i="5"/>
  <c r="BB3536" i="5"/>
  <c r="BB3537" i="5"/>
  <c r="BB3538" i="5"/>
  <c r="BB3539" i="5"/>
  <c r="BB3540" i="5"/>
  <c r="BB3541" i="5"/>
  <c r="BB3542" i="5"/>
  <c r="BB3543" i="5"/>
  <c r="BB3544" i="5"/>
  <c r="BB3545" i="5"/>
  <c r="BB3546" i="5"/>
  <c r="BB3547" i="5"/>
  <c r="BB3548" i="5"/>
  <c r="BB3549" i="5"/>
  <c r="BB3550" i="5"/>
  <c r="BB3551" i="5"/>
  <c r="BB3552" i="5"/>
  <c r="BB3553" i="5"/>
  <c r="BB3554" i="5"/>
  <c r="BB3555" i="5"/>
  <c r="BB3556" i="5"/>
  <c r="BB3557" i="5"/>
  <c r="BB3558" i="5"/>
  <c r="BB3559" i="5"/>
  <c r="BB3560" i="5"/>
  <c r="BB3561" i="5"/>
  <c r="BB3562" i="5"/>
  <c r="BB3563" i="5"/>
  <c r="BB3564" i="5"/>
  <c r="BB3565" i="5"/>
  <c r="BB3566" i="5"/>
  <c r="BB3567" i="5"/>
  <c r="BB3568" i="5"/>
  <c r="BB3569" i="5"/>
  <c r="BB3570" i="5"/>
  <c r="BB3571" i="5"/>
  <c r="BB3572" i="5"/>
  <c r="BB3573" i="5"/>
  <c r="BB3574" i="5"/>
  <c r="BB3575" i="5"/>
  <c r="BB3576" i="5"/>
  <c r="BB3577" i="5"/>
  <c r="BB3578" i="5"/>
  <c r="BB3579" i="5"/>
  <c r="BB3580" i="5"/>
  <c r="BB3581" i="5"/>
  <c r="BB3582" i="5"/>
  <c r="BB3583" i="5"/>
  <c r="BB3584" i="5"/>
  <c r="BB3585" i="5"/>
  <c r="BB3586" i="5"/>
  <c r="BB3587" i="5"/>
  <c r="BB3588" i="5"/>
  <c r="BB3589" i="5"/>
  <c r="BB3590" i="5"/>
  <c r="BB3591" i="5"/>
  <c r="BB3592" i="5"/>
  <c r="BB3593" i="5"/>
  <c r="BB3594" i="5"/>
  <c r="BB3595" i="5"/>
  <c r="BB3596" i="5"/>
  <c r="BB3597" i="5"/>
  <c r="BB3598" i="5"/>
  <c r="BB3599" i="5"/>
  <c r="BB3600" i="5"/>
  <c r="BB3601" i="5"/>
  <c r="BB3602" i="5"/>
  <c r="BB3603" i="5"/>
  <c r="BB3604" i="5"/>
  <c r="BB3605" i="5"/>
  <c r="BB3606" i="5"/>
  <c r="BB3607" i="5"/>
  <c r="BB3608" i="5"/>
  <c r="BB3609" i="5"/>
  <c r="BB3610" i="5"/>
  <c r="BB3611" i="5"/>
  <c r="BB3612" i="5"/>
  <c r="BB3613" i="5"/>
  <c r="BB3614" i="5"/>
  <c r="BB3615" i="5"/>
  <c r="BB3616" i="5"/>
  <c r="BB3617" i="5"/>
  <c r="BB3618" i="5"/>
  <c r="BB3619" i="5"/>
  <c r="BB3620" i="5"/>
  <c r="BB3621" i="5"/>
  <c r="BB3622" i="5"/>
  <c r="BB3623" i="5"/>
  <c r="BB3624" i="5"/>
  <c r="BB3625" i="5"/>
  <c r="BB3626" i="5"/>
  <c r="BB3627" i="5"/>
  <c r="BB3628" i="5"/>
  <c r="BB3629" i="5"/>
  <c r="BB3630" i="5"/>
  <c r="BB3631" i="5"/>
  <c r="BB3632" i="5"/>
  <c r="BB3633" i="5"/>
  <c r="BB3634" i="5"/>
  <c r="BB3635" i="5"/>
  <c r="BB3636" i="5"/>
  <c r="BB3637" i="5"/>
  <c r="BB3638" i="5"/>
  <c r="BB3639" i="5"/>
  <c r="BB3640" i="5"/>
  <c r="BB3641" i="5"/>
  <c r="BB3642" i="5"/>
  <c r="BB3643" i="5"/>
  <c r="BB3644" i="5"/>
  <c r="BB3645" i="5"/>
  <c r="BB3646" i="5"/>
  <c r="BB3647" i="5"/>
  <c r="BB3648" i="5"/>
  <c r="BB3649" i="5"/>
  <c r="BB3650" i="5"/>
  <c r="BB3651" i="5"/>
  <c r="BB3652" i="5"/>
  <c r="BB3653" i="5"/>
  <c r="BB3654" i="5"/>
  <c r="BB3655" i="5"/>
  <c r="BB3656" i="5"/>
  <c r="BB3657" i="5"/>
  <c r="BB3658" i="5"/>
  <c r="BB3659" i="5"/>
  <c r="BB3660" i="5"/>
  <c r="BB3661" i="5"/>
  <c r="BB3662" i="5"/>
  <c r="BB3663" i="5"/>
  <c r="BB3664" i="5"/>
  <c r="BB3665" i="5"/>
  <c r="BB3666" i="5"/>
  <c r="BB3667" i="5"/>
  <c r="BB3668" i="5"/>
  <c r="BB3669" i="5"/>
  <c r="BB3670" i="5"/>
  <c r="BB3671" i="5"/>
  <c r="BB3672" i="5"/>
  <c r="BB3673" i="5"/>
  <c r="BB3674" i="5"/>
  <c r="BB3675" i="5"/>
  <c r="BB3676" i="5"/>
  <c r="BB3677" i="5"/>
  <c r="BB3678" i="5"/>
  <c r="BB3679" i="5"/>
  <c r="BB3680" i="5"/>
  <c r="BB3681" i="5"/>
  <c r="BB3682" i="5"/>
  <c r="BB3683" i="5"/>
  <c r="BB3684" i="5"/>
  <c r="BB3685" i="5"/>
  <c r="BB3686" i="5"/>
  <c r="BB3687" i="5"/>
  <c r="BB3688" i="5"/>
  <c r="BB3689" i="5"/>
  <c r="BB3690" i="5"/>
  <c r="BB3691" i="5"/>
  <c r="BB3692" i="5"/>
  <c r="BB3693" i="5"/>
  <c r="BB3694" i="5"/>
  <c r="BB3695" i="5"/>
  <c r="BB3696" i="5"/>
  <c r="BB3697" i="5"/>
  <c r="BB3698" i="5"/>
  <c r="BB3699" i="5"/>
  <c r="BB3700" i="5"/>
  <c r="BB3701" i="5"/>
  <c r="BB3702" i="5"/>
  <c r="BB3703" i="5"/>
  <c r="BB3704" i="5"/>
  <c r="BB3705" i="5"/>
  <c r="BB3706" i="5"/>
  <c r="BB3707" i="5"/>
  <c r="BB3708" i="5"/>
  <c r="BB3709" i="5"/>
  <c r="BB3710" i="5"/>
  <c r="BB3711" i="5"/>
  <c r="BB3712" i="5"/>
  <c r="BB3713" i="5"/>
  <c r="BB3714" i="5"/>
  <c r="BB3715" i="5"/>
  <c r="BB3716" i="5"/>
  <c r="BB3717" i="5"/>
  <c r="BB3718" i="5"/>
  <c r="BB3719" i="5"/>
  <c r="BB3720" i="5"/>
  <c r="BB3721" i="5"/>
  <c r="BB3722" i="5"/>
  <c r="BB3723" i="5"/>
  <c r="BB3724" i="5"/>
  <c r="BB3725" i="5"/>
  <c r="BB3726" i="5"/>
  <c r="BB3727" i="5"/>
  <c r="BB3728" i="5"/>
  <c r="BB3729" i="5"/>
  <c r="BB3730" i="5"/>
  <c r="BB3731" i="5"/>
  <c r="BB3732" i="5"/>
  <c r="BB3733" i="5"/>
  <c r="BB3734" i="5"/>
  <c r="BB3735" i="5"/>
  <c r="BB3736" i="5"/>
  <c r="BB3737" i="5"/>
  <c r="BB3738" i="5"/>
  <c r="BB3739" i="5"/>
  <c r="BB3740" i="5"/>
  <c r="BB3741" i="5"/>
  <c r="BB3742" i="5"/>
  <c r="BB3743" i="5"/>
  <c r="BB3744" i="5"/>
  <c r="BB3745" i="5"/>
  <c r="BB3746" i="5"/>
  <c r="BB3747" i="5"/>
  <c r="BB3748" i="5"/>
  <c r="BB3749" i="5"/>
  <c r="BB3750" i="5"/>
  <c r="BB3751" i="5"/>
  <c r="BB3752" i="5"/>
  <c r="BB3753" i="5"/>
  <c r="BB3754" i="5"/>
  <c r="BB3755" i="5"/>
  <c r="BB3756" i="5"/>
  <c r="BB3757" i="5"/>
  <c r="BB3758" i="5"/>
  <c r="BB3759" i="5"/>
  <c r="BB3760" i="5"/>
  <c r="BB3761" i="5"/>
  <c r="BB3762" i="5"/>
  <c r="BB3763" i="5"/>
  <c r="BB3764" i="5"/>
  <c r="BB3765" i="5"/>
  <c r="BB3766" i="5"/>
  <c r="BB3767" i="5"/>
  <c r="BB3768" i="5"/>
  <c r="BB3769" i="5"/>
  <c r="BB3770" i="5"/>
  <c r="BB3771" i="5"/>
  <c r="BB3772" i="5"/>
  <c r="BB3773" i="5"/>
  <c r="BB3774" i="5"/>
  <c r="BB3775" i="5"/>
  <c r="BB3776" i="5"/>
  <c r="BB3777" i="5"/>
  <c r="BB3778" i="5"/>
  <c r="BB3779" i="5"/>
  <c r="BB3780" i="5"/>
  <c r="BB3781" i="5"/>
  <c r="BB3782" i="5"/>
  <c r="BB3783" i="5"/>
  <c r="BB3784" i="5"/>
  <c r="BB3785" i="5"/>
  <c r="BB3786" i="5"/>
  <c r="BB3787" i="5"/>
  <c r="BB3788" i="5"/>
  <c r="BB3789" i="5"/>
  <c r="BB3790" i="5"/>
  <c r="BB3791" i="5"/>
  <c r="BB3792" i="5"/>
  <c r="BB3793" i="5"/>
  <c r="BB3794" i="5"/>
  <c r="BB3795" i="5"/>
  <c r="BB3796" i="5"/>
  <c r="BB3797" i="5"/>
  <c r="BB3798" i="5"/>
  <c r="BB3799" i="5"/>
  <c r="BB3800" i="5"/>
  <c r="BB3801" i="5"/>
  <c r="BB3802" i="5"/>
  <c r="BB3803" i="5"/>
  <c r="BB3804" i="5"/>
  <c r="BB3805" i="5"/>
  <c r="BB3806" i="5"/>
  <c r="BB3807" i="5"/>
  <c r="BB3808" i="5"/>
  <c r="BB3809" i="5"/>
  <c r="BB3810" i="5"/>
  <c r="BB3811" i="5"/>
  <c r="BB3812" i="5"/>
  <c r="BB3813" i="5"/>
  <c r="BB3814" i="5"/>
  <c r="BB3815" i="5"/>
  <c r="BB3816" i="5"/>
  <c r="BB3817" i="5"/>
  <c r="BB3818" i="5"/>
  <c r="BB3819" i="5"/>
  <c r="BB3820" i="5"/>
  <c r="BB3821" i="5"/>
  <c r="BB3822" i="5"/>
  <c r="BB3823" i="5"/>
  <c r="BB3824" i="5"/>
  <c r="BB3825" i="5"/>
  <c r="BB3826" i="5"/>
  <c r="BB3827" i="5"/>
  <c r="BB3828" i="5"/>
  <c r="BB3829" i="5"/>
  <c r="BB3830" i="5"/>
  <c r="BB3831" i="5"/>
  <c r="BB3832" i="5"/>
  <c r="BB3833" i="5"/>
  <c r="BB3834" i="5"/>
  <c r="BB3835" i="5"/>
  <c r="BB3836" i="5"/>
  <c r="BB3837" i="5"/>
  <c r="BB3838" i="5"/>
  <c r="BB3839" i="5"/>
  <c r="BB3840" i="5"/>
  <c r="BB3841" i="5"/>
  <c r="BB3842" i="5"/>
  <c r="BB3843" i="5"/>
  <c r="BB3844" i="5"/>
  <c r="BB3845" i="5"/>
  <c r="BB3846" i="5"/>
  <c r="BB3847" i="5"/>
  <c r="BB3848" i="5"/>
  <c r="BB3849" i="5"/>
  <c r="BB3850" i="5"/>
  <c r="BB3851" i="5"/>
  <c r="BB3852" i="5"/>
  <c r="BB3853" i="5"/>
  <c r="BB3854" i="5"/>
  <c r="BB3855" i="5"/>
  <c r="BB3856" i="5"/>
  <c r="BB3857" i="5"/>
  <c r="BB3858" i="5"/>
  <c r="BB3859" i="5"/>
  <c r="BB3860" i="5"/>
  <c r="BB3861" i="5"/>
  <c r="BB3862" i="5"/>
  <c r="BB3863" i="5"/>
  <c r="BB3864" i="5"/>
  <c r="BB3865" i="5"/>
  <c r="BB3866" i="5"/>
  <c r="BB3867" i="5"/>
  <c r="BB3868" i="5"/>
  <c r="BB3869" i="5"/>
  <c r="BB3870" i="5"/>
  <c r="BB3871" i="5"/>
  <c r="BB3872" i="5"/>
  <c r="BB3873" i="5"/>
  <c r="BB3874" i="5"/>
  <c r="BB3875" i="5"/>
  <c r="BB3876" i="5"/>
  <c r="BB3877" i="5"/>
  <c r="BB3878" i="5"/>
  <c r="BB3879" i="5"/>
  <c r="BB3880" i="5"/>
  <c r="BB3881" i="5"/>
  <c r="BB3882" i="5"/>
  <c r="BB3883" i="5"/>
  <c r="BB3884" i="5"/>
  <c r="BB3885" i="5"/>
  <c r="BB3886" i="5"/>
  <c r="BB3887" i="5"/>
  <c r="BB3888" i="5"/>
  <c r="BB3889" i="5"/>
  <c r="BB3890" i="5"/>
  <c r="BB3891" i="5"/>
  <c r="BB3892" i="5"/>
  <c r="BB3893" i="5"/>
  <c r="BB3894" i="5"/>
  <c r="BB3895" i="5"/>
  <c r="BB3896" i="5"/>
  <c r="BB3897" i="5"/>
  <c r="BB3898" i="5"/>
  <c r="BB3899" i="5"/>
  <c r="BB3900" i="5"/>
  <c r="BB3901" i="5"/>
  <c r="BB3902" i="5"/>
  <c r="BB3903" i="5"/>
  <c r="BB3904" i="5"/>
  <c r="BB3905" i="5"/>
  <c r="BB3906" i="5"/>
  <c r="BB3907" i="5"/>
  <c r="BB3908" i="5"/>
  <c r="BB3909" i="5"/>
  <c r="BB3910" i="5"/>
  <c r="BB3911" i="5"/>
  <c r="BB3912" i="5"/>
  <c r="BB3913" i="5"/>
  <c r="BB3914" i="5"/>
  <c r="BB3915" i="5"/>
  <c r="BB3916" i="5"/>
  <c r="BB3917" i="5"/>
  <c r="BB3918" i="5"/>
  <c r="BB3919" i="5"/>
  <c r="BB3920" i="5"/>
  <c r="BB3921" i="5"/>
  <c r="BB3922" i="5"/>
  <c r="BB3923" i="5"/>
  <c r="BB3924" i="5"/>
  <c r="BB3925" i="5"/>
  <c r="BB3926" i="5"/>
  <c r="BB3927" i="5"/>
  <c r="BB3928" i="5"/>
  <c r="BB3929" i="5"/>
  <c r="BB3930" i="5"/>
  <c r="BB3931" i="5"/>
  <c r="BB3932" i="5"/>
  <c r="BB3933" i="5"/>
  <c r="BB3934" i="5"/>
  <c r="BB3935" i="5"/>
  <c r="BB3936" i="5"/>
  <c r="BB3937" i="5"/>
  <c r="BB3938" i="5"/>
  <c r="BB3939" i="5"/>
  <c r="BB3940" i="5"/>
  <c r="BB3941" i="5"/>
  <c r="BB3942" i="5"/>
  <c r="BB3943" i="5"/>
  <c r="BB3944" i="5"/>
  <c r="BB3945" i="5"/>
  <c r="BB3946" i="5"/>
  <c r="BB3947" i="5"/>
  <c r="BB3948" i="5"/>
  <c r="BB3949" i="5"/>
  <c r="BB3950" i="5"/>
  <c r="BB3951" i="5"/>
  <c r="BB3952" i="5"/>
  <c r="BB3953" i="5"/>
  <c r="BB3954" i="5"/>
  <c r="BB3955" i="5"/>
  <c r="BB3956" i="5"/>
  <c r="BB3957" i="5"/>
  <c r="BB3958" i="5"/>
  <c r="BB3959" i="5"/>
  <c r="BB3960" i="5"/>
  <c r="BB3961" i="5"/>
  <c r="BB3962" i="5"/>
  <c r="BB3963" i="5"/>
  <c r="BB3964" i="5"/>
  <c r="BB3965" i="5"/>
  <c r="BB3966" i="5"/>
  <c r="BB3967" i="5"/>
  <c r="BB3968" i="5"/>
  <c r="BB3969" i="5"/>
  <c r="BB3970" i="5"/>
  <c r="BB3971" i="5"/>
  <c r="BB3972" i="5"/>
  <c r="BB3973" i="5"/>
  <c r="BB3974" i="5"/>
  <c r="BB3975" i="5"/>
  <c r="BB3976" i="5"/>
  <c r="BB3977" i="5"/>
  <c r="BB3978" i="5"/>
  <c r="BB3979" i="5"/>
  <c r="BB3980" i="5"/>
  <c r="BB3981" i="5"/>
  <c r="BB3982" i="5"/>
  <c r="BB3983" i="5"/>
  <c r="BB3984" i="5"/>
  <c r="BB3985" i="5"/>
  <c r="BB3986" i="5"/>
  <c r="BB3987" i="5"/>
  <c r="BB3988" i="5"/>
  <c r="BB3989" i="5"/>
  <c r="BB3990" i="5"/>
  <c r="BB3991" i="5"/>
  <c r="BB3992" i="5"/>
  <c r="BB3993" i="5"/>
  <c r="BB3994" i="5"/>
  <c r="BB3995" i="5"/>
  <c r="BB3996" i="5"/>
  <c r="BB3997" i="5"/>
  <c r="BB3998" i="5"/>
  <c r="BB3999" i="5"/>
  <c r="BB4000" i="5"/>
  <c r="BB4001" i="5"/>
  <c r="BB4002" i="5"/>
  <c r="BB4003" i="5"/>
  <c r="BB4004" i="5"/>
  <c r="BB4005" i="5"/>
  <c r="BB4006" i="5"/>
  <c r="BB4007" i="5"/>
  <c r="BB4008" i="5"/>
  <c r="BB4009" i="5"/>
  <c r="BB4010" i="5"/>
  <c r="BB4011" i="5"/>
  <c r="BB4012" i="5"/>
  <c r="BB4013" i="5"/>
  <c r="BB4014" i="5"/>
  <c r="BB4015" i="5"/>
  <c r="BB4016" i="5"/>
  <c r="BB4017" i="5"/>
  <c r="BB4018" i="5"/>
  <c r="BB4019" i="5"/>
  <c r="BB4020" i="5"/>
  <c r="BB4021" i="5"/>
  <c r="BB4022" i="5"/>
  <c r="BB4023" i="5"/>
  <c r="BB4024" i="5"/>
  <c r="BB4025" i="5"/>
  <c r="BB4026" i="5"/>
  <c r="BB4027" i="5"/>
  <c r="BB4028" i="5"/>
  <c r="BB4029" i="5"/>
  <c r="BB4030" i="5"/>
  <c r="BB4031" i="5"/>
  <c r="BB4032" i="5"/>
  <c r="BB4033" i="5"/>
  <c r="BB4034" i="5"/>
  <c r="BB4035" i="5"/>
  <c r="BB4036" i="5"/>
  <c r="BB4037" i="5"/>
  <c r="BB4038" i="5"/>
  <c r="BB4039" i="5"/>
  <c r="BB4040" i="5"/>
  <c r="BB4041" i="5"/>
  <c r="BB4042" i="5"/>
  <c r="BB4043" i="5"/>
  <c r="BB4044" i="5"/>
  <c r="BB4045" i="5"/>
  <c r="BB4046" i="5"/>
  <c r="BB4047" i="5"/>
  <c r="BB4048" i="5"/>
  <c r="BB4049" i="5"/>
  <c r="BB4050" i="5"/>
  <c r="BB4051" i="5"/>
  <c r="BB4052" i="5"/>
  <c r="BB4053" i="5"/>
  <c r="BB4054" i="5"/>
  <c r="BB4055" i="5"/>
  <c r="BB4056" i="5"/>
  <c r="BB4057" i="5"/>
  <c r="BB4058" i="5"/>
  <c r="BB4059" i="5"/>
  <c r="BB4060" i="5"/>
  <c r="BB4061" i="5"/>
  <c r="BB4062" i="5"/>
  <c r="BB4063" i="5"/>
  <c r="BB4064" i="5"/>
  <c r="BB4065" i="5"/>
  <c r="BB4066" i="5"/>
  <c r="BB4067" i="5"/>
  <c r="BB4068" i="5"/>
  <c r="BB4069" i="5"/>
  <c r="BB4070" i="5"/>
  <c r="BB4071" i="5"/>
  <c r="BB4072" i="5"/>
  <c r="BB4073" i="5"/>
  <c r="BB4074" i="5"/>
  <c r="BB4075" i="5"/>
  <c r="BB4076" i="5"/>
  <c r="BB4077" i="5"/>
  <c r="BB4078" i="5"/>
  <c r="BB4079" i="5"/>
  <c r="BB4080" i="5"/>
  <c r="BB4081" i="5"/>
  <c r="BB4082" i="5"/>
  <c r="BB4083" i="5"/>
  <c r="BB4084" i="5"/>
  <c r="BB4085" i="5"/>
  <c r="BB4086" i="5"/>
  <c r="BB4087" i="5"/>
  <c r="BB4088" i="5"/>
  <c r="BB4089" i="5"/>
  <c r="BB4090" i="5"/>
  <c r="BB4091" i="5"/>
  <c r="BB4092" i="5"/>
  <c r="BB4093" i="5"/>
  <c r="BB4094" i="5"/>
  <c r="BB4095" i="5"/>
  <c r="BB4096" i="5"/>
  <c r="BB4097" i="5"/>
  <c r="BB4098" i="5"/>
  <c r="BB4099" i="5"/>
  <c r="BB4100" i="5"/>
  <c r="BB4101" i="5"/>
  <c r="BB4102" i="5"/>
  <c r="BB4103" i="5"/>
  <c r="BB4104" i="5"/>
  <c r="BB4105" i="5"/>
  <c r="BB4106" i="5"/>
  <c r="BB4107" i="5"/>
  <c r="BB4108" i="5"/>
  <c r="BB4109" i="5"/>
  <c r="BB4110" i="5"/>
  <c r="BB4111" i="5"/>
  <c r="BB4112" i="5"/>
  <c r="BB4113" i="5"/>
  <c r="BB4114" i="5"/>
  <c r="BB4115" i="5"/>
  <c r="BB4116" i="5"/>
  <c r="BB4117" i="5"/>
  <c r="BB4118" i="5"/>
  <c r="BB4119" i="5"/>
  <c r="BB4120" i="5"/>
  <c r="BB4121" i="5"/>
  <c r="BB4122" i="5"/>
  <c r="BB4123" i="5"/>
  <c r="BB4124" i="5"/>
  <c r="BB4125" i="5"/>
  <c r="BB4126" i="5"/>
  <c r="BB4127" i="5"/>
  <c r="BB4128" i="5"/>
  <c r="BB4129" i="5"/>
  <c r="BB4130" i="5"/>
  <c r="BB4131" i="5"/>
  <c r="BB4132" i="5"/>
  <c r="BB4133" i="5"/>
  <c r="BB4134" i="5"/>
  <c r="BB4135" i="5"/>
  <c r="BB4136" i="5"/>
  <c r="BB4137" i="5"/>
  <c r="BB4138" i="5"/>
  <c r="BB4139" i="5"/>
  <c r="BB4140" i="5"/>
  <c r="BB4141" i="5"/>
  <c r="BB4142" i="5"/>
  <c r="BB4143" i="5"/>
  <c r="BB4144" i="5"/>
  <c r="BB4145" i="5"/>
  <c r="BB4146" i="5"/>
  <c r="BB4147" i="5"/>
  <c r="BB4148" i="5"/>
  <c r="BB4149" i="5"/>
  <c r="BB4150" i="5"/>
  <c r="BB4151" i="5"/>
  <c r="BB4152" i="5"/>
  <c r="BB4153" i="5"/>
  <c r="BB4154" i="5"/>
  <c r="BB4155" i="5"/>
  <c r="BB4156" i="5"/>
  <c r="BB4157" i="5"/>
  <c r="BB4158" i="5"/>
  <c r="BB4159" i="5"/>
  <c r="BB4160" i="5"/>
  <c r="BB4161" i="5"/>
  <c r="BB4162" i="5"/>
  <c r="BB4163" i="5"/>
  <c r="BB4164" i="5"/>
  <c r="BB4165" i="5"/>
  <c r="BB4166" i="5"/>
  <c r="BB4167" i="5"/>
  <c r="BB4168" i="5"/>
  <c r="BB4169" i="5"/>
  <c r="BB4170" i="5"/>
  <c r="BB4171" i="5"/>
  <c r="BB4172" i="5"/>
  <c r="BB4173" i="5"/>
  <c r="BB4174" i="5"/>
  <c r="BB4175" i="5"/>
  <c r="BB4176" i="5"/>
  <c r="BB4177" i="5"/>
  <c r="BB4178" i="5"/>
  <c r="BB4179" i="5"/>
  <c r="BB4180" i="5"/>
  <c r="BB4181" i="5"/>
  <c r="BB4182" i="5"/>
  <c r="BB4183" i="5"/>
  <c r="BB4184" i="5"/>
  <c r="BB4185" i="5"/>
  <c r="BB4186" i="5"/>
  <c r="BB4187" i="5"/>
  <c r="BB4188" i="5"/>
  <c r="BB4189" i="5"/>
  <c r="BB4190" i="5"/>
  <c r="BB4191" i="5"/>
  <c r="BB4192" i="5"/>
  <c r="BB4193" i="5"/>
  <c r="BB4194" i="5"/>
  <c r="BB4195" i="5"/>
  <c r="BB4196" i="5"/>
  <c r="BB4197" i="5"/>
  <c r="BB4198" i="5"/>
  <c r="BB4199" i="5"/>
  <c r="BB4200" i="5"/>
  <c r="BB4201" i="5"/>
  <c r="BB4202" i="5"/>
  <c r="BB4203" i="5"/>
  <c r="BB4204" i="5"/>
  <c r="BB4205" i="5"/>
  <c r="BB4206" i="5"/>
  <c r="BB4207" i="5"/>
  <c r="BB4208" i="5"/>
  <c r="BB4209" i="5"/>
  <c r="BB4210" i="5"/>
  <c r="BB4211" i="5"/>
  <c r="BB4212" i="5"/>
  <c r="BB4213" i="5"/>
  <c r="BB4214" i="5"/>
  <c r="BB4215" i="5"/>
  <c r="BB4216" i="5"/>
  <c r="BB4217" i="5"/>
  <c r="BB4218" i="5"/>
  <c r="BB4219" i="5"/>
  <c r="BB4220" i="5"/>
  <c r="BB4221" i="5"/>
  <c r="BB4222" i="5"/>
  <c r="BB4223" i="5"/>
  <c r="BB4224" i="5"/>
  <c r="BB4225" i="5"/>
  <c r="BB4226" i="5"/>
  <c r="BB4227" i="5"/>
  <c r="BB4228" i="5"/>
  <c r="BB4229" i="5"/>
  <c r="BB4230" i="5"/>
  <c r="BB4231" i="5"/>
  <c r="BB4232" i="5"/>
  <c r="BB4233" i="5"/>
  <c r="BB4234" i="5"/>
  <c r="BB4235" i="5"/>
  <c r="BB4236" i="5"/>
  <c r="BB4237" i="5"/>
  <c r="BB4238" i="5"/>
  <c r="BB4239" i="5"/>
  <c r="BB4240" i="5"/>
  <c r="BB4241" i="5"/>
  <c r="BB4242" i="5"/>
  <c r="BB4243" i="5"/>
  <c r="BB4244" i="5"/>
  <c r="BB4245" i="5"/>
  <c r="BB4246" i="5"/>
  <c r="BB4247" i="5"/>
  <c r="BB4248" i="5"/>
  <c r="BB4249" i="5"/>
  <c r="BB4250" i="5"/>
  <c r="BB4251" i="5"/>
  <c r="BB4252" i="5"/>
  <c r="BB4253" i="5"/>
  <c r="BB4254" i="5"/>
  <c r="BB4255" i="5"/>
  <c r="BB4256" i="5"/>
  <c r="BB4257" i="5"/>
  <c r="BB4258" i="5"/>
  <c r="BB4259" i="5"/>
  <c r="BB4260" i="5"/>
  <c r="BB4261" i="5"/>
  <c r="BB4262" i="5"/>
  <c r="BB4263" i="5"/>
  <c r="BB4264" i="5"/>
  <c r="BB4265" i="5"/>
  <c r="BB4266" i="5"/>
  <c r="BB4267" i="5"/>
  <c r="BB4268" i="5"/>
  <c r="BB4269" i="5"/>
  <c r="BB4270" i="5"/>
  <c r="BB4271" i="5"/>
  <c r="BB4272" i="5"/>
  <c r="BB4273" i="5"/>
  <c r="BB4274" i="5"/>
  <c r="BB4275" i="5"/>
  <c r="BB4276" i="5"/>
  <c r="BB4277" i="5"/>
  <c r="BB4278" i="5"/>
  <c r="BB4279" i="5"/>
  <c r="BB4280" i="5"/>
  <c r="BB4281" i="5"/>
  <c r="BB4282" i="5"/>
  <c r="BB4283" i="5"/>
  <c r="BB4284" i="5"/>
  <c r="BB4285" i="5"/>
  <c r="BB4286" i="5"/>
  <c r="BB4287" i="5"/>
  <c r="BB4288" i="5"/>
  <c r="BB4289" i="5"/>
  <c r="BB4290" i="5"/>
  <c r="BB4291" i="5"/>
  <c r="BB4292" i="5"/>
  <c r="BB4293" i="5"/>
  <c r="BB4294" i="5"/>
  <c r="BB4295" i="5"/>
  <c r="BB4296" i="5"/>
  <c r="BB4297" i="5"/>
  <c r="BB4298" i="5"/>
  <c r="BB4299" i="5"/>
  <c r="BB4300" i="5"/>
  <c r="BB4301" i="5"/>
  <c r="BB4302" i="5"/>
  <c r="BB4303" i="5"/>
  <c r="BB4304" i="5"/>
  <c r="BB4305" i="5"/>
  <c r="BB4306" i="5"/>
  <c r="BB4307" i="5"/>
  <c r="BB4308" i="5"/>
  <c r="BB4309" i="5"/>
  <c r="BB4310" i="5"/>
  <c r="BB4311" i="5"/>
  <c r="BB4312" i="5"/>
  <c r="BB4313" i="5"/>
  <c r="BB4314" i="5"/>
  <c r="BB4315" i="5"/>
  <c r="BB4316" i="5"/>
  <c r="BB4317" i="5"/>
  <c r="BB4318" i="5"/>
  <c r="BB4319" i="5"/>
  <c r="BB4320" i="5"/>
  <c r="BB4321" i="5"/>
  <c r="BB4322" i="5"/>
  <c r="BB4323" i="5"/>
  <c r="BB4324" i="5"/>
  <c r="BB4325" i="5"/>
  <c r="BB4326" i="5"/>
  <c r="BB4327" i="5"/>
  <c r="BB4328" i="5"/>
  <c r="BB4329" i="5"/>
  <c r="BB4330" i="5"/>
  <c r="BB4331" i="5"/>
  <c r="BB4332" i="5"/>
  <c r="BB4333" i="5"/>
  <c r="BB4334" i="5"/>
  <c r="BB4335" i="5"/>
  <c r="BB4336" i="5"/>
  <c r="BB4337" i="5"/>
  <c r="BB4338" i="5"/>
  <c r="BB4339" i="5"/>
  <c r="BB4340" i="5"/>
  <c r="BB4341" i="5"/>
  <c r="BB4342" i="5"/>
  <c r="BB4343" i="5"/>
  <c r="BB4344" i="5"/>
  <c r="BB4345" i="5"/>
  <c r="BB4346" i="5"/>
  <c r="BB4347" i="5"/>
  <c r="BB4348" i="5"/>
  <c r="BB4349" i="5"/>
  <c r="BB4350" i="5"/>
  <c r="BB4351" i="5"/>
  <c r="BB4352" i="5"/>
  <c r="BB4353" i="5"/>
  <c r="BB4354" i="5"/>
  <c r="BB4355" i="5"/>
  <c r="BB4356" i="5"/>
  <c r="BB4357" i="5"/>
  <c r="BB4358" i="5"/>
  <c r="BB4359" i="5"/>
  <c r="BB4360" i="5"/>
  <c r="BB4361" i="5"/>
  <c r="BB4362" i="5"/>
  <c r="BB4363" i="5"/>
  <c r="BB4364" i="5"/>
  <c r="BB4365" i="5"/>
  <c r="BB4366" i="5"/>
  <c r="BB4367" i="5"/>
  <c r="BB4368" i="5"/>
  <c r="BB4369" i="5"/>
  <c r="BB4370" i="5"/>
  <c r="BB4371" i="5"/>
  <c r="BB4372" i="5"/>
  <c r="BB4373" i="5"/>
  <c r="BB4374" i="5"/>
  <c r="BB4375" i="5"/>
  <c r="BB4376" i="5"/>
  <c r="BB4377" i="5"/>
  <c r="BB4378" i="5"/>
  <c r="BB4379" i="5"/>
  <c r="BB4380" i="5"/>
  <c r="BB4381" i="5"/>
  <c r="BB4382" i="5"/>
  <c r="BB4383" i="5"/>
  <c r="BB4384" i="5"/>
  <c r="BB4385" i="5"/>
  <c r="BB4386" i="5"/>
  <c r="BB4387" i="5"/>
  <c r="BB4388" i="5"/>
  <c r="BB4389" i="5"/>
  <c r="BB4390" i="5"/>
  <c r="BB4391" i="5"/>
  <c r="BB4392" i="5"/>
  <c r="BB4393" i="5"/>
  <c r="BB4394" i="5"/>
  <c r="BB4395" i="5"/>
  <c r="BB4396" i="5"/>
  <c r="BB4397" i="5"/>
  <c r="BB4398" i="5"/>
  <c r="BB4399" i="5"/>
  <c r="BB4400" i="5"/>
  <c r="BB4401" i="5"/>
  <c r="BB4402" i="5"/>
  <c r="BB4403" i="5"/>
  <c r="BB4404" i="5"/>
  <c r="BB4405" i="5"/>
  <c r="BB4406" i="5"/>
  <c r="BB4407" i="5"/>
  <c r="BB4408" i="5"/>
  <c r="BB4409" i="5"/>
  <c r="BB4410" i="5"/>
  <c r="BB4411" i="5"/>
  <c r="BB4412" i="5"/>
  <c r="BB4413" i="5"/>
  <c r="BB4414" i="5"/>
  <c r="BB4415" i="5"/>
  <c r="BB4416" i="5"/>
  <c r="BB4417" i="5"/>
  <c r="BB4418" i="5"/>
  <c r="BB4419" i="5"/>
  <c r="BB4420" i="5"/>
  <c r="BB4421" i="5"/>
  <c r="BB4422" i="5"/>
  <c r="BB4423" i="5"/>
  <c r="BB4424" i="5"/>
  <c r="BB4425" i="5"/>
  <c r="BB4426" i="5"/>
  <c r="BB4427" i="5"/>
  <c r="BB4428" i="5"/>
  <c r="BB4429" i="5"/>
  <c r="BB4430" i="5"/>
  <c r="BB4431" i="5"/>
  <c r="BB4432" i="5"/>
  <c r="BB4433" i="5"/>
  <c r="BB4434" i="5"/>
  <c r="BB4435" i="5"/>
  <c r="BB4436" i="5"/>
  <c r="BB4437" i="5"/>
  <c r="BB4438" i="5"/>
  <c r="BB4439" i="5"/>
  <c r="BB4440" i="5"/>
  <c r="BB4441" i="5"/>
  <c r="BB4442" i="5"/>
  <c r="BB4443" i="5"/>
  <c r="BB4444" i="5"/>
  <c r="BB4445" i="5"/>
  <c r="BB4446" i="5"/>
  <c r="BB4447" i="5"/>
  <c r="BB4448" i="5"/>
  <c r="BB4449" i="5"/>
  <c r="BB4450" i="5"/>
  <c r="BB4451" i="5"/>
  <c r="BB4452" i="5"/>
  <c r="BB4453" i="5"/>
  <c r="BB4454" i="5"/>
  <c r="BB4455" i="5"/>
  <c r="BB4456" i="5"/>
  <c r="BB4457" i="5"/>
  <c r="BB4458" i="5"/>
  <c r="BB4459" i="5"/>
  <c r="BB4460" i="5"/>
  <c r="BB4461" i="5"/>
  <c r="BB4462" i="5"/>
  <c r="BB4463" i="5"/>
  <c r="BB4464" i="5"/>
  <c r="BB4465" i="5"/>
  <c r="BB4466" i="5"/>
  <c r="BB4467" i="5"/>
  <c r="BB4468" i="5"/>
  <c r="BB4469" i="5"/>
  <c r="BB4470" i="5"/>
  <c r="BB4471" i="5"/>
  <c r="BB4472" i="5"/>
  <c r="BB4473" i="5"/>
  <c r="BB4474" i="5"/>
  <c r="BB4475" i="5"/>
  <c r="BB4476" i="5"/>
  <c r="BB4477" i="5"/>
  <c r="BB4478" i="5"/>
  <c r="BB4479" i="5"/>
  <c r="BB4480" i="5"/>
  <c r="BB4481" i="5"/>
  <c r="BB4482" i="5"/>
  <c r="BB4483" i="5"/>
  <c r="BB4484" i="5"/>
  <c r="BB4485" i="5"/>
  <c r="BB4486" i="5"/>
  <c r="BB4487" i="5"/>
  <c r="BB4488" i="5"/>
  <c r="BB4489" i="5"/>
  <c r="BB4490" i="5"/>
  <c r="BB4491" i="5"/>
  <c r="BB4492" i="5"/>
  <c r="BB4493" i="5"/>
  <c r="BB4494" i="5"/>
  <c r="BB4495" i="5"/>
  <c r="BB4496" i="5"/>
  <c r="BB4497" i="5"/>
  <c r="BB4498" i="5"/>
  <c r="BB4499" i="5"/>
  <c r="BB4500" i="5"/>
  <c r="BB4501" i="5"/>
  <c r="BB4502" i="5"/>
  <c r="BB4503" i="5"/>
  <c r="BB4504" i="5"/>
  <c r="BB4505" i="5"/>
  <c r="BB4506" i="5"/>
  <c r="BB4507" i="5"/>
  <c r="BB4508" i="5"/>
  <c r="BB4509" i="5"/>
  <c r="BB4510" i="5"/>
  <c r="BB4511" i="5"/>
  <c r="BB4512" i="5"/>
  <c r="BB4513" i="5"/>
  <c r="BB4514" i="5"/>
  <c r="BB4515" i="5"/>
  <c r="BB4516" i="5"/>
  <c r="BB4517" i="5"/>
  <c r="BB4518" i="5"/>
  <c r="BB4519" i="5"/>
  <c r="BB4520" i="5"/>
  <c r="BB4521" i="5"/>
  <c r="BB4522" i="5"/>
  <c r="BB4523" i="5"/>
  <c r="BB4524" i="5"/>
  <c r="BB4525" i="5"/>
  <c r="BB4526" i="5"/>
  <c r="BB4527" i="5"/>
  <c r="BB4528" i="5"/>
  <c r="BB4529" i="5"/>
  <c r="BB4530" i="5"/>
  <c r="BB4531" i="5"/>
  <c r="BB4532" i="5"/>
  <c r="BB4533" i="5"/>
  <c r="BB4534" i="5"/>
  <c r="BB4535" i="5"/>
  <c r="BB4536" i="5"/>
  <c r="BB4537" i="5"/>
  <c r="BB4538" i="5"/>
  <c r="BB4539" i="5"/>
  <c r="BB4540" i="5"/>
  <c r="BB4541" i="5"/>
  <c r="BB4542" i="5"/>
  <c r="BB4543" i="5"/>
  <c r="BB4544" i="5"/>
  <c r="BB4545" i="5"/>
  <c r="BB4546" i="5"/>
  <c r="BB4547" i="5"/>
  <c r="BB4548" i="5"/>
  <c r="BB4549" i="5"/>
  <c r="BB4550" i="5"/>
  <c r="BB4551" i="5"/>
  <c r="BB4552" i="5"/>
  <c r="BB4553" i="5"/>
  <c r="BB4554" i="5"/>
  <c r="BB4555" i="5"/>
  <c r="BB4556" i="5"/>
  <c r="BB4557" i="5"/>
  <c r="BB4558" i="5"/>
  <c r="BB4559" i="5"/>
  <c r="BB4560" i="5"/>
  <c r="BB4561" i="5"/>
  <c r="BB4562" i="5"/>
  <c r="BB4563" i="5"/>
  <c r="BB4564" i="5"/>
  <c r="BB4565" i="5"/>
  <c r="BB4566" i="5"/>
  <c r="BB4567" i="5"/>
  <c r="BB4568" i="5"/>
  <c r="BB4569" i="5"/>
  <c r="BB4570" i="5"/>
  <c r="BB4571" i="5"/>
  <c r="BB4572" i="5"/>
  <c r="BB4573" i="5"/>
  <c r="BB4574" i="5"/>
  <c r="BB4575" i="5"/>
  <c r="BB4576" i="5"/>
  <c r="BB4577" i="5"/>
  <c r="BB4578" i="5"/>
  <c r="BB4579" i="5"/>
  <c r="BB4580" i="5"/>
  <c r="BB4581" i="5"/>
  <c r="BB4582" i="5"/>
  <c r="BB4583" i="5"/>
  <c r="BB4584" i="5"/>
  <c r="BB4585" i="5"/>
  <c r="BB4586" i="5"/>
  <c r="BB4587" i="5"/>
  <c r="BB4588" i="5"/>
  <c r="BB4589" i="5"/>
  <c r="BB4590" i="5"/>
  <c r="BB4591" i="5"/>
  <c r="BB4592" i="5"/>
  <c r="BB4593" i="5"/>
  <c r="BB4594" i="5"/>
  <c r="BB4595" i="5"/>
  <c r="BB4596" i="5"/>
  <c r="BB4597" i="5"/>
  <c r="BB4598" i="5"/>
  <c r="BB4599" i="5"/>
  <c r="BB4600" i="5"/>
  <c r="BB4601" i="5"/>
  <c r="BB4602" i="5"/>
  <c r="BB4603" i="5"/>
  <c r="BB4604" i="5"/>
  <c r="BB4605" i="5"/>
  <c r="BB4606" i="5"/>
  <c r="BB4607" i="5"/>
  <c r="BB4608" i="5"/>
  <c r="BB4609" i="5"/>
  <c r="BB4610" i="5"/>
  <c r="BB4611" i="5"/>
  <c r="BB4612" i="5"/>
  <c r="BB4613" i="5"/>
  <c r="BB4614" i="5"/>
  <c r="BB4615" i="5"/>
  <c r="BB4616" i="5"/>
  <c r="BB4617" i="5"/>
  <c r="BB4618" i="5"/>
  <c r="BB4619" i="5"/>
  <c r="BB4620" i="5"/>
  <c r="BB4621" i="5"/>
  <c r="BB4622" i="5"/>
  <c r="BB4623" i="5"/>
  <c r="BB4624" i="5"/>
  <c r="BB4625" i="5"/>
  <c r="BB4626" i="5"/>
  <c r="BB4627" i="5"/>
  <c r="BB4628" i="5"/>
  <c r="BB4629" i="5"/>
  <c r="BB4630" i="5"/>
  <c r="BB4631" i="5"/>
  <c r="BB4632" i="5"/>
  <c r="BB4633" i="5"/>
  <c r="BB4634" i="5"/>
  <c r="BB4635" i="5"/>
  <c r="BB4636" i="5"/>
  <c r="BB4637" i="5"/>
  <c r="BB4638" i="5"/>
  <c r="BB4639" i="5"/>
  <c r="BB4640" i="5"/>
  <c r="BB4641" i="5"/>
  <c r="BB4642" i="5"/>
  <c r="BB4643" i="5"/>
  <c r="BB4644" i="5"/>
  <c r="BB4645" i="5"/>
  <c r="BB4646" i="5"/>
  <c r="BB4647" i="5"/>
  <c r="BB4648" i="5"/>
  <c r="BB4649" i="5"/>
  <c r="BB4650" i="5"/>
  <c r="BB4651" i="5"/>
  <c r="BB4652" i="5"/>
  <c r="BB4653" i="5"/>
  <c r="BB4654" i="5"/>
  <c r="BB4655" i="5"/>
  <c r="BB4656" i="5"/>
  <c r="BB4657" i="5"/>
  <c r="BB4658" i="5"/>
  <c r="BB4659" i="5"/>
  <c r="BB4660" i="5"/>
  <c r="BB4661" i="5"/>
  <c r="BB4662" i="5"/>
  <c r="BB4663" i="5"/>
  <c r="BB4664" i="5"/>
  <c r="BB4665" i="5"/>
  <c r="BB4666" i="5"/>
  <c r="BB4667" i="5"/>
  <c r="BB4668" i="5"/>
  <c r="BB4669" i="5"/>
  <c r="BB4670" i="5"/>
  <c r="BB4671" i="5"/>
  <c r="BB4672" i="5"/>
  <c r="BB4673" i="5"/>
  <c r="BB4674" i="5"/>
  <c r="BB4675" i="5"/>
  <c r="BB4676" i="5"/>
  <c r="BB4677" i="5"/>
  <c r="BB4678" i="5"/>
  <c r="BB4679" i="5"/>
  <c r="BB4680" i="5"/>
  <c r="BB4681" i="5"/>
  <c r="BB4682" i="5"/>
  <c r="BB4683" i="5"/>
  <c r="BB4684" i="5"/>
  <c r="BB4685" i="5"/>
  <c r="BB4686" i="5"/>
  <c r="BB4687" i="5"/>
  <c r="BB4688" i="5"/>
  <c r="BB4689" i="5"/>
  <c r="BB4690" i="5"/>
  <c r="BB4691" i="5"/>
  <c r="BB4692" i="5"/>
  <c r="BB4693" i="5"/>
  <c r="BB4694" i="5"/>
  <c r="BB4695" i="5"/>
  <c r="BB4696" i="5"/>
  <c r="BB4697" i="5"/>
  <c r="BB4698" i="5"/>
  <c r="BB4699" i="5"/>
  <c r="BB4700" i="5"/>
  <c r="BB4701" i="5"/>
  <c r="BB4702" i="5"/>
  <c r="BB4703" i="5"/>
  <c r="BB4704" i="5"/>
  <c r="BB4705" i="5"/>
  <c r="BB4706" i="5"/>
  <c r="BB4707" i="5"/>
  <c r="BB4708" i="5"/>
  <c r="BB4709" i="5"/>
  <c r="BB4710" i="5"/>
  <c r="BB4711" i="5"/>
  <c r="BB4712" i="5"/>
  <c r="BB4713" i="5"/>
  <c r="BB4714" i="5"/>
  <c r="BB4715" i="5"/>
  <c r="BB4716" i="5"/>
  <c r="BB4717" i="5"/>
  <c r="BB4718" i="5"/>
  <c r="BB4719" i="5"/>
  <c r="BB4720" i="5"/>
  <c r="BB4721" i="5"/>
  <c r="BB4722" i="5"/>
  <c r="BB4723" i="5"/>
  <c r="BB4724" i="5"/>
  <c r="BB4725" i="5"/>
  <c r="BB4726" i="5"/>
  <c r="BB4727" i="5"/>
  <c r="BB4728" i="5"/>
  <c r="BB4729" i="5"/>
  <c r="BB4730" i="5"/>
  <c r="BB4731" i="5"/>
  <c r="BB4732" i="5"/>
  <c r="BB4733" i="5"/>
  <c r="BB4734" i="5"/>
  <c r="BB4735" i="5"/>
  <c r="BB4736" i="5"/>
  <c r="BB4737" i="5"/>
  <c r="BB4738" i="5"/>
  <c r="BB4739" i="5"/>
  <c r="BB4740" i="5"/>
  <c r="BB4741" i="5"/>
  <c r="BB4742" i="5"/>
  <c r="BB4743" i="5"/>
  <c r="BB4744" i="5"/>
  <c r="BB4745" i="5"/>
  <c r="BB4746" i="5"/>
  <c r="BB4747" i="5"/>
  <c r="BB4748" i="5"/>
  <c r="BB4749" i="5"/>
  <c r="BB4750" i="5"/>
  <c r="BB4751" i="5"/>
  <c r="BB4752" i="5"/>
  <c r="BB4753" i="5"/>
  <c r="BB4754" i="5"/>
  <c r="BB4755" i="5"/>
  <c r="BB4756" i="5"/>
  <c r="BB4757" i="5"/>
  <c r="BB4758" i="5"/>
  <c r="BB4759" i="5"/>
  <c r="BB4760" i="5"/>
  <c r="BB4761" i="5"/>
  <c r="BB4762" i="5"/>
  <c r="BB4763" i="5"/>
  <c r="BB4764" i="5"/>
  <c r="BB4765" i="5"/>
  <c r="BB4766" i="5"/>
  <c r="BB4767" i="5"/>
  <c r="BB4768" i="5"/>
  <c r="BB4769" i="5"/>
  <c r="BB4770" i="5"/>
  <c r="BB4771" i="5"/>
  <c r="BB4772" i="5"/>
  <c r="BB4773" i="5"/>
  <c r="BB4774" i="5"/>
  <c r="BB4775" i="5"/>
  <c r="BB4776" i="5"/>
  <c r="BB4777" i="5"/>
  <c r="BB4778" i="5"/>
  <c r="BB4779" i="5"/>
  <c r="BB4780" i="5"/>
  <c r="BB4781" i="5"/>
  <c r="BB4782" i="5"/>
  <c r="BB4783" i="5"/>
  <c r="BB4784" i="5"/>
  <c r="BB4785" i="5"/>
  <c r="BB4786" i="5"/>
  <c r="BB4787" i="5"/>
  <c r="BB4788" i="5"/>
  <c r="BB4789" i="5"/>
  <c r="BB4790" i="5"/>
  <c r="BB4791" i="5"/>
  <c r="BB4792" i="5"/>
  <c r="BB4793" i="5"/>
  <c r="BB4794" i="5"/>
  <c r="BB4795" i="5"/>
  <c r="BB4796" i="5"/>
  <c r="BB4797" i="5"/>
  <c r="BB4798" i="5"/>
  <c r="BB4799" i="5"/>
  <c r="BB4800" i="5"/>
  <c r="BB4801" i="5"/>
  <c r="BB4802" i="5"/>
  <c r="BB4803" i="5"/>
  <c r="BB4804" i="5"/>
  <c r="BB4805" i="5"/>
  <c r="BB4806" i="5"/>
  <c r="BB4807" i="5"/>
  <c r="BB4808" i="5"/>
  <c r="BB4809" i="5"/>
  <c r="BB4810" i="5"/>
  <c r="BB4811" i="5"/>
  <c r="BB4812" i="5"/>
  <c r="BB4813" i="5"/>
  <c r="BB4814" i="5"/>
  <c r="BB4815" i="5"/>
  <c r="BB4816" i="5"/>
  <c r="BB4817" i="5"/>
  <c r="BB4818" i="5"/>
  <c r="BB4819" i="5"/>
  <c r="BB4820" i="5"/>
  <c r="BB4821" i="5"/>
  <c r="BB4822" i="5"/>
  <c r="BB4823" i="5"/>
  <c r="BB4824" i="5"/>
  <c r="BB4825" i="5"/>
  <c r="BB4826" i="5"/>
  <c r="BB4827" i="5"/>
  <c r="BB4828" i="5"/>
  <c r="BB4829" i="5"/>
  <c r="BB4830" i="5"/>
  <c r="BB4831" i="5"/>
  <c r="BB4832" i="5"/>
  <c r="BB4833" i="5"/>
  <c r="BB4834" i="5"/>
  <c r="BB4835" i="5"/>
  <c r="BB4836" i="5"/>
  <c r="BB4837" i="5"/>
  <c r="BB4838" i="5"/>
  <c r="BB4839" i="5"/>
  <c r="BB4840" i="5"/>
  <c r="BB4841" i="5"/>
  <c r="BB4842" i="5"/>
  <c r="BB4843" i="5"/>
  <c r="BB4844" i="5"/>
  <c r="BB4845" i="5"/>
  <c r="BB4846" i="5"/>
  <c r="BB4847" i="5"/>
  <c r="BB4848" i="5"/>
  <c r="BB4849" i="5"/>
  <c r="BB4850" i="5"/>
  <c r="BB4851" i="5"/>
  <c r="BB4852" i="5"/>
  <c r="BB4853" i="5"/>
  <c r="BB4854" i="5"/>
  <c r="BB4855" i="5"/>
  <c r="BB4856" i="5"/>
  <c r="BB4857" i="5"/>
  <c r="BB4858" i="5"/>
  <c r="BB4859" i="5"/>
  <c r="BB4860" i="5"/>
  <c r="BB4861" i="5"/>
  <c r="BB4862" i="5"/>
  <c r="BB4863" i="5"/>
  <c r="BB4864" i="5"/>
  <c r="BB4865" i="5"/>
  <c r="BB4866" i="5"/>
  <c r="BB4867" i="5"/>
  <c r="BB4868" i="5"/>
  <c r="BB4869" i="5"/>
  <c r="BB4870" i="5"/>
  <c r="BB4871" i="5"/>
  <c r="BB4872" i="5"/>
  <c r="BB4873" i="5"/>
  <c r="BB4874" i="5"/>
  <c r="BB4875" i="5"/>
  <c r="BB4876" i="5"/>
  <c r="BB4877" i="5"/>
  <c r="BB4878" i="5"/>
  <c r="BB4879" i="5"/>
  <c r="BB4880" i="5"/>
  <c r="BB4881" i="5"/>
  <c r="BB4882" i="5"/>
  <c r="BB4883" i="5"/>
  <c r="BB4884" i="5"/>
  <c r="BB4885" i="5"/>
  <c r="BB4886" i="5"/>
  <c r="BB4887" i="5"/>
  <c r="BB4888" i="5"/>
  <c r="BB4889" i="5"/>
  <c r="BB4890" i="5"/>
  <c r="BB4891" i="5"/>
  <c r="BB4892" i="5"/>
  <c r="BB4893" i="5"/>
  <c r="BB4894" i="5"/>
  <c r="BB4895" i="5"/>
  <c r="BB4896" i="5"/>
  <c r="BB4897" i="5"/>
  <c r="BB4898" i="5"/>
  <c r="BB4899" i="5"/>
  <c r="BB4900" i="5"/>
  <c r="BB4901" i="5"/>
  <c r="BB4902" i="5"/>
  <c r="BB4903" i="5"/>
  <c r="BB4904" i="5"/>
  <c r="BB4905" i="5"/>
  <c r="BB4906" i="5"/>
  <c r="BB4907" i="5"/>
  <c r="BB4908" i="5"/>
  <c r="BB4909" i="5"/>
  <c r="BB4910" i="5"/>
  <c r="BB4911" i="5"/>
  <c r="BB4912" i="5"/>
  <c r="BB4913" i="5"/>
  <c r="BB4914" i="5"/>
  <c r="BB4915" i="5"/>
  <c r="BB4916" i="5"/>
  <c r="BB4917" i="5"/>
  <c r="BB4918" i="5"/>
  <c r="BB4919" i="5"/>
  <c r="BB4920" i="5"/>
  <c r="BB4921" i="5"/>
  <c r="BB4922" i="5"/>
  <c r="BB4923" i="5"/>
  <c r="BB4924" i="5"/>
  <c r="BB4925" i="5"/>
  <c r="BB4926" i="5"/>
  <c r="BB4927" i="5"/>
  <c r="BB4928" i="5"/>
  <c r="BB4929" i="5"/>
  <c r="BB4930" i="5"/>
  <c r="BB4931" i="5"/>
  <c r="BB4932" i="5"/>
  <c r="BB4933" i="5"/>
  <c r="BB4934" i="5"/>
  <c r="BB4935" i="5"/>
  <c r="BB4936" i="5"/>
  <c r="BB4937" i="5"/>
  <c r="BB4938" i="5"/>
  <c r="BB4939" i="5"/>
  <c r="BB4940" i="5"/>
  <c r="BB4941" i="5"/>
  <c r="BB4942" i="5"/>
  <c r="BB4943" i="5"/>
  <c r="BB4944" i="5"/>
  <c r="BB4945" i="5"/>
  <c r="BB4946" i="5"/>
  <c r="BB4947" i="5"/>
  <c r="BB4948" i="5"/>
  <c r="BB4949" i="5"/>
  <c r="BB4950" i="5"/>
  <c r="BB4951" i="5"/>
  <c r="BB4952" i="5"/>
  <c r="BB4953" i="5"/>
  <c r="BB4954" i="5"/>
  <c r="BB4955" i="5"/>
  <c r="BB4956" i="5"/>
  <c r="BB4957" i="5"/>
  <c r="BB4958" i="5"/>
  <c r="BB4959" i="5"/>
  <c r="BB4960" i="5"/>
  <c r="BB4961" i="5"/>
  <c r="BB4962" i="5"/>
  <c r="BB4963" i="5"/>
  <c r="BB4964" i="5"/>
  <c r="BB4965" i="5"/>
  <c r="BB4966" i="5"/>
  <c r="BB4967" i="5"/>
  <c r="BB4968" i="5"/>
  <c r="BB4969" i="5"/>
  <c r="BB4970" i="5"/>
  <c r="BB4971" i="5"/>
  <c r="BB4972" i="5"/>
  <c r="BB4973" i="5"/>
  <c r="BB4974" i="5"/>
  <c r="BB4975" i="5"/>
  <c r="BB4976" i="5"/>
  <c r="BB4977" i="5"/>
  <c r="BB4978" i="5"/>
  <c r="BB4979" i="5"/>
  <c r="BB4980" i="5"/>
  <c r="BB4981" i="5"/>
  <c r="BB4982" i="5"/>
  <c r="BB4983" i="5"/>
  <c r="BB4984" i="5"/>
  <c r="BB4985" i="5"/>
  <c r="BB4986" i="5"/>
  <c r="BB4987" i="5"/>
  <c r="BB4988" i="5"/>
  <c r="BB4989" i="5"/>
  <c r="BB4990" i="5"/>
  <c r="BB4991" i="5"/>
  <c r="BB4992" i="5"/>
  <c r="BB4993" i="5"/>
  <c r="BB4994" i="5"/>
  <c r="BB4995" i="5"/>
  <c r="BB4996" i="5"/>
  <c r="BB4997" i="5"/>
  <c r="BB4998" i="5"/>
  <c r="BB4999" i="5"/>
  <c r="BB5000" i="5"/>
  <c r="BB5001" i="5"/>
  <c r="BB5002" i="5"/>
  <c r="BB5003" i="5"/>
  <c r="BB5004" i="5"/>
  <c r="BB5005" i="5"/>
  <c r="BB5006" i="5"/>
  <c r="BB5007" i="5"/>
  <c r="BB5008" i="5"/>
  <c r="BB5009" i="5"/>
  <c r="BB5010" i="5"/>
  <c r="BB5011" i="5"/>
  <c r="BB5012" i="5"/>
  <c r="BB5013" i="5"/>
  <c r="BB5014" i="5"/>
  <c r="BB5015" i="5"/>
  <c r="BB5016" i="5"/>
  <c r="BB5017" i="5"/>
  <c r="BB5018" i="5"/>
  <c r="BB5019" i="5"/>
  <c r="BB5020" i="5"/>
  <c r="BB5021" i="5"/>
  <c r="BB5022" i="5"/>
  <c r="BB5023" i="5"/>
  <c r="BB5024" i="5"/>
  <c r="BB5025" i="5"/>
  <c r="BB5026" i="5"/>
  <c r="BB5027" i="5"/>
  <c r="BB5028" i="5"/>
  <c r="BB5029" i="5"/>
  <c r="BB5030" i="5"/>
  <c r="BB5031" i="5"/>
  <c r="BB5032" i="5"/>
  <c r="BB5033" i="5"/>
  <c r="BB5034" i="5"/>
  <c r="BB5035" i="5"/>
  <c r="BB5036" i="5"/>
  <c r="BB5037" i="5"/>
  <c r="BB5038" i="5"/>
  <c r="BB5039" i="5"/>
  <c r="BB5040" i="5"/>
  <c r="BB5041" i="5"/>
  <c r="BB5042" i="5"/>
  <c r="BB5043" i="5"/>
  <c r="BB5044" i="5"/>
  <c r="BB5045" i="5"/>
  <c r="BB5046" i="5"/>
  <c r="BB5047" i="5"/>
  <c r="BB5048" i="5"/>
  <c r="BB5049" i="5"/>
  <c r="BB5050" i="5"/>
  <c r="BB5051" i="5"/>
  <c r="BB5052" i="5"/>
  <c r="BB5053" i="5"/>
  <c r="BB5054" i="5"/>
  <c r="BB5055" i="5"/>
  <c r="BB5056" i="5"/>
  <c r="BB5057" i="5"/>
  <c r="BB5058" i="5"/>
  <c r="BB5059" i="5"/>
  <c r="BB5060" i="5"/>
  <c r="BB5061" i="5"/>
  <c r="BB5062" i="5"/>
  <c r="BB5063" i="5"/>
  <c r="BB5064" i="5"/>
  <c r="BB5065" i="5"/>
  <c r="BB5066" i="5"/>
  <c r="BB5067" i="5"/>
  <c r="BB5068" i="5"/>
  <c r="BB5069" i="5"/>
  <c r="BB5070" i="5"/>
  <c r="BB5071" i="5"/>
  <c r="BB5072" i="5"/>
  <c r="BB5073" i="5"/>
  <c r="BB5074" i="5"/>
  <c r="BB5075" i="5"/>
  <c r="BB5076" i="5"/>
  <c r="BB5077" i="5"/>
  <c r="BB5078" i="5"/>
  <c r="BB5079" i="5"/>
  <c r="BB5080" i="5"/>
  <c r="BB5081" i="5"/>
  <c r="BB5082" i="5"/>
  <c r="BB5083" i="5"/>
  <c r="BB5084" i="5"/>
  <c r="BB5085" i="5"/>
  <c r="BB5086" i="5"/>
  <c r="BB5087" i="5"/>
  <c r="BB5088" i="5"/>
  <c r="BB5089" i="5"/>
  <c r="BB5090" i="5"/>
  <c r="BB5091" i="5"/>
  <c r="BB5092" i="5"/>
  <c r="BB5093" i="5"/>
  <c r="BB5094" i="5"/>
  <c r="BB5095" i="5"/>
  <c r="BB5096" i="5"/>
  <c r="BB5097" i="5"/>
  <c r="BB5098" i="5"/>
  <c r="BB5099" i="5"/>
  <c r="BB5100" i="5"/>
  <c r="BB5101" i="5"/>
  <c r="BB5102" i="5"/>
  <c r="BB5103" i="5"/>
  <c r="BB5104" i="5"/>
  <c r="BB5105" i="5"/>
  <c r="BB5106" i="5"/>
  <c r="BB5107" i="5"/>
  <c r="BB5108" i="5"/>
  <c r="BB5109" i="5"/>
  <c r="BB5110" i="5"/>
  <c r="BB5111" i="5"/>
  <c r="BB5112" i="5"/>
  <c r="BB5113" i="5"/>
  <c r="BB5114" i="5"/>
  <c r="BB5115" i="5"/>
  <c r="BB5116" i="5"/>
  <c r="BB5117" i="5"/>
  <c r="BB5118" i="5"/>
  <c r="BB5119" i="5"/>
  <c r="BB5120" i="5"/>
  <c r="BB5121" i="5"/>
  <c r="BB5122" i="5"/>
  <c r="BB5123" i="5"/>
  <c r="BB5124" i="5"/>
  <c r="BB5125" i="5"/>
  <c r="BB5126" i="5"/>
  <c r="BB5127" i="5"/>
  <c r="BB5128" i="5"/>
  <c r="BB5129" i="5"/>
  <c r="BB5130" i="5"/>
  <c r="BB5131" i="5"/>
  <c r="BB5132" i="5"/>
  <c r="BB5133" i="5"/>
  <c r="BB5134" i="5"/>
  <c r="BB5135" i="5"/>
  <c r="BB5136" i="5"/>
  <c r="BB5137" i="5"/>
  <c r="BB5138" i="5"/>
  <c r="BB5139" i="5"/>
  <c r="BB5140" i="5"/>
  <c r="BB5141" i="5"/>
  <c r="BB5142" i="5"/>
  <c r="BB5143" i="5"/>
  <c r="BB5144" i="5"/>
  <c r="BB5145" i="5"/>
  <c r="BB5146" i="5"/>
  <c r="BB5147" i="5"/>
  <c r="BB5148" i="5"/>
  <c r="BB5149" i="5"/>
  <c r="BB5150" i="5"/>
  <c r="BB5151" i="5"/>
  <c r="BB5152" i="5"/>
  <c r="BB5153" i="5"/>
  <c r="BB5154" i="5"/>
  <c r="BB5155" i="5"/>
  <c r="BB5156" i="5"/>
  <c r="BB5157" i="5"/>
  <c r="BB5158" i="5"/>
  <c r="BB5159" i="5"/>
  <c r="BB5160" i="5"/>
  <c r="BB5161" i="5"/>
  <c r="BB5162" i="5"/>
  <c r="BB5163" i="5"/>
  <c r="BB5164" i="5"/>
  <c r="BB5165" i="5"/>
  <c r="BB5166" i="5"/>
  <c r="BB5167" i="5"/>
  <c r="BB5168" i="5"/>
  <c r="BB5169" i="5"/>
  <c r="BB5170" i="5"/>
  <c r="BB5171" i="5"/>
  <c r="BB5172" i="5"/>
  <c r="BB5173" i="5"/>
  <c r="BB5174" i="5"/>
  <c r="BB5175" i="5"/>
  <c r="BB5176" i="5"/>
  <c r="BB5177" i="5"/>
  <c r="BB5178" i="5"/>
  <c r="BB5179" i="5"/>
  <c r="BB5180" i="5"/>
  <c r="BB5181" i="5"/>
  <c r="BB5182" i="5"/>
  <c r="BB5183" i="5"/>
  <c r="BB5184" i="5"/>
  <c r="BB5185" i="5"/>
  <c r="BB5186" i="5"/>
  <c r="BB5187" i="5"/>
  <c r="BB5188" i="5"/>
  <c r="BB5189" i="5"/>
  <c r="BB5190" i="5"/>
  <c r="BB5191" i="5"/>
  <c r="BB5192" i="5"/>
  <c r="BB5193" i="5"/>
  <c r="BB5194" i="5"/>
  <c r="BB5195" i="5"/>
  <c r="BB5196" i="5"/>
  <c r="BB5197" i="5"/>
  <c r="BB5198" i="5"/>
  <c r="BB5199" i="5"/>
  <c r="BB5200" i="5"/>
  <c r="BB5201" i="5"/>
  <c r="BB5202" i="5"/>
  <c r="BB5203" i="5"/>
  <c r="BB5204" i="5"/>
  <c r="BB5205" i="5"/>
  <c r="BB5206" i="5"/>
  <c r="BB5207" i="5"/>
  <c r="BB5208" i="5"/>
  <c r="BB5209" i="5"/>
  <c r="BB5210" i="5"/>
  <c r="BB5211" i="5"/>
  <c r="BB5212" i="5"/>
  <c r="BB5213" i="5"/>
  <c r="BB5214" i="5"/>
  <c r="BB5215" i="5"/>
  <c r="BB5216" i="5"/>
  <c r="BB5217" i="5"/>
  <c r="BB5218" i="5"/>
  <c r="BB5219" i="5"/>
  <c r="BB5220" i="5"/>
  <c r="BB5221" i="5"/>
  <c r="BB5222" i="5"/>
  <c r="BB5223" i="5"/>
  <c r="BB5224" i="5"/>
  <c r="BB5225" i="5"/>
  <c r="BB5226" i="5"/>
  <c r="BB5227" i="5"/>
  <c r="BB5228" i="5"/>
  <c r="BB5229" i="5"/>
  <c r="BB5230" i="5"/>
  <c r="BB5231" i="5"/>
  <c r="BB5232" i="5"/>
  <c r="BB5233" i="5"/>
  <c r="BB5234" i="5"/>
  <c r="BB5235" i="5"/>
  <c r="BB5236" i="5"/>
  <c r="BB5237" i="5"/>
  <c r="BB5238" i="5"/>
  <c r="BB5239" i="5"/>
  <c r="BB5240" i="5"/>
  <c r="BB5241" i="5"/>
  <c r="BB5242" i="5"/>
  <c r="BB5243" i="5"/>
  <c r="BB5244" i="5"/>
  <c r="BB5245" i="5"/>
  <c r="BB5246" i="5"/>
  <c r="BB5247" i="5"/>
  <c r="BB5248" i="5"/>
  <c r="BB5249" i="5"/>
  <c r="BB5250" i="5"/>
  <c r="BB5251" i="5"/>
  <c r="BB5252" i="5"/>
  <c r="BB5253" i="5"/>
  <c r="BB5254" i="5"/>
  <c r="BB5255" i="5"/>
  <c r="BB5256" i="5"/>
  <c r="BB5257" i="5"/>
  <c r="BB5258" i="5"/>
  <c r="BB5259" i="5"/>
  <c r="BB5260" i="5"/>
  <c r="BB5261" i="5"/>
  <c r="BB5262" i="5"/>
  <c r="BB5263" i="5"/>
  <c r="BB5264" i="5"/>
  <c r="BB5265" i="5"/>
  <c r="BB5266" i="5"/>
  <c r="BB5267" i="5"/>
  <c r="BB5268" i="5"/>
  <c r="BB5269" i="5"/>
  <c r="BB5270" i="5"/>
  <c r="BB5271" i="5"/>
  <c r="BB5272" i="5"/>
  <c r="BB5273" i="5"/>
  <c r="BB5274" i="5"/>
  <c r="BB5275" i="5"/>
  <c r="BB5276" i="5"/>
  <c r="BB5277" i="5"/>
  <c r="BB5278" i="5"/>
  <c r="BB5279" i="5"/>
  <c r="BB5280" i="5"/>
  <c r="BB5281" i="5"/>
  <c r="BB5282" i="5"/>
  <c r="BB5283" i="5"/>
  <c r="BB5284" i="5"/>
  <c r="BB5285" i="5"/>
  <c r="BB5286" i="5"/>
  <c r="BB5287" i="5"/>
  <c r="BB5288" i="5"/>
  <c r="BB5289" i="5"/>
  <c r="BB5290" i="5"/>
  <c r="BB5291" i="5"/>
  <c r="BB5292" i="5"/>
  <c r="BB5293" i="5"/>
  <c r="BB5294" i="5"/>
  <c r="BB5295" i="5"/>
  <c r="BB5296" i="5"/>
  <c r="BB5297" i="5"/>
  <c r="BB5298" i="5"/>
  <c r="BB5299" i="5"/>
  <c r="BB5300" i="5"/>
  <c r="BB5301" i="5"/>
  <c r="BB5302" i="5"/>
  <c r="BB5303" i="5"/>
  <c r="BB5304" i="5"/>
  <c r="BB5305" i="5"/>
  <c r="BB5306" i="5"/>
  <c r="BB5307" i="5"/>
  <c r="BB5308" i="5"/>
  <c r="BB5309" i="5"/>
  <c r="BB5310" i="5"/>
  <c r="BB5311" i="5"/>
  <c r="BB5312" i="5"/>
  <c r="BB5313" i="5"/>
  <c r="BB5314" i="5"/>
  <c r="BB5315" i="5"/>
  <c r="BB5316" i="5"/>
  <c r="BB5317" i="5"/>
  <c r="BB5318" i="5"/>
  <c r="BB5319" i="5"/>
  <c r="BB5320" i="5"/>
  <c r="BB5321" i="5"/>
  <c r="BB5322" i="5"/>
  <c r="BB5323" i="5"/>
  <c r="BB5324" i="5"/>
  <c r="BB5325" i="5"/>
  <c r="BB5326" i="5"/>
  <c r="BB5327" i="5"/>
  <c r="BB5328" i="5"/>
  <c r="BB5329" i="5"/>
  <c r="BB5330" i="5"/>
  <c r="BB5331" i="5"/>
  <c r="BB5332" i="5"/>
  <c r="BB5333" i="5"/>
  <c r="BB5334" i="5"/>
  <c r="BB5335" i="5"/>
  <c r="BB5336" i="5"/>
  <c r="BB5337" i="5"/>
  <c r="BB5338" i="5"/>
  <c r="BB5339" i="5"/>
  <c r="BB5340" i="5"/>
  <c r="BB5341" i="5"/>
  <c r="BB5342" i="5"/>
  <c r="BB5343" i="5"/>
  <c r="BB5344" i="5"/>
  <c r="BB5345" i="5"/>
  <c r="BB5346" i="5"/>
  <c r="BB5347" i="5"/>
  <c r="BB5348" i="5"/>
  <c r="BB5349" i="5"/>
  <c r="BB5350" i="5"/>
  <c r="BB5351" i="5"/>
  <c r="BB5352" i="5"/>
  <c r="BB5353" i="5"/>
  <c r="BB5354" i="5"/>
  <c r="BB5355" i="5"/>
  <c r="BB5356" i="5"/>
  <c r="BB5357" i="5"/>
  <c r="BB5358" i="5"/>
  <c r="BB5359" i="5"/>
  <c r="BB5360" i="5"/>
  <c r="BB5361" i="5"/>
  <c r="BB5362" i="5"/>
  <c r="BB5363" i="5"/>
  <c r="BB5364" i="5"/>
  <c r="BB5365" i="5"/>
  <c r="BB5366" i="5"/>
  <c r="BB5367" i="5"/>
  <c r="BB5368" i="5"/>
  <c r="BB5369" i="5"/>
  <c r="BB5370" i="5"/>
  <c r="BB5371" i="5"/>
  <c r="BB5372" i="5"/>
  <c r="BB5373" i="5"/>
  <c r="BB5374" i="5"/>
  <c r="BB5375" i="5"/>
  <c r="BB5376" i="5"/>
  <c r="BB5377" i="5"/>
  <c r="BB5378" i="5"/>
  <c r="BB5379" i="5"/>
  <c r="BB5380" i="5"/>
  <c r="BB5381" i="5"/>
  <c r="BB5382" i="5"/>
  <c r="BB5383" i="5"/>
  <c r="BB5384" i="5"/>
  <c r="BB5385" i="5"/>
  <c r="BB5386" i="5"/>
  <c r="BB5387" i="5"/>
  <c r="BB5388" i="5"/>
  <c r="BB5389" i="5"/>
  <c r="BB5390" i="5"/>
  <c r="BB5391" i="5"/>
  <c r="BB5392" i="5"/>
  <c r="BB5393" i="5"/>
  <c r="BB5394" i="5"/>
  <c r="BB5395" i="5"/>
  <c r="BB5396" i="5"/>
  <c r="BB5397" i="5"/>
  <c r="BB5398" i="5"/>
  <c r="BB5399" i="5"/>
  <c r="BB5400" i="5"/>
  <c r="BB5401" i="5"/>
  <c r="BB5402" i="5"/>
  <c r="BB5403" i="5"/>
  <c r="BB5404" i="5"/>
  <c r="BB5405" i="5"/>
  <c r="BB5406" i="5"/>
  <c r="BB5407" i="5"/>
  <c r="BB5408" i="5"/>
  <c r="BB5409" i="5"/>
  <c r="BB5410" i="5"/>
  <c r="BB5411" i="5"/>
  <c r="BB5412" i="5"/>
  <c r="BB5413" i="5"/>
  <c r="BB5414" i="5"/>
  <c r="BB5415" i="5"/>
  <c r="BB5416" i="5"/>
  <c r="BB5417" i="5"/>
  <c r="BB5418" i="5"/>
  <c r="BB5419" i="5"/>
  <c r="BB5420" i="5"/>
  <c r="BB5421" i="5"/>
  <c r="BB5422" i="5"/>
  <c r="BB5423" i="5"/>
  <c r="BB5424" i="5"/>
  <c r="BB5425" i="5"/>
  <c r="BB5426" i="5"/>
  <c r="BB5427" i="5"/>
  <c r="BB5428" i="5"/>
  <c r="BB5429" i="5"/>
  <c r="BB5430" i="5"/>
  <c r="BB5431" i="5"/>
  <c r="BB5432" i="5"/>
  <c r="BB5433" i="5"/>
  <c r="BB5434" i="5"/>
  <c r="BB5435" i="5"/>
  <c r="BB5436" i="5"/>
  <c r="BB5437" i="5"/>
  <c r="BB5438" i="5"/>
  <c r="BB5439" i="5"/>
  <c r="BB5440" i="5"/>
  <c r="BB5441" i="5"/>
  <c r="BB5442" i="5"/>
  <c r="BB5443" i="5"/>
  <c r="BB5444" i="5"/>
  <c r="BB5445" i="5"/>
  <c r="BB5446" i="5"/>
  <c r="BB5447" i="5"/>
  <c r="BB5448" i="5"/>
  <c r="BB5449" i="5"/>
  <c r="BB5450" i="5"/>
  <c r="BB5451" i="5"/>
  <c r="BB5452" i="5"/>
  <c r="BB5453" i="5"/>
  <c r="BB5454" i="5"/>
  <c r="BB5455" i="5"/>
  <c r="BB5456" i="5"/>
  <c r="BB5457" i="5"/>
  <c r="BB5458" i="5"/>
  <c r="BB5459" i="5"/>
  <c r="BB5460" i="5"/>
  <c r="BB5461" i="5"/>
  <c r="BB5462" i="5"/>
  <c r="BB5463" i="5"/>
  <c r="BB5464" i="5"/>
  <c r="BB5465" i="5"/>
  <c r="BB5466" i="5"/>
  <c r="BB5467" i="5"/>
  <c r="BB5468" i="5"/>
  <c r="BB5469" i="5"/>
  <c r="BB5470" i="5"/>
  <c r="BB5471" i="5"/>
  <c r="BB5472" i="5"/>
  <c r="BB5473" i="5"/>
  <c r="BB5474" i="5"/>
  <c r="BB5475" i="5"/>
  <c r="BB5476" i="5"/>
  <c r="BB5477" i="5"/>
  <c r="BB5478" i="5"/>
  <c r="BB5479" i="5"/>
  <c r="BB5480" i="5"/>
  <c r="BB5481" i="5"/>
  <c r="BB5482" i="5"/>
  <c r="BB5483" i="5"/>
  <c r="BB5484" i="5"/>
  <c r="BB5485" i="5"/>
  <c r="BB5486" i="5"/>
  <c r="BB5487" i="5"/>
  <c r="BB5488" i="5"/>
  <c r="BB5489" i="5"/>
  <c r="BB5490" i="5"/>
  <c r="BB5491" i="5"/>
  <c r="BB5492" i="5"/>
  <c r="BB5493" i="5"/>
  <c r="BB5494" i="5"/>
  <c r="BB5495" i="5"/>
  <c r="BB5496" i="5"/>
  <c r="BB5497" i="5"/>
  <c r="BB5498" i="5"/>
  <c r="BB5499" i="5"/>
  <c r="BB5500" i="5"/>
  <c r="BB5501" i="5"/>
  <c r="BB5502" i="5"/>
  <c r="BB5503" i="5"/>
  <c r="BB5504" i="5"/>
  <c r="BB5505" i="5"/>
  <c r="BB5506" i="5"/>
  <c r="BB5507" i="5"/>
  <c r="BB5508" i="5"/>
  <c r="BB5509" i="5"/>
  <c r="BB5510" i="5"/>
  <c r="BB5511" i="5"/>
  <c r="BB5512" i="5"/>
  <c r="BB5513" i="5"/>
  <c r="BB5514" i="5"/>
  <c r="BB5515" i="5"/>
  <c r="BB5516" i="5"/>
  <c r="BB5517" i="5"/>
  <c r="BB5518" i="5"/>
  <c r="BB5519" i="5"/>
  <c r="BB5520" i="5"/>
  <c r="BB5521" i="5"/>
  <c r="BB5522" i="5"/>
  <c r="BB5523" i="5"/>
  <c r="BB5524" i="5"/>
  <c r="BB5525" i="5"/>
  <c r="BB5526" i="5"/>
  <c r="BB5527" i="5"/>
  <c r="BB5528" i="5"/>
  <c r="BB5529" i="5"/>
  <c r="BB5530" i="5"/>
  <c r="BB5531" i="5"/>
  <c r="BB5532" i="5"/>
  <c r="BB5533" i="5"/>
  <c r="BB5534" i="5"/>
  <c r="BB5535" i="5"/>
  <c r="BB5536" i="5"/>
  <c r="BB5537" i="5"/>
  <c r="BB5538" i="5"/>
  <c r="BB5539" i="5"/>
  <c r="BB5540" i="5"/>
  <c r="BB5541" i="5"/>
  <c r="BB5542" i="5"/>
  <c r="BB5543" i="5"/>
  <c r="BB5544" i="5"/>
  <c r="BB5545" i="5"/>
  <c r="BB5546" i="5"/>
  <c r="BB5547" i="5"/>
  <c r="BB5548" i="5"/>
  <c r="BB5549" i="5"/>
  <c r="BB5550" i="5"/>
  <c r="BB5551" i="5"/>
  <c r="BB5552" i="5"/>
  <c r="BB5553" i="5"/>
  <c r="BB5554" i="5"/>
  <c r="BB5555" i="5"/>
  <c r="BB5556" i="5"/>
  <c r="BB5557" i="5"/>
  <c r="BB5558" i="5"/>
  <c r="BB5559" i="5"/>
  <c r="BB5560" i="5"/>
  <c r="BB5561" i="5"/>
  <c r="BB5562" i="5"/>
  <c r="BB5563" i="5"/>
  <c r="BB5564" i="5"/>
  <c r="BB5565" i="5"/>
  <c r="BB5566" i="5"/>
  <c r="BB5567" i="5"/>
  <c r="BB5568" i="5"/>
  <c r="BB5569" i="5"/>
  <c r="BB5570" i="5"/>
  <c r="BB5571" i="5"/>
  <c r="BB5572" i="5"/>
  <c r="BB5573" i="5"/>
  <c r="BB5574" i="5"/>
  <c r="BB5575" i="5"/>
  <c r="BB5576" i="5"/>
  <c r="BB5577" i="5"/>
  <c r="BB5578" i="5"/>
  <c r="BB5579" i="5"/>
  <c r="BB5580" i="5"/>
  <c r="BB5581" i="5"/>
  <c r="BB5582" i="5"/>
  <c r="BB5583" i="5"/>
  <c r="BB5584" i="5"/>
  <c r="BB5585" i="5"/>
  <c r="BB5586" i="5"/>
  <c r="BB5587" i="5"/>
  <c r="BB5588" i="5"/>
  <c r="BB5589" i="5"/>
  <c r="BB5590" i="5"/>
  <c r="BB5591" i="5"/>
  <c r="BB5592" i="5"/>
  <c r="BB5593" i="5"/>
  <c r="BB5594" i="5"/>
  <c r="BB5595" i="5"/>
  <c r="BB5596" i="5"/>
  <c r="BB5597" i="5"/>
  <c r="BB5598" i="5"/>
  <c r="BB5599" i="5"/>
  <c r="BB5600" i="5"/>
  <c r="BB5601" i="5"/>
  <c r="BB5602" i="5"/>
  <c r="BB5603" i="5"/>
  <c r="BB5604" i="5"/>
  <c r="BB5605" i="5"/>
  <c r="BB5606" i="5"/>
  <c r="BB5607" i="5"/>
  <c r="BB5608" i="5"/>
  <c r="BB5609" i="5"/>
  <c r="BB5610" i="5"/>
  <c r="BB5611" i="5"/>
  <c r="BB5612" i="5"/>
  <c r="BB5613" i="5"/>
  <c r="BB5614" i="5"/>
  <c r="BB5615" i="5"/>
  <c r="BB5616" i="5"/>
  <c r="BB5617" i="5"/>
  <c r="BB5618" i="5"/>
  <c r="BB5619" i="5"/>
  <c r="BB5620" i="5"/>
  <c r="BB5621" i="5"/>
  <c r="BB5622" i="5"/>
  <c r="BB5623" i="5"/>
  <c r="BB5624" i="5"/>
  <c r="BB5625" i="5"/>
  <c r="BB5626" i="5"/>
  <c r="BB5627" i="5"/>
  <c r="BB5628" i="5"/>
  <c r="BB5629" i="5"/>
  <c r="BB5630" i="5"/>
  <c r="BB5631" i="5"/>
  <c r="BB5632" i="5"/>
  <c r="BB5633" i="5"/>
  <c r="BB5634" i="5"/>
  <c r="BB5635" i="5"/>
  <c r="BB5636" i="5"/>
  <c r="BB5637" i="5"/>
  <c r="BB5638" i="5"/>
  <c r="BB5639" i="5"/>
  <c r="BB5640" i="5"/>
  <c r="BB5641" i="5"/>
  <c r="BB5642" i="5"/>
  <c r="BB5643" i="5"/>
  <c r="BB5644" i="5"/>
  <c r="BB5645" i="5"/>
  <c r="BB5646" i="5"/>
  <c r="BB5647" i="5"/>
  <c r="BB5648" i="5"/>
  <c r="BB5649" i="5"/>
  <c r="BB5650" i="5"/>
  <c r="BB5651" i="5"/>
  <c r="BB5652" i="5"/>
  <c r="BB5653" i="5"/>
  <c r="BB5654" i="5"/>
  <c r="BB5655" i="5"/>
  <c r="BB5656" i="5"/>
  <c r="BB5657" i="5"/>
  <c r="BB5658" i="5"/>
  <c r="BB5659" i="5"/>
  <c r="BB5660" i="5"/>
  <c r="BB5661" i="5"/>
  <c r="BB5662" i="5"/>
  <c r="BB5663" i="5"/>
  <c r="BB5664" i="5"/>
  <c r="BB5665" i="5"/>
  <c r="BB5666" i="5"/>
  <c r="BB5667" i="5"/>
  <c r="BB5668" i="5"/>
  <c r="BB5669" i="5"/>
  <c r="BB5670" i="5"/>
  <c r="BB5671" i="5"/>
  <c r="BB5672" i="5"/>
  <c r="BB5673" i="5"/>
  <c r="BB5674" i="5"/>
  <c r="BB5675" i="5"/>
  <c r="BB5676" i="5"/>
  <c r="BB5677" i="5"/>
  <c r="BB5678" i="5"/>
  <c r="BB5679" i="5"/>
  <c r="BB5680" i="5"/>
  <c r="BB5681" i="5"/>
  <c r="BB5682" i="5"/>
  <c r="BB5683" i="5"/>
  <c r="BB5684" i="5"/>
  <c r="BB5685" i="5"/>
  <c r="BB5686" i="5"/>
  <c r="BB5687" i="5"/>
  <c r="BB5688" i="5"/>
  <c r="BB5689" i="5"/>
  <c r="BB5690" i="5"/>
  <c r="BB5691" i="5"/>
  <c r="BB5692" i="5"/>
  <c r="BB5693" i="5"/>
  <c r="BB5694" i="5"/>
  <c r="BB5695" i="5"/>
  <c r="BB5696" i="5"/>
  <c r="BB5697" i="5"/>
  <c r="BB5698" i="5"/>
  <c r="BB5699" i="5"/>
  <c r="BB5700" i="5"/>
  <c r="BB5701" i="5"/>
  <c r="BB5702" i="5"/>
  <c r="BB5703" i="5"/>
  <c r="BB5704" i="5"/>
  <c r="BB5705" i="5"/>
  <c r="BB5706" i="5"/>
  <c r="BB5707" i="5"/>
  <c r="BB5708" i="5"/>
  <c r="BB5709" i="5"/>
  <c r="BB5710" i="5"/>
  <c r="BB5711" i="5"/>
  <c r="BB5712" i="5"/>
  <c r="BB5713" i="5"/>
  <c r="BB5714" i="5"/>
  <c r="BB5715" i="5"/>
  <c r="BB5716" i="5"/>
  <c r="BB5717" i="5"/>
  <c r="BB5718" i="5"/>
  <c r="BB5719" i="5"/>
  <c r="BB5720" i="5"/>
  <c r="BB5721" i="5"/>
  <c r="BB5722" i="5"/>
  <c r="BB5723" i="5"/>
  <c r="BB5724" i="5"/>
  <c r="BB5725" i="5"/>
  <c r="BB5726" i="5"/>
  <c r="BB5727" i="5"/>
  <c r="BB5728" i="5"/>
  <c r="BB5729" i="5"/>
  <c r="BB5730" i="5"/>
  <c r="BB5731" i="5"/>
  <c r="BB5732" i="5"/>
  <c r="BB5733" i="5"/>
  <c r="BB5734" i="5"/>
  <c r="BB5735" i="5"/>
  <c r="BB5736" i="5"/>
  <c r="BB5737" i="5"/>
  <c r="BB5738" i="5"/>
  <c r="BB5739" i="5"/>
  <c r="BB5740" i="5"/>
  <c r="BB5741" i="5"/>
  <c r="BB5742" i="5"/>
  <c r="BB5743" i="5"/>
  <c r="BB5744" i="5"/>
  <c r="BB5745" i="5"/>
  <c r="BB5746" i="5"/>
  <c r="BB5747" i="5"/>
  <c r="BB5748" i="5"/>
  <c r="BB5749" i="5"/>
  <c r="BB5750" i="5"/>
  <c r="BB5751" i="5"/>
  <c r="BB5752" i="5"/>
  <c r="BB5753" i="5"/>
  <c r="BB5754" i="5"/>
  <c r="BB5755" i="5"/>
  <c r="BB5756" i="5"/>
  <c r="BB5757" i="5"/>
  <c r="BB5758" i="5"/>
  <c r="BB5759" i="5"/>
  <c r="BB5760" i="5"/>
  <c r="BB5761" i="5"/>
  <c r="BB5762" i="5"/>
  <c r="BB5763" i="5"/>
  <c r="BB5764" i="5"/>
  <c r="BB5765" i="5"/>
  <c r="BB5766" i="5"/>
  <c r="BB5767" i="5"/>
  <c r="BB5768" i="5"/>
  <c r="BB5769" i="5"/>
  <c r="BB5770" i="5"/>
  <c r="BB5771" i="5"/>
  <c r="BB5772" i="5"/>
  <c r="BB5773" i="5"/>
  <c r="BB5774" i="5"/>
  <c r="BB5775" i="5"/>
  <c r="BB5776" i="5"/>
  <c r="BB5777" i="5"/>
  <c r="BB5778" i="5"/>
  <c r="BB5779" i="5"/>
  <c r="BB5780" i="5"/>
  <c r="BB5781" i="5"/>
  <c r="BB5782" i="5"/>
  <c r="BB5783" i="5"/>
  <c r="BB5784" i="5"/>
  <c r="BB5785" i="5"/>
  <c r="BB5786" i="5"/>
  <c r="BB5787" i="5"/>
  <c r="BB5788" i="5"/>
  <c r="BB5789" i="5"/>
  <c r="BB5790" i="5"/>
  <c r="BB5791" i="5"/>
  <c r="BB5792" i="5"/>
  <c r="BB5793" i="5"/>
  <c r="BB5794" i="5"/>
  <c r="BB5795" i="5"/>
  <c r="BB5796" i="5"/>
  <c r="BB5797" i="5"/>
  <c r="BB5798" i="5"/>
  <c r="BB5799" i="5"/>
  <c r="BB5800" i="5"/>
  <c r="BB5801" i="5"/>
  <c r="BB5802" i="5"/>
  <c r="BB5803" i="5"/>
  <c r="BB5804" i="5"/>
  <c r="BB5805" i="5"/>
  <c r="BB5806" i="5"/>
  <c r="BB5807" i="5"/>
  <c r="BB5808" i="5"/>
  <c r="BB5809" i="5"/>
  <c r="BB5810" i="5"/>
  <c r="BB5811" i="5"/>
  <c r="BB5812" i="5"/>
  <c r="BB5813" i="5"/>
  <c r="BB5814" i="5"/>
  <c r="BB5815" i="5"/>
  <c r="BB5816" i="5"/>
  <c r="BB5817" i="5"/>
  <c r="BB5818" i="5"/>
  <c r="BB5819" i="5"/>
  <c r="BB5820" i="5"/>
  <c r="BB5821" i="5"/>
  <c r="BB5822" i="5"/>
  <c r="BB5823" i="5"/>
  <c r="BB5824" i="5"/>
  <c r="BB5825" i="5"/>
  <c r="BB5826" i="5"/>
  <c r="BB5827" i="5"/>
  <c r="BB5828" i="5"/>
  <c r="BB5829" i="5"/>
  <c r="BB5830" i="5"/>
  <c r="BB5831" i="5"/>
  <c r="BB5832" i="5"/>
  <c r="BB5833" i="5"/>
  <c r="BB5834" i="5"/>
  <c r="BB5835" i="5"/>
  <c r="BB5836" i="5"/>
  <c r="BB5837" i="5"/>
  <c r="BB5838" i="5"/>
  <c r="BB5839" i="5"/>
  <c r="BB5840" i="5"/>
  <c r="BB5841" i="5"/>
  <c r="BB5842" i="5"/>
  <c r="BB5843" i="5"/>
  <c r="BB5844" i="5"/>
  <c r="BB5845" i="5"/>
  <c r="BB5846" i="5"/>
  <c r="BB5847" i="5"/>
  <c r="BB5848" i="5"/>
  <c r="BB5849" i="5"/>
  <c r="BB5850" i="5"/>
  <c r="BB5851" i="5"/>
  <c r="BB5852" i="5"/>
  <c r="BB5853" i="5"/>
  <c r="BB5854" i="5"/>
  <c r="BB5855" i="5"/>
  <c r="BB5856" i="5"/>
  <c r="BB5857" i="5"/>
  <c r="BB5858" i="5"/>
  <c r="BB5859" i="5"/>
  <c r="BB5860" i="5"/>
  <c r="BB5861" i="5"/>
  <c r="BB5862" i="5"/>
  <c r="BB5863" i="5"/>
  <c r="BB5864" i="5"/>
  <c r="BB5865" i="5"/>
  <c r="BB5866" i="5"/>
  <c r="BB5867" i="5"/>
  <c r="BB5868" i="5"/>
  <c r="BB5869" i="5"/>
  <c r="BB5870" i="5"/>
  <c r="BB5871" i="5"/>
  <c r="BB5872" i="5"/>
  <c r="BB5873" i="5"/>
  <c r="BB5874" i="5"/>
  <c r="BB5875" i="5"/>
  <c r="BB5876" i="5"/>
  <c r="BB5877" i="5"/>
  <c r="BB5878" i="5"/>
  <c r="BB5879" i="5"/>
  <c r="BB5880" i="5"/>
  <c r="BB5881" i="5"/>
  <c r="BB5882" i="5"/>
  <c r="BB5883" i="5"/>
  <c r="BB5884" i="5"/>
  <c r="BB5885" i="5"/>
  <c r="BB5886" i="5"/>
  <c r="BB5887" i="5"/>
  <c r="BB5888" i="5"/>
  <c r="BB5889" i="5"/>
  <c r="BB5890" i="5"/>
  <c r="BB5891" i="5"/>
  <c r="BB5892" i="5"/>
  <c r="BB5893" i="5"/>
  <c r="BB5894" i="5"/>
  <c r="BB5895" i="5"/>
  <c r="BB5896" i="5"/>
  <c r="BB5897" i="5"/>
  <c r="BB5898" i="5"/>
  <c r="BB5899" i="5"/>
  <c r="BB5900" i="5"/>
  <c r="BB5901" i="5"/>
  <c r="BB5902" i="5"/>
  <c r="BB5903" i="5"/>
  <c r="BB5904" i="5"/>
  <c r="BB5905" i="5"/>
  <c r="BB5906" i="5"/>
  <c r="BB5907" i="5"/>
  <c r="BB5908" i="5"/>
  <c r="BB5909" i="5"/>
  <c r="BB5910" i="5"/>
  <c r="BB5911" i="5"/>
  <c r="BB5912" i="5"/>
  <c r="BB5913" i="5"/>
  <c r="BB5914" i="5"/>
  <c r="BB5915" i="5"/>
  <c r="BB5916" i="5"/>
  <c r="BB5917" i="5"/>
  <c r="BB5918" i="5"/>
  <c r="BB5919" i="5"/>
  <c r="BB5920" i="5"/>
  <c r="BB5921" i="5"/>
  <c r="BB5922" i="5"/>
  <c r="BB5923" i="5"/>
  <c r="BB5924" i="5"/>
  <c r="BB5925" i="5"/>
  <c r="BB5926" i="5"/>
  <c r="BB5927" i="5"/>
  <c r="BB5928" i="5"/>
  <c r="BB5929" i="5"/>
  <c r="BB5930" i="5"/>
  <c r="BB5931" i="5"/>
  <c r="BB5932" i="5"/>
  <c r="BB5933" i="5"/>
  <c r="BB5934" i="5"/>
  <c r="BB5935" i="5"/>
  <c r="BB5936" i="5"/>
  <c r="BB5937" i="5"/>
  <c r="BB5938" i="5"/>
  <c r="BB5939" i="5"/>
  <c r="BB5940" i="5"/>
  <c r="BB5941" i="5"/>
  <c r="BB5942" i="5"/>
  <c r="BB5943" i="5"/>
  <c r="BB5944" i="5"/>
  <c r="BB5945" i="5"/>
  <c r="BB5946" i="5"/>
  <c r="BB5947" i="5"/>
  <c r="BB5948" i="5"/>
  <c r="BB5949" i="5"/>
  <c r="BB5950" i="5"/>
  <c r="BB5951" i="5"/>
  <c r="BB5952" i="5"/>
  <c r="BB5953" i="5"/>
  <c r="BB5954" i="5"/>
  <c r="BB5955" i="5"/>
  <c r="BB5956" i="5"/>
  <c r="BB5957" i="5"/>
  <c r="BB5958" i="5"/>
  <c r="BB5959" i="5"/>
  <c r="BB5960" i="5"/>
  <c r="BB5961" i="5"/>
  <c r="BB5962" i="5"/>
  <c r="BB5963" i="5"/>
  <c r="BB5964" i="5"/>
  <c r="BB5965" i="5"/>
  <c r="BB5966" i="5"/>
  <c r="BB5967" i="5"/>
  <c r="BB5968" i="5"/>
  <c r="BB5969" i="5"/>
  <c r="BB5970" i="5"/>
  <c r="BB5971" i="5"/>
  <c r="BB5972" i="5"/>
  <c r="BB5973" i="5"/>
  <c r="BB5974" i="5"/>
  <c r="BB5975" i="5"/>
  <c r="BB5976" i="5"/>
  <c r="BB5977" i="5"/>
  <c r="BB5978" i="5"/>
  <c r="BB5979" i="5"/>
  <c r="BB5980" i="5"/>
  <c r="BB5981" i="5"/>
  <c r="BB5982" i="5"/>
  <c r="BB5983" i="5"/>
  <c r="BB5984" i="5"/>
  <c r="BB5985" i="5"/>
  <c r="BB5986" i="5"/>
  <c r="BB5987" i="5"/>
  <c r="BB5988" i="5"/>
  <c r="BB5989" i="5"/>
  <c r="BB5990" i="5"/>
  <c r="BB5991" i="5"/>
  <c r="BB5992" i="5"/>
  <c r="BB5993" i="5"/>
  <c r="BB5994" i="5"/>
  <c r="BB5995" i="5"/>
  <c r="BB5996" i="5"/>
  <c r="BB5997" i="5"/>
  <c r="BB5998" i="5"/>
  <c r="BB5999" i="5"/>
  <c r="BB6000" i="5"/>
  <c r="BB6001" i="5"/>
  <c r="BB6002" i="5"/>
  <c r="BB6003" i="5"/>
  <c r="BB6004" i="5"/>
  <c r="BB6005" i="5"/>
  <c r="BB6006" i="5"/>
  <c r="BB6007" i="5"/>
  <c r="BB6008" i="5"/>
  <c r="BB6009" i="5"/>
  <c r="BB6010" i="5"/>
  <c r="BB6011" i="5"/>
  <c r="BB6012" i="5"/>
  <c r="BB6013" i="5"/>
  <c r="BB6014" i="5"/>
  <c r="BB6015" i="5"/>
  <c r="BB6016" i="5"/>
  <c r="BB6017" i="5"/>
  <c r="BB6018" i="5"/>
  <c r="BB6019" i="5"/>
  <c r="BB6020" i="5"/>
  <c r="BB6021" i="5"/>
  <c r="BB6022" i="5"/>
  <c r="BB6023" i="5"/>
  <c r="BB6024" i="5"/>
  <c r="BB6025" i="5"/>
  <c r="BB6026" i="5"/>
  <c r="BB6027" i="5"/>
  <c r="BB6028" i="5"/>
  <c r="BB6029" i="5"/>
  <c r="BB6030" i="5"/>
  <c r="BB6031" i="5"/>
  <c r="BB6032" i="5"/>
  <c r="BB6033" i="5"/>
  <c r="BB6034" i="5"/>
  <c r="BB6035" i="5"/>
  <c r="BB6036" i="5"/>
  <c r="BB6037" i="5"/>
  <c r="BB6038" i="5"/>
  <c r="BB6039" i="5"/>
  <c r="BB6040" i="5"/>
  <c r="BB6041" i="5"/>
  <c r="BB6042" i="5"/>
  <c r="BB6043" i="5"/>
  <c r="BB6044" i="5"/>
  <c r="BB6045" i="5"/>
  <c r="BB6046" i="5"/>
  <c r="BB6047" i="5"/>
  <c r="BB6048" i="5"/>
  <c r="BB6049" i="5"/>
  <c r="BB6050" i="5"/>
  <c r="BB6051" i="5"/>
  <c r="BB6052" i="5"/>
  <c r="BB6053" i="5"/>
  <c r="BB6054" i="5"/>
  <c r="BB6055" i="5"/>
  <c r="BB6056" i="5"/>
  <c r="BB6057" i="5"/>
  <c r="BB6058" i="5"/>
  <c r="BB6059" i="5"/>
  <c r="BB6060" i="5"/>
  <c r="BB6061" i="5"/>
  <c r="BB6062" i="5"/>
  <c r="BB6063" i="5"/>
  <c r="BB6064" i="5"/>
  <c r="BB6065" i="5"/>
  <c r="BB6066" i="5"/>
  <c r="BB6067" i="5"/>
  <c r="BB6068" i="5"/>
  <c r="BB6069" i="5"/>
  <c r="BB6070" i="5"/>
  <c r="BB6071" i="5"/>
  <c r="BB6072" i="5"/>
  <c r="BB6073" i="5"/>
  <c r="BB6074" i="5"/>
  <c r="BB6075" i="5"/>
  <c r="BB6076" i="5"/>
  <c r="BB6077" i="5"/>
  <c r="BB6078" i="5"/>
  <c r="BB6079" i="5"/>
  <c r="BB6080" i="5"/>
  <c r="BB6081" i="5"/>
  <c r="BB6082" i="5"/>
  <c r="BB6083" i="5"/>
  <c r="BB6084" i="5"/>
  <c r="BB6085" i="5"/>
  <c r="BB6086" i="5"/>
  <c r="BB6087" i="5"/>
  <c r="BB6088" i="5"/>
  <c r="BB6089" i="5"/>
  <c r="BB6090" i="5"/>
  <c r="BB6091" i="5"/>
  <c r="BB6092" i="5"/>
  <c r="BB6093" i="5"/>
  <c r="BB6094" i="5"/>
  <c r="BB6095" i="5"/>
  <c r="BB6096" i="5"/>
  <c r="BB6097" i="5"/>
  <c r="BB6098" i="5"/>
  <c r="BB6099" i="5"/>
  <c r="BB6100" i="5"/>
  <c r="BB6101" i="5"/>
  <c r="BB6102" i="5"/>
  <c r="BB6103" i="5"/>
  <c r="BB6104" i="5"/>
  <c r="BB6105" i="5"/>
  <c r="BB6106" i="5"/>
  <c r="BB6107" i="5"/>
  <c r="BB6108" i="5"/>
  <c r="BB6109" i="5"/>
  <c r="BB6110" i="5"/>
  <c r="BB6111" i="5"/>
  <c r="BB6112" i="5"/>
  <c r="BB6113" i="5"/>
  <c r="BB6114" i="5"/>
  <c r="BB6115" i="5"/>
  <c r="BB6116" i="5"/>
  <c r="BB6117" i="5"/>
  <c r="BB6118" i="5"/>
  <c r="BB6119" i="5"/>
  <c r="BB6120" i="5"/>
  <c r="BB6121" i="5"/>
  <c r="BB6122" i="5"/>
  <c r="BB6123" i="5"/>
  <c r="BB6124" i="5"/>
  <c r="BB6125" i="5"/>
  <c r="BB6126" i="5"/>
  <c r="BB6127" i="5"/>
  <c r="BB6128" i="5"/>
  <c r="BB6129" i="5"/>
  <c r="BB6130" i="5"/>
  <c r="BB6131" i="5"/>
  <c r="BB6132" i="5"/>
  <c r="BB6133" i="5"/>
  <c r="BB6134" i="5"/>
  <c r="BB6135" i="5"/>
  <c r="BB6136" i="5"/>
  <c r="BB6137" i="5"/>
  <c r="BB6138" i="5"/>
  <c r="BB6139" i="5"/>
  <c r="BB6140" i="5"/>
  <c r="BB6141" i="5"/>
  <c r="BB6142" i="5"/>
  <c r="BB6143" i="5"/>
  <c r="BB6144" i="5"/>
  <c r="BB6145" i="5"/>
  <c r="BB6146" i="5"/>
  <c r="BB6147" i="5"/>
  <c r="BB6148" i="5"/>
  <c r="BB6149" i="5"/>
  <c r="BB6150" i="5"/>
  <c r="BB6151" i="5"/>
  <c r="BB6152" i="5"/>
  <c r="BB6153" i="5"/>
  <c r="BB6154" i="5"/>
  <c r="BB6155" i="5"/>
  <c r="BB6156" i="5"/>
  <c r="BB6157" i="5"/>
  <c r="BB6158" i="5"/>
  <c r="BB6159" i="5"/>
  <c r="BB6160" i="5"/>
  <c r="BB6161" i="5"/>
  <c r="BB6162" i="5"/>
  <c r="BB6163" i="5"/>
  <c r="BB6164" i="5"/>
  <c r="BB6165" i="5"/>
  <c r="BB6166" i="5"/>
  <c r="BB6167" i="5"/>
  <c r="BB6168" i="5"/>
  <c r="BB6169" i="5"/>
  <c r="BB6170" i="5"/>
  <c r="BB6171" i="5"/>
  <c r="BB6172" i="5"/>
  <c r="BB6173" i="5"/>
  <c r="BB6174" i="5"/>
  <c r="BB6175" i="5"/>
  <c r="BB6176" i="5"/>
  <c r="BB6177" i="5"/>
  <c r="BB6178" i="5"/>
  <c r="BB6179" i="5"/>
  <c r="BB6180" i="5"/>
  <c r="BB6181" i="5"/>
  <c r="BB6182" i="5"/>
  <c r="BB6183" i="5"/>
  <c r="BB6184" i="5"/>
  <c r="BB6185" i="5"/>
  <c r="BB6186" i="5"/>
  <c r="BB6187" i="5"/>
  <c r="BB6188" i="5"/>
  <c r="BB6189" i="5"/>
  <c r="BB6190" i="5"/>
  <c r="BB6191" i="5"/>
  <c r="BB6192" i="5"/>
  <c r="BB6193" i="5"/>
  <c r="BB6194" i="5"/>
  <c r="BB6195" i="5"/>
  <c r="BB6196" i="5"/>
  <c r="BB6197" i="5"/>
  <c r="BB6198" i="5"/>
  <c r="BB6199" i="5"/>
  <c r="BB6200" i="5"/>
  <c r="BB6201" i="5"/>
  <c r="BB6202" i="5"/>
  <c r="BB6203" i="5"/>
  <c r="BB6204" i="5"/>
  <c r="BB6205" i="5"/>
  <c r="BB6206" i="5"/>
  <c r="BB6207" i="5"/>
  <c r="BB6208" i="5"/>
  <c r="BB6209" i="5"/>
  <c r="BB6210" i="5"/>
  <c r="BB6211" i="5"/>
  <c r="BB6212" i="5"/>
  <c r="BB6213" i="5"/>
  <c r="BB6214" i="5"/>
  <c r="BB6215" i="5"/>
  <c r="BB6216" i="5"/>
  <c r="BB6217" i="5"/>
  <c r="BB6218" i="5"/>
  <c r="BB6219" i="5"/>
  <c r="BB6220" i="5"/>
  <c r="BB6221" i="5"/>
  <c r="BB6222" i="5"/>
  <c r="BB6223" i="5"/>
  <c r="BB6224" i="5"/>
  <c r="BB6225" i="5"/>
  <c r="BB6226" i="5"/>
  <c r="BB6227" i="5"/>
  <c r="BB6228" i="5"/>
  <c r="BB6229" i="5"/>
  <c r="BB6230" i="5"/>
  <c r="BB6231" i="5"/>
  <c r="BB6232" i="5"/>
  <c r="BB6233" i="5"/>
  <c r="BB6234" i="5"/>
  <c r="BB6235" i="5"/>
  <c r="BB6236" i="5"/>
  <c r="BB6237" i="5"/>
  <c r="BB6238" i="5"/>
  <c r="BB6239" i="5"/>
  <c r="BB6240" i="5"/>
  <c r="BB6241" i="5"/>
  <c r="BB6242" i="5"/>
  <c r="BB6243" i="5"/>
  <c r="BB6244" i="5"/>
  <c r="BB6245" i="5"/>
  <c r="BB6246" i="5"/>
  <c r="BB6247" i="5"/>
  <c r="BB6248" i="5"/>
  <c r="BB6249" i="5"/>
  <c r="BB6250" i="5"/>
  <c r="BB6251" i="5"/>
  <c r="BB6252" i="5"/>
  <c r="BB6253" i="5"/>
  <c r="BB6254" i="5"/>
  <c r="BB6255" i="5"/>
  <c r="BB6256" i="5"/>
  <c r="BB6257" i="5"/>
  <c r="BB6258" i="5"/>
  <c r="BB6259" i="5"/>
  <c r="BB6260" i="5"/>
  <c r="BB6261" i="5"/>
  <c r="BB6262" i="5"/>
  <c r="BB6263" i="5"/>
  <c r="BB6264" i="5"/>
  <c r="BB6265" i="5"/>
  <c r="BB6266" i="5"/>
  <c r="BB6267" i="5"/>
  <c r="BB6268" i="5"/>
  <c r="BB6269" i="5"/>
  <c r="BB6270" i="5"/>
  <c r="BB6271" i="5"/>
  <c r="BB6272" i="5"/>
  <c r="BB6273" i="5"/>
  <c r="BB6274" i="5"/>
  <c r="BB6275" i="5"/>
  <c r="BB6276" i="5"/>
  <c r="BB6277" i="5"/>
  <c r="BB6278" i="5"/>
  <c r="BB6279" i="5"/>
  <c r="BB6280" i="5"/>
  <c r="BB6281" i="5"/>
  <c r="BB6282" i="5"/>
  <c r="BB6283" i="5"/>
  <c r="BB6284" i="5"/>
  <c r="BB6285" i="5"/>
  <c r="BB6286" i="5"/>
  <c r="BB6287" i="5"/>
  <c r="BB6288" i="5"/>
  <c r="BB6289" i="5"/>
  <c r="BB6290" i="5"/>
  <c r="BB6291" i="5"/>
  <c r="BB6292" i="5"/>
  <c r="BB6293" i="5"/>
  <c r="BB6294" i="5"/>
  <c r="BB6295" i="5"/>
  <c r="BB6296" i="5"/>
  <c r="BB6297" i="5"/>
  <c r="BB6298" i="5"/>
  <c r="BB6299" i="5"/>
  <c r="BB6300" i="5"/>
  <c r="BB6301" i="5"/>
  <c r="BB6302" i="5"/>
  <c r="BB6303" i="5"/>
  <c r="BB6304" i="5"/>
  <c r="BB6305" i="5"/>
  <c r="BB6306" i="5"/>
  <c r="BB6307" i="5"/>
  <c r="BB6308" i="5"/>
  <c r="BB6309" i="5"/>
  <c r="BB6310" i="5"/>
  <c r="BB6311" i="5"/>
  <c r="BB6312" i="5"/>
  <c r="BB6313" i="5"/>
  <c r="BB6314" i="5"/>
  <c r="BB6315" i="5"/>
  <c r="BB6316" i="5"/>
  <c r="BB6317" i="5"/>
  <c r="BB6318" i="5"/>
  <c r="BB6319" i="5"/>
  <c r="BB6320" i="5"/>
  <c r="BB6321" i="5"/>
  <c r="BB6322" i="5"/>
  <c r="BB6323" i="5"/>
  <c r="BB6324" i="5"/>
  <c r="BB6325" i="5"/>
  <c r="BB6326" i="5"/>
  <c r="BB6327" i="5"/>
  <c r="BB6328" i="5"/>
  <c r="BB6329" i="5"/>
  <c r="BB6330" i="5"/>
  <c r="BB6331" i="5"/>
  <c r="BB6332" i="5"/>
  <c r="BB6333" i="5"/>
  <c r="BB6334" i="5"/>
  <c r="BB6335" i="5"/>
  <c r="BB6336" i="5"/>
  <c r="BB6337" i="5"/>
  <c r="BB6338" i="5"/>
  <c r="BB6339" i="5"/>
  <c r="BB6340" i="5"/>
  <c r="BB6341" i="5"/>
  <c r="BB6342" i="5"/>
  <c r="BB6343" i="5"/>
  <c r="BB6344" i="5"/>
  <c r="BB6345" i="5"/>
  <c r="BB6346" i="5"/>
  <c r="BB6347" i="5"/>
  <c r="BB6348" i="5"/>
  <c r="BB6349" i="5"/>
  <c r="BB6350" i="5"/>
  <c r="BB6351" i="5"/>
  <c r="BB6352" i="5"/>
  <c r="BB6353" i="5"/>
  <c r="BB6354" i="5"/>
  <c r="BB6355" i="5"/>
  <c r="BB6356" i="5"/>
  <c r="BB6357" i="5"/>
  <c r="BB6358" i="5"/>
  <c r="BB6359" i="5"/>
  <c r="BB6360" i="5"/>
  <c r="BB6361" i="5"/>
  <c r="BB6362" i="5"/>
  <c r="BB6363" i="5"/>
  <c r="BB6364" i="5"/>
  <c r="BB6365" i="5"/>
  <c r="BB6366" i="5"/>
  <c r="BB6367" i="5"/>
  <c r="BB6368" i="5"/>
  <c r="BB6369" i="5"/>
  <c r="BB6370" i="5"/>
  <c r="BB6371" i="5"/>
  <c r="BB6372" i="5"/>
  <c r="BB6373" i="5"/>
  <c r="BB6374" i="5"/>
  <c r="BB6375" i="5"/>
  <c r="BB6376" i="5"/>
  <c r="BB6377" i="5"/>
  <c r="BB6378" i="5"/>
  <c r="BB6379" i="5"/>
  <c r="BB6380" i="5"/>
  <c r="BB6381" i="5"/>
  <c r="BB6382" i="5"/>
  <c r="BB6383" i="5"/>
  <c r="BB6384" i="5"/>
  <c r="BB6385" i="5"/>
  <c r="BB6386" i="5"/>
  <c r="BB6387" i="5"/>
  <c r="BB6388" i="5"/>
  <c r="BB6389" i="5"/>
  <c r="BB6390" i="5"/>
  <c r="BB6391" i="5"/>
  <c r="BB6392" i="5"/>
  <c r="BB6393" i="5"/>
  <c r="BB6394" i="5"/>
  <c r="BB6395" i="5"/>
  <c r="BB6396" i="5"/>
  <c r="BB6397" i="5"/>
  <c r="BB6398" i="5"/>
  <c r="BB6399" i="5"/>
  <c r="BB6400" i="5"/>
  <c r="BB6401" i="5"/>
  <c r="BB6402" i="5"/>
  <c r="BB6403" i="5"/>
  <c r="BB6404" i="5"/>
  <c r="BB6405" i="5"/>
  <c r="BB6406" i="5"/>
  <c r="BB6407" i="5"/>
  <c r="BB6408" i="5"/>
  <c r="BB6409" i="5"/>
  <c r="BB6410" i="5"/>
  <c r="BB6411" i="5"/>
  <c r="BB6412" i="5"/>
  <c r="BB6413" i="5"/>
  <c r="BB6414" i="5"/>
  <c r="BB6415" i="5"/>
  <c r="BB6416" i="5"/>
  <c r="BB6417" i="5"/>
  <c r="BB6418" i="5"/>
  <c r="BB6419" i="5"/>
  <c r="BB6420" i="5"/>
  <c r="BB6421" i="5"/>
  <c r="BB6422" i="5"/>
  <c r="BB6423" i="5"/>
  <c r="BB6424" i="5"/>
  <c r="BB6425" i="5"/>
  <c r="BB6426" i="5"/>
  <c r="BB6427" i="5"/>
  <c r="BB6428" i="5"/>
  <c r="BB6429" i="5"/>
  <c r="BB6430" i="5"/>
  <c r="BB6431" i="5"/>
  <c r="BB6432" i="5"/>
  <c r="BB6433" i="5"/>
  <c r="BB6434" i="5"/>
  <c r="BB6435" i="5"/>
  <c r="BB6436" i="5"/>
  <c r="BB6437" i="5"/>
  <c r="BB6438" i="5"/>
  <c r="BB6439" i="5"/>
  <c r="BB6440" i="5"/>
  <c r="BB6441" i="5"/>
  <c r="BB6442" i="5"/>
  <c r="BB6443" i="5"/>
  <c r="BB6444" i="5"/>
  <c r="BB6445" i="5"/>
  <c r="BB6446" i="5"/>
  <c r="BB6447" i="5"/>
  <c r="BB6448" i="5"/>
  <c r="BB6449" i="5"/>
  <c r="BB6450" i="5"/>
  <c r="BB6451" i="5"/>
  <c r="BB6452" i="5"/>
  <c r="BB6453" i="5"/>
  <c r="BB6454" i="5"/>
  <c r="BB6455" i="5"/>
  <c r="BB6456" i="5"/>
  <c r="BB6457" i="5"/>
  <c r="BB6458" i="5"/>
  <c r="BB6459" i="5"/>
  <c r="BB6460" i="5"/>
  <c r="BB6461" i="5"/>
  <c r="BB6462" i="5"/>
  <c r="BB6463" i="5"/>
  <c r="BB6464" i="5"/>
  <c r="BB6465" i="5"/>
  <c r="BB6466" i="5"/>
  <c r="BB6467" i="5"/>
  <c r="BB6468" i="5"/>
  <c r="BB6469" i="5"/>
  <c r="BB6470" i="5"/>
  <c r="BB6471" i="5"/>
  <c r="BB6472" i="5"/>
  <c r="BB6473" i="5"/>
  <c r="BB6474" i="5"/>
  <c r="BB6475" i="5"/>
  <c r="BB6476" i="5"/>
  <c r="BB6477" i="5"/>
  <c r="BB6478" i="5"/>
  <c r="BB6479" i="5"/>
  <c r="BB6480" i="5"/>
  <c r="BB6481" i="5"/>
  <c r="BB6482" i="5"/>
  <c r="BB6483" i="5"/>
  <c r="BB6484" i="5"/>
  <c r="BB6485" i="5"/>
  <c r="BB6486" i="5"/>
  <c r="BB6487" i="5"/>
  <c r="BB6488" i="5"/>
  <c r="BB6489" i="5"/>
  <c r="BB6490" i="5"/>
  <c r="BB6491" i="5"/>
  <c r="BB6492" i="5"/>
  <c r="BB6493" i="5"/>
  <c r="BB6494" i="5"/>
  <c r="BB6495" i="5"/>
  <c r="BB6496" i="5"/>
  <c r="BB6497" i="5"/>
  <c r="BB6498" i="5"/>
  <c r="BB6499" i="5"/>
  <c r="BB6500" i="5"/>
  <c r="BB6501" i="5"/>
  <c r="BB6502" i="5"/>
  <c r="BB6503" i="5"/>
  <c r="BB6504" i="5"/>
  <c r="BB6505" i="5"/>
  <c r="BB6506" i="5"/>
  <c r="BB6507" i="5"/>
  <c r="BB6508" i="5"/>
  <c r="BB6509" i="5"/>
  <c r="BB6510" i="5"/>
  <c r="BB6511" i="5"/>
  <c r="BB6512" i="5"/>
  <c r="BB6513" i="5"/>
  <c r="BB6514" i="5"/>
  <c r="BB6515" i="5"/>
  <c r="BB6516" i="5"/>
  <c r="BB6517" i="5"/>
  <c r="BB6518" i="5"/>
  <c r="BB6519" i="5"/>
  <c r="BB6520" i="5"/>
  <c r="BB6521" i="5"/>
  <c r="BB6522" i="5"/>
  <c r="BB6523" i="5"/>
  <c r="BB6524" i="5"/>
  <c r="BB6525" i="5"/>
  <c r="BB6526" i="5"/>
  <c r="BB6527" i="5"/>
  <c r="BB6528" i="5"/>
  <c r="BB6529" i="5"/>
  <c r="BB6530" i="5"/>
  <c r="BB6531" i="5"/>
  <c r="BB6532" i="5"/>
  <c r="BB6533" i="5"/>
  <c r="BB6534" i="5"/>
  <c r="BB6535" i="5"/>
  <c r="BB6536" i="5"/>
  <c r="BB6537" i="5"/>
  <c r="BB6538" i="5"/>
  <c r="BB6539" i="5"/>
  <c r="BB6540" i="5"/>
  <c r="BB6541" i="5"/>
  <c r="BB6542" i="5"/>
  <c r="BB6543" i="5"/>
  <c r="BB6544" i="5"/>
  <c r="BB6545" i="5"/>
  <c r="BB6546" i="5"/>
  <c r="BB6547" i="5"/>
  <c r="BB6548" i="5"/>
  <c r="BB6549" i="5"/>
  <c r="BB6550" i="5"/>
  <c r="BB6551" i="5"/>
  <c r="BB6552" i="5"/>
  <c r="BB6553" i="5"/>
  <c r="BB6554" i="5"/>
  <c r="BB6555" i="5"/>
  <c r="BB6556" i="5"/>
  <c r="BB6557" i="5"/>
  <c r="BB6558" i="5"/>
  <c r="BB6559" i="5"/>
  <c r="BB6560" i="5"/>
  <c r="BB6561" i="5"/>
  <c r="BB6562" i="5"/>
  <c r="BB6563" i="5"/>
  <c r="BB6564" i="5"/>
  <c r="BB6565" i="5"/>
  <c r="BB6566" i="5"/>
  <c r="BB6567" i="5"/>
  <c r="BB6568" i="5"/>
  <c r="BB6569" i="5"/>
  <c r="BB6570" i="5"/>
  <c r="BB6571" i="5"/>
  <c r="BB6572" i="5"/>
  <c r="BB6573" i="5"/>
  <c r="BB6574" i="5"/>
  <c r="BB6575" i="5"/>
  <c r="BB6576" i="5"/>
  <c r="BB6577" i="5"/>
  <c r="BB6578" i="5"/>
  <c r="BB6579" i="5"/>
  <c r="BB6580" i="5"/>
  <c r="BB6581" i="5"/>
  <c r="BB6582" i="5"/>
  <c r="BB6583" i="5"/>
  <c r="BB6584" i="5"/>
  <c r="BB6585" i="5"/>
  <c r="BB6586" i="5"/>
  <c r="BB6587" i="5"/>
  <c r="BB6588" i="5"/>
  <c r="BB6589" i="5"/>
  <c r="BB6590" i="5"/>
  <c r="BB6591" i="5"/>
  <c r="BB6592" i="5"/>
  <c r="BB6593" i="5"/>
  <c r="BB6594" i="5"/>
  <c r="BB6595" i="5"/>
  <c r="BB6596" i="5"/>
  <c r="BB6597" i="5"/>
  <c r="BB6598" i="5"/>
  <c r="BB6599" i="5"/>
  <c r="BB6600" i="5"/>
  <c r="BB6601" i="5"/>
  <c r="BB6602" i="5"/>
  <c r="BB6603" i="5"/>
  <c r="BB6604" i="5"/>
  <c r="BB6605" i="5"/>
  <c r="BB6606" i="5"/>
  <c r="BB6607" i="5"/>
  <c r="BB6608" i="5"/>
  <c r="BB6609" i="5"/>
  <c r="BB6610" i="5"/>
  <c r="BB6611" i="5"/>
  <c r="BB6612" i="5"/>
  <c r="BB6613" i="5"/>
  <c r="BB6614" i="5"/>
  <c r="BB6615" i="5"/>
  <c r="BB6616" i="5"/>
  <c r="BB6617" i="5"/>
  <c r="BB6618" i="5"/>
  <c r="BB6619" i="5"/>
  <c r="BB6620" i="5"/>
  <c r="BB6621" i="5"/>
  <c r="BB6622" i="5"/>
  <c r="BB6623" i="5"/>
  <c r="BB6624" i="5"/>
  <c r="BB6625" i="5"/>
  <c r="BB6626" i="5"/>
  <c r="BB6627" i="5"/>
  <c r="BB6628" i="5"/>
  <c r="BB6629" i="5"/>
  <c r="BB6630" i="5"/>
  <c r="BB6631" i="5"/>
  <c r="BB6632" i="5"/>
  <c r="BB6633" i="5"/>
  <c r="BB6634" i="5"/>
  <c r="BB6635" i="5"/>
  <c r="BB6636" i="5"/>
  <c r="BB6637" i="5"/>
  <c r="BB6638" i="5"/>
  <c r="BB6639" i="5"/>
  <c r="BB6640" i="5"/>
  <c r="BB6641" i="5"/>
  <c r="BB6642" i="5"/>
  <c r="BB6643" i="5"/>
  <c r="BB6644" i="5"/>
  <c r="BB6645" i="5"/>
  <c r="BB6646" i="5"/>
  <c r="BB6647" i="5"/>
  <c r="BB6648" i="5"/>
  <c r="BB6649" i="5"/>
  <c r="BB6650" i="5"/>
  <c r="BB6651" i="5"/>
  <c r="BB6652" i="5"/>
  <c r="BB6653" i="5"/>
  <c r="BB6654" i="5"/>
  <c r="BB6655" i="5"/>
  <c r="BB6656" i="5"/>
  <c r="BB6657" i="5"/>
  <c r="BB6658" i="5"/>
  <c r="BB6659" i="5"/>
  <c r="BB6660" i="5"/>
  <c r="BB6661" i="5"/>
  <c r="BB6662" i="5"/>
  <c r="BB6663" i="5"/>
  <c r="BB6664" i="5"/>
  <c r="BB6665" i="5"/>
  <c r="BB6666" i="5"/>
  <c r="BB6667" i="5"/>
  <c r="BB6668" i="5"/>
  <c r="BB6669" i="5"/>
  <c r="BB6670" i="5"/>
  <c r="BB6671" i="5"/>
  <c r="BB6672" i="5"/>
  <c r="BB6673" i="5"/>
  <c r="BB6674" i="5"/>
  <c r="BB6675" i="5"/>
  <c r="BB6676" i="5"/>
  <c r="BB6677" i="5"/>
  <c r="BB6678" i="5"/>
  <c r="BB6679" i="5"/>
  <c r="BB6680" i="5"/>
  <c r="BB6681" i="5"/>
  <c r="BB6682" i="5"/>
  <c r="BB6683" i="5"/>
  <c r="BB6684" i="5"/>
  <c r="BB6685" i="5"/>
  <c r="BB6686" i="5"/>
  <c r="BB6687" i="5"/>
  <c r="BB6688" i="5"/>
  <c r="BB6689" i="5"/>
  <c r="BB6690" i="5"/>
  <c r="BB6691" i="5"/>
  <c r="BB6692" i="5"/>
  <c r="BB6693" i="5"/>
  <c r="BB6694" i="5"/>
  <c r="BB6695" i="5"/>
  <c r="BB6696" i="5"/>
  <c r="BB6697" i="5"/>
  <c r="BB6698" i="5"/>
  <c r="BB6699" i="5"/>
  <c r="BB6700" i="5"/>
  <c r="BB6701" i="5"/>
  <c r="BB6702" i="5"/>
  <c r="BB6703" i="5"/>
  <c r="BB6704" i="5"/>
  <c r="BB6705" i="5"/>
  <c r="BB6706" i="5"/>
  <c r="BB6707" i="5"/>
  <c r="BB6708" i="5"/>
  <c r="BB6709" i="5"/>
  <c r="BB6710" i="5"/>
  <c r="BB6711" i="5"/>
  <c r="BB6712" i="5"/>
  <c r="BB6713" i="5"/>
  <c r="BB6714" i="5"/>
  <c r="BB6715" i="5"/>
  <c r="BB6716" i="5"/>
  <c r="BB6717" i="5"/>
  <c r="BB6718" i="5"/>
  <c r="BB6719" i="5"/>
  <c r="BB6720" i="5"/>
  <c r="BB6721" i="5"/>
  <c r="BB6722" i="5"/>
  <c r="BB6723" i="5"/>
  <c r="BB6724" i="5"/>
  <c r="BB6725" i="5"/>
  <c r="BB6726" i="5"/>
  <c r="BB6727" i="5"/>
  <c r="BB6728" i="5"/>
  <c r="BB6729" i="5"/>
  <c r="BB6730" i="5"/>
  <c r="BB6731" i="5"/>
  <c r="BB6732" i="5"/>
  <c r="BB6733" i="5"/>
  <c r="BB6734" i="5"/>
  <c r="BB6735" i="5"/>
  <c r="BB6736" i="5"/>
  <c r="BB6737" i="5"/>
  <c r="BB6738" i="5"/>
  <c r="BB6739" i="5"/>
  <c r="BB6740" i="5"/>
  <c r="BB6741" i="5"/>
  <c r="BB6742" i="5"/>
  <c r="BB6743" i="5"/>
  <c r="BB6744" i="5"/>
  <c r="BB6745" i="5"/>
  <c r="BB6746" i="5"/>
  <c r="BB6747" i="5"/>
  <c r="BB6748" i="5"/>
  <c r="BB6749" i="5"/>
  <c r="BB6750" i="5"/>
  <c r="BB6751" i="5"/>
  <c r="BB6752" i="5"/>
  <c r="BB6753" i="5"/>
  <c r="BB6754" i="5"/>
  <c r="BB6755" i="5"/>
  <c r="BB6756" i="5"/>
  <c r="BB6757" i="5"/>
  <c r="BB6758" i="5"/>
  <c r="BB6759" i="5"/>
  <c r="BB6760" i="5"/>
  <c r="BB6761" i="5"/>
  <c r="BB6762" i="5"/>
  <c r="BB6763" i="5"/>
  <c r="BB6764" i="5"/>
  <c r="BB6765" i="5"/>
  <c r="BB6766" i="5"/>
  <c r="BB6767" i="5"/>
  <c r="BB6768" i="5"/>
  <c r="BB6769" i="5"/>
  <c r="BB6770" i="5"/>
  <c r="BB6771" i="5"/>
  <c r="BB6772" i="5"/>
  <c r="BB6773" i="5"/>
  <c r="BB6774" i="5"/>
  <c r="BB6775" i="5"/>
  <c r="BB6776" i="5"/>
  <c r="BB6777" i="5"/>
  <c r="BB6778" i="5"/>
  <c r="BB6779" i="5"/>
  <c r="BB6780" i="5"/>
  <c r="BB6781" i="5"/>
  <c r="BB6782" i="5"/>
  <c r="BB6783" i="5"/>
  <c r="BB6784" i="5"/>
  <c r="BB6785" i="5"/>
  <c r="BB6786" i="5"/>
  <c r="BB6787" i="5"/>
  <c r="BB6788" i="5"/>
  <c r="BB6789" i="5"/>
  <c r="BB6790" i="5"/>
  <c r="BB6791" i="5"/>
  <c r="BB6792" i="5"/>
  <c r="BB6793" i="5"/>
  <c r="BB6794" i="5"/>
  <c r="BB6795" i="5"/>
  <c r="BB6796" i="5"/>
  <c r="BB6797" i="5"/>
  <c r="BB6798" i="5"/>
  <c r="BB6799" i="5"/>
  <c r="BB6800" i="5"/>
  <c r="BB6801" i="5"/>
  <c r="BB6802" i="5"/>
  <c r="BB6803" i="5"/>
  <c r="BB6804" i="5"/>
  <c r="BB6805" i="5"/>
  <c r="BB6806" i="5"/>
  <c r="BB6807" i="5"/>
  <c r="BB6808" i="5"/>
  <c r="BB6809" i="5"/>
  <c r="BB6810" i="5"/>
  <c r="BB6811" i="5"/>
  <c r="BB6812" i="5"/>
  <c r="BB6813" i="5"/>
  <c r="BB6814" i="5"/>
  <c r="BB6815" i="5"/>
  <c r="BB6816" i="5"/>
  <c r="BB6817" i="5"/>
  <c r="BB6818" i="5"/>
  <c r="BB6819" i="5"/>
  <c r="BB6820" i="5"/>
  <c r="BB6821" i="5"/>
  <c r="BB6822" i="5"/>
  <c r="BB6823" i="5"/>
  <c r="BB6824" i="5"/>
  <c r="BB6825" i="5"/>
  <c r="BB6826" i="5"/>
  <c r="BB6827" i="5"/>
  <c r="BB6828" i="5"/>
  <c r="BB6829" i="5"/>
  <c r="BB6830" i="5"/>
  <c r="BB6831" i="5"/>
  <c r="BB6832" i="5"/>
  <c r="BB6833" i="5"/>
  <c r="BB6834" i="5"/>
  <c r="BB6835" i="5"/>
  <c r="BB6836" i="5"/>
  <c r="BB6837" i="5"/>
  <c r="BB6838" i="5"/>
  <c r="BB6839" i="5"/>
  <c r="BB6840" i="5"/>
  <c r="BB6841" i="5"/>
  <c r="BB6842" i="5"/>
  <c r="BB6843" i="5"/>
  <c r="BB6844" i="5"/>
  <c r="BB6845" i="5"/>
  <c r="BB6846" i="5"/>
  <c r="BB6847" i="5"/>
  <c r="BB6848" i="5"/>
  <c r="BB6849" i="5"/>
  <c r="BB6850" i="5"/>
  <c r="BB6851" i="5"/>
  <c r="BB6852" i="5"/>
  <c r="BB6853" i="5"/>
  <c r="BB6854" i="5"/>
  <c r="BB6855" i="5"/>
  <c r="BB6856" i="5"/>
  <c r="BB6857" i="5"/>
  <c r="BB6858" i="5"/>
  <c r="BB6859" i="5"/>
  <c r="BB6860" i="5"/>
  <c r="BB6861" i="5"/>
  <c r="BB6862" i="5"/>
  <c r="BB6863" i="5"/>
  <c r="BB6864" i="5"/>
  <c r="BB6865" i="5"/>
  <c r="BB6866" i="5"/>
  <c r="BB6867" i="5"/>
  <c r="BB6868" i="5"/>
  <c r="BB6869" i="5"/>
  <c r="BB6870" i="5"/>
  <c r="BB6871" i="5"/>
  <c r="BB6872" i="5"/>
  <c r="BB6873" i="5"/>
  <c r="BB6874" i="5"/>
  <c r="BB6875" i="5"/>
  <c r="BB6876" i="5"/>
  <c r="BB6877" i="5"/>
  <c r="BB6878" i="5"/>
  <c r="BB6879" i="5"/>
  <c r="BB6880" i="5"/>
  <c r="BB6881" i="5"/>
  <c r="BB6882" i="5"/>
  <c r="BB6883" i="5"/>
  <c r="BB6884" i="5"/>
  <c r="BB6885" i="5"/>
  <c r="BB6886" i="5"/>
  <c r="BB6887" i="5"/>
  <c r="BB6888" i="5"/>
  <c r="BB6889" i="5"/>
  <c r="BB6890" i="5"/>
  <c r="BB6891" i="5"/>
  <c r="BB6892" i="5"/>
  <c r="BB6893" i="5"/>
  <c r="BB6894" i="5"/>
  <c r="BB6895" i="5"/>
  <c r="BB6896" i="5"/>
  <c r="BB6897" i="5"/>
  <c r="BB6898" i="5"/>
  <c r="BB6899" i="5"/>
  <c r="BB6900" i="5"/>
  <c r="BB6901" i="5"/>
  <c r="BB6902" i="5"/>
  <c r="BB6903" i="5"/>
  <c r="BB6904" i="5"/>
  <c r="BB6905" i="5"/>
  <c r="BB6906" i="5"/>
  <c r="BB6907" i="5"/>
  <c r="BB6908" i="5"/>
  <c r="BB6909" i="5"/>
  <c r="BB6910" i="5"/>
  <c r="BB6911" i="5"/>
  <c r="BB6912" i="5"/>
  <c r="BB6913" i="5"/>
  <c r="BB6914" i="5"/>
  <c r="BB6915" i="5"/>
  <c r="BB6916" i="5"/>
  <c r="BB6917" i="5"/>
  <c r="BB6918" i="5"/>
  <c r="BB6919" i="5"/>
  <c r="BB6920" i="5"/>
  <c r="BB6921" i="5"/>
  <c r="BB6922" i="5"/>
  <c r="BB6923" i="5"/>
  <c r="BB6924" i="5"/>
  <c r="BB6925" i="5"/>
  <c r="BB6926" i="5"/>
  <c r="BB6927" i="5"/>
  <c r="BB6928" i="5"/>
  <c r="BB6929" i="5"/>
  <c r="BB6930" i="5"/>
  <c r="BB6931" i="5"/>
  <c r="BB6932" i="5"/>
  <c r="BB6933" i="5"/>
  <c r="BB6934" i="5"/>
  <c r="BB6935" i="5"/>
  <c r="BB6936" i="5"/>
  <c r="BB6937" i="5"/>
  <c r="BB6938" i="5"/>
  <c r="BB6939" i="5"/>
  <c r="BB6940" i="5"/>
  <c r="BB6941" i="5"/>
  <c r="BB6942" i="5"/>
  <c r="BB6943" i="5"/>
  <c r="BB6944" i="5"/>
  <c r="BB6945" i="5"/>
  <c r="BB6946" i="5"/>
  <c r="BB6947" i="5"/>
  <c r="BB6948" i="5"/>
  <c r="BB6949" i="5"/>
  <c r="BB6950" i="5"/>
  <c r="BB6951" i="5"/>
  <c r="BB6952" i="5"/>
  <c r="BB6953" i="5"/>
  <c r="BB6954" i="5"/>
  <c r="BB6955" i="5"/>
  <c r="BB6956" i="5"/>
  <c r="BB6957" i="5"/>
  <c r="BB6958" i="5"/>
  <c r="BB6959" i="5"/>
  <c r="BB6960" i="5"/>
  <c r="BB6961" i="5"/>
  <c r="BB6962" i="5"/>
  <c r="BB6963" i="5"/>
  <c r="BB6964" i="5"/>
  <c r="BB6965" i="5"/>
  <c r="BB6966" i="5"/>
  <c r="BB6967" i="5"/>
  <c r="BB6968" i="5"/>
  <c r="BB6969" i="5"/>
  <c r="BB6970" i="5"/>
  <c r="BB6971" i="5"/>
  <c r="BB6972" i="5"/>
  <c r="BB6973" i="5"/>
  <c r="BB6974" i="5"/>
  <c r="BB6975" i="5"/>
  <c r="BB6976" i="5"/>
  <c r="BB6977" i="5"/>
  <c r="BB6978" i="5"/>
  <c r="BB6979" i="5"/>
  <c r="BB6980" i="5"/>
  <c r="BB6981" i="5"/>
  <c r="BB6982" i="5"/>
  <c r="BB6983" i="5"/>
  <c r="BB6984" i="5"/>
  <c r="BB6985" i="5"/>
  <c r="BB6986" i="5"/>
  <c r="BB6987" i="5"/>
  <c r="BB6988" i="5"/>
  <c r="BB6989" i="5"/>
  <c r="BB6990" i="5"/>
  <c r="BB6991" i="5"/>
  <c r="BB6992" i="5"/>
  <c r="BB6993" i="5"/>
  <c r="BB6994" i="5"/>
  <c r="BB6995" i="5"/>
  <c r="BB6996" i="5"/>
  <c r="BB6997" i="5"/>
  <c r="BB6998" i="5"/>
  <c r="BB6999" i="5"/>
  <c r="BB7000" i="5"/>
  <c r="BB7001" i="5"/>
  <c r="BB7002" i="5"/>
  <c r="BB7003" i="5"/>
  <c r="BB7004" i="5"/>
  <c r="BB7005" i="5"/>
  <c r="BB7006" i="5"/>
  <c r="BB7007" i="5"/>
  <c r="BB7008" i="5"/>
  <c r="BB7009" i="5"/>
  <c r="BB7010" i="5"/>
  <c r="BB7011" i="5"/>
  <c r="BB7012" i="5"/>
  <c r="BB7013" i="5"/>
  <c r="BB7014" i="5"/>
  <c r="BB7015" i="5"/>
  <c r="BB7016" i="5"/>
  <c r="BB7017" i="5"/>
  <c r="BB7018" i="5"/>
  <c r="BB7019" i="5"/>
  <c r="BB7020" i="5"/>
  <c r="BB7021" i="5"/>
  <c r="BB7022" i="5"/>
  <c r="BB7023" i="5"/>
  <c r="BB7024" i="5"/>
  <c r="BB7025" i="5"/>
  <c r="BB7026" i="5"/>
  <c r="BB7027" i="5"/>
  <c r="BB7028" i="5"/>
  <c r="BB7029" i="5"/>
  <c r="BB7030" i="5"/>
  <c r="BB7031" i="5"/>
  <c r="BB7032" i="5"/>
  <c r="BB7033" i="5"/>
  <c r="BB7034" i="5"/>
  <c r="BB7035" i="5"/>
  <c r="BB7036" i="5"/>
  <c r="BB7037" i="5"/>
  <c r="BB7038" i="5"/>
  <c r="BB7039" i="5"/>
  <c r="BB7040" i="5"/>
  <c r="BB7041" i="5"/>
  <c r="BB7042" i="5"/>
  <c r="BB7043" i="5"/>
  <c r="BB7044" i="5"/>
  <c r="BB7045" i="5"/>
  <c r="BB7046" i="5"/>
  <c r="BB7047" i="5"/>
  <c r="BB7048" i="5"/>
  <c r="BB7049" i="5"/>
  <c r="BB7050" i="5"/>
  <c r="BB7051" i="5"/>
  <c r="BB7052" i="5"/>
  <c r="BB7053" i="5"/>
  <c r="BB7054" i="5"/>
  <c r="BB7055" i="5"/>
  <c r="BB7056" i="5"/>
  <c r="BB7057" i="5"/>
  <c r="BB7058" i="5"/>
  <c r="BB7059" i="5"/>
  <c r="BB7060" i="5"/>
  <c r="BB7061" i="5"/>
  <c r="BB7062" i="5"/>
  <c r="BB7063" i="5"/>
  <c r="BB7064" i="5"/>
  <c r="BB7065" i="5"/>
  <c r="BB7066" i="5"/>
  <c r="BB7067" i="5"/>
  <c r="BB7068" i="5"/>
  <c r="BB7069" i="5"/>
  <c r="BB7070" i="5"/>
  <c r="BB7071" i="5"/>
  <c r="BB7072" i="5"/>
  <c r="BB7073" i="5"/>
  <c r="BB7074" i="5"/>
  <c r="BB7075" i="5"/>
  <c r="BB7076" i="5"/>
  <c r="BB7077" i="5"/>
  <c r="BB7078" i="5"/>
  <c r="BB7079" i="5"/>
  <c r="BB7080" i="5"/>
  <c r="BB7081" i="5"/>
  <c r="BB7082" i="5"/>
  <c r="BB7083" i="5"/>
  <c r="BB7084" i="5"/>
  <c r="BB7085" i="5"/>
  <c r="BB7086" i="5"/>
  <c r="BB7087" i="5"/>
  <c r="BB7088" i="5"/>
  <c r="BB7089" i="5"/>
  <c r="BB7090" i="5"/>
  <c r="BB7091" i="5"/>
  <c r="BB7092" i="5"/>
  <c r="BB7093" i="5"/>
  <c r="BB7094" i="5"/>
  <c r="BB7095" i="5"/>
  <c r="BB7096" i="5"/>
  <c r="BB7097" i="5"/>
  <c r="BB7098" i="5"/>
  <c r="BB7099" i="5"/>
  <c r="BB7100" i="5"/>
  <c r="BB7101" i="5"/>
  <c r="BB7102" i="5"/>
  <c r="BB7103" i="5"/>
  <c r="BB7104" i="5"/>
  <c r="BB7105" i="5"/>
  <c r="BB7106" i="5"/>
  <c r="BB7107" i="5"/>
  <c r="BB7108" i="5"/>
  <c r="BB7109" i="5"/>
  <c r="BB7110" i="5"/>
  <c r="BB7111" i="5"/>
  <c r="BB7112" i="5"/>
  <c r="BB7113" i="5"/>
  <c r="BB7114" i="5"/>
  <c r="BB7115" i="5"/>
  <c r="BB7116" i="5"/>
  <c r="BB7117" i="5"/>
  <c r="BB7118" i="5"/>
  <c r="BB7119" i="5"/>
  <c r="BB7120" i="5"/>
  <c r="BB7121" i="5"/>
  <c r="BB7122" i="5"/>
  <c r="BB7123" i="5"/>
  <c r="BB7124" i="5"/>
  <c r="BB7125" i="5"/>
  <c r="BB7126" i="5"/>
  <c r="BB7127" i="5"/>
  <c r="BB7128" i="5"/>
  <c r="BB7129" i="5"/>
  <c r="BB7130" i="5"/>
  <c r="BB7131" i="5"/>
  <c r="BB7132" i="5"/>
  <c r="BB7133" i="5"/>
  <c r="BB7134" i="5"/>
  <c r="BB7135" i="5"/>
  <c r="BB7136" i="5"/>
  <c r="BB7137" i="5"/>
  <c r="BB7138" i="5"/>
  <c r="BB7139" i="5"/>
  <c r="BB7140" i="5"/>
  <c r="BB7141" i="5"/>
  <c r="BB7142" i="5"/>
  <c r="BB7143" i="5"/>
  <c r="BB7144" i="5"/>
  <c r="BB7145" i="5"/>
  <c r="BB7146" i="5"/>
  <c r="BB7147" i="5"/>
  <c r="BB7148" i="5"/>
  <c r="BB7149" i="5"/>
  <c r="BB7150" i="5"/>
  <c r="BB7151" i="5"/>
  <c r="BB7152" i="5"/>
  <c r="BB7153" i="5"/>
  <c r="BB7154" i="5"/>
  <c r="BB7155" i="5"/>
  <c r="BB7156" i="5"/>
  <c r="BB7157" i="5"/>
  <c r="BB7158" i="5"/>
  <c r="BB7159" i="5"/>
  <c r="BB7160" i="5"/>
  <c r="BB7161" i="5"/>
  <c r="BB7162" i="5"/>
  <c r="BB7163" i="5"/>
  <c r="BB7164" i="5"/>
  <c r="BB7165" i="5"/>
  <c r="BB7166" i="5"/>
  <c r="BB7167" i="5"/>
  <c r="BB7168" i="5"/>
  <c r="BB7169" i="5"/>
  <c r="BB7170" i="5"/>
  <c r="BB7171" i="5"/>
  <c r="BB7172" i="5"/>
  <c r="BB7173" i="5"/>
  <c r="BB7174" i="5"/>
  <c r="BB7175" i="5"/>
  <c r="BB7176" i="5"/>
  <c r="BB7177" i="5"/>
  <c r="BB7178" i="5"/>
  <c r="BB7179" i="5"/>
  <c r="BB7180" i="5"/>
  <c r="BB7181" i="5"/>
  <c r="BB7182" i="5"/>
  <c r="BB7183" i="5"/>
  <c r="BB7184" i="5"/>
  <c r="BB7185" i="5"/>
  <c r="BB7186" i="5"/>
  <c r="BB7187" i="5"/>
  <c r="BB7188" i="5"/>
  <c r="BB7189" i="5"/>
  <c r="BB7190" i="5"/>
  <c r="BB7191" i="5"/>
  <c r="BB7192" i="5"/>
  <c r="BB7193" i="5"/>
  <c r="BB7194" i="5"/>
  <c r="BB7195" i="5"/>
  <c r="BB7196" i="5"/>
  <c r="BB7197" i="5"/>
  <c r="BB7198" i="5"/>
  <c r="BB7199" i="5"/>
  <c r="BB7200" i="5"/>
  <c r="BB7201" i="5"/>
  <c r="BB7202" i="5"/>
  <c r="BB7203" i="5"/>
  <c r="BB7204" i="5"/>
  <c r="BB7205" i="5"/>
  <c r="BB7206" i="5"/>
  <c r="BB7207" i="5"/>
  <c r="BB7208" i="5"/>
  <c r="BB7209" i="5"/>
  <c r="BB7210" i="5"/>
  <c r="BB7211" i="5"/>
  <c r="BB7212" i="5"/>
  <c r="BB7213" i="5"/>
  <c r="BB7214" i="5"/>
  <c r="BB7215" i="5"/>
  <c r="BB7216" i="5"/>
  <c r="BB7217" i="5"/>
  <c r="BB7218" i="5"/>
  <c r="BB7219" i="5"/>
  <c r="BB7220" i="5"/>
  <c r="BB7221" i="5"/>
  <c r="BB7222" i="5"/>
  <c r="BB7223" i="5"/>
  <c r="BB7224" i="5"/>
  <c r="BB7225" i="5"/>
  <c r="BB7226" i="5"/>
  <c r="BB7227" i="5"/>
  <c r="BB7228" i="5"/>
  <c r="BB7229" i="5"/>
  <c r="BB7230" i="5"/>
  <c r="BB7231" i="5"/>
  <c r="BB7232" i="5"/>
  <c r="BB7233" i="5"/>
  <c r="BB7234" i="5"/>
  <c r="BB7235" i="5"/>
  <c r="BB7236" i="5"/>
  <c r="BB7237" i="5"/>
  <c r="BB7238" i="5"/>
  <c r="BB7239" i="5"/>
  <c r="BB7240" i="5"/>
  <c r="BB7241" i="5"/>
  <c r="BB7242" i="5"/>
  <c r="BB7243" i="5"/>
  <c r="BB7244" i="5"/>
  <c r="BB7245" i="5"/>
  <c r="BB7246" i="5"/>
  <c r="BB7247" i="5"/>
  <c r="BB7248" i="5"/>
  <c r="BB7249" i="5"/>
  <c r="BB7250" i="5"/>
  <c r="BB7251" i="5"/>
  <c r="BB7252" i="5"/>
  <c r="BB7253" i="5"/>
  <c r="BB7254" i="5"/>
  <c r="BB7255" i="5"/>
  <c r="BB7256" i="5"/>
  <c r="BB7257" i="5"/>
  <c r="BB7258" i="5"/>
  <c r="BB7259" i="5"/>
  <c r="BB7260" i="5"/>
  <c r="BB7261" i="5"/>
  <c r="BB7262" i="5"/>
  <c r="BB7263" i="5"/>
  <c r="BB7264" i="5"/>
  <c r="BB7265" i="5"/>
  <c r="BB7266" i="5"/>
  <c r="BB7267" i="5"/>
  <c r="BB7268" i="5"/>
  <c r="BB7269" i="5"/>
  <c r="BB7270" i="5"/>
  <c r="BB7271" i="5"/>
  <c r="BB7272" i="5"/>
  <c r="BB7273" i="5"/>
  <c r="BB7274" i="5"/>
  <c r="BB7275" i="5"/>
  <c r="BB7276" i="5"/>
  <c r="BB7277" i="5"/>
  <c r="BB7278" i="5"/>
  <c r="BB7279" i="5"/>
  <c r="BB7280" i="5"/>
  <c r="BB7281" i="5"/>
  <c r="BB7282" i="5"/>
  <c r="BB7283" i="5"/>
  <c r="BB7284" i="5"/>
  <c r="BB7285" i="5"/>
  <c r="BB7286" i="5"/>
  <c r="BB7287" i="5"/>
  <c r="BB7288" i="5"/>
  <c r="BB7289" i="5"/>
  <c r="BB7290" i="5"/>
  <c r="BB7291" i="5"/>
  <c r="BB7292" i="5"/>
  <c r="BB7293" i="5"/>
  <c r="BB7294" i="5"/>
  <c r="BB7295" i="5"/>
  <c r="BB7296" i="5"/>
  <c r="BB7297" i="5"/>
  <c r="BB7298" i="5"/>
  <c r="BB7299" i="5"/>
  <c r="BB7300" i="5"/>
  <c r="BB7301" i="5"/>
  <c r="BB7302" i="5"/>
  <c r="BB7303" i="5"/>
  <c r="BB7304" i="5"/>
  <c r="BB7305" i="5"/>
  <c r="BB7306" i="5"/>
  <c r="BB7307" i="5"/>
  <c r="BB7308" i="5"/>
  <c r="BB7309" i="5"/>
  <c r="BB7310" i="5"/>
  <c r="BB7311" i="5"/>
  <c r="BB7312" i="5"/>
  <c r="BB7313" i="5"/>
  <c r="BB7314" i="5"/>
  <c r="BB7315" i="5"/>
  <c r="BB7316" i="5"/>
  <c r="BB7317" i="5"/>
  <c r="BB7318" i="5"/>
  <c r="BB7319" i="5"/>
  <c r="BB7320" i="5"/>
  <c r="BB7321" i="5"/>
  <c r="BB7322" i="5"/>
  <c r="BB7323" i="5"/>
  <c r="BB7324" i="5"/>
  <c r="BB7325" i="5"/>
  <c r="BB7326" i="5"/>
  <c r="BB7327" i="5"/>
  <c r="BB7328" i="5"/>
  <c r="BB7329" i="5"/>
  <c r="BB7330" i="5"/>
  <c r="BB7331" i="5"/>
  <c r="BB7332" i="5"/>
  <c r="BB7333" i="5"/>
  <c r="BB7334" i="5"/>
  <c r="BB7335" i="5"/>
  <c r="BB7336" i="5"/>
  <c r="BB7337" i="5"/>
  <c r="BB7338" i="5"/>
  <c r="BB7339" i="5"/>
  <c r="BB7340" i="5"/>
  <c r="BB7341" i="5"/>
  <c r="BB7342" i="5"/>
  <c r="BB7343" i="5"/>
  <c r="BB7344" i="5"/>
  <c r="BB7345" i="5"/>
  <c r="BB7346" i="5"/>
  <c r="BB7347" i="5"/>
  <c r="BB7348" i="5"/>
  <c r="BB7349" i="5"/>
  <c r="BB7350" i="5"/>
  <c r="BB7351" i="5"/>
  <c r="BB7352" i="5"/>
  <c r="BB7353" i="5"/>
  <c r="BB7354" i="5"/>
  <c r="BB7355" i="5"/>
  <c r="BB7356" i="5"/>
  <c r="BB7357" i="5"/>
  <c r="BB7358" i="5"/>
  <c r="BB7359" i="5"/>
  <c r="BB7360" i="5"/>
  <c r="BB7361" i="5"/>
  <c r="BB7362" i="5"/>
  <c r="BB7363" i="5"/>
  <c r="BB7364" i="5"/>
  <c r="BB7365" i="5"/>
  <c r="BB7366" i="5"/>
  <c r="BB7367" i="5"/>
  <c r="BB7368" i="5"/>
  <c r="BB7369" i="5"/>
  <c r="BB7370" i="5"/>
  <c r="BB7371" i="5"/>
  <c r="BB7372" i="5"/>
  <c r="BB7373" i="5"/>
  <c r="BB7374" i="5"/>
  <c r="BB7375" i="5"/>
  <c r="BB7376" i="5"/>
  <c r="BB7377" i="5"/>
  <c r="BB7378" i="5"/>
  <c r="BB7379" i="5"/>
  <c r="BB7380" i="5"/>
  <c r="BB7381" i="5"/>
  <c r="BB7382" i="5"/>
  <c r="BB7383" i="5"/>
  <c r="BB7384" i="5"/>
  <c r="BB7385" i="5"/>
  <c r="BB7386" i="5"/>
  <c r="BB7387" i="5"/>
  <c r="BB7388" i="5"/>
  <c r="BB7389" i="5"/>
  <c r="BB7390" i="5"/>
  <c r="BB7391" i="5"/>
  <c r="BB7392" i="5"/>
  <c r="BB7393" i="5"/>
  <c r="BB7394" i="5"/>
  <c r="BB7395" i="5"/>
  <c r="BB7396" i="5"/>
  <c r="BB7397" i="5"/>
  <c r="BB7398" i="5"/>
  <c r="BB7399" i="5"/>
  <c r="BB7400" i="5"/>
  <c r="BB7401" i="5"/>
  <c r="BB7402" i="5"/>
  <c r="BB7403" i="5"/>
  <c r="BB7404" i="5"/>
  <c r="BB7405" i="5"/>
  <c r="BB7406" i="5"/>
  <c r="BB7407" i="5"/>
  <c r="BB7408" i="5"/>
  <c r="BB7409" i="5"/>
  <c r="BB7410" i="5"/>
  <c r="BB7411" i="5"/>
  <c r="BB7412" i="5"/>
  <c r="BB7413" i="5"/>
  <c r="BB7414" i="5"/>
  <c r="BB7415" i="5"/>
  <c r="BB7416" i="5"/>
  <c r="BB7417" i="5"/>
  <c r="BB7418" i="5"/>
  <c r="BB7419" i="5"/>
  <c r="BB7420" i="5"/>
  <c r="BB7421" i="5"/>
  <c r="BB7422" i="5"/>
  <c r="BB7423" i="5"/>
  <c r="BB7424" i="5"/>
  <c r="BB7425" i="5"/>
  <c r="BB7426" i="5"/>
  <c r="BB7427" i="5"/>
  <c r="BB7428" i="5"/>
  <c r="BB7429" i="5"/>
  <c r="BB7430" i="5"/>
  <c r="BB7431" i="5"/>
  <c r="BB7432" i="5"/>
  <c r="BB7433" i="5"/>
  <c r="BB7434" i="5"/>
  <c r="BB7435" i="5"/>
  <c r="BB7436" i="5"/>
  <c r="BB7437" i="5"/>
  <c r="BB7438" i="5"/>
  <c r="BB7439" i="5"/>
  <c r="BB7440" i="5"/>
  <c r="BB7441" i="5"/>
  <c r="BB7442" i="5"/>
  <c r="BB7443" i="5"/>
  <c r="BB7444" i="5"/>
  <c r="BB7445" i="5"/>
  <c r="BB7446" i="5"/>
  <c r="BB7447" i="5"/>
  <c r="BB7448" i="5"/>
  <c r="BB7449" i="5"/>
  <c r="BB7450" i="5"/>
  <c r="BB7451" i="5"/>
  <c r="BB7452" i="5"/>
  <c r="BB7453" i="5"/>
  <c r="BB7454" i="5"/>
  <c r="BB7455" i="5"/>
  <c r="BB7456" i="5"/>
  <c r="BB7457" i="5"/>
  <c r="BB7458" i="5"/>
  <c r="BB7459" i="5"/>
  <c r="BB7460" i="5"/>
  <c r="BB7461" i="5"/>
  <c r="BB7462" i="5"/>
  <c r="BB7463" i="5"/>
  <c r="BB7464" i="5"/>
  <c r="BB7465" i="5"/>
  <c r="BB7466" i="5"/>
  <c r="BB7467" i="5"/>
  <c r="BB7468" i="5"/>
  <c r="BB7469" i="5"/>
  <c r="BB7470" i="5"/>
  <c r="BB7471" i="5"/>
  <c r="BB7472" i="5"/>
  <c r="BB7473" i="5"/>
  <c r="BB7474" i="5"/>
  <c r="BB7475" i="5"/>
  <c r="BB7476" i="5"/>
  <c r="BB7477" i="5"/>
  <c r="BB7478" i="5"/>
  <c r="BB7479" i="5"/>
  <c r="BB7480" i="5"/>
  <c r="BB7481" i="5"/>
  <c r="BB7482" i="5"/>
  <c r="BB7483" i="5"/>
  <c r="BB7484" i="5"/>
  <c r="BB7485" i="5"/>
  <c r="BB7486" i="5"/>
  <c r="BB7487" i="5"/>
  <c r="BB7488" i="5"/>
  <c r="BB7489" i="5"/>
  <c r="BB7490" i="5"/>
  <c r="BB7491" i="5"/>
  <c r="BB7492" i="5"/>
  <c r="BB7493" i="5"/>
  <c r="BB7494" i="5"/>
  <c r="BB7495" i="5"/>
  <c r="BB7496" i="5"/>
  <c r="BB7497" i="5"/>
  <c r="BB7498" i="5"/>
  <c r="BB7499" i="5"/>
  <c r="BB7500" i="5"/>
  <c r="BB7501" i="5"/>
  <c r="BB7502" i="5"/>
  <c r="BB7503" i="5"/>
  <c r="BB7504" i="5"/>
  <c r="BB7505" i="5"/>
  <c r="BB7506" i="5"/>
  <c r="BB7507" i="5"/>
  <c r="BB7508" i="5"/>
  <c r="BB7509" i="5"/>
  <c r="BB7510" i="5"/>
  <c r="BB7511" i="5"/>
  <c r="BB7512" i="5"/>
  <c r="BB7513" i="5"/>
  <c r="BB7514" i="5"/>
  <c r="BB7515" i="5"/>
  <c r="BB7516" i="5"/>
  <c r="BB7517" i="5"/>
  <c r="BB7518" i="5"/>
  <c r="BB7519" i="5"/>
  <c r="BB7520" i="5"/>
  <c r="BB7521" i="5"/>
  <c r="BB7522" i="5"/>
  <c r="BB7523" i="5"/>
  <c r="BB7524" i="5"/>
  <c r="BB7525" i="5"/>
  <c r="BB7526" i="5"/>
  <c r="BB7527" i="5"/>
  <c r="BB7528" i="5"/>
  <c r="BB7529" i="5"/>
  <c r="BB7530" i="5"/>
  <c r="BB7531" i="5"/>
  <c r="BB7532" i="5"/>
  <c r="BB7533" i="5"/>
  <c r="BB7534" i="5"/>
  <c r="BB7535" i="5"/>
  <c r="BB7536" i="5"/>
  <c r="BB7537" i="5"/>
  <c r="BB7538" i="5"/>
  <c r="BB7539" i="5"/>
  <c r="BB7540" i="5"/>
  <c r="BB7541" i="5"/>
  <c r="BB7542" i="5"/>
  <c r="BB7543" i="5"/>
  <c r="BB7544" i="5"/>
  <c r="BB7545" i="5"/>
  <c r="BB7546" i="5"/>
  <c r="BB7547" i="5"/>
  <c r="BB7548" i="5"/>
  <c r="BB7549" i="5"/>
  <c r="BB7550" i="5"/>
  <c r="BB7551" i="5"/>
  <c r="BB7552" i="5"/>
  <c r="BB7553" i="5"/>
  <c r="BB7554" i="5"/>
  <c r="BB7555" i="5"/>
  <c r="BB7556" i="5"/>
  <c r="BB7557" i="5"/>
  <c r="BB7558" i="5"/>
  <c r="BB7559" i="5"/>
  <c r="BB7560" i="5"/>
  <c r="BB7561" i="5"/>
  <c r="BB7562" i="5"/>
  <c r="BB7563" i="5"/>
  <c r="BB7564" i="5"/>
  <c r="BB7565" i="5"/>
  <c r="BB7566" i="5"/>
  <c r="BB7567" i="5"/>
  <c r="BB7568" i="5"/>
  <c r="BB7569" i="5"/>
  <c r="BB7570" i="5"/>
  <c r="BB7571" i="5"/>
  <c r="BB7572" i="5"/>
  <c r="BB7573" i="5"/>
  <c r="BB7574" i="5"/>
  <c r="BB7575" i="5"/>
  <c r="BB7576" i="5"/>
  <c r="BB7577" i="5"/>
  <c r="BB7578" i="5"/>
  <c r="BB7579" i="5"/>
  <c r="BB7580" i="5"/>
  <c r="BB7581" i="5"/>
  <c r="BB7582" i="5"/>
  <c r="BB7583" i="5"/>
  <c r="BB7584" i="5"/>
  <c r="BB7585" i="5"/>
  <c r="BB7586" i="5"/>
  <c r="BB7587" i="5"/>
  <c r="BB7588" i="5"/>
  <c r="BB7589" i="5"/>
  <c r="BB7590" i="5"/>
  <c r="BB7591" i="5"/>
  <c r="BB7592" i="5"/>
  <c r="BB7593" i="5"/>
  <c r="BB7594" i="5"/>
  <c r="BB7595" i="5"/>
  <c r="BB7596" i="5"/>
  <c r="BB7597" i="5"/>
  <c r="BB7598" i="5"/>
  <c r="BB7599" i="5"/>
  <c r="BB7600" i="5"/>
  <c r="BB7601" i="5"/>
  <c r="BB7602" i="5"/>
  <c r="BB7603" i="5"/>
  <c r="BB7604" i="5"/>
  <c r="BB7605" i="5"/>
  <c r="BB7606" i="5"/>
  <c r="BB7607" i="5"/>
  <c r="BB7608" i="5"/>
  <c r="BB7609" i="5"/>
  <c r="BB7610" i="5"/>
  <c r="BB7611" i="5"/>
  <c r="BB7612" i="5"/>
  <c r="BB7613" i="5"/>
  <c r="BB7614" i="5"/>
  <c r="BB7615" i="5"/>
  <c r="BB7616" i="5"/>
  <c r="BB7617" i="5"/>
  <c r="BB7618" i="5"/>
  <c r="BB7619" i="5"/>
  <c r="BB7620" i="5"/>
  <c r="BB7621" i="5"/>
  <c r="BB7622" i="5"/>
  <c r="BB7623" i="5"/>
  <c r="BB7624" i="5"/>
  <c r="BB7625" i="5"/>
  <c r="BB7626" i="5"/>
  <c r="BB7627" i="5"/>
  <c r="BB7628" i="5"/>
  <c r="BB7629" i="5"/>
  <c r="BB7630" i="5"/>
  <c r="BB7631" i="5"/>
  <c r="BB7632" i="5"/>
  <c r="BB7633" i="5"/>
  <c r="BB7634" i="5"/>
  <c r="BB7635" i="5"/>
  <c r="BB7636" i="5"/>
  <c r="BB7637" i="5"/>
  <c r="BB7638" i="5"/>
  <c r="BB7639" i="5"/>
  <c r="BB7640" i="5"/>
  <c r="BB7641" i="5"/>
  <c r="BB7642" i="5"/>
  <c r="BB7643" i="5"/>
  <c r="BB7644" i="5"/>
  <c r="BB7645" i="5"/>
  <c r="BB7646" i="5"/>
  <c r="BB7647" i="5"/>
  <c r="BB7648" i="5"/>
  <c r="BB7649" i="5"/>
  <c r="BB7650" i="5"/>
  <c r="BB7651" i="5"/>
  <c r="BB7652" i="5"/>
  <c r="BB7653" i="5"/>
  <c r="BB7654" i="5"/>
  <c r="BB7655" i="5"/>
  <c r="BB7656" i="5"/>
  <c r="BB7657" i="5"/>
  <c r="BB7658" i="5"/>
  <c r="BB7659" i="5"/>
  <c r="BB7660" i="5"/>
  <c r="BB7661" i="5"/>
  <c r="BB7662" i="5"/>
  <c r="BB7663" i="5"/>
  <c r="BB7664" i="5"/>
  <c r="BB7665" i="5"/>
  <c r="BB7666" i="5"/>
  <c r="BB7667" i="5"/>
  <c r="BB7668" i="5"/>
  <c r="BB7669" i="5"/>
  <c r="BB7670" i="5"/>
  <c r="BB7671" i="5"/>
  <c r="BB7672" i="5"/>
  <c r="BB7673" i="5"/>
  <c r="BB7674" i="5"/>
  <c r="BB7675" i="5"/>
  <c r="BB7676" i="5"/>
  <c r="BB7677" i="5"/>
  <c r="BB7678" i="5"/>
  <c r="BB7679" i="5"/>
  <c r="BB7680" i="5"/>
  <c r="BB7681" i="5"/>
  <c r="BB7682" i="5"/>
  <c r="BB7683" i="5"/>
  <c r="BB7684" i="5"/>
  <c r="BB7685" i="5"/>
  <c r="BB7686" i="5"/>
  <c r="BB7687" i="5"/>
  <c r="BB7688" i="5"/>
  <c r="BB7689" i="5"/>
  <c r="BB7690" i="5"/>
  <c r="BB7691" i="5"/>
  <c r="BB7692" i="5"/>
  <c r="BB7693" i="5"/>
  <c r="BB7694" i="5"/>
  <c r="BB7695" i="5"/>
  <c r="BB7696" i="5"/>
  <c r="BB7697" i="5"/>
  <c r="BB7698" i="5"/>
  <c r="BB7699" i="5"/>
  <c r="BB7700" i="5"/>
  <c r="BB7701" i="5"/>
  <c r="BB7702" i="5"/>
  <c r="BB7703" i="5"/>
  <c r="BB7704" i="5"/>
  <c r="BB7705" i="5"/>
  <c r="BB7706" i="5"/>
  <c r="BB7707" i="5"/>
  <c r="BB7708" i="5"/>
  <c r="BB7709" i="5"/>
  <c r="BB7710" i="5"/>
  <c r="BB7711" i="5"/>
  <c r="BB7712" i="5"/>
  <c r="BB7713" i="5"/>
  <c r="BB7714" i="5"/>
  <c r="BB7715" i="5"/>
  <c r="BB7716" i="5"/>
  <c r="BB7717" i="5"/>
  <c r="BB7718" i="5"/>
  <c r="BB7719" i="5"/>
  <c r="BB7720" i="5"/>
  <c r="BB7721" i="5"/>
  <c r="BB7722" i="5"/>
  <c r="BB7723" i="5"/>
  <c r="BB7724" i="5"/>
  <c r="BB7725" i="5"/>
  <c r="BB7726" i="5"/>
  <c r="BB7727" i="5"/>
  <c r="BB7728" i="5"/>
  <c r="BB7729" i="5"/>
  <c r="BB7730" i="5"/>
  <c r="BB7731" i="5"/>
  <c r="BB7732" i="5"/>
  <c r="BB7733" i="5"/>
  <c r="BB7734" i="5"/>
  <c r="BB7735" i="5"/>
  <c r="BB7736" i="5"/>
  <c r="BB7737" i="5"/>
  <c r="BB7738" i="5"/>
  <c r="BB7739" i="5"/>
  <c r="BB7740" i="5"/>
  <c r="BB7741" i="5"/>
  <c r="BB7742" i="5"/>
  <c r="BB7743" i="5"/>
  <c r="BB7744" i="5"/>
  <c r="BB7745" i="5"/>
  <c r="BB7746" i="5"/>
  <c r="BB7747" i="5"/>
  <c r="BB7748" i="5"/>
  <c r="BB7749" i="5"/>
  <c r="BB7750" i="5"/>
  <c r="BB7751" i="5"/>
  <c r="BB7752" i="5"/>
  <c r="BB7753" i="5"/>
  <c r="BB7754" i="5"/>
  <c r="BB7755" i="5"/>
  <c r="BB7756" i="5"/>
  <c r="BB7757" i="5"/>
  <c r="BB7758" i="5"/>
  <c r="BB7759" i="5"/>
  <c r="BB7760" i="5"/>
  <c r="BB7761" i="5"/>
  <c r="BB7762" i="5"/>
  <c r="BB7763" i="5"/>
  <c r="BB7764" i="5"/>
  <c r="BB7765" i="5"/>
  <c r="BB7766" i="5"/>
  <c r="BB7767" i="5"/>
  <c r="BB7768" i="5"/>
  <c r="BB7769" i="5"/>
  <c r="BB7770" i="5"/>
  <c r="BB7771" i="5"/>
  <c r="BB7772" i="5"/>
  <c r="BB7773" i="5"/>
  <c r="BB7774" i="5"/>
  <c r="BB7775" i="5"/>
  <c r="BB7776" i="5"/>
  <c r="BB7777" i="5"/>
  <c r="BB7778" i="5"/>
  <c r="BB7779" i="5"/>
  <c r="BB7780" i="5"/>
  <c r="BB7781" i="5"/>
  <c r="BB7782" i="5"/>
  <c r="BB7783" i="5"/>
  <c r="BB7784" i="5"/>
  <c r="BB7785" i="5"/>
  <c r="BB7786" i="5"/>
  <c r="BB7787" i="5"/>
  <c r="BB7788" i="5"/>
  <c r="BB7789" i="5"/>
  <c r="BB7790" i="5"/>
  <c r="BB7791" i="5"/>
  <c r="BB7792" i="5"/>
  <c r="BB7793" i="5"/>
  <c r="BB7794" i="5"/>
  <c r="BB7795" i="5"/>
  <c r="BB7796" i="5"/>
  <c r="BB7797" i="5"/>
  <c r="BB7798" i="5"/>
  <c r="BB7799" i="5"/>
  <c r="BB7800" i="5"/>
  <c r="BB7801" i="5"/>
  <c r="BB7802" i="5"/>
  <c r="BB7803" i="5"/>
  <c r="BB7804" i="5"/>
  <c r="BB7805" i="5"/>
  <c r="BB7806" i="5"/>
  <c r="BB7807" i="5"/>
  <c r="BB7808" i="5"/>
  <c r="BB7809" i="5"/>
  <c r="BB7810" i="5"/>
  <c r="BB7811" i="5"/>
  <c r="BB7812" i="5"/>
  <c r="BB7813" i="5"/>
  <c r="BB7814" i="5"/>
  <c r="BB7815" i="5"/>
  <c r="BB7816" i="5"/>
  <c r="BB7817" i="5"/>
  <c r="BB7818" i="5"/>
  <c r="BB7819" i="5"/>
  <c r="BB7820" i="5"/>
  <c r="BB7821" i="5"/>
  <c r="BB7822" i="5"/>
  <c r="BB7823" i="5"/>
  <c r="BB7824" i="5"/>
  <c r="BB7825" i="5"/>
  <c r="BB7826" i="5"/>
  <c r="BB7827" i="5"/>
  <c r="BB7828" i="5"/>
  <c r="BB7829" i="5"/>
  <c r="BB7830" i="5"/>
  <c r="BB7831" i="5"/>
  <c r="BB7832" i="5"/>
  <c r="BB7833" i="5"/>
  <c r="BB7834" i="5"/>
  <c r="BB7835" i="5"/>
  <c r="BB7836" i="5"/>
  <c r="BB7837" i="5"/>
  <c r="BB7838" i="5"/>
  <c r="BB7839" i="5"/>
  <c r="BB7840" i="5"/>
  <c r="BB7841" i="5"/>
  <c r="BB7842" i="5"/>
  <c r="BB7843" i="5"/>
  <c r="BB7844" i="5"/>
  <c r="BB7845" i="5"/>
  <c r="BB7846" i="5"/>
  <c r="BB7847" i="5"/>
  <c r="BB7848" i="5"/>
  <c r="BB7849" i="5"/>
  <c r="BB7850" i="5"/>
  <c r="BB7851" i="5"/>
  <c r="BB7852" i="5"/>
  <c r="BB7853" i="5"/>
  <c r="BB7854" i="5"/>
  <c r="BB7855" i="5"/>
  <c r="BB7856" i="5"/>
  <c r="BB7857" i="5"/>
  <c r="BB7858" i="5"/>
  <c r="BB7859" i="5"/>
  <c r="BB7860" i="5"/>
  <c r="BB7861" i="5"/>
  <c r="BB7862" i="5"/>
  <c r="BB7863" i="5"/>
  <c r="BB7864" i="5"/>
  <c r="BB7865" i="5"/>
  <c r="BB7866" i="5"/>
  <c r="BB7867" i="5"/>
  <c r="BB7868" i="5"/>
  <c r="BB7869" i="5"/>
  <c r="BB7870" i="5"/>
  <c r="BB7871" i="5"/>
  <c r="BB7872" i="5"/>
  <c r="BB7873" i="5"/>
  <c r="BB7874" i="5"/>
  <c r="BB7875" i="5"/>
  <c r="BB7876" i="5"/>
  <c r="BB7877" i="5"/>
  <c r="BB7878" i="5"/>
  <c r="BB7879" i="5"/>
  <c r="BB7880" i="5"/>
  <c r="BB7881" i="5"/>
  <c r="BB7882" i="5"/>
  <c r="BB7883" i="5"/>
  <c r="BB7884" i="5"/>
  <c r="BB7885" i="5"/>
  <c r="BB7886" i="5"/>
  <c r="BB7887" i="5"/>
  <c r="BB7888" i="5"/>
  <c r="BB7889" i="5"/>
  <c r="BB7890" i="5"/>
  <c r="BB7891" i="5"/>
  <c r="BB7892" i="5"/>
  <c r="BB7893" i="5"/>
  <c r="BB7894" i="5"/>
  <c r="BB7895" i="5"/>
  <c r="BB7896" i="5"/>
  <c r="BB7897" i="5"/>
  <c r="BB7898" i="5"/>
  <c r="BB7899" i="5"/>
  <c r="BB7900" i="5"/>
  <c r="BB7901" i="5"/>
  <c r="BB7902" i="5"/>
  <c r="BB7903" i="5"/>
  <c r="BB7904" i="5"/>
  <c r="BB7905" i="5"/>
  <c r="BB7906" i="5"/>
  <c r="BB7907" i="5"/>
  <c r="BB7908" i="5"/>
  <c r="BB7909" i="5"/>
  <c r="BB7910" i="5"/>
  <c r="BB7911" i="5"/>
  <c r="BB7912" i="5"/>
  <c r="BB7913" i="5"/>
  <c r="BB7914" i="5"/>
  <c r="BB7915" i="5"/>
  <c r="BB7916" i="5"/>
  <c r="BB7917" i="5"/>
  <c r="BB7918" i="5"/>
  <c r="BB7919" i="5"/>
  <c r="BB7920" i="5"/>
  <c r="BB7921" i="5"/>
  <c r="BB7922" i="5"/>
  <c r="BB7923" i="5"/>
  <c r="BB7924" i="5"/>
  <c r="BB7925" i="5"/>
  <c r="BB7926" i="5"/>
  <c r="BB7927" i="5"/>
  <c r="BB7928" i="5"/>
  <c r="BB7929" i="5"/>
  <c r="BB7930" i="5"/>
  <c r="BB7931" i="5"/>
  <c r="BB7932" i="5"/>
  <c r="BB7933" i="5"/>
  <c r="BB7934" i="5"/>
  <c r="BB7935" i="5"/>
  <c r="BB7936" i="5"/>
  <c r="BB7937" i="5"/>
  <c r="BB7938" i="5"/>
  <c r="BB7939" i="5"/>
  <c r="BB7940" i="5"/>
  <c r="BB7941" i="5"/>
  <c r="BB7942" i="5"/>
  <c r="BB7943" i="5"/>
  <c r="BB7944" i="5"/>
  <c r="BB7945" i="5"/>
  <c r="BB7946" i="5"/>
  <c r="BB7947" i="5"/>
  <c r="BB7948" i="5"/>
  <c r="BB7949" i="5"/>
  <c r="BB7950" i="5"/>
  <c r="BB7951" i="5"/>
  <c r="BB7952" i="5"/>
  <c r="BB7953" i="5"/>
  <c r="BB7954" i="5"/>
  <c r="BB7955" i="5"/>
  <c r="BB7956" i="5"/>
  <c r="BB7957" i="5"/>
  <c r="BB7958" i="5"/>
  <c r="BB7959" i="5"/>
  <c r="BB7960" i="5"/>
  <c r="BB7961" i="5"/>
  <c r="BB7962" i="5"/>
  <c r="BB7963" i="5"/>
  <c r="BB7964" i="5"/>
  <c r="BB7965" i="5"/>
  <c r="BB7966" i="5"/>
  <c r="BB7967" i="5"/>
  <c r="BB7968" i="5"/>
  <c r="BB7969" i="5"/>
  <c r="BB7970" i="5"/>
  <c r="BB7971" i="5"/>
  <c r="BB7972" i="5"/>
  <c r="BB7973" i="5"/>
  <c r="BB7974" i="5"/>
  <c r="BB7975" i="5"/>
  <c r="BB7976" i="5"/>
  <c r="BB7977" i="5"/>
  <c r="BB7978" i="5"/>
  <c r="BB7979" i="5"/>
  <c r="BB7980" i="5"/>
  <c r="BB7981" i="5"/>
  <c r="BB7982" i="5"/>
  <c r="BB7983" i="5"/>
  <c r="BB7984" i="5"/>
  <c r="BB7985" i="5"/>
  <c r="BB7986" i="5"/>
  <c r="BB7987" i="5"/>
  <c r="BB7988" i="5"/>
  <c r="BB7989" i="5"/>
  <c r="BB7990" i="5"/>
  <c r="BB7991" i="5"/>
  <c r="BB7992" i="5"/>
  <c r="BB7993" i="5"/>
  <c r="BB7994" i="5"/>
  <c r="BB7995" i="5"/>
  <c r="BB7996" i="5"/>
  <c r="BB7997" i="5"/>
  <c r="BB7998" i="5"/>
  <c r="BB7999" i="5"/>
  <c r="BB8000" i="5"/>
  <c r="BB8001" i="5"/>
  <c r="BB8002" i="5"/>
  <c r="BB8003" i="5"/>
  <c r="BB8004" i="5"/>
  <c r="BB8005" i="5"/>
  <c r="BB8006" i="5"/>
  <c r="BB8007" i="5"/>
  <c r="BB8008" i="5"/>
  <c r="BB8009" i="5"/>
  <c r="BB8010" i="5"/>
  <c r="BB8011" i="5"/>
  <c r="BB8012" i="5"/>
  <c r="BB8013" i="5"/>
  <c r="BB8014" i="5"/>
  <c r="BB8015" i="5"/>
  <c r="BB8016" i="5"/>
  <c r="BB8017" i="5"/>
  <c r="BB8018" i="5"/>
  <c r="BB8019" i="5"/>
  <c r="BB8020" i="5"/>
  <c r="BB8021" i="5"/>
  <c r="BB8022" i="5"/>
  <c r="BB8023" i="5"/>
  <c r="BB8024" i="5"/>
  <c r="BB8025" i="5"/>
  <c r="BB8026" i="5"/>
  <c r="BB8027" i="5"/>
  <c r="BB8028" i="5"/>
  <c r="BB8029" i="5"/>
  <c r="BB8030" i="5"/>
  <c r="BB8031" i="5"/>
  <c r="BB8032" i="5"/>
  <c r="BB8033" i="5"/>
  <c r="BB8034" i="5"/>
  <c r="BB8035" i="5"/>
  <c r="BB8036" i="5"/>
  <c r="BB8037" i="5"/>
  <c r="BB8038" i="5"/>
  <c r="BB8039" i="5"/>
  <c r="BB8040" i="5"/>
  <c r="BB8041" i="5"/>
  <c r="BB8042" i="5"/>
  <c r="BB8043" i="5"/>
  <c r="BB8044" i="5"/>
  <c r="BB8045" i="5"/>
  <c r="BB8046" i="5"/>
  <c r="BB8047" i="5"/>
  <c r="BB8048" i="5"/>
  <c r="BB8049" i="5"/>
  <c r="BB8050" i="5"/>
  <c r="BB8051" i="5"/>
  <c r="BB8052" i="5"/>
  <c r="BB8053" i="5"/>
  <c r="BB8054" i="5"/>
  <c r="BB8055" i="5"/>
  <c r="BB8056" i="5"/>
  <c r="BB8057" i="5"/>
  <c r="BB8058" i="5"/>
  <c r="BB8059" i="5"/>
  <c r="BB8060" i="5"/>
  <c r="BB8061" i="5"/>
  <c r="BB8062" i="5"/>
  <c r="BB8063" i="5"/>
  <c r="BB8064" i="5"/>
  <c r="BB8065" i="5"/>
  <c r="BB8066" i="5"/>
  <c r="BB8067" i="5"/>
  <c r="BB8068" i="5"/>
  <c r="BB8069" i="5"/>
  <c r="BB8070" i="5"/>
  <c r="BB8071" i="5"/>
  <c r="BB8072" i="5"/>
  <c r="BB8073" i="5"/>
  <c r="BB8074" i="5"/>
  <c r="BB8075" i="5"/>
  <c r="BB8076" i="5"/>
  <c r="BB8077" i="5"/>
  <c r="BB8078" i="5"/>
  <c r="BB8079" i="5"/>
  <c r="BB8080" i="5"/>
  <c r="BB8081" i="5"/>
  <c r="BB8082" i="5"/>
  <c r="BB8083" i="5"/>
  <c r="BB8084" i="5"/>
  <c r="BB8085" i="5"/>
  <c r="BB8086" i="5"/>
  <c r="BB8087" i="5"/>
  <c r="BB8088" i="5"/>
  <c r="BB8089" i="5"/>
  <c r="BB8090" i="5"/>
  <c r="BB8091" i="5"/>
  <c r="BB8092" i="5"/>
  <c r="BB8093" i="5"/>
  <c r="BB8094" i="5"/>
  <c r="BB8095" i="5"/>
  <c r="BB8096" i="5"/>
  <c r="BB8097" i="5"/>
  <c r="BB8098" i="5"/>
  <c r="BB8099" i="5"/>
  <c r="BB8100" i="5"/>
  <c r="BB8101" i="5"/>
  <c r="BB8102" i="5"/>
  <c r="BB8103" i="5"/>
  <c r="BB8104" i="5"/>
  <c r="BB8105" i="5"/>
  <c r="BB8106" i="5"/>
  <c r="BB8107" i="5"/>
  <c r="BB8108" i="5"/>
  <c r="BB8109" i="5"/>
  <c r="BB8110" i="5"/>
  <c r="BB8111" i="5"/>
  <c r="BB8112" i="5"/>
  <c r="BB8113" i="5"/>
  <c r="BB8114" i="5"/>
  <c r="BB8115" i="5"/>
  <c r="BB8116" i="5"/>
  <c r="BB8117" i="5"/>
  <c r="BB8118" i="5"/>
  <c r="BB8119" i="5"/>
  <c r="BB8120" i="5"/>
  <c r="BB8121" i="5"/>
  <c r="BB8122" i="5"/>
  <c r="BB8123" i="5"/>
  <c r="BB8124" i="5"/>
  <c r="BB8125" i="5"/>
  <c r="BB8126" i="5"/>
  <c r="BB8127" i="5"/>
  <c r="BB8128" i="5"/>
  <c r="BB8129" i="5"/>
  <c r="BB8130" i="5"/>
  <c r="BB8131" i="5"/>
  <c r="BB8132" i="5"/>
  <c r="BB8133" i="5"/>
  <c r="BB8134" i="5"/>
  <c r="BB8135" i="5"/>
  <c r="BB8136" i="5"/>
  <c r="BB8137" i="5"/>
  <c r="BB8138" i="5"/>
  <c r="BB8139" i="5"/>
  <c r="BB8140" i="5"/>
  <c r="BB8141" i="5"/>
  <c r="BB8142" i="5"/>
  <c r="BB8143" i="5"/>
  <c r="BB8144" i="5"/>
  <c r="BB8145" i="5"/>
  <c r="BB8146" i="5"/>
  <c r="BB8147" i="5"/>
  <c r="BB8148" i="5"/>
  <c r="BB8149" i="5"/>
  <c r="BB8150" i="5"/>
  <c r="BB8151" i="5"/>
  <c r="BB8152" i="5"/>
  <c r="BB8153" i="5"/>
  <c r="BB8154" i="5"/>
  <c r="BB8155" i="5"/>
  <c r="BB8156" i="5"/>
  <c r="BB8157" i="5"/>
  <c r="BB8158" i="5"/>
  <c r="BB8159" i="5"/>
  <c r="BB8160" i="5"/>
  <c r="BB8161" i="5"/>
  <c r="BB8162" i="5"/>
  <c r="BB8163" i="5"/>
  <c r="BB8164" i="5"/>
  <c r="BB8165" i="5"/>
  <c r="BB8166" i="5"/>
  <c r="BB8167" i="5"/>
  <c r="BB8168" i="5"/>
  <c r="BB8169" i="5"/>
  <c r="BB8170" i="5"/>
  <c r="BB8171" i="5"/>
  <c r="BB8172" i="5"/>
  <c r="BB8173" i="5"/>
  <c r="BB8174" i="5"/>
  <c r="BB8175" i="5"/>
  <c r="BB8176" i="5"/>
  <c r="BB8177" i="5"/>
  <c r="BB8178" i="5"/>
  <c r="BB8179" i="5"/>
  <c r="BB8180" i="5"/>
  <c r="BB8181" i="5"/>
  <c r="BB8182" i="5"/>
  <c r="BB8183" i="5"/>
  <c r="BB8184" i="5"/>
  <c r="BB8185" i="5"/>
  <c r="BB8186" i="5"/>
  <c r="BB8187" i="5"/>
  <c r="BB8188" i="5"/>
  <c r="BB8189" i="5"/>
  <c r="BB8190" i="5"/>
  <c r="BB8191" i="5"/>
  <c r="BB8192" i="5"/>
  <c r="BB8193" i="5"/>
  <c r="BB8194" i="5"/>
  <c r="BB8195" i="5"/>
  <c r="BB8196" i="5"/>
  <c r="BB8197" i="5"/>
  <c r="BB8198" i="5"/>
  <c r="BB8199" i="5"/>
  <c r="BB8200" i="5"/>
  <c r="BB8201" i="5"/>
  <c r="BB8202" i="5"/>
  <c r="BB8203" i="5"/>
  <c r="BB8204" i="5"/>
  <c r="BB8205" i="5"/>
  <c r="BB8206" i="5"/>
  <c r="BB8207" i="5"/>
  <c r="BB8208" i="5"/>
  <c r="BB8209" i="5"/>
  <c r="BB8210" i="5"/>
  <c r="BB8211" i="5"/>
  <c r="BB8212" i="5"/>
  <c r="BB8213" i="5"/>
  <c r="BB8214" i="5"/>
  <c r="BB8215" i="5"/>
  <c r="BB8216" i="5"/>
  <c r="BB8217" i="5"/>
  <c r="BB8218" i="5"/>
  <c r="BB8219" i="5"/>
  <c r="BB8220" i="5"/>
  <c r="BB8221" i="5"/>
  <c r="BB8222" i="5"/>
  <c r="BB8223" i="5"/>
  <c r="BB8224" i="5"/>
  <c r="BB8225" i="5"/>
  <c r="BB8226" i="5"/>
  <c r="BB8227" i="5"/>
  <c r="BB8228" i="5"/>
  <c r="BB8229" i="5"/>
  <c r="BB8230" i="5"/>
  <c r="BB8231" i="5"/>
  <c r="BB8232" i="5"/>
  <c r="BB8233" i="5"/>
  <c r="BB8234" i="5"/>
  <c r="BB8235" i="5"/>
  <c r="BB8236" i="5"/>
  <c r="BB8237" i="5"/>
  <c r="BB8238" i="5"/>
  <c r="BB8239" i="5"/>
  <c r="BB8240" i="5"/>
  <c r="BB8241" i="5"/>
  <c r="BB8242" i="5"/>
  <c r="BB8243" i="5"/>
  <c r="BB8244" i="5"/>
  <c r="BB8245" i="5"/>
  <c r="BB8246" i="5"/>
  <c r="BB8247" i="5"/>
  <c r="BB8248" i="5"/>
  <c r="BB8249" i="5"/>
  <c r="BB8250" i="5"/>
  <c r="BB8251" i="5"/>
  <c r="BB8252" i="5"/>
  <c r="BB8253" i="5"/>
  <c r="BB8254" i="5"/>
  <c r="BB8255" i="5"/>
  <c r="BB8256" i="5"/>
  <c r="BB8257" i="5"/>
  <c r="BB8258" i="5"/>
  <c r="BB8259" i="5"/>
  <c r="BB8260" i="5"/>
  <c r="BB8261" i="5"/>
  <c r="BB8262" i="5"/>
  <c r="BB8263" i="5"/>
  <c r="BB8264" i="5"/>
  <c r="BB8265" i="5"/>
  <c r="BB8266" i="5"/>
  <c r="BB8267" i="5"/>
  <c r="BB8268" i="5"/>
  <c r="BB8269" i="5"/>
  <c r="BB8270" i="5"/>
  <c r="BB8271" i="5"/>
  <c r="BB8272" i="5"/>
  <c r="BB8273" i="5"/>
  <c r="BB8274" i="5"/>
  <c r="BB8275" i="5"/>
  <c r="BB8276" i="5"/>
  <c r="BB8277" i="5"/>
  <c r="BB8278" i="5"/>
  <c r="BB8279" i="5"/>
  <c r="BB8280" i="5"/>
  <c r="BB8281" i="5"/>
  <c r="BB8282" i="5"/>
  <c r="BB8283" i="5"/>
  <c r="BB8284" i="5"/>
  <c r="BB8285" i="5"/>
  <c r="BB8286" i="5"/>
  <c r="BB8287" i="5"/>
  <c r="BB8288" i="5"/>
  <c r="BB8289" i="5"/>
  <c r="BB8290" i="5"/>
  <c r="BB8291" i="5"/>
  <c r="BB8292" i="5"/>
  <c r="BB8293" i="5"/>
  <c r="BB8294" i="5"/>
  <c r="BB8295" i="5"/>
  <c r="BB8296" i="5"/>
  <c r="BB8297" i="5"/>
  <c r="BB8298" i="5"/>
  <c r="BB8299" i="5"/>
  <c r="BB8300" i="5"/>
  <c r="BB8301" i="5"/>
  <c r="BB8302" i="5"/>
  <c r="BB8303" i="5"/>
  <c r="BB8304" i="5"/>
  <c r="BB8305" i="5"/>
  <c r="BB8306" i="5"/>
  <c r="BB8307" i="5"/>
  <c r="BB8308" i="5"/>
  <c r="BB8309" i="5"/>
  <c r="BB8310" i="5"/>
  <c r="BB8311" i="5"/>
  <c r="BB8312" i="5"/>
  <c r="BB8313" i="5"/>
  <c r="BB8314" i="5"/>
  <c r="BB8315" i="5"/>
  <c r="BB8316" i="5"/>
  <c r="BB8317" i="5"/>
  <c r="BB8318" i="5"/>
  <c r="BB8319" i="5"/>
  <c r="BB8320" i="5"/>
  <c r="BB8321" i="5"/>
  <c r="BB8322" i="5"/>
  <c r="BB8323" i="5"/>
  <c r="BB8324" i="5"/>
  <c r="BB8325" i="5"/>
  <c r="BB8326" i="5"/>
  <c r="BB8327" i="5"/>
  <c r="BB8328" i="5"/>
  <c r="BB8329" i="5"/>
  <c r="BB8330" i="5"/>
  <c r="BB8331" i="5"/>
  <c r="BB8332" i="5"/>
  <c r="BB8333" i="5"/>
  <c r="BB8334" i="5"/>
  <c r="BB8335" i="5"/>
  <c r="BB8336" i="5"/>
  <c r="BB8337" i="5"/>
  <c r="BB8338" i="5"/>
  <c r="BB8339" i="5"/>
  <c r="BB8340" i="5"/>
  <c r="BB8341" i="5"/>
  <c r="BB8342" i="5"/>
  <c r="BB8343" i="5"/>
  <c r="BB8344" i="5"/>
  <c r="BB8345" i="5"/>
  <c r="BB8346" i="5"/>
  <c r="BB8347" i="5"/>
  <c r="BB8348" i="5"/>
  <c r="BB8349" i="5"/>
  <c r="BB8350" i="5"/>
  <c r="BB8351" i="5"/>
  <c r="BB8352" i="5"/>
  <c r="BB8353" i="5"/>
  <c r="BB8354" i="5"/>
  <c r="BB8355" i="5"/>
  <c r="BB8356" i="5"/>
  <c r="BB8357" i="5"/>
  <c r="BB8358" i="5"/>
  <c r="BB8359" i="5"/>
  <c r="BB8360" i="5"/>
  <c r="BB8361" i="5"/>
  <c r="BB8362" i="5"/>
  <c r="BB8363" i="5"/>
  <c r="BB8364" i="5"/>
  <c r="BB8365" i="5"/>
  <c r="BB8366" i="5"/>
  <c r="BB8367" i="5"/>
  <c r="BB8368" i="5"/>
  <c r="BB8369" i="5"/>
  <c r="BB8370" i="5"/>
  <c r="BB8371" i="5"/>
  <c r="BB8372" i="5"/>
  <c r="BB8373" i="5"/>
  <c r="BB8374" i="5"/>
  <c r="BB8375" i="5"/>
  <c r="BB8376" i="5"/>
  <c r="BB8377" i="5"/>
  <c r="BB8378" i="5"/>
  <c r="BB8379" i="5"/>
  <c r="BB8380" i="5"/>
  <c r="BB8381" i="5"/>
  <c r="BB8382" i="5"/>
  <c r="BB8383" i="5"/>
  <c r="BB8384" i="5"/>
  <c r="BB8385" i="5"/>
  <c r="BB8386" i="5"/>
  <c r="BB8387" i="5"/>
  <c r="BB8388" i="5"/>
  <c r="BB8389" i="5"/>
  <c r="BB8390" i="5"/>
  <c r="BB8391" i="5"/>
  <c r="BB8392" i="5"/>
  <c r="BB8393" i="5"/>
  <c r="BB8394" i="5"/>
  <c r="BB8395" i="5"/>
  <c r="BB8396" i="5"/>
  <c r="BB8397" i="5"/>
  <c r="BB8398" i="5"/>
  <c r="BB8399" i="5"/>
  <c r="BB8400" i="5"/>
  <c r="BB8401" i="5"/>
  <c r="BB8402" i="5"/>
  <c r="BB8403" i="5"/>
  <c r="BB8404" i="5"/>
  <c r="BB8405" i="5"/>
  <c r="BB8406" i="5"/>
  <c r="BB8407" i="5"/>
  <c r="BB8408" i="5"/>
  <c r="BB8409" i="5"/>
  <c r="BB8410" i="5"/>
  <c r="BB8411" i="5"/>
  <c r="BB8412" i="5"/>
  <c r="BB8413" i="5"/>
  <c r="BB8414" i="5"/>
  <c r="BB8415" i="5"/>
  <c r="BB8416" i="5"/>
  <c r="BB8417" i="5"/>
  <c r="BB8418" i="5"/>
  <c r="BB8419" i="5"/>
  <c r="BB8420" i="5"/>
  <c r="BB8421" i="5"/>
  <c r="BB8422" i="5"/>
  <c r="BB8423" i="5"/>
  <c r="BB8424" i="5"/>
  <c r="BB8425" i="5"/>
  <c r="BB8426" i="5"/>
  <c r="BB8427" i="5"/>
  <c r="BB8428" i="5"/>
  <c r="BB8429" i="5"/>
  <c r="BB8430" i="5"/>
  <c r="BB8431" i="5"/>
  <c r="BB8432" i="5"/>
  <c r="BB8433" i="5"/>
  <c r="BB8434" i="5"/>
  <c r="BB8435" i="5"/>
  <c r="BB8436" i="5"/>
  <c r="BB8437" i="5"/>
  <c r="BB8438" i="5"/>
  <c r="BB8439" i="5"/>
  <c r="BB8440" i="5"/>
  <c r="BB8441" i="5"/>
  <c r="BB8442" i="5"/>
  <c r="BB8443" i="5"/>
  <c r="BB8444" i="5"/>
  <c r="BB8445" i="5"/>
  <c r="BB8446" i="5"/>
  <c r="BB8447" i="5"/>
  <c r="BB8448" i="5"/>
  <c r="BB8449" i="5"/>
  <c r="BB8450" i="5"/>
  <c r="BB8451" i="5"/>
  <c r="BB8452" i="5"/>
  <c r="BB8453" i="5"/>
  <c r="BB8454" i="5"/>
  <c r="BB8455" i="5"/>
  <c r="BB8456" i="5"/>
  <c r="BB8457" i="5"/>
  <c r="BB8458" i="5"/>
  <c r="BB8459" i="5"/>
  <c r="BB8460" i="5"/>
  <c r="BB8461" i="5"/>
  <c r="BB8462" i="5"/>
  <c r="BB8463" i="5"/>
  <c r="BB8464" i="5"/>
  <c r="BB8465" i="5"/>
  <c r="BB8466" i="5"/>
  <c r="BB8467" i="5"/>
  <c r="BB8468" i="5"/>
  <c r="BB8469" i="5"/>
  <c r="BB8470" i="5"/>
  <c r="BB8471" i="5"/>
  <c r="BB8472" i="5"/>
  <c r="BB8473" i="5"/>
  <c r="BB8474" i="5"/>
  <c r="BB8475" i="5"/>
  <c r="BB8476" i="5"/>
  <c r="BB8477" i="5"/>
  <c r="BB8478" i="5"/>
  <c r="BB8479" i="5"/>
  <c r="BB8480" i="5"/>
  <c r="BB8481" i="5"/>
  <c r="BB8482" i="5"/>
  <c r="BB8483" i="5"/>
  <c r="BB8484" i="5"/>
  <c r="BB8485" i="5"/>
  <c r="BB8486" i="5"/>
  <c r="BB8487" i="5"/>
  <c r="BB8488" i="5"/>
  <c r="BB8489" i="5"/>
  <c r="BB8490" i="5"/>
  <c r="BB8491" i="5"/>
  <c r="BB8492" i="5"/>
  <c r="BB8493" i="5"/>
  <c r="BB8494" i="5"/>
  <c r="BB8495" i="5"/>
  <c r="BB8496" i="5"/>
  <c r="BB8497" i="5"/>
  <c r="BB8498" i="5"/>
  <c r="BB8499" i="5"/>
  <c r="BB8500" i="5"/>
  <c r="BB8501" i="5"/>
  <c r="BB8502" i="5"/>
  <c r="BB8503" i="5"/>
  <c r="BB8504" i="5"/>
  <c r="BB8505" i="5"/>
  <c r="BB8506" i="5"/>
  <c r="BB8507" i="5"/>
  <c r="BB8508" i="5"/>
  <c r="BB8509" i="5"/>
  <c r="BB8510" i="5"/>
  <c r="BB8511" i="5"/>
  <c r="BB8512" i="5"/>
  <c r="BB8513" i="5"/>
  <c r="BB8514" i="5"/>
  <c r="BB8515" i="5"/>
  <c r="BB8516" i="5"/>
  <c r="BB8517" i="5"/>
  <c r="BB8518" i="5"/>
  <c r="BB8519" i="5"/>
  <c r="BB8520" i="5"/>
  <c r="BB8521" i="5"/>
  <c r="BB8522" i="5"/>
  <c r="BB8523" i="5"/>
  <c r="BB8524" i="5"/>
  <c r="BB8525" i="5"/>
  <c r="BB8526" i="5"/>
  <c r="BB8527" i="5"/>
  <c r="BB8528" i="5"/>
  <c r="BB8529" i="5"/>
  <c r="BB8530" i="5"/>
  <c r="BB8531" i="5"/>
  <c r="BB8532" i="5"/>
  <c r="BB8533" i="5"/>
  <c r="BB8534" i="5"/>
  <c r="BB8535" i="5"/>
  <c r="BB8536" i="5"/>
  <c r="BB8537" i="5"/>
  <c r="BB8538" i="5"/>
  <c r="BB8539" i="5"/>
  <c r="BB8540" i="5"/>
  <c r="BB8541" i="5"/>
  <c r="BB8542" i="5"/>
  <c r="BB8543" i="5"/>
  <c r="BB8544" i="5"/>
  <c r="BB8545" i="5"/>
  <c r="BB8546" i="5"/>
  <c r="BB8547" i="5"/>
  <c r="BB8548" i="5"/>
  <c r="BB8549" i="5"/>
  <c r="BB8550" i="5"/>
  <c r="BB8551" i="5"/>
  <c r="BB8552" i="5"/>
  <c r="BB8553" i="5"/>
  <c r="BB8554" i="5"/>
  <c r="BB8555" i="5"/>
  <c r="BB8556" i="5"/>
  <c r="BB8557" i="5"/>
  <c r="BB8558" i="5"/>
  <c r="BB8559" i="5"/>
  <c r="BB8560" i="5"/>
  <c r="BB8561" i="5"/>
  <c r="BB8562" i="5"/>
  <c r="BB8563" i="5"/>
  <c r="BB8564" i="5"/>
  <c r="BB8565" i="5"/>
  <c r="BB8566" i="5"/>
  <c r="BB8567" i="5"/>
  <c r="BB8568" i="5"/>
  <c r="BB8569" i="5"/>
  <c r="BB8570" i="5"/>
  <c r="BB8571" i="5"/>
  <c r="BB8572" i="5"/>
  <c r="BB8573" i="5"/>
  <c r="BB8574" i="5"/>
  <c r="BB8575" i="5"/>
  <c r="BB8576" i="5"/>
  <c r="BB8577" i="5"/>
  <c r="BB8578" i="5"/>
  <c r="BB8579" i="5"/>
  <c r="BB8580" i="5"/>
  <c r="BB8581" i="5"/>
  <c r="BB8582" i="5"/>
  <c r="BB8583" i="5"/>
  <c r="BB8584" i="5"/>
  <c r="BB8585" i="5"/>
  <c r="BB8586" i="5"/>
  <c r="BB8587" i="5"/>
  <c r="BB8588" i="5"/>
  <c r="BB8589" i="5"/>
  <c r="BB8590" i="5"/>
  <c r="BB8591" i="5"/>
  <c r="BB8592" i="5"/>
  <c r="BB8593" i="5"/>
  <c r="BB8594" i="5"/>
  <c r="BB8595" i="5"/>
  <c r="BB8596" i="5"/>
  <c r="BB8597" i="5"/>
  <c r="BB8598" i="5"/>
  <c r="BB8599" i="5"/>
  <c r="BB8600" i="5"/>
  <c r="BB8601" i="5"/>
  <c r="BB8602" i="5"/>
  <c r="BB8603" i="5"/>
  <c r="BB8604" i="5"/>
  <c r="BB8605" i="5"/>
  <c r="BB8606" i="5"/>
  <c r="BB8607" i="5"/>
  <c r="BB8608" i="5"/>
  <c r="BB8609" i="5"/>
  <c r="BB8610" i="5"/>
  <c r="BB8611" i="5"/>
  <c r="BB8612" i="5"/>
  <c r="BB8613" i="5"/>
  <c r="BB8614" i="5"/>
  <c r="BB8615" i="5"/>
  <c r="BB8616" i="5"/>
  <c r="BB8617" i="5"/>
  <c r="BB8618" i="5"/>
  <c r="BB8619" i="5"/>
  <c r="BB8620" i="5"/>
  <c r="BB8621" i="5"/>
  <c r="BB8622" i="5"/>
  <c r="BB8623" i="5"/>
  <c r="BB8624" i="5"/>
  <c r="BB8625" i="5"/>
  <c r="BB8626" i="5"/>
  <c r="BB8627" i="5"/>
  <c r="BB8628" i="5"/>
  <c r="BB8629" i="5"/>
  <c r="BB8630" i="5"/>
  <c r="BB8631" i="5"/>
  <c r="BB8632" i="5"/>
  <c r="BB8633" i="5"/>
  <c r="BB8634" i="5"/>
  <c r="BB8635" i="5"/>
  <c r="BB8636" i="5"/>
  <c r="BB8637" i="5"/>
  <c r="BB8638" i="5"/>
  <c r="BB8639" i="5"/>
  <c r="BB8640" i="5"/>
  <c r="BB8641" i="5"/>
  <c r="BB8642" i="5"/>
  <c r="BB8643" i="5"/>
  <c r="BB8644" i="5"/>
  <c r="BB8645" i="5"/>
  <c r="BB8646" i="5"/>
  <c r="BB8647" i="5"/>
  <c r="BB8648" i="5"/>
  <c r="BB8649" i="5"/>
  <c r="BB8650" i="5"/>
  <c r="BB8651" i="5"/>
  <c r="BB8652" i="5"/>
  <c r="BB8653" i="5"/>
  <c r="BB8654" i="5"/>
  <c r="BB8655" i="5"/>
  <c r="BB8656" i="5"/>
  <c r="BB8657" i="5"/>
  <c r="BB8658" i="5"/>
  <c r="BB8659" i="5"/>
  <c r="BB8660" i="5"/>
  <c r="BB8661" i="5"/>
  <c r="BB8662" i="5"/>
  <c r="BB8663" i="5"/>
  <c r="BB8664" i="5"/>
  <c r="BB8665" i="5"/>
  <c r="BB8666" i="5"/>
  <c r="BB8667" i="5"/>
  <c r="BB8668" i="5"/>
  <c r="BB8669" i="5"/>
  <c r="BB8670" i="5"/>
  <c r="BB8671" i="5"/>
  <c r="BB8672" i="5"/>
  <c r="BB8673" i="5"/>
  <c r="BB8674" i="5"/>
  <c r="BB8675" i="5"/>
  <c r="BB8676" i="5"/>
  <c r="BB8677" i="5"/>
  <c r="BB8678" i="5"/>
  <c r="BB8679" i="5"/>
  <c r="BB8680" i="5"/>
  <c r="BB8681" i="5"/>
  <c r="BB8682" i="5"/>
  <c r="BB8683" i="5"/>
  <c r="BB8684" i="5"/>
  <c r="BB8685" i="5"/>
  <c r="BB8686" i="5"/>
  <c r="BB8687" i="5"/>
  <c r="BB8688" i="5"/>
  <c r="BB8689" i="5"/>
  <c r="BB8690" i="5"/>
  <c r="BB8691" i="5"/>
  <c r="BB8692" i="5"/>
  <c r="BB8693" i="5"/>
  <c r="BB8694" i="5"/>
  <c r="BB8695" i="5"/>
  <c r="BB8696" i="5"/>
  <c r="BB8697" i="5"/>
  <c r="BB8698" i="5"/>
  <c r="BB8699" i="5"/>
  <c r="BB8700" i="5"/>
  <c r="BB8701" i="5"/>
  <c r="BB8702" i="5"/>
  <c r="BB8703" i="5"/>
  <c r="BB8704" i="5"/>
  <c r="BB8705" i="5"/>
  <c r="BB8706" i="5"/>
  <c r="BB8707" i="5"/>
  <c r="BB8708" i="5"/>
  <c r="BB8709" i="5"/>
  <c r="BB8710" i="5"/>
  <c r="BB8711" i="5"/>
  <c r="BB8712" i="5"/>
  <c r="BB8713" i="5"/>
  <c r="BB8714" i="5"/>
  <c r="BB8715" i="5"/>
  <c r="BB8716" i="5"/>
  <c r="BB8717" i="5"/>
  <c r="BB8718" i="5"/>
  <c r="BB8719" i="5"/>
  <c r="BB8720" i="5"/>
  <c r="BB8721" i="5"/>
  <c r="BB8722" i="5"/>
  <c r="BB8723" i="5"/>
  <c r="BB8724" i="5"/>
  <c r="BB8725" i="5"/>
  <c r="BB8726" i="5"/>
  <c r="BB8727" i="5"/>
  <c r="BB8728" i="5"/>
  <c r="BB8729" i="5"/>
  <c r="BB8730" i="5"/>
  <c r="BB8731" i="5"/>
  <c r="BB8732" i="5"/>
  <c r="BB8733" i="5"/>
  <c r="BB8734" i="5"/>
  <c r="BB8735" i="5"/>
  <c r="BB8736" i="5"/>
  <c r="BB8737" i="5"/>
  <c r="BB8738" i="5"/>
  <c r="BB8739" i="5"/>
  <c r="BB8740" i="5"/>
  <c r="BB8741" i="5"/>
  <c r="BB8742" i="5"/>
  <c r="BB8743" i="5"/>
  <c r="BB8744" i="5"/>
  <c r="BB8745" i="5"/>
  <c r="BB8746" i="5"/>
  <c r="BB8747" i="5"/>
  <c r="BB8748" i="5"/>
  <c r="BB8749" i="5"/>
  <c r="BB8750" i="5"/>
  <c r="BB8751" i="5"/>
  <c r="BB8752" i="5"/>
  <c r="BB8753" i="5"/>
  <c r="BB8754" i="5"/>
  <c r="BB8755" i="5"/>
  <c r="BB8756" i="5"/>
  <c r="BB8757" i="5"/>
  <c r="BB8758" i="5"/>
  <c r="BB8759" i="5"/>
  <c r="BB8760" i="5"/>
  <c r="BB8761" i="5"/>
  <c r="BB8762" i="5"/>
  <c r="BB8763" i="5"/>
  <c r="BB8764" i="5"/>
  <c r="BB8765" i="5"/>
  <c r="BB8766" i="5"/>
  <c r="BB8767" i="5"/>
  <c r="BB8768" i="5"/>
  <c r="BB8769" i="5"/>
  <c r="BB8770" i="5"/>
  <c r="BB8771" i="5"/>
  <c r="BB8772" i="5"/>
  <c r="BB8773" i="5"/>
  <c r="BB8774" i="5"/>
  <c r="BB8775" i="5"/>
  <c r="BB8776" i="5"/>
  <c r="BB8777" i="5"/>
  <c r="BB8778" i="5"/>
  <c r="BB8779" i="5"/>
  <c r="BB8780" i="5"/>
  <c r="BB8781" i="5"/>
  <c r="BB8782" i="5"/>
  <c r="BB8783" i="5"/>
  <c r="BB8784" i="5"/>
  <c r="BB8785" i="5"/>
  <c r="BB8786" i="5"/>
  <c r="BB8787" i="5"/>
  <c r="BB8788" i="5"/>
  <c r="BB8789" i="5"/>
  <c r="BB8790" i="5"/>
  <c r="BB8791" i="5"/>
  <c r="BB8792" i="5"/>
  <c r="BB8793" i="5"/>
  <c r="BB8794" i="5"/>
  <c r="BB8795" i="5"/>
  <c r="BB8796" i="5"/>
  <c r="BB8797" i="5"/>
  <c r="BB8798" i="5"/>
  <c r="BB8799" i="5"/>
  <c r="BB8800" i="5"/>
  <c r="BB8801" i="5"/>
  <c r="BB8802" i="5"/>
  <c r="BB8803" i="5"/>
  <c r="BB8804" i="5"/>
  <c r="BB8805" i="5"/>
  <c r="BB8806" i="5"/>
  <c r="BB8807" i="5"/>
  <c r="BB8808" i="5"/>
  <c r="BB8809" i="5"/>
  <c r="BB8810" i="5"/>
  <c r="BB8811" i="5"/>
  <c r="BB8812" i="5"/>
  <c r="BB8813" i="5"/>
  <c r="BB8814" i="5"/>
  <c r="BB8815" i="5"/>
  <c r="BB8816" i="5"/>
  <c r="BB8817" i="5"/>
  <c r="BB8818" i="5"/>
  <c r="BB8819" i="5"/>
  <c r="BB8820" i="5"/>
  <c r="BB8821" i="5"/>
  <c r="BB8822" i="5"/>
  <c r="BB8823" i="5"/>
  <c r="BB8824" i="5"/>
  <c r="BB8825" i="5"/>
  <c r="BB8826" i="5"/>
  <c r="BB8827" i="5"/>
  <c r="BB8828" i="5"/>
  <c r="BB8829" i="5"/>
  <c r="BB8830" i="5"/>
  <c r="BB8831" i="5"/>
  <c r="BB8832" i="5"/>
  <c r="BB8833" i="5"/>
  <c r="BB8834" i="5"/>
  <c r="BB8835" i="5"/>
  <c r="BB8836" i="5"/>
  <c r="BB8837" i="5"/>
  <c r="BB8838" i="5"/>
  <c r="BB8839" i="5"/>
  <c r="BB8840" i="5"/>
  <c r="BB8841" i="5"/>
  <c r="BB8842" i="5"/>
  <c r="BB8843" i="5"/>
  <c r="BB8844" i="5"/>
  <c r="BB8845" i="5"/>
  <c r="BB8846" i="5"/>
  <c r="BB8847" i="5"/>
  <c r="BB8848" i="5"/>
  <c r="BB8849" i="5"/>
  <c r="BB8850" i="5"/>
  <c r="BB8851" i="5"/>
  <c r="BB8852" i="5"/>
  <c r="BB8853" i="5"/>
  <c r="BB8854" i="5"/>
  <c r="BB8855" i="5"/>
  <c r="BB8856" i="5"/>
  <c r="BB8857" i="5"/>
  <c r="BB8858" i="5"/>
  <c r="BB8859" i="5"/>
  <c r="BB8860" i="5"/>
  <c r="BB8861" i="5"/>
  <c r="BB8862" i="5"/>
  <c r="BB8863" i="5"/>
  <c r="BB8864" i="5"/>
  <c r="BB8865" i="5"/>
  <c r="BB8866" i="5"/>
  <c r="BB8867" i="5"/>
  <c r="BB8868" i="5"/>
  <c r="BB8869" i="5"/>
  <c r="BB8870" i="5"/>
  <c r="BB8871" i="5"/>
  <c r="BB8872" i="5"/>
  <c r="BB8873" i="5"/>
  <c r="BB8874" i="5"/>
  <c r="BB8875" i="5"/>
  <c r="BB8876" i="5"/>
  <c r="BB8877" i="5"/>
  <c r="BB8878" i="5"/>
  <c r="BB8879" i="5"/>
  <c r="BB8880" i="5"/>
  <c r="BB8881" i="5"/>
  <c r="BB8882" i="5"/>
  <c r="BB8883" i="5"/>
  <c r="BB8884" i="5"/>
  <c r="BB8885" i="5"/>
  <c r="BB8886" i="5"/>
  <c r="BB8887" i="5"/>
  <c r="BB8888" i="5"/>
  <c r="BB8889" i="5"/>
  <c r="BB8890" i="5"/>
  <c r="BB8891" i="5"/>
  <c r="BB8892" i="5"/>
  <c r="BB8893" i="5"/>
  <c r="BB8894" i="5"/>
  <c r="BB8895" i="5"/>
  <c r="BB8896" i="5"/>
  <c r="BB8897" i="5"/>
  <c r="BB8898" i="5"/>
  <c r="BB8899" i="5"/>
  <c r="BB8900" i="5"/>
  <c r="BB8901" i="5"/>
  <c r="BB8902" i="5"/>
  <c r="BB8903" i="5"/>
  <c r="BB8904" i="5"/>
  <c r="BB8905" i="5"/>
  <c r="BB8906" i="5"/>
  <c r="BB8907" i="5"/>
  <c r="BB8908" i="5"/>
  <c r="BB8909" i="5"/>
  <c r="BB8910" i="5"/>
  <c r="BB8911" i="5"/>
  <c r="BB8912" i="5"/>
  <c r="BB8913" i="5"/>
  <c r="BB8914" i="5"/>
  <c r="BB8915" i="5"/>
  <c r="BB8916" i="5"/>
  <c r="BB8917" i="5"/>
  <c r="BB8918" i="5"/>
  <c r="BB8919" i="5"/>
  <c r="BB8920" i="5"/>
  <c r="BB8921" i="5"/>
  <c r="BB8922" i="5"/>
  <c r="BB8923" i="5"/>
  <c r="BB8924" i="5"/>
  <c r="BB8925" i="5"/>
  <c r="BB8926" i="5"/>
  <c r="BB8927" i="5"/>
  <c r="BB8928" i="5"/>
  <c r="BB8929" i="5"/>
  <c r="BB8930" i="5"/>
  <c r="BB8931" i="5"/>
  <c r="BB8932" i="5"/>
  <c r="BB8933" i="5"/>
  <c r="BB8934" i="5"/>
  <c r="BB8935" i="5"/>
  <c r="BB8936" i="5"/>
  <c r="BB8937" i="5"/>
  <c r="BB8938" i="5"/>
  <c r="BB8939" i="5"/>
  <c r="BB8940" i="5"/>
  <c r="BB8941" i="5"/>
  <c r="BB8942" i="5"/>
  <c r="BB8943" i="5"/>
  <c r="BB8944" i="5"/>
  <c r="BB8945" i="5"/>
  <c r="BB8946" i="5"/>
  <c r="BB8947" i="5"/>
  <c r="BB8948" i="5"/>
  <c r="BB8949" i="5"/>
  <c r="BB8950" i="5"/>
  <c r="BB8951" i="5"/>
  <c r="BB8952" i="5"/>
  <c r="BB8953" i="5"/>
  <c r="BB8954" i="5"/>
  <c r="BB8955" i="5"/>
  <c r="BB8956" i="5"/>
  <c r="BB8957" i="5"/>
  <c r="BB8958" i="5"/>
  <c r="BB8959" i="5"/>
  <c r="BB8960" i="5"/>
  <c r="BB8961" i="5"/>
  <c r="BB8962" i="5"/>
  <c r="BB8963" i="5"/>
  <c r="BB8964" i="5"/>
  <c r="BB8965" i="5"/>
  <c r="BB8966" i="5"/>
  <c r="BB8967" i="5"/>
  <c r="BB8968" i="5"/>
  <c r="BB8969" i="5"/>
  <c r="BB8970" i="5"/>
  <c r="BB8971" i="5"/>
  <c r="BB8972" i="5"/>
  <c r="BB8973" i="5"/>
  <c r="BB8974" i="5"/>
  <c r="BB8975" i="5"/>
  <c r="BB8976" i="5"/>
  <c r="BB8977" i="5"/>
  <c r="BB8978" i="5"/>
  <c r="BB8979" i="5"/>
  <c r="BB8980" i="5"/>
  <c r="BB8981" i="5"/>
  <c r="BB8982" i="5"/>
  <c r="BB8983" i="5"/>
  <c r="BB8984" i="5"/>
  <c r="BB8985" i="5"/>
  <c r="BB8986" i="5"/>
  <c r="BB8987" i="5"/>
  <c r="BB8988" i="5"/>
  <c r="BB8989" i="5"/>
  <c r="BB8990" i="5"/>
  <c r="BB8991" i="5"/>
  <c r="BB8992" i="5"/>
  <c r="BB8993" i="5"/>
  <c r="BB8994" i="5"/>
  <c r="BB8995" i="5"/>
  <c r="BB8996" i="5"/>
  <c r="BB8997" i="5"/>
  <c r="BB8998" i="5"/>
  <c r="BB8999" i="5"/>
  <c r="BB9000" i="5"/>
  <c r="BB9001" i="5"/>
  <c r="BB9002" i="5"/>
  <c r="BB9003" i="5"/>
  <c r="BB9004" i="5"/>
  <c r="BB9005" i="5"/>
  <c r="BB9006" i="5"/>
  <c r="BB9007" i="5"/>
  <c r="BB9008" i="5"/>
  <c r="BB9009" i="5"/>
  <c r="BB9010" i="5"/>
  <c r="BB9011" i="5"/>
  <c r="BB9012" i="5"/>
  <c r="BB9013" i="5"/>
  <c r="BB9014" i="5"/>
  <c r="BB9015" i="5"/>
  <c r="BB9016" i="5"/>
  <c r="BB9017" i="5"/>
  <c r="BB9018" i="5"/>
  <c r="BB9019" i="5"/>
  <c r="BB9020" i="5"/>
  <c r="BB9021" i="5"/>
  <c r="BB9022" i="5"/>
  <c r="BB9023" i="5"/>
  <c r="BB9024" i="5"/>
  <c r="BB9025" i="5"/>
  <c r="BB9026" i="5"/>
  <c r="BB9027" i="5"/>
  <c r="BB9028" i="5"/>
  <c r="BB9029" i="5"/>
  <c r="BB9030" i="5"/>
  <c r="BB9031" i="5"/>
  <c r="BB9032" i="5"/>
  <c r="BB9033" i="5"/>
  <c r="BB9034" i="5"/>
  <c r="BB9035" i="5"/>
  <c r="BB9036" i="5"/>
  <c r="BB9037" i="5"/>
  <c r="BB9038" i="5"/>
  <c r="BB9039" i="5"/>
  <c r="BB9040" i="5"/>
  <c r="BB9041" i="5"/>
  <c r="BB9042" i="5"/>
  <c r="BB9043" i="5"/>
  <c r="BB9044" i="5"/>
  <c r="BB9045" i="5"/>
  <c r="BB9046" i="5"/>
  <c r="BB9047" i="5"/>
  <c r="BB9048" i="5"/>
  <c r="BB9049" i="5"/>
  <c r="BB9050" i="5"/>
  <c r="BB9051" i="5"/>
  <c r="BB9052" i="5"/>
  <c r="BB9053" i="5"/>
  <c r="BB9054" i="5"/>
  <c r="BB9055" i="5"/>
  <c r="BB9056" i="5"/>
  <c r="BB9057" i="5"/>
  <c r="BB9058" i="5"/>
  <c r="BB9059" i="5"/>
  <c r="BB9060" i="5"/>
  <c r="BB9061" i="5"/>
  <c r="BB9062" i="5"/>
  <c r="BB9063" i="5"/>
  <c r="BB9064" i="5"/>
  <c r="BB9065" i="5"/>
  <c r="BB9066" i="5"/>
  <c r="BB9067" i="5"/>
  <c r="BB9068" i="5"/>
  <c r="BB9069" i="5"/>
  <c r="BB9070" i="5"/>
  <c r="BB9071" i="5"/>
  <c r="BB9072" i="5"/>
  <c r="BB9073" i="5"/>
  <c r="BB9074" i="5"/>
  <c r="BB9075" i="5"/>
  <c r="BB9076" i="5"/>
  <c r="BB9077" i="5"/>
  <c r="BB9078" i="5"/>
  <c r="BB9079" i="5"/>
  <c r="BB9080" i="5"/>
  <c r="BB9081" i="5"/>
  <c r="BB9082" i="5"/>
  <c r="BB9083" i="5"/>
  <c r="BB9084" i="5"/>
  <c r="BB9085" i="5"/>
  <c r="BB9086" i="5"/>
  <c r="BB9087" i="5"/>
  <c r="BB9088" i="5"/>
  <c r="BB9089" i="5"/>
  <c r="BB9090" i="5"/>
  <c r="BB9091" i="5"/>
  <c r="BB9092" i="5"/>
  <c r="BB9093" i="5"/>
  <c r="BB9094" i="5"/>
  <c r="BB9095" i="5"/>
  <c r="BB9096" i="5"/>
  <c r="BB9097" i="5"/>
  <c r="BB9098" i="5"/>
  <c r="BB9099" i="5"/>
  <c r="BB9100" i="5"/>
  <c r="BB9101" i="5"/>
  <c r="BB9102" i="5"/>
  <c r="BB9103" i="5"/>
  <c r="BB9104" i="5"/>
  <c r="BB9105" i="5"/>
  <c r="BB9106" i="5"/>
  <c r="BB9107" i="5"/>
  <c r="BB9108" i="5"/>
  <c r="BB9109" i="5"/>
  <c r="BB9110" i="5"/>
  <c r="BB9111" i="5"/>
  <c r="BB9112" i="5"/>
  <c r="BB9113" i="5"/>
  <c r="BB9114" i="5"/>
  <c r="BB9115" i="5"/>
  <c r="BB9116" i="5"/>
  <c r="BB9117" i="5"/>
  <c r="BB9118" i="5"/>
  <c r="BB9119" i="5"/>
  <c r="BB9120" i="5"/>
  <c r="BB9121" i="5"/>
  <c r="BB9122" i="5"/>
  <c r="BB9123" i="5"/>
  <c r="BB9124" i="5"/>
  <c r="BB9125" i="5"/>
  <c r="BB9126" i="5"/>
  <c r="BB9127" i="5"/>
  <c r="BB9128" i="5"/>
  <c r="BB9129" i="5"/>
  <c r="BB9130" i="5"/>
  <c r="BB9131" i="5"/>
  <c r="BB9132" i="5"/>
  <c r="BB9133" i="5"/>
  <c r="BB9134" i="5"/>
  <c r="BB9135" i="5"/>
  <c r="BB9136" i="5"/>
  <c r="BB9137" i="5"/>
  <c r="BB9138" i="5"/>
  <c r="BB9139" i="5"/>
  <c r="BB9140" i="5"/>
  <c r="BB9141" i="5"/>
  <c r="BB9142" i="5"/>
  <c r="BB9143" i="5"/>
  <c r="BB9144" i="5"/>
  <c r="BB9145" i="5"/>
  <c r="BB9146" i="5"/>
  <c r="BB9147" i="5"/>
  <c r="BB9148" i="5"/>
  <c r="BB9149" i="5"/>
  <c r="BB9150" i="5"/>
  <c r="BB9151" i="5"/>
  <c r="BB9152" i="5"/>
  <c r="BB9153" i="5"/>
  <c r="BB9154" i="5"/>
  <c r="BB9155" i="5"/>
  <c r="BB9156" i="5"/>
  <c r="BB9157" i="5"/>
  <c r="BB9158" i="5"/>
  <c r="BB9159" i="5"/>
  <c r="BB9160" i="5"/>
  <c r="BB9161" i="5"/>
  <c r="BB9162" i="5"/>
  <c r="BB9163" i="5"/>
  <c r="BB9164" i="5"/>
  <c r="BB9165" i="5"/>
  <c r="BB9166" i="5"/>
  <c r="BB9167" i="5"/>
  <c r="BB9168" i="5"/>
  <c r="BB9169" i="5"/>
  <c r="BB9170" i="5"/>
  <c r="BB9171" i="5"/>
  <c r="BB9172" i="5"/>
  <c r="BB9173" i="5"/>
  <c r="BB9174" i="5"/>
  <c r="BB9175" i="5"/>
  <c r="BB9176" i="5"/>
  <c r="BB9177" i="5"/>
  <c r="BB9178" i="5"/>
  <c r="BB9179" i="5"/>
  <c r="BB9180" i="5"/>
  <c r="BB9181" i="5"/>
  <c r="BB9182" i="5"/>
  <c r="BB9183" i="5"/>
  <c r="BB9184" i="5"/>
  <c r="BB9185" i="5"/>
  <c r="BB9186" i="5"/>
  <c r="BB9187" i="5"/>
  <c r="BB9188" i="5"/>
  <c r="BB9189" i="5"/>
  <c r="BB9190" i="5"/>
  <c r="BB9191" i="5"/>
  <c r="BB9192" i="5"/>
  <c r="BB9193" i="5"/>
  <c r="BB9194" i="5"/>
  <c r="BB9195" i="5"/>
  <c r="BB9196" i="5"/>
  <c r="BB9197" i="5"/>
  <c r="BB9198" i="5"/>
  <c r="BB9199" i="5"/>
  <c r="BB9200" i="5"/>
  <c r="BB9201" i="5"/>
  <c r="BB9202" i="5"/>
  <c r="BB9203" i="5"/>
  <c r="BB9204" i="5"/>
  <c r="BB9205" i="5"/>
  <c r="BB9206" i="5"/>
  <c r="BB9207" i="5"/>
  <c r="BB9208" i="5"/>
  <c r="BB9209" i="5"/>
  <c r="BB9210" i="5"/>
  <c r="BB9211" i="5"/>
  <c r="BB9212" i="5"/>
  <c r="BB9213" i="5"/>
  <c r="BB9214" i="5"/>
  <c r="BB9215" i="5"/>
  <c r="BB9216" i="5"/>
  <c r="BB9217" i="5"/>
  <c r="BB9218" i="5"/>
  <c r="BB9219" i="5"/>
  <c r="BB9220" i="5"/>
  <c r="BB9221" i="5"/>
  <c r="BB9222" i="5"/>
  <c r="BB9223" i="5"/>
  <c r="BB9224" i="5"/>
  <c r="BB9225" i="5"/>
  <c r="BB9226" i="5"/>
  <c r="BB9227" i="5"/>
  <c r="BB9228" i="5"/>
  <c r="BB9229" i="5"/>
  <c r="BB9230" i="5"/>
  <c r="BB9231" i="5"/>
  <c r="BB9232" i="5"/>
  <c r="BB9233" i="5"/>
  <c r="BB9234" i="5"/>
  <c r="BB9235" i="5"/>
  <c r="BB9236" i="5"/>
  <c r="BB9237" i="5"/>
  <c r="BB9238" i="5"/>
  <c r="BB9239" i="5"/>
  <c r="BB9240" i="5"/>
  <c r="BB9241" i="5"/>
  <c r="BB9242" i="5"/>
  <c r="BB9243" i="5"/>
  <c r="BB9244" i="5"/>
  <c r="BB9245" i="5"/>
  <c r="BB9246" i="5"/>
  <c r="BB9247" i="5"/>
  <c r="BB9248" i="5"/>
  <c r="BB9249" i="5"/>
  <c r="BB9250" i="5"/>
  <c r="BB9251" i="5"/>
  <c r="BB9252" i="5"/>
  <c r="BB9253" i="5"/>
  <c r="BB9254" i="5"/>
  <c r="BB9255" i="5"/>
  <c r="BB9256" i="5"/>
  <c r="BB9257" i="5"/>
  <c r="BB9258" i="5"/>
  <c r="BB9259" i="5"/>
  <c r="BB9260" i="5"/>
  <c r="BB9261" i="5"/>
  <c r="BB9262" i="5"/>
  <c r="BB9263" i="5"/>
  <c r="BB9264" i="5"/>
  <c r="BB9265" i="5"/>
  <c r="BB9266" i="5"/>
  <c r="BB9267" i="5"/>
  <c r="BB9268" i="5"/>
  <c r="BB9269" i="5"/>
  <c r="BB9270" i="5"/>
  <c r="BB9271" i="5"/>
  <c r="BB9272" i="5"/>
  <c r="BB9273" i="5"/>
  <c r="BB9274" i="5"/>
  <c r="BB9275" i="5"/>
  <c r="BB9276" i="5"/>
  <c r="BB9277" i="5"/>
  <c r="BB9278" i="5"/>
  <c r="BB9279" i="5"/>
  <c r="BB9280" i="5"/>
  <c r="BB9281" i="5"/>
  <c r="BB9282" i="5"/>
  <c r="BB9283" i="5"/>
  <c r="BB9284" i="5"/>
  <c r="BB9285" i="5"/>
  <c r="BB9286" i="5"/>
  <c r="BB9287" i="5"/>
  <c r="BB9288" i="5"/>
  <c r="BB9289" i="5"/>
  <c r="BB9290" i="5"/>
  <c r="BB9291" i="5"/>
  <c r="BB9292" i="5"/>
  <c r="BB9293" i="5"/>
  <c r="BB9294" i="5"/>
  <c r="BB9295" i="5"/>
  <c r="BB9296" i="5"/>
  <c r="BB9297" i="5"/>
  <c r="BB9298" i="5"/>
  <c r="BB9299" i="5"/>
  <c r="BB9300" i="5"/>
  <c r="BB9301" i="5"/>
  <c r="BB9302" i="5"/>
  <c r="BB9303" i="5"/>
  <c r="BB9304" i="5"/>
  <c r="BB9305" i="5"/>
  <c r="BB9306" i="5"/>
  <c r="BB9307" i="5"/>
  <c r="BB9308" i="5"/>
  <c r="BB9309" i="5"/>
  <c r="BB9310" i="5"/>
  <c r="BB9311" i="5"/>
  <c r="BB9312" i="5"/>
  <c r="BB9313" i="5"/>
  <c r="BB9314" i="5"/>
  <c r="BB9315" i="5"/>
  <c r="BB9316" i="5"/>
  <c r="BB9317" i="5"/>
  <c r="BB9318" i="5"/>
  <c r="BB9319" i="5"/>
  <c r="BB9320" i="5"/>
  <c r="BB9321" i="5"/>
  <c r="BB9322" i="5"/>
  <c r="BB9323" i="5"/>
  <c r="BB9324" i="5"/>
  <c r="BB9325" i="5"/>
  <c r="BB9326" i="5"/>
  <c r="BB9327" i="5"/>
  <c r="BB9328" i="5"/>
  <c r="BB9329" i="5"/>
  <c r="BB9330" i="5"/>
  <c r="BB9331" i="5"/>
  <c r="BB9332" i="5"/>
  <c r="BB9333" i="5"/>
  <c r="BB9334" i="5"/>
  <c r="BB9335" i="5"/>
  <c r="BB9336" i="5"/>
  <c r="BB9337" i="5"/>
  <c r="BB9338" i="5"/>
  <c r="BB9339" i="5"/>
  <c r="BB9340" i="5"/>
  <c r="BB9341" i="5"/>
  <c r="BB9342" i="5"/>
  <c r="BB9343" i="5"/>
  <c r="BB9344" i="5"/>
  <c r="BB9345" i="5"/>
  <c r="BB9346" i="5"/>
  <c r="BB9347" i="5"/>
  <c r="BB9348" i="5"/>
  <c r="BB9349" i="5"/>
  <c r="BB9350" i="5"/>
  <c r="BB9351" i="5"/>
  <c r="BB9352" i="5"/>
  <c r="BB9353" i="5"/>
  <c r="BB9354" i="5"/>
  <c r="BB9355" i="5"/>
  <c r="BB9356" i="5"/>
  <c r="BB9357" i="5"/>
  <c r="BB9358" i="5"/>
  <c r="BB9359" i="5"/>
  <c r="BB9360" i="5"/>
  <c r="BB9361" i="5"/>
  <c r="BB9362" i="5"/>
  <c r="BB9363" i="5"/>
  <c r="BB9364" i="5"/>
  <c r="BB9365" i="5"/>
  <c r="BB9366" i="5"/>
  <c r="BB9367" i="5"/>
  <c r="BB9368" i="5"/>
  <c r="BB9369" i="5"/>
  <c r="BB9370" i="5"/>
  <c r="BB9371" i="5"/>
  <c r="BB9372" i="5"/>
  <c r="BB9373" i="5"/>
  <c r="BB9374" i="5"/>
  <c r="BB9375" i="5"/>
  <c r="BB9376" i="5"/>
  <c r="BB9377" i="5"/>
  <c r="BB9378" i="5"/>
  <c r="BB9379" i="5"/>
  <c r="BB9380" i="5"/>
  <c r="BB9381" i="5"/>
  <c r="BB9382" i="5"/>
  <c r="BB9383" i="5"/>
  <c r="BB9384" i="5"/>
  <c r="BB9385" i="5"/>
  <c r="BB9386" i="5"/>
  <c r="BB9387" i="5"/>
  <c r="BB9388" i="5"/>
  <c r="BB9389" i="5"/>
  <c r="BB9390" i="5"/>
  <c r="BB9391" i="5"/>
  <c r="BB9392" i="5"/>
  <c r="BB9393" i="5"/>
  <c r="BB9394" i="5"/>
  <c r="BB9395" i="5"/>
  <c r="BB9396" i="5"/>
  <c r="BB9397" i="5"/>
  <c r="BB9398" i="5"/>
  <c r="BB9399" i="5"/>
  <c r="BB9400" i="5"/>
  <c r="BB9401" i="5"/>
  <c r="BB9402" i="5"/>
  <c r="BB9403" i="5"/>
  <c r="BB9404" i="5"/>
  <c r="BB9405" i="5"/>
  <c r="BB9406" i="5"/>
  <c r="BB9407" i="5"/>
  <c r="BB9408" i="5"/>
  <c r="BB9409" i="5"/>
  <c r="BB9410" i="5"/>
  <c r="BB9411" i="5"/>
  <c r="BB9412" i="5"/>
  <c r="BB9413" i="5"/>
  <c r="BB9414" i="5"/>
  <c r="BB9415" i="5"/>
  <c r="BB9416" i="5"/>
  <c r="BB9417" i="5"/>
  <c r="BB9418" i="5"/>
  <c r="BB9419" i="5"/>
  <c r="BB9420" i="5"/>
  <c r="BB9421" i="5"/>
  <c r="BB9422" i="5"/>
  <c r="BB9423" i="5"/>
  <c r="BB9424" i="5"/>
  <c r="BB9425" i="5"/>
  <c r="BB9426" i="5"/>
  <c r="BB9427" i="5"/>
  <c r="BB9428" i="5"/>
  <c r="BB9429" i="5"/>
  <c r="BB9430" i="5"/>
  <c r="BB9431" i="5"/>
  <c r="BB9432" i="5"/>
  <c r="BB9433" i="5"/>
  <c r="BB9434" i="5"/>
  <c r="BB9435" i="5"/>
  <c r="BB9436" i="5"/>
  <c r="BB9437" i="5"/>
  <c r="BB9438" i="5"/>
  <c r="BB9439" i="5"/>
  <c r="BB9440" i="5"/>
  <c r="BB9441" i="5"/>
  <c r="BB9442" i="5"/>
  <c r="BB9443" i="5"/>
  <c r="BB9444" i="5"/>
  <c r="BB9445" i="5"/>
  <c r="BB9446" i="5"/>
  <c r="BB9447" i="5"/>
  <c r="BB9448" i="5"/>
  <c r="BB9449" i="5"/>
  <c r="BB9450" i="5"/>
  <c r="BB9451" i="5"/>
  <c r="BB9452" i="5"/>
  <c r="BB9453" i="5"/>
  <c r="BB9454" i="5"/>
  <c r="BB9455" i="5"/>
  <c r="BB9456" i="5"/>
  <c r="BB9457" i="5"/>
  <c r="BB9458" i="5"/>
  <c r="BB9459" i="5"/>
  <c r="BB9460" i="5"/>
  <c r="BB9461" i="5"/>
  <c r="BB9462" i="5"/>
  <c r="BB9463" i="5"/>
  <c r="BB9464" i="5"/>
  <c r="BB9465" i="5"/>
  <c r="BB9466" i="5"/>
  <c r="BB9467" i="5"/>
  <c r="BB9468" i="5"/>
  <c r="BB9469" i="5"/>
  <c r="BB9470" i="5"/>
  <c r="BB9471" i="5"/>
  <c r="BB9472" i="5"/>
  <c r="BB9473" i="5"/>
  <c r="BB9474" i="5"/>
  <c r="BB9475" i="5"/>
  <c r="BB9476" i="5"/>
  <c r="BB9477" i="5"/>
  <c r="BB9478" i="5"/>
  <c r="BB9479" i="5"/>
  <c r="BB9480" i="5"/>
  <c r="BB9481" i="5"/>
  <c r="BB9482" i="5"/>
  <c r="BB9483" i="5"/>
  <c r="BB9484" i="5"/>
  <c r="BB9485" i="5"/>
  <c r="BB9486" i="5"/>
  <c r="BB9487" i="5"/>
  <c r="BB9488" i="5"/>
  <c r="BB9489" i="5"/>
  <c r="BB9490" i="5"/>
  <c r="BB9491" i="5"/>
  <c r="BB9492" i="5"/>
  <c r="BB9493" i="5"/>
  <c r="BB9494" i="5"/>
  <c r="BB9495" i="5"/>
  <c r="BB9496" i="5"/>
  <c r="BB9497" i="5"/>
  <c r="BB9498" i="5"/>
  <c r="BB9499" i="5"/>
  <c r="BB9500" i="5"/>
  <c r="BB9501" i="5"/>
  <c r="BB9502" i="5"/>
  <c r="BB9503" i="5"/>
  <c r="BB9504" i="5"/>
  <c r="BB9505" i="5"/>
  <c r="BB9506" i="5"/>
  <c r="BB9507" i="5"/>
  <c r="BB9508" i="5"/>
  <c r="BB9509" i="5"/>
  <c r="BB9510" i="5"/>
  <c r="BB9511" i="5"/>
  <c r="BB9512" i="5"/>
  <c r="BB9513" i="5"/>
  <c r="BB9514" i="5"/>
  <c r="BB9515" i="5"/>
  <c r="BB9516" i="5"/>
  <c r="BB9517" i="5"/>
  <c r="BB9518" i="5"/>
  <c r="BB9519" i="5"/>
  <c r="BB9520" i="5"/>
  <c r="BB9521" i="5"/>
  <c r="BB9522" i="5"/>
  <c r="BB9523" i="5"/>
  <c r="BB9524" i="5"/>
  <c r="BB9525" i="5"/>
  <c r="BB9526" i="5"/>
  <c r="BB9527" i="5"/>
  <c r="BB9528" i="5"/>
  <c r="BB9529" i="5"/>
  <c r="BB9530" i="5"/>
  <c r="BB9531" i="5"/>
  <c r="BB9532" i="5"/>
  <c r="BB9533" i="5"/>
  <c r="BB9534" i="5"/>
  <c r="BB9535" i="5"/>
  <c r="BB9536" i="5"/>
  <c r="BB9537" i="5"/>
  <c r="BB9538" i="5"/>
  <c r="BB9539" i="5"/>
  <c r="BB9540" i="5"/>
  <c r="BB9541" i="5"/>
  <c r="BB9542" i="5"/>
  <c r="BB9543" i="5"/>
  <c r="BB9544" i="5"/>
  <c r="BB9545" i="5"/>
  <c r="BB9546" i="5"/>
  <c r="BB9547" i="5"/>
  <c r="BB9548" i="5"/>
  <c r="BB9549" i="5"/>
  <c r="BB9550" i="5"/>
  <c r="BB9551" i="5"/>
  <c r="BB9552" i="5"/>
  <c r="BB9553" i="5"/>
  <c r="BB9554" i="5"/>
  <c r="BB9555" i="5"/>
  <c r="BB9556" i="5"/>
  <c r="BB9557" i="5"/>
  <c r="BB9558" i="5"/>
  <c r="BB9559" i="5"/>
  <c r="BB9560" i="5"/>
  <c r="BB9561" i="5"/>
  <c r="BB9562" i="5"/>
  <c r="BB9563" i="5"/>
  <c r="BB9564" i="5"/>
  <c r="BB9565" i="5"/>
  <c r="BB9566" i="5"/>
  <c r="BB9567" i="5"/>
  <c r="BB9568" i="5"/>
  <c r="BB9569" i="5"/>
  <c r="BB9570" i="5"/>
  <c r="BB9571" i="5"/>
  <c r="BB9572" i="5"/>
  <c r="BB9573" i="5"/>
  <c r="BB9574" i="5"/>
  <c r="BB9575" i="5"/>
  <c r="BB9576" i="5"/>
  <c r="BB9577" i="5"/>
  <c r="BB9578" i="5"/>
  <c r="BB9579" i="5"/>
  <c r="BB9580" i="5"/>
  <c r="BB9581" i="5"/>
  <c r="BB9582" i="5"/>
  <c r="BB9583" i="5"/>
  <c r="BB9584" i="5"/>
  <c r="BB9585" i="5"/>
  <c r="BB9586" i="5"/>
  <c r="BB9587" i="5"/>
  <c r="BB9588" i="5"/>
  <c r="BB9589" i="5"/>
  <c r="BB9590" i="5"/>
  <c r="BB9591" i="5"/>
  <c r="BB9592" i="5"/>
  <c r="BB9593" i="5"/>
  <c r="BB9594" i="5"/>
  <c r="BB9595" i="5"/>
  <c r="BB9596" i="5"/>
  <c r="BB9597" i="5"/>
  <c r="BB9598" i="5"/>
  <c r="BB9599" i="5"/>
  <c r="BB9600" i="5"/>
  <c r="BB9601" i="5"/>
  <c r="BB9602" i="5"/>
  <c r="BB9603" i="5"/>
  <c r="BB9604" i="5"/>
  <c r="BB9605" i="5"/>
  <c r="BB9606" i="5"/>
  <c r="BB9607" i="5"/>
  <c r="BB9608" i="5"/>
  <c r="BB9609" i="5"/>
  <c r="BB9610" i="5"/>
  <c r="BB9611" i="5"/>
  <c r="BB9612" i="5"/>
  <c r="BB9613" i="5"/>
  <c r="BB9614" i="5"/>
  <c r="BB9615" i="5"/>
  <c r="BB9616" i="5"/>
  <c r="BB9617" i="5"/>
  <c r="BB9618" i="5"/>
  <c r="BB9619" i="5"/>
  <c r="BB9620" i="5"/>
  <c r="BB9621" i="5"/>
  <c r="BB9622" i="5"/>
  <c r="BB9623" i="5"/>
  <c r="BB9624" i="5"/>
  <c r="BB9625" i="5"/>
  <c r="BB9626" i="5"/>
  <c r="BB9627" i="5"/>
  <c r="BB9628" i="5"/>
  <c r="BB9629" i="5"/>
  <c r="BB9630" i="5"/>
  <c r="BB9631" i="5"/>
  <c r="BB9632" i="5"/>
  <c r="BB9633" i="5"/>
  <c r="BB9634" i="5"/>
  <c r="BB9635" i="5"/>
  <c r="BB9636" i="5"/>
  <c r="BB9637" i="5"/>
  <c r="BB9638" i="5"/>
  <c r="BB9639" i="5"/>
  <c r="BB9640" i="5"/>
  <c r="BB9641" i="5"/>
  <c r="BB9642" i="5"/>
  <c r="BB9643" i="5"/>
  <c r="BB9644" i="5"/>
  <c r="BB9645" i="5"/>
  <c r="BB9646" i="5"/>
  <c r="BB9647" i="5"/>
  <c r="BB9648" i="5"/>
  <c r="BB9649" i="5"/>
  <c r="BB9650" i="5"/>
  <c r="BB9651" i="5"/>
  <c r="BB9652" i="5"/>
  <c r="BB9653" i="5"/>
  <c r="BB9654" i="5"/>
  <c r="BB9655" i="5"/>
  <c r="BB9656" i="5"/>
  <c r="BB9657" i="5"/>
  <c r="BB9658" i="5"/>
  <c r="BB9659" i="5"/>
  <c r="BB9660" i="5"/>
  <c r="BB9661" i="5"/>
  <c r="BB9662" i="5"/>
  <c r="BB9663" i="5"/>
  <c r="BB9664" i="5"/>
  <c r="BB9665" i="5"/>
  <c r="BB9666" i="5"/>
  <c r="BB9667" i="5"/>
  <c r="BB9668" i="5"/>
  <c r="BB9669" i="5"/>
  <c r="BB9670" i="5"/>
  <c r="BB9671" i="5"/>
  <c r="BB9672" i="5"/>
  <c r="BB9673" i="5"/>
  <c r="BB9674" i="5"/>
  <c r="BB9675" i="5"/>
  <c r="BB9676" i="5"/>
  <c r="BB9677" i="5"/>
  <c r="BB9678" i="5"/>
  <c r="BB9679" i="5"/>
  <c r="BB9680" i="5"/>
  <c r="BB9681" i="5"/>
  <c r="BB9682" i="5"/>
  <c r="BB9683" i="5"/>
  <c r="BB9684" i="5"/>
  <c r="BB9685" i="5"/>
  <c r="BB9686" i="5"/>
  <c r="BB9687" i="5"/>
  <c r="BB9688" i="5"/>
  <c r="BB9689" i="5"/>
  <c r="BB9690" i="5"/>
  <c r="BB9691" i="5"/>
  <c r="BB9692" i="5"/>
  <c r="BB9693" i="5"/>
  <c r="BB9694" i="5"/>
  <c r="BB9695" i="5"/>
  <c r="BB9696" i="5"/>
  <c r="BB9697" i="5"/>
  <c r="BB9698" i="5"/>
  <c r="BB9699" i="5"/>
  <c r="BB9700" i="5"/>
  <c r="BB9701" i="5"/>
  <c r="BB9702" i="5"/>
  <c r="BB9703" i="5"/>
  <c r="BB9704" i="5"/>
  <c r="BB9705" i="5"/>
  <c r="BB9706" i="5"/>
  <c r="BB9707" i="5"/>
  <c r="BB9708" i="5"/>
  <c r="BB9709" i="5"/>
  <c r="BB9710" i="5"/>
  <c r="BB9711" i="5"/>
  <c r="BB9712" i="5"/>
  <c r="BB9713" i="5"/>
  <c r="BB9714" i="5"/>
  <c r="BB9715" i="5"/>
  <c r="BB9716" i="5"/>
  <c r="BB9717" i="5"/>
  <c r="BB9718" i="5"/>
  <c r="BB9719" i="5"/>
  <c r="BB9720" i="5"/>
  <c r="BB9721" i="5"/>
  <c r="BB9722" i="5"/>
  <c r="BB9723" i="5"/>
  <c r="BB9724" i="5"/>
  <c r="BB9725" i="5"/>
  <c r="BB9726" i="5"/>
  <c r="BB9727" i="5"/>
  <c r="BB9728" i="5"/>
  <c r="BB9729" i="5"/>
  <c r="BB9730" i="5"/>
  <c r="BB9731" i="5"/>
  <c r="BB9732" i="5"/>
  <c r="BB9733" i="5"/>
  <c r="BB9734" i="5"/>
  <c r="BB9735" i="5"/>
  <c r="BB9736" i="5"/>
  <c r="BB9737" i="5"/>
  <c r="BB9738" i="5"/>
  <c r="BB9739" i="5"/>
  <c r="BB9740" i="5"/>
  <c r="BB9741" i="5"/>
  <c r="BB9742" i="5"/>
  <c r="BB9743" i="5"/>
  <c r="BB9744" i="5"/>
  <c r="BB9745" i="5"/>
  <c r="BB9746" i="5"/>
  <c r="BB9747" i="5"/>
  <c r="BB9748" i="5"/>
  <c r="BB9749" i="5"/>
  <c r="BB9750" i="5"/>
  <c r="BB9751" i="5"/>
  <c r="BB9752" i="5"/>
  <c r="BB9753" i="5"/>
  <c r="BB9754" i="5"/>
  <c r="BB9755" i="5"/>
  <c r="BB9756" i="5"/>
  <c r="BB9757" i="5"/>
  <c r="BB9758" i="5"/>
  <c r="BB9759" i="5"/>
  <c r="BB9760" i="5"/>
  <c r="BB9761" i="5"/>
  <c r="BB9762" i="5"/>
  <c r="BB9763" i="5"/>
  <c r="BB9764" i="5"/>
  <c r="BB9765" i="5"/>
  <c r="BB9766" i="5"/>
  <c r="BB9767" i="5"/>
  <c r="BB9768" i="5"/>
  <c r="BB9769" i="5"/>
  <c r="BB9770" i="5"/>
  <c r="BB9771" i="5"/>
  <c r="BB9772" i="5"/>
  <c r="BB9773" i="5"/>
  <c r="BB9774" i="5"/>
  <c r="BB9775" i="5"/>
  <c r="BB9776" i="5"/>
  <c r="BB9777" i="5"/>
  <c r="BB9778" i="5"/>
  <c r="BB9779" i="5"/>
  <c r="BB9780" i="5"/>
  <c r="BB9781" i="5"/>
  <c r="BB9782" i="5"/>
  <c r="BB9783" i="5"/>
  <c r="BB9784" i="5"/>
  <c r="BB9785" i="5"/>
  <c r="BB9786" i="5"/>
  <c r="BB9787" i="5"/>
  <c r="BB9788" i="5"/>
  <c r="BB9789" i="5"/>
  <c r="BB9790" i="5"/>
  <c r="BB9791" i="5"/>
  <c r="BB9792" i="5"/>
  <c r="BB9793" i="5"/>
  <c r="BB9794" i="5"/>
  <c r="BB9795" i="5"/>
  <c r="BB9796" i="5"/>
  <c r="BB9797" i="5"/>
  <c r="BB9798" i="5"/>
  <c r="BB9799" i="5"/>
  <c r="BB9800" i="5"/>
  <c r="BB9801" i="5"/>
  <c r="BB9802" i="5"/>
  <c r="BB9803" i="5"/>
  <c r="BB9804" i="5"/>
  <c r="BB9805" i="5"/>
  <c r="BB9806" i="5"/>
  <c r="BB9807" i="5"/>
  <c r="BB9808" i="5"/>
  <c r="BB9809" i="5"/>
  <c r="BB9810" i="5"/>
  <c r="BB9811" i="5"/>
  <c r="BB9812" i="5"/>
  <c r="BB9813" i="5"/>
  <c r="BB9814" i="5"/>
  <c r="BB9815" i="5"/>
  <c r="BB9816" i="5"/>
  <c r="BB9817" i="5"/>
  <c r="BB9818" i="5"/>
  <c r="BB9819" i="5"/>
  <c r="BB9820" i="5"/>
  <c r="BB9821" i="5"/>
  <c r="BB9822" i="5"/>
  <c r="BB9823" i="5"/>
  <c r="BB9824" i="5"/>
  <c r="BB9825" i="5"/>
  <c r="BB9826" i="5"/>
  <c r="BB9827" i="5"/>
  <c r="BB9828" i="5"/>
  <c r="BB9829" i="5"/>
  <c r="BB9830" i="5"/>
  <c r="BB9831" i="5"/>
  <c r="BB9832" i="5"/>
  <c r="BB9833" i="5"/>
  <c r="BB9834" i="5"/>
  <c r="BB9835" i="5"/>
  <c r="BB9836" i="5"/>
  <c r="BB9837" i="5"/>
  <c r="BB9838" i="5"/>
  <c r="BB9839" i="5"/>
  <c r="BB9840" i="5"/>
  <c r="BB9841" i="5"/>
  <c r="BB9842" i="5"/>
  <c r="BB9843" i="5"/>
  <c r="BB9844" i="5"/>
  <c r="BB9845" i="5"/>
  <c r="BB9846" i="5"/>
  <c r="BB9847" i="5"/>
  <c r="BB9848" i="5"/>
  <c r="BB9849" i="5"/>
  <c r="BB9850" i="5"/>
  <c r="BB9851" i="5"/>
  <c r="BB9852" i="5"/>
  <c r="BB9853" i="5"/>
  <c r="BB9854" i="5"/>
  <c r="BB9855" i="5"/>
  <c r="BB9856" i="5"/>
  <c r="BB9857" i="5"/>
  <c r="BB9858" i="5"/>
  <c r="BB9859" i="5"/>
  <c r="BB9860" i="5"/>
  <c r="BB9861" i="5"/>
  <c r="BB9862" i="5"/>
  <c r="BB9863" i="5"/>
  <c r="BB9864" i="5"/>
  <c r="BB9865" i="5"/>
  <c r="BB9866" i="5"/>
  <c r="BB9867" i="5"/>
  <c r="BB9868" i="5"/>
  <c r="BB9869" i="5"/>
  <c r="BB9870" i="5"/>
  <c r="BB9871" i="5"/>
  <c r="BB9872" i="5"/>
  <c r="BB9873" i="5"/>
  <c r="BB9874" i="5"/>
  <c r="BB9875" i="5"/>
  <c r="BB9876" i="5"/>
  <c r="BB9877" i="5"/>
  <c r="BB9878" i="5"/>
  <c r="BB9879" i="5"/>
  <c r="BB9880" i="5"/>
  <c r="BB9881" i="5"/>
  <c r="BB9882" i="5"/>
  <c r="BB9883" i="5"/>
  <c r="BB9884" i="5"/>
  <c r="BB9885" i="5"/>
  <c r="BB9886" i="5"/>
  <c r="BB9887" i="5"/>
  <c r="BB9888" i="5"/>
  <c r="BB9889" i="5"/>
  <c r="BB9890" i="5"/>
  <c r="BB9891" i="5"/>
  <c r="BB9892" i="5"/>
  <c r="BB9893" i="5"/>
  <c r="BB9894" i="5"/>
  <c r="BB9895" i="5"/>
  <c r="BB9896" i="5"/>
  <c r="BB9897" i="5"/>
  <c r="BB9898" i="5"/>
  <c r="BB9899" i="5"/>
  <c r="BB9900" i="5"/>
  <c r="BB9901" i="5"/>
  <c r="BB9902" i="5"/>
  <c r="BB9903" i="5"/>
  <c r="BB9904" i="5"/>
  <c r="BB9905" i="5"/>
  <c r="BB9906" i="5"/>
  <c r="BB9907" i="5"/>
  <c r="BB9908" i="5"/>
  <c r="BB9909" i="5"/>
  <c r="BB9910" i="5"/>
  <c r="BB9911" i="5"/>
  <c r="BB9912" i="5"/>
  <c r="BB9913" i="5"/>
  <c r="BB9914" i="5"/>
  <c r="BB9915" i="5"/>
  <c r="BB9916" i="5"/>
  <c r="BB9917" i="5"/>
  <c r="BB9918" i="5"/>
  <c r="BB9919" i="5"/>
  <c r="BB9920" i="5"/>
  <c r="BB9921" i="5"/>
  <c r="BB9922" i="5"/>
  <c r="BB9923" i="5"/>
  <c r="BB9924" i="5"/>
  <c r="BB9925" i="5"/>
  <c r="BB9926" i="5"/>
  <c r="BB9927" i="5"/>
  <c r="BB9928" i="5"/>
  <c r="BB9929" i="5"/>
  <c r="BB9930" i="5"/>
  <c r="BB9931" i="5"/>
  <c r="BB9932" i="5"/>
  <c r="BB9933" i="5"/>
  <c r="BB9934" i="5"/>
  <c r="BB9935" i="5"/>
  <c r="BB9936" i="5"/>
  <c r="BB9937" i="5"/>
  <c r="BB9938" i="5"/>
  <c r="BB9939" i="5"/>
  <c r="BB9940" i="5"/>
  <c r="BB9941" i="5"/>
  <c r="BB9942" i="5"/>
  <c r="BB9943" i="5"/>
  <c r="BB9944" i="5"/>
  <c r="BB9945" i="5"/>
  <c r="BB9946" i="5"/>
  <c r="BB9947" i="5"/>
  <c r="BB9948" i="5"/>
  <c r="BB9949" i="5"/>
  <c r="BB9950" i="5"/>
  <c r="BB9951" i="5"/>
  <c r="BB9952" i="5"/>
  <c r="BB9953" i="5"/>
  <c r="BB9954" i="5"/>
  <c r="BB9955" i="5"/>
  <c r="BB9956" i="5"/>
  <c r="BB9957" i="5"/>
  <c r="BB9958" i="5"/>
  <c r="BB9959" i="5"/>
  <c r="BB9960" i="5"/>
  <c r="BB9961" i="5"/>
  <c r="BB9962" i="5"/>
  <c r="BB9963" i="5"/>
  <c r="BB9964" i="5"/>
  <c r="BB9965" i="5"/>
  <c r="BB9966" i="5"/>
  <c r="BB9967" i="5"/>
  <c r="BB9968" i="5"/>
  <c r="BB9969" i="5"/>
  <c r="BB9970" i="5"/>
  <c r="BB9971" i="5"/>
  <c r="BB9972" i="5"/>
  <c r="BB9973" i="5"/>
  <c r="BB9974" i="5"/>
  <c r="BB9975" i="5"/>
  <c r="BB9976" i="5"/>
  <c r="BB9977" i="5"/>
  <c r="BB9978" i="5"/>
  <c r="BB9979" i="5"/>
  <c r="BB9980" i="5"/>
  <c r="BB9981" i="5"/>
  <c r="BB9982" i="5"/>
  <c r="BB9983" i="5"/>
  <c r="BB9984" i="5"/>
  <c r="BB9985" i="5"/>
  <c r="BB9986" i="5"/>
  <c r="BB9987" i="5"/>
  <c r="BB9988" i="5"/>
  <c r="BB9989" i="5"/>
  <c r="BB9990" i="5"/>
  <c r="BB9991" i="5"/>
  <c r="BB9992" i="5"/>
  <c r="BB9993" i="5"/>
  <c r="BB9994" i="5"/>
  <c r="BB9995" i="5"/>
  <c r="BB9996" i="5"/>
  <c r="BB9997" i="5"/>
  <c r="BB9998" i="5"/>
  <c r="BB9999" i="5"/>
  <c r="BB10000" i="5"/>
  <c r="BB10001" i="5"/>
  <c r="BB10002" i="5"/>
  <c r="BB10003" i="5"/>
  <c r="BB10004" i="5"/>
  <c r="BB10005" i="5"/>
  <c r="BB10006" i="5"/>
  <c r="BB10007" i="5"/>
  <c r="BB10008" i="5"/>
  <c r="BB10009" i="5"/>
  <c r="BB10010" i="5"/>
  <c r="BB10011" i="5"/>
  <c r="BB10012" i="5"/>
  <c r="BB10013" i="5"/>
  <c r="BB10014" i="5"/>
  <c r="BB10015" i="5"/>
  <c r="BB10016" i="5"/>
  <c r="BB10017" i="5"/>
  <c r="BB10018" i="5"/>
  <c r="BB10019" i="5"/>
  <c r="BB10020" i="5"/>
  <c r="BB10021" i="5"/>
  <c r="BB10022" i="5"/>
  <c r="BB10023" i="5"/>
  <c r="BB10024" i="5"/>
  <c r="BB10025" i="5"/>
  <c r="BB10026" i="5"/>
  <c r="BB10027" i="5"/>
  <c r="BB10028" i="5"/>
  <c r="BB10029" i="5"/>
  <c r="BB10030" i="5"/>
  <c r="BB10031" i="5"/>
  <c r="BB10032" i="5"/>
  <c r="BB10033" i="5"/>
  <c r="BB10034" i="5"/>
  <c r="BB10035" i="5"/>
  <c r="BB10036" i="5"/>
  <c r="BB10037" i="5"/>
  <c r="BB10038" i="5"/>
  <c r="BB10039" i="5"/>
  <c r="BB10040" i="5"/>
  <c r="BB10041" i="5"/>
  <c r="BB10042" i="5"/>
  <c r="BB10043" i="5"/>
  <c r="BB10044" i="5"/>
  <c r="BB10045" i="5"/>
  <c r="BB10046" i="5"/>
  <c r="BB10047" i="5"/>
  <c r="BB10048" i="5"/>
  <c r="BB10049" i="5"/>
  <c r="BB10050" i="5"/>
  <c r="BB10051" i="5"/>
  <c r="BB10052" i="5"/>
  <c r="BB10053" i="5"/>
  <c r="BB10054" i="5"/>
  <c r="BB10055" i="5"/>
  <c r="BB10056" i="5"/>
  <c r="BB10057" i="5"/>
  <c r="BB10058" i="5"/>
  <c r="BB10059" i="5"/>
  <c r="BB10060" i="5"/>
  <c r="BB10061" i="5"/>
  <c r="BB10062" i="5"/>
  <c r="BB10063" i="5"/>
  <c r="BB10064" i="5"/>
  <c r="BB10065" i="5"/>
  <c r="BB10066" i="5"/>
  <c r="BB10067" i="5"/>
  <c r="BB10068" i="5"/>
  <c r="BB10069" i="5"/>
  <c r="BB10070" i="5"/>
  <c r="BB10071" i="5"/>
  <c r="BB10072" i="5"/>
  <c r="BB10073" i="5"/>
  <c r="BB10074" i="5"/>
  <c r="BB10075" i="5"/>
  <c r="BB10076" i="5"/>
  <c r="BB10077" i="5"/>
  <c r="BB10078" i="5"/>
  <c r="BB10079" i="5"/>
  <c r="BB10080" i="5"/>
  <c r="BB10081" i="5"/>
  <c r="BB10082" i="5"/>
  <c r="BB10083" i="5"/>
  <c r="BB10084" i="5"/>
  <c r="BB10085" i="5"/>
  <c r="BB10086" i="5"/>
  <c r="BB10087" i="5"/>
  <c r="BB10088" i="5"/>
  <c r="BB10089" i="5"/>
  <c r="BB10090" i="5"/>
  <c r="BB10091" i="5"/>
  <c r="BB10092" i="5"/>
  <c r="BB10093" i="5"/>
  <c r="BB10094" i="5"/>
  <c r="BB10095" i="5"/>
  <c r="BB10096" i="5"/>
  <c r="BB10097" i="5"/>
  <c r="BB10098" i="5"/>
  <c r="BB10099" i="5"/>
  <c r="BB10100" i="5"/>
  <c r="BB10101" i="5"/>
  <c r="BB10102" i="5"/>
  <c r="BB10103" i="5"/>
  <c r="BB10104" i="5"/>
  <c r="BB10105" i="5"/>
  <c r="BB10106" i="5"/>
  <c r="BB10107" i="5"/>
  <c r="BB10108" i="5"/>
  <c r="BB10109" i="5"/>
  <c r="BB10110" i="5"/>
  <c r="BB10111" i="5"/>
  <c r="BB10112" i="5"/>
  <c r="BB10113" i="5"/>
  <c r="BB10114" i="5"/>
  <c r="BB10115" i="5"/>
  <c r="BB10116" i="5"/>
  <c r="BB10117" i="5"/>
  <c r="BB10118" i="5"/>
  <c r="BB10119" i="5"/>
  <c r="BB10120" i="5"/>
  <c r="BB10121" i="5"/>
  <c r="BB10122" i="5"/>
  <c r="BB10123" i="5"/>
  <c r="BB10124" i="5"/>
  <c r="BB10125" i="5"/>
  <c r="BB10126" i="5"/>
  <c r="BB10127" i="5"/>
  <c r="BB10128" i="5"/>
  <c r="BB10129" i="5"/>
  <c r="BB10130" i="5"/>
  <c r="BB10131" i="5"/>
  <c r="BB10132" i="5"/>
  <c r="BB10133" i="5"/>
  <c r="BB10134" i="5"/>
  <c r="BB10135" i="5"/>
  <c r="BB10136" i="5"/>
  <c r="BB10137" i="5"/>
  <c r="BB10138" i="5"/>
  <c r="BB10139" i="5"/>
  <c r="BB10140" i="5"/>
  <c r="BB10141" i="5"/>
  <c r="BB10142" i="5"/>
  <c r="BB10143" i="5"/>
  <c r="BB10144" i="5"/>
  <c r="BB10145" i="5"/>
  <c r="BB10146" i="5"/>
  <c r="BB10147" i="5"/>
  <c r="BB10148" i="5"/>
  <c r="BB10149" i="5"/>
  <c r="BB10150" i="5"/>
  <c r="BB10151" i="5"/>
  <c r="BB10152" i="5"/>
  <c r="BB10153" i="5"/>
  <c r="BB10154" i="5"/>
  <c r="BB10155" i="5"/>
  <c r="BB10156" i="5"/>
  <c r="BB10157" i="5"/>
  <c r="BB10158" i="5"/>
  <c r="BB10159" i="5"/>
  <c r="BB10160" i="5"/>
  <c r="BB10161" i="5"/>
  <c r="BB10162" i="5"/>
  <c r="BB10163" i="5"/>
  <c r="BB10164" i="5"/>
  <c r="BB10165" i="5"/>
  <c r="BB10166" i="5"/>
  <c r="BB10167" i="5"/>
  <c r="BB10168" i="5"/>
  <c r="BB10169" i="5"/>
  <c r="BB10170" i="5"/>
  <c r="BB10171" i="5"/>
  <c r="BB10172" i="5"/>
  <c r="BB10173" i="5"/>
  <c r="BB10174" i="5"/>
  <c r="BB10175" i="5"/>
  <c r="BB10176" i="5"/>
  <c r="BB10177" i="5"/>
  <c r="BB10178" i="5"/>
  <c r="BB10179" i="5"/>
  <c r="BB10180" i="5"/>
  <c r="BB10181" i="5"/>
  <c r="BB10182" i="5"/>
  <c r="BB10183" i="5"/>
  <c r="BB10184" i="5"/>
  <c r="BB10185" i="5"/>
  <c r="BB10186" i="5"/>
  <c r="BB10187" i="5"/>
  <c r="BB10188" i="5"/>
  <c r="BB10189" i="5"/>
  <c r="BB10190" i="5"/>
  <c r="BB10191" i="5"/>
  <c r="BB10192" i="5"/>
  <c r="BB10193" i="5"/>
  <c r="BB10194" i="5"/>
  <c r="BB10195" i="5"/>
  <c r="BB10196" i="5"/>
  <c r="BB10197" i="5"/>
  <c r="BB10198" i="5"/>
  <c r="BB10199" i="5"/>
  <c r="BB10200" i="5"/>
  <c r="BB10201" i="5"/>
  <c r="BB10202" i="5"/>
  <c r="BB10203" i="5"/>
  <c r="BB10204" i="5"/>
  <c r="BB10205" i="5"/>
  <c r="BB10206" i="5"/>
  <c r="BB10207" i="5"/>
  <c r="BB10208" i="5"/>
  <c r="BB10209" i="5"/>
  <c r="BB10210" i="5"/>
  <c r="BB10211" i="5"/>
  <c r="BB10212" i="5"/>
  <c r="BB10213" i="5"/>
  <c r="BB10214" i="5"/>
  <c r="BB10215" i="5"/>
  <c r="BB10216" i="5"/>
  <c r="BB10217" i="5"/>
  <c r="BB10218" i="5"/>
  <c r="BB10219" i="5"/>
  <c r="BB10220" i="5"/>
  <c r="BB10221" i="5"/>
  <c r="BB10222" i="5"/>
  <c r="BB10223" i="5"/>
  <c r="BB10224" i="5"/>
  <c r="BB10225" i="5"/>
  <c r="BB10226" i="5"/>
  <c r="BB10227" i="5"/>
  <c r="BB10228" i="5"/>
  <c r="BB10229" i="5"/>
  <c r="BB10230" i="5"/>
  <c r="BB10231" i="5"/>
  <c r="BB10232" i="5"/>
  <c r="BB10233" i="5"/>
  <c r="BB10234" i="5"/>
  <c r="BB10235" i="5"/>
  <c r="BB10236" i="5"/>
  <c r="BB10237" i="5"/>
  <c r="BB10238" i="5"/>
  <c r="BB10239" i="5"/>
  <c r="BB10240" i="5"/>
  <c r="BB10241" i="5"/>
  <c r="BB10242" i="5"/>
  <c r="BB10243" i="5"/>
  <c r="BB10244" i="5"/>
  <c r="BB10245" i="5"/>
  <c r="BB10246" i="5"/>
  <c r="BB10247" i="5"/>
  <c r="BB10248" i="5"/>
  <c r="BB10249" i="5"/>
  <c r="BB10250" i="5"/>
  <c r="BB10251" i="5"/>
  <c r="BB10252" i="5"/>
  <c r="BB10253" i="5"/>
  <c r="BB10254" i="5"/>
  <c r="BB10255" i="5"/>
  <c r="BB10256" i="5"/>
  <c r="BB10257" i="5"/>
  <c r="BB10258" i="5"/>
  <c r="BB10259" i="5"/>
  <c r="BB10260" i="5"/>
  <c r="BB10261" i="5"/>
  <c r="BB10262" i="5"/>
  <c r="BB10263" i="5"/>
  <c r="BB10264" i="5"/>
  <c r="BB10265" i="5"/>
  <c r="BB10266" i="5"/>
  <c r="BB10267" i="5"/>
  <c r="BB10268" i="5"/>
  <c r="BB10269" i="5"/>
  <c r="BB10270" i="5"/>
  <c r="BB10271" i="5"/>
  <c r="BB10272" i="5"/>
  <c r="BB10273" i="5"/>
  <c r="BB10274" i="5"/>
  <c r="BB10275" i="5"/>
  <c r="BB10276" i="5"/>
  <c r="BB10277" i="5"/>
  <c r="BB10278" i="5"/>
  <c r="BB10279" i="5"/>
  <c r="BB10280" i="5"/>
  <c r="BB10281" i="5"/>
  <c r="BB10282" i="5"/>
  <c r="BB10283" i="5"/>
  <c r="BB10284" i="5"/>
  <c r="BB10285" i="5"/>
  <c r="BB10286" i="5"/>
  <c r="BB10287" i="5"/>
  <c r="BB10288" i="5"/>
  <c r="BB10289" i="5"/>
  <c r="BB10290" i="5"/>
  <c r="BB10291" i="5"/>
  <c r="BB10292" i="5"/>
  <c r="BB10293" i="5"/>
  <c r="BB10294" i="5"/>
  <c r="BB10295" i="5"/>
  <c r="BB10296" i="5"/>
  <c r="BB10297" i="5"/>
  <c r="BB10298" i="5"/>
  <c r="BB10299" i="5"/>
  <c r="BB10300" i="5"/>
  <c r="BB10301" i="5"/>
  <c r="BB10302" i="5"/>
  <c r="BB10303" i="5"/>
  <c r="BB10304" i="5"/>
  <c r="BB10305" i="5"/>
  <c r="BB10306" i="5"/>
  <c r="BB10307" i="5"/>
  <c r="BB10308" i="5"/>
  <c r="BB10309" i="5"/>
  <c r="BB10310" i="5"/>
  <c r="BB10311" i="5"/>
  <c r="BB10312" i="5"/>
  <c r="BB10313" i="5"/>
  <c r="BB10314" i="5"/>
  <c r="BB10315" i="5"/>
  <c r="BB10316" i="5"/>
  <c r="BB10317" i="5"/>
  <c r="BB10318" i="5"/>
  <c r="BB10319" i="5"/>
  <c r="BB10320" i="5"/>
  <c r="BB10321" i="5"/>
  <c r="BB10322" i="5"/>
  <c r="BB10323" i="5"/>
  <c r="BB10324" i="5"/>
  <c r="BB10325" i="5"/>
  <c r="BB10326" i="5"/>
  <c r="BB10327" i="5"/>
  <c r="BB10328" i="5"/>
  <c r="BB10329" i="5"/>
  <c r="BB10330" i="5"/>
  <c r="BB10331" i="5"/>
  <c r="BB10332" i="5"/>
  <c r="BB10333" i="5"/>
  <c r="BB10334" i="5"/>
  <c r="BB10335" i="5"/>
  <c r="BB10336" i="5"/>
  <c r="BB10337" i="5"/>
  <c r="BB10338" i="5"/>
  <c r="BB10339" i="5"/>
  <c r="BB10340" i="5"/>
  <c r="BB10341" i="5"/>
  <c r="BB10342" i="5"/>
  <c r="BB10343" i="5"/>
  <c r="BB10344" i="5"/>
  <c r="BB10345" i="5"/>
  <c r="BB10346" i="5"/>
  <c r="BB10347" i="5"/>
  <c r="BB10348" i="5"/>
  <c r="BB10349" i="5"/>
  <c r="BB10350" i="5"/>
  <c r="BB10351" i="5"/>
  <c r="BB10352" i="5"/>
  <c r="BB10353" i="5"/>
  <c r="BB10354" i="5"/>
  <c r="BB10355" i="5"/>
  <c r="BB10356" i="5"/>
  <c r="BB10357" i="5"/>
  <c r="BB10358" i="5"/>
  <c r="BB10359" i="5"/>
  <c r="BB10360" i="5"/>
  <c r="BB10361" i="5"/>
  <c r="BB10362" i="5"/>
  <c r="BB10363" i="5"/>
  <c r="BB10364" i="5"/>
  <c r="BB10365" i="5"/>
  <c r="BB10366" i="5"/>
  <c r="BB10367" i="5"/>
  <c r="BB10368" i="5"/>
  <c r="BB10369" i="5"/>
  <c r="BB10370" i="5"/>
  <c r="BB10371" i="5"/>
  <c r="BB10372" i="5"/>
  <c r="BB10373" i="5"/>
  <c r="BB10374" i="5"/>
  <c r="BB10375" i="5"/>
  <c r="BB10376" i="5"/>
  <c r="BB10377" i="5"/>
  <c r="BB10378" i="5"/>
  <c r="BB10379" i="5"/>
  <c r="BB10380" i="5"/>
  <c r="BB10381" i="5"/>
  <c r="BB10382" i="5"/>
  <c r="BB10383" i="5"/>
  <c r="BB10384" i="5"/>
  <c r="BB10385" i="5"/>
  <c r="BB10386" i="5"/>
  <c r="BB10387" i="5"/>
  <c r="BB10388" i="5"/>
  <c r="BB10389" i="5"/>
  <c r="BB10390" i="5"/>
  <c r="BB10391" i="5"/>
  <c r="BB10392" i="5"/>
  <c r="BB10393" i="5"/>
  <c r="BB10394" i="5"/>
  <c r="BB10395" i="5"/>
  <c r="BB10396" i="5"/>
  <c r="BB10397" i="5"/>
  <c r="BB10398" i="5"/>
  <c r="BB10399" i="5"/>
  <c r="BB10400" i="5"/>
  <c r="BB10401" i="5"/>
  <c r="BB10402" i="5"/>
  <c r="BB10403" i="5"/>
  <c r="BB10404" i="5"/>
  <c r="BB10405" i="5"/>
  <c r="BB10406" i="5"/>
  <c r="BB10407" i="5"/>
  <c r="BB10408" i="5"/>
  <c r="BB10409" i="5"/>
  <c r="BB10410" i="5"/>
  <c r="BB10411" i="5"/>
  <c r="BB10412" i="5"/>
  <c r="BB10413" i="5"/>
  <c r="BB10414" i="5"/>
  <c r="BB10415" i="5"/>
  <c r="BB10416" i="5"/>
  <c r="BB10417" i="5"/>
  <c r="BB10418" i="5"/>
  <c r="BB10419" i="5"/>
  <c r="BB10420" i="5"/>
  <c r="BB10421" i="5"/>
  <c r="BB10422" i="5"/>
  <c r="BB10423" i="5"/>
  <c r="BB10424" i="5"/>
  <c r="BB10425" i="5"/>
  <c r="BB10426" i="5"/>
  <c r="BB10427" i="5"/>
  <c r="BB10428" i="5"/>
  <c r="BB10429" i="5"/>
  <c r="BB10430" i="5"/>
  <c r="BB10431" i="5"/>
  <c r="BB10432" i="5"/>
  <c r="BB10433" i="5"/>
  <c r="BB10434" i="5"/>
  <c r="BB10435" i="5"/>
  <c r="BB10436" i="5"/>
  <c r="BB10437" i="5"/>
  <c r="BB10438" i="5"/>
  <c r="BB10439" i="5"/>
  <c r="BB10440" i="5"/>
  <c r="BB10441" i="5"/>
  <c r="BB10442" i="5"/>
  <c r="BB10443" i="5"/>
  <c r="BB10444" i="5"/>
  <c r="BB10445" i="5"/>
  <c r="BB10446" i="5"/>
  <c r="BB10447" i="5"/>
  <c r="BB10448" i="5"/>
  <c r="BB10449" i="5"/>
  <c r="BB10450" i="5"/>
  <c r="BB10451" i="5"/>
  <c r="BB10452" i="5"/>
  <c r="BB10453" i="5"/>
  <c r="BB10454" i="5"/>
  <c r="BB10455" i="5"/>
  <c r="BB10456" i="5"/>
  <c r="BB10457" i="5"/>
  <c r="BB10458" i="5"/>
  <c r="BB10459" i="5"/>
  <c r="BB10460" i="5"/>
  <c r="BB10461" i="5"/>
  <c r="BB10462" i="5"/>
  <c r="BB10463" i="5"/>
  <c r="BB10464" i="5"/>
  <c r="BB10465" i="5"/>
  <c r="BB10466" i="5"/>
  <c r="BB10467" i="5"/>
  <c r="BB10468" i="5"/>
  <c r="BB10469" i="5"/>
  <c r="BB10470" i="5"/>
  <c r="BB10471" i="5"/>
  <c r="BB10472" i="5"/>
  <c r="BB10473" i="5"/>
  <c r="BB10474" i="5"/>
  <c r="BB10475" i="5"/>
  <c r="BB10476" i="5"/>
  <c r="BB10477" i="5"/>
  <c r="BB10478" i="5"/>
  <c r="BB10479" i="5"/>
  <c r="BB10480" i="5"/>
  <c r="BB10481" i="5"/>
  <c r="BB10482" i="5"/>
  <c r="BB10483" i="5"/>
  <c r="BB10484" i="5"/>
  <c r="BB10485" i="5"/>
  <c r="BB10486" i="5"/>
  <c r="BB10487" i="5"/>
  <c r="BB10488" i="5"/>
  <c r="BB10489" i="5"/>
  <c r="BB10490" i="5"/>
  <c r="BB10491" i="5"/>
  <c r="BB10492" i="5"/>
  <c r="BB10493" i="5"/>
  <c r="BB10494" i="5"/>
  <c r="BB10495" i="5"/>
  <c r="BB10496" i="5"/>
  <c r="BB10497" i="5"/>
  <c r="BB10498" i="5"/>
  <c r="BB10499" i="5"/>
  <c r="BB10500" i="5"/>
  <c r="BB10501" i="5"/>
  <c r="BB10502" i="5"/>
  <c r="BB10503" i="5"/>
  <c r="BB10504" i="5"/>
  <c r="BB10505" i="5"/>
  <c r="BB10506" i="5"/>
  <c r="BB10507" i="5"/>
  <c r="BB10508" i="5"/>
  <c r="BB10509" i="5"/>
  <c r="BB10510" i="5"/>
  <c r="BB10511" i="5"/>
  <c r="BB10512" i="5"/>
  <c r="BB10513" i="5"/>
  <c r="BB10514" i="5"/>
  <c r="BB10515" i="5"/>
  <c r="BB10516" i="5"/>
  <c r="BB10517" i="5"/>
  <c r="BB10518" i="5"/>
  <c r="BB10519" i="5"/>
  <c r="BB10520" i="5"/>
  <c r="BB10521" i="5"/>
  <c r="BB10522" i="5"/>
  <c r="BB10523" i="5"/>
  <c r="BB10524" i="5"/>
  <c r="BB10525" i="5"/>
  <c r="BB10526" i="5"/>
  <c r="BB10527" i="5"/>
  <c r="BB10528" i="5"/>
  <c r="BB10529" i="5"/>
  <c r="BB10530" i="5"/>
  <c r="BB10531" i="5"/>
  <c r="BB10532" i="5"/>
  <c r="BB10533" i="5"/>
  <c r="BB10534" i="5"/>
  <c r="BB10535" i="5"/>
  <c r="BB10536" i="5"/>
  <c r="BB10537" i="5"/>
  <c r="BB10538" i="5"/>
  <c r="BB10539" i="5"/>
  <c r="BB10540" i="5"/>
  <c r="BB10541" i="5"/>
  <c r="BB10542" i="5"/>
  <c r="BB10543" i="5"/>
  <c r="BB10544" i="5"/>
  <c r="BB10545" i="5"/>
  <c r="BB10546" i="5"/>
  <c r="BB10547" i="5"/>
  <c r="BB10548" i="5"/>
  <c r="BB10549" i="5"/>
  <c r="BB10550" i="5"/>
  <c r="BB10551" i="5"/>
  <c r="BB10552" i="5"/>
  <c r="BB10553" i="5"/>
  <c r="BB10554" i="5"/>
  <c r="BB10555" i="5"/>
  <c r="BB10556" i="5"/>
  <c r="BB10557" i="5"/>
  <c r="BB10558" i="5"/>
  <c r="BB10559" i="5"/>
  <c r="BB10560" i="5"/>
  <c r="BB10561" i="5"/>
  <c r="BB10562" i="5"/>
  <c r="BB10563" i="5"/>
  <c r="BB10564" i="5"/>
  <c r="BB10565" i="5"/>
  <c r="BB10566" i="5"/>
  <c r="BB10567" i="5"/>
  <c r="BB10568" i="5"/>
  <c r="BB10569" i="5"/>
  <c r="BB10570" i="5"/>
  <c r="BB10571" i="5"/>
  <c r="BB10572" i="5"/>
  <c r="BB10573" i="5"/>
  <c r="BB10574" i="5"/>
  <c r="BB10575" i="5"/>
  <c r="BB10576" i="5"/>
  <c r="BB10577" i="5"/>
  <c r="BB10578" i="5"/>
  <c r="BB10579" i="5"/>
  <c r="BB10580" i="5"/>
  <c r="BB10581" i="5"/>
  <c r="BB10582" i="5"/>
  <c r="BB10583" i="5"/>
  <c r="BB10584" i="5"/>
  <c r="BB10585" i="5"/>
  <c r="BB10586" i="5"/>
  <c r="BB10587" i="5"/>
  <c r="BB10588" i="5"/>
  <c r="BB10589" i="5"/>
  <c r="BB10590" i="5"/>
  <c r="BB10591" i="5"/>
  <c r="BB10592" i="5"/>
  <c r="BB10593" i="5"/>
  <c r="BB10594" i="5"/>
  <c r="BB10595" i="5"/>
  <c r="BB10596" i="5"/>
  <c r="BB10597" i="5"/>
  <c r="BB10598" i="5"/>
  <c r="BB10599" i="5"/>
  <c r="BB10600" i="5"/>
  <c r="BB10601" i="5"/>
  <c r="BB10602" i="5"/>
  <c r="BB10603" i="5"/>
  <c r="BB10604" i="5"/>
  <c r="BB10605" i="5"/>
  <c r="BB10606" i="5"/>
  <c r="BB10607" i="5"/>
  <c r="BB10608" i="5"/>
  <c r="BB10609" i="5"/>
  <c r="BB10610" i="5"/>
  <c r="BB10611" i="5"/>
  <c r="BB10612" i="5"/>
  <c r="BB10613" i="5"/>
  <c r="BB10614" i="5"/>
  <c r="BB10615" i="5"/>
  <c r="BB10616" i="5"/>
  <c r="BB10617" i="5"/>
  <c r="BB10618" i="5"/>
  <c r="BB10619" i="5"/>
  <c r="BB10620" i="5"/>
  <c r="BB10621" i="5"/>
  <c r="BB10622" i="5"/>
  <c r="BB10623" i="5"/>
  <c r="BB10624" i="5"/>
  <c r="BB10625" i="5"/>
  <c r="BB10626" i="5"/>
  <c r="BB10627" i="5"/>
  <c r="BB10628" i="5"/>
  <c r="BB10629" i="5"/>
  <c r="BB10630" i="5"/>
  <c r="BB10631" i="5"/>
  <c r="BB10632" i="5"/>
  <c r="BB10633" i="5"/>
  <c r="BB10634" i="5"/>
  <c r="BB10635" i="5"/>
  <c r="BB10636" i="5"/>
  <c r="BB10637" i="5"/>
  <c r="BB10638" i="5"/>
  <c r="BB10639" i="5"/>
  <c r="BB10640" i="5"/>
  <c r="BB10641" i="5"/>
  <c r="BB10642" i="5"/>
  <c r="BB10643" i="5"/>
  <c r="BB10644" i="5"/>
  <c r="BB10645" i="5"/>
  <c r="BB10646" i="5"/>
  <c r="BB10647" i="5"/>
  <c r="BB10648" i="5"/>
  <c r="BB10649" i="5"/>
  <c r="BB10650" i="5"/>
  <c r="BB10651" i="5"/>
  <c r="BB10652" i="5"/>
  <c r="BB10653" i="5"/>
  <c r="BB10654" i="5"/>
  <c r="BB10655" i="5"/>
  <c r="BB10656" i="5"/>
  <c r="BB10657" i="5"/>
  <c r="BB10658" i="5"/>
  <c r="BB10659" i="5"/>
  <c r="BB10660" i="5"/>
  <c r="BB10661" i="5"/>
  <c r="BB10662" i="5"/>
  <c r="BB10663" i="5"/>
  <c r="BB10664" i="5"/>
  <c r="BB10665" i="5"/>
  <c r="BB10666" i="5"/>
  <c r="BB10667" i="5"/>
  <c r="BB10668" i="5"/>
  <c r="BB10669" i="5"/>
  <c r="BB10670" i="5"/>
  <c r="BB10671" i="5"/>
  <c r="BB10672" i="5"/>
  <c r="BB10673" i="5"/>
  <c r="BB10674" i="5"/>
  <c r="BB10675" i="5"/>
  <c r="BB10676" i="5"/>
  <c r="BB10677" i="5"/>
  <c r="BB10678" i="5"/>
  <c r="BB10679" i="5"/>
  <c r="BB10680" i="5"/>
  <c r="BB10681" i="5"/>
  <c r="BB10682" i="5"/>
  <c r="BB10683" i="5"/>
  <c r="BB10684" i="5"/>
  <c r="BB10685" i="5"/>
  <c r="BB10686" i="5"/>
  <c r="BB10687" i="5"/>
  <c r="BB10688" i="5"/>
  <c r="BB10689" i="5"/>
  <c r="BB10690" i="5"/>
  <c r="BB10691" i="5"/>
  <c r="BB10692" i="5"/>
  <c r="BB10693" i="5"/>
  <c r="BB10694" i="5"/>
  <c r="BB10695" i="5"/>
  <c r="BB10696" i="5"/>
  <c r="BB10697" i="5"/>
  <c r="BB10698" i="5"/>
  <c r="BB10699" i="5"/>
  <c r="BB10700" i="5"/>
  <c r="BB10701" i="5"/>
  <c r="BB10702" i="5"/>
  <c r="BB10703" i="5"/>
  <c r="BB10704" i="5"/>
  <c r="BB10705" i="5"/>
  <c r="BB10706" i="5"/>
  <c r="BB10707" i="5"/>
  <c r="BB10708" i="5"/>
  <c r="BB10709" i="5"/>
  <c r="BB10710" i="5"/>
  <c r="BB10711" i="5"/>
  <c r="BB10712" i="5"/>
  <c r="BB10713" i="5"/>
  <c r="BB10714" i="5"/>
  <c r="BB10715" i="5"/>
  <c r="BB10716" i="5"/>
  <c r="BB10717" i="5"/>
  <c r="BB10718" i="5"/>
  <c r="BB10719" i="5"/>
  <c r="BB10720" i="5"/>
  <c r="BB10721" i="5"/>
  <c r="BB10722" i="5"/>
  <c r="BB10723" i="5"/>
  <c r="BB10724" i="5"/>
  <c r="BB10725" i="5"/>
  <c r="BB10726" i="5"/>
  <c r="BB10727" i="5"/>
  <c r="BB10728" i="5"/>
  <c r="BB10729" i="5"/>
  <c r="BB10730" i="5"/>
  <c r="BB10731" i="5"/>
  <c r="BB10732" i="5"/>
  <c r="BB10733" i="5"/>
  <c r="BB10734" i="5"/>
  <c r="BB10735" i="5"/>
  <c r="BB10736" i="5"/>
  <c r="BB10737" i="5"/>
  <c r="BB10738" i="5"/>
  <c r="BB10739" i="5"/>
  <c r="BB10740" i="5"/>
  <c r="BB10741" i="5"/>
  <c r="BB10742" i="5"/>
  <c r="BB10743" i="5"/>
  <c r="BB10744" i="5"/>
  <c r="BB10745" i="5"/>
  <c r="BB10746" i="5"/>
  <c r="BB10747" i="5"/>
  <c r="BB10748" i="5"/>
  <c r="BB10749" i="5"/>
  <c r="BB10750" i="5"/>
  <c r="BB10751" i="5"/>
  <c r="BB10752" i="5"/>
  <c r="BB10753" i="5"/>
  <c r="BB10754" i="5"/>
  <c r="BB10755" i="5"/>
  <c r="BB10756" i="5"/>
  <c r="BB10757" i="5"/>
  <c r="BB10758" i="5"/>
  <c r="BB10759" i="5"/>
  <c r="BB10760" i="5"/>
  <c r="BB10761" i="5"/>
  <c r="BB10762" i="5"/>
  <c r="BB10763" i="5"/>
  <c r="BB10764" i="5"/>
  <c r="BB10765" i="5"/>
  <c r="BB10766" i="5"/>
  <c r="BB10767" i="5"/>
  <c r="BB10768" i="5"/>
  <c r="BB10769" i="5"/>
  <c r="BB10770" i="5"/>
  <c r="BB10771" i="5"/>
  <c r="BB10772" i="5"/>
  <c r="BB10773" i="5"/>
  <c r="BB10774" i="5"/>
  <c r="BB10775" i="5"/>
  <c r="BB10776" i="5"/>
  <c r="BB10777" i="5"/>
  <c r="BB10778" i="5"/>
  <c r="BB10779" i="5"/>
  <c r="BB10780" i="5"/>
  <c r="BB10781" i="5"/>
  <c r="BB10782" i="5"/>
  <c r="BB10783" i="5"/>
  <c r="BB10784" i="5"/>
  <c r="BB10785" i="5"/>
  <c r="BB10786" i="5"/>
  <c r="BB10787" i="5"/>
  <c r="BB10788" i="5"/>
  <c r="BB10789" i="5"/>
  <c r="BB10790" i="5"/>
  <c r="BB10791" i="5"/>
  <c r="BB10792" i="5"/>
  <c r="BB10793" i="5"/>
  <c r="BB10794" i="5"/>
  <c r="BB10795" i="5"/>
  <c r="BB10796" i="5"/>
  <c r="BB10797" i="5"/>
  <c r="BB10798" i="5"/>
  <c r="BB10799" i="5"/>
  <c r="BB10800" i="5"/>
  <c r="BB10801" i="5"/>
  <c r="BB10802" i="5"/>
  <c r="BB10803" i="5"/>
  <c r="BB10804" i="5"/>
  <c r="BB10805" i="5"/>
  <c r="BB10806" i="5"/>
  <c r="BB10807" i="5"/>
  <c r="BB10808" i="5"/>
  <c r="BB10809" i="5"/>
  <c r="BB10810" i="5"/>
  <c r="BB10811" i="5"/>
  <c r="BB10812" i="5"/>
  <c r="BB10813" i="5"/>
  <c r="BB10814" i="5"/>
  <c r="BB10815" i="5"/>
  <c r="BB10816" i="5"/>
  <c r="BB10817" i="5"/>
  <c r="BB10818" i="5"/>
  <c r="BB10819" i="5"/>
  <c r="BB10820" i="5"/>
  <c r="BB10821" i="5"/>
  <c r="BB10822" i="5"/>
  <c r="BB10823" i="5"/>
  <c r="BB10824" i="5"/>
  <c r="BB10825" i="5"/>
  <c r="BB10826" i="5"/>
  <c r="BB10827" i="5"/>
  <c r="BB10828" i="5"/>
  <c r="BB10829" i="5"/>
  <c r="BB10830" i="5"/>
  <c r="BB10831" i="5"/>
  <c r="BB10832" i="5"/>
  <c r="BB10833" i="5"/>
  <c r="BB10834" i="5"/>
  <c r="BB10835" i="5"/>
  <c r="BB10836" i="5"/>
  <c r="BB10837" i="5"/>
  <c r="BB10838" i="5"/>
  <c r="BB10839" i="5"/>
  <c r="BB10840" i="5"/>
  <c r="BB10841" i="5"/>
  <c r="BB10842" i="5"/>
  <c r="BB10843" i="5"/>
  <c r="BB10844" i="5"/>
  <c r="BB10845" i="5"/>
  <c r="BB10846" i="5"/>
  <c r="BB10847" i="5"/>
  <c r="BB10848" i="5"/>
  <c r="BB10849" i="5"/>
  <c r="BB10850" i="5"/>
  <c r="BB10851" i="5"/>
  <c r="BB10852" i="5"/>
  <c r="BB10853" i="5"/>
  <c r="BB10854" i="5"/>
  <c r="BB10855" i="5"/>
  <c r="BB10856" i="5"/>
  <c r="BB10857" i="5"/>
  <c r="BB10858" i="5"/>
  <c r="BB10859" i="5"/>
  <c r="BB10860" i="5"/>
  <c r="BB10861" i="5"/>
  <c r="BB10862" i="5"/>
  <c r="BB10863" i="5"/>
  <c r="BB10864" i="5"/>
  <c r="BB10865" i="5"/>
  <c r="BB10866" i="5"/>
  <c r="BB10867" i="5"/>
  <c r="BB10868" i="5"/>
  <c r="BB10869" i="5"/>
  <c r="BB10870" i="5"/>
  <c r="BB10871" i="5"/>
  <c r="BB10872" i="5"/>
  <c r="BB10873" i="5"/>
  <c r="BB10874" i="5"/>
  <c r="BB10875" i="5"/>
  <c r="BB10876" i="5"/>
  <c r="BB10877" i="5"/>
  <c r="BB10878" i="5"/>
  <c r="BB10879" i="5"/>
  <c r="BB10880" i="5"/>
  <c r="BB10881" i="5"/>
  <c r="BB10882" i="5"/>
  <c r="BB10883" i="5"/>
  <c r="BB10884" i="5"/>
  <c r="BB10885" i="5"/>
  <c r="BB10886" i="5"/>
  <c r="BB10887" i="5"/>
  <c r="BB10888" i="5"/>
  <c r="BB10889" i="5"/>
  <c r="BB10890" i="5"/>
  <c r="BB10891" i="5"/>
  <c r="BB10892" i="5"/>
  <c r="BB10893" i="5"/>
  <c r="BB10894" i="5"/>
  <c r="BB10895" i="5"/>
  <c r="BB10896" i="5"/>
  <c r="BB10897" i="5"/>
  <c r="BB10898" i="5"/>
  <c r="BB10899" i="5"/>
  <c r="BB10900" i="5"/>
  <c r="BB10901" i="5"/>
  <c r="BB10902" i="5"/>
  <c r="BB10903" i="5"/>
  <c r="BB10904" i="5"/>
  <c r="BB10905" i="5"/>
  <c r="BB10906" i="5"/>
  <c r="BB10907" i="5"/>
  <c r="BB10908" i="5"/>
  <c r="BB10909" i="5"/>
  <c r="BB10910" i="5"/>
  <c r="BB10911" i="5"/>
  <c r="BB10912" i="5"/>
  <c r="BB10913" i="5"/>
  <c r="BB10914" i="5"/>
  <c r="BB10915" i="5"/>
  <c r="BB10916" i="5"/>
  <c r="BB10917" i="5"/>
  <c r="BB10918" i="5"/>
  <c r="BB10919" i="5"/>
  <c r="BB10920" i="5"/>
  <c r="BB10921" i="5"/>
  <c r="BB10922" i="5"/>
  <c r="BB10923" i="5"/>
  <c r="BB10924" i="5"/>
  <c r="BB10925" i="5"/>
  <c r="BB10926" i="5"/>
  <c r="BB10927" i="5"/>
  <c r="BB10928" i="5"/>
  <c r="BB10929" i="5"/>
  <c r="BB10930" i="5"/>
  <c r="BB10931" i="5"/>
  <c r="BB10932" i="5"/>
  <c r="BB10933" i="5"/>
  <c r="BB10934" i="5"/>
  <c r="BB10935" i="5"/>
  <c r="BB10936" i="5"/>
  <c r="BB10937" i="5"/>
  <c r="BB10938" i="5"/>
  <c r="BB10939" i="5"/>
  <c r="BB10940" i="5"/>
  <c r="BB10941" i="5"/>
  <c r="BB10942" i="5"/>
  <c r="BB10943" i="5"/>
  <c r="BB10944" i="5"/>
  <c r="BB10945" i="5"/>
  <c r="BB10946" i="5"/>
  <c r="BB10947" i="5"/>
  <c r="BB10948" i="5"/>
  <c r="BB10949" i="5"/>
  <c r="BB10950" i="5"/>
  <c r="BB10951" i="5"/>
  <c r="BB10952" i="5"/>
  <c r="BB10953" i="5"/>
  <c r="BB10954" i="5"/>
  <c r="BB10955" i="5"/>
  <c r="BB10956" i="5"/>
  <c r="BB10957" i="5"/>
  <c r="BB10958" i="5"/>
  <c r="BB10959" i="5"/>
  <c r="BB10960" i="5"/>
  <c r="BB10961" i="5"/>
  <c r="BB10962" i="5"/>
  <c r="BB10963" i="5"/>
  <c r="BB10964" i="5"/>
  <c r="BB10965" i="5"/>
  <c r="BB10966" i="5"/>
  <c r="BB10967" i="5"/>
  <c r="BB10968" i="5"/>
  <c r="BB10969" i="5"/>
  <c r="BB10970" i="5"/>
  <c r="BB10971" i="5"/>
  <c r="BB10972" i="5"/>
  <c r="BB10973" i="5"/>
  <c r="BB10974" i="5"/>
  <c r="BB10975" i="5"/>
  <c r="BB10976" i="5"/>
  <c r="BB10977" i="5"/>
  <c r="BB10978" i="5"/>
  <c r="BB10979" i="5"/>
  <c r="BB10980" i="5"/>
  <c r="BB10981" i="5"/>
  <c r="BB10982" i="5"/>
  <c r="BB10983" i="5"/>
  <c r="BB10984" i="5"/>
  <c r="BB10985" i="5"/>
  <c r="BB10986" i="5"/>
  <c r="BB10987" i="5"/>
  <c r="BB10988" i="5"/>
  <c r="BB10989" i="5"/>
  <c r="BB10990" i="5"/>
  <c r="BB10991" i="5"/>
  <c r="BB10992" i="5"/>
  <c r="BB10993" i="5"/>
  <c r="BB10994" i="5"/>
  <c r="BB10995" i="5"/>
  <c r="BB10996" i="5"/>
  <c r="BB10997" i="5"/>
  <c r="BB10998" i="5"/>
  <c r="BB10999" i="5"/>
  <c r="BB11000" i="5"/>
  <c r="BB11001" i="5"/>
  <c r="BB11002" i="5"/>
  <c r="BB11003" i="5"/>
  <c r="BB11004" i="5"/>
  <c r="BB11005" i="5"/>
  <c r="BB11006" i="5"/>
  <c r="BB11007" i="5"/>
  <c r="BB11008" i="5"/>
  <c r="BB11009" i="5"/>
  <c r="BB11010" i="5"/>
  <c r="BB11011" i="5"/>
  <c r="BB11012" i="5"/>
  <c r="BB11013" i="5"/>
  <c r="BB11014" i="5"/>
  <c r="BB11015" i="5"/>
  <c r="BB11016" i="5"/>
  <c r="BB11017" i="5"/>
  <c r="BB11018" i="5"/>
  <c r="BB11019" i="5"/>
  <c r="BB11020" i="5"/>
  <c r="BB11021" i="5"/>
  <c r="BB11022" i="5"/>
  <c r="BB11023" i="5"/>
  <c r="BB11024" i="5"/>
  <c r="BB11025" i="5"/>
  <c r="BB11026" i="5"/>
  <c r="BB11027" i="5"/>
  <c r="BB11028" i="5"/>
  <c r="BB11029" i="5"/>
  <c r="BB11030" i="5"/>
  <c r="BB11031" i="5"/>
  <c r="BB11032" i="5"/>
  <c r="BB11033" i="5"/>
  <c r="BB11034" i="5"/>
  <c r="BB11035" i="5"/>
  <c r="BB11036" i="5"/>
  <c r="BB11037" i="5"/>
  <c r="BB11038" i="5"/>
  <c r="BB11039" i="5"/>
  <c r="BB11040" i="5"/>
  <c r="BB11041" i="5"/>
  <c r="BB11042" i="5"/>
  <c r="BB11043" i="5"/>
  <c r="BB11044" i="5"/>
  <c r="BB11045" i="5"/>
  <c r="BB11046" i="5"/>
  <c r="BB11047" i="5"/>
  <c r="BB11048" i="5"/>
  <c r="BB11049" i="5"/>
  <c r="BB11050" i="5"/>
  <c r="BB11051" i="5"/>
  <c r="BB11052" i="5"/>
  <c r="BB11053" i="5"/>
  <c r="BB11054" i="5"/>
  <c r="BB11055" i="5"/>
  <c r="BB11056" i="5"/>
  <c r="BB11057" i="5"/>
  <c r="BB11058" i="5"/>
  <c r="BB11059" i="5"/>
  <c r="BB11060" i="5"/>
  <c r="BB11061" i="5"/>
  <c r="BB11062" i="5"/>
  <c r="BB11063" i="5"/>
  <c r="BB11064" i="5"/>
  <c r="BB11065" i="5"/>
  <c r="BB11066" i="5"/>
  <c r="BB11067" i="5"/>
  <c r="BB11068" i="5"/>
  <c r="BB11069" i="5"/>
  <c r="BB11070" i="5"/>
  <c r="BB11071" i="5"/>
  <c r="BB11072" i="5"/>
  <c r="BB11073" i="5"/>
  <c r="BB11074" i="5"/>
  <c r="BB11075" i="5"/>
  <c r="BB11076" i="5"/>
  <c r="BB11077" i="5"/>
  <c r="BB11078" i="5"/>
  <c r="BB11079" i="5"/>
  <c r="BB11080" i="5"/>
  <c r="BB11081" i="5"/>
  <c r="BB11082" i="5"/>
  <c r="BB11083" i="5"/>
  <c r="BB11084" i="5"/>
  <c r="BB11085" i="5"/>
  <c r="BB11086" i="5"/>
  <c r="BB11087" i="5"/>
  <c r="BB11088" i="5"/>
  <c r="BB11089" i="5"/>
  <c r="BB11090" i="5"/>
  <c r="BB11091" i="5"/>
  <c r="BB11092" i="5"/>
  <c r="BB11093" i="5"/>
  <c r="BB11094" i="5"/>
  <c r="BB11095" i="5"/>
  <c r="BB11096" i="5"/>
  <c r="BB11097" i="5"/>
  <c r="BB11098" i="5"/>
  <c r="BB11099" i="5"/>
  <c r="BB11100" i="5"/>
  <c r="BB11101" i="5"/>
  <c r="BB11102" i="5"/>
  <c r="BB11103" i="5"/>
  <c r="BB11104" i="5"/>
  <c r="BB11105" i="5"/>
  <c r="BB11106" i="5"/>
  <c r="BB11107" i="5"/>
  <c r="BB11108" i="5"/>
  <c r="BB11109" i="5"/>
  <c r="BB11110" i="5"/>
  <c r="BB11111" i="5"/>
  <c r="BB11112" i="5"/>
  <c r="BB11113" i="5"/>
  <c r="BB11114" i="5"/>
  <c r="BB11115" i="5"/>
  <c r="BB11116" i="5"/>
  <c r="BB11117" i="5"/>
  <c r="BB11118" i="5"/>
  <c r="BB11119" i="5"/>
  <c r="BB11120" i="5"/>
  <c r="BB11121" i="5"/>
  <c r="BB11122" i="5"/>
  <c r="BB11123" i="5"/>
  <c r="BB11124" i="5"/>
  <c r="BB11125" i="5"/>
  <c r="BB11126" i="5"/>
  <c r="BB11127" i="5"/>
  <c r="BB11128" i="5"/>
  <c r="BB11129" i="5"/>
  <c r="BB11130" i="5"/>
  <c r="BB11131" i="5"/>
  <c r="BB11132" i="5"/>
  <c r="BB11133" i="5"/>
  <c r="BB11134" i="5"/>
  <c r="BB11135" i="5"/>
  <c r="BB11136" i="5"/>
  <c r="BB11137" i="5"/>
  <c r="BB11138" i="5"/>
  <c r="BB11139" i="5"/>
  <c r="BB11140" i="5"/>
  <c r="BB11141" i="5"/>
  <c r="BB11142" i="5"/>
  <c r="BB11143" i="5"/>
  <c r="BB11144" i="5"/>
  <c r="BB11145" i="5"/>
  <c r="BB11146" i="5"/>
  <c r="BB11147" i="5"/>
  <c r="BB11148" i="5"/>
  <c r="BB11149" i="5"/>
  <c r="BB11150" i="5"/>
  <c r="BB11151" i="5"/>
  <c r="BB11152" i="5"/>
  <c r="BB11153" i="5"/>
  <c r="BB11154" i="5"/>
  <c r="BB11155" i="5"/>
  <c r="BB11156" i="5"/>
  <c r="BB11157" i="5"/>
  <c r="BB11158" i="5"/>
  <c r="BB11159" i="5"/>
  <c r="BB11160" i="5"/>
  <c r="BB11161" i="5"/>
  <c r="BB11162" i="5"/>
  <c r="BB11163" i="5"/>
  <c r="BB11164" i="5"/>
  <c r="BB11165" i="5"/>
  <c r="BB11166" i="5"/>
  <c r="BB11167" i="5"/>
  <c r="BB11168" i="5"/>
  <c r="BB11169" i="5"/>
  <c r="BB11170" i="5"/>
  <c r="BB11171" i="5"/>
  <c r="BB11172" i="5"/>
  <c r="BB11173" i="5"/>
  <c r="BB11174" i="5"/>
  <c r="BB11175" i="5"/>
  <c r="BB11176" i="5"/>
  <c r="BB11177" i="5"/>
  <c r="BB11178" i="5"/>
  <c r="BB11179" i="5"/>
  <c r="BB11180" i="5"/>
  <c r="BB11181" i="5"/>
  <c r="BB11182" i="5"/>
  <c r="BB11183" i="5"/>
  <c r="BB11184" i="5"/>
  <c r="BB11185" i="5"/>
  <c r="BB11186" i="5"/>
  <c r="BB11187" i="5"/>
  <c r="BB11188" i="5"/>
  <c r="BB11189" i="5"/>
  <c r="BB11190" i="5"/>
  <c r="BB11191" i="5"/>
  <c r="BB11192" i="5"/>
  <c r="BB11193" i="5"/>
  <c r="BB11194" i="5"/>
  <c r="BB11195" i="5"/>
  <c r="BB11196" i="5"/>
  <c r="BB11197" i="5"/>
  <c r="BB11198" i="5"/>
  <c r="BB11199" i="5"/>
  <c r="BB11200" i="5"/>
  <c r="BB11201" i="5"/>
  <c r="BB11202" i="5"/>
  <c r="BB11203" i="5"/>
  <c r="BB11204" i="5"/>
  <c r="BB11205" i="5"/>
  <c r="BB11206" i="5"/>
  <c r="BB11207" i="5"/>
  <c r="BB11208" i="5"/>
  <c r="BB11209" i="5"/>
  <c r="BB11210" i="5"/>
  <c r="BB11211" i="5"/>
  <c r="BB11212" i="5"/>
  <c r="BB11213" i="5"/>
  <c r="BB11214" i="5"/>
  <c r="BB11215" i="5"/>
  <c r="BB11216" i="5"/>
  <c r="BB11217" i="5"/>
  <c r="BB11218" i="5"/>
  <c r="BB11219" i="5"/>
  <c r="BB11220" i="5"/>
  <c r="BB11221" i="5"/>
  <c r="BB11222" i="5"/>
  <c r="BB11223" i="5"/>
  <c r="BB11224" i="5"/>
  <c r="BB11225" i="5"/>
  <c r="BB11226" i="5"/>
  <c r="BB11227" i="5"/>
  <c r="BB11228" i="5"/>
  <c r="BB11229" i="5"/>
  <c r="BB11230" i="5"/>
  <c r="BB11231" i="5"/>
  <c r="BB11232" i="5"/>
  <c r="BB11233" i="5"/>
  <c r="BB11234" i="5"/>
  <c r="BB11235" i="5"/>
  <c r="BB11236" i="5"/>
  <c r="BB11237" i="5"/>
  <c r="BB11238" i="5"/>
  <c r="BB11239" i="5"/>
  <c r="BB11240" i="5"/>
  <c r="BB11241" i="5"/>
  <c r="BB11242" i="5"/>
  <c r="BB11243" i="5"/>
  <c r="BB11244" i="5"/>
  <c r="BB11245" i="5"/>
  <c r="BB11246" i="5"/>
  <c r="BB11247" i="5"/>
  <c r="BB11248" i="5"/>
  <c r="BB11249" i="5"/>
  <c r="BB11250" i="5"/>
  <c r="BB11251" i="5"/>
  <c r="BB11252" i="5"/>
  <c r="BB11253" i="5"/>
  <c r="BB11254" i="5"/>
  <c r="BB11255" i="5"/>
  <c r="BB11256" i="5"/>
  <c r="BB11257" i="5"/>
  <c r="BB11258" i="5"/>
  <c r="BB11259" i="5"/>
  <c r="BB11260" i="5"/>
  <c r="BB11261" i="5"/>
  <c r="BB11262" i="5"/>
  <c r="BB11263" i="5"/>
  <c r="BB11264" i="5"/>
  <c r="BB11265" i="5"/>
  <c r="BB11266" i="5"/>
  <c r="BB11267" i="5"/>
  <c r="BB11268" i="5"/>
  <c r="BB11269" i="5"/>
  <c r="BB11270" i="5"/>
  <c r="BB11271" i="5"/>
  <c r="BB11272" i="5"/>
  <c r="BB11273" i="5"/>
  <c r="BB11274" i="5"/>
  <c r="BB11275" i="5"/>
  <c r="BB11276" i="5"/>
  <c r="BB11277" i="5"/>
  <c r="BB11278" i="5"/>
  <c r="BB11279" i="5"/>
  <c r="BB11280" i="5"/>
  <c r="BB11281" i="5"/>
  <c r="BB11282" i="5"/>
  <c r="BB11283" i="5"/>
  <c r="BB11284" i="5"/>
  <c r="BB11285" i="5"/>
  <c r="BB11286" i="5"/>
  <c r="BB11287" i="5"/>
  <c r="BB11288" i="5"/>
  <c r="BB11289" i="5"/>
  <c r="BB11290" i="5"/>
  <c r="BB11291" i="5"/>
  <c r="BB11292" i="5"/>
  <c r="BB11293" i="5"/>
  <c r="BB11294" i="5"/>
  <c r="BB11295" i="5"/>
  <c r="BB11296" i="5"/>
  <c r="BB11297" i="5"/>
  <c r="BB11298" i="5"/>
  <c r="BB11299" i="5"/>
  <c r="BB11300" i="5"/>
  <c r="BB11301" i="5"/>
  <c r="BB11302" i="5"/>
  <c r="BB11303" i="5"/>
  <c r="BB11304" i="5"/>
  <c r="BB11305" i="5"/>
  <c r="BB11306" i="5"/>
  <c r="BB11307" i="5"/>
  <c r="BB11308" i="5"/>
  <c r="BB11309" i="5"/>
  <c r="BB11310" i="5"/>
  <c r="BB11311" i="5"/>
  <c r="BB11312" i="5"/>
  <c r="BB11313" i="5"/>
  <c r="BB11314" i="5"/>
  <c r="BB11315" i="5"/>
  <c r="BB11316" i="5"/>
  <c r="BB11317" i="5"/>
  <c r="BB11318" i="5"/>
  <c r="BB11319" i="5"/>
  <c r="BB11320" i="5"/>
  <c r="BB11321" i="5"/>
  <c r="BB11322" i="5"/>
  <c r="BB11323" i="5"/>
  <c r="BB11324" i="5"/>
  <c r="BB11325" i="5"/>
  <c r="BB11326" i="5"/>
  <c r="BB11327" i="5"/>
  <c r="BB11328" i="5"/>
  <c r="BB11329" i="5"/>
  <c r="BB11330" i="5"/>
  <c r="BB11331" i="5"/>
  <c r="BB11332" i="5"/>
  <c r="BB11333" i="5"/>
  <c r="BB11334" i="5"/>
  <c r="BB11335" i="5"/>
  <c r="BB11336" i="5"/>
  <c r="BB11337" i="5"/>
  <c r="BB11338" i="5"/>
  <c r="BB11339" i="5"/>
  <c r="BB11340" i="5"/>
  <c r="BB11341" i="5"/>
  <c r="BB11342" i="5"/>
  <c r="BB11343" i="5"/>
  <c r="BB11344" i="5"/>
  <c r="BB11345" i="5"/>
  <c r="BB11346" i="5"/>
  <c r="BB11347" i="5"/>
  <c r="BB11348" i="5"/>
  <c r="BB11349" i="5"/>
  <c r="BB11350" i="5"/>
  <c r="BB11351" i="5"/>
  <c r="BB11352" i="5"/>
  <c r="BB11353" i="5"/>
  <c r="BB11354" i="5"/>
  <c r="BB11355" i="5"/>
  <c r="BB11356" i="5"/>
  <c r="BB11357" i="5"/>
  <c r="BB11358" i="5"/>
  <c r="BB11359" i="5"/>
  <c r="BB11360" i="5"/>
  <c r="BB11361" i="5"/>
  <c r="BB11362" i="5"/>
  <c r="BB11363" i="5"/>
  <c r="BB11364" i="5"/>
  <c r="BB11365" i="5"/>
  <c r="BB11366" i="5"/>
  <c r="BB11367" i="5"/>
  <c r="BB11368" i="5"/>
  <c r="BB11369" i="5"/>
  <c r="BB11370" i="5"/>
  <c r="BB11371" i="5"/>
  <c r="BB11372" i="5"/>
  <c r="BB11373" i="5"/>
  <c r="BB11374" i="5"/>
  <c r="BB11375" i="5"/>
  <c r="BB11376" i="5"/>
  <c r="BB11377" i="5"/>
  <c r="BB11378" i="5"/>
  <c r="BB11379" i="5"/>
  <c r="BB11380" i="5"/>
  <c r="BB11381" i="5"/>
  <c r="BB11382" i="5"/>
  <c r="BB11383" i="5"/>
  <c r="BB11384" i="5"/>
  <c r="BB11385" i="5"/>
  <c r="BB11386" i="5"/>
  <c r="BB11387" i="5"/>
  <c r="BB11388" i="5"/>
  <c r="BB11389" i="5"/>
  <c r="BB11390" i="5"/>
  <c r="BB11391" i="5"/>
  <c r="BB11392" i="5"/>
  <c r="BB11393" i="5"/>
  <c r="BB11394" i="5"/>
  <c r="BB11395" i="5"/>
  <c r="BB11396" i="5"/>
  <c r="BB11397" i="5"/>
  <c r="BB11398" i="5"/>
  <c r="BB11399" i="5"/>
  <c r="BB11400" i="5"/>
  <c r="BB11401" i="5"/>
  <c r="BB11402" i="5"/>
  <c r="BB11403" i="5"/>
  <c r="BB11404" i="5"/>
  <c r="BB11405" i="5"/>
  <c r="BB11406" i="5"/>
  <c r="BB11407" i="5"/>
  <c r="BB11408" i="5"/>
  <c r="BB11409" i="5"/>
  <c r="BB11410" i="5"/>
  <c r="BB11411" i="5"/>
  <c r="BB11412" i="5"/>
  <c r="BB11413" i="5"/>
  <c r="BB11414" i="5"/>
  <c r="BB11415" i="5"/>
  <c r="BB11416" i="5"/>
  <c r="BB11417" i="5"/>
  <c r="BB11418" i="5"/>
  <c r="BB11419" i="5"/>
  <c r="BB11420" i="5"/>
  <c r="BB11421" i="5"/>
  <c r="BB11422" i="5"/>
  <c r="BB11423" i="5"/>
  <c r="BB11424" i="5"/>
  <c r="BB11425" i="5"/>
  <c r="BB11426" i="5"/>
  <c r="BB11427" i="5"/>
  <c r="BB11428" i="5"/>
  <c r="BB11429" i="5"/>
  <c r="BB11430" i="5"/>
  <c r="BB11431" i="5"/>
  <c r="BB11432" i="5"/>
  <c r="BB11433" i="5"/>
  <c r="BB11434" i="5"/>
  <c r="BB11435" i="5"/>
  <c r="BB11436" i="5"/>
  <c r="BB11437" i="5"/>
  <c r="BB11438" i="5"/>
  <c r="BB11439" i="5"/>
  <c r="BB11440" i="5"/>
  <c r="BB11441" i="5"/>
  <c r="BB11442" i="5"/>
  <c r="BB11443" i="5"/>
  <c r="BB11444" i="5"/>
  <c r="BB11445" i="5"/>
  <c r="BB11446" i="5"/>
  <c r="BB11447" i="5"/>
  <c r="BB11448" i="5"/>
  <c r="BB11449" i="5"/>
  <c r="BB11450" i="5"/>
  <c r="BB11451" i="5"/>
  <c r="BB11452" i="5"/>
  <c r="BB11453" i="5"/>
  <c r="BB11454" i="5"/>
  <c r="BB11455" i="5"/>
  <c r="BB11456" i="5"/>
  <c r="BB11457" i="5"/>
  <c r="BB11458" i="5"/>
  <c r="BB11459" i="5"/>
  <c r="BB11460" i="5"/>
  <c r="BB11461" i="5"/>
  <c r="BB11462" i="5"/>
  <c r="BB11463" i="5"/>
  <c r="BB11464" i="5"/>
  <c r="BB11465" i="5"/>
  <c r="BB11466" i="5"/>
  <c r="BB11467" i="5"/>
  <c r="BB11468" i="5"/>
  <c r="BB11469" i="5"/>
  <c r="BB11470" i="5"/>
  <c r="BB11471" i="5"/>
  <c r="BB11472" i="5"/>
  <c r="BB11473" i="5"/>
  <c r="BB11474" i="5"/>
  <c r="BB11475" i="5"/>
  <c r="BB11476" i="5"/>
  <c r="BB11477" i="5"/>
  <c r="BB11478" i="5"/>
  <c r="BB11479" i="5"/>
  <c r="BB11480" i="5"/>
  <c r="BB11481" i="5"/>
  <c r="BB11482" i="5"/>
  <c r="BB11483" i="5"/>
  <c r="BB11484" i="5"/>
  <c r="BB11485" i="5"/>
  <c r="BB11486" i="5"/>
  <c r="BB11487" i="5"/>
  <c r="BB11488" i="5"/>
  <c r="BB11489" i="5"/>
  <c r="BB11490" i="5"/>
  <c r="BB11491" i="5"/>
  <c r="BB11492" i="5"/>
  <c r="BB11493" i="5"/>
  <c r="BB11494" i="5"/>
  <c r="BB11495" i="5"/>
  <c r="BB11496" i="5"/>
  <c r="BB11497" i="5"/>
  <c r="BB11498" i="5"/>
  <c r="BB11499" i="5"/>
  <c r="BB11500" i="5"/>
  <c r="BB11501" i="5"/>
  <c r="BB11502" i="5"/>
  <c r="BB11503" i="5"/>
  <c r="BB11504" i="5"/>
  <c r="BB11505" i="5"/>
  <c r="BB11506" i="5"/>
  <c r="BB11507" i="5"/>
  <c r="BB11508" i="5"/>
  <c r="BB11509" i="5"/>
  <c r="BB11510" i="5"/>
  <c r="BB11511" i="5"/>
  <c r="BB11512" i="5"/>
  <c r="BB11513" i="5"/>
  <c r="BB11514" i="5"/>
  <c r="BB11515" i="5"/>
  <c r="BB11516" i="5"/>
  <c r="BB11517" i="5"/>
  <c r="BB11518" i="5"/>
  <c r="BB11519" i="5"/>
  <c r="BB11520" i="5"/>
  <c r="BB11521" i="5"/>
  <c r="BB11522" i="5"/>
  <c r="BB11523" i="5"/>
  <c r="BB11524" i="5"/>
  <c r="BB11525" i="5"/>
  <c r="BB11526" i="5"/>
  <c r="BB11527" i="5"/>
  <c r="BB11528" i="5"/>
  <c r="BB11529" i="5"/>
  <c r="BB11530" i="5"/>
  <c r="BB11531" i="5"/>
  <c r="BB11532" i="5"/>
  <c r="BB11533" i="5"/>
  <c r="BB11534" i="5"/>
  <c r="BB11535" i="5"/>
  <c r="BB11536" i="5"/>
  <c r="BB11537" i="5"/>
  <c r="BB11538" i="5"/>
  <c r="BB11539" i="5"/>
  <c r="BB11540" i="5"/>
  <c r="BB11541" i="5"/>
  <c r="BB11542" i="5"/>
  <c r="BB11543" i="5"/>
  <c r="BB11544" i="5"/>
  <c r="BB11545" i="5"/>
  <c r="BB11546" i="5"/>
  <c r="BB11547" i="5"/>
  <c r="BB11548" i="5"/>
  <c r="BB11549" i="5"/>
  <c r="BB11550" i="5"/>
  <c r="BB11551" i="5"/>
  <c r="BB11552" i="5"/>
  <c r="BB11553" i="5"/>
  <c r="BB11554" i="5"/>
  <c r="BB11555" i="5"/>
  <c r="BB11556" i="5"/>
  <c r="BB11557" i="5"/>
  <c r="BB11558" i="5"/>
  <c r="BB11559" i="5"/>
  <c r="BB11560" i="5"/>
  <c r="BB11561" i="5"/>
  <c r="BB11562" i="5"/>
  <c r="BB11563" i="5"/>
  <c r="BB11564" i="5"/>
  <c r="BB11565" i="5"/>
  <c r="BB11566" i="5"/>
  <c r="BB11567" i="5"/>
  <c r="BB11568" i="5"/>
  <c r="BB11569" i="5"/>
  <c r="BB11570" i="5"/>
  <c r="BB11571" i="5"/>
  <c r="BB11572" i="5"/>
  <c r="BB11573" i="5"/>
  <c r="BB11574" i="5"/>
  <c r="BB11575" i="5"/>
  <c r="BB11576" i="5"/>
  <c r="BB11577" i="5"/>
  <c r="BB11578" i="5"/>
  <c r="BB11579" i="5"/>
  <c r="BB11580" i="5"/>
  <c r="BB11581" i="5"/>
  <c r="BB11582" i="5"/>
  <c r="BB11583" i="5"/>
  <c r="BB11584" i="5"/>
  <c r="BB11585" i="5"/>
  <c r="BB11586" i="5"/>
  <c r="BB11587" i="5"/>
  <c r="BB11588" i="5"/>
  <c r="BB11589" i="5"/>
  <c r="BB11590" i="5"/>
  <c r="BB11591" i="5"/>
  <c r="BB11592" i="5"/>
  <c r="BB11593" i="5"/>
  <c r="BB11594" i="5"/>
  <c r="BB11595" i="5"/>
  <c r="BB11596" i="5"/>
  <c r="BB11597" i="5"/>
  <c r="BB11598" i="5"/>
  <c r="BB11599" i="5"/>
  <c r="BB11600" i="5"/>
  <c r="BB11601" i="5"/>
  <c r="BB11602" i="5"/>
  <c r="BB11603" i="5"/>
  <c r="BB11604" i="5"/>
  <c r="BB11605" i="5"/>
  <c r="BB11606" i="5"/>
  <c r="BB11607" i="5"/>
  <c r="BB11608" i="5"/>
  <c r="BB11609" i="5"/>
  <c r="BB11610" i="5"/>
  <c r="BB11611" i="5"/>
  <c r="BB11612" i="5"/>
  <c r="BB11613" i="5"/>
  <c r="BB11614" i="5"/>
  <c r="BB11615" i="5"/>
  <c r="BB11616" i="5"/>
  <c r="BB11617" i="5"/>
  <c r="BB11618" i="5"/>
  <c r="BB11619" i="5"/>
  <c r="BB11620" i="5"/>
  <c r="BB11621" i="5"/>
  <c r="BB11622" i="5"/>
  <c r="BB11623" i="5"/>
  <c r="BB11624" i="5"/>
  <c r="BB11625" i="5"/>
  <c r="BB11626" i="5"/>
  <c r="BB11627" i="5"/>
  <c r="BB11628" i="5"/>
  <c r="BB11629" i="5"/>
  <c r="BB11630" i="5"/>
  <c r="BB11631" i="5"/>
  <c r="BB11632" i="5"/>
  <c r="BB11633" i="5"/>
  <c r="BB11634" i="5"/>
  <c r="BB11635" i="5"/>
  <c r="BB11636" i="5"/>
  <c r="BB11637" i="5"/>
  <c r="BB11638" i="5"/>
  <c r="BB11639" i="5"/>
  <c r="BB11640" i="5"/>
  <c r="BB11641" i="5"/>
  <c r="BB11642" i="5"/>
  <c r="BB11643" i="5"/>
  <c r="BB11644" i="5"/>
  <c r="BB11645" i="5"/>
  <c r="BB11646" i="5"/>
  <c r="BB11647" i="5"/>
  <c r="BB11648" i="5"/>
  <c r="BB11649" i="5"/>
  <c r="BB11650" i="5"/>
  <c r="BB11651" i="5"/>
  <c r="BB11652" i="5"/>
  <c r="BB11653" i="5"/>
  <c r="BB11654" i="5"/>
  <c r="BB11655" i="5"/>
  <c r="BB11656" i="5"/>
  <c r="BB11657" i="5"/>
  <c r="BB11658" i="5"/>
  <c r="BB11659" i="5"/>
  <c r="BB11660" i="5"/>
  <c r="BB11661" i="5"/>
  <c r="BB11662" i="5"/>
  <c r="BB11663" i="5"/>
  <c r="BB11664" i="5"/>
  <c r="BB11665" i="5"/>
  <c r="BB11666" i="5"/>
  <c r="BB11667" i="5"/>
  <c r="BB11668" i="5"/>
  <c r="BB11669" i="5"/>
  <c r="BB11670" i="5"/>
  <c r="BB11671" i="5"/>
  <c r="BB11672" i="5"/>
  <c r="BB11673" i="5"/>
  <c r="BB11674" i="5"/>
  <c r="BB11675" i="5"/>
  <c r="BB11676" i="5"/>
  <c r="BB11677" i="5"/>
  <c r="BB11678" i="5"/>
  <c r="BB11679" i="5"/>
  <c r="BB11680" i="5"/>
  <c r="BB11681" i="5"/>
  <c r="BB11682" i="5"/>
  <c r="BB11683" i="5"/>
  <c r="BB11684" i="5"/>
  <c r="BB11685" i="5"/>
  <c r="BB11686" i="5"/>
  <c r="BB11687" i="5"/>
  <c r="BB11688" i="5"/>
  <c r="BB11689" i="5"/>
  <c r="BB11690" i="5"/>
  <c r="BB11691" i="5"/>
  <c r="BB11692" i="5"/>
  <c r="BB11693" i="5"/>
  <c r="BB11694" i="5"/>
  <c r="BB11695" i="5"/>
  <c r="BB11696" i="5"/>
  <c r="BB11697" i="5"/>
  <c r="BB11698" i="5"/>
  <c r="BB11699" i="5"/>
  <c r="BB11700" i="5"/>
  <c r="BB11701" i="5"/>
  <c r="BB11702" i="5"/>
  <c r="BB11703" i="5"/>
  <c r="BB11704" i="5"/>
  <c r="BB11705" i="5"/>
  <c r="BB11706" i="5"/>
  <c r="BB11707" i="5"/>
  <c r="BB11708" i="5"/>
  <c r="BB11709" i="5"/>
  <c r="BB11710" i="5"/>
  <c r="BB11711" i="5"/>
  <c r="BB11712" i="5"/>
  <c r="BB11713" i="5"/>
  <c r="BB11714" i="5"/>
  <c r="BB11715" i="5"/>
  <c r="BB11716" i="5"/>
  <c r="BB11717" i="5"/>
  <c r="BB11718" i="5"/>
  <c r="BB11719" i="5"/>
  <c r="BB11720" i="5"/>
  <c r="BB11721" i="5"/>
  <c r="BB11722" i="5"/>
  <c r="BB11723" i="5"/>
  <c r="BB11724" i="5"/>
  <c r="BB11725" i="5"/>
  <c r="BB11726" i="5"/>
  <c r="BB11727" i="5"/>
  <c r="BB11728" i="5"/>
  <c r="BB11729" i="5"/>
  <c r="BB11730" i="5"/>
  <c r="BB11731" i="5"/>
  <c r="BB11732" i="5"/>
  <c r="BB11733" i="5"/>
  <c r="BB11734" i="5"/>
  <c r="BB11735" i="5"/>
  <c r="BB11736" i="5"/>
  <c r="BB11737" i="5"/>
  <c r="BB11738" i="5"/>
  <c r="BB11739" i="5"/>
  <c r="BB11740" i="5"/>
  <c r="BB11741" i="5"/>
  <c r="BB11742" i="5"/>
  <c r="BB11743" i="5"/>
  <c r="BB11744" i="5"/>
  <c r="BB11745" i="5"/>
  <c r="BB11746" i="5"/>
  <c r="BB11747" i="5"/>
  <c r="BB11748" i="5"/>
  <c r="BB11749" i="5"/>
  <c r="BB11750" i="5"/>
  <c r="BB11751" i="5"/>
  <c r="BB11752" i="5"/>
  <c r="BB11753" i="5"/>
  <c r="BB11754" i="5"/>
  <c r="BB11755" i="5"/>
  <c r="BB11756" i="5"/>
  <c r="BB11757" i="5"/>
  <c r="BB11758" i="5"/>
  <c r="BB11759" i="5"/>
  <c r="BB11760" i="5"/>
  <c r="BB11761" i="5"/>
  <c r="BB11762" i="5"/>
  <c r="BB11763" i="5"/>
  <c r="BB11764" i="5"/>
  <c r="BB11765" i="5"/>
  <c r="BB11766" i="5"/>
  <c r="BB11767" i="5"/>
  <c r="BB11768" i="5"/>
  <c r="BB11769" i="5"/>
  <c r="BB11770" i="5"/>
  <c r="BB11771" i="5"/>
  <c r="BB11772" i="5"/>
  <c r="BB11773" i="5"/>
  <c r="BB11774" i="5"/>
  <c r="BB11775" i="5"/>
  <c r="BB11776" i="5"/>
  <c r="BB11777" i="5"/>
  <c r="BB11778" i="5"/>
  <c r="BB11779" i="5"/>
  <c r="BB11780" i="5"/>
  <c r="BB11781" i="5"/>
  <c r="BB11782" i="5"/>
  <c r="BB11783" i="5"/>
  <c r="BB11784" i="5"/>
  <c r="BB11785" i="5"/>
  <c r="BB11786" i="5"/>
  <c r="BB11787" i="5"/>
  <c r="BB11788" i="5"/>
  <c r="BB11789" i="5"/>
  <c r="BB11790" i="5"/>
  <c r="BB11791" i="5"/>
  <c r="BB11792" i="5"/>
  <c r="BB11793" i="5"/>
  <c r="BB11794" i="5"/>
  <c r="BB11795" i="5"/>
  <c r="BB11796" i="5"/>
  <c r="BB11797" i="5"/>
  <c r="BB11798" i="5"/>
  <c r="BB11799" i="5"/>
  <c r="BB11800" i="5"/>
  <c r="BB11801" i="5"/>
  <c r="BB11802" i="5"/>
  <c r="BB11803" i="5"/>
  <c r="BB11804" i="5"/>
  <c r="BB11805" i="5"/>
  <c r="BB11806" i="5"/>
  <c r="BB11807" i="5"/>
  <c r="BB11808" i="5"/>
  <c r="BB11809" i="5"/>
  <c r="BB11810" i="5"/>
  <c r="BB11811" i="5"/>
  <c r="BB11812" i="5"/>
  <c r="BB11813" i="5"/>
  <c r="BB11814" i="5"/>
  <c r="BB11815" i="5"/>
  <c r="BB11816" i="5"/>
  <c r="BB11817" i="5"/>
  <c r="BB11818" i="5"/>
  <c r="BB11819" i="5"/>
  <c r="BB11820" i="5"/>
  <c r="BB11821" i="5"/>
  <c r="BB11822" i="5"/>
  <c r="BB11823" i="5"/>
  <c r="BB11824" i="5"/>
  <c r="BB11825" i="5"/>
  <c r="BB11826" i="5"/>
  <c r="BB11827" i="5"/>
  <c r="BB11828" i="5"/>
  <c r="BB11829" i="5"/>
  <c r="BB11830" i="5"/>
  <c r="BB11831" i="5"/>
  <c r="BB11832" i="5"/>
  <c r="BB11833" i="5"/>
  <c r="BB11834" i="5"/>
  <c r="BB11835" i="5"/>
  <c r="BB11836" i="5"/>
  <c r="BB11837" i="5"/>
  <c r="BB11838" i="5"/>
  <c r="BB11839" i="5"/>
  <c r="BB11840" i="5"/>
  <c r="BB11841" i="5"/>
  <c r="BB11842" i="5"/>
  <c r="BB11843" i="5"/>
  <c r="BB11844" i="5"/>
  <c r="BB11845" i="5"/>
  <c r="BB11846" i="5"/>
  <c r="BB11847" i="5"/>
  <c r="BB11848" i="5"/>
  <c r="BB11849" i="5"/>
  <c r="BB11850" i="5"/>
  <c r="BB11851" i="5"/>
  <c r="BB11852" i="5"/>
  <c r="BB11853" i="5"/>
  <c r="BB11854" i="5"/>
  <c r="BB11855" i="5"/>
  <c r="BB11856" i="5"/>
  <c r="BB11857" i="5"/>
  <c r="BB11858" i="5"/>
  <c r="BB11859" i="5"/>
  <c r="BB11860" i="5"/>
  <c r="BB11861" i="5"/>
  <c r="BB11862" i="5"/>
  <c r="BB11863" i="5"/>
  <c r="BB11864" i="5"/>
  <c r="BB11865" i="5"/>
  <c r="BB11866" i="5"/>
  <c r="BB11867" i="5"/>
  <c r="BB11868" i="5"/>
  <c r="BB11869" i="5"/>
  <c r="BB11870" i="5"/>
  <c r="BB11871" i="5"/>
  <c r="BB11872" i="5"/>
  <c r="BB11873" i="5"/>
  <c r="BB11874" i="5"/>
  <c r="BB11875" i="5"/>
  <c r="BB11876" i="5"/>
  <c r="BB11877" i="5"/>
  <c r="BB11878" i="5"/>
  <c r="BB11879" i="5"/>
  <c r="BB11880" i="5"/>
  <c r="BB11881" i="5"/>
  <c r="BB11882" i="5"/>
  <c r="BB11883" i="5"/>
  <c r="BB11884" i="5"/>
  <c r="BB11885" i="5"/>
  <c r="BB11886" i="5"/>
  <c r="BB11887" i="5"/>
  <c r="BB11888" i="5"/>
  <c r="BB11889" i="5"/>
  <c r="BB11890" i="5"/>
  <c r="BB11891" i="5"/>
  <c r="BB11892" i="5"/>
  <c r="BB11893" i="5"/>
  <c r="BB11894" i="5"/>
  <c r="BB11895" i="5"/>
  <c r="BB11896" i="5"/>
  <c r="BB11897" i="5"/>
  <c r="BB11898" i="5"/>
  <c r="BB11899" i="5"/>
  <c r="BB11900" i="5"/>
  <c r="BB11901" i="5"/>
  <c r="BB11902" i="5"/>
  <c r="BB11903" i="5"/>
  <c r="BB11904" i="5"/>
  <c r="BB11905" i="5"/>
  <c r="BB11906" i="5"/>
  <c r="BB11907" i="5"/>
  <c r="BB11908" i="5"/>
  <c r="BB11909" i="5"/>
  <c r="BB11910" i="5"/>
  <c r="BB11911" i="5"/>
  <c r="BB11912" i="5"/>
  <c r="BB11913" i="5"/>
  <c r="BB11914" i="5"/>
  <c r="BB11915" i="5"/>
  <c r="BB11916" i="5"/>
  <c r="BB11917" i="5"/>
  <c r="BB11918" i="5"/>
  <c r="BB11919" i="5"/>
  <c r="BB11920" i="5"/>
  <c r="BB11921" i="5"/>
  <c r="BB11922" i="5"/>
  <c r="BB11923" i="5"/>
  <c r="BB11924" i="5"/>
  <c r="BB11925" i="5"/>
  <c r="BB11926" i="5"/>
  <c r="BB11927" i="5"/>
  <c r="BB11928" i="5"/>
  <c r="BB11929" i="5"/>
  <c r="BB11930" i="5"/>
  <c r="BB11931" i="5"/>
  <c r="BB11932" i="5"/>
  <c r="BB11933" i="5"/>
  <c r="BB11934" i="5"/>
  <c r="BB11935" i="5"/>
  <c r="BB11936" i="5"/>
  <c r="BB11937" i="5"/>
  <c r="BB11938" i="5"/>
  <c r="BB11939" i="5"/>
  <c r="BB11940" i="5"/>
  <c r="BB11941" i="5"/>
  <c r="BB11942" i="5"/>
  <c r="BB11943" i="5"/>
  <c r="BB11944" i="5"/>
  <c r="BB11945" i="5"/>
  <c r="BB11946" i="5"/>
  <c r="BB11947" i="5"/>
  <c r="BB11948" i="5"/>
  <c r="BB11949" i="5"/>
  <c r="BB11950" i="5"/>
  <c r="BB11951" i="5"/>
  <c r="BB11952" i="5"/>
  <c r="BB11953" i="5"/>
  <c r="BB11954" i="5"/>
  <c r="BB11955" i="5"/>
  <c r="BB11956" i="5"/>
  <c r="BB11957" i="5"/>
  <c r="BB11958" i="5"/>
  <c r="BB11959" i="5"/>
  <c r="BB11960" i="5"/>
  <c r="BB11961" i="5"/>
  <c r="BB11962" i="5"/>
  <c r="BB11963" i="5"/>
  <c r="BB11964" i="5"/>
  <c r="BB11965" i="5"/>
  <c r="BB11966" i="5"/>
  <c r="BB11967" i="5"/>
  <c r="BB11968" i="5"/>
  <c r="BB11969" i="5"/>
  <c r="BB11970" i="5"/>
  <c r="BB11971" i="5"/>
  <c r="BB11972" i="5"/>
  <c r="BB11973" i="5"/>
  <c r="BB11974" i="5"/>
  <c r="BB11975" i="5"/>
  <c r="BB11976" i="5"/>
  <c r="BB11977" i="5"/>
  <c r="BB11978" i="5"/>
  <c r="BB11979" i="5"/>
  <c r="BB11980" i="5"/>
  <c r="BB11981" i="5"/>
  <c r="BB11982" i="5"/>
  <c r="BB11983" i="5"/>
  <c r="BB11984" i="5"/>
  <c r="BB11985" i="5"/>
  <c r="BB11986" i="5"/>
  <c r="BB11987" i="5"/>
  <c r="BB11988" i="5"/>
  <c r="BB11989" i="5"/>
  <c r="BB11990" i="5"/>
  <c r="BB11991" i="5"/>
  <c r="BB11992" i="5"/>
  <c r="BB11993" i="5"/>
  <c r="BB11994" i="5"/>
  <c r="BB11995" i="5"/>
  <c r="BB11996" i="5"/>
  <c r="BB11997" i="5"/>
  <c r="BB11998" i="5"/>
  <c r="BB11999" i="5"/>
  <c r="BB12000" i="5"/>
  <c r="BB12001" i="5"/>
  <c r="BB12002" i="5"/>
  <c r="BB12003" i="5"/>
  <c r="BB12004" i="5"/>
  <c r="BB12005" i="5"/>
  <c r="BB12006" i="5"/>
  <c r="BB12007" i="5"/>
  <c r="BB12008" i="5"/>
  <c r="BB12009" i="5"/>
  <c r="BB12010" i="5"/>
  <c r="BB12011" i="5"/>
  <c r="BB12012" i="5"/>
  <c r="BB12013" i="5"/>
  <c r="BB12014" i="5"/>
  <c r="BB12015" i="5"/>
  <c r="BB12016" i="5"/>
  <c r="BB12017" i="5"/>
  <c r="BB12018" i="5"/>
  <c r="BB12019" i="5"/>
  <c r="BB12020" i="5"/>
  <c r="BB12021" i="5"/>
  <c r="BB12022" i="5"/>
  <c r="BB12023" i="5"/>
  <c r="BB12024" i="5"/>
  <c r="BB12025" i="5"/>
  <c r="BB12026" i="5"/>
  <c r="BB12027" i="5"/>
  <c r="BB12028" i="5"/>
  <c r="BB12029" i="5"/>
  <c r="BB12030" i="5"/>
  <c r="BB12031" i="5"/>
  <c r="BB12032" i="5"/>
  <c r="BB12033" i="5"/>
  <c r="BB12034" i="5"/>
  <c r="BB12035" i="5"/>
  <c r="BB12036" i="5"/>
  <c r="BB12037" i="5"/>
  <c r="BB12038" i="5"/>
  <c r="BB12039" i="5"/>
  <c r="BB12040" i="5"/>
  <c r="BB12041" i="5"/>
  <c r="BB12042" i="5"/>
  <c r="BB12043" i="5"/>
  <c r="BB12044" i="5"/>
  <c r="BB12045" i="5"/>
  <c r="BB12046" i="5"/>
  <c r="BB12047" i="5"/>
  <c r="BB12048" i="5"/>
  <c r="BB12049" i="5"/>
  <c r="BB12050" i="5"/>
  <c r="BB12051" i="5"/>
  <c r="BB12052" i="5"/>
  <c r="BB12053" i="5"/>
  <c r="BB12054" i="5"/>
  <c r="BB12055" i="5"/>
  <c r="BB12056" i="5"/>
  <c r="BB12057" i="5"/>
  <c r="BB12058" i="5"/>
  <c r="BB12059" i="5"/>
  <c r="BB12060" i="5"/>
  <c r="BB12061" i="5"/>
  <c r="BB12062" i="5"/>
  <c r="BB12063" i="5"/>
  <c r="BB12064" i="5"/>
  <c r="BB12065" i="5"/>
  <c r="BB12066" i="5"/>
  <c r="BB12067" i="5"/>
  <c r="BB12068" i="5"/>
  <c r="BB12069" i="5"/>
  <c r="BB12070" i="5"/>
  <c r="BB12071" i="5"/>
  <c r="BB12072" i="5"/>
  <c r="BB12073" i="5"/>
  <c r="BB12074" i="5"/>
  <c r="BB12075" i="5"/>
  <c r="BB12076" i="5"/>
  <c r="BB12077" i="5"/>
  <c r="BB12078" i="5"/>
  <c r="BB12079" i="5"/>
  <c r="BB12080" i="5"/>
  <c r="BB12081" i="5"/>
  <c r="BB12082" i="5"/>
  <c r="BB12083" i="5"/>
  <c r="BB12084" i="5"/>
  <c r="BB12085" i="5"/>
  <c r="BB12086" i="5"/>
  <c r="BB12087" i="5"/>
  <c r="BB12088" i="5"/>
  <c r="BB12089" i="5"/>
  <c r="BB12090" i="5"/>
  <c r="BB12091" i="5"/>
  <c r="BB12092" i="5"/>
  <c r="BB12093" i="5"/>
  <c r="BB12094" i="5"/>
  <c r="BB12095" i="5"/>
  <c r="BB12096" i="5"/>
  <c r="BB12097" i="5"/>
  <c r="BB12098" i="5"/>
  <c r="BB12099" i="5"/>
  <c r="BB12100" i="5"/>
  <c r="BB12101" i="5"/>
  <c r="BB12102" i="5"/>
  <c r="BB12103" i="5"/>
  <c r="BB12104" i="5"/>
  <c r="BB12105" i="5"/>
  <c r="BB12106" i="5"/>
  <c r="BB12107" i="5"/>
  <c r="BB12108" i="5"/>
  <c r="BB12109" i="5"/>
  <c r="BB12110" i="5"/>
  <c r="BB12111" i="5"/>
  <c r="BB12112" i="5"/>
  <c r="BB12113" i="5"/>
  <c r="BB12114" i="5"/>
  <c r="BB12115" i="5"/>
  <c r="BB12116" i="5"/>
  <c r="BB12117" i="5"/>
  <c r="BB12118" i="5"/>
  <c r="BB12119" i="5"/>
  <c r="BB12120" i="5"/>
  <c r="BB12121" i="5"/>
  <c r="BB12122" i="5"/>
  <c r="BB12123" i="5"/>
  <c r="BB12124" i="5"/>
  <c r="BB12125" i="5"/>
  <c r="BB12126" i="5"/>
  <c r="BB12127" i="5"/>
  <c r="BB12128" i="5"/>
  <c r="BB12129" i="5"/>
  <c r="BB12130" i="5"/>
  <c r="BB12131" i="5"/>
  <c r="BB12132" i="5"/>
  <c r="BB12133" i="5"/>
  <c r="BB12134" i="5"/>
  <c r="BB12135" i="5"/>
  <c r="BB12136" i="5"/>
  <c r="BB12137" i="5"/>
  <c r="BB12138" i="5"/>
  <c r="BB12139" i="5"/>
  <c r="BB12140" i="5"/>
  <c r="BB12141" i="5"/>
  <c r="BB12142" i="5"/>
  <c r="BB12143" i="5"/>
  <c r="BB12144" i="5"/>
  <c r="BB12145" i="5"/>
  <c r="BB12146" i="5"/>
  <c r="BB12147" i="5"/>
  <c r="BB12148" i="5"/>
  <c r="BB12149" i="5"/>
  <c r="BB12150" i="5"/>
  <c r="BB12151" i="5"/>
  <c r="BB12152" i="5"/>
  <c r="BB12153" i="5"/>
  <c r="BB12154" i="5"/>
  <c r="BB12155" i="5"/>
  <c r="BB12156" i="5"/>
  <c r="BB12157" i="5"/>
  <c r="BB12158" i="5"/>
  <c r="BB12159" i="5"/>
  <c r="BB12160" i="5"/>
  <c r="BB12161" i="5"/>
  <c r="BB12162" i="5"/>
  <c r="BB12163" i="5"/>
  <c r="BB12164" i="5"/>
  <c r="BB12165" i="5"/>
  <c r="BB12166" i="5"/>
  <c r="BB12167" i="5"/>
  <c r="BB12168" i="5"/>
  <c r="BB12169" i="5"/>
  <c r="BB12170" i="5"/>
  <c r="BB12171" i="5"/>
  <c r="BB12172" i="5"/>
  <c r="BB12173" i="5"/>
  <c r="BB12174" i="5"/>
  <c r="BB12175" i="5"/>
  <c r="BB12176" i="5"/>
  <c r="BB12177" i="5"/>
  <c r="BB12178" i="5"/>
  <c r="BB12179" i="5"/>
  <c r="BB12180" i="5"/>
  <c r="BB12181" i="5"/>
  <c r="BB12182" i="5"/>
  <c r="BB12183" i="5"/>
  <c r="BB12184" i="5"/>
  <c r="BB12185" i="5"/>
  <c r="BB12186" i="5"/>
  <c r="BB12187" i="5"/>
  <c r="BB12188" i="5"/>
  <c r="BB12189" i="5"/>
  <c r="BB12190" i="5"/>
  <c r="BB12191" i="5"/>
  <c r="BB12192" i="5"/>
  <c r="BB12193" i="5"/>
  <c r="BB12194" i="5"/>
  <c r="BB12195" i="5"/>
  <c r="BB12196" i="5"/>
  <c r="BB12197" i="5"/>
  <c r="BB12198" i="5"/>
  <c r="BB12199" i="5"/>
  <c r="BB12200" i="5"/>
  <c r="BB12201" i="5"/>
  <c r="BB12202" i="5"/>
  <c r="BB12203" i="5"/>
  <c r="BB12204" i="5"/>
  <c r="BB12205" i="5"/>
  <c r="BB12206" i="5"/>
  <c r="BB12207" i="5"/>
  <c r="BB12208" i="5"/>
  <c r="BB12209" i="5"/>
  <c r="BB12210" i="5"/>
  <c r="BB12211" i="5"/>
  <c r="BB12212" i="5"/>
  <c r="BB12213" i="5"/>
  <c r="BB12214" i="5"/>
  <c r="BB12215" i="5"/>
  <c r="BB12216" i="5"/>
  <c r="BB12217" i="5"/>
  <c r="BB12218" i="5"/>
  <c r="BB12219" i="5"/>
  <c r="BB12220" i="5"/>
  <c r="BB12221" i="5"/>
  <c r="BB12222" i="5"/>
  <c r="BB12223" i="5"/>
  <c r="BB12224" i="5"/>
  <c r="BB12225" i="5"/>
  <c r="BB12226" i="5"/>
  <c r="BB12227" i="5"/>
  <c r="BB12228" i="5"/>
  <c r="BB12229" i="5"/>
  <c r="BB12230" i="5"/>
  <c r="BB12231" i="5"/>
  <c r="BB12232" i="5"/>
  <c r="BB12233" i="5"/>
  <c r="BB12234" i="5"/>
  <c r="BB12235" i="5"/>
  <c r="BB12236" i="5"/>
  <c r="BB12237" i="5"/>
  <c r="BB12238" i="5"/>
  <c r="BB12239" i="5"/>
  <c r="BB12240" i="5"/>
  <c r="BB12241" i="5"/>
  <c r="BB12242" i="5"/>
  <c r="BB12243" i="5"/>
  <c r="BB12244" i="5"/>
  <c r="BB12245" i="5"/>
  <c r="BB12246" i="5"/>
  <c r="BB12247" i="5"/>
  <c r="BB12248" i="5"/>
  <c r="BB12249" i="5"/>
  <c r="BB12250" i="5"/>
  <c r="BB12251" i="5"/>
  <c r="BB12252" i="5"/>
  <c r="BB12253" i="5"/>
  <c r="BB12254" i="5"/>
  <c r="BB12255" i="5"/>
  <c r="BB12256" i="5"/>
  <c r="BB12257" i="5"/>
  <c r="BB12258" i="5"/>
  <c r="BB12259" i="5"/>
  <c r="BB12260" i="5"/>
  <c r="BB12261" i="5"/>
  <c r="BB12262" i="5"/>
  <c r="BB12263" i="5"/>
  <c r="BB12264" i="5"/>
  <c r="BB12265" i="5"/>
  <c r="BB12266" i="5"/>
  <c r="BB12267" i="5"/>
  <c r="BB12268" i="5"/>
  <c r="BB12269" i="5"/>
  <c r="BB12270" i="5"/>
  <c r="BB12271" i="5"/>
  <c r="BB12272" i="5"/>
  <c r="BB12273" i="5"/>
  <c r="BB12274" i="5"/>
  <c r="BB12275" i="5"/>
  <c r="BB12276" i="5"/>
  <c r="BB12277" i="5"/>
  <c r="BB12278" i="5"/>
  <c r="BB12279" i="5"/>
  <c r="BB12280" i="5"/>
  <c r="BB12281" i="5"/>
  <c r="BB12282" i="5"/>
  <c r="BB12283" i="5"/>
  <c r="BB12284" i="5"/>
  <c r="BB12285" i="5"/>
  <c r="BB12286" i="5"/>
  <c r="BB12287" i="5"/>
  <c r="BB12288" i="5"/>
  <c r="BB12289" i="5"/>
  <c r="BB12290" i="5"/>
  <c r="BB12291" i="5"/>
  <c r="BB12292" i="5"/>
  <c r="BB12293" i="5"/>
  <c r="BB12294" i="5"/>
  <c r="BB12295" i="5"/>
  <c r="BB12296" i="5"/>
  <c r="BB12297" i="5"/>
  <c r="BB12298" i="5"/>
  <c r="BB12299" i="5"/>
  <c r="BB12300" i="5"/>
  <c r="BB12301" i="5"/>
  <c r="BB12302" i="5"/>
  <c r="BB12303" i="5"/>
  <c r="BB12304" i="5"/>
  <c r="BB12305" i="5"/>
  <c r="BB12306" i="5"/>
  <c r="BB12307" i="5"/>
  <c r="BB12308" i="5"/>
  <c r="BB12309" i="5"/>
  <c r="BB12310" i="5"/>
  <c r="BB12311" i="5"/>
  <c r="BB12312" i="5"/>
  <c r="BB12313" i="5"/>
  <c r="BB12314" i="5"/>
  <c r="BB12315" i="5"/>
  <c r="BB12316" i="5"/>
  <c r="BB12317" i="5"/>
  <c r="BB12318" i="5"/>
  <c r="BB12319" i="5"/>
  <c r="BB12320" i="5"/>
  <c r="BB12321" i="5"/>
  <c r="BB12322" i="5"/>
  <c r="BB12323" i="5"/>
  <c r="BB12324" i="5"/>
  <c r="BB12325" i="5"/>
  <c r="BB12326" i="5"/>
  <c r="BB12327" i="5"/>
  <c r="BB12328" i="5"/>
  <c r="BB12329" i="5"/>
  <c r="BB12330" i="5"/>
  <c r="BB12331" i="5"/>
  <c r="BB12332" i="5"/>
  <c r="BB12333" i="5"/>
  <c r="BB12334" i="5"/>
  <c r="BB12335" i="5"/>
  <c r="BB12336" i="5"/>
  <c r="BB12337" i="5"/>
  <c r="BB12338" i="5"/>
  <c r="BB12339" i="5"/>
  <c r="BB12340" i="5"/>
  <c r="BB12341" i="5"/>
  <c r="BB12342" i="5"/>
  <c r="BB12343" i="5"/>
  <c r="BB12344" i="5"/>
  <c r="BB12345" i="5"/>
  <c r="BB12346" i="5"/>
  <c r="BB12347" i="5"/>
  <c r="BB12348" i="5"/>
  <c r="BB12349" i="5"/>
  <c r="BB12350" i="5"/>
  <c r="BB12351" i="5"/>
  <c r="BB12352" i="5"/>
  <c r="BB12353" i="5"/>
  <c r="BB12354" i="5"/>
  <c r="BB12355" i="5"/>
  <c r="BB12356" i="5"/>
  <c r="BB12357" i="5"/>
  <c r="BB12358" i="5"/>
  <c r="BB12359" i="5"/>
  <c r="BB12360" i="5"/>
  <c r="BB12361" i="5"/>
  <c r="BB12362" i="5"/>
  <c r="BB12363" i="5"/>
  <c r="BB12364" i="5"/>
  <c r="BB12365" i="5"/>
  <c r="BB12366" i="5"/>
  <c r="BB12367" i="5"/>
  <c r="BB12368" i="5"/>
  <c r="BB12369" i="5"/>
  <c r="BB12370" i="5"/>
  <c r="BB12371" i="5"/>
  <c r="BB12372" i="5"/>
  <c r="BB12373" i="5"/>
  <c r="BB12374" i="5"/>
  <c r="BB12375" i="5"/>
  <c r="BB12376" i="5"/>
  <c r="BB12377" i="5"/>
  <c r="BB12378" i="5"/>
  <c r="BB12379" i="5"/>
  <c r="BB12380" i="5"/>
  <c r="BB12381" i="5"/>
  <c r="BB12382" i="5"/>
  <c r="BB12383" i="5"/>
  <c r="BB12384" i="5"/>
  <c r="BB12385" i="5"/>
  <c r="BB12386" i="5"/>
  <c r="BB12387" i="5"/>
  <c r="BB12388" i="5"/>
  <c r="BB12389" i="5"/>
  <c r="BB12390" i="5"/>
  <c r="BB12391" i="5"/>
  <c r="BB12392" i="5"/>
  <c r="BB12393" i="5"/>
  <c r="BB12394" i="5"/>
  <c r="BB12395" i="5"/>
  <c r="BB12396" i="5"/>
  <c r="BB12397" i="5"/>
  <c r="BB12398" i="5"/>
  <c r="BB12399" i="5"/>
  <c r="BB12400" i="5"/>
  <c r="BB12401" i="5"/>
  <c r="BB12402" i="5"/>
  <c r="BB12403" i="5"/>
  <c r="BB12404" i="5"/>
  <c r="BB12405" i="5"/>
  <c r="BB12406" i="5"/>
  <c r="BB12407" i="5"/>
  <c r="BB12408" i="5"/>
  <c r="BB12409" i="5"/>
  <c r="BB12410" i="5"/>
  <c r="BB12411" i="5"/>
  <c r="BB12412" i="5"/>
  <c r="BB12413" i="5"/>
  <c r="BB12414" i="5"/>
  <c r="BB12415" i="5"/>
  <c r="BB12416" i="5"/>
  <c r="BB12417" i="5"/>
  <c r="BB12418" i="5"/>
  <c r="BB12419" i="5"/>
  <c r="BB12420" i="5"/>
  <c r="BB12421" i="5"/>
  <c r="BB12422" i="5"/>
  <c r="BB12423" i="5"/>
  <c r="BB12424" i="5"/>
  <c r="BB12425" i="5"/>
  <c r="BB12426" i="5"/>
  <c r="BB12427" i="5"/>
  <c r="BB12428" i="5"/>
  <c r="BB12429" i="5"/>
  <c r="BB12430" i="5"/>
  <c r="BB12431" i="5"/>
  <c r="BB12432" i="5"/>
  <c r="BB12433" i="5"/>
  <c r="BB12434" i="5"/>
  <c r="BB12435" i="5"/>
  <c r="BB12436" i="5"/>
  <c r="BB12437" i="5"/>
  <c r="BB12438" i="5"/>
  <c r="BB12439" i="5"/>
  <c r="BB12440" i="5"/>
  <c r="BB12441" i="5"/>
  <c r="BB12442" i="5"/>
  <c r="BB12443" i="5"/>
  <c r="BB12444" i="5"/>
  <c r="BB12445" i="5"/>
  <c r="BB12446" i="5"/>
  <c r="BB12447" i="5"/>
  <c r="BB12448" i="5"/>
  <c r="BB12449" i="5"/>
  <c r="BB12450" i="5"/>
  <c r="BB12451" i="5"/>
  <c r="BB12452" i="5"/>
  <c r="BB12453" i="5"/>
  <c r="BB12454" i="5"/>
  <c r="BB12455" i="5"/>
  <c r="BB12456" i="5"/>
  <c r="BB12457" i="5"/>
  <c r="BB12458" i="5"/>
  <c r="BB12459" i="5"/>
  <c r="BB12460" i="5"/>
  <c r="BB12461" i="5"/>
  <c r="BB12462" i="5"/>
  <c r="BB12463" i="5"/>
  <c r="BB12464" i="5"/>
  <c r="BB12465" i="5"/>
  <c r="BB12466" i="5"/>
  <c r="BB12467" i="5"/>
  <c r="BB12468" i="5"/>
  <c r="BB12469" i="5"/>
  <c r="BB12470" i="5"/>
  <c r="BB12471" i="5"/>
  <c r="BB12472" i="5"/>
  <c r="BB12473" i="5"/>
  <c r="BB12474" i="5"/>
  <c r="BB12475" i="5"/>
  <c r="BB12476" i="5"/>
  <c r="BB12477" i="5"/>
  <c r="BB12478" i="5"/>
  <c r="BB12479" i="5"/>
  <c r="BB12480" i="5"/>
  <c r="BB12481" i="5"/>
  <c r="BB12482" i="5"/>
  <c r="BB12483" i="5"/>
  <c r="BB12484" i="5"/>
  <c r="BB12485" i="5"/>
  <c r="BB12486" i="5"/>
  <c r="BB12487" i="5"/>
  <c r="BB12488" i="5"/>
  <c r="BB12489" i="5"/>
  <c r="BB12490" i="5"/>
  <c r="BB12491" i="5"/>
  <c r="BB12492" i="5"/>
  <c r="BB12493" i="5"/>
  <c r="BB12494" i="5"/>
  <c r="BB12495" i="5"/>
  <c r="BB12496" i="5"/>
  <c r="BB12497" i="5"/>
  <c r="BB12498" i="5"/>
  <c r="BB12499" i="5"/>
  <c r="BB12500" i="5"/>
  <c r="BB12501" i="5"/>
  <c r="BB12502" i="5"/>
  <c r="BB12503" i="5"/>
  <c r="BB12504" i="5"/>
  <c r="BB12505" i="5"/>
  <c r="BB12506" i="5"/>
  <c r="BB12507" i="5"/>
  <c r="BB12508" i="5"/>
  <c r="BB12509" i="5"/>
  <c r="BB12510" i="5"/>
  <c r="BB12511" i="5"/>
  <c r="BB12512" i="5"/>
  <c r="BB12513" i="5"/>
  <c r="BB12514" i="5"/>
  <c r="BB12515" i="5"/>
  <c r="BB12516" i="5"/>
  <c r="BB12517" i="5"/>
  <c r="BB12518" i="5"/>
  <c r="BB12519" i="5"/>
  <c r="BB12520" i="5"/>
  <c r="BB12521" i="5"/>
  <c r="BB12522" i="5"/>
  <c r="BB12523" i="5"/>
  <c r="BB12524" i="5"/>
  <c r="BB12525" i="5"/>
  <c r="BB12526" i="5"/>
  <c r="BB12527" i="5"/>
  <c r="BB12528" i="5"/>
  <c r="BB12529" i="5"/>
  <c r="BB12530" i="5"/>
  <c r="BB12531" i="5"/>
  <c r="BB12532" i="5"/>
  <c r="BB12533" i="5"/>
  <c r="BB12534" i="5"/>
  <c r="BB12535" i="5"/>
  <c r="BB12536" i="5"/>
  <c r="BB12537" i="5"/>
  <c r="BB12538" i="5"/>
  <c r="BB12539" i="5"/>
  <c r="BB12540" i="5"/>
  <c r="BB12541" i="5"/>
  <c r="BB12542" i="5"/>
  <c r="BB12543" i="5"/>
  <c r="BB12544" i="5"/>
  <c r="BB12545" i="5"/>
  <c r="BB12546" i="5"/>
  <c r="BB12547" i="5"/>
  <c r="BB12548" i="5"/>
  <c r="BB12549" i="5"/>
  <c r="BB12550" i="5"/>
  <c r="BB12551" i="5"/>
  <c r="BB12552" i="5"/>
  <c r="BB12553" i="5"/>
  <c r="BB12554" i="5"/>
  <c r="BB12555" i="5"/>
  <c r="BB12556" i="5"/>
  <c r="BB12557" i="5"/>
  <c r="BB12558" i="5"/>
  <c r="BB12559" i="5"/>
  <c r="BB12560" i="5"/>
  <c r="BB12561" i="5"/>
  <c r="BB12562" i="5"/>
  <c r="BB12563" i="5"/>
  <c r="BB12564" i="5"/>
  <c r="BB12565" i="5"/>
  <c r="BB12566" i="5"/>
  <c r="BB12567" i="5"/>
  <c r="BB12568" i="5"/>
  <c r="BB12569" i="5"/>
  <c r="BB12570" i="5"/>
  <c r="BB12571" i="5"/>
  <c r="BB12572" i="5"/>
  <c r="BB12573" i="5"/>
  <c r="BB12574" i="5"/>
  <c r="BB12575" i="5"/>
  <c r="BB12576" i="5"/>
  <c r="BB12577" i="5"/>
  <c r="BB12578" i="5"/>
  <c r="BB12579" i="5"/>
  <c r="BB12580" i="5"/>
  <c r="BB12581" i="5"/>
  <c r="BB12582" i="5"/>
  <c r="BB12583" i="5"/>
  <c r="BB12584" i="5"/>
  <c r="BB12585" i="5"/>
  <c r="BB12586" i="5"/>
  <c r="BB12587" i="5"/>
  <c r="BB12588" i="5"/>
  <c r="BB12589" i="5"/>
  <c r="BB12590" i="5"/>
  <c r="BB12591" i="5"/>
  <c r="BB12592" i="5"/>
  <c r="BB12593" i="5"/>
  <c r="BB12594" i="5"/>
  <c r="BB12595" i="5"/>
  <c r="BB12596" i="5"/>
  <c r="BB12597" i="5"/>
  <c r="BB12598" i="5"/>
  <c r="BB12599" i="5"/>
  <c r="BB12600" i="5"/>
  <c r="BB12601" i="5"/>
  <c r="BB12602" i="5"/>
  <c r="BB12603" i="5"/>
  <c r="BB12604" i="5"/>
  <c r="BB12605" i="5"/>
  <c r="BB12606" i="5"/>
  <c r="BB12607" i="5"/>
  <c r="BB12608" i="5"/>
  <c r="BB12609" i="5"/>
  <c r="BB12610" i="5"/>
  <c r="BB12611" i="5"/>
  <c r="BB12612" i="5"/>
  <c r="BB12613" i="5"/>
  <c r="BB12614" i="5"/>
  <c r="BB12615" i="5"/>
  <c r="BB12616" i="5"/>
  <c r="BB12617" i="5"/>
  <c r="BB12618" i="5"/>
  <c r="BB12619" i="5"/>
  <c r="BB12620" i="5"/>
  <c r="BB12621" i="5"/>
  <c r="BB12622" i="5"/>
  <c r="BB12623" i="5"/>
  <c r="BB12624" i="5"/>
  <c r="BB12625" i="5"/>
  <c r="BB12626" i="5"/>
  <c r="BB12627" i="5"/>
  <c r="BB12628" i="5"/>
  <c r="BB12629" i="5"/>
  <c r="BB12630" i="5"/>
  <c r="BB12631" i="5"/>
  <c r="BB12632" i="5"/>
  <c r="BB12633" i="5"/>
  <c r="BB12634" i="5"/>
  <c r="BB12635" i="5"/>
  <c r="BB12636" i="5"/>
  <c r="BB12637" i="5"/>
  <c r="BB12638" i="5"/>
  <c r="BB12639" i="5"/>
  <c r="BB12640" i="5"/>
  <c r="BB12641" i="5"/>
  <c r="BB12642" i="5"/>
  <c r="BB12643" i="5"/>
  <c r="BB12644" i="5"/>
  <c r="BB12645" i="5"/>
  <c r="BB12646" i="5"/>
  <c r="BB12647" i="5"/>
  <c r="BB12648" i="5"/>
  <c r="BB12649" i="5"/>
  <c r="BB12650" i="5"/>
  <c r="BB12651" i="5"/>
  <c r="BB12652" i="5"/>
  <c r="BB12653" i="5"/>
  <c r="BB12654" i="5"/>
  <c r="BB12655" i="5"/>
  <c r="BB12656" i="5"/>
  <c r="BB12657" i="5"/>
  <c r="BB12658" i="5"/>
  <c r="BB12659" i="5"/>
  <c r="BB12660" i="5"/>
  <c r="BB12661" i="5"/>
  <c r="BB12662" i="5"/>
  <c r="BB12663" i="5"/>
  <c r="BB12664" i="5"/>
  <c r="BB12665" i="5"/>
  <c r="BB12666" i="5"/>
  <c r="BB12667" i="5"/>
  <c r="BB12668" i="5"/>
  <c r="BB12669" i="5"/>
  <c r="BB12670" i="5"/>
  <c r="BB12671" i="5"/>
  <c r="BB12672" i="5"/>
  <c r="BB12673" i="5"/>
  <c r="BB12674" i="5"/>
  <c r="BB12675" i="5"/>
  <c r="BB12676" i="5"/>
  <c r="BB12677" i="5"/>
  <c r="BB12678" i="5"/>
  <c r="BB12679" i="5"/>
  <c r="BB12680" i="5"/>
  <c r="BB12681" i="5"/>
  <c r="BB12682" i="5"/>
  <c r="BB12683" i="5"/>
  <c r="BB12684" i="5"/>
  <c r="BB12685" i="5"/>
  <c r="BB12686" i="5"/>
  <c r="BB12687" i="5"/>
  <c r="BB12688" i="5"/>
  <c r="BB12689" i="5"/>
  <c r="BB12690" i="5"/>
  <c r="BB12691" i="5"/>
  <c r="BB12692" i="5"/>
  <c r="BB12693" i="5"/>
  <c r="BB12694" i="5"/>
  <c r="BB12695" i="5"/>
  <c r="BB12696" i="5"/>
  <c r="BB12697" i="5"/>
  <c r="BB12698" i="5"/>
  <c r="BB12699" i="5"/>
  <c r="BB12700" i="5"/>
  <c r="BB12701" i="5"/>
  <c r="BB12702" i="5"/>
  <c r="BB12703" i="5"/>
  <c r="BB12704" i="5"/>
  <c r="BB12705" i="5"/>
  <c r="BB12706" i="5"/>
  <c r="BB12707" i="5"/>
  <c r="BB12708" i="5"/>
  <c r="BB12709" i="5"/>
  <c r="BB12710" i="5"/>
  <c r="BB12711" i="5"/>
  <c r="BB12712" i="5"/>
  <c r="BB12713" i="5"/>
  <c r="BB12714" i="5"/>
  <c r="BB12715" i="5"/>
  <c r="BB12716" i="5"/>
  <c r="BB12717" i="5"/>
  <c r="BB12718" i="5"/>
  <c r="BB12719" i="5"/>
  <c r="BB12720" i="5"/>
  <c r="BB12721" i="5"/>
  <c r="BB12722" i="5"/>
  <c r="BB12723" i="5"/>
  <c r="BB12724" i="5"/>
  <c r="BB12725" i="5"/>
  <c r="BB12726" i="5"/>
  <c r="BB12727" i="5"/>
  <c r="BB12728" i="5"/>
  <c r="BB12729" i="5"/>
  <c r="BB12730" i="5"/>
  <c r="BB12731" i="5"/>
  <c r="BB12732" i="5"/>
  <c r="BB12733" i="5"/>
  <c r="BB12734" i="5"/>
  <c r="BB12735" i="5"/>
  <c r="BB12736" i="5"/>
  <c r="BB12737" i="5"/>
  <c r="BB12738" i="5"/>
  <c r="BB12739" i="5"/>
  <c r="BB12740" i="5"/>
  <c r="BB12741" i="5"/>
  <c r="BB12742" i="5"/>
  <c r="BB12743" i="5"/>
  <c r="BB12744" i="5"/>
  <c r="BB12745" i="5"/>
  <c r="BB12746" i="5"/>
  <c r="BB12747" i="5"/>
  <c r="BB12748" i="5"/>
  <c r="BB12749" i="5"/>
  <c r="BB12750" i="5"/>
  <c r="BB12751" i="5"/>
  <c r="BB12752" i="5"/>
  <c r="BB12753" i="5"/>
  <c r="BB12754" i="5"/>
  <c r="BB12755" i="5"/>
  <c r="BB12756" i="5"/>
  <c r="BB12757" i="5"/>
  <c r="BB12758" i="5"/>
  <c r="BB12759" i="5"/>
  <c r="BB12760" i="5"/>
  <c r="BB12761" i="5"/>
  <c r="BB12762" i="5"/>
  <c r="BB12763" i="5"/>
  <c r="BB12764" i="5"/>
  <c r="BB12765" i="5"/>
  <c r="BB12766" i="5"/>
  <c r="BB12767" i="5"/>
  <c r="BB12768" i="5"/>
  <c r="BB12769" i="5"/>
  <c r="BB12770" i="5"/>
  <c r="BB12771" i="5"/>
  <c r="BB12772" i="5"/>
  <c r="BB12773" i="5"/>
  <c r="BB12774" i="5"/>
  <c r="BB12775" i="5"/>
  <c r="BB12776" i="5"/>
  <c r="BB12777" i="5"/>
  <c r="BB12778" i="5"/>
  <c r="BB12779" i="5"/>
  <c r="BB12780" i="5"/>
  <c r="BB12781" i="5"/>
  <c r="BB12782" i="5"/>
  <c r="BB12783" i="5"/>
  <c r="BB12784" i="5"/>
  <c r="BB12785" i="5"/>
  <c r="BB12786" i="5"/>
  <c r="BB12787" i="5"/>
  <c r="BB12788" i="5"/>
  <c r="BB12789" i="5"/>
  <c r="BB12790" i="5"/>
  <c r="BB12791" i="5"/>
  <c r="BB12792" i="5"/>
  <c r="BB12793" i="5"/>
  <c r="BB12794" i="5"/>
  <c r="BB12795" i="5"/>
  <c r="BB12796" i="5"/>
  <c r="BB12797" i="5"/>
  <c r="BB12798" i="5"/>
  <c r="BB12799" i="5"/>
  <c r="BB12800" i="5"/>
  <c r="BB12801" i="5"/>
  <c r="BB12802" i="5"/>
  <c r="BB12803" i="5"/>
  <c r="BB12804" i="5"/>
  <c r="BB12805" i="5"/>
  <c r="BB12806" i="5"/>
  <c r="BB12807" i="5"/>
  <c r="BB12808" i="5"/>
  <c r="BB12809" i="5"/>
  <c r="BB12810" i="5"/>
  <c r="BB12811" i="5"/>
  <c r="BB12812" i="5"/>
  <c r="BB12813" i="5"/>
  <c r="BB12814" i="5"/>
  <c r="BB12815" i="5"/>
  <c r="BB12816" i="5"/>
  <c r="BB12817" i="5"/>
  <c r="BB12818" i="5"/>
  <c r="BB12819" i="5"/>
  <c r="BB12820" i="5"/>
  <c r="BB12821" i="5"/>
  <c r="BB12822" i="5"/>
  <c r="BB12823" i="5"/>
  <c r="BB12824" i="5"/>
  <c r="BB12825" i="5"/>
  <c r="BB12826" i="5"/>
  <c r="BB12827" i="5"/>
  <c r="BB12828" i="5"/>
  <c r="BB12829" i="5"/>
  <c r="BB12830" i="5"/>
  <c r="BB12831" i="5"/>
  <c r="BB12832" i="5"/>
  <c r="BB12833" i="5"/>
  <c r="BB12834" i="5"/>
  <c r="BB12835" i="5"/>
  <c r="BB12836" i="5"/>
  <c r="BB12837" i="5"/>
  <c r="BB12838" i="5"/>
  <c r="BB12839" i="5"/>
  <c r="BB12840" i="5"/>
  <c r="BB12841" i="5"/>
  <c r="BB12842" i="5"/>
  <c r="BB12843" i="5"/>
  <c r="BB12844" i="5"/>
  <c r="BB12845" i="5"/>
  <c r="BB12846" i="5"/>
  <c r="BB12847" i="5"/>
  <c r="BB12848" i="5"/>
  <c r="BB12849" i="5"/>
  <c r="BB12850" i="5"/>
  <c r="BB12851" i="5"/>
  <c r="BB12852" i="5"/>
  <c r="BB12853" i="5"/>
  <c r="BB12854" i="5"/>
  <c r="BB12855" i="5"/>
  <c r="BB12856" i="5"/>
  <c r="BB12857" i="5"/>
  <c r="BB12858" i="5"/>
  <c r="BB12859" i="5"/>
  <c r="BB12860" i="5"/>
  <c r="BB12861" i="5"/>
  <c r="BB12862" i="5"/>
  <c r="BB12863" i="5"/>
  <c r="BB12864" i="5"/>
  <c r="BB12865" i="5"/>
  <c r="BB12866" i="5"/>
  <c r="BB12867" i="5"/>
  <c r="BB12868" i="5"/>
  <c r="BB12869" i="5"/>
  <c r="BB12870" i="5"/>
  <c r="BB12871" i="5"/>
  <c r="BB12872" i="5"/>
  <c r="BB12873" i="5"/>
  <c r="BB12874" i="5"/>
  <c r="BB12875" i="5"/>
  <c r="BB12876" i="5"/>
  <c r="BB12877" i="5"/>
  <c r="BB12878" i="5"/>
  <c r="BB12879" i="5"/>
  <c r="BB12880" i="5"/>
  <c r="BB12881" i="5"/>
  <c r="BB12882" i="5"/>
  <c r="BB12883" i="5"/>
  <c r="BB12884" i="5"/>
  <c r="BB12885" i="5"/>
  <c r="BB12886" i="5"/>
  <c r="BB12887" i="5"/>
  <c r="BB12888" i="5"/>
  <c r="BB12889" i="5"/>
  <c r="BB12890" i="5"/>
  <c r="BB12891" i="5"/>
  <c r="BB12892" i="5"/>
  <c r="BB12893" i="5"/>
  <c r="BB12894" i="5"/>
  <c r="BB12895" i="5"/>
  <c r="BB12896" i="5"/>
  <c r="BB12897" i="5"/>
  <c r="BB12898" i="5"/>
  <c r="BB12899" i="5"/>
  <c r="BB12900" i="5"/>
  <c r="BB12901" i="5"/>
  <c r="BB12902" i="5"/>
  <c r="BB12903" i="5"/>
  <c r="BB12904" i="5"/>
  <c r="BB12905" i="5"/>
  <c r="BB12906" i="5"/>
  <c r="BB12907" i="5"/>
  <c r="BB12908" i="5"/>
  <c r="BB12909" i="5"/>
  <c r="BB12910" i="5"/>
  <c r="BB12911" i="5"/>
  <c r="BB12912" i="5"/>
  <c r="BB12913" i="5"/>
  <c r="BB12914" i="5"/>
  <c r="BB12915" i="5"/>
  <c r="BB12916" i="5"/>
  <c r="BB12917" i="5"/>
  <c r="BB12918" i="5"/>
  <c r="BB12919" i="5"/>
  <c r="BB12920" i="5"/>
  <c r="BB12921" i="5"/>
  <c r="BB12922" i="5"/>
  <c r="BB12923" i="5"/>
  <c r="BB12924" i="5"/>
  <c r="BB12925" i="5"/>
  <c r="BB12926" i="5"/>
  <c r="BB12927" i="5"/>
  <c r="BB12928" i="5"/>
  <c r="BB12929" i="5"/>
  <c r="BB12930" i="5"/>
  <c r="BB12931" i="5"/>
  <c r="BB12932" i="5"/>
  <c r="BB12933" i="5"/>
  <c r="BB12934" i="5"/>
  <c r="BB12935" i="5"/>
  <c r="BB12936" i="5"/>
  <c r="BB12937" i="5"/>
  <c r="BB12938" i="5"/>
  <c r="BB12939" i="5"/>
  <c r="BB12940" i="5"/>
  <c r="BB12941" i="5"/>
  <c r="BB12942" i="5"/>
  <c r="BB12943" i="5"/>
  <c r="BB12944" i="5"/>
  <c r="BB12945" i="5"/>
  <c r="BB12946" i="5"/>
  <c r="BB12947" i="5"/>
  <c r="BB12948" i="5"/>
  <c r="BB12949" i="5"/>
  <c r="BB12950" i="5"/>
  <c r="BB12951" i="5"/>
  <c r="BB12952" i="5"/>
  <c r="BB12953" i="5"/>
  <c r="BB12954" i="5"/>
  <c r="BB12955" i="5"/>
  <c r="BB12956" i="5"/>
  <c r="BB12957" i="5"/>
  <c r="BB12958" i="5"/>
  <c r="BB12959" i="5"/>
  <c r="BB12960" i="5"/>
  <c r="BB12961" i="5"/>
  <c r="BB12962" i="5"/>
  <c r="BB12963" i="5"/>
  <c r="BB12964" i="5"/>
  <c r="BB12965" i="5"/>
  <c r="BB12966" i="5"/>
  <c r="BB12967" i="5"/>
  <c r="BB12968" i="5"/>
  <c r="BB12969" i="5"/>
  <c r="BB12970" i="5"/>
  <c r="BB12971" i="5"/>
  <c r="BB12972" i="5"/>
  <c r="BB12973" i="5"/>
  <c r="BB12974" i="5"/>
  <c r="BB12975" i="5"/>
  <c r="BB12976" i="5"/>
  <c r="BB12977" i="5"/>
  <c r="BB12978" i="5"/>
  <c r="BB12979" i="5"/>
  <c r="BB12980" i="5"/>
  <c r="BB12981" i="5"/>
  <c r="BB12982" i="5"/>
  <c r="BB12983" i="5"/>
  <c r="BB12984" i="5"/>
  <c r="BB12985" i="5"/>
  <c r="BB12986" i="5"/>
  <c r="BB12987" i="5"/>
  <c r="BB12988" i="5"/>
  <c r="BB12989" i="5"/>
  <c r="BB12990" i="5"/>
  <c r="BB12991" i="5"/>
  <c r="BB12992" i="5"/>
  <c r="BB12993" i="5"/>
  <c r="BB12994" i="5"/>
  <c r="BB12995" i="5"/>
  <c r="BB12996" i="5"/>
  <c r="BB12997" i="5"/>
  <c r="BB12998" i="5"/>
  <c r="BB12999" i="5"/>
  <c r="BB13000" i="5"/>
  <c r="BB13001" i="5"/>
  <c r="BB13002" i="5"/>
  <c r="BB13003" i="5"/>
  <c r="BB13004" i="5"/>
  <c r="BB13005" i="5"/>
  <c r="BB13006" i="5"/>
  <c r="BB13007" i="5"/>
  <c r="BB13008" i="5"/>
  <c r="BB13009" i="5"/>
  <c r="BB13010" i="5"/>
  <c r="BB13011" i="5"/>
  <c r="BB13012" i="5"/>
  <c r="BB13013" i="5"/>
  <c r="BB13014" i="5"/>
  <c r="BB13015" i="5"/>
  <c r="BB13016" i="5"/>
  <c r="BB13017" i="5"/>
  <c r="BB13018" i="5"/>
  <c r="BB13019" i="5"/>
  <c r="BB13020" i="5"/>
  <c r="BB13021" i="5"/>
  <c r="BB13022" i="5"/>
  <c r="BB13023" i="5"/>
  <c r="BB13024" i="5"/>
  <c r="BB13025" i="5"/>
  <c r="BB13026" i="5"/>
  <c r="BB13027" i="5"/>
  <c r="BB13028" i="5"/>
  <c r="BB13029" i="5"/>
  <c r="BB13030" i="5"/>
  <c r="BB13031" i="5"/>
  <c r="BB13032" i="5"/>
  <c r="BB13033" i="5"/>
  <c r="BB13034" i="5"/>
  <c r="BB13035" i="5"/>
  <c r="BB13036" i="5"/>
  <c r="BB13037" i="5"/>
  <c r="BB13038" i="5"/>
  <c r="BB13039" i="5"/>
  <c r="BB13040" i="5"/>
  <c r="BB13041" i="5"/>
  <c r="BB13042" i="5"/>
  <c r="BB13043" i="5"/>
  <c r="BB13044" i="5"/>
  <c r="BB13045" i="5"/>
  <c r="BB13046" i="5"/>
  <c r="BB13047" i="5"/>
  <c r="BB13048" i="5"/>
  <c r="BB13049" i="5"/>
  <c r="BB13050" i="5"/>
  <c r="BB13051" i="5"/>
  <c r="BB13052" i="5"/>
  <c r="BB13053" i="5"/>
  <c r="BB13054" i="5"/>
  <c r="BB13055" i="5"/>
  <c r="BB13056" i="5"/>
  <c r="BB13057" i="5"/>
  <c r="BB13058" i="5"/>
  <c r="BB13059" i="5"/>
  <c r="BB13060" i="5"/>
  <c r="BB13061" i="5"/>
  <c r="BB13062" i="5"/>
  <c r="BB13063" i="5"/>
  <c r="BB13064" i="5"/>
  <c r="BB13065" i="5"/>
  <c r="BB13066" i="5"/>
  <c r="BB13067" i="5"/>
  <c r="BB13068" i="5"/>
  <c r="BB13069" i="5"/>
  <c r="BB13070" i="5"/>
  <c r="BB13071" i="5"/>
  <c r="BB13072" i="5"/>
  <c r="BB13073" i="5"/>
  <c r="BB13074" i="5"/>
  <c r="BB13075" i="5"/>
  <c r="BB13076" i="5"/>
  <c r="BB13077" i="5"/>
  <c r="BB13078" i="5"/>
  <c r="BB13079" i="5"/>
  <c r="BB13080" i="5"/>
  <c r="BB13081" i="5"/>
  <c r="BB13082" i="5"/>
  <c r="BB13083" i="5"/>
  <c r="BB13084" i="5"/>
  <c r="BB13085" i="5"/>
  <c r="BB13086" i="5"/>
  <c r="BB13087" i="5"/>
  <c r="BB13088" i="5"/>
  <c r="BB13089" i="5"/>
  <c r="BB13090" i="5"/>
  <c r="BB13091" i="5"/>
  <c r="BB13092" i="5"/>
  <c r="BB13093" i="5"/>
  <c r="BB13094" i="5"/>
  <c r="BB13095" i="5"/>
  <c r="BB13096" i="5"/>
  <c r="BB13097" i="5"/>
  <c r="BB13098" i="5"/>
  <c r="BB13099" i="5"/>
  <c r="BB13100" i="5"/>
  <c r="BB13101" i="5"/>
  <c r="BB13102" i="5"/>
  <c r="BB13103" i="5"/>
  <c r="BB13104" i="5"/>
  <c r="BB13105" i="5"/>
  <c r="BB13106" i="5"/>
  <c r="BB13107" i="5"/>
  <c r="BB13108" i="5"/>
  <c r="BB13109" i="5"/>
  <c r="BB13110" i="5"/>
  <c r="BB13111" i="5"/>
  <c r="BB13112" i="5"/>
  <c r="BB13113" i="5"/>
  <c r="BB13114" i="5"/>
  <c r="BB13115" i="5"/>
  <c r="BB13116" i="5"/>
  <c r="BB13117" i="5"/>
  <c r="BB13118" i="5"/>
  <c r="BB13119" i="5"/>
  <c r="BB13120" i="5"/>
  <c r="BB13121" i="5"/>
  <c r="BB13122" i="5"/>
  <c r="BB13123" i="5"/>
  <c r="BB13124" i="5"/>
  <c r="BB13125" i="5"/>
  <c r="BB13126" i="5"/>
  <c r="BB13127" i="5"/>
  <c r="BB13128" i="5"/>
  <c r="BB13129" i="5"/>
  <c r="BB13130" i="5"/>
  <c r="BB13131" i="5"/>
  <c r="BB13132" i="5"/>
  <c r="BB13133" i="5"/>
  <c r="BB13134" i="5"/>
  <c r="BB13135" i="5"/>
  <c r="BB13136" i="5"/>
  <c r="BB13137" i="5"/>
  <c r="BB13138" i="5"/>
  <c r="BB13139" i="5"/>
  <c r="BB13140" i="5"/>
  <c r="BB13141" i="5"/>
  <c r="BB13142" i="5"/>
  <c r="BB13143" i="5"/>
  <c r="BB13144" i="5"/>
  <c r="BB13145" i="5"/>
  <c r="BB13146" i="5"/>
  <c r="BB13147" i="5"/>
  <c r="BB13148" i="5"/>
  <c r="BB13149" i="5"/>
  <c r="BB13150" i="5"/>
  <c r="BB13151" i="5"/>
  <c r="BB13152" i="5"/>
  <c r="BB13153" i="5"/>
  <c r="BB13154" i="5"/>
  <c r="BB13155" i="5"/>
  <c r="BB13156" i="5"/>
  <c r="BB13157" i="5"/>
  <c r="BB13158" i="5"/>
  <c r="BB13159" i="5"/>
  <c r="BB13160" i="5"/>
  <c r="BB13161" i="5"/>
  <c r="BB13162" i="5"/>
  <c r="BB13163" i="5"/>
  <c r="BB13164" i="5"/>
  <c r="BB13165" i="5"/>
  <c r="BB13166" i="5"/>
  <c r="BB13167" i="5"/>
  <c r="BB13168" i="5"/>
  <c r="BB13169" i="5"/>
  <c r="BB13170" i="5"/>
  <c r="BB13171" i="5"/>
  <c r="BB13172" i="5"/>
  <c r="BB13173" i="5"/>
  <c r="BB13174" i="5"/>
  <c r="BB13175" i="5"/>
  <c r="BB13176" i="5"/>
  <c r="BB13177" i="5"/>
  <c r="BB13178" i="5"/>
  <c r="BB13179" i="5"/>
  <c r="BB13180" i="5"/>
  <c r="BB13181" i="5"/>
  <c r="BB13182" i="5"/>
  <c r="BB13183" i="5"/>
  <c r="BB13184" i="5"/>
  <c r="BB13185" i="5"/>
  <c r="BB13186" i="5"/>
  <c r="BB13187" i="5"/>
  <c r="BB13188" i="5"/>
  <c r="BB13189" i="5"/>
  <c r="BB13190" i="5"/>
  <c r="BB13191" i="5"/>
  <c r="BB13192" i="5"/>
  <c r="BB13193" i="5"/>
  <c r="BB13194" i="5"/>
  <c r="BB13195" i="5"/>
  <c r="BB13196" i="5"/>
  <c r="BB13197" i="5"/>
  <c r="BB13198" i="5"/>
  <c r="BB13199" i="5"/>
  <c r="BB13200" i="5"/>
  <c r="BB13201" i="5"/>
  <c r="BB13202" i="5"/>
  <c r="BB13203" i="5"/>
  <c r="BB13204" i="5"/>
  <c r="BB13205" i="5"/>
  <c r="BB13206" i="5"/>
  <c r="BB13207" i="5"/>
  <c r="BB13208" i="5"/>
  <c r="BB13209" i="5"/>
  <c r="BB13210" i="5"/>
  <c r="BB13211" i="5"/>
  <c r="BB13212" i="5"/>
  <c r="BB13213" i="5"/>
  <c r="BB13214" i="5"/>
  <c r="BB13215" i="5"/>
  <c r="BB13216" i="5"/>
  <c r="BB13217" i="5"/>
  <c r="BB13218" i="5"/>
  <c r="BB13219" i="5"/>
  <c r="BB13220" i="5"/>
  <c r="BB13221" i="5"/>
  <c r="BB13222" i="5"/>
  <c r="BB13223" i="5"/>
  <c r="BB13224" i="5"/>
  <c r="BB13225" i="5"/>
  <c r="BB13226" i="5"/>
  <c r="BB13227" i="5"/>
  <c r="BB13228" i="5"/>
  <c r="BB13229" i="5"/>
  <c r="BB13230" i="5"/>
  <c r="BB13231" i="5"/>
  <c r="BB13232" i="5"/>
  <c r="BB13233" i="5"/>
  <c r="BB13234" i="5"/>
  <c r="BB13235" i="5"/>
  <c r="BB13236" i="5"/>
  <c r="BB13237" i="5"/>
  <c r="BB13238" i="5"/>
  <c r="BB13239" i="5"/>
  <c r="BB13240" i="5"/>
  <c r="BB13241" i="5"/>
  <c r="BB13242" i="5"/>
  <c r="BB13243" i="5"/>
  <c r="BB13244" i="5"/>
  <c r="BB13245" i="5"/>
  <c r="BB13246" i="5"/>
  <c r="BB13247" i="5"/>
  <c r="BB13248" i="5"/>
  <c r="BB13249" i="5"/>
  <c r="BB13250" i="5"/>
  <c r="BB13251" i="5"/>
  <c r="BB13252" i="5"/>
  <c r="BB13253" i="5"/>
  <c r="BB13254" i="5"/>
  <c r="BB13255" i="5"/>
  <c r="BB13256" i="5"/>
  <c r="BB13257" i="5"/>
  <c r="BB13258" i="5"/>
  <c r="BB13259" i="5"/>
  <c r="BB13260" i="5"/>
  <c r="BB13261" i="5"/>
  <c r="BB13262" i="5"/>
  <c r="BB13263" i="5"/>
  <c r="BB13264" i="5"/>
  <c r="BB13265" i="5"/>
  <c r="BB13266" i="5"/>
  <c r="BB13267" i="5"/>
  <c r="BB13268" i="5"/>
  <c r="BB13269" i="5"/>
  <c r="BB13270" i="5"/>
  <c r="BB13271" i="5"/>
  <c r="BB13272" i="5"/>
  <c r="BB13273" i="5"/>
  <c r="BB13274" i="5"/>
  <c r="BB13275" i="5"/>
  <c r="BB13276" i="5"/>
  <c r="BB13277" i="5"/>
  <c r="BB13278" i="5"/>
  <c r="BB13279" i="5"/>
  <c r="BB13280" i="5"/>
  <c r="BB13281" i="5"/>
  <c r="BB13282" i="5"/>
  <c r="BB13283" i="5"/>
  <c r="BB13284" i="5"/>
  <c r="BB13285" i="5"/>
  <c r="BB13286" i="5"/>
  <c r="BB13287" i="5"/>
  <c r="BB13288" i="5"/>
  <c r="BB13289" i="5"/>
  <c r="BB13290" i="5"/>
  <c r="BB13291" i="5"/>
  <c r="BB13292" i="5"/>
  <c r="BB13293" i="5"/>
  <c r="BB13294" i="5"/>
  <c r="BB13295" i="5"/>
  <c r="BB13296" i="5"/>
  <c r="BB13297" i="5"/>
  <c r="BB13298" i="5"/>
  <c r="BB13299" i="5"/>
  <c r="BB13300" i="5"/>
  <c r="BB13301" i="5"/>
  <c r="BB13302" i="5"/>
  <c r="BB13303" i="5"/>
  <c r="BB13304" i="5"/>
  <c r="BB13305" i="5"/>
  <c r="BB13306" i="5"/>
  <c r="BB13307" i="5"/>
  <c r="BB13308" i="5"/>
  <c r="BB13309" i="5"/>
  <c r="BB13310" i="5"/>
  <c r="BB13311" i="5"/>
  <c r="BB13312" i="5"/>
  <c r="BB13313" i="5"/>
  <c r="BB13314" i="5"/>
  <c r="BB13315" i="5"/>
  <c r="BB13316" i="5"/>
  <c r="BB13317" i="5"/>
  <c r="BB13318" i="5"/>
  <c r="BB13319" i="5"/>
  <c r="BB13320" i="5"/>
  <c r="BB13321" i="5"/>
  <c r="BB13322" i="5"/>
  <c r="BB13323" i="5"/>
  <c r="BB13324" i="5"/>
  <c r="BB13325" i="5"/>
  <c r="BB13326" i="5"/>
  <c r="BB13327" i="5"/>
  <c r="BB13328" i="5"/>
  <c r="BB13329" i="5"/>
  <c r="BB13330" i="5"/>
  <c r="BB13331" i="5"/>
  <c r="BB13332" i="5"/>
  <c r="BB13333" i="5"/>
  <c r="BB13334" i="5"/>
  <c r="BB13335" i="5"/>
  <c r="BB13336" i="5"/>
  <c r="BB13337" i="5"/>
  <c r="BB13338" i="5"/>
  <c r="BB13339" i="5"/>
  <c r="BB13340" i="5"/>
  <c r="BB13341" i="5"/>
  <c r="BB13342" i="5"/>
  <c r="BB13343" i="5"/>
  <c r="BB13344" i="5"/>
  <c r="BB13345" i="5"/>
  <c r="BB13346" i="5"/>
  <c r="BB13347" i="5"/>
  <c r="BB13348" i="5"/>
  <c r="BB13349" i="5"/>
  <c r="BB13350" i="5"/>
  <c r="BB13351" i="5"/>
  <c r="BB13352" i="5"/>
  <c r="BB13353" i="5"/>
  <c r="BB13354" i="5"/>
  <c r="BB13355" i="5"/>
  <c r="BB13356" i="5"/>
  <c r="BB13357" i="5"/>
  <c r="BB13358" i="5"/>
  <c r="BB13359" i="5"/>
  <c r="BB13360" i="5"/>
  <c r="BB13361" i="5"/>
  <c r="BB13362" i="5"/>
  <c r="BB13363" i="5"/>
  <c r="BB13364" i="5"/>
  <c r="BB13365" i="5"/>
  <c r="BB13366" i="5"/>
  <c r="BB13367" i="5"/>
  <c r="BB13368" i="5"/>
  <c r="BB13369" i="5"/>
  <c r="BB13370" i="5"/>
  <c r="BB13371" i="5"/>
  <c r="BB13372" i="5"/>
  <c r="BB13373" i="5"/>
  <c r="BB13374" i="5"/>
  <c r="BB13375" i="5"/>
  <c r="BB13376" i="5"/>
  <c r="BB13377" i="5"/>
  <c r="BB13378" i="5"/>
  <c r="BB13379" i="5"/>
  <c r="BB13380" i="5"/>
  <c r="BB13381" i="5"/>
  <c r="BB13382" i="5"/>
  <c r="BB13383" i="5"/>
  <c r="BB13384" i="5"/>
  <c r="BB13385" i="5"/>
  <c r="BB13386" i="5"/>
  <c r="BB13387" i="5"/>
  <c r="BB13388" i="5"/>
  <c r="BB13389" i="5"/>
  <c r="BB13390" i="5"/>
  <c r="BB13391" i="5"/>
  <c r="BB13392" i="5"/>
  <c r="BB13393" i="5"/>
  <c r="BB13394" i="5"/>
  <c r="BB13395" i="5"/>
  <c r="BB13396" i="5"/>
  <c r="BB13397" i="5"/>
  <c r="BB13398" i="5"/>
  <c r="BB13399" i="5"/>
  <c r="BB13400" i="5"/>
  <c r="BB13401" i="5"/>
  <c r="BB13402" i="5"/>
  <c r="BB13403" i="5"/>
  <c r="BB13404" i="5"/>
  <c r="BB13405" i="5"/>
  <c r="BB13406" i="5"/>
  <c r="BB13407" i="5"/>
  <c r="BB13408" i="5"/>
  <c r="BB13409" i="5"/>
  <c r="BB13410" i="5"/>
  <c r="BB13411" i="5"/>
  <c r="BB13412" i="5"/>
  <c r="BB13413" i="5"/>
  <c r="BB13414" i="5"/>
  <c r="BB13415" i="5"/>
  <c r="BB13416" i="5"/>
  <c r="BB13417" i="5"/>
  <c r="BB13418" i="5"/>
  <c r="BB13419" i="5"/>
  <c r="BB13420" i="5"/>
  <c r="BB13421" i="5"/>
  <c r="BB13422" i="5"/>
  <c r="BB13423" i="5"/>
  <c r="BB13424" i="5"/>
  <c r="BB13425" i="5"/>
  <c r="BB13426" i="5"/>
  <c r="BB13427" i="5"/>
  <c r="BB13428" i="5"/>
  <c r="BB13429" i="5"/>
  <c r="BB13430" i="5"/>
  <c r="BB13431" i="5"/>
  <c r="BB13432" i="5"/>
  <c r="BB13433" i="5"/>
  <c r="BB13434" i="5"/>
  <c r="BB13435" i="5"/>
  <c r="BB13436" i="5"/>
  <c r="BB13437" i="5"/>
  <c r="BB13438" i="5"/>
  <c r="BB13439" i="5"/>
  <c r="BB13440" i="5"/>
  <c r="BB13441" i="5"/>
  <c r="BB13442" i="5"/>
  <c r="BB13443" i="5"/>
  <c r="BB13444" i="5"/>
  <c r="BB13445" i="5"/>
  <c r="BB13446" i="5"/>
  <c r="BB13447" i="5"/>
  <c r="BB13448" i="5"/>
  <c r="BB13449" i="5"/>
  <c r="BB13450" i="5"/>
  <c r="BB13451" i="5"/>
  <c r="BB13452" i="5"/>
  <c r="BB13453" i="5"/>
  <c r="BB13454" i="5"/>
  <c r="BB13455" i="5"/>
  <c r="BB13456" i="5"/>
  <c r="BB13457" i="5"/>
  <c r="BB13458" i="5"/>
  <c r="BB13459" i="5"/>
  <c r="BB13460" i="5"/>
  <c r="BB13461" i="5"/>
  <c r="BB13462" i="5"/>
  <c r="BB13463" i="5"/>
  <c r="BB13464" i="5"/>
  <c r="BB13465" i="5"/>
  <c r="BB13466" i="5"/>
  <c r="BB13467" i="5"/>
  <c r="BB13468" i="5"/>
  <c r="BB13469" i="5"/>
  <c r="BB13470" i="5"/>
  <c r="BB13471" i="5"/>
  <c r="BB13472" i="5"/>
  <c r="BB13473" i="5"/>
  <c r="BB13474" i="5"/>
  <c r="BB13475" i="5"/>
  <c r="BB13476" i="5"/>
  <c r="BB13477" i="5"/>
  <c r="BB13478" i="5"/>
  <c r="BB13479" i="5"/>
  <c r="BB13480" i="5"/>
  <c r="BB13481" i="5"/>
  <c r="BB13482" i="5"/>
  <c r="BB13483" i="5"/>
  <c r="BB13484" i="5"/>
  <c r="BB13485" i="5"/>
  <c r="BB13486" i="5"/>
  <c r="BB13487" i="5"/>
  <c r="BB13488" i="5"/>
  <c r="BB13489" i="5"/>
  <c r="BB13490" i="5"/>
  <c r="BB13491" i="5"/>
  <c r="BB13492" i="5"/>
  <c r="BB13493" i="5"/>
  <c r="BB13494" i="5"/>
  <c r="BB13495" i="5"/>
  <c r="BB13496" i="5"/>
  <c r="BB13497" i="5"/>
  <c r="BB13498" i="5"/>
  <c r="BB13499" i="5"/>
  <c r="BB13500" i="5"/>
  <c r="BB13501" i="5"/>
  <c r="BB13502" i="5"/>
  <c r="BB13503" i="5"/>
  <c r="BB13504" i="5"/>
  <c r="BB13505" i="5"/>
  <c r="BB13506" i="5"/>
  <c r="BB13507" i="5"/>
  <c r="BB13508" i="5"/>
  <c r="BB13509" i="5"/>
  <c r="BB13510" i="5"/>
  <c r="BB13511" i="5"/>
  <c r="BB13512" i="5"/>
  <c r="BB13513" i="5"/>
  <c r="BB13514" i="5"/>
  <c r="BB13515" i="5"/>
  <c r="BB13516" i="5"/>
  <c r="BB13517" i="5"/>
  <c r="BB13518" i="5"/>
  <c r="BB13519" i="5"/>
  <c r="BB13520" i="5"/>
  <c r="BB13521" i="5"/>
  <c r="BB13522" i="5"/>
  <c r="BB13523" i="5"/>
  <c r="BB13524" i="5"/>
  <c r="BB13525" i="5"/>
  <c r="BB13526" i="5"/>
  <c r="BB13527" i="5"/>
  <c r="BB13528" i="5"/>
  <c r="BB13529" i="5"/>
  <c r="BB13530" i="5"/>
  <c r="BB13531" i="5"/>
  <c r="BB13532" i="5"/>
  <c r="BB13533" i="5"/>
  <c r="BB13534" i="5"/>
  <c r="BB13535" i="5"/>
  <c r="BB13536" i="5"/>
  <c r="BB13537" i="5"/>
  <c r="BB13538" i="5"/>
  <c r="BB13539" i="5"/>
  <c r="BB13540" i="5"/>
  <c r="BB13541" i="5"/>
  <c r="BB13542" i="5"/>
  <c r="BB13543" i="5"/>
  <c r="BB13544" i="5"/>
  <c r="BB13545" i="5"/>
  <c r="BB13546" i="5"/>
  <c r="BB13547" i="5"/>
  <c r="BB13548" i="5"/>
  <c r="BB13549" i="5"/>
  <c r="BB13550" i="5"/>
  <c r="BB13551" i="5"/>
  <c r="BB13552" i="5"/>
  <c r="BB13553" i="5"/>
  <c r="BB13554" i="5"/>
  <c r="BB13555" i="5"/>
  <c r="BB13556" i="5"/>
  <c r="BB13557" i="5"/>
  <c r="BB13558" i="5"/>
  <c r="BB13559" i="5"/>
  <c r="BB13560" i="5"/>
  <c r="BB13561" i="5"/>
  <c r="BB13562" i="5"/>
  <c r="BB13563" i="5"/>
  <c r="BB13564" i="5"/>
  <c r="BB13565" i="5"/>
  <c r="BB13566" i="5"/>
  <c r="BB13567" i="5"/>
  <c r="BB13568" i="5"/>
  <c r="BB13569" i="5"/>
  <c r="BB13570" i="5"/>
  <c r="BB13571" i="5"/>
  <c r="BB13572" i="5"/>
  <c r="BB13573" i="5"/>
  <c r="BB13574" i="5"/>
  <c r="BB13575" i="5"/>
  <c r="BB13576" i="5"/>
  <c r="BB13577" i="5"/>
  <c r="BB13578" i="5"/>
  <c r="BB13579" i="5"/>
  <c r="BB13580" i="5"/>
  <c r="BB13581" i="5"/>
  <c r="BB13582" i="5"/>
  <c r="BB13583" i="5"/>
  <c r="BB13584" i="5"/>
  <c r="BB13585" i="5"/>
  <c r="BB13586" i="5"/>
  <c r="BB13587" i="5"/>
  <c r="BB13588" i="5"/>
  <c r="BB13589" i="5"/>
  <c r="BB13590" i="5"/>
  <c r="BB13591" i="5"/>
  <c r="BB13592" i="5"/>
  <c r="BB13593" i="5"/>
  <c r="BB13594" i="5"/>
  <c r="BB13595" i="5"/>
  <c r="BB13596" i="5"/>
  <c r="BB13597" i="5"/>
  <c r="BB13598" i="5"/>
  <c r="BB13599" i="5"/>
  <c r="BB13600" i="5"/>
  <c r="BB13601" i="5"/>
  <c r="BB13602" i="5"/>
  <c r="BB13603" i="5"/>
  <c r="BB13604" i="5"/>
  <c r="BB13605" i="5"/>
  <c r="BB13606" i="5"/>
  <c r="BB13607" i="5"/>
  <c r="BB13608" i="5"/>
  <c r="BB13609" i="5"/>
  <c r="BB13610" i="5"/>
  <c r="BB13611" i="5"/>
  <c r="BB13612" i="5"/>
  <c r="BB13613" i="5"/>
  <c r="BB13614" i="5"/>
  <c r="BB13615" i="5"/>
  <c r="BB13616" i="5"/>
  <c r="BB13617" i="5"/>
  <c r="BB13618" i="5"/>
  <c r="BB13619" i="5"/>
  <c r="BB13620" i="5"/>
  <c r="BB13621" i="5"/>
  <c r="BB13622" i="5"/>
  <c r="BB13623" i="5"/>
  <c r="BB13624" i="5"/>
  <c r="BB13625" i="5"/>
  <c r="BB13626" i="5"/>
  <c r="BB13627" i="5"/>
  <c r="BB13628" i="5"/>
  <c r="BB13629" i="5"/>
  <c r="BB13630" i="5"/>
  <c r="BB13631" i="5"/>
  <c r="BB13632" i="5"/>
  <c r="BB13633" i="5"/>
  <c r="BB13634" i="5"/>
  <c r="BB13635" i="5"/>
  <c r="BB13636" i="5"/>
  <c r="BB13637" i="5"/>
  <c r="BB13638" i="5"/>
  <c r="BB13639" i="5"/>
  <c r="BB13640" i="5"/>
  <c r="BB13641" i="5"/>
  <c r="BB13642" i="5"/>
  <c r="BB13643" i="5"/>
  <c r="BB13644" i="5"/>
  <c r="BB13645" i="5"/>
  <c r="BB13646" i="5"/>
  <c r="BB13647" i="5"/>
  <c r="BB13648" i="5"/>
  <c r="BB13649" i="5"/>
  <c r="BB13650" i="5"/>
  <c r="BB13651" i="5"/>
  <c r="BB13652" i="5"/>
  <c r="BB13653" i="5"/>
  <c r="BB13654" i="5"/>
  <c r="BB13655" i="5"/>
  <c r="BB13656" i="5"/>
  <c r="BB13657" i="5"/>
  <c r="BB13658" i="5"/>
  <c r="BB13659" i="5"/>
  <c r="BB13660" i="5"/>
  <c r="BB13661" i="5"/>
  <c r="BB13662" i="5"/>
  <c r="BB13663" i="5"/>
  <c r="BB13664" i="5"/>
  <c r="BB13665" i="5"/>
  <c r="BB13666" i="5"/>
  <c r="BB13667" i="5"/>
  <c r="BB13668" i="5"/>
  <c r="BB13669" i="5"/>
  <c r="BB13670" i="5"/>
  <c r="BB13671" i="5"/>
  <c r="BB13672" i="5"/>
  <c r="BB13673" i="5"/>
  <c r="BB13674" i="5"/>
  <c r="BB13675" i="5"/>
  <c r="BB13676" i="5"/>
  <c r="BB13677" i="5"/>
  <c r="BB13678" i="5"/>
  <c r="BB13679" i="5"/>
  <c r="BB13680" i="5"/>
  <c r="BB13681" i="5"/>
  <c r="BB13682" i="5"/>
  <c r="BB13683" i="5"/>
  <c r="BB13684" i="5"/>
  <c r="BB13685" i="5"/>
  <c r="BB13686" i="5"/>
  <c r="BB13687" i="5"/>
  <c r="BB13688" i="5"/>
  <c r="BB13689" i="5"/>
  <c r="BB13690" i="5"/>
  <c r="BB13691" i="5"/>
  <c r="BB13692" i="5"/>
  <c r="BB13693" i="5"/>
  <c r="BB13694" i="5"/>
  <c r="BB13695" i="5"/>
  <c r="BB13696" i="5"/>
  <c r="BB13697" i="5"/>
  <c r="BB13698" i="5"/>
  <c r="BB13699" i="5"/>
  <c r="BB13700" i="5"/>
  <c r="BB13701" i="5"/>
  <c r="BB13702" i="5"/>
  <c r="BB13703" i="5"/>
  <c r="BB13704" i="5"/>
  <c r="BB13705" i="5"/>
  <c r="BB13706" i="5"/>
  <c r="BB13707" i="5"/>
  <c r="BB13708" i="5"/>
  <c r="BB13709" i="5"/>
  <c r="BB13710" i="5"/>
  <c r="BB13711" i="5"/>
  <c r="BB13712" i="5"/>
  <c r="BB13713" i="5"/>
  <c r="BB13714" i="5"/>
  <c r="BB13715" i="5"/>
  <c r="BB13716" i="5"/>
  <c r="BB13717" i="5"/>
  <c r="BB13718" i="5"/>
  <c r="BB13719" i="5"/>
  <c r="BB13720" i="5"/>
  <c r="BB13721" i="5"/>
  <c r="BB13722" i="5"/>
  <c r="BB13723" i="5"/>
  <c r="BB13724" i="5"/>
  <c r="BB13725" i="5"/>
  <c r="BB13726" i="5"/>
  <c r="BB13727" i="5"/>
  <c r="BB13728" i="5"/>
  <c r="BB13729" i="5"/>
  <c r="BB13730" i="5"/>
  <c r="BB13731" i="5"/>
  <c r="BB13732" i="5"/>
  <c r="BB13733" i="5"/>
  <c r="BB13734" i="5"/>
  <c r="BB13735" i="5"/>
  <c r="BB13736" i="5"/>
  <c r="BB13737" i="5"/>
  <c r="BB13738" i="5"/>
  <c r="BB13739" i="5"/>
  <c r="BB13740" i="5"/>
  <c r="BB13741" i="5"/>
  <c r="BB13742" i="5"/>
  <c r="BB13743" i="5"/>
  <c r="BB13744" i="5"/>
  <c r="BB13745" i="5"/>
  <c r="BB13746" i="5"/>
  <c r="BB13747" i="5"/>
  <c r="BB13748" i="5"/>
  <c r="BB13749" i="5"/>
  <c r="BB13750" i="5"/>
  <c r="BB13751" i="5"/>
  <c r="BB13752" i="5"/>
  <c r="BB13753" i="5"/>
  <c r="BB13754" i="5"/>
  <c r="BB13755" i="5"/>
  <c r="BB13756" i="5"/>
  <c r="BB13757" i="5"/>
  <c r="BB13758" i="5"/>
  <c r="BB13759" i="5"/>
  <c r="BB13760" i="5"/>
  <c r="BB13761" i="5"/>
  <c r="BB13762" i="5"/>
  <c r="BB13763" i="5"/>
  <c r="BB13764" i="5"/>
  <c r="BB13765" i="5"/>
  <c r="BB13766" i="5"/>
  <c r="BB13767" i="5"/>
  <c r="BB13768" i="5"/>
  <c r="BB13769" i="5"/>
  <c r="BB13770" i="5"/>
  <c r="BB13771" i="5"/>
  <c r="BB13772" i="5"/>
  <c r="BB13773" i="5"/>
  <c r="BB13774" i="5"/>
  <c r="BB13775" i="5"/>
  <c r="BB13776" i="5"/>
  <c r="BB13777" i="5"/>
  <c r="BB13778" i="5"/>
  <c r="BB13779" i="5"/>
  <c r="BB13780" i="5"/>
  <c r="BB13781" i="5"/>
  <c r="BB13782" i="5"/>
  <c r="BB13783" i="5"/>
  <c r="BB13784" i="5"/>
  <c r="BB13785" i="5"/>
  <c r="BB13786" i="5"/>
  <c r="BB13787" i="5"/>
  <c r="BB13788" i="5"/>
  <c r="BB13789" i="5"/>
  <c r="BB13790" i="5"/>
  <c r="BB13791" i="5"/>
  <c r="BB13792" i="5"/>
  <c r="BB13793" i="5"/>
  <c r="BB13794" i="5"/>
  <c r="BB13795" i="5"/>
  <c r="BB13796" i="5"/>
  <c r="BB13797" i="5"/>
  <c r="BB13798" i="5"/>
  <c r="BB13799" i="5"/>
  <c r="BB13800" i="5"/>
  <c r="BB13801" i="5"/>
  <c r="BB13802" i="5"/>
  <c r="BB13803" i="5"/>
  <c r="BB13804" i="5"/>
  <c r="BB13805" i="5"/>
  <c r="BB13806" i="5"/>
  <c r="BB13807" i="5"/>
  <c r="BB13808" i="5"/>
  <c r="BB13809" i="5"/>
  <c r="BB13810" i="5"/>
  <c r="BB13811" i="5"/>
  <c r="BB13812" i="5"/>
  <c r="BB13813" i="5"/>
  <c r="BB13814" i="5"/>
  <c r="BB13815" i="5"/>
  <c r="BB13816" i="5"/>
  <c r="BB13817" i="5"/>
  <c r="BB13818" i="5"/>
  <c r="BB13819" i="5"/>
  <c r="BB13820" i="5"/>
  <c r="BB13821" i="5"/>
  <c r="BB13822" i="5"/>
  <c r="BB13823" i="5"/>
  <c r="BB13824" i="5"/>
  <c r="BB13825" i="5"/>
  <c r="BB13826" i="5"/>
  <c r="BB13827" i="5"/>
  <c r="BB13828" i="5"/>
  <c r="BB13829" i="5"/>
  <c r="BB13830" i="5"/>
  <c r="BB13831" i="5"/>
  <c r="BB13832" i="5"/>
  <c r="BB13833" i="5"/>
  <c r="BB13834" i="5"/>
  <c r="BB13835" i="5"/>
  <c r="BB13836" i="5"/>
  <c r="BB13837" i="5"/>
  <c r="BB13838" i="5"/>
  <c r="BB13839" i="5"/>
  <c r="BB13840" i="5"/>
  <c r="BB13841" i="5"/>
  <c r="BB13842" i="5"/>
  <c r="BB13843" i="5"/>
  <c r="BB13844" i="5"/>
  <c r="BB13845" i="5"/>
  <c r="BB13846" i="5"/>
  <c r="BB13847" i="5"/>
  <c r="BB13848" i="5"/>
  <c r="BB13849" i="5"/>
  <c r="BB13850" i="5"/>
  <c r="BB13851" i="5"/>
  <c r="BB13852" i="5"/>
  <c r="BB13853" i="5"/>
  <c r="BB13854" i="5"/>
  <c r="BB13855" i="5"/>
  <c r="BB13856" i="5"/>
  <c r="BB13857" i="5"/>
  <c r="BB13858" i="5"/>
  <c r="BB13859" i="5"/>
  <c r="BB13860" i="5"/>
  <c r="BB13861" i="5"/>
  <c r="BB13862" i="5"/>
  <c r="BB13863" i="5"/>
  <c r="BB13864" i="5"/>
  <c r="BB13865" i="5"/>
  <c r="BB13866" i="5"/>
  <c r="BB13867" i="5"/>
  <c r="BB13868" i="5"/>
  <c r="BB13869" i="5"/>
  <c r="BB13870" i="5"/>
  <c r="BB13871" i="5"/>
  <c r="BB13872" i="5"/>
  <c r="BB13873" i="5"/>
  <c r="BB13874" i="5"/>
  <c r="BB13875" i="5"/>
  <c r="BB13876" i="5"/>
  <c r="BB13877" i="5"/>
  <c r="BB13878" i="5"/>
  <c r="BB13879" i="5"/>
  <c r="BB13880" i="5"/>
  <c r="BB13881" i="5"/>
  <c r="BB13882" i="5"/>
  <c r="BB13883" i="5"/>
  <c r="BB13884" i="5"/>
  <c r="BB13885" i="5"/>
  <c r="BB13886" i="5"/>
  <c r="BB13887" i="5"/>
  <c r="BB13888" i="5"/>
  <c r="BB13889" i="5"/>
  <c r="BB13890" i="5"/>
  <c r="BB13891" i="5"/>
  <c r="BB13892" i="5"/>
  <c r="BB13893" i="5"/>
  <c r="BB13894" i="5"/>
  <c r="BB13895" i="5"/>
  <c r="BB13896" i="5"/>
  <c r="BB13897" i="5"/>
  <c r="BB13898" i="5"/>
  <c r="BB13899" i="5"/>
  <c r="BB13900" i="5"/>
  <c r="BB13901" i="5"/>
  <c r="BB13902" i="5"/>
  <c r="BB13903" i="5"/>
  <c r="BB13904" i="5"/>
  <c r="BB13905" i="5"/>
  <c r="BB13906" i="5"/>
  <c r="BB13907" i="5"/>
  <c r="BB13908" i="5"/>
  <c r="BB13909" i="5"/>
  <c r="BB13910" i="5"/>
  <c r="BB13911" i="5"/>
  <c r="BB13912" i="5"/>
  <c r="BB13913" i="5"/>
  <c r="BB13914" i="5"/>
  <c r="BB13915" i="5"/>
  <c r="BB13916" i="5"/>
  <c r="BB13917" i="5"/>
  <c r="BB13918" i="5"/>
  <c r="BB13919" i="5"/>
  <c r="BB13920" i="5"/>
  <c r="BB13921" i="5"/>
  <c r="BB13922" i="5"/>
  <c r="BB13923" i="5"/>
  <c r="BB13924" i="5"/>
  <c r="BB13925" i="5"/>
  <c r="BB13926" i="5"/>
  <c r="BB13927" i="5"/>
  <c r="BB13928" i="5"/>
  <c r="BB13929" i="5"/>
  <c r="BB13930" i="5"/>
  <c r="BB13931" i="5"/>
  <c r="BB13932" i="5"/>
  <c r="BB13933" i="5"/>
  <c r="BB13934" i="5"/>
  <c r="BB13935" i="5"/>
  <c r="BB13936" i="5"/>
  <c r="BB13937" i="5"/>
  <c r="BB13938" i="5"/>
  <c r="BB13939" i="5"/>
  <c r="BB13940" i="5"/>
  <c r="BB13941" i="5"/>
  <c r="BB13942" i="5"/>
  <c r="BB13943" i="5"/>
  <c r="BB13944" i="5"/>
  <c r="BB13945" i="5"/>
  <c r="BB13946" i="5"/>
  <c r="BB13947" i="5"/>
  <c r="BB13948" i="5"/>
  <c r="BB13949" i="5"/>
  <c r="BB13950" i="5"/>
  <c r="BB13951" i="5"/>
  <c r="BB13952" i="5"/>
  <c r="BB13953" i="5"/>
  <c r="BB13954" i="5"/>
  <c r="BB13955" i="5"/>
  <c r="BB13956" i="5"/>
  <c r="BB13957" i="5"/>
  <c r="BB13958" i="5"/>
  <c r="BB13959" i="5"/>
  <c r="BB13960" i="5"/>
  <c r="BB13961" i="5"/>
  <c r="BB13962" i="5"/>
  <c r="BB13963" i="5"/>
  <c r="BB13964" i="5"/>
  <c r="BB13965" i="5"/>
  <c r="BB13966" i="5"/>
  <c r="BB13967" i="5"/>
  <c r="BB13968" i="5"/>
  <c r="BB13969" i="5"/>
  <c r="BB13970" i="5"/>
  <c r="BB13971" i="5"/>
  <c r="BB13972" i="5"/>
  <c r="BB13973" i="5"/>
  <c r="BB13974" i="5"/>
  <c r="BB13975" i="5"/>
  <c r="BB13976" i="5"/>
  <c r="BB13977" i="5"/>
  <c r="BB13978" i="5"/>
  <c r="BB13979" i="5"/>
  <c r="BB13980" i="5"/>
  <c r="BB13981" i="5"/>
  <c r="BB13982" i="5"/>
  <c r="BB13983" i="5"/>
  <c r="BB13984" i="5"/>
  <c r="BB13985" i="5"/>
  <c r="BB13986" i="5"/>
  <c r="BB13987" i="5"/>
  <c r="BB13988" i="5"/>
  <c r="BB13989" i="5"/>
  <c r="BB13990" i="5"/>
  <c r="BB13991" i="5"/>
  <c r="BB13992" i="5"/>
  <c r="BB13993" i="5"/>
  <c r="BB13994" i="5"/>
  <c r="BB13995" i="5"/>
  <c r="BB13996" i="5"/>
  <c r="BB13997" i="5"/>
  <c r="BB13998" i="5"/>
  <c r="BB13999" i="5"/>
  <c r="BB14000" i="5"/>
  <c r="BB14001" i="5"/>
  <c r="BB14002" i="5"/>
  <c r="BB14003" i="5"/>
  <c r="BB14004" i="5"/>
  <c r="BB14005" i="5"/>
  <c r="BB14006" i="5"/>
  <c r="BB14007" i="5"/>
  <c r="BB14008" i="5"/>
  <c r="BB14009" i="5"/>
  <c r="BB14010" i="5"/>
  <c r="BB14011" i="5"/>
  <c r="BB14012" i="5"/>
  <c r="BB14013" i="5"/>
  <c r="BB14014" i="5"/>
  <c r="BB14015" i="5"/>
  <c r="BB14016" i="5"/>
  <c r="BB14017" i="5"/>
  <c r="BB14018" i="5"/>
  <c r="BB14019" i="5"/>
  <c r="BB14020" i="5"/>
  <c r="BB14021" i="5"/>
  <c r="BB14022" i="5"/>
  <c r="BB14023" i="5"/>
  <c r="BB14024" i="5"/>
  <c r="BB14025" i="5"/>
  <c r="BB14026" i="5"/>
  <c r="BB14027" i="5"/>
  <c r="BB14028" i="5"/>
  <c r="BB14029" i="5"/>
  <c r="BB14030" i="5"/>
  <c r="BB14031" i="5"/>
  <c r="BB14032" i="5"/>
  <c r="BB14033" i="5"/>
  <c r="BB14034" i="5"/>
  <c r="BB14035" i="5"/>
  <c r="BB14036" i="5"/>
  <c r="BB14037" i="5"/>
  <c r="BB14038" i="5"/>
  <c r="BB14039" i="5"/>
  <c r="BB14040" i="5"/>
  <c r="BB14041" i="5"/>
  <c r="BB14042" i="5"/>
  <c r="BB14043" i="5"/>
  <c r="BB14044" i="5"/>
  <c r="BB14045" i="5"/>
  <c r="BB14046" i="5"/>
  <c r="BB14047" i="5"/>
  <c r="BB14048" i="5"/>
  <c r="BB14049" i="5"/>
  <c r="BB14050" i="5"/>
  <c r="BB14051" i="5"/>
  <c r="BB14052" i="5"/>
  <c r="BB14053" i="5"/>
  <c r="BB14054" i="5"/>
  <c r="BB14055" i="5"/>
  <c r="BB14056" i="5"/>
  <c r="BB14057" i="5"/>
  <c r="BB14058" i="5"/>
  <c r="BB14059" i="5"/>
  <c r="BB14060" i="5"/>
  <c r="BB14061" i="5"/>
  <c r="BB14062" i="5"/>
  <c r="BB14063" i="5"/>
  <c r="BB14064" i="5"/>
  <c r="BB14065" i="5"/>
  <c r="BB14066" i="5"/>
  <c r="BB14067" i="5"/>
  <c r="BB14068" i="5"/>
  <c r="BB14069" i="5"/>
  <c r="BB14070" i="5"/>
  <c r="BB14071" i="5"/>
  <c r="BB14072" i="5"/>
  <c r="BB14073" i="5"/>
  <c r="BB14074" i="5"/>
  <c r="BB14075" i="5"/>
  <c r="BB14076" i="5"/>
  <c r="BB14077" i="5"/>
  <c r="BB14078" i="5"/>
  <c r="BB14079" i="5"/>
  <c r="BB14080" i="5"/>
  <c r="BB14081" i="5"/>
  <c r="BB14082" i="5"/>
  <c r="BB14083" i="5"/>
  <c r="BB14084" i="5"/>
  <c r="BB14085" i="5"/>
  <c r="BB14086" i="5"/>
  <c r="BB14087" i="5"/>
  <c r="BB14088" i="5"/>
  <c r="BB14089" i="5"/>
  <c r="BB14090" i="5"/>
  <c r="BB14091" i="5"/>
  <c r="BB14092" i="5"/>
  <c r="BB14093" i="5"/>
  <c r="BB14094" i="5"/>
  <c r="BB14095" i="5"/>
  <c r="BB14096" i="5"/>
  <c r="BB14097" i="5"/>
  <c r="BB14098" i="5"/>
  <c r="BB14099" i="5"/>
  <c r="BB14100" i="5"/>
  <c r="BB14101" i="5"/>
  <c r="BB14102" i="5"/>
  <c r="BB14103" i="5"/>
  <c r="BB14104" i="5"/>
  <c r="BB14105" i="5"/>
  <c r="BB14106" i="5"/>
  <c r="BB14107" i="5"/>
  <c r="BB14108" i="5"/>
  <c r="BB14109" i="5"/>
  <c r="BB14110" i="5"/>
  <c r="BB14111" i="5"/>
  <c r="BB14112" i="5"/>
  <c r="BB14113" i="5"/>
  <c r="BB14114" i="5"/>
  <c r="BB14115" i="5"/>
  <c r="BB14116" i="5"/>
  <c r="BB14117" i="5"/>
  <c r="BB14118" i="5"/>
  <c r="BB14119" i="5"/>
  <c r="BB14120" i="5"/>
  <c r="BB14121" i="5"/>
  <c r="BB14122" i="5"/>
  <c r="BB14123" i="5"/>
  <c r="BB14124" i="5"/>
  <c r="BB14125" i="5"/>
  <c r="BB14126" i="5"/>
  <c r="BB14127" i="5"/>
  <c r="BB14128" i="5"/>
  <c r="BB14129" i="5"/>
  <c r="BB14130" i="5"/>
  <c r="BB14131" i="5"/>
  <c r="BB14132" i="5"/>
  <c r="BB14133" i="5"/>
  <c r="BB14134" i="5"/>
  <c r="BB14135" i="5"/>
  <c r="BB14136" i="5"/>
  <c r="BB14137" i="5"/>
  <c r="BB14138" i="5"/>
  <c r="BB14139" i="5"/>
  <c r="BB14140" i="5"/>
  <c r="BB14141" i="5"/>
  <c r="BB14142" i="5"/>
  <c r="BB14143" i="5"/>
  <c r="BB14144" i="5"/>
  <c r="BB14145" i="5"/>
  <c r="BB14146" i="5"/>
  <c r="BB14147" i="5"/>
  <c r="BB14148" i="5"/>
  <c r="BB14149" i="5"/>
  <c r="BB14150" i="5"/>
  <c r="BB14151" i="5"/>
  <c r="BB14152" i="5"/>
  <c r="BB14153" i="5"/>
  <c r="BB14154" i="5"/>
  <c r="BB14155" i="5"/>
  <c r="BB14156" i="5"/>
  <c r="BB14157" i="5"/>
  <c r="BB14158" i="5"/>
  <c r="BB14159" i="5"/>
  <c r="BB14160" i="5"/>
  <c r="BB14161" i="5"/>
  <c r="BB14162" i="5"/>
  <c r="BB14163" i="5"/>
  <c r="BB14164" i="5"/>
  <c r="BB14165" i="5"/>
  <c r="BB14166" i="5"/>
  <c r="BB14167" i="5"/>
  <c r="BB14168" i="5"/>
  <c r="BB14169" i="5"/>
  <c r="BB14170" i="5"/>
  <c r="BB14171" i="5"/>
  <c r="BB14172" i="5"/>
  <c r="BB14173" i="5"/>
  <c r="BB14174" i="5"/>
  <c r="BB14175" i="5"/>
  <c r="BB14176" i="5"/>
  <c r="BB14177" i="5"/>
  <c r="BB14178" i="5"/>
  <c r="BB14179" i="5"/>
  <c r="BB14180" i="5"/>
  <c r="BB14181" i="5"/>
  <c r="BB14182" i="5"/>
  <c r="BB14183" i="5"/>
  <c r="BB14184" i="5"/>
  <c r="BB14185" i="5"/>
  <c r="BB14186" i="5"/>
  <c r="BB14187" i="5"/>
  <c r="BB14188" i="5"/>
  <c r="BB14189" i="5"/>
  <c r="BB14190" i="5"/>
  <c r="BB14191" i="5"/>
  <c r="BB14192" i="5"/>
  <c r="BB14193" i="5"/>
  <c r="BB14194" i="5"/>
  <c r="BB14195" i="5"/>
  <c r="BB14196" i="5"/>
  <c r="BB14197" i="5"/>
  <c r="BB14198" i="5"/>
  <c r="BB14199" i="5"/>
  <c r="BB14200" i="5"/>
  <c r="BB14201" i="5"/>
  <c r="BB14202" i="5"/>
  <c r="BB14203" i="5"/>
  <c r="BB14204" i="5"/>
  <c r="BB14205" i="5"/>
  <c r="BB14206" i="5"/>
  <c r="BB14207" i="5"/>
  <c r="BB14208" i="5"/>
  <c r="BB14209" i="5"/>
  <c r="BB14210" i="5"/>
  <c r="BB14211" i="5"/>
  <c r="BB14212" i="5"/>
  <c r="BB14213" i="5"/>
  <c r="BB14214" i="5"/>
  <c r="BB14215" i="5"/>
  <c r="BB14216" i="5"/>
  <c r="BB14217" i="5"/>
  <c r="BB14218" i="5"/>
  <c r="BB14219" i="5"/>
  <c r="BB14220" i="5"/>
  <c r="BB14221" i="5"/>
  <c r="BB14222" i="5"/>
  <c r="BB14223" i="5"/>
  <c r="BB14224" i="5"/>
  <c r="BB14225" i="5"/>
  <c r="BB14226" i="5"/>
  <c r="BB14227" i="5"/>
  <c r="BB14228" i="5"/>
  <c r="BB14229" i="5"/>
  <c r="BB14230" i="5"/>
  <c r="BB14231" i="5"/>
  <c r="BB14232" i="5"/>
  <c r="BB14233" i="5"/>
  <c r="BB14234" i="5"/>
  <c r="BB14235" i="5"/>
  <c r="BB14236" i="5"/>
  <c r="BB14237" i="5"/>
  <c r="BB14238" i="5"/>
  <c r="BB14239" i="5"/>
  <c r="BB14240" i="5"/>
  <c r="BB14241" i="5"/>
  <c r="BB14242" i="5"/>
  <c r="BB14243" i="5"/>
  <c r="BB14244" i="5"/>
  <c r="BB14245" i="5"/>
  <c r="BB14246" i="5"/>
  <c r="BB14247" i="5"/>
  <c r="BB14248" i="5"/>
  <c r="BB14249" i="5"/>
  <c r="BB14250" i="5"/>
  <c r="BB14251" i="5"/>
  <c r="BB14252" i="5"/>
  <c r="BB14253" i="5"/>
  <c r="BB14254" i="5"/>
  <c r="BB14255" i="5"/>
  <c r="BB14256" i="5"/>
  <c r="BB14257" i="5"/>
  <c r="BB14258" i="5"/>
  <c r="BB14259" i="5"/>
  <c r="BB14260" i="5"/>
  <c r="BB14261" i="5"/>
  <c r="BB14262" i="5"/>
  <c r="BB14263" i="5"/>
  <c r="BB14264" i="5"/>
  <c r="BB14265" i="5"/>
  <c r="BB14266" i="5"/>
  <c r="BB14267" i="5"/>
  <c r="BB14268" i="5"/>
  <c r="BB14269" i="5"/>
  <c r="BB14270" i="5"/>
  <c r="BB14271" i="5"/>
  <c r="BB14272" i="5"/>
  <c r="BB14273" i="5"/>
  <c r="BB14274" i="5"/>
  <c r="BB14275" i="5"/>
  <c r="BB14276" i="5"/>
  <c r="BB14277" i="5"/>
  <c r="BB14278" i="5"/>
  <c r="BB14279" i="5"/>
  <c r="BB14280" i="5"/>
  <c r="BB14281" i="5"/>
  <c r="BB14282" i="5"/>
  <c r="BB14283" i="5"/>
  <c r="BB14284" i="5"/>
  <c r="BB14285" i="5"/>
  <c r="BB14286" i="5"/>
  <c r="BB14287" i="5"/>
  <c r="BB14288" i="5"/>
  <c r="BB14289" i="5"/>
  <c r="BB14290" i="5"/>
  <c r="BB14291" i="5"/>
  <c r="BB14292" i="5"/>
  <c r="BB14293" i="5"/>
  <c r="BB14294" i="5"/>
  <c r="BB14295" i="5"/>
  <c r="BB14296" i="5"/>
  <c r="BB14297" i="5"/>
  <c r="BB14298" i="5"/>
  <c r="BB14299" i="5"/>
  <c r="BB14300" i="5"/>
  <c r="BB14301" i="5"/>
  <c r="BB14302" i="5"/>
  <c r="BB14303" i="5"/>
  <c r="BB14304" i="5"/>
  <c r="BB14305" i="5"/>
  <c r="BB14306" i="5"/>
  <c r="BB14307" i="5"/>
  <c r="BB14308" i="5"/>
  <c r="BB14309" i="5"/>
  <c r="BB14310" i="5"/>
  <c r="BB14311" i="5"/>
  <c r="BB14312" i="5"/>
  <c r="BB14313" i="5"/>
  <c r="BB14314" i="5"/>
  <c r="BB14315" i="5"/>
  <c r="BB14316" i="5"/>
  <c r="BB14317" i="5"/>
  <c r="BB14318" i="5"/>
  <c r="BB14319" i="5"/>
  <c r="BB14320" i="5"/>
  <c r="BB14321" i="5"/>
  <c r="BB14322" i="5"/>
  <c r="BB14323" i="5"/>
  <c r="BB14324" i="5"/>
  <c r="BB14325" i="5"/>
  <c r="BB14326" i="5"/>
  <c r="BB14327" i="5"/>
  <c r="BB14328" i="5"/>
  <c r="BB14329" i="5"/>
  <c r="BB14330" i="5"/>
  <c r="BB14331" i="5"/>
  <c r="BB14332" i="5"/>
  <c r="BB14333" i="5"/>
  <c r="BB14334" i="5"/>
  <c r="BB14335" i="5"/>
  <c r="BB14336" i="5"/>
  <c r="BB14337" i="5"/>
  <c r="BB14338" i="5"/>
  <c r="BB14339" i="5"/>
  <c r="BB14340" i="5"/>
  <c r="BB14341" i="5"/>
  <c r="BB14342" i="5"/>
  <c r="BB14343" i="5"/>
  <c r="BB14344" i="5"/>
  <c r="BB14345" i="5"/>
  <c r="BB14346" i="5"/>
  <c r="BB14347" i="5"/>
  <c r="BB14348" i="5"/>
  <c r="BB14349" i="5"/>
  <c r="BB14350" i="5"/>
  <c r="BB14351" i="5"/>
  <c r="BB14352" i="5"/>
  <c r="BB14353" i="5"/>
  <c r="BB14354" i="5"/>
  <c r="BB14355" i="5"/>
  <c r="BB14356" i="5"/>
  <c r="BB14357" i="5"/>
  <c r="BB14358" i="5"/>
  <c r="BB14359" i="5"/>
  <c r="BB14360" i="5"/>
  <c r="BB14361" i="5"/>
  <c r="BB14362" i="5"/>
  <c r="BB14363" i="5"/>
  <c r="BB14364" i="5"/>
  <c r="BB14365" i="5"/>
  <c r="BB14366" i="5"/>
  <c r="BB14367" i="5"/>
  <c r="BB14368" i="5"/>
  <c r="BB14369" i="5"/>
  <c r="BB14370" i="5"/>
  <c r="BB14371" i="5"/>
  <c r="BB14372" i="5"/>
  <c r="BB14373" i="5"/>
  <c r="BB14374" i="5"/>
  <c r="BB14375" i="5"/>
  <c r="BB14376" i="5"/>
  <c r="BB14377" i="5"/>
  <c r="BB14378" i="5"/>
  <c r="BB14379" i="5"/>
  <c r="BB14380" i="5"/>
  <c r="BB14381" i="5"/>
  <c r="BB14382" i="5"/>
  <c r="BB14383" i="5"/>
  <c r="BB14384" i="5"/>
  <c r="BB14385" i="5"/>
  <c r="BB14386" i="5"/>
  <c r="BB14387" i="5"/>
  <c r="BB14388" i="5"/>
  <c r="BB14389" i="5"/>
  <c r="BB14390" i="5"/>
  <c r="BB14391" i="5"/>
  <c r="BB14392" i="5"/>
  <c r="BB14393" i="5"/>
  <c r="BB14394" i="5"/>
  <c r="BB14395" i="5"/>
  <c r="BB14396" i="5"/>
  <c r="BB14397" i="5"/>
  <c r="BB14398" i="5"/>
  <c r="BB14399" i="5"/>
  <c r="BB14400" i="5"/>
  <c r="BB14401" i="5"/>
  <c r="BB14402" i="5"/>
  <c r="BB14403" i="5"/>
  <c r="BB14404" i="5"/>
  <c r="BB14405" i="5"/>
  <c r="BB14406" i="5"/>
  <c r="BB14407" i="5"/>
  <c r="BB14408" i="5"/>
  <c r="BB14409" i="5"/>
  <c r="BB14410" i="5"/>
  <c r="BB14411" i="5"/>
  <c r="BB14412" i="5"/>
  <c r="BB14413" i="5"/>
  <c r="BB14414" i="5"/>
  <c r="BB14415" i="5"/>
  <c r="BB14416" i="5"/>
  <c r="BB14417" i="5"/>
  <c r="BB14418" i="5"/>
  <c r="BB14419" i="5"/>
  <c r="BB14420" i="5"/>
  <c r="BB14421" i="5"/>
  <c r="BB14422" i="5"/>
  <c r="BB14423" i="5"/>
  <c r="BB14424" i="5"/>
  <c r="BB14425" i="5"/>
  <c r="BB14426" i="5"/>
  <c r="BB14427" i="5"/>
  <c r="BB14428" i="5"/>
  <c r="BB14429" i="5"/>
  <c r="BB14430" i="5"/>
  <c r="BB14431" i="5"/>
  <c r="BB14432" i="5"/>
  <c r="BB14433" i="5"/>
  <c r="BB14434" i="5"/>
  <c r="BB14435" i="5"/>
  <c r="BB14436" i="5"/>
  <c r="BB14437" i="5"/>
  <c r="BB14438" i="5"/>
  <c r="BB14439" i="5"/>
  <c r="BB14440" i="5"/>
  <c r="BB14441" i="5"/>
  <c r="BB14442" i="5"/>
  <c r="BB14443" i="5"/>
  <c r="BB14444" i="5"/>
  <c r="BB14445" i="5"/>
  <c r="BB14446" i="5"/>
  <c r="BB14447" i="5"/>
  <c r="BB14448" i="5"/>
  <c r="BB14449" i="5"/>
  <c r="BB14450" i="5"/>
  <c r="BB14451" i="5"/>
  <c r="BB14452" i="5"/>
  <c r="BB14453" i="5"/>
  <c r="BB14454" i="5"/>
  <c r="BB14455" i="5"/>
  <c r="BB14456" i="5"/>
  <c r="BB14457" i="5"/>
  <c r="BB14458" i="5"/>
  <c r="BB14459" i="5"/>
  <c r="BB14460" i="5"/>
  <c r="BB14461" i="5"/>
  <c r="BB14462" i="5"/>
  <c r="BB14463" i="5"/>
  <c r="BB14464" i="5"/>
  <c r="BB14465" i="5"/>
  <c r="BB14466" i="5"/>
  <c r="BB14467" i="5"/>
  <c r="BB14468" i="5"/>
  <c r="BB14469" i="5"/>
  <c r="BB14470" i="5"/>
  <c r="BB14471" i="5"/>
  <c r="BB14472" i="5"/>
  <c r="BB14473" i="5"/>
  <c r="BB14474" i="5"/>
  <c r="BB14475" i="5"/>
  <c r="BB14476" i="5"/>
  <c r="BB14477" i="5"/>
  <c r="BB14478" i="5"/>
  <c r="BB14479" i="5"/>
  <c r="BB14480" i="5"/>
  <c r="BB14481" i="5"/>
  <c r="BB14482" i="5"/>
  <c r="BB14483" i="5"/>
  <c r="BB14484" i="5"/>
  <c r="BB14485" i="5"/>
  <c r="BB14486" i="5"/>
  <c r="BB14487" i="5"/>
  <c r="BB14488" i="5"/>
  <c r="BB14489" i="5"/>
  <c r="BB14490" i="5"/>
  <c r="BB14491" i="5"/>
  <c r="BB14492" i="5"/>
  <c r="BB14493" i="5"/>
  <c r="BB14494" i="5"/>
  <c r="BB14495" i="5"/>
  <c r="BB14496" i="5"/>
  <c r="BB14497" i="5"/>
  <c r="BB14498" i="5"/>
  <c r="BB14499" i="5"/>
  <c r="BB14500" i="5"/>
  <c r="BB14501" i="5"/>
  <c r="BB14502" i="5"/>
  <c r="BB14503" i="5"/>
  <c r="BB14504" i="5"/>
  <c r="BB14505" i="5"/>
  <c r="BB14506" i="5"/>
  <c r="BB14507" i="5"/>
  <c r="BB14508" i="5"/>
  <c r="BB14509" i="5"/>
  <c r="BB14510" i="5"/>
  <c r="BB14511" i="5"/>
  <c r="BB14512" i="5"/>
  <c r="BB14513" i="5"/>
  <c r="BB14514" i="5"/>
  <c r="BB14515" i="5"/>
  <c r="BB14516" i="5"/>
  <c r="BB14517" i="5"/>
  <c r="BB14518" i="5"/>
  <c r="BB14519" i="5"/>
  <c r="BB14520" i="5"/>
  <c r="BB14521" i="5"/>
  <c r="BB14522" i="5"/>
  <c r="BB14523" i="5"/>
  <c r="BB14524" i="5"/>
  <c r="BB14525" i="5"/>
  <c r="BB14526" i="5"/>
  <c r="BB14527" i="5"/>
  <c r="BB14528" i="5"/>
  <c r="BB14529" i="5"/>
  <c r="BB14530" i="5"/>
  <c r="BB14531" i="5"/>
  <c r="BB14532" i="5"/>
  <c r="BB14533" i="5"/>
  <c r="BB14534" i="5"/>
  <c r="BB14535" i="5"/>
  <c r="BB14536" i="5"/>
  <c r="BB14537" i="5"/>
  <c r="BB14538" i="5"/>
  <c r="BB14539" i="5"/>
  <c r="BB14540" i="5"/>
  <c r="BB14541" i="5"/>
  <c r="BB14542" i="5"/>
  <c r="BB14543" i="5"/>
  <c r="BB14544" i="5"/>
  <c r="BB14545" i="5"/>
  <c r="BB14546" i="5"/>
  <c r="BB14547" i="5"/>
  <c r="BB14548" i="5"/>
  <c r="BB14549" i="5"/>
  <c r="BB14550" i="5"/>
  <c r="BB14551" i="5"/>
  <c r="BB14552" i="5"/>
  <c r="BB14553" i="5"/>
  <c r="BB14554" i="5"/>
  <c r="BB14555" i="5"/>
  <c r="BB14556" i="5"/>
  <c r="BB14557" i="5"/>
  <c r="BB14558" i="5"/>
  <c r="BB14559" i="5"/>
  <c r="BB14560" i="5"/>
  <c r="BB14561" i="5"/>
  <c r="BB14562" i="5"/>
  <c r="BB14563" i="5"/>
  <c r="BB14564" i="5"/>
  <c r="BB14565" i="5"/>
  <c r="BB14566" i="5"/>
  <c r="BB14567" i="5"/>
  <c r="BB14568" i="5"/>
  <c r="BB14569" i="5"/>
  <c r="BB14570" i="5"/>
  <c r="BB14571" i="5"/>
  <c r="BB14572" i="5"/>
  <c r="BB14573" i="5"/>
  <c r="BB14574" i="5"/>
  <c r="BB14575" i="5"/>
  <c r="BB14576" i="5"/>
  <c r="BB14577" i="5"/>
  <c r="BB14578" i="5"/>
  <c r="BB14579" i="5"/>
  <c r="BB14580" i="5"/>
  <c r="BB14581" i="5"/>
  <c r="BB14582" i="5"/>
  <c r="BB14583" i="5"/>
  <c r="BB14584" i="5"/>
  <c r="BB14585" i="5"/>
  <c r="BB14586" i="5"/>
  <c r="BB14587" i="5"/>
  <c r="BB14588" i="5"/>
  <c r="BB14589" i="5"/>
  <c r="BB14590" i="5"/>
  <c r="BB14591" i="5"/>
  <c r="BB14592" i="5"/>
  <c r="BB14593" i="5"/>
  <c r="BB14594" i="5"/>
  <c r="BB14595" i="5"/>
  <c r="BB14596" i="5"/>
  <c r="BB14597" i="5"/>
  <c r="BB14598" i="5"/>
  <c r="BB14599" i="5"/>
  <c r="BB14600" i="5"/>
  <c r="BB14601" i="5"/>
  <c r="BB14602" i="5"/>
  <c r="BB14603" i="5"/>
  <c r="BB14604" i="5"/>
  <c r="BB14605" i="5"/>
  <c r="BB14606" i="5"/>
  <c r="BB14607" i="5"/>
  <c r="BB14608" i="5"/>
  <c r="BB14609" i="5"/>
  <c r="BB14610" i="5"/>
  <c r="BB14611" i="5"/>
  <c r="BB14612" i="5"/>
  <c r="BB14613" i="5"/>
  <c r="BB14614" i="5"/>
  <c r="BB14615" i="5"/>
  <c r="BB14616" i="5"/>
  <c r="BB14617" i="5"/>
  <c r="BB14618" i="5"/>
  <c r="BB14619" i="5"/>
  <c r="BB14620" i="5"/>
  <c r="BB14621" i="5"/>
  <c r="BB14622" i="5"/>
  <c r="BB14623" i="5"/>
  <c r="BB14624" i="5"/>
  <c r="BB14625" i="5"/>
  <c r="BB14626" i="5"/>
  <c r="BB14627" i="5"/>
  <c r="BB14628" i="5"/>
  <c r="BB14629" i="5"/>
  <c r="BB14630" i="5"/>
  <c r="BB14631" i="5"/>
  <c r="BB14632" i="5"/>
  <c r="BB14633" i="5"/>
  <c r="BB14634" i="5"/>
  <c r="BB14635" i="5"/>
  <c r="BB14636" i="5"/>
  <c r="BB14637" i="5"/>
  <c r="BB14638" i="5"/>
  <c r="BB14639" i="5"/>
  <c r="BB14640" i="5"/>
  <c r="BB14641" i="5"/>
  <c r="BB14642" i="5"/>
  <c r="BB14643" i="5"/>
  <c r="BB14644" i="5"/>
  <c r="BB14645" i="5"/>
  <c r="BB14646" i="5"/>
  <c r="BB14647" i="5"/>
  <c r="BB14648" i="5"/>
  <c r="BB14649" i="5"/>
  <c r="BB14650" i="5"/>
  <c r="BB14651" i="5"/>
  <c r="BB14652" i="5"/>
  <c r="BB14653" i="5"/>
  <c r="BB14654" i="5"/>
  <c r="BB14655" i="5"/>
  <c r="BB14656" i="5"/>
  <c r="BB14657" i="5"/>
  <c r="BB14658" i="5"/>
  <c r="BB14659" i="5"/>
  <c r="BB14660" i="5"/>
  <c r="BB14661" i="5"/>
  <c r="BB14662" i="5"/>
  <c r="BB14663" i="5"/>
  <c r="BB14664" i="5"/>
  <c r="BB14665" i="5"/>
  <c r="BB14666" i="5"/>
  <c r="BB14667" i="5"/>
  <c r="BB14668" i="5"/>
  <c r="BB14669" i="5"/>
  <c r="BB14670" i="5"/>
  <c r="BB14671" i="5"/>
  <c r="BB14672" i="5"/>
  <c r="BB14673" i="5"/>
  <c r="BB14674" i="5"/>
  <c r="BB14675" i="5"/>
  <c r="BB14676" i="5"/>
  <c r="BB14677" i="5"/>
  <c r="BB14678" i="5"/>
  <c r="BB14679" i="5"/>
  <c r="BB14680" i="5"/>
  <c r="BB14681" i="5"/>
  <c r="BB14682" i="5"/>
  <c r="BB14683" i="5"/>
  <c r="BB14684" i="5"/>
  <c r="BB14685" i="5"/>
  <c r="BB14686" i="5"/>
  <c r="BB14687" i="5"/>
  <c r="BB14688" i="5"/>
  <c r="BB14689" i="5"/>
  <c r="BB14690" i="5"/>
  <c r="BB14691" i="5"/>
  <c r="BB14692" i="5"/>
  <c r="BB14693" i="5"/>
  <c r="BB14694" i="5"/>
  <c r="BB14695" i="5"/>
  <c r="BB14696" i="5"/>
  <c r="BB14697" i="5"/>
  <c r="BB14698" i="5"/>
  <c r="BB14699" i="5"/>
  <c r="BB14700" i="5"/>
  <c r="BB14701" i="5"/>
  <c r="BB14702" i="5"/>
  <c r="BB14703" i="5"/>
  <c r="BB14704" i="5"/>
  <c r="BB14705" i="5"/>
  <c r="BB14706" i="5"/>
  <c r="BB14707" i="5"/>
  <c r="BB14708" i="5"/>
  <c r="BB14709" i="5"/>
  <c r="BB14710" i="5"/>
  <c r="BB14711" i="5"/>
  <c r="BB14712" i="5"/>
  <c r="BB14713" i="5"/>
  <c r="BB14714" i="5"/>
  <c r="BB14715" i="5"/>
  <c r="BB14716" i="5"/>
  <c r="BB14717" i="5"/>
  <c r="BB14718" i="5"/>
  <c r="BB14719" i="5"/>
  <c r="BB14720" i="5"/>
  <c r="BB14721" i="5"/>
  <c r="BB14722" i="5"/>
  <c r="BB14723" i="5"/>
  <c r="BB14724" i="5"/>
  <c r="BB14725" i="5"/>
  <c r="BB14726" i="5"/>
  <c r="BB14727" i="5"/>
  <c r="BB14728" i="5"/>
  <c r="BB14729" i="5"/>
  <c r="BB14730" i="5"/>
  <c r="BB14731" i="5"/>
  <c r="BB14732" i="5"/>
  <c r="BB14733" i="5"/>
  <c r="BB14734" i="5"/>
  <c r="BB14735" i="5"/>
  <c r="BB14736" i="5"/>
  <c r="BB14737" i="5"/>
  <c r="BB14738" i="5"/>
  <c r="BB14739" i="5"/>
  <c r="BB14740" i="5"/>
  <c r="BB14741" i="5"/>
  <c r="BB14742" i="5"/>
  <c r="BB14743" i="5"/>
  <c r="BB14744" i="5"/>
  <c r="BB14745" i="5"/>
  <c r="BB14746" i="5"/>
  <c r="BB14747" i="5"/>
  <c r="BB14748" i="5"/>
  <c r="BB14749" i="5"/>
  <c r="BB14750" i="5"/>
  <c r="BB14751" i="5"/>
  <c r="BB14752" i="5"/>
  <c r="BB14753" i="5"/>
  <c r="BB14754" i="5"/>
  <c r="BB14755" i="5"/>
  <c r="BB14756" i="5"/>
  <c r="BB14757" i="5"/>
  <c r="BB14758" i="5"/>
  <c r="BB14759" i="5"/>
  <c r="BB14760" i="5"/>
  <c r="BB14761" i="5"/>
  <c r="BB14762" i="5"/>
  <c r="BB14763" i="5"/>
  <c r="BB14764" i="5"/>
  <c r="BB14765" i="5"/>
  <c r="BB14766" i="5"/>
  <c r="BB14767" i="5"/>
  <c r="BB14768" i="5"/>
  <c r="BB14769" i="5"/>
  <c r="BB14770" i="5"/>
  <c r="BB14771" i="5"/>
  <c r="BB14772" i="5"/>
  <c r="BB14773" i="5"/>
  <c r="BB14774" i="5"/>
  <c r="BB14775" i="5"/>
  <c r="BB14776" i="5"/>
  <c r="BB14777" i="5"/>
  <c r="BB14778" i="5"/>
  <c r="BB14779" i="5"/>
  <c r="BB14780" i="5"/>
  <c r="BB14781" i="5"/>
  <c r="BB14782" i="5"/>
  <c r="BB14783" i="5"/>
  <c r="BB14784" i="5"/>
  <c r="BB14785" i="5"/>
  <c r="BB14786" i="5"/>
  <c r="BB14787" i="5"/>
  <c r="BB14788" i="5"/>
  <c r="BB14789" i="5"/>
  <c r="BB14790" i="5"/>
  <c r="BB14791" i="5"/>
  <c r="BB14792" i="5"/>
  <c r="BB14793" i="5"/>
  <c r="BB14794" i="5"/>
  <c r="BB14795" i="5"/>
  <c r="BB14796" i="5"/>
  <c r="BB14797" i="5"/>
  <c r="BB14798" i="5"/>
  <c r="BB14799" i="5"/>
  <c r="BB14800" i="5"/>
  <c r="BB14801" i="5"/>
  <c r="BB14802" i="5"/>
  <c r="BB14803" i="5"/>
  <c r="BB14804" i="5"/>
  <c r="BB14805" i="5"/>
  <c r="BB14806" i="5"/>
  <c r="BB14807" i="5"/>
  <c r="BB14808" i="5"/>
  <c r="BB14809" i="5"/>
  <c r="BB14810" i="5"/>
  <c r="BB14811" i="5"/>
  <c r="BB14812" i="5"/>
  <c r="BB14813" i="5"/>
  <c r="BB14814" i="5"/>
  <c r="BB14815" i="5"/>
  <c r="BB14816" i="5"/>
  <c r="BB14817" i="5"/>
  <c r="BB14818" i="5"/>
  <c r="BB14819" i="5"/>
  <c r="BB14820" i="5"/>
  <c r="BB14821" i="5"/>
  <c r="BB14822" i="5"/>
  <c r="BB14823" i="5"/>
  <c r="BB14824" i="5"/>
  <c r="BB14825" i="5"/>
  <c r="BB14826" i="5"/>
  <c r="BB14827" i="5"/>
  <c r="BB14828" i="5"/>
  <c r="BB14829" i="5"/>
  <c r="BB14830" i="5"/>
  <c r="BB14831" i="5"/>
  <c r="BB14832" i="5"/>
  <c r="BB14833" i="5"/>
  <c r="BB14834" i="5"/>
  <c r="BB14835" i="5"/>
  <c r="BB14836" i="5"/>
  <c r="BB14837" i="5"/>
  <c r="BB14838" i="5"/>
  <c r="BB14839" i="5"/>
  <c r="BB14840" i="5"/>
  <c r="BB14841" i="5"/>
  <c r="BB14842" i="5"/>
  <c r="BB14843" i="5"/>
  <c r="BB14844" i="5"/>
  <c r="BB14845" i="5"/>
  <c r="BB14846" i="5"/>
  <c r="BB14847" i="5"/>
  <c r="BB14848" i="5"/>
  <c r="BB14849" i="5"/>
  <c r="BB14850" i="5"/>
  <c r="BB14851" i="5"/>
  <c r="BB14852" i="5"/>
  <c r="BB14853" i="5"/>
  <c r="BB14854" i="5"/>
  <c r="BB14855" i="5"/>
  <c r="BB14856" i="5"/>
  <c r="BB14857" i="5"/>
  <c r="BB14858" i="5"/>
  <c r="BB14859" i="5"/>
  <c r="BB14860" i="5"/>
  <c r="BB14861" i="5"/>
  <c r="BB14862" i="5"/>
  <c r="BB14863" i="5"/>
  <c r="BB14864" i="5"/>
  <c r="BB14865" i="5"/>
  <c r="BB14866" i="5"/>
  <c r="BB14867" i="5"/>
  <c r="BB14868" i="5"/>
  <c r="BB14869" i="5"/>
  <c r="BB14870" i="5"/>
  <c r="BB14871" i="5"/>
  <c r="BB14872" i="5"/>
  <c r="BB14873" i="5"/>
  <c r="BB14874" i="5"/>
  <c r="BB14875" i="5"/>
  <c r="BB14876" i="5"/>
  <c r="BB14877" i="5"/>
  <c r="BB14878" i="5"/>
  <c r="BB14879" i="5"/>
  <c r="BB14880" i="5"/>
  <c r="BB14881" i="5"/>
  <c r="BB14882" i="5"/>
  <c r="BB14883" i="5"/>
  <c r="BB14884" i="5"/>
  <c r="BB14885" i="5"/>
  <c r="BB14886" i="5"/>
  <c r="BB14887" i="5"/>
  <c r="BB14888" i="5"/>
  <c r="BB14889" i="5"/>
  <c r="BB14890" i="5"/>
  <c r="BB14891" i="5"/>
  <c r="BB14892" i="5"/>
  <c r="BB14893" i="5"/>
  <c r="BB14894" i="5"/>
  <c r="BB14895" i="5"/>
  <c r="BB14896" i="5"/>
  <c r="BB14897" i="5"/>
  <c r="BB14898" i="5"/>
  <c r="BB14899" i="5"/>
  <c r="BB14900" i="5"/>
  <c r="BB14901" i="5"/>
  <c r="BB14902" i="5"/>
  <c r="BB14903" i="5"/>
  <c r="BB14904" i="5"/>
  <c r="BB14905" i="5"/>
  <c r="BB14906" i="5"/>
  <c r="BB14907" i="5"/>
  <c r="BB14908" i="5"/>
  <c r="BB14909" i="5"/>
  <c r="BB14910" i="5"/>
  <c r="BB14911" i="5"/>
  <c r="BB14912" i="5"/>
  <c r="BB14913" i="5"/>
  <c r="BB14914" i="5"/>
  <c r="BB14915" i="5"/>
  <c r="BB14916" i="5"/>
  <c r="BB14917" i="5"/>
  <c r="BB14918" i="5"/>
  <c r="BB14919" i="5"/>
  <c r="BB14920" i="5"/>
  <c r="BB14921" i="5"/>
  <c r="BB14922" i="5"/>
  <c r="BB14923" i="5"/>
  <c r="BB14924" i="5"/>
  <c r="BB14925" i="5"/>
  <c r="BB14926" i="5"/>
  <c r="BB14927" i="5"/>
  <c r="BB14928" i="5"/>
  <c r="BB14929" i="5"/>
  <c r="BB14930" i="5"/>
  <c r="BB14931" i="5"/>
  <c r="BB14932" i="5"/>
  <c r="BB14933" i="5"/>
  <c r="BB14934" i="5"/>
  <c r="BB14935" i="5"/>
  <c r="BB14936" i="5"/>
  <c r="BB14937" i="5"/>
  <c r="BB14938" i="5"/>
  <c r="BB14939" i="5"/>
  <c r="BB14940" i="5"/>
  <c r="BB14941" i="5"/>
  <c r="BB14942" i="5"/>
  <c r="BB14943" i="5"/>
  <c r="BB14944" i="5"/>
  <c r="BB14945" i="5"/>
  <c r="BB14946" i="5"/>
  <c r="BB14947" i="5"/>
  <c r="BB14948" i="5"/>
  <c r="BB14949" i="5"/>
  <c r="BB14950" i="5"/>
  <c r="BB14951" i="5"/>
  <c r="BB14952" i="5"/>
  <c r="BB14953" i="5"/>
  <c r="BB14954" i="5"/>
  <c r="BB14955" i="5"/>
  <c r="BB14956" i="5"/>
  <c r="BB14957" i="5"/>
  <c r="BB14958" i="5"/>
  <c r="BB14959" i="5"/>
  <c r="BB14960" i="5"/>
  <c r="BB14961" i="5"/>
  <c r="BB14962" i="5"/>
  <c r="BB14963" i="5"/>
  <c r="BB14964" i="5"/>
  <c r="BB14965" i="5"/>
  <c r="BB14966" i="5"/>
  <c r="BB14967" i="5"/>
  <c r="BB14968" i="5"/>
  <c r="BB14969" i="5"/>
  <c r="BB14970" i="5"/>
  <c r="BB14971" i="5"/>
  <c r="BB14972" i="5"/>
  <c r="BB14973" i="5"/>
  <c r="BB14974" i="5"/>
  <c r="BB14975" i="5"/>
  <c r="BB14976" i="5"/>
  <c r="BB14977" i="5"/>
  <c r="BB14978" i="5"/>
  <c r="BB14979" i="5"/>
  <c r="BB14980" i="5"/>
  <c r="BB14981" i="5"/>
  <c r="BB14982" i="5"/>
  <c r="BB14983" i="5"/>
  <c r="BB14984" i="5"/>
  <c r="BB14985" i="5"/>
  <c r="BB14986" i="5"/>
  <c r="BB14987" i="5"/>
  <c r="BB14988" i="5"/>
  <c r="BB14989" i="5"/>
  <c r="BB14990" i="5"/>
  <c r="BB14991" i="5"/>
  <c r="BB14992" i="5"/>
  <c r="BB14993" i="5"/>
  <c r="BB14994" i="5"/>
  <c r="BB14995" i="5"/>
  <c r="BB14996" i="5"/>
  <c r="BB14997" i="5"/>
  <c r="BB14998" i="5"/>
  <c r="BB14999" i="5"/>
  <c r="BB15000" i="5"/>
  <c r="BB15001" i="5"/>
  <c r="BB15002" i="5"/>
  <c r="BB15003" i="5"/>
  <c r="H1" i="12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N93" i="9"/>
  <c r="O93" i="9" s="1"/>
  <c r="J93" i="9"/>
  <c r="N92" i="9"/>
  <c r="O92" i="9" s="1"/>
  <c r="J92" i="9"/>
  <c r="N91" i="9"/>
  <c r="O91" i="9" s="1"/>
  <c r="J91" i="9"/>
  <c r="N90" i="9"/>
  <c r="O90" i="9" s="1"/>
  <c r="J90" i="9"/>
  <c r="N89" i="9"/>
  <c r="O89" i="9" s="1"/>
  <c r="J89" i="9"/>
  <c r="N88" i="9"/>
  <c r="O88" i="9" s="1"/>
  <c r="J88" i="9"/>
  <c r="N87" i="9"/>
  <c r="O87" i="9" s="1"/>
  <c r="J87" i="9"/>
  <c r="N86" i="9"/>
  <c r="O86" i="9" s="1"/>
  <c r="J86" i="9"/>
  <c r="N85" i="9"/>
  <c r="O85" i="9" s="1"/>
  <c r="J85" i="9"/>
  <c r="N84" i="9"/>
  <c r="O84" i="9" s="1"/>
  <c r="J84" i="9"/>
  <c r="N83" i="9"/>
  <c r="O83" i="9" s="1"/>
  <c r="J83" i="9"/>
  <c r="N82" i="9"/>
  <c r="O82" i="9" s="1"/>
  <c r="J82" i="9"/>
  <c r="N81" i="9"/>
  <c r="O81" i="9" s="1"/>
  <c r="J81" i="9"/>
  <c r="N80" i="9"/>
  <c r="O80" i="9" s="1"/>
  <c r="J80" i="9"/>
  <c r="N79" i="9"/>
  <c r="O79" i="9" s="1"/>
  <c r="J79" i="9"/>
  <c r="N78" i="9"/>
  <c r="O78" i="9" s="1"/>
  <c r="J78" i="9"/>
  <c r="N77" i="9"/>
  <c r="O77" i="9" s="1"/>
  <c r="J77" i="9"/>
  <c r="N76" i="9"/>
  <c r="O76" i="9" s="1"/>
  <c r="J76" i="9"/>
  <c r="N75" i="9"/>
  <c r="O75" i="9" s="1"/>
  <c r="J75" i="9"/>
  <c r="N74" i="9"/>
  <c r="O74" i="9" s="1"/>
  <c r="J74" i="9"/>
  <c r="N73" i="9"/>
  <c r="O73" i="9" s="1"/>
  <c r="J73" i="9"/>
  <c r="N72" i="9"/>
  <c r="O72" i="9" s="1"/>
  <c r="J72" i="9"/>
  <c r="N71" i="9"/>
  <c r="O71" i="9" s="1"/>
  <c r="J71" i="9"/>
  <c r="N70" i="9"/>
  <c r="O70" i="9" s="1"/>
  <c r="J70" i="9"/>
  <c r="N69" i="9"/>
  <c r="O69" i="9" s="1"/>
  <c r="J69" i="9"/>
  <c r="N68" i="9"/>
  <c r="O68" i="9" s="1"/>
  <c r="J68" i="9"/>
  <c r="N67" i="9"/>
  <c r="O67" i="9" s="1"/>
  <c r="J67" i="9"/>
  <c r="N66" i="9"/>
  <c r="O66" i="9" s="1"/>
  <c r="J66" i="9"/>
  <c r="N65" i="9"/>
  <c r="O65" i="9" s="1"/>
  <c r="J65" i="9"/>
  <c r="N64" i="9"/>
  <c r="O64" i="9" s="1"/>
  <c r="J64" i="9"/>
  <c r="N63" i="9"/>
  <c r="O63" i="9" s="1"/>
  <c r="J63" i="9"/>
  <c r="N62" i="9"/>
  <c r="O62" i="9" s="1"/>
  <c r="J62" i="9"/>
  <c r="N61" i="9"/>
  <c r="O61" i="9" s="1"/>
  <c r="J61" i="9"/>
  <c r="N60" i="9"/>
  <c r="O60" i="9" s="1"/>
  <c r="J60" i="9"/>
  <c r="N59" i="9"/>
  <c r="O59" i="9" s="1"/>
  <c r="J59" i="9"/>
  <c r="N58" i="9"/>
  <c r="O58" i="9" s="1"/>
  <c r="J58" i="9"/>
  <c r="N57" i="9"/>
  <c r="O57" i="9" s="1"/>
  <c r="J57" i="9"/>
  <c r="N56" i="9"/>
  <c r="O56" i="9" s="1"/>
  <c r="J56" i="9"/>
  <c r="N55" i="9"/>
  <c r="O55" i="9" s="1"/>
  <c r="J55" i="9"/>
  <c r="N54" i="9"/>
  <c r="O54" i="9" s="1"/>
  <c r="J54" i="9"/>
  <c r="N53" i="9"/>
  <c r="O53" i="9" s="1"/>
  <c r="J53" i="9"/>
  <c r="N52" i="9"/>
  <c r="O52" i="9" s="1"/>
  <c r="J52" i="9"/>
  <c r="N51" i="9"/>
  <c r="O51" i="9" s="1"/>
  <c r="J51" i="9"/>
  <c r="N50" i="9"/>
  <c r="O50" i="9" s="1"/>
  <c r="J50" i="9"/>
  <c r="N49" i="9"/>
  <c r="O49" i="9" s="1"/>
  <c r="J49" i="9"/>
  <c r="N48" i="9"/>
  <c r="O48" i="9" s="1"/>
  <c r="J48" i="9"/>
  <c r="N47" i="9"/>
  <c r="O47" i="9" s="1"/>
  <c r="J47" i="9"/>
  <c r="N46" i="9"/>
  <c r="O46" i="9" s="1"/>
  <c r="J46" i="9"/>
  <c r="N45" i="9"/>
  <c r="O45" i="9" s="1"/>
  <c r="J45" i="9"/>
  <c r="N44" i="9"/>
  <c r="O44" i="9" s="1"/>
  <c r="J44" i="9"/>
  <c r="M44" i="9" s="1"/>
  <c r="N43" i="9"/>
  <c r="O43" i="9" s="1"/>
  <c r="J43" i="9"/>
  <c r="N42" i="9"/>
  <c r="O42" i="9" s="1"/>
  <c r="J42" i="9"/>
  <c r="N41" i="9"/>
  <c r="O41" i="9" s="1"/>
  <c r="J41" i="9"/>
  <c r="N40" i="9"/>
  <c r="O40" i="9" s="1"/>
  <c r="J40" i="9"/>
  <c r="N39" i="9"/>
  <c r="O39" i="9" s="1"/>
  <c r="J39" i="9"/>
  <c r="M39" i="9" s="1"/>
  <c r="N38" i="9"/>
  <c r="O38" i="9" s="1"/>
  <c r="J38" i="9"/>
  <c r="N37" i="9"/>
  <c r="O37" i="9" s="1"/>
  <c r="J37" i="9"/>
  <c r="N36" i="9"/>
  <c r="O36" i="9" s="1"/>
  <c r="J36" i="9"/>
  <c r="N35" i="9"/>
  <c r="O35" i="9" s="1"/>
  <c r="J35" i="9"/>
  <c r="N34" i="9"/>
  <c r="O34" i="9" s="1"/>
  <c r="J34" i="9"/>
  <c r="M34" i="9" s="1"/>
  <c r="N33" i="9"/>
  <c r="O33" i="9" s="1"/>
  <c r="J33" i="9"/>
  <c r="N32" i="9"/>
  <c r="O32" i="9" s="1"/>
  <c r="J32" i="9"/>
  <c r="N31" i="9"/>
  <c r="O31" i="9" s="1"/>
  <c r="J31" i="9"/>
  <c r="N30" i="9"/>
  <c r="O30" i="9" s="1"/>
  <c r="J30" i="9"/>
  <c r="N29" i="9"/>
  <c r="O29" i="9" s="1"/>
  <c r="J29" i="9"/>
  <c r="N28" i="9"/>
  <c r="O28" i="9" s="1"/>
  <c r="J28" i="9"/>
  <c r="N27" i="9"/>
  <c r="O27" i="9" s="1"/>
  <c r="J27" i="9"/>
  <c r="N26" i="9"/>
  <c r="O26" i="9" s="1"/>
  <c r="J26" i="9"/>
  <c r="N25" i="9"/>
  <c r="O25" i="9" s="1"/>
  <c r="J25" i="9"/>
  <c r="N24" i="9"/>
  <c r="O24" i="9" s="1"/>
  <c r="J24" i="9"/>
  <c r="N23" i="9"/>
  <c r="O23" i="9" s="1"/>
  <c r="J23" i="9"/>
  <c r="N22" i="9"/>
  <c r="O22" i="9" s="1"/>
  <c r="J22" i="9"/>
  <c r="N21" i="9"/>
  <c r="O21" i="9" s="1"/>
  <c r="J21" i="9"/>
  <c r="N20" i="9"/>
  <c r="O20" i="9" s="1"/>
  <c r="J20" i="9"/>
  <c r="N19" i="9"/>
  <c r="O19" i="9" s="1"/>
  <c r="J19" i="9"/>
  <c r="M19" i="9" s="1"/>
  <c r="N18" i="9"/>
  <c r="O18" i="9" s="1"/>
  <c r="J18" i="9"/>
  <c r="N17" i="9"/>
  <c r="O17" i="9" s="1"/>
  <c r="J17" i="9"/>
  <c r="N16" i="9"/>
  <c r="O16" i="9" s="1"/>
  <c r="J16" i="9"/>
  <c r="N15" i="9"/>
  <c r="O15" i="9" s="1"/>
  <c r="J15" i="9"/>
  <c r="N14" i="9"/>
  <c r="O14" i="9" s="1"/>
  <c r="J14" i="9"/>
  <c r="N13" i="9"/>
  <c r="O13" i="9" s="1"/>
  <c r="J13" i="9"/>
  <c r="N12" i="9"/>
  <c r="O12" i="9" s="1"/>
  <c r="J12" i="9"/>
  <c r="N11" i="9"/>
  <c r="O11" i="9" s="1"/>
  <c r="J11" i="9"/>
  <c r="N10" i="9"/>
  <c r="O10" i="9" s="1"/>
  <c r="J10" i="9"/>
  <c r="N9" i="9"/>
  <c r="O9" i="9" s="1"/>
  <c r="J9" i="9"/>
  <c r="N8" i="9"/>
  <c r="O8" i="9" s="1"/>
  <c r="J8" i="9"/>
  <c r="N7" i="9"/>
  <c r="O7" i="9" s="1"/>
  <c r="J7" i="9"/>
  <c r="N6" i="9"/>
  <c r="O6" i="9" s="1"/>
  <c r="J6" i="9"/>
  <c r="N5" i="9"/>
  <c r="O5" i="9" s="1"/>
  <c r="J5" i="9"/>
  <c r="N4" i="9"/>
  <c r="O4" i="9" s="1"/>
  <c r="J4" i="9"/>
  <c r="M4" i="9" s="1"/>
  <c r="A2" i="8"/>
  <c r="C4" i="7"/>
  <c r="O3" i="7"/>
  <c r="C3" i="7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BD2" i="5"/>
  <c r="AD43" i="3"/>
  <c r="AF43" i="3" s="1"/>
  <c r="AC43" i="3"/>
  <c r="AE43" i="3" s="1"/>
  <c r="Z43" i="3"/>
  <c r="AB43" i="3" s="1"/>
  <c r="Y43" i="3"/>
  <c r="AA43" i="3" s="1"/>
  <c r="T43" i="3"/>
  <c r="S43" i="3"/>
  <c r="R43" i="3"/>
  <c r="Q43" i="3"/>
  <c r="AD42" i="3"/>
  <c r="AF42" i="3" s="1"/>
  <c r="AC42" i="3"/>
  <c r="AE42" i="3" s="1"/>
  <c r="Z42" i="3"/>
  <c r="AB42" i="3" s="1"/>
  <c r="Y42" i="3"/>
  <c r="AA42" i="3" s="1"/>
  <c r="T42" i="3"/>
  <c r="S42" i="3"/>
  <c r="R42" i="3"/>
  <c r="Q42" i="3"/>
  <c r="AD41" i="3"/>
  <c r="AF41" i="3" s="1"/>
  <c r="AC41" i="3"/>
  <c r="AE41" i="3" s="1"/>
  <c r="Z41" i="3"/>
  <c r="AB41" i="3" s="1"/>
  <c r="Y41" i="3"/>
  <c r="AA41" i="3" s="1"/>
  <c r="T41" i="3"/>
  <c r="S41" i="3"/>
  <c r="R41" i="3"/>
  <c r="Q41" i="3"/>
  <c r="AD40" i="3"/>
  <c r="AF40" i="3" s="1"/>
  <c r="AC40" i="3"/>
  <c r="AE40" i="3" s="1"/>
  <c r="Z40" i="3"/>
  <c r="AB40" i="3" s="1"/>
  <c r="Y40" i="3"/>
  <c r="AA40" i="3" s="1"/>
  <c r="T40" i="3"/>
  <c r="S40" i="3"/>
  <c r="R40" i="3"/>
  <c r="Q40" i="3"/>
  <c r="AD39" i="3"/>
  <c r="AF39" i="3" s="1"/>
  <c r="AC39" i="3"/>
  <c r="AE39" i="3" s="1"/>
  <c r="Z39" i="3"/>
  <c r="AB39" i="3" s="1"/>
  <c r="Y39" i="3"/>
  <c r="AA39" i="3" s="1"/>
  <c r="T39" i="3"/>
  <c r="S39" i="3"/>
  <c r="R39" i="3"/>
  <c r="Q39" i="3"/>
  <c r="AD38" i="3"/>
  <c r="AF38" i="3" s="1"/>
  <c r="AC38" i="3"/>
  <c r="AE38" i="3" s="1"/>
  <c r="Z38" i="3"/>
  <c r="AB38" i="3" s="1"/>
  <c r="Y38" i="3"/>
  <c r="AA38" i="3" s="1"/>
  <c r="T38" i="3"/>
  <c r="S38" i="3"/>
  <c r="R38" i="3"/>
  <c r="Q38" i="3"/>
  <c r="AD37" i="3"/>
  <c r="AF37" i="3" s="1"/>
  <c r="AC37" i="3"/>
  <c r="AE37" i="3" s="1"/>
  <c r="Z37" i="3"/>
  <c r="AB37" i="3" s="1"/>
  <c r="Y37" i="3"/>
  <c r="AA37" i="3" s="1"/>
  <c r="T37" i="3"/>
  <c r="S37" i="3"/>
  <c r="R37" i="3"/>
  <c r="Q37" i="3"/>
  <c r="AD36" i="3"/>
  <c r="AF36" i="3" s="1"/>
  <c r="AC36" i="3"/>
  <c r="AE36" i="3" s="1"/>
  <c r="Z36" i="3"/>
  <c r="AB36" i="3" s="1"/>
  <c r="Y36" i="3"/>
  <c r="AA36" i="3" s="1"/>
  <c r="T36" i="3"/>
  <c r="S36" i="3"/>
  <c r="R36" i="3"/>
  <c r="Q36" i="3"/>
  <c r="AD35" i="3"/>
  <c r="AF35" i="3" s="1"/>
  <c r="AC35" i="3"/>
  <c r="AE35" i="3" s="1"/>
  <c r="Z35" i="3"/>
  <c r="AB35" i="3" s="1"/>
  <c r="Y35" i="3"/>
  <c r="AA35" i="3" s="1"/>
  <c r="T35" i="3"/>
  <c r="S35" i="3"/>
  <c r="R35" i="3"/>
  <c r="Q35" i="3"/>
  <c r="AD34" i="3"/>
  <c r="AF34" i="3" s="1"/>
  <c r="AC34" i="3"/>
  <c r="AE34" i="3" s="1"/>
  <c r="Z34" i="3"/>
  <c r="AB34" i="3" s="1"/>
  <c r="Y34" i="3"/>
  <c r="AA34" i="3" s="1"/>
  <c r="T34" i="3"/>
  <c r="S34" i="3"/>
  <c r="R34" i="3"/>
  <c r="Q34" i="3"/>
  <c r="AD33" i="3"/>
  <c r="AF33" i="3" s="1"/>
  <c r="AC33" i="3"/>
  <c r="AE33" i="3" s="1"/>
  <c r="Z33" i="3"/>
  <c r="AB33" i="3" s="1"/>
  <c r="Y33" i="3"/>
  <c r="AA33" i="3" s="1"/>
  <c r="T33" i="3"/>
  <c r="S33" i="3"/>
  <c r="R33" i="3"/>
  <c r="Q33" i="3"/>
  <c r="AD32" i="3"/>
  <c r="AF32" i="3" s="1"/>
  <c r="AC32" i="3"/>
  <c r="AE32" i="3" s="1"/>
  <c r="Z32" i="3"/>
  <c r="AB32" i="3" s="1"/>
  <c r="Y32" i="3"/>
  <c r="AA32" i="3" s="1"/>
  <c r="T32" i="3"/>
  <c r="S32" i="3"/>
  <c r="R32" i="3"/>
  <c r="Q32" i="3"/>
  <c r="AD31" i="3"/>
  <c r="AF31" i="3" s="1"/>
  <c r="AC31" i="3"/>
  <c r="AE31" i="3" s="1"/>
  <c r="Z31" i="3"/>
  <c r="AB31" i="3" s="1"/>
  <c r="Y31" i="3"/>
  <c r="AA31" i="3" s="1"/>
  <c r="T31" i="3"/>
  <c r="S31" i="3"/>
  <c r="R31" i="3"/>
  <c r="Q31" i="3"/>
  <c r="AD30" i="3"/>
  <c r="AF30" i="3" s="1"/>
  <c r="AC30" i="3"/>
  <c r="AE30" i="3" s="1"/>
  <c r="Z30" i="3"/>
  <c r="AB30" i="3" s="1"/>
  <c r="Y30" i="3"/>
  <c r="AA30" i="3" s="1"/>
  <c r="T30" i="3"/>
  <c r="S30" i="3"/>
  <c r="R30" i="3"/>
  <c r="Q30" i="3"/>
  <c r="AD29" i="3"/>
  <c r="AF29" i="3" s="1"/>
  <c r="AC29" i="3"/>
  <c r="AE29" i="3" s="1"/>
  <c r="Z29" i="3"/>
  <c r="AB29" i="3" s="1"/>
  <c r="Y29" i="3"/>
  <c r="AA29" i="3" s="1"/>
  <c r="T29" i="3"/>
  <c r="S29" i="3"/>
  <c r="R29" i="3"/>
  <c r="Q29" i="3"/>
  <c r="AD28" i="3"/>
  <c r="AF28" i="3" s="1"/>
  <c r="AC28" i="3"/>
  <c r="AE28" i="3" s="1"/>
  <c r="Z28" i="3"/>
  <c r="AB28" i="3" s="1"/>
  <c r="Y28" i="3"/>
  <c r="AA28" i="3" s="1"/>
  <c r="T28" i="3"/>
  <c r="S28" i="3"/>
  <c r="R28" i="3"/>
  <c r="Q28" i="3"/>
  <c r="AD27" i="3"/>
  <c r="AF27" i="3" s="1"/>
  <c r="AC27" i="3"/>
  <c r="AE27" i="3" s="1"/>
  <c r="Z27" i="3"/>
  <c r="AB27" i="3" s="1"/>
  <c r="Y27" i="3"/>
  <c r="AA27" i="3" s="1"/>
  <c r="T27" i="3"/>
  <c r="S27" i="3"/>
  <c r="R27" i="3"/>
  <c r="Q27" i="3"/>
  <c r="AD26" i="3"/>
  <c r="AF26" i="3" s="1"/>
  <c r="AC26" i="3"/>
  <c r="AE26" i="3" s="1"/>
  <c r="Z26" i="3"/>
  <c r="AB26" i="3" s="1"/>
  <c r="Y26" i="3"/>
  <c r="AA26" i="3" s="1"/>
  <c r="T26" i="3"/>
  <c r="S26" i="3"/>
  <c r="R26" i="3"/>
  <c r="Q26" i="3"/>
  <c r="AD25" i="3"/>
  <c r="AF25" i="3" s="1"/>
  <c r="AC25" i="3"/>
  <c r="AE25" i="3" s="1"/>
  <c r="Z25" i="3"/>
  <c r="AB25" i="3" s="1"/>
  <c r="Y25" i="3"/>
  <c r="AA25" i="3" s="1"/>
  <c r="T25" i="3"/>
  <c r="S25" i="3"/>
  <c r="R25" i="3"/>
  <c r="Q25" i="3"/>
  <c r="AD24" i="3"/>
  <c r="AF24" i="3" s="1"/>
  <c r="AC24" i="3"/>
  <c r="AE24" i="3" s="1"/>
  <c r="Z24" i="3"/>
  <c r="AB24" i="3" s="1"/>
  <c r="Y24" i="3"/>
  <c r="AA24" i="3" s="1"/>
  <c r="T24" i="3"/>
  <c r="S24" i="3"/>
  <c r="R24" i="3"/>
  <c r="Q24" i="3"/>
  <c r="AD23" i="3"/>
  <c r="AF23" i="3" s="1"/>
  <c r="AC23" i="3"/>
  <c r="AE23" i="3" s="1"/>
  <c r="Z23" i="3"/>
  <c r="AB23" i="3" s="1"/>
  <c r="Y23" i="3"/>
  <c r="AA23" i="3" s="1"/>
  <c r="T23" i="3"/>
  <c r="S23" i="3"/>
  <c r="R23" i="3"/>
  <c r="Q23" i="3"/>
  <c r="AD22" i="3"/>
  <c r="AF22" i="3" s="1"/>
  <c r="AC22" i="3"/>
  <c r="AE22" i="3" s="1"/>
  <c r="Z22" i="3"/>
  <c r="AB22" i="3" s="1"/>
  <c r="Y22" i="3"/>
  <c r="AA22" i="3" s="1"/>
  <c r="T22" i="3"/>
  <c r="S22" i="3"/>
  <c r="R22" i="3"/>
  <c r="Q22" i="3"/>
  <c r="AD21" i="3"/>
  <c r="AF21" i="3" s="1"/>
  <c r="AC21" i="3"/>
  <c r="AE21" i="3" s="1"/>
  <c r="Z21" i="3"/>
  <c r="AB21" i="3" s="1"/>
  <c r="Y21" i="3"/>
  <c r="AA21" i="3" s="1"/>
  <c r="T21" i="3"/>
  <c r="S21" i="3"/>
  <c r="R21" i="3"/>
  <c r="Q21" i="3"/>
  <c r="AD20" i="3"/>
  <c r="AF20" i="3" s="1"/>
  <c r="AC20" i="3"/>
  <c r="AE20" i="3" s="1"/>
  <c r="Z20" i="3"/>
  <c r="AB20" i="3" s="1"/>
  <c r="Y20" i="3"/>
  <c r="AA20" i="3" s="1"/>
  <c r="T20" i="3"/>
  <c r="S20" i="3"/>
  <c r="R20" i="3"/>
  <c r="Q20" i="3"/>
  <c r="AD19" i="3"/>
  <c r="AF19" i="3" s="1"/>
  <c r="AC19" i="3"/>
  <c r="AE19" i="3" s="1"/>
  <c r="Z19" i="3"/>
  <c r="AB19" i="3" s="1"/>
  <c r="Y19" i="3"/>
  <c r="AA19" i="3" s="1"/>
  <c r="T19" i="3"/>
  <c r="S19" i="3"/>
  <c r="R19" i="3"/>
  <c r="Q19" i="3"/>
  <c r="AD18" i="3"/>
  <c r="AF18" i="3" s="1"/>
  <c r="AC18" i="3"/>
  <c r="AE18" i="3" s="1"/>
  <c r="Z18" i="3"/>
  <c r="AB18" i="3" s="1"/>
  <c r="Y18" i="3"/>
  <c r="AA18" i="3" s="1"/>
  <c r="T18" i="3"/>
  <c r="S18" i="3"/>
  <c r="R18" i="3"/>
  <c r="Q18" i="3"/>
  <c r="AD17" i="3"/>
  <c r="AF17" i="3" s="1"/>
  <c r="AC17" i="3"/>
  <c r="AE17" i="3" s="1"/>
  <c r="Z17" i="3"/>
  <c r="AB17" i="3" s="1"/>
  <c r="Y17" i="3"/>
  <c r="AA17" i="3" s="1"/>
  <c r="T17" i="3"/>
  <c r="S17" i="3"/>
  <c r="R17" i="3"/>
  <c r="Q17" i="3"/>
  <c r="AD16" i="3"/>
  <c r="AF16" i="3" s="1"/>
  <c r="AC16" i="3"/>
  <c r="AE16" i="3" s="1"/>
  <c r="Z16" i="3"/>
  <c r="AB16" i="3" s="1"/>
  <c r="Y16" i="3"/>
  <c r="AA16" i="3" s="1"/>
  <c r="T16" i="3"/>
  <c r="S16" i="3"/>
  <c r="R16" i="3"/>
  <c r="Q16" i="3"/>
  <c r="AD15" i="3"/>
  <c r="AF15" i="3" s="1"/>
  <c r="AC15" i="3"/>
  <c r="AE15" i="3" s="1"/>
  <c r="Z15" i="3"/>
  <c r="AB15" i="3" s="1"/>
  <c r="Y15" i="3"/>
  <c r="AA15" i="3" s="1"/>
  <c r="T15" i="3"/>
  <c r="S15" i="3"/>
  <c r="R15" i="3"/>
  <c r="Q15" i="3"/>
  <c r="AD14" i="3"/>
  <c r="AF14" i="3" s="1"/>
  <c r="AC14" i="3"/>
  <c r="AE14" i="3" s="1"/>
  <c r="Z14" i="3"/>
  <c r="AB14" i="3" s="1"/>
  <c r="Y14" i="3"/>
  <c r="AA14" i="3" s="1"/>
  <c r="T14" i="3"/>
  <c r="S14" i="3"/>
  <c r="R14" i="3"/>
  <c r="Q14" i="3"/>
  <c r="AD13" i="3"/>
  <c r="AF13" i="3" s="1"/>
  <c r="AC13" i="3"/>
  <c r="AE13" i="3" s="1"/>
  <c r="Z13" i="3"/>
  <c r="AB13" i="3" s="1"/>
  <c r="Y13" i="3"/>
  <c r="AA13" i="3" s="1"/>
  <c r="T13" i="3"/>
  <c r="S13" i="3"/>
  <c r="R13" i="3"/>
  <c r="Q13" i="3"/>
  <c r="AD12" i="3"/>
  <c r="AF12" i="3" s="1"/>
  <c r="AC12" i="3"/>
  <c r="AE12" i="3" s="1"/>
  <c r="Z12" i="3"/>
  <c r="AB12" i="3" s="1"/>
  <c r="Y12" i="3"/>
  <c r="AA12" i="3" s="1"/>
  <c r="T12" i="3"/>
  <c r="S12" i="3"/>
  <c r="R12" i="3"/>
  <c r="Q12" i="3"/>
  <c r="AD11" i="3"/>
  <c r="AF11" i="3" s="1"/>
  <c r="AC11" i="3"/>
  <c r="AE11" i="3" s="1"/>
  <c r="Z11" i="3"/>
  <c r="AB11" i="3" s="1"/>
  <c r="Y11" i="3"/>
  <c r="AA11" i="3" s="1"/>
  <c r="T11" i="3"/>
  <c r="S11" i="3"/>
  <c r="R11" i="3"/>
  <c r="Q11" i="3"/>
  <c r="AD10" i="3"/>
  <c r="AF10" i="3" s="1"/>
  <c r="AC10" i="3"/>
  <c r="AE10" i="3" s="1"/>
  <c r="Z10" i="3"/>
  <c r="AB10" i="3" s="1"/>
  <c r="Y10" i="3"/>
  <c r="AA10" i="3" s="1"/>
  <c r="T10" i="3"/>
  <c r="S10" i="3"/>
  <c r="R10" i="3"/>
  <c r="Q10" i="3"/>
  <c r="AD9" i="3"/>
  <c r="AF9" i="3" s="1"/>
  <c r="AC9" i="3"/>
  <c r="AE9" i="3" s="1"/>
  <c r="Z9" i="3"/>
  <c r="AB9" i="3" s="1"/>
  <c r="Y9" i="3"/>
  <c r="AA9" i="3" s="1"/>
  <c r="T9" i="3"/>
  <c r="S9" i="3"/>
  <c r="R9" i="3"/>
  <c r="Q9" i="3"/>
  <c r="AD8" i="3"/>
  <c r="AF8" i="3" s="1"/>
  <c r="AC8" i="3"/>
  <c r="AE8" i="3" s="1"/>
  <c r="Z8" i="3"/>
  <c r="AB8" i="3" s="1"/>
  <c r="Y8" i="3"/>
  <c r="AA8" i="3" s="1"/>
  <c r="T8" i="3"/>
  <c r="S8" i="3"/>
  <c r="R8" i="3"/>
  <c r="Q8" i="3"/>
  <c r="AD7" i="3"/>
  <c r="AF7" i="3" s="1"/>
  <c r="AC7" i="3"/>
  <c r="AE7" i="3" s="1"/>
  <c r="Z7" i="3"/>
  <c r="AB7" i="3" s="1"/>
  <c r="Y7" i="3"/>
  <c r="AA7" i="3" s="1"/>
  <c r="T7" i="3"/>
  <c r="S7" i="3"/>
  <c r="R7" i="3"/>
  <c r="Q7" i="3"/>
  <c r="AD6" i="3"/>
  <c r="AF6" i="3" s="1"/>
  <c r="AC6" i="3"/>
  <c r="AE6" i="3" s="1"/>
  <c r="Z6" i="3"/>
  <c r="AB6" i="3" s="1"/>
  <c r="Y6" i="3"/>
  <c r="AA6" i="3" s="1"/>
  <c r="T6" i="3"/>
  <c r="S6" i="3"/>
  <c r="R6" i="3"/>
  <c r="Q6" i="3"/>
  <c r="AD5" i="3"/>
  <c r="AF5" i="3" s="1"/>
  <c r="AC5" i="3"/>
  <c r="AE5" i="3" s="1"/>
  <c r="Z5" i="3"/>
  <c r="AB5" i="3" s="1"/>
  <c r="Y5" i="3"/>
  <c r="AA5" i="3" s="1"/>
  <c r="T5" i="3"/>
  <c r="S5" i="3"/>
  <c r="R5" i="3"/>
  <c r="Q5" i="3"/>
  <c r="AD4" i="3"/>
  <c r="AF4" i="3" s="1"/>
  <c r="AC4" i="3"/>
  <c r="AE4" i="3" s="1"/>
  <c r="Z4" i="3"/>
  <c r="AB4" i="3" s="1"/>
  <c r="Y4" i="3"/>
  <c r="AA4" i="3" s="1"/>
  <c r="T4" i="3"/>
  <c r="S4" i="3"/>
  <c r="R4" i="3"/>
  <c r="Q4" i="3"/>
  <c r="A2" i="3"/>
  <c r="C21" i="2"/>
  <c r="K92" i="10" l="1"/>
  <c r="D92" i="10"/>
  <c r="C92" i="10"/>
  <c r="N90" i="10"/>
  <c r="E90" i="10"/>
  <c r="N89" i="10"/>
  <c r="D89" i="10"/>
  <c r="K88" i="10"/>
  <c r="C88" i="10"/>
  <c r="F87" i="10"/>
  <c r="N86" i="10"/>
  <c r="Q86" i="10" s="1"/>
  <c r="K86" i="10"/>
  <c r="D86" i="10"/>
  <c r="K85" i="10"/>
  <c r="D85" i="10"/>
  <c r="K84" i="10"/>
  <c r="D84" i="10"/>
  <c r="N83" i="10"/>
  <c r="Q83" i="10" s="1"/>
  <c r="D83" i="10"/>
  <c r="K82" i="10"/>
  <c r="D82" i="10"/>
  <c r="E81" i="10"/>
  <c r="C81" i="10"/>
  <c r="E80" i="10"/>
  <c r="C80" i="10"/>
  <c r="F79" i="10"/>
  <c r="C79" i="10"/>
  <c r="F78" i="10"/>
  <c r="F77" i="10"/>
  <c r="C77" i="10"/>
  <c r="E76" i="10"/>
  <c r="K75" i="10"/>
  <c r="N74" i="10"/>
  <c r="C74" i="10"/>
  <c r="E73" i="10"/>
  <c r="C73" i="10"/>
  <c r="F72" i="10"/>
  <c r="D72" i="10"/>
  <c r="E71" i="10"/>
  <c r="C71" i="10"/>
  <c r="E70" i="10"/>
  <c r="K69" i="10"/>
  <c r="C69" i="10"/>
  <c r="C68" i="10"/>
  <c r="F67" i="10"/>
  <c r="E67" i="10"/>
  <c r="K66" i="10"/>
  <c r="F66" i="10"/>
  <c r="K65" i="10"/>
  <c r="C65" i="10"/>
  <c r="E64" i="10"/>
  <c r="D64" i="10"/>
  <c r="E63" i="10"/>
  <c r="F62" i="10"/>
  <c r="D62" i="10"/>
  <c r="F61" i="10"/>
  <c r="E61" i="10"/>
  <c r="K60" i="10"/>
  <c r="F60" i="10"/>
  <c r="F59" i="10"/>
  <c r="N58" i="10"/>
  <c r="F58" i="10"/>
  <c r="C58" i="10"/>
  <c r="N57" i="10"/>
  <c r="N56" i="10"/>
  <c r="C56" i="10"/>
  <c r="K55" i="10"/>
  <c r="D55" i="10"/>
  <c r="C55" i="10"/>
  <c r="D54" i="10"/>
  <c r="F53" i="10"/>
  <c r="N52" i="10"/>
  <c r="K52" i="10"/>
  <c r="E50" i="10"/>
  <c r="C50" i="10"/>
  <c r="E48" i="10"/>
  <c r="F47" i="10"/>
  <c r="C46" i="10"/>
  <c r="E45" i="10"/>
  <c r="N43" i="10"/>
  <c r="C43" i="10"/>
  <c r="N41" i="10"/>
  <c r="N40" i="10"/>
  <c r="K39" i="10"/>
  <c r="K38" i="10"/>
  <c r="F37" i="10"/>
  <c r="D37" i="10"/>
  <c r="K35" i="10"/>
  <c r="E35" i="10"/>
  <c r="N33" i="10"/>
  <c r="E33" i="10"/>
  <c r="C32" i="10"/>
  <c r="E31" i="10"/>
  <c r="N29" i="10"/>
  <c r="K29" i="10"/>
  <c r="F29" i="10"/>
  <c r="C28" i="10"/>
  <c r="N27" i="10"/>
  <c r="D27" i="10"/>
  <c r="C27" i="10"/>
  <c r="C26" i="10"/>
  <c r="E25" i="10"/>
  <c r="D25" i="10"/>
  <c r="C25" i="10"/>
  <c r="D24" i="10"/>
  <c r="F23" i="10"/>
  <c r="D23" i="10"/>
  <c r="K22" i="10"/>
  <c r="F22" i="10"/>
  <c r="F21" i="10"/>
  <c r="C21" i="10"/>
  <c r="N20" i="10"/>
  <c r="D20" i="10"/>
  <c r="N19" i="10"/>
  <c r="N18" i="10"/>
  <c r="K18" i="10"/>
  <c r="K17" i="10"/>
  <c r="E17" i="10"/>
  <c r="F16" i="10"/>
  <c r="E16" i="10"/>
  <c r="N15" i="10"/>
  <c r="N14" i="10"/>
  <c r="F14" i="10"/>
  <c r="E14" i="10"/>
  <c r="N93" i="10"/>
  <c r="Q93" i="10" s="1"/>
  <c r="K93" i="10"/>
  <c r="F93" i="10"/>
  <c r="E93" i="10"/>
  <c r="D93" i="10"/>
  <c r="C93" i="10"/>
  <c r="N92" i="10"/>
  <c r="Q92" i="10" s="1"/>
  <c r="E92" i="10"/>
  <c r="N91" i="10"/>
  <c r="Q91" i="10" s="1"/>
  <c r="K91" i="10"/>
  <c r="D91" i="10"/>
  <c r="C91" i="10"/>
  <c r="F90" i="10"/>
  <c r="D90" i="10"/>
  <c r="K89" i="10"/>
  <c r="E89" i="10"/>
  <c r="N88" i="10"/>
  <c r="Q88" i="10" s="1"/>
  <c r="E88" i="10"/>
  <c r="N87" i="10"/>
  <c r="Q87" i="10" s="1"/>
  <c r="E87" i="10"/>
  <c r="D87" i="10"/>
  <c r="E86" i="10"/>
  <c r="N85" i="10"/>
  <c r="Q85" i="10" s="1"/>
  <c r="E85" i="10"/>
  <c r="N84" i="10"/>
  <c r="Q84" i="10" s="1"/>
  <c r="E84" i="10"/>
  <c r="K83" i="10"/>
  <c r="E83" i="10"/>
  <c r="N82" i="10"/>
  <c r="Q82" i="10" s="1"/>
  <c r="E82" i="10"/>
  <c r="K81" i="10"/>
  <c r="N80" i="10"/>
  <c r="Q80" i="10" s="1"/>
  <c r="D80" i="10"/>
  <c r="K79" i="10"/>
  <c r="D79" i="10"/>
  <c r="N78" i="10"/>
  <c r="Q78" i="10" s="1"/>
  <c r="E78" i="10"/>
  <c r="N77" i="10"/>
  <c r="Q77" i="10" s="1"/>
  <c r="D77" i="10"/>
  <c r="F76" i="10"/>
  <c r="N75" i="10"/>
  <c r="C75" i="10"/>
  <c r="D74" i="10"/>
  <c r="K73" i="10"/>
  <c r="N72" i="10"/>
  <c r="C72" i="10"/>
  <c r="D71" i="10"/>
  <c r="F70" i="10"/>
  <c r="D70" i="10"/>
  <c r="E69" i="10"/>
  <c r="E68" i="10"/>
  <c r="N67" i="10"/>
  <c r="C67" i="10"/>
  <c r="C66" i="10"/>
  <c r="E65" i="10"/>
  <c r="K64" i="10"/>
  <c r="F63" i="10"/>
  <c r="N62" i="10"/>
  <c r="C62" i="10"/>
  <c r="D61" i="10"/>
  <c r="D60" i="10"/>
  <c r="D59" i="10"/>
  <c r="D58" i="10"/>
  <c r="D57" i="10"/>
  <c r="E56" i="10"/>
  <c r="F55" i="10"/>
  <c r="F54" i="10"/>
  <c r="K53" i="10"/>
  <c r="C53" i="10"/>
  <c r="D52" i="10"/>
  <c r="E51" i="10"/>
  <c r="C51" i="10"/>
  <c r="N49" i="10"/>
  <c r="C49" i="10"/>
  <c r="K48" i="10"/>
  <c r="K47" i="10"/>
  <c r="N46" i="10"/>
  <c r="E46" i="10"/>
  <c r="F45" i="10"/>
  <c r="K44" i="10"/>
  <c r="D44" i="10"/>
  <c r="E43" i="10"/>
  <c r="F42" i="10"/>
  <c r="C42" i="10"/>
  <c r="E41" i="10"/>
  <c r="K40" i="10"/>
  <c r="D40" i="10"/>
  <c r="E39" i="10"/>
  <c r="F38" i="10"/>
  <c r="N37" i="10"/>
  <c r="C37" i="10"/>
  <c r="E36" i="10"/>
  <c r="F35" i="10"/>
  <c r="K34" i="10"/>
  <c r="D34" i="10"/>
  <c r="D33" i="10"/>
  <c r="E32" i="10"/>
  <c r="K31" i="10"/>
  <c r="K30" i="10"/>
  <c r="C30" i="10"/>
  <c r="C29" i="10"/>
  <c r="F28" i="10"/>
  <c r="F27" i="10"/>
  <c r="K26" i="10"/>
  <c r="K25" i="10"/>
  <c r="N24" i="10"/>
  <c r="E23" i="10"/>
  <c r="E22" i="10"/>
  <c r="E21" i="10"/>
  <c r="F20" i="10"/>
  <c r="F19" i="10"/>
  <c r="F18" i="10"/>
  <c r="C18" i="10"/>
  <c r="K16" i="10"/>
  <c r="K15" i="10"/>
  <c r="K14" i="10"/>
  <c r="F92" i="10"/>
  <c r="K90" i="10"/>
  <c r="C90" i="10"/>
  <c r="F89" i="10"/>
  <c r="C89" i="10"/>
  <c r="F88" i="10"/>
  <c r="D88" i="10"/>
  <c r="K87" i="10"/>
  <c r="C87" i="10"/>
  <c r="F86" i="10"/>
  <c r="C86" i="10"/>
  <c r="F85" i="10"/>
  <c r="C85" i="10"/>
  <c r="F84" i="10"/>
  <c r="C84" i="10"/>
  <c r="F83" i="10"/>
  <c r="C83" i="10"/>
  <c r="F82" i="10"/>
  <c r="C82" i="10"/>
  <c r="F81" i="10"/>
  <c r="D81" i="10"/>
  <c r="F80" i="10"/>
  <c r="N79" i="10"/>
  <c r="Q79" i="10" s="1"/>
  <c r="E79" i="10"/>
  <c r="K78" i="10"/>
  <c r="D78" i="10"/>
  <c r="K77" i="10"/>
  <c r="N76" i="10"/>
  <c r="Q76" i="10" s="1"/>
  <c r="D76" i="10"/>
  <c r="F75" i="10"/>
  <c r="D75" i="10"/>
  <c r="E74" i="10"/>
  <c r="N73" i="10"/>
  <c r="D73" i="10"/>
  <c r="E72" i="10"/>
  <c r="F71" i="10"/>
  <c r="K70" i="10"/>
  <c r="N69" i="10"/>
  <c r="F69" i="10"/>
  <c r="F68" i="10"/>
  <c r="K67" i="10"/>
  <c r="N66" i="10"/>
  <c r="D66" i="10"/>
  <c r="D65" i="10"/>
  <c r="F64" i="10"/>
  <c r="N63" i="10"/>
  <c r="K62" i="10"/>
  <c r="K61" i="10"/>
  <c r="C61" i="10"/>
  <c r="C60" i="10"/>
  <c r="E59" i="10"/>
  <c r="K58" i="10"/>
  <c r="K57" i="10"/>
  <c r="K56" i="10"/>
  <c r="D56" i="10"/>
  <c r="E55" i="10"/>
  <c r="C54" i="10"/>
  <c r="E53" i="10"/>
  <c r="F52" i="10"/>
  <c r="K51" i="10"/>
  <c r="D51" i="10"/>
  <c r="K50" i="10"/>
  <c r="K49" i="10"/>
  <c r="D49" i="10"/>
  <c r="F48" i="10"/>
  <c r="N47" i="10"/>
  <c r="C47" i="10"/>
  <c r="F46" i="10"/>
  <c r="K45" i="10"/>
  <c r="C45" i="10"/>
  <c r="F44" i="10"/>
  <c r="F43" i="10"/>
  <c r="K42" i="10"/>
  <c r="D42" i="10"/>
  <c r="F41" i="10"/>
  <c r="E40" i="10"/>
  <c r="C40" i="10"/>
  <c r="C39" i="10"/>
  <c r="E38" i="10"/>
  <c r="K37" i="10"/>
  <c r="F36" i="10"/>
  <c r="C36" i="10"/>
  <c r="D35" i="10"/>
  <c r="F34" i="10"/>
  <c r="K33" i="10"/>
  <c r="C33" i="10"/>
  <c r="F32" i="10"/>
  <c r="F31" i="10"/>
  <c r="N30" i="10"/>
  <c r="D30" i="10"/>
  <c r="D29" i="10"/>
  <c r="D28" i="10"/>
  <c r="E27" i="10"/>
  <c r="E26" i="10"/>
  <c r="F25" i="10"/>
  <c r="E24" i="10"/>
  <c r="N23" i="10"/>
  <c r="C23" i="10"/>
  <c r="C22" i="10"/>
  <c r="D21" i="10"/>
  <c r="E20" i="10"/>
  <c r="E19" i="10"/>
  <c r="E18" i="10"/>
  <c r="N17" i="10"/>
  <c r="N16" i="10"/>
  <c r="C16" i="10"/>
  <c r="D15" i="10"/>
  <c r="B11" i="10"/>
  <c r="E91" i="10"/>
  <c r="N68" i="10"/>
  <c r="K63" i="10"/>
  <c r="E60" i="10"/>
  <c r="F57" i="10"/>
  <c r="K54" i="10"/>
  <c r="E52" i="10"/>
  <c r="F50" i="10"/>
  <c r="D48" i="10"/>
  <c r="D46" i="10"/>
  <c r="C44" i="10"/>
  <c r="K41" i="10"/>
  <c r="F39" i="10"/>
  <c r="C38" i="10"/>
  <c r="N35" i="10"/>
  <c r="C34" i="10"/>
  <c r="D32" i="10"/>
  <c r="F30" i="10"/>
  <c r="E28" i="10"/>
  <c r="D26" i="10"/>
  <c r="C24" i="10"/>
  <c r="N21" i="10"/>
  <c r="D19" i="10"/>
  <c r="D17" i="10"/>
  <c r="E15" i="10"/>
  <c r="F91" i="10"/>
  <c r="K80" i="10"/>
  <c r="E77" i="10"/>
  <c r="K74" i="10"/>
  <c r="K71" i="10"/>
  <c r="K68" i="10"/>
  <c r="N65" i="10"/>
  <c r="D63" i="10"/>
  <c r="N59" i="10"/>
  <c r="C57" i="10"/>
  <c r="E54" i="10"/>
  <c r="N51" i="10"/>
  <c r="F49" i="10"/>
  <c r="E47" i="10"/>
  <c r="D45" i="10"/>
  <c r="D43" i="10"/>
  <c r="C41" i="10"/>
  <c r="N38" i="10"/>
  <c r="N36" i="10"/>
  <c r="N34" i="10"/>
  <c r="N32" i="10"/>
  <c r="D31" i="10"/>
  <c r="N28" i="10"/>
  <c r="N26" i="10"/>
  <c r="K24" i="10"/>
  <c r="D22" i="10"/>
  <c r="K19" i="10"/>
  <c r="C17" i="10"/>
  <c r="D14" i="10"/>
  <c r="N81" i="10"/>
  <c r="Q81" i="10" s="1"/>
  <c r="C78" i="10"/>
  <c r="K76" i="10"/>
  <c r="C76" i="10"/>
  <c r="E75" i="10"/>
  <c r="F74" i="10"/>
  <c r="F73" i="10"/>
  <c r="K72" i="10"/>
  <c r="N71" i="10"/>
  <c r="N70" i="10"/>
  <c r="Q70" i="10" s="1"/>
  <c r="C70" i="10"/>
  <c r="D69" i="10"/>
  <c r="D68" i="10"/>
  <c r="D67" i="10"/>
  <c r="E66" i="10"/>
  <c r="F65" i="10"/>
  <c r="N64" i="10"/>
  <c r="C64" i="10"/>
  <c r="C63" i="10"/>
  <c r="E62" i="10"/>
  <c r="N61" i="10"/>
  <c r="Q61" i="10" s="1"/>
  <c r="N60" i="10"/>
  <c r="K59" i="10"/>
  <c r="C59" i="10"/>
  <c r="E58" i="10"/>
  <c r="E57" i="10"/>
  <c r="F56" i="10"/>
  <c r="N55" i="10"/>
  <c r="N54" i="10"/>
  <c r="N53" i="10"/>
  <c r="D53" i="10"/>
  <c r="C52" i="10"/>
  <c r="F51" i="10"/>
  <c r="N50" i="10"/>
  <c r="D50" i="10"/>
  <c r="E49" i="10"/>
  <c r="N48" i="10"/>
  <c r="C48" i="10"/>
  <c r="D47" i="10"/>
  <c r="K46" i="10"/>
  <c r="N45" i="10"/>
  <c r="N44" i="10"/>
  <c r="E44" i="10"/>
  <c r="K43" i="10"/>
  <c r="N42" i="10"/>
  <c r="E42" i="10"/>
  <c r="D41" i="10"/>
  <c r="F40" i="10"/>
  <c r="N39" i="10"/>
  <c r="D39" i="10"/>
  <c r="D38" i="10"/>
  <c r="E37" i="10"/>
  <c r="K36" i="10"/>
  <c r="D36" i="10"/>
  <c r="C35" i="10"/>
  <c r="E34" i="10"/>
  <c r="F33" i="10"/>
  <c r="K32" i="10"/>
  <c r="N31" i="10"/>
  <c r="C31" i="10"/>
  <c r="E30" i="10"/>
  <c r="E29" i="10"/>
  <c r="K28" i="10"/>
  <c r="K27" i="10"/>
  <c r="F26" i="10"/>
  <c r="N25" i="10"/>
  <c r="F24" i="10"/>
  <c r="K23" i="10"/>
  <c r="N22" i="10"/>
  <c r="K21" i="10"/>
  <c r="K20" i="10"/>
  <c r="C20" i="10"/>
  <c r="C19" i="10"/>
  <c r="D18" i="10"/>
  <c r="F17" i="10"/>
  <c r="D16" i="10"/>
  <c r="F15" i="10"/>
  <c r="C15" i="10"/>
  <c r="C14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P33" i="10"/>
  <c r="P34" i="10"/>
  <c r="P35" i="10"/>
  <c r="P36" i="10"/>
  <c r="P37" i="10"/>
  <c r="P38" i="10"/>
  <c r="P39" i="10"/>
  <c r="P40" i="10"/>
  <c r="P41" i="10"/>
  <c r="P42" i="10"/>
  <c r="P43" i="10"/>
  <c r="P44" i="10"/>
  <c r="P45" i="10"/>
  <c r="P46" i="10"/>
  <c r="P47" i="10"/>
  <c r="P48" i="10"/>
  <c r="P49" i="10"/>
  <c r="P50" i="10"/>
  <c r="P51" i="10"/>
  <c r="P52" i="10"/>
  <c r="P53" i="10"/>
  <c r="P54" i="10"/>
  <c r="P55" i="10"/>
  <c r="P56" i="10"/>
  <c r="P57" i="10"/>
  <c r="P58" i="10"/>
  <c r="P59" i="10"/>
  <c r="P60" i="10"/>
  <c r="P61" i="10"/>
  <c r="P62" i="10"/>
  <c r="P63" i="10"/>
  <c r="P64" i="10"/>
  <c r="P65" i="10"/>
  <c r="P66" i="10"/>
  <c r="P67" i="10"/>
  <c r="P68" i="10"/>
  <c r="P69" i="10"/>
  <c r="P70" i="10"/>
  <c r="P71" i="10"/>
  <c r="P72" i="10"/>
  <c r="P73" i="10"/>
  <c r="P74" i="10"/>
  <c r="P75" i="10"/>
  <c r="P76" i="10"/>
  <c r="P77" i="10"/>
  <c r="P78" i="10"/>
  <c r="P79" i="10"/>
  <c r="P80" i="10"/>
  <c r="P81" i="10"/>
  <c r="P82" i="10"/>
  <c r="P83" i="10"/>
  <c r="P84" i="10"/>
  <c r="P85" i="10"/>
  <c r="P86" i="10"/>
  <c r="P87" i="10"/>
  <c r="P88" i="10"/>
  <c r="P89" i="10"/>
  <c r="P90" i="10"/>
  <c r="P91" i="10"/>
  <c r="P92" i="10"/>
  <c r="P93" i="10"/>
  <c r="O14" i="10"/>
  <c r="O15" i="10"/>
  <c r="O16" i="10"/>
  <c r="O17" i="10"/>
  <c r="O18" i="10"/>
  <c r="O19" i="10"/>
  <c r="O20" i="10"/>
  <c r="O21" i="10"/>
  <c r="O22" i="10"/>
  <c r="O23" i="10"/>
  <c r="O24" i="10"/>
  <c r="O25" i="10"/>
  <c r="O26" i="10"/>
  <c r="Q26" i="10" s="1"/>
  <c r="O27" i="10"/>
  <c r="O28" i="10"/>
  <c r="O29" i="10"/>
  <c r="O30" i="10"/>
  <c r="O31" i="10"/>
  <c r="O32" i="10"/>
  <c r="O33" i="10"/>
  <c r="O34" i="10"/>
  <c r="O35" i="10"/>
  <c r="O36" i="10"/>
  <c r="O37" i="10"/>
  <c r="O38" i="10"/>
  <c r="O39" i="10"/>
  <c r="O40" i="10"/>
  <c r="Q40" i="10" s="1"/>
  <c r="O41" i="10"/>
  <c r="O42" i="10"/>
  <c r="O43" i="10"/>
  <c r="O44" i="10"/>
  <c r="O45" i="10"/>
  <c r="O46" i="10"/>
  <c r="O47" i="10"/>
  <c r="O48" i="10"/>
  <c r="O49" i="10"/>
  <c r="O50" i="10"/>
  <c r="O51" i="10"/>
  <c r="O52" i="10"/>
  <c r="O53" i="10"/>
  <c r="O54" i="10"/>
  <c r="O55" i="10"/>
  <c r="O56" i="10"/>
  <c r="Q56" i="10" s="1"/>
  <c r="O57" i="10"/>
  <c r="O58" i="10"/>
  <c r="O59" i="10"/>
  <c r="Q59" i="10" s="1"/>
  <c r="O60" i="10"/>
  <c r="O61" i="10"/>
  <c r="O62" i="10"/>
  <c r="O63" i="10"/>
  <c r="O64" i="10"/>
  <c r="O65" i="10"/>
  <c r="O66" i="10"/>
  <c r="O67" i="10"/>
  <c r="O68" i="10"/>
  <c r="Q68" i="10" s="1"/>
  <c r="O69" i="10"/>
  <c r="O70" i="10"/>
  <c r="O71" i="10"/>
  <c r="O72" i="10"/>
  <c r="O73" i="10"/>
  <c r="O74" i="10"/>
  <c r="O75" i="10"/>
  <c r="O76" i="10"/>
  <c r="O77" i="10"/>
  <c r="O78" i="10"/>
  <c r="O79" i="10"/>
  <c r="O80" i="10"/>
  <c r="O81" i="10"/>
  <c r="O82" i="10"/>
  <c r="O83" i="10"/>
  <c r="O84" i="10"/>
  <c r="O85" i="10"/>
  <c r="O86" i="10"/>
  <c r="O87" i="10"/>
  <c r="O88" i="10"/>
  <c r="O89" i="10"/>
  <c r="O90" i="10"/>
  <c r="O91" i="10"/>
  <c r="O92" i="10"/>
  <c r="O93" i="10"/>
  <c r="Q89" i="10"/>
  <c r="Q90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65" i="10"/>
  <c r="M66" i="10"/>
  <c r="M67" i="10"/>
  <c r="M68" i="10"/>
  <c r="M69" i="10"/>
  <c r="M70" i="10"/>
  <c r="M71" i="10"/>
  <c r="M72" i="10"/>
  <c r="M73" i="10"/>
  <c r="M74" i="10"/>
  <c r="M75" i="10"/>
  <c r="M76" i="10"/>
  <c r="M77" i="10"/>
  <c r="M78" i="10"/>
  <c r="M79" i="10"/>
  <c r="M80" i="10"/>
  <c r="M81" i="10"/>
  <c r="M82" i="10"/>
  <c r="M83" i="10"/>
  <c r="M84" i="10"/>
  <c r="M85" i="10"/>
  <c r="M86" i="10"/>
  <c r="M87" i="10"/>
  <c r="M88" i="10"/>
  <c r="M89" i="10"/>
  <c r="M90" i="10"/>
  <c r="M91" i="10"/>
  <c r="M92" i="10"/>
  <c r="M9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AC93" i="10"/>
  <c r="AB93" i="10"/>
  <c r="AF93" i="10"/>
  <c r="AA93" i="10"/>
  <c r="AD93" i="10"/>
  <c r="AE93" i="10"/>
  <c r="AF92" i="10"/>
  <c r="AC92" i="10"/>
  <c r="AB92" i="10"/>
  <c r="AE92" i="10"/>
  <c r="AD92" i="10"/>
  <c r="AA92" i="10"/>
  <c r="AE91" i="10"/>
  <c r="AC91" i="10"/>
  <c r="AA91" i="10"/>
  <c r="AB91" i="10"/>
  <c r="AD91" i="10"/>
  <c r="AF91" i="10"/>
  <c r="AC90" i="10"/>
  <c r="AD90" i="10"/>
  <c r="AE90" i="10"/>
  <c r="AA90" i="10"/>
  <c r="AF90" i="10"/>
  <c r="AB90" i="10"/>
  <c r="AC89" i="10"/>
  <c r="AD89" i="10"/>
  <c r="AE89" i="10"/>
  <c r="AB89" i="10"/>
  <c r="AA89" i="10"/>
  <c r="AF89" i="10"/>
  <c r="AB88" i="10"/>
  <c r="AE88" i="10"/>
  <c r="AD88" i="10"/>
  <c r="AC88" i="10"/>
  <c r="AA88" i="10"/>
  <c r="AF88" i="10"/>
  <c r="AF87" i="10"/>
  <c r="AB87" i="10"/>
  <c r="AA87" i="10"/>
  <c r="AC87" i="10"/>
  <c r="AE87" i="10"/>
  <c r="AD87" i="10"/>
  <c r="AD86" i="10"/>
  <c r="AF86" i="10"/>
  <c r="AA86" i="10"/>
  <c r="AC86" i="10"/>
  <c r="AE86" i="10"/>
  <c r="AB86" i="10"/>
  <c r="AC85" i="10"/>
  <c r="AF85" i="10"/>
  <c r="AA85" i="10"/>
  <c r="AD85" i="10"/>
  <c r="AB85" i="10"/>
  <c r="AE85" i="10"/>
  <c r="AB84" i="10"/>
  <c r="AE84" i="10"/>
  <c r="AC84" i="10"/>
  <c r="AF84" i="10"/>
  <c r="AD84" i="10"/>
  <c r="AA84" i="10"/>
  <c r="AA83" i="10"/>
  <c r="AF83" i="10"/>
  <c r="AC83" i="10"/>
  <c r="AD83" i="10"/>
  <c r="AE83" i="10"/>
  <c r="AB83" i="10"/>
  <c r="AF82" i="10"/>
  <c r="AD82" i="10"/>
  <c r="AC82" i="10"/>
  <c r="AB82" i="10"/>
  <c r="AE82" i="10"/>
  <c r="AA82" i="10"/>
  <c r="AB81" i="10"/>
  <c r="AE81" i="10"/>
  <c r="AF81" i="10"/>
  <c r="AD81" i="10"/>
  <c r="AC81" i="10"/>
  <c r="AA81" i="10"/>
  <c r="AC80" i="10"/>
  <c r="AB80" i="10"/>
  <c r="AF80" i="10"/>
  <c r="AD80" i="10"/>
  <c r="AE80" i="10"/>
  <c r="AA80" i="10"/>
  <c r="AA79" i="10"/>
  <c r="AB79" i="10"/>
  <c r="AC79" i="10"/>
  <c r="AE79" i="10"/>
  <c r="AF79" i="10"/>
  <c r="AD79" i="10"/>
  <c r="AC78" i="10"/>
  <c r="AA78" i="10"/>
  <c r="AD78" i="10"/>
  <c r="AE78" i="10"/>
  <c r="AF78" i="10"/>
  <c r="AB78" i="10"/>
  <c r="AF77" i="10"/>
  <c r="AC77" i="10"/>
  <c r="AB77" i="10"/>
  <c r="AE77" i="10"/>
  <c r="AA77" i="10"/>
  <c r="AD77" i="10"/>
  <c r="AF76" i="10"/>
  <c r="AA76" i="10"/>
  <c r="AD76" i="10"/>
  <c r="AC76" i="10"/>
  <c r="AB76" i="10"/>
  <c r="AE76" i="10"/>
  <c r="AF75" i="10"/>
  <c r="AE75" i="10"/>
  <c r="AA75" i="10"/>
  <c r="AD75" i="10"/>
  <c r="AC75" i="10"/>
  <c r="AB75" i="10"/>
  <c r="AF74" i="10"/>
  <c r="AD74" i="10"/>
  <c r="AB74" i="10"/>
  <c r="AC74" i="10"/>
  <c r="AE74" i="10"/>
  <c r="AA74" i="10"/>
  <c r="AF73" i="10"/>
  <c r="AD73" i="10"/>
  <c r="AC73" i="10"/>
  <c r="AB73" i="10"/>
  <c r="AA73" i="10"/>
  <c r="AE73" i="10"/>
  <c r="AD72" i="10"/>
  <c r="AC72" i="10"/>
  <c r="AB72" i="10"/>
  <c r="AE72" i="10"/>
  <c r="AA72" i="10"/>
  <c r="AF72" i="10"/>
  <c r="AA71" i="10"/>
  <c r="AF71" i="10"/>
  <c r="AD71" i="10"/>
  <c r="AE71" i="10"/>
  <c r="AC71" i="10"/>
  <c r="AB71" i="10"/>
  <c r="AD70" i="10"/>
  <c r="AA70" i="10"/>
  <c r="AF70" i="10"/>
  <c r="AC70" i="10"/>
  <c r="AE70" i="10"/>
  <c r="AB70" i="10"/>
  <c r="AD69" i="10"/>
  <c r="AF69" i="10"/>
  <c r="AC69" i="10"/>
  <c r="AB69" i="10"/>
  <c r="AE69" i="10"/>
  <c r="AA69" i="10"/>
  <c r="AB68" i="10"/>
  <c r="AA68" i="10"/>
  <c r="AE68" i="10"/>
  <c r="AC68" i="10"/>
  <c r="AF68" i="10"/>
  <c r="AD68" i="10"/>
  <c r="AD67" i="10"/>
  <c r="AC67" i="10"/>
  <c r="AF67" i="10"/>
  <c r="AA67" i="10"/>
  <c r="AB67" i="10"/>
  <c r="AE67" i="10"/>
  <c r="AD66" i="10"/>
  <c r="AB66" i="10"/>
  <c r="AA66" i="10"/>
  <c r="AC66" i="10"/>
  <c r="AE66" i="10"/>
  <c r="AF66" i="10"/>
  <c r="AF65" i="10"/>
  <c r="AE65" i="10"/>
  <c r="AB65" i="10"/>
  <c r="AD65" i="10"/>
  <c r="AA65" i="10"/>
  <c r="AC65" i="10"/>
  <c r="AA64" i="10"/>
  <c r="AE64" i="10"/>
  <c r="AC64" i="10"/>
  <c r="AF64" i="10"/>
  <c r="AB64" i="10"/>
  <c r="AD64" i="10"/>
  <c r="AD63" i="10"/>
  <c r="AC63" i="10"/>
  <c r="AA63" i="10"/>
  <c r="AE63" i="10"/>
  <c r="AF63" i="10"/>
  <c r="AB63" i="10"/>
  <c r="AA62" i="10"/>
  <c r="AF62" i="10"/>
  <c r="AD62" i="10"/>
  <c r="AB62" i="10"/>
  <c r="AE62" i="10"/>
  <c r="AC62" i="10"/>
  <c r="AA61" i="10"/>
  <c r="AD61" i="10"/>
  <c r="AF61" i="10"/>
  <c r="AC61" i="10"/>
  <c r="AE61" i="10"/>
  <c r="AB61" i="10"/>
  <c r="AB60" i="10"/>
  <c r="AC60" i="10"/>
  <c r="AA60" i="10"/>
  <c r="AD60" i="10"/>
  <c r="AE60" i="10"/>
  <c r="AF60" i="10"/>
  <c r="AB59" i="10"/>
  <c r="AC59" i="10"/>
  <c r="AE59" i="10"/>
  <c r="AF59" i="10"/>
  <c r="AA59" i="10"/>
  <c r="AD59" i="10"/>
  <c r="AF58" i="10"/>
  <c r="AB58" i="10"/>
  <c r="AA58" i="10"/>
  <c r="AE58" i="10"/>
  <c r="AD58" i="10"/>
  <c r="AC58" i="10"/>
  <c r="AC57" i="10"/>
  <c r="AF57" i="10"/>
  <c r="AB57" i="10"/>
  <c r="AD57" i="10"/>
  <c r="AE57" i="10"/>
  <c r="AA57" i="10"/>
  <c r="AE56" i="10"/>
  <c r="AD56" i="10"/>
  <c r="AA56" i="10"/>
  <c r="AF56" i="10"/>
  <c r="AB56" i="10"/>
  <c r="AC56" i="10"/>
  <c r="AA55" i="10"/>
  <c r="AC55" i="10"/>
  <c r="AD55" i="10"/>
  <c r="AB55" i="10"/>
  <c r="AF55" i="10"/>
  <c r="AE55" i="10"/>
  <c r="AB54" i="10"/>
  <c r="AC54" i="10"/>
  <c r="AE54" i="10"/>
  <c r="AD54" i="10"/>
  <c r="AA54" i="10"/>
  <c r="AF54" i="10"/>
  <c r="AC53" i="10"/>
  <c r="AB53" i="10"/>
  <c r="AF53" i="10"/>
  <c r="AA53" i="10"/>
  <c r="AE53" i="10"/>
  <c r="AD53" i="10"/>
  <c r="AA52" i="10"/>
  <c r="AC52" i="10"/>
  <c r="AE52" i="10"/>
  <c r="AB52" i="10"/>
  <c r="AF52" i="10"/>
  <c r="AD52" i="10"/>
  <c r="AB51" i="10"/>
  <c r="AC51" i="10"/>
  <c r="AD51" i="10"/>
  <c r="AE51" i="10"/>
  <c r="AA51" i="10"/>
  <c r="AF51" i="10"/>
  <c r="AA50" i="10"/>
  <c r="AB50" i="10"/>
  <c r="AF50" i="10"/>
  <c r="AE50" i="10"/>
  <c r="AC50" i="10"/>
  <c r="AD50" i="10"/>
  <c r="AC49" i="10"/>
  <c r="AD49" i="10"/>
  <c r="AF49" i="10"/>
  <c r="AA49" i="10"/>
  <c r="AB49" i="10"/>
  <c r="AE49" i="10"/>
  <c r="AD48" i="10"/>
  <c r="AC48" i="10"/>
  <c r="AE48" i="10"/>
  <c r="AB48" i="10"/>
  <c r="AA48" i="10"/>
  <c r="AF48" i="10"/>
  <c r="AB47" i="10"/>
  <c r="AC47" i="10"/>
  <c r="AD47" i="10"/>
  <c r="AF47" i="10"/>
  <c r="AE47" i="10"/>
  <c r="AA47" i="10"/>
  <c r="AA46" i="10"/>
  <c r="AC46" i="10"/>
  <c r="AF46" i="10"/>
  <c r="AE46" i="10"/>
  <c r="AD46" i="10"/>
  <c r="AB46" i="10"/>
  <c r="AF45" i="10"/>
  <c r="AD45" i="10"/>
  <c r="AC45" i="10"/>
  <c r="AE45" i="10"/>
  <c r="AB45" i="10"/>
  <c r="AA45" i="10"/>
  <c r="AB44" i="10"/>
  <c r="AC44" i="10"/>
  <c r="AD44" i="10"/>
  <c r="AE44" i="10"/>
  <c r="AA44" i="10"/>
  <c r="AF44" i="10"/>
  <c r="AA43" i="10"/>
  <c r="AD43" i="10"/>
  <c r="AC43" i="10"/>
  <c r="AF43" i="10"/>
  <c r="AE43" i="10"/>
  <c r="AB43" i="10"/>
  <c r="AA42" i="10"/>
  <c r="AF42" i="10"/>
  <c r="AD42" i="10"/>
  <c r="AE42" i="10"/>
  <c r="AB42" i="10"/>
  <c r="AC42" i="10"/>
  <c r="AE41" i="10"/>
  <c r="AD41" i="10"/>
  <c r="AA41" i="10"/>
  <c r="AB41" i="10"/>
  <c r="AF41" i="10"/>
  <c r="AC41" i="10"/>
  <c r="AE40" i="10"/>
  <c r="AD40" i="10"/>
  <c r="AF40" i="10"/>
  <c r="AA40" i="10"/>
  <c r="AB40" i="10"/>
  <c r="AC40" i="10"/>
  <c r="AC39" i="10"/>
  <c r="AE39" i="10"/>
  <c r="AA39" i="10"/>
  <c r="AF39" i="10"/>
  <c r="AD39" i="10"/>
  <c r="AB39" i="10"/>
  <c r="AD38" i="10"/>
  <c r="AE38" i="10"/>
  <c r="AB38" i="10"/>
  <c r="AF38" i="10"/>
  <c r="AA38" i="10"/>
  <c r="AC38" i="10"/>
  <c r="AC37" i="10"/>
  <c r="AA37" i="10"/>
  <c r="AB37" i="10"/>
  <c r="AD37" i="10"/>
  <c r="AF37" i="10"/>
  <c r="AE37" i="10"/>
  <c r="AF36" i="10"/>
  <c r="AD36" i="10"/>
  <c r="AA36" i="10"/>
  <c r="AB36" i="10"/>
  <c r="AE36" i="10"/>
  <c r="AC36" i="10"/>
  <c r="AD35" i="10"/>
  <c r="AC35" i="10"/>
  <c r="AB35" i="10"/>
  <c r="AE35" i="10"/>
  <c r="AA35" i="10"/>
  <c r="AF35" i="10"/>
  <c r="AD34" i="10"/>
  <c r="AA34" i="10"/>
  <c r="AF34" i="10"/>
  <c r="AE34" i="10"/>
  <c r="AB34" i="10"/>
  <c r="AC34" i="10"/>
  <c r="AB33" i="10"/>
  <c r="AE33" i="10"/>
  <c r="AA33" i="10"/>
  <c r="AF33" i="10"/>
  <c r="AC33" i="10"/>
  <c r="AD33" i="10"/>
  <c r="AA32" i="10"/>
  <c r="AD32" i="10"/>
  <c r="AB32" i="10"/>
  <c r="AE32" i="10"/>
  <c r="AF32" i="10"/>
  <c r="AC32" i="10"/>
  <c r="AD31" i="10"/>
  <c r="AE31" i="10"/>
  <c r="AB31" i="10"/>
  <c r="AF31" i="10"/>
  <c r="AA31" i="10"/>
  <c r="AC31" i="10"/>
  <c r="AF30" i="10"/>
  <c r="AC30" i="10"/>
  <c r="AD30" i="10"/>
  <c r="AE30" i="10"/>
  <c r="AA30" i="10"/>
  <c r="AB30" i="10"/>
  <c r="AB29" i="10"/>
  <c r="AC29" i="10"/>
  <c r="AD29" i="10"/>
  <c r="AA29" i="10"/>
  <c r="AF29" i="10"/>
  <c r="AE29" i="10"/>
  <c r="AD28" i="10"/>
  <c r="AC28" i="10"/>
  <c r="AF28" i="10"/>
  <c r="AB28" i="10"/>
  <c r="AA28" i="10"/>
  <c r="AE28" i="10"/>
  <c r="AD27" i="10"/>
  <c r="AF27" i="10"/>
  <c r="AC27" i="10"/>
  <c r="AA27" i="10"/>
  <c r="AB27" i="10"/>
  <c r="AE27" i="10"/>
  <c r="AA26" i="10"/>
  <c r="AB26" i="10"/>
  <c r="AE26" i="10"/>
  <c r="AF26" i="10"/>
  <c r="AC26" i="10"/>
  <c r="AD26" i="10"/>
  <c r="AF25" i="10"/>
  <c r="AD25" i="10"/>
  <c r="AA25" i="10"/>
  <c r="AE25" i="10"/>
  <c r="AB25" i="10"/>
  <c r="AC25" i="10"/>
  <c r="AA24" i="10"/>
  <c r="AD24" i="10"/>
  <c r="AB24" i="10"/>
  <c r="AF24" i="10"/>
  <c r="AE24" i="10"/>
  <c r="AC24" i="10"/>
  <c r="AD23" i="10"/>
  <c r="AF23" i="10"/>
  <c r="AE23" i="10"/>
  <c r="AC23" i="10"/>
  <c r="AA23" i="10"/>
  <c r="AB23" i="10"/>
  <c r="AF22" i="10"/>
  <c r="AB22" i="10"/>
  <c r="AD22" i="10"/>
  <c r="AE22" i="10"/>
  <c r="AA22" i="10"/>
  <c r="AC22" i="10"/>
  <c r="AA21" i="10"/>
  <c r="AB21" i="10"/>
  <c r="AF21" i="10"/>
  <c r="AD21" i="10"/>
  <c r="AE21" i="10"/>
  <c r="AC21" i="10"/>
  <c r="AC20" i="10"/>
  <c r="AF20" i="10"/>
  <c r="AA20" i="10"/>
  <c r="AD20" i="10"/>
  <c r="AB20" i="10"/>
  <c r="AE20" i="10"/>
  <c r="AB19" i="10"/>
  <c r="AE19" i="10"/>
  <c r="AA19" i="10"/>
  <c r="AF19" i="10"/>
  <c r="AD19" i="10"/>
  <c r="AC19" i="10"/>
  <c r="AD18" i="10"/>
  <c r="AA18" i="10"/>
  <c r="AF18" i="10"/>
  <c r="AC18" i="10"/>
  <c r="AB18" i="10"/>
  <c r="AE18" i="10"/>
  <c r="AF17" i="10"/>
  <c r="AA17" i="10"/>
  <c r="AB17" i="10"/>
  <c r="AE17" i="10"/>
  <c r="AC17" i="10"/>
  <c r="AD17" i="10"/>
  <c r="AE16" i="10"/>
  <c r="AC16" i="10"/>
  <c r="AF16" i="10"/>
  <c r="AD16" i="10"/>
  <c r="AB16" i="10"/>
  <c r="AA16" i="10"/>
  <c r="AB15" i="10"/>
  <c r="AA15" i="10"/>
  <c r="AC15" i="10"/>
  <c r="AE15" i="10"/>
  <c r="AF15" i="10"/>
  <c r="AD15" i="10"/>
  <c r="AD14" i="10"/>
  <c r="AB14" i="10"/>
  <c r="AE14" i="10"/>
  <c r="AA14" i="10"/>
  <c r="AF14" i="10"/>
  <c r="AC14" i="10"/>
  <c r="F8" i="7"/>
  <c r="F7" i="7"/>
  <c r="B3" i="6"/>
  <c r="B4" i="6"/>
  <c r="B5" i="6"/>
  <c r="B6" i="6"/>
  <c r="F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A94" i="12"/>
  <c r="B94" i="12" s="1"/>
  <c r="A107" i="12"/>
  <c r="B107" i="12" s="1"/>
  <c r="A118" i="12"/>
  <c r="B118" i="12" s="1"/>
  <c r="A130" i="12"/>
  <c r="B130" i="12" s="1"/>
  <c r="A143" i="12"/>
  <c r="B143" i="12" s="1"/>
  <c r="A155" i="12"/>
  <c r="B155" i="12" s="1"/>
  <c r="A166" i="12"/>
  <c r="B166" i="12" s="1"/>
  <c r="A178" i="12"/>
  <c r="B178" i="12" s="1"/>
  <c r="A191" i="12"/>
  <c r="B191" i="12" s="1"/>
  <c r="A203" i="12"/>
  <c r="B203" i="12" s="1"/>
  <c r="A20" i="12"/>
  <c r="B20" i="12" s="1"/>
  <c r="A35" i="12"/>
  <c r="B35" i="12" s="1"/>
  <c r="A47" i="12"/>
  <c r="B47" i="12" s="1"/>
  <c r="A59" i="12"/>
  <c r="B59" i="12" s="1"/>
  <c r="A84" i="12"/>
  <c r="B84" i="12" s="1"/>
  <c r="A96" i="12"/>
  <c r="B96" i="12" s="1"/>
  <c r="A108" i="12"/>
  <c r="B108" i="12" s="1"/>
  <c r="A120" i="12"/>
  <c r="B120" i="12" s="1"/>
  <c r="A133" i="12"/>
  <c r="B133" i="12" s="1"/>
  <c r="A144" i="12"/>
  <c r="B144" i="12" s="1"/>
  <c r="A156" i="12"/>
  <c r="B156" i="12" s="1"/>
  <c r="A168" i="12"/>
  <c r="B168" i="12" s="1"/>
  <c r="A180" i="12"/>
  <c r="B180" i="12" s="1"/>
  <c r="A192" i="12"/>
  <c r="B192" i="12" s="1"/>
  <c r="A193" i="12"/>
  <c r="B193" i="12" s="1"/>
  <c r="A185" i="12"/>
  <c r="B185" i="12" s="1"/>
  <c r="A173" i="12"/>
  <c r="B173" i="12" s="1"/>
  <c r="A158" i="12"/>
  <c r="B158" i="12" s="1"/>
  <c r="A147" i="12"/>
  <c r="B147" i="12" s="1"/>
  <c r="A134" i="12"/>
  <c r="B134" i="12" s="1"/>
  <c r="A122" i="12"/>
  <c r="B122" i="12" s="1"/>
  <c r="A111" i="12"/>
  <c r="B111" i="12" s="1"/>
  <c r="A101" i="12"/>
  <c r="B101" i="12" s="1"/>
  <c r="A87" i="12"/>
  <c r="B87" i="12" s="1"/>
  <c r="A75" i="12"/>
  <c r="B75" i="12" s="1"/>
  <c r="A65" i="12"/>
  <c r="B65" i="12" s="1"/>
  <c r="A53" i="12"/>
  <c r="B53" i="12" s="1"/>
  <c r="A40" i="12"/>
  <c r="B40" i="12" s="1"/>
  <c r="A29" i="12"/>
  <c r="B29" i="12" s="1"/>
  <c r="A16" i="12"/>
  <c r="B16" i="12" s="1"/>
  <c r="A7" i="12"/>
  <c r="B7" i="12" s="1"/>
  <c r="A199" i="12"/>
  <c r="B199" i="12" s="1"/>
  <c r="A188" i="12"/>
  <c r="B188" i="12" s="1"/>
  <c r="A176" i="12"/>
  <c r="B176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5" i="12"/>
  <c r="B105" i="12" s="1"/>
  <c r="A93" i="12"/>
  <c r="B93" i="12" s="1"/>
  <c r="A81" i="12"/>
  <c r="B81" i="12" s="1"/>
  <c r="A68" i="12"/>
  <c r="B68" i="12" s="1"/>
  <c r="A57" i="12"/>
  <c r="B57" i="12" s="1"/>
  <c r="A48" i="12"/>
  <c r="B48" i="12" s="1"/>
  <c r="A34" i="12"/>
  <c r="B34" i="12" s="1"/>
  <c r="A24" i="12"/>
  <c r="B24" i="12" s="1"/>
  <c r="A196" i="12"/>
  <c r="B196" i="12" s="1"/>
  <c r="A91" i="12"/>
  <c r="B91" i="12" s="1"/>
  <c r="A43" i="12"/>
  <c r="B43" i="12" s="1"/>
  <c r="A117" i="12"/>
  <c r="B117" i="12" s="1"/>
  <c r="A129" i="12"/>
  <c r="B129" i="12" s="1"/>
  <c r="A152" i="12"/>
  <c r="B152" i="12" s="1"/>
  <c r="A162" i="12"/>
  <c r="B162" i="12" s="1"/>
  <c r="A175" i="12"/>
  <c r="B175" i="12" s="1"/>
  <c r="A187" i="12"/>
  <c r="B187" i="12" s="1"/>
  <c r="A200" i="12"/>
  <c r="B200" i="12" s="1"/>
  <c r="A11" i="12"/>
  <c r="B11" i="12" s="1"/>
  <c r="A15" i="12"/>
  <c r="B15" i="12" s="1"/>
  <c r="A27" i="12"/>
  <c r="B27" i="12" s="1"/>
  <c r="A39" i="12"/>
  <c r="B39" i="12" s="1"/>
  <c r="A51" i="12"/>
  <c r="B51" i="12" s="1"/>
  <c r="A64" i="12"/>
  <c r="B64" i="12" s="1"/>
  <c r="A77" i="12"/>
  <c r="B77" i="12" s="1"/>
  <c r="A89" i="12"/>
  <c r="B89" i="12" s="1"/>
  <c r="A99" i="12"/>
  <c r="B99" i="12" s="1"/>
  <c r="A113" i="12"/>
  <c r="B113" i="12" s="1"/>
  <c r="A125" i="12"/>
  <c r="B125" i="12" s="1"/>
  <c r="A137" i="12"/>
  <c r="B137" i="12" s="1"/>
  <c r="A149" i="12"/>
  <c r="B149" i="12" s="1"/>
  <c r="A160" i="12"/>
  <c r="B160" i="12" s="1"/>
  <c r="A174" i="12"/>
  <c r="B174" i="12" s="1"/>
  <c r="A186" i="12"/>
  <c r="B186" i="12" s="1"/>
  <c r="A197" i="12"/>
  <c r="B197" i="12" s="1"/>
  <c r="A31" i="12"/>
  <c r="B31" i="12" s="1"/>
  <c r="A19" i="12"/>
  <c r="B19" i="12" s="1"/>
  <c r="A6" i="12"/>
  <c r="B6" i="12" s="1"/>
  <c r="A13" i="12"/>
  <c r="B13" i="12" s="1"/>
  <c r="A141" i="12"/>
  <c r="B141" i="12" s="1"/>
  <c r="A55" i="12"/>
  <c r="B55" i="12" s="1"/>
  <c r="A190" i="12"/>
  <c r="B190" i="12" s="1"/>
  <c r="A177" i="12"/>
  <c r="B177" i="12" s="1"/>
  <c r="A165" i="12"/>
  <c r="B165" i="12" s="1"/>
  <c r="A153" i="12"/>
  <c r="B153" i="12" s="1"/>
  <c r="A140" i="12"/>
  <c r="B140" i="12" s="1"/>
  <c r="A128" i="12"/>
  <c r="B128" i="12" s="1"/>
  <c r="A115" i="12"/>
  <c r="B115" i="12" s="1"/>
  <c r="A103" i="12"/>
  <c r="B103" i="12" s="1"/>
  <c r="A90" i="12"/>
  <c r="B90" i="12" s="1"/>
  <c r="A78" i="12"/>
  <c r="B78" i="12" s="1"/>
  <c r="A66" i="12"/>
  <c r="B66" i="12" s="1"/>
  <c r="A67" i="12"/>
  <c r="B67" i="12" s="1"/>
  <c r="A22" i="12"/>
  <c r="B22" i="12" s="1"/>
  <c r="A32" i="12"/>
  <c r="B32" i="12" s="1"/>
  <c r="A45" i="12"/>
  <c r="B45" i="12" s="1"/>
  <c r="A4" i="12"/>
  <c r="B4" i="12" s="1"/>
  <c r="A60" i="12"/>
  <c r="B60" i="12" s="1"/>
  <c r="A71" i="12"/>
  <c r="B71" i="12" s="1"/>
  <c r="A83" i="12"/>
  <c r="B83" i="12" s="1"/>
  <c r="A95" i="12"/>
  <c r="B95" i="12" s="1"/>
  <c r="A54" i="12"/>
  <c r="B54" i="12" s="1"/>
  <c r="A42" i="12"/>
  <c r="B42" i="12" s="1"/>
  <c r="A30" i="12"/>
  <c r="B30" i="12" s="1"/>
  <c r="A106" i="12"/>
  <c r="B106" i="12" s="1"/>
  <c r="A119" i="12"/>
  <c r="B119" i="12" s="1"/>
  <c r="A131" i="12"/>
  <c r="B131" i="12" s="1"/>
  <c r="A202" i="12"/>
  <c r="B202" i="12" s="1"/>
  <c r="A142" i="12"/>
  <c r="B142" i="12" s="1"/>
  <c r="A154" i="12"/>
  <c r="B154" i="12" s="1"/>
  <c r="A167" i="12"/>
  <c r="B167" i="12" s="1"/>
  <c r="A179" i="12"/>
  <c r="B179" i="12" s="1"/>
  <c r="A79" i="12"/>
  <c r="B79" i="12" s="1"/>
  <c r="A18" i="12"/>
  <c r="B18" i="12" s="1"/>
  <c r="A8" i="12"/>
  <c r="B8" i="12" s="1"/>
  <c r="A189" i="12"/>
  <c r="B189" i="12" s="1"/>
  <c r="A201" i="12"/>
  <c r="B201" i="12" s="1"/>
  <c r="A21" i="12"/>
  <c r="B21" i="12" s="1"/>
  <c r="A9" i="12"/>
  <c r="B9" i="12" s="1"/>
  <c r="A102" i="12"/>
  <c r="B102" i="12" s="1"/>
  <c r="A194" i="12"/>
  <c r="B194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09" i="12"/>
  <c r="B109" i="12" s="1"/>
  <c r="A97" i="12"/>
  <c r="B97" i="12" s="1"/>
  <c r="A85" i="12"/>
  <c r="B85" i="12" s="1"/>
  <c r="A74" i="12"/>
  <c r="B74" i="12" s="1"/>
  <c r="A61" i="12"/>
  <c r="B61" i="12" s="1"/>
  <c r="A50" i="12"/>
  <c r="B50" i="12" s="1"/>
  <c r="A38" i="12"/>
  <c r="B38" i="12" s="1"/>
  <c r="A25" i="12"/>
  <c r="B25" i="12" s="1"/>
  <c r="A70" i="12"/>
  <c r="B70" i="12" s="1"/>
  <c r="A82" i="12"/>
  <c r="B82" i="12" s="1"/>
  <c r="A36" i="12"/>
  <c r="B36" i="12" s="1"/>
  <c r="A46" i="12"/>
  <c r="B46" i="12" s="1"/>
  <c r="A58" i="12"/>
  <c r="B58" i="12" s="1"/>
  <c r="A12" i="12"/>
  <c r="B12" i="12" s="1"/>
  <c r="A23" i="12"/>
  <c r="B23" i="12" s="1"/>
  <c r="A33" i="12"/>
  <c r="B33" i="12" s="1"/>
  <c r="A44" i="12"/>
  <c r="B44" i="12" s="1"/>
  <c r="A56" i="12"/>
  <c r="B56" i="12" s="1"/>
  <c r="A92" i="12"/>
  <c r="B92" i="12" s="1"/>
  <c r="A104" i="12"/>
  <c r="B104" i="12" s="1"/>
  <c r="A116" i="12"/>
  <c r="B116" i="12" s="1"/>
  <c r="A126" i="12"/>
  <c r="B126" i="12" s="1"/>
  <c r="A136" i="12"/>
  <c r="B136" i="12" s="1"/>
  <c r="A148" i="12"/>
  <c r="B148" i="12" s="1"/>
  <c r="A161" i="12"/>
  <c r="B161" i="12" s="1"/>
  <c r="A172" i="12"/>
  <c r="B172" i="12" s="1"/>
  <c r="A184" i="12"/>
  <c r="B184" i="12" s="1"/>
  <c r="A72" i="12"/>
  <c r="B72" i="12" s="1"/>
  <c r="A69" i="12"/>
  <c r="B69" i="12" s="1"/>
  <c r="A80" i="12"/>
  <c r="B80" i="12" s="1"/>
  <c r="A5" i="12"/>
  <c r="B5" i="12" s="1"/>
  <c r="A17" i="12"/>
  <c r="B17" i="12" s="1"/>
  <c r="A28" i="12"/>
  <c r="B28" i="12" s="1"/>
  <c r="A41" i="12"/>
  <c r="B41" i="12" s="1"/>
  <c r="A52" i="12"/>
  <c r="B52" i="12" s="1"/>
  <c r="A63" i="12"/>
  <c r="B63" i="12" s="1"/>
  <c r="A76" i="12"/>
  <c r="B76" i="12" s="1"/>
  <c r="A88" i="12"/>
  <c r="B88" i="12" s="1"/>
  <c r="A100" i="12"/>
  <c r="B100" i="12" s="1"/>
  <c r="A112" i="12"/>
  <c r="B112" i="12" s="1"/>
  <c r="A124" i="12"/>
  <c r="B124" i="12" s="1"/>
  <c r="A138" i="12"/>
  <c r="B138" i="12" s="1"/>
  <c r="A150" i="12"/>
  <c r="B150" i="12" s="1"/>
  <c r="A163" i="12"/>
  <c r="B163" i="12" s="1"/>
  <c r="A171" i="12"/>
  <c r="B171" i="12" s="1"/>
  <c r="A183" i="12"/>
  <c r="B183" i="12" s="1"/>
  <c r="A195" i="12"/>
  <c r="B195" i="12" s="1"/>
  <c r="A10" i="12"/>
  <c r="B10" i="12" s="1"/>
  <c r="A14" i="12"/>
  <c r="B14" i="12" s="1"/>
  <c r="A26" i="12"/>
  <c r="B26" i="12" s="1"/>
  <c r="A37" i="12"/>
  <c r="B37" i="12" s="1"/>
  <c r="A49" i="12"/>
  <c r="B49" i="12" s="1"/>
  <c r="A62" i="12"/>
  <c r="B62" i="12" s="1"/>
  <c r="A73" i="12"/>
  <c r="B73" i="12" s="1"/>
  <c r="A86" i="12"/>
  <c r="B86" i="12" s="1"/>
  <c r="A98" i="12"/>
  <c r="B98" i="12" s="1"/>
  <c r="A110" i="12"/>
  <c r="B110" i="12" s="1"/>
  <c r="A123" i="12"/>
  <c r="B123" i="12" s="1"/>
  <c r="A135" i="12"/>
  <c r="B135" i="12" s="1"/>
  <c r="A146" i="12"/>
  <c r="B146" i="12" s="1"/>
  <c r="A159" i="12"/>
  <c r="B159" i="12" s="1"/>
  <c r="A170" i="12"/>
  <c r="B170" i="12" s="1"/>
  <c r="A182" i="12"/>
  <c r="B182" i="12" s="1"/>
  <c r="A198" i="12"/>
  <c r="B198" i="12" s="1"/>
  <c r="M93" i="9"/>
  <c r="M92" i="9"/>
  <c r="M91" i="9"/>
  <c r="M90" i="9"/>
  <c r="M89" i="9"/>
  <c r="M79" i="9"/>
  <c r="M80" i="9"/>
  <c r="M74" i="9"/>
  <c r="M75" i="9"/>
  <c r="M69" i="9"/>
  <c r="M70" i="9"/>
  <c r="M71" i="9"/>
  <c r="M64" i="9"/>
  <c r="M65" i="9"/>
  <c r="M59" i="9"/>
  <c r="M60" i="9"/>
  <c r="M54" i="9"/>
  <c r="M55" i="9"/>
  <c r="M49" i="9"/>
  <c r="M50" i="9"/>
  <c r="M53" i="9"/>
  <c r="M29" i="9"/>
  <c r="M30" i="9"/>
  <c r="M31" i="9"/>
  <c r="M24" i="9"/>
  <c r="M25" i="9"/>
  <c r="M15" i="9"/>
  <c r="M14" i="9"/>
  <c r="M10" i="9"/>
  <c r="M9" i="9"/>
  <c r="M84" i="9"/>
  <c r="M85" i="9"/>
  <c r="M88" i="9"/>
  <c r="M87" i="9"/>
  <c r="M86" i="9"/>
  <c r="M81" i="9"/>
  <c r="M82" i="9"/>
  <c r="M83" i="9"/>
  <c r="M76" i="9"/>
  <c r="M78" i="9"/>
  <c r="M77" i="9"/>
  <c r="M72" i="9"/>
  <c r="M73" i="9"/>
  <c r="M67" i="9"/>
  <c r="M66" i="9"/>
  <c r="M68" i="9"/>
  <c r="M62" i="9"/>
  <c r="M63" i="9"/>
  <c r="M61" i="9"/>
  <c r="M58" i="9"/>
  <c r="M57" i="9"/>
  <c r="M56" i="9"/>
  <c r="M52" i="9"/>
  <c r="M51" i="9"/>
  <c r="M46" i="9"/>
  <c r="M48" i="9"/>
  <c r="M47" i="9"/>
  <c r="M45" i="9"/>
  <c r="M41" i="9"/>
  <c r="M43" i="9"/>
  <c r="M40" i="9"/>
  <c r="M42" i="9"/>
  <c r="M38" i="9"/>
  <c r="M35" i="9"/>
  <c r="M37" i="9"/>
  <c r="M36" i="9"/>
  <c r="M33" i="9"/>
  <c r="M32" i="9"/>
  <c r="M27" i="9"/>
  <c r="M26" i="9"/>
  <c r="M28" i="9"/>
  <c r="M22" i="9"/>
  <c r="M23" i="9"/>
  <c r="M20" i="9"/>
  <c r="M21" i="9"/>
  <c r="M17" i="9"/>
  <c r="M16" i="9"/>
  <c r="M18" i="9"/>
  <c r="M11" i="9"/>
  <c r="M12" i="9"/>
  <c r="M13" i="9"/>
  <c r="M7" i="9"/>
  <c r="M5" i="9"/>
  <c r="M8" i="9"/>
  <c r="M6" i="9"/>
  <c r="BA1" i="6"/>
  <c r="AZ1" i="6"/>
  <c r="AY1" i="6"/>
  <c r="AX1" i="6"/>
  <c r="Q58" i="10" l="1"/>
  <c r="Q52" i="10"/>
  <c r="Q43" i="10"/>
  <c r="Q33" i="10"/>
  <c r="Q19" i="10"/>
  <c r="Q30" i="10"/>
  <c r="Q17" i="10"/>
  <c r="Q15" i="10"/>
  <c r="Q16" i="10"/>
  <c r="Q18" i="10"/>
  <c r="Q21" i="10"/>
  <c r="Q27" i="10"/>
  <c r="Q28" i="10"/>
  <c r="Q32" i="10"/>
  <c r="Q35" i="10"/>
  <c r="Q41" i="10"/>
  <c r="Q54" i="10"/>
  <c r="Q51" i="10"/>
  <c r="Q36" i="10"/>
  <c r="Q34" i="10"/>
  <c r="Q64" i="10"/>
  <c r="Q55" i="10"/>
  <c r="Q60" i="10"/>
  <c r="Q75" i="10"/>
  <c r="Q72" i="10"/>
  <c r="Q67" i="10"/>
  <c r="Q62" i="10"/>
  <c r="Q49" i="10"/>
  <c r="Q46" i="10"/>
  <c r="Q73" i="10"/>
  <c r="Q66" i="10"/>
  <c r="Q63" i="10"/>
  <c r="Q23" i="10"/>
  <c r="Q71" i="10"/>
  <c r="Q74" i="10"/>
  <c r="Q37" i="10"/>
  <c r="Q24" i="10"/>
  <c r="Q69" i="10"/>
  <c r="Q53" i="10"/>
  <c r="Q50" i="10"/>
  <c r="Q48" i="10"/>
  <c r="Q45" i="10"/>
  <c r="Q44" i="10"/>
  <c r="Q42" i="10"/>
  <c r="Q39" i="10"/>
  <c r="Q31" i="10"/>
  <c r="Q25" i="10"/>
  <c r="Q22" i="10"/>
  <c r="Q14" i="10"/>
  <c r="Q20" i="10"/>
  <c r="Q29" i="10"/>
  <c r="Q38" i="10"/>
  <c r="Q47" i="10"/>
  <c r="Q57" i="10"/>
  <c r="Q65" i="10"/>
  <c r="J14" i="10"/>
  <c r="R14" i="10"/>
  <c r="S14" i="10" s="1"/>
  <c r="J15" i="10"/>
  <c r="R15" i="10"/>
  <c r="S15" i="10" s="1"/>
  <c r="J16" i="10"/>
  <c r="R16" i="10"/>
  <c r="S16" i="10" s="1"/>
  <c r="J17" i="10"/>
  <c r="R17" i="10"/>
  <c r="S17" i="10" s="1"/>
  <c r="J18" i="10"/>
  <c r="R18" i="10"/>
  <c r="S18" i="10" s="1"/>
  <c r="J19" i="10"/>
  <c r="R19" i="10"/>
  <c r="S19" i="10" s="1"/>
  <c r="J20" i="10"/>
  <c r="R20" i="10"/>
  <c r="S20" i="10" s="1"/>
  <c r="J21" i="10"/>
  <c r="R21" i="10"/>
  <c r="S21" i="10" s="1"/>
  <c r="J22" i="10"/>
  <c r="R22" i="10"/>
  <c r="S22" i="10" s="1"/>
  <c r="J23" i="10"/>
  <c r="R23" i="10"/>
  <c r="S23" i="10" s="1"/>
  <c r="J24" i="10"/>
  <c r="R24" i="10"/>
  <c r="S24" i="10" s="1"/>
  <c r="J25" i="10"/>
  <c r="R25" i="10"/>
  <c r="S25" i="10" s="1"/>
  <c r="J26" i="10"/>
  <c r="R26" i="10"/>
  <c r="S26" i="10" s="1"/>
  <c r="J27" i="10"/>
  <c r="R27" i="10"/>
  <c r="S27" i="10" s="1"/>
  <c r="J28" i="10"/>
  <c r="R28" i="10"/>
  <c r="S28" i="10" s="1"/>
  <c r="J29" i="10"/>
  <c r="R29" i="10"/>
  <c r="S29" i="10" s="1"/>
  <c r="J30" i="10"/>
  <c r="R30" i="10"/>
  <c r="S30" i="10" s="1"/>
  <c r="J31" i="10"/>
  <c r="R31" i="10"/>
  <c r="S31" i="10" s="1"/>
  <c r="J32" i="10"/>
  <c r="R32" i="10"/>
  <c r="S32" i="10" s="1"/>
  <c r="J33" i="10"/>
  <c r="R33" i="10"/>
  <c r="S33" i="10" s="1"/>
  <c r="J34" i="10"/>
  <c r="R34" i="10"/>
  <c r="S34" i="10" s="1"/>
  <c r="J35" i="10"/>
  <c r="R35" i="10"/>
  <c r="S35" i="10" s="1"/>
  <c r="J36" i="10"/>
  <c r="R36" i="10"/>
  <c r="S36" i="10" s="1"/>
  <c r="J37" i="10"/>
  <c r="R37" i="10"/>
  <c r="S37" i="10" s="1"/>
  <c r="J38" i="10"/>
  <c r="R38" i="10"/>
  <c r="S38" i="10" s="1"/>
  <c r="J39" i="10"/>
  <c r="R39" i="10"/>
  <c r="S39" i="10" s="1"/>
  <c r="J40" i="10"/>
  <c r="R40" i="10"/>
  <c r="S40" i="10" s="1"/>
  <c r="J41" i="10"/>
  <c r="R41" i="10"/>
  <c r="S41" i="10" s="1"/>
  <c r="J42" i="10"/>
  <c r="R42" i="10"/>
  <c r="S42" i="10" s="1"/>
  <c r="J43" i="10"/>
  <c r="R43" i="10"/>
  <c r="S43" i="10" s="1"/>
  <c r="J44" i="10"/>
  <c r="R44" i="10"/>
  <c r="S44" i="10" s="1"/>
  <c r="J45" i="10"/>
  <c r="R45" i="10"/>
  <c r="S45" i="10" s="1"/>
  <c r="J46" i="10"/>
  <c r="R46" i="10"/>
  <c r="S46" i="10" s="1"/>
  <c r="J47" i="10"/>
  <c r="R47" i="10"/>
  <c r="S47" i="10" s="1"/>
  <c r="J48" i="10"/>
  <c r="R48" i="10"/>
  <c r="S48" i="10" s="1"/>
  <c r="J49" i="10"/>
  <c r="R49" i="10"/>
  <c r="S49" i="10" s="1"/>
  <c r="J50" i="10"/>
  <c r="R50" i="10"/>
  <c r="S50" i="10" s="1"/>
  <c r="J51" i="10"/>
  <c r="R51" i="10"/>
  <c r="S51" i="10" s="1"/>
  <c r="J52" i="10"/>
  <c r="R52" i="10"/>
  <c r="S52" i="10" s="1"/>
  <c r="J53" i="10"/>
  <c r="R53" i="10"/>
  <c r="S53" i="10" s="1"/>
  <c r="J54" i="10"/>
  <c r="R54" i="10"/>
  <c r="S54" i="10" s="1"/>
  <c r="J55" i="10"/>
  <c r="R55" i="10"/>
  <c r="S55" i="10" s="1"/>
  <c r="J56" i="10"/>
  <c r="R56" i="10"/>
  <c r="S56" i="10" s="1"/>
  <c r="J57" i="10"/>
  <c r="R57" i="10"/>
  <c r="S57" i="10" s="1"/>
  <c r="J58" i="10"/>
  <c r="R58" i="10"/>
  <c r="S58" i="10" s="1"/>
  <c r="J59" i="10"/>
  <c r="R59" i="10"/>
  <c r="S59" i="10" s="1"/>
  <c r="J60" i="10"/>
  <c r="R60" i="10"/>
  <c r="S60" i="10" s="1"/>
  <c r="J61" i="10"/>
  <c r="R61" i="10"/>
  <c r="S61" i="10" s="1"/>
  <c r="J62" i="10"/>
  <c r="R62" i="10"/>
  <c r="S62" i="10" s="1"/>
  <c r="J63" i="10"/>
  <c r="R63" i="10"/>
  <c r="S63" i="10" s="1"/>
  <c r="J64" i="10"/>
  <c r="R64" i="10"/>
  <c r="S64" i="10" s="1"/>
  <c r="J65" i="10"/>
  <c r="R65" i="10"/>
  <c r="S65" i="10" s="1"/>
  <c r="J66" i="10"/>
  <c r="R66" i="10"/>
  <c r="S66" i="10" s="1"/>
  <c r="J67" i="10"/>
  <c r="R67" i="10"/>
  <c r="S67" i="10" s="1"/>
  <c r="J68" i="10"/>
  <c r="R68" i="10"/>
  <c r="S68" i="10" s="1"/>
  <c r="J69" i="10"/>
  <c r="R69" i="10"/>
  <c r="S69" i="10" s="1"/>
  <c r="J70" i="10"/>
  <c r="R70" i="10"/>
  <c r="S70" i="10" s="1"/>
  <c r="J71" i="10"/>
  <c r="R71" i="10"/>
  <c r="S71" i="10" s="1"/>
  <c r="J72" i="10"/>
  <c r="R72" i="10"/>
  <c r="S72" i="10" s="1"/>
  <c r="J73" i="10"/>
  <c r="R73" i="10"/>
  <c r="S73" i="10" s="1"/>
  <c r="J74" i="10"/>
  <c r="R74" i="10"/>
  <c r="S74" i="10" s="1"/>
  <c r="J75" i="10"/>
  <c r="R75" i="10"/>
  <c r="S75" i="10" s="1"/>
  <c r="J76" i="10"/>
  <c r="R76" i="10"/>
  <c r="S76" i="10" s="1"/>
  <c r="J77" i="10"/>
  <c r="R77" i="10"/>
  <c r="S77" i="10" s="1"/>
  <c r="J78" i="10"/>
  <c r="R78" i="10"/>
  <c r="S78" i="10" s="1"/>
  <c r="J79" i="10"/>
  <c r="R79" i="10"/>
  <c r="S79" i="10" s="1"/>
  <c r="J80" i="10"/>
  <c r="R80" i="10"/>
  <c r="S80" i="10" s="1"/>
  <c r="J81" i="10"/>
  <c r="R81" i="10"/>
  <c r="S81" i="10" s="1"/>
  <c r="J82" i="10"/>
  <c r="R82" i="10"/>
  <c r="S82" i="10" s="1"/>
  <c r="J83" i="10"/>
  <c r="R83" i="10"/>
  <c r="S83" i="10" s="1"/>
  <c r="J84" i="10"/>
  <c r="R84" i="10"/>
  <c r="S84" i="10" s="1"/>
  <c r="J85" i="10"/>
  <c r="R85" i="10"/>
  <c r="S85" i="10" s="1"/>
  <c r="J86" i="10"/>
  <c r="R86" i="10"/>
  <c r="S86" i="10" s="1"/>
  <c r="J87" i="10"/>
  <c r="R87" i="10"/>
  <c r="S87" i="10" s="1"/>
  <c r="J88" i="10"/>
  <c r="R88" i="10"/>
  <c r="S88" i="10" s="1"/>
  <c r="J89" i="10"/>
  <c r="R89" i="10"/>
  <c r="S89" i="10" s="1"/>
  <c r="J90" i="10"/>
  <c r="R90" i="10"/>
  <c r="S90" i="10" s="1"/>
  <c r="J91" i="10"/>
  <c r="R91" i="10"/>
  <c r="S91" i="10" s="1"/>
  <c r="J92" i="10"/>
  <c r="R92" i="10"/>
  <c r="S92" i="10" s="1"/>
  <c r="J93" i="10"/>
  <c r="R93" i="10"/>
  <c r="S93" i="10" s="1"/>
  <c r="AB3" i="6"/>
  <c r="C3" i="6"/>
  <c r="F3" i="6"/>
  <c r="F4" i="6"/>
  <c r="AB4" i="6"/>
  <c r="C4" i="6"/>
  <c r="F5" i="6"/>
  <c r="AB5" i="6"/>
  <c r="C5" i="6"/>
  <c r="AB6" i="6"/>
  <c r="C6" i="6"/>
  <c r="AB7" i="6"/>
  <c r="F7" i="6"/>
  <c r="C7" i="6"/>
  <c r="F8" i="6"/>
  <c r="C8" i="6"/>
  <c r="AB8" i="6"/>
  <c r="AB9" i="6"/>
  <c r="C9" i="6"/>
  <c r="F9" i="6"/>
  <c r="C10" i="6"/>
  <c r="AB10" i="6"/>
  <c r="F10" i="6"/>
  <c r="C11" i="6"/>
  <c r="AB11" i="6"/>
  <c r="F11" i="6"/>
  <c r="F12" i="6"/>
  <c r="C12" i="6"/>
  <c r="AB12" i="6"/>
  <c r="AB13" i="6"/>
  <c r="C13" i="6"/>
  <c r="F13" i="6"/>
  <c r="F14" i="6"/>
  <c r="C14" i="6"/>
  <c r="AB14" i="6"/>
  <c r="F15" i="6"/>
  <c r="C15" i="6"/>
  <c r="AB15" i="6"/>
  <c r="AB16" i="6"/>
  <c r="C16" i="6"/>
  <c r="F16" i="6"/>
  <c r="AB17" i="6"/>
  <c r="F17" i="6"/>
  <c r="C17" i="6"/>
  <c r="AB18" i="6"/>
  <c r="F18" i="6"/>
  <c r="C18" i="6"/>
  <c r="AB19" i="6"/>
  <c r="F19" i="6"/>
  <c r="C19" i="6"/>
  <c r="AB20" i="6"/>
  <c r="C20" i="6"/>
  <c r="F20" i="6"/>
  <c r="AB21" i="6"/>
  <c r="F21" i="6"/>
  <c r="C21" i="6"/>
  <c r="AB22" i="6"/>
  <c r="C22" i="6"/>
  <c r="F22" i="6"/>
  <c r="C23" i="6"/>
  <c r="AB23" i="6"/>
  <c r="F23" i="6"/>
  <c r="AB24" i="6"/>
  <c r="F24" i="6"/>
  <c r="C24" i="6"/>
  <c r="C25" i="6"/>
  <c r="AB25" i="6"/>
  <c r="F25" i="6"/>
  <c r="F26" i="6"/>
  <c r="AB26" i="6"/>
  <c r="C26" i="6"/>
  <c r="C27" i="6"/>
  <c r="F27" i="6"/>
  <c r="AB27" i="6"/>
  <c r="AB28" i="6"/>
  <c r="C28" i="6"/>
  <c r="F28" i="6"/>
  <c r="F29" i="6"/>
  <c r="C29" i="6"/>
  <c r="AB29" i="6"/>
  <c r="F30" i="6"/>
  <c r="AB30" i="6"/>
  <c r="C30" i="6"/>
  <c r="AB31" i="6"/>
  <c r="C31" i="6"/>
  <c r="F31" i="6"/>
  <c r="AB32" i="6"/>
  <c r="F32" i="6"/>
  <c r="C32" i="6"/>
  <c r="AB33" i="6"/>
  <c r="C33" i="6"/>
  <c r="F33" i="6"/>
  <c r="C34" i="6"/>
  <c r="F34" i="6"/>
  <c r="AB34" i="6"/>
  <c r="AB35" i="6"/>
  <c r="F35" i="6"/>
  <c r="C35" i="6"/>
  <c r="F36" i="6"/>
  <c r="AB36" i="6"/>
  <c r="C36" i="6"/>
  <c r="C37" i="6"/>
  <c r="F37" i="6"/>
  <c r="AB37" i="6"/>
  <c r="F38" i="6"/>
  <c r="AB38" i="6"/>
  <c r="C38" i="6"/>
  <c r="C39" i="6"/>
  <c r="F39" i="6"/>
  <c r="AB39" i="6"/>
  <c r="AB40" i="6"/>
  <c r="F40" i="6"/>
  <c r="C40" i="6"/>
  <c r="F41" i="6"/>
  <c r="C41" i="6"/>
  <c r="AB41" i="6"/>
  <c r="C42" i="6"/>
  <c r="F42" i="6"/>
  <c r="AB42" i="6"/>
  <c r="F43" i="6"/>
  <c r="AB43" i="6"/>
  <c r="C43" i="6"/>
  <c r="AB44" i="6"/>
  <c r="C44" i="6"/>
  <c r="F44" i="6"/>
  <c r="F45" i="6"/>
  <c r="AB45" i="6"/>
  <c r="C45" i="6"/>
  <c r="C46" i="6"/>
  <c r="F46" i="6"/>
  <c r="AB46" i="6"/>
  <c r="F47" i="6"/>
  <c r="C47" i="6"/>
  <c r="AB47" i="6"/>
  <c r="F48" i="6"/>
  <c r="C48" i="6"/>
  <c r="AB48" i="6"/>
  <c r="C49" i="6"/>
  <c r="AB49" i="6"/>
  <c r="F49" i="6"/>
  <c r="AB50" i="6"/>
  <c r="C50" i="6"/>
  <c r="F50" i="6"/>
  <c r="C51" i="6"/>
  <c r="F51" i="6"/>
  <c r="AB51" i="6"/>
  <c r="C52" i="6"/>
  <c r="F52" i="6"/>
  <c r="AB52" i="6"/>
  <c r="F53" i="6"/>
  <c r="C53" i="6"/>
  <c r="AB53" i="6"/>
  <c r="C54" i="6"/>
  <c r="F54" i="6"/>
  <c r="AB54" i="6"/>
  <c r="F55" i="6"/>
  <c r="AB55" i="6"/>
  <c r="C55" i="6"/>
  <c r="AB56" i="6"/>
  <c r="C56" i="6"/>
  <c r="F56" i="6"/>
  <c r="C57" i="6"/>
  <c r="AB57" i="6"/>
  <c r="F57" i="6"/>
  <c r="C58" i="6"/>
  <c r="F58" i="6"/>
  <c r="AB58" i="6"/>
  <c r="F59" i="6"/>
  <c r="AB59" i="6"/>
  <c r="C59" i="6"/>
  <c r="C60" i="6"/>
  <c r="AB60" i="6"/>
  <c r="F60" i="6"/>
  <c r="AB61" i="6"/>
  <c r="C61" i="6"/>
  <c r="F61" i="6"/>
  <c r="C62" i="6"/>
  <c r="AB62" i="6"/>
  <c r="F62" i="6"/>
  <c r="AB63" i="6"/>
  <c r="F63" i="6"/>
  <c r="C63" i="6"/>
  <c r="F64" i="6"/>
  <c r="C64" i="6"/>
  <c r="AB64" i="6"/>
  <c r="C65" i="6"/>
  <c r="F65" i="6"/>
  <c r="AB65" i="6"/>
  <c r="F66" i="6"/>
  <c r="AB66" i="6"/>
  <c r="C66" i="6"/>
  <c r="AB67" i="6"/>
  <c r="C67" i="6"/>
  <c r="F67" i="6"/>
  <c r="F68" i="6"/>
  <c r="AB68" i="6"/>
  <c r="C68" i="6"/>
  <c r="C69" i="6"/>
  <c r="F69" i="6"/>
  <c r="AB69" i="6"/>
  <c r="C70" i="6"/>
  <c r="F70" i="6"/>
  <c r="AB70" i="6"/>
  <c r="F71" i="6"/>
  <c r="C71" i="6"/>
  <c r="AB71" i="6"/>
  <c r="F72" i="6"/>
  <c r="AB72" i="6"/>
  <c r="C72" i="6"/>
  <c r="AB73" i="6"/>
  <c r="F73" i="6"/>
  <c r="C73" i="6"/>
  <c r="F74" i="6"/>
  <c r="AB74" i="6"/>
  <c r="C74" i="6"/>
  <c r="AB75" i="6"/>
  <c r="F75" i="6"/>
  <c r="C75" i="6"/>
  <c r="C76" i="6"/>
  <c r="F76" i="6"/>
  <c r="AB76" i="6"/>
  <c r="F77" i="6"/>
  <c r="C77" i="6"/>
  <c r="AB77" i="6"/>
  <c r="C78" i="6"/>
  <c r="F78" i="6"/>
  <c r="AB78" i="6"/>
  <c r="F79" i="6"/>
  <c r="C79" i="6"/>
  <c r="AB79" i="6"/>
  <c r="F80" i="6"/>
  <c r="AB80" i="6"/>
  <c r="C80" i="6"/>
  <c r="AB81" i="6"/>
  <c r="C81" i="6"/>
  <c r="F81" i="6"/>
  <c r="C82" i="6"/>
  <c r="AB82" i="6"/>
  <c r="F82" i="6"/>
  <c r="AB83" i="6"/>
  <c r="F83" i="6"/>
  <c r="C83" i="6"/>
  <c r="AB84" i="6"/>
  <c r="F84" i="6"/>
  <c r="C84" i="6"/>
  <c r="F85" i="6"/>
  <c r="AB85" i="6"/>
  <c r="C85" i="6"/>
  <c r="AB86" i="6"/>
  <c r="F86" i="6"/>
  <c r="C86" i="6"/>
  <c r="C87" i="6"/>
  <c r="AB87" i="6"/>
  <c r="F87" i="6"/>
  <c r="AB88" i="6"/>
  <c r="C88" i="6"/>
  <c r="F88" i="6"/>
  <c r="AB89" i="6"/>
  <c r="F89" i="6"/>
  <c r="C89" i="6"/>
  <c r="C90" i="6"/>
  <c r="F90" i="6"/>
  <c r="AB90" i="6"/>
  <c r="C91" i="6"/>
  <c r="AB91" i="6"/>
  <c r="F91" i="6"/>
  <c r="F92" i="6"/>
  <c r="AB92" i="6"/>
  <c r="C92" i="6"/>
  <c r="C93" i="6"/>
  <c r="F93" i="6"/>
  <c r="AB93" i="6"/>
  <c r="F94" i="6"/>
  <c r="C94" i="6"/>
  <c r="AB94" i="6"/>
  <c r="AB95" i="6"/>
  <c r="C95" i="6"/>
  <c r="F95" i="6"/>
  <c r="AB96" i="6"/>
  <c r="C96" i="6"/>
  <c r="F96" i="6"/>
  <c r="AB97" i="6"/>
  <c r="C97" i="6"/>
  <c r="F97" i="6"/>
  <c r="AB98" i="6"/>
  <c r="C98" i="6"/>
  <c r="F98" i="6"/>
  <c r="C99" i="6"/>
  <c r="F99" i="6"/>
  <c r="AB99" i="6"/>
  <c r="C100" i="6"/>
  <c r="F100" i="6"/>
  <c r="AB100" i="6"/>
  <c r="AB101" i="6"/>
  <c r="C101" i="6"/>
  <c r="F101" i="6"/>
  <c r="C102" i="6"/>
  <c r="F102" i="6"/>
  <c r="AB102" i="6"/>
  <c r="C103" i="6"/>
  <c r="F103" i="6"/>
  <c r="AB103" i="6"/>
  <c r="AB104" i="6"/>
  <c r="C104" i="6"/>
  <c r="F104" i="6"/>
  <c r="F105" i="6"/>
  <c r="C105" i="6"/>
  <c r="AB105" i="6"/>
  <c r="F106" i="6"/>
  <c r="C106" i="6"/>
  <c r="AB106" i="6"/>
  <c r="F107" i="6"/>
  <c r="C107" i="6"/>
  <c r="AB107" i="6"/>
  <c r="F108" i="6"/>
  <c r="C108" i="6"/>
  <c r="AB108" i="6"/>
  <c r="F109" i="6"/>
  <c r="AB109" i="6"/>
  <c r="C109" i="6"/>
  <c r="F110" i="6"/>
  <c r="AB110" i="6"/>
  <c r="C110" i="6"/>
  <c r="C111" i="6"/>
  <c r="F111" i="6"/>
  <c r="AB111" i="6"/>
  <c r="AB112" i="6"/>
  <c r="F112" i="6"/>
  <c r="C112" i="6"/>
  <c r="C113" i="6"/>
  <c r="AB113" i="6"/>
  <c r="F113" i="6"/>
  <c r="AB114" i="6"/>
  <c r="F114" i="6"/>
  <c r="C114" i="6"/>
  <c r="AB115" i="6"/>
  <c r="C115" i="6"/>
  <c r="F115" i="6"/>
  <c r="F116" i="6"/>
  <c r="AB116" i="6"/>
  <c r="C116" i="6"/>
  <c r="C117" i="6"/>
  <c r="F117" i="6"/>
  <c r="AB117" i="6"/>
  <c r="AB118" i="6"/>
  <c r="F118" i="6"/>
  <c r="C118" i="6"/>
  <c r="C119" i="6"/>
  <c r="AB119" i="6"/>
  <c r="F119" i="6"/>
  <c r="AB120" i="6"/>
  <c r="F120" i="6"/>
  <c r="C120" i="6"/>
  <c r="AB121" i="6"/>
  <c r="F121" i="6"/>
  <c r="C121" i="6"/>
  <c r="AB122" i="6"/>
  <c r="C122" i="6"/>
  <c r="F122" i="6"/>
  <c r="F123" i="6"/>
  <c r="AB123" i="6"/>
  <c r="C123" i="6"/>
  <c r="F124" i="6"/>
  <c r="AB124" i="6"/>
  <c r="C124" i="6"/>
  <c r="AB125" i="6"/>
  <c r="C125" i="6"/>
  <c r="F125" i="6"/>
  <c r="F126" i="6"/>
  <c r="AB126" i="6"/>
  <c r="C126" i="6"/>
  <c r="C127" i="6"/>
  <c r="F127" i="6"/>
  <c r="AB127" i="6"/>
  <c r="F128" i="6"/>
  <c r="AB128" i="6"/>
  <c r="C128" i="6"/>
  <c r="C129" i="6"/>
  <c r="AB129" i="6"/>
  <c r="F129" i="6"/>
  <c r="AB130" i="6"/>
  <c r="F130" i="6"/>
  <c r="C130" i="6"/>
  <c r="F131" i="6"/>
  <c r="C131" i="6"/>
  <c r="AB131" i="6"/>
  <c r="C132" i="6"/>
  <c r="F132" i="6"/>
  <c r="AB132" i="6"/>
  <c r="C133" i="6"/>
  <c r="AB133" i="6"/>
  <c r="F133" i="6"/>
  <c r="C134" i="6"/>
  <c r="F134" i="6"/>
  <c r="AB134" i="6"/>
  <c r="AB135" i="6"/>
  <c r="C135" i="6"/>
  <c r="F135" i="6"/>
  <c r="F136" i="6"/>
  <c r="AB136" i="6"/>
  <c r="C136" i="6"/>
  <c r="AB137" i="6"/>
  <c r="F137" i="6"/>
  <c r="C137" i="6"/>
  <c r="C138" i="6"/>
  <c r="AB138" i="6"/>
  <c r="F138" i="6"/>
  <c r="AB139" i="6"/>
  <c r="F139" i="6"/>
  <c r="C139" i="6"/>
  <c r="F140" i="6"/>
  <c r="AB140" i="6"/>
  <c r="C140" i="6"/>
  <c r="F141" i="6"/>
  <c r="AB141" i="6"/>
  <c r="C141" i="6"/>
  <c r="F142" i="6"/>
  <c r="C142" i="6"/>
  <c r="AB142" i="6"/>
  <c r="C143" i="6"/>
  <c r="D143" i="6" s="1"/>
  <c r="E143" i="6" s="1"/>
  <c r="F143" i="6"/>
  <c r="AB143" i="6"/>
  <c r="F144" i="6"/>
  <c r="C144" i="6"/>
  <c r="AB144" i="6"/>
  <c r="F145" i="6"/>
  <c r="C145" i="6"/>
  <c r="AB145" i="6"/>
  <c r="AB146" i="6"/>
  <c r="F146" i="6"/>
  <c r="C146" i="6"/>
  <c r="F147" i="6"/>
  <c r="C147" i="6"/>
  <c r="AB147" i="6"/>
  <c r="F148" i="6"/>
  <c r="C148" i="6"/>
  <c r="AB148" i="6"/>
  <c r="F149" i="6"/>
  <c r="C149" i="6"/>
  <c r="AB149" i="6"/>
  <c r="C150" i="6"/>
  <c r="F150" i="6"/>
  <c r="AB150" i="6"/>
  <c r="C151" i="6"/>
  <c r="AB151" i="6"/>
  <c r="F151" i="6"/>
  <c r="F152" i="6"/>
  <c r="AB152" i="6"/>
  <c r="C152" i="6"/>
  <c r="AB153" i="6"/>
  <c r="F153" i="6"/>
  <c r="C153" i="6"/>
  <c r="F154" i="6"/>
  <c r="AB154" i="6"/>
  <c r="C154" i="6"/>
  <c r="D154" i="6" s="1"/>
  <c r="E154" i="6" s="1"/>
  <c r="AB155" i="6"/>
  <c r="F155" i="6"/>
  <c r="C155" i="6"/>
  <c r="C156" i="6"/>
  <c r="AB156" i="6"/>
  <c r="F156" i="6"/>
  <c r="AB157" i="6"/>
  <c r="F157" i="6"/>
  <c r="C157" i="6"/>
  <c r="C158" i="6"/>
  <c r="F158" i="6"/>
  <c r="AB158" i="6"/>
  <c r="C159" i="6"/>
  <c r="D159" i="6" s="1"/>
  <c r="E159" i="6" s="1"/>
  <c r="AB159" i="6"/>
  <c r="F159" i="6"/>
  <c r="C160" i="6"/>
  <c r="D160" i="6" s="1"/>
  <c r="E160" i="6" s="1"/>
  <c r="F160" i="6"/>
  <c r="AB160" i="6"/>
  <c r="F161" i="6"/>
  <c r="AB161" i="6"/>
  <c r="C161" i="6"/>
  <c r="D161" i="6" s="1"/>
  <c r="E161" i="6" s="1"/>
  <c r="C162" i="6"/>
  <c r="D162" i="6" s="1"/>
  <c r="E162" i="6" s="1"/>
  <c r="AB162" i="6"/>
  <c r="F162" i="6"/>
  <c r="C163" i="6"/>
  <c r="AB163" i="6"/>
  <c r="F163" i="6"/>
  <c r="AB164" i="6"/>
  <c r="C164" i="6"/>
  <c r="F164" i="6"/>
  <c r="F165" i="6"/>
  <c r="AB165" i="6"/>
  <c r="C165" i="6"/>
  <c r="AB166" i="6"/>
  <c r="F166" i="6"/>
  <c r="C166" i="6"/>
  <c r="D166" i="6" s="1"/>
  <c r="E166" i="6" s="1"/>
  <c r="F167" i="6"/>
  <c r="AB167" i="6"/>
  <c r="C167" i="6"/>
  <c r="C168" i="6"/>
  <c r="AB168" i="6"/>
  <c r="F168" i="6"/>
  <c r="C169" i="6"/>
  <c r="D169" i="6" s="1"/>
  <c r="E169" i="6" s="1"/>
  <c r="AB169" i="6"/>
  <c r="F169" i="6"/>
  <c r="AB170" i="6"/>
  <c r="F170" i="6"/>
  <c r="C170" i="6"/>
  <c r="D170" i="6" s="1"/>
  <c r="E170" i="6" s="1"/>
  <c r="F171" i="6"/>
  <c r="AB171" i="6"/>
  <c r="C171" i="6"/>
  <c r="D171" i="6" s="1"/>
  <c r="E171" i="6" s="1"/>
  <c r="C172" i="6"/>
  <c r="D172" i="6" s="1"/>
  <c r="E172" i="6" s="1"/>
  <c r="F172" i="6"/>
  <c r="AB172" i="6"/>
  <c r="C173" i="6"/>
  <c r="F173" i="6"/>
  <c r="AB173" i="6"/>
  <c r="AB174" i="6"/>
  <c r="F174" i="6"/>
  <c r="C174" i="6"/>
  <c r="AB175" i="6"/>
  <c r="F175" i="6"/>
  <c r="C175" i="6"/>
  <c r="D175" i="6" s="1"/>
  <c r="E175" i="6" s="1"/>
  <c r="C176" i="6"/>
  <c r="D176" i="6" s="1"/>
  <c r="E176" i="6" s="1"/>
  <c r="AB176" i="6"/>
  <c r="F176" i="6"/>
  <c r="C177" i="6"/>
  <c r="D177" i="6" s="1"/>
  <c r="E177" i="6" s="1"/>
  <c r="F177" i="6"/>
  <c r="AB177" i="6"/>
  <c r="AB178" i="6"/>
  <c r="F178" i="6"/>
  <c r="C178" i="6"/>
  <c r="D178" i="6" s="1"/>
  <c r="E178" i="6" s="1"/>
  <c r="F179" i="6"/>
  <c r="AB179" i="6"/>
  <c r="C179" i="6"/>
  <c r="AB180" i="6"/>
  <c r="F180" i="6"/>
  <c r="C180" i="6"/>
  <c r="D180" i="6" s="1"/>
  <c r="E180" i="6" s="1"/>
  <c r="AB181" i="6"/>
  <c r="F181" i="6"/>
  <c r="C181" i="6"/>
  <c r="D181" i="6" s="1"/>
  <c r="E181" i="6" s="1"/>
  <c r="C182" i="6"/>
  <c r="AB182" i="6"/>
  <c r="F182" i="6"/>
  <c r="G8" i="7" l="1"/>
  <c r="G7" i="7"/>
  <c r="D165" i="6"/>
  <c r="D157" i="6"/>
  <c r="D174" i="6"/>
  <c r="D163" i="6"/>
  <c r="D158" i="6"/>
  <c r="D182" i="6"/>
  <c r="D173" i="6"/>
  <c r="D155" i="6"/>
  <c r="D164" i="6"/>
  <c r="D167" i="6"/>
  <c r="D179" i="6"/>
  <c r="D168" i="6"/>
  <c r="D156" i="6"/>
  <c r="D144" i="6"/>
  <c r="Q143" i="6"/>
  <c r="R143" i="6"/>
  <c r="S143" i="6"/>
  <c r="T143" i="6"/>
  <c r="U143" i="6"/>
  <c r="V143" i="6"/>
  <c r="W143" i="6"/>
  <c r="X143" i="6"/>
  <c r="Y143" i="6"/>
  <c r="Z143" i="6"/>
  <c r="AA143" i="6"/>
  <c r="AM143" i="6"/>
  <c r="AN143" i="6"/>
  <c r="AO143" i="6"/>
  <c r="AP143" i="6"/>
  <c r="AQ143" i="6"/>
  <c r="AR143" i="6"/>
  <c r="AS143" i="6"/>
  <c r="AT143" i="6"/>
  <c r="AU143" i="6"/>
  <c r="AV143" i="6"/>
  <c r="AW143" i="6"/>
  <c r="G143" i="6"/>
  <c r="H143" i="6"/>
  <c r="K143" i="6"/>
  <c r="L143" i="6"/>
  <c r="M143" i="6"/>
  <c r="N143" i="6"/>
  <c r="O143" i="6"/>
  <c r="P143" i="6"/>
  <c r="AC143" i="6"/>
  <c r="AD143" i="6"/>
  <c r="AG143" i="6"/>
  <c r="AH143" i="6"/>
  <c r="AI143" i="6"/>
  <c r="AJ143" i="6"/>
  <c r="AK143" i="6"/>
  <c r="AL143" i="6"/>
  <c r="Q175" i="6"/>
  <c r="R175" i="6"/>
  <c r="S175" i="6"/>
  <c r="T175" i="6"/>
  <c r="U175" i="6"/>
  <c r="V175" i="6"/>
  <c r="W175" i="6"/>
  <c r="X175" i="6"/>
  <c r="Y175" i="6"/>
  <c r="Z175" i="6"/>
  <c r="AA175" i="6"/>
  <c r="AM175" i="6"/>
  <c r="AN175" i="6"/>
  <c r="AO175" i="6"/>
  <c r="AP175" i="6"/>
  <c r="AQ175" i="6"/>
  <c r="AR175" i="6"/>
  <c r="AS175" i="6"/>
  <c r="AT175" i="6"/>
  <c r="AU175" i="6"/>
  <c r="AV175" i="6"/>
  <c r="AW175" i="6"/>
  <c r="G175" i="6"/>
  <c r="H175" i="6"/>
  <c r="K175" i="6"/>
  <c r="L175" i="6"/>
  <c r="M175" i="6"/>
  <c r="N175" i="6"/>
  <c r="O175" i="6"/>
  <c r="P175" i="6"/>
  <c r="AC175" i="6"/>
  <c r="AD175" i="6"/>
  <c r="AG175" i="6"/>
  <c r="AH175" i="6"/>
  <c r="AI175" i="6"/>
  <c r="AJ175" i="6"/>
  <c r="AK175" i="6"/>
  <c r="AL175" i="6"/>
  <c r="Q154" i="6"/>
  <c r="R154" i="6"/>
  <c r="S154" i="6"/>
  <c r="T154" i="6"/>
  <c r="U154" i="6"/>
  <c r="V154" i="6"/>
  <c r="W154" i="6"/>
  <c r="X154" i="6"/>
  <c r="Y154" i="6"/>
  <c r="Z154" i="6"/>
  <c r="AA154" i="6"/>
  <c r="AM154" i="6"/>
  <c r="AN154" i="6"/>
  <c r="AO154" i="6"/>
  <c r="AP154" i="6"/>
  <c r="AQ154" i="6"/>
  <c r="AR154" i="6"/>
  <c r="AS154" i="6"/>
  <c r="AT154" i="6"/>
  <c r="AU154" i="6"/>
  <c r="AV154" i="6"/>
  <c r="AW154" i="6"/>
  <c r="G154" i="6"/>
  <c r="H154" i="6"/>
  <c r="K154" i="6"/>
  <c r="L154" i="6"/>
  <c r="M154" i="6"/>
  <c r="N154" i="6"/>
  <c r="O154" i="6"/>
  <c r="P154" i="6"/>
  <c r="AC154" i="6"/>
  <c r="AD154" i="6"/>
  <c r="AG154" i="6"/>
  <c r="AH154" i="6"/>
  <c r="AI154" i="6"/>
  <c r="AJ154" i="6"/>
  <c r="AK154" i="6"/>
  <c r="AL154" i="6"/>
  <c r="Q166" i="6"/>
  <c r="R166" i="6"/>
  <c r="S166" i="6"/>
  <c r="T166" i="6"/>
  <c r="U166" i="6"/>
  <c r="V166" i="6"/>
  <c r="W166" i="6"/>
  <c r="X166" i="6"/>
  <c r="Y166" i="6"/>
  <c r="Z166" i="6"/>
  <c r="AA166" i="6"/>
  <c r="AM166" i="6"/>
  <c r="AN166" i="6"/>
  <c r="AO166" i="6"/>
  <c r="AP166" i="6"/>
  <c r="AQ166" i="6"/>
  <c r="AR166" i="6"/>
  <c r="AS166" i="6"/>
  <c r="AT166" i="6"/>
  <c r="AU166" i="6"/>
  <c r="AV166" i="6"/>
  <c r="AW166" i="6"/>
  <c r="G166" i="6"/>
  <c r="H166" i="6"/>
  <c r="K166" i="6"/>
  <c r="L166" i="6"/>
  <c r="M166" i="6"/>
  <c r="N166" i="6"/>
  <c r="O166" i="6"/>
  <c r="P166" i="6"/>
  <c r="AC166" i="6"/>
  <c r="AD166" i="6"/>
  <c r="AG166" i="6"/>
  <c r="AH166" i="6"/>
  <c r="AI166" i="6"/>
  <c r="AJ166" i="6"/>
  <c r="AK166" i="6"/>
  <c r="AL166" i="6"/>
  <c r="G176" i="6"/>
  <c r="H176" i="6"/>
  <c r="K176" i="6"/>
  <c r="L176" i="6"/>
  <c r="M176" i="6"/>
  <c r="N176" i="6"/>
  <c r="O176" i="6"/>
  <c r="P176" i="6"/>
  <c r="AC176" i="6"/>
  <c r="AD176" i="6"/>
  <c r="AG176" i="6"/>
  <c r="AH176" i="6"/>
  <c r="AI176" i="6"/>
  <c r="AJ176" i="6"/>
  <c r="AK176" i="6"/>
  <c r="AL176" i="6"/>
  <c r="Q176" i="6"/>
  <c r="R176" i="6"/>
  <c r="S176" i="6"/>
  <c r="T176" i="6"/>
  <c r="U176" i="6"/>
  <c r="V176" i="6"/>
  <c r="W176" i="6"/>
  <c r="X176" i="6"/>
  <c r="Y176" i="6"/>
  <c r="Z176" i="6"/>
  <c r="AA176" i="6"/>
  <c r="AM176" i="6"/>
  <c r="AN176" i="6"/>
  <c r="AO176" i="6"/>
  <c r="AP176" i="6"/>
  <c r="AQ176" i="6"/>
  <c r="AR176" i="6"/>
  <c r="AS176" i="6"/>
  <c r="AT176" i="6"/>
  <c r="AU176" i="6"/>
  <c r="AV176" i="6"/>
  <c r="AW176" i="6"/>
  <c r="Q159" i="6"/>
  <c r="R159" i="6"/>
  <c r="S159" i="6"/>
  <c r="T159" i="6"/>
  <c r="U159" i="6"/>
  <c r="V159" i="6"/>
  <c r="W159" i="6"/>
  <c r="X159" i="6"/>
  <c r="Y159" i="6"/>
  <c r="Z159" i="6"/>
  <c r="AA159" i="6"/>
  <c r="AM159" i="6"/>
  <c r="AN159" i="6"/>
  <c r="AO159" i="6"/>
  <c r="AP159" i="6"/>
  <c r="AQ159" i="6"/>
  <c r="AR159" i="6"/>
  <c r="AS159" i="6"/>
  <c r="AT159" i="6"/>
  <c r="AU159" i="6"/>
  <c r="AV159" i="6"/>
  <c r="AW159" i="6"/>
  <c r="G159" i="6"/>
  <c r="H159" i="6"/>
  <c r="K159" i="6"/>
  <c r="L159" i="6"/>
  <c r="M159" i="6"/>
  <c r="N159" i="6"/>
  <c r="O159" i="6"/>
  <c r="P159" i="6"/>
  <c r="AC159" i="6"/>
  <c r="AD159" i="6"/>
  <c r="AG159" i="6"/>
  <c r="AH159" i="6"/>
  <c r="AI159" i="6"/>
  <c r="AJ159" i="6"/>
  <c r="AK159" i="6"/>
  <c r="AL159" i="6"/>
  <c r="Q171" i="6"/>
  <c r="R171" i="6"/>
  <c r="S171" i="6"/>
  <c r="T171" i="6"/>
  <c r="U171" i="6"/>
  <c r="V171" i="6"/>
  <c r="W171" i="6"/>
  <c r="X171" i="6"/>
  <c r="Y171" i="6"/>
  <c r="Z171" i="6"/>
  <c r="AA171" i="6"/>
  <c r="AM171" i="6"/>
  <c r="AN171" i="6"/>
  <c r="AO171" i="6"/>
  <c r="AP171" i="6"/>
  <c r="AQ171" i="6"/>
  <c r="AR171" i="6"/>
  <c r="AS171" i="6"/>
  <c r="AT171" i="6"/>
  <c r="AU171" i="6"/>
  <c r="AV171" i="6"/>
  <c r="AW171" i="6"/>
  <c r="G171" i="6"/>
  <c r="H171" i="6"/>
  <c r="K171" i="6"/>
  <c r="L171" i="6"/>
  <c r="M171" i="6"/>
  <c r="N171" i="6"/>
  <c r="O171" i="6"/>
  <c r="P171" i="6"/>
  <c r="AC171" i="6"/>
  <c r="AD171" i="6"/>
  <c r="AG171" i="6"/>
  <c r="AH171" i="6"/>
  <c r="AI171" i="6"/>
  <c r="AJ171" i="6"/>
  <c r="AK171" i="6"/>
  <c r="AL171" i="6"/>
  <c r="Q170" i="6"/>
  <c r="R170" i="6"/>
  <c r="S170" i="6"/>
  <c r="T170" i="6"/>
  <c r="U170" i="6"/>
  <c r="V170" i="6"/>
  <c r="W170" i="6"/>
  <c r="X170" i="6"/>
  <c r="Y170" i="6"/>
  <c r="Z170" i="6"/>
  <c r="AA170" i="6"/>
  <c r="AM170" i="6"/>
  <c r="AN170" i="6"/>
  <c r="AO170" i="6"/>
  <c r="AP170" i="6"/>
  <c r="AQ170" i="6"/>
  <c r="AR170" i="6"/>
  <c r="AS170" i="6"/>
  <c r="AT170" i="6"/>
  <c r="AU170" i="6"/>
  <c r="AV170" i="6"/>
  <c r="AW170" i="6"/>
  <c r="G170" i="6"/>
  <c r="H170" i="6"/>
  <c r="K170" i="6"/>
  <c r="L170" i="6"/>
  <c r="M170" i="6"/>
  <c r="N170" i="6"/>
  <c r="O170" i="6"/>
  <c r="P170" i="6"/>
  <c r="AC170" i="6"/>
  <c r="AD170" i="6"/>
  <c r="AG170" i="6"/>
  <c r="AH170" i="6"/>
  <c r="AI170" i="6"/>
  <c r="AJ170" i="6"/>
  <c r="AK170" i="6"/>
  <c r="AL170" i="6"/>
  <c r="R180" i="6"/>
  <c r="X180" i="6"/>
  <c r="AN180" i="6"/>
  <c r="AQ180" i="6"/>
  <c r="AU180" i="6"/>
  <c r="Q180" i="6"/>
  <c r="S180" i="6"/>
  <c r="U180" i="6"/>
  <c r="V180" i="6"/>
  <c r="Y180" i="6"/>
  <c r="AA180" i="6"/>
  <c r="AM180" i="6"/>
  <c r="AP180" i="6"/>
  <c r="AS180" i="6"/>
  <c r="AV180" i="6"/>
  <c r="T180" i="6"/>
  <c r="W180" i="6"/>
  <c r="Z180" i="6"/>
  <c r="AO180" i="6"/>
  <c r="AR180" i="6"/>
  <c r="AT180" i="6"/>
  <c r="AW180" i="6"/>
  <c r="L180" i="6"/>
  <c r="P180" i="6"/>
  <c r="G180" i="6"/>
  <c r="N180" i="6"/>
  <c r="H180" i="6"/>
  <c r="K180" i="6"/>
  <c r="M180" i="6"/>
  <c r="O180" i="6"/>
  <c r="AG180" i="6"/>
  <c r="AJ180" i="6"/>
  <c r="AL180" i="6"/>
  <c r="AC180" i="6"/>
  <c r="AI180" i="6"/>
  <c r="AD180" i="6"/>
  <c r="AH180" i="6"/>
  <c r="AK180" i="6"/>
  <c r="Q160" i="6"/>
  <c r="R160" i="6"/>
  <c r="S160" i="6"/>
  <c r="T160" i="6"/>
  <c r="U160" i="6"/>
  <c r="V160" i="6"/>
  <c r="W160" i="6"/>
  <c r="X160" i="6"/>
  <c r="Y160" i="6"/>
  <c r="Z160" i="6"/>
  <c r="AA160" i="6"/>
  <c r="AM160" i="6"/>
  <c r="AN160" i="6"/>
  <c r="AO160" i="6"/>
  <c r="AP160" i="6"/>
  <c r="AQ160" i="6"/>
  <c r="AR160" i="6"/>
  <c r="AS160" i="6"/>
  <c r="AT160" i="6"/>
  <c r="AU160" i="6"/>
  <c r="AV160" i="6"/>
  <c r="AW160" i="6"/>
  <c r="G160" i="6"/>
  <c r="H160" i="6"/>
  <c r="K160" i="6"/>
  <c r="L160" i="6"/>
  <c r="M160" i="6"/>
  <c r="N160" i="6"/>
  <c r="O160" i="6"/>
  <c r="P160" i="6"/>
  <c r="AC160" i="6"/>
  <c r="AD160" i="6"/>
  <c r="AG160" i="6"/>
  <c r="AH160" i="6"/>
  <c r="AI160" i="6"/>
  <c r="AJ160" i="6"/>
  <c r="AK160" i="6"/>
  <c r="AL160" i="6"/>
  <c r="AC177" i="6"/>
  <c r="AD177" i="6"/>
  <c r="AG177" i="6"/>
  <c r="AJ177" i="6"/>
  <c r="AK177" i="6"/>
  <c r="AL177" i="6"/>
  <c r="AH177" i="6"/>
  <c r="AI177" i="6"/>
  <c r="R177" i="6"/>
  <c r="T177" i="6"/>
  <c r="V177" i="6"/>
  <c r="X177" i="6"/>
  <c r="Z177" i="6"/>
  <c r="AN177" i="6"/>
  <c r="AO177" i="6"/>
  <c r="AQ177" i="6"/>
  <c r="AS177" i="6"/>
  <c r="AU177" i="6"/>
  <c r="AW177" i="6"/>
  <c r="Q177" i="6"/>
  <c r="S177" i="6"/>
  <c r="U177" i="6"/>
  <c r="W177" i="6"/>
  <c r="Y177" i="6"/>
  <c r="AA177" i="6"/>
  <c r="AM177" i="6"/>
  <c r="AP177" i="6"/>
  <c r="AR177" i="6"/>
  <c r="AT177" i="6"/>
  <c r="AV177" i="6"/>
  <c r="L177" i="6"/>
  <c r="O177" i="6"/>
  <c r="G177" i="6"/>
  <c r="H177" i="6"/>
  <c r="K177" i="6"/>
  <c r="M177" i="6"/>
  <c r="N177" i="6"/>
  <c r="P177" i="6"/>
  <c r="Q162" i="6"/>
  <c r="R162" i="6"/>
  <c r="S162" i="6"/>
  <c r="T162" i="6"/>
  <c r="U162" i="6"/>
  <c r="V162" i="6"/>
  <c r="W162" i="6"/>
  <c r="X162" i="6"/>
  <c r="Y162" i="6"/>
  <c r="Z162" i="6"/>
  <c r="AA162" i="6"/>
  <c r="AM162" i="6"/>
  <c r="AN162" i="6"/>
  <c r="AO162" i="6"/>
  <c r="AP162" i="6"/>
  <c r="AQ162" i="6"/>
  <c r="AR162" i="6"/>
  <c r="AS162" i="6"/>
  <c r="AT162" i="6"/>
  <c r="AU162" i="6"/>
  <c r="AV162" i="6"/>
  <c r="AW162" i="6"/>
  <c r="G162" i="6"/>
  <c r="H162" i="6"/>
  <c r="K162" i="6"/>
  <c r="L162" i="6"/>
  <c r="M162" i="6"/>
  <c r="N162" i="6"/>
  <c r="O162" i="6"/>
  <c r="P162" i="6"/>
  <c r="AC162" i="6"/>
  <c r="AD162" i="6"/>
  <c r="AG162" i="6"/>
  <c r="AH162" i="6"/>
  <c r="AI162" i="6"/>
  <c r="AJ162" i="6"/>
  <c r="AK162" i="6"/>
  <c r="AL162" i="6"/>
  <c r="AH181" i="6"/>
  <c r="AK181" i="6"/>
  <c r="AL181" i="6"/>
  <c r="AD181" i="6"/>
  <c r="AG181" i="6"/>
  <c r="AI181" i="6"/>
  <c r="AC181" i="6"/>
  <c r="AJ181" i="6"/>
  <c r="M181" i="6"/>
  <c r="P181" i="6"/>
  <c r="L181" i="6"/>
  <c r="G181" i="6"/>
  <c r="K181" i="6"/>
  <c r="O181" i="6"/>
  <c r="H181" i="6"/>
  <c r="N181" i="6"/>
  <c r="S181" i="6"/>
  <c r="AA181" i="6"/>
  <c r="AQ181" i="6"/>
  <c r="AV181" i="6"/>
  <c r="R181" i="6"/>
  <c r="U181" i="6"/>
  <c r="W181" i="6"/>
  <c r="Z181" i="6"/>
  <c r="AM181" i="6"/>
  <c r="AO181" i="6"/>
  <c r="AT181" i="6"/>
  <c r="Q181" i="6"/>
  <c r="T181" i="6"/>
  <c r="Y181" i="6"/>
  <c r="AP181" i="6"/>
  <c r="AS181" i="6"/>
  <c r="V181" i="6"/>
  <c r="X181" i="6"/>
  <c r="AN181" i="6"/>
  <c r="AU181" i="6"/>
  <c r="AW181" i="6"/>
  <c r="AR181" i="6"/>
  <c r="Q161" i="6"/>
  <c r="R161" i="6"/>
  <c r="S161" i="6"/>
  <c r="T161" i="6"/>
  <c r="U161" i="6"/>
  <c r="V161" i="6"/>
  <c r="W161" i="6"/>
  <c r="X161" i="6"/>
  <c r="Y161" i="6"/>
  <c r="Z161" i="6"/>
  <c r="AA161" i="6"/>
  <c r="AM161" i="6"/>
  <c r="AN161" i="6"/>
  <c r="AO161" i="6"/>
  <c r="AP161" i="6"/>
  <c r="AQ161" i="6"/>
  <c r="AR161" i="6"/>
  <c r="AS161" i="6"/>
  <c r="AT161" i="6"/>
  <c r="AU161" i="6"/>
  <c r="AV161" i="6"/>
  <c r="AW161" i="6"/>
  <c r="G161" i="6"/>
  <c r="H161" i="6"/>
  <c r="K161" i="6"/>
  <c r="L161" i="6"/>
  <c r="M161" i="6"/>
  <c r="N161" i="6"/>
  <c r="O161" i="6"/>
  <c r="P161" i="6"/>
  <c r="AC161" i="6"/>
  <c r="AD161" i="6"/>
  <c r="AG161" i="6"/>
  <c r="AH161" i="6"/>
  <c r="AI161" i="6"/>
  <c r="AJ161" i="6"/>
  <c r="AK161" i="6"/>
  <c r="AL161" i="6"/>
  <c r="Q172" i="6"/>
  <c r="R172" i="6"/>
  <c r="S172" i="6"/>
  <c r="T172" i="6"/>
  <c r="U172" i="6"/>
  <c r="V172" i="6"/>
  <c r="W172" i="6"/>
  <c r="X172" i="6"/>
  <c r="Y172" i="6"/>
  <c r="Z172" i="6"/>
  <c r="AA172" i="6"/>
  <c r="AM172" i="6"/>
  <c r="AN172" i="6"/>
  <c r="AO172" i="6"/>
  <c r="AP172" i="6"/>
  <c r="AQ172" i="6"/>
  <c r="AR172" i="6"/>
  <c r="AS172" i="6"/>
  <c r="AT172" i="6"/>
  <c r="AU172" i="6"/>
  <c r="AV172" i="6"/>
  <c r="AW172" i="6"/>
  <c r="G172" i="6"/>
  <c r="H172" i="6"/>
  <c r="K172" i="6"/>
  <c r="L172" i="6"/>
  <c r="M172" i="6"/>
  <c r="N172" i="6"/>
  <c r="O172" i="6"/>
  <c r="P172" i="6"/>
  <c r="AC172" i="6"/>
  <c r="AD172" i="6"/>
  <c r="AG172" i="6"/>
  <c r="AH172" i="6"/>
  <c r="AI172" i="6"/>
  <c r="AJ172" i="6"/>
  <c r="AK172" i="6"/>
  <c r="AL172" i="6"/>
  <c r="Q169" i="6"/>
  <c r="R169" i="6"/>
  <c r="S169" i="6"/>
  <c r="T169" i="6"/>
  <c r="U169" i="6"/>
  <c r="V169" i="6"/>
  <c r="W169" i="6"/>
  <c r="X169" i="6"/>
  <c r="Y169" i="6"/>
  <c r="Z169" i="6"/>
  <c r="AA169" i="6"/>
  <c r="AM169" i="6"/>
  <c r="AN169" i="6"/>
  <c r="AO169" i="6"/>
  <c r="AP169" i="6"/>
  <c r="AQ169" i="6"/>
  <c r="AR169" i="6"/>
  <c r="AS169" i="6"/>
  <c r="AT169" i="6"/>
  <c r="AU169" i="6"/>
  <c r="AV169" i="6"/>
  <c r="AW169" i="6"/>
  <c r="G169" i="6"/>
  <c r="H169" i="6"/>
  <c r="K169" i="6"/>
  <c r="L169" i="6"/>
  <c r="M169" i="6"/>
  <c r="N169" i="6"/>
  <c r="O169" i="6"/>
  <c r="P169" i="6"/>
  <c r="AC169" i="6"/>
  <c r="AD169" i="6"/>
  <c r="AG169" i="6"/>
  <c r="AH169" i="6"/>
  <c r="AI169" i="6"/>
  <c r="AJ169" i="6"/>
  <c r="AK169" i="6"/>
  <c r="AL169" i="6"/>
  <c r="Q178" i="6"/>
  <c r="S178" i="6"/>
  <c r="U178" i="6"/>
  <c r="V178" i="6"/>
  <c r="X178" i="6"/>
  <c r="W178" i="6"/>
  <c r="Z178" i="6"/>
  <c r="AA178" i="6"/>
  <c r="AM178" i="6"/>
  <c r="AO178" i="6"/>
  <c r="AQ178" i="6"/>
  <c r="AR178" i="6"/>
  <c r="AT178" i="6"/>
  <c r="AU178" i="6"/>
  <c r="AW178" i="6"/>
  <c r="R178" i="6"/>
  <c r="T178" i="6"/>
  <c r="Y178" i="6"/>
  <c r="AN178" i="6"/>
  <c r="AP178" i="6"/>
  <c r="AS178" i="6"/>
  <c r="AV178" i="6"/>
  <c r="G178" i="6"/>
  <c r="K178" i="6"/>
  <c r="O178" i="6"/>
  <c r="M178" i="6"/>
  <c r="P178" i="6"/>
  <c r="H178" i="6"/>
  <c r="L178" i="6"/>
  <c r="N178" i="6"/>
  <c r="AD178" i="6"/>
  <c r="AH178" i="6"/>
  <c r="AJ178" i="6"/>
  <c r="AK178" i="6"/>
  <c r="AC178" i="6"/>
  <c r="AG178" i="6"/>
  <c r="AI178" i="6"/>
  <c r="AL178" i="6"/>
  <c r="D3" i="6"/>
  <c r="E3" i="6" s="1"/>
  <c r="D134" i="6"/>
  <c r="E134" i="6" s="1"/>
  <c r="D121" i="6"/>
  <c r="E121" i="6" s="1"/>
  <c r="D112" i="6"/>
  <c r="E112" i="6" s="1"/>
  <c r="D100" i="6"/>
  <c r="E100" i="6" s="1"/>
  <c r="D89" i="6"/>
  <c r="E89" i="6" s="1"/>
  <c r="D74" i="6"/>
  <c r="E74" i="6" s="1"/>
  <c r="D62" i="6"/>
  <c r="E62" i="6" s="1"/>
  <c r="D50" i="6"/>
  <c r="E50" i="6" s="1"/>
  <c r="D32" i="6"/>
  <c r="E32" i="6" s="1"/>
  <c r="D19" i="6"/>
  <c r="E19" i="6" s="1"/>
  <c r="D7" i="6"/>
  <c r="E7" i="6" s="1"/>
  <c r="D145" i="6"/>
  <c r="E145" i="6" s="1"/>
  <c r="D135" i="6"/>
  <c r="E135" i="6" s="1"/>
  <c r="D123" i="6"/>
  <c r="E123" i="6" s="1"/>
  <c r="D111" i="6"/>
  <c r="E111" i="6" s="1"/>
  <c r="D99" i="6"/>
  <c r="E99" i="6" s="1"/>
  <c r="D88" i="6"/>
  <c r="E88" i="6" s="1"/>
  <c r="D76" i="6"/>
  <c r="E76" i="6" s="1"/>
  <c r="D63" i="6"/>
  <c r="E63" i="6" s="1"/>
  <c r="D54" i="6"/>
  <c r="E54" i="6" s="1"/>
  <c r="D36" i="6"/>
  <c r="E36" i="6" s="1"/>
  <c r="D26" i="6"/>
  <c r="E26" i="6" s="1"/>
  <c r="D13" i="6"/>
  <c r="E13" i="6" s="1"/>
  <c r="D152" i="6"/>
  <c r="E152" i="6" s="1"/>
  <c r="D136" i="6"/>
  <c r="E136" i="6" s="1"/>
  <c r="D125" i="6"/>
  <c r="E125" i="6" s="1"/>
  <c r="D118" i="6"/>
  <c r="E118" i="6" s="1"/>
  <c r="D107" i="6"/>
  <c r="E107" i="6" s="1"/>
  <c r="D96" i="6"/>
  <c r="E96" i="6" s="1"/>
  <c r="D85" i="6"/>
  <c r="E85" i="6" s="1"/>
  <c r="D73" i="6"/>
  <c r="E73" i="6" s="1"/>
  <c r="D65" i="6"/>
  <c r="E65" i="6" s="1"/>
  <c r="D57" i="6"/>
  <c r="E57" i="6" s="1"/>
  <c r="D47" i="6"/>
  <c r="E47" i="6" s="1"/>
  <c r="D29" i="6"/>
  <c r="E29" i="6" s="1"/>
  <c r="D17" i="6"/>
  <c r="E17" i="6" s="1"/>
  <c r="D6" i="6"/>
  <c r="E6" i="6" s="1"/>
  <c r="D151" i="6"/>
  <c r="E151" i="6" s="1"/>
  <c r="D133" i="6"/>
  <c r="E133" i="6" s="1"/>
  <c r="D132" i="6"/>
  <c r="E132" i="6" s="1"/>
  <c r="D138" i="6"/>
  <c r="E138" i="6" s="1"/>
  <c r="D128" i="6"/>
  <c r="E128" i="6" s="1"/>
  <c r="D114" i="6"/>
  <c r="E114" i="6" s="1"/>
  <c r="D102" i="6"/>
  <c r="E102" i="6" s="1"/>
  <c r="D91" i="6"/>
  <c r="E91" i="6" s="1"/>
  <c r="D80" i="6"/>
  <c r="E80" i="6" s="1"/>
  <c r="D66" i="6"/>
  <c r="E66" i="6" s="1"/>
  <c r="D55" i="6"/>
  <c r="E55" i="6" s="1"/>
  <c r="D35" i="6"/>
  <c r="E35" i="6" s="1"/>
  <c r="D23" i="6"/>
  <c r="E23" i="6" s="1"/>
  <c r="D12" i="6"/>
  <c r="E12" i="6" s="1"/>
  <c r="D150" i="6"/>
  <c r="E150" i="6" s="1"/>
  <c r="D122" i="6"/>
  <c r="E122" i="6" s="1"/>
  <c r="D109" i="6"/>
  <c r="E109" i="6" s="1"/>
  <c r="D98" i="6"/>
  <c r="E98" i="6" s="1"/>
  <c r="D86" i="6"/>
  <c r="E86" i="6" s="1"/>
  <c r="D72" i="6"/>
  <c r="E72" i="6" s="1"/>
  <c r="D61" i="6"/>
  <c r="E61" i="6" s="1"/>
  <c r="D49" i="6"/>
  <c r="E49" i="6" s="1"/>
  <c r="D33" i="6"/>
  <c r="E33" i="6" s="1"/>
  <c r="D20" i="6"/>
  <c r="E20" i="6" s="1"/>
  <c r="D8" i="6"/>
  <c r="E8" i="6" s="1"/>
  <c r="D142" i="6"/>
  <c r="E142" i="6" s="1"/>
  <c r="D126" i="6"/>
  <c r="E126" i="6" s="1"/>
  <c r="D113" i="6"/>
  <c r="E113" i="6" s="1"/>
  <c r="D103" i="6"/>
  <c r="E103" i="6" s="1"/>
  <c r="D90" i="6"/>
  <c r="E90" i="6" s="1"/>
  <c r="D77" i="6"/>
  <c r="E77" i="6" s="1"/>
  <c r="D64" i="6"/>
  <c r="E64" i="6" s="1"/>
  <c r="D51" i="6"/>
  <c r="E51" i="6" s="1"/>
  <c r="D31" i="6"/>
  <c r="E31" i="6" s="1"/>
  <c r="D21" i="6"/>
  <c r="E21" i="6" s="1"/>
  <c r="D9" i="6"/>
  <c r="E9" i="6" s="1"/>
  <c r="D146" i="6"/>
  <c r="E146" i="6" s="1"/>
  <c r="D149" i="6"/>
  <c r="E149" i="6" s="1"/>
  <c r="D124" i="6"/>
  <c r="E124" i="6" s="1"/>
  <c r="D115" i="6"/>
  <c r="E115" i="6" s="1"/>
  <c r="D106" i="6"/>
  <c r="E106" i="6" s="1"/>
  <c r="D95" i="6"/>
  <c r="E95" i="6" s="1"/>
  <c r="D137" i="6"/>
  <c r="E137" i="6" s="1"/>
  <c r="D130" i="6"/>
  <c r="E130" i="6" s="1"/>
  <c r="D117" i="6"/>
  <c r="E117" i="6" s="1"/>
  <c r="D104" i="6"/>
  <c r="E104" i="6" s="1"/>
  <c r="D93" i="6"/>
  <c r="E93" i="6" s="1"/>
  <c r="D79" i="6"/>
  <c r="E79" i="6" s="1"/>
  <c r="D68" i="6"/>
  <c r="E68" i="6" s="1"/>
  <c r="D52" i="6"/>
  <c r="E52" i="6" s="1"/>
  <c r="D34" i="6"/>
  <c r="E34" i="6" s="1"/>
  <c r="D18" i="6"/>
  <c r="E18" i="6" s="1"/>
  <c r="D4" i="6"/>
  <c r="E4" i="6" s="1"/>
  <c r="D84" i="6"/>
  <c r="E84" i="6" s="1"/>
  <c r="D71" i="6"/>
  <c r="E71" i="6" s="1"/>
  <c r="D60" i="6"/>
  <c r="E60" i="6" s="1"/>
  <c r="D53" i="6"/>
  <c r="E53" i="6" s="1"/>
  <c r="D45" i="6"/>
  <c r="E45" i="6" s="1"/>
  <c r="D141" i="6"/>
  <c r="E141" i="6" s="1"/>
  <c r="D127" i="6"/>
  <c r="E127" i="6" s="1"/>
  <c r="D116" i="6"/>
  <c r="E116" i="6" s="1"/>
  <c r="D105" i="6"/>
  <c r="E105" i="6" s="1"/>
  <c r="D94" i="6"/>
  <c r="E94" i="6" s="1"/>
  <c r="D78" i="6"/>
  <c r="E78" i="6" s="1"/>
  <c r="D67" i="6"/>
  <c r="E67" i="6" s="1"/>
  <c r="D56" i="6"/>
  <c r="E56" i="6" s="1"/>
  <c r="D37" i="6"/>
  <c r="E37" i="6" s="1"/>
  <c r="D25" i="6"/>
  <c r="E25" i="6" s="1"/>
  <c r="D10" i="6"/>
  <c r="E10" i="6" s="1"/>
  <c r="D147" i="6"/>
  <c r="E147" i="6" s="1"/>
  <c r="D27" i="6"/>
  <c r="E27" i="6" s="1"/>
  <c r="D15" i="6"/>
  <c r="E15" i="6" s="1"/>
  <c r="D139" i="6"/>
  <c r="E139" i="6" s="1"/>
  <c r="D129" i="6"/>
  <c r="E129" i="6" s="1"/>
  <c r="D119" i="6"/>
  <c r="E119" i="6" s="1"/>
  <c r="D108" i="6"/>
  <c r="E108" i="6" s="1"/>
  <c r="D97" i="6"/>
  <c r="E97" i="6" s="1"/>
  <c r="D87" i="6"/>
  <c r="E87" i="6" s="1"/>
  <c r="D75" i="6"/>
  <c r="E75" i="6" s="1"/>
  <c r="D69" i="6"/>
  <c r="E69" i="6" s="1"/>
  <c r="D58" i="6"/>
  <c r="E58" i="6" s="1"/>
  <c r="D46" i="6"/>
  <c r="E46" i="6" s="1"/>
  <c r="D28" i="6"/>
  <c r="E28" i="6" s="1"/>
  <c r="D16" i="6"/>
  <c r="E16" i="6" s="1"/>
  <c r="D5" i="6"/>
  <c r="E5" i="6" s="1"/>
  <c r="D148" i="6"/>
  <c r="E148" i="6" s="1"/>
  <c r="D140" i="6"/>
  <c r="E140" i="6" s="1"/>
  <c r="D131" i="6"/>
  <c r="E131" i="6" s="1"/>
  <c r="D120" i="6"/>
  <c r="E120" i="6" s="1"/>
  <c r="D110" i="6"/>
  <c r="E110" i="6" s="1"/>
  <c r="D101" i="6"/>
  <c r="E101" i="6" s="1"/>
  <c r="D92" i="6"/>
  <c r="E92" i="6" s="1"/>
  <c r="D83" i="6"/>
  <c r="E83" i="6" s="1"/>
  <c r="D70" i="6"/>
  <c r="E70" i="6" s="1"/>
  <c r="D59" i="6"/>
  <c r="E59" i="6" s="1"/>
  <c r="D48" i="6"/>
  <c r="E48" i="6" s="1"/>
  <c r="D30" i="6"/>
  <c r="E30" i="6" s="1"/>
  <c r="D22" i="6"/>
  <c r="E22" i="6" s="1"/>
  <c r="D14" i="6"/>
  <c r="E14" i="6" s="1"/>
  <c r="D153" i="6"/>
  <c r="E153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E39" i="6" s="1"/>
  <c r="D82" i="6"/>
  <c r="E82" i="6" s="1"/>
  <c r="D81" i="6"/>
  <c r="E81" i="6" s="1"/>
  <c r="D38" i="6"/>
  <c r="E38" i="6" s="1"/>
  <c r="D24" i="6"/>
  <c r="E24" i="6" s="1"/>
  <c r="D11" i="6"/>
  <c r="E11" i="6" s="1"/>
  <c r="AF181" i="6" l="1"/>
  <c r="AE181" i="6"/>
  <c r="AE180" i="6"/>
  <c r="AF180" i="6"/>
  <c r="I181" i="6"/>
  <c r="J181" i="6"/>
  <c r="I180" i="6"/>
  <c r="J180" i="6"/>
  <c r="U179" i="6"/>
  <c r="Q179" i="6"/>
  <c r="R179" i="6"/>
  <c r="S179" i="6"/>
  <c r="AN179" i="6"/>
  <c r="AA179" i="6"/>
  <c r="AP179" i="6"/>
  <c r="Z179" i="6"/>
  <c r="W179" i="6"/>
  <c r="E168" i="6"/>
  <c r="Z168" i="6"/>
  <c r="AM168" i="6"/>
  <c r="AN168" i="6"/>
  <c r="AO168" i="6"/>
  <c r="AP168" i="6"/>
  <c r="AQ168" i="6"/>
  <c r="AR168" i="6"/>
  <c r="AS168" i="6"/>
  <c r="AU168" i="6"/>
  <c r="AV168" i="6"/>
  <c r="AW168" i="6"/>
  <c r="AT168" i="6"/>
  <c r="U168" i="6"/>
  <c r="Q168" i="6"/>
  <c r="R168" i="6"/>
  <c r="S168" i="6"/>
  <c r="T168" i="6"/>
  <c r="AA168" i="6"/>
  <c r="V168" i="6"/>
  <c r="W168" i="6"/>
  <c r="X168" i="6"/>
  <c r="Y168" i="6"/>
  <c r="E156" i="6"/>
  <c r="Q156" i="6"/>
  <c r="R156" i="6"/>
  <c r="S156" i="6"/>
  <c r="T156" i="6"/>
  <c r="U156" i="6"/>
  <c r="V156" i="6"/>
  <c r="X156" i="6"/>
  <c r="Y156" i="6"/>
  <c r="Z156" i="6"/>
  <c r="AA156" i="6"/>
  <c r="AM156" i="6"/>
  <c r="AN156" i="6"/>
  <c r="AV156" i="6"/>
  <c r="AU156" i="6"/>
  <c r="AT156" i="6"/>
  <c r="W156" i="6"/>
  <c r="AS156" i="6"/>
  <c r="AR156" i="6"/>
  <c r="AQ156" i="6"/>
  <c r="AP156" i="6"/>
  <c r="AO156" i="6"/>
  <c r="AW156" i="6"/>
  <c r="AD179" i="6"/>
  <c r="AH179" i="6"/>
  <c r="AK179" i="6"/>
  <c r="AC179" i="6"/>
  <c r="AG179" i="6"/>
  <c r="AI179" i="6"/>
  <c r="AJ179" i="6"/>
  <c r="AL179" i="6"/>
  <c r="M168" i="6"/>
  <c r="P168" i="6"/>
  <c r="O168" i="6"/>
  <c r="N168" i="6"/>
  <c r="G168" i="6"/>
  <c r="H168" i="6"/>
  <c r="K168" i="6"/>
  <c r="L168" i="6"/>
  <c r="AI168" i="6"/>
  <c r="AH168" i="6"/>
  <c r="AG168" i="6"/>
  <c r="AD168" i="6"/>
  <c r="AC168" i="6"/>
  <c r="AJ168" i="6"/>
  <c r="AK168" i="6"/>
  <c r="AL168" i="6"/>
  <c r="M156" i="6"/>
  <c r="N156" i="6"/>
  <c r="O156" i="6"/>
  <c r="P156" i="6"/>
  <c r="G156" i="6"/>
  <c r="H156" i="6"/>
  <c r="K156" i="6"/>
  <c r="L156" i="6"/>
  <c r="AI156" i="6"/>
  <c r="AH156" i="6"/>
  <c r="AG156" i="6"/>
  <c r="AD156" i="6"/>
  <c r="AC156" i="6"/>
  <c r="AL156" i="6"/>
  <c r="AK156" i="6"/>
  <c r="AJ156" i="6"/>
  <c r="AT179" i="6"/>
  <c r="AR179" i="6"/>
  <c r="Q163" i="6"/>
  <c r="R163" i="6"/>
  <c r="S163" i="6"/>
  <c r="T163" i="6"/>
  <c r="AV179" i="6"/>
  <c r="T179" i="6"/>
  <c r="U157" i="6"/>
  <c r="T157" i="6"/>
  <c r="S157" i="6"/>
  <c r="R157" i="6"/>
  <c r="Q157" i="6"/>
  <c r="V157" i="6"/>
  <c r="E174" i="6"/>
  <c r="AQ174" i="6"/>
  <c r="AP174" i="6"/>
  <c r="AO174" i="6"/>
  <c r="AN174" i="6"/>
  <c r="AA174" i="6"/>
  <c r="R174" i="6"/>
  <c r="Z174" i="6"/>
  <c r="Y174" i="6"/>
  <c r="X174" i="6"/>
  <c r="W174" i="6"/>
  <c r="AM174" i="6"/>
  <c r="V174" i="6"/>
  <c r="U174" i="6"/>
  <c r="T174" i="6"/>
  <c r="S174" i="6"/>
  <c r="Q174" i="6"/>
  <c r="AW174" i="6"/>
  <c r="AV174" i="6"/>
  <c r="AU174" i="6"/>
  <c r="AT174" i="6"/>
  <c r="AS174" i="6"/>
  <c r="AR174" i="6"/>
  <c r="G174" i="6"/>
  <c r="K174" i="6"/>
  <c r="L174" i="6"/>
  <c r="M174" i="6"/>
  <c r="N174" i="6"/>
  <c r="O174" i="6"/>
  <c r="P174" i="6"/>
  <c r="H174" i="6"/>
  <c r="AD174" i="6"/>
  <c r="AH174" i="6"/>
  <c r="AK174" i="6"/>
  <c r="AJ174" i="6"/>
  <c r="AC174" i="6"/>
  <c r="AI174" i="6"/>
  <c r="AL174" i="6"/>
  <c r="AG174" i="6"/>
  <c r="E163" i="6"/>
  <c r="W163" i="6"/>
  <c r="AU163" i="6"/>
  <c r="AT163" i="6"/>
  <c r="AS163" i="6"/>
  <c r="AR163" i="6"/>
  <c r="AQ163" i="6"/>
  <c r="AP163" i="6"/>
  <c r="U163" i="6"/>
  <c r="V163" i="6"/>
  <c r="X163" i="6"/>
  <c r="Y163" i="6"/>
  <c r="AO163" i="6"/>
  <c r="AA163" i="6"/>
  <c r="AM163" i="6"/>
  <c r="AN163" i="6"/>
  <c r="AV163" i="6"/>
  <c r="AW163" i="6"/>
  <c r="Z163" i="6"/>
  <c r="G163" i="6"/>
  <c r="H163" i="6"/>
  <c r="K163" i="6"/>
  <c r="L163" i="6"/>
  <c r="N163" i="6"/>
  <c r="P163" i="6"/>
  <c r="M163" i="6"/>
  <c r="O163" i="6"/>
  <c r="AC163" i="6"/>
  <c r="AG163" i="6"/>
  <c r="AD163" i="6"/>
  <c r="AL163" i="6"/>
  <c r="AK163" i="6"/>
  <c r="AJ163" i="6"/>
  <c r="AI163" i="6"/>
  <c r="AH163" i="6"/>
  <c r="R144" i="6"/>
  <c r="S144" i="6"/>
  <c r="T144" i="6"/>
  <c r="U144" i="6"/>
  <c r="V144" i="6"/>
  <c r="X144" i="6"/>
  <c r="W144" i="6"/>
  <c r="Q144" i="6"/>
  <c r="E165" i="6"/>
  <c r="R165" i="6"/>
  <c r="S165" i="6"/>
  <c r="T165" i="6"/>
  <c r="U165" i="6"/>
  <c r="V165" i="6"/>
  <c r="AP165" i="6"/>
  <c r="AO165" i="6"/>
  <c r="X165" i="6"/>
  <c r="AN165" i="6"/>
  <c r="AM165" i="6"/>
  <c r="AA165" i="6"/>
  <c r="Z165" i="6"/>
  <c r="W165" i="6"/>
  <c r="AW165" i="6"/>
  <c r="Y165" i="6"/>
  <c r="AV165" i="6"/>
  <c r="AU165" i="6"/>
  <c r="AT165" i="6"/>
  <c r="AS165" i="6"/>
  <c r="AR165" i="6"/>
  <c r="Q165" i="6"/>
  <c r="AQ165" i="6"/>
  <c r="M165" i="6"/>
  <c r="P165" i="6"/>
  <c r="O165" i="6"/>
  <c r="N165" i="6"/>
  <c r="L165" i="6"/>
  <c r="K165" i="6"/>
  <c r="H165" i="6"/>
  <c r="G165" i="6"/>
  <c r="AH165" i="6"/>
  <c r="AG165" i="6"/>
  <c r="AD165" i="6"/>
  <c r="AC165" i="6"/>
  <c r="AL165" i="6"/>
  <c r="AI165" i="6"/>
  <c r="AK165" i="6"/>
  <c r="AJ165" i="6"/>
  <c r="E157" i="6"/>
  <c r="X157" i="6"/>
  <c r="Y157" i="6"/>
  <c r="Z157" i="6"/>
  <c r="AA157" i="6"/>
  <c r="AM157" i="6"/>
  <c r="AU157" i="6"/>
  <c r="AW157" i="6"/>
  <c r="AV157" i="6"/>
  <c r="W157" i="6"/>
  <c r="AT157" i="6"/>
  <c r="AS157" i="6"/>
  <c r="AR157" i="6"/>
  <c r="AQ157" i="6"/>
  <c r="AP157" i="6"/>
  <c r="AO157" i="6"/>
  <c r="AN157" i="6"/>
  <c r="P157" i="6"/>
  <c r="O157" i="6"/>
  <c r="M157" i="6"/>
  <c r="L157" i="6"/>
  <c r="K157" i="6"/>
  <c r="H157" i="6"/>
  <c r="G157" i="6"/>
  <c r="N157" i="6"/>
  <c r="AL157" i="6"/>
  <c r="AK157" i="6"/>
  <c r="AJ157" i="6"/>
  <c r="AI157" i="6"/>
  <c r="AH157" i="6"/>
  <c r="AG157" i="6"/>
  <c r="AD157" i="6"/>
  <c r="AC157" i="6"/>
  <c r="E158" i="6"/>
  <c r="AS158" i="6"/>
  <c r="AT158" i="6"/>
  <c r="AU158" i="6"/>
  <c r="AV158" i="6"/>
  <c r="AW158" i="6"/>
  <c r="Q158" i="6"/>
  <c r="R158" i="6"/>
  <c r="S158" i="6"/>
  <c r="T158" i="6"/>
  <c r="U158" i="6"/>
  <c r="V158" i="6"/>
  <c r="W158" i="6"/>
  <c r="X158" i="6"/>
  <c r="Y158" i="6"/>
  <c r="Z158" i="6"/>
  <c r="AA158" i="6"/>
  <c r="AM158" i="6"/>
  <c r="AN158" i="6"/>
  <c r="AO158" i="6"/>
  <c r="AP158" i="6"/>
  <c r="AQ158" i="6"/>
  <c r="AR158" i="6"/>
  <c r="O158" i="6"/>
  <c r="L158" i="6"/>
  <c r="M158" i="6"/>
  <c r="N158" i="6"/>
  <c r="P158" i="6"/>
  <c r="G158" i="6"/>
  <c r="H158" i="6"/>
  <c r="K158" i="6"/>
  <c r="AH158" i="6"/>
  <c r="AI158" i="6"/>
  <c r="AJ158" i="6"/>
  <c r="AK158" i="6"/>
  <c r="AL158" i="6"/>
  <c r="AC158" i="6"/>
  <c r="AD158" i="6"/>
  <c r="AG158" i="6"/>
  <c r="E155" i="6"/>
  <c r="Y155" i="6"/>
  <c r="X155" i="6"/>
  <c r="W155" i="6"/>
  <c r="V155" i="6"/>
  <c r="R155" i="6"/>
  <c r="AV155" i="6"/>
  <c r="Q155" i="6"/>
  <c r="U155" i="6"/>
  <c r="T155" i="6"/>
  <c r="S155" i="6"/>
  <c r="AW155" i="6"/>
  <c r="AU155" i="6"/>
  <c r="AT155" i="6"/>
  <c r="AS155" i="6"/>
  <c r="AR155" i="6"/>
  <c r="AQ155" i="6"/>
  <c r="AP155" i="6"/>
  <c r="AO155" i="6"/>
  <c r="AN155" i="6"/>
  <c r="AM155" i="6"/>
  <c r="AA155" i="6"/>
  <c r="Z155" i="6"/>
  <c r="K155" i="6"/>
  <c r="H155" i="6"/>
  <c r="G155" i="6"/>
  <c r="L155" i="6"/>
  <c r="E179" i="6"/>
  <c r="AU179" i="6"/>
  <c r="Y179" i="6"/>
  <c r="AM179" i="6"/>
  <c r="AO179" i="6"/>
  <c r="AS179" i="6"/>
  <c r="AW179" i="6"/>
  <c r="AQ179" i="6"/>
  <c r="X179" i="6"/>
  <c r="V179" i="6"/>
  <c r="M179" i="6"/>
  <c r="P179" i="6"/>
  <c r="N179" i="6"/>
  <c r="K179" i="6"/>
  <c r="H179" i="6"/>
  <c r="L179" i="6"/>
  <c r="G179" i="6"/>
  <c r="O179" i="6"/>
  <c r="E144" i="6"/>
  <c r="AN144" i="6"/>
  <c r="AM144" i="6"/>
  <c r="AA144" i="6"/>
  <c r="Z144" i="6"/>
  <c r="Y144" i="6"/>
  <c r="AU144" i="6"/>
  <c r="AO144" i="6"/>
  <c r="AW144" i="6"/>
  <c r="AV144" i="6"/>
  <c r="AT144" i="6"/>
  <c r="AS144" i="6"/>
  <c r="AR144" i="6"/>
  <c r="AQ144" i="6"/>
  <c r="AP144" i="6"/>
  <c r="O144" i="6"/>
  <c r="N144" i="6"/>
  <c r="M144" i="6"/>
  <c r="L144" i="6"/>
  <c r="P144" i="6"/>
  <c r="H144" i="6"/>
  <c r="G144" i="6"/>
  <c r="K144" i="6"/>
  <c r="AJ144" i="6"/>
  <c r="AL144" i="6"/>
  <c r="AI144" i="6"/>
  <c r="AH144" i="6"/>
  <c r="AG144" i="6"/>
  <c r="AD144" i="6"/>
  <c r="AK144" i="6"/>
  <c r="AC144" i="6"/>
  <c r="O182" i="6"/>
  <c r="L182" i="6"/>
  <c r="N182" i="6"/>
  <c r="K182" i="6"/>
  <c r="G182" i="6"/>
  <c r="P182" i="6"/>
  <c r="M182" i="6"/>
  <c r="H182" i="6"/>
  <c r="AJ182" i="6"/>
  <c r="AL182" i="6"/>
  <c r="AG182" i="6"/>
  <c r="AD182" i="6"/>
  <c r="AK182" i="6"/>
  <c r="AC182" i="6"/>
  <c r="AI182" i="6"/>
  <c r="AH182" i="6"/>
  <c r="E182" i="6"/>
  <c r="AP182" i="6"/>
  <c r="AU182" i="6"/>
  <c r="AV182" i="6"/>
  <c r="AW182" i="6"/>
  <c r="Q182" i="6"/>
  <c r="U182" i="6"/>
  <c r="Y182" i="6"/>
  <c r="AR182" i="6"/>
  <c r="W182" i="6"/>
  <c r="Z182" i="6"/>
  <c r="AQ182" i="6"/>
  <c r="AT182" i="6"/>
  <c r="S182" i="6"/>
  <c r="AS182" i="6"/>
  <c r="AO182" i="6"/>
  <c r="X182" i="6"/>
  <c r="AM182" i="6"/>
  <c r="AA182" i="6"/>
  <c r="R182" i="6"/>
  <c r="AN182" i="6"/>
  <c r="V182" i="6"/>
  <c r="T182" i="6"/>
  <c r="E173" i="6"/>
  <c r="R173" i="6"/>
  <c r="Q173" i="6"/>
  <c r="AS173" i="6"/>
  <c r="Y173" i="6"/>
  <c r="X173" i="6"/>
  <c r="W173" i="6"/>
  <c r="V173" i="6"/>
  <c r="U173" i="6"/>
  <c r="AA173" i="6"/>
  <c r="AM173" i="6"/>
  <c r="AN173" i="6"/>
  <c r="AO173" i="6"/>
  <c r="AP173" i="6"/>
  <c r="AQ173" i="6"/>
  <c r="AR173" i="6"/>
  <c r="AT173" i="6"/>
  <c r="AU173" i="6"/>
  <c r="Z173" i="6"/>
  <c r="AV173" i="6"/>
  <c r="AW173" i="6"/>
  <c r="T173" i="6"/>
  <c r="S173" i="6"/>
  <c r="P173" i="6"/>
  <c r="O173" i="6"/>
  <c r="N173" i="6"/>
  <c r="M173" i="6"/>
  <c r="G173" i="6"/>
  <c r="H173" i="6"/>
  <c r="K173" i="6"/>
  <c r="L173" i="6"/>
  <c r="AD173" i="6"/>
  <c r="AG173" i="6"/>
  <c r="AH173" i="6"/>
  <c r="AI173" i="6"/>
  <c r="AJ173" i="6"/>
  <c r="AK173" i="6"/>
  <c r="AL173" i="6"/>
  <c r="AC173" i="6"/>
  <c r="M155" i="6"/>
  <c r="N155" i="6"/>
  <c r="O155" i="6"/>
  <c r="P155" i="6"/>
  <c r="AC155" i="6"/>
  <c r="AD155" i="6"/>
  <c r="AG155" i="6"/>
  <c r="AH155" i="6"/>
  <c r="AI155" i="6"/>
  <c r="AJ155" i="6"/>
  <c r="AK155" i="6"/>
  <c r="AL155" i="6"/>
  <c r="E164" i="6"/>
  <c r="R164" i="6"/>
  <c r="Q164" i="6"/>
  <c r="S164" i="6"/>
  <c r="T164" i="6"/>
  <c r="U164" i="6"/>
  <c r="V164" i="6"/>
  <c r="W164" i="6"/>
  <c r="X164" i="6"/>
  <c r="Y164" i="6"/>
  <c r="Z164" i="6"/>
  <c r="AA164" i="6"/>
  <c r="AM164" i="6"/>
  <c r="AN164" i="6"/>
  <c r="AO164" i="6"/>
  <c r="AP164" i="6"/>
  <c r="AQ164" i="6"/>
  <c r="AR164" i="6"/>
  <c r="AS164" i="6"/>
  <c r="AT164" i="6"/>
  <c r="AU164" i="6"/>
  <c r="AV164" i="6"/>
  <c r="AW164" i="6"/>
  <c r="G164" i="6"/>
  <c r="H164" i="6"/>
  <c r="K164" i="6"/>
  <c r="L164" i="6"/>
  <c r="M164" i="6"/>
  <c r="N164" i="6"/>
  <c r="O164" i="6"/>
  <c r="P164" i="6"/>
  <c r="AC164" i="6"/>
  <c r="AD164" i="6"/>
  <c r="AG164" i="6"/>
  <c r="AH164" i="6"/>
  <c r="AI164" i="6"/>
  <c r="AK164" i="6"/>
  <c r="AL164" i="6"/>
  <c r="AJ164" i="6"/>
  <c r="E167" i="6"/>
  <c r="AO167" i="6"/>
  <c r="AA167" i="6"/>
  <c r="Z167" i="6"/>
  <c r="X167" i="6"/>
  <c r="W167" i="6"/>
  <c r="AR167" i="6"/>
  <c r="U167" i="6"/>
  <c r="T167" i="6"/>
  <c r="S167" i="6"/>
  <c r="R167" i="6"/>
  <c r="AW167" i="6"/>
  <c r="AV167" i="6"/>
  <c r="AU167" i="6"/>
  <c r="AT167" i="6"/>
  <c r="AS167" i="6"/>
  <c r="Q167" i="6"/>
  <c r="AQ167" i="6"/>
  <c r="Y167" i="6"/>
  <c r="AP167" i="6"/>
  <c r="V167" i="6"/>
  <c r="AN167" i="6"/>
  <c r="AM167" i="6"/>
  <c r="P167" i="6"/>
  <c r="O167" i="6"/>
  <c r="N167" i="6"/>
  <c r="M167" i="6"/>
  <c r="L167" i="6"/>
  <c r="K167" i="6"/>
  <c r="H167" i="6"/>
  <c r="G167" i="6"/>
  <c r="AC167" i="6"/>
  <c r="AG167" i="6"/>
  <c r="AJ167" i="6"/>
  <c r="AI167" i="6"/>
  <c r="AH167" i="6"/>
  <c r="AL167" i="6"/>
  <c r="AK167" i="6"/>
  <c r="AD167" i="6"/>
  <c r="J167" i="6"/>
  <c r="I167" i="6"/>
  <c r="AF177" i="6"/>
  <c r="AE177" i="6"/>
  <c r="J159" i="6"/>
  <c r="I159" i="6"/>
  <c r="AE160" i="6"/>
  <c r="AF160" i="6"/>
  <c r="AC3" i="6"/>
  <c r="AG3" i="6" s="1"/>
  <c r="AD3" i="6"/>
  <c r="AJ3" i="6"/>
  <c r="AK3" i="6"/>
  <c r="G3" i="6"/>
  <c r="M3" i="6" s="1"/>
  <c r="H3" i="6"/>
  <c r="N3" i="6"/>
  <c r="O3" i="6"/>
  <c r="Q3" i="6"/>
  <c r="R3" i="6"/>
  <c r="S3" i="6"/>
  <c r="T3" i="6"/>
  <c r="U3" i="6"/>
  <c r="V3" i="6"/>
  <c r="W3" i="6"/>
  <c r="X3" i="6"/>
  <c r="Y3" i="6"/>
  <c r="Z3" i="6"/>
  <c r="AA3" i="6"/>
  <c r="AM3" i="6"/>
  <c r="AN3" i="6"/>
  <c r="AO3" i="6"/>
  <c r="AP3" i="6"/>
  <c r="AQ3" i="6"/>
  <c r="AR3" i="6"/>
  <c r="AS3" i="6"/>
  <c r="AT3" i="6"/>
  <c r="AU3" i="6"/>
  <c r="AV3" i="6"/>
  <c r="AW3" i="6"/>
  <c r="AC134" i="6"/>
  <c r="AD134" i="6"/>
  <c r="AG134" i="6"/>
  <c r="AH134" i="6"/>
  <c r="AI134" i="6"/>
  <c r="AJ134" i="6"/>
  <c r="AK134" i="6"/>
  <c r="AL134" i="6"/>
  <c r="G134" i="6"/>
  <c r="H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M134" i="6"/>
  <c r="AN134" i="6"/>
  <c r="AO134" i="6"/>
  <c r="AP134" i="6"/>
  <c r="AQ134" i="6"/>
  <c r="AR134" i="6"/>
  <c r="AS134" i="6"/>
  <c r="AT134" i="6"/>
  <c r="AU134" i="6"/>
  <c r="AV134" i="6"/>
  <c r="AW134" i="6"/>
  <c r="AC121" i="6"/>
  <c r="AD121" i="6"/>
  <c r="AG121" i="6"/>
  <c r="AH121" i="6"/>
  <c r="AI121" i="6"/>
  <c r="AJ121" i="6"/>
  <c r="AK121" i="6"/>
  <c r="AL121" i="6"/>
  <c r="G121" i="6"/>
  <c r="H121" i="6"/>
  <c r="K121" i="6"/>
  <c r="L121" i="6"/>
  <c r="M121" i="6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M121" i="6"/>
  <c r="AN121" i="6"/>
  <c r="AO121" i="6"/>
  <c r="AP121" i="6"/>
  <c r="AQ121" i="6"/>
  <c r="AR121" i="6"/>
  <c r="AS121" i="6"/>
  <c r="AT121" i="6"/>
  <c r="AU121" i="6"/>
  <c r="AV121" i="6"/>
  <c r="AW121" i="6"/>
  <c r="AC112" i="6"/>
  <c r="AD112" i="6"/>
  <c r="AG112" i="6"/>
  <c r="AH112" i="6"/>
  <c r="AI112" i="6"/>
  <c r="AJ112" i="6"/>
  <c r="AK112" i="6"/>
  <c r="AL112" i="6"/>
  <c r="G112" i="6"/>
  <c r="H112" i="6"/>
  <c r="K112" i="6"/>
  <c r="L112" i="6"/>
  <c r="M112" i="6"/>
  <c r="N112" i="6"/>
  <c r="O112" i="6"/>
  <c r="P112" i="6"/>
  <c r="Q112" i="6"/>
  <c r="R112" i="6"/>
  <c r="S112" i="6"/>
  <c r="T112" i="6"/>
  <c r="U112" i="6"/>
  <c r="V112" i="6"/>
  <c r="W112" i="6"/>
  <c r="X112" i="6"/>
  <c r="Y112" i="6"/>
  <c r="Z112" i="6"/>
  <c r="AA112" i="6"/>
  <c r="AM112" i="6"/>
  <c r="AN112" i="6"/>
  <c r="AO112" i="6"/>
  <c r="AP112" i="6"/>
  <c r="AQ112" i="6"/>
  <c r="AR112" i="6"/>
  <c r="AS112" i="6"/>
  <c r="AT112" i="6"/>
  <c r="AU112" i="6"/>
  <c r="AV112" i="6"/>
  <c r="AW112" i="6"/>
  <c r="AC100" i="6"/>
  <c r="AD100" i="6"/>
  <c r="AG100" i="6"/>
  <c r="AH100" i="6"/>
  <c r="AI100" i="6"/>
  <c r="AJ100" i="6"/>
  <c r="AK100" i="6"/>
  <c r="AL100" i="6"/>
  <c r="G100" i="6"/>
  <c r="H100" i="6"/>
  <c r="K100" i="6"/>
  <c r="L100" i="6"/>
  <c r="M100" i="6"/>
  <c r="N100" i="6"/>
  <c r="O100" i="6"/>
  <c r="P100" i="6"/>
  <c r="Q100" i="6"/>
  <c r="R100" i="6"/>
  <c r="S100" i="6"/>
  <c r="T100" i="6"/>
  <c r="U100" i="6"/>
  <c r="V100" i="6"/>
  <c r="W100" i="6"/>
  <c r="X100" i="6"/>
  <c r="Y100" i="6"/>
  <c r="Z100" i="6"/>
  <c r="AA100" i="6"/>
  <c r="AM100" i="6"/>
  <c r="AN100" i="6"/>
  <c r="AO100" i="6"/>
  <c r="AP100" i="6"/>
  <c r="AQ100" i="6"/>
  <c r="AR100" i="6"/>
  <c r="AS100" i="6"/>
  <c r="AT100" i="6"/>
  <c r="AU100" i="6"/>
  <c r="AV100" i="6"/>
  <c r="AW100" i="6"/>
  <c r="AC89" i="6"/>
  <c r="AD89" i="6"/>
  <c r="AG89" i="6"/>
  <c r="AH89" i="6"/>
  <c r="AI89" i="6"/>
  <c r="AJ89" i="6"/>
  <c r="AK89" i="6"/>
  <c r="AL89" i="6"/>
  <c r="G89" i="6"/>
  <c r="H89" i="6"/>
  <c r="K89" i="6"/>
  <c r="L89" i="6"/>
  <c r="M89" i="6"/>
  <c r="N89" i="6"/>
  <c r="O89" i="6"/>
  <c r="P89" i="6"/>
  <c r="Q89" i="6"/>
  <c r="R89" i="6"/>
  <c r="S89" i="6"/>
  <c r="T89" i="6"/>
  <c r="U89" i="6"/>
  <c r="V89" i="6"/>
  <c r="W89" i="6"/>
  <c r="X89" i="6"/>
  <c r="Y89" i="6"/>
  <c r="Z89" i="6"/>
  <c r="AA89" i="6"/>
  <c r="AM89" i="6"/>
  <c r="AN89" i="6"/>
  <c r="AO89" i="6"/>
  <c r="AP89" i="6"/>
  <c r="AQ89" i="6"/>
  <c r="AR89" i="6"/>
  <c r="AS89" i="6"/>
  <c r="AT89" i="6"/>
  <c r="AU89" i="6"/>
  <c r="AV89" i="6"/>
  <c r="AW89" i="6"/>
  <c r="AC74" i="6"/>
  <c r="AD74" i="6"/>
  <c r="AG74" i="6"/>
  <c r="AH74" i="6"/>
  <c r="AI74" i="6"/>
  <c r="AJ74" i="6"/>
  <c r="AK74" i="6"/>
  <c r="AL74" i="6"/>
  <c r="G74" i="6"/>
  <c r="H74" i="6"/>
  <c r="K74" i="6"/>
  <c r="L74" i="6"/>
  <c r="M74" i="6"/>
  <c r="N74" i="6"/>
  <c r="O74" i="6"/>
  <c r="P74" i="6"/>
  <c r="Q74" i="6"/>
  <c r="R74" i="6"/>
  <c r="S74" i="6"/>
  <c r="T74" i="6"/>
  <c r="U74" i="6"/>
  <c r="V74" i="6"/>
  <c r="W74" i="6"/>
  <c r="X74" i="6"/>
  <c r="Y74" i="6"/>
  <c r="Z74" i="6"/>
  <c r="AA74" i="6"/>
  <c r="AM74" i="6"/>
  <c r="AN74" i="6"/>
  <c r="AO74" i="6"/>
  <c r="AP74" i="6"/>
  <c r="AQ74" i="6"/>
  <c r="AR74" i="6"/>
  <c r="AS74" i="6"/>
  <c r="AT74" i="6"/>
  <c r="AU74" i="6"/>
  <c r="AV74" i="6"/>
  <c r="AW74" i="6"/>
  <c r="AC62" i="6"/>
  <c r="AD62" i="6"/>
  <c r="AG62" i="6"/>
  <c r="AH62" i="6"/>
  <c r="AI62" i="6"/>
  <c r="AJ62" i="6"/>
  <c r="AK62" i="6"/>
  <c r="AL62" i="6"/>
  <c r="G62" i="6"/>
  <c r="H62" i="6"/>
  <c r="K62" i="6"/>
  <c r="L62" i="6"/>
  <c r="M62" i="6"/>
  <c r="N62" i="6"/>
  <c r="O62" i="6"/>
  <c r="P62" i="6"/>
  <c r="Q62" i="6"/>
  <c r="R62" i="6"/>
  <c r="S62" i="6"/>
  <c r="T62" i="6"/>
  <c r="U62" i="6"/>
  <c r="V62" i="6"/>
  <c r="W62" i="6"/>
  <c r="X62" i="6"/>
  <c r="Y62" i="6"/>
  <c r="Z62" i="6"/>
  <c r="AA62" i="6"/>
  <c r="AM62" i="6"/>
  <c r="AN62" i="6"/>
  <c r="AO62" i="6"/>
  <c r="AP62" i="6"/>
  <c r="AQ62" i="6"/>
  <c r="AR62" i="6"/>
  <c r="AS62" i="6"/>
  <c r="AT62" i="6"/>
  <c r="AU62" i="6"/>
  <c r="AV62" i="6"/>
  <c r="AW62" i="6"/>
  <c r="AC50" i="6"/>
  <c r="AD50" i="6"/>
  <c r="AG50" i="6"/>
  <c r="AH50" i="6"/>
  <c r="AI50" i="6"/>
  <c r="AJ50" i="6"/>
  <c r="AK50" i="6"/>
  <c r="AL50" i="6"/>
  <c r="G50" i="6"/>
  <c r="H50" i="6"/>
  <c r="K50" i="6"/>
  <c r="L50" i="6"/>
  <c r="M50" i="6"/>
  <c r="N50" i="6"/>
  <c r="O50" i="6"/>
  <c r="P50" i="6"/>
  <c r="Q50" i="6"/>
  <c r="R50" i="6"/>
  <c r="S50" i="6"/>
  <c r="T50" i="6"/>
  <c r="U50" i="6"/>
  <c r="V50" i="6"/>
  <c r="W50" i="6"/>
  <c r="X50" i="6"/>
  <c r="Y50" i="6"/>
  <c r="Z50" i="6"/>
  <c r="AA50" i="6"/>
  <c r="AM50" i="6"/>
  <c r="AN50" i="6"/>
  <c r="AO50" i="6"/>
  <c r="AP50" i="6"/>
  <c r="AQ50" i="6"/>
  <c r="AR50" i="6"/>
  <c r="AS50" i="6"/>
  <c r="AT50" i="6"/>
  <c r="AU50" i="6"/>
  <c r="AV50" i="6"/>
  <c r="AW50" i="6"/>
  <c r="AC32" i="6"/>
  <c r="AD32" i="6"/>
  <c r="AG32" i="6"/>
  <c r="G32" i="6"/>
  <c r="H32" i="6"/>
  <c r="K32" i="6"/>
  <c r="L32" i="6"/>
  <c r="M32" i="6"/>
  <c r="N32" i="6"/>
  <c r="O32" i="6"/>
  <c r="P32" i="6"/>
  <c r="Q32" i="6"/>
  <c r="R32" i="6"/>
  <c r="S32" i="6"/>
  <c r="T32" i="6"/>
  <c r="U32" i="6"/>
  <c r="V32" i="6"/>
  <c r="W32" i="6"/>
  <c r="X32" i="6"/>
  <c r="Y32" i="6"/>
  <c r="Z32" i="6"/>
  <c r="AA32" i="6"/>
  <c r="AM32" i="6"/>
  <c r="AN32" i="6"/>
  <c r="AO32" i="6"/>
  <c r="AP32" i="6"/>
  <c r="AQ32" i="6"/>
  <c r="AR32" i="6"/>
  <c r="AS32" i="6"/>
  <c r="AT32" i="6"/>
  <c r="AU32" i="6"/>
  <c r="AV32" i="6"/>
  <c r="AW32" i="6"/>
  <c r="AC19" i="6"/>
  <c r="AG19" i="6" s="1"/>
  <c r="AD19" i="6"/>
  <c r="G19" i="6"/>
  <c r="H19" i="6"/>
  <c r="Q19" i="6"/>
  <c r="R19" i="6"/>
  <c r="S19" i="6"/>
  <c r="T19" i="6"/>
  <c r="U19" i="6"/>
  <c r="V19" i="6"/>
  <c r="W19" i="6"/>
  <c r="X19" i="6"/>
  <c r="Y19" i="6"/>
  <c r="Z19" i="6"/>
  <c r="AA19" i="6"/>
  <c r="AM19" i="6"/>
  <c r="AN19" i="6"/>
  <c r="AO19" i="6"/>
  <c r="AP19" i="6"/>
  <c r="AQ19" i="6"/>
  <c r="AR19" i="6"/>
  <c r="AS19" i="6"/>
  <c r="AT19" i="6"/>
  <c r="AU19" i="6"/>
  <c r="AV19" i="6"/>
  <c r="AW19" i="6"/>
  <c r="AC7" i="6"/>
  <c r="AG7" i="6" s="1"/>
  <c r="AD7" i="6"/>
  <c r="G7" i="6"/>
  <c r="M7" i="6" s="1"/>
  <c r="H7" i="6"/>
  <c r="Q7" i="6"/>
  <c r="R7" i="6"/>
  <c r="S7" i="6"/>
  <c r="T7" i="6"/>
  <c r="U7" i="6"/>
  <c r="V7" i="6"/>
  <c r="W7" i="6"/>
  <c r="X7" i="6"/>
  <c r="Y7" i="6"/>
  <c r="Z7" i="6"/>
  <c r="AA7" i="6"/>
  <c r="AM7" i="6"/>
  <c r="AN7" i="6"/>
  <c r="AO7" i="6"/>
  <c r="AP7" i="6"/>
  <c r="AQ7" i="6"/>
  <c r="AR7" i="6"/>
  <c r="AS7" i="6"/>
  <c r="AT7" i="6"/>
  <c r="AU7" i="6"/>
  <c r="AV7" i="6"/>
  <c r="AW7" i="6"/>
  <c r="AC145" i="6"/>
  <c r="AD145" i="6"/>
  <c r="AG145" i="6"/>
  <c r="AH145" i="6"/>
  <c r="AI145" i="6"/>
  <c r="AJ145" i="6"/>
  <c r="AK145" i="6"/>
  <c r="AL145" i="6"/>
  <c r="G145" i="6"/>
  <c r="H145" i="6"/>
  <c r="K145" i="6"/>
  <c r="L145" i="6"/>
  <c r="M145" i="6"/>
  <c r="N145" i="6"/>
  <c r="O145" i="6"/>
  <c r="P145" i="6"/>
  <c r="Q145" i="6"/>
  <c r="R145" i="6"/>
  <c r="S145" i="6"/>
  <c r="T145" i="6"/>
  <c r="U145" i="6"/>
  <c r="V145" i="6"/>
  <c r="W145" i="6"/>
  <c r="X145" i="6"/>
  <c r="Y145" i="6"/>
  <c r="Z145" i="6"/>
  <c r="AA145" i="6"/>
  <c r="AM145" i="6"/>
  <c r="AN145" i="6"/>
  <c r="AO145" i="6"/>
  <c r="AP145" i="6"/>
  <c r="AQ145" i="6"/>
  <c r="AR145" i="6"/>
  <c r="AS145" i="6"/>
  <c r="AT145" i="6"/>
  <c r="AU145" i="6"/>
  <c r="AV145" i="6"/>
  <c r="AW145" i="6"/>
  <c r="AC135" i="6"/>
  <c r="AD135" i="6"/>
  <c r="AG135" i="6"/>
  <c r="AH135" i="6"/>
  <c r="AI135" i="6"/>
  <c r="AJ135" i="6"/>
  <c r="AK135" i="6"/>
  <c r="AL135" i="6"/>
  <c r="G135" i="6"/>
  <c r="H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M135" i="6"/>
  <c r="AN135" i="6"/>
  <c r="AO135" i="6"/>
  <c r="AP135" i="6"/>
  <c r="AQ135" i="6"/>
  <c r="AR135" i="6"/>
  <c r="AS135" i="6"/>
  <c r="AT135" i="6"/>
  <c r="AU135" i="6"/>
  <c r="AV135" i="6"/>
  <c r="AW135" i="6"/>
  <c r="AC123" i="6"/>
  <c r="AD123" i="6"/>
  <c r="AG123" i="6"/>
  <c r="AH123" i="6"/>
  <c r="AI123" i="6"/>
  <c r="AJ123" i="6"/>
  <c r="AK123" i="6"/>
  <c r="AL123" i="6"/>
  <c r="G123" i="6"/>
  <c r="H123" i="6"/>
  <c r="K123" i="6"/>
  <c r="L123" i="6"/>
  <c r="M123" i="6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M123" i="6"/>
  <c r="AN123" i="6"/>
  <c r="AO123" i="6"/>
  <c r="AP123" i="6"/>
  <c r="AQ123" i="6"/>
  <c r="AR123" i="6"/>
  <c r="AS123" i="6"/>
  <c r="AT123" i="6"/>
  <c r="AU123" i="6"/>
  <c r="AV123" i="6"/>
  <c r="AW123" i="6"/>
  <c r="AC111" i="6"/>
  <c r="AD111" i="6"/>
  <c r="AG111" i="6"/>
  <c r="AH111" i="6"/>
  <c r="AI111" i="6"/>
  <c r="AJ111" i="6"/>
  <c r="AK111" i="6"/>
  <c r="AL111" i="6"/>
  <c r="G111" i="6"/>
  <c r="H111" i="6"/>
  <c r="K111" i="6"/>
  <c r="L111" i="6"/>
  <c r="M111" i="6"/>
  <c r="N111" i="6"/>
  <c r="O111" i="6"/>
  <c r="P111" i="6"/>
  <c r="Q111" i="6"/>
  <c r="R111" i="6"/>
  <c r="S111" i="6"/>
  <c r="T111" i="6"/>
  <c r="U111" i="6"/>
  <c r="V111" i="6"/>
  <c r="W111" i="6"/>
  <c r="X111" i="6"/>
  <c r="Y111" i="6"/>
  <c r="Z111" i="6"/>
  <c r="AA111" i="6"/>
  <c r="AM111" i="6"/>
  <c r="AN111" i="6"/>
  <c r="AO111" i="6"/>
  <c r="AP111" i="6"/>
  <c r="AQ111" i="6"/>
  <c r="AR111" i="6"/>
  <c r="AS111" i="6"/>
  <c r="AT111" i="6"/>
  <c r="AU111" i="6"/>
  <c r="AV111" i="6"/>
  <c r="AW111" i="6"/>
  <c r="AC99" i="6"/>
  <c r="AD99" i="6"/>
  <c r="AG99" i="6"/>
  <c r="AH99" i="6"/>
  <c r="AI99" i="6"/>
  <c r="AJ99" i="6"/>
  <c r="AK99" i="6"/>
  <c r="AL99" i="6"/>
  <c r="G99" i="6"/>
  <c r="H99" i="6"/>
  <c r="K99" i="6"/>
  <c r="L99" i="6"/>
  <c r="M99" i="6"/>
  <c r="N99" i="6"/>
  <c r="O99" i="6"/>
  <c r="P99" i="6"/>
  <c r="Q99" i="6"/>
  <c r="R99" i="6"/>
  <c r="S99" i="6"/>
  <c r="T99" i="6"/>
  <c r="U99" i="6"/>
  <c r="V99" i="6"/>
  <c r="W99" i="6"/>
  <c r="X99" i="6"/>
  <c r="Y99" i="6"/>
  <c r="Z99" i="6"/>
  <c r="AA99" i="6"/>
  <c r="AM99" i="6"/>
  <c r="AN99" i="6"/>
  <c r="AO99" i="6"/>
  <c r="AP99" i="6"/>
  <c r="AQ99" i="6"/>
  <c r="AR99" i="6"/>
  <c r="AS99" i="6"/>
  <c r="AT99" i="6"/>
  <c r="AU99" i="6"/>
  <c r="AV99" i="6"/>
  <c r="AW99" i="6"/>
  <c r="AC88" i="6"/>
  <c r="AD88" i="6"/>
  <c r="AG88" i="6"/>
  <c r="AH88" i="6"/>
  <c r="AI88" i="6"/>
  <c r="AJ88" i="6"/>
  <c r="AK88" i="6"/>
  <c r="AL88" i="6"/>
  <c r="G88" i="6"/>
  <c r="H88" i="6"/>
  <c r="K88" i="6"/>
  <c r="L88" i="6"/>
  <c r="M88" i="6"/>
  <c r="N88" i="6"/>
  <c r="O88" i="6"/>
  <c r="P88" i="6"/>
  <c r="Q88" i="6"/>
  <c r="R88" i="6"/>
  <c r="S88" i="6"/>
  <c r="T88" i="6"/>
  <c r="U88" i="6"/>
  <c r="V88" i="6"/>
  <c r="W88" i="6"/>
  <c r="X88" i="6"/>
  <c r="Y88" i="6"/>
  <c r="Z88" i="6"/>
  <c r="AA88" i="6"/>
  <c r="AM88" i="6"/>
  <c r="AN88" i="6"/>
  <c r="AO88" i="6"/>
  <c r="AP88" i="6"/>
  <c r="AQ88" i="6"/>
  <c r="AR88" i="6"/>
  <c r="AS88" i="6"/>
  <c r="AT88" i="6"/>
  <c r="AU88" i="6"/>
  <c r="AV88" i="6"/>
  <c r="AW88" i="6"/>
  <c r="AC76" i="6"/>
  <c r="AD76" i="6"/>
  <c r="AG76" i="6"/>
  <c r="AH76" i="6"/>
  <c r="AI76" i="6"/>
  <c r="AJ76" i="6"/>
  <c r="AK76" i="6"/>
  <c r="AL76" i="6"/>
  <c r="G76" i="6"/>
  <c r="H76" i="6"/>
  <c r="K76" i="6"/>
  <c r="L76" i="6"/>
  <c r="M76" i="6"/>
  <c r="N76" i="6"/>
  <c r="O76" i="6"/>
  <c r="P76" i="6"/>
  <c r="Q76" i="6"/>
  <c r="R76" i="6"/>
  <c r="S76" i="6"/>
  <c r="T76" i="6"/>
  <c r="U76" i="6"/>
  <c r="V76" i="6"/>
  <c r="W76" i="6"/>
  <c r="X76" i="6"/>
  <c r="Y76" i="6"/>
  <c r="Z76" i="6"/>
  <c r="AA76" i="6"/>
  <c r="AM76" i="6"/>
  <c r="AN76" i="6"/>
  <c r="AO76" i="6"/>
  <c r="AP76" i="6"/>
  <c r="AQ76" i="6"/>
  <c r="AR76" i="6"/>
  <c r="AS76" i="6"/>
  <c r="AT76" i="6"/>
  <c r="AU76" i="6"/>
  <c r="AV76" i="6"/>
  <c r="AW76" i="6"/>
  <c r="AC63" i="6"/>
  <c r="AD63" i="6"/>
  <c r="AG63" i="6"/>
  <c r="AH63" i="6"/>
  <c r="AI63" i="6"/>
  <c r="AJ63" i="6"/>
  <c r="AK63" i="6"/>
  <c r="AL63" i="6"/>
  <c r="G63" i="6"/>
  <c r="H63" i="6"/>
  <c r="K63" i="6"/>
  <c r="L63" i="6"/>
  <c r="M63" i="6"/>
  <c r="N63" i="6"/>
  <c r="O63" i="6"/>
  <c r="P63" i="6"/>
  <c r="Q63" i="6"/>
  <c r="R63" i="6"/>
  <c r="S63" i="6"/>
  <c r="T63" i="6"/>
  <c r="U63" i="6"/>
  <c r="V63" i="6"/>
  <c r="W63" i="6"/>
  <c r="X63" i="6"/>
  <c r="Y63" i="6"/>
  <c r="Z63" i="6"/>
  <c r="AA63" i="6"/>
  <c r="AM63" i="6"/>
  <c r="AN63" i="6"/>
  <c r="AO63" i="6"/>
  <c r="AP63" i="6"/>
  <c r="AQ63" i="6"/>
  <c r="AR63" i="6"/>
  <c r="AS63" i="6"/>
  <c r="AT63" i="6"/>
  <c r="AU63" i="6"/>
  <c r="AV63" i="6"/>
  <c r="AW63" i="6"/>
  <c r="AC54" i="6"/>
  <c r="AD54" i="6"/>
  <c r="AG54" i="6"/>
  <c r="AH54" i="6"/>
  <c r="AI54" i="6"/>
  <c r="AJ54" i="6"/>
  <c r="AK54" i="6"/>
  <c r="AL54" i="6"/>
  <c r="G54" i="6"/>
  <c r="H54" i="6"/>
  <c r="K54" i="6"/>
  <c r="L54" i="6"/>
  <c r="M54" i="6"/>
  <c r="N54" i="6"/>
  <c r="O54" i="6"/>
  <c r="P54" i="6"/>
  <c r="Q54" i="6"/>
  <c r="R54" i="6"/>
  <c r="S54" i="6"/>
  <c r="T54" i="6"/>
  <c r="U54" i="6"/>
  <c r="V54" i="6"/>
  <c r="W54" i="6"/>
  <c r="X54" i="6"/>
  <c r="Y54" i="6"/>
  <c r="Z54" i="6"/>
  <c r="AA54" i="6"/>
  <c r="AM54" i="6"/>
  <c r="AN54" i="6"/>
  <c r="AO54" i="6"/>
  <c r="AP54" i="6"/>
  <c r="AQ54" i="6"/>
  <c r="AR54" i="6"/>
  <c r="AS54" i="6"/>
  <c r="AT54" i="6"/>
  <c r="AU54" i="6"/>
  <c r="AV54" i="6"/>
  <c r="AW54" i="6"/>
  <c r="AC36" i="6"/>
  <c r="AG36" i="6" s="1"/>
  <c r="AD36" i="6"/>
  <c r="G36" i="6"/>
  <c r="H36" i="6"/>
  <c r="K36" i="6"/>
  <c r="L36" i="6"/>
  <c r="M36" i="6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AM36" i="6"/>
  <c r="AN36" i="6"/>
  <c r="AO36" i="6"/>
  <c r="AP36" i="6"/>
  <c r="AQ36" i="6"/>
  <c r="AR36" i="6"/>
  <c r="AS36" i="6"/>
  <c r="AT36" i="6"/>
  <c r="AU36" i="6"/>
  <c r="AV36" i="6"/>
  <c r="AW36" i="6"/>
  <c r="AC26" i="6"/>
  <c r="AG26" i="6" s="1"/>
  <c r="AD26" i="6"/>
  <c r="G26" i="6"/>
  <c r="H26" i="6"/>
  <c r="Q26" i="6"/>
  <c r="R26" i="6"/>
  <c r="S26" i="6"/>
  <c r="T26" i="6"/>
  <c r="U26" i="6"/>
  <c r="V26" i="6"/>
  <c r="W26" i="6"/>
  <c r="X26" i="6"/>
  <c r="Y26" i="6"/>
  <c r="Z26" i="6"/>
  <c r="AA26" i="6"/>
  <c r="AM26" i="6"/>
  <c r="AN26" i="6"/>
  <c r="AO26" i="6"/>
  <c r="AP26" i="6"/>
  <c r="AQ26" i="6"/>
  <c r="AR26" i="6"/>
  <c r="AS26" i="6"/>
  <c r="AT26" i="6"/>
  <c r="AU26" i="6"/>
  <c r="AV26" i="6"/>
  <c r="AW26" i="6"/>
  <c r="AC13" i="6"/>
  <c r="AG13" i="6" s="1"/>
  <c r="AD13" i="6"/>
  <c r="G13" i="6"/>
  <c r="H13" i="6"/>
  <c r="Q13" i="6"/>
  <c r="R13" i="6"/>
  <c r="S13" i="6"/>
  <c r="T13" i="6"/>
  <c r="U13" i="6"/>
  <c r="V13" i="6"/>
  <c r="W13" i="6"/>
  <c r="X13" i="6"/>
  <c r="Y13" i="6"/>
  <c r="Z13" i="6"/>
  <c r="AA13" i="6"/>
  <c r="AM13" i="6"/>
  <c r="AN13" i="6"/>
  <c r="AO13" i="6"/>
  <c r="AP13" i="6"/>
  <c r="AQ13" i="6"/>
  <c r="AR13" i="6"/>
  <c r="AS13" i="6"/>
  <c r="AT13" i="6"/>
  <c r="AU13" i="6"/>
  <c r="AV13" i="6"/>
  <c r="AW13" i="6"/>
  <c r="AC152" i="6"/>
  <c r="AD152" i="6"/>
  <c r="AG152" i="6"/>
  <c r="AH152" i="6"/>
  <c r="AI152" i="6"/>
  <c r="AJ152" i="6"/>
  <c r="AK152" i="6"/>
  <c r="AL152" i="6"/>
  <c r="G152" i="6"/>
  <c r="H152" i="6"/>
  <c r="K152" i="6"/>
  <c r="L152" i="6"/>
  <c r="M152" i="6"/>
  <c r="N152" i="6"/>
  <c r="O152" i="6"/>
  <c r="P152" i="6"/>
  <c r="Q152" i="6"/>
  <c r="R152" i="6"/>
  <c r="S152" i="6"/>
  <c r="T152" i="6"/>
  <c r="U152" i="6"/>
  <c r="V152" i="6"/>
  <c r="W152" i="6"/>
  <c r="X152" i="6"/>
  <c r="Y152" i="6"/>
  <c r="Z152" i="6"/>
  <c r="AA152" i="6"/>
  <c r="AM152" i="6"/>
  <c r="AN152" i="6"/>
  <c r="AO152" i="6"/>
  <c r="AP152" i="6"/>
  <c r="AQ152" i="6"/>
  <c r="AR152" i="6"/>
  <c r="AS152" i="6"/>
  <c r="AT152" i="6"/>
  <c r="AU152" i="6"/>
  <c r="AV152" i="6"/>
  <c r="AW152" i="6"/>
  <c r="AC136" i="6"/>
  <c r="AD136" i="6"/>
  <c r="AG136" i="6"/>
  <c r="AH136" i="6"/>
  <c r="AI136" i="6"/>
  <c r="AJ136" i="6"/>
  <c r="AK136" i="6"/>
  <c r="AL136" i="6"/>
  <c r="G136" i="6"/>
  <c r="H136" i="6"/>
  <c r="K136" i="6"/>
  <c r="L136" i="6"/>
  <c r="M136" i="6"/>
  <c r="N136" i="6"/>
  <c r="O136" i="6"/>
  <c r="P136" i="6"/>
  <c r="Q136" i="6"/>
  <c r="R136" i="6"/>
  <c r="S136" i="6"/>
  <c r="T136" i="6"/>
  <c r="U136" i="6"/>
  <c r="V136" i="6"/>
  <c r="W136" i="6"/>
  <c r="X136" i="6"/>
  <c r="Y136" i="6"/>
  <c r="Z136" i="6"/>
  <c r="AA136" i="6"/>
  <c r="AM136" i="6"/>
  <c r="AN136" i="6"/>
  <c r="AO136" i="6"/>
  <c r="AP136" i="6"/>
  <c r="AQ136" i="6"/>
  <c r="AR136" i="6"/>
  <c r="AS136" i="6"/>
  <c r="AT136" i="6"/>
  <c r="AU136" i="6"/>
  <c r="AV136" i="6"/>
  <c r="AW136" i="6"/>
  <c r="AC125" i="6"/>
  <c r="AD125" i="6"/>
  <c r="AG125" i="6"/>
  <c r="AH125" i="6"/>
  <c r="AI125" i="6"/>
  <c r="AJ125" i="6"/>
  <c r="AK125" i="6"/>
  <c r="AL125" i="6"/>
  <c r="G125" i="6"/>
  <c r="H125" i="6"/>
  <c r="K125" i="6"/>
  <c r="L125" i="6"/>
  <c r="M125" i="6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M125" i="6"/>
  <c r="AN125" i="6"/>
  <c r="AO125" i="6"/>
  <c r="AP125" i="6"/>
  <c r="AQ125" i="6"/>
  <c r="AR125" i="6"/>
  <c r="AS125" i="6"/>
  <c r="AT125" i="6"/>
  <c r="AU125" i="6"/>
  <c r="AV125" i="6"/>
  <c r="AW125" i="6"/>
  <c r="AC118" i="6"/>
  <c r="AD118" i="6"/>
  <c r="AG118" i="6"/>
  <c r="AH118" i="6"/>
  <c r="AI118" i="6"/>
  <c r="AJ118" i="6"/>
  <c r="AK118" i="6"/>
  <c r="AL118" i="6"/>
  <c r="G118" i="6"/>
  <c r="H118" i="6"/>
  <c r="K118" i="6"/>
  <c r="L118" i="6"/>
  <c r="M118" i="6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M118" i="6"/>
  <c r="AN118" i="6"/>
  <c r="AO118" i="6"/>
  <c r="AP118" i="6"/>
  <c r="AQ118" i="6"/>
  <c r="AR118" i="6"/>
  <c r="AS118" i="6"/>
  <c r="AT118" i="6"/>
  <c r="AU118" i="6"/>
  <c r="AV118" i="6"/>
  <c r="AW118" i="6"/>
  <c r="AC107" i="6"/>
  <c r="AD107" i="6"/>
  <c r="AG107" i="6"/>
  <c r="AH107" i="6"/>
  <c r="AI107" i="6"/>
  <c r="AJ107" i="6"/>
  <c r="AK107" i="6"/>
  <c r="AL107" i="6"/>
  <c r="G107" i="6"/>
  <c r="H107" i="6"/>
  <c r="K107" i="6"/>
  <c r="L107" i="6"/>
  <c r="M107" i="6"/>
  <c r="N107" i="6"/>
  <c r="O107" i="6"/>
  <c r="P107" i="6"/>
  <c r="Q107" i="6"/>
  <c r="R107" i="6"/>
  <c r="S107" i="6"/>
  <c r="T107" i="6"/>
  <c r="U107" i="6"/>
  <c r="V107" i="6"/>
  <c r="W107" i="6"/>
  <c r="X107" i="6"/>
  <c r="Y107" i="6"/>
  <c r="Z107" i="6"/>
  <c r="AA107" i="6"/>
  <c r="AM107" i="6"/>
  <c r="AN107" i="6"/>
  <c r="AO107" i="6"/>
  <c r="AP107" i="6"/>
  <c r="AQ107" i="6"/>
  <c r="AR107" i="6"/>
  <c r="AS107" i="6"/>
  <c r="AT107" i="6"/>
  <c r="AU107" i="6"/>
  <c r="AV107" i="6"/>
  <c r="AW107" i="6"/>
  <c r="AC96" i="6"/>
  <c r="AD96" i="6"/>
  <c r="AG96" i="6"/>
  <c r="AH96" i="6"/>
  <c r="AI96" i="6"/>
  <c r="AJ96" i="6"/>
  <c r="AK96" i="6"/>
  <c r="AL96" i="6"/>
  <c r="G96" i="6"/>
  <c r="H96" i="6"/>
  <c r="K96" i="6"/>
  <c r="L96" i="6"/>
  <c r="M96" i="6"/>
  <c r="N96" i="6"/>
  <c r="O96" i="6"/>
  <c r="P96" i="6"/>
  <c r="Q96" i="6"/>
  <c r="R96" i="6"/>
  <c r="S96" i="6"/>
  <c r="T96" i="6"/>
  <c r="U96" i="6"/>
  <c r="V96" i="6"/>
  <c r="W96" i="6"/>
  <c r="X96" i="6"/>
  <c r="Y96" i="6"/>
  <c r="Z96" i="6"/>
  <c r="AA96" i="6"/>
  <c r="AM96" i="6"/>
  <c r="AN96" i="6"/>
  <c r="AO96" i="6"/>
  <c r="AP96" i="6"/>
  <c r="AQ96" i="6"/>
  <c r="AR96" i="6"/>
  <c r="AS96" i="6"/>
  <c r="AT96" i="6"/>
  <c r="AU96" i="6"/>
  <c r="AV96" i="6"/>
  <c r="AW96" i="6"/>
  <c r="AC85" i="6"/>
  <c r="AD85" i="6"/>
  <c r="AG85" i="6"/>
  <c r="AH85" i="6"/>
  <c r="AI85" i="6"/>
  <c r="AJ85" i="6"/>
  <c r="AK85" i="6"/>
  <c r="AL85" i="6"/>
  <c r="G85" i="6"/>
  <c r="H85" i="6"/>
  <c r="K85" i="6"/>
  <c r="L85" i="6"/>
  <c r="M85" i="6"/>
  <c r="N85" i="6"/>
  <c r="O85" i="6"/>
  <c r="P85" i="6"/>
  <c r="Q85" i="6"/>
  <c r="R85" i="6"/>
  <c r="S85" i="6"/>
  <c r="T85" i="6"/>
  <c r="U85" i="6"/>
  <c r="V85" i="6"/>
  <c r="W85" i="6"/>
  <c r="X85" i="6"/>
  <c r="Y85" i="6"/>
  <c r="Z85" i="6"/>
  <c r="AA85" i="6"/>
  <c r="AM85" i="6"/>
  <c r="AN85" i="6"/>
  <c r="AO85" i="6"/>
  <c r="AP85" i="6"/>
  <c r="AQ85" i="6"/>
  <c r="AR85" i="6"/>
  <c r="AS85" i="6"/>
  <c r="AT85" i="6"/>
  <c r="AU85" i="6"/>
  <c r="AV85" i="6"/>
  <c r="AW85" i="6"/>
  <c r="AC73" i="6"/>
  <c r="AD73" i="6"/>
  <c r="AG73" i="6"/>
  <c r="AH73" i="6"/>
  <c r="AI73" i="6"/>
  <c r="AJ73" i="6"/>
  <c r="AK73" i="6"/>
  <c r="AL73" i="6"/>
  <c r="G73" i="6"/>
  <c r="H73" i="6"/>
  <c r="K73" i="6"/>
  <c r="L73" i="6"/>
  <c r="M73" i="6"/>
  <c r="N73" i="6"/>
  <c r="O73" i="6"/>
  <c r="P73" i="6"/>
  <c r="Q73" i="6"/>
  <c r="R73" i="6"/>
  <c r="S73" i="6"/>
  <c r="T73" i="6"/>
  <c r="U73" i="6"/>
  <c r="V73" i="6"/>
  <c r="W73" i="6"/>
  <c r="X73" i="6"/>
  <c r="Y73" i="6"/>
  <c r="Z73" i="6"/>
  <c r="AA73" i="6"/>
  <c r="AM73" i="6"/>
  <c r="AN73" i="6"/>
  <c r="AO73" i="6"/>
  <c r="AP73" i="6"/>
  <c r="AQ73" i="6"/>
  <c r="AR73" i="6"/>
  <c r="AS73" i="6"/>
  <c r="AT73" i="6"/>
  <c r="AU73" i="6"/>
  <c r="AV73" i="6"/>
  <c r="AW73" i="6"/>
  <c r="AC65" i="6"/>
  <c r="AD65" i="6"/>
  <c r="AG65" i="6"/>
  <c r="AH65" i="6"/>
  <c r="AI65" i="6"/>
  <c r="AJ65" i="6"/>
  <c r="AK65" i="6"/>
  <c r="AL65" i="6"/>
  <c r="G65" i="6"/>
  <c r="H65" i="6"/>
  <c r="K65" i="6"/>
  <c r="L65" i="6"/>
  <c r="M65" i="6"/>
  <c r="N65" i="6"/>
  <c r="O65" i="6"/>
  <c r="P65" i="6"/>
  <c r="Q65" i="6"/>
  <c r="R65" i="6"/>
  <c r="S65" i="6"/>
  <c r="T65" i="6"/>
  <c r="U65" i="6"/>
  <c r="V65" i="6"/>
  <c r="W65" i="6"/>
  <c r="X65" i="6"/>
  <c r="Y65" i="6"/>
  <c r="Z65" i="6"/>
  <c r="AA65" i="6"/>
  <c r="AM65" i="6"/>
  <c r="AN65" i="6"/>
  <c r="AO65" i="6"/>
  <c r="AP65" i="6"/>
  <c r="AQ65" i="6"/>
  <c r="AR65" i="6"/>
  <c r="AS65" i="6"/>
  <c r="AT65" i="6"/>
  <c r="AU65" i="6"/>
  <c r="AV65" i="6"/>
  <c r="AW65" i="6"/>
  <c r="AC57" i="6"/>
  <c r="AD57" i="6"/>
  <c r="AG57" i="6"/>
  <c r="AH57" i="6"/>
  <c r="AI57" i="6"/>
  <c r="AJ57" i="6"/>
  <c r="AK57" i="6"/>
  <c r="AL57" i="6"/>
  <c r="G57" i="6"/>
  <c r="H57" i="6"/>
  <c r="K57" i="6"/>
  <c r="L57" i="6"/>
  <c r="M57" i="6"/>
  <c r="N57" i="6"/>
  <c r="O57" i="6"/>
  <c r="P57" i="6"/>
  <c r="Q57" i="6"/>
  <c r="R57" i="6"/>
  <c r="S57" i="6"/>
  <c r="T57" i="6"/>
  <c r="U57" i="6"/>
  <c r="V57" i="6"/>
  <c r="W57" i="6"/>
  <c r="X57" i="6"/>
  <c r="Y57" i="6"/>
  <c r="Z57" i="6"/>
  <c r="AA57" i="6"/>
  <c r="AM57" i="6"/>
  <c r="AN57" i="6"/>
  <c r="AO57" i="6"/>
  <c r="AP57" i="6"/>
  <c r="AQ57" i="6"/>
  <c r="AR57" i="6"/>
  <c r="AS57" i="6"/>
  <c r="AT57" i="6"/>
  <c r="AU57" i="6"/>
  <c r="AV57" i="6"/>
  <c r="AW57" i="6"/>
  <c r="AC47" i="6"/>
  <c r="AD47" i="6"/>
  <c r="AG47" i="6"/>
  <c r="AH47" i="6"/>
  <c r="AI47" i="6"/>
  <c r="AJ47" i="6"/>
  <c r="AK47" i="6"/>
  <c r="AL47" i="6"/>
  <c r="G47" i="6"/>
  <c r="H47" i="6"/>
  <c r="K47" i="6"/>
  <c r="L47" i="6"/>
  <c r="M47" i="6"/>
  <c r="N47" i="6"/>
  <c r="O47" i="6"/>
  <c r="P47" i="6"/>
  <c r="Q47" i="6"/>
  <c r="R47" i="6"/>
  <c r="S47" i="6"/>
  <c r="T47" i="6"/>
  <c r="U47" i="6"/>
  <c r="V47" i="6"/>
  <c r="W47" i="6"/>
  <c r="X47" i="6"/>
  <c r="Y47" i="6"/>
  <c r="Z47" i="6"/>
  <c r="AA47" i="6"/>
  <c r="AM47" i="6"/>
  <c r="AN47" i="6"/>
  <c r="AO47" i="6"/>
  <c r="AP47" i="6"/>
  <c r="AQ47" i="6"/>
  <c r="AR47" i="6"/>
  <c r="AS47" i="6"/>
  <c r="AT47" i="6"/>
  <c r="AU47" i="6"/>
  <c r="AV47" i="6"/>
  <c r="AW47" i="6"/>
  <c r="AC29" i="6"/>
  <c r="AD29" i="6"/>
  <c r="AG29" i="6"/>
  <c r="G29" i="6"/>
  <c r="H29" i="6"/>
  <c r="K29" i="6"/>
  <c r="L29" i="6"/>
  <c r="M29" i="6"/>
  <c r="N29" i="6"/>
  <c r="O29" i="6"/>
  <c r="P29" i="6"/>
  <c r="Q29" i="6"/>
  <c r="R29" i="6"/>
  <c r="S29" i="6"/>
  <c r="T29" i="6"/>
  <c r="U29" i="6"/>
  <c r="V29" i="6"/>
  <c r="W29" i="6"/>
  <c r="X29" i="6"/>
  <c r="Y29" i="6"/>
  <c r="Z29" i="6"/>
  <c r="AA29" i="6"/>
  <c r="AM29" i="6"/>
  <c r="AN29" i="6"/>
  <c r="AO29" i="6"/>
  <c r="AP29" i="6"/>
  <c r="AQ29" i="6"/>
  <c r="AR29" i="6"/>
  <c r="AS29" i="6"/>
  <c r="AT29" i="6"/>
  <c r="AU29" i="6"/>
  <c r="AV29" i="6"/>
  <c r="AW29" i="6"/>
  <c r="AC17" i="6"/>
  <c r="AG17" i="6" s="1"/>
  <c r="AD17" i="6"/>
  <c r="G17" i="6"/>
  <c r="M17" i="6" s="1"/>
  <c r="H17" i="6"/>
  <c r="Q17" i="6"/>
  <c r="R17" i="6"/>
  <c r="S17" i="6"/>
  <c r="T17" i="6"/>
  <c r="U17" i="6"/>
  <c r="V17" i="6"/>
  <c r="W17" i="6"/>
  <c r="X17" i="6"/>
  <c r="Y17" i="6"/>
  <c r="Z17" i="6"/>
  <c r="AA17" i="6"/>
  <c r="AM17" i="6"/>
  <c r="AN17" i="6"/>
  <c r="AO17" i="6"/>
  <c r="AP17" i="6"/>
  <c r="AQ17" i="6"/>
  <c r="AR17" i="6"/>
  <c r="AS17" i="6"/>
  <c r="AT17" i="6"/>
  <c r="AU17" i="6"/>
  <c r="AV17" i="6"/>
  <c r="AW17" i="6"/>
  <c r="AC6" i="6"/>
  <c r="AG6" i="6" s="1"/>
  <c r="AD6" i="6"/>
  <c r="G6" i="6"/>
  <c r="H6" i="6"/>
  <c r="Q6" i="6"/>
  <c r="R6" i="6"/>
  <c r="S6" i="6"/>
  <c r="T6" i="6"/>
  <c r="U6" i="6"/>
  <c r="V6" i="6"/>
  <c r="W6" i="6"/>
  <c r="X6" i="6"/>
  <c r="Y6" i="6"/>
  <c r="Z6" i="6"/>
  <c r="AA6" i="6"/>
  <c r="AM6" i="6"/>
  <c r="AN6" i="6"/>
  <c r="AO6" i="6"/>
  <c r="AP6" i="6"/>
  <c r="AQ6" i="6"/>
  <c r="AR6" i="6"/>
  <c r="AS6" i="6"/>
  <c r="AT6" i="6"/>
  <c r="AU6" i="6"/>
  <c r="AV6" i="6"/>
  <c r="AW6" i="6"/>
  <c r="AC151" i="6"/>
  <c r="AD151" i="6"/>
  <c r="AG151" i="6"/>
  <c r="AH151" i="6"/>
  <c r="AI151" i="6"/>
  <c r="AJ151" i="6"/>
  <c r="AK151" i="6"/>
  <c r="AL151" i="6"/>
  <c r="G151" i="6"/>
  <c r="H151" i="6"/>
  <c r="K151" i="6"/>
  <c r="L151" i="6"/>
  <c r="M151" i="6"/>
  <c r="N151" i="6"/>
  <c r="O151" i="6"/>
  <c r="P151" i="6"/>
  <c r="Q151" i="6"/>
  <c r="R151" i="6"/>
  <c r="S151" i="6"/>
  <c r="T151" i="6"/>
  <c r="U151" i="6"/>
  <c r="V151" i="6"/>
  <c r="W151" i="6"/>
  <c r="X151" i="6"/>
  <c r="Y151" i="6"/>
  <c r="Z151" i="6"/>
  <c r="AA151" i="6"/>
  <c r="AM151" i="6"/>
  <c r="AN151" i="6"/>
  <c r="AO151" i="6"/>
  <c r="AP151" i="6"/>
  <c r="AQ151" i="6"/>
  <c r="AR151" i="6"/>
  <c r="AS151" i="6"/>
  <c r="AT151" i="6"/>
  <c r="AU151" i="6"/>
  <c r="AV151" i="6"/>
  <c r="AW151" i="6"/>
  <c r="AC133" i="6"/>
  <c r="AD133" i="6"/>
  <c r="AG133" i="6"/>
  <c r="AH133" i="6"/>
  <c r="AI133" i="6"/>
  <c r="AJ133" i="6"/>
  <c r="AK133" i="6"/>
  <c r="AL133" i="6"/>
  <c r="G133" i="6"/>
  <c r="H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M133" i="6"/>
  <c r="AN133" i="6"/>
  <c r="AO133" i="6"/>
  <c r="AP133" i="6"/>
  <c r="AQ133" i="6"/>
  <c r="AR133" i="6"/>
  <c r="AS133" i="6"/>
  <c r="AT133" i="6"/>
  <c r="AU133" i="6"/>
  <c r="AV133" i="6"/>
  <c r="AW133" i="6"/>
  <c r="AC132" i="6"/>
  <c r="AD132" i="6"/>
  <c r="AG132" i="6"/>
  <c r="AH132" i="6"/>
  <c r="AI132" i="6"/>
  <c r="AJ132" i="6"/>
  <c r="AK132" i="6"/>
  <c r="AL132" i="6"/>
  <c r="G132" i="6"/>
  <c r="H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M132" i="6"/>
  <c r="AN132" i="6"/>
  <c r="AO132" i="6"/>
  <c r="AP132" i="6"/>
  <c r="AQ132" i="6"/>
  <c r="AR132" i="6"/>
  <c r="AS132" i="6"/>
  <c r="AT132" i="6"/>
  <c r="AU132" i="6"/>
  <c r="AV132" i="6"/>
  <c r="AW132" i="6"/>
  <c r="AC138" i="6"/>
  <c r="AD138" i="6"/>
  <c r="AG138" i="6"/>
  <c r="AH138" i="6"/>
  <c r="AI138" i="6"/>
  <c r="AJ138" i="6"/>
  <c r="AK138" i="6"/>
  <c r="AL138" i="6"/>
  <c r="G138" i="6"/>
  <c r="H138" i="6"/>
  <c r="K138" i="6"/>
  <c r="L138" i="6"/>
  <c r="M138" i="6"/>
  <c r="N138" i="6"/>
  <c r="O138" i="6"/>
  <c r="P138" i="6"/>
  <c r="Q138" i="6"/>
  <c r="R138" i="6"/>
  <c r="S138" i="6"/>
  <c r="T138" i="6"/>
  <c r="U138" i="6"/>
  <c r="V138" i="6"/>
  <c r="W138" i="6"/>
  <c r="X138" i="6"/>
  <c r="Y138" i="6"/>
  <c r="Z138" i="6"/>
  <c r="AA138" i="6"/>
  <c r="AM138" i="6"/>
  <c r="AN138" i="6"/>
  <c r="AO138" i="6"/>
  <c r="AP138" i="6"/>
  <c r="AQ138" i="6"/>
  <c r="AR138" i="6"/>
  <c r="AS138" i="6"/>
  <c r="AT138" i="6"/>
  <c r="AU138" i="6"/>
  <c r="AV138" i="6"/>
  <c r="AW138" i="6"/>
  <c r="AC128" i="6"/>
  <c r="AD128" i="6"/>
  <c r="AG128" i="6"/>
  <c r="AH128" i="6"/>
  <c r="AI128" i="6"/>
  <c r="AJ128" i="6"/>
  <c r="AK128" i="6"/>
  <c r="AL128" i="6"/>
  <c r="G128" i="6"/>
  <c r="H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M128" i="6"/>
  <c r="AN128" i="6"/>
  <c r="AO128" i="6"/>
  <c r="AP128" i="6"/>
  <c r="AQ128" i="6"/>
  <c r="AR128" i="6"/>
  <c r="AS128" i="6"/>
  <c r="AT128" i="6"/>
  <c r="AU128" i="6"/>
  <c r="AV128" i="6"/>
  <c r="AW128" i="6"/>
  <c r="AC114" i="6"/>
  <c r="AD114" i="6"/>
  <c r="AG114" i="6"/>
  <c r="AH114" i="6"/>
  <c r="AI114" i="6"/>
  <c r="AJ114" i="6"/>
  <c r="AK114" i="6"/>
  <c r="AL114" i="6"/>
  <c r="G114" i="6"/>
  <c r="H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Y114" i="6"/>
  <c r="Z114" i="6"/>
  <c r="AA114" i="6"/>
  <c r="AM114" i="6"/>
  <c r="AN114" i="6"/>
  <c r="AO114" i="6"/>
  <c r="AP114" i="6"/>
  <c r="AQ114" i="6"/>
  <c r="AR114" i="6"/>
  <c r="AS114" i="6"/>
  <c r="AT114" i="6"/>
  <c r="AU114" i="6"/>
  <c r="AV114" i="6"/>
  <c r="AW114" i="6"/>
  <c r="AC102" i="6"/>
  <c r="AD102" i="6"/>
  <c r="AG102" i="6"/>
  <c r="AH102" i="6"/>
  <c r="AI102" i="6"/>
  <c r="AJ102" i="6"/>
  <c r="AK102" i="6"/>
  <c r="AL102" i="6"/>
  <c r="G102" i="6"/>
  <c r="H102" i="6"/>
  <c r="K102" i="6"/>
  <c r="L102" i="6"/>
  <c r="M102" i="6"/>
  <c r="N102" i="6"/>
  <c r="O102" i="6"/>
  <c r="P102" i="6"/>
  <c r="Q102" i="6"/>
  <c r="R102" i="6"/>
  <c r="S102" i="6"/>
  <c r="T102" i="6"/>
  <c r="U102" i="6"/>
  <c r="V102" i="6"/>
  <c r="W102" i="6"/>
  <c r="X102" i="6"/>
  <c r="Y102" i="6"/>
  <c r="Z102" i="6"/>
  <c r="AA102" i="6"/>
  <c r="AM102" i="6"/>
  <c r="AN102" i="6"/>
  <c r="AO102" i="6"/>
  <c r="AP102" i="6"/>
  <c r="AQ102" i="6"/>
  <c r="AR102" i="6"/>
  <c r="AS102" i="6"/>
  <c r="AT102" i="6"/>
  <c r="AU102" i="6"/>
  <c r="AV102" i="6"/>
  <c r="AW102" i="6"/>
  <c r="AC91" i="6"/>
  <c r="AD91" i="6"/>
  <c r="AG91" i="6"/>
  <c r="AH91" i="6"/>
  <c r="AI91" i="6"/>
  <c r="AJ91" i="6"/>
  <c r="AK91" i="6"/>
  <c r="AL91" i="6"/>
  <c r="G91" i="6"/>
  <c r="H91" i="6"/>
  <c r="K91" i="6"/>
  <c r="L91" i="6"/>
  <c r="M91" i="6"/>
  <c r="N91" i="6"/>
  <c r="O91" i="6"/>
  <c r="P91" i="6"/>
  <c r="Q91" i="6"/>
  <c r="R91" i="6"/>
  <c r="S91" i="6"/>
  <c r="T91" i="6"/>
  <c r="U91" i="6"/>
  <c r="V91" i="6"/>
  <c r="W91" i="6"/>
  <c r="X91" i="6"/>
  <c r="Y91" i="6"/>
  <c r="Z91" i="6"/>
  <c r="AA91" i="6"/>
  <c r="AM91" i="6"/>
  <c r="AN91" i="6"/>
  <c r="AO91" i="6"/>
  <c r="AP91" i="6"/>
  <c r="AQ91" i="6"/>
  <c r="AR91" i="6"/>
  <c r="AS91" i="6"/>
  <c r="AT91" i="6"/>
  <c r="AU91" i="6"/>
  <c r="AV91" i="6"/>
  <c r="AW91" i="6"/>
  <c r="AC80" i="6"/>
  <c r="AD80" i="6"/>
  <c r="AG80" i="6"/>
  <c r="AH80" i="6"/>
  <c r="AI80" i="6"/>
  <c r="AJ80" i="6"/>
  <c r="AK80" i="6"/>
  <c r="AL80" i="6"/>
  <c r="G80" i="6"/>
  <c r="H80" i="6"/>
  <c r="K80" i="6"/>
  <c r="L80" i="6"/>
  <c r="M80" i="6"/>
  <c r="N80" i="6"/>
  <c r="O80" i="6"/>
  <c r="P80" i="6"/>
  <c r="Q80" i="6"/>
  <c r="R80" i="6"/>
  <c r="S80" i="6"/>
  <c r="T80" i="6"/>
  <c r="U80" i="6"/>
  <c r="V80" i="6"/>
  <c r="W80" i="6"/>
  <c r="X80" i="6"/>
  <c r="Y80" i="6"/>
  <c r="Z80" i="6"/>
  <c r="AA80" i="6"/>
  <c r="AM80" i="6"/>
  <c r="AN80" i="6"/>
  <c r="AO80" i="6"/>
  <c r="AP80" i="6"/>
  <c r="AQ80" i="6"/>
  <c r="AR80" i="6"/>
  <c r="AS80" i="6"/>
  <c r="AT80" i="6"/>
  <c r="AU80" i="6"/>
  <c r="AV80" i="6"/>
  <c r="AW80" i="6"/>
  <c r="AC66" i="6"/>
  <c r="AD66" i="6"/>
  <c r="AG66" i="6"/>
  <c r="AH66" i="6"/>
  <c r="AI66" i="6"/>
  <c r="AJ66" i="6"/>
  <c r="AK66" i="6"/>
  <c r="AL66" i="6"/>
  <c r="G66" i="6"/>
  <c r="H66" i="6"/>
  <c r="K66" i="6"/>
  <c r="L66" i="6"/>
  <c r="M66" i="6"/>
  <c r="N66" i="6"/>
  <c r="O66" i="6"/>
  <c r="P66" i="6"/>
  <c r="Q66" i="6"/>
  <c r="R66" i="6"/>
  <c r="S66" i="6"/>
  <c r="T66" i="6"/>
  <c r="U66" i="6"/>
  <c r="V66" i="6"/>
  <c r="W66" i="6"/>
  <c r="X66" i="6"/>
  <c r="Y66" i="6"/>
  <c r="Z66" i="6"/>
  <c r="AA66" i="6"/>
  <c r="AM66" i="6"/>
  <c r="AN66" i="6"/>
  <c r="AO66" i="6"/>
  <c r="AP66" i="6"/>
  <c r="AQ66" i="6"/>
  <c r="AR66" i="6"/>
  <c r="AS66" i="6"/>
  <c r="AT66" i="6"/>
  <c r="AU66" i="6"/>
  <c r="AV66" i="6"/>
  <c r="AW66" i="6"/>
  <c r="AC55" i="6"/>
  <c r="AD55" i="6"/>
  <c r="AG55" i="6"/>
  <c r="AH55" i="6"/>
  <c r="AI55" i="6"/>
  <c r="AJ55" i="6"/>
  <c r="AK55" i="6"/>
  <c r="AL55" i="6"/>
  <c r="G55" i="6"/>
  <c r="H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M55" i="6"/>
  <c r="AN55" i="6"/>
  <c r="AO55" i="6"/>
  <c r="AP55" i="6"/>
  <c r="AQ55" i="6"/>
  <c r="AR55" i="6"/>
  <c r="AS55" i="6"/>
  <c r="AT55" i="6"/>
  <c r="AU55" i="6"/>
  <c r="AV55" i="6"/>
  <c r="AW55" i="6"/>
  <c r="AC35" i="6"/>
  <c r="AD35" i="6"/>
  <c r="AG35" i="6"/>
  <c r="G35" i="6"/>
  <c r="H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M35" i="6"/>
  <c r="AN35" i="6"/>
  <c r="AO35" i="6"/>
  <c r="AP35" i="6"/>
  <c r="AQ35" i="6"/>
  <c r="AR35" i="6"/>
  <c r="AS35" i="6"/>
  <c r="AT35" i="6"/>
  <c r="AU35" i="6"/>
  <c r="AV35" i="6"/>
  <c r="AW35" i="6"/>
  <c r="AC23" i="6"/>
  <c r="AG23" i="6" s="1"/>
  <c r="AD23" i="6"/>
  <c r="G23" i="6"/>
  <c r="H23" i="6"/>
  <c r="Q23" i="6"/>
  <c r="R23" i="6"/>
  <c r="S23" i="6"/>
  <c r="T23" i="6"/>
  <c r="U23" i="6"/>
  <c r="V23" i="6"/>
  <c r="W23" i="6"/>
  <c r="X23" i="6"/>
  <c r="Y23" i="6"/>
  <c r="Z23" i="6"/>
  <c r="AA23" i="6"/>
  <c r="AM23" i="6"/>
  <c r="AN23" i="6"/>
  <c r="AO23" i="6"/>
  <c r="AP23" i="6"/>
  <c r="AQ23" i="6"/>
  <c r="AR23" i="6"/>
  <c r="AS23" i="6"/>
  <c r="AT23" i="6"/>
  <c r="AU23" i="6"/>
  <c r="AV23" i="6"/>
  <c r="AW23" i="6"/>
  <c r="AC12" i="6"/>
  <c r="AG12" i="6" s="1"/>
  <c r="AD12" i="6"/>
  <c r="G12" i="6"/>
  <c r="H12" i="6"/>
  <c r="Q12" i="6"/>
  <c r="R12" i="6"/>
  <c r="S12" i="6"/>
  <c r="T12" i="6"/>
  <c r="U12" i="6"/>
  <c r="V12" i="6"/>
  <c r="W12" i="6"/>
  <c r="X12" i="6"/>
  <c r="Y12" i="6"/>
  <c r="Z12" i="6"/>
  <c r="AA12" i="6"/>
  <c r="AM12" i="6"/>
  <c r="AN12" i="6"/>
  <c r="AO12" i="6"/>
  <c r="AP12" i="6"/>
  <c r="AQ12" i="6"/>
  <c r="AR12" i="6"/>
  <c r="AS12" i="6"/>
  <c r="AT12" i="6"/>
  <c r="AU12" i="6"/>
  <c r="AV12" i="6"/>
  <c r="AW12" i="6"/>
  <c r="AC150" i="6"/>
  <c r="AD150" i="6"/>
  <c r="AG150" i="6"/>
  <c r="AH150" i="6"/>
  <c r="AI150" i="6"/>
  <c r="AJ150" i="6"/>
  <c r="AK150" i="6"/>
  <c r="AL150" i="6"/>
  <c r="G150" i="6"/>
  <c r="H150" i="6"/>
  <c r="K150" i="6"/>
  <c r="L150" i="6"/>
  <c r="M150" i="6"/>
  <c r="N150" i="6"/>
  <c r="O150" i="6"/>
  <c r="P150" i="6"/>
  <c r="Q150" i="6"/>
  <c r="R150" i="6"/>
  <c r="S150" i="6"/>
  <c r="T150" i="6"/>
  <c r="U150" i="6"/>
  <c r="V150" i="6"/>
  <c r="W150" i="6"/>
  <c r="X150" i="6"/>
  <c r="Y150" i="6"/>
  <c r="Z150" i="6"/>
  <c r="AA150" i="6"/>
  <c r="AM150" i="6"/>
  <c r="AN150" i="6"/>
  <c r="AO150" i="6"/>
  <c r="AP150" i="6"/>
  <c r="AQ150" i="6"/>
  <c r="AR150" i="6"/>
  <c r="AS150" i="6"/>
  <c r="AT150" i="6"/>
  <c r="AU150" i="6"/>
  <c r="AV150" i="6"/>
  <c r="AW150" i="6"/>
  <c r="AC122" i="6"/>
  <c r="AD122" i="6"/>
  <c r="AG122" i="6"/>
  <c r="AH122" i="6"/>
  <c r="AI122" i="6"/>
  <c r="AJ122" i="6"/>
  <c r="AK122" i="6"/>
  <c r="AL122" i="6"/>
  <c r="G122" i="6"/>
  <c r="H122" i="6"/>
  <c r="K122" i="6"/>
  <c r="L122" i="6"/>
  <c r="M122" i="6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M122" i="6"/>
  <c r="AN122" i="6"/>
  <c r="AO122" i="6"/>
  <c r="AP122" i="6"/>
  <c r="AQ122" i="6"/>
  <c r="AR122" i="6"/>
  <c r="AS122" i="6"/>
  <c r="AT122" i="6"/>
  <c r="AU122" i="6"/>
  <c r="AV122" i="6"/>
  <c r="AW122" i="6"/>
  <c r="AC109" i="6"/>
  <c r="AD109" i="6"/>
  <c r="AG109" i="6"/>
  <c r="AH109" i="6"/>
  <c r="AI109" i="6"/>
  <c r="AJ109" i="6"/>
  <c r="AK109" i="6"/>
  <c r="AL109" i="6"/>
  <c r="G109" i="6"/>
  <c r="H109" i="6"/>
  <c r="K109" i="6"/>
  <c r="L109" i="6"/>
  <c r="M109" i="6"/>
  <c r="N109" i="6"/>
  <c r="O109" i="6"/>
  <c r="P109" i="6"/>
  <c r="Q109" i="6"/>
  <c r="R109" i="6"/>
  <c r="S109" i="6"/>
  <c r="T109" i="6"/>
  <c r="U109" i="6"/>
  <c r="V109" i="6"/>
  <c r="W109" i="6"/>
  <c r="X109" i="6"/>
  <c r="Y109" i="6"/>
  <c r="Z109" i="6"/>
  <c r="AA109" i="6"/>
  <c r="AM109" i="6"/>
  <c r="AN109" i="6"/>
  <c r="AO109" i="6"/>
  <c r="AP109" i="6"/>
  <c r="AQ109" i="6"/>
  <c r="AR109" i="6"/>
  <c r="AS109" i="6"/>
  <c r="AT109" i="6"/>
  <c r="AU109" i="6"/>
  <c r="AV109" i="6"/>
  <c r="AW109" i="6"/>
  <c r="AC98" i="6"/>
  <c r="AD98" i="6"/>
  <c r="AG98" i="6"/>
  <c r="AH98" i="6"/>
  <c r="AI98" i="6"/>
  <c r="AJ98" i="6"/>
  <c r="AK98" i="6"/>
  <c r="AL98" i="6"/>
  <c r="G98" i="6"/>
  <c r="H98" i="6"/>
  <c r="K98" i="6"/>
  <c r="L98" i="6"/>
  <c r="M98" i="6"/>
  <c r="N98" i="6"/>
  <c r="O98" i="6"/>
  <c r="P98" i="6"/>
  <c r="Q98" i="6"/>
  <c r="R98" i="6"/>
  <c r="S98" i="6"/>
  <c r="T98" i="6"/>
  <c r="U98" i="6"/>
  <c r="V98" i="6"/>
  <c r="W98" i="6"/>
  <c r="X98" i="6"/>
  <c r="Y98" i="6"/>
  <c r="Z98" i="6"/>
  <c r="AA98" i="6"/>
  <c r="AM98" i="6"/>
  <c r="AN98" i="6"/>
  <c r="AO98" i="6"/>
  <c r="AP98" i="6"/>
  <c r="AQ98" i="6"/>
  <c r="AR98" i="6"/>
  <c r="AS98" i="6"/>
  <c r="AT98" i="6"/>
  <c r="AU98" i="6"/>
  <c r="AV98" i="6"/>
  <c r="AW98" i="6"/>
  <c r="AC86" i="6"/>
  <c r="AD86" i="6"/>
  <c r="AG86" i="6"/>
  <c r="AH86" i="6"/>
  <c r="AI86" i="6"/>
  <c r="AJ86" i="6"/>
  <c r="AK86" i="6"/>
  <c r="AL86" i="6"/>
  <c r="G86" i="6"/>
  <c r="H86" i="6"/>
  <c r="K86" i="6"/>
  <c r="L86" i="6"/>
  <c r="M86" i="6"/>
  <c r="N86" i="6"/>
  <c r="O86" i="6"/>
  <c r="P86" i="6"/>
  <c r="Q86" i="6"/>
  <c r="R86" i="6"/>
  <c r="S86" i="6"/>
  <c r="T86" i="6"/>
  <c r="U86" i="6"/>
  <c r="V86" i="6"/>
  <c r="W86" i="6"/>
  <c r="X86" i="6"/>
  <c r="Y86" i="6"/>
  <c r="Z86" i="6"/>
  <c r="AA86" i="6"/>
  <c r="AM86" i="6"/>
  <c r="AN86" i="6"/>
  <c r="AO86" i="6"/>
  <c r="AP86" i="6"/>
  <c r="AQ86" i="6"/>
  <c r="AR86" i="6"/>
  <c r="AS86" i="6"/>
  <c r="AT86" i="6"/>
  <c r="AU86" i="6"/>
  <c r="AV86" i="6"/>
  <c r="AW86" i="6"/>
  <c r="AC72" i="6"/>
  <c r="AD72" i="6"/>
  <c r="AG72" i="6"/>
  <c r="AH72" i="6"/>
  <c r="AI72" i="6"/>
  <c r="AJ72" i="6"/>
  <c r="AK72" i="6"/>
  <c r="AL72" i="6"/>
  <c r="G72" i="6"/>
  <c r="H72" i="6"/>
  <c r="K72" i="6"/>
  <c r="L72" i="6"/>
  <c r="M72" i="6"/>
  <c r="N72" i="6"/>
  <c r="O72" i="6"/>
  <c r="P72" i="6"/>
  <c r="Q72" i="6"/>
  <c r="R72" i="6"/>
  <c r="S72" i="6"/>
  <c r="T72" i="6"/>
  <c r="U72" i="6"/>
  <c r="V72" i="6"/>
  <c r="W72" i="6"/>
  <c r="X72" i="6"/>
  <c r="Y72" i="6"/>
  <c r="Z72" i="6"/>
  <c r="AA72" i="6"/>
  <c r="AM72" i="6"/>
  <c r="AN72" i="6"/>
  <c r="AO72" i="6"/>
  <c r="AP72" i="6"/>
  <c r="AQ72" i="6"/>
  <c r="AR72" i="6"/>
  <c r="AS72" i="6"/>
  <c r="AT72" i="6"/>
  <c r="AU72" i="6"/>
  <c r="AV72" i="6"/>
  <c r="AW72" i="6"/>
  <c r="AC61" i="6"/>
  <c r="AD61" i="6"/>
  <c r="AG61" i="6"/>
  <c r="AH61" i="6"/>
  <c r="AI61" i="6"/>
  <c r="AJ61" i="6"/>
  <c r="AK61" i="6"/>
  <c r="AL61" i="6"/>
  <c r="G61" i="6"/>
  <c r="H61" i="6"/>
  <c r="K61" i="6"/>
  <c r="L61" i="6"/>
  <c r="M61" i="6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M61" i="6"/>
  <c r="AN61" i="6"/>
  <c r="AO61" i="6"/>
  <c r="AP61" i="6"/>
  <c r="AQ61" i="6"/>
  <c r="AR61" i="6"/>
  <c r="AS61" i="6"/>
  <c r="AT61" i="6"/>
  <c r="AU61" i="6"/>
  <c r="AV61" i="6"/>
  <c r="AW61" i="6"/>
  <c r="AC49" i="6"/>
  <c r="AD49" i="6"/>
  <c r="AG49" i="6"/>
  <c r="AH49" i="6"/>
  <c r="AI49" i="6"/>
  <c r="AJ49" i="6"/>
  <c r="AK49" i="6"/>
  <c r="AL49" i="6"/>
  <c r="G49" i="6"/>
  <c r="H49" i="6"/>
  <c r="K49" i="6"/>
  <c r="L49" i="6"/>
  <c r="M49" i="6"/>
  <c r="N49" i="6"/>
  <c r="O49" i="6"/>
  <c r="P49" i="6"/>
  <c r="Q49" i="6"/>
  <c r="R49" i="6"/>
  <c r="S49" i="6"/>
  <c r="T49" i="6"/>
  <c r="U49" i="6"/>
  <c r="V49" i="6"/>
  <c r="W49" i="6"/>
  <c r="X49" i="6"/>
  <c r="Y49" i="6"/>
  <c r="Z49" i="6"/>
  <c r="AA49" i="6"/>
  <c r="AM49" i="6"/>
  <c r="AN49" i="6"/>
  <c r="AO49" i="6"/>
  <c r="AP49" i="6"/>
  <c r="AQ49" i="6"/>
  <c r="AR49" i="6"/>
  <c r="AS49" i="6"/>
  <c r="AT49" i="6"/>
  <c r="AU49" i="6"/>
  <c r="AV49" i="6"/>
  <c r="AW49" i="6"/>
  <c r="AC33" i="6"/>
  <c r="AG33" i="6" s="1"/>
  <c r="AD33" i="6"/>
  <c r="G33" i="6"/>
  <c r="H33" i="6"/>
  <c r="K33" i="6"/>
  <c r="L33" i="6"/>
  <c r="M33" i="6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AM33" i="6"/>
  <c r="AN33" i="6"/>
  <c r="AO33" i="6"/>
  <c r="AP33" i="6"/>
  <c r="AQ33" i="6"/>
  <c r="AR33" i="6"/>
  <c r="AS33" i="6"/>
  <c r="AT33" i="6"/>
  <c r="AU33" i="6"/>
  <c r="AV33" i="6"/>
  <c r="AW33" i="6"/>
  <c r="AC20" i="6"/>
  <c r="AG20" i="6" s="1"/>
  <c r="AD20" i="6"/>
  <c r="G20" i="6"/>
  <c r="H20" i="6"/>
  <c r="Q20" i="6"/>
  <c r="R20" i="6"/>
  <c r="S20" i="6"/>
  <c r="T20" i="6"/>
  <c r="U20" i="6"/>
  <c r="V20" i="6"/>
  <c r="W20" i="6"/>
  <c r="X20" i="6"/>
  <c r="Y20" i="6"/>
  <c r="Z20" i="6"/>
  <c r="AA20" i="6"/>
  <c r="AM20" i="6"/>
  <c r="AN20" i="6"/>
  <c r="AO20" i="6"/>
  <c r="AP20" i="6"/>
  <c r="AQ20" i="6"/>
  <c r="AR20" i="6"/>
  <c r="AS20" i="6"/>
  <c r="AT20" i="6"/>
  <c r="AU20" i="6"/>
  <c r="AV20" i="6"/>
  <c r="AW20" i="6"/>
  <c r="AC8" i="6"/>
  <c r="AG8" i="6" s="1"/>
  <c r="AD8" i="6"/>
  <c r="G8" i="6"/>
  <c r="H8" i="6"/>
  <c r="Q8" i="6"/>
  <c r="R8" i="6"/>
  <c r="S8" i="6"/>
  <c r="T8" i="6"/>
  <c r="U8" i="6"/>
  <c r="V8" i="6"/>
  <c r="W8" i="6"/>
  <c r="X8" i="6"/>
  <c r="Y8" i="6"/>
  <c r="Z8" i="6"/>
  <c r="AA8" i="6"/>
  <c r="AM8" i="6"/>
  <c r="AN8" i="6"/>
  <c r="AO8" i="6"/>
  <c r="AP8" i="6"/>
  <c r="AQ8" i="6"/>
  <c r="AR8" i="6"/>
  <c r="AS8" i="6"/>
  <c r="AT8" i="6"/>
  <c r="AU8" i="6"/>
  <c r="AV8" i="6"/>
  <c r="AW8" i="6"/>
  <c r="AC142" i="6"/>
  <c r="AD142" i="6"/>
  <c r="AG142" i="6"/>
  <c r="AH142" i="6"/>
  <c r="AI142" i="6"/>
  <c r="AJ142" i="6"/>
  <c r="AK142" i="6"/>
  <c r="AL142" i="6"/>
  <c r="G142" i="6"/>
  <c r="H142" i="6"/>
  <c r="K142" i="6"/>
  <c r="L142" i="6"/>
  <c r="M142" i="6"/>
  <c r="N142" i="6"/>
  <c r="O142" i="6"/>
  <c r="P142" i="6"/>
  <c r="Q142" i="6"/>
  <c r="R142" i="6"/>
  <c r="S142" i="6"/>
  <c r="T142" i="6"/>
  <c r="U142" i="6"/>
  <c r="V142" i="6"/>
  <c r="W142" i="6"/>
  <c r="X142" i="6"/>
  <c r="Y142" i="6"/>
  <c r="Z142" i="6"/>
  <c r="AA142" i="6"/>
  <c r="AM142" i="6"/>
  <c r="AN142" i="6"/>
  <c r="AO142" i="6"/>
  <c r="AP142" i="6"/>
  <c r="AQ142" i="6"/>
  <c r="AR142" i="6"/>
  <c r="AS142" i="6"/>
  <c r="AT142" i="6"/>
  <c r="AU142" i="6"/>
  <c r="AV142" i="6"/>
  <c r="AW142" i="6"/>
  <c r="AC126" i="6"/>
  <c r="AD126" i="6"/>
  <c r="AG126" i="6"/>
  <c r="AH126" i="6"/>
  <c r="AI126" i="6"/>
  <c r="AJ126" i="6"/>
  <c r="AK126" i="6"/>
  <c r="AL126" i="6"/>
  <c r="G126" i="6"/>
  <c r="H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M126" i="6"/>
  <c r="AN126" i="6"/>
  <c r="AO126" i="6"/>
  <c r="AP126" i="6"/>
  <c r="AQ126" i="6"/>
  <c r="AR126" i="6"/>
  <c r="AS126" i="6"/>
  <c r="AT126" i="6"/>
  <c r="AU126" i="6"/>
  <c r="AV126" i="6"/>
  <c r="AW126" i="6"/>
  <c r="AC113" i="6"/>
  <c r="AD113" i="6"/>
  <c r="AG113" i="6"/>
  <c r="AH113" i="6"/>
  <c r="AI113" i="6"/>
  <c r="AJ113" i="6"/>
  <c r="AK113" i="6"/>
  <c r="AL113" i="6"/>
  <c r="G113" i="6"/>
  <c r="H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M113" i="6"/>
  <c r="AN113" i="6"/>
  <c r="AO113" i="6"/>
  <c r="AP113" i="6"/>
  <c r="AQ113" i="6"/>
  <c r="AR113" i="6"/>
  <c r="AS113" i="6"/>
  <c r="AT113" i="6"/>
  <c r="AU113" i="6"/>
  <c r="AV113" i="6"/>
  <c r="AW113" i="6"/>
  <c r="AC103" i="6"/>
  <c r="AD103" i="6"/>
  <c r="AG103" i="6"/>
  <c r="AH103" i="6"/>
  <c r="AI103" i="6"/>
  <c r="AJ103" i="6"/>
  <c r="AK103" i="6"/>
  <c r="AL103" i="6"/>
  <c r="G103" i="6"/>
  <c r="H103" i="6"/>
  <c r="K103" i="6"/>
  <c r="L103" i="6"/>
  <c r="M103" i="6"/>
  <c r="N103" i="6"/>
  <c r="O103" i="6"/>
  <c r="P103" i="6"/>
  <c r="Q103" i="6"/>
  <c r="R103" i="6"/>
  <c r="S103" i="6"/>
  <c r="T103" i="6"/>
  <c r="U103" i="6"/>
  <c r="V103" i="6"/>
  <c r="W103" i="6"/>
  <c r="X103" i="6"/>
  <c r="Y103" i="6"/>
  <c r="Z103" i="6"/>
  <c r="AA103" i="6"/>
  <c r="AM103" i="6"/>
  <c r="AN103" i="6"/>
  <c r="AO103" i="6"/>
  <c r="AP103" i="6"/>
  <c r="AQ103" i="6"/>
  <c r="AR103" i="6"/>
  <c r="AS103" i="6"/>
  <c r="AT103" i="6"/>
  <c r="AU103" i="6"/>
  <c r="AV103" i="6"/>
  <c r="AW103" i="6"/>
  <c r="AC90" i="6"/>
  <c r="AD90" i="6"/>
  <c r="AG90" i="6"/>
  <c r="AH90" i="6"/>
  <c r="AI90" i="6"/>
  <c r="AJ90" i="6"/>
  <c r="AK90" i="6"/>
  <c r="AL90" i="6"/>
  <c r="G90" i="6"/>
  <c r="H90" i="6"/>
  <c r="K90" i="6"/>
  <c r="L90" i="6"/>
  <c r="M90" i="6"/>
  <c r="N90" i="6"/>
  <c r="O90" i="6"/>
  <c r="P90" i="6"/>
  <c r="Q90" i="6"/>
  <c r="R90" i="6"/>
  <c r="S90" i="6"/>
  <c r="T90" i="6"/>
  <c r="U90" i="6"/>
  <c r="V90" i="6"/>
  <c r="W90" i="6"/>
  <c r="X90" i="6"/>
  <c r="Y90" i="6"/>
  <c r="Z90" i="6"/>
  <c r="AA90" i="6"/>
  <c r="AM90" i="6"/>
  <c r="AN90" i="6"/>
  <c r="AO90" i="6"/>
  <c r="AP90" i="6"/>
  <c r="AQ90" i="6"/>
  <c r="AR90" i="6"/>
  <c r="AS90" i="6"/>
  <c r="AT90" i="6"/>
  <c r="AU90" i="6"/>
  <c r="AV90" i="6"/>
  <c r="AW90" i="6"/>
  <c r="AC77" i="6"/>
  <c r="AD77" i="6"/>
  <c r="AG77" i="6"/>
  <c r="AH77" i="6"/>
  <c r="AI77" i="6"/>
  <c r="AJ77" i="6"/>
  <c r="AK77" i="6"/>
  <c r="AL77" i="6"/>
  <c r="G77" i="6"/>
  <c r="H77" i="6"/>
  <c r="K77" i="6"/>
  <c r="L77" i="6"/>
  <c r="M77" i="6"/>
  <c r="N77" i="6"/>
  <c r="O77" i="6"/>
  <c r="P77" i="6"/>
  <c r="Q77" i="6"/>
  <c r="R77" i="6"/>
  <c r="S77" i="6"/>
  <c r="T77" i="6"/>
  <c r="U77" i="6"/>
  <c r="V77" i="6"/>
  <c r="W77" i="6"/>
  <c r="X77" i="6"/>
  <c r="Y77" i="6"/>
  <c r="Z77" i="6"/>
  <c r="AA77" i="6"/>
  <c r="AM77" i="6"/>
  <c r="AN77" i="6"/>
  <c r="AO77" i="6"/>
  <c r="AP77" i="6"/>
  <c r="AQ77" i="6"/>
  <c r="AR77" i="6"/>
  <c r="AS77" i="6"/>
  <c r="AT77" i="6"/>
  <c r="AU77" i="6"/>
  <c r="AV77" i="6"/>
  <c r="AW77" i="6"/>
  <c r="AC64" i="6"/>
  <c r="AD64" i="6"/>
  <c r="AG64" i="6"/>
  <c r="AH64" i="6"/>
  <c r="AI64" i="6"/>
  <c r="AJ64" i="6"/>
  <c r="AK64" i="6"/>
  <c r="AL64" i="6"/>
  <c r="G64" i="6"/>
  <c r="H64" i="6"/>
  <c r="K64" i="6"/>
  <c r="L64" i="6"/>
  <c r="M64" i="6"/>
  <c r="N64" i="6"/>
  <c r="O64" i="6"/>
  <c r="P64" i="6"/>
  <c r="Q64" i="6"/>
  <c r="R64" i="6"/>
  <c r="S64" i="6"/>
  <c r="T64" i="6"/>
  <c r="U64" i="6"/>
  <c r="V64" i="6"/>
  <c r="W64" i="6"/>
  <c r="X64" i="6"/>
  <c r="Y64" i="6"/>
  <c r="Z64" i="6"/>
  <c r="AA64" i="6"/>
  <c r="AM64" i="6"/>
  <c r="AN64" i="6"/>
  <c r="AO64" i="6"/>
  <c r="AP64" i="6"/>
  <c r="AQ64" i="6"/>
  <c r="AR64" i="6"/>
  <c r="AS64" i="6"/>
  <c r="AT64" i="6"/>
  <c r="AU64" i="6"/>
  <c r="AV64" i="6"/>
  <c r="AW64" i="6"/>
  <c r="AC51" i="6"/>
  <c r="AD51" i="6"/>
  <c r="AG51" i="6"/>
  <c r="AH51" i="6"/>
  <c r="AI51" i="6"/>
  <c r="AJ51" i="6"/>
  <c r="AK51" i="6"/>
  <c r="AL51" i="6"/>
  <c r="G51" i="6"/>
  <c r="H51" i="6"/>
  <c r="K51" i="6"/>
  <c r="L51" i="6"/>
  <c r="M51" i="6"/>
  <c r="N51" i="6"/>
  <c r="O51" i="6"/>
  <c r="P51" i="6"/>
  <c r="Q51" i="6"/>
  <c r="R51" i="6"/>
  <c r="S51" i="6"/>
  <c r="T51" i="6"/>
  <c r="U51" i="6"/>
  <c r="V51" i="6"/>
  <c r="W51" i="6"/>
  <c r="X51" i="6"/>
  <c r="Y51" i="6"/>
  <c r="Z51" i="6"/>
  <c r="AA51" i="6"/>
  <c r="AM51" i="6"/>
  <c r="AN51" i="6"/>
  <c r="AO51" i="6"/>
  <c r="AP51" i="6"/>
  <c r="AQ51" i="6"/>
  <c r="AR51" i="6"/>
  <c r="AS51" i="6"/>
  <c r="AT51" i="6"/>
  <c r="AU51" i="6"/>
  <c r="AV51" i="6"/>
  <c r="AW51" i="6"/>
  <c r="AC31" i="6"/>
  <c r="AD31" i="6"/>
  <c r="AG31" i="6"/>
  <c r="G31" i="6"/>
  <c r="H31" i="6"/>
  <c r="K31" i="6"/>
  <c r="L31" i="6"/>
  <c r="M31" i="6"/>
  <c r="N31" i="6"/>
  <c r="O31" i="6"/>
  <c r="P31" i="6"/>
  <c r="Q31" i="6"/>
  <c r="R31" i="6"/>
  <c r="S31" i="6"/>
  <c r="T31" i="6"/>
  <c r="U31" i="6"/>
  <c r="V31" i="6"/>
  <c r="W31" i="6"/>
  <c r="X31" i="6"/>
  <c r="Y31" i="6"/>
  <c r="Z31" i="6"/>
  <c r="AA31" i="6"/>
  <c r="AM31" i="6"/>
  <c r="AN31" i="6"/>
  <c r="AO31" i="6"/>
  <c r="AP31" i="6"/>
  <c r="AQ31" i="6"/>
  <c r="AR31" i="6"/>
  <c r="AS31" i="6"/>
  <c r="AT31" i="6"/>
  <c r="AU31" i="6"/>
  <c r="AV31" i="6"/>
  <c r="AW31" i="6"/>
  <c r="AC21" i="6"/>
  <c r="AG21" i="6" s="1"/>
  <c r="AD21" i="6"/>
  <c r="G21" i="6"/>
  <c r="H21" i="6"/>
  <c r="Q21" i="6"/>
  <c r="R21" i="6"/>
  <c r="S21" i="6"/>
  <c r="T21" i="6"/>
  <c r="U21" i="6"/>
  <c r="V21" i="6"/>
  <c r="W21" i="6"/>
  <c r="X21" i="6"/>
  <c r="Y21" i="6"/>
  <c r="Z21" i="6"/>
  <c r="AA21" i="6"/>
  <c r="AM21" i="6"/>
  <c r="AN21" i="6"/>
  <c r="AO21" i="6"/>
  <c r="AP21" i="6"/>
  <c r="AQ21" i="6"/>
  <c r="AR21" i="6"/>
  <c r="AS21" i="6"/>
  <c r="AT21" i="6"/>
  <c r="AU21" i="6"/>
  <c r="AV21" i="6"/>
  <c r="AW21" i="6"/>
  <c r="AC9" i="6"/>
  <c r="AG9" i="6" s="1"/>
  <c r="AD9" i="6"/>
  <c r="G9" i="6"/>
  <c r="H9" i="6"/>
  <c r="Q9" i="6"/>
  <c r="R9" i="6"/>
  <c r="S9" i="6"/>
  <c r="T9" i="6"/>
  <c r="U9" i="6"/>
  <c r="V9" i="6"/>
  <c r="W9" i="6"/>
  <c r="X9" i="6"/>
  <c r="Y9" i="6"/>
  <c r="Z9" i="6"/>
  <c r="AA9" i="6"/>
  <c r="AM9" i="6"/>
  <c r="AN9" i="6"/>
  <c r="AO9" i="6"/>
  <c r="AP9" i="6"/>
  <c r="AQ9" i="6"/>
  <c r="AR9" i="6"/>
  <c r="AS9" i="6"/>
  <c r="AT9" i="6"/>
  <c r="AU9" i="6"/>
  <c r="AV9" i="6"/>
  <c r="AW9" i="6"/>
  <c r="AC146" i="6"/>
  <c r="AD146" i="6"/>
  <c r="AG146" i="6"/>
  <c r="AH146" i="6"/>
  <c r="AI146" i="6"/>
  <c r="AJ146" i="6"/>
  <c r="AK146" i="6"/>
  <c r="AL146" i="6"/>
  <c r="G146" i="6"/>
  <c r="H146" i="6"/>
  <c r="K146" i="6"/>
  <c r="L146" i="6"/>
  <c r="M146" i="6"/>
  <c r="N146" i="6"/>
  <c r="O146" i="6"/>
  <c r="P146" i="6"/>
  <c r="Q146" i="6"/>
  <c r="R146" i="6"/>
  <c r="S146" i="6"/>
  <c r="T146" i="6"/>
  <c r="U146" i="6"/>
  <c r="V146" i="6"/>
  <c r="W146" i="6"/>
  <c r="X146" i="6"/>
  <c r="Y146" i="6"/>
  <c r="Z146" i="6"/>
  <c r="AA146" i="6"/>
  <c r="AM146" i="6"/>
  <c r="AN146" i="6"/>
  <c r="AO146" i="6"/>
  <c r="AP146" i="6"/>
  <c r="AQ146" i="6"/>
  <c r="AR146" i="6"/>
  <c r="AS146" i="6"/>
  <c r="AT146" i="6"/>
  <c r="AU146" i="6"/>
  <c r="AV146" i="6"/>
  <c r="AW146" i="6"/>
  <c r="AC149" i="6"/>
  <c r="AD149" i="6"/>
  <c r="AG149" i="6"/>
  <c r="AH149" i="6"/>
  <c r="AI149" i="6"/>
  <c r="AJ149" i="6"/>
  <c r="AK149" i="6"/>
  <c r="AL149" i="6"/>
  <c r="G149" i="6"/>
  <c r="H149" i="6"/>
  <c r="K149" i="6"/>
  <c r="L149" i="6"/>
  <c r="M149" i="6"/>
  <c r="N149" i="6"/>
  <c r="O149" i="6"/>
  <c r="P149" i="6"/>
  <c r="Q149" i="6"/>
  <c r="R149" i="6"/>
  <c r="S149" i="6"/>
  <c r="T149" i="6"/>
  <c r="U149" i="6"/>
  <c r="V149" i="6"/>
  <c r="W149" i="6"/>
  <c r="X149" i="6"/>
  <c r="Y149" i="6"/>
  <c r="Z149" i="6"/>
  <c r="AA149" i="6"/>
  <c r="AM149" i="6"/>
  <c r="AN149" i="6"/>
  <c r="AO149" i="6"/>
  <c r="AP149" i="6"/>
  <c r="AQ149" i="6"/>
  <c r="AR149" i="6"/>
  <c r="AS149" i="6"/>
  <c r="AT149" i="6"/>
  <c r="AU149" i="6"/>
  <c r="AV149" i="6"/>
  <c r="AW149" i="6"/>
  <c r="AC124" i="6"/>
  <c r="AD124" i="6"/>
  <c r="AG124" i="6"/>
  <c r="AH124" i="6"/>
  <c r="AI124" i="6"/>
  <c r="AJ124" i="6"/>
  <c r="AK124" i="6"/>
  <c r="AL124" i="6"/>
  <c r="G124" i="6"/>
  <c r="H124" i="6"/>
  <c r="K124" i="6"/>
  <c r="L124" i="6"/>
  <c r="M124" i="6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M124" i="6"/>
  <c r="AN124" i="6"/>
  <c r="AO124" i="6"/>
  <c r="AP124" i="6"/>
  <c r="AQ124" i="6"/>
  <c r="AR124" i="6"/>
  <c r="AS124" i="6"/>
  <c r="AT124" i="6"/>
  <c r="AU124" i="6"/>
  <c r="AV124" i="6"/>
  <c r="AW124" i="6"/>
  <c r="AC115" i="6"/>
  <c r="AD115" i="6"/>
  <c r="AG115" i="6"/>
  <c r="AH115" i="6"/>
  <c r="AI115" i="6"/>
  <c r="AJ115" i="6"/>
  <c r="AK115" i="6"/>
  <c r="AL115" i="6"/>
  <c r="G115" i="6"/>
  <c r="H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W115" i="6"/>
  <c r="X115" i="6"/>
  <c r="Y115" i="6"/>
  <c r="Z115" i="6"/>
  <c r="AA115" i="6"/>
  <c r="AM115" i="6"/>
  <c r="AN115" i="6"/>
  <c r="AO115" i="6"/>
  <c r="AP115" i="6"/>
  <c r="AQ115" i="6"/>
  <c r="AR115" i="6"/>
  <c r="AS115" i="6"/>
  <c r="AT115" i="6"/>
  <c r="AU115" i="6"/>
  <c r="AV115" i="6"/>
  <c r="AW115" i="6"/>
  <c r="AC106" i="6"/>
  <c r="AD106" i="6"/>
  <c r="AG106" i="6"/>
  <c r="AH106" i="6"/>
  <c r="AI106" i="6"/>
  <c r="AJ106" i="6"/>
  <c r="AK106" i="6"/>
  <c r="AL106" i="6"/>
  <c r="G106" i="6"/>
  <c r="H106" i="6"/>
  <c r="K106" i="6"/>
  <c r="L106" i="6"/>
  <c r="M106" i="6"/>
  <c r="N106" i="6"/>
  <c r="O106" i="6"/>
  <c r="P106" i="6"/>
  <c r="Q106" i="6"/>
  <c r="R106" i="6"/>
  <c r="S106" i="6"/>
  <c r="T106" i="6"/>
  <c r="U106" i="6"/>
  <c r="V106" i="6"/>
  <c r="W106" i="6"/>
  <c r="X106" i="6"/>
  <c r="Y106" i="6"/>
  <c r="Z106" i="6"/>
  <c r="AA106" i="6"/>
  <c r="AM106" i="6"/>
  <c r="AN106" i="6"/>
  <c r="AO106" i="6"/>
  <c r="AP106" i="6"/>
  <c r="AQ106" i="6"/>
  <c r="AR106" i="6"/>
  <c r="AS106" i="6"/>
  <c r="AT106" i="6"/>
  <c r="AU106" i="6"/>
  <c r="AV106" i="6"/>
  <c r="AW106" i="6"/>
  <c r="AC95" i="6"/>
  <c r="AD95" i="6"/>
  <c r="AG95" i="6"/>
  <c r="AH95" i="6"/>
  <c r="AI95" i="6"/>
  <c r="AJ95" i="6"/>
  <c r="AK95" i="6"/>
  <c r="AL95" i="6"/>
  <c r="G95" i="6"/>
  <c r="H95" i="6"/>
  <c r="K95" i="6"/>
  <c r="L95" i="6"/>
  <c r="M95" i="6"/>
  <c r="N95" i="6"/>
  <c r="O95" i="6"/>
  <c r="P95" i="6"/>
  <c r="Q95" i="6"/>
  <c r="R95" i="6"/>
  <c r="S95" i="6"/>
  <c r="T95" i="6"/>
  <c r="U95" i="6"/>
  <c r="V95" i="6"/>
  <c r="W95" i="6"/>
  <c r="X95" i="6"/>
  <c r="Y95" i="6"/>
  <c r="Z95" i="6"/>
  <c r="AA95" i="6"/>
  <c r="AM95" i="6"/>
  <c r="AN95" i="6"/>
  <c r="AO95" i="6"/>
  <c r="AP95" i="6"/>
  <c r="AQ95" i="6"/>
  <c r="AR95" i="6"/>
  <c r="AS95" i="6"/>
  <c r="AT95" i="6"/>
  <c r="AU95" i="6"/>
  <c r="AV95" i="6"/>
  <c r="AW95" i="6"/>
  <c r="AC137" i="6"/>
  <c r="AD137" i="6"/>
  <c r="AG137" i="6"/>
  <c r="AH137" i="6"/>
  <c r="AI137" i="6"/>
  <c r="AJ137" i="6"/>
  <c r="AK137" i="6"/>
  <c r="AL137" i="6"/>
  <c r="G137" i="6"/>
  <c r="H137" i="6"/>
  <c r="K137" i="6"/>
  <c r="L137" i="6"/>
  <c r="M137" i="6"/>
  <c r="N137" i="6"/>
  <c r="O137" i="6"/>
  <c r="P137" i="6"/>
  <c r="Q137" i="6"/>
  <c r="R137" i="6"/>
  <c r="S137" i="6"/>
  <c r="T137" i="6"/>
  <c r="U137" i="6"/>
  <c r="V137" i="6"/>
  <c r="W137" i="6"/>
  <c r="X137" i="6"/>
  <c r="Y137" i="6"/>
  <c r="Z137" i="6"/>
  <c r="AA137" i="6"/>
  <c r="AM137" i="6"/>
  <c r="AN137" i="6"/>
  <c r="AO137" i="6"/>
  <c r="AP137" i="6"/>
  <c r="AQ137" i="6"/>
  <c r="AR137" i="6"/>
  <c r="AS137" i="6"/>
  <c r="AT137" i="6"/>
  <c r="AU137" i="6"/>
  <c r="AV137" i="6"/>
  <c r="AW137" i="6"/>
  <c r="AC130" i="6"/>
  <c r="AD130" i="6"/>
  <c r="AG130" i="6"/>
  <c r="AH130" i="6"/>
  <c r="AI130" i="6"/>
  <c r="AJ130" i="6"/>
  <c r="AK130" i="6"/>
  <c r="AL130" i="6"/>
  <c r="G130" i="6"/>
  <c r="H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M130" i="6"/>
  <c r="AN130" i="6"/>
  <c r="AO130" i="6"/>
  <c r="AP130" i="6"/>
  <c r="AQ130" i="6"/>
  <c r="AR130" i="6"/>
  <c r="AS130" i="6"/>
  <c r="AT130" i="6"/>
  <c r="AU130" i="6"/>
  <c r="AV130" i="6"/>
  <c r="AW130" i="6"/>
  <c r="AC117" i="6"/>
  <c r="AD117" i="6"/>
  <c r="AG117" i="6"/>
  <c r="AH117" i="6"/>
  <c r="AI117" i="6"/>
  <c r="AJ117" i="6"/>
  <c r="AK117" i="6"/>
  <c r="AL117" i="6"/>
  <c r="G117" i="6"/>
  <c r="H117" i="6"/>
  <c r="K117" i="6"/>
  <c r="L117" i="6"/>
  <c r="M117" i="6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M117" i="6"/>
  <c r="AN117" i="6"/>
  <c r="AO117" i="6"/>
  <c r="AP117" i="6"/>
  <c r="AQ117" i="6"/>
  <c r="AR117" i="6"/>
  <c r="AS117" i="6"/>
  <c r="AT117" i="6"/>
  <c r="AU117" i="6"/>
  <c r="AV117" i="6"/>
  <c r="AW117" i="6"/>
  <c r="AC104" i="6"/>
  <c r="AD104" i="6"/>
  <c r="AG104" i="6"/>
  <c r="AH104" i="6"/>
  <c r="AI104" i="6"/>
  <c r="AJ104" i="6"/>
  <c r="AK104" i="6"/>
  <c r="AL104" i="6"/>
  <c r="G104" i="6"/>
  <c r="H104" i="6"/>
  <c r="K104" i="6"/>
  <c r="L104" i="6"/>
  <c r="M104" i="6"/>
  <c r="N104" i="6"/>
  <c r="O104" i="6"/>
  <c r="P104" i="6"/>
  <c r="Q104" i="6"/>
  <c r="R104" i="6"/>
  <c r="S104" i="6"/>
  <c r="T104" i="6"/>
  <c r="U104" i="6"/>
  <c r="V104" i="6"/>
  <c r="W104" i="6"/>
  <c r="X104" i="6"/>
  <c r="Y104" i="6"/>
  <c r="Z104" i="6"/>
  <c r="AA104" i="6"/>
  <c r="AM104" i="6"/>
  <c r="AN104" i="6"/>
  <c r="AO104" i="6"/>
  <c r="AP104" i="6"/>
  <c r="AQ104" i="6"/>
  <c r="AR104" i="6"/>
  <c r="AS104" i="6"/>
  <c r="AT104" i="6"/>
  <c r="AU104" i="6"/>
  <c r="AV104" i="6"/>
  <c r="AW104" i="6"/>
  <c r="AC93" i="6"/>
  <c r="AD93" i="6"/>
  <c r="AG93" i="6"/>
  <c r="AH93" i="6"/>
  <c r="AI93" i="6"/>
  <c r="AJ93" i="6"/>
  <c r="AK93" i="6"/>
  <c r="AL93" i="6"/>
  <c r="G93" i="6"/>
  <c r="H93" i="6"/>
  <c r="K93" i="6"/>
  <c r="L93" i="6"/>
  <c r="M93" i="6"/>
  <c r="N93" i="6"/>
  <c r="O93" i="6"/>
  <c r="P93" i="6"/>
  <c r="Q93" i="6"/>
  <c r="R93" i="6"/>
  <c r="S93" i="6"/>
  <c r="T93" i="6"/>
  <c r="U93" i="6"/>
  <c r="V93" i="6"/>
  <c r="W93" i="6"/>
  <c r="X93" i="6"/>
  <c r="Y93" i="6"/>
  <c r="Z93" i="6"/>
  <c r="AA93" i="6"/>
  <c r="AM93" i="6"/>
  <c r="AN93" i="6"/>
  <c r="AO93" i="6"/>
  <c r="AP93" i="6"/>
  <c r="AQ93" i="6"/>
  <c r="AR93" i="6"/>
  <c r="AS93" i="6"/>
  <c r="AT93" i="6"/>
  <c r="AU93" i="6"/>
  <c r="AV93" i="6"/>
  <c r="AW93" i="6"/>
  <c r="AC79" i="6"/>
  <c r="AD79" i="6"/>
  <c r="AG79" i="6"/>
  <c r="AH79" i="6"/>
  <c r="AI79" i="6"/>
  <c r="AJ79" i="6"/>
  <c r="AK79" i="6"/>
  <c r="AL79" i="6"/>
  <c r="G79" i="6"/>
  <c r="H79" i="6"/>
  <c r="K79" i="6"/>
  <c r="L79" i="6"/>
  <c r="M79" i="6"/>
  <c r="N79" i="6"/>
  <c r="O79" i="6"/>
  <c r="P79" i="6"/>
  <c r="Q79" i="6"/>
  <c r="R79" i="6"/>
  <c r="S79" i="6"/>
  <c r="T79" i="6"/>
  <c r="U79" i="6"/>
  <c r="V79" i="6"/>
  <c r="W79" i="6"/>
  <c r="X79" i="6"/>
  <c r="Y79" i="6"/>
  <c r="Z79" i="6"/>
  <c r="AA79" i="6"/>
  <c r="AM79" i="6"/>
  <c r="AN79" i="6"/>
  <c r="AO79" i="6"/>
  <c r="AP79" i="6"/>
  <c r="AQ79" i="6"/>
  <c r="AR79" i="6"/>
  <c r="AS79" i="6"/>
  <c r="AT79" i="6"/>
  <c r="AU79" i="6"/>
  <c r="AV79" i="6"/>
  <c r="AW79" i="6"/>
  <c r="AC68" i="6"/>
  <c r="AD68" i="6"/>
  <c r="AG68" i="6"/>
  <c r="AH68" i="6"/>
  <c r="AI68" i="6"/>
  <c r="AJ68" i="6"/>
  <c r="AK68" i="6"/>
  <c r="AL68" i="6"/>
  <c r="G68" i="6"/>
  <c r="H68" i="6"/>
  <c r="K68" i="6"/>
  <c r="L68" i="6"/>
  <c r="M68" i="6"/>
  <c r="N68" i="6"/>
  <c r="O68" i="6"/>
  <c r="P68" i="6"/>
  <c r="Q68" i="6"/>
  <c r="R68" i="6"/>
  <c r="S68" i="6"/>
  <c r="T68" i="6"/>
  <c r="U68" i="6"/>
  <c r="V68" i="6"/>
  <c r="W68" i="6"/>
  <c r="X68" i="6"/>
  <c r="Y68" i="6"/>
  <c r="Z68" i="6"/>
  <c r="AA68" i="6"/>
  <c r="AM68" i="6"/>
  <c r="AN68" i="6"/>
  <c r="AO68" i="6"/>
  <c r="AP68" i="6"/>
  <c r="AQ68" i="6"/>
  <c r="AR68" i="6"/>
  <c r="AS68" i="6"/>
  <c r="AT68" i="6"/>
  <c r="AU68" i="6"/>
  <c r="AV68" i="6"/>
  <c r="AW68" i="6"/>
  <c r="AC52" i="6"/>
  <c r="AD52" i="6"/>
  <c r="AG52" i="6"/>
  <c r="AH52" i="6"/>
  <c r="AI52" i="6"/>
  <c r="AJ52" i="6"/>
  <c r="AK52" i="6"/>
  <c r="AL52" i="6"/>
  <c r="G52" i="6"/>
  <c r="H52" i="6"/>
  <c r="K52" i="6"/>
  <c r="L52" i="6"/>
  <c r="M52" i="6"/>
  <c r="N52" i="6"/>
  <c r="O52" i="6"/>
  <c r="P52" i="6"/>
  <c r="Q52" i="6"/>
  <c r="R52" i="6"/>
  <c r="S52" i="6"/>
  <c r="T52" i="6"/>
  <c r="U52" i="6"/>
  <c r="V52" i="6"/>
  <c r="W52" i="6"/>
  <c r="X52" i="6"/>
  <c r="Y52" i="6"/>
  <c r="Z52" i="6"/>
  <c r="AA52" i="6"/>
  <c r="AM52" i="6"/>
  <c r="AN52" i="6"/>
  <c r="AO52" i="6"/>
  <c r="AP52" i="6"/>
  <c r="AQ52" i="6"/>
  <c r="AR52" i="6"/>
  <c r="AS52" i="6"/>
  <c r="AT52" i="6"/>
  <c r="AU52" i="6"/>
  <c r="AV52" i="6"/>
  <c r="AW52" i="6"/>
  <c r="AC34" i="6"/>
  <c r="AG34" i="6" s="1"/>
  <c r="AD34" i="6"/>
  <c r="G34" i="6"/>
  <c r="H34" i="6"/>
  <c r="K34" i="6"/>
  <c r="L34" i="6"/>
  <c r="M34" i="6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M34" i="6"/>
  <c r="AN34" i="6"/>
  <c r="AO34" i="6"/>
  <c r="AP34" i="6"/>
  <c r="AQ34" i="6"/>
  <c r="AR34" i="6"/>
  <c r="AS34" i="6"/>
  <c r="AT34" i="6"/>
  <c r="AU34" i="6"/>
  <c r="AV34" i="6"/>
  <c r="AW34" i="6"/>
  <c r="AC18" i="6"/>
  <c r="AG18" i="6" s="1"/>
  <c r="AD18" i="6"/>
  <c r="G18" i="6"/>
  <c r="H18" i="6"/>
  <c r="Q18" i="6"/>
  <c r="R18" i="6"/>
  <c r="S18" i="6"/>
  <c r="T18" i="6"/>
  <c r="U18" i="6"/>
  <c r="V18" i="6"/>
  <c r="W18" i="6"/>
  <c r="X18" i="6"/>
  <c r="Y18" i="6"/>
  <c r="Z18" i="6"/>
  <c r="AA18" i="6"/>
  <c r="AM18" i="6"/>
  <c r="AN18" i="6"/>
  <c r="AO18" i="6"/>
  <c r="AP18" i="6"/>
  <c r="AQ18" i="6"/>
  <c r="AR18" i="6"/>
  <c r="AS18" i="6"/>
  <c r="AT18" i="6"/>
  <c r="AU18" i="6"/>
  <c r="AV18" i="6"/>
  <c r="AW18" i="6"/>
  <c r="AC4" i="6"/>
  <c r="AG4" i="6" s="1"/>
  <c r="AD4" i="6"/>
  <c r="AK4" i="6"/>
  <c r="G4" i="6"/>
  <c r="H4" i="6"/>
  <c r="O4" i="6"/>
  <c r="Q4" i="6"/>
  <c r="R4" i="6"/>
  <c r="S4" i="6"/>
  <c r="T4" i="6"/>
  <c r="U4" i="6"/>
  <c r="V4" i="6"/>
  <c r="W4" i="6"/>
  <c r="X4" i="6"/>
  <c r="Y4" i="6"/>
  <c r="Z4" i="6"/>
  <c r="AA4" i="6"/>
  <c r="AM4" i="6"/>
  <c r="AN4" i="6"/>
  <c r="AO4" i="6"/>
  <c r="AP4" i="6"/>
  <c r="AQ4" i="6"/>
  <c r="AR4" i="6"/>
  <c r="AS4" i="6"/>
  <c r="AT4" i="6"/>
  <c r="AU4" i="6"/>
  <c r="AV4" i="6"/>
  <c r="AW4" i="6"/>
  <c r="AC84" i="6"/>
  <c r="AD84" i="6"/>
  <c r="AG84" i="6"/>
  <c r="AH84" i="6"/>
  <c r="AI84" i="6"/>
  <c r="AJ84" i="6"/>
  <c r="AK84" i="6"/>
  <c r="AL84" i="6"/>
  <c r="G84" i="6"/>
  <c r="H84" i="6"/>
  <c r="K84" i="6"/>
  <c r="L84" i="6"/>
  <c r="M84" i="6"/>
  <c r="N84" i="6"/>
  <c r="O84" i="6"/>
  <c r="P84" i="6"/>
  <c r="Q84" i="6"/>
  <c r="R84" i="6"/>
  <c r="S84" i="6"/>
  <c r="T84" i="6"/>
  <c r="U84" i="6"/>
  <c r="V84" i="6"/>
  <c r="W84" i="6"/>
  <c r="X84" i="6"/>
  <c r="Y84" i="6"/>
  <c r="Z84" i="6"/>
  <c r="AA84" i="6"/>
  <c r="AM84" i="6"/>
  <c r="AN84" i="6"/>
  <c r="AO84" i="6"/>
  <c r="AP84" i="6"/>
  <c r="AQ84" i="6"/>
  <c r="AR84" i="6"/>
  <c r="AS84" i="6"/>
  <c r="AT84" i="6"/>
  <c r="AU84" i="6"/>
  <c r="AV84" i="6"/>
  <c r="AW84" i="6"/>
  <c r="AC71" i="6"/>
  <c r="AD71" i="6"/>
  <c r="AG71" i="6"/>
  <c r="AH71" i="6"/>
  <c r="AI71" i="6"/>
  <c r="AJ71" i="6"/>
  <c r="AK71" i="6"/>
  <c r="AL71" i="6"/>
  <c r="G71" i="6"/>
  <c r="H71" i="6"/>
  <c r="K71" i="6"/>
  <c r="L71" i="6"/>
  <c r="M71" i="6"/>
  <c r="N71" i="6"/>
  <c r="O71" i="6"/>
  <c r="P71" i="6"/>
  <c r="Q71" i="6"/>
  <c r="R71" i="6"/>
  <c r="S71" i="6"/>
  <c r="T71" i="6"/>
  <c r="U71" i="6"/>
  <c r="V71" i="6"/>
  <c r="W71" i="6"/>
  <c r="X71" i="6"/>
  <c r="Y71" i="6"/>
  <c r="Z71" i="6"/>
  <c r="AA71" i="6"/>
  <c r="AM71" i="6"/>
  <c r="AN71" i="6"/>
  <c r="AO71" i="6"/>
  <c r="AP71" i="6"/>
  <c r="AQ71" i="6"/>
  <c r="AR71" i="6"/>
  <c r="AS71" i="6"/>
  <c r="AT71" i="6"/>
  <c r="AU71" i="6"/>
  <c r="AV71" i="6"/>
  <c r="AW71" i="6"/>
  <c r="AC60" i="6"/>
  <c r="AD60" i="6"/>
  <c r="AG60" i="6"/>
  <c r="AH60" i="6"/>
  <c r="AI60" i="6"/>
  <c r="AJ60" i="6"/>
  <c r="AK60" i="6"/>
  <c r="AL60" i="6"/>
  <c r="G60" i="6"/>
  <c r="H60" i="6"/>
  <c r="K60" i="6"/>
  <c r="L60" i="6"/>
  <c r="M60" i="6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A60" i="6"/>
  <c r="AM60" i="6"/>
  <c r="AN60" i="6"/>
  <c r="AO60" i="6"/>
  <c r="AP60" i="6"/>
  <c r="AQ60" i="6"/>
  <c r="AR60" i="6"/>
  <c r="AS60" i="6"/>
  <c r="AT60" i="6"/>
  <c r="AU60" i="6"/>
  <c r="AV60" i="6"/>
  <c r="AW60" i="6"/>
  <c r="AC53" i="6"/>
  <c r="AD53" i="6"/>
  <c r="AG53" i="6"/>
  <c r="AH53" i="6"/>
  <c r="AI53" i="6"/>
  <c r="AJ53" i="6"/>
  <c r="AK53" i="6"/>
  <c r="AL53" i="6"/>
  <c r="G53" i="6"/>
  <c r="H53" i="6"/>
  <c r="K53" i="6"/>
  <c r="L53" i="6"/>
  <c r="M53" i="6"/>
  <c r="N53" i="6"/>
  <c r="O53" i="6"/>
  <c r="P53" i="6"/>
  <c r="Q53" i="6"/>
  <c r="R53" i="6"/>
  <c r="S53" i="6"/>
  <c r="T53" i="6"/>
  <c r="U53" i="6"/>
  <c r="V53" i="6"/>
  <c r="W53" i="6"/>
  <c r="X53" i="6"/>
  <c r="Y53" i="6"/>
  <c r="Z53" i="6"/>
  <c r="AA53" i="6"/>
  <c r="AM53" i="6"/>
  <c r="AN53" i="6"/>
  <c r="AO53" i="6"/>
  <c r="AP53" i="6"/>
  <c r="AQ53" i="6"/>
  <c r="AR53" i="6"/>
  <c r="AS53" i="6"/>
  <c r="AT53" i="6"/>
  <c r="AU53" i="6"/>
  <c r="AV53" i="6"/>
  <c r="AW53" i="6"/>
  <c r="AC45" i="6"/>
  <c r="AD45" i="6"/>
  <c r="AG45" i="6"/>
  <c r="AH45" i="6"/>
  <c r="AI45" i="6"/>
  <c r="AJ45" i="6"/>
  <c r="AK45" i="6"/>
  <c r="AL45" i="6"/>
  <c r="G45" i="6"/>
  <c r="H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M45" i="6"/>
  <c r="AN45" i="6"/>
  <c r="AO45" i="6"/>
  <c r="AP45" i="6"/>
  <c r="AQ45" i="6"/>
  <c r="AR45" i="6"/>
  <c r="AS45" i="6"/>
  <c r="AT45" i="6"/>
  <c r="AU45" i="6"/>
  <c r="AV45" i="6"/>
  <c r="AW45" i="6"/>
  <c r="AC141" i="6"/>
  <c r="AD141" i="6"/>
  <c r="AG141" i="6"/>
  <c r="AH141" i="6"/>
  <c r="AI141" i="6"/>
  <c r="AJ141" i="6"/>
  <c r="AK141" i="6"/>
  <c r="AL141" i="6"/>
  <c r="G141" i="6"/>
  <c r="H141" i="6"/>
  <c r="K141" i="6"/>
  <c r="L141" i="6"/>
  <c r="M141" i="6"/>
  <c r="N141" i="6"/>
  <c r="O141" i="6"/>
  <c r="P141" i="6"/>
  <c r="Q141" i="6"/>
  <c r="R141" i="6"/>
  <c r="S141" i="6"/>
  <c r="T141" i="6"/>
  <c r="U141" i="6"/>
  <c r="V141" i="6"/>
  <c r="W141" i="6"/>
  <c r="X141" i="6"/>
  <c r="Y141" i="6"/>
  <c r="Z141" i="6"/>
  <c r="AA141" i="6"/>
  <c r="AM141" i="6"/>
  <c r="AN141" i="6"/>
  <c r="AO141" i="6"/>
  <c r="AP141" i="6"/>
  <c r="AQ141" i="6"/>
  <c r="AR141" i="6"/>
  <c r="AS141" i="6"/>
  <c r="AT141" i="6"/>
  <c r="AU141" i="6"/>
  <c r="AV141" i="6"/>
  <c r="AW141" i="6"/>
  <c r="AC127" i="6"/>
  <c r="AD127" i="6"/>
  <c r="AG127" i="6"/>
  <c r="AH127" i="6"/>
  <c r="AI127" i="6"/>
  <c r="AJ127" i="6"/>
  <c r="AK127" i="6"/>
  <c r="AL127" i="6"/>
  <c r="G127" i="6"/>
  <c r="H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M127" i="6"/>
  <c r="AN127" i="6"/>
  <c r="AO127" i="6"/>
  <c r="AP127" i="6"/>
  <c r="AQ127" i="6"/>
  <c r="AR127" i="6"/>
  <c r="AS127" i="6"/>
  <c r="AT127" i="6"/>
  <c r="AU127" i="6"/>
  <c r="AV127" i="6"/>
  <c r="AW127" i="6"/>
  <c r="AC116" i="6"/>
  <c r="AD116" i="6"/>
  <c r="AG116" i="6"/>
  <c r="AH116" i="6"/>
  <c r="AI116" i="6"/>
  <c r="AJ116" i="6"/>
  <c r="AK116" i="6"/>
  <c r="AL116" i="6"/>
  <c r="G116" i="6"/>
  <c r="H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M116" i="6"/>
  <c r="AN116" i="6"/>
  <c r="AO116" i="6"/>
  <c r="AP116" i="6"/>
  <c r="AQ116" i="6"/>
  <c r="AR116" i="6"/>
  <c r="AS116" i="6"/>
  <c r="AT116" i="6"/>
  <c r="AU116" i="6"/>
  <c r="AV116" i="6"/>
  <c r="AW116" i="6"/>
  <c r="AC105" i="6"/>
  <c r="AD105" i="6"/>
  <c r="AG105" i="6"/>
  <c r="AH105" i="6"/>
  <c r="AI105" i="6"/>
  <c r="AJ105" i="6"/>
  <c r="AK105" i="6"/>
  <c r="AL105" i="6"/>
  <c r="G105" i="6"/>
  <c r="H105" i="6"/>
  <c r="K105" i="6"/>
  <c r="L105" i="6"/>
  <c r="M105" i="6"/>
  <c r="N105" i="6"/>
  <c r="O105" i="6"/>
  <c r="P105" i="6"/>
  <c r="Q105" i="6"/>
  <c r="R105" i="6"/>
  <c r="S105" i="6"/>
  <c r="T105" i="6"/>
  <c r="U105" i="6"/>
  <c r="V105" i="6"/>
  <c r="W105" i="6"/>
  <c r="X105" i="6"/>
  <c r="Y105" i="6"/>
  <c r="Z105" i="6"/>
  <c r="AA105" i="6"/>
  <c r="AM105" i="6"/>
  <c r="AN105" i="6"/>
  <c r="AO105" i="6"/>
  <c r="AP105" i="6"/>
  <c r="AQ105" i="6"/>
  <c r="AR105" i="6"/>
  <c r="AS105" i="6"/>
  <c r="AT105" i="6"/>
  <c r="AU105" i="6"/>
  <c r="AV105" i="6"/>
  <c r="AW105" i="6"/>
  <c r="AC94" i="6"/>
  <c r="AD94" i="6"/>
  <c r="AG94" i="6"/>
  <c r="AH94" i="6"/>
  <c r="AI94" i="6"/>
  <c r="AJ94" i="6"/>
  <c r="AK94" i="6"/>
  <c r="AL94" i="6"/>
  <c r="G94" i="6"/>
  <c r="H94" i="6"/>
  <c r="K94" i="6"/>
  <c r="L94" i="6"/>
  <c r="M94" i="6"/>
  <c r="N94" i="6"/>
  <c r="O94" i="6"/>
  <c r="P94" i="6"/>
  <c r="Q94" i="6"/>
  <c r="R94" i="6"/>
  <c r="S94" i="6"/>
  <c r="T94" i="6"/>
  <c r="U94" i="6"/>
  <c r="V94" i="6"/>
  <c r="W94" i="6"/>
  <c r="X94" i="6"/>
  <c r="Y94" i="6"/>
  <c r="Z94" i="6"/>
  <c r="AA94" i="6"/>
  <c r="AM94" i="6"/>
  <c r="AN94" i="6"/>
  <c r="AO94" i="6"/>
  <c r="AP94" i="6"/>
  <c r="AQ94" i="6"/>
  <c r="AR94" i="6"/>
  <c r="AS94" i="6"/>
  <c r="AT94" i="6"/>
  <c r="AU94" i="6"/>
  <c r="AV94" i="6"/>
  <c r="AW94" i="6"/>
  <c r="AC78" i="6"/>
  <c r="AD78" i="6"/>
  <c r="AG78" i="6"/>
  <c r="AH78" i="6"/>
  <c r="AI78" i="6"/>
  <c r="AJ78" i="6"/>
  <c r="AK78" i="6"/>
  <c r="AL78" i="6"/>
  <c r="G78" i="6"/>
  <c r="H78" i="6"/>
  <c r="K78" i="6"/>
  <c r="L78" i="6"/>
  <c r="M78" i="6"/>
  <c r="N78" i="6"/>
  <c r="O78" i="6"/>
  <c r="P78" i="6"/>
  <c r="Q78" i="6"/>
  <c r="R78" i="6"/>
  <c r="S78" i="6"/>
  <c r="T78" i="6"/>
  <c r="U78" i="6"/>
  <c r="V78" i="6"/>
  <c r="W78" i="6"/>
  <c r="X78" i="6"/>
  <c r="Y78" i="6"/>
  <c r="Z78" i="6"/>
  <c r="AA78" i="6"/>
  <c r="AM78" i="6"/>
  <c r="AN78" i="6"/>
  <c r="AO78" i="6"/>
  <c r="AP78" i="6"/>
  <c r="AQ78" i="6"/>
  <c r="AR78" i="6"/>
  <c r="AS78" i="6"/>
  <c r="AT78" i="6"/>
  <c r="AU78" i="6"/>
  <c r="AV78" i="6"/>
  <c r="AW78" i="6"/>
  <c r="AC67" i="6"/>
  <c r="AD67" i="6"/>
  <c r="AG67" i="6"/>
  <c r="AH67" i="6"/>
  <c r="AI67" i="6"/>
  <c r="AJ67" i="6"/>
  <c r="AK67" i="6"/>
  <c r="AL67" i="6"/>
  <c r="G67" i="6"/>
  <c r="H67" i="6"/>
  <c r="K67" i="6"/>
  <c r="L67" i="6"/>
  <c r="M67" i="6"/>
  <c r="N67" i="6"/>
  <c r="O67" i="6"/>
  <c r="P67" i="6"/>
  <c r="Q67" i="6"/>
  <c r="R67" i="6"/>
  <c r="S67" i="6"/>
  <c r="T67" i="6"/>
  <c r="U67" i="6"/>
  <c r="V67" i="6"/>
  <c r="W67" i="6"/>
  <c r="X67" i="6"/>
  <c r="Y67" i="6"/>
  <c r="Z67" i="6"/>
  <c r="AA67" i="6"/>
  <c r="AM67" i="6"/>
  <c r="AN67" i="6"/>
  <c r="AO67" i="6"/>
  <c r="AP67" i="6"/>
  <c r="AQ67" i="6"/>
  <c r="AR67" i="6"/>
  <c r="AS67" i="6"/>
  <c r="AT67" i="6"/>
  <c r="AU67" i="6"/>
  <c r="AV67" i="6"/>
  <c r="AW67" i="6"/>
  <c r="AC56" i="6"/>
  <c r="AD56" i="6"/>
  <c r="AG56" i="6"/>
  <c r="AH56" i="6"/>
  <c r="AI56" i="6"/>
  <c r="AJ56" i="6"/>
  <c r="AK56" i="6"/>
  <c r="AL56" i="6"/>
  <c r="G56" i="6"/>
  <c r="H56" i="6"/>
  <c r="K56" i="6"/>
  <c r="L56" i="6"/>
  <c r="M56" i="6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M56" i="6"/>
  <c r="AN56" i="6"/>
  <c r="AO56" i="6"/>
  <c r="AP56" i="6"/>
  <c r="AQ56" i="6"/>
  <c r="AR56" i="6"/>
  <c r="AS56" i="6"/>
  <c r="AT56" i="6"/>
  <c r="AU56" i="6"/>
  <c r="AV56" i="6"/>
  <c r="AW56" i="6"/>
  <c r="AC37" i="6"/>
  <c r="AG37" i="6" s="1"/>
  <c r="AD37" i="6"/>
  <c r="G37" i="6"/>
  <c r="H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M37" i="6"/>
  <c r="AN37" i="6"/>
  <c r="AO37" i="6"/>
  <c r="AP37" i="6"/>
  <c r="AQ37" i="6"/>
  <c r="AR37" i="6"/>
  <c r="AS37" i="6"/>
  <c r="AT37" i="6"/>
  <c r="AU37" i="6"/>
  <c r="AV37" i="6"/>
  <c r="AW37" i="6"/>
  <c r="AC25" i="6"/>
  <c r="AG25" i="6" s="1"/>
  <c r="AD25" i="6"/>
  <c r="G25" i="6"/>
  <c r="H25" i="6"/>
  <c r="Q25" i="6"/>
  <c r="R25" i="6"/>
  <c r="S25" i="6"/>
  <c r="T25" i="6"/>
  <c r="U25" i="6"/>
  <c r="V25" i="6"/>
  <c r="W25" i="6"/>
  <c r="X25" i="6"/>
  <c r="Y25" i="6"/>
  <c r="Z25" i="6"/>
  <c r="AA25" i="6"/>
  <c r="AM25" i="6"/>
  <c r="AN25" i="6"/>
  <c r="AO25" i="6"/>
  <c r="AP25" i="6"/>
  <c r="AQ25" i="6"/>
  <c r="AR25" i="6"/>
  <c r="AS25" i="6"/>
  <c r="AT25" i="6"/>
  <c r="AU25" i="6"/>
  <c r="AV25" i="6"/>
  <c r="AW25" i="6"/>
  <c r="AC10" i="6"/>
  <c r="AG10" i="6" s="1"/>
  <c r="AD10" i="6"/>
  <c r="G10" i="6"/>
  <c r="M10" i="6" s="1"/>
  <c r="H10" i="6"/>
  <c r="Q10" i="6"/>
  <c r="R10" i="6"/>
  <c r="S10" i="6"/>
  <c r="T10" i="6"/>
  <c r="U10" i="6"/>
  <c r="V10" i="6"/>
  <c r="W10" i="6"/>
  <c r="X10" i="6"/>
  <c r="Y10" i="6"/>
  <c r="Z10" i="6"/>
  <c r="AA10" i="6"/>
  <c r="AM10" i="6"/>
  <c r="AN10" i="6"/>
  <c r="AO10" i="6"/>
  <c r="AP10" i="6"/>
  <c r="AQ10" i="6"/>
  <c r="AR10" i="6"/>
  <c r="AS10" i="6"/>
  <c r="AT10" i="6"/>
  <c r="AU10" i="6"/>
  <c r="AV10" i="6"/>
  <c r="AW10" i="6"/>
  <c r="AC147" i="6"/>
  <c r="AD147" i="6"/>
  <c r="AG147" i="6"/>
  <c r="AH147" i="6"/>
  <c r="AI147" i="6"/>
  <c r="AJ147" i="6"/>
  <c r="AK147" i="6"/>
  <c r="AL147" i="6"/>
  <c r="G147" i="6"/>
  <c r="H147" i="6"/>
  <c r="K147" i="6"/>
  <c r="L147" i="6"/>
  <c r="M147" i="6"/>
  <c r="N147" i="6"/>
  <c r="O147" i="6"/>
  <c r="P147" i="6"/>
  <c r="Q147" i="6"/>
  <c r="R147" i="6"/>
  <c r="S147" i="6"/>
  <c r="T147" i="6"/>
  <c r="U147" i="6"/>
  <c r="V147" i="6"/>
  <c r="W147" i="6"/>
  <c r="X147" i="6"/>
  <c r="Y147" i="6"/>
  <c r="Z147" i="6"/>
  <c r="AA147" i="6"/>
  <c r="AM147" i="6"/>
  <c r="AN147" i="6"/>
  <c r="AO147" i="6"/>
  <c r="AP147" i="6"/>
  <c r="AQ147" i="6"/>
  <c r="AR147" i="6"/>
  <c r="AS147" i="6"/>
  <c r="AT147" i="6"/>
  <c r="AU147" i="6"/>
  <c r="AV147" i="6"/>
  <c r="AW147" i="6"/>
  <c r="AC27" i="6"/>
  <c r="AD27" i="6"/>
  <c r="G27" i="6"/>
  <c r="K27" i="6" s="1"/>
  <c r="H27" i="6"/>
  <c r="M27" i="6"/>
  <c r="Q27" i="6"/>
  <c r="R27" i="6"/>
  <c r="S27" i="6"/>
  <c r="T27" i="6"/>
  <c r="U27" i="6"/>
  <c r="V27" i="6"/>
  <c r="W27" i="6"/>
  <c r="X27" i="6"/>
  <c r="Y27" i="6"/>
  <c r="Z27" i="6"/>
  <c r="AA27" i="6"/>
  <c r="AM27" i="6"/>
  <c r="AN27" i="6"/>
  <c r="AO27" i="6"/>
  <c r="AP27" i="6"/>
  <c r="AQ27" i="6"/>
  <c r="AR27" i="6"/>
  <c r="AS27" i="6"/>
  <c r="AT27" i="6"/>
  <c r="AU27" i="6"/>
  <c r="AV27" i="6"/>
  <c r="AW27" i="6"/>
  <c r="AC15" i="6"/>
  <c r="AG15" i="6" s="1"/>
  <c r="AD15" i="6"/>
  <c r="G15" i="6"/>
  <c r="H15" i="6"/>
  <c r="Q15" i="6"/>
  <c r="R15" i="6"/>
  <c r="S15" i="6"/>
  <c r="T15" i="6"/>
  <c r="U15" i="6"/>
  <c r="V15" i="6"/>
  <c r="W15" i="6"/>
  <c r="X15" i="6"/>
  <c r="Y15" i="6"/>
  <c r="Z15" i="6"/>
  <c r="AA15" i="6"/>
  <c r="AM15" i="6"/>
  <c r="AN15" i="6"/>
  <c r="AO15" i="6"/>
  <c r="AP15" i="6"/>
  <c r="AQ15" i="6"/>
  <c r="AR15" i="6"/>
  <c r="AS15" i="6"/>
  <c r="AT15" i="6"/>
  <c r="AU15" i="6"/>
  <c r="AV15" i="6"/>
  <c r="AW15" i="6"/>
  <c r="AC139" i="6"/>
  <c r="AD139" i="6"/>
  <c r="AG139" i="6"/>
  <c r="AH139" i="6"/>
  <c r="AI139" i="6"/>
  <c r="AJ139" i="6"/>
  <c r="AK139" i="6"/>
  <c r="AL139" i="6"/>
  <c r="G139" i="6"/>
  <c r="H139" i="6"/>
  <c r="K139" i="6"/>
  <c r="L139" i="6"/>
  <c r="M139" i="6"/>
  <c r="N139" i="6"/>
  <c r="O139" i="6"/>
  <c r="P139" i="6"/>
  <c r="Q139" i="6"/>
  <c r="R139" i="6"/>
  <c r="S139" i="6"/>
  <c r="T139" i="6"/>
  <c r="U139" i="6"/>
  <c r="V139" i="6"/>
  <c r="W139" i="6"/>
  <c r="X139" i="6"/>
  <c r="Y139" i="6"/>
  <c r="Z139" i="6"/>
  <c r="AA139" i="6"/>
  <c r="AM139" i="6"/>
  <c r="AN139" i="6"/>
  <c r="AO139" i="6"/>
  <c r="AP139" i="6"/>
  <c r="AQ139" i="6"/>
  <c r="AR139" i="6"/>
  <c r="AS139" i="6"/>
  <c r="AT139" i="6"/>
  <c r="AU139" i="6"/>
  <c r="AV139" i="6"/>
  <c r="AW139" i="6"/>
  <c r="AC129" i="6"/>
  <c r="AD129" i="6"/>
  <c r="AG129" i="6"/>
  <c r="AH129" i="6"/>
  <c r="AI129" i="6"/>
  <c r="AJ129" i="6"/>
  <c r="AK129" i="6"/>
  <c r="AL129" i="6"/>
  <c r="G129" i="6"/>
  <c r="H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M129" i="6"/>
  <c r="AN129" i="6"/>
  <c r="AO129" i="6"/>
  <c r="AP129" i="6"/>
  <c r="AQ129" i="6"/>
  <c r="AR129" i="6"/>
  <c r="AS129" i="6"/>
  <c r="AT129" i="6"/>
  <c r="AU129" i="6"/>
  <c r="AV129" i="6"/>
  <c r="AW129" i="6"/>
  <c r="AC119" i="6"/>
  <c r="AD119" i="6"/>
  <c r="AG119" i="6"/>
  <c r="AH119" i="6"/>
  <c r="AI119" i="6"/>
  <c r="AJ119" i="6"/>
  <c r="AK119" i="6"/>
  <c r="AL119" i="6"/>
  <c r="G119" i="6"/>
  <c r="H119" i="6"/>
  <c r="K119" i="6"/>
  <c r="L119" i="6"/>
  <c r="M119" i="6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M119" i="6"/>
  <c r="AN119" i="6"/>
  <c r="AO119" i="6"/>
  <c r="AP119" i="6"/>
  <c r="AQ119" i="6"/>
  <c r="AR119" i="6"/>
  <c r="AS119" i="6"/>
  <c r="AT119" i="6"/>
  <c r="AU119" i="6"/>
  <c r="AV119" i="6"/>
  <c r="AW119" i="6"/>
  <c r="AC108" i="6"/>
  <c r="AD108" i="6"/>
  <c r="AG108" i="6"/>
  <c r="AH108" i="6"/>
  <c r="AI108" i="6"/>
  <c r="AJ108" i="6"/>
  <c r="AK108" i="6"/>
  <c r="AL108" i="6"/>
  <c r="G108" i="6"/>
  <c r="H108" i="6"/>
  <c r="K108" i="6"/>
  <c r="L108" i="6"/>
  <c r="M108" i="6"/>
  <c r="N108" i="6"/>
  <c r="O108" i="6"/>
  <c r="P108" i="6"/>
  <c r="Q108" i="6"/>
  <c r="R108" i="6"/>
  <c r="S108" i="6"/>
  <c r="T108" i="6"/>
  <c r="U108" i="6"/>
  <c r="V108" i="6"/>
  <c r="W108" i="6"/>
  <c r="X108" i="6"/>
  <c r="Y108" i="6"/>
  <c r="Z108" i="6"/>
  <c r="AA108" i="6"/>
  <c r="AM108" i="6"/>
  <c r="AN108" i="6"/>
  <c r="AO108" i="6"/>
  <c r="AP108" i="6"/>
  <c r="AQ108" i="6"/>
  <c r="AR108" i="6"/>
  <c r="AS108" i="6"/>
  <c r="AT108" i="6"/>
  <c r="AU108" i="6"/>
  <c r="AV108" i="6"/>
  <c r="AW108" i="6"/>
  <c r="AC97" i="6"/>
  <c r="AD97" i="6"/>
  <c r="AG97" i="6"/>
  <c r="AH97" i="6"/>
  <c r="AI97" i="6"/>
  <c r="AJ97" i="6"/>
  <c r="AK97" i="6"/>
  <c r="AL97" i="6"/>
  <c r="G97" i="6"/>
  <c r="H97" i="6"/>
  <c r="K97" i="6"/>
  <c r="L97" i="6"/>
  <c r="M97" i="6"/>
  <c r="N97" i="6"/>
  <c r="O97" i="6"/>
  <c r="P97" i="6"/>
  <c r="Q97" i="6"/>
  <c r="R97" i="6"/>
  <c r="S97" i="6"/>
  <c r="T97" i="6"/>
  <c r="U97" i="6"/>
  <c r="V97" i="6"/>
  <c r="W97" i="6"/>
  <c r="X97" i="6"/>
  <c r="Y97" i="6"/>
  <c r="Z97" i="6"/>
  <c r="AA97" i="6"/>
  <c r="AM97" i="6"/>
  <c r="AN97" i="6"/>
  <c r="AO97" i="6"/>
  <c r="AP97" i="6"/>
  <c r="AQ97" i="6"/>
  <c r="AR97" i="6"/>
  <c r="AS97" i="6"/>
  <c r="AT97" i="6"/>
  <c r="AU97" i="6"/>
  <c r="AV97" i="6"/>
  <c r="AW97" i="6"/>
  <c r="AC87" i="6"/>
  <c r="AD87" i="6"/>
  <c r="AG87" i="6"/>
  <c r="AH87" i="6"/>
  <c r="AI87" i="6"/>
  <c r="AJ87" i="6"/>
  <c r="AK87" i="6"/>
  <c r="AL87" i="6"/>
  <c r="G87" i="6"/>
  <c r="H87" i="6"/>
  <c r="K87" i="6"/>
  <c r="L87" i="6"/>
  <c r="M87" i="6"/>
  <c r="N87" i="6"/>
  <c r="O87" i="6"/>
  <c r="P87" i="6"/>
  <c r="Q87" i="6"/>
  <c r="R87" i="6"/>
  <c r="S87" i="6"/>
  <c r="T87" i="6"/>
  <c r="U87" i="6"/>
  <c r="V87" i="6"/>
  <c r="W87" i="6"/>
  <c r="X87" i="6"/>
  <c r="Y87" i="6"/>
  <c r="Z87" i="6"/>
  <c r="AA87" i="6"/>
  <c r="AM87" i="6"/>
  <c r="AN87" i="6"/>
  <c r="AO87" i="6"/>
  <c r="AP87" i="6"/>
  <c r="AQ87" i="6"/>
  <c r="AR87" i="6"/>
  <c r="AS87" i="6"/>
  <c r="AT87" i="6"/>
  <c r="AU87" i="6"/>
  <c r="AV87" i="6"/>
  <c r="AW87" i="6"/>
  <c r="AC75" i="6"/>
  <c r="AD75" i="6"/>
  <c r="AG75" i="6"/>
  <c r="AH75" i="6"/>
  <c r="AI75" i="6"/>
  <c r="AJ75" i="6"/>
  <c r="AK75" i="6"/>
  <c r="AL75" i="6"/>
  <c r="G75" i="6"/>
  <c r="H75" i="6"/>
  <c r="K75" i="6"/>
  <c r="L75" i="6"/>
  <c r="M75" i="6"/>
  <c r="N75" i="6"/>
  <c r="O75" i="6"/>
  <c r="P75" i="6"/>
  <c r="Q75" i="6"/>
  <c r="R75" i="6"/>
  <c r="S75" i="6"/>
  <c r="T75" i="6"/>
  <c r="U75" i="6"/>
  <c r="V75" i="6"/>
  <c r="W75" i="6"/>
  <c r="X75" i="6"/>
  <c r="Y75" i="6"/>
  <c r="Z75" i="6"/>
  <c r="AA75" i="6"/>
  <c r="AM75" i="6"/>
  <c r="AN75" i="6"/>
  <c r="AO75" i="6"/>
  <c r="AP75" i="6"/>
  <c r="AQ75" i="6"/>
  <c r="AR75" i="6"/>
  <c r="AS75" i="6"/>
  <c r="AT75" i="6"/>
  <c r="AU75" i="6"/>
  <c r="AV75" i="6"/>
  <c r="AW75" i="6"/>
  <c r="AC69" i="6"/>
  <c r="AD69" i="6"/>
  <c r="AG69" i="6"/>
  <c r="AH69" i="6"/>
  <c r="AI69" i="6"/>
  <c r="AJ69" i="6"/>
  <c r="AK69" i="6"/>
  <c r="AL69" i="6"/>
  <c r="G69" i="6"/>
  <c r="H69" i="6"/>
  <c r="K69" i="6"/>
  <c r="L69" i="6"/>
  <c r="M69" i="6"/>
  <c r="N69" i="6"/>
  <c r="O69" i="6"/>
  <c r="P69" i="6"/>
  <c r="Q69" i="6"/>
  <c r="R69" i="6"/>
  <c r="S69" i="6"/>
  <c r="T69" i="6"/>
  <c r="U69" i="6"/>
  <c r="V69" i="6"/>
  <c r="W69" i="6"/>
  <c r="X69" i="6"/>
  <c r="Y69" i="6"/>
  <c r="Z69" i="6"/>
  <c r="AA69" i="6"/>
  <c r="AM69" i="6"/>
  <c r="AN69" i="6"/>
  <c r="AO69" i="6"/>
  <c r="AP69" i="6"/>
  <c r="AQ69" i="6"/>
  <c r="AR69" i="6"/>
  <c r="AS69" i="6"/>
  <c r="AT69" i="6"/>
  <c r="AU69" i="6"/>
  <c r="AV69" i="6"/>
  <c r="AW69" i="6"/>
  <c r="AC58" i="6"/>
  <c r="AD58" i="6"/>
  <c r="AG58" i="6"/>
  <c r="AH58" i="6"/>
  <c r="AI58" i="6"/>
  <c r="AJ58" i="6"/>
  <c r="AK58" i="6"/>
  <c r="AL58" i="6"/>
  <c r="G58" i="6"/>
  <c r="H58" i="6"/>
  <c r="K58" i="6"/>
  <c r="L58" i="6"/>
  <c r="M58" i="6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M58" i="6"/>
  <c r="AN58" i="6"/>
  <c r="AO58" i="6"/>
  <c r="AP58" i="6"/>
  <c r="AQ58" i="6"/>
  <c r="AR58" i="6"/>
  <c r="AS58" i="6"/>
  <c r="AT58" i="6"/>
  <c r="AU58" i="6"/>
  <c r="AV58" i="6"/>
  <c r="AW58" i="6"/>
  <c r="AC46" i="6"/>
  <c r="AD46" i="6"/>
  <c r="AG46" i="6"/>
  <c r="AH46" i="6"/>
  <c r="AI46" i="6"/>
  <c r="AJ46" i="6"/>
  <c r="AK46" i="6"/>
  <c r="AL46" i="6"/>
  <c r="G46" i="6"/>
  <c r="H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M46" i="6"/>
  <c r="AN46" i="6"/>
  <c r="AO46" i="6"/>
  <c r="AP46" i="6"/>
  <c r="AQ46" i="6"/>
  <c r="AR46" i="6"/>
  <c r="AS46" i="6"/>
  <c r="AT46" i="6"/>
  <c r="AU46" i="6"/>
  <c r="AV46" i="6"/>
  <c r="AW46" i="6"/>
  <c r="AC28" i="6"/>
  <c r="AG28" i="6" s="1"/>
  <c r="AD28" i="6"/>
  <c r="G28" i="6"/>
  <c r="H28" i="6"/>
  <c r="K28" i="6"/>
  <c r="L28" i="6"/>
  <c r="M28" i="6"/>
  <c r="N28" i="6"/>
  <c r="O28" i="6"/>
  <c r="P28" i="6"/>
  <c r="Q28" i="6"/>
  <c r="R28" i="6"/>
  <c r="S28" i="6"/>
  <c r="T28" i="6"/>
  <c r="U28" i="6"/>
  <c r="V28" i="6"/>
  <c r="W28" i="6"/>
  <c r="X28" i="6"/>
  <c r="Y28" i="6"/>
  <c r="Z28" i="6"/>
  <c r="AA28" i="6"/>
  <c r="AM28" i="6"/>
  <c r="AN28" i="6"/>
  <c r="AO28" i="6"/>
  <c r="AP28" i="6"/>
  <c r="AQ28" i="6"/>
  <c r="AR28" i="6"/>
  <c r="AS28" i="6"/>
  <c r="AT28" i="6"/>
  <c r="AU28" i="6"/>
  <c r="AV28" i="6"/>
  <c r="AW28" i="6"/>
  <c r="AC16" i="6"/>
  <c r="AG16" i="6" s="1"/>
  <c r="AD16" i="6"/>
  <c r="G16" i="6"/>
  <c r="H16" i="6"/>
  <c r="Q16" i="6"/>
  <c r="R16" i="6"/>
  <c r="S16" i="6"/>
  <c r="T16" i="6"/>
  <c r="U16" i="6"/>
  <c r="V16" i="6"/>
  <c r="W16" i="6"/>
  <c r="X16" i="6"/>
  <c r="Y16" i="6"/>
  <c r="Z16" i="6"/>
  <c r="AA16" i="6"/>
  <c r="AM16" i="6"/>
  <c r="AN16" i="6"/>
  <c r="AO16" i="6"/>
  <c r="AP16" i="6"/>
  <c r="AQ16" i="6"/>
  <c r="AR16" i="6"/>
  <c r="AS16" i="6"/>
  <c r="AT16" i="6"/>
  <c r="AU16" i="6"/>
  <c r="AV16" i="6"/>
  <c r="AW16" i="6"/>
  <c r="AC5" i="6"/>
  <c r="AG5" i="6" s="1"/>
  <c r="AD5" i="6"/>
  <c r="AK5" i="6"/>
  <c r="G5" i="6"/>
  <c r="H5" i="6"/>
  <c r="O5" i="6"/>
  <c r="Q5" i="6"/>
  <c r="R5" i="6"/>
  <c r="S5" i="6"/>
  <c r="T5" i="6"/>
  <c r="U5" i="6"/>
  <c r="V5" i="6"/>
  <c r="W5" i="6"/>
  <c r="X5" i="6"/>
  <c r="Y5" i="6"/>
  <c r="Z5" i="6"/>
  <c r="AA5" i="6"/>
  <c r="AM5" i="6"/>
  <c r="AN5" i="6"/>
  <c r="AO5" i="6"/>
  <c r="AP5" i="6"/>
  <c r="AQ5" i="6"/>
  <c r="AR5" i="6"/>
  <c r="AS5" i="6"/>
  <c r="AT5" i="6"/>
  <c r="AU5" i="6"/>
  <c r="AV5" i="6"/>
  <c r="AW5" i="6"/>
  <c r="AC148" i="6"/>
  <c r="AD148" i="6"/>
  <c r="AG148" i="6"/>
  <c r="AH148" i="6"/>
  <c r="AI148" i="6"/>
  <c r="AJ148" i="6"/>
  <c r="AK148" i="6"/>
  <c r="AL148" i="6"/>
  <c r="G148" i="6"/>
  <c r="H148" i="6"/>
  <c r="K148" i="6"/>
  <c r="L148" i="6"/>
  <c r="M148" i="6"/>
  <c r="N148" i="6"/>
  <c r="O148" i="6"/>
  <c r="P148" i="6"/>
  <c r="Q148" i="6"/>
  <c r="R148" i="6"/>
  <c r="S148" i="6"/>
  <c r="T148" i="6"/>
  <c r="U148" i="6"/>
  <c r="V148" i="6"/>
  <c r="W148" i="6"/>
  <c r="X148" i="6"/>
  <c r="Y148" i="6"/>
  <c r="Z148" i="6"/>
  <c r="AA148" i="6"/>
  <c r="AM148" i="6"/>
  <c r="AN148" i="6"/>
  <c r="AO148" i="6"/>
  <c r="AP148" i="6"/>
  <c r="AQ148" i="6"/>
  <c r="AR148" i="6"/>
  <c r="AS148" i="6"/>
  <c r="AT148" i="6"/>
  <c r="AU148" i="6"/>
  <c r="AV148" i="6"/>
  <c r="AW148" i="6"/>
  <c r="AC140" i="6"/>
  <c r="AD140" i="6"/>
  <c r="AG140" i="6"/>
  <c r="AH140" i="6"/>
  <c r="AI140" i="6"/>
  <c r="AJ140" i="6"/>
  <c r="AK140" i="6"/>
  <c r="AL140" i="6"/>
  <c r="G140" i="6"/>
  <c r="H140" i="6"/>
  <c r="K140" i="6"/>
  <c r="L140" i="6"/>
  <c r="M140" i="6"/>
  <c r="N140" i="6"/>
  <c r="O140" i="6"/>
  <c r="P140" i="6"/>
  <c r="Q140" i="6"/>
  <c r="R140" i="6"/>
  <c r="S140" i="6"/>
  <c r="T140" i="6"/>
  <c r="U140" i="6"/>
  <c r="V140" i="6"/>
  <c r="W140" i="6"/>
  <c r="X140" i="6"/>
  <c r="Y140" i="6"/>
  <c r="Z140" i="6"/>
  <c r="AA140" i="6"/>
  <c r="AM140" i="6"/>
  <c r="AN140" i="6"/>
  <c r="AO140" i="6"/>
  <c r="AP140" i="6"/>
  <c r="AQ140" i="6"/>
  <c r="AR140" i="6"/>
  <c r="AS140" i="6"/>
  <c r="AT140" i="6"/>
  <c r="AU140" i="6"/>
  <c r="AV140" i="6"/>
  <c r="AW140" i="6"/>
  <c r="AC131" i="6"/>
  <c r="AD131" i="6"/>
  <c r="AG131" i="6"/>
  <c r="AH131" i="6"/>
  <c r="AI131" i="6"/>
  <c r="AJ131" i="6"/>
  <c r="AK131" i="6"/>
  <c r="AL131" i="6"/>
  <c r="G131" i="6"/>
  <c r="H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M131" i="6"/>
  <c r="AN131" i="6"/>
  <c r="AO131" i="6"/>
  <c r="AP131" i="6"/>
  <c r="AQ131" i="6"/>
  <c r="AR131" i="6"/>
  <c r="AS131" i="6"/>
  <c r="AT131" i="6"/>
  <c r="AU131" i="6"/>
  <c r="AV131" i="6"/>
  <c r="AW131" i="6"/>
  <c r="AC120" i="6"/>
  <c r="AD120" i="6"/>
  <c r="AG120" i="6"/>
  <c r="AH120" i="6"/>
  <c r="AI120" i="6"/>
  <c r="AJ120" i="6"/>
  <c r="AK120" i="6"/>
  <c r="AL120" i="6"/>
  <c r="G120" i="6"/>
  <c r="H120" i="6"/>
  <c r="K120" i="6"/>
  <c r="L120" i="6"/>
  <c r="M120" i="6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M120" i="6"/>
  <c r="AN120" i="6"/>
  <c r="AO120" i="6"/>
  <c r="AP120" i="6"/>
  <c r="AQ120" i="6"/>
  <c r="AR120" i="6"/>
  <c r="AS120" i="6"/>
  <c r="AT120" i="6"/>
  <c r="AU120" i="6"/>
  <c r="AV120" i="6"/>
  <c r="AW120" i="6"/>
  <c r="AC110" i="6"/>
  <c r="AD110" i="6"/>
  <c r="AG110" i="6"/>
  <c r="AH110" i="6"/>
  <c r="AI110" i="6"/>
  <c r="AJ110" i="6"/>
  <c r="AK110" i="6"/>
  <c r="AL110" i="6"/>
  <c r="G110" i="6"/>
  <c r="H110" i="6"/>
  <c r="K110" i="6"/>
  <c r="L110" i="6"/>
  <c r="M110" i="6"/>
  <c r="N110" i="6"/>
  <c r="O110" i="6"/>
  <c r="P110" i="6"/>
  <c r="Q110" i="6"/>
  <c r="R110" i="6"/>
  <c r="S110" i="6"/>
  <c r="T110" i="6"/>
  <c r="U110" i="6"/>
  <c r="V110" i="6"/>
  <c r="W110" i="6"/>
  <c r="X110" i="6"/>
  <c r="Y110" i="6"/>
  <c r="Z110" i="6"/>
  <c r="AA110" i="6"/>
  <c r="AM110" i="6"/>
  <c r="AN110" i="6"/>
  <c r="AO110" i="6"/>
  <c r="AP110" i="6"/>
  <c r="AQ110" i="6"/>
  <c r="AR110" i="6"/>
  <c r="AS110" i="6"/>
  <c r="AT110" i="6"/>
  <c r="AU110" i="6"/>
  <c r="AV110" i="6"/>
  <c r="AW110" i="6"/>
  <c r="AC101" i="6"/>
  <c r="AD101" i="6"/>
  <c r="AG101" i="6"/>
  <c r="AH101" i="6"/>
  <c r="AI101" i="6"/>
  <c r="AJ101" i="6"/>
  <c r="AK101" i="6"/>
  <c r="AL101" i="6"/>
  <c r="G101" i="6"/>
  <c r="H101" i="6"/>
  <c r="K101" i="6"/>
  <c r="L101" i="6"/>
  <c r="M101" i="6"/>
  <c r="N101" i="6"/>
  <c r="O101" i="6"/>
  <c r="P101" i="6"/>
  <c r="Q101" i="6"/>
  <c r="R101" i="6"/>
  <c r="S101" i="6"/>
  <c r="T101" i="6"/>
  <c r="U101" i="6"/>
  <c r="V101" i="6"/>
  <c r="W101" i="6"/>
  <c r="X101" i="6"/>
  <c r="Y101" i="6"/>
  <c r="Z101" i="6"/>
  <c r="AA101" i="6"/>
  <c r="AM101" i="6"/>
  <c r="AN101" i="6"/>
  <c r="AO101" i="6"/>
  <c r="AP101" i="6"/>
  <c r="AQ101" i="6"/>
  <c r="AR101" i="6"/>
  <c r="AS101" i="6"/>
  <c r="AT101" i="6"/>
  <c r="AU101" i="6"/>
  <c r="AV101" i="6"/>
  <c r="AW101" i="6"/>
  <c r="AC92" i="6"/>
  <c r="AD92" i="6"/>
  <c r="AG92" i="6"/>
  <c r="AH92" i="6"/>
  <c r="AI92" i="6"/>
  <c r="AJ92" i="6"/>
  <c r="AK92" i="6"/>
  <c r="AL92" i="6"/>
  <c r="G92" i="6"/>
  <c r="H92" i="6"/>
  <c r="K92" i="6"/>
  <c r="L92" i="6"/>
  <c r="M92" i="6"/>
  <c r="N92" i="6"/>
  <c r="O92" i="6"/>
  <c r="P92" i="6"/>
  <c r="Q92" i="6"/>
  <c r="R92" i="6"/>
  <c r="S92" i="6"/>
  <c r="T92" i="6"/>
  <c r="U92" i="6"/>
  <c r="V92" i="6"/>
  <c r="W92" i="6"/>
  <c r="X92" i="6"/>
  <c r="Y92" i="6"/>
  <c r="Z92" i="6"/>
  <c r="AA92" i="6"/>
  <c r="AM92" i="6"/>
  <c r="AN92" i="6"/>
  <c r="AO92" i="6"/>
  <c r="AP92" i="6"/>
  <c r="AQ92" i="6"/>
  <c r="AR92" i="6"/>
  <c r="AS92" i="6"/>
  <c r="AT92" i="6"/>
  <c r="AU92" i="6"/>
  <c r="AV92" i="6"/>
  <c r="AW92" i="6"/>
  <c r="AC83" i="6"/>
  <c r="AD83" i="6"/>
  <c r="AG83" i="6"/>
  <c r="AH83" i="6"/>
  <c r="AI83" i="6"/>
  <c r="AJ83" i="6"/>
  <c r="AK83" i="6"/>
  <c r="AL83" i="6"/>
  <c r="G83" i="6"/>
  <c r="H83" i="6"/>
  <c r="K83" i="6"/>
  <c r="L83" i="6"/>
  <c r="M83" i="6"/>
  <c r="N83" i="6"/>
  <c r="O83" i="6"/>
  <c r="P83" i="6"/>
  <c r="Q83" i="6"/>
  <c r="R83" i="6"/>
  <c r="S83" i="6"/>
  <c r="T83" i="6"/>
  <c r="U83" i="6"/>
  <c r="V83" i="6"/>
  <c r="W83" i="6"/>
  <c r="X83" i="6"/>
  <c r="Y83" i="6"/>
  <c r="Z83" i="6"/>
  <c r="AA83" i="6"/>
  <c r="AM83" i="6"/>
  <c r="AN83" i="6"/>
  <c r="AO83" i="6"/>
  <c r="AP83" i="6"/>
  <c r="AQ83" i="6"/>
  <c r="AR83" i="6"/>
  <c r="AS83" i="6"/>
  <c r="AT83" i="6"/>
  <c r="AU83" i="6"/>
  <c r="AV83" i="6"/>
  <c r="AW83" i="6"/>
  <c r="AC70" i="6"/>
  <c r="AD70" i="6"/>
  <c r="AG70" i="6"/>
  <c r="AH70" i="6"/>
  <c r="AI70" i="6"/>
  <c r="AJ70" i="6"/>
  <c r="AK70" i="6"/>
  <c r="AL70" i="6"/>
  <c r="G70" i="6"/>
  <c r="H70" i="6"/>
  <c r="K70" i="6"/>
  <c r="L70" i="6"/>
  <c r="M70" i="6"/>
  <c r="N70" i="6"/>
  <c r="O70" i="6"/>
  <c r="P70" i="6"/>
  <c r="Q70" i="6"/>
  <c r="R70" i="6"/>
  <c r="S70" i="6"/>
  <c r="T70" i="6"/>
  <c r="U70" i="6"/>
  <c r="V70" i="6"/>
  <c r="W70" i="6"/>
  <c r="X70" i="6"/>
  <c r="Y70" i="6"/>
  <c r="Z70" i="6"/>
  <c r="AA70" i="6"/>
  <c r="AM70" i="6"/>
  <c r="AN70" i="6"/>
  <c r="AO70" i="6"/>
  <c r="AP70" i="6"/>
  <c r="AQ70" i="6"/>
  <c r="AR70" i="6"/>
  <c r="AS70" i="6"/>
  <c r="AT70" i="6"/>
  <c r="AU70" i="6"/>
  <c r="AV70" i="6"/>
  <c r="AW70" i="6"/>
  <c r="AC59" i="6"/>
  <c r="AD59" i="6"/>
  <c r="AG59" i="6"/>
  <c r="AH59" i="6"/>
  <c r="AI59" i="6"/>
  <c r="AJ59" i="6"/>
  <c r="AK59" i="6"/>
  <c r="AL59" i="6"/>
  <c r="G59" i="6"/>
  <c r="H59" i="6"/>
  <c r="K59" i="6"/>
  <c r="L59" i="6"/>
  <c r="M59" i="6"/>
  <c r="N59" i="6"/>
  <c r="O59" i="6"/>
  <c r="P59" i="6"/>
  <c r="Q59" i="6"/>
  <c r="R59" i="6"/>
  <c r="S59" i="6"/>
  <c r="T59" i="6"/>
  <c r="U59" i="6"/>
  <c r="V59" i="6"/>
  <c r="W59" i="6"/>
  <c r="X59" i="6"/>
  <c r="Y59" i="6"/>
  <c r="Z59" i="6"/>
  <c r="AA59" i="6"/>
  <c r="AM59" i="6"/>
  <c r="AN59" i="6"/>
  <c r="AO59" i="6"/>
  <c r="AP59" i="6"/>
  <c r="AQ59" i="6"/>
  <c r="AR59" i="6"/>
  <c r="AS59" i="6"/>
  <c r="AT59" i="6"/>
  <c r="AU59" i="6"/>
  <c r="AV59" i="6"/>
  <c r="AW59" i="6"/>
  <c r="AC48" i="6"/>
  <c r="AD48" i="6"/>
  <c r="AG48" i="6"/>
  <c r="AH48" i="6"/>
  <c r="AI48" i="6"/>
  <c r="AJ48" i="6"/>
  <c r="AK48" i="6"/>
  <c r="AL48" i="6"/>
  <c r="G48" i="6"/>
  <c r="H48" i="6"/>
  <c r="K48" i="6"/>
  <c r="L48" i="6"/>
  <c r="M48" i="6"/>
  <c r="N48" i="6"/>
  <c r="O48" i="6"/>
  <c r="P48" i="6"/>
  <c r="Q48" i="6"/>
  <c r="R48" i="6"/>
  <c r="S48" i="6"/>
  <c r="T48" i="6"/>
  <c r="U48" i="6"/>
  <c r="V48" i="6"/>
  <c r="W48" i="6"/>
  <c r="X48" i="6"/>
  <c r="Y48" i="6"/>
  <c r="Z48" i="6"/>
  <c r="AA48" i="6"/>
  <c r="AM48" i="6"/>
  <c r="AN48" i="6"/>
  <c r="AO48" i="6"/>
  <c r="AP48" i="6"/>
  <c r="AQ48" i="6"/>
  <c r="AR48" i="6"/>
  <c r="AS48" i="6"/>
  <c r="AT48" i="6"/>
  <c r="AU48" i="6"/>
  <c r="AV48" i="6"/>
  <c r="AW48" i="6"/>
  <c r="AC30" i="6"/>
  <c r="AG30" i="6" s="1"/>
  <c r="AD30" i="6"/>
  <c r="G30" i="6"/>
  <c r="H30" i="6"/>
  <c r="K30" i="6"/>
  <c r="L30" i="6"/>
  <c r="M30" i="6"/>
  <c r="N30" i="6"/>
  <c r="O30" i="6"/>
  <c r="P30" i="6"/>
  <c r="Q30" i="6"/>
  <c r="R30" i="6"/>
  <c r="S30" i="6"/>
  <c r="T30" i="6"/>
  <c r="U30" i="6"/>
  <c r="V30" i="6"/>
  <c r="W30" i="6"/>
  <c r="X30" i="6"/>
  <c r="Y30" i="6"/>
  <c r="Z30" i="6"/>
  <c r="AA30" i="6"/>
  <c r="AM30" i="6"/>
  <c r="AN30" i="6"/>
  <c r="AO30" i="6"/>
  <c r="AP30" i="6"/>
  <c r="AQ30" i="6"/>
  <c r="AR30" i="6"/>
  <c r="AS30" i="6"/>
  <c r="AT30" i="6"/>
  <c r="AU30" i="6"/>
  <c r="AV30" i="6"/>
  <c r="AW30" i="6"/>
  <c r="AC22" i="6"/>
  <c r="AG22" i="6" s="1"/>
  <c r="AD22" i="6"/>
  <c r="G22" i="6"/>
  <c r="H22" i="6"/>
  <c r="Q22" i="6"/>
  <c r="R22" i="6"/>
  <c r="S22" i="6"/>
  <c r="T22" i="6"/>
  <c r="U22" i="6"/>
  <c r="V22" i="6"/>
  <c r="W22" i="6"/>
  <c r="X22" i="6"/>
  <c r="Y22" i="6"/>
  <c r="Z22" i="6"/>
  <c r="AA22" i="6"/>
  <c r="AM22" i="6"/>
  <c r="AN22" i="6"/>
  <c r="AO22" i="6"/>
  <c r="AP22" i="6"/>
  <c r="AQ22" i="6"/>
  <c r="AR22" i="6"/>
  <c r="AS22" i="6"/>
  <c r="AT22" i="6"/>
  <c r="AU22" i="6"/>
  <c r="AV22" i="6"/>
  <c r="AW22" i="6"/>
  <c r="AC14" i="6"/>
  <c r="AG14" i="6" s="1"/>
  <c r="AD14" i="6"/>
  <c r="G14" i="6"/>
  <c r="H14" i="6"/>
  <c r="Q14" i="6"/>
  <c r="R14" i="6"/>
  <c r="S14" i="6"/>
  <c r="T14" i="6"/>
  <c r="U14" i="6"/>
  <c r="V14" i="6"/>
  <c r="W14" i="6"/>
  <c r="X14" i="6"/>
  <c r="Y14" i="6"/>
  <c r="Z14" i="6"/>
  <c r="AA14" i="6"/>
  <c r="AM14" i="6"/>
  <c r="AN14" i="6"/>
  <c r="AO14" i="6"/>
  <c r="AP14" i="6"/>
  <c r="AQ14" i="6"/>
  <c r="AR14" i="6"/>
  <c r="AS14" i="6"/>
  <c r="AT14" i="6"/>
  <c r="AU14" i="6"/>
  <c r="AV14" i="6"/>
  <c r="AW14" i="6"/>
  <c r="AC153" i="6"/>
  <c r="AD153" i="6"/>
  <c r="AG153" i="6"/>
  <c r="AH153" i="6"/>
  <c r="AI153" i="6"/>
  <c r="AJ153" i="6"/>
  <c r="AK153" i="6"/>
  <c r="AL153" i="6"/>
  <c r="G153" i="6"/>
  <c r="H153" i="6"/>
  <c r="K153" i="6"/>
  <c r="L153" i="6"/>
  <c r="M153" i="6"/>
  <c r="N153" i="6"/>
  <c r="O153" i="6"/>
  <c r="P153" i="6"/>
  <c r="Q153" i="6"/>
  <c r="R153" i="6"/>
  <c r="S153" i="6"/>
  <c r="T153" i="6"/>
  <c r="U153" i="6"/>
  <c r="V153" i="6"/>
  <c r="W153" i="6"/>
  <c r="X153" i="6"/>
  <c r="Y153" i="6"/>
  <c r="Z153" i="6"/>
  <c r="AA153" i="6"/>
  <c r="AM153" i="6"/>
  <c r="AN153" i="6"/>
  <c r="AO153" i="6"/>
  <c r="AP153" i="6"/>
  <c r="AQ153" i="6"/>
  <c r="AR153" i="6"/>
  <c r="AS153" i="6"/>
  <c r="AT153" i="6"/>
  <c r="AU153" i="6"/>
  <c r="AV153" i="6"/>
  <c r="AW153" i="6"/>
  <c r="AC44" i="6"/>
  <c r="AD44" i="6"/>
  <c r="AG44" i="6"/>
  <c r="AH44" i="6"/>
  <c r="AI44" i="6"/>
  <c r="AJ44" i="6"/>
  <c r="AK44" i="6"/>
  <c r="AL44" i="6"/>
  <c r="G44" i="6"/>
  <c r="H44" i="6"/>
  <c r="K44" i="6"/>
  <c r="L44" i="6"/>
  <c r="M44" i="6"/>
  <c r="N44" i="6"/>
  <c r="O44" i="6"/>
  <c r="P44" i="6"/>
  <c r="Q44" i="6"/>
  <c r="R44" i="6"/>
  <c r="S44" i="6"/>
  <c r="T44" i="6"/>
  <c r="U44" i="6"/>
  <c r="V44" i="6"/>
  <c r="W44" i="6"/>
  <c r="X44" i="6"/>
  <c r="Y44" i="6"/>
  <c r="Z44" i="6"/>
  <c r="AA44" i="6"/>
  <c r="AM44" i="6"/>
  <c r="AN44" i="6"/>
  <c r="AO44" i="6"/>
  <c r="AP44" i="6"/>
  <c r="AQ44" i="6"/>
  <c r="AR44" i="6"/>
  <c r="AS44" i="6"/>
  <c r="AT44" i="6"/>
  <c r="AU44" i="6"/>
  <c r="AV44" i="6"/>
  <c r="AW44" i="6"/>
  <c r="AC43" i="6"/>
  <c r="AD43" i="6"/>
  <c r="AG43" i="6"/>
  <c r="AH43" i="6"/>
  <c r="AI43" i="6"/>
  <c r="AJ43" i="6"/>
  <c r="AK43" i="6"/>
  <c r="AL43" i="6"/>
  <c r="G43" i="6"/>
  <c r="H43" i="6"/>
  <c r="K43" i="6"/>
  <c r="L43" i="6"/>
  <c r="M43" i="6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M43" i="6"/>
  <c r="AN43" i="6"/>
  <c r="AO43" i="6"/>
  <c r="AP43" i="6"/>
  <c r="AQ43" i="6"/>
  <c r="AR43" i="6"/>
  <c r="AS43" i="6"/>
  <c r="AT43" i="6"/>
  <c r="AU43" i="6"/>
  <c r="AV43" i="6"/>
  <c r="AW43" i="6"/>
  <c r="AC42" i="6"/>
  <c r="AD42" i="6"/>
  <c r="AG42" i="6"/>
  <c r="AH42" i="6"/>
  <c r="AI42" i="6"/>
  <c r="AJ42" i="6"/>
  <c r="AK42" i="6"/>
  <c r="AL42" i="6"/>
  <c r="G42" i="6"/>
  <c r="H42" i="6"/>
  <c r="K42" i="6"/>
  <c r="L42" i="6"/>
  <c r="M42" i="6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M42" i="6"/>
  <c r="AN42" i="6"/>
  <c r="AO42" i="6"/>
  <c r="AP42" i="6"/>
  <c r="AQ42" i="6"/>
  <c r="AR42" i="6"/>
  <c r="AS42" i="6"/>
  <c r="AT42" i="6"/>
  <c r="AU42" i="6"/>
  <c r="AV42" i="6"/>
  <c r="AW42" i="6"/>
  <c r="AC41" i="6"/>
  <c r="AD41" i="6"/>
  <c r="AG41" i="6"/>
  <c r="AH41" i="6"/>
  <c r="AI41" i="6"/>
  <c r="AJ41" i="6"/>
  <c r="AK41" i="6"/>
  <c r="AL41" i="6"/>
  <c r="G41" i="6"/>
  <c r="H41" i="6"/>
  <c r="K41" i="6"/>
  <c r="L41" i="6"/>
  <c r="M41" i="6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M41" i="6"/>
  <c r="AN41" i="6"/>
  <c r="AO41" i="6"/>
  <c r="AP41" i="6"/>
  <c r="AQ41" i="6"/>
  <c r="AR41" i="6"/>
  <c r="AS41" i="6"/>
  <c r="AT41" i="6"/>
  <c r="AU41" i="6"/>
  <c r="AV41" i="6"/>
  <c r="AW41" i="6"/>
  <c r="AC40" i="6"/>
  <c r="AD40" i="6"/>
  <c r="AG40" i="6"/>
  <c r="AH40" i="6"/>
  <c r="AI40" i="6"/>
  <c r="AJ40" i="6"/>
  <c r="AK40" i="6"/>
  <c r="AL40" i="6"/>
  <c r="G40" i="6"/>
  <c r="H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M40" i="6"/>
  <c r="AN40" i="6"/>
  <c r="AO40" i="6"/>
  <c r="AP40" i="6"/>
  <c r="AQ40" i="6"/>
  <c r="AR40" i="6"/>
  <c r="AS40" i="6"/>
  <c r="AT40" i="6"/>
  <c r="AU40" i="6"/>
  <c r="AV40" i="6"/>
  <c r="AW40" i="6"/>
  <c r="AC39" i="6"/>
  <c r="AD39" i="6"/>
  <c r="AG39" i="6"/>
  <c r="AH39" i="6"/>
  <c r="AI39" i="6"/>
  <c r="AJ39" i="6"/>
  <c r="AK39" i="6"/>
  <c r="AL39" i="6"/>
  <c r="G39" i="6"/>
  <c r="H39" i="6"/>
  <c r="K39" i="6"/>
  <c r="L39" i="6"/>
  <c r="M39" i="6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M39" i="6"/>
  <c r="AN39" i="6"/>
  <c r="AO39" i="6"/>
  <c r="AP39" i="6"/>
  <c r="AQ39" i="6"/>
  <c r="AR39" i="6"/>
  <c r="AS39" i="6"/>
  <c r="AT39" i="6"/>
  <c r="AU39" i="6"/>
  <c r="AV39" i="6"/>
  <c r="AW39" i="6"/>
  <c r="AC82" i="6"/>
  <c r="AD82" i="6"/>
  <c r="AG82" i="6"/>
  <c r="AH82" i="6"/>
  <c r="AI82" i="6"/>
  <c r="AJ82" i="6"/>
  <c r="AK82" i="6"/>
  <c r="AL82" i="6"/>
  <c r="G82" i="6"/>
  <c r="H82" i="6"/>
  <c r="K82" i="6"/>
  <c r="L82" i="6"/>
  <c r="M82" i="6"/>
  <c r="N82" i="6"/>
  <c r="O82" i="6"/>
  <c r="P82" i="6"/>
  <c r="Q82" i="6"/>
  <c r="R82" i="6"/>
  <c r="S82" i="6"/>
  <c r="T82" i="6"/>
  <c r="U82" i="6"/>
  <c r="V82" i="6"/>
  <c r="W82" i="6"/>
  <c r="X82" i="6"/>
  <c r="Y82" i="6"/>
  <c r="Z82" i="6"/>
  <c r="AA82" i="6"/>
  <c r="AM82" i="6"/>
  <c r="AN82" i="6"/>
  <c r="AO82" i="6"/>
  <c r="AP82" i="6"/>
  <c r="AQ82" i="6"/>
  <c r="AR82" i="6"/>
  <c r="AS82" i="6"/>
  <c r="AT82" i="6"/>
  <c r="AU82" i="6"/>
  <c r="AV82" i="6"/>
  <c r="AW82" i="6"/>
  <c r="AC81" i="6"/>
  <c r="AD81" i="6"/>
  <c r="AG81" i="6"/>
  <c r="AH81" i="6"/>
  <c r="AI81" i="6"/>
  <c r="AJ81" i="6"/>
  <c r="AK81" i="6"/>
  <c r="AL81" i="6"/>
  <c r="G81" i="6"/>
  <c r="H81" i="6"/>
  <c r="K81" i="6"/>
  <c r="L81" i="6"/>
  <c r="M81" i="6"/>
  <c r="N81" i="6"/>
  <c r="O81" i="6"/>
  <c r="P81" i="6"/>
  <c r="Q81" i="6"/>
  <c r="R81" i="6"/>
  <c r="S81" i="6"/>
  <c r="T81" i="6"/>
  <c r="U81" i="6"/>
  <c r="V81" i="6"/>
  <c r="W81" i="6"/>
  <c r="X81" i="6"/>
  <c r="Y81" i="6"/>
  <c r="Z81" i="6"/>
  <c r="AA81" i="6"/>
  <c r="AM81" i="6"/>
  <c r="AN81" i="6"/>
  <c r="AO81" i="6"/>
  <c r="AP81" i="6"/>
  <c r="AQ81" i="6"/>
  <c r="AR81" i="6"/>
  <c r="AS81" i="6"/>
  <c r="AT81" i="6"/>
  <c r="AU81" i="6"/>
  <c r="AV81" i="6"/>
  <c r="AW81" i="6"/>
  <c r="AC38" i="6"/>
  <c r="AD38" i="6"/>
  <c r="AG38" i="6"/>
  <c r="G38" i="6"/>
  <c r="H38" i="6"/>
  <c r="K38" i="6"/>
  <c r="L38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M38" i="6"/>
  <c r="AN38" i="6"/>
  <c r="AO38" i="6"/>
  <c r="AP38" i="6"/>
  <c r="AQ38" i="6"/>
  <c r="AR38" i="6"/>
  <c r="AS38" i="6"/>
  <c r="AT38" i="6"/>
  <c r="AU38" i="6"/>
  <c r="AV38" i="6"/>
  <c r="AW38" i="6"/>
  <c r="AC24" i="6"/>
  <c r="AG24" i="6" s="1"/>
  <c r="AD24" i="6"/>
  <c r="G24" i="6"/>
  <c r="H24" i="6"/>
  <c r="K24" i="6"/>
  <c r="M24" i="6"/>
  <c r="Q24" i="6"/>
  <c r="R24" i="6"/>
  <c r="S24" i="6"/>
  <c r="T24" i="6"/>
  <c r="U24" i="6"/>
  <c r="V24" i="6"/>
  <c r="W24" i="6"/>
  <c r="X24" i="6"/>
  <c r="Y24" i="6"/>
  <c r="Z24" i="6"/>
  <c r="AA24" i="6"/>
  <c r="AM24" i="6"/>
  <c r="AN24" i="6"/>
  <c r="AO24" i="6"/>
  <c r="AP24" i="6"/>
  <c r="AQ24" i="6"/>
  <c r="AR24" i="6"/>
  <c r="AS24" i="6"/>
  <c r="AT24" i="6"/>
  <c r="AU24" i="6"/>
  <c r="AV24" i="6"/>
  <c r="AW24" i="6"/>
  <c r="AC11" i="6"/>
  <c r="AD11" i="6"/>
  <c r="G11" i="6"/>
  <c r="K11" i="6" s="1"/>
  <c r="H11" i="6"/>
  <c r="Q11" i="6"/>
  <c r="R11" i="6"/>
  <c r="S11" i="6"/>
  <c r="T11" i="6"/>
  <c r="U11" i="6"/>
  <c r="V11" i="6"/>
  <c r="W11" i="6"/>
  <c r="X11" i="6"/>
  <c r="Y11" i="6"/>
  <c r="Z11" i="6"/>
  <c r="AA11" i="6"/>
  <c r="AM11" i="6"/>
  <c r="AN11" i="6"/>
  <c r="AO11" i="6"/>
  <c r="AP11" i="6"/>
  <c r="AQ11" i="6"/>
  <c r="AR11" i="6"/>
  <c r="AS11" i="6"/>
  <c r="AT11" i="6"/>
  <c r="AU11" i="6"/>
  <c r="AV11" i="6"/>
  <c r="AW11" i="6"/>
  <c r="I143" i="6"/>
  <c r="J143" i="6"/>
  <c r="AE143" i="6"/>
  <c r="AF143" i="6"/>
  <c r="I175" i="6"/>
  <c r="J175" i="6"/>
  <c r="AF175" i="6"/>
  <c r="AE175" i="6"/>
  <c r="I154" i="6"/>
  <c r="J154" i="6"/>
  <c r="AE154" i="6"/>
  <c r="AF154" i="6"/>
  <c r="I166" i="6"/>
  <c r="J166" i="6"/>
  <c r="AF166" i="6"/>
  <c r="AE166" i="6"/>
  <c r="I176" i="6"/>
  <c r="J176" i="6"/>
  <c r="AF176" i="6"/>
  <c r="AE176" i="6"/>
  <c r="AF159" i="6"/>
  <c r="AE159" i="6"/>
  <c r="I171" i="6"/>
  <c r="J171" i="6"/>
  <c r="AE171" i="6"/>
  <c r="AF171" i="6"/>
  <c r="I170" i="6"/>
  <c r="J170" i="6"/>
  <c r="AE170" i="6"/>
  <c r="AF170" i="6"/>
  <c r="I160" i="6"/>
  <c r="J160" i="6"/>
  <c r="J177" i="6"/>
  <c r="I177" i="6"/>
  <c r="I162" i="6"/>
  <c r="J162" i="6"/>
  <c r="AF162" i="6"/>
  <c r="AE162" i="6"/>
  <c r="J161" i="6"/>
  <c r="I161" i="6"/>
  <c r="AE161" i="6"/>
  <c r="AF161" i="6"/>
  <c r="I172" i="6"/>
  <c r="J172" i="6"/>
  <c r="AF172" i="6"/>
  <c r="AE172" i="6"/>
  <c r="J169" i="6"/>
  <c r="I169" i="6"/>
  <c r="AE169" i="6"/>
  <c r="AF169" i="6"/>
  <c r="J178" i="6"/>
  <c r="I178" i="6"/>
  <c r="AE178" i="6"/>
  <c r="AF178" i="6"/>
  <c r="M6" i="6" l="1"/>
  <c r="AG11" i="6"/>
  <c r="M11" i="6"/>
  <c r="K3" i="6"/>
  <c r="L3" i="6"/>
  <c r="P3" i="6" s="1"/>
  <c r="K5" i="6"/>
  <c r="M5" i="6"/>
  <c r="K20" i="6"/>
  <c r="M20" i="6"/>
  <c r="AK37" i="6"/>
  <c r="AH32" i="6"/>
  <c r="AI32" i="6"/>
  <c r="AH36" i="6"/>
  <c r="AI36" i="6"/>
  <c r="AH29" i="6"/>
  <c r="AI29" i="6"/>
  <c r="AH35" i="6"/>
  <c r="AI35" i="6"/>
  <c r="AJ34" i="6"/>
  <c r="AJ36" i="6"/>
  <c r="AK36" i="6"/>
  <c r="AK34" i="6"/>
  <c r="AH33" i="6"/>
  <c r="AI33" i="6"/>
  <c r="AJ33" i="6"/>
  <c r="AH31" i="6"/>
  <c r="AI31" i="6"/>
  <c r="AJ35" i="6"/>
  <c r="AK35" i="6"/>
  <c r="AI34" i="6"/>
  <c r="AH34" i="6"/>
  <c r="AL34" i="6" s="1"/>
  <c r="AK38" i="6"/>
  <c r="AJ38" i="6"/>
  <c r="AJ37" i="6"/>
  <c r="AH37" i="6"/>
  <c r="AI37" i="6"/>
  <c r="AG27" i="6"/>
  <c r="AJ29" i="6"/>
  <c r="AK33" i="6"/>
  <c r="AK29" i="6"/>
  <c r="AJ28" i="6"/>
  <c r="AK28" i="6"/>
  <c r="AJ30" i="6"/>
  <c r="AK30" i="6"/>
  <c r="AH28" i="6"/>
  <c r="AI28" i="6"/>
  <c r="AK31" i="6"/>
  <c r="AK32" i="6"/>
  <c r="AJ32" i="6"/>
  <c r="AJ31" i="6"/>
  <c r="AH30" i="6"/>
  <c r="AI30" i="6"/>
  <c r="AH38" i="6"/>
  <c r="AI38" i="6"/>
  <c r="K14" i="6"/>
  <c r="M14" i="6"/>
  <c r="K8" i="6"/>
  <c r="M8" i="6"/>
  <c r="M16" i="6"/>
  <c r="K16" i="6"/>
  <c r="K18" i="6"/>
  <c r="M18" i="6"/>
  <c r="K21" i="6"/>
  <c r="M21" i="6"/>
  <c r="K9" i="6"/>
  <c r="M9" i="6"/>
  <c r="K26" i="6"/>
  <c r="M26" i="6"/>
  <c r="K13" i="6"/>
  <c r="M13" i="6"/>
  <c r="K25" i="6"/>
  <c r="M25" i="6"/>
  <c r="K15" i="6"/>
  <c r="M15" i="6"/>
  <c r="K23" i="6"/>
  <c r="M23" i="6"/>
  <c r="K12" i="6"/>
  <c r="M12" i="6"/>
  <c r="K22" i="6"/>
  <c r="M22" i="6"/>
  <c r="K19" i="6"/>
  <c r="M19" i="6"/>
  <c r="BF1" i="6"/>
  <c r="BG1" i="6"/>
  <c r="AE179" i="6"/>
  <c r="AF179" i="6"/>
  <c r="J168" i="6"/>
  <c r="I168" i="6"/>
  <c r="AE168" i="6"/>
  <c r="AF168" i="6"/>
  <c r="J156" i="6"/>
  <c r="I156" i="6"/>
  <c r="AE156" i="6"/>
  <c r="AF156" i="6"/>
  <c r="L26" i="6"/>
  <c r="K10" i="6"/>
  <c r="L11" i="6"/>
  <c r="I174" i="6"/>
  <c r="J174" i="6"/>
  <c r="AF174" i="6"/>
  <c r="AE174" i="6"/>
  <c r="J163" i="6"/>
  <c r="I163" i="6"/>
  <c r="AF163" i="6"/>
  <c r="AE163" i="6"/>
  <c r="I165" i="6"/>
  <c r="J165" i="6"/>
  <c r="AE165" i="6"/>
  <c r="AF165" i="6"/>
  <c r="I157" i="6"/>
  <c r="J157" i="6"/>
  <c r="AE157" i="6"/>
  <c r="AF157" i="6"/>
  <c r="I158" i="6"/>
  <c r="J158" i="6"/>
  <c r="AE158" i="6"/>
  <c r="AF158" i="6"/>
  <c r="I179" i="6"/>
  <c r="J179" i="6"/>
  <c r="J144" i="6"/>
  <c r="I144" i="6"/>
  <c r="AE144" i="6"/>
  <c r="AF144" i="6"/>
  <c r="I182" i="6"/>
  <c r="J182" i="6"/>
  <c r="AE182" i="6"/>
  <c r="AF182" i="6"/>
  <c r="J173" i="6"/>
  <c r="I173" i="6"/>
  <c r="AF173" i="6"/>
  <c r="AE173" i="6"/>
  <c r="J155" i="6"/>
  <c r="I155" i="6"/>
  <c r="AF155" i="6"/>
  <c r="AE155" i="6"/>
  <c r="I164" i="6"/>
  <c r="J164" i="6"/>
  <c r="AE164" i="6"/>
  <c r="AF164" i="6"/>
  <c r="AF167" i="6"/>
  <c r="AE167" i="6"/>
  <c r="AJ18" i="6"/>
  <c r="K17" i="6"/>
  <c r="L17" i="6"/>
  <c r="L18" i="6"/>
  <c r="N18" i="6"/>
  <c r="K6" i="6"/>
  <c r="L6" i="6"/>
  <c r="AK18" i="6"/>
  <c r="O18" i="6"/>
  <c r="K7" i="6"/>
  <c r="L7" i="6"/>
  <c r="L14" i="6"/>
  <c r="N14" i="6"/>
  <c r="O14" i="6"/>
  <c r="L22" i="6"/>
  <c r="N22" i="6"/>
  <c r="L12" i="6"/>
  <c r="N12" i="6"/>
  <c r="I126" i="6"/>
  <c r="J126" i="6"/>
  <c r="J115" i="6"/>
  <c r="I115" i="6"/>
  <c r="J56" i="6"/>
  <c r="I56" i="6"/>
  <c r="AE40" i="6"/>
  <c r="AF40" i="6"/>
  <c r="BE1" i="6"/>
  <c r="BD1" i="6"/>
  <c r="C8" i="7"/>
  <c r="D8" i="7"/>
  <c r="B8" i="7"/>
  <c r="BC1" i="6"/>
  <c r="BB1" i="6"/>
  <c r="B7" i="7"/>
  <c r="D7" i="7"/>
  <c r="C7" i="7"/>
  <c r="M8" i="7"/>
  <c r="AH3" i="6"/>
  <c r="AI3" i="6"/>
  <c r="AE134" i="6"/>
  <c r="AF134" i="6"/>
  <c r="I134" i="6"/>
  <c r="J134" i="6"/>
  <c r="AE121" i="6"/>
  <c r="AF121" i="6"/>
  <c r="I121" i="6"/>
  <c r="J121" i="6"/>
  <c r="AE112" i="6"/>
  <c r="AF112" i="6"/>
  <c r="I112" i="6"/>
  <c r="J112" i="6"/>
  <c r="AE100" i="6"/>
  <c r="AF100" i="6"/>
  <c r="I100" i="6"/>
  <c r="J100" i="6"/>
  <c r="AE89" i="6"/>
  <c r="AF89" i="6"/>
  <c r="I89" i="6"/>
  <c r="J89" i="6"/>
  <c r="AE74" i="6"/>
  <c r="AF74" i="6"/>
  <c r="I74" i="6"/>
  <c r="J74" i="6"/>
  <c r="AE62" i="6"/>
  <c r="AF62" i="6"/>
  <c r="I62" i="6"/>
  <c r="J62" i="6"/>
  <c r="AE50" i="6"/>
  <c r="AF50" i="6"/>
  <c r="J50" i="6"/>
  <c r="I50" i="6"/>
  <c r="I32" i="6"/>
  <c r="J32" i="6"/>
  <c r="AJ20" i="6"/>
  <c r="AK20" i="6"/>
  <c r="AH19" i="6"/>
  <c r="AI19" i="6"/>
  <c r="O20" i="6"/>
  <c r="N20" i="6"/>
  <c r="L20" i="6"/>
  <c r="AK12" i="6"/>
  <c r="AK8" i="6"/>
  <c r="AJ8" i="6"/>
  <c r="O12" i="6"/>
  <c r="AH7" i="6"/>
  <c r="AI7" i="6"/>
  <c r="O8" i="6"/>
  <c r="N8" i="6"/>
  <c r="L8" i="6"/>
  <c r="AF145" i="6"/>
  <c r="AE145" i="6"/>
  <c r="J145" i="6"/>
  <c r="I145" i="6"/>
  <c r="AE135" i="6"/>
  <c r="AF135" i="6"/>
  <c r="J135" i="6"/>
  <c r="I135" i="6"/>
  <c r="AF123" i="6"/>
  <c r="AE123" i="6"/>
  <c r="J123" i="6"/>
  <c r="I123" i="6"/>
  <c r="AE111" i="6"/>
  <c r="AF111" i="6"/>
  <c r="I111" i="6"/>
  <c r="J111" i="6"/>
  <c r="AF99" i="6"/>
  <c r="AE99" i="6"/>
  <c r="J99" i="6"/>
  <c r="I99" i="6"/>
  <c r="AE88" i="6"/>
  <c r="AF88" i="6"/>
  <c r="I88" i="6"/>
  <c r="J88" i="6"/>
  <c r="AE76" i="6"/>
  <c r="AF76" i="6"/>
  <c r="I76" i="6"/>
  <c r="J76" i="6"/>
  <c r="AE63" i="6"/>
  <c r="AF63" i="6"/>
  <c r="I63" i="6"/>
  <c r="J63" i="6"/>
  <c r="AF54" i="6"/>
  <c r="AE54" i="6"/>
  <c r="I54" i="6"/>
  <c r="J54" i="6"/>
  <c r="I36" i="6"/>
  <c r="J36" i="6"/>
  <c r="AK27" i="6"/>
  <c r="AJ27" i="6"/>
  <c r="N27" i="6"/>
  <c r="AH26" i="6"/>
  <c r="AI26" i="6"/>
  <c r="L27" i="6"/>
  <c r="O27" i="6"/>
  <c r="AI13" i="6"/>
  <c r="AH13" i="6"/>
  <c r="AF152" i="6"/>
  <c r="AE152" i="6"/>
  <c r="I152" i="6"/>
  <c r="J152" i="6"/>
  <c r="AE136" i="6"/>
  <c r="AF136" i="6"/>
  <c r="I136" i="6"/>
  <c r="J136" i="6"/>
  <c r="AF125" i="6"/>
  <c r="AE125" i="6"/>
  <c r="I125" i="6"/>
  <c r="J125" i="6"/>
  <c r="AE118" i="6"/>
  <c r="AF118" i="6"/>
  <c r="I118" i="6"/>
  <c r="J118" i="6"/>
  <c r="AE107" i="6"/>
  <c r="AF107" i="6"/>
  <c r="I107" i="6"/>
  <c r="J107" i="6"/>
  <c r="AE96" i="6"/>
  <c r="AF96" i="6"/>
  <c r="J96" i="6"/>
  <c r="I96" i="6"/>
  <c r="AE85" i="6"/>
  <c r="AF85" i="6"/>
  <c r="J85" i="6"/>
  <c r="I85" i="6"/>
  <c r="AF73" i="6"/>
  <c r="AE73" i="6"/>
  <c r="J73" i="6"/>
  <c r="I73" i="6"/>
  <c r="AE65" i="6"/>
  <c r="AF65" i="6"/>
  <c r="J65" i="6"/>
  <c r="I65" i="6"/>
  <c r="AE57" i="6"/>
  <c r="AF57" i="6"/>
  <c r="I57" i="6"/>
  <c r="J57" i="6"/>
  <c r="AF47" i="6"/>
  <c r="AE47" i="6"/>
  <c r="I47" i="6"/>
  <c r="J47" i="6"/>
  <c r="I29" i="6"/>
  <c r="J29" i="6"/>
  <c r="AH17" i="6"/>
  <c r="AI17" i="6"/>
  <c r="AH6" i="6"/>
  <c r="AI6" i="6"/>
  <c r="AF151" i="6"/>
  <c r="AE151" i="6"/>
  <c r="J151" i="6"/>
  <c r="I151" i="6"/>
  <c r="AE133" i="6"/>
  <c r="AF133" i="6"/>
  <c r="J133" i="6"/>
  <c r="I133" i="6"/>
  <c r="AE132" i="6"/>
  <c r="AF132" i="6"/>
  <c r="I132" i="6"/>
  <c r="J132" i="6"/>
  <c r="AE138" i="6"/>
  <c r="AF138" i="6"/>
  <c r="J138" i="6"/>
  <c r="I138" i="6"/>
  <c r="AE128" i="6"/>
  <c r="AF128" i="6"/>
  <c r="J128" i="6"/>
  <c r="I128" i="6"/>
  <c r="AF114" i="6"/>
  <c r="AE114" i="6"/>
  <c r="J114" i="6"/>
  <c r="I114" i="6"/>
  <c r="AE102" i="6"/>
  <c r="AF102" i="6"/>
  <c r="J102" i="6"/>
  <c r="I102" i="6"/>
  <c r="AE91" i="6"/>
  <c r="AF91" i="6"/>
  <c r="I91" i="6"/>
  <c r="J91" i="6"/>
  <c r="AF80" i="6"/>
  <c r="AE80" i="6"/>
  <c r="I80" i="6"/>
  <c r="J80" i="6"/>
  <c r="AE66" i="6"/>
  <c r="AF66" i="6"/>
  <c r="I66" i="6"/>
  <c r="J66" i="6"/>
  <c r="AE55" i="6"/>
  <c r="AF55" i="6"/>
  <c r="J55" i="6"/>
  <c r="I55" i="6"/>
  <c r="I35" i="6"/>
  <c r="J35" i="6"/>
  <c r="AK26" i="6"/>
  <c r="AK24" i="6"/>
  <c r="AJ24" i="6"/>
  <c r="AJ26" i="6"/>
  <c r="AI23" i="6"/>
  <c r="N26" i="6"/>
  <c r="O24" i="6"/>
  <c r="N24" i="6"/>
  <c r="L24" i="6"/>
  <c r="AH23" i="6"/>
  <c r="O26" i="6"/>
  <c r="AJ13" i="6"/>
  <c r="AK13" i="6"/>
  <c r="AJ12" i="6"/>
  <c r="N13" i="6"/>
  <c r="O13" i="6"/>
  <c r="L13" i="6"/>
  <c r="AH12" i="6"/>
  <c r="AI12" i="6"/>
  <c r="AE150" i="6"/>
  <c r="AF150" i="6"/>
  <c r="I150" i="6"/>
  <c r="J150" i="6"/>
  <c r="AE122" i="6"/>
  <c r="AF122" i="6"/>
  <c r="J122" i="6"/>
  <c r="I122" i="6"/>
  <c r="AE109" i="6"/>
  <c r="AF109" i="6"/>
  <c r="J109" i="6"/>
  <c r="I109" i="6"/>
  <c r="AF98" i="6"/>
  <c r="AE98" i="6"/>
  <c r="J98" i="6"/>
  <c r="I98" i="6"/>
  <c r="AE86" i="6"/>
  <c r="AF86" i="6"/>
  <c r="I86" i="6"/>
  <c r="J86" i="6"/>
  <c r="AE72" i="6"/>
  <c r="AF72" i="6"/>
  <c r="I72" i="6"/>
  <c r="J72" i="6"/>
  <c r="AE61" i="6"/>
  <c r="AF61" i="6"/>
  <c r="J61" i="6"/>
  <c r="I61" i="6"/>
  <c r="AF49" i="6"/>
  <c r="AE49" i="6"/>
  <c r="I49" i="6"/>
  <c r="J49" i="6"/>
  <c r="I33" i="6"/>
  <c r="J33" i="6"/>
  <c r="AK21" i="6"/>
  <c r="AJ21" i="6"/>
  <c r="O21" i="6"/>
  <c r="L21" i="6"/>
  <c r="N21" i="6"/>
  <c r="AH20" i="6"/>
  <c r="AI20" i="6"/>
  <c r="AJ9" i="6"/>
  <c r="AK9" i="6"/>
  <c r="O9" i="6"/>
  <c r="AI8" i="6"/>
  <c r="AH8" i="6"/>
  <c r="L9" i="6"/>
  <c r="N9" i="6"/>
  <c r="AE142" i="6"/>
  <c r="AF142" i="6"/>
  <c r="J142" i="6"/>
  <c r="I142" i="6"/>
  <c r="AF126" i="6"/>
  <c r="AE126" i="6"/>
  <c r="AF113" i="6"/>
  <c r="AE113" i="6"/>
  <c r="J113" i="6"/>
  <c r="I113" i="6"/>
  <c r="AE103" i="6"/>
  <c r="AF103" i="6"/>
  <c r="J103" i="6"/>
  <c r="I103" i="6"/>
  <c r="AE90" i="6"/>
  <c r="AF90" i="6"/>
  <c r="I90" i="6"/>
  <c r="J90" i="6"/>
  <c r="AF77" i="6"/>
  <c r="AE77" i="6"/>
  <c r="J77" i="6"/>
  <c r="I77" i="6"/>
  <c r="AF64" i="6"/>
  <c r="AE64" i="6"/>
  <c r="J64" i="6"/>
  <c r="I64" i="6"/>
  <c r="AE51" i="6"/>
  <c r="AF51" i="6"/>
  <c r="I51" i="6"/>
  <c r="J51" i="6"/>
  <c r="I31" i="6"/>
  <c r="J31" i="6"/>
  <c r="AH21" i="6"/>
  <c r="AI21" i="6"/>
  <c r="AJ11" i="6"/>
  <c r="AJ10" i="6"/>
  <c r="AK10" i="6"/>
  <c r="AK11" i="6"/>
  <c r="AH9" i="6"/>
  <c r="AI9" i="6"/>
  <c r="L10" i="6"/>
  <c r="N10" i="6"/>
  <c r="O10" i="6"/>
  <c r="O11" i="6"/>
  <c r="N11" i="6"/>
  <c r="AE146" i="6"/>
  <c r="AF146" i="6"/>
  <c r="I146" i="6"/>
  <c r="J146" i="6"/>
  <c r="AE149" i="6"/>
  <c r="AF149" i="6"/>
  <c r="I149" i="6"/>
  <c r="J149" i="6"/>
  <c r="AE124" i="6"/>
  <c r="AF124" i="6"/>
  <c r="I124" i="6"/>
  <c r="J124" i="6"/>
  <c r="AE115" i="6"/>
  <c r="AF115" i="6"/>
  <c r="AF106" i="6"/>
  <c r="AE106" i="6"/>
  <c r="J106" i="6"/>
  <c r="I106" i="6"/>
  <c r="AF95" i="6"/>
  <c r="AE95" i="6"/>
  <c r="I95" i="6"/>
  <c r="J95" i="6"/>
  <c r="AF137" i="6"/>
  <c r="AE137" i="6"/>
  <c r="J137" i="6"/>
  <c r="I137" i="6"/>
  <c r="AF130" i="6"/>
  <c r="AE130" i="6"/>
  <c r="J130" i="6"/>
  <c r="I130" i="6"/>
  <c r="AE117" i="6"/>
  <c r="AF117" i="6"/>
  <c r="I117" i="6"/>
  <c r="J117" i="6"/>
  <c r="AE104" i="6"/>
  <c r="AF104" i="6"/>
  <c r="I104" i="6"/>
  <c r="J104" i="6"/>
  <c r="AF93" i="6"/>
  <c r="AE93" i="6"/>
  <c r="I93" i="6"/>
  <c r="J93" i="6"/>
  <c r="AE79" i="6"/>
  <c r="AF79" i="6"/>
  <c r="I79" i="6"/>
  <c r="J79" i="6"/>
  <c r="AE68" i="6"/>
  <c r="AF68" i="6"/>
  <c r="J68" i="6"/>
  <c r="I68" i="6"/>
  <c r="AE52" i="6"/>
  <c r="AF52" i="6"/>
  <c r="J52" i="6"/>
  <c r="I52" i="6"/>
  <c r="I34" i="6"/>
  <c r="J34" i="6"/>
  <c r="AK19" i="6"/>
  <c r="AJ19" i="6"/>
  <c r="AK22" i="6"/>
  <c r="O19" i="6"/>
  <c r="L19" i="6"/>
  <c r="AI18" i="6"/>
  <c r="N19" i="6"/>
  <c r="AH18" i="6"/>
  <c r="O22" i="6"/>
  <c r="AK6" i="6"/>
  <c r="AJ5" i="6"/>
  <c r="AJ7" i="6"/>
  <c r="AK7" i="6"/>
  <c r="AJ6" i="6"/>
  <c r="N4" i="6"/>
  <c r="L5" i="6"/>
  <c r="N5" i="6"/>
  <c r="O6" i="6"/>
  <c r="AJ4" i="6"/>
  <c r="L4" i="6"/>
  <c r="O7" i="6"/>
  <c r="N7" i="6"/>
  <c r="M4" i="6"/>
  <c r="AI4" i="6"/>
  <c r="N6" i="6"/>
  <c r="AH4" i="6"/>
  <c r="AL4" i="6" s="1"/>
  <c r="K4" i="6"/>
  <c r="AE84" i="6"/>
  <c r="AF84" i="6"/>
  <c r="I84" i="6"/>
  <c r="J84" i="6"/>
  <c r="AE71" i="6"/>
  <c r="AF71" i="6"/>
  <c r="I71" i="6"/>
  <c r="J71" i="6"/>
  <c r="AE60" i="6"/>
  <c r="AF60" i="6"/>
  <c r="J60" i="6"/>
  <c r="I60" i="6"/>
  <c r="AE53" i="6"/>
  <c r="AF53" i="6"/>
  <c r="I53" i="6"/>
  <c r="J53" i="6"/>
  <c r="AF45" i="6"/>
  <c r="AE45" i="6"/>
  <c r="J45" i="6"/>
  <c r="I45" i="6"/>
  <c r="AE141" i="6"/>
  <c r="AF141" i="6"/>
  <c r="I141" i="6"/>
  <c r="J141" i="6"/>
  <c r="AF127" i="6"/>
  <c r="AE127" i="6"/>
  <c r="J127" i="6"/>
  <c r="I127" i="6"/>
  <c r="AF116" i="6"/>
  <c r="AE116" i="6"/>
  <c r="J116" i="6"/>
  <c r="I116" i="6"/>
  <c r="AE105" i="6"/>
  <c r="AF105" i="6"/>
  <c r="I105" i="6"/>
  <c r="J105" i="6"/>
  <c r="AF94" i="6"/>
  <c r="AE94" i="6"/>
  <c r="J94" i="6"/>
  <c r="I94" i="6"/>
  <c r="AF78" i="6"/>
  <c r="AE78" i="6"/>
  <c r="I78" i="6"/>
  <c r="J78" i="6"/>
  <c r="AF67" i="6"/>
  <c r="AE67" i="6"/>
  <c r="J67" i="6"/>
  <c r="I67" i="6"/>
  <c r="AE56" i="6"/>
  <c r="AF56" i="6"/>
  <c r="J37" i="6"/>
  <c r="I37" i="6"/>
  <c r="AH25" i="6"/>
  <c r="AI25" i="6"/>
  <c r="AH10" i="6"/>
  <c r="AI10" i="6"/>
  <c r="AE147" i="6"/>
  <c r="AF147" i="6"/>
  <c r="I147" i="6"/>
  <c r="J147" i="6"/>
  <c r="AH27" i="6"/>
  <c r="AI27" i="6"/>
  <c r="AK16" i="6"/>
  <c r="AJ16" i="6"/>
  <c r="AH15" i="6"/>
  <c r="AI15" i="6"/>
  <c r="O16" i="6"/>
  <c r="N16" i="6"/>
  <c r="L16" i="6"/>
  <c r="AE139" i="6"/>
  <c r="AF139" i="6"/>
  <c r="I139" i="6"/>
  <c r="J139" i="6"/>
  <c r="AE129" i="6"/>
  <c r="AF129" i="6"/>
  <c r="I129" i="6"/>
  <c r="J129" i="6"/>
  <c r="AE119" i="6"/>
  <c r="AF119" i="6"/>
  <c r="I119" i="6"/>
  <c r="J119" i="6"/>
  <c r="AE108" i="6"/>
  <c r="AF108" i="6"/>
  <c r="I108" i="6"/>
  <c r="J108" i="6"/>
  <c r="AE97" i="6"/>
  <c r="AF97" i="6"/>
  <c r="J97" i="6"/>
  <c r="I97" i="6"/>
  <c r="AE87" i="6"/>
  <c r="AF87" i="6"/>
  <c r="I87" i="6"/>
  <c r="J87" i="6"/>
  <c r="AE75" i="6"/>
  <c r="AF75" i="6"/>
  <c r="J75" i="6"/>
  <c r="I75" i="6"/>
  <c r="AE69" i="6"/>
  <c r="AF69" i="6"/>
  <c r="I69" i="6"/>
  <c r="J69" i="6"/>
  <c r="AE58" i="6"/>
  <c r="AF58" i="6"/>
  <c r="I58" i="6"/>
  <c r="J58" i="6"/>
  <c r="AF46" i="6"/>
  <c r="AE46" i="6"/>
  <c r="J46" i="6"/>
  <c r="I46" i="6"/>
  <c r="I28" i="6"/>
  <c r="J28" i="6"/>
  <c r="AH16" i="6"/>
  <c r="AI16" i="6"/>
  <c r="AH5" i="6"/>
  <c r="AI5" i="6"/>
  <c r="AE148" i="6"/>
  <c r="AF148" i="6"/>
  <c r="I148" i="6"/>
  <c r="J148" i="6"/>
  <c r="AE140" i="6"/>
  <c r="AF140" i="6"/>
  <c r="J140" i="6"/>
  <c r="I140" i="6"/>
  <c r="AE131" i="6"/>
  <c r="AF131" i="6"/>
  <c r="I131" i="6"/>
  <c r="J131" i="6"/>
  <c r="AF120" i="6"/>
  <c r="AE120" i="6"/>
  <c r="I120" i="6"/>
  <c r="J120" i="6"/>
  <c r="AF110" i="6"/>
  <c r="AE110" i="6"/>
  <c r="I110" i="6"/>
  <c r="J110" i="6"/>
  <c r="AF101" i="6"/>
  <c r="AE101" i="6"/>
  <c r="J101" i="6"/>
  <c r="I101" i="6"/>
  <c r="AE92" i="6"/>
  <c r="AF92" i="6"/>
  <c r="I92" i="6"/>
  <c r="J92" i="6"/>
  <c r="AE83" i="6"/>
  <c r="AF83" i="6"/>
  <c r="J83" i="6"/>
  <c r="I83" i="6"/>
  <c r="AE70" i="6"/>
  <c r="AF70" i="6"/>
  <c r="I70" i="6"/>
  <c r="J70" i="6"/>
  <c r="AE59" i="6"/>
  <c r="AF59" i="6"/>
  <c r="J59" i="6"/>
  <c r="I59" i="6"/>
  <c r="AE48" i="6"/>
  <c r="AF48" i="6"/>
  <c r="J48" i="6"/>
  <c r="I48" i="6"/>
  <c r="I30" i="6"/>
  <c r="J30" i="6"/>
  <c r="AK23" i="6"/>
  <c r="AJ23" i="6"/>
  <c r="AI22" i="6"/>
  <c r="AJ22" i="6"/>
  <c r="O23" i="6"/>
  <c r="N23" i="6"/>
  <c r="L23" i="6"/>
  <c r="AH22" i="6"/>
  <c r="AJ15" i="6"/>
  <c r="AK15" i="6"/>
  <c r="AK17" i="6"/>
  <c r="AJ17" i="6"/>
  <c r="N15" i="6"/>
  <c r="AH14" i="6"/>
  <c r="AI14" i="6"/>
  <c r="AJ14" i="6"/>
  <c r="AK14" i="6"/>
  <c r="L15" i="6"/>
  <c r="O15" i="6"/>
  <c r="O17" i="6"/>
  <c r="N17" i="6"/>
  <c r="AF153" i="6"/>
  <c r="AE153" i="6"/>
  <c r="I153" i="6"/>
  <c r="J153" i="6"/>
  <c r="AF44" i="6"/>
  <c r="AE44" i="6"/>
  <c r="J44" i="6"/>
  <c r="I44" i="6"/>
  <c r="AF43" i="6"/>
  <c r="AE43" i="6"/>
  <c r="J43" i="6"/>
  <c r="I43" i="6"/>
  <c r="AF42" i="6"/>
  <c r="AE42" i="6"/>
  <c r="I42" i="6"/>
  <c r="J42" i="6"/>
  <c r="AE41" i="6"/>
  <c r="AF41" i="6"/>
  <c r="J41" i="6"/>
  <c r="I41" i="6"/>
  <c r="I40" i="6"/>
  <c r="J40" i="6"/>
  <c r="AF39" i="6"/>
  <c r="AE39" i="6"/>
  <c r="J39" i="6"/>
  <c r="I39" i="6"/>
  <c r="AE82" i="6"/>
  <c r="AF82" i="6"/>
  <c r="I82" i="6"/>
  <c r="J82" i="6"/>
  <c r="AF81" i="6"/>
  <c r="AE81" i="6"/>
  <c r="J81" i="6"/>
  <c r="I81" i="6"/>
  <c r="J38" i="6"/>
  <c r="I38" i="6"/>
  <c r="AJ25" i="6"/>
  <c r="AK25" i="6"/>
  <c r="AI24" i="6"/>
  <c r="AH24" i="6"/>
  <c r="L25" i="6"/>
  <c r="N25" i="6"/>
  <c r="O25" i="6"/>
  <c r="AH11" i="6"/>
  <c r="AI11" i="6"/>
  <c r="I3" i="6" l="1"/>
  <c r="J3" i="6"/>
  <c r="AE34" i="6"/>
  <c r="AF34" i="6"/>
  <c r="AL32" i="6"/>
  <c r="AL36" i="6"/>
  <c r="AL29" i="6"/>
  <c r="AL35" i="6"/>
  <c r="AL33" i="6"/>
  <c r="AL31" i="6"/>
  <c r="AL37" i="6"/>
  <c r="AL28" i="6"/>
  <c r="AL30" i="6"/>
  <c r="AL38" i="6"/>
  <c r="P8" i="6"/>
  <c r="P11" i="6"/>
  <c r="P18" i="6"/>
  <c r="O7" i="7"/>
  <c r="P23" i="6"/>
  <c r="P24" i="6"/>
  <c r="P6" i="6"/>
  <c r="P20" i="6"/>
  <c r="P17" i="6"/>
  <c r="AL22" i="6"/>
  <c r="O8" i="7"/>
  <c r="P12" i="6"/>
  <c r="AL18" i="6"/>
  <c r="Q7" i="7"/>
  <c r="E7" i="7"/>
  <c r="P13" i="6"/>
  <c r="AL8" i="6"/>
  <c r="AL21" i="6"/>
  <c r="AL9" i="6"/>
  <c r="P22" i="6"/>
  <c r="P7" i="6"/>
  <c r="P14" i="6"/>
  <c r="Q8" i="7"/>
  <c r="N7" i="7"/>
  <c r="AL3" i="6"/>
  <c r="N8" i="7"/>
  <c r="AE4" i="6"/>
  <c r="AF4" i="6"/>
  <c r="M7" i="7"/>
  <c r="P4" i="6"/>
  <c r="E8" i="7"/>
  <c r="AL19" i="6"/>
  <c r="AL7" i="6"/>
  <c r="AL26" i="6"/>
  <c r="P27" i="6"/>
  <c r="AL13" i="6"/>
  <c r="AL17" i="6"/>
  <c r="AL6" i="6"/>
  <c r="P26" i="6"/>
  <c r="AL23" i="6"/>
  <c r="AL12" i="6"/>
  <c r="P21" i="6"/>
  <c r="AL20" i="6"/>
  <c r="P9" i="6"/>
  <c r="P10" i="6"/>
  <c r="P7" i="7"/>
  <c r="P19" i="6"/>
  <c r="P5" i="6"/>
  <c r="P8" i="7"/>
  <c r="AL25" i="6"/>
  <c r="AL10" i="6"/>
  <c r="AL27" i="6"/>
  <c r="AL15" i="6"/>
  <c r="P16" i="6"/>
  <c r="AL16" i="6"/>
  <c r="AL5" i="6"/>
  <c r="AL14" i="6"/>
  <c r="P15" i="6"/>
  <c r="AL24" i="6"/>
  <c r="P25" i="6"/>
  <c r="AL11" i="6"/>
  <c r="AE32" i="6" l="1"/>
  <c r="AF32" i="6"/>
  <c r="AF36" i="6"/>
  <c r="AE36" i="6"/>
  <c r="AE29" i="6"/>
  <c r="AF29" i="6"/>
  <c r="AF35" i="6"/>
  <c r="AE35" i="6"/>
  <c r="AF33" i="6"/>
  <c r="AE33" i="6"/>
  <c r="AE31" i="6"/>
  <c r="AF31" i="6"/>
  <c r="AE37" i="6"/>
  <c r="AF37" i="6"/>
  <c r="AF28" i="6"/>
  <c r="AE28" i="6"/>
  <c r="AF30" i="6"/>
  <c r="AE30" i="6"/>
  <c r="AE38" i="6"/>
  <c r="AF38" i="6"/>
  <c r="J8" i="6"/>
  <c r="I8" i="6"/>
  <c r="J23" i="6"/>
  <c r="I23" i="6"/>
  <c r="J11" i="6"/>
  <c r="I11" i="6"/>
  <c r="J18" i="6"/>
  <c r="I18" i="6"/>
  <c r="J24" i="6"/>
  <c r="I24" i="6"/>
  <c r="I20" i="6"/>
  <c r="J20" i="6"/>
  <c r="J6" i="6"/>
  <c r="I6" i="6"/>
  <c r="J17" i="6"/>
  <c r="I17" i="6"/>
  <c r="AF22" i="6"/>
  <c r="AE22" i="6"/>
  <c r="I12" i="6"/>
  <c r="J12" i="6"/>
  <c r="AF18" i="6"/>
  <c r="AE18" i="6"/>
  <c r="H7" i="7"/>
  <c r="I7" i="7"/>
  <c r="J14" i="6"/>
  <c r="I14" i="6"/>
  <c r="J13" i="6"/>
  <c r="I13" i="6"/>
  <c r="AF8" i="6"/>
  <c r="AE8" i="6"/>
  <c r="AF21" i="6"/>
  <c r="AE21" i="6"/>
  <c r="AF9" i="6"/>
  <c r="AE9" i="6"/>
  <c r="J22" i="6"/>
  <c r="I22" i="6"/>
  <c r="J7" i="6"/>
  <c r="I7" i="6"/>
  <c r="R7" i="7"/>
  <c r="R8" i="7"/>
  <c r="AF3" i="6"/>
  <c r="AE3" i="6"/>
  <c r="J8" i="7"/>
  <c r="I4" i="6"/>
  <c r="J7" i="7"/>
  <c r="J4" i="6"/>
  <c r="I8" i="7"/>
  <c r="H8" i="7"/>
  <c r="AE19" i="6"/>
  <c r="AF19" i="6"/>
  <c r="AE7" i="6"/>
  <c r="AF7" i="6"/>
  <c r="AE26" i="6"/>
  <c r="AF26" i="6"/>
  <c r="I27" i="6"/>
  <c r="J27" i="6"/>
  <c r="AE13" i="6"/>
  <c r="AF13" i="6"/>
  <c r="AE17" i="6"/>
  <c r="AF17" i="6"/>
  <c r="AE6" i="6"/>
  <c r="AF6" i="6"/>
  <c r="I26" i="6"/>
  <c r="J26" i="6"/>
  <c r="AE23" i="6"/>
  <c r="AF23" i="6"/>
  <c r="AE12" i="6"/>
  <c r="AF12" i="6"/>
  <c r="I21" i="6"/>
  <c r="J21" i="6"/>
  <c r="AE20" i="6"/>
  <c r="AF20" i="6"/>
  <c r="I9" i="6"/>
  <c r="J9" i="6"/>
  <c r="I10" i="6"/>
  <c r="J10" i="6"/>
  <c r="I19" i="6"/>
  <c r="J19" i="6"/>
  <c r="I5" i="6"/>
  <c r="J5" i="6"/>
  <c r="AE25" i="6"/>
  <c r="AF25" i="6"/>
  <c r="AE10" i="6"/>
  <c r="AF10" i="6"/>
  <c r="AE27" i="6"/>
  <c r="AF27" i="6"/>
  <c r="AE15" i="6"/>
  <c r="AF15" i="6"/>
  <c r="I16" i="6"/>
  <c r="J16" i="6"/>
  <c r="AE16" i="6"/>
  <c r="AF16" i="6"/>
  <c r="AE5" i="6"/>
  <c r="AF5" i="6"/>
  <c r="AE14" i="6"/>
  <c r="AF14" i="6"/>
  <c r="I15" i="6"/>
  <c r="J15" i="6"/>
  <c r="AE24" i="6"/>
  <c r="AF24" i="6"/>
  <c r="I25" i="6"/>
  <c r="J25" i="6"/>
  <c r="AE11" i="6"/>
  <c r="AF11" i="6"/>
</calcChain>
</file>

<file path=xl/sharedStrings.xml><?xml version="1.0" encoding="utf-8"?>
<sst xmlns="http://schemas.openxmlformats.org/spreadsheetml/2006/main" count="7877" uniqueCount="451">
  <si>
    <t>QC · BIOQUÍMICA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</si>
  <si>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</si>
  <si>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</si>
  <si>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</si>
  <si>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</si>
  <si>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</si>
  <si>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Bioquímica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</si>
  <si>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</si>
  <si>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</si>
  <si>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</si>
  <si>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</si>
  <si>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</si>
  <si>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</si>
  <si>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</si>
  <si>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</si>
  <si>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</si>
  <si>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</si>
  <si>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</si>
  <si>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</si>
  <si>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</si>
  <si>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</si>
  <si>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</si>
  <si>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</si>
  <si>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</si>
  <si>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</si>
  <si>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</si>
  <si>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</si>
  <si>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</si>
  <si>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</si>
  <si>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</si>
  <si>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</si>
  <si>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</si>
  <si>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</si>
  <si>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</si>
  <si>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</si>
  <si>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</si>
  <si>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</si>
  <si>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</si>
  <si>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</si>
  <si>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</si>
  <si>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</si>
  <si>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</si>
  <si>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</si>
  <si>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</si>
  <si>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</si>
  <si>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</si>
  <si>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</si>
  <si>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</si>
  <si>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</si>
  <si>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</si>
  <si>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</si>
  <si>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</si>
  <si>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</si>
  <si>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</si>
  <si>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</si>
  <si>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</si>
  <si>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</si>
  <si>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</si>
  <si>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</si>
  <si>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</si>
  <si>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</si>
  <si>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</si>
  <si>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</si>
  <si>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</si>
  <si>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</si>
  <si>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</si>
  <si>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</si>
  <si>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</si>
  <si>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</si>
  <si>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</si>
  <si>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</si>
  <si>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</si>
  <si>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</si>
  <si>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</si>
  <si>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</si>
  <si>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</si>
  <si>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</si>
  <si>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</si>
  <si>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</si>
  <si>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</si>
  <si>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</si>
  <si>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</si>
  <si>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</si>
  <si>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</si>
  <si>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</si>
  <si>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</si>
  <si>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</si>
  <si>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</si>
  <si>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</si>
  <si>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</si>
  <si>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</si>
  <si>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</si>
  <si>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</si>
  <si>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</si>
  <si>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</si>
  <si>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</si>
  <si>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</si>
  <si>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</si>
  <si>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TEa CLIA %</t>
  </si>
  <si>
    <t>CV Fab %</t>
  </si>
  <si>
    <t>CVi %</t>
  </si>
  <si>
    <t>CVg %</t>
  </si>
  <si>
    <t>Desemp.</t>
  </si>
  <si>
    <t>ETp cfg %</t>
  </si>
  <si>
    <t>ETp fonte</t>
  </si>
  <si>
    <t>ETp final %</t>
  </si>
  <si>
    <t>Lim CV CLIA %</t>
  </si>
  <si>
    <t>Lim CV VB %</t>
  </si>
  <si>
    <t>fi</t>
  </si>
  <si>
    <t>fb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</si>
  <si>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</si>
  <si>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</si>
  <si>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</si>
  <si>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</si>
  <si>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</si>
  <si>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</si>
  <si>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</si>
  <si>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</si>
  <si>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Glicose</t>
  </si>
  <si>
    <t>mg/dL</t>
  </si>
  <si>
    <t>MIN</t>
  </si>
  <si>
    <t>ÓTI</t>
  </si>
  <si>
    <t>Ureia</t>
  </si>
  <si>
    <t>DES</t>
  </si>
  <si>
    <t>Creatinina</t>
  </si>
  <si>
    <t>Ácido úrico</t>
  </si>
  <si>
    <t>Colesterol total</t>
  </si>
  <si>
    <t>HDL colesterol</t>
  </si>
  <si>
    <t>Triglicerídeos</t>
  </si>
  <si>
    <t>AST (TGO)</t>
  </si>
  <si>
    <t>U/L</t>
  </si>
  <si>
    <t>ALT (TGP)</t>
  </si>
  <si>
    <t>Fosfatase alcalina</t>
  </si>
  <si>
    <t>GGT</t>
  </si>
  <si>
    <t>Bilirrubina total</t>
  </si>
  <si>
    <t>Proteína total</t>
  </si>
  <si>
    <t>g/dL</t>
  </si>
  <si>
    <t>Albumina</t>
  </si>
  <si>
    <t>Cálcio</t>
  </si>
  <si>
    <t>Fósforo</t>
  </si>
  <si>
    <t>Sódio</t>
  </si>
  <si>
    <t>mmol/L</t>
  </si>
  <si>
    <t>Potássio</t>
  </si>
  <si>
    <t>Cloro</t>
  </si>
  <si>
    <t>Amilase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</si>
  <si>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</si>
  <si>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</si>
  <si>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</si>
  <si>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</si>
  <si>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</si>
  <si>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</si>
  <si>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</si>
  <si>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</si>
  <si>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</si>
  <si>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</si>
  <si>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</si>
  <si>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</si>
  <si>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</si>
  <si>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</si>
  <si>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(Bioquímica)</t>
  </si>
  <si>
    <t>CódigosCompletos</t>
  </si>
  <si>
    <t>Uma linha por resultado. Seq = número da corrida (mesmo Seq nos níveis da mesma corrida).</t>
  </si>
  <si>
    <t>Lançar corrida</t>
  </si>
  <si>
    <t>Data</t>
  </si>
  <si>
    <t>Nível</t>
  </si>
  <si>
    <t>Seq</t>
  </si>
  <si>
    <t>LoteCore</t>
  </si>
  <si>
    <t>1ªOc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</si>
  <si>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</si>
  <si>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</si>
  <si>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</si>
  <si>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</si>
  <si>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</si>
  <si>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</si>
  <si>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</si>
  <si>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</si>
  <si>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</si>
  <si>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</si>
  <si>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</si>
  <si>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</si>
  <si>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</si>
  <si>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</si>
  <si>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</si>
  <si>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</si>
  <si>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</si>
  <si>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</si>
  <si>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</si>
  <si>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</si>
  <si>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</si>
  <si>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</si>
  <si>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</si>
  <si>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</si>
  <si>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</si>
  <si>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</si>
  <si>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</si>
  <si>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</si>
  <si>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</si>
  <si>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</si>
  <si>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</si>
  <si>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</si>
  <si>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</si>
  <si>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</si>
  <si>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</si>
  <si>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</si>
  <si>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</si>
  <si>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</si>
  <si>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</si>
  <si>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</si>
  <si>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</si>
  <si>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</si>
  <si>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</si>
  <si>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</si>
  <si>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</si>
  <si>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</si>
  <si>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(Bioquímica)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</si>
  <si>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</si>
  <si>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</si>
  <si>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</si>
  <si>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</si>
  <si>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</si>
  <si>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</si>
  <si>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</si>
  <si>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</si>
  <si>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</si>
  <si>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</si>
  <si>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</si>
  <si>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</si>
  <si>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</si>
  <si>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</si>
  <si>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</si>
  <si>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</si>
  <si>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</si>
  <si>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</si>
  <si>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</si>
  <si>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</si>
  <si>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</si>
  <si>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</si>
  <si>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</si>
  <si>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</si>
  <si>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</si>
  <si>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</si>
  <si>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Corrida (Seq)</t>
  </si>
  <si>
    <t>Rep 1</t>
  </si>
  <si>
    <t>Rep 2</t>
  </si>
  <si>
    <t>Rep 3</t>
  </si>
  <si>
    <t>Foi calibrado?</t>
  </si>
  <si>
    <t>Observação</t>
  </si>
  <si>
    <t>Responsável</t>
  </si>
  <si>
    <t>Assinatura</t>
  </si>
  <si>
    <t>CONTROLE EXTERNO · RODADAS (Bioquímica)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</si>
  <si>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</si>
  <si>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</si>
  <si>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</si>
  <si>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</si>
  <si>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</si>
  <si>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</si>
  <si>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</si>
  <si>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</si>
  <si>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</si>
  <si>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</si>
  <si>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</si>
  <si>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</si>
  <si>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</si>
  <si>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</si>
  <si>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</si>
  <si>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</si>
  <si>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</si>
  <si>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</si>
  <si>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</si>
  <si>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</si>
  <si>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</si>
  <si>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</si>
  <si>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</si>
  <si>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</si>
  <si>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</si>
  <si>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</si>
  <si>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</si>
  <si>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</si>
  <si>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</si>
  <si>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</si>
  <si>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</si>
  <si>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</si>
  <si>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</si>
  <si>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</si>
  <si>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</si>
  <si>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</si>
  <si>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</si>
  <si>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</si>
  <si>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</si>
  <si>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</si>
  <si>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</si>
  <si>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</si>
  <si>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</si>
  <si>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</si>
  <si>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</si>
  <si>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Rep1</t>
  </si>
  <si>
    <t>Rep2</t>
  </si>
  <si>
    <t>Rep3</t>
  </si>
  <si>
    <t>Calib</t>
  </si>
  <si>
    <t>Obs</t>
  </si>
  <si>
    <t>Resp</t>
  </si>
  <si>
    <t>Assin</t>
  </si>
  <si>
    <t>QC · BIOQUÍMICA</t>
  </si>
  <si>
    <t>CONTROLE DE QUALIDADE · ACESSO AO SISTEMA</t>
  </si>
  <si>
    <t>Usuário</t>
  </si>
  <si>
    <t>Ativo</t>
  </si>
  <si>
    <t>RUN</t>
  </si>
  <si>
    <t>Resultado</t>
  </si>
  <si>
    <t>RunUnico</t>
  </si>
  <si>
    <t>RESULTADOS · VISUALIZAÇÃO OPERACIONAL (reflete DB_Resultados)</t>
  </si>
  <si>
    <t>vitor.santos</t>
  </si>
  <si>
    <t>Vítor Santos</t>
  </si>
  <si>
    <t>a665a45920422f9d417e4867efdc4fb8a04a1f3fff1fa07e998e86f7f7a27ae3</t>
  </si>
  <si>
    <t>EDSON.BEYKER</t>
  </si>
  <si>
    <t>EDSON BEYKER</t>
  </si>
  <si>
    <t>Usuario 'EDSON.BEYKER' salvo (ANALISTA).</t>
  </si>
  <si>
    <t>IMPORTACAO DE RESULTADOS</t>
  </si>
  <si>
    <t>Cole os dados a partir da linha 5 - uma corrida por linha, na ordem do cabecalho. Ao clicar em Registrar tudo e validado: havendo erro, NADA e gravado e as linhas com problema aparecem a direita. Sem erro, os dados migram para o DB_Resultados e somem daqui.</t>
  </si>
  <si>
    <t>DATA</t>
  </si>
  <si>
    <t>NIVEL</t>
  </si>
  <si>
    <t>LOTE</t>
  </si>
  <si>
    <t>ALA</t>
  </si>
  <si>
    <t>AUR</t>
  </si>
  <si>
    <t>ALB</t>
  </si>
  <si>
    <t>BD</t>
  </si>
  <si>
    <t>BT</t>
  </si>
  <si>
    <t>CAL</t>
  </si>
  <si>
    <t>CFF</t>
  </si>
  <si>
    <t>COL</t>
  </si>
  <si>
    <t>HDL</t>
  </si>
  <si>
    <t>CRE</t>
  </si>
  <si>
    <t>FER</t>
  </si>
  <si>
    <t>FOS</t>
  </si>
  <si>
    <t>GLI</t>
  </si>
  <si>
    <t>HbA1c</t>
  </si>
  <si>
    <t>MAG</t>
  </si>
  <si>
    <t>PTN T</t>
  </si>
  <si>
    <t>TRI</t>
  </si>
  <si>
    <t>URE</t>
  </si>
  <si>
    <t>AMI</t>
  </si>
  <si>
    <t>CPK</t>
  </si>
  <si>
    <t>FAL</t>
  </si>
  <si>
    <t>LDH</t>
  </si>
  <si>
    <t>LPS</t>
  </si>
  <si>
    <t>TGO</t>
  </si>
  <si>
    <t>TGP</t>
  </si>
  <si>
    <t>PCR</t>
  </si>
  <si>
    <t>ECO2</t>
  </si>
  <si>
    <t>NA</t>
  </si>
  <si>
    <t>K</t>
  </si>
  <si>
    <t>CL</t>
  </si>
  <si>
    <t>Lactato</t>
  </si>
  <si>
    <t>Bioquimica</t>
  </si>
  <si>
    <t>Bilirrubina direta</t>
  </si>
  <si>
    <t>Capacidade de fixação do ferro</t>
  </si>
  <si>
    <t>µg/dL</t>
  </si>
  <si>
    <t>Ferro</t>
  </si>
  <si>
    <t>Hemoglobina glicada</t>
  </si>
  <si>
    <t>%</t>
  </si>
  <si>
    <t>Magnésio</t>
  </si>
  <si>
    <t>Creatina fosfoquinase</t>
  </si>
  <si>
    <t>Lactato desidrogenase</t>
  </si>
  <si>
    <t>Lipase</t>
  </si>
  <si>
    <t>Proteína C-reativa</t>
  </si>
  <si>
    <t>mg/L</t>
  </si>
  <si>
    <t>Bicarbonato</t>
  </si>
  <si>
    <t>ESPECIFICACOES DE QUALIDADE - CONFIGURACAO</t>
  </si>
  <si>
    <t>Fonte padrao</t>
  </si>
  <si>
    <t>Rigor padrao (VB)</t>
  </si>
  <si>
    <t>Ano de referencia (0 = usar o ano do resultado)</t>
  </si>
  <si>
    <t>FONTE</t>
  </si>
  <si>
    <t>MODELO</t>
  </si>
  <si>
    <t>O que a fonte informa</t>
  </si>
  <si>
    <t>ETP_DIRETO</t>
  </si>
  <si>
    <t>ETp (%). CVtp = ETp/3</t>
  </si>
  <si>
    <t>Variacao Biologica</t>
  </si>
  <si>
    <t>VB</t>
  </si>
  <si>
    <t>CVi, CVg e rigor. Deriva CVtp, BIAStp e ETp</t>
  </si>
  <si>
    <t>Fabricante</t>
  </si>
  <si>
    <t>CV_BIAS_DIRETO</t>
  </si>
  <si>
    <t>CVtp e BIAStp (%). ETp = BIAStp + 1,65*CVtp</t>
  </si>
  <si>
    <t>ESPECIFICACOES DE QUALIDADE - BANCO</t>
  </si>
  <si>
    <t>Uma linha por Ano + Fonte + Analito. A meta vigente e a de maior Ano que nao ultrapasse o ano do RESULTADO -- e por isso que uma corrida de 2025 continua julgada pela meta de 2025 em 2035.</t>
  </si>
  <si>
    <t>ID</t>
  </si>
  <si>
    <t>Fonte</t>
  </si>
  <si>
    <t>Modelo</t>
  </si>
  <si>
    <t>Rigor</t>
  </si>
  <si>
    <t>CVtp %</t>
  </si>
  <si>
    <t>BIAStp %</t>
  </si>
  <si>
    <t>Usuario</t>
  </si>
  <si>
    <t>Cadastrado em</t>
  </si>
  <si>
    <t>ESP-000001</t>
  </si>
  <si>
    <t>Sim</t>
  </si>
  <si>
    <t>migracao</t>
  </si>
  <si>
    <t>ESP-000002</t>
  </si>
  <si>
    <t>ESP-000003</t>
  </si>
  <si>
    <t>ESP-000004</t>
  </si>
  <si>
    <t>ESP-000005</t>
  </si>
  <si>
    <t>ESP-000006</t>
  </si>
  <si>
    <t>ESP-000007</t>
  </si>
  <si>
    <t>ESP-000008</t>
  </si>
  <si>
    <t>ESP-000009</t>
  </si>
  <si>
    <t>ESP-000010</t>
  </si>
  <si>
    <t>ESP-000011</t>
  </si>
  <si>
    <t>ESP-000012</t>
  </si>
  <si>
    <t>ESP-000013</t>
  </si>
  <si>
    <t>ESP-000014</t>
  </si>
  <si>
    <t>ESP-000015</t>
  </si>
  <si>
    <t>ESP-000016</t>
  </si>
  <si>
    <t>ESP-000017</t>
  </si>
  <si>
    <t>ESP-000018</t>
  </si>
  <si>
    <t>ESP-000019</t>
  </si>
  <si>
    <t>ESP-000020</t>
  </si>
  <si>
    <t>Ano de contexto:</t>
  </si>
  <si>
    <t>Fonte:</t>
  </si>
  <si>
    <t>Saida do motor de especificacoes. NAO editar: reescrito a cada AtualizarOperacao.</t>
  </si>
  <si>
    <t>Ano vigente</t>
  </si>
  <si>
    <t>8974</t>
  </si>
  <si>
    <t>QC-897401</t>
  </si>
  <si>
    <t>Situacao</t>
  </si>
  <si>
    <t>NAO CADASTRADA</t>
  </si>
  <si>
    <t>CADASTRADA</t>
  </si>
  <si>
    <t>QC-897402</t>
  </si>
  <si>
    <t>ESTATÍSTICA DE DESEMPENHO ANALÍTICO</t>
  </si>
  <si>
    <t>Visão</t>
  </si>
  <si>
    <t>ANUAL</t>
  </si>
  <si>
    <t>NÍvel</t>
  </si>
  <si>
    <t>MÉdia</t>
  </si>
  <si>
    <t>Lim CV FAB %</t>
  </si>
  <si>
    <t>Status CV</t>
  </si>
  <si>
    <t>Bias % (alvo do lote)</t>
  </si>
  <si>
    <t>Lim Bias VB %</t>
  </si>
  <si>
    <t>Lim Bias FAB %</t>
  </si>
  <si>
    <t>ETP CLIA %</t>
  </si>
  <si>
    <t>ETP VB %</t>
  </si>
  <si>
    <t>Status ETP</t>
  </si>
  <si>
    <t>Imprecisão (CV), inexatidão (Bias) e erro total (ET) confrontados com as especificações de qualidade vigentes no período.</t>
  </si>
  <si>
    <t>PERÍODO ANALISADO</t>
  </si>
  <si>
    <t>Mês / Tri / Sem</t>
  </si>
  <si>
    <t>(vazio = todos os lotes)</t>
  </si>
  <si>
    <t>Personalizado</t>
  </si>
  <si>
    <t>até</t>
  </si>
  <si>
    <t>(só vale com Visão = PERSONALIZADO)</t>
  </si>
  <si>
    <t>Janela</t>
  </si>
  <si>
    <t>a</t>
  </si>
  <si>
    <t>EXCLUIR PERÍODOS DO CÁLCULO</t>
  </si>
  <si>
    <t>Resultados dentro de qualquer intervalo preenchido ficam fora de n, Média, DP, CV, Bias e ET.</t>
  </si>
  <si>
    <t>espelho contíguo das exclusões (não editar)</t>
  </si>
  <si>
    <t>Período efetivo</t>
  </si>
  <si>
    <t>Mês</t>
  </si>
  <si>
    <t>(todos)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</si>
</sst>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dd/mm/\y\y\y\y\ hh:mm"/>
  </numFmts>
  <fonts count="51" x14ac:knownFonts="1">
    <font>
      <sz val="11"/>
      <color theme="1"/>
      <name val="Calibri"/>
      <family val="2"/>
      <scheme val="minor"/>
    </font>
    <font>
      <b/>
      <sz val="18"/>
      <color rgb="FF5FE3C2"/>
      <name val="Calibri"/>
      <family val="2"/>
    </font>
    <font>
      <sz val="10"/>
      <color rgb="FFCFEEE7"/>
      <name val="Calibri"/>
      <family val="2"/>
    </font>
    <font>
      <b/>
      <sz val="12"/>
      <color rgb="FF0F2A2E"/>
      <name val="Calibri"/>
      <family val="2"/>
    </font>
    <font>
      <b/>
      <sz val="11"/>
      <color rgb="FF1B3B40"/>
      <name val="Calibri"/>
      <family val="2"/>
    </font>
    <font>
      <sz val="11"/>
      <color rgb="FF1B2B2E"/>
      <name val="Calibri"/>
      <family val="2"/>
    </font>
    <font>
      <b/>
      <sz val="11"/>
      <color rgb="FF0F2A2E"/>
      <name val="Calibri"/>
      <family val="2"/>
    </font>
    <font>
      <sz val="10"/>
      <color rgb="FF1B3B40"/>
      <name val="Calibri"/>
      <family val="2"/>
    </font>
    <font>
      <sz val="11"/>
      <color rgb="FF0000FF"/>
      <name val="Calibri"/>
      <family val="2"/>
    </font>
    <font>
      <i/>
      <sz val="9"/>
      <color rgb="FF7A8C89"/>
      <name val="Calibri"/>
      <family val="2"/>
    </font>
    <font>
      <b/>
      <sz val="13"/>
      <color rgb="FF1B7A63"/>
      <name val="Calibri"/>
      <family val="2"/>
    </font>
    <font>
      <b/>
      <sz val="10"/>
      <color rgb="FFFFFFFF"/>
      <name val="Calibri"/>
      <family val="2"/>
    </font>
    <font>
      <sz val="9"/>
      <color rgb="FF7A8C89"/>
      <name val="Calibri"/>
      <family val="2"/>
    </font>
    <font>
      <b/>
      <sz val="12"/>
      <color rgb="FF1B3B40"/>
      <name val="Calibri"/>
      <family val="2"/>
    </font>
    <font>
      <sz val="8"/>
      <color rgb="FF7A8C89"/>
      <name val="Calibri"/>
      <family val="2"/>
    </font>
    <font>
      <b/>
      <sz val="10"/>
      <color rgb="FFCFEEE7"/>
      <name val="Calibri"/>
      <family val="2"/>
    </font>
    <font>
      <b/>
      <sz val="9"/>
      <color rgb="FFFFFFFF"/>
      <name val="Calibri"/>
      <family val="2"/>
    </font>
    <font>
      <sz val="9"/>
      <color rgb="FF1B2B2E"/>
      <name val="Calibri"/>
      <family val="2"/>
    </font>
    <font>
      <sz val="10"/>
      <color rgb="FF1B2B2E"/>
      <name val="Calibri"/>
      <family val="2"/>
    </font>
    <font>
      <sz val="10"/>
      <color rgb="FF0000FF"/>
      <name val="Calibri"/>
      <family val="2"/>
    </font>
    <font>
      <sz val="10"/>
      <color rgb="FF7A8C89"/>
      <name val="Calibri"/>
      <family val="2"/>
    </font>
    <font>
      <b/>
      <sz val="10"/>
      <color rgb="FF1B3B40"/>
      <name val="Calibri"/>
      <family val="2"/>
    </font>
    <font>
      <b/>
      <sz val="9"/>
      <color rgb="FF1B3B40"/>
      <name val="Calibri"/>
      <family val="2"/>
    </font>
    <font>
      <b/>
      <sz val="8"/>
      <color rgb="FFFFFFFF"/>
      <name val="Calibri"/>
      <family val="2"/>
    </font>
    <font>
      <b/>
      <sz val="12"/>
      <color rgb="FF0000FF"/>
      <name val="Calibri"/>
      <family val="2"/>
    </font>
    <font>
      <i/>
      <sz val="9"/>
      <color rgb="FF1B7A63"/>
      <name val="Calibri"/>
      <family val="2"/>
    </font>
    <font>
      <sz val="9"/>
      <color rgb="FFFFFFFF"/>
      <name val="Calibri"/>
      <family val="2"/>
    </font>
    <font>
      <b/>
      <sz val="9"/>
      <color rgb="FF7A8C89"/>
      <name val="Calibri"/>
      <family val="2"/>
    </font>
    <font>
      <b/>
      <sz val="10"/>
      <color rgb="FF0F2A2E"/>
      <name val="Calibri"/>
      <family val="2"/>
    </font>
    <font>
      <b/>
      <sz val="11"/>
      <color rgb="FF1B7A63"/>
      <name val="Calibri"/>
      <family val="2"/>
    </font>
    <font>
      <b/>
      <sz val="11"/>
      <color rgb="FFC0392B"/>
      <name val="Calibri"/>
      <family val="2"/>
    </font>
    <font>
      <b/>
      <sz val="10"/>
      <color rgb="FFC0392B"/>
      <name val="Calibri"/>
      <family val="2"/>
    </font>
    <font>
      <sz val="11"/>
      <color rgb="FFFFFFFF"/>
      <name val="Calibri"/>
      <family val="2"/>
    </font>
    <font>
      <sz val="8"/>
      <color rgb="FF1B2B2E"/>
      <name val="Calibri"/>
      <family val="2"/>
    </font>
    <font>
      <b/>
      <sz val="26"/>
      <color rgb="FF5FE3C2"/>
      <name val="Calibr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4"/>
      <color rgb="FF5FE3C2"/>
      <name val="Calibri"/>
      <family val="2"/>
    </font>
    <font>
      <i/>
      <sz val="10"/>
      <color rgb="FFCFEEE7"/>
      <name val="Calibri"/>
      <family val="2"/>
    </font>
    <font>
      <b/>
      <sz val="10"/>
      <color rgb="FF7030A0"/>
      <name val="Calibri"/>
      <family val="2"/>
    </font>
    <font>
      <i/>
      <sz val="11"/>
      <color rgb="FF80808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</fills>
  <borders count="11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  <border>
      <left style="thin">
        <color theme="0" tint="-0.14999847407452621"/>
      </left>
      <right style="thin">
        <color rgb="FFC7DED8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7DED8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53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4" borderId="1" xfId="0" applyFont="1" applyFill="1" applyBorder="1"/>
    <xf numFmtId="0" fontId="14" fillId="0" borderId="0" xfId="0" applyFont="1"/>
    <xf numFmtId="49" fontId="12" fillId="0" borderId="0" xfId="0" applyNumberFormat="1" applyFont="1"/>
    <xf numFmtId="0" fontId="4" fillId="4" borderId="1" xfId="0" applyFont="1" applyFill="1" applyBorder="1"/>
    <xf numFmtId="0" fontId="9" fillId="0" borderId="0" xfId="0" applyFont="1"/>
    <xf numFmtId="14" fontId="13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0" fontId="18" fillId="0" borderId="1" xfId="0" applyFont="1" applyBorder="1"/>
    <xf numFmtId="2" fontId="21" fillId="0" borderId="1" xfId="0" applyNumberFormat="1" applyFont="1" applyBorder="1"/>
    <xf numFmtId="2" fontId="12" fillId="0" borderId="1" xfId="0" applyNumberFormat="1" applyFont="1" applyBorder="1"/>
    <xf numFmtId="164" fontId="12" fillId="0" borderId="1" xfId="0" applyNumberFormat="1" applyFont="1" applyBorder="1"/>
    <xf numFmtId="164" fontId="22" fillId="0" borderId="1" xfId="0" applyNumberFormat="1" applyFont="1" applyBorder="1"/>
    <xf numFmtId="0" fontId="4" fillId="0" borderId="1" xfId="0" applyFont="1" applyBorder="1" applyProtection="1">
      <protection locked="0"/>
    </xf>
    <xf numFmtId="0" fontId="18" fillId="0" borderId="1" xfId="0" applyFont="1" applyBorder="1" applyProtection="1">
      <protection locked="0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Protection="1">
      <protection locked="0"/>
    </xf>
    <xf numFmtId="164" fontId="20" fillId="4" borderId="1" xfId="0" applyNumberFormat="1" applyFont="1" applyFill="1" applyBorder="1" applyProtection="1">
      <protection locked="0"/>
    </xf>
    <xf numFmtId="2" fontId="19" fillId="0" borderId="1" xfId="0" applyNumberFormat="1" applyFont="1" applyBorder="1" applyProtection="1">
      <protection locked="0"/>
    </xf>
    <xf numFmtId="0" fontId="17" fillId="0" borderId="1" xfId="0" applyFont="1" applyBorder="1" applyProtection="1">
      <protection locked="0"/>
    </xf>
    <xf numFmtId="0" fontId="16" fillId="6" borderId="0" xfId="0" applyFont="1" applyFill="1"/>
    <xf numFmtId="49" fontId="17" fillId="0" borderId="0" xfId="0" applyNumberFormat="1" applyFont="1"/>
    <xf numFmtId="0" fontId="17" fillId="0" borderId="0" xfId="0" applyFont="1"/>
    <xf numFmtId="164" fontId="17" fillId="0" borderId="0" xfId="0" applyNumberFormat="1" applyFont="1"/>
    <xf numFmtId="0" fontId="18" fillId="0" borderId="0" xfId="0" applyFont="1"/>
    <xf numFmtId="0" fontId="23" fillId="6" borderId="0" xfId="0" applyFont="1" applyFill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horizontal="center"/>
    </xf>
    <xf numFmtId="0" fontId="23" fillId="6" borderId="0" xfId="0" applyFont="1" applyFill="1" applyAlignment="1">
      <alignment horizontal="center"/>
    </xf>
    <xf numFmtId="14" fontId="17" fillId="0" borderId="0" xfId="0" applyNumberFormat="1" applyFont="1"/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24" fillId="5" borderId="1" xfId="0" applyFont="1" applyFill="1" applyBorder="1" applyAlignment="1" applyProtection="1">
      <alignment horizontal="center" vertical="center"/>
      <protection locked="0"/>
    </xf>
    <xf numFmtId="14" fontId="8" fillId="5" borderId="1" xfId="0" applyNumberFormat="1" applyFont="1" applyFill="1" applyBorder="1" applyAlignment="1" applyProtection="1">
      <alignment horizontal="center" vertical="center"/>
      <protection locked="0"/>
    </xf>
    <xf numFmtId="0" fontId="26" fillId="5" borderId="0" xfId="0" applyFont="1" applyFill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18" fillId="0" borderId="1" xfId="0" applyFont="1" applyBorder="1" applyAlignment="1" applyProtection="1">
      <alignment horizontal="left" vertical="center"/>
      <protection locked="0"/>
    </xf>
    <xf numFmtId="0" fontId="21" fillId="0" borderId="1" xfId="0" applyFont="1" applyBorder="1"/>
    <xf numFmtId="2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166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Protection="1">
      <protection locked="0"/>
    </xf>
    <xf numFmtId="164" fontId="18" fillId="0" borderId="1" xfId="0" applyNumberFormat="1" applyFont="1" applyBorder="1"/>
    <xf numFmtId="2" fontId="18" fillId="0" borderId="1" xfId="0" applyNumberFormat="1" applyFont="1" applyBorder="1"/>
    <xf numFmtId="0" fontId="33" fillId="0" borderId="0" xfId="0" applyFont="1"/>
    <xf numFmtId="0" fontId="12" fillId="0" borderId="1" xfId="0" applyFont="1" applyBorder="1"/>
    <xf numFmtId="0" fontId="20" fillId="0" borderId="1" xfId="0" applyFont="1" applyBorder="1" applyAlignment="1">
      <alignment horizontal="left" vertical="center"/>
    </xf>
    <xf numFmtId="0" fontId="31" fillId="0" borderId="1" xfId="0" applyFont="1" applyBorder="1" applyAlignment="1" applyProtection="1">
      <alignment horizontal="center" vertical="center"/>
      <protection locked="0"/>
    </xf>
    <xf numFmtId="0" fontId="29" fillId="0" borderId="1" xfId="0" applyFont="1" applyBorder="1" applyAlignment="1" applyProtection="1">
      <alignment horizontal="center" vertical="center"/>
      <protection locked="0"/>
    </xf>
    <xf numFmtId="0" fontId="30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32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41" fillId="9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1" fillId="6" borderId="1" xfId="0" applyFont="1" applyFill="1" applyBorder="1" applyAlignment="1">
      <alignment horizontal="left" vertical="center" wrapText="1" indent="1"/>
    </xf>
    <xf numFmtId="0" fontId="4" fillId="0" borderId="1" xfId="0" applyFont="1" applyBorder="1" applyAlignment="1" applyProtection="1">
      <alignment horizontal="left" indent="1"/>
      <protection locked="0"/>
    </xf>
    <xf numFmtId="0" fontId="30" fillId="0" borderId="1" xfId="0" applyFont="1" applyBorder="1" applyAlignment="1" applyProtection="1">
      <alignment horizontal="left" indent="1"/>
      <protection locked="0"/>
    </xf>
    <xf numFmtId="0" fontId="19" fillId="0" borderId="1" xfId="0" applyFont="1" applyBorder="1" applyAlignment="1" applyProtection="1">
      <alignment horizontal="left" vertical="center" indent="1"/>
      <protection locked="0"/>
    </xf>
    <xf numFmtId="0" fontId="0" fillId="0" borderId="0" xfId="0" applyAlignment="1">
      <alignment horizontal="left" indent="1"/>
    </xf>
    <xf numFmtId="0" fontId="43" fillId="0" borderId="0" xfId="0" applyFont="1"/>
    <xf numFmtId="0" fontId="44" fillId="0" borderId="0" xfId="0" applyFont="1"/>
    <xf numFmtId="0" fontId="42" fillId="10" borderId="8" xfId="0" applyFont="1" applyFill="1" applyBorder="1" applyAlignment="1">
      <alignment horizontal="center"/>
    </xf>
    <xf numFmtId="0" fontId="45" fillId="10" borderId="8" xfId="0" applyFont="1" applyFill="1" applyBorder="1" applyAlignment="1">
      <alignment horizontal="center"/>
    </xf>
    <xf numFmtId="0" fontId="42" fillId="0" borderId="0" xfId="0" applyFont="1"/>
    <xf numFmtId="0" fontId="46" fillId="0" borderId="0" xfId="0" applyFont="1"/>
    <xf numFmtId="0" fontId="42" fillId="10" borderId="0" xfId="0" applyFont="1" applyFill="1"/>
    <xf numFmtId="0" fontId="42" fillId="10" borderId="8" xfId="0" applyFont="1" applyFill="1" applyBorder="1"/>
    <xf numFmtId="169" fontId="0" fillId="0" borderId="0" xfId="0" applyNumberFormat="1"/>
    <xf numFmtId="1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49" fontId="0" fillId="0" borderId="0" xfId="0" applyNumberFormat="1" applyAlignment="1" applyProtection="1">
      <alignment horizontal="center" vertical="center"/>
      <protection locked="0"/>
    </xf>
    <xf numFmtId="14" fontId="0" fillId="0" borderId="0" xfId="0" applyNumberFormat="1" applyAlignment="1">
      <alignment horizontal="center"/>
    </xf>
    <xf numFmtId="14" fontId="0" fillId="0" borderId="0" xfId="0" applyNumberFormat="1" applyAlignment="1" applyProtection="1">
      <alignment horizontal="center"/>
      <protection locked="0"/>
    </xf>
    <xf numFmtId="14" fontId="0" fillId="0" borderId="0" xfId="0" applyNumberFormat="1"/>
    <xf numFmtId="0" fontId="11" fillId="10" borderId="1" xfId="0" applyFont="1" applyFill="1" applyBorder="1" applyAlignment="1">
      <alignment horizontal="center" vertical="center" wrapText="1"/>
    </xf>
    <xf numFmtId="0" fontId="2" fillId="3" borderId="0" xfId="0" applyFont="1" applyFill="1" applyAlignment="1">
      <alignment horizontal="left" vertical="center" indent="1"/>
    </xf>
    <xf numFmtId="0" fontId="47" fillId="2" borderId="0" xfId="0" applyFont="1" applyFill="1" applyAlignment="1">
      <alignment horizontal="left" vertical="center" indent="1"/>
    </xf>
    <xf numFmtId="0" fontId="48" fillId="3" borderId="0" xfId="0" applyFont="1" applyFill="1" applyAlignment="1">
      <alignment horizontal="left" vertical="center" indent="1"/>
    </xf>
    <xf numFmtId="0" fontId="49" fillId="3" borderId="0" xfId="0" applyFont="1" applyFill="1" applyAlignment="1">
      <alignment horizontal="left" vertical="center" indent="1"/>
    </xf>
    <xf numFmtId="0" fontId="15" fillId="3" borderId="0" xfId="0" applyFont="1" applyFill="1" applyAlignment="1">
      <alignment horizontal="right" vertical="center" indent="1"/>
    </xf>
    <xf numFmtId="0" fontId="0" fillId="11" borderId="8" xfId="0" applyFill="1" applyBorder="1" applyAlignment="1" applyProtection="1">
      <alignment horizontal="center"/>
      <protection locked="0"/>
    </xf>
    <xf numFmtId="0" fontId="42" fillId="0" borderId="0" xfId="0" applyFont="1" applyAlignment="1">
      <alignment horizontal="right"/>
    </xf>
    <xf numFmtId="0" fontId="50" fillId="0" borderId="0" xfId="0" applyFont="1"/>
    <xf numFmtId="168" fontId="42" fillId="0" borderId="0" xfId="0" applyNumberFormat="1" applyFont="1"/>
    <xf numFmtId="168" fontId="0" fillId="11" borderId="8" xfId="0" applyNumberFormat="1" applyFill="1" applyBorder="1" applyAlignment="1" applyProtection="1">
      <alignment horizontal="center"/>
      <protection locked="0"/>
    </xf>
    <xf numFmtId="0" fontId="4" fillId="4" borderId="1" xfId="0" applyFont="1" applyFill="1" applyBorder="1" applyAlignment="1">
      <alignment horizontal="right" vertical="center"/>
    </xf>
    <xf numFmtId="168" fontId="24" fillId="11" borderId="1" xfId="0" applyNumberFormat="1" applyFont="1" applyFill="1" applyBorder="1" applyAlignment="1" applyProtection="1">
      <alignment horizontal="center" vertical="center"/>
      <protection locked="0"/>
    </xf>
    <xf numFmtId="168" fontId="4" fillId="11" borderId="1" xfId="0" applyNumberFormat="1" applyFont="1" applyFill="1" applyBorder="1" applyAlignment="1" applyProtection="1">
      <alignment horizontal="center" vertical="center"/>
      <protection locked="0"/>
    </xf>
    <xf numFmtId="0" fontId="39" fillId="7" borderId="0" xfId="0" applyFont="1" applyFill="1"/>
    <xf numFmtId="0" fontId="0" fillId="0" borderId="0" xfId="0"/>
    <xf numFmtId="0" fontId="40" fillId="8" borderId="0" xfId="0" applyFont="1" applyFill="1"/>
    <xf numFmtId="0" fontId="7" fillId="0" borderId="0" xfId="0" applyFont="1"/>
    <xf numFmtId="0" fontId="7" fillId="4" borderId="1" xfId="0" applyFont="1" applyFill="1" applyBorder="1"/>
    <xf numFmtId="0" fontId="0" fillId="0" borderId="2" xfId="0" applyBorder="1"/>
    <xf numFmtId="0" fontId="0" fillId="0" borderId="3" xfId="0" applyBorder="1"/>
    <xf numFmtId="0" fontId="1" fillId="2" borderId="0" xfId="0" applyFont="1" applyFill="1" applyAlignment="1">
      <alignment horizontal="left" vertical="center" indent="1"/>
    </xf>
    <xf numFmtId="0" fontId="2" fillId="3" borderId="0" xfId="0" applyFont="1" applyFill="1" applyAlignment="1">
      <alignment horizontal="left" vertical="center" indent="1"/>
    </xf>
    <xf numFmtId="0" fontId="9" fillId="0" borderId="0" xfId="0" applyFont="1"/>
    <xf numFmtId="0" fontId="15" fillId="3" borderId="0" xfId="0" applyFont="1" applyFill="1" applyAlignment="1">
      <alignment horizontal="left" vertical="center" indent="1"/>
    </xf>
    <xf numFmtId="0" fontId="9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42" fillId="0" borderId="9" xfId="0" applyFont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28" fillId="0" borderId="0" xfId="0" applyFont="1"/>
    <xf numFmtId="0" fontId="25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4" fillId="5" borderId="9" xfId="0" applyFont="1" applyFill="1" applyBorder="1" applyAlignment="1" applyProtection="1">
      <alignment horizontal="center" vertical="center"/>
      <protection locked="0"/>
    </xf>
    <xf numFmtId="0" fontId="24" fillId="5" borderId="0" xfId="0" applyFont="1" applyFill="1" applyAlignment="1" applyProtection="1">
      <alignment horizontal="center" vertical="center"/>
      <protection locked="0"/>
    </xf>
    <xf numFmtId="0" fontId="30" fillId="0" borderId="0" xfId="0" applyFont="1"/>
    <xf numFmtId="0" fontId="3" fillId="0" borderId="0" xfId="0" applyFont="1"/>
    <xf numFmtId="0" fontId="29" fillId="4" borderId="1" xfId="0" applyFont="1" applyFill="1" applyBorder="1" applyAlignment="1">
      <alignment horizontal="center" vertical="center"/>
    </xf>
    <xf numFmtId="0" fontId="34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6" fillId="5" borderId="4" xfId="0" applyFont="1" applyFill="1" applyBorder="1" applyAlignment="1" applyProtection="1">
      <alignment horizontal="center" vertical="center"/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15" fillId="3" borderId="0" xfId="0" applyFont="1" applyFill="1" applyAlignment="1">
      <alignment horizontal="center" vertical="center"/>
    </xf>
    <xf numFmtId="0" fontId="35" fillId="5" borderId="4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3"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4.4046797381030931</c:v>
                </c:pt>
                <c:pt idx="1">
                  <c:v>4.4046797381030931</c:v>
                </c:pt>
                <c:pt idx="2">
                  <c:v>4.4046797381030931</c:v>
                </c:pt>
                <c:pt idx="3">
                  <c:v>4.4046797381030931</c:v>
                </c:pt>
                <c:pt idx="4">
                  <c:v>4.4046797381030931</c:v>
                </c:pt>
                <c:pt idx="5">
                  <c:v>4.4046797381030931</c:v>
                </c:pt>
                <c:pt idx="6">
                  <c:v>4.4046797381030931</c:v>
                </c:pt>
                <c:pt idx="7">
                  <c:v>4.4046797381030931</c:v>
                </c:pt>
                <c:pt idx="8">
                  <c:v>4.4046797381030931</c:v>
                </c:pt>
                <c:pt idx="9">
                  <c:v>4.4046797381030931</c:v>
                </c:pt>
                <c:pt idx="10">
                  <c:v>4.4046797381030931</c:v>
                </c:pt>
                <c:pt idx="11">
                  <c:v>4.4046797381030931</c:v>
                </c:pt>
                <c:pt idx="12">
                  <c:v>4.4046797381030931</c:v>
                </c:pt>
                <c:pt idx="13">
                  <c:v>4.4046797381030931</c:v>
                </c:pt>
                <c:pt idx="14">
                  <c:v>4.4046797381030931</c:v>
                </c:pt>
                <c:pt idx="15">
                  <c:v>4.4046797381030931</c:v>
                </c:pt>
                <c:pt idx="16">
                  <c:v>4.4046797381030931</c:v>
                </c:pt>
                <c:pt idx="17">
                  <c:v>4.4046797381030931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A-4703-9200-66EDD9CA049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4.5256955829778187</c:v>
                </c:pt>
                <c:pt idx="1">
                  <c:v>4.5256955829778187</c:v>
                </c:pt>
                <c:pt idx="2">
                  <c:v>4.5256955829778187</c:v>
                </c:pt>
                <c:pt idx="3">
                  <c:v>4.5256955829778187</c:v>
                </c:pt>
                <c:pt idx="4">
                  <c:v>4.5256955829778187</c:v>
                </c:pt>
                <c:pt idx="5">
                  <c:v>4.5256955829778187</c:v>
                </c:pt>
                <c:pt idx="6">
                  <c:v>4.5256955829778187</c:v>
                </c:pt>
                <c:pt idx="7">
                  <c:v>4.5256955829778187</c:v>
                </c:pt>
                <c:pt idx="8">
                  <c:v>4.5256955829778187</c:v>
                </c:pt>
                <c:pt idx="9">
                  <c:v>4.5256955829778187</c:v>
                </c:pt>
                <c:pt idx="10">
                  <c:v>4.5256955829778187</c:v>
                </c:pt>
                <c:pt idx="11">
                  <c:v>4.5256955829778187</c:v>
                </c:pt>
                <c:pt idx="12">
                  <c:v>4.5256955829778187</c:v>
                </c:pt>
                <c:pt idx="13">
                  <c:v>4.5256955829778187</c:v>
                </c:pt>
                <c:pt idx="14">
                  <c:v>4.5256955829778187</c:v>
                </c:pt>
                <c:pt idx="15">
                  <c:v>4.5256955829778187</c:v>
                </c:pt>
                <c:pt idx="16">
                  <c:v>4.5256955829778187</c:v>
                </c:pt>
                <c:pt idx="17">
                  <c:v>4.5256955829778187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A-4703-9200-66EDD9CA049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4.6467114278525452</c:v>
                </c:pt>
                <c:pt idx="1">
                  <c:v>4.6467114278525452</c:v>
                </c:pt>
                <c:pt idx="2">
                  <c:v>4.6467114278525452</c:v>
                </c:pt>
                <c:pt idx="3">
                  <c:v>4.6467114278525452</c:v>
                </c:pt>
                <c:pt idx="4">
                  <c:v>4.6467114278525452</c:v>
                </c:pt>
                <c:pt idx="5">
                  <c:v>4.6467114278525452</c:v>
                </c:pt>
                <c:pt idx="6">
                  <c:v>4.6467114278525452</c:v>
                </c:pt>
                <c:pt idx="7">
                  <c:v>4.6467114278525452</c:v>
                </c:pt>
                <c:pt idx="8">
                  <c:v>4.6467114278525452</c:v>
                </c:pt>
                <c:pt idx="9">
                  <c:v>4.6467114278525452</c:v>
                </c:pt>
                <c:pt idx="10">
                  <c:v>4.6467114278525452</c:v>
                </c:pt>
                <c:pt idx="11">
                  <c:v>4.6467114278525452</c:v>
                </c:pt>
                <c:pt idx="12">
                  <c:v>4.6467114278525452</c:v>
                </c:pt>
                <c:pt idx="13">
                  <c:v>4.6467114278525452</c:v>
                </c:pt>
                <c:pt idx="14">
                  <c:v>4.6467114278525452</c:v>
                </c:pt>
                <c:pt idx="15">
                  <c:v>4.6467114278525452</c:v>
                </c:pt>
                <c:pt idx="16">
                  <c:v>4.6467114278525452</c:v>
                </c:pt>
                <c:pt idx="17">
                  <c:v>4.6467114278525452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A-4703-9200-66EDD9CA049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4.7677272727272717</c:v>
                </c:pt>
                <c:pt idx="1">
                  <c:v>4.7677272727272717</c:v>
                </c:pt>
                <c:pt idx="2">
                  <c:v>4.7677272727272717</c:v>
                </c:pt>
                <c:pt idx="3">
                  <c:v>4.7677272727272717</c:v>
                </c:pt>
                <c:pt idx="4">
                  <c:v>4.7677272727272717</c:v>
                </c:pt>
                <c:pt idx="5">
                  <c:v>4.7677272727272717</c:v>
                </c:pt>
                <c:pt idx="6">
                  <c:v>4.7677272727272717</c:v>
                </c:pt>
                <c:pt idx="7">
                  <c:v>4.7677272727272717</c:v>
                </c:pt>
                <c:pt idx="8">
                  <c:v>4.7677272727272717</c:v>
                </c:pt>
                <c:pt idx="9">
                  <c:v>4.7677272727272717</c:v>
                </c:pt>
                <c:pt idx="10">
                  <c:v>4.7677272727272717</c:v>
                </c:pt>
                <c:pt idx="11">
                  <c:v>4.7677272727272717</c:v>
                </c:pt>
                <c:pt idx="12">
                  <c:v>4.7677272727272717</c:v>
                </c:pt>
                <c:pt idx="13">
                  <c:v>4.7677272727272717</c:v>
                </c:pt>
                <c:pt idx="14">
                  <c:v>4.7677272727272717</c:v>
                </c:pt>
                <c:pt idx="15">
                  <c:v>4.7677272727272717</c:v>
                </c:pt>
                <c:pt idx="16">
                  <c:v>4.7677272727272717</c:v>
                </c:pt>
                <c:pt idx="17">
                  <c:v>4.7677272727272717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A-4703-9200-66EDD9CA049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4.8887431176019982</c:v>
                </c:pt>
                <c:pt idx="1">
                  <c:v>4.8887431176019982</c:v>
                </c:pt>
                <c:pt idx="2">
                  <c:v>4.8887431176019982</c:v>
                </c:pt>
                <c:pt idx="3">
                  <c:v>4.8887431176019982</c:v>
                </c:pt>
                <c:pt idx="4">
                  <c:v>4.8887431176019982</c:v>
                </c:pt>
                <c:pt idx="5">
                  <c:v>4.8887431176019982</c:v>
                </c:pt>
                <c:pt idx="6">
                  <c:v>4.8887431176019982</c:v>
                </c:pt>
                <c:pt idx="7">
                  <c:v>4.8887431176019982</c:v>
                </c:pt>
                <c:pt idx="8">
                  <c:v>4.8887431176019982</c:v>
                </c:pt>
                <c:pt idx="9">
                  <c:v>4.8887431176019982</c:v>
                </c:pt>
                <c:pt idx="10">
                  <c:v>4.8887431176019982</c:v>
                </c:pt>
                <c:pt idx="11">
                  <c:v>4.8887431176019982</c:v>
                </c:pt>
                <c:pt idx="12">
                  <c:v>4.8887431176019982</c:v>
                </c:pt>
                <c:pt idx="13">
                  <c:v>4.8887431176019982</c:v>
                </c:pt>
                <c:pt idx="14">
                  <c:v>4.8887431176019982</c:v>
                </c:pt>
                <c:pt idx="15">
                  <c:v>4.8887431176019982</c:v>
                </c:pt>
                <c:pt idx="16">
                  <c:v>4.8887431176019982</c:v>
                </c:pt>
                <c:pt idx="17">
                  <c:v>4.8887431176019982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A-4703-9200-66EDD9CA049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5.0097589624767247</c:v>
                </c:pt>
                <c:pt idx="1">
                  <c:v>5.0097589624767247</c:v>
                </c:pt>
                <c:pt idx="2">
                  <c:v>5.0097589624767247</c:v>
                </c:pt>
                <c:pt idx="3">
                  <c:v>5.0097589624767247</c:v>
                </c:pt>
                <c:pt idx="4">
                  <c:v>5.0097589624767247</c:v>
                </c:pt>
                <c:pt idx="5">
                  <c:v>5.0097589624767247</c:v>
                </c:pt>
                <c:pt idx="6">
                  <c:v>5.0097589624767247</c:v>
                </c:pt>
                <c:pt idx="7">
                  <c:v>5.0097589624767247</c:v>
                </c:pt>
                <c:pt idx="8">
                  <c:v>5.0097589624767247</c:v>
                </c:pt>
                <c:pt idx="9">
                  <c:v>5.0097589624767247</c:v>
                </c:pt>
                <c:pt idx="10">
                  <c:v>5.0097589624767247</c:v>
                </c:pt>
                <c:pt idx="11">
                  <c:v>5.0097589624767247</c:v>
                </c:pt>
                <c:pt idx="12">
                  <c:v>5.0097589624767247</c:v>
                </c:pt>
                <c:pt idx="13">
                  <c:v>5.0097589624767247</c:v>
                </c:pt>
                <c:pt idx="14">
                  <c:v>5.0097589624767247</c:v>
                </c:pt>
                <c:pt idx="15">
                  <c:v>5.0097589624767247</c:v>
                </c:pt>
                <c:pt idx="16">
                  <c:v>5.0097589624767247</c:v>
                </c:pt>
                <c:pt idx="17">
                  <c:v>5.0097589624767247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A-4703-9200-66EDD9CA049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5.1307748073514503</c:v>
                </c:pt>
                <c:pt idx="1">
                  <c:v>5.1307748073514503</c:v>
                </c:pt>
                <c:pt idx="2">
                  <c:v>5.1307748073514503</c:v>
                </c:pt>
                <c:pt idx="3">
                  <c:v>5.1307748073514503</c:v>
                </c:pt>
                <c:pt idx="4">
                  <c:v>5.1307748073514503</c:v>
                </c:pt>
                <c:pt idx="5">
                  <c:v>5.1307748073514503</c:v>
                </c:pt>
                <c:pt idx="6">
                  <c:v>5.1307748073514503</c:v>
                </c:pt>
                <c:pt idx="7">
                  <c:v>5.1307748073514503</c:v>
                </c:pt>
                <c:pt idx="8">
                  <c:v>5.1307748073514503</c:v>
                </c:pt>
                <c:pt idx="9">
                  <c:v>5.1307748073514503</c:v>
                </c:pt>
                <c:pt idx="10">
                  <c:v>5.1307748073514503</c:v>
                </c:pt>
                <c:pt idx="11">
                  <c:v>5.1307748073514503</c:v>
                </c:pt>
                <c:pt idx="12">
                  <c:v>5.1307748073514503</c:v>
                </c:pt>
                <c:pt idx="13">
                  <c:v>5.1307748073514503</c:v>
                </c:pt>
                <c:pt idx="14">
                  <c:v>5.1307748073514503</c:v>
                </c:pt>
                <c:pt idx="15">
                  <c:v>5.1307748073514503</c:v>
                </c:pt>
                <c:pt idx="16">
                  <c:v>5.1307748073514503</c:v>
                </c:pt>
                <c:pt idx="17">
                  <c:v>5.1307748073514503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4A-4703-9200-66EDD9CA049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4.66</c:v>
                </c:pt>
                <c:pt idx="1">
                  <c:v>4.91</c:v>
                </c:pt>
                <c:pt idx="2">
                  <c:v>4.67</c:v>
                </c:pt>
                <c:pt idx="3">
                  <c:v>4.49</c:v>
                </c:pt>
                <c:pt idx="4">
                  <c:v>4.45</c:v>
                </c:pt>
                <c:pt idx="5">
                  <c:v>4.45</c:v>
                </c:pt>
                <c:pt idx="6">
                  <c:v>4.5</c:v>
                </c:pt>
                <c:pt idx="7">
                  <c:v>4.5999999999999996</c:v>
                </c:pt>
                <c:pt idx="8">
                  <c:v>4.57</c:v>
                </c:pt>
                <c:pt idx="9">
                  <c:v>4.59</c:v>
                </c:pt>
                <c:pt idx="10">
                  <c:v>4.6399999999999997</c:v>
                </c:pt>
                <c:pt idx="11">
                  <c:v>4.67</c:v>
                </c:pt>
                <c:pt idx="12">
                  <c:v>4.68</c:v>
                </c:pt>
                <c:pt idx="13">
                  <c:v>4.72</c:v>
                </c:pt>
                <c:pt idx="14">
                  <c:v>4.6399999999999997</c:v>
                </c:pt>
                <c:pt idx="15">
                  <c:v>4.6399999999999997</c:v>
                </c:pt>
                <c:pt idx="16">
                  <c:v>4.57</c:v>
                </c:pt>
                <c:pt idx="17">
                  <c:v>4.53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4A-4703-9200-66EDD9CA049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4.66</c:v>
                </c:pt>
                <c:pt idx="1">
                  <c:v>4.91</c:v>
                </c:pt>
                <c:pt idx="2">
                  <c:v>4.67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4A-4703-9200-66EDD9CA049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4.49</c:v>
                </c:pt>
                <c:pt idx="4">
                  <c:v>4.45</c:v>
                </c:pt>
                <c:pt idx="5">
                  <c:v>4.45</c:v>
                </c:pt>
                <c:pt idx="6">
                  <c:v>4.5</c:v>
                </c:pt>
                <c:pt idx="7">
                  <c:v>4.5999999999999996</c:v>
                </c:pt>
                <c:pt idx="8">
                  <c:v>4.57</c:v>
                </c:pt>
                <c:pt idx="9">
                  <c:v>4.59</c:v>
                </c:pt>
                <c:pt idx="10">
                  <c:v>4.6399999999999997</c:v>
                </c:pt>
                <c:pt idx="11">
                  <c:v>4.67</c:v>
                </c:pt>
                <c:pt idx="12">
                  <c:v>4.68</c:v>
                </c:pt>
                <c:pt idx="13">
                  <c:v>4.72</c:v>
                </c:pt>
                <c:pt idx="14">
                  <c:v>4.6399999999999997</c:v>
                </c:pt>
                <c:pt idx="15">
                  <c:v>4.6399999999999997</c:v>
                </c:pt>
                <c:pt idx="16">
                  <c:v>4.57</c:v>
                </c:pt>
                <c:pt idx="17">
                  <c:v>4.53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4A-4703-9200-66EDD9CA0491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4A-4703-9200-66EDD9CA0491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Calc!$Y$3:$Y$182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E4A-4703-9200-66EDD9CA0491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Calc!$Z$3:$Z$182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E4A-4703-9200-66EDD9CA0491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4A-4703-9200-66EDD9CA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0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5.1670795608138684"/>
          <c:min val="4.368374984640675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1.0578682044395555</c:v>
                </c:pt>
                <c:pt idx="1">
                  <c:v>1.0578682044395555</c:v>
                </c:pt>
                <c:pt idx="2">
                  <c:v>1.0578682044395555</c:v>
                </c:pt>
                <c:pt idx="3">
                  <c:v>1.0578682044395555</c:v>
                </c:pt>
                <c:pt idx="4">
                  <c:v>1.0578682044395555</c:v>
                </c:pt>
                <c:pt idx="5">
                  <c:v>1.0578682044395555</c:v>
                </c:pt>
                <c:pt idx="6">
                  <c:v>1.0578682044395555</c:v>
                </c:pt>
                <c:pt idx="7">
                  <c:v>1.0578682044395555</c:v>
                </c:pt>
                <c:pt idx="8">
                  <c:v>1.0578682044395555</c:v>
                </c:pt>
                <c:pt idx="9">
                  <c:v>1.0578682044395555</c:v>
                </c:pt>
                <c:pt idx="10">
                  <c:v>1.0578682044395555</c:v>
                </c:pt>
                <c:pt idx="11">
                  <c:v>1.0578682044395555</c:v>
                </c:pt>
                <c:pt idx="12">
                  <c:v>1.0578682044395555</c:v>
                </c:pt>
                <c:pt idx="13">
                  <c:v>1.0578682044395555</c:v>
                </c:pt>
                <c:pt idx="14">
                  <c:v>1.0578682044395555</c:v>
                </c:pt>
                <c:pt idx="15">
                  <c:v>1.0578682044395555</c:v>
                </c:pt>
                <c:pt idx="16">
                  <c:v>1.0578682044395555</c:v>
                </c:pt>
                <c:pt idx="17">
                  <c:v>1.0578682044395555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7-4BE7-BFD7-E0A3EC71B810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1.1128212272021281</c:v>
                </c:pt>
                <c:pt idx="1">
                  <c:v>1.1128212272021281</c:v>
                </c:pt>
                <c:pt idx="2">
                  <c:v>1.1128212272021281</c:v>
                </c:pt>
                <c:pt idx="3">
                  <c:v>1.1128212272021281</c:v>
                </c:pt>
                <c:pt idx="4">
                  <c:v>1.1128212272021281</c:v>
                </c:pt>
                <c:pt idx="5">
                  <c:v>1.1128212272021281</c:v>
                </c:pt>
                <c:pt idx="6">
                  <c:v>1.1128212272021281</c:v>
                </c:pt>
                <c:pt idx="7">
                  <c:v>1.1128212272021281</c:v>
                </c:pt>
                <c:pt idx="8">
                  <c:v>1.1128212272021281</c:v>
                </c:pt>
                <c:pt idx="9">
                  <c:v>1.1128212272021281</c:v>
                </c:pt>
                <c:pt idx="10">
                  <c:v>1.1128212272021281</c:v>
                </c:pt>
                <c:pt idx="11">
                  <c:v>1.1128212272021281</c:v>
                </c:pt>
                <c:pt idx="12">
                  <c:v>1.1128212272021281</c:v>
                </c:pt>
                <c:pt idx="13">
                  <c:v>1.1128212272021281</c:v>
                </c:pt>
                <c:pt idx="14">
                  <c:v>1.1128212272021281</c:v>
                </c:pt>
                <c:pt idx="15">
                  <c:v>1.1128212272021281</c:v>
                </c:pt>
                <c:pt idx="16">
                  <c:v>1.1128212272021281</c:v>
                </c:pt>
                <c:pt idx="17">
                  <c:v>1.1128212272021281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7-4BE7-BFD7-E0A3EC71B810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1.1677742499647004</c:v>
                </c:pt>
                <c:pt idx="1">
                  <c:v>1.1677742499647004</c:v>
                </c:pt>
                <c:pt idx="2">
                  <c:v>1.1677742499647004</c:v>
                </c:pt>
                <c:pt idx="3">
                  <c:v>1.1677742499647004</c:v>
                </c:pt>
                <c:pt idx="4">
                  <c:v>1.1677742499647004</c:v>
                </c:pt>
                <c:pt idx="5">
                  <c:v>1.1677742499647004</c:v>
                </c:pt>
                <c:pt idx="6">
                  <c:v>1.1677742499647004</c:v>
                </c:pt>
                <c:pt idx="7">
                  <c:v>1.1677742499647004</c:v>
                </c:pt>
                <c:pt idx="8">
                  <c:v>1.1677742499647004</c:v>
                </c:pt>
                <c:pt idx="9">
                  <c:v>1.1677742499647004</c:v>
                </c:pt>
                <c:pt idx="10">
                  <c:v>1.1677742499647004</c:v>
                </c:pt>
                <c:pt idx="11">
                  <c:v>1.1677742499647004</c:v>
                </c:pt>
                <c:pt idx="12">
                  <c:v>1.1677742499647004</c:v>
                </c:pt>
                <c:pt idx="13">
                  <c:v>1.1677742499647004</c:v>
                </c:pt>
                <c:pt idx="14">
                  <c:v>1.1677742499647004</c:v>
                </c:pt>
                <c:pt idx="15">
                  <c:v>1.1677742499647004</c:v>
                </c:pt>
                <c:pt idx="16">
                  <c:v>1.1677742499647004</c:v>
                </c:pt>
                <c:pt idx="17">
                  <c:v>1.1677742499647004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7-4BE7-BFD7-E0A3EC71B810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1.2227272727272729</c:v>
                </c:pt>
                <c:pt idx="1">
                  <c:v>1.2227272727272729</c:v>
                </c:pt>
                <c:pt idx="2">
                  <c:v>1.2227272727272729</c:v>
                </c:pt>
                <c:pt idx="3">
                  <c:v>1.2227272727272729</c:v>
                </c:pt>
                <c:pt idx="4">
                  <c:v>1.2227272727272729</c:v>
                </c:pt>
                <c:pt idx="5">
                  <c:v>1.2227272727272729</c:v>
                </c:pt>
                <c:pt idx="6">
                  <c:v>1.2227272727272729</c:v>
                </c:pt>
                <c:pt idx="7">
                  <c:v>1.2227272727272729</c:v>
                </c:pt>
                <c:pt idx="8">
                  <c:v>1.2227272727272729</c:v>
                </c:pt>
                <c:pt idx="9">
                  <c:v>1.2227272727272729</c:v>
                </c:pt>
                <c:pt idx="10">
                  <c:v>1.2227272727272729</c:v>
                </c:pt>
                <c:pt idx="11">
                  <c:v>1.2227272727272729</c:v>
                </c:pt>
                <c:pt idx="12">
                  <c:v>1.2227272727272729</c:v>
                </c:pt>
                <c:pt idx="13">
                  <c:v>1.2227272727272729</c:v>
                </c:pt>
                <c:pt idx="14">
                  <c:v>1.2227272727272729</c:v>
                </c:pt>
                <c:pt idx="15">
                  <c:v>1.2227272727272729</c:v>
                </c:pt>
                <c:pt idx="16">
                  <c:v>1.2227272727272729</c:v>
                </c:pt>
                <c:pt idx="17">
                  <c:v>1.2227272727272729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7-4BE7-BFD7-E0A3EC71B810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1.2776802954898454</c:v>
                </c:pt>
                <c:pt idx="1">
                  <c:v>1.2776802954898454</c:v>
                </c:pt>
                <c:pt idx="2">
                  <c:v>1.2776802954898454</c:v>
                </c:pt>
                <c:pt idx="3">
                  <c:v>1.2776802954898454</c:v>
                </c:pt>
                <c:pt idx="4">
                  <c:v>1.2776802954898454</c:v>
                </c:pt>
                <c:pt idx="5">
                  <c:v>1.2776802954898454</c:v>
                </c:pt>
                <c:pt idx="6">
                  <c:v>1.2776802954898454</c:v>
                </c:pt>
                <c:pt idx="7">
                  <c:v>1.2776802954898454</c:v>
                </c:pt>
                <c:pt idx="8">
                  <c:v>1.2776802954898454</c:v>
                </c:pt>
                <c:pt idx="9">
                  <c:v>1.2776802954898454</c:v>
                </c:pt>
                <c:pt idx="10">
                  <c:v>1.2776802954898454</c:v>
                </c:pt>
                <c:pt idx="11">
                  <c:v>1.2776802954898454</c:v>
                </c:pt>
                <c:pt idx="12">
                  <c:v>1.2776802954898454</c:v>
                </c:pt>
                <c:pt idx="13">
                  <c:v>1.2776802954898454</c:v>
                </c:pt>
                <c:pt idx="14">
                  <c:v>1.2776802954898454</c:v>
                </c:pt>
                <c:pt idx="15">
                  <c:v>1.2776802954898454</c:v>
                </c:pt>
                <c:pt idx="16">
                  <c:v>1.2776802954898454</c:v>
                </c:pt>
                <c:pt idx="17">
                  <c:v>1.2776802954898454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7-4BE7-BFD7-E0A3EC71B810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1.3326333182524177</c:v>
                </c:pt>
                <c:pt idx="1">
                  <c:v>1.3326333182524177</c:v>
                </c:pt>
                <c:pt idx="2">
                  <c:v>1.3326333182524177</c:v>
                </c:pt>
                <c:pt idx="3">
                  <c:v>1.3326333182524177</c:v>
                </c:pt>
                <c:pt idx="4">
                  <c:v>1.3326333182524177</c:v>
                </c:pt>
                <c:pt idx="5">
                  <c:v>1.3326333182524177</c:v>
                </c:pt>
                <c:pt idx="6">
                  <c:v>1.3326333182524177</c:v>
                </c:pt>
                <c:pt idx="7">
                  <c:v>1.3326333182524177</c:v>
                </c:pt>
                <c:pt idx="8">
                  <c:v>1.3326333182524177</c:v>
                </c:pt>
                <c:pt idx="9">
                  <c:v>1.3326333182524177</c:v>
                </c:pt>
                <c:pt idx="10">
                  <c:v>1.3326333182524177</c:v>
                </c:pt>
                <c:pt idx="11">
                  <c:v>1.3326333182524177</c:v>
                </c:pt>
                <c:pt idx="12">
                  <c:v>1.3326333182524177</c:v>
                </c:pt>
                <c:pt idx="13">
                  <c:v>1.3326333182524177</c:v>
                </c:pt>
                <c:pt idx="14">
                  <c:v>1.3326333182524177</c:v>
                </c:pt>
                <c:pt idx="15">
                  <c:v>1.3326333182524177</c:v>
                </c:pt>
                <c:pt idx="16">
                  <c:v>1.3326333182524177</c:v>
                </c:pt>
                <c:pt idx="17">
                  <c:v>1.3326333182524177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7-4BE7-BFD7-E0A3EC71B810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1.3875863410149902</c:v>
                </c:pt>
                <c:pt idx="1">
                  <c:v>1.3875863410149902</c:v>
                </c:pt>
                <c:pt idx="2">
                  <c:v>1.3875863410149902</c:v>
                </c:pt>
                <c:pt idx="3">
                  <c:v>1.3875863410149902</c:v>
                </c:pt>
                <c:pt idx="4">
                  <c:v>1.3875863410149902</c:v>
                </c:pt>
                <c:pt idx="5">
                  <c:v>1.3875863410149902</c:v>
                </c:pt>
                <c:pt idx="6">
                  <c:v>1.3875863410149902</c:v>
                </c:pt>
                <c:pt idx="7">
                  <c:v>1.3875863410149902</c:v>
                </c:pt>
                <c:pt idx="8">
                  <c:v>1.3875863410149902</c:v>
                </c:pt>
                <c:pt idx="9">
                  <c:v>1.3875863410149902</c:v>
                </c:pt>
                <c:pt idx="10">
                  <c:v>1.3875863410149902</c:v>
                </c:pt>
                <c:pt idx="11">
                  <c:v>1.3875863410149902</c:v>
                </c:pt>
                <c:pt idx="12">
                  <c:v>1.3875863410149902</c:v>
                </c:pt>
                <c:pt idx="13">
                  <c:v>1.3875863410149902</c:v>
                </c:pt>
                <c:pt idx="14">
                  <c:v>1.3875863410149902</c:v>
                </c:pt>
                <c:pt idx="15">
                  <c:v>1.3875863410149902</c:v>
                </c:pt>
                <c:pt idx="16">
                  <c:v>1.3875863410149902</c:v>
                </c:pt>
                <c:pt idx="17">
                  <c:v>1.3875863410149902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7-4BE7-BFD7-E0A3EC71B810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1.24</c:v>
                </c:pt>
                <c:pt idx="1">
                  <c:v>1.31</c:v>
                </c:pt>
                <c:pt idx="2">
                  <c:v>1.1599999999999999</c:v>
                </c:pt>
                <c:pt idx="3">
                  <c:v>1.08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1.27</c:v>
                </c:pt>
                <c:pt idx="7">
                  <c:v>1.2</c:v>
                </c:pt>
                <c:pt idx="8">
                  <c:v>1.26</c:v>
                </c:pt>
                <c:pt idx="9">
                  <c:v>1.1499999999999999</c:v>
                </c:pt>
                <c:pt idx="10">
                  <c:v>1.26</c:v>
                </c:pt>
                <c:pt idx="11">
                  <c:v>1.27</c:v>
                </c:pt>
                <c:pt idx="12">
                  <c:v>1.22</c:v>
                </c:pt>
                <c:pt idx="13">
                  <c:v>1.1499999999999999</c:v>
                </c:pt>
                <c:pt idx="14">
                  <c:v>1.22</c:v>
                </c:pt>
                <c:pt idx="15">
                  <c:v>1.22</c:v>
                </c:pt>
                <c:pt idx="16">
                  <c:v>1.1499999999999999</c:v>
                </c:pt>
                <c:pt idx="17">
                  <c:v>1.06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7-4BE7-BFD7-E0A3EC71B810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1.24</c:v>
                </c:pt>
                <c:pt idx="1">
                  <c:v>1.31</c:v>
                </c:pt>
                <c:pt idx="2">
                  <c:v>1.1599999999999999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1.27</c:v>
                </c:pt>
                <c:pt idx="7">
                  <c:v>1.2</c:v>
                </c:pt>
                <c:pt idx="8">
                  <c:v>1.26</c:v>
                </c:pt>
                <c:pt idx="9">
                  <c:v>1.1499999999999999</c:v>
                </c:pt>
                <c:pt idx="10">
                  <c:v>1.26</c:v>
                </c:pt>
                <c:pt idx="11">
                  <c:v>1.27</c:v>
                </c:pt>
                <c:pt idx="12">
                  <c:v>1.22</c:v>
                </c:pt>
                <c:pt idx="13">
                  <c:v>1.1499999999999999</c:v>
                </c:pt>
                <c:pt idx="14">
                  <c:v>1.22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7-4BE7-BFD7-E0A3EC71B810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1.08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1.22</c:v>
                </c:pt>
                <c:pt idx="16">
                  <c:v>1.1499999999999999</c:v>
                </c:pt>
                <c:pt idx="17">
                  <c:v>1.06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7-4BE7-BFD7-E0A3EC71B810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C7-4BE7-BFD7-E0A3EC71B810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Calc!$AU$3:$AU$182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DC7-4BE7-BFD7-E0A3EC71B810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Calc!$AV$3:$AV$182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DC7-4BE7-BFD7-E0A3EC71B810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C7-4BE7-BFD7-E0A3EC71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0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1.4040722478437619"/>
          <c:min val="1.0413822976107838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B$3" max="40" min="1" page="10"/>
</file>

<file path=xl/ctrlProps/ctrlProp4.xml><?xml version="1.0" encoding="utf-8"?>
<formControlPr xmlns="http://schemas.microsoft.com/office/spreadsheetml/2009/9/main" objectType="CheckBox" fmlaLink="$M$3" lockText="1" noThreeD="1"/>
</file>

<file path=xl/ctrlProps/ctrlProp5.xml><?xml version="1.0" encoding="utf-8"?>
<formControlPr xmlns="http://schemas.microsoft.com/office/spreadsheetml/2009/9/main" objectType="CheckBox" fmlaLink="$M$4" lockText="1" noThreeD="1"/>
</file>

<file path=xl/ctrlProps/ctrlProp6.xml><?xml version="1.0" encoding="utf-8"?>
<formControlPr xmlns="http://schemas.microsoft.com/office/spreadsheetml/2009/9/main" objectType="CheckBox" fmlaLink="$N$3" lockText="1" noThreeD="1"/>
</file>

<file path=xl/ctrlProps/ctrlProp7.xml><?xml version="1.0" encoding="utf-8"?>
<formControlPr xmlns="http://schemas.microsoft.com/office/spreadsheetml/2009/9/main" objectType="CheckBox" fmlaLink="$N$4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327660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500380</xdr:colOff>
      <xdr:row>0</xdr:row>
      <xdr:rowOff>50800</xdr:rowOff>
    </xdr:from>
    <xdr:to>
      <xdr:col>14</xdr:col>
      <xdr:colOff>33020</xdr:colOff>
      <xdr:row>0</xdr:row>
      <xdr:rowOff>431800</xdr:rowOff>
    </xdr:to>
    <xdr:sp macro="AbrirFormEspecificacoes" textlink="">
      <xdr:nvSpPr>
        <xdr:cNvPr id="2" name="btnEspec">
          <a:extLst>
            <a:ext uri="{FF2B5EF4-FFF2-40B4-BE49-F238E27FC236}">
              <a16:creationId xmlns:a16="http://schemas.microsoft.com/office/drawing/2014/main" id="{E7CE283F-3CBC-3CDF-3B2D-5590AC7920AB}"/>
            </a:ext>
          </a:extLst>
        </xdr:cNvPr>
        <xdr:cNvSpPr/>
      </xdr:nvSpPr>
      <xdr:spPr>
        <a:xfrm>
          <a:off x="6604000" y="50800"/>
          <a:ext cx="2413000" cy="3810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Especificacoes de Qualidade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0</xdr:row>
          <xdr:rowOff>160020</xdr:rowOff>
        </xdr:from>
        <xdr:to>
          <xdr:col>9</xdr:col>
          <xdr:colOff>175260</xdr:colOff>
          <xdr:row>1</xdr:row>
          <xdr:rowOff>38100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0</xdr:rowOff>
    </xdr:from>
    <xdr:ext cx="15120000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22</xdr:row>
      <xdr:rowOff>0</xdr:rowOff>
    </xdr:from>
    <xdr:ext cx="15120000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106680</xdr:colOff>
          <xdr:row>2</xdr:row>
          <xdr:rowOff>30480</xdr:rowOff>
        </xdr:from>
        <xdr:to>
          <xdr:col>7</xdr:col>
          <xdr:colOff>365760</xdr:colOff>
          <xdr:row>4</xdr:row>
          <xdr:rowOff>68580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30480</xdr:colOff>
          <xdr:row>2</xdr:row>
          <xdr:rowOff>213360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30480</xdr:colOff>
          <xdr:row>4</xdr:row>
          <xdr:rowOff>38100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12</xdr:col>
          <xdr:colOff>373380</xdr:colOff>
          <xdr:row>2</xdr:row>
          <xdr:rowOff>213360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373380</xdr:colOff>
          <xdr:row>4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38070FEA-A43F-3A95-9606-D2B3E509FB4E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771FDB17-A489-6BF1-F1FE-DAE6BB2EE205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56E40155-E5A7-A075-BA32-AE5FB1C21610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60960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3</xdr:row>
          <xdr:rowOff>106680</xdr:rowOff>
        </xdr:from>
        <xdr:to>
          <xdr:col>9</xdr:col>
          <xdr:colOff>175260</xdr:colOff>
          <xdr:row>5</xdr:row>
          <xdr:rowOff>121920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E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6</xdr:row>
          <xdr:rowOff>106680</xdr:rowOff>
        </xdr:from>
        <xdr:to>
          <xdr:col>9</xdr:col>
          <xdr:colOff>175260</xdr:colOff>
          <xdr:row>8</xdr:row>
          <xdr:rowOff>121920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E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Importar (colar)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9</xdr:row>
          <xdr:rowOff>106680</xdr:rowOff>
        </xdr:from>
        <xdr:to>
          <xdr:col>9</xdr:col>
          <xdr:colOff>175260</xdr:colOff>
          <xdr:row>11</xdr:row>
          <xdr:rowOff>121920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E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12</xdr:row>
          <xdr:rowOff>106680</xdr:rowOff>
        </xdr:from>
        <xdr:to>
          <xdr:col>9</xdr:col>
          <xdr:colOff>175260</xdr:colOff>
          <xdr:row>14</xdr:row>
          <xdr:rowOff>121920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E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579120</xdr:colOff>
          <xdr:row>16</xdr:row>
          <xdr:rowOff>7620</xdr:rowOff>
        </xdr:from>
        <xdr:to>
          <xdr:col>6</xdr:col>
          <xdr:colOff>579120</xdr:colOff>
          <xdr:row>17</xdr:row>
          <xdr:rowOff>106680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F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457201</xdr:colOff>
      <xdr:row>0</xdr:row>
      <xdr:rowOff>57151</xdr:rowOff>
    </xdr:from>
    <xdr:to>
      <xdr:col>6</xdr:col>
      <xdr:colOff>190501</xdr:colOff>
      <xdr:row>0</xdr:row>
      <xdr:rowOff>333375</xdr:rowOff>
    </xdr:to>
    <xdr:sp macro="RegistrarImportacao" textlink="">
      <xdr:nvSpPr>
        <xdr:cNvPr id="2" name="btnRegistrar">
          <a:extLst>
            <a:ext uri="{FF2B5EF4-FFF2-40B4-BE49-F238E27FC236}">
              <a16:creationId xmlns:a16="http://schemas.microsoft.com/office/drawing/2014/main" id="{012E7090-8891-4E1A-FF94-D71D4D61081D}"/>
            </a:ext>
          </a:extLst>
        </xdr:cNvPr>
        <xdr:cNvSpPr/>
      </xdr:nvSpPr>
      <xdr:spPr>
        <a:xfrm>
          <a:off x="3276601" y="57151"/>
          <a:ext cx="895350" cy="276224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rgbClr val="FFFFFF"/>
              </a:solidFill>
            </a:rPr>
            <a:t>Registrar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showRowColHeaders="0" topLeftCell="A2" zoomScale="130" zoomScaleNormal="130" workbookViewId="0">
      <selection activeCell="B25" sqref="B25:G25"/>
    </sheetView>
  </sheetViews>
  <sheetFormatPr defaultRowHeight="14.4" x14ac:dyDescent="0.3"/>
  <cols>
    <col min="1" max="1" width="3" customWidth="1"/>
    <col min="2" max="3" width="34" customWidth="1"/>
    <col min="4" max="4" width="18" customWidth="1"/>
    <col min="5" max="8" width="12" customWidth="1"/>
  </cols>
  <sheetData>
    <row r="1" spans="1:8" ht="40.200000000000003" customHeight="1" x14ac:dyDescent="0.3">
      <c r="A1" s="127" t="s">
        <v>0</v>
      </c>
      <c r="B1" s="121"/>
      <c r="C1" s="121"/>
      <c r="D1" s="121"/>
      <c r="E1" s="121"/>
      <c r="F1" s="121"/>
      <c r="G1" s="121"/>
      <c r="H1" s="121"/>
    </row>
    <row r="2" spans="1:8" ht="19.95" customHeight="1" x14ac:dyDescent="0.3">
      <c r="A2" s="128" t="s">
        <v>1</v>
      </c>
      <c r="B2" s="121"/>
      <c r="C2" s="121"/>
      <c r="D2" s="121"/>
      <c r="E2" s="121"/>
      <c r="F2" s="121"/>
      <c r="G2" s="121"/>
      <c r="H2" s="121"/>
    </row>
    <row r="4" spans="1:8" ht="15.6" x14ac:dyDescent="0.3">
      <c r="B4" s="1" t="s">
        <v>2</v>
      </c>
    </row>
    <row r="5" spans="1:8" x14ac:dyDescent="0.3">
      <c r="B5" s="2" t="s">
        <v>3</v>
      </c>
      <c r="C5" s="3" t="s">
        <v>4</v>
      </c>
    </row>
    <row r="6" spans="1:8" x14ac:dyDescent="0.3">
      <c r="B6" s="2" t="s">
        <v>5</v>
      </c>
      <c r="C6" s="3" t="s">
        <v>6</v>
      </c>
    </row>
    <row r="7" spans="1:8" x14ac:dyDescent="0.3">
      <c r="B7" s="2" t="s">
        <v>7</v>
      </c>
      <c r="C7" s="3" t="s">
        <v>8</v>
      </c>
    </row>
    <row r="8" spans="1:8" x14ac:dyDescent="0.3">
      <c r="B8" s="2" t="s">
        <v>9</v>
      </c>
      <c r="C8" s="3" t="s">
        <v>10</v>
      </c>
    </row>
    <row r="9" spans="1:8" x14ac:dyDescent="0.3">
      <c r="B9" s="2" t="s">
        <v>11</v>
      </c>
      <c r="C9" s="3" t="s">
        <v>12</v>
      </c>
    </row>
    <row r="11" spans="1:8" ht="15.6" x14ac:dyDescent="0.3">
      <c r="B11" s="1" t="s">
        <v>13</v>
      </c>
    </row>
    <row r="12" spans="1:8" x14ac:dyDescent="0.3">
      <c r="B12" s="4" t="s">
        <v>14</v>
      </c>
      <c r="C12" s="124" t="s">
        <v>15</v>
      </c>
      <c r="D12" s="125"/>
      <c r="E12" s="125"/>
      <c r="F12" s="125"/>
      <c r="G12" s="126"/>
    </row>
    <row r="13" spans="1:8" x14ac:dyDescent="0.3">
      <c r="B13" s="4" t="s">
        <v>16</v>
      </c>
      <c r="C13" s="124" t="s">
        <v>17</v>
      </c>
      <c r="D13" s="125"/>
      <c r="E13" s="125"/>
      <c r="F13" s="125"/>
      <c r="G13" s="126"/>
    </row>
    <row r="14" spans="1:8" x14ac:dyDescent="0.3">
      <c r="B14" s="4" t="s">
        <v>18</v>
      </c>
      <c r="C14" s="124" t="s">
        <v>19</v>
      </c>
      <c r="D14" s="125"/>
      <c r="E14" s="125"/>
      <c r="F14" s="125"/>
      <c r="G14" s="126"/>
    </row>
    <row r="15" spans="1:8" x14ac:dyDescent="0.3">
      <c r="B15" s="4" t="s">
        <v>20</v>
      </c>
      <c r="C15" s="124" t="s">
        <v>21</v>
      </c>
      <c r="D15" s="125"/>
      <c r="E15" s="125"/>
      <c r="F15" s="125"/>
      <c r="G15" s="126"/>
    </row>
    <row r="16" spans="1:8" x14ac:dyDescent="0.3">
      <c r="B16" s="4" t="s">
        <v>22</v>
      </c>
      <c r="C16" s="124" t="s">
        <v>23</v>
      </c>
      <c r="D16" s="125"/>
      <c r="E16" s="125"/>
      <c r="F16" s="125"/>
      <c r="G16" s="126"/>
    </row>
    <row r="17" spans="2:7" x14ac:dyDescent="0.3">
      <c r="B17" s="4" t="s">
        <v>24</v>
      </c>
      <c r="C17" s="124" t="s">
        <v>25</v>
      </c>
      <c r="D17" s="125"/>
      <c r="E17" s="125"/>
      <c r="F17" s="125"/>
      <c r="G17" s="126"/>
    </row>
    <row r="18" spans="2:7" x14ac:dyDescent="0.3">
      <c r="B18" s="4" t="s">
        <v>26</v>
      </c>
      <c r="C18" s="124" t="s">
        <v>27</v>
      </c>
      <c r="D18" s="125"/>
      <c r="E18" s="125"/>
      <c r="F18" s="125"/>
      <c r="G18" s="126"/>
    </row>
    <row r="19" spans="2:7" x14ac:dyDescent="0.3">
      <c r="B19" s="4" t="s">
        <v>28</v>
      </c>
      <c r="C19" s="124" t="s">
        <v>29</v>
      </c>
      <c r="D19" s="125"/>
      <c r="E19" s="125"/>
      <c r="F19" s="125"/>
      <c r="G19" s="126"/>
    </row>
    <row r="20" spans="2:7" x14ac:dyDescent="0.3">
      <c r="B20" s="4" t="s">
        <v>30</v>
      </c>
      <c r="C20" s="124" t="s">
        <v>31</v>
      </c>
      <c r="D20" s="125"/>
      <c r="E20" s="125"/>
      <c r="F20" s="125"/>
      <c r="G20" s="126"/>
    </row>
    <row r="22" spans="2:7" ht="15.6" x14ac:dyDescent="0.3">
      <c r="B22" s="1" t="s">
        <v>32</v>
      </c>
    </row>
    <row r="23" spans="2:7" x14ac:dyDescent="0.3">
      <c r="B23" s="123" t="s">
        <v>33</v>
      </c>
      <c r="C23" s="121"/>
      <c r="D23" s="121"/>
      <c r="E23" s="121"/>
      <c r="F23" s="121"/>
      <c r="G23" s="121"/>
    </row>
    <row r="24" spans="2:7" x14ac:dyDescent="0.3">
      <c r="B24" s="123" t="s">
        <v>34</v>
      </c>
      <c r="C24" s="121"/>
      <c r="D24" s="121"/>
      <c r="E24" s="121"/>
      <c r="F24" s="121"/>
      <c r="G24" s="121"/>
    </row>
    <row r="25" spans="2:7" x14ac:dyDescent="0.3">
      <c r="B25" s="123" t="s">
        <v>35</v>
      </c>
      <c r="C25" s="121"/>
      <c r="D25" s="121"/>
      <c r="E25" s="121"/>
      <c r="F25" s="121"/>
      <c r="G25" s="121"/>
    </row>
    <row r="26" spans="2:7" x14ac:dyDescent="0.3">
      <c r="B26" s="123" t="s">
        <v>36</v>
      </c>
      <c r="C26" s="121"/>
      <c r="D26" s="121"/>
      <c r="E26" s="121"/>
      <c r="F26" s="121"/>
      <c r="G26" s="121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327660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200"/>
  <sheetViews>
    <sheetView showGridLines="0" workbookViewId="0">
      <selection activeCell="I21" sqref="I21"/>
    </sheetView>
  </sheetViews>
  <sheetFormatPr defaultRowHeight="14.4" x14ac:dyDescent="0.3"/>
  <cols>
    <col min="1" max="1" width="3" customWidth="1"/>
    <col min="2" max="2" width="30" customWidth="1"/>
    <col min="3" max="3" width="44" customWidth="1"/>
    <col min="4" max="4" width="14" customWidth="1"/>
    <col min="5" max="5" width="4" customWidth="1"/>
    <col min="6" max="7" width="13" hidden="1" customWidth="1"/>
  </cols>
  <sheetData>
    <row r="1" spans="1:7" ht="40.200000000000003" customHeight="1" x14ac:dyDescent="0.3">
      <c r="A1" s="127" t="s">
        <v>37</v>
      </c>
      <c r="B1" s="121"/>
      <c r="C1" s="121"/>
      <c r="D1" s="121"/>
      <c r="E1" s="121"/>
      <c r="F1" s="5" t="s">
        <v>38</v>
      </c>
      <c r="G1" s="6" t="s">
        <v>417</v>
      </c>
    </row>
    <row r="4" spans="1:7" ht="15.6" x14ac:dyDescent="0.3">
      <c r="B4" s="1" t="s">
        <v>39</v>
      </c>
      <c r="C4" s="12"/>
    </row>
    <row r="5" spans="1:7" x14ac:dyDescent="0.3">
      <c r="B5" s="7" t="s">
        <v>40</v>
      </c>
      <c r="C5" s="13" t="s">
        <v>4</v>
      </c>
    </row>
    <row r="6" spans="1:7" x14ac:dyDescent="0.3">
      <c r="B6" s="7" t="s">
        <v>5</v>
      </c>
      <c r="C6" s="13" t="s">
        <v>6</v>
      </c>
    </row>
    <row r="7" spans="1:7" x14ac:dyDescent="0.3">
      <c r="B7" s="7" t="s">
        <v>41</v>
      </c>
      <c r="C7" s="13" t="s">
        <v>12</v>
      </c>
    </row>
    <row r="8" spans="1:7" x14ac:dyDescent="0.3">
      <c r="B8" s="7" t="s">
        <v>42</v>
      </c>
      <c r="C8" s="13" t="s">
        <v>43</v>
      </c>
    </row>
    <row r="9" spans="1:7" x14ac:dyDescent="0.3">
      <c r="B9" s="7" t="s">
        <v>7</v>
      </c>
      <c r="C9" s="13" t="s">
        <v>8</v>
      </c>
    </row>
    <row r="10" spans="1:7" x14ac:dyDescent="0.3">
      <c r="B10" s="7" t="s">
        <v>44</v>
      </c>
      <c r="C10" s="13" t="s">
        <v>45</v>
      </c>
    </row>
    <row r="11" spans="1:7" x14ac:dyDescent="0.3">
      <c r="B11" s="7" t="s">
        <v>46</v>
      </c>
      <c r="C11" s="13" t="s">
        <v>10</v>
      </c>
    </row>
    <row r="12" spans="1:7" x14ac:dyDescent="0.3">
      <c r="B12" s="7" t="s">
        <v>47</v>
      </c>
      <c r="C12" s="13" t="s">
        <v>48</v>
      </c>
    </row>
    <row r="13" spans="1:7" x14ac:dyDescent="0.3">
      <c r="C13" s="12"/>
    </row>
    <row r="14" spans="1:7" ht="15.6" x14ac:dyDescent="0.3">
      <c r="B14" s="1" t="s">
        <v>49</v>
      </c>
      <c r="C14" s="12"/>
    </row>
    <row r="15" spans="1:7" x14ac:dyDescent="0.3">
      <c r="B15" s="7" t="s">
        <v>50</v>
      </c>
      <c r="C15" s="13">
        <v>1.65</v>
      </c>
    </row>
    <row r="16" spans="1:7" x14ac:dyDescent="0.3">
      <c r="B16" s="7" t="s">
        <v>51</v>
      </c>
      <c r="C16" s="13">
        <v>20</v>
      </c>
    </row>
    <row r="18" spans="2:4" ht="15.6" x14ac:dyDescent="0.3">
      <c r="B18" s="1" t="s">
        <v>52</v>
      </c>
    </row>
    <row r="19" spans="2:4" x14ac:dyDescent="0.3">
      <c r="B19" s="129" t="s">
        <v>53</v>
      </c>
      <c r="C19" s="121"/>
      <c r="D19" s="121"/>
    </row>
    <row r="20" spans="2:4" ht="17.399999999999999" x14ac:dyDescent="0.3">
      <c r="B20" s="7" t="s">
        <v>54</v>
      </c>
      <c r="C20" s="14" t="s">
        <v>417</v>
      </c>
    </row>
    <row r="21" spans="2:4" ht="15.6" x14ac:dyDescent="0.3">
      <c r="B21" s="7" t="s">
        <v>55</v>
      </c>
      <c r="C21" s="9">
        <f>IFERROR(INDEX(Configuração!$D$26:$D$50,MATCH($C$20,Configuração!$C$26:$C$50,0)),"")</f>
        <v>46203</v>
      </c>
    </row>
    <row r="23" spans="2:4" ht="15.6" x14ac:dyDescent="0.3">
      <c r="B23" s="1" t="s">
        <v>56</v>
      </c>
    </row>
    <row r="24" spans="2:4" x14ac:dyDescent="0.3">
      <c r="B24" s="129" t="s">
        <v>57</v>
      </c>
      <c r="C24" s="121"/>
      <c r="D24" s="121"/>
    </row>
    <row r="25" spans="2:4" x14ac:dyDescent="0.3">
      <c r="C25" s="10" t="s">
        <v>58</v>
      </c>
      <c r="D25" s="10" t="s">
        <v>59</v>
      </c>
    </row>
    <row r="26" spans="2:4" x14ac:dyDescent="0.3">
      <c r="B26" s="11" t="s">
        <v>60</v>
      </c>
      <c r="C26" s="15" t="s">
        <v>417</v>
      </c>
      <c r="D26" s="16">
        <v>46203</v>
      </c>
    </row>
    <row r="27" spans="2:4" x14ac:dyDescent="0.3">
      <c r="B27" s="11" t="s">
        <v>61</v>
      </c>
      <c r="C27" s="15"/>
      <c r="D27" s="16"/>
    </row>
    <row r="28" spans="2:4" x14ac:dyDescent="0.3">
      <c r="B28" s="11" t="s">
        <v>62</v>
      </c>
      <c r="C28" s="15"/>
      <c r="D28" s="16"/>
    </row>
    <row r="29" spans="2:4" x14ac:dyDescent="0.3">
      <c r="B29" s="11" t="s">
        <v>63</v>
      </c>
      <c r="C29" s="15"/>
      <c r="D29" s="16"/>
    </row>
    <row r="30" spans="2:4" x14ac:dyDescent="0.3">
      <c r="B30" s="11" t="s">
        <v>64</v>
      </c>
      <c r="C30" s="15"/>
      <c r="D30" s="16"/>
    </row>
    <row r="31" spans="2:4" x14ac:dyDescent="0.3">
      <c r="B31" s="11" t="s">
        <v>65</v>
      </c>
      <c r="C31" s="15"/>
      <c r="D31" s="16"/>
    </row>
    <row r="32" spans="2:4" x14ac:dyDescent="0.3">
      <c r="B32" s="11" t="s">
        <v>66</v>
      </c>
      <c r="C32" s="15"/>
      <c r="D32" s="16"/>
    </row>
    <row r="33" spans="2:4" x14ac:dyDescent="0.3">
      <c r="B33" s="11" t="s">
        <v>67</v>
      </c>
      <c r="C33" s="15"/>
      <c r="D33" s="16"/>
    </row>
    <row r="34" spans="2:4" x14ac:dyDescent="0.3">
      <c r="B34" s="11" t="s">
        <v>68</v>
      </c>
      <c r="C34" s="15"/>
      <c r="D34" s="16"/>
    </row>
    <row r="35" spans="2:4" x14ac:dyDescent="0.3">
      <c r="B35" s="11" t="s">
        <v>69</v>
      </c>
      <c r="C35" s="15"/>
      <c r="D35" s="16"/>
    </row>
    <row r="36" spans="2:4" x14ac:dyDescent="0.3">
      <c r="B36" s="11" t="s">
        <v>70</v>
      </c>
      <c r="C36" s="15"/>
      <c r="D36" s="16"/>
    </row>
    <row r="37" spans="2:4" x14ac:dyDescent="0.3">
      <c r="B37" s="11" t="s">
        <v>71</v>
      </c>
      <c r="C37" s="15"/>
      <c r="D37" s="16"/>
    </row>
    <row r="38" spans="2:4" x14ac:dyDescent="0.3">
      <c r="B38" s="11" t="s">
        <v>72</v>
      </c>
      <c r="C38" s="15"/>
      <c r="D38" s="16"/>
    </row>
    <row r="39" spans="2:4" x14ac:dyDescent="0.3">
      <c r="B39" s="11" t="s">
        <v>73</v>
      </c>
      <c r="C39" s="15"/>
      <c r="D39" s="16"/>
    </row>
    <row r="40" spans="2:4" x14ac:dyDescent="0.3">
      <c r="B40" s="11" t="s">
        <v>74</v>
      </c>
      <c r="C40" s="15"/>
      <c r="D40" s="16"/>
    </row>
    <row r="41" spans="2:4" x14ac:dyDescent="0.3">
      <c r="B41" s="11" t="s">
        <v>75</v>
      </c>
      <c r="C41" s="15"/>
      <c r="D41" s="16"/>
    </row>
    <row r="42" spans="2:4" x14ac:dyDescent="0.3">
      <c r="B42" s="11" t="s">
        <v>76</v>
      </c>
      <c r="C42" s="15"/>
      <c r="D42" s="16"/>
    </row>
    <row r="43" spans="2:4" x14ac:dyDescent="0.3">
      <c r="B43" s="11" t="s">
        <v>77</v>
      </c>
      <c r="C43" s="15"/>
      <c r="D43" s="16"/>
    </row>
    <row r="44" spans="2:4" x14ac:dyDescent="0.3">
      <c r="B44" s="11" t="s">
        <v>78</v>
      </c>
      <c r="C44" s="15"/>
      <c r="D44" s="16"/>
    </row>
    <row r="45" spans="2:4" x14ac:dyDescent="0.3">
      <c r="B45" s="11" t="s">
        <v>79</v>
      </c>
      <c r="C45" s="15"/>
      <c r="D45" s="16"/>
    </row>
    <row r="46" spans="2:4" x14ac:dyDescent="0.3">
      <c r="B46" s="11" t="s">
        <v>80</v>
      </c>
      <c r="C46" s="15"/>
      <c r="D46" s="16"/>
    </row>
    <row r="47" spans="2:4" x14ac:dyDescent="0.3">
      <c r="B47" s="11" t="s">
        <v>81</v>
      </c>
      <c r="C47" s="15"/>
      <c r="D47" s="16"/>
    </row>
    <row r="48" spans="2:4" x14ac:dyDescent="0.3">
      <c r="B48" s="11" t="s">
        <v>82</v>
      </c>
      <c r="C48" s="15"/>
      <c r="D48" s="16"/>
    </row>
    <row r="49" spans="2:4" x14ac:dyDescent="0.3">
      <c r="B49" s="11" t="s">
        <v>83</v>
      </c>
      <c r="C49" s="15"/>
      <c r="D49" s="16"/>
    </row>
    <row r="50" spans="2:4" x14ac:dyDescent="0.3">
      <c r="B50" s="11" t="s">
        <v>84</v>
      </c>
      <c r="C50" s="15"/>
      <c r="D50" s="16"/>
    </row>
    <row r="51" spans="2:4" x14ac:dyDescent="0.3">
      <c r="C51" s="12"/>
      <c r="D51" s="12"/>
    </row>
    <row r="52" spans="2:4" x14ac:dyDescent="0.3">
      <c r="C52" s="12"/>
      <c r="D52" s="12"/>
    </row>
    <row r="53" spans="2:4" x14ac:dyDescent="0.3">
      <c r="C53" s="12"/>
      <c r="D53" s="12"/>
    </row>
    <row r="54" spans="2:4" x14ac:dyDescent="0.3">
      <c r="C54" s="12"/>
      <c r="D54" s="12"/>
    </row>
    <row r="55" spans="2:4" x14ac:dyDescent="0.3">
      <c r="C55" s="12"/>
      <c r="D55" s="12"/>
    </row>
    <row r="56" spans="2:4" x14ac:dyDescent="0.3">
      <c r="C56" s="12"/>
      <c r="D56" s="12"/>
    </row>
    <row r="57" spans="2:4" x14ac:dyDescent="0.3">
      <c r="C57" s="12"/>
      <c r="D57" s="12"/>
    </row>
    <row r="58" spans="2:4" x14ac:dyDescent="0.3">
      <c r="C58" s="12"/>
      <c r="D58" s="12"/>
    </row>
    <row r="59" spans="2:4" x14ac:dyDescent="0.3">
      <c r="C59" s="12"/>
      <c r="D59" s="12"/>
    </row>
    <row r="60" spans="2:4" x14ac:dyDescent="0.3">
      <c r="C60" s="12"/>
      <c r="D60" s="12"/>
    </row>
    <row r="61" spans="2:4" x14ac:dyDescent="0.3">
      <c r="C61" s="12"/>
      <c r="D61" s="12"/>
    </row>
    <row r="62" spans="2:4" x14ac:dyDescent="0.3">
      <c r="C62" s="12"/>
      <c r="D62" s="12"/>
    </row>
    <row r="63" spans="2:4" x14ac:dyDescent="0.3">
      <c r="C63" s="12"/>
      <c r="D63" s="12"/>
    </row>
    <row r="64" spans="2:4" x14ac:dyDescent="0.3">
      <c r="C64" s="12"/>
      <c r="D64" s="12"/>
    </row>
    <row r="65" spans="3:4" x14ac:dyDescent="0.3">
      <c r="C65" s="12"/>
      <c r="D65" s="12"/>
    </row>
    <row r="66" spans="3:4" x14ac:dyDescent="0.3">
      <c r="C66" s="12"/>
      <c r="D66" s="12"/>
    </row>
    <row r="67" spans="3:4" x14ac:dyDescent="0.3">
      <c r="C67" s="12"/>
      <c r="D67" s="12"/>
    </row>
    <row r="68" spans="3:4" x14ac:dyDescent="0.3">
      <c r="C68" s="12"/>
      <c r="D68" s="12"/>
    </row>
    <row r="69" spans="3:4" x14ac:dyDescent="0.3">
      <c r="C69" s="12"/>
      <c r="D69" s="12"/>
    </row>
    <row r="70" spans="3:4" x14ac:dyDescent="0.3">
      <c r="C70" s="12"/>
      <c r="D70" s="12"/>
    </row>
    <row r="71" spans="3:4" x14ac:dyDescent="0.3">
      <c r="C71" s="12"/>
      <c r="D71" s="12"/>
    </row>
    <row r="72" spans="3:4" x14ac:dyDescent="0.3">
      <c r="C72" s="12"/>
      <c r="D72" s="12"/>
    </row>
    <row r="73" spans="3:4" x14ac:dyDescent="0.3">
      <c r="C73" s="12"/>
      <c r="D73" s="12"/>
    </row>
    <row r="74" spans="3:4" x14ac:dyDescent="0.3">
      <c r="C74" s="12"/>
      <c r="D74" s="12"/>
    </row>
    <row r="75" spans="3:4" x14ac:dyDescent="0.3">
      <c r="C75" s="12"/>
      <c r="D75" s="12"/>
    </row>
    <row r="76" spans="3:4" x14ac:dyDescent="0.3">
      <c r="C76" s="12"/>
      <c r="D76" s="12"/>
    </row>
    <row r="77" spans="3:4" x14ac:dyDescent="0.3">
      <c r="C77" s="12"/>
      <c r="D77" s="12"/>
    </row>
    <row r="78" spans="3:4" x14ac:dyDescent="0.3">
      <c r="C78" s="12"/>
      <c r="D78" s="12"/>
    </row>
    <row r="79" spans="3:4" x14ac:dyDescent="0.3">
      <c r="C79" s="12"/>
      <c r="D79" s="12"/>
    </row>
    <row r="80" spans="3:4" x14ac:dyDescent="0.3">
      <c r="C80" s="12"/>
      <c r="D80" s="12"/>
    </row>
    <row r="81" spans="3:4" x14ac:dyDescent="0.3">
      <c r="C81" s="12"/>
      <c r="D81" s="12"/>
    </row>
    <row r="82" spans="3:4" x14ac:dyDescent="0.3">
      <c r="C82" s="12"/>
      <c r="D82" s="12"/>
    </row>
    <row r="83" spans="3:4" x14ac:dyDescent="0.3">
      <c r="C83" s="12"/>
      <c r="D83" s="12"/>
    </row>
    <row r="84" spans="3:4" x14ac:dyDescent="0.3">
      <c r="C84" s="12"/>
      <c r="D84" s="12"/>
    </row>
    <row r="85" spans="3:4" x14ac:dyDescent="0.3">
      <c r="C85" s="12"/>
      <c r="D85" s="12"/>
    </row>
    <row r="86" spans="3:4" x14ac:dyDescent="0.3">
      <c r="C86" s="12"/>
      <c r="D86" s="12"/>
    </row>
    <row r="87" spans="3:4" x14ac:dyDescent="0.3">
      <c r="C87" s="12"/>
      <c r="D87" s="12"/>
    </row>
    <row r="88" spans="3:4" x14ac:dyDescent="0.3">
      <c r="C88" s="12"/>
      <c r="D88" s="12"/>
    </row>
    <row r="89" spans="3:4" x14ac:dyDescent="0.3">
      <c r="C89" s="12"/>
      <c r="D89" s="12"/>
    </row>
    <row r="90" spans="3:4" x14ac:dyDescent="0.3">
      <c r="C90" s="12"/>
      <c r="D90" s="12"/>
    </row>
    <row r="91" spans="3:4" x14ac:dyDescent="0.3">
      <c r="C91" s="12"/>
      <c r="D91" s="12"/>
    </row>
    <row r="92" spans="3:4" x14ac:dyDescent="0.3">
      <c r="C92" s="12"/>
      <c r="D92" s="12"/>
    </row>
    <row r="93" spans="3:4" x14ac:dyDescent="0.3">
      <c r="C93" s="12"/>
      <c r="D93" s="12"/>
    </row>
    <row r="94" spans="3:4" x14ac:dyDescent="0.3">
      <c r="C94" s="12"/>
      <c r="D94" s="12"/>
    </row>
    <row r="95" spans="3:4" x14ac:dyDescent="0.3">
      <c r="C95" s="12"/>
      <c r="D95" s="12"/>
    </row>
    <row r="96" spans="3:4" x14ac:dyDescent="0.3">
      <c r="C96" s="12"/>
      <c r="D96" s="12"/>
    </row>
    <row r="97" spans="3:4" x14ac:dyDescent="0.3">
      <c r="C97" s="12"/>
      <c r="D97" s="12"/>
    </row>
    <row r="98" spans="3:4" x14ac:dyDescent="0.3">
      <c r="C98" s="12"/>
      <c r="D98" s="12"/>
    </row>
    <row r="99" spans="3:4" x14ac:dyDescent="0.3">
      <c r="C99" s="12"/>
      <c r="D99" s="12"/>
    </row>
    <row r="100" spans="3:4" x14ac:dyDescent="0.3">
      <c r="C100" s="12"/>
      <c r="D100" s="12"/>
    </row>
    <row r="101" spans="3:4" x14ac:dyDescent="0.3">
      <c r="C101" s="12"/>
      <c r="D101" s="12"/>
    </row>
    <row r="102" spans="3:4" x14ac:dyDescent="0.3">
      <c r="C102" s="12"/>
      <c r="D102" s="12"/>
    </row>
    <row r="103" spans="3:4" x14ac:dyDescent="0.3">
      <c r="C103" s="12"/>
      <c r="D103" s="12"/>
    </row>
    <row r="104" spans="3:4" x14ac:dyDescent="0.3">
      <c r="C104" s="12"/>
      <c r="D104" s="12"/>
    </row>
    <row r="105" spans="3:4" x14ac:dyDescent="0.3">
      <c r="C105" s="12"/>
      <c r="D105" s="12"/>
    </row>
    <row r="106" spans="3:4" x14ac:dyDescent="0.3">
      <c r="C106" s="12"/>
      <c r="D106" s="12"/>
    </row>
    <row r="107" spans="3:4" x14ac:dyDescent="0.3">
      <c r="C107" s="12"/>
      <c r="D107" s="12"/>
    </row>
    <row r="108" spans="3:4" x14ac:dyDescent="0.3">
      <c r="C108" s="12"/>
      <c r="D108" s="12"/>
    </row>
    <row r="109" spans="3:4" x14ac:dyDescent="0.3">
      <c r="C109" s="12"/>
      <c r="D109" s="12"/>
    </row>
    <row r="110" spans="3:4" x14ac:dyDescent="0.3">
      <c r="C110" s="12"/>
      <c r="D110" s="12"/>
    </row>
    <row r="111" spans="3:4" x14ac:dyDescent="0.3">
      <c r="C111" s="12"/>
      <c r="D111" s="12"/>
    </row>
    <row r="112" spans="3:4" x14ac:dyDescent="0.3">
      <c r="C112" s="12"/>
      <c r="D112" s="12"/>
    </row>
    <row r="113" spans="3:4" x14ac:dyDescent="0.3">
      <c r="C113" s="12"/>
      <c r="D113" s="12"/>
    </row>
    <row r="114" spans="3:4" x14ac:dyDescent="0.3">
      <c r="C114" s="12"/>
      <c r="D114" s="12"/>
    </row>
    <row r="115" spans="3:4" x14ac:dyDescent="0.3">
      <c r="C115" s="12"/>
      <c r="D115" s="12"/>
    </row>
    <row r="116" spans="3:4" x14ac:dyDescent="0.3">
      <c r="C116" s="12"/>
      <c r="D116" s="12"/>
    </row>
    <row r="117" spans="3:4" x14ac:dyDescent="0.3">
      <c r="C117" s="12"/>
      <c r="D117" s="12"/>
    </row>
    <row r="118" spans="3:4" x14ac:dyDescent="0.3">
      <c r="C118" s="12"/>
      <c r="D118" s="12"/>
    </row>
    <row r="119" spans="3:4" x14ac:dyDescent="0.3">
      <c r="C119" s="12"/>
      <c r="D119" s="12"/>
    </row>
    <row r="120" spans="3:4" x14ac:dyDescent="0.3">
      <c r="C120" s="12"/>
      <c r="D120" s="12"/>
    </row>
    <row r="121" spans="3:4" x14ac:dyDescent="0.3">
      <c r="C121" s="12"/>
      <c r="D121" s="12"/>
    </row>
    <row r="122" spans="3:4" x14ac:dyDescent="0.3">
      <c r="C122" s="12"/>
      <c r="D122" s="12"/>
    </row>
    <row r="123" spans="3:4" x14ac:dyDescent="0.3">
      <c r="C123" s="12"/>
      <c r="D123" s="12"/>
    </row>
    <row r="124" spans="3:4" x14ac:dyDescent="0.3">
      <c r="C124" s="12"/>
      <c r="D124" s="12"/>
    </row>
    <row r="125" spans="3:4" x14ac:dyDescent="0.3">
      <c r="C125" s="12"/>
      <c r="D125" s="12"/>
    </row>
    <row r="126" spans="3:4" x14ac:dyDescent="0.3">
      <c r="C126" s="12"/>
      <c r="D126" s="12"/>
    </row>
    <row r="127" spans="3:4" x14ac:dyDescent="0.3">
      <c r="C127" s="12"/>
      <c r="D127" s="12"/>
    </row>
    <row r="128" spans="3:4" x14ac:dyDescent="0.3">
      <c r="C128" s="12"/>
      <c r="D128" s="12"/>
    </row>
    <row r="129" spans="3:4" x14ac:dyDescent="0.3">
      <c r="C129" s="12"/>
      <c r="D129" s="12"/>
    </row>
    <row r="130" spans="3:4" x14ac:dyDescent="0.3">
      <c r="C130" s="12"/>
      <c r="D130" s="12"/>
    </row>
    <row r="131" spans="3:4" x14ac:dyDescent="0.3">
      <c r="C131" s="12"/>
      <c r="D131" s="12"/>
    </row>
    <row r="132" spans="3:4" x14ac:dyDescent="0.3">
      <c r="C132" s="12"/>
      <c r="D132" s="12"/>
    </row>
    <row r="133" spans="3:4" x14ac:dyDescent="0.3">
      <c r="C133" s="12"/>
      <c r="D133" s="12"/>
    </row>
    <row r="134" spans="3:4" x14ac:dyDescent="0.3">
      <c r="C134" s="12"/>
      <c r="D134" s="12"/>
    </row>
    <row r="135" spans="3:4" x14ac:dyDescent="0.3">
      <c r="C135" s="12"/>
      <c r="D135" s="12"/>
    </row>
    <row r="136" spans="3:4" x14ac:dyDescent="0.3">
      <c r="C136" s="12"/>
      <c r="D136" s="12"/>
    </row>
    <row r="137" spans="3:4" x14ac:dyDescent="0.3">
      <c r="C137" s="12"/>
      <c r="D137" s="12"/>
    </row>
    <row r="138" spans="3:4" x14ac:dyDescent="0.3">
      <c r="C138" s="12"/>
      <c r="D138" s="12"/>
    </row>
    <row r="139" spans="3:4" x14ac:dyDescent="0.3">
      <c r="C139" s="12"/>
      <c r="D139" s="12"/>
    </row>
    <row r="140" spans="3:4" x14ac:dyDescent="0.3">
      <c r="C140" s="12"/>
      <c r="D140" s="12"/>
    </row>
    <row r="141" spans="3:4" x14ac:dyDescent="0.3">
      <c r="C141" s="12"/>
      <c r="D141" s="12"/>
    </row>
    <row r="142" spans="3:4" x14ac:dyDescent="0.3">
      <c r="C142" s="12"/>
      <c r="D142" s="12"/>
    </row>
    <row r="143" spans="3:4" x14ac:dyDescent="0.3">
      <c r="C143" s="12"/>
      <c r="D143" s="12"/>
    </row>
    <row r="144" spans="3:4" x14ac:dyDescent="0.3">
      <c r="C144" s="12"/>
      <c r="D144" s="12"/>
    </row>
    <row r="145" spans="3:4" x14ac:dyDescent="0.3">
      <c r="C145" s="12"/>
      <c r="D145" s="12"/>
    </row>
    <row r="146" spans="3:4" x14ac:dyDescent="0.3">
      <c r="C146" s="12"/>
      <c r="D146" s="12"/>
    </row>
    <row r="147" spans="3:4" x14ac:dyDescent="0.3">
      <c r="C147" s="12"/>
      <c r="D147" s="12"/>
    </row>
    <row r="148" spans="3:4" x14ac:dyDescent="0.3">
      <c r="C148" s="12"/>
      <c r="D148" s="12"/>
    </row>
    <row r="149" spans="3:4" x14ac:dyDescent="0.3">
      <c r="C149" s="12"/>
      <c r="D149" s="12"/>
    </row>
    <row r="150" spans="3:4" x14ac:dyDescent="0.3">
      <c r="C150" s="12"/>
      <c r="D150" s="12"/>
    </row>
    <row r="151" spans="3:4" x14ac:dyDescent="0.3">
      <c r="C151" s="12"/>
      <c r="D151" s="12"/>
    </row>
    <row r="152" spans="3:4" x14ac:dyDescent="0.3">
      <c r="C152" s="12"/>
      <c r="D152" s="12"/>
    </row>
    <row r="153" spans="3:4" x14ac:dyDescent="0.3">
      <c r="C153" s="12"/>
      <c r="D153" s="12"/>
    </row>
    <row r="154" spans="3:4" x14ac:dyDescent="0.3">
      <c r="C154" s="12"/>
      <c r="D154" s="12"/>
    </row>
    <row r="155" spans="3:4" x14ac:dyDescent="0.3">
      <c r="C155" s="12"/>
      <c r="D155" s="12"/>
    </row>
    <row r="156" spans="3:4" x14ac:dyDescent="0.3">
      <c r="C156" s="12"/>
      <c r="D156" s="12"/>
    </row>
    <row r="157" spans="3:4" x14ac:dyDescent="0.3">
      <c r="C157" s="12"/>
      <c r="D157" s="12"/>
    </row>
    <row r="158" spans="3:4" x14ac:dyDescent="0.3">
      <c r="C158" s="12"/>
      <c r="D158" s="12"/>
    </row>
    <row r="159" spans="3:4" x14ac:dyDescent="0.3">
      <c r="C159" s="12"/>
      <c r="D159" s="12"/>
    </row>
    <row r="160" spans="3:4" x14ac:dyDescent="0.3">
      <c r="C160" s="12"/>
      <c r="D160" s="12"/>
    </row>
    <row r="161" spans="3:4" x14ac:dyDescent="0.3">
      <c r="C161" s="12"/>
      <c r="D161" s="12"/>
    </row>
    <row r="162" spans="3:4" x14ac:dyDescent="0.3">
      <c r="C162" s="12"/>
      <c r="D162" s="12"/>
    </row>
    <row r="163" spans="3:4" x14ac:dyDescent="0.3">
      <c r="C163" s="12"/>
      <c r="D163" s="12"/>
    </row>
    <row r="164" spans="3:4" x14ac:dyDescent="0.3">
      <c r="C164" s="12"/>
      <c r="D164" s="12"/>
    </row>
    <row r="165" spans="3:4" x14ac:dyDescent="0.3">
      <c r="C165" s="12"/>
      <c r="D165" s="12"/>
    </row>
    <row r="166" spans="3:4" x14ac:dyDescent="0.3">
      <c r="C166" s="12"/>
      <c r="D166" s="12"/>
    </row>
    <row r="167" spans="3:4" x14ac:dyDescent="0.3">
      <c r="C167" s="12"/>
      <c r="D167" s="12"/>
    </row>
    <row r="168" spans="3:4" x14ac:dyDescent="0.3">
      <c r="C168" s="12"/>
      <c r="D168" s="12"/>
    </row>
    <row r="169" spans="3:4" x14ac:dyDescent="0.3">
      <c r="C169" s="12"/>
      <c r="D169" s="12"/>
    </row>
    <row r="170" spans="3:4" x14ac:dyDescent="0.3">
      <c r="C170" s="12"/>
      <c r="D170" s="12"/>
    </row>
    <row r="171" spans="3:4" x14ac:dyDescent="0.3">
      <c r="C171" s="12"/>
      <c r="D171" s="12"/>
    </row>
    <row r="172" spans="3:4" x14ac:dyDescent="0.3">
      <c r="C172" s="12"/>
      <c r="D172" s="12"/>
    </row>
    <row r="173" spans="3:4" x14ac:dyDescent="0.3">
      <c r="C173" s="12"/>
      <c r="D173" s="12"/>
    </row>
    <row r="174" spans="3:4" x14ac:dyDescent="0.3">
      <c r="C174" s="12"/>
      <c r="D174" s="12"/>
    </row>
    <row r="175" spans="3:4" x14ac:dyDescent="0.3">
      <c r="C175" s="12"/>
      <c r="D175" s="12"/>
    </row>
    <row r="176" spans="3:4" x14ac:dyDescent="0.3">
      <c r="C176" s="12"/>
      <c r="D176" s="12"/>
    </row>
    <row r="177" spans="3:4" x14ac:dyDescent="0.3">
      <c r="C177" s="12"/>
      <c r="D177" s="12"/>
    </row>
    <row r="178" spans="3:4" x14ac:dyDescent="0.3">
      <c r="C178" s="12"/>
      <c r="D178" s="12"/>
    </row>
    <row r="179" spans="3:4" x14ac:dyDescent="0.3">
      <c r="C179" s="12"/>
      <c r="D179" s="12"/>
    </row>
    <row r="180" spans="3:4" x14ac:dyDescent="0.3">
      <c r="C180" s="12"/>
      <c r="D180" s="12"/>
    </row>
    <row r="181" spans="3:4" x14ac:dyDescent="0.3">
      <c r="C181" s="12"/>
      <c r="D181" s="12"/>
    </row>
    <row r="182" spans="3:4" x14ac:dyDescent="0.3">
      <c r="C182" s="12"/>
      <c r="D182" s="12"/>
    </row>
    <row r="183" spans="3:4" x14ac:dyDescent="0.3">
      <c r="C183" s="12"/>
      <c r="D183" s="12"/>
    </row>
    <row r="184" spans="3:4" x14ac:dyDescent="0.3">
      <c r="C184" s="12"/>
      <c r="D184" s="12"/>
    </row>
    <row r="185" spans="3:4" x14ac:dyDescent="0.3">
      <c r="C185" s="12"/>
      <c r="D185" s="12"/>
    </row>
    <row r="186" spans="3:4" x14ac:dyDescent="0.3">
      <c r="C186" s="12"/>
      <c r="D186" s="12"/>
    </row>
    <row r="187" spans="3:4" x14ac:dyDescent="0.3">
      <c r="C187" s="12"/>
      <c r="D187" s="12"/>
    </row>
    <row r="188" spans="3:4" x14ac:dyDescent="0.3">
      <c r="C188" s="12"/>
      <c r="D188" s="12"/>
    </row>
    <row r="189" spans="3:4" x14ac:dyDescent="0.3">
      <c r="C189" s="12"/>
      <c r="D189" s="12"/>
    </row>
    <row r="190" spans="3:4" x14ac:dyDescent="0.3">
      <c r="C190" s="12"/>
      <c r="D190" s="12"/>
    </row>
    <row r="191" spans="3:4" x14ac:dyDescent="0.3">
      <c r="C191" s="12"/>
      <c r="D191" s="12"/>
    </row>
    <row r="192" spans="3:4" x14ac:dyDescent="0.3">
      <c r="C192" s="12"/>
      <c r="D192" s="12"/>
    </row>
    <row r="193" spans="3:4" x14ac:dyDescent="0.3">
      <c r="C193" s="12"/>
      <c r="D193" s="12"/>
    </row>
    <row r="194" spans="3:4" x14ac:dyDescent="0.3">
      <c r="C194" s="12"/>
      <c r="D194" s="12"/>
    </row>
    <row r="195" spans="3:4" x14ac:dyDescent="0.3">
      <c r="C195" s="12"/>
      <c r="D195" s="12"/>
    </row>
    <row r="196" spans="3:4" x14ac:dyDescent="0.3">
      <c r="C196" s="12"/>
      <c r="D196" s="12"/>
    </row>
    <row r="197" spans="3:4" x14ac:dyDescent="0.3">
      <c r="C197" s="12"/>
      <c r="D197" s="12"/>
    </row>
    <row r="198" spans="3:4" x14ac:dyDescent="0.3">
      <c r="C198" s="12"/>
      <c r="D198" s="12"/>
    </row>
    <row r="199" spans="3:4" x14ac:dyDescent="0.3">
      <c r="C199" s="12"/>
      <c r="D199" s="12"/>
    </row>
    <row r="200" spans="3:4" x14ac:dyDescent="0.3">
      <c r="C200" s="12"/>
      <c r="D200" s="12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F43"/>
  <sheetViews>
    <sheetView showGridLines="0" workbookViewId="0">
      <pane ySplit="3" topLeftCell="A4" activePane="bottomLeft" state="frozen"/>
      <selection pane="bottomLeft" activeCell="AB4" sqref="AB4"/>
    </sheetView>
  </sheetViews>
  <sheetFormatPr defaultRowHeight="14.4" x14ac:dyDescent="0.3"/>
  <cols>
    <col min="1" max="1" width="16" customWidth="1"/>
    <col min="2" max="2" width="12" customWidth="1"/>
    <col min="3" max="3" width="7" customWidth="1"/>
    <col min="4" max="4" width="6" customWidth="1"/>
    <col min="5" max="5" width="10" customWidth="1"/>
    <col min="6" max="6" width="9" customWidth="1"/>
    <col min="7" max="7" width="10" customWidth="1"/>
    <col min="8" max="8" width="9" customWidth="1"/>
    <col min="9" max="9" width="10" customWidth="1"/>
    <col min="10" max="10" width="9" customWidth="1"/>
    <col min="11" max="11" width="10" customWidth="1"/>
    <col min="12" max="12" width="9" customWidth="1"/>
    <col min="13" max="14" width="7" customWidth="1"/>
    <col min="15" max="15" width="8" customWidth="1"/>
    <col min="16" max="17" width="10" customWidth="1"/>
    <col min="18" max="19" width="11" customWidth="1"/>
    <col min="20" max="20" width="10" customWidth="1"/>
    <col min="25" max="32" width="11" customWidth="1"/>
  </cols>
  <sheetData>
    <row r="1" spans="1:32" ht="40.200000000000003" customHeight="1" x14ac:dyDescent="0.3">
      <c r="A1" s="127" t="s">
        <v>85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</row>
    <row r="2" spans="1:32" ht="19.95" customHeight="1" x14ac:dyDescent="0.3">
      <c r="A2" s="130" t="str">
        <f>"LOTE EM USO:  "&amp;loteAtivo&amp;"   ·   Estes valores (Média/DP/CLIA/VB) pertencem só a este lote — troque o lote em Configuração para ver/editar os de outro. Linhas em branco = novos exames."</f>
        <v>LOTE EM USO:  8974   ·   Estes valores (Média/DP/CLIA/VB) pertencem só a este lote — troque o lote em Configuração para ver/editar os de outro. Linhas em branco = novos exames.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U2" s="8" t="s">
        <v>86</v>
      </c>
      <c r="Y2" s="8" t="s">
        <v>87</v>
      </c>
    </row>
    <row r="3" spans="1:32" ht="28.2" customHeight="1" x14ac:dyDescent="0.3">
      <c r="A3" s="17" t="s">
        <v>88</v>
      </c>
      <c r="B3" s="17" t="s">
        <v>89</v>
      </c>
      <c r="C3" s="17" t="s">
        <v>90</v>
      </c>
      <c r="D3" s="17" t="s">
        <v>91</v>
      </c>
      <c r="E3" s="17" t="s">
        <v>92</v>
      </c>
      <c r="F3" s="17" t="s">
        <v>93</v>
      </c>
      <c r="G3" s="17" t="s">
        <v>94</v>
      </c>
      <c r="H3" s="17" t="s">
        <v>95</v>
      </c>
      <c r="I3" s="17" t="s">
        <v>96</v>
      </c>
      <c r="J3" s="17" t="s">
        <v>97</v>
      </c>
      <c r="K3" s="17" t="s">
        <v>98</v>
      </c>
      <c r="L3" s="17" t="s">
        <v>99</v>
      </c>
      <c r="M3" s="17" t="s">
        <v>100</v>
      </c>
      <c r="N3" s="17" t="s">
        <v>101</v>
      </c>
      <c r="O3" s="17" t="s">
        <v>102</v>
      </c>
      <c r="P3" s="17" t="s">
        <v>103</v>
      </c>
      <c r="Q3" s="17" t="s">
        <v>104</v>
      </c>
      <c r="R3" s="17" t="s">
        <v>105</v>
      </c>
      <c r="S3" s="18" t="s">
        <v>106</v>
      </c>
      <c r="T3" s="18" t="s">
        <v>107</v>
      </c>
      <c r="U3" s="18" t="s">
        <v>102</v>
      </c>
      <c r="V3" s="18" t="s">
        <v>108</v>
      </c>
      <c r="W3" s="18" t="s">
        <v>109</v>
      </c>
      <c r="Y3" s="18" t="s">
        <v>110</v>
      </c>
      <c r="Z3" s="18" t="s">
        <v>111</v>
      </c>
      <c r="AA3" s="18" t="s">
        <v>112</v>
      </c>
      <c r="AB3" s="18" t="s">
        <v>113</v>
      </c>
      <c r="AC3" s="18" t="s">
        <v>114</v>
      </c>
      <c r="AD3" s="18" t="s">
        <v>115</v>
      </c>
      <c r="AE3" s="18" t="s">
        <v>116</v>
      </c>
      <c r="AF3" s="18" t="s">
        <v>117</v>
      </c>
    </row>
    <row r="4" spans="1:32" x14ac:dyDescent="0.3">
      <c r="A4" s="24" t="s">
        <v>351</v>
      </c>
      <c r="B4" s="25" t="s">
        <v>352</v>
      </c>
      <c r="C4" s="25" t="s">
        <v>119</v>
      </c>
      <c r="D4" s="26">
        <v>1</v>
      </c>
      <c r="E4" s="27">
        <v>4.7677272727272717</v>
      </c>
      <c r="F4" s="27">
        <v>0.12101584487472632</v>
      </c>
      <c r="G4" s="27">
        <v>1.2227272727272729</v>
      </c>
      <c r="H4" s="27">
        <v>5.495302276257244E-2</v>
      </c>
      <c r="I4" s="28"/>
      <c r="J4" s="28"/>
      <c r="K4" s="29"/>
      <c r="L4" s="29"/>
      <c r="M4" s="29"/>
      <c r="N4" s="29"/>
      <c r="O4" s="26" t="s">
        <v>120</v>
      </c>
      <c r="P4" s="29"/>
      <c r="Q4" s="19" t="str">
        <f t="shared" ref="Q4:Q43" si="0">IF($A4="","",IF($P4&lt;&gt;"","Config",IF($K4&lt;&gt;"","CLIA",IF(AND($M4&lt;&gt;"",$N4&lt;&gt;""),"VB","-"))))</f>
        <v>-</v>
      </c>
      <c r="R4" s="20" t="str">
        <f t="shared" ref="R4:R43" si="1">IF($A4="","",IF($P4&lt;&gt;"",$P4,IF($K4&lt;&gt;"",$K4,IF(AND($M4&lt;&gt;"",$N4&lt;&gt;""),(IFERROR(INDEX($W$4:$W$6,MATCH($O4,$U$4:$U$6,0)),0.375))*SQRT($M4^2+$N4^2)+1.65*(IFERROR(INDEX($V$4:$V$6,MATCH($O4,$U$4:$U$6,0)),0.75))*$M4,""))))</f>
        <v/>
      </c>
      <c r="S4" s="21" t="str">
        <f t="shared" ref="S4:S43" si="2">IF($A4="","",IF($K4&lt;&gt;"",$K4/3,""))</f>
        <v/>
      </c>
      <c r="T4" s="21" t="str">
        <f t="shared" ref="T4:T43" si="3">IF($A4="","",IF($M4&lt;&gt;"",(IFERROR(INDEX($V$4:$V$6,MATCH($O4,$U$4:$U$6,0)),0.75))*$M4,""))</f>
        <v/>
      </c>
      <c r="U4" s="30" t="s">
        <v>121</v>
      </c>
      <c r="V4" s="30">
        <v>0.25</v>
      </c>
      <c r="W4" s="30">
        <v>0.125</v>
      </c>
      <c r="Y4" s="22">
        <f t="shared" ref="Y4:Y43" si="4">IF($A4="","",IF($E4="","",$E4-3*$F4))</f>
        <v>4.4046797381030931</v>
      </c>
      <c r="Z4" s="22">
        <f t="shared" ref="Z4:Z43" si="5">IF($A4="","",IF($E4="","",$E4+3*$F4))</f>
        <v>5.1307748073514503</v>
      </c>
      <c r="AA4" s="23">
        <f t="shared" ref="AA4:AA43" si="6">IF($Y4="","",$E4-($E4-$Y4)*1.1)</f>
        <v>4.368374984640675</v>
      </c>
      <c r="AB4" s="23">
        <f t="shared" ref="AB4:AB43" si="7">IF($Z4="","",$E4+($Z4-$E4)*1.1)</f>
        <v>5.1670795608138684</v>
      </c>
      <c r="AC4" s="22">
        <f t="shared" ref="AC4:AC43" si="8">IF($A4="","",IF($G4="","",$G4-3*$H4))</f>
        <v>1.0578682044395555</v>
      </c>
      <c r="AD4" s="22">
        <f t="shared" ref="AD4:AD43" si="9">IF($A4="","",IF($G4="","",$G4+3*$H4))</f>
        <v>1.3875863410149902</v>
      </c>
      <c r="AE4" s="23">
        <f t="shared" ref="AE4:AE43" si="10">IF($AC4="","",$G4-($G4-$AC4)*1.1)</f>
        <v>1.0413822976107838</v>
      </c>
      <c r="AF4" s="23">
        <f t="shared" ref="AF4:AF43" si="11">IF($AD4="","",$G4+($AD4-$G4)*1.1)</f>
        <v>1.4040722478437619</v>
      </c>
    </row>
    <row r="5" spans="1:32" x14ac:dyDescent="0.3">
      <c r="A5" s="24" t="s">
        <v>125</v>
      </c>
      <c r="B5" s="25" t="s">
        <v>6</v>
      </c>
      <c r="C5" s="25" t="s">
        <v>119</v>
      </c>
      <c r="D5" s="26">
        <v>1</v>
      </c>
      <c r="E5" s="27">
        <v>4.5181818181818185</v>
      </c>
      <c r="F5" s="27">
        <v>0.10718023747774169</v>
      </c>
      <c r="G5" s="27">
        <v>9.5727272727272705</v>
      </c>
      <c r="H5" s="27">
        <v>0.1212878551284208</v>
      </c>
      <c r="I5" s="28"/>
      <c r="J5" s="28"/>
      <c r="K5" s="29">
        <v>17</v>
      </c>
      <c r="L5" s="29"/>
      <c r="M5" s="29"/>
      <c r="N5" s="29"/>
      <c r="O5" s="26" t="s">
        <v>120</v>
      </c>
      <c r="P5" s="29"/>
      <c r="Q5" s="19" t="str">
        <f t="shared" si="0"/>
        <v>CLIA</v>
      </c>
      <c r="R5" s="20">
        <f t="shared" si="1"/>
        <v>17</v>
      </c>
      <c r="S5" s="21">
        <f t="shared" si="2"/>
        <v>5.666666666666667</v>
      </c>
      <c r="T5" s="21" t="str">
        <f t="shared" si="3"/>
        <v/>
      </c>
      <c r="U5" s="30" t="s">
        <v>123</v>
      </c>
      <c r="V5" s="30">
        <v>0.5</v>
      </c>
      <c r="W5" s="30">
        <v>0.25</v>
      </c>
      <c r="Y5" s="22">
        <f t="shared" si="4"/>
        <v>4.1966411057485935</v>
      </c>
      <c r="Z5" s="22">
        <f t="shared" si="5"/>
        <v>4.8397225306150435</v>
      </c>
      <c r="AA5" s="23">
        <f t="shared" si="6"/>
        <v>4.1644870345052709</v>
      </c>
      <c r="AB5" s="23">
        <f t="shared" si="7"/>
        <v>4.8718766018583661</v>
      </c>
      <c r="AC5" s="22">
        <f t="shared" si="8"/>
        <v>9.2088637073420081</v>
      </c>
      <c r="AD5" s="22">
        <f t="shared" si="9"/>
        <v>9.936590838112533</v>
      </c>
      <c r="AE5" s="23">
        <f t="shared" si="10"/>
        <v>9.1724773508034811</v>
      </c>
      <c r="AF5" s="23">
        <f t="shared" si="11"/>
        <v>9.9729771946510599</v>
      </c>
    </row>
    <row r="6" spans="1:32" x14ac:dyDescent="0.3">
      <c r="A6" s="24" t="s">
        <v>137</v>
      </c>
      <c r="B6" s="25" t="s">
        <v>6</v>
      </c>
      <c r="C6" s="25" t="s">
        <v>136</v>
      </c>
      <c r="D6" s="26">
        <v>1</v>
      </c>
      <c r="E6" s="27">
        <v>3.9</v>
      </c>
      <c r="F6" s="27">
        <v>0.17</v>
      </c>
      <c r="G6" s="27">
        <v>2.5299999999999998</v>
      </c>
      <c r="H6" s="27">
        <v>0.13</v>
      </c>
      <c r="I6" s="28"/>
      <c r="J6" s="28"/>
      <c r="K6" s="29">
        <v>10</v>
      </c>
      <c r="L6" s="29"/>
      <c r="M6" s="29"/>
      <c r="N6" s="29"/>
      <c r="O6" s="26" t="s">
        <v>120</v>
      </c>
      <c r="P6" s="29"/>
      <c r="Q6" s="19" t="str">
        <f t="shared" si="0"/>
        <v>CLIA</v>
      </c>
      <c r="R6" s="20">
        <f t="shared" si="1"/>
        <v>10</v>
      </c>
      <c r="S6" s="21">
        <f t="shared" si="2"/>
        <v>3.3333333333333335</v>
      </c>
      <c r="T6" s="21" t="str">
        <f t="shared" si="3"/>
        <v/>
      </c>
      <c r="U6" s="30" t="s">
        <v>120</v>
      </c>
      <c r="V6" s="30">
        <v>0.75</v>
      </c>
      <c r="W6" s="30">
        <v>0.375</v>
      </c>
      <c r="Y6" s="22">
        <f t="shared" si="4"/>
        <v>3.3899999999999997</v>
      </c>
      <c r="Z6" s="22">
        <f t="shared" si="5"/>
        <v>4.41</v>
      </c>
      <c r="AA6" s="23">
        <f t="shared" si="6"/>
        <v>3.3389999999999995</v>
      </c>
      <c r="AB6" s="23">
        <f t="shared" si="7"/>
        <v>4.4610000000000003</v>
      </c>
      <c r="AC6" s="22">
        <f t="shared" si="8"/>
        <v>2.1399999999999997</v>
      </c>
      <c r="AD6" s="22">
        <f t="shared" si="9"/>
        <v>2.92</v>
      </c>
      <c r="AE6" s="23">
        <f t="shared" si="10"/>
        <v>2.1009999999999995</v>
      </c>
      <c r="AF6" s="23">
        <f t="shared" si="11"/>
        <v>2.9590000000000001</v>
      </c>
    </row>
    <row r="7" spans="1:32" x14ac:dyDescent="0.3">
      <c r="A7" s="24" t="s">
        <v>353</v>
      </c>
      <c r="B7" s="25" t="s">
        <v>352</v>
      </c>
      <c r="C7" s="25" t="s">
        <v>119</v>
      </c>
      <c r="D7" s="26">
        <v>2</v>
      </c>
      <c r="E7" s="27">
        <v>0.29199999999999998</v>
      </c>
      <c r="F7" s="27">
        <v>9.1339888365442982E-3</v>
      </c>
      <c r="G7" s="27">
        <v>1.1346818181818181</v>
      </c>
      <c r="H7" s="27">
        <v>3.0662957165752278E-2</v>
      </c>
      <c r="I7" s="28"/>
      <c r="J7" s="28"/>
      <c r="K7" s="29"/>
      <c r="L7" s="29"/>
      <c r="M7" s="29"/>
      <c r="N7" s="29"/>
      <c r="O7" s="26" t="s">
        <v>120</v>
      </c>
      <c r="P7" s="29"/>
      <c r="Q7" s="19" t="str">
        <f t="shared" si="0"/>
        <v>-</v>
      </c>
      <c r="R7" s="20" t="str">
        <f t="shared" si="1"/>
        <v/>
      </c>
      <c r="S7" s="21" t="str">
        <f t="shared" si="2"/>
        <v/>
      </c>
      <c r="T7" s="21" t="str">
        <f t="shared" si="3"/>
        <v/>
      </c>
      <c r="Y7" s="22">
        <f t="shared" si="4"/>
        <v>0.26459803349036709</v>
      </c>
      <c r="Z7" s="22">
        <f t="shared" si="5"/>
        <v>0.31940196650963287</v>
      </c>
      <c r="AA7" s="23">
        <f t="shared" si="6"/>
        <v>0.26185783683940378</v>
      </c>
      <c r="AB7" s="23">
        <f t="shared" si="7"/>
        <v>0.32214216316059618</v>
      </c>
      <c r="AC7" s="22">
        <f t="shared" si="8"/>
        <v>1.0426929466845614</v>
      </c>
      <c r="AD7" s="22">
        <f t="shared" si="9"/>
        <v>1.2266706896790749</v>
      </c>
      <c r="AE7" s="23">
        <f t="shared" si="10"/>
        <v>1.0334940595348356</v>
      </c>
      <c r="AF7" s="23">
        <f t="shared" si="11"/>
        <v>1.2358695768288006</v>
      </c>
    </row>
    <row r="8" spans="1:32" x14ac:dyDescent="0.3">
      <c r="A8" s="24" t="s">
        <v>134</v>
      </c>
      <c r="B8" s="25" t="s">
        <v>6</v>
      </c>
      <c r="C8" s="25" t="s">
        <v>119</v>
      </c>
      <c r="D8" s="26">
        <v>2</v>
      </c>
      <c r="E8" s="27">
        <v>1.1680909090909088</v>
      </c>
      <c r="F8" s="27">
        <v>2.3777202777047327E-2</v>
      </c>
      <c r="G8" s="27">
        <v>4.5920454545454552</v>
      </c>
      <c r="H8" s="27">
        <v>7.588297046512861E-2</v>
      </c>
      <c r="I8" s="28"/>
      <c r="J8" s="28"/>
      <c r="K8" s="29">
        <v>20</v>
      </c>
      <c r="L8" s="29"/>
      <c r="M8" s="29"/>
      <c r="N8" s="29"/>
      <c r="O8" s="26" t="s">
        <v>120</v>
      </c>
      <c r="P8" s="29"/>
      <c r="Q8" s="19" t="str">
        <f t="shared" si="0"/>
        <v>CLIA</v>
      </c>
      <c r="R8" s="20">
        <f t="shared" si="1"/>
        <v>20</v>
      </c>
      <c r="S8" s="21">
        <f t="shared" si="2"/>
        <v>6.666666666666667</v>
      </c>
      <c r="T8" s="21" t="str">
        <f t="shared" si="3"/>
        <v/>
      </c>
      <c r="Y8" s="22">
        <f t="shared" si="4"/>
        <v>1.0967593007597669</v>
      </c>
      <c r="Z8" s="22">
        <f t="shared" si="5"/>
        <v>1.2394225174220508</v>
      </c>
      <c r="AA8" s="23">
        <f t="shared" si="6"/>
        <v>1.0896261399266527</v>
      </c>
      <c r="AB8" s="23">
        <f t="shared" si="7"/>
        <v>1.246555678255165</v>
      </c>
      <c r="AC8" s="22">
        <f t="shared" si="8"/>
        <v>4.3643965431500691</v>
      </c>
      <c r="AD8" s="22">
        <f t="shared" si="9"/>
        <v>4.8196943659408413</v>
      </c>
      <c r="AE8" s="23">
        <f t="shared" si="10"/>
        <v>4.3416316520105305</v>
      </c>
      <c r="AF8" s="23">
        <f t="shared" si="11"/>
        <v>4.8424592570803799</v>
      </c>
    </row>
    <row r="9" spans="1:32" x14ac:dyDescent="0.3">
      <c r="A9" s="24" t="s">
        <v>138</v>
      </c>
      <c r="B9" s="25" t="s">
        <v>6</v>
      </c>
      <c r="C9" s="25" t="s">
        <v>119</v>
      </c>
      <c r="D9" s="26">
        <v>1</v>
      </c>
      <c r="E9" s="27">
        <v>8.84</v>
      </c>
      <c r="F9" s="27">
        <v>0.21</v>
      </c>
      <c r="G9" s="27">
        <v>12.3</v>
      </c>
      <c r="H9" s="27">
        <v>0.25</v>
      </c>
      <c r="I9" s="28"/>
      <c r="J9" s="28"/>
      <c r="K9" s="29">
        <v>10</v>
      </c>
      <c r="L9" s="29"/>
      <c r="M9" s="29"/>
      <c r="N9" s="29"/>
      <c r="O9" s="26" t="s">
        <v>120</v>
      </c>
      <c r="P9" s="29"/>
      <c r="Q9" s="19" t="str">
        <f t="shared" si="0"/>
        <v>CLIA</v>
      </c>
      <c r="R9" s="20">
        <f t="shared" si="1"/>
        <v>10</v>
      </c>
      <c r="S9" s="21">
        <f t="shared" si="2"/>
        <v>3.3333333333333335</v>
      </c>
      <c r="T9" s="21" t="str">
        <f t="shared" si="3"/>
        <v/>
      </c>
      <c r="Y9" s="22">
        <f t="shared" si="4"/>
        <v>8.2099999999999991</v>
      </c>
      <c r="Z9" s="22">
        <f t="shared" si="5"/>
        <v>9.4700000000000006</v>
      </c>
      <c r="AA9" s="23">
        <f t="shared" si="6"/>
        <v>8.1469999999999985</v>
      </c>
      <c r="AB9" s="23">
        <f t="shared" si="7"/>
        <v>9.5330000000000013</v>
      </c>
      <c r="AC9" s="22">
        <f t="shared" si="8"/>
        <v>11.55</v>
      </c>
      <c r="AD9" s="22">
        <f t="shared" si="9"/>
        <v>13.05</v>
      </c>
      <c r="AE9" s="23">
        <f t="shared" si="10"/>
        <v>11.475000000000001</v>
      </c>
      <c r="AF9" s="23">
        <f t="shared" si="11"/>
        <v>13.125</v>
      </c>
    </row>
    <row r="10" spans="1:32" x14ac:dyDescent="0.3">
      <c r="A10" s="24" t="s">
        <v>354</v>
      </c>
      <c r="B10" s="25" t="s">
        <v>352</v>
      </c>
      <c r="C10" s="25" t="s">
        <v>355</v>
      </c>
      <c r="D10" s="26">
        <v>0</v>
      </c>
      <c r="E10" s="27">
        <v>322.04545454545456</v>
      </c>
      <c r="F10" s="27">
        <v>11.247130028780566</v>
      </c>
      <c r="G10" s="27">
        <v>193</v>
      </c>
      <c r="H10" s="27">
        <v>6.4102191141106166</v>
      </c>
      <c r="I10" s="28"/>
      <c r="J10" s="28"/>
      <c r="K10" s="29"/>
      <c r="L10" s="29"/>
      <c r="M10" s="29"/>
      <c r="N10" s="29"/>
      <c r="O10" s="26" t="s">
        <v>120</v>
      </c>
      <c r="P10" s="29"/>
      <c r="Q10" s="19" t="str">
        <f t="shared" si="0"/>
        <v>-</v>
      </c>
      <c r="R10" s="20" t="str">
        <f t="shared" si="1"/>
        <v/>
      </c>
      <c r="S10" s="21" t="str">
        <f t="shared" si="2"/>
        <v/>
      </c>
      <c r="T10" s="21" t="str">
        <f t="shared" si="3"/>
        <v/>
      </c>
      <c r="Y10" s="22">
        <f t="shared" si="4"/>
        <v>288.30406445911285</v>
      </c>
      <c r="Z10" s="22">
        <f t="shared" si="5"/>
        <v>355.78684463179627</v>
      </c>
      <c r="AA10" s="23">
        <f t="shared" si="6"/>
        <v>284.92992545047866</v>
      </c>
      <c r="AB10" s="23">
        <f t="shared" si="7"/>
        <v>359.16098364043046</v>
      </c>
      <c r="AC10" s="22">
        <f t="shared" si="8"/>
        <v>173.76934265766815</v>
      </c>
      <c r="AD10" s="22">
        <f t="shared" si="9"/>
        <v>212.23065734233185</v>
      </c>
      <c r="AE10" s="23">
        <f t="shared" si="10"/>
        <v>171.84627692343497</v>
      </c>
      <c r="AF10" s="23">
        <f t="shared" si="11"/>
        <v>214.15372307656503</v>
      </c>
    </row>
    <row r="11" spans="1:32" x14ac:dyDescent="0.3">
      <c r="A11" s="24" t="s">
        <v>126</v>
      </c>
      <c r="B11" s="25" t="s">
        <v>6</v>
      </c>
      <c r="C11" s="25" t="s">
        <v>119</v>
      </c>
      <c r="D11" s="26">
        <v>0</v>
      </c>
      <c r="E11" s="27">
        <v>236.36363636363637</v>
      </c>
      <c r="F11" s="27">
        <v>4.8198967788405698</v>
      </c>
      <c r="G11" s="27">
        <v>87</v>
      </c>
      <c r="H11" s="27">
        <v>2.5936986577612919</v>
      </c>
      <c r="I11" s="28"/>
      <c r="J11" s="28"/>
      <c r="K11" s="29">
        <v>10</v>
      </c>
      <c r="L11" s="29"/>
      <c r="M11" s="29"/>
      <c r="N11" s="29"/>
      <c r="O11" s="26" t="s">
        <v>120</v>
      </c>
      <c r="P11" s="29"/>
      <c r="Q11" s="19" t="str">
        <f t="shared" si="0"/>
        <v>CLIA</v>
      </c>
      <c r="R11" s="20">
        <f t="shared" si="1"/>
        <v>10</v>
      </c>
      <c r="S11" s="21">
        <f t="shared" si="2"/>
        <v>3.3333333333333335</v>
      </c>
      <c r="T11" s="21" t="str">
        <f t="shared" si="3"/>
        <v/>
      </c>
      <c r="Y11" s="22">
        <f t="shared" si="4"/>
        <v>221.90394602711467</v>
      </c>
      <c r="Z11" s="22">
        <f t="shared" si="5"/>
        <v>250.82332670015808</v>
      </c>
      <c r="AA11" s="23">
        <f t="shared" si="6"/>
        <v>220.45797699346249</v>
      </c>
      <c r="AB11" s="23">
        <f t="shared" si="7"/>
        <v>252.26929573381025</v>
      </c>
      <c r="AC11" s="22">
        <f t="shared" si="8"/>
        <v>79.218904026716132</v>
      </c>
      <c r="AD11" s="22">
        <f t="shared" si="9"/>
        <v>94.781095973283868</v>
      </c>
      <c r="AE11" s="23">
        <f t="shared" si="10"/>
        <v>78.440794429387751</v>
      </c>
      <c r="AF11" s="23">
        <f t="shared" si="11"/>
        <v>95.559205570612249</v>
      </c>
    </row>
    <row r="12" spans="1:32" x14ac:dyDescent="0.3">
      <c r="A12" s="24" t="s">
        <v>127</v>
      </c>
      <c r="B12" s="25" t="s">
        <v>6</v>
      </c>
      <c r="C12" s="25" t="s">
        <v>119</v>
      </c>
      <c r="D12" s="26">
        <v>0</v>
      </c>
      <c r="E12" s="27">
        <v>78.227272727272734</v>
      </c>
      <c r="F12" s="27">
        <v>1.7563344623965145</v>
      </c>
      <c r="G12" s="27">
        <v>27.772727272727273</v>
      </c>
      <c r="H12" s="27">
        <v>0.66958726648437417</v>
      </c>
      <c r="I12" s="28"/>
      <c r="J12" s="28"/>
      <c r="K12" s="29">
        <v>30</v>
      </c>
      <c r="L12" s="29"/>
      <c r="M12" s="29"/>
      <c r="N12" s="29"/>
      <c r="O12" s="26" t="s">
        <v>120</v>
      </c>
      <c r="P12" s="29"/>
      <c r="Q12" s="19" t="str">
        <f t="shared" si="0"/>
        <v>CLIA</v>
      </c>
      <c r="R12" s="20">
        <f t="shared" si="1"/>
        <v>30</v>
      </c>
      <c r="S12" s="21">
        <f t="shared" si="2"/>
        <v>10</v>
      </c>
      <c r="T12" s="21" t="str">
        <f t="shared" si="3"/>
        <v/>
      </c>
      <c r="Y12" s="22">
        <f t="shared" si="4"/>
        <v>72.958269340083191</v>
      </c>
      <c r="Z12" s="22">
        <f t="shared" si="5"/>
        <v>83.496276114462276</v>
      </c>
      <c r="AA12" s="23">
        <f t="shared" si="6"/>
        <v>72.431369001364232</v>
      </c>
      <c r="AB12" s="23">
        <f t="shared" si="7"/>
        <v>84.023176453181236</v>
      </c>
      <c r="AC12" s="22">
        <f t="shared" si="8"/>
        <v>25.763965473274151</v>
      </c>
      <c r="AD12" s="22">
        <f t="shared" si="9"/>
        <v>29.781489072180396</v>
      </c>
      <c r="AE12" s="23">
        <f t="shared" si="10"/>
        <v>25.56308929332884</v>
      </c>
      <c r="AF12" s="23">
        <f t="shared" si="11"/>
        <v>29.982365252125707</v>
      </c>
    </row>
    <row r="13" spans="1:32" x14ac:dyDescent="0.3">
      <c r="A13" s="24" t="s">
        <v>124</v>
      </c>
      <c r="B13" s="25" t="s">
        <v>6</v>
      </c>
      <c r="C13" s="25" t="s">
        <v>119</v>
      </c>
      <c r="D13" s="26">
        <v>2</v>
      </c>
      <c r="E13" s="27">
        <v>2.747727272727273</v>
      </c>
      <c r="F13" s="27">
        <v>6.0597916119422182E-2</v>
      </c>
      <c r="G13" s="27">
        <v>6.3100000000000014</v>
      </c>
      <c r="H13" s="27">
        <v>9.793318687201541E-2</v>
      </c>
      <c r="I13" s="28"/>
      <c r="J13" s="28"/>
      <c r="K13" s="29">
        <v>15</v>
      </c>
      <c r="L13" s="29"/>
      <c r="M13" s="29"/>
      <c r="N13" s="29"/>
      <c r="O13" s="26" t="s">
        <v>120</v>
      </c>
      <c r="P13" s="29"/>
      <c r="Q13" s="19" t="str">
        <f t="shared" si="0"/>
        <v>CLIA</v>
      </c>
      <c r="R13" s="20">
        <f t="shared" si="1"/>
        <v>15</v>
      </c>
      <c r="S13" s="21">
        <f t="shared" si="2"/>
        <v>5</v>
      </c>
      <c r="T13" s="21" t="str">
        <f t="shared" si="3"/>
        <v/>
      </c>
      <c r="Y13" s="22">
        <f t="shared" si="4"/>
        <v>2.5659335243690062</v>
      </c>
      <c r="Z13" s="22">
        <f t="shared" si="5"/>
        <v>2.9295210210855398</v>
      </c>
      <c r="AA13" s="23">
        <f t="shared" si="6"/>
        <v>2.5477541495331795</v>
      </c>
      <c r="AB13" s="23">
        <f t="shared" si="7"/>
        <v>2.9477003959213666</v>
      </c>
      <c r="AC13" s="22">
        <f t="shared" si="8"/>
        <v>6.0162004393839554</v>
      </c>
      <c r="AD13" s="22">
        <f t="shared" si="9"/>
        <v>6.6037995606160473</v>
      </c>
      <c r="AE13" s="23">
        <f t="shared" si="10"/>
        <v>5.9868204833223508</v>
      </c>
      <c r="AF13" s="23">
        <f t="shared" si="11"/>
        <v>6.6331795166776519</v>
      </c>
    </row>
    <row r="14" spans="1:32" x14ac:dyDescent="0.3">
      <c r="A14" s="24" t="s">
        <v>356</v>
      </c>
      <c r="B14" s="25" t="s">
        <v>352</v>
      </c>
      <c r="C14" s="25" t="s">
        <v>355</v>
      </c>
      <c r="D14" s="26">
        <v>0</v>
      </c>
      <c r="E14" s="27">
        <v>230.77272727272728</v>
      </c>
      <c r="F14" s="27">
        <v>1.8812910987795342</v>
      </c>
      <c r="G14" s="27">
        <v>68.727272727272734</v>
      </c>
      <c r="H14" s="27">
        <v>1.0946904162538449</v>
      </c>
      <c r="I14" s="28"/>
      <c r="J14" s="28"/>
      <c r="K14" s="29"/>
      <c r="L14" s="29"/>
      <c r="M14" s="29"/>
      <c r="N14" s="29"/>
      <c r="O14" s="26" t="s">
        <v>120</v>
      </c>
      <c r="P14" s="29"/>
      <c r="Q14" s="19" t="str">
        <f t="shared" si="0"/>
        <v>-</v>
      </c>
      <c r="R14" s="20" t="str">
        <f t="shared" si="1"/>
        <v/>
      </c>
      <c r="S14" s="21" t="str">
        <f t="shared" si="2"/>
        <v/>
      </c>
      <c r="T14" s="21" t="str">
        <f t="shared" si="3"/>
        <v/>
      </c>
      <c r="Y14" s="22">
        <f t="shared" si="4"/>
        <v>225.12885397638868</v>
      </c>
      <c r="Z14" s="22">
        <f t="shared" si="5"/>
        <v>236.41660056906588</v>
      </c>
      <c r="AA14" s="23">
        <f t="shared" si="6"/>
        <v>224.56446664675482</v>
      </c>
      <c r="AB14" s="23">
        <f t="shared" si="7"/>
        <v>236.98098789869974</v>
      </c>
      <c r="AC14" s="22">
        <f t="shared" si="8"/>
        <v>65.443201478511199</v>
      </c>
      <c r="AD14" s="22">
        <f t="shared" si="9"/>
        <v>72.011343976034269</v>
      </c>
      <c r="AE14" s="23">
        <f t="shared" si="10"/>
        <v>65.114794353635048</v>
      </c>
      <c r="AF14" s="23">
        <f t="shared" si="11"/>
        <v>72.339751100910419</v>
      </c>
    </row>
    <row r="15" spans="1:32" x14ac:dyDescent="0.3">
      <c r="A15" s="24" t="s">
        <v>139</v>
      </c>
      <c r="B15" s="25" t="s">
        <v>6</v>
      </c>
      <c r="C15" s="25" t="s">
        <v>119</v>
      </c>
      <c r="D15" s="26">
        <v>1</v>
      </c>
      <c r="E15" s="27">
        <v>3.61</v>
      </c>
      <c r="F15" s="27">
        <v>0.08</v>
      </c>
      <c r="G15" s="27">
        <v>7.3</v>
      </c>
      <c r="H15" s="27">
        <v>7.3894049682720786E-2</v>
      </c>
      <c r="I15" s="28"/>
      <c r="J15" s="28"/>
      <c r="K15" s="29">
        <v>11</v>
      </c>
      <c r="L15" s="29"/>
      <c r="M15" s="29"/>
      <c r="N15" s="29"/>
      <c r="O15" s="26" t="s">
        <v>120</v>
      </c>
      <c r="P15" s="29"/>
      <c r="Q15" s="19" t="str">
        <f t="shared" si="0"/>
        <v>CLIA</v>
      </c>
      <c r="R15" s="20">
        <f t="shared" si="1"/>
        <v>11</v>
      </c>
      <c r="S15" s="21">
        <f t="shared" si="2"/>
        <v>3.6666666666666665</v>
      </c>
      <c r="T15" s="21" t="str">
        <f t="shared" si="3"/>
        <v/>
      </c>
      <c r="Y15" s="22">
        <f t="shared" si="4"/>
        <v>3.37</v>
      </c>
      <c r="Z15" s="22">
        <f t="shared" si="5"/>
        <v>3.8499999999999996</v>
      </c>
      <c r="AA15" s="23">
        <f t="shared" si="6"/>
        <v>3.3460000000000001</v>
      </c>
      <c r="AB15" s="23">
        <f t="shared" si="7"/>
        <v>3.8739999999999997</v>
      </c>
      <c r="AC15" s="22">
        <f t="shared" si="8"/>
        <v>7.0783178509518372</v>
      </c>
      <c r="AD15" s="22">
        <f t="shared" si="9"/>
        <v>7.5216821490481625</v>
      </c>
      <c r="AE15" s="23">
        <f t="shared" si="10"/>
        <v>7.0561496360470208</v>
      </c>
      <c r="AF15" s="23">
        <f t="shared" si="11"/>
        <v>7.5438503639529788</v>
      </c>
    </row>
    <row r="16" spans="1:32" x14ac:dyDescent="0.3">
      <c r="A16" s="24" t="s">
        <v>118</v>
      </c>
      <c r="B16" s="25" t="s">
        <v>6</v>
      </c>
      <c r="C16" s="25" t="s">
        <v>119</v>
      </c>
      <c r="D16" s="26">
        <v>0</v>
      </c>
      <c r="E16" s="27">
        <v>87.1</v>
      </c>
      <c r="F16" s="27">
        <v>1.0285189544531603</v>
      </c>
      <c r="G16" s="27">
        <v>285.63636363636363</v>
      </c>
      <c r="H16" s="27">
        <v>3.351328834757592</v>
      </c>
      <c r="I16" s="28"/>
      <c r="J16" s="28"/>
      <c r="K16" s="29">
        <v>10</v>
      </c>
      <c r="L16" s="29"/>
      <c r="M16" s="29"/>
      <c r="N16" s="29"/>
      <c r="O16" s="26" t="s">
        <v>120</v>
      </c>
      <c r="P16" s="29"/>
      <c r="Q16" s="19" t="str">
        <f t="shared" si="0"/>
        <v>CLIA</v>
      </c>
      <c r="R16" s="20">
        <f t="shared" si="1"/>
        <v>10</v>
      </c>
      <c r="S16" s="21">
        <f t="shared" si="2"/>
        <v>3.3333333333333335</v>
      </c>
      <c r="T16" s="21" t="str">
        <f t="shared" si="3"/>
        <v/>
      </c>
      <c r="Y16" s="22">
        <f t="shared" si="4"/>
        <v>84.014443136640509</v>
      </c>
      <c r="Z16" s="22">
        <f t="shared" si="5"/>
        <v>90.18555686335948</v>
      </c>
      <c r="AA16" s="23">
        <f t="shared" si="6"/>
        <v>83.705887450304559</v>
      </c>
      <c r="AB16" s="23">
        <f t="shared" si="7"/>
        <v>90.49411254969543</v>
      </c>
      <c r="AC16" s="22">
        <f t="shared" si="8"/>
        <v>275.58237713209087</v>
      </c>
      <c r="AD16" s="22">
        <f t="shared" si="9"/>
        <v>295.69035014063638</v>
      </c>
      <c r="AE16" s="23">
        <f t="shared" si="10"/>
        <v>274.57697848166362</v>
      </c>
      <c r="AF16" s="23">
        <f t="shared" si="11"/>
        <v>296.69574879106364</v>
      </c>
    </row>
    <row r="17" spans="1:32" x14ac:dyDescent="0.3">
      <c r="A17" s="24" t="s">
        <v>357</v>
      </c>
      <c r="B17" s="25" t="s">
        <v>352</v>
      </c>
      <c r="C17" s="25" t="s">
        <v>358</v>
      </c>
      <c r="D17" s="26">
        <v>1</v>
      </c>
      <c r="E17" s="27">
        <v>5.0704545454545453</v>
      </c>
      <c r="F17" s="27">
        <v>9.692908714046726E-2</v>
      </c>
      <c r="G17" s="27">
        <v>10.014545454545454</v>
      </c>
      <c r="H17" s="27">
        <v>0.12694763676153567</v>
      </c>
      <c r="I17" s="28"/>
      <c r="J17" s="28"/>
      <c r="K17" s="29"/>
      <c r="L17" s="29"/>
      <c r="M17" s="29"/>
      <c r="N17" s="29"/>
      <c r="O17" s="26" t="s">
        <v>120</v>
      </c>
      <c r="P17" s="29"/>
      <c r="Q17" s="19" t="str">
        <f t="shared" si="0"/>
        <v>-</v>
      </c>
      <c r="R17" s="20" t="str">
        <f t="shared" si="1"/>
        <v/>
      </c>
      <c r="S17" s="21" t="str">
        <f t="shared" si="2"/>
        <v/>
      </c>
      <c r="T17" s="21" t="str">
        <f t="shared" si="3"/>
        <v/>
      </c>
      <c r="Y17" s="22">
        <f t="shared" si="4"/>
        <v>4.7796672840331436</v>
      </c>
      <c r="Z17" s="22">
        <f t="shared" si="5"/>
        <v>5.3612418068759471</v>
      </c>
      <c r="AA17" s="23">
        <f t="shared" si="6"/>
        <v>4.7505885578910032</v>
      </c>
      <c r="AB17" s="23">
        <f t="shared" si="7"/>
        <v>5.3903205330180874</v>
      </c>
      <c r="AC17" s="22">
        <f t="shared" si="8"/>
        <v>9.6337025442608475</v>
      </c>
      <c r="AD17" s="22">
        <f t="shared" si="9"/>
        <v>10.39538836483006</v>
      </c>
      <c r="AE17" s="23">
        <f t="shared" si="10"/>
        <v>9.5956182532323862</v>
      </c>
      <c r="AF17" s="23">
        <f t="shared" si="11"/>
        <v>10.433472655858521</v>
      </c>
    </row>
    <row r="18" spans="1:32" x14ac:dyDescent="0.3">
      <c r="A18" s="24" t="s">
        <v>359</v>
      </c>
      <c r="B18" s="25" t="s">
        <v>352</v>
      </c>
      <c r="C18" s="25" t="s">
        <v>119</v>
      </c>
      <c r="D18" s="26">
        <v>2</v>
      </c>
      <c r="E18" s="27">
        <v>2.14</v>
      </c>
      <c r="F18" s="27">
        <v>0.06</v>
      </c>
      <c r="G18" s="27">
        <v>4.7</v>
      </c>
      <c r="H18" s="27">
        <v>0.18199139476523338</v>
      </c>
      <c r="I18" s="28"/>
      <c r="J18" s="28"/>
      <c r="K18" s="29"/>
      <c r="L18" s="29"/>
      <c r="M18" s="29"/>
      <c r="N18" s="29"/>
      <c r="O18" s="26" t="s">
        <v>120</v>
      </c>
      <c r="P18" s="29"/>
      <c r="Q18" s="19" t="str">
        <f t="shared" si="0"/>
        <v>-</v>
      </c>
      <c r="R18" s="20" t="str">
        <f t="shared" si="1"/>
        <v/>
      </c>
      <c r="S18" s="21" t="str">
        <f t="shared" si="2"/>
        <v/>
      </c>
      <c r="T18" s="21" t="str">
        <f t="shared" si="3"/>
        <v/>
      </c>
      <c r="Y18" s="22">
        <f t="shared" si="4"/>
        <v>1.9600000000000002</v>
      </c>
      <c r="Z18" s="22">
        <f t="shared" si="5"/>
        <v>2.3200000000000003</v>
      </c>
      <c r="AA18" s="23">
        <f t="shared" si="6"/>
        <v>1.9420000000000002</v>
      </c>
      <c r="AB18" s="23">
        <f t="shared" si="7"/>
        <v>2.3380000000000005</v>
      </c>
      <c r="AC18" s="22">
        <f t="shared" si="8"/>
        <v>4.1540258157043004</v>
      </c>
      <c r="AD18" s="22">
        <f t="shared" si="9"/>
        <v>5.2459741842956999</v>
      </c>
      <c r="AE18" s="23">
        <f t="shared" si="10"/>
        <v>4.0994283972747301</v>
      </c>
      <c r="AF18" s="23">
        <f t="shared" si="11"/>
        <v>5.3005716027252703</v>
      </c>
    </row>
    <row r="19" spans="1:32" x14ac:dyDescent="0.3">
      <c r="A19" s="24" t="s">
        <v>135</v>
      </c>
      <c r="B19" s="25" t="s">
        <v>6</v>
      </c>
      <c r="C19" s="25" t="s">
        <v>136</v>
      </c>
      <c r="D19" s="26">
        <v>1</v>
      </c>
      <c r="E19" s="27">
        <v>7.02</v>
      </c>
      <c r="F19" s="27">
        <v>0.11621744062959535</v>
      </c>
      <c r="G19" s="27">
        <v>4.5318181818181813</v>
      </c>
      <c r="H19" s="27">
        <v>8.1944347169635987E-2</v>
      </c>
      <c r="I19" s="28"/>
      <c r="J19" s="28"/>
      <c r="K19" s="29">
        <v>10</v>
      </c>
      <c r="L19" s="29"/>
      <c r="M19" s="29"/>
      <c r="N19" s="29"/>
      <c r="O19" s="26" t="s">
        <v>120</v>
      </c>
      <c r="P19" s="29"/>
      <c r="Q19" s="19" t="str">
        <f t="shared" si="0"/>
        <v>CLIA</v>
      </c>
      <c r="R19" s="20">
        <f t="shared" si="1"/>
        <v>10</v>
      </c>
      <c r="S19" s="21">
        <f t="shared" si="2"/>
        <v>3.3333333333333335</v>
      </c>
      <c r="T19" s="21" t="str">
        <f t="shared" si="3"/>
        <v/>
      </c>
      <c r="Y19" s="22">
        <f t="shared" si="4"/>
        <v>6.6713476781112133</v>
      </c>
      <c r="Z19" s="22">
        <f t="shared" si="5"/>
        <v>7.3686523218887858</v>
      </c>
      <c r="AA19" s="23">
        <f t="shared" si="6"/>
        <v>6.6364824459223346</v>
      </c>
      <c r="AB19" s="23">
        <f t="shared" si="7"/>
        <v>7.4035175540776645</v>
      </c>
      <c r="AC19" s="22">
        <f t="shared" si="8"/>
        <v>4.2859851403092737</v>
      </c>
      <c r="AD19" s="22">
        <f t="shared" si="9"/>
        <v>4.7776512233270889</v>
      </c>
      <c r="AE19" s="23">
        <f t="shared" si="10"/>
        <v>4.2614018361583827</v>
      </c>
      <c r="AF19" s="23">
        <f t="shared" si="11"/>
        <v>4.8022345274779799</v>
      </c>
    </row>
    <row r="20" spans="1:32" x14ac:dyDescent="0.3">
      <c r="A20" s="24" t="s">
        <v>128</v>
      </c>
      <c r="B20" s="25" t="s">
        <v>6</v>
      </c>
      <c r="C20" s="25" t="s">
        <v>119</v>
      </c>
      <c r="D20" s="26">
        <v>0</v>
      </c>
      <c r="E20" s="27">
        <v>162</v>
      </c>
      <c r="F20" s="27">
        <v>3.08</v>
      </c>
      <c r="G20" s="27">
        <v>82.7</v>
      </c>
      <c r="H20" s="27">
        <v>2.6</v>
      </c>
      <c r="I20" s="28"/>
      <c r="J20" s="28"/>
      <c r="K20" s="29">
        <v>25</v>
      </c>
      <c r="L20" s="29"/>
      <c r="M20" s="29"/>
      <c r="N20" s="29"/>
      <c r="O20" s="26" t="s">
        <v>120</v>
      </c>
      <c r="P20" s="29"/>
      <c r="Q20" s="19" t="str">
        <f t="shared" si="0"/>
        <v>CLIA</v>
      </c>
      <c r="R20" s="20">
        <f t="shared" si="1"/>
        <v>25</v>
      </c>
      <c r="S20" s="21">
        <f t="shared" si="2"/>
        <v>8.3333333333333339</v>
      </c>
      <c r="T20" s="21" t="str">
        <f t="shared" si="3"/>
        <v/>
      </c>
      <c r="Y20" s="22">
        <f t="shared" si="4"/>
        <v>152.76</v>
      </c>
      <c r="Z20" s="22">
        <f t="shared" si="5"/>
        <v>171.24</v>
      </c>
      <c r="AA20" s="23">
        <f t="shared" si="6"/>
        <v>151.83599999999998</v>
      </c>
      <c r="AB20" s="23">
        <f t="shared" si="7"/>
        <v>172.16400000000002</v>
      </c>
      <c r="AC20" s="22">
        <f t="shared" si="8"/>
        <v>74.900000000000006</v>
      </c>
      <c r="AD20" s="22">
        <f t="shared" si="9"/>
        <v>90.5</v>
      </c>
      <c r="AE20" s="23">
        <f t="shared" si="10"/>
        <v>74.12</v>
      </c>
      <c r="AF20" s="23">
        <f t="shared" si="11"/>
        <v>91.28</v>
      </c>
    </row>
    <row r="21" spans="1:32" x14ac:dyDescent="0.3">
      <c r="A21" s="24" t="s">
        <v>122</v>
      </c>
      <c r="B21" s="25" t="s">
        <v>6</v>
      </c>
      <c r="C21" s="25" t="s">
        <v>119</v>
      </c>
      <c r="D21" s="26">
        <v>0</v>
      </c>
      <c r="E21" s="27">
        <v>33.18181818181818</v>
      </c>
      <c r="F21" s="27">
        <v>1.1396057645963793</v>
      </c>
      <c r="G21" s="27">
        <v>97.7</v>
      </c>
      <c r="H21" s="27">
        <v>3.2</v>
      </c>
      <c r="I21" s="28"/>
      <c r="J21" s="28"/>
      <c r="K21" s="29">
        <v>9</v>
      </c>
      <c r="L21" s="29"/>
      <c r="M21" s="29"/>
      <c r="N21" s="29"/>
      <c r="O21" s="26" t="s">
        <v>120</v>
      </c>
      <c r="P21" s="29"/>
      <c r="Q21" s="19" t="str">
        <f t="shared" si="0"/>
        <v>CLIA</v>
      </c>
      <c r="R21" s="20">
        <f t="shared" si="1"/>
        <v>9</v>
      </c>
      <c r="S21" s="21">
        <f t="shared" si="2"/>
        <v>3</v>
      </c>
      <c r="T21" s="21" t="str">
        <f t="shared" si="3"/>
        <v/>
      </c>
      <c r="Y21" s="22">
        <f t="shared" si="4"/>
        <v>29.76300088802904</v>
      </c>
      <c r="Z21" s="22">
        <f t="shared" si="5"/>
        <v>36.600635475607319</v>
      </c>
      <c r="AA21" s="23">
        <f t="shared" si="6"/>
        <v>29.421119158650125</v>
      </c>
      <c r="AB21" s="23">
        <f t="shared" si="7"/>
        <v>36.942517204986231</v>
      </c>
      <c r="AC21" s="22">
        <f t="shared" si="8"/>
        <v>88.1</v>
      </c>
      <c r="AD21" s="22">
        <f t="shared" si="9"/>
        <v>107.30000000000001</v>
      </c>
      <c r="AE21" s="23">
        <f t="shared" si="10"/>
        <v>87.139999999999986</v>
      </c>
      <c r="AF21" s="23">
        <f t="shared" si="11"/>
        <v>108.26000000000002</v>
      </c>
    </row>
    <row r="22" spans="1:32" x14ac:dyDescent="0.3">
      <c r="A22" s="24" t="s">
        <v>144</v>
      </c>
      <c r="B22" s="25" t="s">
        <v>6</v>
      </c>
      <c r="C22" s="25" t="s">
        <v>130</v>
      </c>
      <c r="D22" s="26">
        <v>0</v>
      </c>
      <c r="E22" s="27">
        <v>74.045454545454547</v>
      </c>
      <c r="F22" s="27">
        <v>0.78541907086797746</v>
      </c>
      <c r="G22" s="27">
        <v>479.81818181818181</v>
      </c>
      <c r="H22" s="27">
        <v>3.5114923483323577</v>
      </c>
      <c r="I22" s="28"/>
      <c r="J22" s="28"/>
      <c r="K22" s="29">
        <v>30</v>
      </c>
      <c r="L22" s="29"/>
      <c r="M22" s="29"/>
      <c r="N22" s="29"/>
      <c r="O22" s="26" t="s">
        <v>120</v>
      </c>
      <c r="P22" s="29"/>
      <c r="Q22" s="19" t="str">
        <f t="shared" si="0"/>
        <v>CLIA</v>
      </c>
      <c r="R22" s="20">
        <f t="shared" si="1"/>
        <v>30</v>
      </c>
      <c r="S22" s="21">
        <f t="shared" si="2"/>
        <v>10</v>
      </c>
      <c r="T22" s="21" t="str">
        <f t="shared" si="3"/>
        <v/>
      </c>
      <c r="Y22" s="22">
        <f t="shared" si="4"/>
        <v>71.689197332850611</v>
      </c>
      <c r="Z22" s="22">
        <f t="shared" si="5"/>
        <v>76.401711758058482</v>
      </c>
      <c r="AA22" s="23">
        <f t="shared" si="6"/>
        <v>71.45357161159022</v>
      </c>
      <c r="AB22" s="23">
        <f t="shared" si="7"/>
        <v>76.637337479318873</v>
      </c>
      <c r="AC22" s="22">
        <f t="shared" si="8"/>
        <v>469.28370477318475</v>
      </c>
      <c r="AD22" s="22">
        <f t="shared" si="9"/>
        <v>490.35265886317887</v>
      </c>
      <c r="AE22" s="23">
        <f t="shared" si="10"/>
        <v>468.23025706868503</v>
      </c>
      <c r="AF22" s="23">
        <f t="shared" si="11"/>
        <v>491.40610656767859</v>
      </c>
    </row>
    <row r="23" spans="1:32" x14ac:dyDescent="0.3">
      <c r="A23" s="24" t="s">
        <v>360</v>
      </c>
      <c r="B23" s="25" t="s">
        <v>352</v>
      </c>
      <c r="C23" s="25" t="s">
        <v>130</v>
      </c>
      <c r="D23" s="26">
        <v>0</v>
      </c>
      <c r="E23" s="27">
        <v>146</v>
      </c>
      <c r="F23" s="27">
        <v>2.064741604835056</v>
      </c>
      <c r="G23" s="27">
        <v>431.15</v>
      </c>
      <c r="H23" s="27">
        <v>8.156439174051382</v>
      </c>
      <c r="I23" s="28"/>
      <c r="J23" s="28"/>
      <c r="K23" s="29"/>
      <c r="L23" s="29"/>
      <c r="M23" s="29"/>
      <c r="N23" s="29"/>
      <c r="O23" s="26" t="s">
        <v>120</v>
      </c>
      <c r="P23" s="29"/>
      <c r="Q23" s="19" t="str">
        <f t="shared" si="0"/>
        <v>-</v>
      </c>
      <c r="R23" s="20" t="str">
        <f t="shared" si="1"/>
        <v/>
      </c>
      <c r="S23" s="21" t="str">
        <f t="shared" si="2"/>
        <v/>
      </c>
      <c r="T23" s="21" t="str">
        <f t="shared" si="3"/>
        <v/>
      </c>
      <c r="Y23" s="22">
        <f t="shared" si="4"/>
        <v>139.80577518549484</v>
      </c>
      <c r="Z23" s="22">
        <f t="shared" si="5"/>
        <v>152.19422481450516</v>
      </c>
      <c r="AA23" s="23">
        <f t="shared" si="6"/>
        <v>139.18635270404431</v>
      </c>
      <c r="AB23" s="23">
        <f t="shared" si="7"/>
        <v>152.81364729595569</v>
      </c>
      <c r="AC23" s="22">
        <f t="shared" si="8"/>
        <v>406.68068247784583</v>
      </c>
      <c r="AD23" s="22">
        <f t="shared" si="9"/>
        <v>455.61931752215412</v>
      </c>
      <c r="AE23" s="23">
        <f t="shared" si="10"/>
        <v>404.23375072563044</v>
      </c>
      <c r="AF23" s="23">
        <f t="shared" si="11"/>
        <v>458.06624927436951</v>
      </c>
    </row>
    <row r="24" spans="1:32" x14ac:dyDescent="0.3">
      <c r="A24" s="24" t="s">
        <v>132</v>
      </c>
      <c r="B24" s="25" t="s">
        <v>6</v>
      </c>
      <c r="C24" s="25" t="s">
        <v>130</v>
      </c>
      <c r="D24" s="26">
        <v>0</v>
      </c>
      <c r="E24" s="27">
        <v>118.04545454545455</v>
      </c>
      <c r="F24" s="27">
        <v>4.7657235769735129</v>
      </c>
      <c r="G24" s="27">
        <v>436.81818181818181</v>
      </c>
      <c r="H24" s="27">
        <v>10.329289175738719</v>
      </c>
      <c r="I24" s="28"/>
      <c r="J24" s="28"/>
      <c r="K24" s="29">
        <v>30</v>
      </c>
      <c r="L24" s="29"/>
      <c r="M24" s="29"/>
      <c r="N24" s="29"/>
      <c r="O24" s="26" t="s">
        <v>120</v>
      </c>
      <c r="P24" s="29"/>
      <c r="Q24" s="19" t="str">
        <f t="shared" si="0"/>
        <v>CLIA</v>
      </c>
      <c r="R24" s="20">
        <f t="shared" si="1"/>
        <v>30</v>
      </c>
      <c r="S24" s="21">
        <f t="shared" si="2"/>
        <v>10</v>
      </c>
      <c r="T24" s="21" t="str">
        <f t="shared" si="3"/>
        <v/>
      </c>
      <c r="Y24" s="22">
        <f t="shared" si="4"/>
        <v>103.74828381453401</v>
      </c>
      <c r="Z24" s="22">
        <f t="shared" si="5"/>
        <v>132.34262527637509</v>
      </c>
      <c r="AA24" s="23">
        <f t="shared" si="6"/>
        <v>102.31856674144196</v>
      </c>
      <c r="AB24" s="23">
        <f t="shared" si="7"/>
        <v>133.77234234946715</v>
      </c>
      <c r="AC24" s="22">
        <f t="shared" si="8"/>
        <v>405.83031429096565</v>
      </c>
      <c r="AD24" s="22">
        <f t="shared" si="9"/>
        <v>467.80604934539798</v>
      </c>
      <c r="AE24" s="23">
        <f t="shared" si="10"/>
        <v>402.73152753824399</v>
      </c>
      <c r="AF24" s="23">
        <f t="shared" si="11"/>
        <v>470.90483609811963</v>
      </c>
    </row>
    <row r="25" spans="1:32" x14ac:dyDescent="0.3">
      <c r="A25" s="24" t="s">
        <v>133</v>
      </c>
      <c r="B25" s="25" t="s">
        <v>6</v>
      </c>
      <c r="C25" s="25" t="s">
        <v>130</v>
      </c>
      <c r="D25" s="26">
        <v>0</v>
      </c>
      <c r="E25" s="27">
        <v>78.181818181818187</v>
      </c>
      <c r="F25" s="27">
        <v>1.6514456476895405</v>
      </c>
      <c r="G25" s="27">
        <v>149.31818181818181</v>
      </c>
      <c r="H25" s="27">
        <v>3.5724496769324658</v>
      </c>
      <c r="I25" s="28"/>
      <c r="J25" s="28"/>
      <c r="K25" s="29">
        <v>22</v>
      </c>
      <c r="L25" s="29"/>
      <c r="M25" s="29"/>
      <c r="N25" s="29"/>
      <c r="O25" s="26" t="s">
        <v>120</v>
      </c>
      <c r="P25" s="29"/>
      <c r="Q25" s="19" t="str">
        <f t="shared" si="0"/>
        <v>CLIA</v>
      </c>
      <c r="R25" s="20">
        <f t="shared" si="1"/>
        <v>22</v>
      </c>
      <c r="S25" s="21">
        <f t="shared" si="2"/>
        <v>7.333333333333333</v>
      </c>
      <c r="T25" s="21" t="str">
        <f t="shared" si="3"/>
        <v/>
      </c>
      <c r="Y25" s="22">
        <f t="shared" si="4"/>
        <v>73.227481238749561</v>
      </c>
      <c r="Z25" s="22">
        <f t="shared" si="5"/>
        <v>83.136155124886812</v>
      </c>
      <c r="AA25" s="23">
        <f t="shared" si="6"/>
        <v>72.732047544442693</v>
      </c>
      <c r="AB25" s="23">
        <f t="shared" si="7"/>
        <v>83.631588819193681</v>
      </c>
      <c r="AC25" s="22">
        <f t="shared" si="8"/>
        <v>138.60083278738441</v>
      </c>
      <c r="AD25" s="22">
        <f t="shared" si="9"/>
        <v>160.03553084897922</v>
      </c>
      <c r="AE25" s="23">
        <f t="shared" si="10"/>
        <v>137.52909788430466</v>
      </c>
      <c r="AF25" s="23">
        <f t="shared" si="11"/>
        <v>161.10726575205896</v>
      </c>
    </row>
    <row r="26" spans="1:32" x14ac:dyDescent="0.3">
      <c r="A26" s="24" t="s">
        <v>361</v>
      </c>
      <c r="B26" s="25" t="s">
        <v>352</v>
      </c>
      <c r="C26" s="25" t="s">
        <v>130</v>
      </c>
      <c r="D26" s="26">
        <v>0</v>
      </c>
      <c r="E26" s="27">
        <v>159.09090909090909</v>
      </c>
      <c r="F26" s="27">
        <v>4.9943691236954981</v>
      </c>
      <c r="G26" s="27">
        <v>378.63636363636363</v>
      </c>
      <c r="H26" s="27">
        <v>10.155810940922866</v>
      </c>
      <c r="I26" s="28"/>
      <c r="J26" s="28"/>
      <c r="K26" s="29"/>
      <c r="L26" s="29"/>
      <c r="M26" s="29"/>
      <c r="N26" s="29"/>
      <c r="O26" s="26" t="s">
        <v>120</v>
      </c>
      <c r="P26" s="29"/>
      <c r="Q26" s="19" t="str">
        <f t="shared" si="0"/>
        <v>-</v>
      </c>
      <c r="R26" s="20" t="str">
        <f t="shared" si="1"/>
        <v/>
      </c>
      <c r="S26" s="21" t="str">
        <f t="shared" si="2"/>
        <v/>
      </c>
      <c r="T26" s="21" t="str">
        <f t="shared" si="3"/>
        <v/>
      </c>
      <c r="Y26" s="22">
        <f t="shared" si="4"/>
        <v>144.10780171982259</v>
      </c>
      <c r="Z26" s="22">
        <f t="shared" si="5"/>
        <v>174.0740164619956</v>
      </c>
      <c r="AA26" s="23">
        <f t="shared" si="6"/>
        <v>142.60949098271394</v>
      </c>
      <c r="AB26" s="23">
        <f t="shared" si="7"/>
        <v>175.57232719910425</v>
      </c>
      <c r="AC26" s="22">
        <f t="shared" si="8"/>
        <v>348.16893081359501</v>
      </c>
      <c r="AD26" s="22">
        <f t="shared" si="9"/>
        <v>409.10379645913224</v>
      </c>
      <c r="AE26" s="23">
        <f t="shared" si="10"/>
        <v>345.12218753131816</v>
      </c>
      <c r="AF26" s="23">
        <f t="shared" si="11"/>
        <v>412.15053974140909</v>
      </c>
    </row>
    <row r="27" spans="1:32" x14ac:dyDescent="0.3">
      <c r="A27" s="24" t="s">
        <v>362</v>
      </c>
      <c r="B27" s="25" t="s">
        <v>352</v>
      </c>
      <c r="C27" s="25" t="s">
        <v>130</v>
      </c>
      <c r="D27" s="26">
        <v>0</v>
      </c>
      <c r="E27" s="27">
        <v>57.863636363636367</v>
      </c>
      <c r="F27" s="27">
        <v>1.2069423999139135</v>
      </c>
      <c r="G27" s="27">
        <v>81.772727272727266</v>
      </c>
      <c r="H27" s="27">
        <v>1.8812910987795346</v>
      </c>
      <c r="I27" s="28"/>
      <c r="J27" s="28"/>
      <c r="K27" s="29"/>
      <c r="L27" s="29"/>
      <c r="M27" s="29"/>
      <c r="N27" s="29"/>
      <c r="O27" s="26" t="s">
        <v>120</v>
      </c>
      <c r="P27" s="29"/>
      <c r="Q27" s="19" t="str">
        <f t="shared" si="0"/>
        <v>-</v>
      </c>
      <c r="R27" s="20" t="str">
        <f t="shared" si="1"/>
        <v/>
      </c>
      <c r="S27" s="21" t="str">
        <f t="shared" si="2"/>
        <v/>
      </c>
      <c r="T27" s="21" t="str">
        <f t="shared" si="3"/>
        <v/>
      </c>
      <c r="Y27" s="22">
        <f t="shared" si="4"/>
        <v>54.242809163894627</v>
      </c>
      <c r="Z27" s="22">
        <f t="shared" si="5"/>
        <v>61.484463563378107</v>
      </c>
      <c r="AA27" s="23">
        <f t="shared" si="6"/>
        <v>53.880726443920452</v>
      </c>
      <c r="AB27" s="23">
        <f t="shared" si="7"/>
        <v>61.846546283352282</v>
      </c>
      <c r="AC27" s="22">
        <f t="shared" si="8"/>
        <v>76.128853976388669</v>
      </c>
      <c r="AD27" s="22">
        <f t="shared" si="9"/>
        <v>87.416600569065864</v>
      </c>
      <c r="AE27" s="23">
        <f t="shared" si="10"/>
        <v>75.564466646754809</v>
      </c>
      <c r="AF27" s="23">
        <f t="shared" si="11"/>
        <v>87.980987898699723</v>
      </c>
    </row>
    <row r="28" spans="1:32" x14ac:dyDescent="0.3">
      <c r="A28" s="24" t="s">
        <v>129</v>
      </c>
      <c r="B28" s="25" t="s">
        <v>6</v>
      </c>
      <c r="C28" s="25" t="s">
        <v>130</v>
      </c>
      <c r="D28" s="26">
        <v>0</v>
      </c>
      <c r="E28" s="27">
        <v>46.5</v>
      </c>
      <c r="F28" s="27">
        <v>1.0578504710249077</v>
      </c>
      <c r="G28" s="27">
        <v>212.90909090909091</v>
      </c>
      <c r="H28" s="27">
        <v>3.6169938661959558</v>
      </c>
      <c r="I28" s="28"/>
      <c r="J28" s="28"/>
      <c r="K28" s="29">
        <v>20</v>
      </c>
      <c r="L28" s="29"/>
      <c r="M28" s="29"/>
      <c r="N28" s="29"/>
      <c r="O28" s="26" t="s">
        <v>120</v>
      </c>
      <c r="P28" s="29"/>
      <c r="Q28" s="19" t="str">
        <f t="shared" si="0"/>
        <v>CLIA</v>
      </c>
      <c r="R28" s="20">
        <f t="shared" si="1"/>
        <v>20</v>
      </c>
      <c r="S28" s="21">
        <f t="shared" si="2"/>
        <v>6.666666666666667</v>
      </c>
      <c r="T28" s="21" t="str">
        <f t="shared" si="3"/>
        <v/>
      </c>
      <c r="Y28" s="22">
        <f t="shared" si="4"/>
        <v>43.326448586925274</v>
      </c>
      <c r="Z28" s="22">
        <f t="shared" si="5"/>
        <v>49.673551413074726</v>
      </c>
      <c r="AA28" s="23">
        <f t="shared" si="6"/>
        <v>43.0090934456178</v>
      </c>
      <c r="AB28" s="23">
        <f t="shared" si="7"/>
        <v>49.9909065543822</v>
      </c>
      <c r="AC28" s="22">
        <f t="shared" si="8"/>
        <v>202.05810931050303</v>
      </c>
      <c r="AD28" s="22">
        <f t="shared" si="9"/>
        <v>223.76007250767879</v>
      </c>
      <c r="AE28" s="23">
        <f t="shared" si="10"/>
        <v>200.97301115064423</v>
      </c>
      <c r="AF28" s="23">
        <f t="shared" si="11"/>
        <v>224.84517066753759</v>
      </c>
    </row>
    <row r="29" spans="1:32" x14ac:dyDescent="0.3">
      <c r="A29" s="24" t="s">
        <v>131</v>
      </c>
      <c r="B29" s="25" t="s">
        <v>6</v>
      </c>
      <c r="C29" s="25" t="s">
        <v>130</v>
      </c>
      <c r="D29" s="26">
        <v>0</v>
      </c>
      <c r="E29" s="27">
        <v>32.31818181818182</v>
      </c>
      <c r="F29" s="27">
        <v>1.4601488390005424</v>
      </c>
      <c r="G29" s="27">
        <v>105.41666666666667</v>
      </c>
      <c r="H29" s="27">
        <v>2.5644470922381863</v>
      </c>
      <c r="I29" s="28"/>
      <c r="J29" s="28"/>
      <c r="K29" s="29">
        <v>20</v>
      </c>
      <c r="L29" s="29"/>
      <c r="M29" s="29"/>
      <c r="N29" s="29"/>
      <c r="O29" s="26" t="s">
        <v>120</v>
      </c>
      <c r="P29" s="29"/>
      <c r="Q29" s="19" t="str">
        <f t="shared" si="0"/>
        <v>CLIA</v>
      </c>
      <c r="R29" s="20">
        <f t="shared" si="1"/>
        <v>20</v>
      </c>
      <c r="S29" s="21">
        <f t="shared" si="2"/>
        <v>6.666666666666667</v>
      </c>
      <c r="T29" s="21" t="str">
        <f t="shared" si="3"/>
        <v/>
      </c>
      <c r="Y29" s="22">
        <f t="shared" si="4"/>
        <v>27.937735301180194</v>
      </c>
      <c r="Z29" s="22">
        <f t="shared" si="5"/>
        <v>36.69862833518345</v>
      </c>
      <c r="AA29" s="23">
        <f t="shared" si="6"/>
        <v>27.49969064948003</v>
      </c>
      <c r="AB29" s="23">
        <f t="shared" si="7"/>
        <v>37.13667298688361</v>
      </c>
      <c r="AC29" s="22">
        <f t="shared" si="8"/>
        <v>97.723325389952109</v>
      </c>
      <c r="AD29" s="22">
        <f t="shared" si="9"/>
        <v>113.11000794338123</v>
      </c>
      <c r="AE29" s="23">
        <f t="shared" si="10"/>
        <v>96.953991262280653</v>
      </c>
      <c r="AF29" s="23">
        <f t="shared" si="11"/>
        <v>113.87934207105269</v>
      </c>
    </row>
    <row r="30" spans="1:32" x14ac:dyDescent="0.3">
      <c r="A30" s="24" t="s">
        <v>363</v>
      </c>
      <c r="B30" s="25" t="s">
        <v>352</v>
      </c>
      <c r="C30" s="25" t="s">
        <v>364</v>
      </c>
      <c r="D30" s="26">
        <v>1</v>
      </c>
      <c r="E30" s="27">
        <v>1.0055555555555555</v>
      </c>
      <c r="F30" s="27">
        <v>0.1</v>
      </c>
      <c r="G30" s="27">
        <v>3.8633333333333328</v>
      </c>
      <c r="H30" s="27">
        <v>0.18</v>
      </c>
      <c r="I30" s="28"/>
      <c r="J30" s="28"/>
      <c r="K30" s="29"/>
      <c r="L30" s="29"/>
      <c r="M30" s="29"/>
      <c r="N30" s="29"/>
      <c r="O30" s="26" t="s">
        <v>120</v>
      </c>
      <c r="P30" s="29"/>
      <c r="Q30" s="19" t="str">
        <f t="shared" si="0"/>
        <v>-</v>
      </c>
      <c r="R30" s="20" t="str">
        <f t="shared" si="1"/>
        <v/>
      </c>
      <c r="S30" s="21" t="str">
        <f t="shared" si="2"/>
        <v/>
      </c>
      <c r="T30" s="21" t="str">
        <f t="shared" si="3"/>
        <v/>
      </c>
      <c r="Y30" s="22">
        <f t="shared" si="4"/>
        <v>0.70555555555555549</v>
      </c>
      <c r="Z30" s="22">
        <f t="shared" si="5"/>
        <v>1.3055555555555556</v>
      </c>
      <c r="AA30" s="23">
        <f t="shared" si="6"/>
        <v>0.67555555555555546</v>
      </c>
      <c r="AB30" s="23">
        <f t="shared" si="7"/>
        <v>1.3355555555555556</v>
      </c>
      <c r="AC30" s="22">
        <f t="shared" si="8"/>
        <v>3.3233333333333328</v>
      </c>
      <c r="AD30" s="22">
        <f t="shared" si="9"/>
        <v>4.4033333333333324</v>
      </c>
      <c r="AE30" s="23">
        <f t="shared" si="10"/>
        <v>3.269333333333333</v>
      </c>
      <c r="AF30" s="23">
        <f t="shared" si="11"/>
        <v>4.4573333333333327</v>
      </c>
    </row>
    <row r="31" spans="1:32" x14ac:dyDescent="0.3">
      <c r="A31" s="24" t="s">
        <v>365</v>
      </c>
      <c r="B31" s="25" t="s">
        <v>352</v>
      </c>
      <c r="C31" s="25" t="s">
        <v>141</v>
      </c>
      <c r="D31" s="26">
        <v>1</v>
      </c>
      <c r="E31" s="27">
        <v>33.886363636363633</v>
      </c>
      <c r="F31" s="27">
        <v>4.7468581543651078</v>
      </c>
      <c r="G31" s="27">
        <v>16.359090909090909</v>
      </c>
      <c r="H31" s="27">
        <v>6.0367555321854729</v>
      </c>
      <c r="I31" s="28"/>
      <c r="J31" s="28"/>
      <c r="K31" s="29"/>
      <c r="L31" s="29"/>
      <c r="M31" s="29"/>
      <c r="N31" s="29"/>
      <c r="O31" s="26" t="s">
        <v>120</v>
      </c>
      <c r="P31" s="29"/>
      <c r="Q31" s="19" t="str">
        <f t="shared" si="0"/>
        <v>-</v>
      </c>
      <c r="R31" s="20" t="str">
        <f t="shared" si="1"/>
        <v/>
      </c>
      <c r="S31" s="21" t="str">
        <f t="shared" si="2"/>
        <v/>
      </c>
      <c r="T31" s="21" t="str">
        <f t="shared" si="3"/>
        <v/>
      </c>
      <c r="Y31" s="22">
        <f t="shared" si="4"/>
        <v>19.645789173268309</v>
      </c>
      <c r="Z31" s="22">
        <f t="shared" si="5"/>
        <v>48.126938099458954</v>
      </c>
      <c r="AA31" s="23">
        <f t="shared" si="6"/>
        <v>18.221731726958772</v>
      </c>
      <c r="AB31" s="23">
        <f t="shared" si="7"/>
        <v>49.550995545768487</v>
      </c>
      <c r="AC31" s="22">
        <f t="shared" si="8"/>
        <v>-1.7511756874655084</v>
      </c>
      <c r="AD31" s="22">
        <f t="shared" si="9"/>
        <v>34.469357505647324</v>
      </c>
      <c r="AE31" s="23">
        <f t="shared" si="10"/>
        <v>-3.5622023471211506</v>
      </c>
      <c r="AF31" s="23">
        <f t="shared" si="11"/>
        <v>36.280384165302962</v>
      </c>
    </row>
    <row r="32" spans="1:32" x14ac:dyDescent="0.3">
      <c r="A32" s="24" t="s">
        <v>140</v>
      </c>
      <c r="B32" s="25" t="s">
        <v>6</v>
      </c>
      <c r="C32" s="25" t="s">
        <v>141</v>
      </c>
      <c r="D32" s="26">
        <v>0</v>
      </c>
      <c r="E32" s="27">
        <v>143.31818181818181</v>
      </c>
      <c r="F32" s="27">
        <v>1.3232846447693145</v>
      </c>
      <c r="G32" s="27">
        <v>124.04545454545455</v>
      </c>
      <c r="H32" s="27">
        <v>1.0214638661020106</v>
      </c>
      <c r="I32" s="28"/>
      <c r="J32" s="28"/>
      <c r="K32" s="29">
        <v>4</v>
      </c>
      <c r="L32" s="29"/>
      <c r="M32" s="29"/>
      <c r="N32" s="29"/>
      <c r="O32" s="26" t="s">
        <v>120</v>
      </c>
      <c r="P32" s="29"/>
      <c r="Q32" s="19" t="str">
        <f t="shared" si="0"/>
        <v>CLIA</v>
      </c>
      <c r="R32" s="20">
        <f t="shared" si="1"/>
        <v>4</v>
      </c>
      <c r="S32" s="21">
        <f t="shared" si="2"/>
        <v>1.3333333333333333</v>
      </c>
      <c r="T32" s="21" t="str">
        <f t="shared" si="3"/>
        <v/>
      </c>
      <c r="Y32" s="22">
        <f t="shared" si="4"/>
        <v>139.34832788387388</v>
      </c>
      <c r="Z32" s="22">
        <f t="shared" si="5"/>
        <v>147.28803575248975</v>
      </c>
      <c r="AA32" s="23">
        <f t="shared" si="6"/>
        <v>138.9513424904431</v>
      </c>
      <c r="AB32" s="23">
        <f t="shared" si="7"/>
        <v>147.68502114592053</v>
      </c>
      <c r="AC32" s="22">
        <f t="shared" si="8"/>
        <v>120.98106294714852</v>
      </c>
      <c r="AD32" s="22">
        <f t="shared" si="9"/>
        <v>127.10984614376058</v>
      </c>
      <c r="AE32" s="23">
        <f t="shared" si="10"/>
        <v>120.67462378731791</v>
      </c>
      <c r="AF32" s="23">
        <f t="shared" si="11"/>
        <v>127.41628530359118</v>
      </c>
    </row>
    <row r="33" spans="1:32" x14ac:dyDescent="0.3">
      <c r="A33" s="24" t="s">
        <v>142</v>
      </c>
      <c r="B33" s="25" t="s">
        <v>6</v>
      </c>
      <c r="C33" s="25" t="s">
        <v>141</v>
      </c>
      <c r="D33" s="26">
        <v>1</v>
      </c>
      <c r="E33" s="27">
        <v>3.7181818181818187</v>
      </c>
      <c r="F33" s="27">
        <v>5.8848988633649846E-2</v>
      </c>
      <c r="G33" s="27">
        <v>6.3272727272727272</v>
      </c>
      <c r="H33" s="27">
        <v>6.1657545301138941E-2</v>
      </c>
      <c r="I33" s="28"/>
      <c r="J33" s="28"/>
      <c r="K33" s="29">
        <v>6</v>
      </c>
      <c r="L33" s="29"/>
      <c r="M33" s="29"/>
      <c r="N33" s="29"/>
      <c r="O33" s="26" t="s">
        <v>120</v>
      </c>
      <c r="P33" s="29"/>
      <c r="Q33" s="19" t="str">
        <f t="shared" si="0"/>
        <v>CLIA</v>
      </c>
      <c r="R33" s="20">
        <f t="shared" si="1"/>
        <v>6</v>
      </c>
      <c r="S33" s="21">
        <f t="shared" si="2"/>
        <v>2</v>
      </c>
      <c r="T33" s="21" t="str">
        <f t="shared" si="3"/>
        <v/>
      </c>
      <c r="Y33" s="22">
        <f t="shared" si="4"/>
        <v>3.5416348522808692</v>
      </c>
      <c r="Z33" s="22">
        <f t="shared" si="5"/>
        <v>3.8947287840827682</v>
      </c>
      <c r="AA33" s="23">
        <f t="shared" si="6"/>
        <v>3.5239801556907744</v>
      </c>
      <c r="AB33" s="23">
        <f t="shared" si="7"/>
        <v>3.912383480672863</v>
      </c>
      <c r="AC33" s="22">
        <f t="shared" si="8"/>
        <v>6.14230009136931</v>
      </c>
      <c r="AD33" s="22">
        <f t="shared" si="9"/>
        <v>6.5122453631761443</v>
      </c>
      <c r="AE33" s="23">
        <f t="shared" si="10"/>
        <v>6.1238028277789684</v>
      </c>
      <c r="AF33" s="23">
        <f t="shared" si="11"/>
        <v>6.5307426267664859</v>
      </c>
    </row>
    <row r="34" spans="1:32" x14ac:dyDescent="0.3">
      <c r="A34" s="24" t="s">
        <v>143</v>
      </c>
      <c r="B34" s="25" t="s">
        <v>6</v>
      </c>
      <c r="C34" s="25" t="s">
        <v>141</v>
      </c>
      <c r="D34" s="26">
        <v>0</v>
      </c>
      <c r="E34" s="27">
        <v>120</v>
      </c>
      <c r="F34" s="27">
        <v>1.7457431218879389</v>
      </c>
      <c r="G34" s="27">
        <v>96</v>
      </c>
      <c r="H34" s="27">
        <v>1.0295228775369205</v>
      </c>
      <c r="I34" s="28"/>
      <c r="J34" s="28"/>
      <c r="K34" s="29">
        <v>5</v>
      </c>
      <c r="L34" s="29"/>
      <c r="M34" s="29"/>
      <c r="N34" s="29"/>
      <c r="O34" s="26" t="s">
        <v>120</v>
      </c>
      <c r="P34" s="29"/>
      <c r="Q34" s="19" t="str">
        <f t="shared" si="0"/>
        <v>CLIA</v>
      </c>
      <c r="R34" s="20">
        <f t="shared" si="1"/>
        <v>5</v>
      </c>
      <c r="S34" s="21">
        <f t="shared" si="2"/>
        <v>1.6666666666666667</v>
      </c>
      <c r="T34" s="21" t="str">
        <f t="shared" si="3"/>
        <v/>
      </c>
      <c r="Y34" s="22">
        <f t="shared" si="4"/>
        <v>114.76277063433618</v>
      </c>
      <c r="Z34" s="22">
        <f t="shared" si="5"/>
        <v>125.23722936566382</v>
      </c>
      <c r="AA34" s="23">
        <f t="shared" si="6"/>
        <v>114.23904769776979</v>
      </c>
      <c r="AB34" s="23">
        <f t="shared" si="7"/>
        <v>125.76095230223021</v>
      </c>
      <c r="AC34" s="22">
        <f t="shared" si="8"/>
        <v>92.911431367389241</v>
      </c>
      <c r="AD34" s="22">
        <f t="shared" si="9"/>
        <v>99.088568632610759</v>
      </c>
      <c r="AE34" s="23">
        <f t="shared" si="10"/>
        <v>92.602574504128171</v>
      </c>
      <c r="AF34" s="23">
        <f t="shared" si="11"/>
        <v>99.397425495871829</v>
      </c>
    </row>
    <row r="35" spans="1:32" x14ac:dyDescent="0.3">
      <c r="A35" s="24"/>
      <c r="B35" s="25"/>
      <c r="C35" s="25"/>
      <c r="D35" s="26"/>
      <c r="E35" s="27"/>
      <c r="F35" s="27"/>
      <c r="G35" s="27"/>
      <c r="H35" s="27"/>
      <c r="I35" s="28"/>
      <c r="J35" s="28"/>
      <c r="K35" s="29"/>
      <c r="L35" s="29"/>
      <c r="M35" s="29"/>
      <c r="N35" s="29"/>
      <c r="O35" s="26"/>
      <c r="P35" s="29"/>
      <c r="Q35" s="19" t="str">
        <f t="shared" si="0"/>
        <v/>
      </c>
      <c r="R35" s="20" t="str">
        <f t="shared" si="1"/>
        <v/>
      </c>
      <c r="S35" s="21" t="str">
        <f t="shared" si="2"/>
        <v/>
      </c>
      <c r="T35" s="21" t="str">
        <f t="shared" si="3"/>
        <v/>
      </c>
      <c r="Y35" s="22" t="str">
        <f t="shared" si="4"/>
        <v/>
      </c>
      <c r="Z35" s="22" t="str">
        <f t="shared" si="5"/>
        <v/>
      </c>
      <c r="AA35" s="23" t="str">
        <f t="shared" si="6"/>
        <v/>
      </c>
      <c r="AB35" s="23" t="str">
        <f t="shared" si="7"/>
        <v/>
      </c>
      <c r="AC35" s="22" t="str">
        <f t="shared" si="8"/>
        <v/>
      </c>
      <c r="AD35" s="22" t="str">
        <f t="shared" si="9"/>
        <v/>
      </c>
      <c r="AE35" s="23" t="str">
        <f t="shared" si="10"/>
        <v/>
      </c>
      <c r="AF35" s="23" t="str">
        <f t="shared" si="11"/>
        <v/>
      </c>
    </row>
    <row r="36" spans="1:32" x14ac:dyDescent="0.3">
      <c r="A36" s="24"/>
      <c r="B36" s="25"/>
      <c r="C36" s="25"/>
      <c r="D36" s="26"/>
      <c r="E36" s="27"/>
      <c r="F36" s="27"/>
      <c r="G36" s="27"/>
      <c r="H36" s="27"/>
      <c r="I36" s="28"/>
      <c r="J36" s="28"/>
      <c r="K36" s="29"/>
      <c r="L36" s="29"/>
      <c r="M36" s="29"/>
      <c r="N36" s="29"/>
      <c r="O36" s="26"/>
      <c r="P36" s="29"/>
      <c r="Q36" s="19" t="str">
        <f t="shared" si="0"/>
        <v/>
      </c>
      <c r="R36" s="20" t="str">
        <f t="shared" si="1"/>
        <v/>
      </c>
      <c r="S36" s="21" t="str">
        <f t="shared" si="2"/>
        <v/>
      </c>
      <c r="T36" s="21" t="str">
        <f t="shared" si="3"/>
        <v/>
      </c>
      <c r="Y36" s="22" t="str">
        <f t="shared" si="4"/>
        <v/>
      </c>
      <c r="Z36" s="22" t="str">
        <f t="shared" si="5"/>
        <v/>
      </c>
      <c r="AA36" s="23" t="str">
        <f t="shared" si="6"/>
        <v/>
      </c>
      <c r="AB36" s="23" t="str">
        <f t="shared" si="7"/>
        <v/>
      </c>
      <c r="AC36" s="22" t="str">
        <f t="shared" si="8"/>
        <v/>
      </c>
      <c r="AD36" s="22" t="str">
        <f t="shared" si="9"/>
        <v/>
      </c>
      <c r="AE36" s="23" t="str">
        <f t="shared" si="10"/>
        <v/>
      </c>
      <c r="AF36" s="23" t="str">
        <f t="shared" si="11"/>
        <v/>
      </c>
    </row>
    <row r="37" spans="1:32" x14ac:dyDescent="0.3">
      <c r="A37" s="24"/>
      <c r="B37" s="25"/>
      <c r="C37" s="25"/>
      <c r="D37" s="26"/>
      <c r="E37" s="27"/>
      <c r="F37" s="27"/>
      <c r="G37" s="27"/>
      <c r="H37" s="27"/>
      <c r="I37" s="28"/>
      <c r="J37" s="28"/>
      <c r="K37" s="29"/>
      <c r="L37" s="29"/>
      <c r="M37" s="29"/>
      <c r="N37" s="29"/>
      <c r="O37" s="26"/>
      <c r="P37" s="29"/>
      <c r="Q37" s="19" t="str">
        <f t="shared" si="0"/>
        <v/>
      </c>
      <c r="R37" s="20" t="str">
        <f t="shared" si="1"/>
        <v/>
      </c>
      <c r="S37" s="21" t="str">
        <f t="shared" si="2"/>
        <v/>
      </c>
      <c r="T37" s="21" t="str">
        <f t="shared" si="3"/>
        <v/>
      </c>
      <c r="Y37" s="22" t="str">
        <f t="shared" si="4"/>
        <v/>
      </c>
      <c r="Z37" s="22" t="str">
        <f t="shared" si="5"/>
        <v/>
      </c>
      <c r="AA37" s="23" t="str">
        <f t="shared" si="6"/>
        <v/>
      </c>
      <c r="AB37" s="23" t="str">
        <f t="shared" si="7"/>
        <v/>
      </c>
      <c r="AC37" s="22" t="str">
        <f t="shared" si="8"/>
        <v/>
      </c>
      <c r="AD37" s="22" t="str">
        <f t="shared" si="9"/>
        <v/>
      </c>
      <c r="AE37" s="23" t="str">
        <f t="shared" si="10"/>
        <v/>
      </c>
      <c r="AF37" s="23" t="str">
        <f t="shared" si="11"/>
        <v/>
      </c>
    </row>
    <row r="38" spans="1:32" x14ac:dyDescent="0.3">
      <c r="A38" s="24"/>
      <c r="B38" s="25"/>
      <c r="C38" s="25"/>
      <c r="D38" s="26"/>
      <c r="E38" s="27"/>
      <c r="F38" s="27"/>
      <c r="G38" s="27"/>
      <c r="H38" s="27"/>
      <c r="I38" s="28"/>
      <c r="J38" s="28"/>
      <c r="K38" s="29"/>
      <c r="L38" s="29"/>
      <c r="M38" s="29"/>
      <c r="N38" s="29"/>
      <c r="O38" s="26"/>
      <c r="P38" s="29"/>
      <c r="Q38" s="19" t="str">
        <f t="shared" si="0"/>
        <v/>
      </c>
      <c r="R38" s="20" t="str">
        <f t="shared" si="1"/>
        <v/>
      </c>
      <c r="S38" s="21" t="str">
        <f t="shared" si="2"/>
        <v/>
      </c>
      <c r="T38" s="21" t="str">
        <f t="shared" si="3"/>
        <v/>
      </c>
      <c r="Y38" s="22" t="str">
        <f t="shared" si="4"/>
        <v/>
      </c>
      <c r="Z38" s="22" t="str">
        <f t="shared" si="5"/>
        <v/>
      </c>
      <c r="AA38" s="23" t="str">
        <f t="shared" si="6"/>
        <v/>
      </c>
      <c r="AB38" s="23" t="str">
        <f t="shared" si="7"/>
        <v/>
      </c>
      <c r="AC38" s="22" t="str">
        <f t="shared" si="8"/>
        <v/>
      </c>
      <c r="AD38" s="22" t="str">
        <f t="shared" si="9"/>
        <v/>
      </c>
      <c r="AE38" s="23" t="str">
        <f t="shared" si="10"/>
        <v/>
      </c>
      <c r="AF38" s="23" t="str">
        <f t="shared" si="11"/>
        <v/>
      </c>
    </row>
    <row r="39" spans="1:32" x14ac:dyDescent="0.3">
      <c r="A39" s="24"/>
      <c r="B39" s="25"/>
      <c r="C39" s="25"/>
      <c r="D39" s="26"/>
      <c r="E39" s="27"/>
      <c r="F39" s="27"/>
      <c r="G39" s="27"/>
      <c r="H39" s="27"/>
      <c r="I39" s="28"/>
      <c r="J39" s="28"/>
      <c r="K39" s="29"/>
      <c r="L39" s="29"/>
      <c r="M39" s="29"/>
      <c r="N39" s="29"/>
      <c r="O39" s="26"/>
      <c r="P39" s="29"/>
      <c r="Q39" s="19" t="str">
        <f t="shared" si="0"/>
        <v/>
      </c>
      <c r="R39" s="20" t="str">
        <f t="shared" si="1"/>
        <v/>
      </c>
      <c r="S39" s="21" t="str">
        <f t="shared" si="2"/>
        <v/>
      </c>
      <c r="T39" s="21" t="str">
        <f t="shared" si="3"/>
        <v/>
      </c>
      <c r="Y39" s="22" t="str">
        <f t="shared" si="4"/>
        <v/>
      </c>
      <c r="Z39" s="22" t="str">
        <f t="shared" si="5"/>
        <v/>
      </c>
      <c r="AA39" s="23" t="str">
        <f t="shared" si="6"/>
        <v/>
      </c>
      <c r="AB39" s="23" t="str">
        <f t="shared" si="7"/>
        <v/>
      </c>
      <c r="AC39" s="22" t="str">
        <f t="shared" si="8"/>
        <v/>
      </c>
      <c r="AD39" s="22" t="str">
        <f t="shared" si="9"/>
        <v/>
      </c>
      <c r="AE39" s="23" t="str">
        <f t="shared" si="10"/>
        <v/>
      </c>
      <c r="AF39" s="23" t="str">
        <f t="shared" si="11"/>
        <v/>
      </c>
    </row>
    <row r="40" spans="1:32" x14ac:dyDescent="0.3">
      <c r="A40" s="24"/>
      <c r="B40" s="25"/>
      <c r="C40" s="25"/>
      <c r="D40" s="26"/>
      <c r="E40" s="27"/>
      <c r="F40" s="27"/>
      <c r="G40" s="27"/>
      <c r="H40" s="27"/>
      <c r="I40" s="28"/>
      <c r="J40" s="28"/>
      <c r="K40" s="29"/>
      <c r="L40" s="29"/>
      <c r="M40" s="29"/>
      <c r="N40" s="29"/>
      <c r="O40" s="26"/>
      <c r="P40" s="29"/>
      <c r="Q40" s="19" t="str">
        <f t="shared" si="0"/>
        <v/>
      </c>
      <c r="R40" s="20" t="str">
        <f t="shared" si="1"/>
        <v/>
      </c>
      <c r="S40" s="21" t="str">
        <f t="shared" si="2"/>
        <v/>
      </c>
      <c r="T40" s="21" t="str">
        <f t="shared" si="3"/>
        <v/>
      </c>
      <c r="Y40" s="22" t="str">
        <f t="shared" si="4"/>
        <v/>
      </c>
      <c r="Z40" s="22" t="str">
        <f t="shared" si="5"/>
        <v/>
      </c>
      <c r="AA40" s="23" t="str">
        <f t="shared" si="6"/>
        <v/>
      </c>
      <c r="AB40" s="23" t="str">
        <f t="shared" si="7"/>
        <v/>
      </c>
      <c r="AC40" s="22" t="str">
        <f t="shared" si="8"/>
        <v/>
      </c>
      <c r="AD40" s="22" t="str">
        <f t="shared" si="9"/>
        <v/>
      </c>
      <c r="AE40" s="23" t="str">
        <f t="shared" si="10"/>
        <v/>
      </c>
      <c r="AF40" s="23" t="str">
        <f t="shared" si="11"/>
        <v/>
      </c>
    </row>
    <row r="41" spans="1:32" x14ac:dyDescent="0.3">
      <c r="A41" s="24"/>
      <c r="B41" s="25"/>
      <c r="C41" s="25"/>
      <c r="D41" s="26"/>
      <c r="E41" s="27"/>
      <c r="F41" s="27"/>
      <c r="G41" s="27"/>
      <c r="H41" s="27"/>
      <c r="I41" s="28"/>
      <c r="J41" s="28"/>
      <c r="K41" s="29"/>
      <c r="L41" s="29"/>
      <c r="M41" s="29"/>
      <c r="N41" s="29"/>
      <c r="O41" s="26"/>
      <c r="P41" s="29"/>
      <c r="Q41" s="19" t="str">
        <f t="shared" si="0"/>
        <v/>
      </c>
      <c r="R41" s="20" t="str">
        <f t="shared" si="1"/>
        <v/>
      </c>
      <c r="S41" s="21" t="str">
        <f t="shared" si="2"/>
        <v/>
      </c>
      <c r="T41" s="21" t="str">
        <f t="shared" si="3"/>
        <v/>
      </c>
      <c r="Y41" s="22" t="str">
        <f t="shared" si="4"/>
        <v/>
      </c>
      <c r="Z41" s="22" t="str">
        <f t="shared" si="5"/>
        <v/>
      </c>
      <c r="AA41" s="23" t="str">
        <f t="shared" si="6"/>
        <v/>
      </c>
      <c r="AB41" s="23" t="str">
        <f t="shared" si="7"/>
        <v/>
      </c>
      <c r="AC41" s="22" t="str">
        <f t="shared" si="8"/>
        <v/>
      </c>
      <c r="AD41" s="22" t="str">
        <f t="shared" si="9"/>
        <v/>
      </c>
      <c r="AE41" s="23" t="str">
        <f t="shared" si="10"/>
        <v/>
      </c>
      <c r="AF41" s="23" t="str">
        <f t="shared" si="11"/>
        <v/>
      </c>
    </row>
    <row r="42" spans="1:32" x14ac:dyDescent="0.3">
      <c r="A42" s="24"/>
      <c r="B42" s="25"/>
      <c r="C42" s="25"/>
      <c r="D42" s="26"/>
      <c r="E42" s="27"/>
      <c r="F42" s="27"/>
      <c r="G42" s="27"/>
      <c r="H42" s="27"/>
      <c r="I42" s="28"/>
      <c r="J42" s="28"/>
      <c r="K42" s="29"/>
      <c r="L42" s="29"/>
      <c r="M42" s="29"/>
      <c r="N42" s="29"/>
      <c r="O42" s="26"/>
      <c r="P42" s="29"/>
      <c r="Q42" s="19" t="str">
        <f t="shared" si="0"/>
        <v/>
      </c>
      <c r="R42" s="20" t="str">
        <f t="shared" si="1"/>
        <v/>
      </c>
      <c r="S42" s="21" t="str">
        <f t="shared" si="2"/>
        <v/>
      </c>
      <c r="T42" s="21" t="str">
        <f t="shared" si="3"/>
        <v/>
      </c>
      <c r="Y42" s="22" t="str">
        <f t="shared" si="4"/>
        <v/>
      </c>
      <c r="Z42" s="22" t="str">
        <f t="shared" si="5"/>
        <v/>
      </c>
      <c r="AA42" s="23" t="str">
        <f t="shared" si="6"/>
        <v/>
      </c>
      <c r="AB42" s="23" t="str">
        <f t="shared" si="7"/>
        <v/>
      </c>
      <c r="AC42" s="22" t="str">
        <f t="shared" si="8"/>
        <v/>
      </c>
      <c r="AD42" s="22" t="str">
        <f t="shared" si="9"/>
        <v/>
      </c>
      <c r="AE42" s="23" t="str">
        <f t="shared" si="10"/>
        <v/>
      </c>
      <c r="AF42" s="23" t="str">
        <f t="shared" si="11"/>
        <v/>
      </c>
    </row>
    <row r="43" spans="1:32" x14ac:dyDescent="0.3">
      <c r="A43" s="24"/>
      <c r="B43" s="25"/>
      <c r="C43" s="25"/>
      <c r="D43" s="26"/>
      <c r="E43" s="27"/>
      <c r="F43" s="27"/>
      <c r="G43" s="27"/>
      <c r="H43" s="27"/>
      <c r="I43" s="28"/>
      <c r="J43" s="28"/>
      <c r="K43" s="29"/>
      <c r="L43" s="29"/>
      <c r="M43" s="29"/>
      <c r="N43" s="29"/>
      <c r="O43" s="26"/>
      <c r="P43" s="29"/>
      <c r="Q43" s="19" t="str">
        <f t="shared" si="0"/>
        <v/>
      </c>
      <c r="R43" s="20" t="str">
        <f t="shared" si="1"/>
        <v/>
      </c>
      <c r="S43" s="21" t="str">
        <f t="shared" si="2"/>
        <v/>
      </c>
      <c r="T43" s="21" t="str">
        <f t="shared" si="3"/>
        <v/>
      </c>
      <c r="Y43" s="22" t="str">
        <f t="shared" si="4"/>
        <v/>
      </c>
      <c r="Z43" s="22" t="str">
        <f t="shared" si="5"/>
        <v/>
      </c>
      <c r="AA43" s="23" t="str">
        <f t="shared" si="6"/>
        <v/>
      </c>
      <c r="AB43" s="23" t="str">
        <f t="shared" si="7"/>
        <v/>
      </c>
      <c r="AC43" s="22" t="str">
        <f t="shared" si="8"/>
        <v/>
      </c>
      <c r="AD43" s="22" t="str">
        <f t="shared" si="9"/>
        <v/>
      </c>
      <c r="AE43" s="23" t="str">
        <f t="shared" si="10"/>
        <v/>
      </c>
      <c r="AF43" s="23" t="str">
        <f t="shared" si="11"/>
        <v/>
      </c>
    </row>
  </sheetData>
  <mergeCells count="2">
    <mergeCell ref="A2:R2"/>
    <mergeCell ref="A1:R1"/>
  </mergeCells>
  <dataValidations count="1">
    <dataValidation type="list" allowBlank="1" sqref="O4:O43" xr:uid="{00000000-0002-0000-0200-000000000000}">
      <formula1>"ÓTI,DES,MIN"</formula1>
    </dataValidation>
  </dataValidation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zoomScale="115" zoomScaleNormal="115" workbookViewId="0"/>
  </sheetViews>
  <sheetFormatPr defaultRowHeight="14.4" x14ac:dyDescent="0.3"/>
  <sheetData>
    <row r="1" spans="1:14" x14ac:dyDescent="0.3">
      <c r="A1" s="31" t="s">
        <v>145</v>
      </c>
      <c r="B1" s="31" t="s">
        <v>146</v>
      </c>
      <c r="C1" s="31" t="s">
        <v>147</v>
      </c>
      <c r="D1" s="31" t="s">
        <v>148</v>
      </c>
      <c r="E1" s="31" t="s">
        <v>149</v>
      </c>
      <c r="F1" s="31" t="s">
        <v>150</v>
      </c>
      <c r="G1" s="31" t="s">
        <v>151</v>
      </c>
      <c r="H1" s="31" t="s">
        <v>152</v>
      </c>
      <c r="I1" s="31" t="s">
        <v>153</v>
      </c>
      <c r="J1" s="31" t="s">
        <v>154</v>
      </c>
      <c r="K1" s="31" t="s">
        <v>155</v>
      </c>
      <c r="L1" s="31" t="s">
        <v>156</v>
      </c>
      <c r="M1" s="31" t="s">
        <v>157</v>
      </c>
      <c r="N1" s="31" t="s">
        <v>158</v>
      </c>
    </row>
    <row r="2" spans="1:14" x14ac:dyDescent="0.3">
      <c r="A2" s="32" t="s">
        <v>417</v>
      </c>
      <c r="B2" s="33">
        <v>1</v>
      </c>
      <c r="C2" s="34">
        <v>4.7677272727272717</v>
      </c>
      <c r="D2" s="34">
        <v>0.12101584487472632</v>
      </c>
      <c r="E2" s="34">
        <v>1.2227272727272729</v>
      </c>
      <c r="F2" s="34">
        <v>5.495302276257244E-2</v>
      </c>
      <c r="G2" s="34"/>
      <c r="H2" s="34"/>
      <c r="I2" s="33"/>
      <c r="J2" s="33"/>
      <c r="K2" s="33"/>
      <c r="L2" s="33"/>
      <c r="M2" s="33" t="s">
        <v>120</v>
      </c>
      <c r="N2" s="33"/>
    </row>
    <row r="3" spans="1:14" x14ac:dyDescent="0.3">
      <c r="A3" s="32" t="s">
        <v>417</v>
      </c>
      <c r="B3" s="33">
        <v>2</v>
      </c>
      <c r="C3" s="34">
        <v>4.5181818181818185</v>
      </c>
      <c r="D3" s="34">
        <v>0.10718023747774169</v>
      </c>
      <c r="E3" s="34">
        <v>9.5727272727272705</v>
      </c>
      <c r="F3" s="34">
        <v>0.1212878551284208</v>
      </c>
      <c r="G3" s="34"/>
      <c r="H3" s="34"/>
      <c r="I3" s="33">
        <v>17</v>
      </c>
      <c r="J3" s="33"/>
      <c r="K3" s="33"/>
      <c r="L3" s="33"/>
      <c r="M3" s="33" t="s">
        <v>120</v>
      </c>
      <c r="N3" s="33"/>
    </row>
    <row r="4" spans="1:14" x14ac:dyDescent="0.3">
      <c r="A4" s="32" t="s">
        <v>417</v>
      </c>
      <c r="B4" s="33">
        <v>3</v>
      </c>
      <c r="C4" s="34">
        <v>3.9</v>
      </c>
      <c r="D4" s="34">
        <v>0.17</v>
      </c>
      <c r="E4" s="34">
        <v>2.5299999999999998</v>
      </c>
      <c r="F4" s="34">
        <v>0.13</v>
      </c>
      <c r="G4" s="34"/>
      <c r="H4" s="34"/>
      <c r="I4" s="33">
        <v>10</v>
      </c>
      <c r="J4" s="33"/>
      <c r="K4" s="33"/>
      <c r="L4" s="33"/>
      <c r="M4" s="33" t="s">
        <v>120</v>
      </c>
      <c r="N4" s="33"/>
    </row>
    <row r="5" spans="1:14" x14ac:dyDescent="0.3">
      <c r="A5" s="32" t="s">
        <v>417</v>
      </c>
      <c r="B5" s="33">
        <v>4</v>
      </c>
      <c r="C5" s="34">
        <v>0.29199999999999998</v>
      </c>
      <c r="D5" s="34">
        <v>9.1339888365442982E-3</v>
      </c>
      <c r="E5" s="34">
        <v>1.1346818181818181</v>
      </c>
      <c r="F5" s="34">
        <v>3.0662957165752278E-2</v>
      </c>
      <c r="G5" s="34"/>
      <c r="H5" s="34"/>
      <c r="I5" s="33"/>
      <c r="J5" s="33"/>
      <c r="K5" s="33"/>
      <c r="L5" s="33"/>
      <c r="M5" s="33" t="s">
        <v>120</v>
      </c>
      <c r="N5" s="33"/>
    </row>
    <row r="6" spans="1:14" x14ac:dyDescent="0.3">
      <c r="A6" s="32" t="s">
        <v>417</v>
      </c>
      <c r="B6" s="33">
        <v>5</v>
      </c>
      <c r="C6" s="34">
        <v>1.1680909090909088</v>
      </c>
      <c r="D6" s="34">
        <v>2.3777202777047327E-2</v>
      </c>
      <c r="E6" s="34">
        <v>4.5920454545454552</v>
      </c>
      <c r="F6" s="34">
        <v>7.588297046512861E-2</v>
      </c>
      <c r="G6" s="34"/>
      <c r="H6" s="34"/>
      <c r="I6" s="33">
        <v>20</v>
      </c>
      <c r="J6" s="33"/>
      <c r="K6" s="33"/>
      <c r="L6" s="33"/>
      <c r="M6" s="33" t="s">
        <v>120</v>
      </c>
      <c r="N6" s="33"/>
    </row>
    <row r="7" spans="1:14" x14ac:dyDescent="0.3">
      <c r="A7" s="32" t="s">
        <v>417</v>
      </c>
      <c r="B7" s="33">
        <v>6</v>
      </c>
      <c r="C7" s="34">
        <v>8.84</v>
      </c>
      <c r="D7" s="34">
        <v>0.21</v>
      </c>
      <c r="E7" s="34">
        <v>12.3</v>
      </c>
      <c r="F7" s="34">
        <v>0.25</v>
      </c>
      <c r="G7" s="34"/>
      <c r="H7" s="34"/>
      <c r="I7" s="33">
        <v>10</v>
      </c>
      <c r="J7" s="33"/>
      <c r="K7" s="33"/>
      <c r="L7" s="33"/>
      <c r="M7" s="33" t="s">
        <v>120</v>
      </c>
      <c r="N7" s="33"/>
    </row>
    <row r="8" spans="1:14" x14ac:dyDescent="0.3">
      <c r="A8" s="32" t="s">
        <v>417</v>
      </c>
      <c r="B8" s="33">
        <v>7</v>
      </c>
      <c r="C8" s="34">
        <v>322.04545454545456</v>
      </c>
      <c r="D8" s="34">
        <v>11.247130028780566</v>
      </c>
      <c r="E8" s="34">
        <v>193</v>
      </c>
      <c r="F8" s="34">
        <v>6.4102191141106166</v>
      </c>
      <c r="G8" s="34"/>
      <c r="H8" s="34"/>
      <c r="I8" s="33"/>
      <c r="J8" s="33"/>
      <c r="K8" s="33"/>
      <c r="L8" s="33"/>
      <c r="M8" s="33" t="s">
        <v>120</v>
      </c>
      <c r="N8" s="33"/>
    </row>
    <row r="9" spans="1:14" x14ac:dyDescent="0.3">
      <c r="A9" s="32" t="s">
        <v>417</v>
      </c>
      <c r="B9" s="33">
        <v>8</v>
      </c>
      <c r="C9" s="34">
        <v>236.36363636363637</v>
      </c>
      <c r="D9" s="34">
        <v>4.8198967788405698</v>
      </c>
      <c r="E9" s="34">
        <v>87</v>
      </c>
      <c r="F9" s="34">
        <v>2.5936986577612919</v>
      </c>
      <c r="G9" s="34"/>
      <c r="H9" s="34"/>
      <c r="I9" s="33">
        <v>10</v>
      </c>
      <c r="J9" s="33"/>
      <c r="K9" s="33"/>
      <c r="L9" s="33"/>
      <c r="M9" s="33" t="s">
        <v>120</v>
      </c>
      <c r="N9" s="33"/>
    </row>
    <row r="10" spans="1:14" x14ac:dyDescent="0.3">
      <c r="A10" s="32" t="s">
        <v>417</v>
      </c>
      <c r="B10" s="33">
        <v>9</v>
      </c>
      <c r="C10" s="34">
        <v>78.227272727272734</v>
      </c>
      <c r="D10" s="34">
        <v>1.7563344623965145</v>
      </c>
      <c r="E10" s="34">
        <v>27.772727272727273</v>
      </c>
      <c r="F10" s="34">
        <v>0.66958726648437417</v>
      </c>
      <c r="G10" s="34"/>
      <c r="H10" s="34"/>
      <c r="I10" s="33">
        <v>30</v>
      </c>
      <c r="J10" s="33"/>
      <c r="K10" s="33"/>
      <c r="L10" s="33"/>
      <c r="M10" s="33" t="s">
        <v>120</v>
      </c>
      <c r="N10" s="33"/>
    </row>
    <row r="11" spans="1:14" x14ac:dyDescent="0.3">
      <c r="A11" s="32" t="s">
        <v>417</v>
      </c>
      <c r="B11" s="33">
        <v>10</v>
      </c>
      <c r="C11" s="34">
        <v>2.747727272727273</v>
      </c>
      <c r="D11" s="34">
        <v>6.0597916119422182E-2</v>
      </c>
      <c r="E11" s="34">
        <v>6.3100000000000014</v>
      </c>
      <c r="F11" s="34">
        <v>9.793318687201541E-2</v>
      </c>
      <c r="G11" s="34"/>
      <c r="H11" s="34"/>
      <c r="I11" s="33">
        <v>15</v>
      </c>
      <c r="J11" s="33"/>
      <c r="K11" s="33"/>
      <c r="L11" s="33"/>
      <c r="M11" s="33" t="s">
        <v>120</v>
      </c>
      <c r="N11" s="33"/>
    </row>
    <row r="12" spans="1:14" x14ac:dyDescent="0.3">
      <c r="A12" s="32" t="s">
        <v>417</v>
      </c>
      <c r="B12" s="33">
        <v>11</v>
      </c>
      <c r="C12" s="34">
        <v>230.77272727272728</v>
      </c>
      <c r="D12" s="34">
        <v>1.8812910987795342</v>
      </c>
      <c r="E12" s="34">
        <v>68.727272727272734</v>
      </c>
      <c r="F12" s="34">
        <v>1.0946904162538449</v>
      </c>
      <c r="G12" s="34"/>
      <c r="H12" s="34"/>
      <c r="I12" s="33"/>
      <c r="J12" s="33"/>
      <c r="K12" s="33"/>
      <c r="L12" s="33"/>
      <c r="M12" s="33" t="s">
        <v>120</v>
      </c>
      <c r="N12" s="33"/>
    </row>
    <row r="13" spans="1:14" x14ac:dyDescent="0.3">
      <c r="A13" s="32" t="s">
        <v>417</v>
      </c>
      <c r="B13" s="33">
        <v>12</v>
      </c>
      <c r="C13" s="34">
        <v>3.61</v>
      </c>
      <c r="D13" s="34">
        <v>0.08</v>
      </c>
      <c r="E13" s="34">
        <v>7.3</v>
      </c>
      <c r="F13" s="34">
        <v>7.3894049682720786E-2</v>
      </c>
      <c r="G13" s="34"/>
      <c r="H13" s="34"/>
      <c r="I13" s="33">
        <v>11</v>
      </c>
      <c r="J13" s="33"/>
      <c r="K13" s="33"/>
      <c r="L13" s="33"/>
      <c r="M13" s="33" t="s">
        <v>120</v>
      </c>
      <c r="N13" s="33"/>
    </row>
    <row r="14" spans="1:14" x14ac:dyDescent="0.3">
      <c r="A14" s="32" t="s">
        <v>417</v>
      </c>
      <c r="B14" s="33">
        <v>13</v>
      </c>
      <c r="C14" s="34">
        <v>87.1</v>
      </c>
      <c r="D14" s="34">
        <v>1.0285189544531603</v>
      </c>
      <c r="E14" s="34">
        <v>285.63636363636363</v>
      </c>
      <c r="F14" s="34">
        <v>3.351328834757592</v>
      </c>
      <c r="G14" s="34"/>
      <c r="H14" s="34"/>
      <c r="I14" s="33">
        <v>10</v>
      </c>
      <c r="J14" s="33"/>
      <c r="K14" s="33"/>
      <c r="L14" s="33"/>
      <c r="M14" s="33" t="s">
        <v>120</v>
      </c>
      <c r="N14" s="33"/>
    </row>
    <row r="15" spans="1:14" x14ac:dyDescent="0.3">
      <c r="A15" s="32" t="s">
        <v>417</v>
      </c>
      <c r="B15" s="33">
        <v>14</v>
      </c>
      <c r="C15" s="34">
        <v>5.0704545454545453</v>
      </c>
      <c r="D15" s="34">
        <v>9.692908714046726E-2</v>
      </c>
      <c r="E15" s="34">
        <v>10.014545454545454</v>
      </c>
      <c r="F15" s="34">
        <v>0.12694763676153567</v>
      </c>
      <c r="G15" s="34"/>
      <c r="H15" s="34"/>
      <c r="I15" s="33"/>
      <c r="J15" s="33"/>
      <c r="K15" s="33"/>
      <c r="L15" s="33"/>
      <c r="M15" s="33" t="s">
        <v>120</v>
      </c>
      <c r="N15" s="33"/>
    </row>
    <row r="16" spans="1:14" x14ac:dyDescent="0.3">
      <c r="A16" s="32" t="s">
        <v>417</v>
      </c>
      <c r="B16" s="33">
        <v>15</v>
      </c>
      <c r="C16" s="34">
        <v>2.14</v>
      </c>
      <c r="D16" s="34">
        <v>0.06</v>
      </c>
      <c r="E16" s="34">
        <v>4.7</v>
      </c>
      <c r="F16" s="34">
        <v>0.18199139476523338</v>
      </c>
      <c r="G16" s="34"/>
      <c r="H16" s="34"/>
      <c r="I16" s="33"/>
      <c r="J16" s="33"/>
      <c r="K16" s="33"/>
      <c r="L16" s="33"/>
      <c r="M16" s="33" t="s">
        <v>120</v>
      </c>
      <c r="N16" s="33"/>
    </row>
    <row r="17" spans="1:14" x14ac:dyDescent="0.3">
      <c r="A17" s="32" t="s">
        <v>417</v>
      </c>
      <c r="B17" s="33">
        <v>16</v>
      </c>
      <c r="C17" s="34">
        <v>7.02</v>
      </c>
      <c r="D17" s="34">
        <v>0.11621744062959535</v>
      </c>
      <c r="E17" s="34">
        <v>4.5318181818181813</v>
      </c>
      <c r="F17" s="34">
        <v>8.1944347169635987E-2</v>
      </c>
      <c r="G17" s="34"/>
      <c r="H17" s="34"/>
      <c r="I17" s="33">
        <v>10</v>
      </c>
      <c r="J17" s="33"/>
      <c r="K17" s="33"/>
      <c r="L17" s="33"/>
      <c r="M17" s="33" t="s">
        <v>120</v>
      </c>
      <c r="N17" s="33"/>
    </row>
    <row r="18" spans="1:14" x14ac:dyDescent="0.3">
      <c r="A18" s="32" t="s">
        <v>417</v>
      </c>
      <c r="B18" s="33">
        <v>17</v>
      </c>
      <c r="C18" s="34">
        <v>162</v>
      </c>
      <c r="D18" s="34">
        <v>3.08</v>
      </c>
      <c r="E18" s="34">
        <v>82.7</v>
      </c>
      <c r="F18" s="34">
        <v>2.6</v>
      </c>
      <c r="G18" s="34"/>
      <c r="H18" s="34"/>
      <c r="I18" s="33">
        <v>25</v>
      </c>
      <c r="J18" s="33"/>
      <c r="K18" s="33"/>
      <c r="L18" s="33"/>
      <c r="M18" s="33" t="s">
        <v>120</v>
      </c>
      <c r="N18" s="33"/>
    </row>
    <row r="19" spans="1:14" x14ac:dyDescent="0.3">
      <c r="A19" s="32" t="s">
        <v>417</v>
      </c>
      <c r="B19" s="33">
        <v>18</v>
      </c>
      <c r="C19" s="34">
        <v>33.18181818181818</v>
      </c>
      <c r="D19" s="34">
        <v>1.1396057645963793</v>
      </c>
      <c r="E19" s="34">
        <v>97.7</v>
      </c>
      <c r="F19" s="34">
        <v>3.2</v>
      </c>
      <c r="G19" s="34"/>
      <c r="H19" s="34"/>
      <c r="I19" s="33">
        <v>9</v>
      </c>
      <c r="J19" s="33"/>
      <c r="K19" s="33"/>
      <c r="L19" s="33"/>
      <c r="M19" s="33" t="s">
        <v>120</v>
      </c>
      <c r="N19" s="33"/>
    </row>
    <row r="20" spans="1:14" x14ac:dyDescent="0.3">
      <c r="A20" s="32" t="s">
        <v>417</v>
      </c>
      <c r="B20" s="33">
        <v>19</v>
      </c>
      <c r="C20" s="34">
        <v>74.045454545454547</v>
      </c>
      <c r="D20" s="34">
        <v>0.78541907086797746</v>
      </c>
      <c r="E20" s="34">
        <v>479.81818181818181</v>
      </c>
      <c r="F20" s="34">
        <v>3.5114923483323577</v>
      </c>
      <c r="G20" s="34"/>
      <c r="H20" s="34"/>
      <c r="I20" s="33">
        <v>30</v>
      </c>
      <c r="J20" s="33"/>
      <c r="K20" s="33"/>
      <c r="L20" s="33"/>
      <c r="M20" s="33" t="s">
        <v>120</v>
      </c>
      <c r="N20" s="33"/>
    </row>
    <row r="21" spans="1:14" x14ac:dyDescent="0.3">
      <c r="A21" s="32" t="s">
        <v>417</v>
      </c>
      <c r="B21" s="33">
        <v>20</v>
      </c>
      <c r="C21" s="34">
        <v>146</v>
      </c>
      <c r="D21" s="34">
        <v>2.064741604835056</v>
      </c>
      <c r="E21" s="34">
        <v>431.15</v>
      </c>
      <c r="F21" s="34">
        <v>8.156439174051382</v>
      </c>
      <c r="G21" s="34"/>
      <c r="H21" s="34"/>
      <c r="I21" s="33"/>
      <c r="J21" s="33"/>
      <c r="K21" s="33"/>
      <c r="L21" s="33"/>
      <c r="M21" s="33" t="s">
        <v>120</v>
      </c>
      <c r="N21" s="33"/>
    </row>
    <row r="22" spans="1:14" x14ac:dyDescent="0.3">
      <c r="A22" s="32" t="s">
        <v>417</v>
      </c>
      <c r="B22" s="33">
        <v>21</v>
      </c>
      <c r="C22" s="34">
        <v>118.04545454545455</v>
      </c>
      <c r="D22" s="34">
        <v>4.7657235769735129</v>
      </c>
      <c r="E22" s="34">
        <v>436.81818181818181</v>
      </c>
      <c r="F22" s="34">
        <v>10.329289175738719</v>
      </c>
      <c r="G22" s="34"/>
      <c r="H22" s="34"/>
      <c r="I22" s="33">
        <v>30</v>
      </c>
      <c r="J22" s="33"/>
      <c r="K22" s="33"/>
      <c r="L22" s="33"/>
      <c r="M22" s="33" t="s">
        <v>120</v>
      </c>
      <c r="N22" s="33"/>
    </row>
    <row r="23" spans="1:14" x14ac:dyDescent="0.3">
      <c r="A23" s="32" t="s">
        <v>417</v>
      </c>
      <c r="B23" s="33">
        <v>22</v>
      </c>
      <c r="C23" s="34">
        <v>78.181818181818187</v>
      </c>
      <c r="D23" s="34">
        <v>1.6514456476895405</v>
      </c>
      <c r="E23" s="34">
        <v>149.31818181818181</v>
      </c>
      <c r="F23" s="34">
        <v>3.5724496769324658</v>
      </c>
      <c r="G23" s="34"/>
      <c r="H23" s="34"/>
      <c r="I23" s="33">
        <v>22</v>
      </c>
      <c r="J23" s="33"/>
      <c r="K23" s="33"/>
      <c r="L23" s="33"/>
      <c r="M23" s="33" t="s">
        <v>120</v>
      </c>
      <c r="N23" s="33"/>
    </row>
    <row r="24" spans="1:14" x14ac:dyDescent="0.3">
      <c r="A24" s="32" t="s">
        <v>417</v>
      </c>
      <c r="B24" s="33">
        <v>23</v>
      </c>
      <c r="C24" s="34">
        <v>159.09090909090909</v>
      </c>
      <c r="D24" s="34">
        <v>4.9943691236954981</v>
      </c>
      <c r="E24" s="34">
        <v>378.63636363636363</v>
      </c>
      <c r="F24" s="34">
        <v>10.155810940922866</v>
      </c>
      <c r="G24" s="34"/>
      <c r="H24" s="34"/>
      <c r="I24" s="33"/>
      <c r="J24" s="33"/>
      <c r="K24" s="33"/>
      <c r="L24" s="33"/>
      <c r="M24" s="33" t="s">
        <v>120</v>
      </c>
      <c r="N24" s="33"/>
    </row>
    <row r="25" spans="1:14" x14ac:dyDescent="0.3">
      <c r="A25" s="32" t="s">
        <v>417</v>
      </c>
      <c r="B25" s="33">
        <v>24</v>
      </c>
      <c r="C25" s="34">
        <v>57.863636363636367</v>
      </c>
      <c r="D25" s="34">
        <v>1.2069423999139135</v>
      </c>
      <c r="E25" s="34">
        <v>81.772727272727266</v>
      </c>
      <c r="F25" s="34">
        <v>1.8812910987795346</v>
      </c>
      <c r="G25" s="34"/>
      <c r="H25" s="34"/>
      <c r="I25" s="33"/>
      <c r="J25" s="33"/>
      <c r="K25" s="33"/>
      <c r="L25" s="33"/>
      <c r="M25" s="33" t="s">
        <v>120</v>
      </c>
      <c r="N25" s="33"/>
    </row>
    <row r="26" spans="1:14" x14ac:dyDescent="0.3">
      <c r="A26" s="32" t="s">
        <v>417</v>
      </c>
      <c r="B26" s="33">
        <v>25</v>
      </c>
      <c r="C26" s="34">
        <v>46.5</v>
      </c>
      <c r="D26" s="34">
        <v>1.0578504710249077</v>
      </c>
      <c r="E26" s="34">
        <v>212.90909090909091</v>
      </c>
      <c r="F26" s="34">
        <v>3.6169938661959558</v>
      </c>
      <c r="G26" s="34"/>
      <c r="H26" s="34"/>
      <c r="I26" s="33">
        <v>20</v>
      </c>
      <c r="J26" s="33"/>
      <c r="K26" s="33"/>
      <c r="L26" s="33"/>
      <c r="M26" s="33" t="s">
        <v>120</v>
      </c>
      <c r="N26" s="33"/>
    </row>
    <row r="27" spans="1:14" x14ac:dyDescent="0.3">
      <c r="A27" s="32" t="s">
        <v>417</v>
      </c>
      <c r="B27" s="33">
        <v>26</v>
      </c>
      <c r="C27" s="34">
        <v>32.31818181818182</v>
      </c>
      <c r="D27" s="34">
        <v>1.4601488390005424</v>
      </c>
      <c r="E27" s="34">
        <v>105.41666666666667</v>
      </c>
      <c r="F27" s="34">
        <v>2.5644470922381863</v>
      </c>
      <c r="G27" s="34"/>
      <c r="H27" s="34"/>
      <c r="I27" s="33">
        <v>20</v>
      </c>
      <c r="J27" s="33"/>
      <c r="K27" s="33"/>
      <c r="L27" s="33"/>
      <c r="M27" s="33" t="s">
        <v>120</v>
      </c>
      <c r="N27" s="33"/>
    </row>
    <row r="28" spans="1:14" x14ac:dyDescent="0.3">
      <c r="A28" s="32" t="s">
        <v>417</v>
      </c>
      <c r="B28" s="33">
        <v>27</v>
      </c>
      <c r="C28" s="34">
        <v>1.0055555555555555</v>
      </c>
      <c r="D28" s="34">
        <v>0.1</v>
      </c>
      <c r="E28" s="34">
        <v>3.8633333333333328</v>
      </c>
      <c r="F28" s="34">
        <v>0.18</v>
      </c>
      <c r="G28" s="34"/>
      <c r="H28" s="34"/>
      <c r="I28" s="33"/>
      <c r="J28" s="33"/>
      <c r="K28" s="33"/>
      <c r="L28" s="33"/>
      <c r="M28" s="33" t="s">
        <v>120</v>
      </c>
      <c r="N28" s="33"/>
    </row>
    <row r="29" spans="1:14" x14ac:dyDescent="0.3">
      <c r="A29" s="32" t="s">
        <v>417</v>
      </c>
      <c r="B29" s="33">
        <v>28</v>
      </c>
      <c r="C29" s="34">
        <v>33.886363636363633</v>
      </c>
      <c r="D29" s="34">
        <v>4.7468581543651078</v>
      </c>
      <c r="E29" s="34">
        <v>16.359090909090909</v>
      </c>
      <c r="F29" s="34">
        <v>6.0367555321854729</v>
      </c>
      <c r="G29" s="34"/>
      <c r="H29" s="34"/>
      <c r="I29" s="33"/>
      <c r="J29" s="33"/>
      <c r="K29" s="33"/>
      <c r="L29" s="33"/>
      <c r="M29" s="33" t="s">
        <v>120</v>
      </c>
      <c r="N29" s="33"/>
    </row>
    <row r="30" spans="1:14" x14ac:dyDescent="0.3">
      <c r="A30" s="32" t="s">
        <v>417</v>
      </c>
      <c r="B30" s="33">
        <v>29</v>
      </c>
      <c r="C30" s="34">
        <v>143.31818181818181</v>
      </c>
      <c r="D30" s="34">
        <v>1.3232846447693145</v>
      </c>
      <c r="E30" s="34">
        <v>124.04545454545455</v>
      </c>
      <c r="F30" s="34">
        <v>1.0214638661020106</v>
      </c>
      <c r="G30" s="34"/>
      <c r="H30" s="34"/>
      <c r="I30" s="33">
        <v>4</v>
      </c>
      <c r="J30" s="33"/>
      <c r="K30" s="33"/>
      <c r="L30" s="33"/>
      <c r="M30" s="33" t="s">
        <v>120</v>
      </c>
      <c r="N30" s="33"/>
    </row>
    <row r="31" spans="1:14" x14ac:dyDescent="0.3">
      <c r="A31" s="32" t="s">
        <v>417</v>
      </c>
      <c r="B31" s="33">
        <v>30</v>
      </c>
      <c r="C31" s="34">
        <v>3.7181818181818187</v>
      </c>
      <c r="D31" s="34">
        <v>5.8848988633649846E-2</v>
      </c>
      <c r="E31" s="34">
        <v>6.3272727272727272</v>
      </c>
      <c r="F31" s="34">
        <v>6.1657545301138941E-2</v>
      </c>
      <c r="G31" s="34"/>
      <c r="H31" s="34"/>
      <c r="I31" s="33">
        <v>6</v>
      </c>
      <c r="J31" s="33"/>
      <c r="K31" s="33"/>
      <c r="L31" s="33"/>
      <c r="M31" s="33" t="s">
        <v>120</v>
      </c>
      <c r="N31" s="33"/>
    </row>
    <row r="32" spans="1:14" x14ac:dyDescent="0.3">
      <c r="A32" s="32" t="s">
        <v>417</v>
      </c>
      <c r="B32" s="33">
        <v>31</v>
      </c>
      <c r="C32" s="34">
        <v>120</v>
      </c>
      <c r="D32" s="34">
        <v>1.7457431218879389</v>
      </c>
      <c r="E32" s="34">
        <v>96</v>
      </c>
      <c r="F32" s="34">
        <v>1.0295228775369205</v>
      </c>
      <c r="G32" s="34"/>
      <c r="H32" s="34"/>
      <c r="I32" s="33">
        <v>5</v>
      </c>
      <c r="J32" s="33"/>
      <c r="K32" s="33"/>
      <c r="L32" s="33"/>
      <c r="M32" s="33" t="s">
        <v>120</v>
      </c>
      <c r="N32" s="33"/>
    </row>
    <row r="33" spans="1:14" x14ac:dyDescent="0.3">
      <c r="A33" s="32" t="s">
        <v>417</v>
      </c>
      <c r="B33" s="33">
        <v>32</v>
      </c>
      <c r="C33" s="34"/>
      <c r="D33" s="34"/>
      <c r="E33" s="34"/>
      <c r="F33" s="34"/>
      <c r="G33" s="34"/>
      <c r="H33" s="34"/>
      <c r="I33" s="33"/>
      <c r="J33" s="33"/>
      <c r="K33" s="33"/>
      <c r="L33" s="33"/>
      <c r="M33" s="33"/>
      <c r="N33" s="33"/>
    </row>
    <row r="34" spans="1:14" x14ac:dyDescent="0.3">
      <c r="A34" s="32" t="s">
        <v>417</v>
      </c>
      <c r="B34" s="33">
        <v>33</v>
      </c>
      <c r="C34" s="34"/>
      <c r="D34" s="34"/>
      <c r="E34" s="34"/>
      <c r="F34" s="34"/>
      <c r="G34" s="34"/>
      <c r="H34" s="34"/>
      <c r="I34" s="33"/>
      <c r="J34" s="33"/>
      <c r="K34" s="33"/>
      <c r="L34" s="33"/>
      <c r="M34" s="33"/>
      <c r="N34" s="33"/>
    </row>
    <row r="35" spans="1:14" x14ac:dyDescent="0.3">
      <c r="A35" s="32" t="s">
        <v>417</v>
      </c>
      <c r="B35" s="33">
        <v>34</v>
      </c>
      <c r="C35" s="34"/>
      <c r="D35" s="34"/>
      <c r="E35" s="34"/>
      <c r="F35" s="34"/>
      <c r="G35" s="34"/>
      <c r="H35" s="34"/>
      <c r="I35" s="33"/>
      <c r="J35" s="33"/>
      <c r="K35" s="33"/>
      <c r="L35" s="33"/>
      <c r="M35" s="33"/>
      <c r="N35" s="33"/>
    </row>
    <row r="36" spans="1:14" x14ac:dyDescent="0.3">
      <c r="A36" s="32" t="s">
        <v>417</v>
      </c>
      <c r="B36" s="33">
        <v>35</v>
      </c>
      <c r="C36" s="34"/>
      <c r="D36" s="34"/>
      <c r="E36" s="34"/>
      <c r="F36" s="34"/>
      <c r="G36" s="34"/>
      <c r="H36" s="34"/>
      <c r="I36" s="33"/>
      <c r="J36" s="33"/>
      <c r="K36" s="33"/>
      <c r="L36" s="33"/>
      <c r="M36" s="33"/>
      <c r="N36" s="33"/>
    </row>
    <row r="37" spans="1:14" x14ac:dyDescent="0.3">
      <c r="A37" s="32" t="s">
        <v>417</v>
      </c>
      <c r="B37" s="33">
        <v>36</v>
      </c>
      <c r="C37" s="34"/>
      <c r="D37" s="34"/>
      <c r="E37" s="34"/>
      <c r="F37" s="34"/>
      <c r="G37" s="34"/>
      <c r="H37" s="34"/>
      <c r="I37" s="33"/>
      <c r="J37" s="33"/>
      <c r="K37" s="33"/>
      <c r="L37" s="33"/>
      <c r="M37" s="33"/>
      <c r="N37" s="33"/>
    </row>
    <row r="38" spans="1:14" x14ac:dyDescent="0.3">
      <c r="A38" s="32" t="s">
        <v>417</v>
      </c>
      <c r="B38" s="33">
        <v>37</v>
      </c>
      <c r="C38" s="34"/>
      <c r="D38" s="34"/>
      <c r="E38" s="34"/>
      <c r="F38" s="34"/>
      <c r="G38" s="34"/>
      <c r="H38" s="34"/>
      <c r="I38" s="33"/>
      <c r="J38" s="33"/>
      <c r="K38" s="33"/>
      <c r="L38" s="33"/>
      <c r="M38" s="33"/>
      <c r="N38" s="33"/>
    </row>
    <row r="39" spans="1:14" x14ac:dyDescent="0.3">
      <c r="A39" s="32" t="s">
        <v>417</v>
      </c>
      <c r="B39" s="33">
        <v>38</v>
      </c>
      <c r="C39" s="34"/>
      <c r="D39" s="34"/>
      <c r="E39" s="34"/>
      <c r="F39" s="34"/>
      <c r="G39" s="34"/>
      <c r="H39" s="34"/>
      <c r="I39" s="33"/>
      <c r="J39" s="33"/>
      <c r="K39" s="33"/>
      <c r="L39" s="33"/>
      <c r="M39" s="33"/>
      <c r="N39" s="33"/>
    </row>
    <row r="40" spans="1:14" x14ac:dyDescent="0.3">
      <c r="A40" s="32" t="s">
        <v>417</v>
      </c>
      <c r="B40" s="33">
        <v>39</v>
      </c>
      <c r="C40" s="34"/>
      <c r="D40" s="34"/>
      <c r="E40" s="34"/>
      <c r="F40" s="34"/>
      <c r="G40" s="34"/>
      <c r="H40" s="34"/>
      <c r="I40" s="33"/>
      <c r="J40" s="33"/>
      <c r="K40" s="33"/>
      <c r="L40" s="33"/>
      <c r="M40" s="33"/>
      <c r="N40" s="33"/>
    </row>
    <row r="41" spans="1:14" x14ac:dyDescent="0.3">
      <c r="A41" s="32" t="s">
        <v>417</v>
      </c>
      <c r="B41" s="33">
        <v>40</v>
      </c>
      <c r="C41" s="34"/>
      <c r="D41" s="34"/>
      <c r="E41" s="34"/>
      <c r="F41" s="34"/>
      <c r="G41" s="34"/>
      <c r="H41" s="34"/>
      <c r="I41" s="33"/>
      <c r="J41" s="33"/>
      <c r="K41" s="33"/>
      <c r="L41" s="33"/>
      <c r="M41" s="33"/>
      <c r="N41" s="33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D15003"/>
  <sheetViews>
    <sheetView showGridLines="0" workbookViewId="0">
      <pane ySplit="3" topLeftCell="A4" activePane="bottomLeft" state="frozen"/>
      <selection pane="bottomLeft" activeCell="I8" sqref="I8"/>
    </sheetView>
  </sheetViews>
  <sheetFormatPr defaultRowHeight="14.4" x14ac:dyDescent="0.3"/>
  <cols>
    <col min="1" max="1" width="8.6640625" customWidth="1"/>
    <col min="2" max="2" width="13.6640625" customWidth="1"/>
    <col min="3" max="3" width="8.6640625" customWidth="1"/>
    <col min="4" max="4" width="14.6640625" customWidth="1"/>
    <col min="5" max="5" width="16.6640625" customWidth="1"/>
    <col min="6" max="6" width="12.6640625" customWidth="1"/>
    <col min="7" max="7" width="10.6640625" customWidth="1"/>
    <col min="8" max="8" width="8.6640625" customWidth="1"/>
    <col min="9" max="9" width="14" customWidth="1"/>
    <col min="10" max="10" width="3" customWidth="1"/>
    <col min="11" max="11" width="13" customWidth="1"/>
    <col min="12" max="12" width="8" customWidth="1"/>
    <col min="13" max="52" width="10" customWidth="1"/>
    <col min="53" max="55" width="7.6640625" hidden="1" customWidth="1"/>
    <col min="56" max="56" width="6" hidden="1" customWidth="1"/>
  </cols>
  <sheetData>
    <row r="1" spans="1:56" ht="40.200000000000003" customHeight="1" x14ac:dyDescent="0.3">
      <c r="A1" s="132" t="s">
        <v>159</v>
      </c>
      <c r="B1" s="132"/>
      <c r="C1" s="132"/>
      <c r="D1" s="132"/>
      <c r="E1" s="132"/>
      <c r="F1" s="132"/>
      <c r="G1" s="132"/>
      <c r="H1" s="35"/>
      <c r="BD1" s="36" t="s">
        <v>160</v>
      </c>
    </row>
    <row r="2" spans="1:56" ht="19.95" customHeight="1" x14ac:dyDescent="0.3">
      <c r="A2" s="133" t="s">
        <v>161</v>
      </c>
      <c r="B2" s="133"/>
      <c r="C2" s="133"/>
      <c r="D2" s="133"/>
      <c r="E2" s="133"/>
      <c r="F2" s="133"/>
      <c r="G2" s="133"/>
      <c r="H2" s="131" t="s">
        <v>162</v>
      </c>
      <c r="I2" s="121"/>
      <c r="J2" s="121"/>
      <c r="BD2" s="5" t="str">
        <f>IF(Configuração!$C$26="","",("QC-"&amp;Configuração!$C$26&amp;TEXT(1,"00")))</f>
        <v>QC-897401</v>
      </c>
    </row>
    <row r="3" spans="1:56" ht="28.2" customHeight="1" x14ac:dyDescent="0.3">
      <c r="A3" s="17" t="s">
        <v>306</v>
      </c>
      <c r="B3" s="17" t="s">
        <v>163</v>
      </c>
      <c r="C3" s="17" t="s">
        <v>164</v>
      </c>
      <c r="D3" s="17" t="s">
        <v>145</v>
      </c>
      <c r="E3" s="17" t="s">
        <v>88</v>
      </c>
      <c r="F3" s="17" t="s">
        <v>307</v>
      </c>
      <c r="G3" s="17" t="s">
        <v>230</v>
      </c>
      <c r="BA3" s="36" t="s">
        <v>166</v>
      </c>
      <c r="BB3" s="36" t="s">
        <v>167</v>
      </c>
      <c r="BC3" t="s">
        <v>308</v>
      </c>
      <c r="BD3" s="5" t="str">
        <f>IF(Configuração!$C$26="","",("QC-"&amp;Configuração!$C$26&amp;TEXT(2,"00")))</f>
        <v>QC-897402</v>
      </c>
    </row>
    <row r="4" spans="1:56" x14ac:dyDescent="0.3">
      <c r="A4" s="74">
        <v>1</v>
      </c>
      <c r="B4" s="39">
        <v>46027</v>
      </c>
      <c r="C4" s="74">
        <v>1</v>
      </c>
      <c r="D4" s="41" t="s">
        <v>418</v>
      </c>
      <c r="E4" s="25" t="s">
        <v>351</v>
      </c>
      <c r="F4" s="42">
        <v>4.66</v>
      </c>
      <c r="G4" s="75" t="s">
        <v>305</v>
      </c>
      <c r="H4" s="79"/>
      <c r="BA4" s="5" t="str">
        <f t="shared" ref="BA4:BA67" si="0">IF($D4="","",MID($D4,4,LEN($D4)-5))</f>
        <v>8974</v>
      </c>
      <c r="BB4" s="5">
        <f>IF(OR($E4="",$G4&lt;&gt;"Ativo"),"",IF(COUNTIFS($E$4:$E4,$E4,$A$4:$A4,$A4,$G$4:$G4,"Ativo")=1,1,0))</f>
        <v>1</v>
      </c>
      <c r="BC4">
        <f>IF(OR($A4="",$G4&lt;&gt;"Ativo"),"",IF(COUNTIFS($A$4:$A4,$A4,$G$4:$G4,"Ativo")=1,1,0))</f>
        <v>1</v>
      </c>
      <c r="BD4" s="5" t="str">
        <f>IF(Configuração!$C$27="","",("QC-"&amp;Configuração!$C$27&amp;TEXT(1,"00")))</f>
        <v/>
      </c>
    </row>
    <row r="5" spans="1:56" x14ac:dyDescent="0.3">
      <c r="A5" s="74">
        <v>1</v>
      </c>
      <c r="B5" s="39">
        <v>46027</v>
      </c>
      <c r="C5" s="74">
        <v>1</v>
      </c>
      <c r="D5" s="41" t="s">
        <v>418</v>
      </c>
      <c r="E5" s="25" t="s">
        <v>125</v>
      </c>
      <c r="F5" s="42">
        <v>4.4000000000000004</v>
      </c>
      <c r="G5" s="75" t="s">
        <v>305</v>
      </c>
      <c r="H5" s="79"/>
      <c r="BA5" s="5" t="str">
        <f t="shared" si="0"/>
        <v>8974</v>
      </c>
      <c r="BB5" s="5">
        <f>IF(OR($E5="",$G5&lt;&gt;"Ativo"),"",IF(COUNTIFS($E$4:$E5,$E5,$A$4:$A5,$A5,$G$4:$G5,"Ativo")=1,1,0))</f>
        <v>1</v>
      </c>
      <c r="BC5">
        <f>IF(OR($A5="",$G5&lt;&gt;"Ativo"),"",IF(COUNTIFS($A$4:$A5,$A5,$G$4:$G5,"Ativo")=1,1,0))</f>
        <v>0</v>
      </c>
      <c r="BD5" s="5" t="str">
        <f>IF(Configuração!$C$27="","",("QC-"&amp;Configuração!$C$27&amp;TEXT(2,"00")))</f>
        <v/>
      </c>
    </row>
    <row r="6" spans="1:56" x14ac:dyDescent="0.3">
      <c r="A6" s="74">
        <v>1</v>
      </c>
      <c r="B6" s="39">
        <v>46027</v>
      </c>
      <c r="C6" s="74">
        <v>1</v>
      </c>
      <c r="D6" s="41" t="s">
        <v>418</v>
      </c>
      <c r="E6" s="25" t="s">
        <v>137</v>
      </c>
      <c r="F6" s="42">
        <v>3.83</v>
      </c>
      <c r="G6" s="75" t="s">
        <v>305</v>
      </c>
      <c r="H6" s="79"/>
      <c r="BA6" s="5" t="str">
        <f t="shared" si="0"/>
        <v>8974</v>
      </c>
      <c r="BB6" s="5">
        <f>IF(OR($E6="",$G6&lt;&gt;"Ativo"),"",IF(COUNTIFS($E$4:$E6,$E6,$A$4:$A6,$A6,$G$4:$G6,"Ativo")=1,1,0))</f>
        <v>1</v>
      </c>
      <c r="BC6">
        <f>IF(OR($A6="",$G6&lt;&gt;"Ativo"),"",IF(COUNTIFS($A$4:$A6,$A6,$G$4:$G6,"Ativo")=1,1,0))</f>
        <v>0</v>
      </c>
      <c r="BD6" s="5" t="str">
        <f>IF(Configuração!$C$28="","",("QC-"&amp;Configuração!$C$28&amp;TEXT(1,"00")))</f>
        <v/>
      </c>
    </row>
    <row r="7" spans="1:56" x14ac:dyDescent="0.3">
      <c r="A7" s="74">
        <v>1</v>
      </c>
      <c r="B7" s="39">
        <v>46027</v>
      </c>
      <c r="C7" s="74">
        <v>1</v>
      </c>
      <c r="D7" s="41" t="s">
        <v>418</v>
      </c>
      <c r="E7" s="25" t="s">
        <v>353</v>
      </c>
      <c r="F7" s="42">
        <v>0.314</v>
      </c>
      <c r="G7" s="75" t="s">
        <v>305</v>
      </c>
      <c r="H7" s="79"/>
      <c r="BA7" s="5" t="str">
        <f t="shared" si="0"/>
        <v>8974</v>
      </c>
      <c r="BB7" s="5">
        <f>IF(OR($E7="",$G7&lt;&gt;"Ativo"),"",IF(COUNTIFS($E$4:$E7,$E7,$A$4:$A7,$A7,$G$4:$G7,"Ativo")=1,1,0))</f>
        <v>1</v>
      </c>
      <c r="BC7">
        <f>IF(OR($A7="",$G7&lt;&gt;"Ativo"),"",IF(COUNTIFS($A$4:$A7,$A7,$G$4:$G7,"Ativo")=1,1,0))</f>
        <v>0</v>
      </c>
      <c r="BD7" s="5" t="str">
        <f>IF(Configuração!$C$28="","",("QC-"&amp;Configuração!$C$28&amp;TEXT(2,"00")))</f>
        <v/>
      </c>
    </row>
    <row r="8" spans="1:56" x14ac:dyDescent="0.3">
      <c r="A8" s="74">
        <v>1</v>
      </c>
      <c r="B8" s="39">
        <v>46027</v>
      </c>
      <c r="C8" s="74">
        <v>1</v>
      </c>
      <c r="D8" s="41" t="s">
        <v>418</v>
      </c>
      <c r="E8" s="25" t="s">
        <v>134</v>
      </c>
      <c r="F8" s="42">
        <v>1.21</v>
      </c>
      <c r="G8" s="75" t="s">
        <v>305</v>
      </c>
      <c r="H8" s="79"/>
      <c r="BA8" s="5" t="str">
        <f t="shared" si="0"/>
        <v>8974</v>
      </c>
      <c r="BB8" s="5">
        <f>IF(OR($E8="",$G8&lt;&gt;"Ativo"),"",IF(COUNTIFS($E$4:$E8,$E8,$A$4:$A8,$A8,$G$4:$G8,"Ativo")=1,1,0))</f>
        <v>1</v>
      </c>
      <c r="BC8">
        <f>IF(OR($A8="",$G8&lt;&gt;"Ativo"),"",IF(COUNTIFS($A$4:$A8,$A8,$G$4:$G8,"Ativo")=1,1,0))</f>
        <v>0</v>
      </c>
      <c r="BD8" s="5" t="str">
        <f>IF(Configuração!$C$29="","",("QC-"&amp;Configuração!$C$29&amp;TEXT(1,"00")))</f>
        <v/>
      </c>
    </row>
    <row r="9" spans="1:56" x14ac:dyDescent="0.3">
      <c r="A9" s="74">
        <v>1</v>
      </c>
      <c r="B9" s="39">
        <v>46027</v>
      </c>
      <c r="C9" s="74">
        <v>1</v>
      </c>
      <c r="D9" s="41" t="s">
        <v>418</v>
      </c>
      <c r="E9" s="25" t="s">
        <v>138</v>
      </c>
      <c r="F9" s="42">
        <v>9</v>
      </c>
      <c r="G9" s="75" t="s">
        <v>305</v>
      </c>
      <c r="H9" s="79"/>
      <c r="BA9" s="5" t="str">
        <f t="shared" si="0"/>
        <v>8974</v>
      </c>
      <c r="BB9" s="5">
        <f>IF(OR($E9="",$G9&lt;&gt;"Ativo"),"",IF(COUNTIFS($E$4:$E9,$E9,$A$4:$A9,$A9,$G$4:$G9,"Ativo")=1,1,0))</f>
        <v>1</v>
      </c>
      <c r="BC9">
        <f>IF(OR($A9="",$G9&lt;&gt;"Ativo"),"",IF(COUNTIFS($A$4:$A9,$A9,$G$4:$G9,"Ativo")=1,1,0))</f>
        <v>0</v>
      </c>
      <c r="BD9" s="5" t="str">
        <f>IF(Configuração!$C$29="","",("QC-"&amp;Configuração!$C$29&amp;TEXT(2,"00")))</f>
        <v/>
      </c>
    </row>
    <row r="10" spans="1:56" x14ac:dyDescent="0.3">
      <c r="A10" s="74">
        <v>1</v>
      </c>
      <c r="B10" s="39">
        <v>46027</v>
      </c>
      <c r="C10" s="74">
        <v>1</v>
      </c>
      <c r="D10" s="41" t="s">
        <v>418</v>
      </c>
      <c r="E10" s="25" t="s">
        <v>354</v>
      </c>
      <c r="F10" s="42">
        <v>348</v>
      </c>
      <c r="G10" s="75" t="s">
        <v>305</v>
      </c>
      <c r="H10" s="79"/>
      <c r="BA10" s="5" t="str">
        <f t="shared" si="0"/>
        <v>8974</v>
      </c>
      <c r="BB10" s="5">
        <f>IF(OR($E10="",$G10&lt;&gt;"Ativo"),"",IF(COUNTIFS($E$4:$E10,$E10,$A$4:$A10,$A10,$G$4:$G10,"Ativo")=1,1,0))</f>
        <v>1</v>
      </c>
      <c r="BC10">
        <f>IF(OR($A10="",$G10&lt;&gt;"Ativo"),"",IF(COUNTIFS($A$4:$A10,$A10,$G$4:$G10,"Ativo")=1,1,0))</f>
        <v>0</v>
      </c>
      <c r="BD10" s="5" t="str">
        <f>IF(Configuração!$C$30="","",("QC-"&amp;Configuração!$C$30&amp;TEXT(1,"00")))</f>
        <v/>
      </c>
    </row>
    <row r="11" spans="1:56" x14ac:dyDescent="0.3">
      <c r="A11" s="74">
        <v>1</v>
      </c>
      <c r="B11" s="39">
        <v>46027</v>
      </c>
      <c r="C11" s="74">
        <v>1</v>
      </c>
      <c r="D11" s="41" t="s">
        <v>418</v>
      </c>
      <c r="E11" s="25" t="s">
        <v>126</v>
      </c>
      <c r="F11" s="42">
        <v>237</v>
      </c>
      <c r="G11" s="75" t="s">
        <v>305</v>
      </c>
      <c r="H11" s="79"/>
      <c r="BA11" s="5" t="str">
        <f t="shared" si="0"/>
        <v>8974</v>
      </c>
      <c r="BB11" s="5">
        <f>IF(OR($E11="",$G11&lt;&gt;"Ativo"),"",IF(COUNTIFS($E$4:$E11,$E11,$A$4:$A11,$A11,$G$4:$G11,"Ativo")=1,1,0))</f>
        <v>1</v>
      </c>
      <c r="BC11">
        <f>IF(OR($A11="",$G11&lt;&gt;"Ativo"),"",IF(COUNTIFS($A$4:$A11,$A11,$G$4:$G11,"Ativo")=1,1,0))</f>
        <v>0</v>
      </c>
      <c r="BD11" s="5" t="str">
        <f>IF(Configuração!$C$30="","",("QC-"&amp;Configuração!$C$30&amp;TEXT(2,"00")))</f>
        <v/>
      </c>
    </row>
    <row r="12" spans="1:56" x14ac:dyDescent="0.3">
      <c r="A12" s="74">
        <v>1</v>
      </c>
      <c r="B12" s="39">
        <v>46027</v>
      </c>
      <c r="C12" s="74">
        <v>1</v>
      </c>
      <c r="D12" s="41" t="s">
        <v>418</v>
      </c>
      <c r="E12" s="25" t="s">
        <v>127</v>
      </c>
      <c r="F12" s="42">
        <v>77</v>
      </c>
      <c r="G12" s="75" t="s">
        <v>305</v>
      </c>
      <c r="H12" s="79"/>
      <c r="BA12" s="5" t="str">
        <f t="shared" si="0"/>
        <v>8974</v>
      </c>
      <c r="BB12" s="5">
        <f>IF(OR($E12="",$G12&lt;&gt;"Ativo"),"",IF(COUNTIFS($E$4:$E12,$E12,$A$4:$A12,$A12,$G$4:$G12,"Ativo")=1,1,0))</f>
        <v>1</v>
      </c>
      <c r="BC12">
        <f>IF(OR($A12="",$G12&lt;&gt;"Ativo"),"",IF(COUNTIFS($A$4:$A12,$A12,$G$4:$G12,"Ativo")=1,1,0))</f>
        <v>0</v>
      </c>
      <c r="BD12" s="5" t="str">
        <f>IF(Configuração!$C$31="","",("QC-"&amp;Configuração!$C$31&amp;TEXT(1,"00")))</f>
        <v/>
      </c>
    </row>
    <row r="13" spans="1:56" x14ac:dyDescent="0.3">
      <c r="A13" s="74">
        <v>1</v>
      </c>
      <c r="B13" s="39">
        <v>46027</v>
      </c>
      <c r="C13" s="74">
        <v>1</v>
      </c>
      <c r="D13" s="41" t="s">
        <v>418</v>
      </c>
      <c r="E13" s="25" t="s">
        <v>124</v>
      </c>
      <c r="F13" s="42">
        <v>2.58</v>
      </c>
      <c r="G13" s="75" t="s">
        <v>305</v>
      </c>
      <c r="H13" s="79"/>
      <c r="BA13" s="5" t="str">
        <f t="shared" si="0"/>
        <v>8974</v>
      </c>
      <c r="BB13" s="5">
        <f>IF(OR($E13="",$G13&lt;&gt;"Ativo"),"",IF(COUNTIFS($E$4:$E13,$E13,$A$4:$A13,$A13,$G$4:$G13,"Ativo")=1,1,0))</f>
        <v>1</v>
      </c>
      <c r="BC13">
        <f>IF(OR($A13="",$G13&lt;&gt;"Ativo"),"",IF(COUNTIFS($A$4:$A13,$A13,$G$4:$G13,"Ativo")=1,1,0))</f>
        <v>0</v>
      </c>
      <c r="BD13" s="5" t="str">
        <f>IF(Configuração!$C$31="","",("QC-"&amp;Configuração!$C$31&amp;TEXT(2,"00")))</f>
        <v/>
      </c>
    </row>
    <row r="14" spans="1:56" x14ac:dyDescent="0.3">
      <c r="A14" s="74">
        <v>1</v>
      </c>
      <c r="B14" s="39">
        <v>46027</v>
      </c>
      <c r="C14" s="74">
        <v>1</v>
      </c>
      <c r="D14" s="41" t="s">
        <v>418</v>
      </c>
      <c r="E14" s="25" t="s">
        <v>356</v>
      </c>
      <c r="F14" s="42">
        <v>231</v>
      </c>
      <c r="G14" s="75" t="s">
        <v>305</v>
      </c>
      <c r="H14" s="79"/>
      <c r="BA14" s="5" t="str">
        <f t="shared" si="0"/>
        <v>8974</v>
      </c>
      <c r="BB14" s="5">
        <f>IF(OR($E14="",$G14&lt;&gt;"Ativo"),"",IF(COUNTIFS($E$4:$E14,$E14,$A$4:$A14,$A14,$G$4:$G14,"Ativo")=1,1,0))</f>
        <v>1</v>
      </c>
      <c r="BC14">
        <f>IF(OR($A14="",$G14&lt;&gt;"Ativo"),"",IF(COUNTIFS($A$4:$A14,$A14,$G$4:$G14,"Ativo")=1,1,0))</f>
        <v>0</v>
      </c>
      <c r="BD14" s="5" t="str">
        <f>IF(Configuração!$C$32="","",("QC-"&amp;Configuração!$C$32&amp;TEXT(1,"00")))</f>
        <v/>
      </c>
    </row>
    <row r="15" spans="1:56" x14ac:dyDescent="0.3">
      <c r="A15" s="74">
        <v>1</v>
      </c>
      <c r="B15" s="39">
        <v>46027</v>
      </c>
      <c r="C15" s="74">
        <v>1</v>
      </c>
      <c r="D15" s="41" t="s">
        <v>418</v>
      </c>
      <c r="E15" s="25" t="s">
        <v>139</v>
      </c>
      <c r="F15" s="42">
        <v>3.45</v>
      </c>
      <c r="G15" s="75" t="s">
        <v>305</v>
      </c>
      <c r="H15" s="79"/>
      <c r="BA15" s="5" t="str">
        <f t="shared" si="0"/>
        <v>8974</v>
      </c>
      <c r="BB15" s="5">
        <f>IF(OR($E15="",$G15&lt;&gt;"Ativo"),"",IF(COUNTIFS($E$4:$E15,$E15,$A$4:$A15,$A15,$G$4:$G15,"Ativo")=1,1,0))</f>
        <v>1</v>
      </c>
      <c r="BC15">
        <f>IF(OR($A15="",$G15&lt;&gt;"Ativo"),"",IF(COUNTIFS($A$4:$A15,$A15,$G$4:$G15,"Ativo")=1,1,0))</f>
        <v>0</v>
      </c>
      <c r="BD15" s="5" t="str">
        <f>IF(Configuração!$C$32="","",("QC-"&amp;Configuração!$C$32&amp;TEXT(2,"00")))</f>
        <v/>
      </c>
    </row>
    <row r="16" spans="1:56" x14ac:dyDescent="0.3">
      <c r="A16" s="74">
        <v>1</v>
      </c>
      <c r="B16" s="39">
        <v>46027</v>
      </c>
      <c r="C16" s="74">
        <v>1</v>
      </c>
      <c r="D16" s="41" t="s">
        <v>418</v>
      </c>
      <c r="E16" s="25" t="s">
        <v>118</v>
      </c>
      <c r="F16" s="42">
        <v>89</v>
      </c>
      <c r="G16" s="75" t="s">
        <v>305</v>
      </c>
      <c r="H16" s="79"/>
      <c r="BA16" s="5" t="str">
        <f t="shared" si="0"/>
        <v>8974</v>
      </c>
      <c r="BB16" s="5">
        <f>IF(OR($E16="",$G16&lt;&gt;"Ativo"),"",IF(COUNTIFS($E$4:$E16,$E16,$A$4:$A16,$A16,$G$4:$G16,"Ativo")=1,1,0))</f>
        <v>1</v>
      </c>
      <c r="BC16">
        <f>IF(OR($A16="",$G16&lt;&gt;"Ativo"),"",IF(COUNTIFS($A$4:$A16,$A16,$G$4:$G16,"Ativo")=1,1,0))</f>
        <v>0</v>
      </c>
      <c r="BD16" s="5" t="str">
        <f>IF(Configuração!$C$33="","",("QC-"&amp;Configuração!$C$33&amp;TEXT(1,"00")))</f>
        <v/>
      </c>
    </row>
    <row r="17" spans="1:56" x14ac:dyDescent="0.3">
      <c r="A17" s="74">
        <v>1</v>
      </c>
      <c r="B17" s="39">
        <v>46027</v>
      </c>
      <c r="C17" s="74">
        <v>1</v>
      </c>
      <c r="D17" s="41" t="s">
        <v>418</v>
      </c>
      <c r="E17" s="25" t="s">
        <v>357</v>
      </c>
      <c r="F17" s="42">
        <v>5.0999999999999996</v>
      </c>
      <c r="G17" s="75" t="s">
        <v>305</v>
      </c>
      <c r="H17" s="79"/>
      <c r="BA17" s="5" t="str">
        <f t="shared" si="0"/>
        <v>8974</v>
      </c>
      <c r="BB17" s="5">
        <f>IF(OR($E17="",$G17&lt;&gt;"Ativo"),"",IF(COUNTIFS($E$4:$E17,$E17,$A$4:$A17,$A17,$G$4:$G17,"Ativo")=1,1,0))</f>
        <v>1</v>
      </c>
      <c r="BC17">
        <f>IF(OR($A17="",$G17&lt;&gt;"Ativo"),"",IF(COUNTIFS($A$4:$A17,$A17,$G$4:$G17,"Ativo")=1,1,0))</f>
        <v>0</v>
      </c>
      <c r="BD17" s="5" t="str">
        <f>IF(Configuração!$C$33="","",("QC-"&amp;Configuração!$C$33&amp;TEXT(2,"00")))</f>
        <v/>
      </c>
    </row>
    <row r="18" spans="1:56" x14ac:dyDescent="0.3">
      <c r="A18" s="74">
        <v>1</v>
      </c>
      <c r="B18" s="39">
        <v>46027</v>
      </c>
      <c r="C18" s="74">
        <v>1</v>
      </c>
      <c r="D18" s="41" t="s">
        <v>418</v>
      </c>
      <c r="E18" s="25" t="s">
        <v>359</v>
      </c>
      <c r="F18" s="42">
        <v>2.15</v>
      </c>
      <c r="G18" s="75" t="s">
        <v>305</v>
      </c>
      <c r="H18" s="79"/>
      <c r="BA18" s="5" t="str">
        <f t="shared" si="0"/>
        <v>8974</v>
      </c>
      <c r="BB18" s="5">
        <f>IF(OR($E18="",$G18&lt;&gt;"Ativo"),"",IF(COUNTIFS($E$4:$E18,$E18,$A$4:$A18,$A18,$G$4:$G18,"Ativo")=1,1,0))</f>
        <v>1</v>
      </c>
      <c r="BC18">
        <f>IF(OR($A18="",$G18&lt;&gt;"Ativo"),"",IF(COUNTIFS($A$4:$A18,$A18,$G$4:$G18,"Ativo")=1,1,0))</f>
        <v>0</v>
      </c>
      <c r="BD18" s="5" t="str">
        <f>IF(Configuração!$C$34="","",("QC-"&amp;Configuração!$C$34&amp;TEXT(1,"00")))</f>
        <v/>
      </c>
    </row>
    <row r="19" spans="1:56" x14ac:dyDescent="0.3">
      <c r="A19" s="74">
        <v>1</v>
      </c>
      <c r="B19" s="39">
        <v>46027</v>
      </c>
      <c r="C19" s="74">
        <v>1</v>
      </c>
      <c r="D19" s="41" t="s">
        <v>418</v>
      </c>
      <c r="E19" s="25" t="s">
        <v>135</v>
      </c>
      <c r="F19" s="42">
        <v>7.1</v>
      </c>
      <c r="G19" s="75" t="s">
        <v>305</v>
      </c>
      <c r="H19" s="79"/>
      <c r="BA19" s="5" t="str">
        <f t="shared" si="0"/>
        <v>8974</v>
      </c>
      <c r="BB19" s="5">
        <f>IF(OR($E19="",$G19&lt;&gt;"Ativo"),"",IF(COUNTIFS($E$4:$E19,$E19,$A$4:$A19,$A19,$G$4:$G19,"Ativo")=1,1,0))</f>
        <v>1</v>
      </c>
      <c r="BC19">
        <f>IF(OR($A19="",$G19&lt;&gt;"Ativo"),"",IF(COUNTIFS($A$4:$A19,$A19,$G$4:$G19,"Ativo")=1,1,0))</f>
        <v>0</v>
      </c>
      <c r="BD19" s="5" t="str">
        <f>IF(Configuração!$C$34="","",("QC-"&amp;Configuração!$C$34&amp;TEXT(2,"00")))</f>
        <v/>
      </c>
    </row>
    <row r="20" spans="1:56" x14ac:dyDescent="0.3">
      <c r="A20" s="74">
        <v>1</v>
      </c>
      <c r="B20" s="39">
        <v>46027</v>
      </c>
      <c r="C20" s="74">
        <v>1</v>
      </c>
      <c r="D20" s="41" t="s">
        <v>418</v>
      </c>
      <c r="E20" s="25" t="s">
        <v>128</v>
      </c>
      <c r="F20" s="42">
        <v>163</v>
      </c>
      <c r="G20" s="75" t="s">
        <v>305</v>
      </c>
      <c r="H20" s="79"/>
      <c r="BA20" s="5" t="str">
        <f t="shared" si="0"/>
        <v>8974</v>
      </c>
      <c r="BB20" s="5">
        <f>IF(OR($E20="",$G20&lt;&gt;"Ativo"),"",IF(COUNTIFS($E$4:$E20,$E20,$A$4:$A20,$A20,$G$4:$G20,"Ativo")=1,1,0))</f>
        <v>1</v>
      </c>
      <c r="BC20">
        <f>IF(OR($A20="",$G20&lt;&gt;"Ativo"),"",IF(COUNTIFS($A$4:$A20,$A20,$G$4:$G20,"Ativo")=1,1,0))</f>
        <v>0</v>
      </c>
      <c r="BD20" s="5" t="str">
        <f>IF(Configuração!$C$35="","",("QC-"&amp;Configuração!$C$35&amp;TEXT(1,"00")))</f>
        <v/>
      </c>
    </row>
    <row r="21" spans="1:56" x14ac:dyDescent="0.3">
      <c r="A21" s="74">
        <v>1</v>
      </c>
      <c r="B21" s="39">
        <v>46027</v>
      </c>
      <c r="C21" s="74">
        <v>1</v>
      </c>
      <c r="D21" s="41" t="s">
        <v>418</v>
      </c>
      <c r="E21" s="25" t="s">
        <v>122</v>
      </c>
      <c r="F21" s="42">
        <v>34</v>
      </c>
      <c r="G21" s="75" t="s">
        <v>305</v>
      </c>
      <c r="H21" s="79"/>
      <c r="BA21" s="5" t="str">
        <f t="shared" si="0"/>
        <v>8974</v>
      </c>
      <c r="BB21" s="5">
        <f>IF(OR($E21="",$G21&lt;&gt;"Ativo"),"",IF(COUNTIFS($E$4:$E21,$E21,$A$4:$A21,$A21,$G$4:$G21,"Ativo")=1,1,0))</f>
        <v>1</v>
      </c>
      <c r="BC21">
        <f>IF(OR($A21="",$G21&lt;&gt;"Ativo"),"",IF(COUNTIFS($A$4:$A21,$A21,$G$4:$G21,"Ativo")=1,1,0))</f>
        <v>0</v>
      </c>
      <c r="BD21" s="5" t="str">
        <f>IF(Configuração!$C$35="","",("QC-"&amp;Configuração!$C$35&amp;TEXT(2,"00")))</f>
        <v/>
      </c>
    </row>
    <row r="22" spans="1:56" x14ac:dyDescent="0.3">
      <c r="A22" s="74">
        <v>1</v>
      </c>
      <c r="B22" s="39">
        <v>46027</v>
      </c>
      <c r="C22" s="74">
        <v>1</v>
      </c>
      <c r="D22" s="41" t="s">
        <v>418</v>
      </c>
      <c r="E22" s="25" t="s">
        <v>144</v>
      </c>
      <c r="F22" s="42">
        <v>72</v>
      </c>
      <c r="G22" s="75" t="s">
        <v>305</v>
      </c>
      <c r="H22" s="79"/>
      <c r="BA22" s="5" t="str">
        <f t="shared" si="0"/>
        <v>8974</v>
      </c>
      <c r="BB22" s="5">
        <f>IF(OR($E22="",$G22&lt;&gt;"Ativo"),"",IF(COUNTIFS($E$4:$E22,$E22,$A$4:$A22,$A22,$G$4:$G22,"Ativo")=1,1,0))</f>
        <v>1</v>
      </c>
      <c r="BC22">
        <f>IF(OR($A22="",$G22&lt;&gt;"Ativo"),"",IF(COUNTIFS($A$4:$A22,$A22,$G$4:$G22,"Ativo")=1,1,0))</f>
        <v>0</v>
      </c>
      <c r="BD22" s="5" t="str">
        <f>IF(Configuração!$C$36="","",("QC-"&amp;Configuração!$C$36&amp;TEXT(1,"00")))</f>
        <v/>
      </c>
    </row>
    <row r="23" spans="1:56" x14ac:dyDescent="0.3">
      <c r="A23" s="74">
        <v>1</v>
      </c>
      <c r="B23" s="39">
        <v>46027</v>
      </c>
      <c r="C23" s="74">
        <v>1</v>
      </c>
      <c r="D23" s="41" t="s">
        <v>418</v>
      </c>
      <c r="E23" s="25" t="s">
        <v>360</v>
      </c>
      <c r="F23" s="42">
        <v>150</v>
      </c>
      <c r="G23" s="75" t="s">
        <v>305</v>
      </c>
      <c r="H23" s="79"/>
      <c r="BA23" s="5" t="str">
        <f t="shared" si="0"/>
        <v>8974</v>
      </c>
      <c r="BB23" s="5">
        <f>IF(OR($E23="",$G23&lt;&gt;"Ativo"),"",IF(COUNTIFS($E$4:$E23,$E23,$A$4:$A23,$A23,$G$4:$G23,"Ativo")=1,1,0))</f>
        <v>1</v>
      </c>
      <c r="BC23">
        <f>IF(OR($A23="",$G23&lt;&gt;"Ativo"),"",IF(COUNTIFS($A$4:$A23,$A23,$G$4:$G23,"Ativo")=1,1,0))</f>
        <v>0</v>
      </c>
      <c r="BD23" s="5" t="str">
        <f>IF(Configuração!$C$36="","",("QC-"&amp;Configuração!$C$36&amp;TEXT(2,"00")))</f>
        <v/>
      </c>
    </row>
    <row r="24" spans="1:56" x14ac:dyDescent="0.3">
      <c r="A24" s="74">
        <v>1</v>
      </c>
      <c r="B24" s="39">
        <v>46027</v>
      </c>
      <c r="C24" s="74">
        <v>1</v>
      </c>
      <c r="D24" s="41" t="s">
        <v>418</v>
      </c>
      <c r="E24" s="25" t="s">
        <v>132</v>
      </c>
      <c r="F24" s="42">
        <v>116</v>
      </c>
      <c r="G24" s="75" t="s">
        <v>305</v>
      </c>
      <c r="H24" s="79"/>
      <c r="BA24" s="5" t="str">
        <f t="shared" si="0"/>
        <v>8974</v>
      </c>
      <c r="BB24" s="5">
        <f>IF(OR($E24="",$G24&lt;&gt;"Ativo"),"",IF(COUNTIFS($E$4:$E24,$E24,$A$4:$A24,$A24,$G$4:$G24,"Ativo")=1,1,0))</f>
        <v>1</v>
      </c>
      <c r="BC24">
        <f>IF(OR($A24="",$G24&lt;&gt;"Ativo"),"",IF(COUNTIFS($A$4:$A24,$A24,$G$4:$G24,"Ativo")=1,1,0))</f>
        <v>0</v>
      </c>
      <c r="BD24" s="5" t="str">
        <f>IF(Configuração!$C$37="","",("QC-"&amp;Configuração!$C$37&amp;TEXT(1,"00")))</f>
        <v/>
      </c>
    </row>
    <row r="25" spans="1:56" x14ac:dyDescent="0.3">
      <c r="A25" s="74">
        <v>1</v>
      </c>
      <c r="B25" s="39">
        <v>46027</v>
      </c>
      <c r="C25" s="74">
        <v>1</v>
      </c>
      <c r="D25" s="41" t="s">
        <v>418</v>
      </c>
      <c r="E25" s="25" t="s">
        <v>133</v>
      </c>
      <c r="F25" s="42">
        <v>81</v>
      </c>
      <c r="G25" s="75" t="s">
        <v>305</v>
      </c>
      <c r="H25" s="79"/>
      <c r="BA25" s="5" t="str">
        <f t="shared" si="0"/>
        <v>8974</v>
      </c>
      <c r="BB25" s="5">
        <f>IF(OR($E25="",$G25&lt;&gt;"Ativo"),"",IF(COUNTIFS($E$4:$E25,$E25,$A$4:$A25,$A25,$G$4:$G25,"Ativo")=1,1,0))</f>
        <v>1</v>
      </c>
      <c r="BC25">
        <f>IF(OR($A25="",$G25&lt;&gt;"Ativo"),"",IF(COUNTIFS($A$4:$A25,$A25,$G$4:$G25,"Ativo")=1,1,0))</f>
        <v>0</v>
      </c>
      <c r="BD25" s="5" t="str">
        <f>IF(Configuração!$C$37="","",("QC-"&amp;Configuração!$C$37&amp;TEXT(2,"00")))</f>
        <v/>
      </c>
    </row>
    <row r="26" spans="1:56" x14ac:dyDescent="0.3">
      <c r="A26" s="74">
        <v>1</v>
      </c>
      <c r="B26" s="39">
        <v>46027</v>
      </c>
      <c r="C26" s="74">
        <v>1</v>
      </c>
      <c r="D26" s="41" t="s">
        <v>418</v>
      </c>
      <c r="E26" s="25" t="s">
        <v>361</v>
      </c>
      <c r="F26" s="42">
        <v>149</v>
      </c>
      <c r="G26" s="75" t="s">
        <v>305</v>
      </c>
      <c r="H26" s="79"/>
      <c r="BA26" s="5" t="str">
        <f t="shared" si="0"/>
        <v>8974</v>
      </c>
      <c r="BB26" s="5">
        <f>IF(OR($E26="",$G26&lt;&gt;"Ativo"),"",IF(COUNTIFS($E$4:$E26,$E26,$A$4:$A26,$A26,$G$4:$G26,"Ativo")=1,1,0))</f>
        <v>1</v>
      </c>
      <c r="BC26">
        <f>IF(OR($A26="",$G26&lt;&gt;"Ativo"),"",IF(COUNTIFS($A$4:$A26,$A26,$G$4:$G26,"Ativo")=1,1,0))</f>
        <v>0</v>
      </c>
      <c r="BD26" s="5" t="str">
        <f>IF(Configuração!$C$38="","",("QC-"&amp;Configuração!$C$38&amp;TEXT(1,"00")))</f>
        <v/>
      </c>
    </row>
    <row r="27" spans="1:56" x14ac:dyDescent="0.3">
      <c r="A27" s="74">
        <v>1</v>
      </c>
      <c r="B27" s="39">
        <v>46027</v>
      </c>
      <c r="C27" s="74">
        <v>1</v>
      </c>
      <c r="D27" s="41" t="s">
        <v>418</v>
      </c>
      <c r="E27" s="25" t="s">
        <v>362</v>
      </c>
      <c r="F27" s="42">
        <v>59</v>
      </c>
      <c r="G27" s="75" t="s">
        <v>305</v>
      </c>
      <c r="H27" s="79"/>
      <c r="BA27" s="5" t="str">
        <f t="shared" si="0"/>
        <v>8974</v>
      </c>
      <c r="BB27" s="5">
        <f>IF(OR($E27="",$G27&lt;&gt;"Ativo"),"",IF(COUNTIFS($E$4:$E27,$E27,$A$4:$A27,$A27,$G$4:$G27,"Ativo")=1,1,0))</f>
        <v>1</v>
      </c>
      <c r="BC27">
        <f>IF(OR($A27="",$G27&lt;&gt;"Ativo"),"",IF(COUNTIFS($A$4:$A27,$A27,$G$4:$G27,"Ativo")=1,1,0))</f>
        <v>0</v>
      </c>
      <c r="BD27" s="5" t="str">
        <f>IF(Configuração!$C$38="","",("QC-"&amp;Configuração!$C$38&amp;TEXT(2,"00")))</f>
        <v/>
      </c>
    </row>
    <row r="28" spans="1:56" x14ac:dyDescent="0.3">
      <c r="A28" s="74">
        <v>1</v>
      </c>
      <c r="B28" s="39">
        <v>46027</v>
      </c>
      <c r="C28" s="74">
        <v>1</v>
      </c>
      <c r="D28" s="41" t="s">
        <v>418</v>
      </c>
      <c r="E28" s="25" t="s">
        <v>129</v>
      </c>
      <c r="F28" s="42">
        <v>45</v>
      </c>
      <c r="G28" s="75" t="s">
        <v>305</v>
      </c>
      <c r="H28" s="79"/>
      <c r="BA28" s="5" t="str">
        <f t="shared" si="0"/>
        <v>8974</v>
      </c>
      <c r="BB28" s="5">
        <f>IF(OR($E28="",$G28&lt;&gt;"Ativo"),"",IF(COUNTIFS($E$4:$E28,$E28,$A$4:$A28,$A28,$G$4:$G28,"Ativo")=1,1,0))</f>
        <v>1</v>
      </c>
      <c r="BC28">
        <f>IF(OR($A28="",$G28&lt;&gt;"Ativo"),"",IF(COUNTIFS($A$4:$A28,$A28,$G$4:$G28,"Ativo")=1,1,0))</f>
        <v>0</v>
      </c>
      <c r="BD28" s="5" t="str">
        <f>IF(Configuração!$C$39="","",("QC-"&amp;Configuração!$C$39&amp;TEXT(1,"00")))</f>
        <v/>
      </c>
    </row>
    <row r="29" spans="1:56" x14ac:dyDescent="0.3">
      <c r="A29" s="74">
        <v>1</v>
      </c>
      <c r="B29" s="39">
        <v>46027</v>
      </c>
      <c r="C29" s="74">
        <v>1</v>
      </c>
      <c r="D29" s="41" t="s">
        <v>418</v>
      </c>
      <c r="E29" s="25" t="s">
        <v>131</v>
      </c>
      <c r="F29" s="42">
        <v>36</v>
      </c>
      <c r="G29" s="75" t="s">
        <v>305</v>
      </c>
      <c r="H29" s="79"/>
      <c r="BA29" s="5" t="str">
        <f t="shared" si="0"/>
        <v>8974</v>
      </c>
      <c r="BB29" s="5">
        <f>IF(OR($E29="",$G29&lt;&gt;"Ativo"),"",IF(COUNTIFS($E$4:$E29,$E29,$A$4:$A29,$A29,$G$4:$G29,"Ativo")=1,1,0))</f>
        <v>1</v>
      </c>
      <c r="BC29">
        <f>IF(OR($A29="",$G29&lt;&gt;"Ativo"),"",IF(COUNTIFS($A$4:$A29,$A29,$G$4:$G29,"Ativo")=1,1,0))</f>
        <v>0</v>
      </c>
      <c r="BD29" s="5" t="str">
        <f>IF(Configuração!$C$39="","",("QC-"&amp;Configuração!$C$39&amp;TEXT(2,"00")))</f>
        <v/>
      </c>
    </row>
    <row r="30" spans="1:56" x14ac:dyDescent="0.3">
      <c r="A30" s="74">
        <v>1</v>
      </c>
      <c r="B30" s="39">
        <v>46027</v>
      </c>
      <c r="C30" s="74">
        <v>1</v>
      </c>
      <c r="D30" s="41" t="s">
        <v>418</v>
      </c>
      <c r="E30" s="25" t="s">
        <v>363</v>
      </c>
      <c r="F30" s="42">
        <v>1.05</v>
      </c>
      <c r="G30" s="75" t="s">
        <v>305</v>
      </c>
      <c r="H30" s="79"/>
      <c r="BA30" s="5" t="str">
        <f t="shared" si="0"/>
        <v>8974</v>
      </c>
      <c r="BB30" s="5">
        <f>IF(OR($E30="",$G30&lt;&gt;"Ativo"),"",IF(COUNTIFS($E$4:$E30,$E30,$A$4:$A30,$A30,$G$4:$G30,"Ativo")=1,1,0))</f>
        <v>1</v>
      </c>
      <c r="BC30">
        <f>IF(OR($A30="",$G30&lt;&gt;"Ativo"),"",IF(COUNTIFS($A$4:$A30,$A30,$G$4:$G30,"Ativo")=1,1,0))</f>
        <v>0</v>
      </c>
      <c r="BD30" s="5" t="str">
        <f>IF(Configuração!$C$40="","",("QC-"&amp;Configuração!$C$40&amp;TEXT(1,"00")))</f>
        <v/>
      </c>
    </row>
    <row r="31" spans="1:56" x14ac:dyDescent="0.3">
      <c r="A31" s="74">
        <v>1</v>
      </c>
      <c r="B31" s="39">
        <v>46027</v>
      </c>
      <c r="C31" s="74">
        <v>1</v>
      </c>
      <c r="D31" s="41" t="s">
        <v>418</v>
      </c>
      <c r="E31" s="25" t="s">
        <v>365</v>
      </c>
      <c r="F31" s="42">
        <v>34.1</v>
      </c>
      <c r="G31" s="75" t="s">
        <v>305</v>
      </c>
      <c r="H31" s="79"/>
      <c r="BA31" s="5" t="str">
        <f t="shared" si="0"/>
        <v>8974</v>
      </c>
      <c r="BB31" s="5">
        <f>IF(OR($E31="",$G31&lt;&gt;"Ativo"),"",IF(COUNTIFS($E$4:$E31,$E31,$A$4:$A31,$A31,$G$4:$G31,"Ativo")=1,1,0))</f>
        <v>1</v>
      </c>
      <c r="BC31">
        <f>IF(OR($A31="",$G31&lt;&gt;"Ativo"),"",IF(COUNTIFS($A$4:$A31,$A31,$G$4:$G31,"Ativo")=1,1,0))</f>
        <v>0</v>
      </c>
      <c r="BD31" s="5" t="str">
        <f>IF(Configuração!$C$40="","",("QC-"&amp;Configuração!$C$40&amp;TEXT(2,"00")))</f>
        <v/>
      </c>
    </row>
    <row r="32" spans="1:56" x14ac:dyDescent="0.3">
      <c r="A32" s="74">
        <v>1</v>
      </c>
      <c r="B32" s="39">
        <v>46027</v>
      </c>
      <c r="C32" s="74">
        <v>1</v>
      </c>
      <c r="D32" s="41" t="s">
        <v>418</v>
      </c>
      <c r="E32" s="25" t="s">
        <v>140</v>
      </c>
      <c r="F32" s="42">
        <v>142</v>
      </c>
      <c r="G32" s="75" t="s">
        <v>305</v>
      </c>
      <c r="H32" s="79"/>
      <c r="BA32" s="5" t="str">
        <f t="shared" si="0"/>
        <v>8974</v>
      </c>
      <c r="BB32" s="5">
        <f>IF(OR($E32="",$G32&lt;&gt;"Ativo"),"",IF(COUNTIFS($E$4:$E32,$E32,$A$4:$A32,$A32,$G$4:$G32,"Ativo")=1,1,0))</f>
        <v>1</v>
      </c>
      <c r="BC32">
        <f>IF(OR($A32="",$G32&lt;&gt;"Ativo"),"",IF(COUNTIFS($A$4:$A32,$A32,$G$4:$G32,"Ativo")=1,1,0))</f>
        <v>0</v>
      </c>
      <c r="BD32" s="5" t="str">
        <f>IF(Configuração!$C$41="","",("QC-"&amp;Configuração!$C$41&amp;TEXT(1,"00")))</f>
        <v/>
      </c>
    </row>
    <row r="33" spans="1:56" x14ac:dyDescent="0.3">
      <c r="A33" s="74">
        <v>1</v>
      </c>
      <c r="B33" s="39">
        <v>46027</v>
      </c>
      <c r="C33" s="74">
        <v>1</v>
      </c>
      <c r="D33" s="41" t="s">
        <v>418</v>
      </c>
      <c r="E33" s="25" t="s">
        <v>142</v>
      </c>
      <c r="F33" s="42">
        <v>3.6</v>
      </c>
      <c r="G33" s="75" t="s">
        <v>305</v>
      </c>
      <c r="H33" s="79"/>
      <c r="BA33" s="5" t="str">
        <f t="shared" si="0"/>
        <v>8974</v>
      </c>
      <c r="BB33" s="5">
        <f>IF(OR($E33="",$G33&lt;&gt;"Ativo"),"",IF(COUNTIFS($E$4:$E33,$E33,$A$4:$A33,$A33,$G$4:$G33,"Ativo")=1,1,0))</f>
        <v>1</v>
      </c>
      <c r="BC33">
        <f>IF(OR($A33="",$G33&lt;&gt;"Ativo"),"",IF(COUNTIFS($A$4:$A33,$A33,$G$4:$G33,"Ativo")=1,1,0))</f>
        <v>0</v>
      </c>
      <c r="BD33" s="5" t="str">
        <f>IF(Configuração!$C$41="","",("QC-"&amp;Configuração!$C$41&amp;TEXT(2,"00")))</f>
        <v/>
      </c>
    </row>
    <row r="34" spans="1:56" x14ac:dyDescent="0.3">
      <c r="A34" s="74">
        <v>1</v>
      </c>
      <c r="B34" s="39">
        <v>46027</v>
      </c>
      <c r="C34" s="74">
        <v>1</v>
      </c>
      <c r="D34" s="41" t="s">
        <v>418</v>
      </c>
      <c r="E34" s="25" t="s">
        <v>143</v>
      </c>
      <c r="F34" s="42">
        <v>121</v>
      </c>
      <c r="G34" s="75" t="s">
        <v>305</v>
      </c>
      <c r="H34" s="79"/>
      <c r="BA34" s="5" t="str">
        <f t="shared" si="0"/>
        <v>8974</v>
      </c>
      <c r="BB34" s="5">
        <f>IF(OR($E34="",$G34&lt;&gt;"Ativo"),"",IF(COUNTIFS($E$4:$E34,$E34,$A$4:$A34,$A34,$G$4:$G34,"Ativo")=1,1,0))</f>
        <v>1</v>
      </c>
      <c r="BC34">
        <f>IF(OR($A34="",$G34&lt;&gt;"Ativo"),"",IF(COUNTIFS($A$4:$A34,$A34,$G$4:$G34,"Ativo")=1,1,0))</f>
        <v>0</v>
      </c>
      <c r="BD34" s="5" t="str">
        <f>IF(Configuração!$C$42="","",("QC-"&amp;Configuração!$C$42&amp;TEXT(1,"00")))</f>
        <v/>
      </c>
    </row>
    <row r="35" spans="1:56" x14ac:dyDescent="0.3">
      <c r="A35" s="74">
        <v>2</v>
      </c>
      <c r="B35" s="39">
        <v>46028</v>
      </c>
      <c r="C35" s="74">
        <v>1</v>
      </c>
      <c r="D35" s="41" t="s">
        <v>418</v>
      </c>
      <c r="E35" s="25" t="s">
        <v>351</v>
      </c>
      <c r="F35" s="42">
        <v>4.91</v>
      </c>
      <c r="G35" s="75" t="s">
        <v>305</v>
      </c>
      <c r="H35" s="79"/>
      <c r="BA35" s="5" t="str">
        <f t="shared" si="0"/>
        <v>8974</v>
      </c>
      <c r="BB35" s="5">
        <f>IF(OR($E35="",$G35&lt;&gt;"Ativo"),"",IF(COUNTIFS($E$4:$E35,$E35,$A$4:$A35,$A35,$G$4:$G35,"Ativo")=1,1,0))</f>
        <v>1</v>
      </c>
      <c r="BC35">
        <f>IF(OR($A35="",$G35&lt;&gt;"Ativo"),"",IF(COUNTIFS($A$4:$A35,$A35,$G$4:$G35,"Ativo")=1,1,0))</f>
        <v>1</v>
      </c>
      <c r="BD35" s="5" t="str">
        <f>IF(Configuração!$C$42="","",("QC-"&amp;Configuração!$C$42&amp;TEXT(2,"00")))</f>
        <v/>
      </c>
    </row>
    <row r="36" spans="1:56" x14ac:dyDescent="0.3">
      <c r="A36" s="74">
        <v>2</v>
      </c>
      <c r="B36" s="39">
        <v>46028</v>
      </c>
      <c r="C36" s="74">
        <v>1</v>
      </c>
      <c r="D36" s="41" t="s">
        <v>418</v>
      </c>
      <c r="E36" s="25" t="s">
        <v>125</v>
      </c>
      <c r="F36" s="42">
        <v>4.7</v>
      </c>
      <c r="G36" s="75" t="s">
        <v>305</v>
      </c>
      <c r="H36" s="79"/>
      <c r="BA36" s="5" t="str">
        <f t="shared" si="0"/>
        <v>8974</v>
      </c>
      <c r="BB36" s="5">
        <f>IF(OR($E36="",$G36&lt;&gt;"Ativo"),"",IF(COUNTIFS($E$4:$E36,$E36,$A$4:$A36,$A36,$G$4:$G36,"Ativo")=1,1,0))</f>
        <v>1</v>
      </c>
      <c r="BC36">
        <f>IF(OR($A36="",$G36&lt;&gt;"Ativo"),"",IF(COUNTIFS($A$4:$A36,$A36,$G$4:$G36,"Ativo")=1,1,0))</f>
        <v>0</v>
      </c>
      <c r="BD36" s="5" t="str">
        <f>IF(Configuração!$C$43="","",("QC-"&amp;Configuração!$C$43&amp;TEXT(1,"00")))</f>
        <v/>
      </c>
    </row>
    <row r="37" spans="1:56" x14ac:dyDescent="0.3">
      <c r="A37" s="74">
        <v>2</v>
      </c>
      <c r="B37" s="39">
        <v>46028</v>
      </c>
      <c r="C37" s="74">
        <v>1</v>
      </c>
      <c r="D37" s="41" t="s">
        <v>418</v>
      </c>
      <c r="E37" s="25" t="s">
        <v>137</v>
      </c>
      <c r="F37" s="42">
        <v>3.92</v>
      </c>
      <c r="G37" s="75" t="s">
        <v>305</v>
      </c>
      <c r="H37" s="79"/>
      <c r="BA37" s="5" t="str">
        <f t="shared" si="0"/>
        <v>8974</v>
      </c>
      <c r="BB37" s="5">
        <f>IF(OR($E37="",$G37&lt;&gt;"Ativo"),"",IF(COUNTIFS($E$4:$E37,$E37,$A$4:$A37,$A37,$G$4:$G37,"Ativo")=1,1,0))</f>
        <v>1</v>
      </c>
      <c r="BC37">
        <f>IF(OR($A37="",$G37&lt;&gt;"Ativo"),"",IF(COUNTIFS($A$4:$A37,$A37,$G$4:$G37,"Ativo")=1,1,0))</f>
        <v>0</v>
      </c>
      <c r="BD37" s="5" t="str">
        <f>IF(Configuração!$C$43="","",("QC-"&amp;Configuração!$C$43&amp;TEXT(2,"00")))</f>
        <v/>
      </c>
    </row>
    <row r="38" spans="1:56" x14ac:dyDescent="0.3">
      <c r="A38" s="74">
        <v>2</v>
      </c>
      <c r="B38" s="39">
        <v>46028</v>
      </c>
      <c r="C38" s="74">
        <v>1</v>
      </c>
      <c r="D38" s="41" t="s">
        <v>418</v>
      </c>
      <c r="E38" s="25" t="s">
        <v>353</v>
      </c>
      <c r="F38" s="42">
        <v>0.311</v>
      </c>
      <c r="G38" s="75" t="s">
        <v>305</v>
      </c>
      <c r="H38" s="79"/>
      <c r="BA38" s="5" t="str">
        <f t="shared" si="0"/>
        <v>8974</v>
      </c>
      <c r="BB38" s="5">
        <f>IF(OR($E38="",$G38&lt;&gt;"Ativo"),"",IF(COUNTIFS($E$4:$E38,$E38,$A$4:$A38,$A38,$G$4:$G38,"Ativo")=1,1,0))</f>
        <v>1</v>
      </c>
      <c r="BC38">
        <f>IF(OR($A38="",$G38&lt;&gt;"Ativo"),"",IF(COUNTIFS($A$4:$A38,$A38,$G$4:$G38,"Ativo")=1,1,0))</f>
        <v>0</v>
      </c>
      <c r="BD38" s="5" t="str">
        <f>IF(Configuração!$C$44="","",("QC-"&amp;Configuração!$C$44&amp;TEXT(1,"00")))</f>
        <v/>
      </c>
    </row>
    <row r="39" spans="1:56" x14ac:dyDescent="0.3">
      <c r="A39" s="74">
        <v>2</v>
      </c>
      <c r="B39" s="39">
        <v>46028</v>
      </c>
      <c r="C39" s="74">
        <v>1</v>
      </c>
      <c r="D39" s="41" t="s">
        <v>418</v>
      </c>
      <c r="E39" s="25" t="s">
        <v>134</v>
      </c>
      <c r="F39" s="42">
        <v>1.2150000000000001</v>
      </c>
      <c r="G39" s="75" t="s">
        <v>305</v>
      </c>
      <c r="H39" s="79"/>
      <c r="BA39" s="5" t="str">
        <f t="shared" si="0"/>
        <v>8974</v>
      </c>
      <c r="BB39" s="5">
        <f>IF(OR($E39="",$G39&lt;&gt;"Ativo"),"",IF(COUNTIFS($E$4:$E39,$E39,$A$4:$A39,$A39,$G$4:$G39,"Ativo")=1,1,0))</f>
        <v>1</v>
      </c>
      <c r="BC39">
        <f>IF(OR($A39="",$G39&lt;&gt;"Ativo"),"",IF(COUNTIFS($A$4:$A39,$A39,$G$4:$G39,"Ativo")=1,1,0))</f>
        <v>0</v>
      </c>
      <c r="BD39" s="5" t="str">
        <f>IF(Configuração!$C$44="","",("QC-"&amp;Configuração!$C$44&amp;TEXT(2,"00")))</f>
        <v/>
      </c>
    </row>
    <row r="40" spans="1:56" x14ac:dyDescent="0.3">
      <c r="A40" s="74">
        <v>2</v>
      </c>
      <c r="B40" s="39">
        <v>46028</v>
      </c>
      <c r="C40" s="74">
        <v>1</v>
      </c>
      <c r="D40" s="41" t="s">
        <v>418</v>
      </c>
      <c r="E40" s="25" t="s">
        <v>138</v>
      </c>
      <c r="F40" s="42">
        <v>9.1</v>
      </c>
      <c r="G40" s="75" t="s">
        <v>305</v>
      </c>
      <c r="H40" s="79"/>
      <c r="BA40" s="5" t="str">
        <f t="shared" si="0"/>
        <v>8974</v>
      </c>
      <c r="BB40" s="5">
        <f>IF(OR($E40="",$G40&lt;&gt;"Ativo"),"",IF(COUNTIFS($E$4:$E40,$E40,$A$4:$A40,$A40,$G$4:$G40,"Ativo")=1,1,0))</f>
        <v>1</v>
      </c>
      <c r="BC40">
        <f>IF(OR($A40="",$G40&lt;&gt;"Ativo"),"",IF(COUNTIFS($A$4:$A40,$A40,$G$4:$G40,"Ativo")=1,1,0))</f>
        <v>0</v>
      </c>
      <c r="BD40" s="5" t="str">
        <f>IF(Configuração!$C$45="","",("QC-"&amp;Configuração!$C$45&amp;TEXT(1,"00")))</f>
        <v/>
      </c>
    </row>
    <row r="41" spans="1:56" x14ac:dyDescent="0.3">
      <c r="A41" s="74">
        <v>2</v>
      </c>
      <c r="B41" s="39">
        <v>46028</v>
      </c>
      <c r="C41" s="74">
        <v>1</v>
      </c>
      <c r="D41" s="41" t="s">
        <v>418</v>
      </c>
      <c r="E41" s="25" t="s">
        <v>354</v>
      </c>
      <c r="F41" s="42">
        <v>316</v>
      </c>
      <c r="G41" s="75" t="s">
        <v>305</v>
      </c>
      <c r="H41" s="79"/>
      <c r="BA41" s="5" t="str">
        <f t="shared" si="0"/>
        <v>8974</v>
      </c>
      <c r="BB41" s="5">
        <f>IF(OR($E41="",$G41&lt;&gt;"Ativo"),"",IF(COUNTIFS($E$4:$E41,$E41,$A$4:$A41,$A41,$G$4:$G41,"Ativo")=1,1,0))</f>
        <v>1</v>
      </c>
      <c r="BC41">
        <f>IF(OR($A41="",$G41&lt;&gt;"Ativo"),"",IF(COUNTIFS($A$4:$A41,$A41,$G$4:$G41,"Ativo")=1,1,0))</f>
        <v>0</v>
      </c>
      <c r="BD41" s="5" t="str">
        <f>IF(Configuração!$C$45="","",("QC-"&amp;Configuração!$C$45&amp;TEXT(2,"00")))</f>
        <v/>
      </c>
    </row>
    <row r="42" spans="1:56" x14ac:dyDescent="0.3">
      <c r="A42" s="74">
        <v>2</v>
      </c>
      <c r="B42" s="39">
        <v>46028</v>
      </c>
      <c r="C42" s="74">
        <v>1</v>
      </c>
      <c r="D42" s="41" t="s">
        <v>418</v>
      </c>
      <c r="E42" s="25" t="s">
        <v>126</v>
      </c>
      <c r="F42" s="42">
        <v>231</v>
      </c>
      <c r="G42" s="75" t="s">
        <v>305</v>
      </c>
      <c r="H42" s="79"/>
      <c r="BA42" s="5" t="str">
        <f t="shared" si="0"/>
        <v>8974</v>
      </c>
      <c r="BB42" s="5">
        <f>IF(OR($E42="",$G42&lt;&gt;"Ativo"),"",IF(COUNTIFS($E$4:$E42,$E42,$A$4:$A42,$A42,$G$4:$G42,"Ativo")=1,1,0))</f>
        <v>1</v>
      </c>
      <c r="BC42">
        <f>IF(OR($A42="",$G42&lt;&gt;"Ativo"),"",IF(COUNTIFS($A$4:$A42,$A42,$G$4:$G42,"Ativo")=1,1,0))</f>
        <v>0</v>
      </c>
      <c r="BD42" s="5" t="str">
        <f>IF(Configuração!$C$46="","",("QC-"&amp;Configuração!$C$46&amp;TEXT(1,"00")))</f>
        <v/>
      </c>
    </row>
    <row r="43" spans="1:56" x14ac:dyDescent="0.3">
      <c r="A43" s="74">
        <v>2</v>
      </c>
      <c r="B43" s="39">
        <v>46028</v>
      </c>
      <c r="C43" s="74">
        <v>1</v>
      </c>
      <c r="D43" s="41" t="s">
        <v>418</v>
      </c>
      <c r="E43" s="25" t="s">
        <v>127</v>
      </c>
      <c r="F43" s="42">
        <v>79</v>
      </c>
      <c r="G43" s="75" t="s">
        <v>305</v>
      </c>
      <c r="H43" s="79"/>
      <c r="BA43" s="5" t="str">
        <f t="shared" si="0"/>
        <v>8974</v>
      </c>
      <c r="BB43" s="5">
        <f>IF(OR($E43="",$G43&lt;&gt;"Ativo"),"",IF(COUNTIFS($E$4:$E43,$E43,$A$4:$A43,$A43,$G$4:$G43,"Ativo")=1,1,0))</f>
        <v>1</v>
      </c>
      <c r="BC43">
        <f>IF(OR($A43="",$G43&lt;&gt;"Ativo"),"",IF(COUNTIFS($A$4:$A43,$A43,$G$4:$G43,"Ativo")=1,1,0))</f>
        <v>0</v>
      </c>
      <c r="BD43" s="5" t="str">
        <f>IF(Configuração!$C$46="","",("QC-"&amp;Configuração!$C$46&amp;TEXT(2,"00")))</f>
        <v/>
      </c>
    </row>
    <row r="44" spans="1:56" x14ac:dyDescent="0.3">
      <c r="A44" s="74">
        <v>2</v>
      </c>
      <c r="B44" s="39">
        <v>46028</v>
      </c>
      <c r="C44" s="74">
        <v>1</v>
      </c>
      <c r="D44" s="41" t="s">
        <v>418</v>
      </c>
      <c r="E44" s="25" t="s">
        <v>124</v>
      </c>
      <c r="F44" s="42">
        <v>2.72</v>
      </c>
      <c r="G44" s="75" t="s">
        <v>305</v>
      </c>
      <c r="H44" s="79"/>
      <c r="BA44" s="5" t="str">
        <f t="shared" si="0"/>
        <v>8974</v>
      </c>
      <c r="BB44" s="5">
        <f>IF(OR($E44="",$G44&lt;&gt;"Ativo"),"",IF(COUNTIFS($E$4:$E44,$E44,$A$4:$A44,$A44,$G$4:$G44,"Ativo")=1,1,0))</f>
        <v>1</v>
      </c>
      <c r="BC44">
        <f>IF(OR($A44="",$G44&lt;&gt;"Ativo"),"",IF(COUNTIFS($A$4:$A44,$A44,$G$4:$G44,"Ativo")=1,1,0))</f>
        <v>0</v>
      </c>
      <c r="BD44" s="5" t="str">
        <f>IF(Configuração!$C$47="","",("QC-"&amp;Configuração!$C$47&amp;TEXT(1,"00")))</f>
        <v/>
      </c>
    </row>
    <row r="45" spans="1:56" x14ac:dyDescent="0.3">
      <c r="A45" s="74">
        <v>2</v>
      </c>
      <c r="B45" s="39">
        <v>46028</v>
      </c>
      <c r="C45" s="74">
        <v>1</v>
      </c>
      <c r="D45" s="41" t="s">
        <v>418</v>
      </c>
      <c r="E45" s="25" t="s">
        <v>356</v>
      </c>
      <c r="F45" s="42">
        <v>233</v>
      </c>
      <c r="G45" s="75" t="s">
        <v>305</v>
      </c>
      <c r="H45" s="79"/>
      <c r="BA45" s="5" t="str">
        <f t="shared" si="0"/>
        <v>8974</v>
      </c>
      <c r="BB45" s="5">
        <f>IF(OR($E45="",$G45&lt;&gt;"Ativo"),"",IF(COUNTIFS($E$4:$E45,$E45,$A$4:$A45,$A45,$G$4:$G45,"Ativo")=1,1,0))</f>
        <v>1</v>
      </c>
      <c r="BC45">
        <f>IF(OR($A45="",$G45&lt;&gt;"Ativo"),"",IF(COUNTIFS($A$4:$A45,$A45,$G$4:$G45,"Ativo")=1,1,0))</f>
        <v>0</v>
      </c>
      <c r="BD45" s="5" t="str">
        <f>IF(Configuração!$C$47="","",("QC-"&amp;Configuração!$C$47&amp;TEXT(2,"00")))</f>
        <v/>
      </c>
    </row>
    <row r="46" spans="1:56" x14ac:dyDescent="0.3">
      <c r="A46" s="74">
        <v>2</v>
      </c>
      <c r="B46" s="39">
        <v>46028</v>
      </c>
      <c r="C46" s="74">
        <v>1</v>
      </c>
      <c r="D46" s="41" t="s">
        <v>418</v>
      </c>
      <c r="E46" s="25" t="s">
        <v>139</v>
      </c>
      <c r="F46" s="42">
        <v>3.65</v>
      </c>
      <c r="G46" s="75" t="s">
        <v>305</v>
      </c>
      <c r="H46" s="79"/>
      <c r="BA46" s="5" t="str">
        <f t="shared" si="0"/>
        <v>8974</v>
      </c>
      <c r="BB46" s="5">
        <f>IF(OR($E46="",$G46&lt;&gt;"Ativo"),"",IF(COUNTIFS($E$4:$E46,$E46,$A$4:$A46,$A46,$G$4:$G46,"Ativo")=1,1,0))</f>
        <v>1</v>
      </c>
      <c r="BC46">
        <f>IF(OR($A46="",$G46&lt;&gt;"Ativo"),"",IF(COUNTIFS($A$4:$A46,$A46,$G$4:$G46,"Ativo")=1,1,0))</f>
        <v>0</v>
      </c>
      <c r="BD46" s="5" t="str">
        <f>IF(Configuração!$C$48="","",("QC-"&amp;Configuração!$C$48&amp;TEXT(1,"00")))</f>
        <v/>
      </c>
    </row>
    <row r="47" spans="1:56" x14ac:dyDescent="0.3">
      <c r="A47" s="74">
        <v>2</v>
      </c>
      <c r="B47" s="39">
        <v>46028</v>
      </c>
      <c r="C47" s="74">
        <v>1</v>
      </c>
      <c r="D47" s="41" t="s">
        <v>418</v>
      </c>
      <c r="E47" s="25" t="s">
        <v>118</v>
      </c>
      <c r="F47" s="42">
        <v>89</v>
      </c>
      <c r="G47" s="75" t="s">
        <v>305</v>
      </c>
      <c r="H47" s="79"/>
      <c r="BA47" s="5" t="str">
        <f t="shared" si="0"/>
        <v>8974</v>
      </c>
      <c r="BB47" s="5">
        <f>IF(OR($E47="",$G47&lt;&gt;"Ativo"),"",IF(COUNTIFS($E$4:$E47,$E47,$A$4:$A47,$A47,$G$4:$G47,"Ativo")=1,1,0))</f>
        <v>1</v>
      </c>
      <c r="BC47">
        <f>IF(OR($A47="",$G47&lt;&gt;"Ativo"),"",IF(COUNTIFS($A$4:$A47,$A47,$G$4:$G47,"Ativo")=1,1,0))</f>
        <v>0</v>
      </c>
      <c r="BD47" s="5" t="str">
        <f>IF(Configuração!$C$48="","",("QC-"&amp;Configuração!$C$48&amp;TEXT(2,"00")))</f>
        <v/>
      </c>
    </row>
    <row r="48" spans="1:56" x14ac:dyDescent="0.3">
      <c r="A48" s="74">
        <v>2</v>
      </c>
      <c r="B48" s="39">
        <v>46028</v>
      </c>
      <c r="C48" s="74">
        <v>1</v>
      </c>
      <c r="D48" s="41" t="s">
        <v>418</v>
      </c>
      <c r="E48" s="25" t="s">
        <v>357</v>
      </c>
      <c r="F48" s="42">
        <v>5.28</v>
      </c>
      <c r="G48" s="75" t="s">
        <v>305</v>
      </c>
      <c r="H48" s="79"/>
      <c r="BA48" s="5" t="str">
        <f t="shared" si="0"/>
        <v>8974</v>
      </c>
      <c r="BB48" s="5">
        <f>IF(OR($E48="",$G48&lt;&gt;"Ativo"),"",IF(COUNTIFS($E$4:$E48,$E48,$A$4:$A48,$A48,$G$4:$G48,"Ativo")=1,1,0))</f>
        <v>1</v>
      </c>
      <c r="BC48">
        <f>IF(OR($A48="",$G48&lt;&gt;"Ativo"),"",IF(COUNTIFS($A$4:$A48,$A48,$G$4:$G48,"Ativo")=1,1,0))</f>
        <v>0</v>
      </c>
      <c r="BD48" s="5" t="str">
        <f>IF(Configuração!$C$49="","",("QC-"&amp;Configuração!$C$49&amp;TEXT(1,"00")))</f>
        <v/>
      </c>
    </row>
    <row r="49" spans="1:56" x14ac:dyDescent="0.3">
      <c r="A49" s="74">
        <v>2</v>
      </c>
      <c r="B49" s="39">
        <v>46028</v>
      </c>
      <c r="C49" s="74">
        <v>1</v>
      </c>
      <c r="D49" s="41" t="s">
        <v>418</v>
      </c>
      <c r="E49" s="25" t="s">
        <v>359</v>
      </c>
      <c r="F49" s="42">
        <v>2.2000000000000002</v>
      </c>
      <c r="G49" s="75" t="s">
        <v>305</v>
      </c>
      <c r="H49" s="79"/>
      <c r="BA49" s="5" t="str">
        <f t="shared" si="0"/>
        <v>8974</v>
      </c>
      <c r="BB49" s="5">
        <f>IF(OR($E49="",$G49&lt;&gt;"Ativo"),"",IF(COUNTIFS($E$4:$E49,$E49,$A$4:$A49,$A49,$G$4:$G49,"Ativo")=1,1,0))</f>
        <v>1</v>
      </c>
      <c r="BC49">
        <f>IF(OR($A49="",$G49&lt;&gt;"Ativo"),"",IF(COUNTIFS($A$4:$A49,$A49,$G$4:$G49,"Ativo")=1,1,0))</f>
        <v>0</v>
      </c>
      <c r="BD49" s="5" t="str">
        <f>IF(Configuração!$C$49="","",("QC-"&amp;Configuração!$C$49&amp;TEXT(2,"00")))</f>
        <v/>
      </c>
    </row>
    <row r="50" spans="1:56" x14ac:dyDescent="0.3">
      <c r="A50" s="74">
        <v>2</v>
      </c>
      <c r="B50" s="39">
        <v>46028</v>
      </c>
      <c r="C50" s="74">
        <v>1</v>
      </c>
      <c r="D50" s="41" t="s">
        <v>418</v>
      </c>
      <c r="E50" s="25" t="s">
        <v>135</v>
      </c>
      <c r="F50" s="42">
        <v>6.8</v>
      </c>
      <c r="G50" s="75" t="s">
        <v>305</v>
      </c>
      <c r="H50" s="79"/>
      <c r="BA50" s="5" t="str">
        <f t="shared" si="0"/>
        <v>8974</v>
      </c>
      <c r="BB50" s="5">
        <f>IF(OR($E50="",$G50&lt;&gt;"Ativo"),"",IF(COUNTIFS($E$4:$E50,$E50,$A$4:$A50,$A50,$G$4:$G50,"Ativo")=1,1,0))</f>
        <v>1</v>
      </c>
      <c r="BC50">
        <f>IF(OR($A50="",$G50&lt;&gt;"Ativo"),"",IF(COUNTIFS($A$4:$A50,$A50,$G$4:$G50,"Ativo")=1,1,0))</f>
        <v>0</v>
      </c>
      <c r="BD50" s="5" t="str">
        <f>IF(Configuração!$C$50="","",("QC-"&amp;Configuração!$C$50&amp;TEXT(1,"00")))</f>
        <v/>
      </c>
    </row>
    <row r="51" spans="1:56" x14ac:dyDescent="0.3">
      <c r="A51" s="74">
        <v>2</v>
      </c>
      <c r="B51" s="39">
        <v>46028</v>
      </c>
      <c r="C51" s="74">
        <v>1</v>
      </c>
      <c r="D51" s="41" t="s">
        <v>418</v>
      </c>
      <c r="E51" s="25" t="s">
        <v>128</v>
      </c>
      <c r="F51" s="42">
        <v>159</v>
      </c>
      <c r="G51" s="75" t="s">
        <v>305</v>
      </c>
      <c r="H51" s="79"/>
      <c r="BA51" s="5" t="str">
        <f t="shared" si="0"/>
        <v>8974</v>
      </c>
      <c r="BB51" s="5">
        <f>IF(OR($E51="",$G51&lt;&gt;"Ativo"),"",IF(COUNTIFS($E$4:$E51,$E51,$A$4:$A51,$A51,$G$4:$G51,"Ativo")=1,1,0))</f>
        <v>1</v>
      </c>
      <c r="BC51">
        <f>IF(OR($A51="",$G51&lt;&gt;"Ativo"),"",IF(COUNTIFS($A$4:$A51,$A51,$G$4:$G51,"Ativo")=1,1,0))</f>
        <v>0</v>
      </c>
      <c r="BD51" s="5" t="str">
        <f>IF(Configuração!$C$50="","",("QC-"&amp;Configuração!$C$50&amp;TEXT(2,"00")))</f>
        <v/>
      </c>
    </row>
    <row r="52" spans="1:56" x14ac:dyDescent="0.3">
      <c r="A52" s="74">
        <v>2</v>
      </c>
      <c r="B52" s="39">
        <v>46028</v>
      </c>
      <c r="C52" s="74">
        <v>1</v>
      </c>
      <c r="D52" s="41" t="s">
        <v>418</v>
      </c>
      <c r="E52" s="25" t="s">
        <v>122</v>
      </c>
      <c r="F52" s="42">
        <v>33</v>
      </c>
      <c r="G52" s="75" t="s">
        <v>305</v>
      </c>
      <c r="H52" s="79"/>
      <c r="BA52" s="5" t="str">
        <f t="shared" si="0"/>
        <v>8974</v>
      </c>
      <c r="BB52" s="5">
        <f>IF(OR($E52="",$G52&lt;&gt;"Ativo"),"",IF(COUNTIFS($E$4:$E52,$E52,$A$4:$A52,$A52,$G$4:$G52,"Ativo")=1,1,0))</f>
        <v>1</v>
      </c>
      <c r="BC52">
        <f>IF(OR($A52="",$G52&lt;&gt;"Ativo"),"",IF(COUNTIFS($A$4:$A52,$A52,$G$4:$G52,"Ativo")=1,1,0))</f>
        <v>0</v>
      </c>
    </row>
    <row r="53" spans="1:56" x14ac:dyDescent="0.3">
      <c r="A53" s="74">
        <v>2</v>
      </c>
      <c r="B53" s="39">
        <v>46028</v>
      </c>
      <c r="C53" s="74">
        <v>1</v>
      </c>
      <c r="D53" s="41" t="s">
        <v>418</v>
      </c>
      <c r="E53" s="25" t="s">
        <v>144</v>
      </c>
      <c r="F53" s="42">
        <v>75</v>
      </c>
      <c r="G53" s="75" t="s">
        <v>305</v>
      </c>
      <c r="H53" s="79"/>
      <c r="BA53" s="5" t="str">
        <f t="shared" si="0"/>
        <v>8974</v>
      </c>
      <c r="BB53" s="5">
        <f>IF(OR($E53="",$G53&lt;&gt;"Ativo"),"",IF(COUNTIFS($E$4:$E53,$E53,$A$4:$A53,$A53,$G$4:$G53,"Ativo")=1,1,0))</f>
        <v>1</v>
      </c>
      <c r="BC53">
        <f>IF(OR($A53="",$G53&lt;&gt;"Ativo"),"",IF(COUNTIFS($A$4:$A53,$A53,$G$4:$G53,"Ativo")=1,1,0))</f>
        <v>0</v>
      </c>
    </row>
    <row r="54" spans="1:56" x14ac:dyDescent="0.3">
      <c r="A54" s="74">
        <v>2</v>
      </c>
      <c r="B54" s="39">
        <v>46028</v>
      </c>
      <c r="C54" s="74">
        <v>1</v>
      </c>
      <c r="D54" s="41" t="s">
        <v>418</v>
      </c>
      <c r="E54" s="25" t="s">
        <v>360</v>
      </c>
      <c r="F54" s="42">
        <v>144</v>
      </c>
      <c r="G54" s="75" t="s">
        <v>305</v>
      </c>
      <c r="H54" s="79"/>
      <c r="BA54" s="5" t="str">
        <f t="shared" si="0"/>
        <v>8974</v>
      </c>
      <c r="BB54" s="5">
        <f>IF(OR($E54="",$G54&lt;&gt;"Ativo"),"",IF(COUNTIFS($E$4:$E54,$E54,$A$4:$A54,$A54,$G$4:$G54,"Ativo")=1,1,0))</f>
        <v>1</v>
      </c>
      <c r="BC54">
        <f>IF(OR($A54="",$G54&lt;&gt;"Ativo"),"",IF(COUNTIFS($A$4:$A54,$A54,$G$4:$G54,"Ativo")=1,1,0))</f>
        <v>0</v>
      </c>
    </row>
    <row r="55" spans="1:56" x14ac:dyDescent="0.3">
      <c r="A55" s="74">
        <v>2</v>
      </c>
      <c r="B55" s="39">
        <v>46028</v>
      </c>
      <c r="C55" s="74">
        <v>1</v>
      </c>
      <c r="D55" s="41" t="s">
        <v>418</v>
      </c>
      <c r="E55" s="25" t="s">
        <v>132</v>
      </c>
      <c r="F55" s="42">
        <v>104</v>
      </c>
      <c r="G55" s="75" t="s">
        <v>305</v>
      </c>
      <c r="H55" s="79"/>
      <c r="BA55" s="5" t="str">
        <f t="shared" si="0"/>
        <v>8974</v>
      </c>
      <c r="BB55" s="5">
        <f>IF(OR($E55="",$G55&lt;&gt;"Ativo"),"",IF(COUNTIFS($E$4:$E55,$E55,$A$4:$A55,$A55,$G$4:$G55,"Ativo")=1,1,0))</f>
        <v>1</v>
      </c>
      <c r="BC55">
        <f>IF(OR($A55="",$G55&lt;&gt;"Ativo"),"",IF(COUNTIFS($A$4:$A55,$A55,$G$4:$G55,"Ativo")=1,1,0))</f>
        <v>0</v>
      </c>
    </row>
    <row r="56" spans="1:56" x14ac:dyDescent="0.3">
      <c r="A56" s="74">
        <v>2</v>
      </c>
      <c r="B56" s="39">
        <v>46028</v>
      </c>
      <c r="C56" s="74">
        <v>1</v>
      </c>
      <c r="D56" s="41" t="s">
        <v>418</v>
      </c>
      <c r="E56" s="25" t="s">
        <v>133</v>
      </c>
      <c r="F56" s="42">
        <v>80</v>
      </c>
      <c r="G56" s="75" t="s">
        <v>305</v>
      </c>
      <c r="H56" s="79"/>
      <c r="BA56" s="5" t="str">
        <f t="shared" si="0"/>
        <v>8974</v>
      </c>
      <c r="BB56" s="5">
        <f>IF(OR($E56="",$G56&lt;&gt;"Ativo"),"",IF(COUNTIFS($E$4:$E56,$E56,$A$4:$A56,$A56,$G$4:$G56,"Ativo")=1,1,0))</f>
        <v>1</v>
      </c>
      <c r="BC56">
        <f>IF(OR($A56="",$G56&lt;&gt;"Ativo"),"",IF(COUNTIFS($A$4:$A56,$A56,$G$4:$G56,"Ativo")=1,1,0))</f>
        <v>0</v>
      </c>
    </row>
    <row r="57" spans="1:56" x14ac:dyDescent="0.3">
      <c r="A57" s="74">
        <v>2</v>
      </c>
      <c r="B57" s="39">
        <v>46028</v>
      </c>
      <c r="C57" s="74">
        <v>1</v>
      </c>
      <c r="D57" s="41" t="s">
        <v>418</v>
      </c>
      <c r="E57" s="25" t="s">
        <v>361</v>
      </c>
      <c r="F57" s="42">
        <v>159</v>
      </c>
      <c r="G57" s="75" t="s">
        <v>305</v>
      </c>
      <c r="H57" s="79"/>
      <c r="BA57" s="5" t="str">
        <f t="shared" si="0"/>
        <v>8974</v>
      </c>
      <c r="BB57" s="5">
        <f>IF(OR($E57="",$G57&lt;&gt;"Ativo"),"",IF(COUNTIFS($E$4:$E57,$E57,$A$4:$A57,$A57,$G$4:$G57,"Ativo")=1,1,0))</f>
        <v>1</v>
      </c>
      <c r="BC57">
        <f>IF(OR($A57="",$G57&lt;&gt;"Ativo"),"",IF(COUNTIFS($A$4:$A57,$A57,$G$4:$G57,"Ativo")=1,1,0))</f>
        <v>0</v>
      </c>
    </row>
    <row r="58" spans="1:56" x14ac:dyDescent="0.3">
      <c r="A58" s="74">
        <v>2</v>
      </c>
      <c r="B58" s="39">
        <v>46028</v>
      </c>
      <c r="C58" s="74">
        <v>1</v>
      </c>
      <c r="D58" s="41" t="s">
        <v>418</v>
      </c>
      <c r="E58" s="25" t="s">
        <v>362</v>
      </c>
      <c r="F58" s="42">
        <v>61</v>
      </c>
      <c r="G58" s="75" t="s">
        <v>305</v>
      </c>
      <c r="H58" s="79"/>
      <c r="BA58" s="5" t="str">
        <f t="shared" si="0"/>
        <v>8974</v>
      </c>
      <c r="BB58" s="5">
        <f>IF(OR($E58="",$G58&lt;&gt;"Ativo"),"",IF(COUNTIFS($E$4:$E58,$E58,$A$4:$A58,$A58,$G$4:$G58,"Ativo")=1,1,0))</f>
        <v>1</v>
      </c>
      <c r="BC58">
        <f>IF(OR($A58="",$G58&lt;&gt;"Ativo"),"",IF(COUNTIFS($A$4:$A58,$A58,$G$4:$G58,"Ativo")=1,1,0))</f>
        <v>0</v>
      </c>
    </row>
    <row r="59" spans="1:56" x14ac:dyDescent="0.3">
      <c r="A59" s="74">
        <v>2</v>
      </c>
      <c r="B59" s="39">
        <v>46028</v>
      </c>
      <c r="C59" s="74">
        <v>1</v>
      </c>
      <c r="D59" s="41" t="s">
        <v>418</v>
      </c>
      <c r="E59" s="25" t="s">
        <v>129</v>
      </c>
      <c r="F59" s="42">
        <v>48</v>
      </c>
      <c r="G59" s="75" t="s">
        <v>305</v>
      </c>
      <c r="H59" s="79"/>
      <c r="BA59" s="5" t="str">
        <f t="shared" si="0"/>
        <v>8974</v>
      </c>
      <c r="BB59" s="5">
        <f>IF(OR($E59="",$G59&lt;&gt;"Ativo"),"",IF(COUNTIFS($E$4:$E59,$E59,$A$4:$A59,$A59,$G$4:$G59,"Ativo")=1,1,0))</f>
        <v>1</v>
      </c>
      <c r="BC59">
        <f>IF(OR($A59="",$G59&lt;&gt;"Ativo"),"",IF(COUNTIFS($A$4:$A59,$A59,$G$4:$G59,"Ativo")=1,1,0))</f>
        <v>0</v>
      </c>
    </row>
    <row r="60" spans="1:56" x14ac:dyDescent="0.3">
      <c r="A60" s="74">
        <v>2</v>
      </c>
      <c r="B60" s="39">
        <v>46028</v>
      </c>
      <c r="C60" s="74">
        <v>1</v>
      </c>
      <c r="D60" s="41" t="s">
        <v>418</v>
      </c>
      <c r="E60" s="25" t="s">
        <v>131</v>
      </c>
      <c r="F60" s="42">
        <v>32</v>
      </c>
      <c r="G60" s="75" t="s">
        <v>305</v>
      </c>
      <c r="H60" s="79"/>
      <c r="BA60" s="5" t="str">
        <f t="shared" si="0"/>
        <v>8974</v>
      </c>
      <c r="BB60" s="5">
        <f>IF(OR($E60="",$G60&lt;&gt;"Ativo"),"",IF(COUNTIFS($E$4:$E60,$E60,$A$4:$A60,$A60,$G$4:$G60,"Ativo")=1,1,0))</f>
        <v>1</v>
      </c>
      <c r="BC60">
        <f>IF(OR($A60="",$G60&lt;&gt;"Ativo"),"",IF(COUNTIFS($A$4:$A60,$A60,$G$4:$G60,"Ativo")=1,1,0))</f>
        <v>0</v>
      </c>
    </row>
    <row r="61" spans="1:56" x14ac:dyDescent="0.3">
      <c r="A61" s="74">
        <v>2</v>
      </c>
      <c r="B61" s="39">
        <v>46028</v>
      </c>
      <c r="C61" s="74">
        <v>1</v>
      </c>
      <c r="D61" s="41" t="s">
        <v>418</v>
      </c>
      <c r="E61" s="25" t="s">
        <v>363</v>
      </c>
      <c r="F61" s="42">
        <v>0.96</v>
      </c>
      <c r="G61" s="75" t="s">
        <v>305</v>
      </c>
      <c r="H61" s="79"/>
      <c r="BA61" s="5" t="str">
        <f t="shared" si="0"/>
        <v>8974</v>
      </c>
      <c r="BB61" s="5">
        <f>IF(OR($E61="",$G61&lt;&gt;"Ativo"),"",IF(COUNTIFS($E$4:$E61,$E61,$A$4:$A61,$A61,$G$4:$G61,"Ativo")=1,1,0))</f>
        <v>1</v>
      </c>
      <c r="BC61">
        <f>IF(OR($A61="",$G61&lt;&gt;"Ativo"),"",IF(COUNTIFS($A$4:$A61,$A61,$G$4:$G61,"Ativo")=1,1,0))</f>
        <v>0</v>
      </c>
    </row>
    <row r="62" spans="1:56" x14ac:dyDescent="0.3">
      <c r="A62" s="74">
        <v>2</v>
      </c>
      <c r="B62" s="39">
        <v>46028</v>
      </c>
      <c r="C62" s="74">
        <v>1</v>
      </c>
      <c r="D62" s="41" t="s">
        <v>418</v>
      </c>
      <c r="E62" s="25" t="s">
        <v>365</v>
      </c>
      <c r="F62" s="42">
        <v>42</v>
      </c>
      <c r="G62" s="75" t="s">
        <v>305</v>
      </c>
      <c r="H62" s="79"/>
      <c r="BA62" s="5" t="str">
        <f t="shared" si="0"/>
        <v>8974</v>
      </c>
      <c r="BB62" s="5">
        <f>IF(OR($E62="",$G62&lt;&gt;"Ativo"),"",IF(COUNTIFS($E$4:$E62,$E62,$A$4:$A62,$A62,$G$4:$G62,"Ativo")=1,1,0))</f>
        <v>1</v>
      </c>
      <c r="BC62">
        <f>IF(OR($A62="",$G62&lt;&gt;"Ativo"),"",IF(COUNTIFS($A$4:$A62,$A62,$G$4:$G62,"Ativo")=1,1,0))</f>
        <v>0</v>
      </c>
    </row>
    <row r="63" spans="1:56" x14ac:dyDescent="0.3">
      <c r="A63" s="74">
        <v>2</v>
      </c>
      <c r="B63" s="39">
        <v>46028</v>
      </c>
      <c r="C63" s="74">
        <v>1</v>
      </c>
      <c r="D63" s="41" t="s">
        <v>418</v>
      </c>
      <c r="E63" s="25" t="s">
        <v>140</v>
      </c>
      <c r="F63" s="42">
        <v>146</v>
      </c>
      <c r="G63" s="75" t="s">
        <v>305</v>
      </c>
      <c r="H63" s="79"/>
      <c r="BA63" s="5" t="str">
        <f t="shared" si="0"/>
        <v>8974</v>
      </c>
      <c r="BB63" s="5">
        <f>IF(OR($E63="",$G63&lt;&gt;"Ativo"),"",IF(COUNTIFS($E$4:$E63,$E63,$A$4:$A63,$A63,$G$4:$G63,"Ativo")=1,1,0))</f>
        <v>1</v>
      </c>
      <c r="BC63">
        <f>IF(OR($A63="",$G63&lt;&gt;"Ativo"),"",IF(COUNTIFS($A$4:$A63,$A63,$G$4:$G63,"Ativo")=1,1,0))</f>
        <v>0</v>
      </c>
    </row>
    <row r="64" spans="1:56" x14ac:dyDescent="0.3">
      <c r="A64" s="74">
        <v>2</v>
      </c>
      <c r="B64" s="39">
        <v>46028</v>
      </c>
      <c r="C64" s="74">
        <v>1</v>
      </c>
      <c r="D64" s="41" t="s">
        <v>418</v>
      </c>
      <c r="E64" s="25" t="s">
        <v>142</v>
      </c>
      <c r="F64" s="42">
        <v>3.7</v>
      </c>
      <c r="G64" s="75" t="s">
        <v>305</v>
      </c>
      <c r="H64" s="79"/>
      <c r="BA64" s="5" t="str">
        <f t="shared" si="0"/>
        <v>8974</v>
      </c>
      <c r="BB64" s="5">
        <f>IF(OR($E64="",$G64&lt;&gt;"Ativo"),"",IF(COUNTIFS($E$4:$E64,$E64,$A$4:$A64,$A64,$G$4:$G64,"Ativo")=1,1,0))</f>
        <v>1</v>
      </c>
      <c r="BC64">
        <f>IF(OR($A64="",$G64&lt;&gt;"Ativo"),"",IF(COUNTIFS($A$4:$A64,$A64,$G$4:$G64,"Ativo")=1,1,0))</f>
        <v>0</v>
      </c>
    </row>
    <row r="65" spans="1:55" x14ac:dyDescent="0.3">
      <c r="A65" s="74">
        <v>2</v>
      </c>
      <c r="B65" s="39">
        <v>46028</v>
      </c>
      <c r="C65" s="74">
        <v>1</v>
      </c>
      <c r="D65" s="41" t="s">
        <v>418</v>
      </c>
      <c r="E65" s="25" t="s">
        <v>143</v>
      </c>
      <c r="F65" s="42">
        <v>116</v>
      </c>
      <c r="G65" s="75" t="s">
        <v>305</v>
      </c>
      <c r="H65" s="79"/>
      <c r="BA65" s="5" t="str">
        <f t="shared" si="0"/>
        <v>8974</v>
      </c>
      <c r="BB65" s="5">
        <f>IF(OR($E65="",$G65&lt;&gt;"Ativo"),"",IF(COUNTIFS($E$4:$E65,$E65,$A$4:$A65,$A65,$G$4:$G65,"Ativo")=1,1,0))</f>
        <v>1</v>
      </c>
      <c r="BC65">
        <f>IF(OR($A65="",$G65&lt;&gt;"Ativo"),"",IF(COUNTIFS($A$4:$A65,$A65,$G$4:$G65,"Ativo")=1,1,0))</f>
        <v>0</v>
      </c>
    </row>
    <row r="66" spans="1:55" x14ac:dyDescent="0.3">
      <c r="A66" s="74">
        <v>3</v>
      </c>
      <c r="B66" s="39">
        <v>46029</v>
      </c>
      <c r="C66" s="74">
        <v>1</v>
      </c>
      <c r="D66" s="41" t="s">
        <v>418</v>
      </c>
      <c r="E66" s="25" t="s">
        <v>351</v>
      </c>
      <c r="F66" s="42">
        <v>4.67</v>
      </c>
      <c r="G66" s="75" t="s">
        <v>305</v>
      </c>
      <c r="H66" s="79"/>
      <c r="BA66" s="5" t="str">
        <f t="shared" si="0"/>
        <v>8974</v>
      </c>
      <c r="BB66" s="5">
        <f>IF(OR($E66="",$G66&lt;&gt;"Ativo"),"",IF(COUNTIFS($E$4:$E66,$E66,$A$4:$A66,$A66,$G$4:$G66,"Ativo")=1,1,0))</f>
        <v>1</v>
      </c>
      <c r="BC66">
        <f>IF(OR($A66="",$G66&lt;&gt;"Ativo"),"",IF(COUNTIFS($A$4:$A66,$A66,$G$4:$G66,"Ativo")=1,1,0))</f>
        <v>1</v>
      </c>
    </row>
    <row r="67" spans="1:55" x14ac:dyDescent="0.3">
      <c r="A67" s="74">
        <v>3</v>
      </c>
      <c r="B67" s="39">
        <v>46029</v>
      </c>
      <c r="C67" s="74">
        <v>1</v>
      </c>
      <c r="D67" s="41" t="s">
        <v>418</v>
      </c>
      <c r="E67" s="25" t="s">
        <v>125</v>
      </c>
      <c r="F67" s="42">
        <v>4.8</v>
      </c>
      <c r="G67" s="75" t="s">
        <v>305</v>
      </c>
      <c r="H67" s="79"/>
      <c r="BA67" s="5" t="str">
        <f t="shared" si="0"/>
        <v>8974</v>
      </c>
      <c r="BB67" s="5">
        <f>IF(OR($E67="",$G67&lt;&gt;"Ativo"),"",IF(COUNTIFS($E$4:$E67,$E67,$A$4:$A67,$A67,$G$4:$G67,"Ativo")=1,1,0))</f>
        <v>1</v>
      </c>
      <c r="BC67">
        <f>IF(OR($A67="",$G67&lt;&gt;"Ativo"),"",IF(COUNTIFS($A$4:$A67,$A67,$G$4:$G67,"Ativo")=1,1,0))</f>
        <v>0</v>
      </c>
    </row>
    <row r="68" spans="1:55" x14ac:dyDescent="0.3">
      <c r="A68" s="74">
        <v>3</v>
      </c>
      <c r="B68" s="39">
        <v>46029</v>
      </c>
      <c r="C68" s="74">
        <v>1</v>
      </c>
      <c r="D68" s="41" t="s">
        <v>418</v>
      </c>
      <c r="E68" s="25" t="s">
        <v>137</v>
      </c>
      <c r="F68" s="42">
        <v>3.96</v>
      </c>
      <c r="G68" s="75" t="s">
        <v>305</v>
      </c>
      <c r="H68" s="79"/>
      <c r="BA68" s="5" t="str">
        <f t="shared" ref="BA68:BA131" si="1">IF($D68="","",MID($D68,4,LEN($D68)-5))</f>
        <v>8974</v>
      </c>
      <c r="BB68" s="5">
        <f>IF(OR($E68="",$G68&lt;&gt;"Ativo"),"",IF(COUNTIFS($E$4:$E68,$E68,$A$4:$A68,$A68,$G$4:$G68,"Ativo")=1,1,0))</f>
        <v>1</v>
      </c>
      <c r="BC68">
        <f>IF(OR($A68="",$G68&lt;&gt;"Ativo"),"",IF(COUNTIFS($A$4:$A68,$A68,$G$4:$G68,"Ativo")=1,1,0))</f>
        <v>0</v>
      </c>
    </row>
    <row r="69" spans="1:55" x14ac:dyDescent="0.3">
      <c r="A69" s="74">
        <v>3</v>
      </c>
      <c r="B69" s="39">
        <v>46029</v>
      </c>
      <c r="C69" s="74">
        <v>1</v>
      </c>
      <c r="D69" s="41" t="s">
        <v>418</v>
      </c>
      <c r="E69" s="25" t="s">
        <v>353</v>
      </c>
      <c r="F69" s="42">
        <v>0.316</v>
      </c>
      <c r="G69" s="75" t="s">
        <v>305</v>
      </c>
      <c r="H69" s="79"/>
      <c r="BA69" s="5" t="str">
        <f t="shared" si="1"/>
        <v>8974</v>
      </c>
      <c r="BB69" s="5">
        <f>IF(OR($E69="",$G69&lt;&gt;"Ativo"),"",IF(COUNTIFS($E$4:$E69,$E69,$A$4:$A69,$A69,$G$4:$G69,"Ativo")=1,1,0))</f>
        <v>1</v>
      </c>
      <c r="BC69">
        <f>IF(OR($A69="",$G69&lt;&gt;"Ativo"),"",IF(COUNTIFS($A$4:$A69,$A69,$G$4:$G69,"Ativo")=1,1,0))</f>
        <v>0</v>
      </c>
    </row>
    <row r="70" spans="1:55" x14ac:dyDescent="0.3">
      <c r="A70" s="74">
        <v>3</v>
      </c>
      <c r="B70" s="39">
        <v>46029</v>
      </c>
      <c r="C70" s="74">
        <v>1</v>
      </c>
      <c r="D70" s="41" t="s">
        <v>418</v>
      </c>
      <c r="E70" s="25" t="s">
        <v>134</v>
      </c>
      <c r="F70" s="42">
        <v>1.196</v>
      </c>
      <c r="G70" s="75" t="s">
        <v>305</v>
      </c>
      <c r="H70" s="79"/>
      <c r="BA70" s="5" t="str">
        <f t="shared" si="1"/>
        <v>8974</v>
      </c>
      <c r="BB70" s="5">
        <f>IF(OR($E70="",$G70&lt;&gt;"Ativo"),"",IF(COUNTIFS($E$4:$E70,$E70,$A$4:$A70,$A70,$G$4:$G70,"Ativo")=1,1,0))</f>
        <v>1</v>
      </c>
      <c r="BC70">
        <f>IF(OR($A70="",$G70&lt;&gt;"Ativo"),"",IF(COUNTIFS($A$4:$A70,$A70,$G$4:$G70,"Ativo")=1,1,0))</f>
        <v>0</v>
      </c>
    </row>
    <row r="71" spans="1:55" x14ac:dyDescent="0.3">
      <c r="A71" s="74">
        <v>3</v>
      </c>
      <c r="B71" s="39">
        <v>46029</v>
      </c>
      <c r="C71" s="74">
        <v>1</v>
      </c>
      <c r="D71" s="41" t="s">
        <v>418</v>
      </c>
      <c r="E71" s="25" t="s">
        <v>138</v>
      </c>
      <c r="F71" s="42">
        <v>8.8000000000000007</v>
      </c>
      <c r="G71" s="75" t="s">
        <v>305</v>
      </c>
      <c r="H71" s="79"/>
      <c r="BA71" s="5" t="str">
        <f t="shared" si="1"/>
        <v>8974</v>
      </c>
      <c r="BB71" s="5">
        <f>IF(OR($E71="",$G71&lt;&gt;"Ativo"),"",IF(COUNTIFS($E$4:$E71,$E71,$A$4:$A71,$A71,$G$4:$G71,"Ativo")=1,1,0))</f>
        <v>1</v>
      </c>
      <c r="BC71">
        <f>IF(OR($A71="",$G71&lt;&gt;"Ativo"),"",IF(COUNTIFS($A$4:$A71,$A71,$G$4:$G71,"Ativo")=1,1,0))</f>
        <v>0</v>
      </c>
    </row>
    <row r="72" spans="1:55" x14ac:dyDescent="0.3">
      <c r="A72" s="74">
        <v>3</v>
      </c>
      <c r="B72" s="39">
        <v>46029</v>
      </c>
      <c r="C72" s="74">
        <v>1</v>
      </c>
      <c r="D72" s="41" t="s">
        <v>418</v>
      </c>
      <c r="E72" s="25" t="s">
        <v>354</v>
      </c>
      <c r="F72" s="42">
        <v>325</v>
      </c>
      <c r="G72" s="75" t="s">
        <v>305</v>
      </c>
      <c r="H72" s="79"/>
      <c r="BA72" s="5" t="str">
        <f t="shared" si="1"/>
        <v>8974</v>
      </c>
      <c r="BB72" s="5">
        <f>IF(OR($E72="",$G72&lt;&gt;"Ativo"),"",IF(COUNTIFS($E$4:$E72,$E72,$A$4:$A72,$A72,$G$4:$G72,"Ativo")=1,1,0))</f>
        <v>1</v>
      </c>
      <c r="BC72">
        <f>IF(OR($A72="",$G72&lt;&gt;"Ativo"),"",IF(COUNTIFS($A$4:$A72,$A72,$G$4:$G72,"Ativo")=1,1,0))</f>
        <v>0</v>
      </c>
    </row>
    <row r="73" spans="1:55" x14ac:dyDescent="0.3">
      <c r="A73" s="74">
        <v>3</v>
      </c>
      <c r="B73" s="39">
        <v>46029</v>
      </c>
      <c r="C73" s="74">
        <v>1</v>
      </c>
      <c r="D73" s="41" t="s">
        <v>418</v>
      </c>
      <c r="E73" s="25" t="s">
        <v>126</v>
      </c>
      <c r="F73" s="42">
        <v>238</v>
      </c>
      <c r="G73" s="75" t="s">
        <v>305</v>
      </c>
      <c r="H73" s="79"/>
      <c r="BA73" s="5" t="str">
        <f t="shared" si="1"/>
        <v>8974</v>
      </c>
      <c r="BB73" s="5">
        <f>IF(OR($E73="",$G73&lt;&gt;"Ativo"),"",IF(COUNTIFS($E$4:$E73,$E73,$A$4:$A73,$A73,$G$4:$G73,"Ativo")=1,1,0))</f>
        <v>1</v>
      </c>
      <c r="BC73">
        <f>IF(OR($A73="",$G73&lt;&gt;"Ativo"),"",IF(COUNTIFS($A$4:$A73,$A73,$G$4:$G73,"Ativo")=1,1,0))</f>
        <v>0</v>
      </c>
    </row>
    <row r="74" spans="1:55" x14ac:dyDescent="0.3">
      <c r="A74" s="74">
        <v>3</v>
      </c>
      <c r="B74" s="39">
        <v>46029</v>
      </c>
      <c r="C74" s="74">
        <v>1</v>
      </c>
      <c r="D74" s="41" t="s">
        <v>418</v>
      </c>
      <c r="E74" s="25" t="s">
        <v>127</v>
      </c>
      <c r="F74" s="42">
        <v>80</v>
      </c>
      <c r="G74" s="75" t="s">
        <v>305</v>
      </c>
      <c r="H74" s="79"/>
      <c r="BA74" s="5" t="str">
        <f t="shared" si="1"/>
        <v>8974</v>
      </c>
      <c r="BB74" s="5">
        <f>IF(OR($E74="",$G74&lt;&gt;"Ativo"),"",IF(COUNTIFS($E$4:$E74,$E74,$A$4:$A74,$A74,$G$4:$G74,"Ativo")=1,1,0))</f>
        <v>1</v>
      </c>
      <c r="BC74">
        <f>IF(OR($A74="",$G74&lt;&gt;"Ativo"),"",IF(COUNTIFS($A$4:$A74,$A74,$G$4:$G74,"Ativo")=1,1,0))</f>
        <v>0</v>
      </c>
    </row>
    <row r="75" spans="1:55" x14ac:dyDescent="0.3">
      <c r="A75" s="74">
        <v>3</v>
      </c>
      <c r="B75" s="39">
        <v>46029</v>
      </c>
      <c r="C75" s="74">
        <v>1</v>
      </c>
      <c r="D75" s="41" t="s">
        <v>418</v>
      </c>
      <c r="E75" s="25" t="s">
        <v>124</v>
      </c>
      <c r="F75" s="42">
        <v>2.78</v>
      </c>
      <c r="G75" s="75" t="s">
        <v>305</v>
      </c>
      <c r="H75" s="79"/>
      <c r="BA75" s="5" t="str">
        <f t="shared" si="1"/>
        <v>8974</v>
      </c>
      <c r="BB75" s="5">
        <f>IF(OR($E75="",$G75&lt;&gt;"Ativo"),"",IF(COUNTIFS($E$4:$E75,$E75,$A$4:$A75,$A75,$G$4:$G75,"Ativo")=1,1,0))</f>
        <v>1</v>
      </c>
      <c r="BC75">
        <f>IF(OR($A75="",$G75&lt;&gt;"Ativo"),"",IF(COUNTIFS($A$4:$A75,$A75,$G$4:$G75,"Ativo")=1,1,0))</f>
        <v>0</v>
      </c>
    </row>
    <row r="76" spans="1:55" x14ac:dyDescent="0.3">
      <c r="A76" s="74">
        <v>3</v>
      </c>
      <c r="B76" s="39">
        <v>46029</v>
      </c>
      <c r="C76" s="74">
        <v>1</v>
      </c>
      <c r="D76" s="41" t="s">
        <v>418</v>
      </c>
      <c r="E76" s="25" t="s">
        <v>356</v>
      </c>
      <c r="F76" s="42">
        <v>234</v>
      </c>
      <c r="G76" s="75" t="s">
        <v>305</v>
      </c>
      <c r="H76" s="79"/>
      <c r="BA76" s="5" t="str">
        <f t="shared" si="1"/>
        <v>8974</v>
      </c>
      <c r="BB76" s="5">
        <f>IF(OR($E76="",$G76&lt;&gt;"Ativo"),"",IF(COUNTIFS($E$4:$E76,$E76,$A$4:$A76,$A76,$G$4:$G76,"Ativo")=1,1,0))</f>
        <v>1</v>
      </c>
      <c r="BC76">
        <f>IF(OR($A76="",$G76&lt;&gt;"Ativo"),"",IF(COUNTIFS($A$4:$A76,$A76,$G$4:$G76,"Ativo")=1,1,0))</f>
        <v>0</v>
      </c>
    </row>
    <row r="77" spans="1:55" x14ac:dyDescent="0.3">
      <c r="A77" s="74">
        <v>3</v>
      </c>
      <c r="B77" s="39">
        <v>46029</v>
      </c>
      <c r="C77" s="74">
        <v>1</v>
      </c>
      <c r="D77" s="41" t="s">
        <v>418</v>
      </c>
      <c r="E77" s="25" t="s">
        <v>139</v>
      </c>
      <c r="F77" s="42">
        <v>3.61</v>
      </c>
      <c r="G77" s="75" t="s">
        <v>305</v>
      </c>
      <c r="H77" s="79"/>
      <c r="BA77" s="5" t="str">
        <f t="shared" si="1"/>
        <v>8974</v>
      </c>
      <c r="BB77" s="5">
        <f>IF(OR($E77="",$G77&lt;&gt;"Ativo"),"",IF(COUNTIFS($E$4:$E77,$E77,$A$4:$A77,$A77,$G$4:$G77,"Ativo")=1,1,0))</f>
        <v>1</v>
      </c>
      <c r="BC77">
        <f>IF(OR($A77="",$G77&lt;&gt;"Ativo"),"",IF(COUNTIFS($A$4:$A77,$A77,$G$4:$G77,"Ativo")=1,1,0))</f>
        <v>0</v>
      </c>
    </row>
    <row r="78" spans="1:55" x14ac:dyDescent="0.3">
      <c r="A78" s="74">
        <v>3</v>
      </c>
      <c r="B78" s="39">
        <v>46029</v>
      </c>
      <c r="C78" s="74">
        <v>1</v>
      </c>
      <c r="D78" s="41" t="s">
        <v>418</v>
      </c>
      <c r="E78" s="25" t="s">
        <v>118</v>
      </c>
      <c r="F78" s="42">
        <v>90</v>
      </c>
      <c r="G78" s="75" t="s">
        <v>305</v>
      </c>
      <c r="H78" s="79"/>
      <c r="BA78" s="5" t="str">
        <f t="shared" si="1"/>
        <v>8974</v>
      </c>
      <c r="BB78" s="5">
        <f>IF(OR($E78="",$G78&lt;&gt;"Ativo"),"",IF(COUNTIFS($E$4:$E78,$E78,$A$4:$A78,$A78,$G$4:$G78,"Ativo")=1,1,0))</f>
        <v>1</v>
      </c>
      <c r="BC78">
        <f>IF(OR($A78="",$G78&lt;&gt;"Ativo"),"",IF(COUNTIFS($A$4:$A78,$A78,$G$4:$G78,"Ativo")=1,1,0))</f>
        <v>0</v>
      </c>
    </row>
    <row r="79" spans="1:55" x14ac:dyDescent="0.3">
      <c r="A79" s="74">
        <v>3</v>
      </c>
      <c r="B79" s="39">
        <v>46029</v>
      </c>
      <c r="C79" s="74">
        <v>1</v>
      </c>
      <c r="D79" s="41" t="s">
        <v>418</v>
      </c>
      <c r="E79" s="25" t="s">
        <v>357</v>
      </c>
      <c r="F79" s="42">
        <v>5.19</v>
      </c>
      <c r="G79" s="75" t="s">
        <v>305</v>
      </c>
      <c r="H79" s="79"/>
      <c r="BA79" s="5" t="str">
        <f t="shared" si="1"/>
        <v>8974</v>
      </c>
      <c r="BB79" s="5">
        <f>IF(OR($E79="",$G79&lt;&gt;"Ativo"),"",IF(COUNTIFS($E$4:$E79,$E79,$A$4:$A79,$A79,$G$4:$G79,"Ativo")=1,1,0))</f>
        <v>1</v>
      </c>
      <c r="BC79">
        <f>IF(OR($A79="",$G79&lt;&gt;"Ativo"),"",IF(COUNTIFS($A$4:$A79,$A79,$G$4:$G79,"Ativo")=1,1,0))</f>
        <v>0</v>
      </c>
    </row>
    <row r="80" spans="1:55" x14ac:dyDescent="0.3">
      <c r="A80" s="74">
        <v>3</v>
      </c>
      <c r="B80" s="39">
        <v>46029</v>
      </c>
      <c r="C80" s="74">
        <v>1</v>
      </c>
      <c r="D80" s="41" t="s">
        <v>418</v>
      </c>
      <c r="E80" s="25" t="s">
        <v>359</v>
      </c>
      <c r="F80" s="42">
        <v>2.2000000000000002</v>
      </c>
      <c r="G80" s="75" t="s">
        <v>305</v>
      </c>
      <c r="H80" s="79"/>
      <c r="BA80" s="5" t="str">
        <f t="shared" si="1"/>
        <v>8974</v>
      </c>
      <c r="BB80" s="5">
        <f>IF(OR($E80="",$G80&lt;&gt;"Ativo"),"",IF(COUNTIFS($E$4:$E80,$E80,$A$4:$A80,$A80,$G$4:$G80,"Ativo")=1,1,0))</f>
        <v>1</v>
      </c>
      <c r="BC80">
        <f>IF(OR($A80="",$G80&lt;&gt;"Ativo"),"",IF(COUNTIFS($A$4:$A80,$A80,$G$4:$G80,"Ativo")=1,1,0))</f>
        <v>0</v>
      </c>
    </row>
    <row r="81" spans="1:55" x14ac:dyDescent="0.3">
      <c r="A81" s="74">
        <v>3</v>
      </c>
      <c r="B81" s="39">
        <v>46029</v>
      </c>
      <c r="C81" s="74">
        <v>1</v>
      </c>
      <c r="D81" s="41" t="s">
        <v>418</v>
      </c>
      <c r="E81" s="25" t="s">
        <v>135</v>
      </c>
      <c r="F81" s="42">
        <v>6.7</v>
      </c>
      <c r="G81" s="75" t="s">
        <v>305</v>
      </c>
      <c r="H81" s="79"/>
      <c r="BA81" s="5" t="str">
        <f t="shared" si="1"/>
        <v>8974</v>
      </c>
      <c r="BB81" s="5">
        <f>IF(OR($E81="",$G81&lt;&gt;"Ativo"),"",IF(COUNTIFS($E$4:$E81,$E81,$A$4:$A81,$A81,$G$4:$G81,"Ativo")=1,1,0))</f>
        <v>1</v>
      </c>
      <c r="BC81">
        <f>IF(OR($A81="",$G81&lt;&gt;"Ativo"),"",IF(COUNTIFS($A$4:$A81,$A81,$G$4:$G81,"Ativo")=1,1,0))</f>
        <v>0</v>
      </c>
    </row>
    <row r="82" spans="1:55" x14ac:dyDescent="0.3">
      <c r="A82" s="74">
        <v>3</v>
      </c>
      <c r="B82" s="39">
        <v>46029</v>
      </c>
      <c r="C82" s="74">
        <v>1</v>
      </c>
      <c r="D82" s="41" t="s">
        <v>418</v>
      </c>
      <c r="E82" s="25" t="s">
        <v>128</v>
      </c>
      <c r="F82" s="42">
        <v>158</v>
      </c>
      <c r="G82" s="75" t="s">
        <v>305</v>
      </c>
      <c r="H82" s="79"/>
      <c r="BA82" s="5" t="str">
        <f t="shared" si="1"/>
        <v>8974</v>
      </c>
      <c r="BB82" s="5">
        <f>IF(OR($E82="",$G82&lt;&gt;"Ativo"),"",IF(COUNTIFS($E$4:$E82,$E82,$A$4:$A82,$A82,$G$4:$G82,"Ativo")=1,1,0))</f>
        <v>1</v>
      </c>
      <c r="BC82">
        <f>IF(OR($A82="",$G82&lt;&gt;"Ativo"),"",IF(COUNTIFS($A$4:$A82,$A82,$G$4:$G82,"Ativo")=1,1,0))</f>
        <v>0</v>
      </c>
    </row>
    <row r="83" spans="1:55" x14ac:dyDescent="0.3">
      <c r="A83" s="74">
        <v>3</v>
      </c>
      <c r="B83" s="39">
        <v>46029</v>
      </c>
      <c r="C83" s="74">
        <v>1</v>
      </c>
      <c r="D83" s="41" t="s">
        <v>418</v>
      </c>
      <c r="E83" s="25" t="s">
        <v>122</v>
      </c>
      <c r="F83" s="42">
        <v>32</v>
      </c>
      <c r="G83" s="75" t="s">
        <v>305</v>
      </c>
      <c r="H83" s="79"/>
      <c r="BA83" s="5" t="str">
        <f t="shared" si="1"/>
        <v>8974</v>
      </c>
      <c r="BB83" s="5">
        <f>IF(OR($E83="",$G83&lt;&gt;"Ativo"),"",IF(COUNTIFS($E$4:$E83,$E83,$A$4:$A83,$A83,$G$4:$G83,"Ativo")=1,1,0))</f>
        <v>1</v>
      </c>
      <c r="BC83">
        <f>IF(OR($A83="",$G83&lt;&gt;"Ativo"),"",IF(COUNTIFS($A$4:$A83,$A83,$G$4:$G83,"Ativo")=1,1,0))</f>
        <v>0</v>
      </c>
    </row>
    <row r="84" spans="1:55" x14ac:dyDescent="0.3">
      <c r="A84" s="74">
        <v>3</v>
      </c>
      <c r="B84" s="39">
        <v>46029</v>
      </c>
      <c r="C84" s="74">
        <v>1</v>
      </c>
      <c r="D84" s="41" t="s">
        <v>418</v>
      </c>
      <c r="E84" s="25" t="s">
        <v>144</v>
      </c>
      <c r="F84" s="42">
        <v>74</v>
      </c>
      <c r="G84" s="75" t="s">
        <v>305</v>
      </c>
      <c r="H84" s="79"/>
      <c r="BA84" s="5" t="str">
        <f t="shared" si="1"/>
        <v>8974</v>
      </c>
      <c r="BB84" s="5">
        <f>IF(OR($E84="",$G84&lt;&gt;"Ativo"),"",IF(COUNTIFS($E$4:$E84,$E84,$A$4:$A84,$A84,$G$4:$G84,"Ativo")=1,1,0))</f>
        <v>1</v>
      </c>
      <c r="BC84">
        <f>IF(OR($A84="",$G84&lt;&gt;"Ativo"),"",IF(COUNTIFS($A$4:$A84,$A84,$G$4:$G84,"Ativo")=1,1,0))</f>
        <v>0</v>
      </c>
    </row>
    <row r="85" spans="1:55" x14ac:dyDescent="0.3">
      <c r="A85" s="74">
        <v>3</v>
      </c>
      <c r="B85" s="39">
        <v>46029</v>
      </c>
      <c r="C85" s="74">
        <v>1</v>
      </c>
      <c r="D85" s="41" t="s">
        <v>418</v>
      </c>
      <c r="E85" s="25" t="s">
        <v>360</v>
      </c>
      <c r="F85" s="42">
        <v>148</v>
      </c>
      <c r="G85" s="75" t="s">
        <v>305</v>
      </c>
      <c r="H85" s="79"/>
      <c r="BA85" s="5" t="str">
        <f t="shared" si="1"/>
        <v>8974</v>
      </c>
      <c r="BB85" s="5">
        <f>IF(OR($E85="",$G85&lt;&gt;"Ativo"),"",IF(COUNTIFS($E$4:$E85,$E85,$A$4:$A85,$A85,$G$4:$G85,"Ativo")=1,1,0))</f>
        <v>1</v>
      </c>
      <c r="BC85">
        <f>IF(OR($A85="",$G85&lt;&gt;"Ativo"),"",IF(COUNTIFS($A$4:$A85,$A85,$G$4:$G85,"Ativo")=1,1,0))</f>
        <v>0</v>
      </c>
    </row>
    <row r="86" spans="1:55" x14ac:dyDescent="0.3">
      <c r="A86" s="74">
        <v>3</v>
      </c>
      <c r="B86" s="39">
        <v>46029</v>
      </c>
      <c r="C86" s="74">
        <v>1</v>
      </c>
      <c r="D86" s="41" t="s">
        <v>418</v>
      </c>
      <c r="E86" s="25" t="s">
        <v>132</v>
      </c>
      <c r="F86" s="42">
        <v>106</v>
      </c>
      <c r="G86" s="75" t="s">
        <v>305</v>
      </c>
      <c r="H86" s="79"/>
      <c r="BA86" s="5" t="str">
        <f t="shared" si="1"/>
        <v>8974</v>
      </c>
      <c r="BB86" s="5">
        <f>IF(OR($E86="",$G86&lt;&gt;"Ativo"),"",IF(COUNTIFS($E$4:$E86,$E86,$A$4:$A86,$A86,$G$4:$G86,"Ativo")=1,1,0))</f>
        <v>1</v>
      </c>
      <c r="BC86">
        <f>IF(OR($A86="",$G86&lt;&gt;"Ativo"),"",IF(COUNTIFS($A$4:$A86,$A86,$G$4:$G86,"Ativo")=1,1,0))</f>
        <v>0</v>
      </c>
    </row>
    <row r="87" spans="1:55" x14ac:dyDescent="0.3">
      <c r="A87" s="74">
        <v>3</v>
      </c>
      <c r="B87" s="39">
        <v>46029</v>
      </c>
      <c r="C87" s="74">
        <v>1</v>
      </c>
      <c r="D87" s="41" t="s">
        <v>418</v>
      </c>
      <c r="E87" s="25" t="s">
        <v>133</v>
      </c>
      <c r="F87" s="42">
        <v>76</v>
      </c>
      <c r="G87" s="75" t="s">
        <v>305</v>
      </c>
      <c r="H87" s="79"/>
      <c r="BA87" s="5" t="str">
        <f t="shared" si="1"/>
        <v>8974</v>
      </c>
      <c r="BB87" s="5">
        <f>IF(OR($E87="",$G87&lt;&gt;"Ativo"),"",IF(COUNTIFS($E$4:$E87,$E87,$A$4:$A87,$A87,$G$4:$G87,"Ativo")=1,1,0))</f>
        <v>1</v>
      </c>
      <c r="BC87">
        <f>IF(OR($A87="",$G87&lt;&gt;"Ativo"),"",IF(COUNTIFS($A$4:$A87,$A87,$G$4:$G87,"Ativo")=1,1,0))</f>
        <v>0</v>
      </c>
    </row>
    <row r="88" spans="1:55" x14ac:dyDescent="0.3">
      <c r="A88" s="74">
        <v>3</v>
      </c>
      <c r="B88" s="39">
        <v>46029</v>
      </c>
      <c r="C88" s="74">
        <v>1</v>
      </c>
      <c r="D88" s="41" t="s">
        <v>418</v>
      </c>
      <c r="E88" s="25" t="s">
        <v>361</v>
      </c>
      <c r="F88" s="42">
        <v>150</v>
      </c>
      <c r="G88" s="75" t="s">
        <v>305</v>
      </c>
      <c r="H88" s="79"/>
      <c r="BA88" s="5" t="str">
        <f t="shared" si="1"/>
        <v>8974</v>
      </c>
      <c r="BB88" s="5">
        <f>IF(OR($E88="",$G88&lt;&gt;"Ativo"),"",IF(COUNTIFS($E$4:$E88,$E88,$A$4:$A88,$A88,$G$4:$G88,"Ativo")=1,1,0))</f>
        <v>1</v>
      </c>
      <c r="BC88">
        <f>IF(OR($A88="",$G88&lt;&gt;"Ativo"),"",IF(COUNTIFS($A$4:$A88,$A88,$G$4:$G88,"Ativo")=1,1,0))</f>
        <v>0</v>
      </c>
    </row>
    <row r="89" spans="1:55" x14ac:dyDescent="0.3">
      <c r="A89" s="74">
        <v>3</v>
      </c>
      <c r="B89" s="39">
        <v>46029</v>
      </c>
      <c r="C89" s="74">
        <v>1</v>
      </c>
      <c r="D89" s="41" t="s">
        <v>418</v>
      </c>
      <c r="E89" s="25" t="s">
        <v>362</v>
      </c>
      <c r="F89" s="42">
        <v>60</v>
      </c>
      <c r="G89" s="75" t="s">
        <v>305</v>
      </c>
      <c r="H89" s="79"/>
      <c r="BA89" s="5" t="str">
        <f t="shared" si="1"/>
        <v>8974</v>
      </c>
      <c r="BB89" s="5">
        <f>IF(OR($E89="",$G89&lt;&gt;"Ativo"),"",IF(COUNTIFS($E$4:$E89,$E89,$A$4:$A89,$A89,$G$4:$G89,"Ativo")=1,1,0))</f>
        <v>1</v>
      </c>
      <c r="BC89">
        <f>IF(OR($A89="",$G89&lt;&gt;"Ativo"),"",IF(COUNTIFS($A$4:$A89,$A89,$G$4:$G89,"Ativo")=1,1,0))</f>
        <v>0</v>
      </c>
    </row>
    <row r="90" spans="1:55" x14ac:dyDescent="0.3">
      <c r="A90" s="74">
        <v>3</v>
      </c>
      <c r="B90" s="39">
        <v>46029</v>
      </c>
      <c r="C90" s="74">
        <v>1</v>
      </c>
      <c r="D90" s="41" t="s">
        <v>418</v>
      </c>
      <c r="E90" s="25" t="s">
        <v>129</v>
      </c>
      <c r="F90" s="42">
        <v>46</v>
      </c>
      <c r="G90" s="75" t="s">
        <v>305</v>
      </c>
      <c r="H90" s="79"/>
      <c r="BA90" s="5" t="str">
        <f t="shared" si="1"/>
        <v>8974</v>
      </c>
      <c r="BB90" s="5">
        <f>IF(OR($E90="",$G90&lt;&gt;"Ativo"),"",IF(COUNTIFS($E$4:$E90,$E90,$A$4:$A90,$A90,$G$4:$G90,"Ativo")=1,1,0))</f>
        <v>1</v>
      </c>
      <c r="BC90">
        <f>IF(OR($A90="",$G90&lt;&gt;"Ativo"),"",IF(COUNTIFS($A$4:$A90,$A90,$G$4:$G90,"Ativo")=1,1,0))</f>
        <v>0</v>
      </c>
    </row>
    <row r="91" spans="1:55" x14ac:dyDescent="0.3">
      <c r="A91" s="74">
        <v>3</v>
      </c>
      <c r="B91" s="39">
        <v>46029</v>
      </c>
      <c r="C91" s="74">
        <v>1</v>
      </c>
      <c r="D91" s="41" t="s">
        <v>418</v>
      </c>
      <c r="E91" s="25" t="s">
        <v>131</v>
      </c>
      <c r="F91" s="42">
        <v>31</v>
      </c>
      <c r="G91" s="75" t="s">
        <v>305</v>
      </c>
      <c r="H91" s="79"/>
      <c r="BA91" s="5" t="str">
        <f t="shared" si="1"/>
        <v>8974</v>
      </c>
      <c r="BB91" s="5">
        <f>IF(OR($E91="",$G91&lt;&gt;"Ativo"),"",IF(COUNTIFS($E$4:$E91,$E91,$A$4:$A91,$A91,$G$4:$G91,"Ativo")=1,1,0))</f>
        <v>1</v>
      </c>
      <c r="BC91">
        <f>IF(OR($A91="",$G91&lt;&gt;"Ativo"),"",IF(COUNTIFS($A$4:$A91,$A91,$G$4:$G91,"Ativo")=1,1,0))</f>
        <v>0</v>
      </c>
    </row>
    <row r="92" spans="1:55" x14ac:dyDescent="0.3">
      <c r="A92" s="74">
        <v>3</v>
      </c>
      <c r="B92" s="39">
        <v>46029</v>
      </c>
      <c r="C92" s="74">
        <v>1</v>
      </c>
      <c r="D92" s="41" t="s">
        <v>418</v>
      </c>
      <c r="E92" s="25" t="s">
        <v>363</v>
      </c>
      <c r="F92" s="42">
        <v>0.98</v>
      </c>
      <c r="G92" s="75" t="s">
        <v>305</v>
      </c>
      <c r="H92" s="79"/>
      <c r="BA92" s="5" t="str">
        <f t="shared" si="1"/>
        <v>8974</v>
      </c>
      <c r="BB92" s="5">
        <f>IF(OR($E92="",$G92&lt;&gt;"Ativo"),"",IF(COUNTIFS($E$4:$E92,$E92,$A$4:$A92,$A92,$G$4:$G92,"Ativo")=1,1,0))</f>
        <v>1</v>
      </c>
      <c r="BC92">
        <f>IF(OR($A92="",$G92&lt;&gt;"Ativo"),"",IF(COUNTIFS($A$4:$A92,$A92,$G$4:$G92,"Ativo")=1,1,0))</f>
        <v>0</v>
      </c>
    </row>
    <row r="93" spans="1:55" x14ac:dyDescent="0.3">
      <c r="A93" s="74">
        <v>3</v>
      </c>
      <c r="B93" s="39">
        <v>46029</v>
      </c>
      <c r="C93" s="74">
        <v>1</v>
      </c>
      <c r="D93" s="41" t="s">
        <v>418</v>
      </c>
      <c r="E93" s="25" t="s">
        <v>365</v>
      </c>
      <c r="F93" s="42">
        <v>35.299999999999997</v>
      </c>
      <c r="G93" s="75" t="s">
        <v>305</v>
      </c>
      <c r="H93" s="79"/>
      <c r="BA93" s="5" t="str">
        <f t="shared" si="1"/>
        <v>8974</v>
      </c>
      <c r="BB93" s="5">
        <f>IF(OR($E93="",$G93&lt;&gt;"Ativo"),"",IF(COUNTIFS($E$4:$E93,$E93,$A$4:$A93,$A93,$G$4:$G93,"Ativo")=1,1,0))</f>
        <v>1</v>
      </c>
      <c r="BC93">
        <f>IF(OR($A93="",$G93&lt;&gt;"Ativo"),"",IF(COUNTIFS($A$4:$A93,$A93,$G$4:$G93,"Ativo")=1,1,0))</f>
        <v>0</v>
      </c>
    </row>
    <row r="94" spans="1:55" x14ac:dyDescent="0.3">
      <c r="A94" s="74">
        <v>3</v>
      </c>
      <c r="B94" s="39">
        <v>46029</v>
      </c>
      <c r="C94" s="74">
        <v>1</v>
      </c>
      <c r="D94" s="41" t="s">
        <v>418</v>
      </c>
      <c r="E94" s="25" t="s">
        <v>140</v>
      </c>
      <c r="F94" s="42">
        <v>145</v>
      </c>
      <c r="G94" s="75" t="s">
        <v>305</v>
      </c>
      <c r="H94" s="79"/>
      <c r="BA94" s="5" t="str">
        <f t="shared" si="1"/>
        <v>8974</v>
      </c>
      <c r="BB94" s="5">
        <f>IF(OR($E94="",$G94&lt;&gt;"Ativo"),"",IF(COUNTIFS($E$4:$E94,$E94,$A$4:$A94,$A94,$G$4:$G94,"Ativo")=1,1,0))</f>
        <v>1</v>
      </c>
      <c r="BC94">
        <f>IF(OR($A94="",$G94&lt;&gt;"Ativo"),"",IF(COUNTIFS($A$4:$A94,$A94,$G$4:$G94,"Ativo")=1,1,0))</f>
        <v>0</v>
      </c>
    </row>
    <row r="95" spans="1:55" x14ac:dyDescent="0.3">
      <c r="A95" s="74">
        <v>3</v>
      </c>
      <c r="B95" s="39">
        <v>46029</v>
      </c>
      <c r="C95" s="74">
        <v>1</v>
      </c>
      <c r="D95" s="41" t="s">
        <v>418</v>
      </c>
      <c r="E95" s="25" t="s">
        <v>142</v>
      </c>
      <c r="F95" s="42">
        <v>3.7</v>
      </c>
      <c r="G95" s="75" t="s">
        <v>305</v>
      </c>
      <c r="H95" s="79"/>
      <c r="BA95" s="5" t="str">
        <f t="shared" si="1"/>
        <v>8974</v>
      </c>
      <c r="BB95" s="5">
        <f>IF(OR($E95="",$G95&lt;&gt;"Ativo"),"",IF(COUNTIFS($E$4:$E95,$E95,$A$4:$A95,$A95,$G$4:$G95,"Ativo")=1,1,0))</f>
        <v>1</v>
      </c>
      <c r="BC95">
        <f>IF(OR($A95="",$G95&lt;&gt;"Ativo"),"",IF(COUNTIFS($A$4:$A95,$A95,$G$4:$G95,"Ativo")=1,1,0))</f>
        <v>0</v>
      </c>
    </row>
    <row r="96" spans="1:55" x14ac:dyDescent="0.3">
      <c r="A96" s="74">
        <v>3</v>
      </c>
      <c r="B96" s="39">
        <v>46029</v>
      </c>
      <c r="C96" s="74">
        <v>1</v>
      </c>
      <c r="D96" s="41" t="s">
        <v>418</v>
      </c>
      <c r="E96" s="25" t="s">
        <v>143</v>
      </c>
      <c r="F96" s="42">
        <v>119</v>
      </c>
      <c r="G96" s="75" t="s">
        <v>305</v>
      </c>
      <c r="H96" s="79"/>
      <c r="BA96" s="5" t="str">
        <f t="shared" si="1"/>
        <v>8974</v>
      </c>
      <c r="BB96" s="5">
        <f>IF(OR($E96="",$G96&lt;&gt;"Ativo"),"",IF(COUNTIFS($E$4:$E96,$E96,$A$4:$A96,$A96,$G$4:$G96,"Ativo")=1,1,0))</f>
        <v>1</v>
      </c>
      <c r="BC96">
        <f>IF(OR($A96="",$G96&lt;&gt;"Ativo"),"",IF(COUNTIFS($A$4:$A96,$A96,$G$4:$G96,"Ativo")=1,1,0))</f>
        <v>0</v>
      </c>
    </row>
    <row r="97" spans="1:55" x14ac:dyDescent="0.3">
      <c r="A97" s="74">
        <v>4</v>
      </c>
      <c r="B97" s="39">
        <v>46030</v>
      </c>
      <c r="C97" s="74">
        <v>1</v>
      </c>
      <c r="D97" s="41" t="s">
        <v>418</v>
      </c>
      <c r="E97" s="25" t="s">
        <v>351</v>
      </c>
      <c r="F97" s="42">
        <v>4.49</v>
      </c>
      <c r="G97" s="75" t="s">
        <v>305</v>
      </c>
      <c r="H97" s="79"/>
      <c r="BA97" s="5" t="str">
        <f t="shared" si="1"/>
        <v>8974</v>
      </c>
      <c r="BB97" s="5">
        <f>IF(OR($E97="",$G97&lt;&gt;"Ativo"),"",IF(COUNTIFS($E$4:$E97,$E97,$A$4:$A97,$A97,$G$4:$G97,"Ativo")=1,1,0))</f>
        <v>1</v>
      </c>
      <c r="BC97">
        <f>IF(OR($A97="",$G97&lt;&gt;"Ativo"),"",IF(COUNTIFS($A$4:$A97,$A97,$G$4:$G97,"Ativo")=1,1,0))</f>
        <v>1</v>
      </c>
    </row>
    <row r="98" spans="1:55" x14ac:dyDescent="0.3">
      <c r="A98" s="74">
        <v>4</v>
      </c>
      <c r="B98" s="39">
        <v>46030</v>
      </c>
      <c r="C98" s="74">
        <v>1</v>
      </c>
      <c r="D98" s="41" t="s">
        <v>418</v>
      </c>
      <c r="E98" s="25" t="s">
        <v>125</v>
      </c>
      <c r="F98" s="42">
        <v>4.5999999999999996</v>
      </c>
      <c r="G98" s="75" t="s">
        <v>305</v>
      </c>
      <c r="H98" s="79"/>
      <c r="BA98" s="5" t="str">
        <f t="shared" si="1"/>
        <v>8974</v>
      </c>
      <c r="BB98" s="5">
        <f>IF(OR($E98="",$G98&lt;&gt;"Ativo"),"",IF(COUNTIFS($E$4:$E98,$E98,$A$4:$A98,$A98,$G$4:$G98,"Ativo")=1,1,0))</f>
        <v>1</v>
      </c>
      <c r="BC98">
        <f>IF(OR($A98="",$G98&lt;&gt;"Ativo"),"",IF(COUNTIFS($A$4:$A98,$A98,$G$4:$G98,"Ativo")=1,1,0))</f>
        <v>0</v>
      </c>
    </row>
    <row r="99" spans="1:55" x14ac:dyDescent="0.3">
      <c r="A99" s="74">
        <v>4</v>
      </c>
      <c r="B99" s="39">
        <v>46030</v>
      </c>
      <c r="C99" s="74">
        <v>1</v>
      </c>
      <c r="D99" s="41" t="s">
        <v>418</v>
      </c>
      <c r="E99" s="25" t="s">
        <v>137</v>
      </c>
      <c r="F99" s="42">
        <v>3.92</v>
      </c>
      <c r="G99" s="75" t="s">
        <v>305</v>
      </c>
      <c r="H99" s="79"/>
      <c r="BA99" s="5" t="str">
        <f t="shared" si="1"/>
        <v>8974</v>
      </c>
      <c r="BB99" s="5">
        <f>IF(OR($E99="",$G99&lt;&gt;"Ativo"),"",IF(COUNTIFS($E$4:$E99,$E99,$A$4:$A99,$A99,$G$4:$G99,"Ativo")=1,1,0))</f>
        <v>1</v>
      </c>
      <c r="BC99">
        <f>IF(OR($A99="",$G99&lt;&gt;"Ativo"),"",IF(COUNTIFS($A$4:$A99,$A99,$G$4:$G99,"Ativo")=1,1,0))</f>
        <v>0</v>
      </c>
    </row>
    <row r="100" spans="1:55" x14ac:dyDescent="0.3">
      <c r="A100" s="74">
        <v>4</v>
      </c>
      <c r="B100" s="39">
        <v>46030</v>
      </c>
      <c r="C100" s="74">
        <v>1</v>
      </c>
      <c r="D100" s="41" t="s">
        <v>418</v>
      </c>
      <c r="E100" s="25" t="s">
        <v>353</v>
      </c>
      <c r="F100" s="42">
        <v>0.31</v>
      </c>
      <c r="G100" s="75" t="s">
        <v>305</v>
      </c>
      <c r="H100" s="79"/>
      <c r="BA100" s="5" t="str">
        <f t="shared" si="1"/>
        <v>8974</v>
      </c>
      <c r="BB100" s="5">
        <f>IF(OR($E100="",$G100&lt;&gt;"Ativo"),"",IF(COUNTIFS($E$4:$E100,$E100,$A$4:$A100,$A100,$G$4:$G100,"Ativo")=1,1,0))</f>
        <v>1</v>
      </c>
      <c r="BC100">
        <f>IF(OR($A100="",$G100&lt;&gt;"Ativo"),"",IF(COUNTIFS($A$4:$A100,$A100,$G$4:$G100,"Ativo")=1,1,0))</f>
        <v>0</v>
      </c>
    </row>
    <row r="101" spans="1:55" x14ac:dyDescent="0.3">
      <c r="A101" s="74">
        <v>4</v>
      </c>
      <c r="B101" s="39">
        <v>46030</v>
      </c>
      <c r="C101" s="74">
        <v>1</v>
      </c>
      <c r="D101" s="41" t="s">
        <v>418</v>
      </c>
      <c r="E101" s="25" t="s">
        <v>134</v>
      </c>
      <c r="F101" s="42">
        <v>1.1779999999999999</v>
      </c>
      <c r="G101" s="75" t="s">
        <v>305</v>
      </c>
      <c r="H101" s="79"/>
      <c r="BA101" s="5" t="str">
        <f t="shared" si="1"/>
        <v>8974</v>
      </c>
      <c r="BB101" s="5">
        <f>IF(OR($E101="",$G101&lt;&gt;"Ativo"),"",IF(COUNTIFS($E$4:$E101,$E101,$A$4:$A101,$A101,$G$4:$G101,"Ativo")=1,1,0))</f>
        <v>1</v>
      </c>
      <c r="BC101">
        <f>IF(OR($A101="",$G101&lt;&gt;"Ativo"),"",IF(COUNTIFS($A$4:$A101,$A101,$G$4:$G101,"Ativo")=1,1,0))</f>
        <v>0</v>
      </c>
    </row>
    <row r="102" spans="1:55" x14ac:dyDescent="0.3">
      <c r="A102" s="74">
        <v>4</v>
      </c>
      <c r="B102" s="39">
        <v>46030</v>
      </c>
      <c r="C102" s="74">
        <v>1</v>
      </c>
      <c r="D102" s="41" t="s">
        <v>418</v>
      </c>
      <c r="E102" s="25" t="s">
        <v>138</v>
      </c>
      <c r="F102" s="42">
        <v>8.9</v>
      </c>
      <c r="G102" s="75" t="s">
        <v>305</v>
      </c>
      <c r="H102" s="79"/>
      <c r="BA102" s="5" t="str">
        <f t="shared" si="1"/>
        <v>8974</v>
      </c>
      <c r="BB102" s="5">
        <f>IF(OR($E102="",$G102&lt;&gt;"Ativo"),"",IF(COUNTIFS($E$4:$E102,$E102,$A$4:$A102,$A102,$G$4:$G102,"Ativo")=1,1,0))</f>
        <v>1</v>
      </c>
      <c r="BC102">
        <f>IF(OR($A102="",$G102&lt;&gt;"Ativo"),"",IF(COUNTIFS($A$4:$A102,$A102,$G$4:$G102,"Ativo")=1,1,0))</f>
        <v>0</v>
      </c>
    </row>
    <row r="103" spans="1:55" x14ac:dyDescent="0.3">
      <c r="A103" s="74">
        <v>4</v>
      </c>
      <c r="B103" s="39">
        <v>46030</v>
      </c>
      <c r="C103" s="74">
        <v>1</v>
      </c>
      <c r="D103" s="41" t="s">
        <v>418</v>
      </c>
      <c r="E103" s="25" t="s">
        <v>354</v>
      </c>
      <c r="F103" s="42">
        <v>332</v>
      </c>
      <c r="G103" s="75" t="s">
        <v>305</v>
      </c>
      <c r="H103" s="79"/>
      <c r="BA103" s="5" t="str">
        <f t="shared" si="1"/>
        <v>8974</v>
      </c>
      <c r="BB103" s="5">
        <f>IF(OR($E103="",$G103&lt;&gt;"Ativo"),"",IF(COUNTIFS($E$4:$E103,$E103,$A$4:$A103,$A103,$G$4:$G103,"Ativo")=1,1,0))</f>
        <v>1</v>
      </c>
      <c r="BC103">
        <f>IF(OR($A103="",$G103&lt;&gt;"Ativo"),"",IF(COUNTIFS($A$4:$A103,$A103,$G$4:$G103,"Ativo")=1,1,0))</f>
        <v>0</v>
      </c>
    </row>
    <row r="104" spans="1:55" x14ac:dyDescent="0.3">
      <c r="A104" s="74">
        <v>4</v>
      </c>
      <c r="B104" s="39">
        <v>46030</v>
      </c>
      <c r="C104" s="74">
        <v>1</v>
      </c>
      <c r="D104" s="41" t="s">
        <v>418</v>
      </c>
      <c r="E104" s="25" t="s">
        <v>126</v>
      </c>
      <c r="F104" s="42">
        <v>236</v>
      </c>
      <c r="G104" s="75" t="s">
        <v>305</v>
      </c>
      <c r="H104" s="79"/>
      <c r="BA104" s="5" t="str">
        <f t="shared" si="1"/>
        <v>8974</v>
      </c>
      <c r="BB104" s="5">
        <f>IF(OR($E104="",$G104&lt;&gt;"Ativo"),"",IF(COUNTIFS($E$4:$E104,$E104,$A$4:$A104,$A104,$G$4:$G104,"Ativo")=1,1,0))</f>
        <v>1</v>
      </c>
      <c r="BC104">
        <f>IF(OR($A104="",$G104&lt;&gt;"Ativo"),"",IF(COUNTIFS($A$4:$A104,$A104,$G$4:$G104,"Ativo")=1,1,0))</f>
        <v>0</v>
      </c>
    </row>
    <row r="105" spans="1:55" x14ac:dyDescent="0.3">
      <c r="A105" s="74">
        <v>4</v>
      </c>
      <c r="B105" s="39">
        <v>46030</v>
      </c>
      <c r="C105" s="74">
        <v>1</v>
      </c>
      <c r="D105" s="41" t="s">
        <v>418</v>
      </c>
      <c r="E105" s="25" t="s">
        <v>127</v>
      </c>
      <c r="F105" s="42">
        <v>79</v>
      </c>
      <c r="G105" s="75" t="s">
        <v>305</v>
      </c>
      <c r="H105" s="79"/>
      <c r="BA105" s="5" t="str">
        <f t="shared" si="1"/>
        <v>8974</v>
      </c>
      <c r="BB105" s="5">
        <f>IF(OR($E105="",$G105&lt;&gt;"Ativo"),"",IF(COUNTIFS($E$4:$E105,$E105,$A$4:$A105,$A105,$G$4:$G105,"Ativo")=1,1,0))</f>
        <v>1</v>
      </c>
      <c r="BC105">
        <f>IF(OR($A105="",$G105&lt;&gt;"Ativo"),"",IF(COUNTIFS($A$4:$A105,$A105,$G$4:$G105,"Ativo")=1,1,0))</f>
        <v>0</v>
      </c>
    </row>
    <row r="106" spans="1:55" x14ac:dyDescent="0.3">
      <c r="A106" s="74">
        <v>4</v>
      </c>
      <c r="B106" s="39">
        <v>46030</v>
      </c>
      <c r="C106" s="74">
        <v>1</v>
      </c>
      <c r="D106" s="41" t="s">
        <v>418</v>
      </c>
      <c r="E106" s="25" t="s">
        <v>124</v>
      </c>
      <c r="F106" s="42">
        <v>2.57</v>
      </c>
      <c r="G106" s="75" t="s">
        <v>305</v>
      </c>
      <c r="H106" s="79"/>
      <c r="BA106" s="5" t="str">
        <f t="shared" si="1"/>
        <v>8974</v>
      </c>
      <c r="BB106" s="5">
        <f>IF(OR($E106="",$G106&lt;&gt;"Ativo"),"",IF(COUNTIFS($E$4:$E106,$E106,$A$4:$A106,$A106,$G$4:$G106,"Ativo")=1,1,0))</f>
        <v>1</v>
      </c>
      <c r="BC106">
        <f>IF(OR($A106="",$G106&lt;&gt;"Ativo"),"",IF(COUNTIFS($A$4:$A106,$A106,$G$4:$G106,"Ativo")=1,1,0))</f>
        <v>0</v>
      </c>
    </row>
    <row r="107" spans="1:55" x14ac:dyDescent="0.3">
      <c r="A107" s="74">
        <v>4</v>
      </c>
      <c r="B107" s="39">
        <v>46030</v>
      </c>
      <c r="C107" s="74">
        <v>1</v>
      </c>
      <c r="D107" s="41" t="s">
        <v>418</v>
      </c>
      <c r="E107" s="25" t="s">
        <v>356</v>
      </c>
      <c r="F107" s="42">
        <v>229</v>
      </c>
      <c r="G107" s="75" t="s">
        <v>305</v>
      </c>
      <c r="H107" s="79"/>
      <c r="BA107" s="5" t="str">
        <f t="shared" si="1"/>
        <v>8974</v>
      </c>
      <c r="BB107" s="5">
        <f>IF(OR($E107="",$G107&lt;&gt;"Ativo"),"",IF(COUNTIFS($E$4:$E107,$E107,$A$4:$A107,$A107,$G$4:$G107,"Ativo")=1,1,0))</f>
        <v>1</v>
      </c>
      <c r="BC107">
        <f>IF(OR($A107="",$G107&lt;&gt;"Ativo"),"",IF(COUNTIFS($A$4:$A107,$A107,$G$4:$G107,"Ativo")=1,1,0))</f>
        <v>0</v>
      </c>
    </row>
    <row r="108" spans="1:55" x14ac:dyDescent="0.3">
      <c r="A108" s="74">
        <v>4</v>
      </c>
      <c r="B108" s="39">
        <v>46030</v>
      </c>
      <c r="C108" s="74">
        <v>1</v>
      </c>
      <c r="D108" s="41" t="s">
        <v>418</v>
      </c>
      <c r="E108" s="25" t="s">
        <v>139</v>
      </c>
      <c r="F108" s="42">
        <v>3.51</v>
      </c>
      <c r="G108" s="75" t="s">
        <v>305</v>
      </c>
      <c r="H108" s="79"/>
      <c r="BA108" s="5" t="str">
        <f t="shared" si="1"/>
        <v>8974</v>
      </c>
      <c r="BB108" s="5">
        <f>IF(OR($E108="",$G108&lt;&gt;"Ativo"),"",IF(COUNTIFS($E$4:$E108,$E108,$A$4:$A108,$A108,$G$4:$G108,"Ativo")=1,1,0))</f>
        <v>1</v>
      </c>
      <c r="BC108">
        <f>IF(OR($A108="",$G108&lt;&gt;"Ativo"),"",IF(COUNTIFS($A$4:$A108,$A108,$G$4:$G108,"Ativo")=1,1,0))</f>
        <v>0</v>
      </c>
    </row>
    <row r="109" spans="1:55" x14ac:dyDescent="0.3">
      <c r="A109" s="74">
        <v>4</v>
      </c>
      <c r="B109" s="39">
        <v>46030</v>
      </c>
      <c r="C109" s="74">
        <v>1</v>
      </c>
      <c r="D109" s="41" t="s">
        <v>418</v>
      </c>
      <c r="E109" s="25" t="s">
        <v>118</v>
      </c>
      <c r="F109" s="42">
        <v>87</v>
      </c>
      <c r="G109" s="75" t="s">
        <v>305</v>
      </c>
      <c r="H109" s="79"/>
      <c r="BA109" s="5" t="str">
        <f t="shared" si="1"/>
        <v>8974</v>
      </c>
      <c r="BB109" s="5">
        <f>IF(OR($E109="",$G109&lt;&gt;"Ativo"),"",IF(COUNTIFS($E$4:$E109,$E109,$A$4:$A109,$A109,$G$4:$G109,"Ativo")=1,1,0))</f>
        <v>1</v>
      </c>
      <c r="BC109">
        <f>IF(OR($A109="",$G109&lt;&gt;"Ativo"),"",IF(COUNTIFS($A$4:$A109,$A109,$G$4:$G109,"Ativo")=1,1,0))</f>
        <v>0</v>
      </c>
    </row>
    <row r="110" spans="1:55" x14ac:dyDescent="0.3">
      <c r="A110" s="74">
        <v>4</v>
      </c>
      <c r="B110" s="39">
        <v>46030</v>
      </c>
      <c r="C110" s="74">
        <v>1</v>
      </c>
      <c r="D110" s="41" t="s">
        <v>418</v>
      </c>
      <c r="E110" s="25" t="s">
        <v>357</v>
      </c>
      <c r="F110" s="42">
        <v>5.18</v>
      </c>
      <c r="G110" s="75" t="s">
        <v>305</v>
      </c>
      <c r="H110" s="79"/>
      <c r="BA110" s="5" t="str">
        <f t="shared" si="1"/>
        <v>8974</v>
      </c>
      <c r="BB110" s="5">
        <f>IF(OR($E110="",$G110&lt;&gt;"Ativo"),"",IF(COUNTIFS($E$4:$E110,$E110,$A$4:$A110,$A110,$G$4:$G110,"Ativo")=1,1,0))</f>
        <v>1</v>
      </c>
      <c r="BC110">
        <f>IF(OR($A110="",$G110&lt;&gt;"Ativo"),"",IF(COUNTIFS($A$4:$A110,$A110,$G$4:$G110,"Ativo")=1,1,0))</f>
        <v>0</v>
      </c>
    </row>
    <row r="111" spans="1:55" x14ac:dyDescent="0.3">
      <c r="A111" s="74">
        <v>4</v>
      </c>
      <c r="B111" s="39">
        <v>46030</v>
      </c>
      <c r="C111" s="74">
        <v>1</v>
      </c>
      <c r="D111" s="41" t="s">
        <v>418</v>
      </c>
      <c r="E111" s="25" t="s">
        <v>359</v>
      </c>
      <c r="F111" s="42">
        <v>2.2000000000000002</v>
      </c>
      <c r="G111" s="75" t="s">
        <v>305</v>
      </c>
      <c r="H111" s="79"/>
      <c r="BA111" s="5" t="str">
        <f t="shared" si="1"/>
        <v>8974</v>
      </c>
      <c r="BB111" s="5">
        <f>IF(OR($E111="",$G111&lt;&gt;"Ativo"),"",IF(COUNTIFS($E$4:$E111,$E111,$A$4:$A111,$A111,$G$4:$G111,"Ativo")=1,1,0))</f>
        <v>1</v>
      </c>
      <c r="BC111">
        <f>IF(OR($A111="",$G111&lt;&gt;"Ativo"),"",IF(COUNTIFS($A$4:$A111,$A111,$G$4:$G111,"Ativo")=1,1,0))</f>
        <v>0</v>
      </c>
    </row>
    <row r="112" spans="1:55" x14ac:dyDescent="0.3">
      <c r="A112" s="74">
        <v>4</v>
      </c>
      <c r="B112" s="39">
        <v>46030</v>
      </c>
      <c r="C112" s="74">
        <v>1</v>
      </c>
      <c r="D112" s="41" t="s">
        <v>418</v>
      </c>
      <c r="E112" s="25" t="s">
        <v>135</v>
      </c>
      <c r="F112" s="42">
        <v>6.9</v>
      </c>
      <c r="G112" s="75" t="s">
        <v>305</v>
      </c>
      <c r="H112" s="79"/>
      <c r="BA112" s="5" t="str">
        <f t="shared" si="1"/>
        <v>8974</v>
      </c>
      <c r="BB112" s="5">
        <f>IF(OR($E112="",$G112&lt;&gt;"Ativo"),"",IF(COUNTIFS($E$4:$E112,$E112,$A$4:$A112,$A112,$G$4:$G112,"Ativo")=1,1,0))</f>
        <v>1</v>
      </c>
      <c r="BC112">
        <f>IF(OR($A112="",$G112&lt;&gt;"Ativo"),"",IF(COUNTIFS($A$4:$A112,$A112,$G$4:$G112,"Ativo")=1,1,0))</f>
        <v>0</v>
      </c>
    </row>
    <row r="113" spans="1:55" x14ac:dyDescent="0.3">
      <c r="A113" s="74">
        <v>4</v>
      </c>
      <c r="B113" s="39">
        <v>46030</v>
      </c>
      <c r="C113" s="74">
        <v>1</v>
      </c>
      <c r="D113" s="41" t="s">
        <v>418</v>
      </c>
      <c r="E113" s="25" t="s">
        <v>128</v>
      </c>
      <c r="F113" s="42">
        <v>160</v>
      </c>
      <c r="G113" s="75" t="s">
        <v>305</v>
      </c>
      <c r="H113" s="79"/>
      <c r="BA113" s="5" t="str">
        <f t="shared" si="1"/>
        <v>8974</v>
      </c>
      <c r="BB113" s="5">
        <f>IF(OR($E113="",$G113&lt;&gt;"Ativo"),"",IF(COUNTIFS($E$4:$E113,$E113,$A$4:$A113,$A113,$G$4:$G113,"Ativo")=1,1,0))</f>
        <v>1</v>
      </c>
      <c r="BC113">
        <f>IF(OR($A113="",$G113&lt;&gt;"Ativo"),"",IF(COUNTIFS($A$4:$A113,$A113,$G$4:$G113,"Ativo")=1,1,0))</f>
        <v>0</v>
      </c>
    </row>
    <row r="114" spans="1:55" x14ac:dyDescent="0.3">
      <c r="A114" s="74">
        <v>4</v>
      </c>
      <c r="B114" s="39">
        <v>46030</v>
      </c>
      <c r="C114" s="74">
        <v>1</v>
      </c>
      <c r="D114" s="41" t="s">
        <v>418</v>
      </c>
      <c r="E114" s="25" t="s">
        <v>122</v>
      </c>
      <c r="F114" s="42">
        <v>33</v>
      </c>
      <c r="G114" s="75" t="s">
        <v>305</v>
      </c>
      <c r="H114" s="79"/>
      <c r="BA114" s="5" t="str">
        <f t="shared" si="1"/>
        <v>8974</v>
      </c>
      <c r="BB114" s="5">
        <f>IF(OR($E114="",$G114&lt;&gt;"Ativo"),"",IF(COUNTIFS($E$4:$E114,$E114,$A$4:$A114,$A114,$G$4:$G114,"Ativo")=1,1,0))</f>
        <v>1</v>
      </c>
      <c r="BC114">
        <f>IF(OR($A114="",$G114&lt;&gt;"Ativo"),"",IF(COUNTIFS($A$4:$A114,$A114,$G$4:$G114,"Ativo")=1,1,0))</f>
        <v>0</v>
      </c>
    </row>
    <row r="115" spans="1:55" x14ac:dyDescent="0.3">
      <c r="A115" s="74">
        <v>4</v>
      </c>
      <c r="B115" s="39">
        <v>46030</v>
      </c>
      <c r="C115" s="74">
        <v>1</v>
      </c>
      <c r="D115" s="41" t="s">
        <v>418</v>
      </c>
      <c r="E115" s="25" t="s">
        <v>144</v>
      </c>
      <c r="F115" s="42">
        <v>74</v>
      </c>
      <c r="G115" s="75" t="s">
        <v>305</v>
      </c>
      <c r="H115" s="79"/>
      <c r="BA115" s="5" t="str">
        <f t="shared" si="1"/>
        <v>8974</v>
      </c>
      <c r="BB115" s="5">
        <f>IF(OR($E115="",$G115&lt;&gt;"Ativo"),"",IF(COUNTIFS($E$4:$E115,$E115,$A$4:$A115,$A115,$G$4:$G115,"Ativo")=1,1,0))</f>
        <v>1</v>
      </c>
      <c r="BC115">
        <f>IF(OR($A115="",$G115&lt;&gt;"Ativo"),"",IF(COUNTIFS($A$4:$A115,$A115,$G$4:$G115,"Ativo")=1,1,0))</f>
        <v>0</v>
      </c>
    </row>
    <row r="116" spans="1:55" x14ac:dyDescent="0.3">
      <c r="A116" s="74">
        <v>4</v>
      </c>
      <c r="B116" s="39">
        <v>46030</v>
      </c>
      <c r="C116" s="74">
        <v>1</v>
      </c>
      <c r="D116" s="41" t="s">
        <v>418</v>
      </c>
      <c r="E116" s="25" t="s">
        <v>360</v>
      </c>
      <c r="F116" s="42">
        <v>150</v>
      </c>
      <c r="G116" s="75" t="s">
        <v>305</v>
      </c>
      <c r="H116" s="79"/>
      <c r="BA116" s="5" t="str">
        <f t="shared" si="1"/>
        <v>8974</v>
      </c>
      <c r="BB116" s="5">
        <f>IF(OR($E116="",$G116&lt;&gt;"Ativo"),"",IF(COUNTIFS($E$4:$E116,$E116,$A$4:$A116,$A116,$G$4:$G116,"Ativo")=1,1,0))</f>
        <v>1</v>
      </c>
      <c r="BC116">
        <f>IF(OR($A116="",$G116&lt;&gt;"Ativo"),"",IF(COUNTIFS($A$4:$A116,$A116,$G$4:$G116,"Ativo")=1,1,0))</f>
        <v>0</v>
      </c>
    </row>
    <row r="117" spans="1:55" x14ac:dyDescent="0.3">
      <c r="A117" s="74">
        <v>4</v>
      </c>
      <c r="B117" s="39">
        <v>46030</v>
      </c>
      <c r="C117" s="74">
        <v>1</v>
      </c>
      <c r="D117" s="41" t="s">
        <v>418</v>
      </c>
      <c r="E117" s="25" t="s">
        <v>132</v>
      </c>
      <c r="F117" s="42">
        <v>116</v>
      </c>
      <c r="G117" s="75" t="s">
        <v>305</v>
      </c>
      <c r="H117" s="79"/>
      <c r="BA117" s="5" t="str">
        <f t="shared" si="1"/>
        <v>8974</v>
      </c>
      <c r="BB117" s="5">
        <f>IF(OR($E117="",$G117&lt;&gt;"Ativo"),"",IF(COUNTIFS($E$4:$E117,$E117,$A$4:$A117,$A117,$G$4:$G117,"Ativo")=1,1,0))</f>
        <v>1</v>
      </c>
      <c r="BC117">
        <f>IF(OR($A117="",$G117&lt;&gt;"Ativo"),"",IF(COUNTIFS($A$4:$A117,$A117,$G$4:$G117,"Ativo")=1,1,0))</f>
        <v>0</v>
      </c>
    </row>
    <row r="118" spans="1:55" x14ac:dyDescent="0.3">
      <c r="A118" s="74">
        <v>4</v>
      </c>
      <c r="B118" s="39">
        <v>46030</v>
      </c>
      <c r="C118" s="74">
        <v>1</v>
      </c>
      <c r="D118" s="41" t="s">
        <v>418</v>
      </c>
      <c r="E118" s="25" t="s">
        <v>133</v>
      </c>
      <c r="F118" s="42">
        <v>78</v>
      </c>
      <c r="G118" s="75" t="s">
        <v>305</v>
      </c>
      <c r="H118" s="79"/>
      <c r="BA118" s="5" t="str">
        <f t="shared" si="1"/>
        <v>8974</v>
      </c>
      <c r="BB118" s="5">
        <f>IF(OR($E118="",$G118&lt;&gt;"Ativo"),"",IF(COUNTIFS($E$4:$E118,$E118,$A$4:$A118,$A118,$G$4:$G118,"Ativo")=1,1,0))</f>
        <v>1</v>
      </c>
      <c r="BC118">
        <f>IF(OR($A118="",$G118&lt;&gt;"Ativo"),"",IF(COUNTIFS($A$4:$A118,$A118,$G$4:$G118,"Ativo")=1,1,0))</f>
        <v>0</v>
      </c>
    </row>
    <row r="119" spans="1:55" x14ac:dyDescent="0.3">
      <c r="A119" s="74">
        <v>4</v>
      </c>
      <c r="B119" s="39">
        <v>46030</v>
      </c>
      <c r="C119" s="74">
        <v>1</v>
      </c>
      <c r="D119" s="41" t="s">
        <v>418</v>
      </c>
      <c r="E119" s="25" t="s">
        <v>361</v>
      </c>
      <c r="F119" s="42">
        <v>156</v>
      </c>
      <c r="G119" s="75" t="s">
        <v>305</v>
      </c>
      <c r="H119" s="79"/>
      <c r="BA119" s="5" t="str">
        <f t="shared" si="1"/>
        <v>8974</v>
      </c>
      <c r="BB119" s="5">
        <f>IF(OR($E119="",$G119&lt;&gt;"Ativo"),"",IF(COUNTIFS($E$4:$E119,$E119,$A$4:$A119,$A119,$G$4:$G119,"Ativo")=1,1,0))</f>
        <v>1</v>
      </c>
      <c r="BC119">
        <f>IF(OR($A119="",$G119&lt;&gt;"Ativo"),"",IF(COUNTIFS($A$4:$A119,$A119,$G$4:$G119,"Ativo")=1,1,0))</f>
        <v>0</v>
      </c>
    </row>
    <row r="120" spans="1:55" x14ac:dyDescent="0.3">
      <c r="A120" s="74">
        <v>4</v>
      </c>
      <c r="B120" s="39">
        <v>46030</v>
      </c>
      <c r="C120" s="74">
        <v>1</v>
      </c>
      <c r="D120" s="41" t="s">
        <v>418</v>
      </c>
      <c r="E120" s="25" t="s">
        <v>362</v>
      </c>
      <c r="F120" s="42">
        <v>58</v>
      </c>
      <c r="G120" s="75" t="s">
        <v>305</v>
      </c>
      <c r="H120" s="79"/>
      <c r="BA120" s="5" t="str">
        <f t="shared" si="1"/>
        <v>8974</v>
      </c>
      <c r="BB120" s="5">
        <f>IF(OR($E120="",$G120&lt;&gt;"Ativo"),"",IF(COUNTIFS($E$4:$E120,$E120,$A$4:$A120,$A120,$G$4:$G120,"Ativo")=1,1,0))</f>
        <v>1</v>
      </c>
      <c r="BC120">
        <f>IF(OR($A120="",$G120&lt;&gt;"Ativo"),"",IF(COUNTIFS($A$4:$A120,$A120,$G$4:$G120,"Ativo")=1,1,0))</f>
        <v>0</v>
      </c>
    </row>
    <row r="121" spans="1:55" x14ac:dyDescent="0.3">
      <c r="A121" s="74">
        <v>4</v>
      </c>
      <c r="B121" s="39">
        <v>46030</v>
      </c>
      <c r="C121" s="74">
        <v>1</v>
      </c>
      <c r="D121" s="41" t="s">
        <v>418</v>
      </c>
      <c r="E121" s="25" t="s">
        <v>129</v>
      </c>
      <c r="F121" s="42">
        <v>45</v>
      </c>
      <c r="G121" s="75" t="s">
        <v>305</v>
      </c>
      <c r="H121" s="79"/>
      <c r="BA121" s="5" t="str">
        <f t="shared" si="1"/>
        <v>8974</v>
      </c>
      <c r="BB121" s="5">
        <f>IF(OR($E121="",$G121&lt;&gt;"Ativo"),"",IF(COUNTIFS($E$4:$E121,$E121,$A$4:$A121,$A121,$G$4:$G121,"Ativo")=1,1,0))</f>
        <v>1</v>
      </c>
      <c r="BC121">
        <f>IF(OR($A121="",$G121&lt;&gt;"Ativo"),"",IF(COUNTIFS($A$4:$A121,$A121,$G$4:$G121,"Ativo")=1,1,0))</f>
        <v>0</v>
      </c>
    </row>
    <row r="122" spans="1:55" x14ac:dyDescent="0.3">
      <c r="A122" s="74">
        <v>4</v>
      </c>
      <c r="B122" s="39">
        <v>46030</v>
      </c>
      <c r="C122" s="74">
        <v>1</v>
      </c>
      <c r="D122" s="41" t="s">
        <v>418</v>
      </c>
      <c r="E122" s="25" t="s">
        <v>131</v>
      </c>
      <c r="F122" s="42">
        <v>31</v>
      </c>
      <c r="G122" s="75" t="s">
        <v>305</v>
      </c>
      <c r="H122" s="79"/>
      <c r="BA122" s="5" t="str">
        <f t="shared" si="1"/>
        <v>8974</v>
      </c>
      <c r="BB122" s="5">
        <f>IF(OR($E122="",$G122&lt;&gt;"Ativo"),"",IF(COUNTIFS($E$4:$E122,$E122,$A$4:$A122,$A122,$G$4:$G122,"Ativo")=1,1,0))</f>
        <v>1</v>
      </c>
      <c r="BC122">
        <f>IF(OR($A122="",$G122&lt;&gt;"Ativo"),"",IF(COUNTIFS($A$4:$A122,$A122,$G$4:$G122,"Ativo")=1,1,0))</f>
        <v>0</v>
      </c>
    </row>
    <row r="123" spans="1:55" x14ac:dyDescent="0.3">
      <c r="A123" s="74">
        <v>4</v>
      </c>
      <c r="B123" s="39">
        <v>46030</v>
      </c>
      <c r="C123" s="74">
        <v>1</v>
      </c>
      <c r="D123" s="41" t="s">
        <v>418</v>
      </c>
      <c r="E123" s="25" t="s">
        <v>363</v>
      </c>
      <c r="F123" s="42">
        <v>0.99</v>
      </c>
      <c r="G123" s="75" t="s">
        <v>305</v>
      </c>
      <c r="H123" s="79"/>
      <c r="BA123" s="5" t="str">
        <f t="shared" si="1"/>
        <v>8974</v>
      </c>
      <c r="BB123" s="5">
        <f>IF(OR($E123="",$G123&lt;&gt;"Ativo"),"",IF(COUNTIFS($E$4:$E123,$E123,$A$4:$A123,$A123,$G$4:$G123,"Ativo")=1,1,0))</f>
        <v>1</v>
      </c>
      <c r="BC123">
        <f>IF(OR($A123="",$G123&lt;&gt;"Ativo"),"",IF(COUNTIFS($A$4:$A123,$A123,$G$4:$G123,"Ativo")=1,1,0))</f>
        <v>0</v>
      </c>
    </row>
    <row r="124" spans="1:55" x14ac:dyDescent="0.3">
      <c r="A124" s="74">
        <v>4</v>
      </c>
      <c r="B124" s="39">
        <v>46030</v>
      </c>
      <c r="C124" s="74">
        <v>1</v>
      </c>
      <c r="D124" s="41" t="s">
        <v>418</v>
      </c>
      <c r="E124" s="25" t="s">
        <v>365</v>
      </c>
      <c r="F124" s="42">
        <v>34</v>
      </c>
      <c r="G124" s="75" t="s">
        <v>305</v>
      </c>
      <c r="H124" s="79"/>
      <c r="BA124" s="5" t="str">
        <f t="shared" si="1"/>
        <v>8974</v>
      </c>
      <c r="BB124" s="5">
        <f>IF(OR($E124="",$G124&lt;&gt;"Ativo"),"",IF(COUNTIFS($E$4:$E124,$E124,$A$4:$A124,$A124,$G$4:$G124,"Ativo")=1,1,0))</f>
        <v>1</v>
      </c>
      <c r="BC124">
        <f>IF(OR($A124="",$G124&lt;&gt;"Ativo"),"",IF(COUNTIFS($A$4:$A124,$A124,$G$4:$G124,"Ativo")=1,1,0))</f>
        <v>0</v>
      </c>
    </row>
    <row r="125" spans="1:55" x14ac:dyDescent="0.3">
      <c r="A125" s="74">
        <v>4</v>
      </c>
      <c r="B125" s="39">
        <v>46030</v>
      </c>
      <c r="C125" s="74">
        <v>1</v>
      </c>
      <c r="D125" s="41" t="s">
        <v>418</v>
      </c>
      <c r="E125" s="25" t="s">
        <v>140</v>
      </c>
      <c r="F125" s="42">
        <v>144</v>
      </c>
      <c r="G125" s="75" t="s">
        <v>305</v>
      </c>
      <c r="H125" s="79"/>
      <c r="BA125" s="5" t="str">
        <f t="shared" si="1"/>
        <v>8974</v>
      </c>
      <c r="BB125" s="5">
        <f>IF(OR($E125="",$G125&lt;&gt;"Ativo"),"",IF(COUNTIFS($E$4:$E125,$E125,$A$4:$A125,$A125,$G$4:$G125,"Ativo")=1,1,0))</f>
        <v>1</v>
      </c>
      <c r="BC125">
        <f>IF(OR($A125="",$G125&lt;&gt;"Ativo"),"",IF(COUNTIFS($A$4:$A125,$A125,$G$4:$G125,"Ativo")=1,1,0))</f>
        <v>0</v>
      </c>
    </row>
    <row r="126" spans="1:55" x14ac:dyDescent="0.3">
      <c r="A126" s="74">
        <v>4</v>
      </c>
      <c r="B126" s="39">
        <v>46030</v>
      </c>
      <c r="C126" s="74">
        <v>1</v>
      </c>
      <c r="D126" s="41" t="s">
        <v>418</v>
      </c>
      <c r="E126" s="25" t="s">
        <v>142</v>
      </c>
      <c r="F126" s="42">
        <v>3.8</v>
      </c>
      <c r="G126" s="75" t="s">
        <v>305</v>
      </c>
      <c r="H126" s="79"/>
      <c r="BA126" s="5" t="str">
        <f t="shared" si="1"/>
        <v>8974</v>
      </c>
      <c r="BB126" s="5">
        <f>IF(OR($E126="",$G126&lt;&gt;"Ativo"),"",IF(COUNTIFS($E$4:$E126,$E126,$A$4:$A126,$A126,$G$4:$G126,"Ativo")=1,1,0))</f>
        <v>1</v>
      </c>
      <c r="BC126">
        <f>IF(OR($A126="",$G126&lt;&gt;"Ativo"),"",IF(COUNTIFS($A$4:$A126,$A126,$G$4:$G126,"Ativo")=1,1,0))</f>
        <v>0</v>
      </c>
    </row>
    <row r="127" spans="1:55" x14ac:dyDescent="0.3">
      <c r="A127" s="74">
        <v>4</v>
      </c>
      <c r="B127" s="39">
        <v>46030</v>
      </c>
      <c r="C127" s="74">
        <v>1</v>
      </c>
      <c r="D127" s="41" t="s">
        <v>418</v>
      </c>
      <c r="E127" s="25" t="s">
        <v>143</v>
      </c>
      <c r="F127" s="42">
        <v>118</v>
      </c>
      <c r="G127" s="75" t="s">
        <v>305</v>
      </c>
      <c r="H127" s="79"/>
      <c r="BA127" s="5" t="str">
        <f t="shared" si="1"/>
        <v>8974</v>
      </c>
      <c r="BB127" s="5">
        <f>IF(OR($E127="",$G127&lt;&gt;"Ativo"),"",IF(COUNTIFS($E$4:$E127,$E127,$A$4:$A127,$A127,$G$4:$G127,"Ativo")=1,1,0))</f>
        <v>1</v>
      </c>
      <c r="BC127">
        <f>IF(OR($A127="",$G127&lt;&gt;"Ativo"),"",IF(COUNTIFS($A$4:$A127,$A127,$G$4:$G127,"Ativo")=1,1,0))</f>
        <v>0</v>
      </c>
    </row>
    <row r="128" spans="1:55" x14ac:dyDescent="0.3">
      <c r="A128" s="74">
        <v>5</v>
      </c>
      <c r="B128" s="39">
        <v>46031</v>
      </c>
      <c r="C128" s="74">
        <v>1</v>
      </c>
      <c r="D128" s="41" t="s">
        <v>418</v>
      </c>
      <c r="E128" s="25" t="s">
        <v>351</v>
      </c>
      <c r="F128" s="42">
        <v>4.45</v>
      </c>
      <c r="G128" s="75" t="s">
        <v>305</v>
      </c>
      <c r="H128" s="79"/>
      <c r="BA128" s="5" t="str">
        <f t="shared" si="1"/>
        <v>8974</v>
      </c>
      <c r="BB128" s="5">
        <f>IF(OR($E128="",$G128&lt;&gt;"Ativo"),"",IF(COUNTIFS($E$4:$E128,$E128,$A$4:$A128,$A128,$G$4:$G128,"Ativo")=1,1,0))</f>
        <v>1</v>
      </c>
      <c r="BC128">
        <f>IF(OR($A128="",$G128&lt;&gt;"Ativo"),"",IF(COUNTIFS($A$4:$A128,$A128,$G$4:$G128,"Ativo")=1,1,0))</f>
        <v>1</v>
      </c>
    </row>
    <row r="129" spans="1:55" x14ac:dyDescent="0.3">
      <c r="A129" s="74">
        <v>5</v>
      </c>
      <c r="B129" s="39">
        <v>46031</v>
      </c>
      <c r="C129" s="74">
        <v>1</v>
      </c>
      <c r="D129" s="41" t="s">
        <v>418</v>
      </c>
      <c r="E129" s="25" t="s">
        <v>125</v>
      </c>
      <c r="F129" s="42">
        <v>4.7</v>
      </c>
      <c r="G129" s="75" t="s">
        <v>305</v>
      </c>
      <c r="H129" s="79"/>
      <c r="BA129" s="5" t="str">
        <f t="shared" si="1"/>
        <v>8974</v>
      </c>
      <c r="BB129" s="5">
        <f>IF(OR($E129="",$G129&lt;&gt;"Ativo"),"",IF(COUNTIFS($E$4:$E129,$E129,$A$4:$A129,$A129,$G$4:$G129,"Ativo")=1,1,0))</f>
        <v>1</v>
      </c>
      <c r="BC129">
        <f>IF(OR($A129="",$G129&lt;&gt;"Ativo"),"",IF(COUNTIFS($A$4:$A129,$A129,$G$4:$G129,"Ativo")=1,1,0))</f>
        <v>0</v>
      </c>
    </row>
    <row r="130" spans="1:55" x14ac:dyDescent="0.3">
      <c r="A130" s="74">
        <v>5</v>
      </c>
      <c r="B130" s="39">
        <v>46031</v>
      </c>
      <c r="C130" s="74">
        <v>1</v>
      </c>
      <c r="D130" s="41" t="s">
        <v>418</v>
      </c>
      <c r="E130" s="25" t="s">
        <v>137</v>
      </c>
      <c r="F130" s="42">
        <v>4.016</v>
      </c>
      <c r="G130" s="75" t="s">
        <v>305</v>
      </c>
      <c r="H130" s="79"/>
      <c r="BA130" s="5" t="str">
        <f t="shared" si="1"/>
        <v>8974</v>
      </c>
      <c r="BB130" s="5">
        <f>IF(OR($E130="",$G130&lt;&gt;"Ativo"),"",IF(COUNTIFS($E$4:$E130,$E130,$A$4:$A130,$A130,$G$4:$G130,"Ativo")=1,1,0))</f>
        <v>1</v>
      </c>
      <c r="BC130">
        <f>IF(OR($A130="",$G130&lt;&gt;"Ativo"),"",IF(COUNTIFS($A$4:$A130,$A130,$G$4:$G130,"Ativo")=1,1,0))</f>
        <v>0</v>
      </c>
    </row>
    <row r="131" spans="1:55" x14ac:dyDescent="0.3">
      <c r="A131" s="74">
        <v>5</v>
      </c>
      <c r="B131" s="39">
        <v>46031</v>
      </c>
      <c r="C131" s="74">
        <v>1</v>
      </c>
      <c r="D131" s="41" t="s">
        <v>418</v>
      </c>
      <c r="E131" s="25" t="s">
        <v>353</v>
      </c>
      <c r="F131" s="42">
        <v>0.3</v>
      </c>
      <c r="G131" s="75" t="s">
        <v>305</v>
      </c>
      <c r="H131" s="79"/>
      <c r="BA131" s="5" t="str">
        <f t="shared" si="1"/>
        <v>8974</v>
      </c>
      <c r="BB131" s="5">
        <f>IF(OR($E131="",$G131&lt;&gt;"Ativo"),"",IF(COUNTIFS($E$4:$E131,$E131,$A$4:$A131,$A131,$G$4:$G131,"Ativo")=1,1,0))</f>
        <v>1</v>
      </c>
      <c r="BC131">
        <f>IF(OR($A131="",$G131&lt;&gt;"Ativo"),"",IF(COUNTIFS($A$4:$A131,$A131,$G$4:$G131,"Ativo")=1,1,0))</f>
        <v>0</v>
      </c>
    </row>
    <row r="132" spans="1:55" x14ac:dyDescent="0.3">
      <c r="A132" s="74">
        <v>5</v>
      </c>
      <c r="B132" s="39">
        <v>46031</v>
      </c>
      <c r="C132" s="74">
        <v>1</v>
      </c>
      <c r="D132" s="41" t="s">
        <v>418</v>
      </c>
      <c r="E132" s="25" t="s">
        <v>134</v>
      </c>
      <c r="F132" s="42">
        <v>1.177</v>
      </c>
      <c r="G132" s="75" t="s">
        <v>305</v>
      </c>
      <c r="H132" s="79"/>
      <c r="BA132" s="5" t="str">
        <f t="shared" ref="BA132:BA195" si="2">IF($D132="","",MID($D132,4,LEN($D132)-5))</f>
        <v>8974</v>
      </c>
      <c r="BB132" s="5">
        <f>IF(OR($E132="",$G132&lt;&gt;"Ativo"),"",IF(COUNTIFS($E$4:$E132,$E132,$A$4:$A132,$A132,$G$4:$G132,"Ativo")=1,1,0))</f>
        <v>1</v>
      </c>
      <c r="BC132">
        <f>IF(OR($A132="",$G132&lt;&gt;"Ativo"),"",IF(COUNTIFS($A$4:$A132,$A132,$G$4:$G132,"Ativo")=1,1,0))</f>
        <v>0</v>
      </c>
    </row>
    <row r="133" spans="1:55" x14ac:dyDescent="0.3">
      <c r="A133" s="74">
        <v>5</v>
      </c>
      <c r="B133" s="39">
        <v>46031</v>
      </c>
      <c r="C133" s="74">
        <v>1</v>
      </c>
      <c r="D133" s="41" t="s">
        <v>418</v>
      </c>
      <c r="E133" s="25" t="s">
        <v>138</v>
      </c>
      <c r="F133" s="42">
        <v>8.4</v>
      </c>
      <c r="G133" s="75" t="s">
        <v>305</v>
      </c>
      <c r="H133" s="79"/>
      <c r="BA133" s="5" t="str">
        <f t="shared" si="2"/>
        <v>8974</v>
      </c>
      <c r="BB133" s="5">
        <f>IF(OR($E133="",$G133&lt;&gt;"Ativo"),"",IF(COUNTIFS($E$4:$E133,$E133,$A$4:$A133,$A133,$G$4:$G133,"Ativo")=1,1,0))</f>
        <v>1</v>
      </c>
      <c r="BC133">
        <f>IF(OR($A133="",$G133&lt;&gt;"Ativo"),"",IF(COUNTIFS($A$4:$A133,$A133,$G$4:$G133,"Ativo")=1,1,0))</f>
        <v>0</v>
      </c>
    </row>
    <row r="134" spans="1:55" x14ac:dyDescent="0.3">
      <c r="A134" s="74">
        <v>5</v>
      </c>
      <c r="B134" s="39">
        <v>46031</v>
      </c>
      <c r="C134" s="74">
        <v>1</v>
      </c>
      <c r="D134" s="41" t="s">
        <v>418</v>
      </c>
      <c r="E134" s="25" t="s">
        <v>354</v>
      </c>
      <c r="F134" s="42">
        <v>321</v>
      </c>
      <c r="G134" s="75" t="s">
        <v>305</v>
      </c>
      <c r="H134" s="79"/>
      <c r="BA134" s="5" t="str">
        <f t="shared" si="2"/>
        <v>8974</v>
      </c>
      <c r="BB134" s="5">
        <f>IF(OR($E134="",$G134&lt;&gt;"Ativo"),"",IF(COUNTIFS($E$4:$E134,$E134,$A$4:$A134,$A134,$G$4:$G134,"Ativo")=1,1,0))</f>
        <v>1</v>
      </c>
      <c r="BC134">
        <f>IF(OR($A134="",$G134&lt;&gt;"Ativo"),"",IF(COUNTIFS($A$4:$A134,$A134,$G$4:$G134,"Ativo")=1,1,0))</f>
        <v>0</v>
      </c>
    </row>
    <row r="135" spans="1:55" x14ac:dyDescent="0.3">
      <c r="A135" s="74">
        <v>5</v>
      </c>
      <c r="B135" s="39">
        <v>46031</v>
      </c>
      <c r="C135" s="74">
        <v>1</v>
      </c>
      <c r="D135" s="41" t="s">
        <v>418</v>
      </c>
      <c r="E135" s="25" t="s">
        <v>126</v>
      </c>
      <c r="F135" s="42">
        <v>237</v>
      </c>
      <c r="G135" s="75" t="s">
        <v>305</v>
      </c>
      <c r="H135" s="79"/>
      <c r="BA135" s="5" t="str">
        <f t="shared" si="2"/>
        <v>8974</v>
      </c>
      <c r="BB135" s="5">
        <f>IF(OR($E135="",$G135&lt;&gt;"Ativo"),"",IF(COUNTIFS($E$4:$E135,$E135,$A$4:$A135,$A135,$G$4:$G135,"Ativo")=1,1,0))</f>
        <v>1</v>
      </c>
      <c r="BC135">
        <f>IF(OR($A135="",$G135&lt;&gt;"Ativo"),"",IF(COUNTIFS($A$4:$A135,$A135,$G$4:$G135,"Ativo")=1,1,0))</f>
        <v>0</v>
      </c>
    </row>
    <row r="136" spans="1:55" x14ac:dyDescent="0.3">
      <c r="A136" s="74">
        <v>5</v>
      </c>
      <c r="B136" s="39">
        <v>46031</v>
      </c>
      <c r="C136" s="74">
        <v>1</v>
      </c>
      <c r="D136" s="41" t="s">
        <v>418</v>
      </c>
      <c r="E136" s="25" t="s">
        <v>127</v>
      </c>
      <c r="F136" s="42">
        <v>80</v>
      </c>
      <c r="G136" s="75" t="s">
        <v>305</v>
      </c>
      <c r="H136" s="79"/>
      <c r="BA136" s="5" t="str">
        <f t="shared" si="2"/>
        <v>8974</v>
      </c>
      <c r="BB136" s="5">
        <f>IF(OR($E136="",$G136&lt;&gt;"Ativo"),"",IF(COUNTIFS($E$4:$E136,$E136,$A$4:$A136,$A136,$G$4:$G136,"Ativo")=1,1,0))</f>
        <v>1</v>
      </c>
      <c r="BC136">
        <f>IF(OR($A136="",$G136&lt;&gt;"Ativo"),"",IF(COUNTIFS($A$4:$A136,$A136,$G$4:$G136,"Ativo")=1,1,0))</f>
        <v>0</v>
      </c>
    </row>
    <row r="137" spans="1:55" x14ac:dyDescent="0.3">
      <c r="A137" s="74">
        <v>5</v>
      </c>
      <c r="B137" s="39">
        <v>46031</v>
      </c>
      <c r="C137" s="74">
        <v>1</v>
      </c>
      <c r="D137" s="41" t="s">
        <v>418</v>
      </c>
      <c r="E137" s="25" t="s">
        <v>124</v>
      </c>
      <c r="F137" s="42">
        <v>2.63</v>
      </c>
      <c r="G137" s="75" t="s">
        <v>305</v>
      </c>
      <c r="H137" s="79"/>
      <c r="BA137" s="5" t="str">
        <f t="shared" si="2"/>
        <v>8974</v>
      </c>
      <c r="BB137" s="5">
        <f>IF(OR($E137="",$G137&lt;&gt;"Ativo"),"",IF(COUNTIFS($E$4:$E137,$E137,$A$4:$A137,$A137,$G$4:$G137,"Ativo")=1,1,0))</f>
        <v>1</v>
      </c>
      <c r="BC137">
        <f>IF(OR($A137="",$G137&lt;&gt;"Ativo"),"",IF(COUNTIFS($A$4:$A137,$A137,$G$4:$G137,"Ativo")=1,1,0))</f>
        <v>0</v>
      </c>
    </row>
    <row r="138" spans="1:55" x14ac:dyDescent="0.3">
      <c r="A138" s="74">
        <v>5</v>
      </c>
      <c r="B138" s="39">
        <v>46031</v>
      </c>
      <c r="C138" s="74">
        <v>1</v>
      </c>
      <c r="D138" s="41" t="s">
        <v>418</v>
      </c>
      <c r="E138" s="25" t="s">
        <v>356</v>
      </c>
      <c r="F138" s="42">
        <v>232</v>
      </c>
      <c r="G138" s="75" t="s">
        <v>305</v>
      </c>
      <c r="H138" s="79"/>
      <c r="BA138" s="5" t="str">
        <f t="shared" si="2"/>
        <v>8974</v>
      </c>
      <c r="BB138" s="5">
        <f>IF(OR($E138="",$G138&lt;&gt;"Ativo"),"",IF(COUNTIFS($E$4:$E138,$E138,$A$4:$A138,$A138,$G$4:$G138,"Ativo")=1,1,0))</f>
        <v>1</v>
      </c>
      <c r="BC138">
        <f>IF(OR($A138="",$G138&lt;&gt;"Ativo"),"",IF(COUNTIFS($A$4:$A138,$A138,$G$4:$G138,"Ativo")=1,1,0))</f>
        <v>0</v>
      </c>
    </row>
    <row r="139" spans="1:55" x14ac:dyDescent="0.3">
      <c r="A139" s="74">
        <v>5</v>
      </c>
      <c r="B139" s="39">
        <v>46031</v>
      </c>
      <c r="C139" s="74">
        <v>1</v>
      </c>
      <c r="D139" s="41" t="s">
        <v>418</v>
      </c>
      <c r="E139" s="25" t="s">
        <v>139</v>
      </c>
      <c r="F139" s="42">
        <v>3.61</v>
      </c>
      <c r="G139" s="75" t="s">
        <v>305</v>
      </c>
      <c r="H139" s="79"/>
      <c r="BA139" s="5" t="str">
        <f t="shared" si="2"/>
        <v>8974</v>
      </c>
      <c r="BB139" s="5">
        <f>IF(OR($E139="",$G139&lt;&gt;"Ativo"),"",IF(COUNTIFS($E$4:$E139,$E139,$A$4:$A139,$A139,$G$4:$G139,"Ativo")=1,1,0))</f>
        <v>1</v>
      </c>
      <c r="BC139">
        <f>IF(OR($A139="",$G139&lt;&gt;"Ativo"),"",IF(COUNTIFS($A$4:$A139,$A139,$G$4:$G139,"Ativo")=1,1,0))</f>
        <v>0</v>
      </c>
    </row>
    <row r="140" spans="1:55" x14ac:dyDescent="0.3">
      <c r="A140" s="74">
        <v>5</v>
      </c>
      <c r="B140" s="39">
        <v>46031</v>
      </c>
      <c r="C140" s="74">
        <v>1</v>
      </c>
      <c r="D140" s="41" t="s">
        <v>418</v>
      </c>
      <c r="E140" s="25" t="s">
        <v>118</v>
      </c>
      <c r="F140" s="42">
        <v>87</v>
      </c>
      <c r="G140" s="75" t="s">
        <v>305</v>
      </c>
      <c r="H140" s="79"/>
      <c r="BA140" s="5" t="str">
        <f t="shared" si="2"/>
        <v>8974</v>
      </c>
      <c r="BB140" s="5">
        <f>IF(OR($E140="",$G140&lt;&gt;"Ativo"),"",IF(COUNTIFS($E$4:$E140,$E140,$A$4:$A140,$A140,$G$4:$G140,"Ativo")=1,1,0))</f>
        <v>1</v>
      </c>
      <c r="BC140">
        <f>IF(OR($A140="",$G140&lt;&gt;"Ativo"),"",IF(COUNTIFS($A$4:$A140,$A140,$G$4:$G140,"Ativo")=1,1,0))</f>
        <v>0</v>
      </c>
    </row>
    <row r="141" spans="1:55" x14ac:dyDescent="0.3">
      <c r="A141" s="74">
        <v>5</v>
      </c>
      <c r="B141" s="39">
        <v>46031</v>
      </c>
      <c r="C141" s="74">
        <v>1</v>
      </c>
      <c r="D141" s="41" t="s">
        <v>418</v>
      </c>
      <c r="E141" s="25" t="s">
        <v>357</v>
      </c>
      <c r="F141" s="42">
        <v>5.2</v>
      </c>
      <c r="G141" s="75" t="s">
        <v>305</v>
      </c>
      <c r="H141" s="79"/>
      <c r="BA141" s="5" t="str">
        <f t="shared" si="2"/>
        <v>8974</v>
      </c>
      <c r="BB141" s="5">
        <f>IF(OR($E141="",$G141&lt;&gt;"Ativo"),"",IF(COUNTIFS($E$4:$E141,$E141,$A$4:$A141,$A141,$G$4:$G141,"Ativo")=1,1,0))</f>
        <v>1</v>
      </c>
      <c r="BC141">
        <f>IF(OR($A141="",$G141&lt;&gt;"Ativo"),"",IF(COUNTIFS($A$4:$A141,$A141,$G$4:$G141,"Ativo")=1,1,0))</f>
        <v>0</v>
      </c>
    </row>
    <row r="142" spans="1:55" x14ac:dyDescent="0.3">
      <c r="A142" s="74">
        <v>5</v>
      </c>
      <c r="B142" s="39">
        <v>46031</v>
      </c>
      <c r="C142" s="74">
        <v>1</v>
      </c>
      <c r="D142" s="41" t="s">
        <v>418</v>
      </c>
      <c r="E142" s="25" t="s">
        <v>359</v>
      </c>
      <c r="F142" s="42">
        <v>1.99</v>
      </c>
      <c r="G142" s="75" t="s">
        <v>305</v>
      </c>
      <c r="H142" s="79"/>
      <c r="BA142" s="5" t="str">
        <f t="shared" si="2"/>
        <v>8974</v>
      </c>
      <c r="BB142" s="5">
        <f>IF(OR($E142="",$G142&lt;&gt;"Ativo"),"",IF(COUNTIFS($E$4:$E142,$E142,$A$4:$A142,$A142,$G$4:$G142,"Ativo")=1,1,0))</f>
        <v>1</v>
      </c>
      <c r="BC142">
        <f>IF(OR($A142="",$G142&lt;&gt;"Ativo"),"",IF(COUNTIFS($A$4:$A142,$A142,$G$4:$G142,"Ativo")=1,1,0))</f>
        <v>0</v>
      </c>
    </row>
    <row r="143" spans="1:55" x14ac:dyDescent="0.3">
      <c r="A143" s="74">
        <v>5</v>
      </c>
      <c r="B143" s="39">
        <v>46031</v>
      </c>
      <c r="C143" s="74">
        <v>1</v>
      </c>
      <c r="D143" s="41" t="s">
        <v>418</v>
      </c>
      <c r="E143" s="25" t="s">
        <v>135</v>
      </c>
      <c r="F143" s="42">
        <v>7</v>
      </c>
      <c r="G143" s="75" t="s">
        <v>305</v>
      </c>
      <c r="H143" s="79"/>
      <c r="BA143" s="5" t="str">
        <f t="shared" si="2"/>
        <v>8974</v>
      </c>
      <c r="BB143" s="5">
        <f>IF(OR($E143="",$G143&lt;&gt;"Ativo"),"",IF(COUNTIFS($E$4:$E143,$E143,$A$4:$A143,$A143,$G$4:$G143,"Ativo")=1,1,0))</f>
        <v>1</v>
      </c>
      <c r="BC143">
        <f>IF(OR($A143="",$G143&lt;&gt;"Ativo"),"",IF(COUNTIFS($A$4:$A143,$A143,$G$4:$G143,"Ativo")=1,1,0))</f>
        <v>0</v>
      </c>
    </row>
    <row r="144" spans="1:55" x14ac:dyDescent="0.3">
      <c r="A144" s="74">
        <v>5</v>
      </c>
      <c r="B144" s="39">
        <v>46031</v>
      </c>
      <c r="C144" s="74">
        <v>1</v>
      </c>
      <c r="D144" s="41" t="s">
        <v>418</v>
      </c>
      <c r="E144" s="25" t="s">
        <v>128</v>
      </c>
      <c r="F144" s="42">
        <v>162</v>
      </c>
      <c r="G144" s="75" t="s">
        <v>305</v>
      </c>
      <c r="H144" s="79"/>
      <c r="BA144" s="5" t="str">
        <f t="shared" si="2"/>
        <v>8974</v>
      </c>
      <c r="BB144" s="5">
        <f>IF(OR($E144="",$G144&lt;&gt;"Ativo"),"",IF(COUNTIFS($E$4:$E144,$E144,$A$4:$A144,$A144,$G$4:$G144,"Ativo")=1,1,0))</f>
        <v>1</v>
      </c>
      <c r="BC144">
        <f>IF(OR($A144="",$G144&lt;&gt;"Ativo"),"",IF(COUNTIFS($A$4:$A144,$A144,$G$4:$G144,"Ativo")=1,1,0))</f>
        <v>0</v>
      </c>
    </row>
    <row r="145" spans="1:55" x14ac:dyDescent="0.3">
      <c r="A145" s="74">
        <v>5</v>
      </c>
      <c r="B145" s="39">
        <v>46031</v>
      </c>
      <c r="C145" s="74">
        <v>1</v>
      </c>
      <c r="D145" s="41" t="s">
        <v>418</v>
      </c>
      <c r="E145" s="25" t="s">
        <v>122</v>
      </c>
      <c r="F145" s="42">
        <v>30</v>
      </c>
      <c r="G145" s="75" t="s">
        <v>305</v>
      </c>
      <c r="H145" s="79"/>
      <c r="BA145" s="5" t="str">
        <f t="shared" si="2"/>
        <v>8974</v>
      </c>
      <c r="BB145" s="5">
        <f>IF(OR($E145="",$G145&lt;&gt;"Ativo"),"",IF(COUNTIFS($E$4:$E145,$E145,$A$4:$A145,$A145,$G$4:$G145,"Ativo")=1,1,0))</f>
        <v>1</v>
      </c>
      <c r="BC145">
        <f>IF(OR($A145="",$G145&lt;&gt;"Ativo"),"",IF(COUNTIFS($A$4:$A145,$A145,$G$4:$G145,"Ativo")=1,1,0))</f>
        <v>0</v>
      </c>
    </row>
    <row r="146" spans="1:55" x14ac:dyDescent="0.3">
      <c r="A146" s="74">
        <v>5</v>
      </c>
      <c r="B146" s="39">
        <v>46031</v>
      </c>
      <c r="C146" s="74">
        <v>1</v>
      </c>
      <c r="D146" s="41" t="s">
        <v>418</v>
      </c>
      <c r="E146" s="25" t="s">
        <v>144</v>
      </c>
      <c r="F146" s="42">
        <v>74</v>
      </c>
      <c r="G146" s="75" t="s">
        <v>305</v>
      </c>
      <c r="H146" s="79"/>
      <c r="BA146" s="5" t="str">
        <f t="shared" si="2"/>
        <v>8974</v>
      </c>
      <c r="BB146" s="5">
        <f>IF(OR($E146="",$G146&lt;&gt;"Ativo"),"",IF(COUNTIFS($E$4:$E146,$E146,$A$4:$A146,$A146,$G$4:$G146,"Ativo")=1,1,0))</f>
        <v>1</v>
      </c>
      <c r="BC146">
        <f>IF(OR($A146="",$G146&lt;&gt;"Ativo"),"",IF(COUNTIFS($A$4:$A146,$A146,$G$4:$G146,"Ativo")=1,1,0))</f>
        <v>0</v>
      </c>
    </row>
    <row r="147" spans="1:55" x14ac:dyDescent="0.3">
      <c r="A147" s="74">
        <v>5</v>
      </c>
      <c r="B147" s="39">
        <v>46031</v>
      </c>
      <c r="C147" s="74">
        <v>1</v>
      </c>
      <c r="D147" s="41" t="s">
        <v>418</v>
      </c>
      <c r="E147" s="25" t="s">
        <v>360</v>
      </c>
      <c r="F147" s="42">
        <v>144</v>
      </c>
      <c r="G147" s="75" t="s">
        <v>305</v>
      </c>
      <c r="H147" s="79"/>
      <c r="BA147" s="5" t="str">
        <f t="shared" si="2"/>
        <v>8974</v>
      </c>
      <c r="BB147" s="5">
        <f>IF(OR($E147="",$G147&lt;&gt;"Ativo"),"",IF(COUNTIFS($E$4:$E147,$E147,$A$4:$A147,$A147,$G$4:$G147,"Ativo")=1,1,0))</f>
        <v>1</v>
      </c>
      <c r="BC147">
        <f>IF(OR($A147="",$G147&lt;&gt;"Ativo"),"",IF(COUNTIFS($A$4:$A147,$A147,$G$4:$G147,"Ativo")=1,1,0))</f>
        <v>0</v>
      </c>
    </row>
    <row r="148" spans="1:55" x14ac:dyDescent="0.3">
      <c r="A148" s="74">
        <v>5</v>
      </c>
      <c r="B148" s="39">
        <v>46031</v>
      </c>
      <c r="C148" s="74">
        <v>1</v>
      </c>
      <c r="D148" s="41" t="s">
        <v>418</v>
      </c>
      <c r="E148" s="25" t="s">
        <v>132</v>
      </c>
      <c r="F148" s="42">
        <v>118</v>
      </c>
      <c r="G148" s="75" t="s">
        <v>305</v>
      </c>
      <c r="H148" s="79"/>
      <c r="BA148" s="5" t="str">
        <f t="shared" si="2"/>
        <v>8974</v>
      </c>
      <c r="BB148" s="5">
        <f>IF(OR($E148="",$G148&lt;&gt;"Ativo"),"",IF(COUNTIFS($E$4:$E148,$E148,$A$4:$A148,$A148,$G$4:$G148,"Ativo")=1,1,0))</f>
        <v>1</v>
      </c>
      <c r="BC148">
        <f>IF(OR($A148="",$G148&lt;&gt;"Ativo"),"",IF(COUNTIFS($A$4:$A148,$A148,$G$4:$G148,"Ativo")=1,1,0))</f>
        <v>0</v>
      </c>
    </row>
    <row r="149" spans="1:55" x14ac:dyDescent="0.3">
      <c r="A149" s="74">
        <v>5</v>
      </c>
      <c r="B149" s="39">
        <v>46031</v>
      </c>
      <c r="C149" s="74">
        <v>1</v>
      </c>
      <c r="D149" s="41" t="s">
        <v>418</v>
      </c>
      <c r="E149" s="25" t="s">
        <v>133</v>
      </c>
      <c r="F149" s="42">
        <v>79</v>
      </c>
      <c r="G149" s="75" t="s">
        <v>305</v>
      </c>
      <c r="H149" s="79"/>
      <c r="BA149" s="5" t="str">
        <f t="shared" si="2"/>
        <v>8974</v>
      </c>
      <c r="BB149" s="5">
        <f>IF(OR($E149="",$G149&lt;&gt;"Ativo"),"",IF(COUNTIFS($E$4:$E149,$E149,$A$4:$A149,$A149,$G$4:$G149,"Ativo")=1,1,0))</f>
        <v>1</v>
      </c>
      <c r="BC149">
        <f>IF(OR($A149="",$G149&lt;&gt;"Ativo"),"",IF(COUNTIFS($A$4:$A149,$A149,$G$4:$G149,"Ativo")=1,1,0))</f>
        <v>0</v>
      </c>
    </row>
    <row r="150" spans="1:55" x14ac:dyDescent="0.3">
      <c r="A150" s="74">
        <v>5</v>
      </c>
      <c r="B150" s="39">
        <v>46031</v>
      </c>
      <c r="C150" s="74">
        <v>1</v>
      </c>
      <c r="D150" s="41" t="s">
        <v>418</v>
      </c>
      <c r="E150" s="25" t="s">
        <v>361</v>
      </c>
      <c r="F150" s="42">
        <v>160</v>
      </c>
      <c r="G150" s="75" t="s">
        <v>305</v>
      </c>
      <c r="H150" s="79"/>
      <c r="BA150" s="5" t="str">
        <f t="shared" si="2"/>
        <v>8974</v>
      </c>
      <c r="BB150" s="5">
        <f>IF(OR($E150="",$G150&lt;&gt;"Ativo"),"",IF(COUNTIFS($E$4:$E150,$E150,$A$4:$A150,$A150,$G$4:$G150,"Ativo")=1,1,0))</f>
        <v>1</v>
      </c>
      <c r="BC150">
        <f>IF(OR($A150="",$G150&lt;&gt;"Ativo"),"",IF(COUNTIFS($A$4:$A150,$A150,$G$4:$G150,"Ativo")=1,1,0))</f>
        <v>0</v>
      </c>
    </row>
    <row r="151" spans="1:55" x14ac:dyDescent="0.3">
      <c r="A151" s="74">
        <v>5</v>
      </c>
      <c r="B151" s="39">
        <v>46031</v>
      </c>
      <c r="C151" s="74">
        <v>1</v>
      </c>
      <c r="D151" s="41" t="s">
        <v>418</v>
      </c>
      <c r="E151" s="25" t="s">
        <v>362</v>
      </c>
      <c r="F151" s="42">
        <v>60</v>
      </c>
      <c r="G151" s="75" t="s">
        <v>305</v>
      </c>
      <c r="H151" s="79"/>
      <c r="BA151" s="5" t="str">
        <f t="shared" si="2"/>
        <v>8974</v>
      </c>
      <c r="BB151" s="5">
        <f>IF(OR($E151="",$G151&lt;&gt;"Ativo"),"",IF(COUNTIFS($E$4:$E151,$E151,$A$4:$A151,$A151,$G$4:$G151,"Ativo")=1,1,0))</f>
        <v>1</v>
      </c>
      <c r="BC151">
        <f>IF(OR($A151="",$G151&lt;&gt;"Ativo"),"",IF(COUNTIFS($A$4:$A151,$A151,$G$4:$G151,"Ativo")=1,1,0))</f>
        <v>0</v>
      </c>
    </row>
    <row r="152" spans="1:55" x14ac:dyDescent="0.3">
      <c r="A152" s="74">
        <v>5</v>
      </c>
      <c r="B152" s="39">
        <v>46031</v>
      </c>
      <c r="C152" s="74">
        <v>1</v>
      </c>
      <c r="D152" s="41" t="s">
        <v>418</v>
      </c>
      <c r="E152" s="25" t="s">
        <v>129</v>
      </c>
      <c r="F152" s="42">
        <v>49</v>
      </c>
      <c r="G152" s="75" t="s">
        <v>305</v>
      </c>
      <c r="H152" s="79"/>
      <c r="BA152" s="5" t="str">
        <f t="shared" si="2"/>
        <v>8974</v>
      </c>
      <c r="BB152" s="5">
        <f>IF(OR($E152="",$G152&lt;&gt;"Ativo"),"",IF(COUNTIFS($E$4:$E152,$E152,$A$4:$A152,$A152,$G$4:$G152,"Ativo")=1,1,0))</f>
        <v>1</v>
      </c>
      <c r="BC152">
        <f>IF(OR($A152="",$G152&lt;&gt;"Ativo"),"",IF(COUNTIFS($A$4:$A152,$A152,$G$4:$G152,"Ativo")=1,1,0))</f>
        <v>0</v>
      </c>
    </row>
    <row r="153" spans="1:55" x14ac:dyDescent="0.3">
      <c r="A153" s="74">
        <v>5</v>
      </c>
      <c r="B153" s="39">
        <v>46031</v>
      </c>
      <c r="C153" s="74">
        <v>1</v>
      </c>
      <c r="D153" s="41" t="s">
        <v>418</v>
      </c>
      <c r="E153" s="25" t="s">
        <v>131</v>
      </c>
      <c r="F153" s="42">
        <v>32</v>
      </c>
      <c r="G153" s="75" t="s">
        <v>305</v>
      </c>
      <c r="H153" s="79"/>
      <c r="BA153" s="5" t="str">
        <f t="shared" si="2"/>
        <v>8974</v>
      </c>
      <c r="BB153" s="5">
        <f>IF(OR($E153="",$G153&lt;&gt;"Ativo"),"",IF(COUNTIFS($E$4:$E153,$E153,$A$4:$A153,$A153,$G$4:$G153,"Ativo")=1,1,0))</f>
        <v>1</v>
      </c>
      <c r="BC153">
        <f>IF(OR($A153="",$G153&lt;&gt;"Ativo"),"",IF(COUNTIFS($A$4:$A153,$A153,$G$4:$G153,"Ativo")=1,1,0))</f>
        <v>0</v>
      </c>
    </row>
    <row r="154" spans="1:55" x14ac:dyDescent="0.3">
      <c r="A154" s="74">
        <v>5</v>
      </c>
      <c r="B154" s="39">
        <v>46031</v>
      </c>
      <c r="C154" s="74">
        <v>1</v>
      </c>
      <c r="D154" s="41" t="s">
        <v>418</v>
      </c>
      <c r="E154" s="25" t="s">
        <v>363</v>
      </c>
      <c r="F154" s="42">
        <v>0.96</v>
      </c>
      <c r="G154" s="75" t="s">
        <v>305</v>
      </c>
      <c r="H154" s="79"/>
      <c r="BA154" s="5" t="str">
        <f t="shared" si="2"/>
        <v>8974</v>
      </c>
      <c r="BB154" s="5">
        <f>IF(OR($E154="",$G154&lt;&gt;"Ativo"),"",IF(COUNTIFS($E$4:$E154,$E154,$A$4:$A154,$A154,$G$4:$G154,"Ativo")=1,1,0))</f>
        <v>1</v>
      </c>
      <c r="BC154">
        <f>IF(OR($A154="",$G154&lt;&gt;"Ativo"),"",IF(COUNTIFS($A$4:$A154,$A154,$G$4:$G154,"Ativo")=1,1,0))</f>
        <v>0</v>
      </c>
    </row>
    <row r="155" spans="1:55" x14ac:dyDescent="0.3">
      <c r="A155" s="74">
        <v>5</v>
      </c>
      <c r="B155" s="39">
        <v>46031</v>
      </c>
      <c r="C155" s="74">
        <v>1</v>
      </c>
      <c r="D155" s="41" t="s">
        <v>418</v>
      </c>
      <c r="E155" s="25" t="s">
        <v>365</v>
      </c>
      <c r="F155" s="42">
        <v>33.299999999999997</v>
      </c>
      <c r="G155" s="75" t="s">
        <v>305</v>
      </c>
      <c r="H155" s="79"/>
      <c r="BA155" s="5" t="str">
        <f t="shared" si="2"/>
        <v>8974</v>
      </c>
      <c r="BB155" s="5">
        <f>IF(OR($E155="",$G155&lt;&gt;"Ativo"),"",IF(COUNTIFS($E$4:$E155,$E155,$A$4:$A155,$A155,$G$4:$G155,"Ativo")=1,1,0))</f>
        <v>1</v>
      </c>
      <c r="BC155">
        <f>IF(OR($A155="",$G155&lt;&gt;"Ativo"),"",IF(COUNTIFS($A$4:$A155,$A155,$G$4:$G155,"Ativo")=1,1,0))</f>
        <v>0</v>
      </c>
    </row>
    <row r="156" spans="1:55" x14ac:dyDescent="0.3">
      <c r="A156" s="74">
        <v>5</v>
      </c>
      <c r="B156" s="39">
        <v>46031</v>
      </c>
      <c r="C156" s="74">
        <v>1</v>
      </c>
      <c r="D156" s="41" t="s">
        <v>418</v>
      </c>
      <c r="E156" s="25" t="s">
        <v>140</v>
      </c>
      <c r="F156" s="42">
        <v>145</v>
      </c>
      <c r="G156" s="75" t="s">
        <v>305</v>
      </c>
      <c r="H156" s="79"/>
      <c r="BA156" s="5" t="str">
        <f t="shared" si="2"/>
        <v>8974</v>
      </c>
      <c r="BB156" s="5">
        <f>IF(OR($E156="",$G156&lt;&gt;"Ativo"),"",IF(COUNTIFS($E$4:$E156,$E156,$A$4:$A156,$A156,$G$4:$G156,"Ativo")=1,1,0))</f>
        <v>1</v>
      </c>
      <c r="BC156">
        <f>IF(OR($A156="",$G156&lt;&gt;"Ativo"),"",IF(COUNTIFS($A$4:$A156,$A156,$G$4:$G156,"Ativo")=1,1,0))</f>
        <v>0</v>
      </c>
    </row>
    <row r="157" spans="1:55" x14ac:dyDescent="0.3">
      <c r="A157" s="74">
        <v>5</v>
      </c>
      <c r="B157" s="39">
        <v>46031</v>
      </c>
      <c r="C157" s="74">
        <v>1</v>
      </c>
      <c r="D157" s="41" t="s">
        <v>418</v>
      </c>
      <c r="E157" s="25" t="s">
        <v>142</v>
      </c>
      <c r="F157" s="42">
        <v>3.8</v>
      </c>
      <c r="G157" s="75" t="s">
        <v>305</v>
      </c>
      <c r="H157" s="79"/>
      <c r="BA157" s="5" t="str">
        <f t="shared" si="2"/>
        <v>8974</v>
      </c>
      <c r="BB157" s="5">
        <f>IF(OR($E157="",$G157&lt;&gt;"Ativo"),"",IF(COUNTIFS($E$4:$E157,$E157,$A$4:$A157,$A157,$G$4:$G157,"Ativo")=1,1,0))</f>
        <v>1</v>
      </c>
      <c r="BC157">
        <f>IF(OR($A157="",$G157&lt;&gt;"Ativo"),"",IF(COUNTIFS($A$4:$A157,$A157,$G$4:$G157,"Ativo")=1,1,0))</f>
        <v>0</v>
      </c>
    </row>
    <row r="158" spans="1:55" x14ac:dyDescent="0.3">
      <c r="A158" s="74">
        <v>5</v>
      </c>
      <c r="B158" s="39">
        <v>46031</v>
      </c>
      <c r="C158" s="74">
        <v>1</v>
      </c>
      <c r="D158" s="41" t="s">
        <v>418</v>
      </c>
      <c r="E158" s="25" t="s">
        <v>143</v>
      </c>
      <c r="F158" s="42">
        <v>117</v>
      </c>
      <c r="G158" s="75" t="s">
        <v>305</v>
      </c>
      <c r="H158" s="79"/>
      <c r="BA158" s="5" t="str">
        <f t="shared" si="2"/>
        <v>8974</v>
      </c>
      <c r="BB158" s="5">
        <f>IF(OR($E158="",$G158&lt;&gt;"Ativo"),"",IF(COUNTIFS($E$4:$E158,$E158,$A$4:$A158,$A158,$G$4:$G158,"Ativo")=1,1,0))</f>
        <v>1</v>
      </c>
      <c r="BC158">
        <f>IF(OR($A158="",$G158&lt;&gt;"Ativo"),"",IF(COUNTIFS($A$4:$A158,$A158,$G$4:$G158,"Ativo")=1,1,0))</f>
        <v>0</v>
      </c>
    </row>
    <row r="159" spans="1:55" x14ac:dyDescent="0.3">
      <c r="A159" s="74">
        <v>6</v>
      </c>
      <c r="B159" s="39">
        <v>46034</v>
      </c>
      <c r="C159" s="74">
        <v>1</v>
      </c>
      <c r="D159" s="41" t="s">
        <v>418</v>
      </c>
      <c r="E159" s="25" t="s">
        <v>351</v>
      </c>
      <c r="F159" s="42">
        <v>4.45</v>
      </c>
      <c r="G159" s="75" t="s">
        <v>305</v>
      </c>
      <c r="H159" s="79"/>
      <c r="BA159" s="5" t="str">
        <f t="shared" si="2"/>
        <v>8974</v>
      </c>
      <c r="BB159" s="5">
        <f>IF(OR($E159="",$G159&lt;&gt;"Ativo"),"",IF(COUNTIFS($E$4:$E159,$E159,$A$4:$A159,$A159,$G$4:$G159,"Ativo")=1,1,0))</f>
        <v>1</v>
      </c>
      <c r="BC159">
        <f>IF(OR($A159="",$G159&lt;&gt;"Ativo"),"",IF(COUNTIFS($A$4:$A159,$A159,$G$4:$G159,"Ativo")=1,1,0))</f>
        <v>1</v>
      </c>
    </row>
    <row r="160" spans="1:55" x14ac:dyDescent="0.3">
      <c r="A160" s="74">
        <v>6</v>
      </c>
      <c r="B160" s="39">
        <v>46034</v>
      </c>
      <c r="C160" s="74">
        <v>1</v>
      </c>
      <c r="D160" s="41" t="s">
        <v>418</v>
      </c>
      <c r="E160" s="25" t="s">
        <v>125</v>
      </c>
      <c r="F160" s="42">
        <v>4.7</v>
      </c>
      <c r="G160" s="75" t="s">
        <v>305</v>
      </c>
      <c r="H160" s="79"/>
      <c r="BA160" s="5" t="str">
        <f t="shared" si="2"/>
        <v>8974</v>
      </c>
      <c r="BB160" s="5">
        <f>IF(OR($E160="",$G160&lt;&gt;"Ativo"),"",IF(COUNTIFS($E$4:$E160,$E160,$A$4:$A160,$A160,$G$4:$G160,"Ativo")=1,1,0))</f>
        <v>1</v>
      </c>
      <c r="BC160">
        <f>IF(OR($A160="",$G160&lt;&gt;"Ativo"),"",IF(COUNTIFS($A$4:$A160,$A160,$G$4:$G160,"Ativo")=1,1,0))</f>
        <v>0</v>
      </c>
    </row>
    <row r="161" spans="1:55" x14ac:dyDescent="0.3">
      <c r="A161" s="74">
        <v>6</v>
      </c>
      <c r="B161" s="39">
        <v>46034</v>
      </c>
      <c r="C161" s="74">
        <v>1</v>
      </c>
      <c r="D161" s="41" t="s">
        <v>418</v>
      </c>
      <c r="E161" s="25" t="s">
        <v>137</v>
      </c>
      <c r="F161" s="42">
        <v>4.1029999999999998</v>
      </c>
      <c r="G161" s="75" t="s">
        <v>305</v>
      </c>
      <c r="H161" s="79"/>
      <c r="BA161" s="5" t="str">
        <f t="shared" si="2"/>
        <v>8974</v>
      </c>
      <c r="BB161" s="5">
        <f>IF(OR($E161="",$G161&lt;&gt;"Ativo"),"",IF(COUNTIFS($E$4:$E161,$E161,$A$4:$A161,$A161,$G$4:$G161,"Ativo")=1,1,0))</f>
        <v>1</v>
      </c>
      <c r="BC161">
        <f>IF(OR($A161="",$G161&lt;&gt;"Ativo"),"",IF(COUNTIFS($A$4:$A161,$A161,$G$4:$G161,"Ativo")=1,1,0))</f>
        <v>0</v>
      </c>
    </row>
    <row r="162" spans="1:55" x14ac:dyDescent="0.3">
      <c r="A162" s="74">
        <v>6</v>
      </c>
      <c r="B162" s="39">
        <v>46034</v>
      </c>
      <c r="C162" s="74">
        <v>1</v>
      </c>
      <c r="D162" s="41" t="s">
        <v>418</v>
      </c>
      <c r="E162" s="25" t="s">
        <v>353</v>
      </c>
      <c r="F162" s="42">
        <v>0.30299999999999999</v>
      </c>
      <c r="G162" s="75" t="s">
        <v>305</v>
      </c>
      <c r="H162" s="79"/>
      <c r="BA162" s="5" t="str">
        <f t="shared" si="2"/>
        <v>8974</v>
      </c>
      <c r="BB162" s="5">
        <f>IF(OR($E162="",$G162&lt;&gt;"Ativo"),"",IF(COUNTIFS($E$4:$E162,$E162,$A$4:$A162,$A162,$G$4:$G162,"Ativo")=1,1,0))</f>
        <v>1</v>
      </c>
      <c r="BC162">
        <f>IF(OR($A162="",$G162&lt;&gt;"Ativo"),"",IF(COUNTIFS($A$4:$A162,$A162,$G$4:$G162,"Ativo")=1,1,0))</f>
        <v>0</v>
      </c>
    </row>
    <row r="163" spans="1:55" x14ac:dyDescent="0.3">
      <c r="A163" s="74">
        <v>6</v>
      </c>
      <c r="B163" s="39">
        <v>46034</v>
      </c>
      <c r="C163" s="74">
        <v>1</v>
      </c>
      <c r="D163" s="41" t="s">
        <v>418</v>
      </c>
      <c r="E163" s="25" t="s">
        <v>134</v>
      </c>
      <c r="F163" s="42">
        <v>1.1879999999999999</v>
      </c>
      <c r="G163" s="75" t="s">
        <v>305</v>
      </c>
      <c r="H163" s="79"/>
      <c r="BA163" s="5" t="str">
        <f t="shared" si="2"/>
        <v>8974</v>
      </c>
      <c r="BB163" s="5">
        <f>IF(OR($E163="",$G163&lt;&gt;"Ativo"),"",IF(COUNTIFS($E$4:$E163,$E163,$A$4:$A163,$A163,$G$4:$G163,"Ativo")=1,1,0))</f>
        <v>1</v>
      </c>
      <c r="BC163">
        <f>IF(OR($A163="",$G163&lt;&gt;"Ativo"),"",IF(COUNTIFS($A$4:$A163,$A163,$G$4:$G163,"Ativo")=1,1,0))</f>
        <v>0</v>
      </c>
    </row>
    <row r="164" spans="1:55" x14ac:dyDescent="0.3">
      <c r="A164" s="74">
        <v>6</v>
      </c>
      <c r="B164" s="39">
        <v>46034</v>
      </c>
      <c r="C164" s="74">
        <v>1</v>
      </c>
      <c r="D164" s="41" t="s">
        <v>418</v>
      </c>
      <c r="E164" s="25" t="s">
        <v>138</v>
      </c>
      <c r="F164" s="42">
        <v>8.6999999999999993</v>
      </c>
      <c r="G164" s="75" t="s">
        <v>305</v>
      </c>
      <c r="H164" s="79"/>
      <c r="BA164" s="5" t="str">
        <f t="shared" si="2"/>
        <v>8974</v>
      </c>
      <c r="BB164" s="5">
        <f>IF(OR($E164="",$G164&lt;&gt;"Ativo"),"",IF(COUNTIFS($E$4:$E164,$E164,$A$4:$A164,$A164,$G$4:$G164,"Ativo")=1,1,0))</f>
        <v>1</v>
      </c>
      <c r="BC164">
        <f>IF(OR($A164="",$G164&lt;&gt;"Ativo"),"",IF(COUNTIFS($A$4:$A164,$A164,$G$4:$G164,"Ativo")=1,1,0))</f>
        <v>0</v>
      </c>
    </row>
    <row r="165" spans="1:55" x14ac:dyDescent="0.3">
      <c r="A165" s="74">
        <v>6</v>
      </c>
      <c r="B165" s="39">
        <v>46034</v>
      </c>
      <c r="C165" s="74">
        <v>1</v>
      </c>
      <c r="D165" s="41" t="s">
        <v>418</v>
      </c>
      <c r="E165" s="25" t="s">
        <v>354</v>
      </c>
      <c r="F165" s="42">
        <v>335</v>
      </c>
      <c r="G165" s="75" t="s">
        <v>305</v>
      </c>
      <c r="H165" s="79"/>
      <c r="BA165" s="5" t="str">
        <f t="shared" si="2"/>
        <v>8974</v>
      </c>
      <c r="BB165" s="5">
        <f>IF(OR($E165="",$G165&lt;&gt;"Ativo"),"",IF(COUNTIFS($E$4:$E165,$E165,$A$4:$A165,$A165,$G$4:$G165,"Ativo")=1,1,0))</f>
        <v>1</v>
      </c>
      <c r="BC165">
        <f>IF(OR($A165="",$G165&lt;&gt;"Ativo"),"",IF(COUNTIFS($A$4:$A165,$A165,$G$4:$G165,"Ativo")=1,1,0))</f>
        <v>0</v>
      </c>
    </row>
    <row r="166" spans="1:55" x14ac:dyDescent="0.3">
      <c r="A166" s="74">
        <v>6</v>
      </c>
      <c r="B166" s="39">
        <v>46034</v>
      </c>
      <c r="C166" s="74">
        <v>1</v>
      </c>
      <c r="D166" s="41" t="s">
        <v>418</v>
      </c>
      <c r="E166" s="25" t="s">
        <v>126</v>
      </c>
      <c r="F166" s="42">
        <v>237</v>
      </c>
      <c r="G166" s="75" t="s">
        <v>305</v>
      </c>
      <c r="H166" s="79"/>
      <c r="BA166" s="5" t="str">
        <f t="shared" si="2"/>
        <v>8974</v>
      </c>
      <c r="BB166" s="5">
        <f>IF(OR($E166="",$G166&lt;&gt;"Ativo"),"",IF(COUNTIFS($E$4:$E166,$E166,$A$4:$A166,$A166,$G$4:$G166,"Ativo")=1,1,0))</f>
        <v>1</v>
      </c>
      <c r="BC166">
        <f>IF(OR($A166="",$G166&lt;&gt;"Ativo"),"",IF(COUNTIFS($A$4:$A166,$A166,$G$4:$G166,"Ativo")=1,1,0))</f>
        <v>0</v>
      </c>
    </row>
    <row r="167" spans="1:55" x14ac:dyDescent="0.3">
      <c r="A167" s="74">
        <v>6</v>
      </c>
      <c r="B167" s="39">
        <v>46034</v>
      </c>
      <c r="C167" s="74">
        <v>1</v>
      </c>
      <c r="D167" s="41" t="s">
        <v>418</v>
      </c>
      <c r="E167" s="25" t="s">
        <v>127</v>
      </c>
      <c r="F167" s="42">
        <v>79</v>
      </c>
      <c r="G167" s="75" t="s">
        <v>305</v>
      </c>
      <c r="H167" s="79"/>
      <c r="BA167" s="5" t="str">
        <f t="shared" si="2"/>
        <v>8974</v>
      </c>
      <c r="BB167" s="5">
        <f>IF(OR($E167="",$G167&lt;&gt;"Ativo"),"",IF(COUNTIFS($E$4:$E167,$E167,$A$4:$A167,$A167,$G$4:$G167,"Ativo")=1,1,0))</f>
        <v>1</v>
      </c>
      <c r="BC167">
        <f>IF(OR($A167="",$G167&lt;&gt;"Ativo"),"",IF(COUNTIFS($A$4:$A167,$A167,$G$4:$G167,"Ativo")=1,1,0))</f>
        <v>0</v>
      </c>
    </row>
    <row r="168" spans="1:55" x14ac:dyDescent="0.3">
      <c r="A168" s="74">
        <v>6</v>
      </c>
      <c r="B168" s="39">
        <v>46034</v>
      </c>
      <c r="C168" s="74">
        <v>1</v>
      </c>
      <c r="D168" s="41" t="s">
        <v>418</v>
      </c>
      <c r="E168" s="25" t="s">
        <v>124</v>
      </c>
      <c r="F168" s="42">
        <v>2.64</v>
      </c>
      <c r="G168" s="75" t="s">
        <v>305</v>
      </c>
      <c r="H168" s="79"/>
      <c r="BA168" s="5" t="str">
        <f t="shared" si="2"/>
        <v>8974</v>
      </c>
      <c r="BB168" s="5">
        <f>IF(OR($E168="",$G168&lt;&gt;"Ativo"),"",IF(COUNTIFS($E$4:$E168,$E168,$A$4:$A168,$A168,$G$4:$G168,"Ativo")=1,1,0))</f>
        <v>1</v>
      </c>
      <c r="BC168">
        <f>IF(OR($A168="",$G168&lt;&gt;"Ativo"),"",IF(COUNTIFS($A$4:$A168,$A168,$G$4:$G168,"Ativo")=1,1,0))</f>
        <v>0</v>
      </c>
    </row>
    <row r="169" spans="1:55" x14ac:dyDescent="0.3">
      <c r="A169" s="74">
        <v>6</v>
      </c>
      <c r="B169" s="39">
        <v>46034</v>
      </c>
      <c r="C169" s="74">
        <v>1</v>
      </c>
      <c r="D169" s="41" t="s">
        <v>418</v>
      </c>
      <c r="E169" s="25" t="s">
        <v>356</v>
      </c>
      <c r="F169" s="42">
        <v>230</v>
      </c>
      <c r="G169" s="75" t="s">
        <v>305</v>
      </c>
      <c r="H169" s="79"/>
      <c r="BA169" s="5" t="str">
        <f t="shared" si="2"/>
        <v>8974</v>
      </c>
      <c r="BB169" s="5">
        <f>IF(OR($E169="",$G169&lt;&gt;"Ativo"),"",IF(COUNTIFS($E$4:$E169,$E169,$A$4:$A169,$A169,$G$4:$G169,"Ativo")=1,1,0))</f>
        <v>1</v>
      </c>
      <c r="BC169">
        <f>IF(OR($A169="",$G169&lt;&gt;"Ativo"),"",IF(COUNTIFS($A$4:$A169,$A169,$G$4:$G169,"Ativo")=1,1,0))</f>
        <v>0</v>
      </c>
    </row>
    <row r="170" spans="1:55" x14ac:dyDescent="0.3">
      <c r="A170" s="74">
        <v>6</v>
      </c>
      <c r="B170" s="39">
        <v>46034</v>
      </c>
      <c r="C170" s="74">
        <v>1</v>
      </c>
      <c r="D170" s="41" t="s">
        <v>418</v>
      </c>
      <c r="E170" s="25" t="s">
        <v>139</v>
      </c>
      <c r="F170" s="42">
        <v>3.57</v>
      </c>
      <c r="G170" s="75" t="s">
        <v>305</v>
      </c>
      <c r="H170" s="79"/>
      <c r="BA170" s="5" t="str">
        <f t="shared" si="2"/>
        <v>8974</v>
      </c>
      <c r="BB170" s="5">
        <f>IF(OR($E170="",$G170&lt;&gt;"Ativo"),"",IF(COUNTIFS($E$4:$E170,$E170,$A$4:$A170,$A170,$G$4:$G170,"Ativo")=1,1,0))</f>
        <v>1</v>
      </c>
      <c r="BC170">
        <f>IF(OR($A170="",$G170&lt;&gt;"Ativo"),"",IF(COUNTIFS($A$4:$A170,$A170,$G$4:$G170,"Ativo")=1,1,0))</f>
        <v>0</v>
      </c>
    </row>
    <row r="171" spans="1:55" x14ac:dyDescent="0.3">
      <c r="A171" s="74">
        <v>6</v>
      </c>
      <c r="B171" s="39">
        <v>46034</v>
      </c>
      <c r="C171" s="74">
        <v>1</v>
      </c>
      <c r="D171" s="41" t="s">
        <v>418</v>
      </c>
      <c r="E171" s="25" t="s">
        <v>118</v>
      </c>
      <c r="F171" s="42">
        <v>87</v>
      </c>
      <c r="G171" s="75" t="s">
        <v>305</v>
      </c>
      <c r="H171" s="79"/>
      <c r="BA171" s="5" t="str">
        <f t="shared" si="2"/>
        <v>8974</v>
      </c>
      <c r="BB171" s="5">
        <f>IF(OR($E171="",$G171&lt;&gt;"Ativo"),"",IF(COUNTIFS($E$4:$E171,$E171,$A$4:$A171,$A171,$G$4:$G171,"Ativo")=1,1,0))</f>
        <v>1</v>
      </c>
      <c r="BC171">
        <f>IF(OR($A171="",$G171&lt;&gt;"Ativo"),"",IF(COUNTIFS($A$4:$A171,$A171,$G$4:$G171,"Ativo")=1,1,0))</f>
        <v>0</v>
      </c>
    </row>
    <row r="172" spans="1:55" x14ac:dyDescent="0.3">
      <c r="A172" s="74">
        <v>6</v>
      </c>
      <c r="B172" s="39">
        <v>46034</v>
      </c>
      <c r="C172" s="74">
        <v>1</v>
      </c>
      <c r="D172" s="41" t="s">
        <v>418</v>
      </c>
      <c r="E172" s="25" t="s">
        <v>357</v>
      </c>
      <c r="F172" s="42">
        <v>5.1100000000000003</v>
      </c>
      <c r="G172" s="75" t="s">
        <v>305</v>
      </c>
      <c r="H172" s="79"/>
      <c r="BA172" s="5" t="str">
        <f t="shared" si="2"/>
        <v>8974</v>
      </c>
      <c r="BB172" s="5">
        <f>IF(OR($E172="",$G172&lt;&gt;"Ativo"),"",IF(COUNTIFS($E$4:$E172,$E172,$A$4:$A172,$A172,$G$4:$G172,"Ativo")=1,1,0))</f>
        <v>1</v>
      </c>
      <c r="BC172">
        <f>IF(OR($A172="",$G172&lt;&gt;"Ativo"),"",IF(COUNTIFS($A$4:$A172,$A172,$G$4:$G172,"Ativo")=1,1,0))</f>
        <v>0</v>
      </c>
    </row>
    <row r="173" spans="1:55" x14ac:dyDescent="0.3">
      <c r="A173" s="74">
        <v>6</v>
      </c>
      <c r="B173" s="39">
        <v>46034</v>
      </c>
      <c r="C173" s="74">
        <v>1</v>
      </c>
      <c r="D173" s="41" t="s">
        <v>418</v>
      </c>
      <c r="E173" s="25" t="s">
        <v>359</v>
      </c>
      <c r="F173" s="42">
        <v>2.13</v>
      </c>
      <c r="G173" s="75" t="s">
        <v>305</v>
      </c>
      <c r="H173" s="79"/>
      <c r="BA173" s="5" t="str">
        <f t="shared" si="2"/>
        <v>8974</v>
      </c>
      <c r="BB173" s="5">
        <f>IF(OR($E173="",$G173&lt;&gt;"Ativo"),"",IF(COUNTIFS($E$4:$E173,$E173,$A$4:$A173,$A173,$G$4:$G173,"Ativo")=1,1,0))</f>
        <v>1</v>
      </c>
      <c r="BC173">
        <f>IF(OR($A173="",$G173&lt;&gt;"Ativo"),"",IF(COUNTIFS($A$4:$A173,$A173,$G$4:$G173,"Ativo")=1,1,0))</f>
        <v>0</v>
      </c>
    </row>
    <row r="174" spans="1:55" x14ac:dyDescent="0.3">
      <c r="A174" s="74">
        <v>6</v>
      </c>
      <c r="B174" s="39">
        <v>46034</v>
      </c>
      <c r="C174" s="74">
        <v>1</v>
      </c>
      <c r="D174" s="41" t="s">
        <v>418</v>
      </c>
      <c r="E174" s="25" t="s">
        <v>135</v>
      </c>
      <c r="F174" s="42">
        <v>7</v>
      </c>
      <c r="G174" s="75" t="s">
        <v>305</v>
      </c>
      <c r="H174" s="79"/>
      <c r="BA174" s="5" t="str">
        <f t="shared" si="2"/>
        <v>8974</v>
      </c>
      <c r="BB174" s="5">
        <f>IF(OR($E174="",$G174&lt;&gt;"Ativo"),"",IF(COUNTIFS($E$4:$E174,$E174,$A$4:$A174,$A174,$G$4:$G174,"Ativo")=1,1,0))</f>
        <v>1</v>
      </c>
      <c r="BC174">
        <f>IF(OR($A174="",$G174&lt;&gt;"Ativo"),"",IF(COUNTIFS($A$4:$A174,$A174,$G$4:$G174,"Ativo")=1,1,0))</f>
        <v>0</v>
      </c>
    </row>
    <row r="175" spans="1:55" x14ac:dyDescent="0.3">
      <c r="A175" s="74">
        <v>6</v>
      </c>
      <c r="B175" s="39">
        <v>46034</v>
      </c>
      <c r="C175" s="74">
        <v>1</v>
      </c>
      <c r="D175" s="41" t="s">
        <v>418</v>
      </c>
      <c r="E175" s="25" t="s">
        <v>128</v>
      </c>
      <c r="F175" s="42">
        <v>160</v>
      </c>
      <c r="G175" s="75" t="s">
        <v>305</v>
      </c>
      <c r="H175" s="79"/>
      <c r="BA175" s="5" t="str">
        <f t="shared" si="2"/>
        <v>8974</v>
      </c>
      <c r="BB175" s="5">
        <f>IF(OR($E175="",$G175&lt;&gt;"Ativo"),"",IF(COUNTIFS($E$4:$E175,$E175,$A$4:$A175,$A175,$G$4:$G175,"Ativo")=1,1,0))</f>
        <v>1</v>
      </c>
      <c r="BC175">
        <f>IF(OR($A175="",$G175&lt;&gt;"Ativo"),"",IF(COUNTIFS($A$4:$A175,$A175,$G$4:$G175,"Ativo")=1,1,0))</f>
        <v>0</v>
      </c>
    </row>
    <row r="176" spans="1:55" x14ac:dyDescent="0.3">
      <c r="A176" s="74">
        <v>6</v>
      </c>
      <c r="B176" s="39">
        <v>46034</v>
      </c>
      <c r="C176" s="74">
        <v>1</v>
      </c>
      <c r="D176" s="41" t="s">
        <v>418</v>
      </c>
      <c r="E176" s="25" t="s">
        <v>122</v>
      </c>
      <c r="F176" s="42">
        <v>34</v>
      </c>
      <c r="G176" s="75" t="s">
        <v>305</v>
      </c>
      <c r="H176" s="79"/>
      <c r="BA176" s="5" t="str">
        <f t="shared" si="2"/>
        <v>8974</v>
      </c>
      <c r="BB176" s="5">
        <f>IF(OR($E176="",$G176&lt;&gt;"Ativo"),"",IF(COUNTIFS($E$4:$E176,$E176,$A$4:$A176,$A176,$G$4:$G176,"Ativo")=1,1,0))</f>
        <v>1</v>
      </c>
      <c r="BC176">
        <f>IF(OR($A176="",$G176&lt;&gt;"Ativo"),"",IF(COUNTIFS($A$4:$A176,$A176,$G$4:$G176,"Ativo")=1,1,0))</f>
        <v>0</v>
      </c>
    </row>
    <row r="177" spans="1:55" x14ac:dyDescent="0.3">
      <c r="A177" s="74">
        <v>6</v>
      </c>
      <c r="B177" s="39">
        <v>46034</v>
      </c>
      <c r="C177" s="74">
        <v>1</v>
      </c>
      <c r="D177" s="41" t="s">
        <v>418</v>
      </c>
      <c r="E177" s="25" t="s">
        <v>144</v>
      </c>
      <c r="F177" s="42">
        <v>75</v>
      </c>
      <c r="G177" s="75" t="s">
        <v>305</v>
      </c>
      <c r="H177" s="79"/>
      <c r="BA177" s="5" t="str">
        <f t="shared" si="2"/>
        <v>8974</v>
      </c>
      <c r="BB177" s="5">
        <f>IF(OR($E177="",$G177&lt;&gt;"Ativo"),"",IF(COUNTIFS($E$4:$E177,$E177,$A$4:$A177,$A177,$G$4:$G177,"Ativo")=1,1,0))</f>
        <v>1</v>
      </c>
      <c r="BC177">
        <f>IF(OR($A177="",$G177&lt;&gt;"Ativo"),"",IF(COUNTIFS($A$4:$A177,$A177,$G$4:$G177,"Ativo")=1,1,0))</f>
        <v>0</v>
      </c>
    </row>
    <row r="178" spans="1:55" x14ac:dyDescent="0.3">
      <c r="A178" s="74">
        <v>6</v>
      </c>
      <c r="B178" s="39">
        <v>46034</v>
      </c>
      <c r="C178" s="74">
        <v>1</v>
      </c>
      <c r="D178" s="41" t="s">
        <v>418</v>
      </c>
      <c r="E178" s="25" t="s">
        <v>360</v>
      </c>
      <c r="F178" s="42">
        <v>143</v>
      </c>
      <c r="G178" s="75" t="s">
        <v>305</v>
      </c>
      <c r="H178" s="79"/>
      <c r="BA178" s="5" t="str">
        <f t="shared" si="2"/>
        <v>8974</v>
      </c>
      <c r="BB178" s="5">
        <f>IF(OR($E178="",$G178&lt;&gt;"Ativo"),"",IF(COUNTIFS($E$4:$E178,$E178,$A$4:$A178,$A178,$G$4:$G178,"Ativo")=1,1,0))</f>
        <v>1</v>
      </c>
      <c r="BC178">
        <f>IF(OR($A178="",$G178&lt;&gt;"Ativo"),"",IF(COUNTIFS($A$4:$A178,$A178,$G$4:$G178,"Ativo")=1,1,0))</f>
        <v>0</v>
      </c>
    </row>
    <row r="179" spans="1:55" x14ac:dyDescent="0.3">
      <c r="A179" s="74">
        <v>6</v>
      </c>
      <c r="B179" s="39">
        <v>46034</v>
      </c>
      <c r="C179" s="74">
        <v>1</v>
      </c>
      <c r="D179" s="41" t="s">
        <v>418</v>
      </c>
      <c r="E179" s="25" t="s">
        <v>132</v>
      </c>
      <c r="F179" s="42">
        <v>107</v>
      </c>
      <c r="G179" s="75" t="s">
        <v>305</v>
      </c>
      <c r="H179" s="79"/>
      <c r="BA179" s="5" t="str">
        <f t="shared" si="2"/>
        <v>8974</v>
      </c>
      <c r="BB179" s="5">
        <f>IF(OR($E179="",$G179&lt;&gt;"Ativo"),"",IF(COUNTIFS($E$4:$E179,$E179,$A$4:$A179,$A179,$G$4:$G179,"Ativo")=1,1,0))</f>
        <v>1</v>
      </c>
      <c r="BC179">
        <f>IF(OR($A179="",$G179&lt;&gt;"Ativo"),"",IF(COUNTIFS($A$4:$A179,$A179,$G$4:$G179,"Ativo")=1,1,0))</f>
        <v>0</v>
      </c>
    </row>
    <row r="180" spans="1:55" x14ac:dyDescent="0.3">
      <c r="A180" s="74">
        <v>6</v>
      </c>
      <c r="B180" s="39">
        <v>46034</v>
      </c>
      <c r="C180" s="74">
        <v>1</v>
      </c>
      <c r="D180" s="41" t="s">
        <v>418</v>
      </c>
      <c r="E180" s="25" t="s">
        <v>133</v>
      </c>
      <c r="F180" s="42">
        <v>78</v>
      </c>
      <c r="G180" s="75" t="s">
        <v>305</v>
      </c>
      <c r="H180" s="79"/>
      <c r="BA180" s="5" t="str">
        <f t="shared" si="2"/>
        <v>8974</v>
      </c>
      <c r="BB180" s="5">
        <f>IF(OR($E180="",$G180&lt;&gt;"Ativo"),"",IF(COUNTIFS($E$4:$E180,$E180,$A$4:$A180,$A180,$G$4:$G180,"Ativo")=1,1,0))</f>
        <v>1</v>
      </c>
      <c r="BC180">
        <f>IF(OR($A180="",$G180&lt;&gt;"Ativo"),"",IF(COUNTIFS($A$4:$A180,$A180,$G$4:$G180,"Ativo")=1,1,0))</f>
        <v>0</v>
      </c>
    </row>
    <row r="181" spans="1:55" x14ac:dyDescent="0.3">
      <c r="A181" s="74">
        <v>6</v>
      </c>
      <c r="B181" s="39">
        <v>46034</v>
      </c>
      <c r="C181" s="74">
        <v>1</v>
      </c>
      <c r="D181" s="41" t="s">
        <v>418</v>
      </c>
      <c r="E181" s="25" t="s">
        <v>361</v>
      </c>
      <c r="F181" s="42">
        <v>170</v>
      </c>
      <c r="G181" s="75" t="s">
        <v>305</v>
      </c>
      <c r="H181" s="79"/>
      <c r="BA181" s="5" t="str">
        <f t="shared" si="2"/>
        <v>8974</v>
      </c>
      <c r="BB181" s="5">
        <f>IF(OR($E181="",$G181&lt;&gt;"Ativo"),"",IF(COUNTIFS($E$4:$E181,$E181,$A$4:$A181,$A181,$G$4:$G181,"Ativo")=1,1,0))</f>
        <v>1</v>
      </c>
      <c r="BC181">
        <f>IF(OR($A181="",$G181&lt;&gt;"Ativo"),"",IF(COUNTIFS($A$4:$A181,$A181,$G$4:$G181,"Ativo")=1,1,0))</f>
        <v>0</v>
      </c>
    </row>
    <row r="182" spans="1:55" x14ac:dyDescent="0.3">
      <c r="A182" s="74">
        <v>6</v>
      </c>
      <c r="B182" s="39">
        <v>46034</v>
      </c>
      <c r="C182" s="74">
        <v>1</v>
      </c>
      <c r="D182" s="41" t="s">
        <v>418</v>
      </c>
      <c r="E182" s="25" t="s">
        <v>362</v>
      </c>
      <c r="F182" s="42">
        <v>61</v>
      </c>
      <c r="G182" s="75" t="s">
        <v>305</v>
      </c>
      <c r="H182" s="79"/>
      <c r="BA182" s="5" t="str">
        <f t="shared" si="2"/>
        <v>8974</v>
      </c>
      <c r="BB182" s="5">
        <f>IF(OR($E182="",$G182&lt;&gt;"Ativo"),"",IF(COUNTIFS($E$4:$E182,$E182,$A$4:$A182,$A182,$G$4:$G182,"Ativo")=1,1,0))</f>
        <v>1</v>
      </c>
      <c r="BC182">
        <f>IF(OR($A182="",$G182&lt;&gt;"Ativo"),"",IF(COUNTIFS($A$4:$A182,$A182,$G$4:$G182,"Ativo")=1,1,0))</f>
        <v>0</v>
      </c>
    </row>
    <row r="183" spans="1:55" x14ac:dyDescent="0.3">
      <c r="A183" s="74">
        <v>6</v>
      </c>
      <c r="B183" s="39">
        <v>46034</v>
      </c>
      <c r="C183" s="74">
        <v>1</v>
      </c>
      <c r="D183" s="41" t="s">
        <v>418</v>
      </c>
      <c r="E183" s="25" t="s">
        <v>129</v>
      </c>
      <c r="F183" s="42">
        <v>49</v>
      </c>
      <c r="G183" s="75" t="s">
        <v>305</v>
      </c>
      <c r="H183" s="79"/>
      <c r="BA183" s="5" t="str">
        <f t="shared" si="2"/>
        <v>8974</v>
      </c>
      <c r="BB183" s="5">
        <f>IF(OR($E183="",$G183&lt;&gt;"Ativo"),"",IF(COUNTIFS($E$4:$E183,$E183,$A$4:$A183,$A183,$G$4:$G183,"Ativo")=1,1,0))</f>
        <v>1</v>
      </c>
      <c r="BC183">
        <f>IF(OR($A183="",$G183&lt;&gt;"Ativo"),"",IF(COUNTIFS($A$4:$A183,$A183,$G$4:$G183,"Ativo")=1,1,0))</f>
        <v>0</v>
      </c>
    </row>
    <row r="184" spans="1:55" x14ac:dyDescent="0.3">
      <c r="A184" s="74">
        <v>6</v>
      </c>
      <c r="B184" s="39">
        <v>46034</v>
      </c>
      <c r="C184" s="74">
        <v>1</v>
      </c>
      <c r="D184" s="41" t="s">
        <v>418</v>
      </c>
      <c r="E184" s="25" t="s">
        <v>131</v>
      </c>
      <c r="F184" s="42">
        <v>32</v>
      </c>
      <c r="G184" s="75" t="s">
        <v>305</v>
      </c>
      <c r="H184" s="79"/>
      <c r="BA184" s="5" t="str">
        <f t="shared" si="2"/>
        <v>8974</v>
      </c>
      <c r="BB184" s="5">
        <f>IF(OR($E184="",$G184&lt;&gt;"Ativo"),"",IF(COUNTIFS($E$4:$E184,$E184,$A$4:$A184,$A184,$G$4:$G184,"Ativo")=1,1,0))</f>
        <v>1</v>
      </c>
      <c r="BC184">
        <f>IF(OR($A184="",$G184&lt;&gt;"Ativo"),"",IF(COUNTIFS($A$4:$A184,$A184,$G$4:$G184,"Ativo")=1,1,0))</f>
        <v>0</v>
      </c>
    </row>
    <row r="185" spans="1:55" x14ac:dyDescent="0.3">
      <c r="A185" s="74">
        <v>6</v>
      </c>
      <c r="B185" s="39">
        <v>46034</v>
      </c>
      <c r="C185" s="74">
        <v>1</v>
      </c>
      <c r="D185" s="41" t="s">
        <v>418</v>
      </c>
      <c r="E185" s="25" t="s">
        <v>363</v>
      </c>
      <c r="F185" s="42">
        <v>1.06</v>
      </c>
      <c r="G185" s="75" t="s">
        <v>305</v>
      </c>
      <c r="H185" s="79"/>
      <c r="BA185" s="5" t="str">
        <f t="shared" si="2"/>
        <v>8974</v>
      </c>
      <c r="BB185" s="5">
        <f>IF(OR($E185="",$G185&lt;&gt;"Ativo"),"",IF(COUNTIFS($E$4:$E185,$E185,$A$4:$A185,$A185,$G$4:$G185,"Ativo")=1,1,0))</f>
        <v>1</v>
      </c>
      <c r="BC185">
        <f>IF(OR($A185="",$G185&lt;&gt;"Ativo"),"",IF(COUNTIFS($A$4:$A185,$A185,$G$4:$G185,"Ativo")=1,1,0))</f>
        <v>0</v>
      </c>
    </row>
    <row r="186" spans="1:55" x14ac:dyDescent="0.3">
      <c r="A186" s="74">
        <v>6</v>
      </c>
      <c r="B186" s="39">
        <v>46034</v>
      </c>
      <c r="C186" s="74">
        <v>1</v>
      </c>
      <c r="D186" s="41" t="s">
        <v>418</v>
      </c>
      <c r="E186" s="25" t="s">
        <v>365</v>
      </c>
      <c r="F186" s="42">
        <v>32.6</v>
      </c>
      <c r="G186" s="75" t="s">
        <v>305</v>
      </c>
      <c r="H186" s="79"/>
      <c r="BA186" s="5" t="str">
        <f t="shared" si="2"/>
        <v>8974</v>
      </c>
      <c r="BB186" s="5">
        <f>IF(OR($E186="",$G186&lt;&gt;"Ativo"),"",IF(COUNTIFS($E$4:$E186,$E186,$A$4:$A186,$A186,$G$4:$G186,"Ativo")=1,1,0))</f>
        <v>1</v>
      </c>
      <c r="BC186">
        <f>IF(OR($A186="",$G186&lt;&gt;"Ativo"),"",IF(COUNTIFS($A$4:$A186,$A186,$G$4:$G186,"Ativo")=1,1,0))</f>
        <v>0</v>
      </c>
    </row>
    <row r="187" spans="1:55" x14ac:dyDescent="0.3">
      <c r="A187" s="74">
        <v>6</v>
      </c>
      <c r="B187" s="39">
        <v>46034</v>
      </c>
      <c r="C187" s="74">
        <v>1</v>
      </c>
      <c r="D187" s="41" t="s">
        <v>418</v>
      </c>
      <c r="E187" s="25" t="s">
        <v>140</v>
      </c>
      <c r="F187" s="42">
        <v>143</v>
      </c>
      <c r="G187" s="75" t="s">
        <v>305</v>
      </c>
      <c r="H187" s="79"/>
      <c r="BA187" s="5" t="str">
        <f t="shared" si="2"/>
        <v>8974</v>
      </c>
      <c r="BB187" s="5">
        <f>IF(OR($E187="",$G187&lt;&gt;"Ativo"),"",IF(COUNTIFS($E$4:$E187,$E187,$A$4:$A187,$A187,$G$4:$G187,"Ativo")=1,1,0))</f>
        <v>1</v>
      </c>
      <c r="BC187">
        <f>IF(OR($A187="",$G187&lt;&gt;"Ativo"),"",IF(COUNTIFS($A$4:$A187,$A187,$G$4:$G187,"Ativo")=1,1,0))</f>
        <v>0</v>
      </c>
    </row>
    <row r="188" spans="1:55" x14ac:dyDescent="0.3">
      <c r="A188" s="74">
        <v>6</v>
      </c>
      <c r="B188" s="39">
        <v>46034</v>
      </c>
      <c r="C188" s="74">
        <v>1</v>
      </c>
      <c r="D188" s="41" t="s">
        <v>418</v>
      </c>
      <c r="E188" s="25" t="s">
        <v>142</v>
      </c>
      <c r="F188" s="42">
        <v>3.6</v>
      </c>
      <c r="G188" s="75" t="s">
        <v>305</v>
      </c>
      <c r="H188" s="79"/>
      <c r="BA188" s="5" t="str">
        <f t="shared" si="2"/>
        <v>8974</v>
      </c>
      <c r="BB188" s="5">
        <f>IF(OR($E188="",$G188&lt;&gt;"Ativo"),"",IF(COUNTIFS($E$4:$E188,$E188,$A$4:$A188,$A188,$G$4:$G188,"Ativo")=1,1,0))</f>
        <v>1</v>
      </c>
      <c r="BC188">
        <f>IF(OR($A188="",$G188&lt;&gt;"Ativo"),"",IF(COUNTIFS($A$4:$A188,$A188,$G$4:$G188,"Ativo")=1,1,0))</f>
        <v>0</v>
      </c>
    </row>
    <row r="189" spans="1:55" x14ac:dyDescent="0.3">
      <c r="A189" s="74">
        <v>6</v>
      </c>
      <c r="B189" s="39">
        <v>46034</v>
      </c>
      <c r="C189" s="74">
        <v>1</v>
      </c>
      <c r="D189" s="41" t="s">
        <v>418</v>
      </c>
      <c r="E189" s="25" t="s">
        <v>143</v>
      </c>
      <c r="F189" s="42">
        <v>116</v>
      </c>
      <c r="G189" s="75" t="s">
        <v>305</v>
      </c>
      <c r="H189" s="79"/>
      <c r="BA189" s="5" t="str">
        <f t="shared" si="2"/>
        <v>8974</v>
      </c>
      <c r="BB189" s="5">
        <f>IF(OR($E189="",$G189&lt;&gt;"Ativo"),"",IF(COUNTIFS($E$4:$E189,$E189,$A$4:$A189,$A189,$G$4:$G189,"Ativo")=1,1,0))</f>
        <v>1</v>
      </c>
      <c r="BC189">
        <f>IF(OR($A189="",$G189&lt;&gt;"Ativo"),"",IF(COUNTIFS($A$4:$A189,$A189,$G$4:$G189,"Ativo")=1,1,0))</f>
        <v>0</v>
      </c>
    </row>
    <row r="190" spans="1:55" x14ac:dyDescent="0.3">
      <c r="A190" s="74">
        <v>7</v>
      </c>
      <c r="B190" s="39">
        <v>46035</v>
      </c>
      <c r="C190" s="74">
        <v>1</v>
      </c>
      <c r="D190" s="41" t="s">
        <v>418</v>
      </c>
      <c r="E190" s="25" t="s">
        <v>351</v>
      </c>
      <c r="F190" s="42">
        <v>4.5</v>
      </c>
      <c r="G190" s="75" t="s">
        <v>305</v>
      </c>
      <c r="H190" s="79"/>
      <c r="BA190" s="5" t="str">
        <f t="shared" si="2"/>
        <v>8974</v>
      </c>
      <c r="BB190" s="5">
        <f>IF(OR($E190="",$G190&lt;&gt;"Ativo"),"",IF(COUNTIFS($E$4:$E190,$E190,$A$4:$A190,$A190,$G$4:$G190,"Ativo")=1,1,0))</f>
        <v>1</v>
      </c>
      <c r="BC190">
        <f>IF(OR($A190="",$G190&lt;&gt;"Ativo"),"",IF(COUNTIFS($A$4:$A190,$A190,$G$4:$G190,"Ativo")=1,1,0))</f>
        <v>1</v>
      </c>
    </row>
    <row r="191" spans="1:55" x14ac:dyDescent="0.3">
      <c r="A191" s="74">
        <v>7</v>
      </c>
      <c r="B191" s="39">
        <v>46035</v>
      </c>
      <c r="C191" s="74">
        <v>1</v>
      </c>
      <c r="D191" s="41" t="s">
        <v>418</v>
      </c>
      <c r="E191" s="25" t="s">
        <v>125</v>
      </c>
      <c r="F191" s="42">
        <v>4.7</v>
      </c>
      <c r="G191" s="75" t="s">
        <v>305</v>
      </c>
      <c r="H191" s="79"/>
      <c r="BA191" s="5" t="str">
        <f t="shared" si="2"/>
        <v>8974</v>
      </c>
      <c r="BB191" s="5">
        <f>IF(OR($E191="",$G191&lt;&gt;"Ativo"),"",IF(COUNTIFS($E$4:$E191,$E191,$A$4:$A191,$A191,$G$4:$G191,"Ativo")=1,1,0))</f>
        <v>1</v>
      </c>
      <c r="BC191">
        <f>IF(OR($A191="",$G191&lt;&gt;"Ativo"),"",IF(COUNTIFS($A$4:$A191,$A191,$G$4:$G191,"Ativo")=1,1,0))</f>
        <v>0</v>
      </c>
    </row>
    <row r="192" spans="1:55" x14ac:dyDescent="0.3">
      <c r="A192" s="74">
        <v>7</v>
      </c>
      <c r="B192" s="39">
        <v>46035</v>
      </c>
      <c r="C192" s="74">
        <v>1</v>
      </c>
      <c r="D192" s="41" t="s">
        <v>418</v>
      </c>
      <c r="E192" s="25" t="s">
        <v>137</v>
      </c>
      <c r="F192" s="42">
        <v>4.1189999999999998</v>
      </c>
      <c r="G192" s="75" t="s">
        <v>305</v>
      </c>
      <c r="H192" s="79"/>
      <c r="BA192" s="5" t="str">
        <f t="shared" si="2"/>
        <v>8974</v>
      </c>
      <c r="BB192" s="5">
        <f>IF(OR($E192="",$G192&lt;&gt;"Ativo"),"",IF(COUNTIFS($E$4:$E192,$E192,$A$4:$A192,$A192,$G$4:$G192,"Ativo")=1,1,0))</f>
        <v>1</v>
      </c>
      <c r="BC192">
        <f>IF(OR($A192="",$G192&lt;&gt;"Ativo"),"",IF(COUNTIFS($A$4:$A192,$A192,$G$4:$G192,"Ativo")=1,1,0))</f>
        <v>0</v>
      </c>
    </row>
    <row r="193" spans="1:55" x14ac:dyDescent="0.3">
      <c r="A193" s="74">
        <v>7</v>
      </c>
      <c r="B193" s="39">
        <v>46035</v>
      </c>
      <c r="C193" s="74">
        <v>1</v>
      </c>
      <c r="D193" s="41" t="s">
        <v>418</v>
      </c>
      <c r="E193" s="25" t="s">
        <v>353</v>
      </c>
      <c r="F193" s="42">
        <v>0.309</v>
      </c>
      <c r="G193" s="75" t="s">
        <v>305</v>
      </c>
      <c r="H193" s="79"/>
      <c r="BA193" s="5" t="str">
        <f t="shared" si="2"/>
        <v>8974</v>
      </c>
      <c r="BB193" s="5">
        <f>IF(OR($E193="",$G193&lt;&gt;"Ativo"),"",IF(COUNTIFS($E$4:$E193,$E193,$A$4:$A193,$A193,$G$4:$G193,"Ativo")=1,1,0))</f>
        <v>1</v>
      </c>
      <c r="BC193">
        <f>IF(OR($A193="",$G193&lt;&gt;"Ativo"),"",IF(COUNTIFS($A$4:$A193,$A193,$G$4:$G193,"Ativo")=1,1,0))</f>
        <v>0</v>
      </c>
    </row>
    <row r="194" spans="1:55" x14ac:dyDescent="0.3">
      <c r="A194" s="74">
        <v>7</v>
      </c>
      <c r="B194" s="39">
        <v>46035</v>
      </c>
      <c r="C194" s="74">
        <v>1</v>
      </c>
      <c r="D194" s="41" t="s">
        <v>418</v>
      </c>
      <c r="E194" s="25" t="s">
        <v>134</v>
      </c>
      <c r="F194" s="42">
        <v>1.1759999999999999</v>
      </c>
      <c r="G194" s="75" t="s">
        <v>305</v>
      </c>
      <c r="H194" s="79"/>
      <c r="BA194" s="5" t="str">
        <f t="shared" si="2"/>
        <v>8974</v>
      </c>
      <c r="BB194" s="5">
        <f>IF(OR($E194="",$G194&lt;&gt;"Ativo"),"",IF(COUNTIFS($E$4:$E194,$E194,$A$4:$A194,$A194,$G$4:$G194,"Ativo")=1,1,0))</f>
        <v>1</v>
      </c>
      <c r="BC194">
        <f>IF(OR($A194="",$G194&lt;&gt;"Ativo"),"",IF(COUNTIFS($A$4:$A194,$A194,$G$4:$G194,"Ativo")=1,1,0))</f>
        <v>0</v>
      </c>
    </row>
    <row r="195" spans="1:55" x14ac:dyDescent="0.3">
      <c r="A195" s="74">
        <v>7</v>
      </c>
      <c r="B195" s="39">
        <v>46035</v>
      </c>
      <c r="C195" s="74">
        <v>1</v>
      </c>
      <c r="D195" s="41" t="s">
        <v>418</v>
      </c>
      <c r="E195" s="25" t="s">
        <v>138</v>
      </c>
      <c r="F195" s="42">
        <v>8.6</v>
      </c>
      <c r="G195" s="75" t="s">
        <v>305</v>
      </c>
      <c r="H195" s="79"/>
      <c r="BA195" s="5" t="str">
        <f t="shared" si="2"/>
        <v>8974</v>
      </c>
      <c r="BB195" s="5">
        <f>IF(OR($E195="",$G195&lt;&gt;"Ativo"),"",IF(COUNTIFS($E$4:$E195,$E195,$A$4:$A195,$A195,$G$4:$G195,"Ativo")=1,1,0))</f>
        <v>1</v>
      </c>
      <c r="BC195">
        <f>IF(OR($A195="",$G195&lt;&gt;"Ativo"),"",IF(COUNTIFS($A$4:$A195,$A195,$G$4:$G195,"Ativo")=1,1,0))</f>
        <v>0</v>
      </c>
    </row>
    <row r="196" spans="1:55" x14ac:dyDescent="0.3">
      <c r="A196" s="74">
        <v>7</v>
      </c>
      <c r="B196" s="39">
        <v>46035</v>
      </c>
      <c r="C196" s="74">
        <v>1</v>
      </c>
      <c r="D196" s="41" t="s">
        <v>418</v>
      </c>
      <c r="E196" s="25" t="s">
        <v>354</v>
      </c>
      <c r="F196" s="42">
        <v>331</v>
      </c>
      <c r="G196" s="75" t="s">
        <v>305</v>
      </c>
      <c r="H196" s="79"/>
      <c r="BA196" s="5" t="str">
        <f t="shared" ref="BA196:BA259" si="3">IF($D196="","",MID($D196,4,LEN($D196)-5))</f>
        <v>8974</v>
      </c>
      <c r="BB196" s="5">
        <f>IF(OR($E196="",$G196&lt;&gt;"Ativo"),"",IF(COUNTIFS($E$4:$E196,$E196,$A$4:$A196,$A196,$G$4:$G196,"Ativo")=1,1,0))</f>
        <v>1</v>
      </c>
      <c r="BC196">
        <f>IF(OR($A196="",$G196&lt;&gt;"Ativo"),"",IF(COUNTIFS($A$4:$A196,$A196,$G$4:$G196,"Ativo")=1,1,0))</f>
        <v>0</v>
      </c>
    </row>
    <row r="197" spans="1:55" x14ac:dyDescent="0.3">
      <c r="A197" s="74">
        <v>7</v>
      </c>
      <c r="B197" s="39">
        <v>46035</v>
      </c>
      <c r="C197" s="74">
        <v>1</v>
      </c>
      <c r="D197" s="41" t="s">
        <v>418</v>
      </c>
      <c r="E197" s="25" t="s">
        <v>126</v>
      </c>
      <c r="F197" s="42">
        <v>237</v>
      </c>
      <c r="G197" s="75" t="s">
        <v>305</v>
      </c>
      <c r="H197" s="79"/>
      <c r="BA197" s="5" t="str">
        <f t="shared" si="3"/>
        <v>8974</v>
      </c>
      <c r="BB197" s="5">
        <f>IF(OR($E197="",$G197&lt;&gt;"Ativo"),"",IF(COUNTIFS($E$4:$E197,$E197,$A$4:$A197,$A197,$G$4:$G197,"Ativo")=1,1,0))</f>
        <v>1</v>
      </c>
      <c r="BC197">
        <f>IF(OR($A197="",$G197&lt;&gt;"Ativo"),"",IF(COUNTIFS($A$4:$A197,$A197,$G$4:$G197,"Ativo")=1,1,0))</f>
        <v>0</v>
      </c>
    </row>
    <row r="198" spans="1:55" x14ac:dyDescent="0.3">
      <c r="A198" s="74">
        <v>7</v>
      </c>
      <c r="B198" s="39">
        <v>46035</v>
      </c>
      <c r="C198" s="74">
        <v>1</v>
      </c>
      <c r="D198" s="41" t="s">
        <v>418</v>
      </c>
      <c r="E198" s="25" t="s">
        <v>127</v>
      </c>
      <c r="F198" s="42">
        <v>79</v>
      </c>
      <c r="G198" s="75" t="s">
        <v>305</v>
      </c>
      <c r="H198" s="79"/>
      <c r="BA198" s="5" t="str">
        <f t="shared" si="3"/>
        <v>8974</v>
      </c>
      <c r="BB198" s="5">
        <f>IF(OR($E198="",$G198&lt;&gt;"Ativo"),"",IF(COUNTIFS($E$4:$E198,$E198,$A$4:$A198,$A198,$G$4:$G198,"Ativo")=1,1,0))</f>
        <v>1</v>
      </c>
      <c r="BC198">
        <f>IF(OR($A198="",$G198&lt;&gt;"Ativo"),"",IF(COUNTIFS($A$4:$A198,$A198,$G$4:$G198,"Ativo")=1,1,0))</f>
        <v>0</v>
      </c>
    </row>
    <row r="199" spans="1:55" x14ac:dyDescent="0.3">
      <c r="A199" s="74">
        <v>7</v>
      </c>
      <c r="B199" s="39">
        <v>46035</v>
      </c>
      <c r="C199" s="74">
        <v>1</v>
      </c>
      <c r="D199" s="41" t="s">
        <v>418</v>
      </c>
      <c r="E199" s="25" t="s">
        <v>124</v>
      </c>
      <c r="F199" s="42">
        <v>2.63</v>
      </c>
      <c r="G199" s="75" t="s">
        <v>305</v>
      </c>
      <c r="H199" s="79"/>
      <c r="BA199" s="5" t="str">
        <f t="shared" si="3"/>
        <v>8974</v>
      </c>
      <c r="BB199" s="5">
        <f>IF(OR($E199="",$G199&lt;&gt;"Ativo"),"",IF(COUNTIFS($E$4:$E199,$E199,$A$4:$A199,$A199,$G$4:$G199,"Ativo")=1,1,0))</f>
        <v>1</v>
      </c>
      <c r="BC199">
        <f>IF(OR($A199="",$G199&lt;&gt;"Ativo"),"",IF(COUNTIFS($A$4:$A199,$A199,$G$4:$G199,"Ativo")=1,1,0))</f>
        <v>0</v>
      </c>
    </row>
    <row r="200" spans="1:55" x14ac:dyDescent="0.3">
      <c r="A200" s="74">
        <v>7</v>
      </c>
      <c r="B200" s="39">
        <v>46035</v>
      </c>
      <c r="C200" s="74">
        <v>1</v>
      </c>
      <c r="D200" s="41" t="s">
        <v>418</v>
      </c>
      <c r="E200" s="25" t="s">
        <v>356</v>
      </c>
      <c r="F200" s="42">
        <v>231</v>
      </c>
      <c r="G200" s="75" t="s">
        <v>305</v>
      </c>
      <c r="H200" s="79"/>
      <c r="BA200" s="5" t="str">
        <f t="shared" si="3"/>
        <v>8974</v>
      </c>
      <c r="BB200" s="5">
        <f>IF(OR($E200="",$G200&lt;&gt;"Ativo"),"",IF(COUNTIFS($E$4:$E200,$E200,$A$4:$A200,$A200,$G$4:$G200,"Ativo")=1,1,0))</f>
        <v>1</v>
      </c>
      <c r="BC200">
        <f>IF(OR($A200="",$G200&lt;&gt;"Ativo"),"",IF(COUNTIFS($A$4:$A200,$A200,$G$4:$G200,"Ativo")=1,1,0))</f>
        <v>0</v>
      </c>
    </row>
    <row r="201" spans="1:55" x14ac:dyDescent="0.3">
      <c r="A201" s="74">
        <v>7</v>
      </c>
      <c r="B201" s="39">
        <v>46035</v>
      </c>
      <c r="C201" s="74">
        <v>1</v>
      </c>
      <c r="D201" s="41" t="s">
        <v>418</v>
      </c>
      <c r="E201" s="25" t="s">
        <v>139</v>
      </c>
      <c r="F201" s="42">
        <v>3.84</v>
      </c>
      <c r="G201" s="75" t="s">
        <v>305</v>
      </c>
      <c r="H201" s="79"/>
      <c r="BA201" s="5" t="str">
        <f t="shared" si="3"/>
        <v>8974</v>
      </c>
      <c r="BB201" s="5">
        <f>IF(OR($E201="",$G201&lt;&gt;"Ativo"),"",IF(COUNTIFS($E$4:$E201,$E201,$A$4:$A201,$A201,$G$4:$G201,"Ativo")=1,1,0))</f>
        <v>1</v>
      </c>
      <c r="BC201">
        <f>IF(OR($A201="",$G201&lt;&gt;"Ativo"),"",IF(COUNTIFS($A$4:$A201,$A201,$G$4:$G201,"Ativo")=1,1,0))</f>
        <v>0</v>
      </c>
    </row>
    <row r="202" spans="1:55" x14ac:dyDescent="0.3">
      <c r="A202" s="74">
        <v>7</v>
      </c>
      <c r="B202" s="39">
        <v>46035</v>
      </c>
      <c r="C202" s="74">
        <v>1</v>
      </c>
      <c r="D202" s="41" t="s">
        <v>418</v>
      </c>
      <c r="E202" s="25" t="s">
        <v>118</v>
      </c>
      <c r="F202" s="42">
        <v>88</v>
      </c>
      <c r="G202" s="75" t="s">
        <v>305</v>
      </c>
      <c r="H202" s="79"/>
      <c r="BA202" s="5" t="str">
        <f t="shared" si="3"/>
        <v>8974</v>
      </c>
      <c r="BB202" s="5">
        <f>IF(OR($E202="",$G202&lt;&gt;"Ativo"),"",IF(COUNTIFS($E$4:$E202,$E202,$A$4:$A202,$A202,$G$4:$G202,"Ativo")=1,1,0))</f>
        <v>1</v>
      </c>
      <c r="BC202">
        <f>IF(OR($A202="",$G202&lt;&gt;"Ativo"),"",IF(COUNTIFS($A$4:$A202,$A202,$G$4:$G202,"Ativo")=1,1,0))</f>
        <v>0</v>
      </c>
    </row>
    <row r="203" spans="1:55" x14ac:dyDescent="0.3">
      <c r="A203" s="74">
        <v>7</v>
      </c>
      <c r="B203" s="39">
        <v>46035</v>
      </c>
      <c r="C203" s="74">
        <v>1</v>
      </c>
      <c r="D203" s="41" t="s">
        <v>418</v>
      </c>
      <c r="E203" s="25" t="s">
        <v>357</v>
      </c>
      <c r="F203" s="42">
        <v>5.24</v>
      </c>
      <c r="G203" s="75" t="s">
        <v>305</v>
      </c>
      <c r="H203" s="79"/>
      <c r="BA203" s="5" t="str">
        <f t="shared" si="3"/>
        <v>8974</v>
      </c>
      <c r="BB203" s="5">
        <f>IF(OR($E203="",$G203&lt;&gt;"Ativo"),"",IF(COUNTIFS($E$4:$E203,$E203,$A$4:$A203,$A203,$G$4:$G203,"Ativo")=1,1,0))</f>
        <v>1</v>
      </c>
      <c r="BC203">
        <f>IF(OR($A203="",$G203&lt;&gt;"Ativo"),"",IF(COUNTIFS($A$4:$A203,$A203,$G$4:$G203,"Ativo")=1,1,0))</f>
        <v>0</v>
      </c>
    </row>
    <row r="204" spans="1:55" x14ac:dyDescent="0.3">
      <c r="A204" s="74">
        <v>7</v>
      </c>
      <c r="B204" s="39">
        <v>46035</v>
      </c>
      <c r="C204" s="74">
        <v>1</v>
      </c>
      <c r="D204" s="41" t="s">
        <v>418</v>
      </c>
      <c r="E204" s="25" t="s">
        <v>359</v>
      </c>
      <c r="F204" s="42">
        <v>2.02</v>
      </c>
      <c r="G204" s="75" t="s">
        <v>305</v>
      </c>
      <c r="H204" s="79"/>
      <c r="BA204" s="5" t="str">
        <f t="shared" si="3"/>
        <v>8974</v>
      </c>
      <c r="BB204" s="5">
        <f>IF(OR($E204="",$G204&lt;&gt;"Ativo"),"",IF(COUNTIFS($E$4:$E204,$E204,$A$4:$A204,$A204,$G$4:$G204,"Ativo")=1,1,0))</f>
        <v>1</v>
      </c>
      <c r="BC204">
        <f>IF(OR($A204="",$G204&lt;&gt;"Ativo"),"",IF(COUNTIFS($A$4:$A204,$A204,$G$4:$G204,"Ativo")=1,1,0))</f>
        <v>0</v>
      </c>
    </row>
    <row r="205" spans="1:55" x14ac:dyDescent="0.3">
      <c r="A205" s="74">
        <v>7</v>
      </c>
      <c r="B205" s="39">
        <v>46035</v>
      </c>
      <c r="C205" s="74">
        <v>1</v>
      </c>
      <c r="D205" s="41" t="s">
        <v>418</v>
      </c>
      <c r="E205" s="25" t="s">
        <v>135</v>
      </c>
      <c r="F205" s="42">
        <v>6.9</v>
      </c>
      <c r="G205" s="75" t="s">
        <v>305</v>
      </c>
      <c r="H205" s="79"/>
      <c r="BA205" s="5" t="str">
        <f t="shared" si="3"/>
        <v>8974</v>
      </c>
      <c r="BB205" s="5">
        <f>IF(OR($E205="",$G205&lt;&gt;"Ativo"),"",IF(COUNTIFS($E$4:$E205,$E205,$A$4:$A205,$A205,$G$4:$G205,"Ativo")=1,1,0))</f>
        <v>1</v>
      </c>
      <c r="BC205">
        <f>IF(OR($A205="",$G205&lt;&gt;"Ativo"),"",IF(COUNTIFS($A$4:$A205,$A205,$G$4:$G205,"Ativo")=1,1,0))</f>
        <v>0</v>
      </c>
    </row>
    <row r="206" spans="1:55" x14ac:dyDescent="0.3">
      <c r="A206" s="74">
        <v>7</v>
      </c>
      <c r="B206" s="39">
        <v>46035</v>
      </c>
      <c r="C206" s="74">
        <v>1</v>
      </c>
      <c r="D206" s="41" t="s">
        <v>418</v>
      </c>
      <c r="E206" s="25" t="s">
        <v>128</v>
      </c>
      <c r="F206" s="42">
        <v>161</v>
      </c>
      <c r="G206" s="75" t="s">
        <v>305</v>
      </c>
      <c r="H206" s="79"/>
      <c r="BA206" s="5" t="str">
        <f t="shared" si="3"/>
        <v>8974</v>
      </c>
      <c r="BB206" s="5">
        <f>IF(OR($E206="",$G206&lt;&gt;"Ativo"),"",IF(COUNTIFS($E$4:$E206,$E206,$A$4:$A206,$A206,$G$4:$G206,"Ativo")=1,1,0))</f>
        <v>1</v>
      </c>
      <c r="BC206">
        <f>IF(OR($A206="",$G206&lt;&gt;"Ativo"),"",IF(COUNTIFS($A$4:$A206,$A206,$G$4:$G206,"Ativo")=1,1,0))</f>
        <v>0</v>
      </c>
    </row>
    <row r="207" spans="1:55" x14ac:dyDescent="0.3">
      <c r="A207" s="74">
        <v>7</v>
      </c>
      <c r="B207" s="39">
        <v>46035</v>
      </c>
      <c r="C207" s="74">
        <v>1</v>
      </c>
      <c r="D207" s="41" t="s">
        <v>418</v>
      </c>
      <c r="E207" s="25" t="s">
        <v>122</v>
      </c>
      <c r="F207" s="42">
        <v>33</v>
      </c>
      <c r="G207" s="75" t="s">
        <v>305</v>
      </c>
      <c r="H207" s="79"/>
      <c r="BA207" s="5" t="str">
        <f t="shared" si="3"/>
        <v>8974</v>
      </c>
      <c r="BB207" s="5">
        <f>IF(OR($E207="",$G207&lt;&gt;"Ativo"),"",IF(COUNTIFS($E$4:$E207,$E207,$A$4:$A207,$A207,$G$4:$G207,"Ativo")=1,1,0))</f>
        <v>1</v>
      </c>
      <c r="BC207">
        <f>IF(OR($A207="",$G207&lt;&gt;"Ativo"),"",IF(COUNTIFS($A$4:$A207,$A207,$G$4:$G207,"Ativo")=1,1,0))</f>
        <v>0</v>
      </c>
    </row>
    <row r="208" spans="1:55" x14ac:dyDescent="0.3">
      <c r="A208" s="74">
        <v>7</v>
      </c>
      <c r="B208" s="39">
        <v>46035</v>
      </c>
      <c r="C208" s="74">
        <v>1</v>
      </c>
      <c r="D208" s="41" t="s">
        <v>418</v>
      </c>
      <c r="E208" s="25" t="s">
        <v>144</v>
      </c>
      <c r="F208" s="42">
        <v>75</v>
      </c>
      <c r="G208" s="75" t="s">
        <v>305</v>
      </c>
      <c r="H208" s="79"/>
      <c r="BA208" s="5" t="str">
        <f t="shared" si="3"/>
        <v>8974</v>
      </c>
      <c r="BB208" s="5">
        <f>IF(OR($E208="",$G208&lt;&gt;"Ativo"),"",IF(COUNTIFS($E$4:$E208,$E208,$A$4:$A208,$A208,$G$4:$G208,"Ativo")=1,1,0))</f>
        <v>1</v>
      </c>
      <c r="BC208">
        <f>IF(OR($A208="",$G208&lt;&gt;"Ativo"),"",IF(COUNTIFS($A$4:$A208,$A208,$G$4:$G208,"Ativo")=1,1,0))</f>
        <v>0</v>
      </c>
    </row>
    <row r="209" spans="1:55" x14ac:dyDescent="0.3">
      <c r="A209" s="74">
        <v>7</v>
      </c>
      <c r="B209" s="39">
        <v>46035</v>
      </c>
      <c r="C209" s="74">
        <v>1</v>
      </c>
      <c r="D209" s="41" t="s">
        <v>418</v>
      </c>
      <c r="E209" s="25" t="s">
        <v>360</v>
      </c>
      <c r="F209" s="42">
        <v>143</v>
      </c>
      <c r="G209" s="75" t="s">
        <v>305</v>
      </c>
      <c r="H209" s="79"/>
      <c r="BA209" s="5" t="str">
        <f t="shared" si="3"/>
        <v>8974</v>
      </c>
      <c r="BB209" s="5">
        <f>IF(OR($E209="",$G209&lt;&gt;"Ativo"),"",IF(COUNTIFS($E$4:$E209,$E209,$A$4:$A209,$A209,$G$4:$G209,"Ativo")=1,1,0))</f>
        <v>1</v>
      </c>
      <c r="BC209">
        <f>IF(OR($A209="",$G209&lt;&gt;"Ativo"),"",IF(COUNTIFS($A$4:$A209,$A209,$G$4:$G209,"Ativo")=1,1,0))</f>
        <v>0</v>
      </c>
    </row>
    <row r="210" spans="1:55" x14ac:dyDescent="0.3">
      <c r="A210" s="74">
        <v>7</v>
      </c>
      <c r="B210" s="39">
        <v>46035</v>
      </c>
      <c r="C210" s="74">
        <v>1</v>
      </c>
      <c r="D210" s="41" t="s">
        <v>418</v>
      </c>
      <c r="E210" s="25" t="s">
        <v>132</v>
      </c>
      <c r="F210" s="42">
        <v>108</v>
      </c>
      <c r="G210" s="75" t="s">
        <v>305</v>
      </c>
      <c r="H210" s="79"/>
      <c r="BA210" s="5" t="str">
        <f t="shared" si="3"/>
        <v>8974</v>
      </c>
      <c r="BB210" s="5">
        <f>IF(OR($E210="",$G210&lt;&gt;"Ativo"),"",IF(COUNTIFS($E$4:$E210,$E210,$A$4:$A210,$A210,$G$4:$G210,"Ativo")=1,1,0))</f>
        <v>1</v>
      </c>
      <c r="BC210">
        <f>IF(OR($A210="",$G210&lt;&gt;"Ativo"),"",IF(COUNTIFS($A$4:$A210,$A210,$G$4:$G210,"Ativo")=1,1,0))</f>
        <v>0</v>
      </c>
    </row>
    <row r="211" spans="1:55" x14ac:dyDescent="0.3">
      <c r="A211" s="74">
        <v>7</v>
      </c>
      <c r="B211" s="39">
        <v>46035</v>
      </c>
      <c r="C211" s="74">
        <v>1</v>
      </c>
      <c r="D211" s="41" t="s">
        <v>418</v>
      </c>
      <c r="E211" s="25" t="s">
        <v>133</v>
      </c>
      <c r="F211" s="42">
        <v>77</v>
      </c>
      <c r="G211" s="75" t="s">
        <v>305</v>
      </c>
      <c r="H211" s="79"/>
      <c r="BA211" s="5" t="str">
        <f t="shared" si="3"/>
        <v>8974</v>
      </c>
      <c r="BB211" s="5">
        <f>IF(OR($E211="",$G211&lt;&gt;"Ativo"),"",IF(COUNTIFS($E$4:$E211,$E211,$A$4:$A211,$A211,$G$4:$G211,"Ativo")=1,1,0))</f>
        <v>1</v>
      </c>
      <c r="BC211">
        <f>IF(OR($A211="",$G211&lt;&gt;"Ativo"),"",IF(COUNTIFS($A$4:$A211,$A211,$G$4:$G211,"Ativo")=1,1,0))</f>
        <v>0</v>
      </c>
    </row>
    <row r="212" spans="1:55" x14ac:dyDescent="0.3">
      <c r="A212" s="74">
        <v>7</v>
      </c>
      <c r="B212" s="39">
        <v>46035</v>
      </c>
      <c r="C212" s="74">
        <v>1</v>
      </c>
      <c r="D212" s="41" t="s">
        <v>418</v>
      </c>
      <c r="E212" s="25" t="s">
        <v>361</v>
      </c>
      <c r="F212" s="42">
        <v>163</v>
      </c>
      <c r="G212" s="75" t="s">
        <v>305</v>
      </c>
      <c r="H212" s="79"/>
      <c r="BA212" s="5" t="str">
        <f t="shared" si="3"/>
        <v>8974</v>
      </c>
      <c r="BB212" s="5">
        <f>IF(OR($E212="",$G212&lt;&gt;"Ativo"),"",IF(COUNTIFS($E$4:$E212,$E212,$A$4:$A212,$A212,$G$4:$G212,"Ativo")=1,1,0))</f>
        <v>1</v>
      </c>
      <c r="BC212">
        <f>IF(OR($A212="",$G212&lt;&gt;"Ativo"),"",IF(COUNTIFS($A$4:$A212,$A212,$G$4:$G212,"Ativo")=1,1,0))</f>
        <v>0</v>
      </c>
    </row>
    <row r="213" spans="1:55" x14ac:dyDescent="0.3">
      <c r="A213" s="74">
        <v>7</v>
      </c>
      <c r="B213" s="39">
        <v>46035</v>
      </c>
      <c r="C213" s="74">
        <v>1</v>
      </c>
      <c r="D213" s="41" t="s">
        <v>418</v>
      </c>
      <c r="E213" s="25" t="s">
        <v>362</v>
      </c>
      <c r="F213" s="42">
        <v>60</v>
      </c>
      <c r="G213" s="75" t="s">
        <v>305</v>
      </c>
      <c r="H213" s="79"/>
      <c r="BA213" s="5" t="str">
        <f t="shared" si="3"/>
        <v>8974</v>
      </c>
      <c r="BB213" s="5">
        <f>IF(OR($E213="",$G213&lt;&gt;"Ativo"),"",IF(COUNTIFS($E$4:$E213,$E213,$A$4:$A213,$A213,$G$4:$G213,"Ativo")=1,1,0))</f>
        <v>1</v>
      </c>
      <c r="BC213">
        <f>IF(OR($A213="",$G213&lt;&gt;"Ativo"),"",IF(COUNTIFS($A$4:$A213,$A213,$G$4:$G213,"Ativo")=1,1,0))</f>
        <v>0</v>
      </c>
    </row>
    <row r="214" spans="1:55" x14ac:dyDescent="0.3">
      <c r="A214" s="74">
        <v>7</v>
      </c>
      <c r="B214" s="39">
        <v>46035</v>
      </c>
      <c r="C214" s="74">
        <v>1</v>
      </c>
      <c r="D214" s="41" t="s">
        <v>418</v>
      </c>
      <c r="E214" s="25" t="s">
        <v>129</v>
      </c>
      <c r="F214" s="42">
        <v>47</v>
      </c>
      <c r="G214" s="75" t="s">
        <v>305</v>
      </c>
      <c r="H214" s="79"/>
      <c r="BA214" s="5" t="str">
        <f t="shared" si="3"/>
        <v>8974</v>
      </c>
      <c r="BB214" s="5">
        <f>IF(OR($E214="",$G214&lt;&gt;"Ativo"),"",IF(COUNTIFS($E$4:$E214,$E214,$A$4:$A214,$A214,$G$4:$G214,"Ativo")=1,1,0))</f>
        <v>1</v>
      </c>
      <c r="BC214">
        <f>IF(OR($A214="",$G214&lt;&gt;"Ativo"),"",IF(COUNTIFS($A$4:$A214,$A214,$G$4:$G214,"Ativo")=1,1,0))</f>
        <v>0</v>
      </c>
    </row>
    <row r="215" spans="1:55" x14ac:dyDescent="0.3">
      <c r="A215" s="74">
        <v>7</v>
      </c>
      <c r="B215" s="39">
        <v>46035</v>
      </c>
      <c r="C215" s="74">
        <v>1</v>
      </c>
      <c r="D215" s="41" t="s">
        <v>418</v>
      </c>
      <c r="E215" s="25" t="s">
        <v>131</v>
      </c>
      <c r="F215" s="42">
        <v>30</v>
      </c>
      <c r="G215" s="75" t="s">
        <v>305</v>
      </c>
      <c r="H215" s="79"/>
      <c r="BA215" s="5" t="str">
        <f t="shared" si="3"/>
        <v>8974</v>
      </c>
      <c r="BB215" s="5">
        <f>IF(OR($E215="",$G215&lt;&gt;"Ativo"),"",IF(COUNTIFS($E$4:$E215,$E215,$A$4:$A215,$A215,$G$4:$G215,"Ativo")=1,1,0))</f>
        <v>1</v>
      </c>
      <c r="BC215">
        <f>IF(OR($A215="",$G215&lt;&gt;"Ativo"),"",IF(COUNTIFS($A$4:$A215,$A215,$G$4:$G215,"Ativo")=1,1,0))</f>
        <v>0</v>
      </c>
    </row>
    <row r="216" spans="1:55" x14ac:dyDescent="0.3">
      <c r="A216" s="74">
        <v>7</v>
      </c>
      <c r="B216" s="39">
        <v>46035</v>
      </c>
      <c r="C216" s="74">
        <v>1</v>
      </c>
      <c r="D216" s="41" t="s">
        <v>418</v>
      </c>
      <c r="E216" s="25" t="s">
        <v>363</v>
      </c>
      <c r="F216" s="42">
        <v>1.05</v>
      </c>
      <c r="G216" s="75" t="s">
        <v>305</v>
      </c>
      <c r="H216" s="79"/>
      <c r="BA216" s="5" t="str">
        <f t="shared" si="3"/>
        <v>8974</v>
      </c>
      <c r="BB216" s="5">
        <f>IF(OR($E216="",$G216&lt;&gt;"Ativo"),"",IF(COUNTIFS($E$4:$E216,$E216,$A$4:$A216,$A216,$G$4:$G216,"Ativo")=1,1,0))</f>
        <v>1</v>
      </c>
      <c r="BC216">
        <f>IF(OR($A216="",$G216&lt;&gt;"Ativo"),"",IF(COUNTIFS($A$4:$A216,$A216,$G$4:$G216,"Ativo")=1,1,0))</f>
        <v>0</v>
      </c>
    </row>
    <row r="217" spans="1:55" x14ac:dyDescent="0.3">
      <c r="A217" s="74">
        <v>7</v>
      </c>
      <c r="B217" s="39">
        <v>46035</v>
      </c>
      <c r="C217" s="74">
        <v>1</v>
      </c>
      <c r="D217" s="41" t="s">
        <v>418</v>
      </c>
      <c r="E217" s="25" t="s">
        <v>365</v>
      </c>
      <c r="F217" s="42">
        <v>36.299999999999997</v>
      </c>
      <c r="G217" s="75" t="s">
        <v>305</v>
      </c>
      <c r="H217" s="79"/>
      <c r="BA217" s="5" t="str">
        <f t="shared" si="3"/>
        <v>8974</v>
      </c>
      <c r="BB217" s="5">
        <f>IF(OR($E217="",$G217&lt;&gt;"Ativo"),"",IF(COUNTIFS($E$4:$E217,$E217,$A$4:$A217,$A217,$G$4:$G217,"Ativo")=1,1,0))</f>
        <v>1</v>
      </c>
      <c r="BC217">
        <f>IF(OR($A217="",$G217&lt;&gt;"Ativo"),"",IF(COUNTIFS($A$4:$A217,$A217,$G$4:$G217,"Ativo")=1,1,0))</f>
        <v>0</v>
      </c>
    </row>
    <row r="218" spans="1:55" x14ac:dyDescent="0.3">
      <c r="A218" s="74">
        <v>7</v>
      </c>
      <c r="B218" s="39">
        <v>46035</v>
      </c>
      <c r="C218" s="74">
        <v>1</v>
      </c>
      <c r="D218" s="41" t="s">
        <v>418</v>
      </c>
      <c r="E218" s="25" t="s">
        <v>140</v>
      </c>
      <c r="F218" s="42">
        <v>142</v>
      </c>
      <c r="G218" s="75" t="s">
        <v>305</v>
      </c>
      <c r="H218" s="79"/>
      <c r="BA218" s="5" t="str">
        <f t="shared" si="3"/>
        <v>8974</v>
      </c>
      <c r="BB218" s="5">
        <f>IF(OR($E218="",$G218&lt;&gt;"Ativo"),"",IF(COUNTIFS($E$4:$E218,$E218,$A$4:$A218,$A218,$G$4:$G218,"Ativo")=1,1,0))</f>
        <v>1</v>
      </c>
      <c r="BC218">
        <f>IF(OR($A218="",$G218&lt;&gt;"Ativo"),"",IF(COUNTIFS($A$4:$A218,$A218,$G$4:$G218,"Ativo")=1,1,0))</f>
        <v>0</v>
      </c>
    </row>
    <row r="219" spans="1:55" x14ac:dyDescent="0.3">
      <c r="A219" s="74">
        <v>7</v>
      </c>
      <c r="B219" s="39">
        <v>46035</v>
      </c>
      <c r="C219" s="74">
        <v>1</v>
      </c>
      <c r="D219" s="41" t="s">
        <v>418</v>
      </c>
      <c r="E219" s="25" t="s">
        <v>142</v>
      </c>
      <c r="F219" s="42">
        <v>3.6</v>
      </c>
      <c r="G219" s="75" t="s">
        <v>305</v>
      </c>
      <c r="H219" s="79"/>
      <c r="BA219" s="5" t="str">
        <f t="shared" si="3"/>
        <v>8974</v>
      </c>
      <c r="BB219" s="5">
        <f>IF(OR($E219="",$G219&lt;&gt;"Ativo"),"",IF(COUNTIFS($E$4:$E219,$E219,$A$4:$A219,$A219,$G$4:$G219,"Ativo")=1,1,0))</f>
        <v>1</v>
      </c>
      <c r="BC219">
        <f>IF(OR($A219="",$G219&lt;&gt;"Ativo"),"",IF(COUNTIFS($A$4:$A219,$A219,$G$4:$G219,"Ativo")=1,1,0))</f>
        <v>0</v>
      </c>
    </row>
    <row r="220" spans="1:55" x14ac:dyDescent="0.3">
      <c r="A220" s="74">
        <v>7</v>
      </c>
      <c r="B220" s="39">
        <v>46035</v>
      </c>
      <c r="C220" s="74">
        <v>1</v>
      </c>
      <c r="D220" s="41" t="s">
        <v>418</v>
      </c>
      <c r="E220" s="25" t="s">
        <v>143</v>
      </c>
      <c r="F220" s="42">
        <v>118</v>
      </c>
      <c r="G220" s="75" t="s">
        <v>305</v>
      </c>
      <c r="H220" s="79"/>
      <c r="BA220" s="5" t="str">
        <f t="shared" si="3"/>
        <v>8974</v>
      </c>
      <c r="BB220" s="5">
        <f>IF(OR($E220="",$G220&lt;&gt;"Ativo"),"",IF(COUNTIFS($E$4:$E220,$E220,$A$4:$A220,$A220,$G$4:$G220,"Ativo")=1,1,0))</f>
        <v>1</v>
      </c>
      <c r="BC220">
        <f>IF(OR($A220="",$G220&lt;&gt;"Ativo"),"",IF(COUNTIFS($A$4:$A220,$A220,$G$4:$G220,"Ativo")=1,1,0))</f>
        <v>0</v>
      </c>
    </row>
    <row r="221" spans="1:55" x14ac:dyDescent="0.3">
      <c r="A221" s="74">
        <v>8</v>
      </c>
      <c r="B221" s="39">
        <v>46036</v>
      </c>
      <c r="C221" s="74">
        <v>1</v>
      </c>
      <c r="D221" s="41" t="s">
        <v>418</v>
      </c>
      <c r="E221" s="25" t="s">
        <v>351</v>
      </c>
      <c r="F221" s="42">
        <v>4.5999999999999996</v>
      </c>
      <c r="G221" s="75" t="s">
        <v>305</v>
      </c>
      <c r="H221" s="79"/>
      <c r="BA221" s="5" t="str">
        <f t="shared" si="3"/>
        <v>8974</v>
      </c>
      <c r="BB221" s="5">
        <f>IF(OR($E221="",$G221&lt;&gt;"Ativo"),"",IF(COUNTIFS($E$4:$E221,$E221,$A$4:$A221,$A221,$G$4:$G221,"Ativo")=1,1,0))</f>
        <v>1</v>
      </c>
      <c r="BC221">
        <f>IF(OR($A221="",$G221&lt;&gt;"Ativo"),"",IF(COUNTIFS($A$4:$A221,$A221,$G$4:$G221,"Ativo")=1,1,0))</f>
        <v>1</v>
      </c>
    </row>
    <row r="222" spans="1:55" x14ac:dyDescent="0.3">
      <c r="A222" s="74">
        <v>8</v>
      </c>
      <c r="B222" s="39">
        <v>46036</v>
      </c>
      <c r="C222" s="74">
        <v>1</v>
      </c>
      <c r="D222" s="41" t="s">
        <v>418</v>
      </c>
      <c r="E222" s="25" t="s">
        <v>125</v>
      </c>
      <c r="F222" s="42">
        <v>4.8</v>
      </c>
      <c r="G222" s="75" t="s">
        <v>305</v>
      </c>
      <c r="H222" s="79"/>
      <c r="BA222" s="5" t="str">
        <f t="shared" si="3"/>
        <v>8974</v>
      </c>
      <c r="BB222" s="5">
        <f>IF(OR($E222="",$G222&lt;&gt;"Ativo"),"",IF(COUNTIFS($E$4:$E222,$E222,$A$4:$A222,$A222,$G$4:$G222,"Ativo")=1,1,0))</f>
        <v>1</v>
      </c>
      <c r="BC222">
        <f>IF(OR($A222="",$G222&lt;&gt;"Ativo"),"",IF(COUNTIFS($A$4:$A222,$A222,$G$4:$G222,"Ativo")=1,1,0))</f>
        <v>0</v>
      </c>
    </row>
    <row r="223" spans="1:55" x14ac:dyDescent="0.3">
      <c r="A223" s="74">
        <v>8</v>
      </c>
      <c r="B223" s="39">
        <v>46036</v>
      </c>
      <c r="C223" s="74">
        <v>1</v>
      </c>
      <c r="D223" s="41" t="s">
        <v>418</v>
      </c>
      <c r="E223" s="25" t="s">
        <v>137</v>
      </c>
      <c r="F223" s="42">
        <v>4.03</v>
      </c>
      <c r="G223" s="75" t="s">
        <v>305</v>
      </c>
      <c r="H223" s="79"/>
      <c r="BA223" s="5" t="str">
        <f t="shared" si="3"/>
        <v>8974</v>
      </c>
      <c r="BB223" s="5">
        <f>IF(OR($E223="",$G223&lt;&gt;"Ativo"),"",IF(COUNTIFS($E$4:$E223,$E223,$A$4:$A223,$A223,$G$4:$G223,"Ativo")=1,1,0))</f>
        <v>1</v>
      </c>
      <c r="BC223">
        <f>IF(OR($A223="",$G223&lt;&gt;"Ativo"),"",IF(COUNTIFS($A$4:$A223,$A223,$G$4:$G223,"Ativo")=1,1,0))</f>
        <v>0</v>
      </c>
    </row>
    <row r="224" spans="1:55" x14ac:dyDescent="0.3">
      <c r="A224" s="74">
        <v>8</v>
      </c>
      <c r="B224" s="39">
        <v>46036</v>
      </c>
      <c r="C224" s="74">
        <v>1</v>
      </c>
      <c r="D224" s="41" t="s">
        <v>418</v>
      </c>
      <c r="E224" s="25" t="s">
        <v>353</v>
      </c>
      <c r="F224" s="42">
        <v>0.315</v>
      </c>
      <c r="G224" s="75" t="s">
        <v>305</v>
      </c>
      <c r="H224" s="79"/>
      <c r="BA224" s="5" t="str">
        <f t="shared" si="3"/>
        <v>8974</v>
      </c>
      <c r="BB224" s="5">
        <f>IF(OR($E224="",$G224&lt;&gt;"Ativo"),"",IF(COUNTIFS($E$4:$E224,$E224,$A$4:$A224,$A224,$G$4:$G224,"Ativo")=1,1,0))</f>
        <v>1</v>
      </c>
      <c r="BC224">
        <f>IF(OR($A224="",$G224&lt;&gt;"Ativo"),"",IF(COUNTIFS($A$4:$A224,$A224,$G$4:$G224,"Ativo")=1,1,0))</f>
        <v>0</v>
      </c>
    </row>
    <row r="225" spans="1:55" x14ac:dyDescent="0.3">
      <c r="A225" s="74">
        <v>8</v>
      </c>
      <c r="B225" s="39">
        <v>46036</v>
      </c>
      <c r="C225" s="74">
        <v>1</v>
      </c>
      <c r="D225" s="41" t="s">
        <v>418</v>
      </c>
      <c r="E225" s="25" t="s">
        <v>134</v>
      </c>
      <c r="F225" s="42">
        <v>1.17</v>
      </c>
      <c r="G225" s="75" t="s">
        <v>305</v>
      </c>
      <c r="H225" s="79"/>
      <c r="BA225" s="5" t="str">
        <f t="shared" si="3"/>
        <v>8974</v>
      </c>
      <c r="BB225" s="5">
        <f>IF(OR($E225="",$G225&lt;&gt;"Ativo"),"",IF(COUNTIFS($E$4:$E225,$E225,$A$4:$A225,$A225,$G$4:$G225,"Ativo")=1,1,0))</f>
        <v>1</v>
      </c>
      <c r="BC225">
        <f>IF(OR($A225="",$G225&lt;&gt;"Ativo"),"",IF(COUNTIFS($A$4:$A225,$A225,$G$4:$G225,"Ativo")=1,1,0))</f>
        <v>0</v>
      </c>
    </row>
    <row r="226" spans="1:55" x14ac:dyDescent="0.3">
      <c r="A226" s="74">
        <v>8</v>
      </c>
      <c r="B226" s="39">
        <v>46036</v>
      </c>
      <c r="C226" s="74">
        <v>1</v>
      </c>
      <c r="D226" s="41" t="s">
        <v>418</v>
      </c>
      <c r="E226" s="25" t="s">
        <v>138</v>
      </c>
      <c r="F226" s="42">
        <v>8.6999999999999993</v>
      </c>
      <c r="G226" s="75" t="s">
        <v>305</v>
      </c>
      <c r="H226" s="79"/>
      <c r="BA226" s="5" t="str">
        <f t="shared" si="3"/>
        <v>8974</v>
      </c>
      <c r="BB226" s="5">
        <f>IF(OR($E226="",$G226&lt;&gt;"Ativo"),"",IF(COUNTIFS($E$4:$E226,$E226,$A$4:$A226,$A226,$G$4:$G226,"Ativo")=1,1,0))</f>
        <v>1</v>
      </c>
      <c r="BC226">
        <f>IF(OR($A226="",$G226&lt;&gt;"Ativo"),"",IF(COUNTIFS($A$4:$A226,$A226,$G$4:$G226,"Ativo")=1,1,0))</f>
        <v>0</v>
      </c>
    </row>
    <row r="227" spans="1:55" x14ac:dyDescent="0.3">
      <c r="A227" s="74">
        <v>8</v>
      </c>
      <c r="B227" s="39">
        <v>46036</v>
      </c>
      <c r="C227" s="74">
        <v>1</v>
      </c>
      <c r="D227" s="41" t="s">
        <v>418</v>
      </c>
      <c r="E227" s="25" t="s">
        <v>354</v>
      </c>
      <c r="F227" s="42">
        <v>323</v>
      </c>
      <c r="G227" s="75" t="s">
        <v>305</v>
      </c>
      <c r="H227" s="79"/>
      <c r="BA227" s="5" t="str">
        <f t="shared" si="3"/>
        <v>8974</v>
      </c>
      <c r="BB227" s="5">
        <f>IF(OR($E227="",$G227&lt;&gt;"Ativo"),"",IF(COUNTIFS($E$4:$E227,$E227,$A$4:$A227,$A227,$G$4:$G227,"Ativo")=1,1,0))</f>
        <v>1</v>
      </c>
      <c r="BC227">
        <f>IF(OR($A227="",$G227&lt;&gt;"Ativo"),"",IF(COUNTIFS($A$4:$A227,$A227,$G$4:$G227,"Ativo")=1,1,0))</f>
        <v>0</v>
      </c>
    </row>
    <row r="228" spans="1:55" x14ac:dyDescent="0.3">
      <c r="A228" s="74">
        <v>8</v>
      </c>
      <c r="B228" s="39">
        <v>46036</v>
      </c>
      <c r="C228" s="74">
        <v>1</v>
      </c>
      <c r="D228" s="41" t="s">
        <v>418</v>
      </c>
      <c r="E228" s="25" t="s">
        <v>126</v>
      </c>
      <c r="F228" s="42">
        <v>238</v>
      </c>
      <c r="G228" s="75" t="s">
        <v>305</v>
      </c>
      <c r="H228" s="79"/>
      <c r="BA228" s="5" t="str">
        <f t="shared" si="3"/>
        <v>8974</v>
      </c>
      <c r="BB228" s="5">
        <f>IF(OR($E228="",$G228&lt;&gt;"Ativo"),"",IF(COUNTIFS($E$4:$E228,$E228,$A$4:$A228,$A228,$G$4:$G228,"Ativo")=1,1,0))</f>
        <v>1</v>
      </c>
      <c r="BC228">
        <f>IF(OR($A228="",$G228&lt;&gt;"Ativo"),"",IF(COUNTIFS($A$4:$A228,$A228,$G$4:$G228,"Ativo")=1,1,0))</f>
        <v>0</v>
      </c>
    </row>
    <row r="229" spans="1:55" x14ac:dyDescent="0.3">
      <c r="A229" s="74">
        <v>8</v>
      </c>
      <c r="B229" s="39">
        <v>46036</v>
      </c>
      <c r="C229" s="74">
        <v>1</v>
      </c>
      <c r="D229" s="41" t="s">
        <v>418</v>
      </c>
      <c r="E229" s="25" t="s">
        <v>127</v>
      </c>
      <c r="F229" s="42">
        <v>80</v>
      </c>
      <c r="G229" s="75" t="s">
        <v>305</v>
      </c>
      <c r="H229" s="79"/>
      <c r="BA229" s="5" t="str">
        <f t="shared" si="3"/>
        <v>8974</v>
      </c>
      <c r="BB229" s="5">
        <f>IF(OR($E229="",$G229&lt;&gt;"Ativo"),"",IF(COUNTIFS($E$4:$E229,$E229,$A$4:$A229,$A229,$G$4:$G229,"Ativo")=1,1,0))</f>
        <v>1</v>
      </c>
      <c r="BC229">
        <f>IF(OR($A229="",$G229&lt;&gt;"Ativo"),"",IF(COUNTIFS($A$4:$A229,$A229,$G$4:$G229,"Ativo")=1,1,0))</f>
        <v>0</v>
      </c>
    </row>
    <row r="230" spans="1:55" x14ac:dyDescent="0.3">
      <c r="A230" s="74">
        <v>8</v>
      </c>
      <c r="B230" s="39">
        <v>46036</v>
      </c>
      <c r="C230" s="74">
        <v>1</v>
      </c>
      <c r="D230" s="41" t="s">
        <v>418</v>
      </c>
      <c r="E230" s="25" t="s">
        <v>124</v>
      </c>
      <c r="F230" s="42">
        <v>2.59</v>
      </c>
      <c r="G230" s="75" t="s">
        <v>305</v>
      </c>
      <c r="H230" s="79"/>
      <c r="BA230" s="5" t="str">
        <f t="shared" si="3"/>
        <v>8974</v>
      </c>
      <c r="BB230" s="5">
        <f>IF(OR($E230="",$G230&lt;&gt;"Ativo"),"",IF(COUNTIFS($E$4:$E230,$E230,$A$4:$A230,$A230,$G$4:$G230,"Ativo")=1,1,0))</f>
        <v>1</v>
      </c>
      <c r="BC230">
        <f>IF(OR($A230="",$G230&lt;&gt;"Ativo"),"",IF(COUNTIFS($A$4:$A230,$A230,$G$4:$G230,"Ativo")=1,1,0))</f>
        <v>0</v>
      </c>
    </row>
    <row r="231" spans="1:55" x14ac:dyDescent="0.3">
      <c r="A231" s="74">
        <v>8</v>
      </c>
      <c r="B231" s="39">
        <v>46036</v>
      </c>
      <c r="C231" s="74">
        <v>1</v>
      </c>
      <c r="D231" s="41" t="s">
        <v>418</v>
      </c>
      <c r="E231" s="25" t="s">
        <v>356</v>
      </c>
      <c r="F231" s="42">
        <v>229</v>
      </c>
      <c r="G231" s="75" t="s">
        <v>305</v>
      </c>
      <c r="H231" s="79"/>
      <c r="BA231" s="5" t="str">
        <f t="shared" si="3"/>
        <v>8974</v>
      </c>
      <c r="BB231" s="5">
        <f>IF(OR($E231="",$G231&lt;&gt;"Ativo"),"",IF(COUNTIFS($E$4:$E231,$E231,$A$4:$A231,$A231,$G$4:$G231,"Ativo")=1,1,0))</f>
        <v>1</v>
      </c>
      <c r="BC231">
        <f>IF(OR($A231="",$G231&lt;&gt;"Ativo"),"",IF(COUNTIFS($A$4:$A231,$A231,$G$4:$G231,"Ativo")=1,1,0))</f>
        <v>0</v>
      </c>
    </row>
    <row r="232" spans="1:55" x14ac:dyDescent="0.3">
      <c r="A232" s="74">
        <v>8</v>
      </c>
      <c r="B232" s="39">
        <v>46036</v>
      </c>
      <c r="C232" s="74">
        <v>1</v>
      </c>
      <c r="D232" s="41" t="s">
        <v>418</v>
      </c>
      <c r="E232" s="25" t="s">
        <v>139</v>
      </c>
      <c r="F232" s="42">
        <v>3.6</v>
      </c>
      <c r="G232" s="75" t="s">
        <v>305</v>
      </c>
      <c r="H232" s="79"/>
      <c r="BA232" s="5" t="str">
        <f t="shared" si="3"/>
        <v>8974</v>
      </c>
      <c r="BB232" s="5">
        <f>IF(OR($E232="",$G232&lt;&gt;"Ativo"),"",IF(COUNTIFS($E$4:$E232,$E232,$A$4:$A232,$A232,$G$4:$G232,"Ativo")=1,1,0))</f>
        <v>1</v>
      </c>
      <c r="BC232">
        <f>IF(OR($A232="",$G232&lt;&gt;"Ativo"),"",IF(COUNTIFS($A$4:$A232,$A232,$G$4:$G232,"Ativo")=1,1,0))</f>
        <v>0</v>
      </c>
    </row>
    <row r="233" spans="1:55" x14ac:dyDescent="0.3">
      <c r="A233" s="74">
        <v>8</v>
      </c>
      <c r="B233" s="39">
        <v>46036</v>
      </c>
      <c r="C233" s="74">
        <v>1</v>
      </c>
      <c r="D233" s="41" t="s">
        <v>418</v>
      </c>
      <c r="E233" s="25" t="s">
        <v>118</v>
      </c>
      <c r="F233" s="42">
        <v>86</v>
      </c>
      <c r="G233" s="75" t="s">
        <v>305</v>
      </c>
      <c r="H233" s="79"/>
      <c r="BA233" s="5" t="str">
        <f t="shared" si="3"/>
        <v>8974</v>
      </c>
      <c r="BB233" s="5">
        <f>IF(OR($E233="",$G233&lt;&gt;"Ativo"),"",IF(COUNTIFS($E$4:$E233,$E233,$A$4:$A233,$A233,$G$4:$G233,"Ativo")=1,1,0))</f>
        <v>1</v>
      </c>
      <c r="BC233">
        <f>IF(OR($A233="",$G233&lt;&gt;"Ativo"),"",IF(COUNTIFS($A$4:$A233,$A233,$G$4:$G233,"Ativo")=1,1,0))</f>
        <v>0</v>
      </c>
    </row>
    <row r="234" spans="1:55" x14ac:dyDescent="0.3">
      <c r="A234" s="74">
        <v>8</v>
      </c>
      <c r="B234" s="39">
        <v>46036</v>
      </c>
      <c r="C234" s="74">
        <v>1</v>
      </c>
      <c r="D234" s="41" t="s">
        <v>418</v>
      </c>
      <c r="E234" s="25" t="s">
        <v>357</v>
      </c>
      <c r="F234" s="42">
        <v>5.36</v>
      </c>
      <c r="G234" s="75" t="s">
        <v>305</v>
      </c>
      <c r="H234" s="79"/>
      <c r="BA234" s="5" t="str">
        <f t="shared" si="3"/>
        <v>8974</v>
      </c>
      <c r="BB234" s="5">
        <f>IF(OR($E234="",$G234&lt;&gt;"Ativo"),"",IF(COUNTIFS($E$4:$E234,$E234,$A$4:$A234,$A234,$G$4:$G234,"Ativo")=1,1,0))</f>
        <v>1</v>
      </c>
      <c r="BC234">
        <f>IF(OR($A234="",$G234&lt;&gt;"Ativo"),"",IF(COUNTIFS($A$4:$A234,$A234,$G$4:$G234,"Ativo")=1,1,0))</f>
        <v>0</v>
      </c>
    </row>
    <row r="235" spans="1:55" x14ac:dyDescent="0.3">
      <c r="A235" s="74">
        <v>8</v>
      </c>
      <c r="B235" s="39">
        <v>46036</v>
      </c>
      <c r="C235" s="74">
        <v>1</v>
      </c>
      <c r="D235" s="41" t="s">
        <v>418</v>
      </c>
      <c r="E235" s="25" t="s">
        <v>359</v>
      </c>
      <c r="F235" s="42">
        <v>1.98</v>
      </c>
      <c r="G235" s="75" t="s">
        <v>305</v>
      </c>
      <c r="H235" s="79"/>
      <c r="BA235" s="5" t="str">
        <f t="shared" si="3"/>
        <v>8974</v>
      </c>
      <c r="BB235" s="5">
        <f>IF(OR($E235="",$G235&lt;&gt;"Ativo"),"",IF(COUNTIFS($E$4:$E235,$E235,$A$4:$A235,$A235,$G$4:$G235,"Ativo")=1,1,0))</f>
        <v>1</v>
      </c>
      <c r="BC235">
        <f>IF(OR($A235="",$G235&lt;&gt;"Ativo"),"",IF(COUNTIFS($A$4:$A235,$A235,$G$4:$G235,"Ativo")=1,1,0))</f>
        <v>0</v>
      </c>
    </row>
    <row r="236" spans="1:55" x14ac:dyDescent="0.3">
      <c r="A236" s="74">
        <v>8</v>
      </c>
      <c r="B236" s="39">
        <v>46036</v>
      </c>
      <c r="C236" s="74">
        <v>1</v>
      </c>
      <c r="D236" s="41" t="s">
        <v>418</v>
      </c>
      <c r="E236" s="25" t="s">
        <v>135</v>
      </c>
      <c r="F236" s="42">
        <v>7</v>
      </c>
      <c r="G236" s="75" t="s">
        <v>305</v>
      </c>
      <c r="H236" s="79"/>
      <c r="BA236" s="5" t="str">
        <f t="shared" si="3"/>
        <v>8974</v>
      </c>
      <c r="BB236" s="5">
        <f>IF(OR($E236="",$G236&lt;&gt;"Ativo"),"",IF(COUNTIFS($E$4:$E236,$E236,$A$4:$A236,$A236,$G$4:$G236,"Ativo")=1,1,0))</f>
        <v>1</v>
      </c>
      <c r="BC236">
        <f>IF(OR($A236="",$G236&lt;&gt;"Ativo"),"",IF(COUNTIFS($A$4:$A236,$A236,$G$4:$G236,"Ativo")=1,1,0))</f>
        <v>0</v>
      </c>
    </row>
    <row r="237" spans="1:55" x14ac:dyDescent="0.3">
      <c r="A237" s="74">
        <v>8</v>
      </c>
      <c r="B237" s="39">
        <v>46036</v>
      </c>
      <c r="C237" s="74">
        <v>1</v>
      </c>
      <c r="D237" s="41" t="s">
        <v>418</v>
      </c>
      <c r="E237" s="25" t="s">
        <v>128</v>
      </c>
      <c r="F237" s="42">
        <v>158</v>
      </c>
      <c r="G237" s="75" t="s">
        <v>305</v>
      </c>
      <c r="H237" s="79"/>
      <c r="BA237" s="5" t="str">
        <f t="shared" si="3"/>
        <v>8974</v>
      </c>
      <c r="BB237" s="5">
        <f>IF(OR($E237="",$G237&lt;&gt;"Ativo"),"",IF(COUNTIFS($E$4:$E237,$E237,$A$4:$A237,$A237,$G$4:$G237,"Ativo")=1,1,0))</f>
        <v>1</v>
      </c>
      <c r="BC237">
        <f>IF(OR($A237="",$G237&lt;&gt;"Ativo"),"",IF(COUNTIFS($A$4:$A237,$A237,$G$4:$G237,"Ativo")=1,1,0))</f>
        <v>0</v>
      </c>
    </row>
    <row r="238" spans="1:55" x14ac:dyDescent="0.3">
      <c r="A238" s="74">
        <v>8</v>
      </c>
      <c r="B238" s="39">
        <v>46036</v>
      </c>
      <c r="C238" s="74">
        <v>1</v>
      </c>
      <c r="D238" s="41" t="s">
        <v>418</v>
      </c>
      <c r="E238" s="25" t="s">
        <v>122</v>
      </c>
      <c r="F238" s="42">
        <v>34</v>
      </c>
      <c r="G238" s="75" t="s">
        <v>305</v>
      </c>
      <c r="H238" s="79"/>
      <c r="BA238" s="5" t="str">
        <f t="shared" si="3"/>
        <v>8974</v>
      </c>
      <c r="BB238" s="5">
        <f>IF(OR($E238="",$G238&lt;&gt;"Ativo"),"",IF(COUNTIFS($E$4:$E238,$E238,$A$4:$A238,$A238,$G$4:$G238,"Ativo")=1,1,0))</f>
        <v>1</v>
      </c>
      <c r="BC238">
        <f>IF(OR($A238="",$G238&lt;&gt;"Ativo"),"",IF(COUNTIFS($A$4:$A238,$A238,$G$4:$G238,"Ativo")=1,1,0))</f>
        <v>0</v>
      </c>
    </row>
    <row r="239" spans="1:55" x14ac:dyDescent="0.3">
      <c r="A239" s="74">
        <v>8</v>
      </c>
      <c r="B239" s="39">
        <v>46036</v>
      </c>
      <c r="C239" s="74">
        <v>1</v>
      </c>
      <c r="D239" s="41" t="s">
        <v>418</v>
      </c>
      <c r="E239" s="25" t="s">
        <v>144</v>
      </c>
      <c r="F239" s="42">
        <v>74</v>
      </c>
      <c r="G239" s="75" t="s">
        <v>305</v>
      </c>
      <c r="H239" s="79"/>
      <c r="BA239" s="5" t="str">
        <f t="shared" si="3"/>
        <v>8974</v>
      </c>
      <c r="BB239" s="5">
        <f>IF(OR($E239="",$G239&lt;&gt;"Ativo"),"",IF(COUNTIFS($E$4:$E239,$E239,$A$4:$A239,$A239,$G$4:$G239,"Ativo")=1,1,0))</f>
        <v>1</v>
      </c>
      <c r="BC239">
        <f>IF(OR($A239="",$G239&lt;&gt;"Ativo"),"",IF(COUNTIFS($A$4:$A239,$A239,$G$4:$G239,"Ativo")=1,1,0))</f>
        <v>0</v>
      </c>
    </row>
    <row r="240" spans="1:55" x14ac:dyDescent="0.3">
      <c r="A240" s="74">
        <v>8</v>
      </c>
      <c r="B240" s="39">
        <v>46036</v>
      </c>
      <c r="C240" s="74">
        <v>1</v>
      </c>
      <c r="D240" s="41" t="s">
        <v>418</v>
      </c>
      <c r="E240" s="25" t="s">
        <v>360</v>
      </c>
      <c r="F240" s="42">
        <v>143</v>
      </c>
      <c r="G240" s="75" t="s">
        <v>305</v>
      </c>
      <c r="H240" s="79"/>
      <c r="BA240" s="5" t="str">
        <f t="shared" si="3"/>
        <v>8974</v>
      </c>
      <c r="BB240" s="5">
        <f>IF(OR($E240="",$G240&lt;&gt;"Ativo"),"",IF(COUNTIFS($E$4:$E240,$E240,$A$4:$A240,$A240,$G$4:$G240,"Ativo")=1,1,0))</f>
        <v>1</v>
      </c>
      <c r="BC240">
        <f>IF(OR($A240="",$G240&lt;&gt;"Ativo"),"",IF(COUNTIFS($A$4:$A240,$A240,$G$4:$G240,"Ativo")=1,1,0))</f>
        <v>0</v>
      </c>
    </row>
    <row r="241" spans="1:55" x14ac:dyDescent="0.3">
      <c r="A241" s="74">
        <v>8</v>
      </c>
      <c r="B241" s="39">
        <v>46036</v>
      </c>
      <c r="C241" s="74">
        <v>1</v>
      </c>
      <c r="D241" s="41" t="s">
        <v>418</v>
      </c>
      <c r="E241" s="25" t="s">
        <v>132</v>
      </c>
      <c r="F241" s="42">
        <v>105</v>
      </c>
      <c r="G241" s="75" t="s">
        <v>305</v>
      </c>
      <c r="H241" s="79"/>
      <c r="BA241" s="5" t="str">
        <f t="shared" si="3"/>
        <v>8974</v>
      </c>
      <c r="BB241" s="5">
        <f>IF(OR($E241="",$G241&lt;&gt;"Ativo"),"",IF(COUNTIFS($E$4:$E241,$E241,$A$4:$A241,$A241,$G$4:$G241,"Ativo")=1,1,0))</f>
        <v>1</v>
      </c>
      <c r="BC241">
        <f>IF(OR($A241="",$G241&lt;&gt;"Ativo"),"",IF(COUNTIFS($A$4:$A241,$A241,$G$4:$G241,"Ativo")=1,1,0))</f>
        <v>0</v>
      </c>
    </row>
    <row r="242" spans="1:55" x14ac:dyDescent="0.3">
      <c r="A242" s="74">
        <v>8</v>
      </c>
      <c r="B242" s="39">
        <v>46036</v>
      </c>
      <c r="C242" s="74">
        <v>1</v>
      </c>
      <c r="D242" s="41" t="s">
        <v>418</v>
      </c>
      <c r="E242" s="25" t="s">
        <v>133</v>
      </c>
      <c r="F242" s="42">
        <v>80</v>
      </c>
      <c r="G242" s="75" t="s">
        <v>305</v>
      </c>
      <c r="H242" s="79"/>
      <c r="BA242" s="5" t="str">
        <f t="shared" si="3"/>
        <v>8974</v>
      </c>
      <c r="BB242" s="5">
        <f>IF(OR($E242="",$G242&lt;&gt;"Ativo"),"",IF(COUNTIFS($E$4:$E242,$E242,$A$4:$A242,$A242,$G$4:$G242,"Ativo")=1,1,0))</f>
        <v>1</v>
      </c>
      <c r="BC242">
        <f>IF(OR($A242="",$G242&lt;&gt;"Ativo"),"",IF(COUNTIFS($A$4:$A242,$A242,$G$4:$G242,"Ativo")=1,1,0))</f>
        <v>0</v>
      </c>
    </row>
    <row r="243" spans="1:55" x14ac:dyDescent="0.3">
      <c r="A243" s="74">
        <v>8</v>
      </c>
      <c r="B243" s="39">
        <v>46036</v>
      </c>
      <c r="C243" s="74">
        <v>1</v>
      </c>
      <c r="D243" s="41" t="s">
        <v>418</v>
      </c>
      <c r="E243" s="25" t="s">
        <v>361</v>
      </c>
      <c r="F243" s="42">
        <v>152</v>
      </c>
      <c r="G243" s="75" t="s">
        <v>305</v>
      </c>
      <c r="H243" s="79"/>
      <c r="BA243" s="5" t="str">
        <f t="shared" si="3"/>
        <v>8974</v>
      </c>
      <c r="BB243" s="5">
        <f>IF(OR($E243="",$G243&lt;&gt;"Ativo"),"",IF(COUNTIFS($E$4:$E243,$E243,$A$4:$A243,$A243,$G$4:$G243,"Ativo")=1,1,0))</f>
        <v>1</v>
      </c>
      <c r="BC243">
        <f>IF(OR($A243="",$G243&lt;&gt;"Ativo"),"",IF(COUNTIFS($A$4:$A243,$A243,$G$4:$G243,"Ativo")=1,1,0))</f>
        <v>0</v>
      </c>
    </row>
    <row r="244" spans="1:55" x14ac:dyDescent="0.3">
      <c r="A244" s="74">
        <v>8</v>
      </c>
      <c r="B244" s="39">
        <v>46036</v>
      </c>
      <c r="C244" s="74">
        <v>1</v>
      </c>
      <c r="D244" s="41" t="s">
        <v>418</v>
      </c>
      <c r="E244" s="25" t="s">
        <v>362</v>
      </c>
      <c r="F244" s="42">
        <v>61</v>
      </c>
      <c r="G244" s="75" t="s">
        <v>305</v>
      </c>
      <c r="H244" s="79"/>
      <c r="BA244" s="5" t="str">
        <f t="shared" si="3"/>
        <v>8974</v>
      </c>
      <c r="BB244" s="5">
        <f>IF(OR($E244="",$G244&lt;&gt;"Ativo"),"",IF(COUNTIFS($E$4:$E244,$E244,$A$4:$A244,$A244,$G$4:$G244,"Ativo")=1,1,0))</f>
        <v>1</v>
      </c>
      <c r="BC244">
        <f>IF(OR($A244="",$G244&lt;&gt;"Ativo"),"",IF(COUNTIFS($A$4:$A244,$A244,$G$4:$G244,"Ativo")=1,1,0))</f>
        <v>0</v>
      </c>
    </row>
    <row r="245" spans="1:55" x14ac:dyDescent="0.3">
      <c r="A245" s="74">
        <v>8</v>
      </c>
      <c r="B245" s="39">
        <v>46036</v>
      </c>
      <c r="C245" s="74">
        <v>1</v>
      </c>
      <c r="D245" s="41" t="s">
        <v>418</v>
      </c>
      <c r="E245" s="25" t="s">
        <v>129</v>
      </c>
      <c r="F245" s="42">
        <v>48</v>
      </c>
      <c r="G245" s="75" t="s">
        <v>305</v>
      </c>
      <c r="H245" s="79"/>
      <c r="BA245" s="5" t="str">
        <f t="shared" si="3"/>
        <v>8974</v>
      </c>
      <c r="BB245" s="5">
        <f>IF(OR($E245="",$G245&lt;&gt;"Ativo"),"",IF(COUNTIFS($E$4:$E245,$E245,$A$4:$A245,$A245,$G$4:$G245,"Ativo")=1,1,0))</f>
        <v>1</v>
      </c>
      <c r="BC245">
        <f>IF(OR($A245="",$G245&lt;&gt;"Ativo"),"",IF(COUNTIFS($A$4:$A245,$A245,$G$4:$G245,"Ativo")=1,1,0))</f>
        <v>0</v>
      </c>
    </row>
    <row r="246" spans="1:55" x14ac:dyDescent="0.3">
      <c r="A246" s="74">
        <v>8</v>
      </c>
      <c r="B246" s="39">
        <v>46036</v>
      </c>
      <c r="C246" s="74">
        <v>1</v>
      </c>
      <c r="D246" s="41" t="s">
        <v>418</v>
      </c>
      <c r="E246" s="25" t="s">
        <v>131</v>
      </c>
      <c r="F246" s="42">
        <v>30</v>
      </c>
      <c r="G246" s="75" t="s">
        <v>305</v>
      </c>
      <c r="H246" s="79"/>
      <c r="BA246" s="5" t="str">
        <f t="shared" si="3"/>
        <v>8974</v>
      </c>
      <c r="BB246" s="5">
        <f>IF(OR($E246="",$G246&lt;&gt;"Ativo"),"",IF(COUNTIFS($E$4:$E246,$E246,$A$4:$A246,$A246,$G$4:$G246,"Ativo")=1,1,0))</f>
        <v>1</v>
      </c>
      <c r="BC246">
        <f>IF(OR($A246="",$G246&lt;&gt;"Ativo"),"",IF(COUNTIFS($A$4:$A246,$A246,$G$4:$G246,"Ativo")=1,1,0))</f>
        <v>0</v>
      </c>
    </row>
    <row r="247" spans="1:55" x14ac:dyDescent="0.3">
      <c r="A247" s="74">
        <v>8</v>
      </c>
      <c r="B247" s="39">
        <v>46036</v>
      </c>
      <c r="C247" s="74">
        <v>1</v>
      </c>
      <c r="D247" s="41" t="s">
        <v>418</v>
      </c>
      <c r="E247" s="25" t="s">
        <v>363</v>
      </c>
      <c r="F247" s="42">
        <v>1.05</v>
      </c>
      <c r="G247" s="75" t="s">
        <v>305</v>
      </c>
      <c r="H247" s="79"/>
      <c r="BA247" s="5" t="str">
        <f t="shared" si="3"/>
        <v>8974</v>
      </c>
      <c r="BB247" s="5">
        <f>IF(OR($E247="",$G247&lt;&gt;"Ativo"),"",IF(COUNTIFS($E$4:$E247,$E247,$A$4:$A247,$A247,$G$4:$G247,"Ativo")=1,1,0))</f>
        <v>1</v>
      </c>
      <c r="BC247">
        <f>IF(OR($A247="",$G247&lt;&gt;"Ativo"),"",IF(COUNTIFS($A$4:$A247,$A247,$G$4:$G247,"Ativo")=1,1,0))</f>
        <v>0</v>
      </c>
    </row>
    <row r="248" spans="1:55" x14ac:dyDescent="0.3">
      <c r="A248" s="74">
        <v>8</v>
      </c>
      <c r="B248" s="39">
        <v>46036</v>
      </c>
      <c r="C248" s="74">
        <v>1</v>
      </c>
      <c r="D248" s="41" t="s">
        <v>418</v>
      </c>
      <c r="E248" s="25" t="s">
        <v>365</v>
      </c>
      <c r="F248" s="42">
        <v>35.200000000000003</v>
      </c>
      <c r="G248" s="75" t="s">
        <v>305</v>
      </c>
      <c r="H248" s="79"/>
      <c r="BA248" s="5" t="str">
        <f t="shared" si="3"/>
        <v>8974</v>
      </c>
      <c r="BB248" s="5">
        <f>IF(OR($E248="",$G248&lt;&gt;"Ativo"),"",IF(COUNTIFS($E$4:$E248,$E248,$A$4:$A248,$A248,$G$4:$G248,"Ativo")=1,1,0))</f>
        <v>1</v>
      </c>
      <c r="BC248">
        <f>IF(OR($A248="",$G248&lt;&gt;"Ativo"),"",IF(COUNTIFS($A$4:$A248,$A248,$G$4:$G248,"Ativo")=1,1,0))</f>
        <v>0</v>
      </c>
    </row>
    <row r="249" spans="1:55" x14ac:dyDescent="0.3">
      <c r="A249" s="74">
        <v>8</v>
      </c>
      <c r="B249" s="39">
        <v>46036</v>
      </c>
      <c r="C249" s="74">
        <v>1</v>
      </c>
      <c r="D249" s="41" t="s">
        <v>418</v>
      </c>
      <c r="E249" s="25" t="s">
        <v>140</v>
      </c>
      <c r="F249" s="42">
        <v>140</v>
      </c>
      <c r="G249" s="75" t="s">
        <v>305</v>
      </c>
      <c r="H249" s="79"/>
      <c r="BA249" s="5" t="str">
        <f t="shared" si="3"/>
        <v>8974</v>
      </c>
      <c r="BB249" s="5">
        <f>IF(OR($E249="",$G249&lt;&gt;"Ativo"),"",IF(COUNTIFS($E$4:$E249,$E249,$A$4:$A249,$A249,$G$4:$G249,"Ativo")=1,1,0))</f>
        <v>1</v>
      </c>
      <c r="BC249">
        <f>IF(OR($A249="",$G249&lt;&gt;"Ativo"),"",IF(COUNTIFS($A$4:$A249,$A249,$G$4:$G249,"Ativo")=1,1,0))</f>
        <v>0</v>
      </c>
    </row>
    <row r="250" spans="1:55" x14ac:dyDescent="0.3">
      <c r="A250" s="74">
        <v>8</v>
      </c>
      <c r="B250" s="39">
        <v>46036</v>
      </c>
      <c r="C250" s="74">
        <v>1</v>
      </c>
      <c r="D250" s="41" t="s">
        <v>418</v>
      </c>
      <c r="E250" s="25" t="s">
        <v>142</v>
      </c>
      <c r="F250" s="42">
        <v>3.6</v>
      </c>
      <c r="G250" s="75" t="s">
        <v>305</v>
      </c>
      <c r="H250" s="79"/>
      <c r="BA250" s="5" t="str">
        <f t="shared" si="3"/>
        <v>8974</v>
      </c>
      <c r="BB250" s="5">
        <f>IF(OR($E250="",$G250&lt;&gt;"Ativo"),"",IF(COUNTIFS($E$4:$E250,$E250,$A$4:$A250,$A250,$G$4:$G250,"Ativo")=1,1,0))</f>
        <v>1</v>
      </c>
      <c r="BC250">
        <f>IF(OR($A250="",$G250&lt;&gt;"Ativo"),"",IF(COUNTIFS($A$4:$A250,$A250,$G$4:$G250,"Ativo")=1,1,0))</f>
        <v>0</v>
      </c>
    </row>
    <row r="251" spans="1:55" x14ac:dyDescent="0.3">
      <c r="A251" s="74">
        <v>8</v>
      </c>
      <c r="B251" s="39">
        <v>46036</v>
      </c>
      <c r="C251" s="74">
        <v>1</v>
      </c>
      <c r="D251" s="41" t="s">
        <v>418</v>
      </c>
      <c r="E251" s="25" t="s">
        <v>143</v>
      </c>
      <c r="F251" s="42">
        <v>116</v>
      </c>
      <c r="G251" s="75" t="s">
        <v>305</v>
      </c>
      <c r="H251" s="79"/>
      <c r="BA251" s="5" t="str">
        <f t="shared" si="3"/>
        <v>8974</v>
      </c>
      <c r="BB251" s="5">
        <f>IF(OR($E251="",$G251&lt;&gt;"Ativo"),"",IF(COUNTIFS($E$4:$E251,$E251,$A$4:$A251,$A251,$G$4:$G251,"Ativo")=1,1,0))</f>
        <v>1</v>
      </c>
      <c r="BC251">
        <f>IF(OR($A251="",$G251&lt;&gt;"Ativo"),"",IF(COUNTIFS($A$4:$A251,$A251,$G$4:$G251,"Ativo")=1,1,0))</f>
        <v>0</v>
      </c>
    </row>
    <row r="252" spans="1:55" x14ac:dyDescent="0.3">
      <c r="A252" s="74">
        <v>9</v>
      </c>
      <c r="B252" s="39">
        <v>46037</v>
      </c>
      <c r="C252" s="74">
        <v>1</v>
      </c>
      <c r="D252" s="41" t="s">
        <v>418</v>
      </c>
      <c r="E252" s="25" t="s">
        <v>351</v>
      </c>
      <c r="F252" s="42">
        <v>4.57</v>
      </c>
      <c r="G252" s="75" t="s">
        <v>305</v>
      </c>
      <c r="H252" s="79"/>
      <c r="BA252" s="5" t="str">
        <f t="shared" si="3"/>
        <v>8974</v>
      </c>
      <c r="BB252" s="5">
        <f>IF(OR($E252="",$G252&lt;&gt;"Ativo"),"",IF(COUNTIFS($E$4:$E252,$E252,$A$4:$A252,$A252,$G$4:$G252,"Ativo")=1,1,0))</f>
        <v>1</v>
      </c>
      <c r="BC252">
        <f>IF(OR($A252="",$G252&lt;&gt;"Ativo"),"",IF(COUNTIFS($A$4:$A252,$A252,$G$4:$G252,"Ativo")=1,1,0))</f>
        <v>1</v>
      </c>
    </row>
    <row r="253" spans="1:55" x14ac:dyDescent="0.3">
      <c r="A253" s="74">
        <v>9</v>
      </c>
      <c r="B253" s="39">
        <v>46037</v>
      </c>
      <c r="C253" s="74">
        <v>1</v>
      </c>
      <c r="D253" s="41" t="s">
        <v>418</v>
      </c>
      <c r="E253" s="25" t="s">
        <v>125</v>
      </c>
      <c r="F253" s="42">
        <v>4.7</v>
      </c>
      <c r="G253" s="75" t="s">
        <v>305</v>
      </c>
      <c r="H253" s="79"/>
      <c r="BA253" s="5" t="str">
        <f t="shared" si="3"/>
        <v>8974</v>
      </c>
      <c r="BB253" s="5">
        <f>IF(OR($E253="",$G253&lt;&gt;"Ativo"),"",IF(COUNTIFS($E$4:$E253,$E253,$A$4:$A253,$A253,$G$4:$G253,"Ativo")=1,1,0))</f>
        <v>1</v>
      </c>
      <c r="BC253">
        <f>IF(OR($A253="",$G253&lt;&gt;"Ativo"),"",IF(COUNTIFS($A$4:$A253,$A253,$G$4:$G253,"Ativo")=1,1,0))</f>
        <v>0</v>
      </c>
    </row>
    <row r="254" spans="1:55" x14ac:dyDescent="0.3">
      <c r="A254" s="74">
        <v>9</v>
      </c>
      <c r="B254" s="39">
        <v>46037</v>
      </c>
      <c r="C254" s="74">
        <v>1</v>
      </c>
      <c r="D254" s="41" t="s">
        <v>418</v>
      </c>
      <c r="E254" s="25" t="s">
        <v>137</v>
      </c>
      <c r="F254" s="42">
        <v>4.0650000000000004</v>
      </c>
      <c r="G254" s="75" t="s">
        <v>305</v>
      </c>
      <c r="H254" s="79"/>
      <c r="BA254" s="5" t="str">
        <f t="shared" si="3"/>
        <v>8974</v>
      </c>
      <c r="BB254" s="5">
        <f>IF(OR($E254="",$G254&lt;&gt;"Ativo"),"",IF(COUNTIFS($E$4:$E254,$E254,$A$4:$A254,$A254,$G$4:$G254,"Ativo")=1,1,0))</f>
        <v>1</v>
      </c>
      <c r="BC254">
        <f>IF(OR($A254="",$G254&lt;&gt;"Ativo"),"",IF(COUNTIFS($A$4:$A254,$A254,$G$4:$G254,"Ativo")=1,1,0))</f>
        <v>0</v>
      </c>
    </row>
    <row r="255" spans="1:55" x14ac:dyDescent="0.3">
      <c r="A255" s="74">
        <v>9</v>
      </c>
      <c r="B255" s="39">
        <v>46037</v>
      </c>
      <c r="C255" s="74">
        <v>1</v>
      </c>
      <c r="D255" s="41" t="s">
        <v>418</v>
      </c>
      <c r="E255" s="25" t="s">
        <v>353</v>
      </c>
      <c r="F255" s="42">
        <v>0.313</v>
      </c>
      <c r="G255" s="75" t="s">
        <v>305</v>
      </c>
      <c r="H255" s="79"/>
      <c r="BA255" s="5" t="str">
        <f t="shared" si="3"/>
        <v>8974</v>
      </c>
      <c r="BB255" s="5">
        <f>IF(OR($E255="",$G255&lt;&gt;"Ativo"),"",IF(COUNTIFS($E$4:$E255,$E255,$A$4:$A255,$A255,$G$4:$G255,"Ativo")=1,1,0))</f>
        <v>1</v>
      </c>
      <c r="BC255">
        <f>IF(OR($A255="",$G255&lt;&gt;"Ativo"),"",IF(COUNTIFS($A$4:$A255,$A255,$G$4:$G255,"Ativo")=1,1,0))</f>
        <v>0</v>
      </c>
    </row>
    <row r="256" spans="1:55" x14ac:dyDescent="0.3">
      <c r="A256" s="74">
        <v>9</v>
      </c>
      <c r="B256" s="39">
        <v>46037</v>
      </c>
      <c r="C256" s="74">
        <v>1</v>
      </c>
      <c r="D256" s="41" t="s">
        <v>418</v>
      </c>
      <c r="E256" s="25" t="s">
        <v>134</v>
      </c>
      <c r="F256" s="42">
        <v>1.145</v>
      </c>
      <c r="G256" s="75" t="s">
        <v>305</v>
      </c>
      <c r="H256" s="79"/>
      <c r="BA256" s="5" t="str">
        <f t="shared" si="3"/>
        <v>8974</v>
      </c>
      <c r="BB256" s="5">
        <f>IF(OR($E256="",$G256&lt;&gt;"Ativo"),"",IF(COUNTIFS($E$4:$E256,$E256,$A$4:$A256,$A256,$G$4:$G256,"Ativo")=1,1,0))</f>
        <v>1</v>
      </c>
      <c r="BC256">
        <f>IF(OR($A256="",$G256&lt;&gt;"Ativo"),"",IF(COUNTIFS($A$4:$A256,$A256,$G$4:$G256,"Ativo")=1,1,0))</f>
        <v>0</v>
      </c>
    </row>
    <row r="257" spans="1:55" x14ac:dyDescent="0.3">
      <c r="A257" s="74">
        <v>9</v>
      </c>
      <c r="B257" s="39">
        <v>46037</v>
      </c>
      <c r="C257" s="74">
        <v>1</v>
      </c>
      <c r="D257" s="41" t="s">
        <v>418</v>
      </c>
      <c r="E257" s="25" t="s">
        <v>138</v>
      </c>
      <c r="F257" s="42">
        <v>8.5</v>
      </c>
      <c r="G257" s="75" t="s">
        <v>305</v>
      </c>
      <c r="H257" s="79"/>
      <c r="BA257" s="5" t="str">
        <f t="shared" si="3"/>
        <v>8974</v>
      </c>
      <c r="BB257" s="5">
        <f>IF(OR($E257="",$G257&lt;&gt;"Ativo"),"",IF(COUNTIFS($E$4:$E257,$E257,$A$4:$A257,$A257,$G$4:$G257,"Ativo")=1,1,0))</f>
        <v>1</v>
      </c>
      <c r="BC257">
        <f>IF(OR($A257="",$G257&lt;&gt;"Ativo"),"",IF(COUNTIFS($A$4:$A257,$A257,$G$4:$G257,"Ativo")=1,1,0))</f>
        <v>0</v>
      </c>
    </row>
    <row r="258" spans="1:55" x14ac:dyDescent="0.3">
      <c r="A258" s="74">
        <v>9</v>
      </c>
      <c r="B258" s="39">
        <v>46037</v>
      </c>
      <c r="C258" s="74">
        <v>1</v>
      </c>
      <c r="D258" s="41" t="s">
        <v>418</v>
      </c>
      <c r="E258" s="25" t="s">
        <v>354</v>
      </c>
      <c r="F258" s="42">
        <v>325</v>
      </c>
      <c r="G258" s="75" t="s">
        <v>305</v>
      </c>
      <c r="H258" s="79"/>
      <c r="BA258" s="5" t="str">
        <f t="shared" si="3"/>
        <v>8974</v>
      </c>
      <c r="BB258" s="5">
        <f>IF(OR($E258="",$G258&lt;&gt;"Ativo"),"",IF(COUNTIFS($E$4:$E258,$E258,$A$4:$A258,$A258,$G$4:$G258,"Ativo")=1,1,0))</f>
        <v>1</v>
      </c>
      <c r="BC258">
        <f>IF(OR($A258="",$G258&lt;&gt;"Ativo"),"",IF(COUNTIFS($A$4:$A258,$A258,$G$4:$G258,"Ativo")=1,1,0))</f>
        <v>0</v>
      </c>
    </row>
    <row r="259" spans="1:55" x14ac:dyDescent="0.3">
      <c r="A259" s="74">
        <v>9</v>
      </c>
      <c r="B259" s="39">
        <v>46037</v>
      </c>
      <c r="C259" s="74">
        <v>1</v>
      </c>
      <c r="D259" s="41" t="s">
        <v>418</v>
      </c>
      <c r="E259" s="25" t="s">
        <v>126</v>
      </c>
      <c r="F259" s="42">
        <v>227</v>
      </c>
      <c r="G259" s="75" t="s">
        <v>305</v>
      </c>
      <c r="H259" s="79"/>
      <c r="BA259" s="5" t="str">
        <f t="shared" si="3"/>
        <v>8974</v>
      </c>
      <c r="BB259" s="5">
        <f>IF(OR($E259="",$G259&lt;&gt;"Ativo"),"",IF(COUNTIFS($E$4:$E259,$E259,$A$4:$A259,$A259,$G$4:$G259,"Ativo")=1,1,0))</f>
        <v>1</v>
      </c>
      <c r="BC259">
        <f>IF(OR($A259="",$G259&lt;&gt;"Ativo"),"",IF(COUNTIFS($A$4:$A259,$A259,$G$4:$G259,"Ativo")=1,1,0))</f>
        <v>0</v>
      </c>
    </row>
    <row r="260" spans="1:55" x14ac:dyDescent="0.3">
      <c r="A260" s="74">
        <v>9</v>
      </c>
      <c r="B260" s="39">
        <v>46037</v>
      </c>
      <c r="C260" s="74">
        <v>1</v>
      </c>
      <c r="D260" s="41" t="s">
        <v>418</v>
      </c>
      <c r="E260" s="25" t="s">
        <v>127</v>
      </c>
      <c r="F260" s="42">
        <v>77</v>
      </c>
      <c r="G260" s="75" t="s">
        <v>305</v>
      </c>
      <c r="H260" s="79"/>
      <c r="BA260" s="5" t="str">
        <f t="shared" ref="BA260:BA323" si="4">IF($D260="","",MID($D260,4,LEN($D260)-5))</f>
        <v>8974</v>
      </c>
      <c r="BB260" s="5">
        <f>IF(OR($E260="",$G260&lt;&gt;"Ativo"),"",IF(COUNTIFS($E$4:$E260,$E260,$A$4:$A260,$A260,$G$4:$G260,"Ativo")=1,1,0))</f>
        <v>1</v>
      </c>
      <c r="BC260">
        <f>IF(OR($A260="",$G260&lt;&gt;"Ativo"),"",IF(COUNTIFS($A$4:$A260,$A260,$G$4:$G260,"Ativo")=1,1,0))</f>
        <v>0</v>
      </c>
    </row>
    <row r="261" spans="1:55" x14ac:dyDescent="0.3">
      <c r="A261" s="74">
        <v>9</v>
      </c>
      <c r="B261" s="39">
        <v>46037</v>
      </c>
      <c r="C261" s="74">
        <v>1</v>
      </c>
      <c r="D261" s="41" t="s">
        <v>418</v>
      </c>
      <c r="E261" s="25" t="s">
        <v>124</v>
      </c>
      <c r="F261" s="42">
        <v>2.59</v>
      </c>
      <c r="G261" s="75" t="s">
        <v>305</v>
      </c>
      <c r="H261" s="79"/>
      <c r="BA261" s="5" t="str">
        <f t="shared" si="4"/>
        <v>8974</v>
      </c>
      <c r="BB261" s="5">
        <f>IF(OR($E261="",$G261&lt;&gt;"Ativo"),"",IF(COUNTIFS($E$4:$E261,$E261,$A$4:$A261,$A261,$G$4:$G261,"Ativo")=1,1,0))</f>
        <v>1</v>
      </c>
      <c r="BC261">
        <f>IF(OR($A261="",$G261&lt;&gt;"Ativo"),"",IF(COUNTIFS($A$4:$A261,$A261,$G$4:$G261,"Ativo")=1,1,0))</f>
        <v>0</v>
      </c>
    </row>
    <row r="262" spans="1:55" x14ac:dyDescent="0.3">
      <c r="A262" s="74">
        <v>9</v>
      </c>
      <c r="B262" s="39">
        <v>46037</v>
      </c>
      <c r="C262" s="74">
        <v>1</v>
      </c>
      <c r="D262" s="41" t="s">
        <v>418</v>
      </c>
      <c r="E262" s="25" t="s">
        <v>356</v>
      </c>
      <c r="F262" s="42">
        <v>231</v>
      </c>
      <c r="G262" s="75" t="s">
        <v>305</v>
      </c>
      <c r="H262" s="79"/>
      <c r="BA262" s="5" t="str">
        <f t="shared" si="4"/>
        <v>8974</v>
      </c>
      <c r="BB262" s="5">
        <f>IF(OR($E262="",$G262&lt;&gt;"Ativo"),"",IF(COUNTIFS($E$4:$E262,$E262,$A$4:$A262,$A262,$G$4:$G262,"Ativo")=1,1,0))</f>
        <v>1</v>
      </c>
      <c r="BC262">
        <f>IF(OR($A262="",$G262&lt;&gt;"Ativo"),"",IF(COUNTIFS($A$4:$A262,$A262,$G$4:$G262,"Ativo")=1,1,0))</f>
        <v>0</v>
      </c>
    </row>
    <row r="263" spans="1:55" x14ac:dyDescent="0.3">
      <c r="A263" s="74">
        <v>9</v>
      </c>
      <c r="B263" s="39">
        <v>46037</v>
      </c>
      <c r="C263" s="74">
        <v>1</v>
      </c>
      <c r="D263" s="41" t="s">
        <v>418</v>
      </c>
      <c r="E263" s="25" t="s">
        <v>139</v>
      </c>
      <c r="F263" s="42">
        <v>3.56</v>
      </c>
      <c r="G263" s="75" t="s">
        <v>305</v>
      </c>
      <c r="H263" s="79"/>
      <c r="BA263" s="5" t="str">
        <f t="shared" si="4"/>
        <v>8974</v>
      </c>
      <c r="BB263" s="5">
        <f>IF(OR($E263="",$G263&lt;&gt;"Ativo"),"",IF(COUNTIFS($E$4:$E263,$E263,$A$4:$A263,$A263,$G$4:$G263,"Ativo")=1,1,0))</f>
        <v>1</v>
      </c>
      <c r="BC263">
        <f>IF(OR($A263="",$G263&lt;&gt;"Ativo"),"",IF(COUNTIFS($A$4:$A263,$A263,$G$4:$G263,"Ativo")=1,1,0))</f>
        <v>0</v>
      </c>
    </row>
    <row r="264" spans="1:55" x14ac:dyDescent="0.3">
      <c r="A264" s="74">
        <v>9</v>
      </c>
      <c r="B264" s="39">
        <v>46037</v>
      </c>
      <c r="C264" s="74">
        <v>1</v>
      </c>
      <c r="D264" s="41" t="s">
        <v>418</v>
      </c>
      <c r="E264" s="25" t="s">
        <v>118</v>
      </c>
      <c r="F264" s="42">
        <v>88</v>
      </c>
      <c r="G264" s="75" t="s">
        <v>305</v>
      </c>
      <c r="H264" s="79"/>
      <c r="BA264" s="5" t="str">
        <f t="shared" si="4"/>
        <v>8974</v>
      </c>
      <c r="BB264" s="5">
        <f>IF(OR($E264="",$G264&lt;&gt;"Ativo"),"",IF(COUNTIFS($E$4:$E264,$E264,$A$4:$A264,$A264,$G$4:$G264,"Ativo")=1,1,0))</f>
        <v>1</v>
      </c>
      <c r="BC264">
        <f>IF(OR($A264="",$G264&lt;&gt;"Ativo"),"",IF(COUNTIFS($A$4:$A264,$A264,$G$4:$G264,"Ativo")=1,1,0))</f>
        <v>0</v>
      </c>
    </row>
    <row r="265" spans="1:55" x14ac:dyDescent="0.3">
      <c r="A265" s="74">
        <v>9</v>
      </c>
      <c r="B265" s="39">
        <v>46037</v>
      </c>
      <c r="C265" s="74">
        <v>1</v>
      </c>
      <c r="D265" s="41" t="s">
        <v>418</v>
      </c>
      <c r="E265" s="25" t="s">
        <v>357</v>
      </c>
      <c r="F265" s="42">
        <v>5.22</v>
      </c>
      <c r="G265" s="75" t="s">
        <v>305</v>
      </c>
      <c r="H265" s="79"/>
      <c r="BA265" s="5" t="str">
        <f t="shared" si="4"/>
        <v>8974</v>
      </c>
      <c r="BB265" s="5">
        <f>IF(OR($E265="",$G265&lt;&gt;"Ativo"),"",IF(COUNTIFS($E$4:$E265,$E265,$A$4:$A265,$A265,$G$4:$G265,"Ativo")=1,1,0))</f>
        <v>1</v>
      </c>
      <c r="BC265">
        <f>IF(OR($A265="",$G265&lt;&gt;"Ativo"),"",IF(COUNTIFS($A$4:$A265,$A265,$G$4:$G265,"Ativo")=1,1,0))</f>
        <v>0</v>
      </c>
    </row>
    <row r="266" spans="1:55" x14ac:dyDescent="0.3">
      <c r="A266" s="74">
        <v>9</v>
      </c>
      <c r="B266" s="39">
        <v>46037</v>
      </c>
      <c r="C266" s="74">
        <v>1</v>
      </c>
      <c r="D266" s="41" t="s">
        <v>418</v>
      </c>
      <c r="E266" s="25" t="s">
        <v>359</v>
      </c>
      <c r="F266" s="42">
        <v>2.09</v>
      </c>
      <c r="G266" s="75" t="s">
        <v>305</v>
      </c>
      <c r="H266" s="79"/>
      <c r="BA266" s="5" t="str">
        <f t="shared" si="4"/>
        <v>8974</v>
      </c>
      <c r="BB266" s="5">
        <f>IF(OR($E266="",$G266&lt;&gt;"Ativo"),"",IF(COUNTIFS($E$4:$E266,$E266,$A$4:$A266,$A266,$G$4:$G266,"Ativo")=1,1,0))</f>
        <v>1</v>
      </c>
      <c r="BC266">
        <f>IF(OR($A266="",$G266&lt;&gt;"Ativo"),"",IF(COUNTIFS($A$4:$A266,$A266,$G$4:$G266,"Ativo")=1,1,0))</f>
        <v>0</v>
      </c>
    </row>
    <row r="267" spans="1:55" x14ac:dyDescent="0.3">
      <c r="A267" s="74">
        <v>9</v>
      </c>
      <c r="B267" s="39">
        <v>46037</v>
      </c>
      <c r="C267" s="74">
        <v>1</v>
      </c>
      <c r="D267" s="41" t="s">
        <v>418</v>
      </c>
      <c r="E267" s="25" t="s">
        <v>135</v>
      </c>
      <c r="F267" s="42">
        <v>6.9</v>
      </c>
      <c r="G267" s="75" t="s">
        <v>305</v>
      </c>
      <c r="H267" s="79"/>
      <c r="BA267" s="5" t="str">
        <f t="shared" si="4"/>
        <v>8974</v>
      </c>
      <c r="BB267" s="5">
        <f>IF(OR($E267="",$G267&lt;&gt;"Ativo"),"",IF(COUNTIFS($E$4:$E267,$E267,$A$4:$A267,$A267,$G$4:$G267,"Ativo")=1,1,0))</f>
        <v>1</v>
      </c>
      <c r="BC267">
        <f>IF(OR($A267="",$G267&lt;&gt;"Ativo"),"",IF(COUNTIFS($A$4:$A267,$A267,$G$4:$G267,"Ativo")=1,1,0))</f>
        <v>0</v>
      </c>
    </row>
    <row r="268" spans="1:55" x14ac:dyDescent="0.3">
      <c r="A268" s="74">
        <v>9</v>
      </c>
      <c r="B268" s="39">
        <v>46037</v>
      </c>
      <c r="C268" s="74">
        <v>1</v>
      </c>
      <c r="D268" s="41" t="s">
        <v>418</v>
      </c>
      <c r="E268" s="25" t="s">
        <v>128</v>
      </c>
      <c r="F268" s="42">
        <v>163</v>
      </c>
      <c r="G268" s="75" t="s">
        <v>305</v>
      </c>
      <c r="H268" s="79"/>
      <c r="BA268" s="5" t="str">
        <f t="shared" si="4"/>
        <v>8974</v>
      </c>
      <c r="BB268" s="5">
        <f>IF(OR($E268="",$G268&lt;&gt;"Ativo"),"",IF(COUNTIFS($E$4:$E268,$E268,$A$4:$A268,$A268,$G$4:$G268,"Ativo")=1,1,0))</f>
        <v>1</v>
      </c>
      <c r="BC268">
        <f>IF(OR($A268="",$G268&lt;&gt;"Ativo"),"",IF(COUNTIFS($A$4:$A268,$A268,$G$4:$G268,"Ativo")=1,1,0))</f>
        <v>0</v>
      </c>
    </row>
    <row r="269" spans="1:55" x14ac:dyDescent="0.3">
      <c r="A269" s="74">
        <v>9</v>
      </c>
      <c r="B269" s="39">
        <v>46037</v>
      </c>
      <c r="C269" s="74">
        <v>1</v>
      </c>
      <c r="D269" s="41" t="s">
        <v>418</v>
      </c>
      <c r="E269" s="25" t="s">
        <v>122</v>
      </c>
      <c r="F269" s="42">
        <v>35</v>
      </c>
      <c r="G269" s="75" t="s">
        <v>305</v>
      </c>
      <c r="H269" s="79"/>
      <c r="BA269" s="5" t="str">
        <f t="shared" si="4"/>
        <v>8974</v>
      </c>
      <c r="BB269" s="5">
        <f>IF(OR($E269="",$G269&lt;&gt;"Ativo"),"",IF(COUNTIFS($E$4:$E269,$E269,$A$4:$A269,$A269,$G$4:$G269,"Ativo")=1,1,0))</f>
        <v>1</v>
      </c>
      <c r="BC269">
        <f>IF(OR($A269="",$G269&lt;&gt;"Ativo"),"",IF(COUNTIFS($A$4:$A269,$A269,$G$4:$G269,"Ativo")=1,1,0))</f>
        <v>0</v>
      </c>
    </row>
    <row r="270" spans="1:55" x14ac:dyDescent="0.3">
      <c r="A270" s="74">
        <v>9</v>
      </c>
      <c r="B270" s="39">
        <v>46037</v>
      </c>
      <c r="C270" s="74">
        <v>1</v>
      </c>
      <c r="D270" s="41" t="s">
        <v>418</v>
      </c>
      <c r="E270" s="25" t="s">
        <v>144</v>
      </c>
      <c r="F270" s="42">
        <v>74</v>
      </c>
      <c r="G270" s="75" t="s">
        <v>305</v>
      </c>
      <c r="H270" s="79"/>
      <c r="BA270" s="5" t="str">
        <f t="shared" si="4"/>
        <v>8974</v>
      </c>
      <c r="BB270" s="5">
        <f>IF(OR($E270="",$G270&lt;&gt;"Ativo"),"",IF(COUNTIFS($E$4:$E270,$E270,$A$4:$A270,$A270,$G$4:$G270,"Ativo")=1,1,0))</f>
        <v>1</v>
      </c>
      <c r="BC270">
        <f>IF(OR($A270="",$G270&lt;&gt;"Ativo"),"",IF(COUNTIFS($A$4:$A270,$A270,$G$4:$G270,"Ativo")=1,1,0))</f>
        <v>0</v>
      </c>
    </row>
    <row r="271" spans="1:55" x14ac:dyDescent="0.3">
      <c r="A271" s="74">
        <v>9</v>
      </c>
      <c r="B271" s="39">
        <v>46037</v>
      </c>
      <c r="C271" s="74">
        <v>1</v>
      </c>
      <c r="D271" s="41" t="s">
        <v>418</v>
      </c>
      <c r="E271" s="25" t="s">
        <v>360</v>
      </c>
      <c r="F271" s="42">
        <v>140</v>
      </c>
      <c r="G271" s="75" t="s">
        <v>305</v>
      </c>
      <c r="H271" s="79"/>
      <c r="BA271" s="5" t="str">
        <f t="shared" si="4"/>
        <v>8974</v>
      </c>
      <c r="BB271" s="5">
        <f>IF(OR($E271="",$G271&lt;&gt;"Ativo"),"",IF(COUNTIFS($E$4:$E271,$E271,$A$4:$A271,$A271,$G$4:$G271,"Ativo")=1,1,0))</f>
        <v>1</v>
      </c>
      <c r="BC271">
        <f>IF(OR($A271="",$G271&lt;&gt;"Ativo"),"",IF(COUNTIFS($A$4:$A271,$A271,$G$4:$G271,"Ativo")=1,1,0))</f>
        <v>0</v>
      </c>
    </row>
    <row r="272" spans="1:55" x14ac:dyDescent="0.3">
      <c r="A272" s="74">
        <v>9</v>
      </c>
      <c r="B272" s="39">
        <v>46037</v>
      </c>
      <c r="C272" s="74">
        <v>1</v>
      </c>
      <c r="D272" s="41" t="s">
        <v>418</v>
      </c>
      <c r="E272" s="25" t="s">
        <v>132</v>
      </c>
      <c r="F272" s="42">
        <v>114</v>
      </c>
      <c r="G272" s="75" t="s">
        <v>305</v>
      </c>
      <c r="H272" s="79"/>
      <c r="BA272" s="5" t="str">
        <f t="shared" si="4"/>
        <v>8974</v>
      </c>
      <c r="BB272" s="5">
        <f>IF(OR($E272="",$G272&lt;&gt;"Ativo"),"",IF(COUNTIFS($E$4:$E272,$E272,$A$4:$A272,$A272,$G$4:$G272,"Ativo")=1,1,0))</f>
        <v>1</v>
      </c>
      <c r="BC272">
        <f>IF(OR($A272="",$G272&lt;&gt;"Ativo"),"",IF(COUNTIFS($A$4:$A272,$A272,$G$4:$G272,"Ativo")=1,1,0))</f>
        <v>0</v>
      </c>
    </row>
    <row r="273" spans="1:55" x14ac:dyDescent="0.3">
      <c r="A273" s="74">
        <v>9</v>
      </c>
      <c r="B273" s="39">
        <v>46037</v>
      </c>
      <c r="C273" s="74">
        <v>1</v>
      </c>
      <c r="D273" s="41" t="s">
        <v>418</v>
      </c>
      <c r="E273" s="25" t="s">
        <v>133</v>
      </c>
      <c r="F273" s="42">
        <v>78</v>
      </c>
      <c r="G273" s="75" t="s">
        <v>305</v>
      </c>
      <c r="H273" s="79"/>
      <c r="BA273" s="5" t="str">
        <f t="shared" si="4"/>
        <v>8974</v>
      </c>
      <c r="BB273" s="5">
        <f>IF(OR($E273="",$G273&lt;&gt;"Ativo"),"",IF(COUNTIFS($E$4:$E273,$E273,$A$4:$A273,$A273,$G$4:$G273,"Ativo")=1,1,0))</f>
        <v>1</v>
      </c>
      <c r="BC273">
        <f>IF(OR($A273="",$G273&lt;&gt;"Ativo"),"",IF(COUNTIFS($A$4:$A273,$A273,$G$4:$G273,"Ativo")=1,1,0))</f>
        <v>0</v>
      </c>
    </row>
    <row r="274" spans="1:55" x14ac:dyDescent="0.3">
      <c r="A274" s="74">
        <v>9</v>
      </c>
      <c r="B274" s="39">
        <v>46037</v>
      </c>
      <c r="C274" s="74">
        <v>1</v>
      </c>
      <c r="D274" s="41" t="s">
        <v>418</v>
      </c>
      <c r="E274" s="25" t="s">
        <v>361</v>
      </c>
      <c r="F274" s="42">
        <v>146</v>
      </c>
      <c r="G274" s="75" t="s">
        <v>305</v>
      </c>
      <c r="H274" s="79"/>
      <c r="BA274" s="5" t="str">
        <f t="shared" si="4"/>
        <v>8974</v>
      </c>
      <c r="BB274" s="5">
        <f>IF(OR($E274="",$G274&lt;&gt;"Ativo"),"",IF(COUNTIFS($E$4:$E274,$E274,$A$4:$A274,$A274,$G$4:$G274,"Ativo")=1,1,0))</f>
        <v>1</v>
      </c>
      <c r="BC274">
        <f>IF(OR($A274="",$G274&lt;&gt;"Ativo"),"",IF(COUNTIFS($A$4:$A274,$A274,$G$4:$G274,"Ativo")=1,1,0))</f>
        <v>0</v>
      </c>
    </row>
    <row r="275" spans="1:55" x14ac:dyDescent="0.3">
      <c r="A275" s="74">
        <v>9</v>
      </c>
      <c r="B275" s="39">
        <v>46037</v>
      </c>
      <c r="C275" s="74">
        <v>1</v>
      </c>
      <c r="D275" s="41" t="s">
        <v>418</v>
      </c>
      <c r="E275" s="25" t="s">
        <v>362</v>
      </c>
      <c r="F275" s="42">
        <v>59</v>
      </c>
      <c r="G275" s="75" t="s">
        <v>305</v>
      </c>
      <c r="H275" s="79"/>
      <c r="BA275" s="5" t="str">
        <f t="shared" si="4"/>
        <v>8974</v>
      </c>
      <c r="BB275" s="5">
        <f>IF(OR($E275="",$G275&lt;&gt;"Ativo"),"",IF(COUNTIFS($E$4:$E275,$E275,$A$4:$A275,$A275,$G$4:$G275,"Ativo")=1,1,0))</f>
        <v>1</v>
      </c>
      <c r="BC275">
        <f>IF(OR($A275="",$G275&lt;&gt;"Ativo"),"",IF(COUNTIFS($A$4:$A275,$A275,$G$4:$G275,"Ativo")=1,1,0))</f>
        <v>0</v>
      </c>
    </row>
    <row r="276" spans="1:55" x14ac:dyDescent="0.3">
      <c r="A276" s="74">
        <v>9</v>
      </c>
      <c r="B276" s="39">
        <v>46037</v>
      </c>
      <c r="C276" s="74">
        <v>1</v>
      </c>
      <c r="D276" s="41" t="s">
        <v>418</v>
      </c>
      <c r="E276" s="25" t="s">
        <v>129</v>
      </c>
      <c r="F276" s="42">
        <v>45</v>
      </c>
      <c r="G276" s="75" t="s">
        <v>305</v>
      </c>
      <c r="H276" s="79"/>
      <c r="BA276" s="5" t="str">
        <f t="shared" si="4"/>
        <v>8974</v>
      </c>
      <c r="BB276" s="5">
        <f>IF(OR($E276="",$G276&lt;&gt;"Ativo"),"",IF(COUNTIFS($E$4:$E276,$E276,$A$4:$A276,$A276,$G$4:$G276,"Ativo")=1,1,0))</f>
        <v>1</v>
      </c>
      <c r="BC276">
        <f>IF(OR($A276="",$G276&lt;&gt;"Ativo"),"",IF(COUNTIFS($A$4:$A276,$A276,$G$4:$G276,"Ativo")=1,1,0))</f>
        <v>0</v>
      </c>
    </row>
    <row r="277" spans="1:55" x14ac:dyDescent="0.3">
      <c r="A277" s="74">
        <v>9</v>
      </c>
      <c r="B277" s="39">
        <v>46037</v>
      </c>
      <c r="C277" s="74">
        <v>1</v>
      </c>
      <c r="D277" s="41" t="s">
        <v>418</v>
      </c>
      <c r="E277" s="25" t="s">
        <v>131</v>
      </c>
      <c r="F277" s="42">
        <v>30</v>
      </c>
      <c r="G277" s="75" t="s">
        <v>305</v>
      </c>
      <c r="H277" s="79"/>
      <c r="BA277" s="5" t="str">
        <f t="shared" si="4"/>
        <v>8974</v>
      </c>
      <c r="BB277" s="5">
        <f>IF(OR($E277="",$G277&lt;&gt;"Ativo"),"",IF(COUNTIFS($E$4:$E277,$E277,$A$4:$A277,$A277,$G$4:$G277,"Ativo")=1,1,0))</f>
        <v>1</v>
      </c>
      <c r="BC277">
        <f>IF(OR($A277="",$G277&lt;&gt;"Ativo"),"",IF(COUNTIFS($A$4:$A277,$A277,$G$4:$G277,"Ativo")=1,1,0))</f>
        <v>0</v>
      </c>
    </row>
    <row r="278" spans="1:55" x14ac:dyDescent="0.3">
      <c r="A278" s="74">
        <v>9</v>
      </c>
      <c r="B278" s="39">
        <v>46037</v>
      </c>
      <c r="C278" s="74">
        <v>1</v>
      </c>
      <c r="D278" s="41" t="s">
        <v>418</v>
      </c>
      <c r="E278" s="25" t="s">
        <v>363</v>
      </c>
      <c r="F278" s="42">
        <v>1.01</v>
      </c>
      <c r="G278" s="75" t="s">
        <v>305</v>
      </c>
      <c r="H278" s="79"/>
      <c r="BA278" s="5" t="str">
        <f t="shared" si="4"/>
        <v>8974</v>
      </c>
      <c r="BB278" s="5">
        <f>IF(OR($E278="",$G278&lt;&gt;"Ativo"),"",IF(COUNTIFS($E$4:$E278,$E278,$A$4:$A278,$A278,$G$4:$G278,"Ativo")=1,1,0))</f>
        <v>1</v>
      </c>
      <c r="BC278">
        <f>IF(OR($A278="",$G278&lt;&gt;"Ativo"),"",IF(COUNTIFS($A$4:$A278,$A278,$G$4:$G278,"Ativo")=1,1,0))</f>
        <v>0</v>
      </c>
    </row>
    <row r="279" spans="1:55" x14ac:dyDescent="0.3">
      <c r="A279" s="74">
        <v>9</v>
      </c>
      <c r="B279" s="39">
        <v>46037</v>
      </c>
      <c r="C279" s="74">
        <v>1</v>
      </c>
      <c r="D279" s="41" t="s">
        <v>418</v>
      </c>
      <c r="E279" s="25" t="s">
        <v>365</v>
      </c>
      <c r="F279" s="42">
        <v>32.9</v>
      </c>
      <c r="G279" s="75" t="s">
        <v>305</v>
      </c>
      <c r="H279" s="79"/>
      <c r="BA279" s="5" t="str">
        <f t="shared" si="4"/>
        <v>8974</v>
      </c>
      <c r="BB279" s="5">
        <f>IF(OR($E279="",$G279&lt;&gt;"Ativo"),"",IF(COUNTIFS($E$4:$E279,$E279,$A$4:$A279,$A279,$G$4:$G279,"Ativo")=1,1,0))</f>
        <v>1</v>
      </c>
      <c r="BC279">
        <f>IF(OR($A279="",$G279&lt;&gt;"Ativo"),"",IF(COUNTIFS($A$4:$A279,$A279,$G$4:$G279,"Ativo")=1,1,0))</f>
        <v>0</v>
      </c>
    </row>
    <row r="280" spans="1:55" x14ac:dyDescent="0.3">
      <c r="A280" s="74">
        <v>9</v>
      </c>
      <c r="B280" s="39">
        <v>46037</v>
      </c>
      <c r="C280" s="74">
        <v>1</v>
      </c>
      <c r="D280" s="41" t="s">
        <v>418</v>
      </c>
      <c r="E280" s="25" t="s">
        <v>140</v>
      </c>
      <c r="F280" s="42">
        <v>145</v>
      </c>
      <c r="G280" s="75" t="s">
        <v>305</v>
      </c>
      <c r="H280" s="79"/>
      <c r="BA280" s="5" t="str">
        <f t="shared" si="4"/>
        <v>8974</v>
      </c>
      <c r="BB280" s="5">
        <f>IF(OR($E280="",$G280&lt;&gt;"Ativo"),"",IF(COUNTIFS($E$4:$E280,$E280,$A$4:$A280,$A280,$G$4:$G280,"Ativo")=1,1,0))</f>
        <v>1</v>
      </c>
      <c r="BC280">
        <f>IF(OR($A280="",$G280&lt;&gt;"Ativo"),"",IF(COUNTIFS($A$4:$A280,$A280,$G$4:$G280,"Ativo")=1,1,0))</f>
        <v>0</v>
      </c>
    </row>
    <row r="281" spans="1:55" x14ac:dyDescent="0.3">
      <c r="A281" s="74">
        <v>9</v>
      </c>
      <c r="B281" s="39">
        <v>46037</v>
      </c>
      <c r="C281" s="74">
        <v>1</v>
      </c>
      <c r="D281" s="41" t="s">
        <v>418</v>
      </c>
      <c r="E281" s="25" t="s">
        <v>142</v>
      </c>
      <c r="F281" s="42">
        <v>3.7</v>
      </c>
      <c r="G281" s="75" t="s">
        <v>305</v>
      </c>
      <c r="H281" s="79"/>
      <c r="BA281" s="5" t="str">
        <f t="shared" si="4"/>
        <v>8974</v>
      </c>
      <c r="BB281" s="5">
        <f>IF(OR($E281="",$G281&lt;&gt;"Ativo"),"",IF(COUNTIFS($E$4:$E281,$E281,$A$4:$A281,$A281,$G$4:$G281,"Ativo")=1,1,0))</f>
        <v>1</v>
      </c>
      <c r="BC281">
        <f>IF(OR($A281="",$G281&lt;&gt;"Ativo"),"",IF(COUNTIFS($A$4:$A281,$A281,$G$4:$G281,"Ativo")=1,1,0))</f>
        <v>0</v>
      </c>
    </row>
    <row r="282" spans="1:55" x14ac:dyDescent="0.3">
      <c r="A282" s="74">
        <v>9</v>
      </c>
      <c r="B282" s="39">
        <v>46037</v>
      </c>
      <c r="C282" s="74">
        <v>1</v>
      </c>
      <c r="D282" s="41" t="s">
        <v>418</v>
      </c>
      <c r="E282" s="25" t="s">
        <v>143</v>
      </c>
      <c r="F282" s="42">
        <v>119</v>
      </c>
      <c r="G282" s="75" t="s">
        <v>305</v>
      </c>
      <c r="H282" s="79"/>
      <c r="BA282" s="5" t="str">
        <f t="shared" si="4"/>
        <v>8974</v>
      </c>
      <c r="BB282" s="5">
        <f>IF(OR($E282="",$G282&lt;&gt;"Ativo"),"",IF(COUNTIFS($E$4:$E282,$E282,$A$4:$A282,$A282,$G$4:$G282,"Ativo")=1,1,0))</f>
        <v>1</v>
      </c>
      <c r="BC282">
        <f>IF(OR($A282="",$G282&lt;&gt;"Ativo"),"",IF(COUNTIFS($A$4:$A282,$A282,$G$4:$G282,"Ativo")=1,1,0))</f>
        <v>0</v>
      </c>
    </row>
    <row r="283" spans="1:55" x14ac:dyDescent="0.3">
      <c r="A283" s="74">
        <v>10</v>
      </c>
      <c r="B283" s="39">
        <v>46038</v>
      </c>
      <c r="C283" s="74">
        <v>1</v>
      </c>
      <c r="D283" s="41" t="s">
        <v>418</v>
      </c>
      <c r="E283" s="25" t="s">
        <v>351</v>
      </c>
      <c r="F283" s="42">
        <v>4.59</v>
      </c>
      <c r="G283" s="75" t="s">
        <v>305</v>
      </c>
      <c r="H283" s="79"/>
      <c r="BA283" s="5" t="str">
        <f t="shared" si="4"/>
        <v>8974</v>
      </c>
      <c r="BB283" s="5">
        <f>IF(OR($E283="",$G283&lt;&gt;"Ativo"),"",IF(COUNTIFS($E$4:$E283,$E283,$A$4:$A283,$A283,$G$4:$G283,"Ativo")=1,1,0))</f>
        <v>1</v>
      </c>
      <c r="BC283">
        <f>IF(OR($A283="",$G283&lt;&gt;"Ativo"),"",IF(COUNTIFS($A$4:$A283,$A283,$G$4:$G283,"Ativo")=1,1,0))</f>
        <v>1</v>
      </c>
    </row>
    <row r="284" spans="1:55" x14ac:dyDescent="0.3">
      <c r="A284" s="74">
        <v>10</v>
      </c>
      <c r="B284" s="39">
        <v>46038</v>
      </c>
      <c r="C284" s="74">
        <v>1</v>
      </c>
      <c r="D284" s="41" t="s">
        <v>418</v>
      </c>
      <c r="E284" s="25" t="s">
        <v>125</v>
      </c>
      <c r="F284" s="42">
        <v>4.5999999999999996</v>
      </c>
      <c r="G284" s="75" t="s">
        <v>305</v>
      </c>
      <c r="H284" s="79"/>
      <c r="BA284" s="5" t="str">
        <f t="shared" si="4"/>
        <v>8974</v>
      </c>
      <c r="BB284" s="5">
        <f>IF(OR($E284="",$G284&lt;&gt;"Ativo"),"",IF(COUNTIFS($E$4:$E284,$E284,$A$4:$A284,$A284,$G$4:$G284,"Ativo")=1,1,0))</f>
        <v>1</v>
      </c>
      <c r="BC284">
        <f>IF(OR($A284="",$G284&lt;&gt;"Ativo"),"",IF(COUNTIFS($A$4:$A284,$A284,$G$4:$G284,"Ativo")=1,1,0))</f>
        <v>0</v>
      </c>
    </row>
    <row r="285" spans="1:55" x14ac:dyDescent="0.3">
      <c r="A285" s="74">
        <v>10</v>
      </c>
      <c r="B285" s="39">
        <v>46038</v>
      </c>
      <c r="C285" s="74">
        <v>1</v>
      </c>
      <c r="D285" s="41" t="s">
        <v>418</v>
      </c>
      <c r="E285" s="25" t="s">
        <v>137</v>
      </c>
      <c r="F285" s="42">
        <v>4.0330000000000004</v>
      </c>
      <c r="G285" s="75" t="s">
        <v>305</v>
      </c>
      <c r="H285" s="79"/>
      <c r="BA285" s="5" t="str">
        <f t="shared" si="4"/>
        <v>8974</v>
      </c>
      <c r="BB285" s="5">
        <f>IF(OR($E285="",$G285&lt;&gt;"Ativo"),"",IF(COUNTIFS($E$4:$E285,$E285,$A$4:$A285,$A285,$G$4:$G285,"Ativo")=1,1,0))</f>
        <v>1</v>
      </c>
      <c r="BC285">
        <f>IF(OR($A285="",$G285&lt;&gt;"Ativo"),"",IF(COUNTIFS($A$4:$A285,$A285,$G$4:$G285,"Ativo")=1,1,0))</f>
        <v>0</v>
      </c>
    </row>
    <row r="286" spans="1:55" x14ac:dyDescent="0.3">
      <c r="A286" s="74">
        <v>10</v>
      </c>
      <c r="B286" s="39">
        <v>46038</v>
      </c>
      <c r="C286" s="74">
        <v>1</v>
      </c>
      <c r="D286" s="41" t="s">
        <v>418</v>
      </c>
      <c r="E286" s="25" t="s">
        <v>353</v>
      </c>
      <c r="F286" s="42">
        <v>0.28999999999999998</v>
      </c>
      <c r="G286" s="75" t="s">
        <v>305</v>
      </c>
      <c r="H286" s="79"/>
      <c r="BA286" s="5" t="str">
        <f t="shared" si="4"/>
        <v>8974</v>
      </c>
      <c r="BB286" s="5">
        <f>IF(OR($E286="",$G286&lt;&gt;"Ativo"),"",IF(COUNTIFS($E$4:$E286,$E286,$A$4:$A286,$A286,$G$4:$G286,"Ativo")=1,1,0))</f>
        <v>1</v>
      </c>
      <c r="BC286">
        <f>IF(OR($A286="",$G286&lt;&gt;"Ativo"),"",IF(COUNTIFS($A$4:$A286,$A286,$G$4:$G286,"Ativo")=1,1,0))</f>
        <v>0</v>
      </c>
    </row>
    <row r="287" spans="1:55" x14ac:dyDescent="0.3">
      <c r="A287" s="74">
        <v>10</v>
      </c>
      <c r="B287" s="39">
        <v>46038</v>
      </c>
      <c r="C287" s="74">
        <v>1</v>
      </c>
      <c r="D287" s="41" t="s">
        <v>418</v>
      </c>
      <c r="E287" s="25" t="s">
        <v>134</v>
      </c>
      <c r="F287" s="42">
        <v>1.1180000000000001</v>
      </c>
      <c r="G287" s="75" t="s">
        <v>305</v>
      </c>
      <c r="H287" s="79"/>
      <c r="BA287" s="5" t="str">
        <f t="shared" si="4"/>
        <v>8974</v>
      </c>
      <c r="BB287" s="5">
        <f>IF(OR($E287="",$G287&lt;&gt;"Ativo"),"",IF(COUNTIFS($E$4:$E287,$E287,$A$4:$A287,$A287,$G$4:$G287,"Ativo")=1,1,0))</f>
        <v>1</v>
      </c>
      <c r="BC287">
        <f>IF(OR($A287="",$G287&lt;&gt;"Ativo"),"",IF(COUNTIFS($A$4:$A287,$A287,$G$4:$G287,"Ativo")=1,1,0))</f>
        <v>0</v>
      </c>
    </row>
    <row r="288" spans="1:55" x14ac:dyDescent="0.3">
      <c r="A288" s="74">
        <v>10</v>
      </c>
      <c r="B288" s="39">
        <v>46038</v>
      </c>
      <c r="C288" s="74">
        <v>1</v>
      </c>
      <c r="D288" s="41" t="s">
        <v>418</v>
      </c>
      <c r="E288" s="25" t="s">
        <v>138</v>
      </c>
      <c r="F288" s="42">
        <v>8.6</v>
      </c>
      <c r="G288" s="75" t="s">
        <v>305</v>
      </c>
      <c r="H288" s="79"/>
      <c r="BA288" s="5" t="str">
        <f t="shared" si="4"/>
        <v>8974</v>
      </c>
      <c r="BB288" s="5">
        <f>IF(OR($E288="",$G288&lt;&gt;"Ativo"),"",IF(COUNTIFS($E$4:$E288,$E288,$A$4:$A288,$A288,$G$4:$G288,"Ativo")=1,1,0))</f>
        <v>1</v>
      </c>
      <c r="BC288">
        <f>IF(OR($A288="",$G288&lt;&gt;"Ativo"),"",IF(COUNTIFS($A$4:$A288,$A288,$G$4:$G288,"Ativo")=1,1,0))</f>
        <v>0</v>
      </c>
    </row>
    <row r="289" spans="1:55" x14ac:dyDescent="0.3">
      <c r="A289" s="74">
        <v>10</v>
      </c>
      <c r="B289" s="39">
        <v>46038</v>
      </c>
      <c r="C289" s="74">
        <v>1</v>
      </c>
      <c r="D289" s="41" t="s">
        <v>418</v>
      </c>
      <c r="E289" s="25" t="s">
        <v>354</v>
      </c>
      <c r="F289" s="42">
        <v>324</v>
      </c>
      <c r="G289" s="75" t="s">
        <v>305</v>
      </c>
      <c r="H289" s="79"/>
      <c r="BA289" s="5" t="str">
        <f t="shared" si="4"/>
        <v>8974</v>
      </c>
      <c r="BB289" s="5">
        <f>IF(OR($E289="",$G289&lt;&gt;"Ativo"),"",IF(COUNTIFS($E$4:$E289,$E289,$A$4:$A289,$A289,$G$4:$G289,"Ativo")=1,1,0))</f>
        <v>1</v>
      </c>
      <c r="BC289">
        <f>IF(OR($A289="",$G289&lt;&gt;"Ativo"),"",IF(COUNTIFS($A$4:$A289,$A289,$G$4:$G289,"Ativo")=1,1,0))</f>
        <v>0</v>
      </c>
    </row>
    <row r="290" spans="1:55" x14ac:dyDescent="0.3">
      <c r="A290" s="74">
        <v>10</v>
      </c>
      <c r="B290" s="39">
        <v>46038</v>
      </c>
      <c r="C290" s="74">
        <v>1</v>
      </c>
      <c r="D290" s="41" t="s">
        <v>418</v>
      </c>
      <c r="E290" s="25" t="s">
        <v>126</v>
      </c>
      <c r="F290" s="42">
        <v>233</v>
      </c>
      <c r="G290" s="75" t="s">
        <v>305</v>
      </c>
      <c r="H290" s="79"/>
      <c r="BA290" s="5" t="str">
        <f t="shared" si="4"/>
        <v>8974</v>
      </c>
      <c r="BB290" s="5">
        <f>IF(OR($E290="",$G290&lt;&gt;"Ativo"),"",IF(COUNTIFS($E$4:$E290,$E290,$A$4:$A290,$A290,$G$4:$G290,"Ativo")=1,1,0))</f>
        <v>1</v>
      </c>
      <c r="BC290">
        <f>IF(OR($A290="",$G290&lt;&gt;"Ativo"),"",IF(COUNTIFS($A$4:$A290,$A290,$G$4:$G290,"Ativo")=1,1,0))</f>
        <v>0</v>
      </c>
    </row>
    <row r="291" spans="1:55" x14ac:dyDescent="0.3">
      <c r="A291" s="74">
        <v>10</v>
      </c>
      <c r="B291" s="39">
        <v>46038</v>
      </c>
      <c r="C291" s="74">
        <v>1</v>
      </c>
      <c r="D291" s="41" t="s">
        <v>418</v>
      </c>
      <c r="E291" s="25" t="s">
        <v>127</v>
      </c>
      <c r="F291" s="42">
        <v>78</v>
      </c>
      <c r="G291" s="75" t="s">
        <v>305</v>
      </c>
      <c r="H291" s="79"/>
      <c r="BA291" s="5" t="str">
        <f t="shared" si="4"/>
        <v>8974</v>
      </c>
      <c r="BB291" s="5">
        <f>IF(OR($E291="",$G291&lt;&gt;"Ativo"),"",IF(COUNTIFS($E$4:$E291,$E291,$A$4:$A291,$A291,$G$4:$G291,"Ativo")=1,1,0))</f>
        <v>1</v>
      </c>
      <c r="BC291">
        <f>IF(OR($A291="",$G291&lt;&gt;"Ativo"),"",IF(COUNTIFS($A$4:$A291,$A291,$G$4:$G291,"Ativo")=1,1,0))</f>
        <v>0</v>
      </c>
    </row>
    <row r="292" spans="1:55" x14ac:dyDescent="0.3">
      <c r="A292" s="74">
        <v>10</v>
      </c>
      <c r="B292" s="39">
        <v>46038</v>
      </c>
      <c r="C292" s="74">
        <v>1</v>
      </c>
      <c r="D292" s="41" t="s">
        <v>418</v>
      </c>
      <c r="E292" s="25" t="s">
        <v>124</v>
      </c>
      <c r="F292" s="42">
        <v>2.58</v>
      </c>
      <c r="G292" s="75" t="s">
        <v>305</v>
      </c>
      <c r="H292" s="79"/>
      <c r="BA292" s="5" t="str">
        <f t="shared" si="4"/>
        <v>8974</v>
      </c>
      <c r="BB292" s="5">
        <f>IF(OR($E292="",$G292&lt;&gt;"Ativo"),"",IF(COUNTIFS($E$4:$E292,$E292,$A$4:$A292,$A292,$G$4:$G292,"Ativo")=1,1,0))</f>
        <v>1</v>
      </c>
      <c r="BC292">
        <f>IF(OR($A292="",$G292&lt;&gt;"Ativo"),"",IF(COUNTIFS($A$4:$A292,$A292,$G$4:$G292,"Ativo")=1,1,0))</f>
        <v>0</v>
      </c>
    </row>
    <row r="293" spans="1:55" x14ac:dyDescent="0.3">
      <c r="A293" s="74">
        <v>10</v>
      </c>
      <c r="B293" s="39">
        <v>46038</v>
      </c>
      <c r="C293" s="74">
        <v>1</v>
      </c>
      <c r="D293" s="41" t="s">
        <v>418</v>
      </c>
      <c r="E293" s="25" t="s">
        <v>356</v>
      </c>
      <c r="F293" s="42">
        <v>229</v>
      </c>
      <c r="G293" s="75" t="s">
        <v>305</v>
      </c>
      <c r="H293" s="79"/>
      <c r="BA293" s="5" t="str">
        <f t="shared" si="4"/>
        <v>8974</v>
      </c>
      <c r="BB293" s="5">
        <f>IF(OR($E293="",$G293&lt;&gt;"Ativo"),"",IF(COUNTIFS($E$4:$E293,$E293,$A$4:$A293,$A293,$G$4:$G293,"Ativo")=1,1,0))</f>
        <v>1</v>
      </c>
      <c r="BC293">
        <f>IF(OR($A293="",$G293&lt;&gt;"Ativo"),"",IF(COUNTIFS($A$4:$A293,$A293,$G$4:$G293,"Ativo")=1,1,0))</f>
        <v>0</v>
      </c>
    </row>
    <row r="294" spans="1:55" x14ac:dyDescent="0.3">
      <c r="A294" s="74">
        <v>10</v>
      </c>
      <c r="B294" s="39">
        <v>46038</v>
      </c>
      <c r="C294" s="74">
        <v>1</v>
      </c>
      <c r="D294" s="41" t="s">
        <v>418</v>
      </c>
      <c r="E294" s="25" t="s">
        <v>139</v>
      </c>
      <c r="F294" s="42">
        <v>3.58</v>
      </c>
      <c r="G294" s="75" t="s">
        <v>305</v>
      </c>
      <c r="H294" s="79"/>
      <c r="BA294" s="5" t="str">
        <f t="shared" si="4"/>
        <v>8974</v>
      </c>
      <c r="BB294" s="5">
        <f>IF(OR($E294="",$G294&lt;&gt;"Ativo"),"",IF(COUNTIFS($E$4:$E294,$E294,$A$4:$A294,$A294,$G$4:$G294,"Ativo")=1,1,0))</f>
        <v>1</v>
      </c>
      <c r="BC294">
        <f>IF(OR($A294="",$G294&lt;&gt;"Ativo"),"",IF(COUNTIFS($A$4:$A294,$A294,$G$4:$G294,"Ativo")=1,1,0))</f>
        <v>0</v>
      </c>
    </row>
    <row r="295" spans="1:55" x14ac:dyDescent="0.3">
      <c r="A295" s="74">
        <v>10</v>
      </c>
      <c r="B295" s="39">
        <v>46038</v>
      </c>
      <c r="C295" s="74">
        <v>1</v>
      </c>
      <c r="D295" s="41" t="s">
        <v>418</v>
      </c>
      <c r="E295" s="25" t="s">
        <v>118</v>
      </c>
      <c r="F295" s="42">
        <v>87</v>
      </c>
      <c r="G295" s="75" t="s">
        <v>305</v>
      </c>
      <c r="H295" s="79"/>
      <c r="BA295" s="5" t="str">
        <f t="shared" si="4"/>
        <v>8974</v>
      </c>
      <c r="BB295" s="5">
        <f>IF(OR($E295="",$G295&lt;&gt;"Ativo"),"",IF(COUNTIFS($E$4:$E295,$E295,$A$4:$A295,$A295,$G$4:$G295,"Ativo")=1,1,0))</f>
        <v>1</v>
      </c>
      <c r="BC295">
        <f>IF(OR($A295="",$G295&lt;&gt;"Ativo"),"",IF(COUNTIFS($A$4:$A295,$A295,$G$4:$G295,"Ativo")=1,1,0))</f>
        <v>0</v>
      </c>
    </row>
    <row r="296" spans="1:55" x14ac:dyDescent="0.3">
      <c r="A296" s="74">
        <v>10</v>
      </c>
      <c r="B296" s="39">
        <v>46038</v>
      </c>
      <c r="C296" s="74">
        <v>1</v>
      </c>
      <c r="D296" s="41" t="s">
        <v>418</v>
      </c>
      <c r="E296" s="25" t="s">
        <v>357</v>
      </c>
      <c r="F296" s="42">
        <v>5.24</v>
      </c>
      <c r="G296" s="75" t="s">
        <v>305</v>
      </c>
      <c r="H296" s="79"/>
      <c r="BA296" s="5" t="str">
        <f t="shared" si="4"/>
        <v>8974</v>
      </c>
      <c r="BB296" s="5">
        <f>IF(OR($E296="",$G296&lt;&gt;"Ativo"),"",IF(COUNTIFS($E$4:$E296,$E296,$A$4:$A296,$A296,$G$4:$G296,"Ativo")=1,1,0))</f>
        <v>1</v>
      </c>
      <c r="BC296">
        <f>IF(OR($A296="",$G296&lt;&gt;"Ativo"),"",IF(COUNTIFS($A$4:$A296,$A296,$G$4:$G296,"Ativo")=1,1,0))</f>
        <v>0</v>
      </c>
    </row>
    <row r="297" spans="1:55" x14ac:dyDescent="0.3">
      <c r="A297" s="74">
        <v>10</v>
      </c>
      <c r="B297" s="39">
        <v>46038</v>
      </c>
      <c r="C297" s="74">
        <v>1</v>
      </c>
      <c r="D297" s="41" t="s">
        <v>418</v>
      </c>
      <c r="E297" s="25" t="s">
        <v>359</v>
      </c>
      <c r="F297" s="42">
        <v>2.1</v>
      </c>
      <c r="G297" s="75" t="s">
        <v>305</v>
      </c>
      <c r="H297" s="79"/>
      <c r="BA297" s="5" t="str">
        <f t="shared" si="4"/>
        <v>8974</v>
      </c>
      <c r="BB297" s="5">
        <f>IF(OR($E297="",$G297&lt;&gt;"Ativo"),"",IF(COUNTIFS($E$4:$E297,$E297,$A$4:$A297,$A297,$G$4:$G297,"Ativo")=1,1,0))</f>
        <v>1</v>
      </c>
      <c r="BC297">
        <f>IF(OR($A297="",$G297&lt;&gt;"Ativo"),"",IF(COUNTIFS($A$4:$A297,$A297,$G$4:$G297,"Ativo")=1,1,0))</f>
        <v>0</v>
      </c>
    </row>
    <row r="298" spans="1:55" x14ac:dyDescent="0.3">
      <c r="A298" s="74">
        <v>10</v>
      </c>
      <c r="B298" s="39">
        <v>46038</v>
      </c>
      <c r="C298" s="74">
        <v>1</v>
      </c>
      <c r="D298" s="41" t="s">
        <v>418</v>
      </c>
      <c r="E298" s="25" t="s">
        <v>135</v>
      </c>
      <c r="F298" s="42">
        <v>6.9</v>
      </c>
      <c r="G298" s="75" t="s">
        <v>305</v>
      </c>
      <c r="H298" s="79"/>
      <c r="BA298" s="5" t="str">
        <f t="shared" si="4"/>
        <v>8974</v>
      </c>
      <c r="BB298" s="5">
        <f>IF(OR($E298="",$G298&lt;&gt;"Ativo"),"",IF(COUNTIFS($E$4:$E298,$E298,$A$4:$A298,$A298,$G$4:$G298,"Ativo")=1,1,0))</f>
        <v>1</v>
      </c>
      <c r="BC298">
        <f>IF(OR($A298="",$G298&lt;&gt;"Ativo"),"",IF(COUNTIFS($A$4:$A298,$A298,$G$4:$G298,"Ativo")=1,1,0))</f>
        <v>0</v>
      </c>
    </row>
    <row r="299" spans="1:55" x14ac:dyDescent="0.3">
      <c r="A299" s="74">
        <v>10</v>
      </c>
      <c r="B299" s="39">
        <v>46038</v>
      </c>
      <c r="C299" s="74">
        <v>1</v>
      </c>
      <c r="D299" s="41" t="s">
        <v>418</v>
      </c>
      <c r="E299" s="25" t="s">
        <v>128</v>
      </c>
      <c r="F299" s="42">
        <v>160</v>
      </c>
      <c r="G299" s="75" t="s">
        <v>305</v>
      </c>
      <c r="H299" s="79"/>
      <c r="BA299" s="5" t="str">
        <f t="shared" si="4"/>
        <v>8974</v>
      </c>
      <c r="BB299" s="5">
        <f>IF(OR($E299="",$G299&lt;&gt;"Ativo"),"",IF(COUNTIFS($E$4:$E299,$E299,$A$4:$A299,$A299,$G$4:$G299,"Ativo")=1,1,0))</f>
        <v>1</v>
      </c>
      <c r="BC299">
        <f>IF(OR($A299="",$G299&lt;&gt;"Ativo"),"",IF(COUNTIFS($A$4:$A299,$A299,$G$4:$G299,"Ativo")=1,1,0))</f>
        <v>0</v>
      </c>
    </row>
    <row r="300" spans="1:55" x14ac:dyDescent="0.3">
      <c r="A300" s="74">
        <v>10</v>
      </c>
      <c r="B300" s="39">
        <v>46038</v>
      </c>
      <c r="C300" s="74">
        <v>1</v>
      </c>
      <c r="D300" s="41" t="s">
        <v>418</v>
      </c>
      <c r="E300" s="25" t="s">
        <v>122</v>
      </c>
      <c r="F300" s="42">
        <v>34</v>
      </c>
      <c r="G300" s="75" t="s">
        <v>305</v>
      </c>
      <c r="H300" s="79"/>
      <c r="BA300" s="5" t="str">
        <f t="shared" si="4"/>
        <v>8974</v>
      </c>
      <c r="BB300" s="5">
        <f>IF(OR($E300="",$G300&lt;&gt;"Ativo"),"",IF(COUNTIFS($E$4:$E300,$E300,$A$4:$A300,$A300,$G$4:$G300,"Ativo")=1,1,0))</f>
        <v>1</v>
      </c>
      <c r="BC300">
        <f>IF(OR($A300="",$G300&lt;&gt;"Ativo"),"",IF(COUNTIFS($A$4:$A300,$A300,$G$4:$G300,"Ativo")=1,1,0))</f>
        <v>0</v>
      </c>
    </row>
    <row r="301" spans="1:55" x14ac:dyDescent="0.3">
      <c r="A301" s="74">
        <v>10</v>
      </c>
      <c r="B301" s="39">
        <v>46038</v>
      </c>
      <c r="C301" s="74">
        <v>1</v>
      </c>
      <c r="D301" s="41" t="s">
        <v>418</v>
      </c>
      <c r="E301" s="25" t="s">
        <v>144</v>
      </c>
      <c r="F301" s="42">
        <v>74</v>
      </c>
      <c r="G301" s="75" t="s">
        <v>305</v>
      </c>
      <c r="H301" s="79"/>
      <c r="BA301" s="5" t="str">
        <f t="shared" si="4"/>
        <v>8974</v>
      </c>
      <c r="BB301" s="5">
        <f>IF(OR($E301="",$G301&lt;&gt;"Ativo"),"",IF(COUNTIFS($E$4:$E301,$E301,$A$4:$A301,$A301,$G$4:$G301,"Ativo")=1,1,0))</f>
        <v>1</v>
      </c>
      <c r="BC301">
        <f>IF(OR($A301="",$G301&lt;&gt;"Ativo"),"",IF(COUNTIFS($A$4:$A301,$A301,$G$4:$G301,"Ativo")=1,1,0))</f>
        <v>0</v>
      </c>
    </row>
    <row r="302" spans="1:55" x14ac:dyDescent="0.3">
      <c r="A302" s="74">
        <v>10</v>
      </c>
      <c r="B302" s="39">
        <v>46038</v>
      </c>
      <c r="C302" s="74">
        <v>1</v>
      </c>
      <c r="D302" s="41" t="s">
        <v>418</v>
      </c>
      <c r="E302" s="25" t="s">
        <v>360</v>
      </c>
      <c r="F302" s="42">
        <v>141</v>
      </c>
      <c r="G302" s="75" t="s">
        <v>305</v>
      </c>
      <c r="H302" s="79"/>
      <c r="BA302" s="5" t="str">
        <f t="shared" si="4"/>
        <v>8974</v>
      </c>
      <c r="BB302" s="5">
        <f>IF(OR($E302="",$G302&lt;&gt;"Ativo"),"",IF(COUNTIFS($E$4:$E302,$E302,$A$4:$A302,$A302,$G$4:$G302,"Ativo")=1,1,0))</f>
        <v>1</v>
      </c>
      <c r="BC302">
        <f>IF(OR($A302="",$G302&lt;&gt;"Ativo"),"",IF(COUNTIFS($A$4:$A302,$A302,$G$4:$G302,"Ativo")=1,1,0))</f>
        <v>0</v>
      </c>
    </row>
    <row r="303" spans="1:55" x14ac:dyDescent="0.3">
      <c r="A303" s="74">
        <v>10</v>
      </c>
      <c r="B303" s="39">
        <v>46038</v>
      </c>
      <c r="C303" s="74">
        <v>1</v>
      </c>
      <c r="D303" s="41" t="s">
        <v>418</v>
      </c>
      <c r="E303" s="25" t="s">
        <v>132</v>
      </c>
      <c r="F303" s="42">
        <v>111</v>
      </c>
      <c r="G303" s="75" t="s">
        <v>305</v>
      </c>
      <c r="H303" s="79"/>
      <c r="BA303" s="5" t="str">
        <f t="shared" si="4"/>
        <v>8974</v>
      </c>
      <c r="BB303" s="5">
        <f>IF(OR($E303="",$G303&lt;&gt;"Ativo"),"",IF(COUNTIFS($E$4:$E303,$E303,$A$4:$A303,$A303,$G$4:$G303,"Ativo")=1,1,0))</f>
        <v>1</v>
      </c>
      <c r="BC303">
        <f>IF(OR($A303="",$G303&lt;&gt;"Ativo"),"",IF(COUNTIFS($A$4:$A303,$A303,$G$4:$G303,"Ativo")=1,1,0))</f>
        <v>0</v>
      </c>
    </row>
    <row r="304" spans="1:55" x14ac:dyDescent="0.3">
      <c r="A304" s="74">
        <v>10</v>
      </c>
      <c r="B304" s="39">
        <v>46038</v>
      </c>
      <c r="C304" s="74">
        <v>1</v>
      </c>
      <c r="D304" s="41" t="s">
        <v>418</v>
      </c>
      <c r="E304" s="25" t="s">
        <v>133</v>
      </c>
      <c r="F304" s="42">
        <v>79</v>
      </c>
      <c r="G304" s="75" t="s">
        <v>305</v>
      </c>
      <c r="H304" s="79"/>
      <c r="BA304" s="5" t="str">
        <f t="shared" si="4"/>
        <v>8974</v>
      </c>
      <c r="BB304" s="5">
        <f>IF(OR($E304="",$G304&lt;&gt;"Ativo"),"",IF(COUNTIFS($E$4:$E304,$E304,$A$4:$A304,$A304,$G$4:$G304,"Ativo")=1,1,0))</f>
        <v>1</v>
      </c>
      <c r="BC304">
        <f>IF(OR($A304="",$G304&lt;&gt;"Ativo"),"",IF(COUNTIFS($A$4:$A304,$A304,$G$4:$G304,"Ativo")=1,1,0))</f>
        <v>0</v>
      </c>
    </row>
    <row r="305" spans="1:55" x14ac:dyDescent="0.3">
      <c r="A305" s="74">
        <v>10</v>
      </c>
      <c r="B305" s="39">
        <v>46038</v>
      </c>
      <c r="C305" s="74">
        <v>1</v>
      </c>
      <c r="D305" s="41" t="s">
        <v>418</v>
      </c>
      <c r="E305" s="25" t="s">
        <v>361</v>
      </c>
      <c r="F305" s="42">
        <v>160</v>
      </c>
      <c r="G305" s="75" t="s">
        <v>305</v>
      </c>
      <c r="H305" s="79"/>
      <c r="BA305" s="5" t="str">
        <f t="shared" si="4"/>
        <v>8974</v>
      </c>
      <c r="BB305" s="5">
        <f>IF(OR($E305="",$G305&lt;&gt;"Ativo"),"",IF(COUNTIFS($E$4:$E305,$E305,$A$4:$A305,$A305,$G$4:$G305,"Ativo")=1,1,0))</f>
        <v>1</v>
      </c>
      <c r="BC305">
        <f>IF(OR($A305="",$G305&lt;&gt;"Ativo"),"",IF(COUNTIFS($A$4:$A305,$A305,$G$4:$G305,"Ativo")=1,1,0))</f>
        <v>0</v>
      </c>
    </row>
    <row r="306" spans="1:55" x14ac:dyDescent="0.3">
      <c r="A306" s="74">
        <v>10</v>
      </c>
      <c r="B306" s="39">
        <v>46038</v>
      </c>
      <c r="C306" s="74">
        <v>1</v>
      </c>
      <c r="D306" s="41" t="s">
        <v>418</v>
      </c>
      <c r="E306" s="25" t="s">
        <v>362</v>
      </c>
      <c r="F306" s="42">
        <v>60</v>
      </c>
      <c r="G306" s="75" t="s">
        <v>305</v>
      </c>
      <c r="H306" s="79"/>
      <c r="BA306" s="5" t="str">
        <f t="shared" si="4"/>
        <v>8974</v>
      </c>
      <c r="BB306" s="5">
        <f>IF(OR($E306="",$G306&lt;&gt;"Ativo"),"",IF(COUNTIFS($E$4:$E306,$E306,$A$4:$A306,$A306,$G$4:$G306,"Ativo")=1,1,0))</f>
        <v>1</v>
      </c>
      <c r="BC306">
        <f>IF(OR($A306="",$G306&lt;&gt;"Ativo"),"",IF(COUNTIFS($A$4:$A306,$A306,$G$4:$G306,"Ativo")=1,1,0))</f>
        <v>0</v>
      </c>
    </row>
    <row r="307" spans="1:55" x14ac:dyDescent="0.3">
      <c r="A307" s="74">
        <v>10</v>
      </c>
      <c r="B307" s="39">
        <v>46038</v>
      </c>
      <c r="C307" s="74">
        <v>1</v>
      </c>
      <c r="D307" s="41" t="s">
        <v>418</v>
      </c>
      <c r="E307" s="25" t="s">
        <v>129</v>
      </c>
      <c r="F307" s="42">
        <v>48</v>
      </c>
      <c r="G307" s="75" t="s">
        <v>305</v>
      </c>
      <c r="H307" s="79"/>
      <c r="BA307" s="5" t="str">
        <f t="shared" si="4"/>
        <v>8974</v>
      </c>
      <c r="BB307" s="5">
        <f>IF(OR($E307="",$G307&lt;&gt;"Ativo"),"",IF(COUNTIFS($E$4:$E307,$E307,$A$4:$A307,$A307,$G$4:$G307,"Ativo")=1,1,0))</f>
        <v>1</v>
      </c>
      <c r="BC307">
        <f>IF(OR($A307="",$G307&lt;&gt;"Ativo"),"",IF(COUNTIFS($A$4:$A307,$A307,$G$4:$G307,"Ativo")=1,1,0))</f>
        <v>0</v>
      </c>
    </row>
    <row r="308" spans="1:55" x14ac:dyDescent="0.3">
      <c r="A308" s="74">
        <v>10</v>
      </c>
      <c r="B308" s="39">
        <v>46038</v>
      </c>
      <c r="C308" s="74">
        <v>1</v>
      </c>
      <c r="D308" s="41" t="s">
        <v>418</v>
      </c>
      <c r="E308" s="25" t="s">
        <v>131</v>
      </c>
      <c r="F308" s="42">
        <v>31</v>
      </c>
      <c r="G308" s="75" t="s">
        <v>305</v>
      </c>
      <c r="H308" s="79"/>
      <c r="BA308" s="5" t="str">
        <f t="shared" si="4"/>
        <v>8974</v>
      </c>
      <c r="BB308" s="5">
        <f>IF(OR($E308="",$G308&lt;&gt;"Ativo"),"",IF(COUNTIFS($E$4:$E308,$E308,$A$4:$A308,$A308,$G$4:$G308,"Ativo")=1,1,0))</f>
        <v>1</v>
      </c>
      <c r="BC308">
        <f>IF(OR($A308="",$G308&lt;&gt;"Ativo"),"",IF(COUNTIFS($A$4:$A308,$A308,$G$4:$G308,"Ativo")=1,1,0))</f>
        <v>0</v>
      </c>
    </row>
    <row r="309" spans="1:55" x14ac:dyDescent="0.3">
      <c r="A309" s="74">
        <v>10</v>
      </c>
      <c r="B309" s="39">
        <v>46038</v>
      </c>
      <c r="C309" s="74">
        <v>1</v>
      </c>
      <c r="D309" s="41" t="s">
        <v>418</v>
      </c>
      <c r="E309" s="25" t="s">
        <v>363</v>
      </c>
      <c r="F309" s="42">
        <v>1</v>
      </c>
      <c r="G309" s="75" t="s">
        <v>305</v>
      </c>
      <c r="H309" s="79"/>
      <c r="BA309" s="5" t="str">
        <f t="shared" si="4"/>
        <v>8974</v>
      </c>
      <c r="BB309" s="5">
        <f>IF(OR($E309="",$G309&lt;&gt;"Ativo"),"",IF(COUNTIFS($E$4:$E309,$E309,$A$4:$A309,$A309,$G$4:$G309,"Ativo")=1,1,0))</f>
        <v>1</v>
      </c>
      <c r="BC309">
        <f>IF(OR($A309="",$G309&lt;&gt;"Ativo"),"",IF(COUNTIFS($A$4:$A309,$A309,$G$4:$G309,"Ativo")=1,1,0))</f>
        <v>0</v>
      </c>
    </row>
    <row r="310" spans="1:55" x14ac:dyDescent="0.3">
      <c r="A310" s="74">
        <v>10</v>
      </c>
      <c r="B310" s="39">
        <v>46038</v>
      </c>
      <c r="C310" s="74">
        <v>1</v>
      </c>
      <c r="D310" s="41" t="s">
        <v>418</v>
      </c>
      <c r="E310" s="25" t="s">
        <v>365</v>
      </c>
      <c r="F310" s="42">
        <v>33.700000000000003</v>
      </c>
      <c r="G310" s="75" t="s">
        <v>305</v>
      </c>
      <c r="H310" s="79"/>
      <c r="BA310" s="5" t="str">
        <f t="shared" si="4"/>
        <v>8974</v>
      </c>
      <c r="BB310" s="5">
        <f>IF(OR($E310="",$G310&lt;&gt;"Ativo"),"",IF(COUNTIFS($E$4:$E310,$E310,$A$4:$A310,$A310,$G$4:$G310,"Ativo")=1,1,0))</f>
        <v>1</v>
      </c>
      <c r="BC310">
        <f>IF(OR($A310="",$G310&lt;&gt;"Ativo"),"",IF(COUNTIFS($A$4:$A310,$A310,$G$4:$G310,"Ativo")=1,1,0))</f>
        <v>0</v>
      </c>
    </row>
    <row r="311" spans="1:55" x14ac:dyDescent="0.3">
      <c r="A311" s="74">
        <v>10</v>
      </c>
      <c r="B311" s="39">
        <v>46038</v>
      </c>
      <c r="C311" s="74">
        <v>1</v>
      </c>
      <c r="D311" s="41" t="s">
        <v>418</v>
      </c>
      <c r="E311" s="25" t="s">
        <v>140</v>
      </c>
      <c r="F311" s="42">
        <v>140</v>
      </c>
      <c r="G311" s="75" t="s">
        <v>305</v>
      </c>
      <c r="H311" s="79"/>
      <c r="BA311" s="5" t="str">
        <f t="shared" si="4"/>
        <v>8974</v>
      </c>
      <c r="BB311" s="5">
        <f>IF(OR($E311="",$G311&lt;&gt;"Ativo"),"",IF(COUNTIFS($E$4:$E311,$E311,$A$4:$A311,$A311,$G$4:$G311,"Ativo")=1,1,0))</f>
        <v>1</v>
      </c>
      <c r="BC311">
        <f>IF(OR($A311="",$G311&lt;&gt;"Ativo"),"",IF(COUNTIFS($A$4:$A311,$A311,$G$4:$G311,"Ativo")=1,1,0))</f>
        <v>0</v>
      </c>
    </row>
    <row r="312" spans="1:55" x14ac:dyDescent="0.3">
      <c r="A312" s="74">
        <v>10</v>
      </c>
      <c r="B312" s="39">
        <v>46038</v>
      </c>
      <c r="C312" s="74">
        <v>1</v>
      </c>
      <c r="D312" s="41" t="s">
        <v>418</v>
      </c>
      <c r="E312" s="25" t="s">
        <v>142</v>
      </c>
      <c r="F312" s="42">
        <v>3.8</v>
      </c>
      <c r="G312" s="75" t="s">
        <v>305</v>
      </c>
      <c r="H312" s="79"/>
      <c r="BA312" s="5" t="str">
        <f t="shared" si="4"/>
        <v>8974</v>
      </c>
      <c r="BB312" s="5">
        <f>IF(OR($E312="",$G312&lt;&gt;"Ativo"),"",IF(COUNTIFS($E$4:$E312,$E312,$A$4:$A312,$A312,$G$4:$G312,"Ativo")=1,1,0))</f>
        <v>1</v>
      </c>
      <c r="BC312">
        <f>IF(OR($A312="",$G312&lt;&gt;"Ativo"),"",IF(COUNTIFS($A$4:$A312,$A312,$G$4:$G312,"Ativo")=1,1,0))</f>
        <v>0</v>
      </c>
    </row>
    <row r="313" spans="1:55" x14ac:dyDescent="0.3">
      <c r="A313" s="74">
        <v>10</v>
      </c>
      <c r="B313" s="39">
        <v>46038</v>
      </c>
      <c r="C313" s="74">
        <v>1</v>
      </c>
      <c r="D313" s="41" t="s">
        <v>418</v>
      </c>
      <c r="E313" s="25" t="s">
        <v>143</v>
      </c>
      <c r="F313" s="42">
        <v>120</v>
      </c>
      <c r="G313" s="75" t="s">
        <v>305</v>
      </c>
      <c r="H313" s="79"/>
      <c r="BA313" s="5" t="str">
        <f t="shared" si="4"/>
        <v>8974</v>
      </c>
      <c r="BB313" s="5">
        <f>IF(OR($E313="",$G313&lt;&gt;"Ativo"),"",IF(COUNTIFS($E$4:$E313,$E313,$A$4:$A313,$A313,$G$4:$G313,"Ativo")=1,1,0))</f>
        <v>1</v>
      </c>
      <c r="BC313">
        <f>IF(OR($A313="",$G313&lt;&gt;"Ativo"),"",IF(COUNTIFS($A$4:$A313,$A313,$G$4:$G313,"Ativo")=1,1,0))</f>
        <v>0</v>
      </c>
    </row>
    <row r="314" spans="1:55" x14ac:dyDescent="0.3">
      <c r="A314" s="74">
        <v>11</v>
      </c>
      <c r="B314" s="39">
        <v>46043</v>
      </c>
      <c r="C314" s="74">
        <v>1</v>
      </c>
      <c r="D314" s="41" t="s">
        <v>418</v>
      </c>
      <c r="E314" s="25" t="s">
        <v>351</v>
      </c>
      <c r="F314" s="42">
        <v>4.6399999999999997</v>
      </c>
      <c r="G314" s="75" t="s">
        <v>305</v>
      </c>
      <c r="H314" s="79"/>
      <c r="BA314" s="5" t="str">
        <f t="shared" si="4"/>
        <v>8974</v>
      </c>
      <c r="BB314" s="5">
        <f>IF(OR($E314="",$G314&lt;&gt;"Ativo"),"",IF(COUNTIFS($E$4:$E314,$E314,$A$4:$A314,$A314,$G$4:$G314,"Ativo")=1,1,0))</f>
        <v>1</v>
      </c>
      <c r="BC314">
        <f>IF(OR($A314="",$G314&lt;&gt;"Ativo"),"",IF(COUNTIFS($A$4:$A314,$A314,$G$4:$G314,"Ativo")=1,1,0))</f>
        <v>1</v>
      </c>
    </row>
    <row r="315" spans="1:55" x14ac:dyDescent="0.3">
      <c r="A315" s="74">
        <v>11</v>
      </c>
      <c r="B315" s="39">
        <v>46043</v>
      </c>
      <c r="C315" s="74">
        <v>1</v>
      </c>
      <c r="D315" s="41" t="s">
        <v>418</v>
      </c>
      <c r="E315" s="25" t="s">
        <v>125</v>
      </c>
      <c r="F315" s="42">
        <v>4.5999999999999996</v>
      </c>
      <c r="G315" s="75" t="s">
        <v>305</v>
      </c>
      <c r="H315" s="79"/>
      <c r="BA315" s="5" t="str">
        <f t="shared" si="4"/>
        <v>8974</v>
      </c>
      <c r="BB315" s="5">
        <f>IF(OR($E315="",$G315&lt;&gt;"Ativo"),"",IF(COUNTIFS($E$4:$E315,$E315,$A$4:$A315,$A315,$G$4:$G315,"Ativo")=1,1,0))</f>
        <v>1</v>
      </c>
      <c r="BC315">
        <f>IF(OR($A315="",$G315&lt;&gt;"Ativo"),"",IF(COUNTIFS($A$4:$A315,$A315,$G$4:$G315,"Ativo")=1,1,0))</f>
        <v>0</v>
      </c>
    </row>
    <row r="316" spans="1:55" x14ac:dyDescent="0.3">
      <c r="A316" s="74">
        <v>11</v>
      </c>
      <c r="B316" s="39">
        <v>46043</v>
      </c>
      <c r="C316" s="74">
        <v>1</v>
      </c>
      <c r="D316" s="41" t="s">
        <v>418</v>
      </c>
      <c r="E316" s="25" t="s">
        <v>137</v>
      </c>
      <c r="F316" s="42">
        <v>4.0430000000000001</v>
      </c>
      <c r="G316" s="75" t="s">
        <v>305</v>
      </c>
      <c r="H316" s="79"/>
      <c r="BA316" s="5" t="str">
        <f t="shared" si="4"/>
        <v>8974</v>
      </c>
      <c r="BB316" s="5">
        <f>IF(OR($E316="",$G316&lt;&gt;"Ativo"),"",IF(COUNTIFS($E$4:$E316,$E316,$A$4:$A316,$A316,$G$4:$G316,"Ativo")=1,1,0))</f>
        <v>1</v>
      </c>
      <c r="BC316">
        <f>IF(OR($A316="",$G316&lt;&gt;"Ativo"),"",IF(COUNTIFS($A$4:$A316,$A316,$G$4:$G316,"Ativo")=1,1,0))</f>
        <v>0</v>
      </c>
    </row>
    <row r="317" spans="1:55" x14ac:dyDescent="0.3">
      <c r="A317" s="74">
        <v>11</v>
      </c>
      <c r="B317" s="39">
        <v>46043</v>
      </c>
      <c r="C317" s="74">
        <v>1</v>
      </c>
      <c r="D317" s="41" t="s">
        <v>418</v>
      </c>
      <c r="E317" s="25" t="s">
        <v>353</v>
      </c>
      <c r="F317" s="42">
        <v>0.27500000000000002</v>
      </c>
      <c r="G317" s="75" t="s">
        <v>305</v>
      </c>
      <c r="H317" s="79"/>
      <c r="BA317" s="5" t="str">
        <f t="shared" si="4"/>
        <v>8974</v>
      </c>
      <c r="BB317" s="5">
        <f>IF(OR($E317="",$G317&lt;&gt;"Ativo"),"",IF(COUNTIFS($E$4:$E317,$E317,$A$4:$A317,$A317,$G$4:$G317,"Ativo")=1,1,0))</f>
        <v>1</v>
      </c>
      <c r="BC317">
        <f>IF(OR($A317="",$G317&lt;&gt;"Ativo"),"",IF(COUNTIFS($A$4:$A317,$A317,$G$4:$G317,"Ativo")=1,1,0))</f>
        <v>0</v>
      </c>
    </row>
    <row r="318" spans="1:55" x14ac:dyDescent="0.3">
      <c r="A318" s="74">
        <v>11</v>
      </c>
      <c r="B318" s="39">
        <v>46043</v>
      </c>
      <c r="C318" s="74">
        <v>1</v>
      </c>
      <c r="D318" s="41" t="s">
        <v>418</v>
      </c>
      <c r="E318" s="25" t="s">
        <v>134</v>
      </c>
      <c r="F318" s="42">
        <v>1.169</v>
      </c>
      <c r="G318" s="75" t="s">
        <v>305</v>
      </c>
      <c r="H318" s="79"/>
      <c r="BA318" s="5" t="str">
        <f t="shared" si="4"/>
        <v>8974</v>
      </c>
      <c r="BB318" s="5">
        <f>IF(OR($E318="",$G318&lt;&gt;"Ativo"),"",IF(COUNTIFS($E$4:$E318,$E318,$A$4:$A318,$A318,$G$4:$G318,"Ativo")=1,1,0))</f>
        <v>1</v>
      </c>
      <c r="BC318">
        <f>IF(OR($A318="",$G318&lt;&gt;"Ativo"),"",IF(COUNTIFS($A$4:$A318,$A318,$G$4:$G318,"Ativo")=1,1,0))</f>
        <v>0</v>
      </c>
    </row>
    <row r="319" spans="1:55" x14ac:dyDescent="0.3">
      <c r="A319" s="74">
        <v>11</v>
      </c>
      <c r="B319" s="39">
        <v>46043</v>
      </c>
      <c r="C319" s="74">
        <v>1</v>
      </c>
      <c r="D319" s="41" t="s">
        <v>418</v>
      </c>
      <c r="E319" s="25" t="s">
        <v>138</v>
      </c>
      <c r="F319" s="42">
        <v>8.6999999999999993</v>
      </c>
      <c r="G319" s="75" t="s">
        <v>305</v>
      </c>
      <c r="H319" s="79"/>
      <c r="BA319" s="5" t="str">
        <f t="shared" si="4"/>
        <v>8974</v>
      </c>
      <c r="BB319" s="5">
        <f>IF(OR($E319="",$G319&lt;&gt;"Ativo"),"",IF(COUNTIFS($E$4:$E319,$E319,$A$4:$A319,$A319,$G$4:$G319,"Ativo")=1,1,0))</f>
        <v>1</v>
      </c>
      <c r="BC319">
        <f>IF(OR($A319="",$G319&lt;&gt;"Ativo"),"",IF(COUNTIFS($A$4:$A319,$A319,$G$4:$G319,"Ativo")=1,1,0))</f>
        <v>0</v>
      </c>
    </row>
    <row r="320" spans="1:55" x14ac:dyDescent="0.3">
      <c r="A320" s="74">
        <v>11</v>
      </c>
      <c r="B320" s="39">
        <v>46043</v>
      </c>
      <c r="C320" s="74">
        <v>1</v>
      </c>
      <c r="D320" s="41" t="s">
        <v>418</v>
      </c>
      <c r="E320" s="25" t="s">
        <v>354</v>
      </c>
      <c r="F320" s="42">
        <v>330</v>
      </c>
      <c r="G320" s="75" t="s">
        <v>305</v>
      </c>
      <c r="H320" s="79"/>
      <c r="BA320" s="5" t="str">
        <f t="shared" si="4"/>
        <v>8974</v>
      </c>
      <c r="BB320" s="5">
        <f>IF(OR($E320="",$G320&lt;&gt;"Ativo"),"",IF(COUNTIFS($E$4:$E320,$E320,$A$4:$A320,$A320,$G$4:$G320,"Ativo")=1,1,0))</f>
        <v>1</v>
      </c>
      <c r="BC320">
        <f>IF(OR($A320="",$G320&lt;&gt;"Ativo"),"",IF(COUNTIFS($A$4:$A320,$A320,$G$4:$G320,"Ativo")=1,1,0))</f>
        <v>0</v>
      </c>
    </row>
    <row r="321" spans="1:55" x14ac:dyDescent="0.3">
      <c r="A321" s="74">
        <v>11</v>
      </c>
      <c r="B321" s="39">
        <v>46043</v>
      </c>
      <c r="C321" s="74">
        <v>1</v>
      </c>
      <c r="D321" s="41" t="s">
        <v>418</v>
      </c>
      <c r="E321" s="25" t="s">
        <v>126</v>
      </c>
      <c r="F321" s="42">
        <v>231</v>
      </c>
      <c r="G321" s="75" t="s">
        <v>305</v>
      </c>
      <c r="H321" s="79"/>
      <c r="BA321" s="5" t="str">
        <f t="shared" si="4"/>
        <v>8974</v>
      </c>
      <c r="BB321" s="5">
        <f>IF(OR($E321="",$G321&lt;&gt;"Ativo"),"",IF(COUNTIFS($E$4:$E321,$E321,$A$4:$A321,$A321,$G$4:$G321,"Ativo")=1,1,0))</f>
        <v>1</v>
      </c>
      <c r="BC321">
        <f>IF(OR($A321="",$G321&lt;&gt;"Ativo"),"",IF(COUNTIFS($A$4:$A321,$A321,$G$4:$G321,"Ativo")=1,1,0))</f>
        <v>0</v>
      </c>
    </row>
    <row r="322" spans="1:55" x14ac:dyDescent="0.3">
      <c r="A322" s="74">
        <v>11</v>
      </c>
      <c r="B322" s="39">
        <v>46043</v>
      </c>
      <c r="C322" s="74">
        <v>1</v>
      </c>
      <c r="D322" s="41" t="s">
        <v>418</v>
      </c>
      <c r="E322" s="25" t="s">
        <v>127</v>
      </c>
      <c r="F322" s="42">
        <v>77</v>
      </c>
      <c r="G322" s="75" t="s">
        <v>305</v>
      </c>
      <c r="H322" s="79"/>
      <c r="BA322" s="5" t="str">
        <f t="shared" si="4"/>
        <v>8974</v>
      </c>
      <c r="BB322" s="5">
        <f>IF(OR($E322="",$G322&lt;&gt;"Ativo"),"",IF(COUNTIFS($E$4:$E322,$E322,$A$4:$A322,$A322,$G$4:$G322,"Ativo")=1,1,0))</f>
        <v>1</v>
      </c>
      <c r="BC322">
        <f>IF(OR($A322="",$G322&lt;&gt;"Ativo"),"",IF(COUNTIFS($A$4:$A322,$A322,$G$4:$G322,"Ativo")=1,1,0))</f>
        <v>0</v>
      </c>
    </row>
    <row r="323" spans="1:55" x14ac:dyDescent="0.3">
      <c r="A323" s="74">
        <v>11</v>
      </c>
      <c r="B323" s="39">
        <v>46043</v>
      </c>
      <c r="C323" s="74">
        <v>1</v>
      </c>
      <c r="D323" s="41" t="s">
        <v>418</v>
      </c>
      <c r="E323" s="25" t="s">
        <v>124</v>
      </c>
      <c r="F323" s="42">
        <v>2.84</v>
      </c>
      <c r="G323" s="75" t="s">
        <v>305</v>
      </c>
      <c r="H323" s="79"/>
      <c r="BA323" s="5" t="str">
        <f t="shared" si="4"/>
        <v>8974</v>
      </c>
      <c r="BB323" s="5">
        <f>IF(OR($E323="",$G323&lt;&gt;"Ativo"),"",IF(COUNTIFS($E$4:$E323,$E323,$A$4:$A323,$A323,$G$4:$G323,"Ativo")=1,1,0))</f>
        <v>1</v>
      </c>
      <c r="BC323">
        <f>IF(OR($A323="",$G323&lt;&gt;"Ativo"),"",IF(COUNTIFS($A$4:$A323,$A323,$G$4:$G323,"Ativo")=1,1,0))</f>
        <v>0</v>
      </c>
    </row>
    <row r="324" spans="1:55" x14ac:dyDescent="0.3">
      <c r="A324" s="74">
        <v>11</v>
      </c>
      <c r="B324" s="39">
        <v>46043</v>
      </c>
      <c r="C324" s="74">
        <v>1</v>
      </c>
      <c r="D324" s="41" t="s">
        <v>418</v>
      </c>
      <c r="E324" s="25" t="s">
        <v>356</v>
      </c>
      <c r="F324" s="42">
        <v>235</v>
      </c>
      <c r="G324" s="75" t="s">
        <v>305</v>
      </c>
      <c r="H324" s="79"/>
      <c r="BA324" s="5" t="str">
        <f t="shared" ref="BA324:BA387" si="5">IF($D324="","",MID($D324,4,LEN($D324)-5))</f>
        <v>8974</v>
      </c>
      <c r="BB324" s="5">
        <f>IF(OR($E324="",$G324&lt;&gt;"Ativo"),"",IF(COUNTIFS($E$4:$E324,$E324,$A$4:$A324,$A324,$G$4:$G324,"Ativo")=1,1,0))</f>
        <v>1</v>
      </c>
      <c r="BC324">
        <f>IF(OR($A324="",$G324&lt;&gt;"Ativo"),"",IF(COUNTIFS($A$4:$A324,$A324,$G$4:$G324,"Ativo")=1,1,0))</f>
        <v>0</v>
      </c>
    </row>
    <row r="325" spans="1:55" x14ac:dyDescent="0.3">
      <c r="A325" s="74">
        <v>11</v>
      </c>
      <c r="B325" s="39">
        <v>46043</v>
      </c>
      <c r="C325" s="74">
        <v>1</v>
      </c>
      <c r="D325" s="41" t="s">
        <v>418</v>
      </c>
      <c r="E325" s="25" t="s">
        <v>139</v>
      </c>
      <c r="F325" s="42">
        <v>3.5</v>
      </c>
      <c r="G325" s="75" t="s">
        <v>305</v>
      </c>
      <c r="H325" s="79"/>
      <c r="BA325" s="5" t="str">
        <f t="shared" si="5"/>
        <v>8974</v>
      </c>
      <c r="BB325" s="5">
        <f>IF(OR($E325="",$G325&lt;&gt;"Ativo"),"",IF(COUNTIFS($E$4:$E325,$E325,$A$4:$A325,$A325,$G$4:$G325,"Ativo")=1,1,0))</f>
        <v>1</v>
      </c>
      <c r="BC325">
        <f>IF(OR($A325="",$G325&lt;&gt;"Ativo"),"",IF(COUNTIFS($A$4:$A325,$A325,$G$4:$G325,"Ativo")=1,1,0))</f>
        <v>0</v>
      </c>
    </row>
    <row r="326" spans="1:55" x14ac:dyDescent="0.3">
      <c r="A326" s="74">
        <v>11</v>
      </c>
      <c r="B326" s="39">
        <v>46043</v>
      </c>
      <c r="C326" s="74">
        <v>1</v>
      </c>
      <c r="D326" s="41" t="s">
        <v>418</v>
      </c>
      <c r="E326" s="25" t="s">
        <v>118</v>
      </c>
      <c r="F326" s="42">
        <v>89</v>
      </c>
      <c r="G326" s="75" t="s">
        <v>305</v>
      </c>
      <c r="H326" s="79"/>
      <c r="BA326" s="5" t="str">
        <f t="shared" si="5"/>
        <v>8974</v>
      </c>
      <c r="BB326" s="5">
        <f>IF(OR($E326="",$G326&lt;&gt;"Ativo"),"",IF(COUNTIFS($E$4:$E326,$E326,$A$4:$A326,$A326,$G$4:$G326,"Ativo")=1,1,0))</f>
        <v>1</v>
      </c>
      <c r="BC326">
        <f>IF(OR($A326="",$G326&lt;&gt;"Ativo"),"",IF(COUNTIFS($A$4:$A326,$A326,$G$4:$G326,"Ativo")=1,1,0))</f>
        <v>0</v>
      </c>
    </row>
    <row r="327" spans="1:55" x14ac:dyDescent="0.3">
      <c r="A327" s="74">
        <v>11</v>
      </c>
      <c r="B327" s="39">
        <v>46043</v>
      </c>
      <c r="C327" s="74">
        <v>1</v>
      </c>
      <c r="D327" s="41" t="s">
        <v>418</v>
      </c>
      <c r="E327" s="25" t="s">
        <v>357</v>
      </c>
      <c r="F327" s="42">
        <v>5.27</v>
      </c>
      <c r="G327" s="75" t="s">
        <v>305</v>
      </c>
      <c r="H327" s="79"/>
      <c r="BA327" s="5" t="str">
        <f t="shared" si="5"/>
        <v>8974</v>
      </c>
      <c r="BB327" s="5">
        <f>IF(OR($E327="",$G327&lt;&gt;"Ativo"),"",IF(COUNTIFS($E$4:$E327,$E327,$A$4:$A327,$A327,$G$4:$G327,"Ativo")=1,1,0))</f>
        <v>1</v>
      </c>
      <c r="BC327">
        <f>IF(OR($A327="",$G327&lt;&gt;"Ativo"),"",IF(COUNTIFS($A$4:$A327,$A327,$G$4:$G327,"Ativo")=1,1,0))</f>
        <v>0</v>
      </c>
    </row>
    <row r="328" spans="1:55" x14ac:dyDescent="0.3">
      <c r="A328" s="74">
        <v>11</v>
      </c>
      <c r="B328" s="39">
        <v>46043</v>
      </c>
      <c r="C328" s="74">
        <v>1</v>
      </c>
      <c r="D328" s="41" t="s">
        <v>418</v>
      </c>
      <c r="E328" s="25" t="s">
        <v>359</v>
      </c>
      <c r="F328" s="42">
        <v>2.09</v>
      </c>
      <c r="G328" s="75" t="s">
        <v>305</v>
      </c>
      <c r="H328" s="79"/>
      <c r="BA328" s="5" t="str">
        <f t="shared" si="5"/>
        <v>8974</v>
      </c>
      <c r="BB328" s="5">
        <f>IF(OR($E328="",$G328&lt;&gt;"Ativo"),"",IF(COUNTIFS($E$4:$E328,$E328,$A$4:$A328,$A328,$G$4:$G328,"Ativo")=1,1,0))</f>
        <v>1</v>
      </c>
      <c r="BC328">
        <f>IF(OR($A328="",$G328&lt;&gt;"Ativo"),"",IF(COUNTIFS($A$4:$A328,$A328,$G$4:$G328,"Ativo")=1,1,0))</f>
        <v>0</v>
      </c>
    </row>
    <row r="329" spans="1:55" x14ac:dyDescent="0.3">
      <c r="A329" s="74">
        <v>11</v>
      </c>
      <c r="B329" s="39">
        <v>46043</v>
      </c>
      <c r="C329" s="74">
        <v>1</v>
      </c>
      <c r="D329" s="41" t="s">
        <v>418</v>
      </c>
      <c r="E329" s="25" t="s">
        <v>135</v>
      </c>
      <c r="F329" s="42">
        <v>7.1</v>
      </c>
      <c r="G329" s="75" t="s">
        <v>305</v>
      </c>
      <c r="H329" s="79"/>
      <c r="BA329" s="5" t="str">
        <f t="shared" si="5"/>
        <v>8974</v>
      </c>
      <c r="BB329" s="5">
        <f>IF(OR($E329="",$G329&lt;&gt;"Ativo"),"",IF(COUNTIFS($E$4:$E329,$E329,$A$4:$A329,$A329,$G$4:$G329,"Ativo")=1,1,0))</f>
        <v>1</v>
      </c>
      <c r="BC329">
        <f>IF(OR($A329="",$G329&lt;&gt;"Ativo"),"",IF(COUNTIFS($A$4:$A329,$A329,$G$4:$G329,"Ativo")=1,1,0))</f>
        <v>0</v>
      </c>
    </row>
    <row r="330" spans="1:55" x14ac:dyDescent="0.3">
      <c r="A330" s="74">
        <v>11</v>
      </c>
      <c r="B330" s="39">
        <v>46043</v>
      </c>
      <c r="C330" s="74">
        <v>1</v>
      </c>
      <c r="D330" s="41" t="s">
        <v>418</v>
      </c>
      <c r="E330" s="25" t="s">
        <v>128</v>
      </c>
      <c r="F330" s="42">
        <v>161</v>
      </c>
      <c r="G330" s="75" t="s">
        <v>305</v>
      </c>
      <c r="H330" s="79"/>
      <c r="BA330" s="5" t="str">
        <f t="shared" si="5"/>
        <v>8974</v>
      </c>
      <c r="BB330" s="5">
        <f>IF(OR($E330="",$G330&lt;&gt;"Ativo"),"",IF(COUNTIFS($E$4:$E330,$E330,$A$4:$A330,$A330,$G$4:$G330,"Ativo")=1,1,0))</f>
        <v>1</v>
      </c>
      <c r="BC330">
        <f>IF(OR($A330="",$G330&lt;&gt;"Ativo"),"",IF(COUNTIFS($A$4:$A330,$A330,$G$4:$G330,"Ativo")=1,1,0))</f>
        <v>0</v>
      </c>
    </row>
    <row r="331" spans="1:55" x14ac:dyDescent="0.3">
      <c r="A331" s="74">
        <v>11</v>
      </c>
      <c r="B331" s="39">
        <v>46043</v>
      </c>
      <c r="C331" s="74">
        <v>1</v>
      </c>
      <c r="D331" s="41" t="s">
        <v>418</v>
      </c>
      <c r="E331" s="25" t="s">
        <v>122</v>
      </c>
      <c r="F331" s="42">
        <v>36</v>
      </c>
      <c r="G331" s="75" t="s">
        <v>305</v>
      </c>
      <c r="H331" s="79"/>
      <c r="BA331" s="5" t="str">
        <f t="shared" si="5"/>
        <v>8974</v>
      </c>
      <c r="BB331" s="5">
        <f>IF(OR($E331="",$G331&lt;&gt;"Ativo"),"",IF(COUNTIFS($E$4:$E331,$E331,$A$4:$A331,$A331,$G$4:$G331,"Ativo")=1,1,0))</f>
        <v>1</v>
      </c>
      <c r="BC331">
        <f>IF(OR($A331="",$G331&lt;&gt;"Ativo"),"",IF(COUNTIFS($A$4:$A331,$A331,$G$4:$G331,"Ativo")=1,1,0))</f>
        <v>0</v>
      </c>
    </row>
    <row r="332" spans="1:55" x14ac:dyDescent="0.3">
      <c r="A332" s="74">
        <v>11</v>
      </c>
      <c r="B332" s="39">
        <v>46043</v>
      </c>
      <c r="C332" s="74">
        <v>1</v>
      </c>
      <c r="D332" s="41" t="s">
        <v>418</v>
      </c>
      <c r="E332" s="25" t="s">
        <v>144</v>
      </c>
      <c r="F332" s="42">
        <v>75</v>
      </c>
      <c r="G332" s="75" t="s">
        <v>305</v>
      </c>
      <c r="H332" s="79"/>
      <c r="BA332" s="5" t="str">
        <f t="shared" si="5"/>
        <v>8974</v>
      </c>
      <c r="BB332" s="5">
        <f>IF(OR($E332="",$G332&lt;&gt;"Ativo"),"",IF(COUNTIFS($E$4:$E332,$E332,$A$4:$A332,$A332,$G$4:$G332,"Ativo")=1,1,0))</f>
        <v>1</v>
      </c>
      <c r="BC332">
        <f>IF(OR($A332="",$G332&lt;&gt;"Ativo"),"",IF(COUNTIFS($A$4:$A332,$A332,$G$4:$G332,"Ativo")=1,1,0))</f>
        <v>0</v>
      </c>
    </row>
    <row r="333" spans="1:55" x14ac:dyDescent="0.3">
      <c r="A333" s="74">
        <v>11</v>
      </c>
      <c r="B333" s="39">
        <v>46043</v>
      </c>
      <c r="C333" s="74">
        <v>1</v>
      </c>
      <c r="D333" s="41" t="s">
        <v>418</v>
      </c>
      <c r="E333" s="25" t="s">
        <v>360</v>
      </c>
      <c r="F333" s="42">
        <v>140</v>
      </c>
      <c r="G333" s="75" t="s">
        <v>305</v>
      </c>
      <c r="H333" s="79"/>
      <c r="BA333" s="5" t="str">
        <f t="shared" si="5"/>
        <v>8974</v>
      </c>
      <c r="BB333" s="5">
        <f>IF(OR($E333="",$G333&lt;&gt;"Ativo"),"",IF(COUNTIFS($E$4:$E333,$E333,$A$4:$A333,$A333,$G$4:$G333,"Ativo")=1,1,0))</f>
        <v>1</v>
      </c>
      <c r="BC333">
        <f>IF(OR($A333="",$G333&lt;&gt;"Ativo"),"",IF(COUNTIFS($A$4:$A333,$A333,$G$4:$G333,"Ativo")=1,1,0))</f>
        <v>0</v>
      </c>
    </row>
    <row r="334" spans="1:55" x14ac:dyDescent="0.3">
      <c r="A334" s="74">
        <v>11</v>
      </c>
      <c r="B334" s="39">
        <v>46043</v>
      </c>
      <c r="C334" s="74">
        <v>1</v>
      </c>
      <c r="D334" s="41" t="s">
        <v>418</v>
      </c>
      <c r="E334" s="25" t="s">
        <v>132</v>
      </c>
      <c r="F334" s="42">
        <v>125</v>
      </c>
      <c r="G334" s="75" t="s">
        <v>305</v>
      </c>
      <c r="H334" s="79"/>
      <c r="BA334" s="5" t="str">
        <f t="shared" si="5"/>
        <v>8974</v>
      </c>
      <c r="BB334" s="5">
        <f>IF(OR($E334="",$G334&lt;&gt;"Ativo"),"",IF(COUNTIFS($E$4:$E334,$E334,$A$4:$A334,$A334,$G$4:$G334,"Ativo")=1,1,0))</f>
        <v>1</v>
      </c>
      <c r="BC334">
        <f>IF(OR($A334="",$G334&lt;&gt;"Ativo"),"",IF(COUNTIFS($A$4:$A334,$A334,$G$4:$G334,"Ativo")=1,1,0))</f>
        <v>0</v>
      </c>
    </row>
    <row r="335" spans="1:55" x14ac:dyDescent="0.3">
      <c r="A335" s="74">
        <v>11</v>
      </c>
      <c r="B335" s="39">
        <v>46043</v>
      </c>
      <c r="C335" s="74">
        <v>1</v>
      </c>
      <c r="D335" s="41" t="s">
        <v>418</v>
      </c>
      <c r="E335" s="25" t="s">
        <v>133</v>
      </c>
      <c r="F335" s="42">
        <v>80</v>
      </c>
      <c r="G335" s="75" t="s">
        <v>305</v>
      </c>
      <c r="H335" s="79"/>
      <c r="BA335" s="5" t="str">
        <f t="shared" si="5"/>
        <v>8974</v>
      </c>
      <c r="BB335" s="5">
        <f>IF(OR($E335="",$G335&lt;&gt;"Ativo"),"",IF(COUNTIFS($E$4:$E335,$E335,$A$4:$A335,$A335,$G$4:$G335,"Ativo")=1,1,0))</f>
        <v>1</v>
      </c>
      <c r="BC335">
        <f>IF(OR($A335="",$G335&lt;&gt;"Ativo"),"",IF(COUNTIFS($A$4:$A335,$A335,$G$4:$G335,"Ativo")=1,1,0))</f>
        <v>0</v>
      </c>
    </row>
    <row r="336" spans="1:55" x14ac:dyDescent="0.3">
      <c r="A336" s="74">
        <v>11</v>
      </c>
      <c r="B336" s="39">
        <v>46043</v>
      </c>
      <c r="C336" s="74">
        <v>1</v>
      </c>
      <c r="D336" s="41" t="s">
        <v>418</v>
      </c>
      <c r="E336" s="25" t="s">
        <v>361</v>
      </c>
      <c r="F336" s="42">
        <v>167</v>
      </c>
      <c r="G336" s="75" t="s">
        <v>305</v>
      </c>
      <c r="H336" s="79"/>
      <c r="BA336" s="5" t="str">
        <f t="shared" si="5"/>
        <v>8974</v>
      </c>
      <c r="BB336" s="5">
        <f>IF(OR($E336="",$G336&lt;&gt;"Ativo"),"",IF(COUNTIFS($E$4:$E336,$E336,$A$4:$A336,$A336,$G$4:$G336,"Ativo")=1,1,0))</f>
        <v>1</v>
      </c>
      <c r="BC336">
        <f>IF(OR($A336="",$G336&lt;&gt;"Ativo"),"",IF(COUNTIFS($A$4:$A336,$A336,$G$4:$G336,"Ativo")=1,1,0))</f>
        <v>0</v>
      </c>
    </row>
    <row r="337" spans="1:55" x14ac:dyDescent="0.3">
      <c r="A337" s="74">
        <v>11</v>
      </c>
      <c r="B337" s="39">
        <v>46043</v>
      </c>
      <c r="C337" s="74">
        <v>1</v>
      </c>
      <c r="D337" s="41" t="s">
        <v>418</v>
      </c>
      <c r="E337" s="25" t="s">
        <v>362</v>
      </c>
      <c r="F337" s="42">
        <v>58</v>
      </c>
      <c r="G337" s="75" t="s">
        <v>305</v>
      </c>
      <c r="H337" s="79"/>
      <c r="BA337" s="5" t="str">
        <f t="shared" si="5"/>
        <v>8974</v>
      </c>
      <c r="BB337" s="5">
        <f>IF(OR($E337="",$G337&lt;&gt;"Ativo"),"",IF(COUNTIFS($E$4:$E337,$E337,$A$4:$A337,$A337,$G$4:$G337,"Ativo")=1,1,0))</f>
        <v>1</v>
      </c>
      <c r="BC337">
        <f>IF(OR($A337="",$G337&lt;&gt;"Ativo"),"",IF(COUNTIFS($A$4:$A337,$A337,$G$4:$G337,"Ativo")=1,1,0))</f>
        <v>0</v>
      </c>
    </row>
    <row r="338" spans="1:55" x14ac:dyDescent="0.3">
      <c r="A338" s="74">
        <v>11</v>
      </c>
      <c r="B338" s="39">
        <v>46043</v>
      </c>
      <c r="C338" s="74">
        <v>1</v>
      </c>
      <c r="D338" s="41" t="s">
        <v>418</v>
      </c>
      <c r="E338" s="25" t="s">
        <v>129</v>
      </c>
      <c r="F338" s="42">
        <v>48</v>
      </c>
      <c r="G338" s="75" t="s">
        <v>305</v>
      </c>
      <c r="H338" s="79"/>
      <c r="BA338" s="5" t="str">
        <f t="shared" si="5"/>
        <v>8974</v>
      </c>
      <c r="BB338" s="5">
        <f>IF(OR($E338="",$G338&lt;&gt;"Ativo"),"",IF(COUNTIFS($E$4:$E338,$E338,$A$4:$A338,$A338,$G$4:$G338,"Ativo")=1,1,0))</f>
        <v>1</v>
      </c>
      <c r="BC338">
        <f>IF(OR($A338="",$G338&lt;&gt;"Ativo"),"",IF(COUNTIFS($A$4:$A338,$A338,$G$4:$G338,"Ativo")=1,1,0))</f>
        <v>0</v>
      </c>
    </row>
    <row r="339" spans="1:55" x14ac:dyDescent="0.3">
      <c r="A339" s="74">
        <v>11</v>
      </c>
      <c r="B339" s="39">
        <v>46043</v>
      </c>
      <c r="C339" s="74">
        <v>1</v>
      </c>
      <c r="D339" s="41" t="s">
        <v>418</v>
      </c>
      <c r="E339" s="25" t="s">
        <v>131</v>
      </c>
      <c r="F339" s="42">
        <v>30</v>
      </c>
      <c r="G339" s="75" t="s">
        <v>305</v>
      </c>
      <c r="H339" s="79"/>
      <c r="BA339" s="5" t="str">
        <f t="shared" si="5"/>
        <v>8974</v>
      </c>
      <c r="BB339" s="5">
        <f>IF(OR($E339="",$G339&lt;&gt;"Ativo"),"",IF(COUNTIFS($E$4:$E339,$E339,$A$4:$A339,$A339,$G$4:$G339,"Ativo")=1,1,0))</f>
        <v>1</v>
      </c>
      <c r="BC339">
        <f>IF(OR($A339="",$G339&lt;&gt;"Ativo"),"",IF(COUNTIFS($A$4:$A339,$A339,$G$4:$G339,"Ativo")=1,1,0))</f>
        <v>0</v>
      </c>
    </row>
    <row r="340" spans="1:55" x14ac:dyDescent="0.3">
      <c r="A340" s="74">
        <v>11</v>
      </c>
      <c r="B340" s="39">
        <v>46043</v>
      </c>
      <c r="C340" s="74">
        <v>1</v>
      </c>
      <c r="D340" s="41" t="s">
        <v>418</v>
      </c>
      <c r="E340" s="25" t="s">
        <v>363</v>
      </c>
      <c r="F340" s="42">
        <v>1</v>
      </c>
      <c r="G340" s="75" t="s">
        <v>305</v>
      </c>
      <c r="H340" s="79"/>
      <c r="BA340" s="5" t="str">
        <f t="shared" si="5"/>
        <v>8974</v>
      </c>
      <c r="BB340" s="5">
        <f>IF(OR($E340="",$G340&lt;&gt;"Ativo"),"",IF(COUNTIFS($E$4:$E340,$E340,$A$4:$A340,$A340,$G$4:$G340,"Ativo")=1,1,0))</f>
        <v>1</v>
      </c>
      <c r="BC340">
        <f>IF(OR($A340="",$G340&lt;&gt;"Ativo"),"",IF(COUNTIFS($A$4:$A340,$A340,$G$4:$G340,"Ativo")=1,1,0))</f>
        <v>0</v>
      </c>
    </row>
    <row r="341" spans="1:55" x14ac:dyDescent="0.3">
      <c r="A341" s="74">
        <v>11</v>
      </c>
      <c r="B341" s="39">
        <v>46043</v>
      </c>
      <c r="C341" s="74">
        <v>1</v>
      </c>
      <c r="D341" s="41" t="s">
        <v>418</v>
      </c>
      <c r="E341" s="25" t="s">
        <v>365</v>
      </c>
      <c r="F341" s="42">
        <v>32.1</v>
      </c>
      <c r="G341" s="75" t="s">
        <v>305</v>
      </c>
      <c r="H341" s="79"/>
      <c r="BA341" s="5" t="str">
        <f t="shared" si="5"/>
        <v>8974</v>
      </c>
      <c r="BB341" s="5">
        <f>IF(OR($E341="",$G341&lt;&gt;"Ativo"),"",IF(COUNTIFS($E$4:$E341,$E341,$A$4:$A341,$A341,$G$4:$G341,"Ativo")=1,1,0))</f>
        <v>1</v>
      </c>
      <c r="BC341">
        <f>IF(OR($A341="",$G341&lt;&gt;"Ativo"),"",IF(COUNTIFS($A$4:$A341,$A341,$G$4:$G341,"Ativo")=1,1,0))</f>
        <v>0</v>
      </c>
    </row>
    <row r="342" spans="1:55" x14ac:dyDescent="0.3">
      <c r="A342" s="74">
        <v>12</v>
      </c>
      <c r="B342" s="39">
        <v>46044</v>
      </c>
      <c r="C342" s="74">
        <v>1</v>
      </c>
      <c r="D342" s="41" t="s">
        <v>418</v>
      </c>
      <c r="E342" s="25" t="s">
        <v>351</v>
      </c>
      <c r="F342" s="42">
        <v>4.67</v>
      </c>
      <c r="G342" s="75" t="s">
        <v>305</v>
      </c>
      <c r="H342" s="79"/>
      <c r="BA342" s="5" t="str">
        <f t="shared" si="5"/>
        <v>8974</v>
      </c>
      <c r="BB342" s="5">
        <f>IF(OR($E342="",$G342&lt;&gt;"Ativo"),"",IF(COUNTIFS($E$4:$E342,$E342,$A$4:$A342,$A342,$G$4:$G342,"Ativo")=1,1,0))</f>
        <v>1</v>
      </c>
      <c r="BC342">
        <f>IF(OR($A342="",$G342&lt;&gt;"Ativo"),"",IF(COUNTIFS($A$4:$A342,$A342,$G$4:$G342,"Ativo")=1,1,0))</f>
        <v>1</v>
      </c>
    </row>
    <row r="343" spans="1:55" x14ac:dyDescent="0.3">
      <c r="A343" s="74">
        <v>12</v>
      </c>
      <c r="B343" s="39">
        <v>46044</v>
      </c>
      <c r="C343" s="74">
        <v>1</v>
      </c>
      <c r="D343" s="41" t="s">
        <v>418</v>
      </c>
      <c r="E343" s="25" t="s">
        <v>125</v>
      </c>
      <c r="F343" s="42">
        <v>4.8</v>
      </c>
      <c r="G343" s="75" t="s">
        <v>305</v>
      </c>
      <c r="H343" s="79"/>
      <c r="BA343" s="5" t="str">
        <f t="shared" si="5"/>
        <v>8974</v>
      </c>
      <c r="BB343" s="5">
        <f>IF(OR($E343="",$G343&lt;&gt;"Ativo"),"",IF(COUNTIFS($E$4:$E343,$E343,$A$4:$A343,$A343,$G$4:$G343,"Ativo")=1,1,0))</f>
        <v>1</v>
      </c>
      <c r="BC343">
        <f>IF(OR($A343="",$G343&lt;&gt;"Ativo"),"",IF(COUNTIFS($A$4:$A343,$A343,$G$4:$G343,"Ativo")=1,1,0))</f>
        <v>0</v>
      </c>
    </row>
    <row r="344" spans="1:55" x14ac:dyDescent="0.3">
      <c r="A344" s="74">
        <v>12</v>
      </c>
      <c r="B344" s="39">
        <v>46044</v>
      </c>
      <c r="C344" s="74">
        <v>1</v>
      </c>
      <c r="D344" s="41" t="s">
        <v>418</v>
      </c>
      <c r="E344" s="25" t="s">
        <v>137</v>
      </c>
      <c r="F344" s="42">
        <v>4.0439999999999996</v>
      </c>
      <c r="G344" s="75" t="s">
        <v>305</v>
      </c>
      <c r="H344" s="79"/>
      <c r="BA344" s="5" t="str">
        <f t="shared" si="5"/>
        <v>8974</v>
      </c>
      <c r="BB344" s="5">
        <f>IF(OR($E344="",$G344&lt;&gt;"Ativo"),"",IF(COUNTIFS($E$4:$E344,$E344,$A$4:$A344,$A344,$G$4:$G344,"Ativo")=1,1,0))</f>
        <v>1</v>
      </c>
      <c r="BC344">
        <f>IF(OR($A344="",$G344&lt;&gt;"Ativo"),"",IF(COUNTIFS($A$4:$A344,$A344,$G$4:$G344,"Ativo")=1,1,0))</f>
        <v>0</v>
      </c>
    </row>
    <row r="345" spans="1:55" x14ac:dyDescent="0.3">
      <c r="A345" s="74">
        <v>12</v>
      </c>
      <c r="B345" s="39">
        <v>46044</v>
      </c>
      <c r="C345" s="74">
        <v>1</v>
      </c>
      <c r="D345" s="41" t="s">
        <v>418</v>
      </c>
      <c r="E345" s="25" t="s">
        <v>353</v>
      </c>
      <c r="F345" s="42">
        <v>0.29499999999999998</v>
      </c>
      <c r="G345" s="75" t="s">
        <v>305</v>
      </c>
      <c r="H345" s="79"/>
      <c r="BA345" s="5" t="str">
        <f t="shared" si="5"/>
        <v>8974</v>
      </c>
      <c r="BB345" s="5">
        <f>IF(OR($E345="",$G345&lt;&gt;"Ativo"),"",IF(COUNTIFS($E$4:$E345,$E345,$A$4:$A345,$A345,$G$4:$G345,"Ativo")=1,1,0))</f>
        <v>1</v>
      </c>
      <c r="BC345">
        <f>IF(OR($A345="",$G345&lt;&gt;"Ativo"),"",IF(COUNTIFS($A$4:$A345,$A345,$G$4:$G345,"Ativo")=1,1,0))</f>
        <v>0</v>
      </c>
    </row>
    <row r="346" spans="1:55" x14ac:dyDescent="0.3">
      <c r="A346" s="74">
        <v>12</v>
      </c>
      <c r="B346" s="39">
        <v>46044</v>
      </c>
      <c r="C346" s="74">
        <v>1</v>
      </c>
      <c r="D346" s="41" t="s">
        <v>418</v>
      </c>
      <c r="E346" s="25" t="s">
        <v>134</v>
      </c>
      <c r="F346" s="42">
        <v>1.167</v>
      </c>
      <c r="G346" s="75" t="s">
        <v>305</v>
      </c>
      <c r="H346" s="79"/>
      <c r="BA346" s="5" t="str">
        <f t="shared" si="5"/>
        <v>8974</v>
      </c>
      <c r="BB346" s="5">
        <f>IF(OR($E346="",$G346&lt;&gt;"Ativo"),"",IF(COUNTIFS($E$4:$E346,$E346,$A$4:$A346,$A346,$G$4:$G346,"Ativo")=1,1,0))</f>
        <v>1</v>
      </c>
      <c r="BC346">
        <f>IF(OR($A346="",$G346&lt;&gt;"Ativo"),"",IF(COUNTIFS($A$4:$A346,$A346,$G$4:$G346,"Ativo")=1,1,0))</f>
        <v>0</v>
      </c>
    </row>
    <row r="347" spans="1:55" x14ac:dyDescent="0.3">
      <c r="A347" s="74">
        <v>12</v>
      </c>
      <c r="B347" s="39">
        <v>46044</v>
      </c>
      <c r="C347" s="74">
        <v>1</v>
      </c>
      <c r="D347" s="41" t="s">
        <v>418</v>
      </c>
      <c r="E347" s="25" t="s">
        <v>138</v>
      </c>
      <c r="F347" s="42">
        <v>8.5</v>
      </c>
      <c r="G347" s="75" t="s">
        <v>305</v>
      </c>
      <c r="H347" s="79"/>
      <c r="BA347" s="5" t="str">
        <f t="shared" si="5"/>
        <v>8974</v>
      </c>
      <c r="BB347" s="5">
        <f>IF(OR($E347="",$G347&lt;&gt;"Ativo"),"",IF(COUNTIFS($E$4:$E347,$E347,$A$4:$A347,$A347,$G$4:$G347,"Ativo")=1,1,0))</f>
        <v>1</v>
      </c>
      <c r="BC347">
        <f>IF(OR($A347="",$G347&lt;&gt;"Ativo"),"",IF(COUNTIFS($A$4:$A347,$A347,$G$4:$G347,"Ativo")=1,1,0))</f>
        <v>0</v>
      </c>
    </row>
    <row r="348" spans="1:55" x14ac:dyDescent="0.3">
      <c r="A348" s="74">
        <v>12</v>
      </c>
      <c r="B348" s="39">
        <v>46044</v>
      </c>
      <c r="C348" s="74">
        <v>1</v>
      </c>
      <c r="D348" s="41" t="s">
        <v>418</v>
      </c>
      <c r="E348" s="25" t="s">
        <v>354</v>
      </c>
      <c r="F348" s="42">
        <v>327</v>
      </c>
      <c r="G348" s="75" t="s">
        <v>305</v>
      </c>
      <c r="H348" s="79"/>
      <c r="BA348" s="5" t="str">
        <f t="shared" si="5"/>
        <v>8974</v>
      </c>
      <c r="BB348" s="5">
        <f>IF(OR($E348="",$G348&lt;&gt;"Ativo"),"",IF(COUNTIFS($E$4:$E348,$E348,$A$4:$A348,$A348,$G$4:$G348,"Ativo")=1,1,0))</f>
        <v>1</v>
      </c>
      <c r="BC348">
        <f>IF(OR($A348="",$G348&lt;&gt;"Ativo"),"",IF(COUNTIFS($A$4:$A348,$A348,$G$4:$G348,"Ativo")=1,1,0))</f>
        <v>0</v>
      </c>
    </row>
    <row r="349" spans="1:55" x14ac:dyDescent="0.3">
      <c r="A349" s="74">
        <v>12</v>
      </c>
      <c r="B349" s="39">
        <v>46044</v>
      </c>
      <c r="C349" s="74">
        <v>1</v>
      </c>
      <c r="D349" s="41" t="s">
        <v>418</v>
      </c>
      <c r="E349" s="25" t="s">
        <v>126</v>
      </c>
      <c r="F349" s="42">
        <v>239</v>
      </c>
      <c r="G349" s="75" t="s">
        <v>305</v>
      </c>
      <c r="H349" s="79"/>
      <c r="BA349" s="5" t="str">
        <f t="shared" si="5"/>
        <v>8974</v>
      </c>
      <c r="BB349" s="5">
        <f>IF(OR($E349="",$G349&lt;&gt;"Ativo"),"",IF(COUNTIFS($E$4:$E349,$E349,$A$4:$A349,$A349,$G$4:$G349,"Ativo")=1,1,0))</f>
        <v>1</v>
      </c>
      <c r="BC349">
        <f>IF(OR($A349="",$G349&lt;&gt;"Ativo"),"",IF(COUNTIFS($A$4:$A349,$A349,$G$4:$G349,"Ativo")=1,1,0))</f>
        <v>0</v>
      </c>
    </row>
    <row r="350" spans="1:55" x14ac:dyDescent="0.3">
      <c r="A350" s="74">
        <v>12</v>
      </c>
      <c r="B350" s="39">
        <v>46044</v>
      </c>
      <c r="C350" s="74">
        <v>1</v>
      </c>
      <c r="D350" s="41" t="s">
        <v>418</v>
      </c>
      <c r="E350" s="25" t="s">
        <v>127</v>
      </c>
      <c r="F350" s="42">
        <v>79</v>
      </c>
      <c r="G350" s="75" t="s">
        <v>305</v>
      </c>
      <c r="H350" s="79"/>
      <c r="BA350" s="5" t="str">
        <f t="shared" si="5"/>
        <v>8974</v>
      </c>
      <c r="BB350" s="5">
        <f>IF(OR($E350="",$G350&lt;&gt;"Ativo"),"",IF(COUNTIFS($E$4:$E350,$E350,$A$4:$A350,$A350,$G$4:$G350,"Ativo")=1,1,0))</f>
        <v>1</v>
      </c>
      <c r="BC350">
        <f>IF(OR($A350="",$G350&lt;&gt;"Ativo"),"",IF(COUNTIFS($A$4:$A350,$A350,$G$4:$G350,"Ativo")=1,1,0))</f>
        <v>0</v>
      </c>
    </row>
    <row r="351" spans="1:55" x14ac:dyDescent="0.3">
      <c r="A351" s="74">
        <v>12</v>
      </c>
      <c r="B351" s="39">
        <v>46044</v>
      </c>
      <c r="C351" s="74">
        <v>1</v>
      </c>
      <c r="D351" s="41" t="s">
        <v>418</v>
      </c>
      <c r="E351" s="25" t="s">
        <v>124</v>
      </c>
      <c r="F351" s="42">
        <v>2.64</v>
      </c>
      <c r="G351" s="75" t="s">
        <v>305</v>
      </c>
      <c r="H351" s="79"/>
      <c r="BA351" s="5" t="str">
        <f t="shared" si="5"/>
        <v>8974</v>
      </c>
      <c r="BB351" s="5">
        <f>IF(OR($E351="",$G351&lt;&gt;"Ativo"),"",IF(COUNTIFS($E$4:$E351,$E351,$A$4:$A351,$A351,$G$4:$G351,"Ativo")=1,1,0))</f>
        <v>1</v>
      </c>
      <c r="BC351">
        <f>IF(OR($A351="",$G351&lt;&gt;"Ativo"),"",IF(COUNTIFS($A$4:$A351,$A351,$G$4:$G351,"Ativo")=1,1,0))</f>
        <v>0</v>
      </c>
    </row>
    <row r="352" spans="1:55" x14ac:dyDescent="0.3">
      <c r="A352" s="74">
        <v>12</v>
      </c>
      <c r="B352" s="39">
        <v>46044</v>
      </c>
      <c r="C352" s="74">
        <v>1</v>
      </c>
      <c r="D352" s="41" t="s">
        <v>418</v>
      </c>
      <c r="E352" s="25" t="s">
        <v>356</v>
      </c>
      <c r="F352" s="42">
        <v>230</v>
      </c>
      <c r="G352" s="75" t="s">
        <v>305</v>
      </c>
      <c r="H352" s="79"/>
      <c r="BA352" s="5" t="str">
        <f t="shared" si="5"/>
        <v>8974</v>
      </c>
      <c r="BB352" s="5">
        <f>IF(OR($E352="",$G352&lt;&gt;"Ativo"),"",IF(COUNTIFS($E$4:$E352,$E352,$A$4:$A352,$A352,$G$4:$G352,"Ativo")=1,1,0))</f>
        <v>1</v>
      </c>
      <c r="BC352">
        <f>IF(OR($A352="",$G352&lt;&gt;"Ativo"),"",IF(COUNTIFS($A$4:$A352,$A352,$G$4:$G352,"Ativo")=1,1,0))</f>
        <v>0</v>
      </c>
    </row>
    <row r="353" spans="1:55" x14ac:dyDescent="0.3">
      <c r="A353" s="74">
        <v>12</v>
      </c>
      <c r="B353" s="39">
        <v>46044</v>
      </c>
      <c r="C353" s="74">
        <v>1</v>
      </c>
      <c r="D353" s="41" t="s">
        <v>418</v>
      </c>
      <c r="E353" s="25" t="s">
        <v>139</v>
      </c>
      <c r="F353" s="42">
        <v>3.57</v>
      </c>
      <c r="G353" s="75" t="s">
        <v>305</v>
      </c>
      <c r="H353" s="79"/>
      <c r="BA353" s="5" t="str">
        <f t="shared" si="5"/>
        <v>8974</v>
      </c>
      <c r="BB353" s="5">
        <f>IF(OR($E353="",$G353&lt;&gt;"Ativo"),"",IF(COUNTIFS($E$4:$E353,$E353,$A$4:$A353,$A353,$G$4:$G353,"Ativo")=1,1,0))</f>
        <v>1</v>
      </c>
      <c r="BC353">
        <f>IF(OR($A353="",$G353&lt;&gt;"Ativo"),"",IF(COUNTIFS($A$4:$A353,$A353,$G$4:$G353,"Ativo")=1,1,0))</f>
        <v>0</v>
      </c>
    </row>
    <row r="354" spans="1:55" x14ac:dyDescent="0.3">
      <c r="A354" s="74">
        <v>12</v>
      </c>
      <c r="B354" s="39">
        <v>46044</v>
      </c>
      <c r="C354" s="74">
        <v>1</v>
      </c>
      <c r="D354" s="41" t="s">
        <v>418</v>
      </c>
      <c r="E354" s="25" t="s">
        <v>118</v>
      </c>
      <c r="F354" s="42">
        <v>87</v>
      </c>
      <c r="G354" s="75" t="s">
        <v>305</v>
      </c>
      <c r="H354" s="79"/>
      <c r="BA354" s="5" t="str">
        <f t="shared" si="5"/>
        <v>8974</v>
      </c>
      <c r="BB354" s="5">
        <f>IF(OR($E354="",$G354&lt;&gt;"Ativo"),"",IF(COUNTIFS($E$4:$E354,$E354,$A$4:$A354,$A354,$G$4:$G354,"Ativo")=1,1,0))</f>
        <v>1</v>
      </c>
      <c r="BC354">
        <f>IF(OR($A354="",$G354&lt;&gt;"Ativo"),"",IF(COUNTIFS($A$4:$A354,$A354,$G$4:$G354,"Ativo")=1,1,0))</f>
        <v>0</v>
      </c>
    </row>
    <row r="355" spans="1:55" x14ac:dyDescent="0.3">
      <c r="A355" s="74">
        <v>12</v>
      </c>
      <c r="B355" s="39">
        <v>46044</v>
      </c>
      <c r="C355" s="74">
        <v>1</v>
      </c>
      <c r="D355" s="41" t="s">
        <v>418</v>
      </c>
      <c r="E355" s="25" t="s">
        <v>357</v>
      </c>
      <c r="F355" s="42">
        <v>5.35</v>
      </c>
      <c r="G355" s="75" t="s">
        <v>305</v>
      </c>
      <c r="H355" s="79"/>
      <c r="BA355" s="5" t="str">
        <f t="shared" si="5"/>
        <v>8974</v>
      </c>
      <c r="BB355" s="5">
        <f>IF(OR($E355="",$G355&lt;&gt;"Ativo"),"",IF(COUNTIFS($E$4:$E355,$E355,$A$4:$A355,$A355,$G$4:$G355,"Ativo")=1,1,0))</f>
        <v>1</v>
      </c>
      <c r="BC355">
        <f>IF(OR($A355="",$G355&lt;&gt;"Ativo"),"",IF(COUNTIFS($A$4:$A355,$A355,$G$4:$G355,"Ativo")=1,1,0))</f>
        <v>0</v>
      </c>
    </row>
    <row r="356" spans="1:55" x14ac:dyDescent="0.3">
      <c r="A356" s="74">
        <v>12</v>
      </c>
      <c r="B356" s="39">
        <v>46044</v>
      </c>
      <c r="C356" s="74">
        <v>1</v>
      </c>
      <c r="D356" s="41" t="s">
        <v>418</v>
      </c>
      <c r="E356" s="25" t="s">
        <v>359</v>
      </c>
      <c r="F356" s="42">
        <v>2.17</v>
      </c>
      <c r="G356" s="75" t="s">
        <v>305</v>
      </c>
      <c r="H356" s="79"/>
      <c r="BA356" s="5" t="str">
        <f t="shared" si="5"/>
        <v>8974</v>
      </c>
      <c r="BB356" s="5">
        <f>IF(OR($E356="",$G356&lt;&gt;"Ativo"),"",IF(COUNTIFS($E$4:$E356,$E356,$A$4:$A356,$A356,$G$4:$G356,"Ativo")=1,1,0))</f>
        <v>1</v>
      </c>
      <c r="BC356">
        <f>IF(OR($A356="",$G356&lt;&gt;"Ativo"),"",IF(COUNTIFS($A$4:$A356,$A356,$G$4:$G356,"Ativo")=1,1,0))</f>
        <v>0</v>
      </c>
    </row>
    <row r="357" spans="1:55" x14ac:dyDescent="0.3">
      <c r="A357" s="74">
        <v>12</v>
      </c>
      <c r="B357" s="39">
        <v>46044</v>
      </c>
      <c r="C357" s="74">
        <v>1</v>
      </c>
      <c r="D357" s="41" t="s">
        <v>418</v>
      </c>
      <c r="E357" s="25" t="s">
        <v>135</v>
      </c>
      <c r="F357" s="42">
        <v>7</v>
      </c>
      <c r="G357" s="75" t="s">
        <v>305</v>
      </c>
      <c r="H357" s="79"/>
      <c r="BA357" s="5" t="str">
        <f t="shared" si="5"/>
        <v>8974</v>
      </c>
      <c r="BB357" s="5">
        <f>IF(OR($E357="",$G357&lt;&gt;"Ativo"),"",IF(COUNTIFS($E$4:$E357,$E357,$A$4:$A357,$A357,$G$4:$G357,"Ativo")=1,1,0))</f>
        <v>1</v>
      </c>
      <c r="BC357">
        <f>IF(OR($A357="",$G357&lt;&gt;"Ativo"),"",IF(COUNTIFS($A$4:$A357,$A357,$G$4:$G357,"Ativo")=1,1,0))</f>
        <v>0</v>
      </c>
    </row>
    <row r="358" spans="1:55" x14ac:dyDescent="0.3">
      <c r="A358" s="74">
        <v>12</v>
      </c>
      <c r="B358" s="39">
        <v>46044</v>
      </c>
      <c r="C358" s="74">
        <v>1</v>
      </c>
      <c r="D358" s="41" t="s">
        <v>418</v>
      </c>
      <c r="E358" s="25" t="s">
        <v>128</v>
      </c>
      <c r="F358" s="42">
        <v>159</v>
      </c>
      <c r="G358" s="75" t="s">
        <v>305</v>
      </c>
      <c r="H358" s="79"/>
      <c r="BA358" s="5" t="str">
        <f t="shared" si="5"/>
        <v>8974</v>
      </c>
      <c r="BB358" s="5">
        <f>IF(OR($E358="",$G358&lt;&gt;"Ativo"),"",IF(COUNTIFS($E$4:$E358,$E358,$A$4:$A358,$A358,$G$4:$G358,"Ativo")=1,1,0))</f>
        <v>1</v>
      </c>
      <c r="BC358">
        <f>IF(OR($A358="",$G358&lt;&gt;"Ativo"),"",IF(COUNTIFS($A$4:$A358,$A358,$G$4:$G358,"Ativo")=1,1,0))</f>
        <v>0</v>
      </c>
    </row>
    <row r="359" spans="1:55" x14ac:dyDescent="0.3">
      <c r="A359" s="74">
        <v>12</v>
      </c>
      <c r="B359" s="39">
        <v>46044</v>
      </c>
      <c r="C359" s="74">
        <v>1</v>
      </c>
      <c r="D359" s="41" t="s">
        <v>418</v>
      </c>
      <c r="E359" s="25" t="s">
        <v>122</v>
      </c>
      <c r="F359" s="42">
        <v>34</v>
      </c>
      <c r="G359" s="75" t="s">
        <v>305</v>
      </c>
      <c r="H359" s="79"/>
      <c r="BA359" s="5" t="str">
        <f t="shared" si="5"/>
        <v>8974</v>
      </c>
      <c r="BB359" s="5">
        <f>IF(OR($E359="",$G359&lt;&gt;"Ativo"),"",IF(COUNTIFS($E$4:$E359,$E359,$A$4:$A359,$A359,$G$4:$G359,"Ativo")=1,1,0))</f>
        <v>1</v>
      </c>
      <c r="BC359">
        <f>IF(OR($A359="",$G359&lt;&gt;"Ativo"),"",IF(COUNTIFS($A$4:$A359,$A359,$G$4:$G359,"Ativo")=1,1,0))</f>
        <v>0</v>
      </c>
    </row>
    <row r="360" spans="1:55" x14ac:dyDescent="0.3">
      <c r="A360" s="74">
        <v>12</v>
      </c>
      <c r="B360" s="39">
        <v>46044</v>
      </c>
      <c r="C360" s="74">
        <v>1</v>
      </c>
      <c r="D360" s="41" t="s">
        <v>418</v>
      </c>
      <c r="E360" s="25" t="s">
        <v>144</v>
      </c>
      <c r="F360" s="42">
        <v>75</v>
      </c>
      <c r="G360" s="75" t="s">
        <v>305</v>
      </c>
      <c r="H360" s="79"/>
      <c r="BA360" s="5" t="str">
        <f t="shared" si="5"/>
        <v>8974</v>
      </c>
      <c r="BB360" s="5">
        <f>IF(OR($E360="",$G360&lt;&gt;"Ativo"),"",IF(COUNTIFS($E$4:$E360,$E360,$A$4:$A360,$A360,$G$4:$G360,"Ativo")=1,1,0))</f>
        <v>1</v>
      </c>
      <c r="BC360">
        <f>IF(OR($A360="",$G360&lt;&gt;"Ativo"),"",IF(COUNTIFS($A$4:$A360,$A360,$G$4:$G360,"Ativo")=1,1,0))</f>
        <v>0</v>
      </c>
    </row>
    <row r="361" spans="1:55" x14ac:dyDescent="0.3">
      <c r="A361" s="74">
        <v>12</v>
      </c>
      <c r="B361" s="39">
        <v>46044</v>
      </c>
      <c r="C361" s="74">
        <v>1</v>
      </c>
      <c r="D361" s="41" t="s">
        <v>418</v>
      </c>
      <c r="E361" s="25" t="s">
        <v>360</v>
      </c>
      <c r="F361" s="42">
        <v>141</v>
      </c>
      <c r="G361" s="75" t="s">
        <v>305</v>
      </c>
      <c r="H361" s="79"/>
      <c r="BA361" s="5" t="str">
        <f t="shared" si="5"/>
        <v>8974</v>
      </c>
      <c r="BB361" s="5">
        <f>IF(OR($E361="",$G361&lt;&gt;"Ativo"),"",IF(COUNTIFS($E$4:$E361,$E361,$A$4:$A361,$A361,$G$4:$G361,"Ativo")=1,1,0))</f>
        <v>1</v>
      </c>
      <c r="BC361">
        <f>IF(OR($A361="",$G361&lt;&gt;"Ativo"),"",IF(COUNTIFS($A$4:$A361,$A361,$G$4:$G361,"Ativo")=1,1,0))</f>
        <v>0</v>
      </c>
    </row>
    <row r="362" spans="1:55" x14ac:dyDescent="0.3">
      <c r="A362" s="74">
        <v>12</v>
      </c>
      <c r="B362" s="39">
        <v>46044</v>
      </c>
      <c r="C362" s="74">
        <v>1</v>
      </c>
      <c r="D362" s="41" t="s">
        <v>418</v>
      </c>
      <c r="E362" s="25" t="s">
        <v>132</v>
      </c>
      <c r="F362" s="42">
        <v>112</v>
      </c>
      <c r="G362" s="75" t="s">
        <v>305</v>
      </c>
      <c r="H362" s="79"/>
      <c r="BA362" s="5" t="str">
        <f t="shared" si="5"/>
        <v>8974</v>
      </c>
      <c r="BB362" s="5">
        <f>IF(OR($E362="",$G362&lt;&gt;"Ativo"),"",IF(COUNTIFS($E$4:$E362,$E362,$A$4:$A362,$A362,$G$4:$G362,"Ativo")=1,1,0))</f>
        <v>1</v>
      </c>
      <c r="BC362">
        <f>IF(OR($A362="",$G362&lt;&gt;"Ativo"),"",IF(COUNTIFS($A$4:$A362,$A362,$G$4:$G362,"Ativo")=1,1,0))</f>
        <v>0</v>
      </c>
    </row>
    <row r="363" spans="1:55" x14ac:dyDescent="0.3">
      <c r="A363" s="74">
        <v>12</v>
      </c>
      <c r="B363" s="39">
        <v>46044</v>
      </c>
      <c r="C363" s="74">
        <v>1</v>
      </c>
      <c r="D363" s="41" t="s">
        <v>418</v>
      </c>
      <c r="E363" s="25" t="s">
        <v>133</v>
      </c>
      <c r="F363" s="42">
        <v>80</v>
      </c>
      <c r="G363" s="75" t="s">
        <v>305</v>
      </c>
      <c r="H363" s="79"/>
      <c r="BA363" s="5" t="str">
        <f t="shared" si="5"/>
        <v>8974</v>
      </c>
      <c r="BB363" s="5">
        <f>IF(OR($E363="",$G363&lt;&gt;"Ativo"),"",IF(COUNTIFS($E$4:$E363,$E363,$A$4:$A363,$A363,$G$4:$G363,"Ativo")=1,1,0))</f>
        <v>1</v>
      </c>
      <c r="BC363">
        <f>IF(OR($A363="",$G363&lt;&gt;"Ativo"),"",IF(COUNTIFS($A$4:$A363,$A363,$G$4:$G363,"Ativo")=1,1,0))</f>
        <v>0</v>
      </c>
    </row>
    <row r="364" spans="1:55" x14ac:dyDescent="0.3">
      <c r="A364" s="74">
        <v>12</v>
      </c>
      <c r="B364" s="39">
        <v>46044</v>
      </c>
      <c r="C364" s="74">
        <v>1</v>
      </c>
      <c r="D364" s="41" t="s">
        <v>418</v>
      </c>
      <c r="E364" s="25" t="s">
        <v>361</v>
      </c>
      <c r="F364" s="42">
        <v>157</v>
      </c>
      <c r="G364" s="75" t="s">
        <v>305</v>
      </c>
      <c r="H364" s="79"/>
      <c r="BA364" s="5" t="str">
        <f t="shared" si="5"/>
        <v>8974</v>
      </c>
      <c r="BB364" s="5">
        <f>IF(OR($E364="",$G364&lt;&gt;"Ativo"),"",IF(COUNTIFS($E$4:$E364,$E364,$A$4:$A364,$A364,$G$4:$G364,"Ativo")=1,1,0))</f>
        <v>1</v>
      </c>
      <c r="BC364">
        <f>IF(OR($A364="",$G364&lt;&gt;"Ativo"),"",IF(COUNTIFS($A$4:$A364,$A364,$G$4:$G364,"Ativo")=1,1,0))</f>
        <v>0</v>
      </c>
    </row>
    <row r="365" spans="1:55" x14ac:dyDescent="0.3">
      <c r="A365" s="74">
        <v>12</v>
      </c>
      <c r="B365" s="39">
        <v>46044</v>
      </c>
      <c r="C365" s="74">
        <v>1</v>
      </c>
      <c r="D365" s="41" t="s">
        <v>418</v>
      </c>
      <c r="E365" s="25" t="s">
        <v>362</v>
      </c>
      <c r="F365" s="42">
        <v>56</v>
      </c>
      <c r="G365" s="75" t="s">
        <v>305</v>
      </c>
      <c r="H365" s="79"/>
      <c r="BA365" s="5" t="str">
        <f t="shared" si="5"/>
        <v>8974</v>
      </c>
      <c r="BB365" s="5">
        <f>IF(OR($E365="",$G365&lt;&gt;"Ativo"),"",IF(COUNTIFS($E$4:$E365,$E365,$A$4:$A365,$A365,$G$4:$G365,"Ativo")=1,1,0))</f>
        <v>1</v>
      </c>
      <c r="BC365">
        <f>IF(OR($A365="",$G365&lt;&gt;"Ativo"),"",IF(COUNTIFS($A$4:$A365,$A365,$G$4:$G365,"Ativo")=1,1,0))</f>
        <v>0</v>
      </c>
    </row>
    <row r="366" spans="1:55" x14ac:dyDescent="0.3">
      <c r="A366" s="74">
        <v>12</v>
      </c>
      <c r="B366" s="39">
        <v>46044</v>
      </c>
      <c r="C366" s="74">
        <v>1</v>
      </c>
      <c r="D366" s="41" t="s">
        <v>418</v>
      </c>
      <c r="E366" s="25" t="s">
        <v>129</v>
      </c>
      <c r="F366" s="42">
        <v>48</v>
      </c>
      <c r="G366" s="75" t="s">
        <v>305</v>
      </c>
      <c r="H366" s="79"/>
      <c r="BA366" s="5" t="str">
        <f t="shared" si="5"/>
        <v>8974</v>
      </c>
      <c r="BB366" s="5">
        <f>IF(OR($E366="",$G366&lt;&gt;"Ativo"),"",IF(COUNTIFS($E$4:$E366,$E366,$A$4:$A366,$A366,$G$4:$G366,"Ativo")=1,1,0))</f>
        <v>1</v>
      </c>
      <c r="BC366">
        <f>IF(OR($A366="",$G366&lt;&gt;"Ativo"),"",IF(COUNTIFS($A$4:$A366,$A366,$G$4:$G366,"Ativo")=1,1,0))</f>
        <v>0</v>
      </c>
    </row>
    <row r="367" spans="1:55" x14ac:dyDescent="0.3">
      <c r="A367" s="74">
        <v>12</v>
      </c>
      <c r="B367" s="39">
        <v>46044</v>
      </c>
      <c r="C367" s="74">
        <v>1</v>
      </c>
      <c r="D367" s="41" t="s">
        <v>418</v>
      </c>
      <c r="E367" s="25" t="s">
        <v>131</v>
      </c>
      <c r="F367" s="42">
        <v>30</v>
      </c>
      <c r="G367" s="75" t="s">
        <v>305</v>
      </c>
      <c r="H367" s="79"/>
      <c r="BA367" s="5" t="str">
        <f t="shared" si="5"/>
        <v>8974</v>
      </c>
      <c r="BB367" s="5">
        <f>IF(OR($E367="",$G367&lt;&gt;"Ativo"),"",IF(COUNTIFS($E$4:$E367,$E367,$A$4:$A367,$A367,$G$4:$G367,"Ativo")=1,1,0))</f>
        <v>1</v>
      </c>
      <c r="BC367">
        <f>IF(OR($A367="",$G367&lt;&gt;"Ativo"),"",IF(COUNTIFS($A$4:$A367,$A367,$G$4:$G367,"Ativo")=1,1,0))</f>
        <v>0</v>
      </c>
    </row>
    <row r="368" spans="1:55" x14ac:dyDescent="0.3">
      <c r="A368" s="74">
        <v>12</v>
      </c>
      <c r="B368" s="39">
        <v>46044</v>
      </c>
      <c r="C368" s="74">
        <v>1</v>
      </c>
      <c r="D368" s="41" t="s">
        <v>418</v>
      </c>
      <c r="E368" s="25" t="s">
        <v>363</v>
      </c>
      <c r="F368" s="42">
        <v>1</v>
      </c>
      <c r="G368" s="75" t="s">
        <v>305</v>
      </c>
      <c r="H368" s="79"/>
      <c r="BA368" s="5" t="str">
        <f t="shared" si="5"/>
        <v>8974</v>
      </c>
      <c r="BB368" s="5">
        <f>IF(OR($E368="",$G368&lt;&gt;"Ativo"),"",IF(COUNTIFS($E$4:$E368,$E368,$A$4:$A368,$A368,$G$4:$G368,"Ativo")=1,1,0))</f>
        <v>1</v>
      </c>
      <c r="BC368">
        <f>IF(OR($A368="",$G368&lt;&gt;"Ativo"),"",IF(COUNTIFS($A$4:$A368,$A368,$G$4:$G368,"Ativo")=1,1,0))</f>
        <v>0</v>
      </c>
    </row>
    <row r="369" spans="1:55" x14ac:dyDescent="0.3">
      <c r="A369" s="74">
        <v>12</v>
      </c>
      <c r="B369" s="39">
        <v>46044</v>
      </c>
      <c r="C369" s="74">
        <v>1</v>
      </c>
      <c r="D369" s="41" t="s">
        <v>418</v>
      </c>
      <c r="E369" s="25" t="s">
        <v>365</v>
      </c>
      <c r="F369" s="42">
        <v>35.299999999999997</v>
      </c>
      <c r="G369" s="75" t="s">
        <v>305</v>
      </c>
      <c r="H369" s="79"/>
      <c r="BA369" s="5" t="str">
        <f t="shared" si="5"/>
        <v>8974</v>
      </c>
      <c r="BB369" s="5">
        <f>IF(OR($E369="",$G369&lt;&gt;"Ativo"),"",IF(COUNTIFS($E$4:$E369,$E369,$A$4:$A369,$A369,$G$4:$G369,"Ativo")=1,1,0))</f>
        <v>1</v>
      </c>
      <c r="BC369">
        <f>IF(OR($A369="",$G369&lt;&gt;"Ativo"),"",IF(COUNTIFS($A$4:$A369,$A369,$G$4:$G369,"Ativo")=1,1,0))</f>
        <v>0</v>
      </c>
    </row>
    <row r="370" spans="1:55" x14ac:dyDescent="0.3">
      <c r="A370" s="74">
        <v>12</v>
      </c>
      <c r="B370" s="39">
        <v>46044</v>
      </c>
      <c r="C370" s="74">
        <v>1</v>
      </c>
      <c r="D370" s="41" t="s">
        <v>418</v>
      </c>
      <c r="E370" s="25" t="s">
        <v>140</v>
      </c>
      <c r="F370" s="42">
        <v>145</v>
      </c>
      <c r="G370" s="75" t="s">
        <v>305</v>
      </c>
      <c r="H370" s="79"/>
      <c r="BA370" s="5" t="str">
        <f t="shared" si="5"/>
        <v>8974</v>
      </c>
      <c r="BB370" s="5">
        <f>IF(OR($E370="",$G370&lt;&gt;"Ativo"),"",IF(COUNTIFS($E$4:$E370,$E370,$A$4:$A370,$A370,$G$4:$G370,"Ativo")=1,1,0))</f>
        <v>1</v>
      </c>
      <c r="BC370">
        <f>IF(OR($A370="",$G370&lt;&gt;"Ativo"),"",IF(COUNTIFS($A$4:$A370,$A370,$G$4:$G370,"Ativo")=1,1,0))</f>
        <v>0</v>
      </c>
    </row>
    <row r="371" spans="1:55" x14ac:dyDescent="0.3">
      <c r="A371" s="74">
        <v>12</v>
      </c>
      <c r="B371" s="39">
        <v>46044</v>
      </c>
      <c r="C371" s="74">
        <v>1</v>
      </c>
      <c r="D371" s="41" t="s">
        <v>418</v>
      </c>
      <c r="E371" s="25" t="s">
        <v>142</v>
      </c>
      <c r="F371" s="42">
        <v>3.7</v>
      </c>
      <c r="G371" s="75" t="s">
        <v>305</v>
      </c>
      <c r="H371" s="79"/>
      <c r="BA371" s="5" t="str">
        <f t="shared" si="5"/>
        <v>8974</v>
      </c>
      <c r="BB371" s="5">
        <f>IF(OR($E371="",$G371&lt;&gt;"Ativo"),"",IF(COUNTIFS($E$4:$E371,$E371,$A$4:$A371,$A371,$G$4:$G371,"Ativo")=1,1,0))</f>
        <v>1</v>
      </c>
      <c r="BC371">
        <f>IF(OR($A371="",$G371&lt;&gt;"Ativo"),"",IF(COUNTIFS($A$4:$A371,$A371,$G$4:$G371,"Ativo")=1,1,0))</f>
        <v>0</v>
      </c>
    </row>
    <row r="372" spans="1:55" x14ac:dyDescent="0.3">
      <c r="A372" s="74">
        <v>12</v>
      </c>
      <c r="B372" s="39">
        <v>46044</v>
      </c>
      <c r="C372" s="74">
        <v>1</v>
      </c>
      <c r="D372" s="41" t="s">
        <v>418</v>
      </c>
      <c r="E372" s="25" t="s">
        <v>143</v>
      </c>
      <c r="F372" s="42">
        <v>120</v>
      </c>
      <c r="G372" s="75" t="s">
        <v>305</v>
      </c>
      <c r="H372" s="79"/>
      <c r="BA372" s="5" t="str">
        <f t="shared" si="5"/>
        <v>8974</v>
      </c>
      <c r="BB372" s="5">
        <f>IF(OR($E372="",$G372&lt;&gt;"Ativo"),"",IF(COUNTIFS($E$4:$E372,$E372,$A$4:$A372,$A372,$G$4:$G372,"Ativo")=1,1,0))</f>
        <v>1</v>
      </c>
      <c r="BC372">
        <f>IF(OR($A372="",$G372&lt;&gt;"Ativo"),"",IF(COUNTIFS($A$4:$A372,$A372,$G$4:$G372,"Ativo")=1,1,0))</f>
        <v>0</v>
      </c>
    </row>
    <row r="373" spans="1:55" x14ac:dyDescent="0.3">
      <c r="A373" s="74">
        <v>13</v>
      </c>
      <c r="B373" s="39">
        <v>46045</v>
      </c>
      <c r="C373" s="74">
        <v>1</v>
      </c>
      <c r="D373" s="41" t="s">
        <v>418</v>
      </c>
      <c r="E373" s="25" t="s">
        <v>351</v>
      </c>
      <c r="F373" s="42">
        <v>4.68</v>
      </c>
      <c r="G373" s="75" t="s">
        <v>305</v>
      </c>
      <c r="H373" s="79"/>
      <c r="BA373" s="5" t="str">
        <f t="shared" si="5"/>
        <v>8974</v>
      </c>
      <c r="BB373" s="5">
        <f>IF(OR($E373="",$G373&lt;&gt;"Ativo"),"",IF(COUNTIFS($E$4:$E373,$E373,$A$4:$A373,$A373,$G$4:$G373,"Ativo")=1,1,0))</f>
        <v>1</v>
      </c>
      <c r="BC373">
        <f>IF(OR($A373="",$G373&lt;&gt;"Ativo"),"",IF(COUNTIFS($A$4:$A373,$A373,$G$4:$G373,"Ativo")=1,1,0))</f>
        <v>1</v>
      </c>
    </row>
    <row r="374" spans="1:55" x14ac:dyDescent="0.3">
      <c r="A374" s="74">
        <v>13</v>
      </c>
      <c r="B374" s="39">
        <v>46045</v>
      </c>
      <c r="C374" s="74">
        <v>1</v>
      </c>
      <c r="D374" s="41" t="s">
        <v>418</v>
      </c>
      <c r="E374" s="25" t="s">
        <v>125</v>
      </c>
      <c r="F374" s="42">
        <v>4.8</v>
      </c>
      <c r="G374" s="75" t="s">
        <v>305</v>
      </c>
      <c r="H374" s="79"/>
      <c r="BA374" s="5" t="str">
        <f t="shared" si="5"/>
        <v>8974</v>
      </c>
      <c r="BB374" s="5">
        <f>IF(OR($E374="",$G374&lt;&gt;"Ativo"),"",IF(COUNTIFS($E$4:$E374,$E374,$A$4:$A374,$A374,$G$4:$G374,"Ativo")=1,1,0))</f>
        <v>1</v>
      </c>
      <c r="BC374">
        <f>IF(OR($A374="",$G374&lt;&gt;"Ativo"),"",IF(COUNTIFS($A$4:$A374,$A374,$G$4:$G374,"Ativo")=1,1,0))</f>
        <v>0</v>
      </c>
    </row>
    <row r="375" spans="1:55" x14ac:dyDescent="0.3">
      <c r="A375" s="74">
        <v>13</v>
      </c>
      <c r="B375" s="39">
        <v>46045</v>
      </c>
      <c r="C375" s="74">
        <v>1</v>
      </c>
      <c r="D375" s="41" t="s">
        <v>418</v>
      </c>
      <c r="E375" s="25" t="s">
        <v>137</v>
      </c>
      <c r="F375" s="42">
        <v>4.1070000000000002</v>
      </c>
      <c r="G375" s="75" t="s">
        <v>305</v>
      </c>
      <c r="H375" s="79"/>
      <c r="BA375" s="5" t="str">
        <f t="shared" si="5"/>
        <v>8974</v>
      </c>
      <c r="BB375" s="5">
        <f>IF(OR($E375="",$G375&lt;&gt;"Ativo"),"",IF(COUNTIFS($E$4:$E375,$E375,$A$4:$A375,$A375,$G$4:$G375,"Ativo")=1,1,0))</f>
        <v>1</v>
      </c>
      <c r="BC375">
        <f>IF(OR($A375="",$G375&lt;&gt;"Ativo"),"",IF(COUNTIFS($A$4:$A375,$A375,$G$4:$G375,"Ativo")=1,1,0))</f>
        <v>0</v>
      </c>
    </row>
    <row r="376" spans="1:55" x14ac:dyDescent="0.3">
      <c r="A376" s="74">
        <v>13</v>
      </c>
      <c r="B376" s="39">
        <v>46045</v>
      </c>
      <c r="C376" s="74">
        <v>1</v>
      </c>
      <c r="D376" s="41" t="s">
        <v>418</v>
      </c>
      <c r="E376" s="25" t="s">
        <v>353</v>
      </c>
      <c r="F376" s="42">
        <v>0.28999999999999998</v>
      </c>
      <c r="G376" s="75" t="s">
        <v>305</v>
      </c>
      <c r="H376" s="79"/>
      <c r="BA376" s="5" t="str">
        <f t="shared" si="5"/>
        <v>8974</v>
      </c>
      <c r="BB376" s="5">
        <f>IF(OR($E376="",$G376&lt;&gt;"Ativo"),"",IF(COUNTIFS($E$4:$E376,$E376,$A$4:$A376,$A376,$G$4:$G376,"Ativo")=1,1,0))</f>
        <v>1</v>
      </c>
      <c r="BC376">
        <f>IF(OR($A376="",$G376&lt;&gt;"Ativo"),"",IF(COUNTIFS($A$4:$A376,$A376,$G$4:$G376,"Ativo")=1,1,0))</f>
        <v>0</v>
      </c>
    </row>
    <row r="377" spans="1:55" x14ac:dyDescent="0.3">
      <c r="A377" s="74">
        <v>13</v>
      </c>
      <c r="B377" s="39">
        <v>46045</v>
      </c>
      <c r="C377" s="74">
        <v>1</v>
      </c>
      <c r="D377" s="41" t="s">
        <v>418</v>
      </c>
      <c r="E377" s="25" t="s">
        <v>134</v>
      </c>
      <c r="F377" s="42">
        <v>1.1459999999999999</v>
      </c>
      <c r="G377" s="75" t="s">
        <v>305</v>
      </c>
      <c r="H377" s="79"/>
      <c r="BA377" s="5" t="str">
        <f t="shared" si="5"/>
        <v>8974</v>
      </c>
      <c r="BB377" s="5">
        <f>IF(OR($E377="",$G377&lt;&gt;"Ativo"),"",IF(COUNTIFS($E$4:$E377,$E377,$A$4:$A377,$A377,$G$4:$G377,"Ativo")=1,1,0))</f>
        <v>1</v>
      </c>
      <c r="BC377">
        <f>IF(OR($A377="",$G377&lt;&gt;"Ativo"),"",IF(COUNTIFS($A$4:$A377,$A377,$G$4:$G377,"Ativo")=1,1,0))</f>
        <v>0</v>
      </c>
    </row>
    <row r="378" spans="1:55" x14ac:dyDescent="0.3">
      <c r="A378" s="74">
        <v>13</v>
      </c>
      <c r="B378" s="39">
        <v>46045</v>
      </c>
      <c r="C378" s="74">
        <v>1</v>
      </c>
      <c r="D378" s="41" t="s">
        <v>418</v>
      </c>
      <c r="E378" s="25" t="s">
        <v>138</v>
      </c>
      <c r="F378" s="42">
        <v>8.5</v>
      </c>
      <c r="G378" s="75" t="s">
        <v>305</v>
      </c>
      <c r="H378" s="79"/>
      <c r="BA378" s="5" t="str">
        <f t="shared" si="5"/>
        <v>8974</v>
      </c>
      <c r="BB378" s="5">
        <f>IF(OR($E378="",$G378&lt;&gt;"Ativo"),"",IF(COUNTIFS($E$4:$E378,$E378,$A$4:$A378,$A378,$G$4:$G378,"Ativo")=1,1,0))</f>
        <v>1</v>
      </c>
      <c r="BC378">
        <f>IF(OR($A378="",$G378&lt;&gt;"Ativo"),"",IF(COUNTIFS($A$4:$A378,$A378,$G$4:$G378,"Ativo")=1,1,0))</f>
        <v>0</v>
      </c>
    </row>
    <row r="379" spans="1:55" x14ac:dyDescent="0.3">
      <c r="A379" s="74">
        <v>13</v>
      </c>
      <c r="B379" s="39">
        <v>46045</v>
      </c>
      <c r="C379" s="74">
        <v>1</v>
      </c>
      <c r="D379" s="41" t="s">
        <v>418</v>
      </c>
      <c r="E379" s="25" t="s">
        <v>354</v>
      </c>
      <c r="F379" s="42">
        <v>330</v>
      </c>
      <c r="G379" s="75" t="s">
        <v>305</v>
      </c>
      <c r="H379" s="79"/>
      <c r="BA379" s="5" t="str">
        <f t="shared" si="5"/>
        <v>8974</v>
      </c>
      <c r="BB379" s="5">
        <f>IF(OR($E379="",$G379&lt;&gt;"Ativo"),"",IF(COUNTIFS($E$4:$E379,$E379,$A$4:$A379,$A379,$G$4:$G379,"Ativo")=1,1,0))</f>
        <v>1</v>
      </c>
      <c r="BC379">
        <f>IF(OR($A379="",$G379&lt;&gt;"Ativo"),"",IF(COUNTIFS($A$4:$A379,$A379,$G$4:$G379,"Ativo")=1,1,0))</f>
        <v>0</v>
      </c>
    </row>
    <row r="380" spans="1:55" x14ac:dyDescent="0.3">
      <c r="A380" s="74">
        <v>13</v>
      </c>
      <c r="B380" s="39">
        <v>46045</v>
      </c>
      <c r="C380" s="74">
        <v>1</v>
      </c>
      <c r="D380" s="41" t="s">
        <v>418</v>
      </c>
      <c r="E380" s="25" t="s">
        <v>126</v>
      </c>
      <c r="F380" s="42">
        <v>235</v>
      </c>
      <c r="G380" s="75" t="s">
        <v>305</v>
      </c>
      <c r="H380" s="79"/>
      <c r="BA380" s="5" t="str">
        <f t="shared" si="5"/>
        <v>8974</v>
      </c>
      <c r="BB380" s="5">
        <f>IF(OR($E380="",$G380&lt;&gt;"Ativo"),"",IF(COUNTIFS($E$4:$E380,$E380,$A$4:$A380,$A380,$G$4:$G380,"Ativo")=1,1,0))</f>
        <v>1</v>
      </c>
      <c r="BC380">
        <f>IF(OR($A380="",$G380&lt;&gt;"Ativo"),"",IF(COUNTIFS($A$4:$A380,$A380,$G$4:$G380,"Ativo")=1,1,0))</f>
        <v>0</v>
      </c>
    </row>
    <row r="381" spans="1:55" x14ac:dyDescent="0.3">
      <c r="A381" s="74">
        <v>13</v>
      </c>
      <c r="B381" s="39">
        <v>46045</v>
      </c>
      <c r="C381" s="74">
        <v>1</v>
      </c>
      <c r="D381" s="41" t="s">
        <v>418</v>
      </c>
      <c r="E381" s="25" t="s">
        <v>127</v>
      </c>
      <c r="F381" s="42">
        <v>77</v>
      </c>
      <c r="G381" s="75" t="s">
        <v>305</v>
      </c>
      <c r="H381" s="79"/>
      <c r="BA381" s="5" t="str">
        <f t="shared" si="5"/>
        <v>8974</v>
      </c>
      <c r="BB381" s="5">
        <f>IF(OR($E381="",$G381&lt;&gt;"Ativo"),"",IF(COUNTIFS($E$4:$E381,$E381,$A$4:$A381,$A381,$G$4:$G381,"Ativo")=1,1,0))</f>
        <v>1</v>
      </c>
      <c r="BC381">
        <f>IF(OR($A381="",$G381&lt;&gt;"Ativo"),"",IF(COUNTIFS($A$4:$A381,$A381,$G$4:$G381,"Ativo")=1,1,0))</f>
        <v>0</v>
      </c>
    </row>
    <row r="382" spans="1:55" x14ac:dyDescent="0.3">
      <c r="A382" s="74">
        <v>13</v>
      </c>
      <c r="B382" s="39">
        <v>46045</v>
      </c>
      <c r="C382" s="74">
        <v>1</v>
      </c>
      <c r="D382" s="41" t="s">
        <v>418</v>
      </c>
      <c r="E382" s="25" t="s">
        <v>124</v>
      </c>
      <c r="F382" s="42">
        <v>2.64</v>
      </c>
      <c r="G382" s="75" t="s">
        <v>305</v>
      </c>
      <c r="H382" s="79"/>
      <c r="BA382" s="5" t="str">
        <f t="shared" si="5"/>
        <v>8974</v>
      </c>
      <c r="BB382" s="5">
        <f>IF(OR($E382="",$G382&lt;&gt;"Ativo"),"",IF(COUNTIFS($E$4:$E382,$E382,$A$4:$A382,$A382,$G$4:$G382,"Ativo")=1,1,0))</f>
        <v>1</v>
      </c>
      <c r="BC382">
        <f>IF(OR($A382="",$G382&lt;&gt;"Ativo"),"",IF(COUNTIFS($A$4:$A382,$A382,$G$4:$G382,"Ativo")=1,1,0))</f>
        <v>0</v>
      </c>
    </row>
    <row r="383" spans="1:55" x14ac:dyDescent="0.3">
      <c r="A383" s="74">
        <v>13</v>
      </c>
      <c r="B383" s="39">
        <v>46045</v>
      </c>
      <c r="C383" s="74">
        <v>1</v>
      </c>
      <c r="D383" s="41" t="s">
        <v>418</v>
      </c>
      <c r="E383" s="25" t="s">
        <v>356</v>
      </c>
      <c r="F383" s="42">
        <v>229</v>
      </c>
      <c r="G383" s="75" t="s">
        <v>305</v>
      </c>
      <c r="H383" s="79"/>
      <c r="BA383" s="5" t="str">
        <f t="shared" si="5"/>
        <v>8974</v>
      </c>
      <c r="BB383" s="5">
        <f>IF(OR($E383="",$G383&lt;&gt;"Ativo"),"",IF(COUNTIFS($E$4:$E383,$E383,$A$4:$A383,$A383,$G$4:$G383,"Ativo")=1,1,0))</f>
        <v>1</v>
      </c>
      <c r="BC383">
        <f>IF(OR($A383="",$G383&lt;&gt;"Ativo"),"",IF(COUNTIFS($A$4:$A383,$A383,$G$4:$G383,"Ativo")=1,1,0))</f>
        <v>0</v>
      </c>
    </row>
    <row r="384" spans="1:55" x14ac:dyDescent="0.3">
      <c r="A384" s="74">
        <v>13</v>
      </c>
      <c r="B384" s="39">
        <v>46045</v>
      </c>
      <c r="C384" s="74">
        <v>1</v>
      </c>
      <c r="D384" s="41" t="s">
        <v>418</v>
      </c>
      <c r="E384" s="25" t="s">
        <v>139</v>
      </c>
      <c r="F384" s="42">
        <v>3.64</v>
      </c>
      <c r="G384" s="75" t="s">
        <v>305</v>
      </c>
      <c r="H384" s="79"/>
      <c r="BA384" s="5" t="str">
        <f t="shared" si="5"/>
        <v>8974</v>
      </c>
      <c r="BB384" s="5">
        <f>IF(OR($E384="",$G384&lt;&gt;"Ativo"),"",IF(COUNTIFS($E$4:$E384,$E384,$A$4:$A384,$A384,$G$4:$G384,"Ativo")=1,1,0))</f>
        <v>1</v>
      </c>
      <c r="BC384">
        <f>IF(OR($A384="",$G384&lt;&gt;"Ativo"),"",IF(COUNTIFS($A$4:$A384,$A384,$G$4:$G384,"Ativo")=1,1,0))</f>
        <v>0</v>
      </c>
    </row>
    <row r="385" spans="1:55" x14ac:dyDescent="0.3">
      <c r="A385" s="74">
        <v>13</v>
      </c>
      <c r="B385" s="39">
        <v>46045</v>
      </c>
      <c r="C385" s="74">
        <v>1</v>
      </c>
      <c r="D385" s="41" t="s">
        <v>418</v>
      </c>
      <c r="E385" s="25" t="s">
        <v>118</v>
      </c>
      <c r="F385" s="42">
        <v>88</v>
      </c>
      <c r="G385" s="75" t="s">
        <v>305</v>
      </c>
      <c r="H385" s="79"/>
      <c r="BA385" s="5" t="str">
        <f t="shared" si="5"/>
        <v>8974</v>
      </c>
      <c r="BB385" s="5">
        <f>IF(OR($E385="",$G385&lt;&gt;"Ativo"),"",IF(COUNTIFS($E$4:$E385,$E385,$A$4:$A385,$A385,$G$4:$G385,"Ativo")=1,1,0))</f>
        <v>1</v>
      </c>
      <c r="BC385">
        <f>IF(OR($A385="",$G385&lt;&gt;"Ativo"),"",IF(COUNTIFS($A$4:$A385,$A385,$G$4:$G385,"Ativo")=1,1,0))</f>
        <v>0</v>
      </c>
    </row>
    <row r="386" spans="1:55" x14ac:dyDescent="0.3">
      <c r="A386" s="74">
        <v>13</v>
      </c>
      <c r="B386" s="39">
        <v>46045</v>
      </c>
      <c r="C386" s="74">
        <v>1</v>
      </c>
      <c r="D386" s="41" t="s">
        <v>418</v>
      </c>
      <c r="E386" s="25" t="s">
        <v>357</v>
      </c>
      <c r="F386" s="42">
        <v>5.28</v>
      </c>
      <c r="G386" s="75" t="s">
        <v>305</v>
      </c>
      <c r="H386" s="79"/>
      <c r="BA386" s="5" t="str">
        <f t="shared" si="5"/>
        <v>8974</v>
      </c>
      <c r="BB386" s="5">
        <f>IF(OR($E386="",$G386&lt;&gt;"Ativo"),"",IF(COUNTIFS($E$4:$E386,$E386,$A$4:$A386,$A386,$G$4:$G386,"Ativo")=1,1,0))</f>
        <v>1</v>
      </c>
      <c r="BC386">
        <f>IF(OR($A386="",$G386&lt;&gt;"Ativo"),"",IF(COUNTIFS($A$4:$A386,$A386,$G$4:$G386,"Ativo")=1,1,0))</f>
        <v>0</v>
      </c>
    </row>
    <row r="387" spans="1:55" x14ac:dyDescent="0.3">
      <c r="A387" s="74">
        <v>13</v>
      </c>
      <c r="B387" s="39">
        <v>46045</v>
      </c>
      <c r="C387" s="74">
        <v>1</v>
      </c>
      <c r="D387" s="41" t="s">
        <v>418</v>
      </c>
      <c r="E387" s="25" t="s">
        <v>359</v>
      </c>
      <c r="F387" s="42">
        <v>2.2200000000000002</v>
      </c>
      <c r="G387" s="75" t="s">
        <v>305</v>
      </c>
      <c r="H387" s="79"/>
      <c r="BA387" s="5" t="str">
        <f t="shared" si="5"/>
        <v>8974</v>
      </c>
      <c r="BB387" s="5">
        <f>IF(OR($E387="",$G387&lt;&gt;"Ativo"),"",IF(COUNTIFS($E$4:$E387,$E387,$A$4:$A387,$A387,$G$4:$G387,"Ativo")=1,1,0))</f>
        <v>1</v>
      </c>
      <c r="BC387">
        <f>IF(OR($A387="",$G387&lt;&gt;"Ativo"),"",IF(COUNTIFS($A$4:$A387,$A387,$G$4:$G387,"Ativo")=1,1,0))</f>
        <v>0</v>
      </c>
    </row>
    <row r="388" spans="1:55" x14ac:dyDescent="0.3">
      <c r="A388" s="74">
        <v>13</v>
      </c>
      <c r="B388" s="39">
        <v>46045</v>
      </c>
      <c r="C388" s="74">
        <v>1</v>
      </c>
      <c r="D388" s="41" t="s">
        <v>418</v>
      </c>
      <c r="E388" s="25" t="s">
        <v>135</v>
      </c>
      <c r="F388" s="42">
        <v>6.9</v>
      </c>
      <c r="G388" s="75" t="s">
        <v>305</v>
      </c>
      <c r="H388" s="79"/>
      <c r="BA388" s="5" t="str">
        <f t="shared" ref="BA388:BA451" si="6">IF($D388="","",MID($D388,4,LEN($D388)-5))</f>
        <v>8974</v>
      </c>
      <c r="BB388" s="5">
        <f>IF(OR($E388="",$G388&lt;&gt;"Ativo"),"",IF(COUNTIFS($E$4:$E388,$E388,$A$4:$A388,$A388,$G$4:$G388,"Ativo")=1,1,0))</f>
        <v>1</v>
      </c>
      <c r="BC388">
        <f>IF(OR($A388="",$G388&lt;&gt;"Ativo"),"",IF(COUNTIFS($A$4:$A388,$A388,$G$4:$G388,"Ativo")=1,1,0))</f>
        <v>0</v>
      </c>
    </row>
    <row r="389" spans="1:55" x14ac:dyDescent="0.3">
      <c r="A389" s="74">
        <v>13</v>
      </c>
      <c r="B389" s="39">
        <v>46045</v>
      </c>
      <c r="C389" s="74">
        <v>1</v>
      </c>
      <c r="D389" s="41" t="s">
        <v>418</v>
      </c>
      <c r="E389" s="25" t="s">
        <v>128</v>
      </c>
      <c r="F389" s="42">
        <v>160</v>
      </c>
      <c r="G389" s="75" t="s">
        <v>305</v>
      </c>
      <c r="H389" s="79"/>
      <c r="BA389" s="5" t="str">
        <f t="shared" si="6"/>
        <v>8974</v>
      </c>
      <c r="BB389" s="5">
        <f>IF(OR($E389="",$G389&lt;&gt;"Ativo"),"",IF(COUNTIFS($E$4:$E389,$E389,$A$4:$A389,$A389,$G$4:$G389,"Ativo")=1,1,0))</f>
        <v>1</v>
      </c>
      <c r="BC389">
        <f>IF(OR($A389="",$G389&lt;&gt;"Ativo"),"",IF(COUNTIFS($A$4:$A389,$A389,$G$4:$G389,"Ativo")=1,1,0))</f>
        <v>0</v>
      </c>
    </row>
    <row r="390" spans="1:55" x14ac:dyDescent="0.3">
      <c r="A390" s="74">
        <v>13</v>
      </c>
      <c r="B390" s="39">
        <v>46045</v>
      </c>
      <c r="C390" s="74">
        <v>1</v>
      </c>
      <c r="D390" s="41" t="s">
        <v>418</v>
      </c>
      <c r="E390" s="25" t="s">
        <v>122</v>
      </c>
      <c r="F390" s="42">
        <v>34</v>
      </c>
      <c r="G390" s="75" t="s">
        <v>305</v>
      </c>
      <c r="H390" s="79"/>
      <c r="BA390" s="5" t="str">
        <f t="shared" si="6"/>
        <v>8974</v>
      </c>
      <c r="BB390" s="5">
        <f>IF(OR($E390="",$G390&lt;&gt;"Ativo"),"",IF(COUNTIFS($E$4:$E390,$E390,$A$4:$A390,$A390,$G$4:$G390,"Ativo")=1,1,0))</f>
        <v>1</v>
      </c>
      <c r="BC390">
        <f>IF(OR($A390="",$G390&lt;&gt;"Ativo"),"",IF(COUNTIFS($A$4:$A390,$A390,$G$4:$G390,"Ativo")=1,1,0))</f>
        <v>0</v>
      </c>
    </row>
    <row r="391" spans="1:55" x14ac:dyDescent="0.3">
      <c r="A391" s="74">
        <v>13</v>
      </c>
      <c r="B391" s="39">
        <v>46045</v>
      </c>
      <c r="C391" s="74">
        <v>1</v>
      </c>
      <c r="D391" s="41" t="s">
        <v>418</v>
      </c>
      <c r="E391" s="25" t="s">
        <v>144</v>
      </c>
      <c r="F391" s="42">
        <v>75</v>
      </c>
      <c r="G391" s="75" t="s">
        <v>305</v>
      </c>
      <c r="H391" s="79"/>
      <c r="BA391" s="5" t="str">
        <f t="shared" si="6"/>
        <v>8974</v>
      </c>
      <c r="BB391" s="5">
        <f>IF(OR($E391="",$G391&lt;&gt;"Ativo"),"",IF(COUNTIFS($E$4:$E391,$E391,$A$4:$A391,$A391,$G$4:$G391,"Ativo")=1,1,0))</f>
        <v>1</v>
      </c>
      <c r="BC391">
        <f>IF(OR($A391="",$G391&lt;&gt;"Ativo"),"",IF(COUNTIFS($A$4:$A391,$A391,$G$4:$G391,"Ativo")=1,1,0))</f>
        <v>0</v>
      </c>
    </row>
    <row r="392" spans="1:55" x14ac:dyDescent="0.3">
      <c r="A392" s="74">
        <v>13</v>
      </c>
      <c r="B392" s="39">
        <v>46045</v>
      </c>
      <c r="C392" s="74">
        <v>1</v>
      </c>
      <c r="D392" s="41" t="s">
        <v>418</v>
      </c>
      <c r="E392" s="25" t="s">
        <v>360</v>
      </c>
      <c r="F392" s="42">
        <v>140</v>
      </c>
      <c r="G392" s="75" t="s">
        <v>305</v>
      </c>
      <c r="H392" s="79"/>
      <c r="BA392" s="5" t="str">
        <f t="shared" si="6"/>
        <v>8974</v>
      </c>
      <c r="BB392" s="5">
        <f>IF(OR($E392="",$G392&lt;&gt;"Ativo"),"",IF(COUNTIFS($E$4:$E392,$E392,$A$4:$A392,$A392,$G$4:$G392,"Ativo")=1,1,0))</f>
        <v>1</v>
      </c>
      <c r="BC392">
        <f>IF(OR($A392="",$G392&lt;&gt;"Ativo"),"",IF(COUNTIFS($A$4:$A392,$A392,$G$4:$G392,"Ativo")=1,1,0))</f>
        <v>0</v>
      </c>
    </row>
    <row r="393" spans="1:55" x14ac:dyDescent="0.3">
      <c r="A393" s="74">
        <v>13</v>
      </c>
      <c r="B393" s="39">
        <v>46045</v>
      </c>
      <c r="C393" s="74">
        <v>1</v>
      </c>
      <c r="D393" s="41" t="s">
        <v>418</v>
      </c>
      <c r="E393" s="25" t="s">
        <v>132</v>
      </c>
      <c r="F393" s="42">
        <v>111</v>
      </c>
      <c r="G393" s="75" t="s">
        <v>305</v>
      </c>
      <c r="H393" s="79"/>
      <c r="BA393" s="5" t="str">
        <f t="shared" si="6"/>
        <v>8974</v>
      </c>
      <c r="BB393" s="5">
        <f>IF(OR($E393="",$G393&lt;&gt;"Ativo"),"",IF(COUNTIFS($E$4:$E393,$E393,$A$4:$A393,$A393,$G$4:$G393,"Ativo")=1,1,0))</f>
        <v>1</v>
      </c>
      <c r="BC393">
        <f>IF(OR($A393="",$G393&lt;&gt;"Ativo"),"",IF(COUNTIFS($A$4:$A393,$A393,$G$4:$G393,"Ativo")=1,1,0))</f>
        <v>0</v>
      </c>
    </row>
    <row r="394" spans="1:55" x14ac:dyDescent="0.3">
      <c r="A394" s="74">
        <v>13</v>
      </c>
      <c r="B394" s="39">
        <v>46045</v>
      </c>
      <c r="C394" s="74">
        <v>1</v>
      </c>
      <c r="D394" s="41" t="s">
        <v>418</v>
      </c>
      <c r="E394" s="25" t="s">
        <v>133</v>
      </c>
      <c r="F394" s="42">
        <v>76</v>
      </c>
      <c r="G394" s="75" t="s">
        <v>305</v>
      </c>
      <c r="H394" s="79"/>
      <c r="BA394" s="5" t="str">
        <f t="shared" si="6"/>
        <v>8974</v>
      </c>
      <c r="BB394" s="5">
        <f>IF(OR($E394="",$G394&lt;&gt;"Ativo"),"",IF(COUNTIFS($E$4:$E394,$E394,$A$4:$A394,$A394,$G$4:$G394,"Ativo")=1,1,0))</f>
        <v>1</v>
      </c>
      <c r="BC394">
        <f>IF(OR($A394="",$G394&lt;&gt;"Ativo"),"",IF(COUNTIFS($A$4:$A394,$A394,$G$4:$G394,"Ativo")=1,1,0))</f>
        <v>0</v>
      </c>
    </row>
    <row r="395" spans="1:55" x14ac:dyDescent="0.3">
      <c r="A395" s="74">
        <v>13</v>
      </c>
      <c r="B395" s="39">
        <v>46045</v>
      </c>
      <c r="C395" s="74">
        <v>1</v>
      </c>
      <c r="D395" s="41" t="s">
        <v>418</v>
      </c>
      <c r="E395" s="25" t="s">
        <v>361</v>
      </c>
      <c r="F395" s="42">
        <v>160</v>
      </c>
      <c r="G395" s="75" t="s">
        <v>305</v>
      </c>
      <c r="H395" s="79"/>
      <c r="BA395" s="5" t="str">
        <f t="shared" si="6"/>
        <v>8974</v>
      </c>
      <c r="BB395" s="5">
        <f>IF(OR($E395="",$G395&lt;&gt;"Ativo"),"",IF(COUNTIFS($E$4:$E395,$E395,$A$4:$A395,$A395,$G$4:$G395,"Ativo")=1,1,0))</f>
        <v>1</v>
      </c>
      <c r="BC395">
        <f>IF(OR($A395="",$G395&lt;&gt;"Ativo"),"",IF(COUNTIFS($A$4:$A395,$A395,$G$4:$G395,"Ativo")=1,1,0))</f>
        <v>0</v>
      </c>
    </row>
    <row r="396" spans="1:55" x14ac:dyDescent="0.3">
      <c r="A396" s="74">
        <v>13</v>
      </c>
      <c r="B396" s="39">
        <v>46045</v>
      </c>
      <c r="C396" s="74">
        <v>1</v>
      </c>
      <c r="D396" s="41" t="s">
        <v>418</v>
      </c>
      <c r="E396" s="25" t="s">
        <v>362</v>
      </c>
      <c r="F396" s="42">
        <v>60</v>
      </c>
      <c r="G396" s="75" t="s">
        <v>305</v>
      </c>
      <c r="H396" s="79"/>
      <c r="BA396" s="5" t="str">
        <f t="shared" si="6"/>
        <v>8974</v>
      </c>
      <c r="BB396" s="5">
        <f>IF(OR($E396="",$G396&lt;&gt;"Ativo"),"",IF(COUNTIFS($E$4:$E396,$E396,$A$4:$A396,$A396,$G$4:$G396,"Ativo")=1,1,0))</f>
        <v>1</v>
      </c>
      <c r="BC396">
        <f>IF(OR($A396="",$G396&lt;&gt;"Ativo"),"",IF(COUNTIFS($A$4:$A396,$A396,$G$4:$G396,"Ativo")=1,1,0))</f>
        <v>0</v>
      </c>
    </row>
    <row r="397" spans="1:55" x14ac:dyDescent="0.3">
      <c r="A397" s="74">
        <v>13</v>
      </c>
      <c r="B397" s="39">
        <v>46045</v>
      </c>
      <c r="C397" s="74">
        <v>1</v>
      </c>
      <c r="D397" s="41" t="s">
        <v>418</v>
      </c>
      <c r="E397" s="25" t="s">
        <v>129</v>
      </c>
      <c r="F397" s="42">
        <v>47</v>
      </c>
      <c r="G397" s="75" t="s">
        <v>305</v>
      </c>
      <c r="H397" s="79"/>
      <c r="BA397" s="5" t="str">
        <f t="shared" si="6"/>
        <v>8974</v>
      </c>
      <c r="BB397" s="5">
        <f>IF(OR($E397="",$G397&lt;&gt;"Ativo"),"",IF(COUNTIFS($E$4:$E397,$E397,$A$4:$A397,$A397,$G$4:$G397,"Ativo")=1,1,0))</f>
        <v>1</v>
      </c>
      <c r="BC397">
        <f>IF(OR($A397="",$G397&lt;&gt;"Ativo"),"",IF(COUNTIFS($A$4:$A397,$A397,$G$4:$G397,"Ativo")=1,1,0))</f>
        <v>0</v>
      </c>
    </row>
    <row r="398" spans="1:55" x14ac:dyDescent="0.3">
      <c r="A398" s="74">
        <v>13</v>
      </c>
      <c r="B398" s="39">
        <v>46045</v>
      </c>
      <c r="C398" s="74">
        <v>1</v>
      </c>
      <c r="D398" s="41" t="s">
        <v>418</v>
      </c>
      <c r="E398" s="25" t="s">
        <v>131</v>
      </c>
      <c r="F398" s="42">
        <v>29</v>
      </c>
      <c r="G398" s="75" t="s">
        <v>305</v>
      </c>
      <c r="H398" s="79"/>
      <c r="BA398" s="5" t="str">
        <f t="shared" si="6"/>
        <v>8974</v>
      </c>
      <c r="BB398" s="5">
        <f>IF(OR($E398="",$G398&lt;&gt;"Ativo"),"",IF(COUNTIFS($E$4:$E398,$E398,$A$4:$A398,$A398,$G$4:$G398,"Ativo")=1,1,0))</f>
        <v>1</v>
      </c>
      <c r="BC398">
        <f>IF(OR($A398="",$G398&lt;&gt;"Ativo"),"",IF(COUNTIFS($A$4:$A398,$A398,$G$4:$G398,"Ativo")=1,1,0))</f>
        <v>0</v>
      </c>
    </row>
    <row r="399" spans="1:55" x14ac:dyDescent="0.3">
      <c r="A399" s="74">
        <v>13</v>
      </c>
      <c r="B399" s="39">
        <v>46045</v>
      </c>
      <c r="C399" s="74">
        <v>1</v>
      </c>
      <c r="D399" s="41" t="s">
        <v>418</v>
      </c>
      <c r="E399" s="25" t="s">
        <v>363</v>
      </c>
      <c r="F399" s="42">
        <v>0.98</v>
      </c>
      <c r="G399" s="75" t="s">
        <v>305</v>
      </c>
      <c r="H399" s="79"/>
      <c r="BA399" s="5" t="str">
        <f t="shared" si="6"/>
        <v>8974</v>
      </c>
      <c r="BB399" s="5">
        <f>IF(OR($E399="",$G399&lt;&gt;"Ativo"),"",IF(COUNTIFS($E$4:$E399,$E399,$A$4:$A399,$A399,$G$4:$G399,"Ativo")=1,1,0))</f>
        <v>1</v>
      </c>
      <c r="BC399">
        <f>IF(OR($A399="",$G399&lt;&gt;"Ativo"),"",IF(COUNTIFS($A$4:$A399,$A399,$G$4:$G399,"Ativo")=1,1,0))</f>
        <v>0</v>
      </c>
    </row>
    <row r="400" spans="1:55" x14ac:dyDescent="0.3">
      <c r="A400" s="74">
        <v>13</v>
      </c>
      <c r="B400" s="39">
        <v>46045</v>
      </c>
      <c r="C400" s="74">
        <v>1</v>
      </c>
      <c r="D400" s="41" t="s">
        <v>418</v>
      </c>
      <c r="E400" s="25" t="s">
        <v>365</v>
      </c>
      <c r="F400" s="42">
        <v>11.7</v>
      </c>
      <c r="G400" s="75" t="s">
        <v>305</v>
      </c>
      <c r="H400" s="79"/>
      <c r="BA400" s="5" t="str">
        <f t="shared" si="6"/>
        <v>8974</v>
      </c>
      <c r="BB400" s="5">
        <f>IF(OR($E400="",$G400&lt;&gt;"Ativo"),"",IF(COUNTIFS($E$4:$E400,$E400,$A$4:$A400,$A400,$G$4:$G400,"Ativo")=1,1,0))</f>
        <v>1</v>
      </c>
      <c r="BC400">
        <f>IF(OR($A400="",$G400&lt;&gt;"Ativo"),"",IF(COUNTIFS($A$4:$A400,$A400,$G$4:$G400,"Ativo")=1,1,0))</f>
        <v>0</v>
      </c>
    </row>
    <row r="401" spans="1:55" x14ac:dyDescent="0.3">
      <c r="A401" s="74">
        <v>13</v>
      </c>
      <c r="B401" s="39">
        <v>46045</v>
      </c>
      <c r="C401" s="74">
        <v>1</v>
      </c>
      <c r="D401" s="41" t="s">
        <v>418</v>
      </c>
      <c r="E401" s="25" t="s">
        <v>140</v>
      </c>
      <c r="F401" s="42">
        <v>146</v>
      </c>
      <c r="G401" s="75" t="s">
        <v>305</v>
      </c>
      <c r="H401" s="79"/>
      <c r="BA401" s="5" t="str">
        <f t="shared" si="6"/>
        <v>8974</v>
      </c>
      <c r="BB401" s="5">
        <f>IF(OR($E401="",$G401&lt;&gt;"Ativo"),"",IF(COUNTIFS($E$4:$E401,$E401,$A$4:$A401,$A401,$G$4:$G401,"Ativo")=1,1,0))</f>
        <v>1</v>
      </c>
      <c r="BC401">
        <f>IF(OR($A401="",$G401&lt;&gt;"Ativo"),"",IF(COUNTIFS($A$4:$A401,$A401,$G$4:$G401,"Ativo")=1,1,0))</f>
        <v>0</v>
      </c>
    </row>
    <row r="402" spans="1:55" x14ac:dyDescent="0.3">
      <c r="A402" s="74">
        <v>13</v>
      </c>
      <c r="B402" s="39">
        <v>46045</v>
      </c>
      <c r="C402" s="74">
        <v>1</v>
      </c>
      <c r="D402" s="41" t="s">
        <v>418</v>
      </c>
      <c r="E402" s="25" t="s">
        <v>142</v>
      </c>
      <c r="F402" s="42">
        <v>3.8</v>
      </c>
      <c r="G402" s="75" t="s">
        <v>305</v>
      </c>
      <c r="H402" s="79"/>
      <c r="BA402" s="5" t="str">
        <f t="shared" si="6"/>
        <v>8974</v>
      </c>
      <c r="BB402" s="5">
        <f>IF(OR($E402="",$G402&lt;&gt;"Ativo"),"",IF(COUNTIFS($E$4:$E402,$E402,$A$4:$A402,$A402,$G$4:$G402,"Ativo")=1,1,0))</f>
        <v>1</v>
      </c>
      <c r="BC402">
        <f>IF(OR($A402="",$G402&lt;&gt;"Ativo"),"",IF(COUNTIFS($A$4:$A402,$A402,$G$4:$G402,"Ativo")=1,1,0))</f>
        <v>0</v>
      </c>
    </row>
    <row r="403" spans="1:55" x14ac:dyDescent="0.3">
      <c r="A403" s="74">
        <v>13</v>
      </c>
      <c r="B403" s="39">
        <v>46045</v>
      </c>
      <c r="C403" s="74">
        <v>1</v>
      </c>
      <c r="D403" s="41" t="s">
        <v>418</v>
      </c>
      <c r="E403" s="25" t="s">
        <v>143</v>
      </c>
      <c r="F403" s="42">
        <v>119</v>
      </c>
      <c r="G403" s="75" t="s">
        <v>305</v>
      </c>
      <c r="H403" s="79"/>
      <c r="BA403" s="5" t="str">
        <f t="shared" si="6"/>
        <v>8974</v>
      </c>
      <c r="BB403" s="5">
        <f>IF(OR($E403="",$G403&lt;&gt;"Ativo"),"",IF(COUNTIFS($E$4:$E403,$E403,$A$4:$A403,$A403,$G$4:$G403,"Ativo")=1,1,0))</f>
        <v>1</v>
      </c>
      <c r="BC403">
        <f>IF(OR($A403="",$G403&lt;&gt;"Ativo"),"",IF(COUNTIFS($A$4:$A403,$A403,$G$4:$G403,"Ativo")=1,1,0))</f>
        <v>0</v>
      </c>
    </row>
    <row r="404" spans="1:55" x14ac:dyDescent="0.3">
      <c r="A404" s="74">
        <v>14</v>
      </c>
      <c r="B404" s="39">
        <v>46048</v>
      </c>
      <c r="C404" s="74">
        <v>1</v>
      </c>
      <c r="D404" s="41" t="s">
        <v>418</v>
      </c>
      <c r="E404" s="25" t="s">
        <v>351</v>
      </c>
      <c r="F404" s="42">
        <v>4.72</v>
      </c>
      <c r="G404" s="75" t="s">
        <v>305</v>
      </c>
      <c r="H404" s="79"/>
      <c r="BA404" s="5" t="str">
        <f t="shared" si="6"/>
        <v>8974</v>
      </c>
      <c r="BB404" s="5">
        <f>IF(OR($E404="",$G404&lt;&gt;"Ativo"),"",IF(COUNTIFS($E$4:$E404,$E404,$A$4:$A404,$A404,$G$4:$G404,"Ativo")=1,1,0))</f>
        <v>1</v>
      </c>
      <c r="BC404">
        <f>IF(OR($A404="",$G404&lt;&gt;"Ativo"),"",IF(COUNTIFS($A$4:$A404,$A404,$G$4:$G404,"Ativo")=1,1,0))</f>
        <v>1</v>
      </c>
    </row>
    <row r="405" spans="1:55" x14ac:dyDescent="0.3">
      <c r="A405" s="74">
        <v>14</v>
      </c>
      <c r="B405" s="39">
        <v>46048</v>
      </c>
      <c r="C405" s="74">
        <v>1</v>
      </c>
      <c r="D405" s="41" t="s">
        <v>418</v>
      </c>
      <c r="E405" s="25" t="s">
        <v>125</v>
      </c>
      <c r="F405" s="42">
        <v>4.5999999999999996</v>
      </c>
      <c r="G405" s="75" t="s">
        <v>305</v>
      </c>
      <c r="H405" s="79"/>
      <c r="BA405" s="5" t="str">
        <f t="shared" si="6"/>
        <v>8974</v>
      </c>
      <c r="BB405" s="5">
        <f>IF(OR($E405="",$G405&lt;&gt;"Ativo"),"",IF(COUNTIFS($E$4:$E405,$E405,$A$4:$A405,$A405,$G$4:$G405,"Ativo")=1,1,0))</f>
        <v>1</v>
      </c>
      <c r="BC405">
        <f>IF(OR($A405="",$G405&lt;&gt;"Ativo"),"",IF(COUNTIFS($A$4:$A405,$A405,$G$4:$G405,"Ativo")=1,1,0))</f>
        <v>0</v>
      </c>
    </row>
    <row r="406" spans="1:55" x14ac:dyDescent="0.3">
      <c r="A406" s="74">
        <v>14</v>
      </c>
      <c r="B406" s="39">
        <v>46048</v>
      </c>
      <c r="C406" s="74">
        <v>1</v>
      </c>
      <c r="D406" s="41" t="s">
        <v>418</v>
      </c>
      <c r="E406" s="25" t="s">
        <v>137</v>
      </c>
      <c r="F406" s="42">
        <v>4.0919999999999996</v>
      </c>
      <c r="G406" s="75" t="s">
        <v>305</v>
      </c>
      <c r="H406" s="79"/>
      <c r="BA406" s="5" t="str">
        <f t="shared" si="6"/>
        <v>8974</v>
      </c>
      <c r="BB406" s="5">
        <f>IF(OR($E406="",$G406&lt;&gt;"Ativo"),"",IF(COUNTIFS($E$4:$E406,$E406,$A$4:$A406,$A406,$G$4:$G406,"Ativo")=1,1,0))</f>
        <v>1</v>
      </c>
      <c r="BC406">
        <f>IF(OR($A406="",$G406&lt;&gt;"Ativo"),"",IF(COUNTIFS($A$4:$A406,$A406,$G$4:$G406,"Ativo")=1,1,0))</f>
        <v>0</v>
      </c>
    </row>
    <row r="407" spans="1:55" x14ac:dyDescent="0.3">
      <c r="A407" s="74">
        <v>14</v>
      </c>
      <c r="B407" s="39">
        <v>46048</v>
      </c>
      <c r="C407" s="74">
        <v>1</v>
      </c>
      <c r="D407" s="41" t="s">
        <v>418</v>
      </c>
      <c r="E407" s="25" t="s">
        <v>353</v>
      </c>
      <c r="F407" s="42">
        <v>0.27500000000000002</v>
      </c>
      <c r="G407" s="75" t="s">
        <v>305</v>
      </c>
      <c r="H407" s="79"/>
      <c r="BA407" s="5" t="str">
        <f t="shared" si="6"/>
        <v>8974</v>
      </c>
      <c r="BB407" s="5">
        <f>IF(OR($E407="",$G407&lt;&gt;"Ativo"),"",IF(COUNTIFS($E$4:$E407,$E407,$A$4:$A407,$A407,$G$4:$G407,"Ativo")=1,1,0))</f>
        <v>1</v>
      </c>
      <c r="BC407">
        <f>IF(OR($A407="",$G407&lt;&gt;"Ativo"),"",IF(COUNTIFS($A$4:$A407,$A407,$G$4:$G407,"Ativo")=1,1,0))</f>
        <v>0</v>
      </c>
    </row>
    <row r="408" spans="1:55" x14ac:dyDescent="0.3">
      <c r="A408" s="74">
        <v>14</v>
      </c>
      <c r="B408" s="39">
        <v>46048</v>
      </c>
      <c r="C408" s="74">
        <v>1</v>
      </c>
      <c r="D408" s="41" t="s">
        <v>418</v>
      </c>
      <c r="E408" s="25" t="s">
        <v>134</v>
      </c>
      <c r="F408" s="42">
        <v>1.173</v>
      </c>
      <c r="G408" s="75" t="s">
        <v>305</v>
      </c>
      <c r="H408" s="79"/>
      <c r="BA408" s="5" t="str">
        <f t="shared" si="6"/>
        <v>8974</v>
      </c>
      <c r="BB408" s="5">
        <f>IF(OR($E408="",$G408&lt;&gt;"Ativo"),"",IF(COUNTIFS($E$4:$E408,$E408,$A$4:$A408,$A408,$G$4:$G408,"Ativo")=1,1,0))</f>
        <v>1</v>
      </c>
      <c r="BC408">
        <f>IF(OR($A408="",$G408&lt;&gt;"Ativo"),"",IF(COUNTIFS($A$4:$A408,$A408,$G$4:$G408,"Ativo")=1,1,0))</f>
        <v>0</v>
      </c>
    </row>
    <row r="409" spans="1:55" x14ac:dyDescent="0.3">
      <c r="A409" s="74">
        <v>14</v>
      </c>
      <c r="B409" s="39">
        <v>46048</v>
      </c>
      <c r="C409" s="74">
        <v>1</v>
      </c>
      <c r="D409" s="41" t="s">
        <v>418</v>
      </c>
      <c r="E409" s="25" t="s">
        <v>138</v>
      </c>
      <c r="F409" s="42">
        <v>8.6999999999999993</v>
      </c>
      <c r="G409" s="75" t="s">
        <v>305</v>
      </c>
      <c r="H409" s="79"/>
      <c r="BA409" s="5" t="str">
        <f t="shared" si="6"/>
        <v>8974</v>
      </c>
      <c r="BB409" s="5">
        <f>IF(OR($E409="",$G409&lt;&gt;"Ativo"),"",IF(COUNTIFS($E$4:$E409,$E409,$A$4:$A409,$A409,$G$4:$G409,"Ativo")=1,1,0))</f>
        <v>1</v>
      </c>
      <c r="BC409">
        <f>IF(OR($A409="",$G409&lt;&gt;"Ativo"),"",IF(COUNTIFS($A$4:$A409,$A409,$G$4:$G409,"Ativo")=1,1,0))</f>
        <v>0</v>
      </c>
    </row>
    <row r="410" spans="1:55" x14ac:dyDescent="0.3">
      <c r="A410" s="74">
        <v>14</v>
      </c>
      <c r="B410" s="39">
        <v>46048</v>
      </c>
      <c r="C410" s="74">
        <v>1</v>
      </c>
      <c r="D410" s="41" t="s">
        <v>418</v>
      </c>
      <c r="E410" s="25" t="s">
        <v>354</v>
      </c>
      <c r="F410" s="42">
        <v>329</v>
      </c>
      <c r="G410" s="75" t="s">
        <v>305</v>
      </c>
      <c r="H410" s="79"/>
      <c r="BA410" s="5" t="str">
        <f t="shared" si="6"/>
        <v>8974</v>
      </c>
      <c r="BB410" s="5">
        <f>IF(OR($E410="",$G410&lt;&gt;"Ativo"),"",IF(COUNTIFS($E$4:$E410,$E410,$A$4:$A410,$A410,$G$4:$G410,"Ativo")=1,1,0))</f>
        <v>1</v>
      </c>
      <c r="BC410">
        <f>IF(OR($A410="",$G410&lt;&gt;"Ativo"),"",IF(COUNTIFS($A$4:$A410,$A410,$G$4:$G410,"Ativo")=1,1,0))</f>
        <v>0</v>
      </c>
    </row>
    <row r="411" spans="1:55" x14ac:dyDescent="0.3">
      <c r="A411" s="74">
        <v>14</v>
      </c>
      <c r="B411" s="39">
        <v>46048</v>
      </c>
      <c r="C411" s="74">
        <v>1</v>
      </c>
      <c r="D411" s="41" t="s">
        <v>418</v>
      </c>
      <c r="E411" s="25" t="s">
        <v>126</v>
      </c>
      <c r="F411" s="42">
        <v>235</v>
      </c>
      <c r="G411" s="75" t="s">
        <v>305</v>
      </c>
      <c r="H411" s="79"/>
      <c r="BA411" s="5" t="str">
        <f t="shared" si="6"/>
        <v>8974</v>
      </c>
      <c r="BB411" s="5">
        <f>IF(OR($E411="",$G411&lt;&gt;"Ativo"),"",IF(COUNTIFS($E$4:$E411,$E411,$A$4:$A411,$A411,$G$4:$G411,"Ativo")=1,1,0))</f>
        <v>1</v>
      </c>
      <c r="BC411">
        <f>IF(OR($A411="",$G411&lt;&gt;"Ativo"),"",IF(COUNTIFS($A$4:$A411,$A411,$G$4:$G411,"Ativo")=1,1,0))</f>
        <v>0</v>
      </c>
    </row>
    <row r="412" spans="1:55" x14ac:dyDescent="0.3">
      <c r="A412" s="74">
        <v>14</v>
      </c>
      <c r="B412" s="39">
        <v>46048</v>
      </c>
      <c r="C412" s="74">
        <v>1</v>
      </c>
      <c r="D412" s="41" t="s">
        <v>418</v>
      </c>
      <c r="E412" s="25" t="s">
        <v>127</v>
      </c>
      <c r="F412" s="42">
        <v>77</v>
      </c>
      <c r="G412" s="75" t="s">
        <v>305</v>
      </c>
      <c r="H412" s="79"/>
      <c r="BA412" s="5" t="str">
        <f t="shared" si="6"/>
        <v>8974</v>
      </c>
      <c r="BB412" s="5">
        <f>IF(OR($E412="",$G412&lt;&gt;"Ativo"),"",IF(COUNTIFS($E$4:$E412,$E412,$A$4:$A412,$A412,$G$4:$G412,"Ativo")=1,1,0))</f>
        <v>1</v>
      </c>
      <c r="BC412">
        <f>IF(OR($A412="",$G412&lt;&gt;"Ativo"),"",IF(COUNTIFS($A$4:$A412,$A412,$G$4:$G412,"Ativo")=1,1,0))</f>
        <v>0</v>
      </c>
    </row>
    <row r="413" spans="1:55" x14ac:dyDescent="0.3">
      <c r="A413" s="74">
        <v>14</v>
      </c>
      <c r="B413" s="39">
        <v>46048</v>
      </c>
      <c r="C413" s="74">
        <v>1</v>
      </c>
      <c r="D413" s="41" t="s">
        <v>418</v>
      </c>
      <c r="E413" s="25" t="s">
        <v>124</v>
      </c>
      <c r="F413" s="42">
        <v>2.64</v>
      </c>
      <c r="G413" s="75" t="s">
        <v>305</v>
      </c>
      <c r="H413" s="79"/>
      <c r="BA413" s="5" t="str">
        <f t="shared" si="6"/>
        <v>8974</v>
      </c>
      <c r="BB413" s="5">
        <f>IF(OR($E413="",$G413&lt;&gt;"Ativo"),"",IF(COUNTIFS($E$4:$E413,$E413,$A$4:$A413,$A413,$G$4:$G413,"Ativo")=1,1,0))</f>
        <v>1</v>
      </c>
      <c r="BC413">
        <f>IF(OR($A413="",$G413&lt;&gt;"Ativo"),"",IF(COUNTIFS($A$4:$A413,$A413,$G$4:$G413,"Ativo")=1,1,0))</f>
        <v>0</v>
      </c>
    </row>
    <row r="414" spans="1:55" x14ac:dyDescent="0.3">
      <c r="A414" s="74">
        <v>14</v>
      </c>
      <c r="B414" s="39">
        <v>46048</v>
      </c>
      <c r="C414" s="74">
        <v>1</v>
      </c>
      <c r="D414" s="41" t="s">
        <v>418</v>
      </c>
      <c r="E414" s="25" t="s">
        <v>356</v>
      </c>
      <c r="F414" s="42">
        <v>231</v>
      </c>
      <c r="G414" s="75" t="s">
        <v>305</v>
      </c>
      <c r="H414" s="79"/>
      <c r="BA414" s="5" t="str">
        <f t="shared" si="6"/>
        <v>8974</v>
      </c>
      <c r="BB414" s="5">
        <f>IF(OR($E414="",$G414&lt;&gt;"Ativo"),"",IF(COUNTIFS($E$4:$E414,$E414,$A$4:$A414,$A414,$G$4:$G414,"Ativo")=1,1,0))</f>
        <v>1</v>
      </c>
      <c r="BC414">
        <f>IF(OR($A414="",$G414&lt;&gt;"Ativo"),"",IF(COUNTIFS($A$4:$A414,$A414,$G$4:$G414,"Ativo")=1,1,0))</f>
        <v>0</v>
      </c>
    </row>
    <row r="415" spans="1:55" x14ac:dyDescent="0.3">
      <c r="A415" s="74">
        <v>14</v>
      </c>
      <c r="B415" s="39">
        <v>46048</v>
      </c>
      <c r="C415" s="74">
        <v>1</v>
      </c>
      <c r="D415" s="41" t="s">
        <v>418</v>
      </c>
      <c r="E415" s="25" t="s">
        <v>139</v>
      </c>
      <c r="F415" s="42">
        <v>3.55</v>
      </c>
      <c r="G415" s="75" t="s">
        <v>305</v>
      </c>
      <c r="H415" s="79"/>
      <c r="BA415" s="5" t="str">
        <f t="shared" si="6"/>
        <v>8974</v>
      </c>
      <c r="BB415" s="5">
        <f>IF(OR($E415="",$G415&lt;&gt;"Ativo"),"",IF(COUNTIFS($E$4:$E415,$E415,$A$4:$A415,$A415,$G$4:$G415,"Ativo")=1,1,0))</f>
        <v>1</v>
      </c>
      <c r="BC415">
        <f>IF(OR($A415="",$G415&lt;&gt;"Ativo"),"",IF(COUNTIFS($A$4:$A415,$A415,$G$4:$G415,"Ativo")=1,1,0))</f>
        <v>0</v>
      </c>
    </row>
    <row r="416" spans="1:55" x14ac:dyDescent="0.3">
      <c r="A416" s="74">
        <v>14</v>
      </c>
      <c r="B416" s="39">
        <v>46048</v>
      </c>
      <c r="C416" s="74">
        <v>1</v>
      </c>
      <c r="D416" s="41" t="s">
        <v>418</v>
      </c>
      <c r="E416" s="25" t="s">
        <v>118</v>
      </c>
      <c r="F416" s="42">
        <v>88</v>
      </c>
      <c r="G416" s="75" t="s">
        <v>305</v>
      </c>
      <c r="H416" s="79"/>
      <c r="BA416" s="5" t="str">
        <f t="shared" si="6"/>
        <v>8974</v>
      </c>
      <c r="BB416" s="5">
        <f>IF(OR($E416="",$G416&lt;&gt;"Ativo"),"",IF(COUNTIFS($E$4:$E416,$E416,$A$4:$A416,$A416,$G$4:$G416,"Ativo")=1,1,0))</f>
        <v>1</v>
      </c>
      <c r="BC416">
        <f>IF(OR($A416="",$G416&lt;&gt;"Ativo"),"",IF(COUNTIFS($A$4:$A416,$A416,$G$4:$G416,"Ativo")=1,1,0))</f>
        <v>0</v>
      </c>
    </row>
    <row r="417" spans="1:55" x14ac:dyDescent="0.3">
      <c r="A417" s="74">
        <v>14</v>
      </c>
      <c r="B417" s="39">
        <v>46048</v>
      </c>
      <c r="C417" s="74">
        <v>1</v>
      </c>
      <c r="D417" s="41" t="s">
        <v>418</v>
      </c>
      <c r="E417" s="25" t="s">
        <v>357</v>
      </c>
      <c r="F417" s="42">
        <v>4.99</v>
      </c>
      <c r="G417" s="75" t="s">
        <v>305</v>
      </c>
      <c r="H417" s="79"/>
      <c r="BA417" s="5" t="str">
        <f t="shared" si="6"/>
        <v>8974</v>
      </c>
      <c r="BB417" s="5">
        <f>IF(OR($E417="",$G417&lt;&gt;"Ativo"),"",IF(COUNTIFS($E$4:$E417,$E417,$A$4:$A417,$A417,$G$4:$G417,"Ativo")=1,1,0))</f>
        <v>1</v>
      </c>
      <c r="BC417">
        <f>IF(OR($A417="",$G417&lt;&gt;"Ativo"),"",IF(COUNTIFS($A$4:$A417,$A417,$G$4:$G417,"Ativo")=1,1,0))</f>
        <v>0</v>
      </c>
    </row>
    <row r="418" spans="1:55" x14ac:dyDescent="0.3">
      <c r="A418" s="74">
        <v>14</v>
      </c>
      <c r="B418" s="39">
        <v>46048</v>
      </c>
      <c r="C418" s="74">
        <v>1</v>
      </c>
      <c r="D418" s="41" t="s">
        <v>418</v>
      </c>
      <c r="E418" s="25" t="s">
        <v>359</v>
      </c>
      <c r="F418" s="42">
        <v>2.2000000000000002</v>
      </c>
      <c r="G418" s="75" t="s">
        <v>305</v>
      </c>
      <c r="H418" s="79"/>
      <c r="BA418" s="5" t="str">
        <f t="shared" si="6"/>
        <v>8974</v>
      </c>
      <c r="BB418" s="5">
        <f>IF(OR($E418="",$G418&lt;&gt;"Ativo"),"",IF(COUNTIFS($E$4:$E418,$E418,$A$4:$A418,$A418,$G$4:$G418,"Ativo")=1,1,0))</f>
        <v>1</v>
      </c>
      <c r="BC418">
        <f>IF(OR($A418="",$G418&lt;&gt;"Ativo"),"",IF(COUNTIFS($A$4:$A418,$A418,$G$4:$G418,"Ativo")=1,1,0))</f>
        <v>0</v>
      </c>
    </row>
    <row r="419" spans="1:55" x14ac:dyDescent="0.3">
      <c r="A419" s="74">
        <v>14</v>
      </c>
      <c r="B419" s="39">
        <v>46048</v>
      </c>
      <c r="C419" s="74">
        <v>1</v>
      </c>
      <c r="D419" s="41" t="s">
        <v>418</v>
      </c>
      <c r="E419" s="25" t="s">
        <v>135</v>
      </c>
      <c r="F419" s="42">
        <v>6.9</v>
      </c>
      <c r="G419" s="75" t="s">
        <v>305</v>
      </c>
      <c r="H419" s="79"/>
      <c r="BA419" s="5" t="str">
        <f t="shared" si="6"/>
        <v>8974</v>
      </c>
      <c r="BB419" s="5">
        <f>IF(OR($E419="",$G419&lt;&gt;"Ativo"),"",IF(COUNTIFS($E$4:$E419,$E419,$A$4:$A419,$A419,$G$4:$G419,"Ativo")=1,1,0))</f>
        <v>1</v>
      </c>
      <c r="BC419">
        <f>IF(OR($A419="",$G419&lt;&gt;"Ativo"),"",IF(COUNTIFS($A$4:$A419,$A419,$G$4:$G419,"Ativo")=1,1,0))</f>
        <v>0</v>
      </c>
    </row>
    <row r="420" spans="1:55" x14ac:dyDescent="0.3">
      <c r="A420" s="74">
        <v>14</v>
      </c>
      <c r="B420" s="39">
        <v>46048</v>
      </c>
      <c r="C420" s="74">
        <v>1</v>
      </c>
      <c r="D420" s="41" t="s">
        <v>418</v>
      </c>
      <c r="E420" s="25" t="s">
        <v>128</v>
      </c>
      <c r="F420" s="42">
        <v>161</v>
      </c>
      <c r="G420" s="75" t="s">
        <v>305</v>
      </c>
      <c r="H420" s="79"/>
      <c r="BA420" s="5" t="str">
        <f t="shared" si="6"/>
        <v>8974</v>
      </c>
      <c r="BB420" s="5">
        <f>IF(OR($E420="",$G420&lt;&gt;"Ativo"),"",IF(COUNTIFS($E$4:$E420,$E420,$A$4:$A420,$A420,$G$4:$G420,"Ativo")=1,1,0))</f>
        <v>1</v>
      </c>
      <c r="BC420">
        <f>IF(OR($A420="",$G420&lt;&gt;"Ativo"),"",IF(COUNTIFS($A$4:$A420,$A420,$G$4:$G420,"Ativo")=1,1,0))</f>
        <v>0</v>
      </c>
    </row>
    <row r="421" spans="1:55" x14ac:dyDescent="0.3">
      <c r="A421" s="74">
        <v>14</v>
      </c>
      <c r="B421" s="39">
        <v>46048</v>
      </c>
      <c r="C421" s="74">
        <v>1</v>
      </c>
      <c r="D421" s="41" t="s">
        <v>418</v>
      </c>
      <c r="E421" s="25" t="s">
        <v>122</v>
      </c>
      <c r="F421" s="42">
        <v>31</v>
      </c>
      <c r="G421" s="75" t="s">
        <v>305</v>
      </c>
      <c r="H421" s="79"/>
      <c r="BA421" s="5" t="str">
        <f t="shared" si="6"/>
        <v>8974</v>
      </c>
      <c r="BB421" s="5">
        <f>IF(OR($E421="",$G421&lt;&gt;"Ativo"),"",IF(COUNTIFS($E$4:$E421,$E421,$A$4:$A421,$A421,$G$4:$G421,"Ativo")=1,1,0))</f>
        <v>1</v>
      </c>
      <c r="BC421">
        <f>IF(OR($A421="",$G421&lt;&gt;"Ativo"),"",IF(COUNTIFS($A$4:$A421,$A421,$G$4:$G421,"Ativo")=1,1,0))</f>
        <v>0</v>
      </c>
    </row>
    <row r="422" spans="1:55" x14ac:dyDescent="0.3">
      <c r="A422" s="74">
        <v>14</v>
      </c>
      <c r="B422" s="39">
        <v>46048</v>
      </c>
      <c r="C422" s="74">
        <v>1</v>
      </c>
      <c r="D422" s="41" t="s">
        <v>418</v>
      </c>
      <c r="E422" s="25" t="s">
        <v>144</v>
      </c>
      <c r="F422" s="42">
        <v>75</v>
      </c>
      <c r="G422" s="75" t="s">
        <v>305</v>
      </c>
      <c r="H422" s="79"/>
      <c r="BA422" s="5" t="str">
        <f t="shared" si="6"/>
        <v>8974</v>
      </c>
      <c r="BB422" s="5">
        <f>IF(OR($E422="",$G422&lt;&gt;"Ativo"),"",IF(COUNTIFS($E$4:$E422,$E422,$A$4:$A422,$A422,$G$4:$G422,"Ativo")=1,1,0))</f>
        <v>1</v>
      </c>
      <c r="BC422">
        <f>IF(OR($A422="",$G422&lt;&gt;"Ativo"),"",IF(COUNTIFS($A$4:$A422,$A422,$G$4:$G422,"Ativo")=1,1,0))</f>
        <v>0</v>
      </c>
    </row>
    <row r="423" spans="1:55" x14ac:dyDescent="0.3">
      <c r="A423" s="74">
        <v>14</v>
      </c>
      <c r="B423" s="39">
        <v>46048</v>
      </c>
      <c r="C423" s="74">
        <v>1</v>
      </c>
      <c r="D423" s="41" t="s">
        <v>418</v>
      </c>
      <c r="E423" s="25" t="s">
        <v>360</v>
      </c>
      <c r="F423" s="42">
        <v>140</v>
      </c>
      <c r="G423" s="75" t="s">
        <v>305</v>
      </c>
      <c r="H423" s="79"/>
      <c r="BA423" s="5" t="str">
        <f t="shared" si="6"/>
        <v>8974</v>
      </c>
      <c r="BB423" s="5">
        <f>IF(OR($E423="",$G423&lt;&gt;"Ativo"),"",IF(COUNTIFS($E$4:$E423,$E423,$A$4:$A423,$A423,$G$4:$G423,"Ativo")=1,1,0))</f>
        <v>1</v>
      </c>
      <c r="BC423">
        <f>IF(OR($A423="",$G423&lt;&gt;"Ativo"),"",IF(COUNTIFS($A$4:$A423,$A423,$G$4:$G423,"Ativo")=1,1,0))</f>
        <v>0</v>
      </c>
    </row>
    <row r="424" spans="1:55" x14ac:dyDescent="0.3">
      <c r="A424" s="74">
        <v>14</v>
      </c>
      <c r="B424" s="39">
        <v>46048</v>
      </c>
      <c r="C424" s="74">
        <v>1</v>
      </c>
      <c r="D424" s="41" t="s">
        <v>418</v>
      </c>
      <c r="E424" s="25" t="s">
        <v>132</v>
      </c>
      <c r="F424" s="42">
        <v>124</v>
      </c>
      <c r="G424" s="75" t="s">
        <v>305</v>
      </c>
      <c r="H424" s="79"/>
      <c r="BA424" s="5" t="str">
        <f t="shared" si="6"/>
        <v>8974</v>
      </c>
      <c r="BB424" s="5">
        <f>IF(OR($E424="",$G424&lt;&gt;"Ativo"),"",IF(COUNTIFS($E$4:$E424,$E424,$A$4:$A424,$A424,$G$4:$G424,"Ativo")=1,1,0))</f>
        <v>1</v>
      </c>
      <c r="BC424">
        <f>IF(OR($A424="",$G424&lt;&gt;"Ativo"),"",IF(COUNTIFS($A$4:$A424,$A424,$G$4:$G424,"Ativo")=1,1,0))</f>
        <v>0</v>
      </c>
    </row>
    <row r="425" spans="1:55" x14ac:dyDescent="0.3">
      <c r="A425" s="74">
        <v>14</v>
      </c>
      <c r="B425" s="39">
        <v>46048</v>
      </c>
      <c r="C425" s="74">
        <v>1</v>
      </c>
      <c r="D425" s="41" t="s">
        <v>418</v>
      </c>
      <c r="E425" s="25" t="s">
        <v>133</v>
      </c>
      <c r="F425" s="42">
        <v>79</v>
      </c>
      <c r="G425" s="75" t="s">
        <v>305</v>
      </c>
      <c r="H425" s="79"/>
      <c r="BA425" s="5" t="str">
        <f t="shared" si="6"/>
        <v>8974</v>
      </c>
      <c r="BB425" s="5">
        <f>IF(OR($E425="",$G425&lt;&gt;"Ativo"),"",IF(COUNTIFS($E$4:$E425,$E425,$A$4:$A425,$A425,$G$4:$G425,"Ativo")=1,1,0))</f>
        <v>1</v>
      </c>
      <c r="BC425">
        <f>IF(OR($A425="",$G425&lt;&gt;"Ativo"),"",IF(COUNTIFS($A$4:$A425,$A425,$G$4:$G425,"Ativo")=1,1,0))</f>
        <v>0</v>
      </c>
    </row>
    <row r="426" spans="1:55" x14ac:dyDescent="0.3">
      <c r="A426" s="74">
        <v>14</v>
      </c>
      <c r="B426" s="39">
        <v>46048</v>
      </c>
      <c r="C426" s="74">
        <v>1</v>
      </c>
      <c r="D426" s="41" t="s">
        <v>418</v>
      </c>
      <c r="E426" s="25" t="s">
        <v>361</v>
      </c>
      <c r="F426" s="42">
        <v>167</v>
      </c>
      <c r="G426" s="75" t="s">
        <v>305</v>
      </c>
      <c r="H426" s="79"/>
      <c r="BA426" s="5" t="str">
        <f t="shared" si="6"/>
        <v>8974</v>
      </c>
      <c r="BB426" s="5">
        <f>IF(OR($E426="",$G426&lt;&gt;"Ativo"),"",IF(COUNTIFS($E$4:$E426,$E426,$A$4:$A426,$A426,$G$4:$G426,"Ativo")=1,1,0))</f>
        <v>1</v>
      </c>
      <c r="BC426">
        <f>IF(OR($A426="",$G426&lt;&gt;"Ativo"),"",IF(COUNTIFS($A$4:$A426,$A426,$G$4:$G426,"Ativo")=1,1,0))</f>
        <v>0</v>
      </c>
    </row>
    <row r="427" spans="1:55" x14ac:dyDescent="0.3">
      <c r="A427" s="74">
        <v>14</v>
      </c>
      <c r="B427" s="39">
        <v>46048</v>
      </c>
      <c r="C427" s="74">
        <v>1</v>
      </c>
      <c r="D427" s="41" t="s">
        <v>418</v>
      </c>
      <c r="E427" s="25" t="s">
        <v>362</v>
      </c>
      <c r="F427" s="42">
        <v>56</v>
      </c>
      <c r="G427" s="75" t="s">
        <v>305</v>
      </c>
      <c r="H427" s="79"/>
      <c r="BA427" s="5" t="str">
        <f t="shared" si="6"/>
        <v>8974</v>
      </c>
      <c r="BB427" s="5">
        <f>IF(OR($E427="",$G427&lt;&gt;"Ativo"),"",IF(COUNTIFS($E$4:$E427,$E427,$A$4:$A427,$A427,$G$4:$G427,"Ativo")=1,1,0))</f>
        <v>1</v>
      </c>
      <c r="BC427">
        <f>IF(OR($A427="",$G427&lt;&gt;"Ativo"),"",IF(COUNTIFS($A$4:$A427,$A427,$G$4:$G427,"Ativo")=1,1,0))</f>
        <v>0</v>
      </c>
    </row>
    <row r="428" spans="1:55" x14ac:dyDescent="0.3">
      <c r="A428" s="74">
        <v>14</v>
      </c>
      <c r="B428" s="39">
        <v>46048</v>
      </c>
      <c r="C428" s="74">
        <v>1</v>
      </c>
      <c r="D428" s="41" t="s">
        <v>418</v>
      </c>
      <c r="E428" s="25" t="s">
        <v>129</v>
      </c>
      <c r="F428" s="42">
        <v>46</v>
      </c>
      <c r="G428" s="75" t="s">
        <v>305</v>
      </c>
      <c r="H428" s="79"/>
      <c r="BA428" s="5" t="str">
        <f t="shared" si="6"/>
        <v>8974</v>
      </c>
      <c r="BB428" s="5">
        <f>IF(OR($E428="",$G428&lt;&gt;"Ativo"),"",IF(COUNTIFS($E$4:$E428,$E428,$A$4:$A428,$A428,$G$4:$G428,"Ativo")=1,1,0))</f>
        <v>1</v>
      </c>
      <c r="BC428">
        <f>IF(OR($A428="",$G428&lt;&gt;"Ativo"),"",IF(COUNTIFS($A$4:$A428,$A428,$G$4:$G428,"Ativo")=1,1,0))</f>
        <v>0</v>
      </c>
    </row>
    <row r="429" spans="1:55" x14ac:dyDescent="0.3">
      <c r="A429" s="74">
        <v>14</v>
      </c>
      <c r="B429" s="39">
        <v>46048</v>
      </c>
      <c r="C429" s="74">
        <v>1</v>
      </c>
      <c r="D429" s="41" t="s">
        <v>418</v>
      </c>
      <c r="E429" s="25" t="s">
        <v>131</v>
      </c>
      <c r="F429" s="42">
        <v>28</v>
      </c>
      <c r="G429" s="75" t="s">
        <v>305</v>
      </c>
      <c r="H429" s="79"/>
      <c r="BA429" s="5" t="str">
        <f t="shared" si="6"/>
        <v>8974</v>
      </c>
      <c r="BB429" s="5">
        <f>IF(OR($E429="",$G429&lt;&gt;"Ativo"),"",IF(COUNTIFS($E$4:$E429,$E429,$A$4:$A429,$A429,$G$4:$G429,"Ativo")=1,1,0))</f>
        <v>1</v>
      </c>
      <c r="BC429">
        <f>IF(OR($A429="",$G429&lt;&gt;"Ativo"),"",IF(COUNTIFS($A$4:$A429,$A429,$G$4:$G429,"Ativo")=1,1,0))</f>
        <v>0</v>
      </c>
    </row>
    <row r="430" spans="1:55" x14ac:dyDescent="0.3">
      <c r="A430" s="74">
        <v>14</v>
      </c>
      <c r="B430" s="39">
        <v>46048</v>
      </c>
      <c r="C430" s="74">
        <v>1</v>
      </c>
      <c r="D430" s="41" t="s">
        <v>418</v>
      </c>
      <c r="E430" s="25" t="s">
        <v>363</v>
      </c>
      <c r="F430" s="42">
        <v>0.98</v>
      </c>
      <c r="G430" s="75" t="s">
        <v>305</v>
      </c>
      <c r="H430" s="79"/>
      <c r="BA430" s="5" t="str">
        <f t="shared" si="6"/>
        <v>8974</v>
      </c>
      <c r="BB430" s="5">
        <f>IF(OR($E430="",$G430&lt;&gt;"Ativo"),"",IF(COUNTIFS($E$4:$E430,$E430,$A$4:$A430,$A430,$G$4:$G430,"Ativo")=1,1,0))</f>
        <v>1</v>
      </c>
      <c r="BC430">
        <f>IF(OR($A430="",$G430&lt;&gt;"Ativo"),"",IF(COUNTIFS($A$4:$A430,$A430,$G$4:$G430,"Ativo")=1,1,0))</f>
        <v>0</v>
      </c>
    </row>
    <row r="431" spans="1:55" x14ac:dyDescent="0.3">
      <c r="A431" s="74">
        <v>14</v>
      </c>
      <c r="B431" s="39">
        <v>46048</v>
      </c>
      <c r="C431" s="74">
        <v>1</v>
      </c>
      <c r="D431" s="41" t="s">
        <v>418</v>
      </c>
      <c r="E431" s="25" t="s">
        <v>365</v>
      </c>
      <c r="F431" s="42">
        <v>33.4</v>
      </c>
      <c r="G431" s="75" t="s">
        <v>305</v>
      </c>
      <c r="H431" s="79"/>
      <c r="BA431" s="5" t="str">
        <f t="shared" si="6"/>
        <v>8974</v>
      </c>
      <c r="BB431" s="5">
        <f>IF(OR($E431="",$G431&lt;&gt;"Ativo"),"",IF(COUNTIFS($E$4:$E431,$E431,$A$4:$A431,$A431,$G$4:$G431,"Ativo")=1,1,0))</f>
        <v>1</v>
      </c>
      <c r="BC431">
        <f>IF(OR($A431="",$G431&lt;&gt;"Ativo"),"",IF(COUNTIFS($A$4:$A431,$A431,$G$4:$G431,"Ativo")=1,1,0))</f>
        <v>0</v>
      </c>
    </row>
    <row r="432" spans="1:55" x14ac:dyDescent="0.3">
      <c r="A432" s="74">
        <v>14</v>
      </c>
      <c r="B432" s="39">
        <v>46048</v>
      </c>
      <c r="C432" s="74">
        <v>1</v>
      </c>
      <c r="D432" s="41" t="s">
        <v>418</v>
      </c>
      <c r="E432" s="25" t="s">
        <v>140</v>
      </c>
      <c r="F432" s="42">
        <v>146</v>
      </c>
      <c r="G432" s="75" t="s">
        <v>305</v>
      </c>
      <c r="H432" s="79"/>
      <c r="BA432" s="5" t="str">
        <f t="shared" si="6"/>
        <v>8974</v>
      </c>
      <c r="BB432" s="5">
        <f>IF(OR($E432="",$G432&lt;&gt;"Ativo"),"",IF(COUNTIFS($E$4:$E432,$E432,$A$4:$A432,$A432,$G$4:$G432,"Ativo")=1,1,0))</f>
        <v>1</v>
      </c>
      <c r="BC432">
        <f>IF(OR($A432="",$G432&lt;&gt;"Ativo"),"",IF(COUNTIFS($A$4:$A432,$A432,$G$4:$G432,"Ativo")=1,1,0))</f>
        <v>0</v>
      </c>
    </row>
    <row r="433" spans="1:55" x14ac:dyDescent="0.3">
      <c r="A433" s="74">
        <v>14</v>
      </c>
      <c r="B433" s="39">
        <v>46048</v>
      </c>
      <c r="C433" s="74">
        <v>1</v>
      </c>
      <c r="D433" s="41" t="s">
        <v>418</v>
      </c>
      <c r="E433" s="25" t="s">
        <v>142</v>
      </c>
      <c r="F433" s="42">
        <v>3.7</v>
      </c>
      <c r="G433" s="75" t="s">
        <v>305</v>
      </c>
      <c r="H433" s="79"/>
      <c r="BA433" s="5" t="str">
        <f t="shared" si="6"/>
        <v>8974</v>
      </c>
      <c r="BB433" s="5">
        <f>IF(OR($E433="",$G433&lt;&gt;"Ativo"),"",IF(COUNTIFS($E$4:$E433,$E433,$A$4:$A433,$A433,$G$4:$G433,"Ativo")=1,1,0))</f>
        <v>1</v>
      </c>
      <c r="BC433">
        <f>IF(OR($A433="",$G433&lt;&gt;"Ativo"),"",IF(COUNTIFS($A$4:$A433,$A433,$G$4:$G433,"Ativo")=1,1,0))</f>
        <v>0</v>
      </c>
    </row>
    <row r="434" spans="1:55" x14ac:dyDescent="0.3">
      <c r="A434" s="74">
        <v>14</v>
      </c>
      <c r="B434" s="39">
        <v>46048</v>
      </c>
      <c r="C434" s="74">
        <v>1</v>
      </c>
      <c r="D434" s="41" t="s">
        <v>418</v>
      </c>
      <c r="E434" s="25" t="s">
        <v>143</v>
      </c>
      <c r="F434" s="42">
        <v>115</v>
      </c>
      <c r="G434" s="75" t="s">
        <v>305</v>
      </c>
      <c r="H434" s="79"/>
      <c r="BA434" s="5" t="str">
        <f t="shared" si="6"/>
        <v>8974</v>
      </c>
      <c r="BB434" s="5">
        <f>IF(OR($E434="",$G434&lt;&gt;"Ativo"),"",IF(COUNTIFS($E$4:$E434,$E434,$A$4:$A434,$A434,$G$4:$G434,"Ativo")=1,1,0))</f>
        <v>1</v>
      </c>
      <c r="BC434">
        <f>IF(OR($A434="",$G434&lt;&gt;"Ativo"),"",IF(COUNTIFS($A$4:$A434,$A434,$G$4:$G434,"Ativo")=1,1,0))</f>
        <v>0</v>
      </c>
    </row>
    <row r="435" spans="1:55" x14ac:dyDescent="0.3">
      <c r="A435" s="74">
        <v>15</v>
      </c>
      <c r="B435" s="39">
        <v>46049</v>
      </c>
      <c r="C435" s="74">
        <v>1</v>
      </c>
      <c r="D435" s="41" t="s">
        <v>418</v>
      </c>
      <c r="E435" s="25" t="s">
        <v>351</v>
      </c>
      <c r="F435" s="42">
        <v>4.6399999999999997</v>
      </c>
      <c r="G435" s="75" t="s">
        <v>305</v>
      </c>
      <c r="H435" s="79"/>
      <c r="BA435" s="5" t="str">
        <f t="shared" si="6"/>
        <v>8974</v>
      </c>
      <c r="BB435" s="5">
        <f>IF(OR($E435="",$G435&lt;&gt;"Ativo"),"",IF(COUNTIFS($E$4:$E435,$E435,$A$4:$A435,$A435,$G$4:$G435,"Ativo")=1,1,0))</f>
        <v>1</v>
      </c>
      <c r="BC435">
        <f>IF(OR($A435="",$G435&lt;&gt;"Ativo"),"",IF(COUNTIFS($A$4:$A435,$A435,$G$4:$G435,"Ativo")=1,1,0))</f>
        <v>1</v>
      </c>
    </row>
    <row r="436" spans="1:55" x14ac:dyDescent="0.3">
      <c r="A436" s="74">
        <v>15</v>
      </c>
      <c r="B436" s="39">
        <v>46049</v>
      </c>
      <c r="C436" s="74">
        <v>1</v>
      </c>
      <c r="D436" s="41" t="s">
        <v>418</v>
      </c>
      <c r="E436" s="25" t="s">
        <v>125</v>
      </c>
      <c r="F436" s="42">
        <v>4.5999999999999996</v>
      </c>
      <c r="G436" s="75" t="s">
        <v>305</v>
      </c>
      <c r="H436" s="79"/>
      <c r="BA436" s="5" t="str">
        <f t="shared" si="6"/>
        <v>8974</v>
      </c>
      <c r="BB436" s="5">
        <f>IF(OR($E436="",$G436&lt;&gt;"Ativo"),"",IF(COUNTIFS($E$4:$E436,$E436,$A$4:$A436,$A436,$G$4:$G436,"Ativo")=1,1,0))</f>
        <v>1</v>
      </c>
      <c r="BC436">
        <f>IF(OR($A436="",$G436&lt;&gt;"Ativo"),"",IF(COUNTIFS($A$4:$A436,$A436,$G$4:$G436,"Ativo")=1,1,0))</f>
        <v>0</v>
      </c>
    </row>
    <row r="437" spans="1:55" x14ac:dyDescent="0.3">
      <c r="A437" s="74">
        <v>15</v>
      </c>
      <c r="B437" s="39">
        <v>46049</v>
      </c>
      <c r="C437" s="74">
        <v>1</v>
      </c>
      <c r="D437" s="41" t="s">
        <v>418</v>
      </c>
      <c r="E437" s="25" t="s">
        <v>137</v>
      </c>
      <c r="F437" s="42">
        <v>4.0949999999999998</v>
      </c>
      <c r="G437" s="75" t="s">
        <v>305</v>
      </c>
      <c r="H437" s="79"/>
      <c r="BA437" s="5" t="str">
        <f t="shared" si="6"/>
        <v>8974</v>
      </c>
      <c r="BB437" s="5">
        <f>IF(OR($E437="",$G437&lt;&gt;"Ativo"),"",IF(COUNTIFS($E$4:$E437,$E437,$A$4:$A437,$A437,$G$4:$G437,"Ativo")=1,1,0))</f>
        <v>1</v>
      </c>
      <c r="BC437">
        <f>IF(OR($A437="",$G437&lt;&gt;"Ativo"),"",IF(COUNTIFS($A$4:$A437,$A437,$G$4:$G437,"Ativo")=1,1,0))</f>
        <v>0</v>
      </c>
    </row>
    <row r="438" spans="1:55" x14ac:dyDescent="0.3">
      <c r="A438" s="74">
        <v>15</v>
      </c>
      <c r="B438" s="39">
        <v>46049</v>
      </c>
      <c r="C438" s="74">
        <v>1</v>
      </c>
      <c r="D438" s="41" t="s">
        <v>418</v>
      </c>
      <c r="E438" s="25" t="s">
        <v>353</v>
      </c>
      <c r="F438" s="42">
        <v>0.28699999999999998</v>
      </c>
      <c r="G438" s="75" t="s">
        <v>305</v>
      </c>
      <c r="H438" s="79"/>
      <c r="BA438" s="5" t="str">
        <f t="shared" si="6"/>
        <v>8974</v>
      </c>
      <c r="BB438" s="5">
        <f>IF(OR($E438="",$G438&lt;&gt;"Ativo"),"",IF(COUNTIFS($E$4:$E438,$E438,$A$4:$A438,$A438,$G$4:$G438,"Ativo")=1,1,0))</f>
        <v>1</v>
      </c>
      <c r="BC438">
        <f>IF(OR($A438="",$G438&lt;&gt;"Ativo"),"",IF(COUNTIFS($A$4:$A438,$A438,$G$4:$G438,"Ativo")=1,1,0))</f>
        <v>0</v>
      </c>
    </row>
    <row r="439" spans="1:55" x14ac:dyDescent="0.3">
      <c r="A439" s="74">
        <v>15</v>
      </c>
      <c r="B439" s="39">
        <v>46049</v>
      </c>
      <c r="C439" s="74">
        <v>1</v>
      </c>
      <c r="D439" s="41" t="s">
        <v>418</v>
      </c>
      <c r="E439" s="25" t="s">
        <v>134</v>
      </c>
      <c r="F439" s="42">
        <v>1.1379999999999999</v>
      </c>
      <c r="G439" s="75" t="s">
        <v>305</v>
      </c>
      <c r="H439" s="79"/>
      <c r="BA439" s="5" t="str">
        <f t="shared" si="6"/>
        <v>8974</v>
      </c>
      <c r="BB439" s="5">
        <f>IF(OR($E439="",$G439&lt;&gt;"Ativo"),"",IF(COUNTIFS($E$4:$E439,$E439,$A$4:$A439,$A439,$G$4:$G439,"Ativo")=1,1,0))</f>
        <v>1</v>
      </c>
      <c r="BC439">
        <f>IF(OR($A439="",$G439&lt;&gt;"Ativo"),"",IF(COUNTIFS($A$4:$A439,$A439,$G$4:$G439,"Ativo")=1,1,0))</f>
        <v>0</v>
      </c>
    </row>
    <row r="440" spans="1:55" x14ac:dyDescent="0.3">
      <c r="A440" s="74">
        <v>15</v>
      </c>
      <c r="B440" s="39">
        <v>46049</v>
      </c>
      <c r="C440" s="74">
        <v>1</v>
      </c>
      <c r="D440" s="41" t="s">
        <v>418</v>
      </c>
      <c r="E440" s="25" t="s">
        <v>138</v>
      </c>
      <c r="F440" s="42">
        <v>8.3000000000000007</v>
      </c>
      <c r="G440" s="75" t="s">
        <v>305</v>
      </c>
      <c r="H440" s="79"/>
      <c r="BA440" s="5" t="str">
        <f t="shared" si="6"/>
        <v>8974</v>
      </c>
      <c r="BB440" s="5">
        <f>IF(OR($E440="",$G440&lt;&gt;"Ativo"),"",IF(COUNTIFS($E$4:$E440,$E440,$A$4:$A440,$A440,$G$4:$G440,"Ativo")=1,1,0))</f>
        <v>1</v>
      </c>
      <c r="BC440">
        <f>IF(OR($A440="",$G440&lt;&gt;"Ativo"),"",IF(COUNTIFS($A$4:$A440,$A440,$G$4:$G440,"Ativo")=1,1,0))</f>
        <v>0</v>
      </c>
    </row>
    <row r="441" spans="1:55" x14ac:dyDescent="0.3">
      <c r="A441" s="74">
        <v>15</v>
      </c>
      <c r="B441" s="39">
        <v>46049</v>
      </c>
      <c r="C441" s="74">
        <v>1</v>
      </c>
      <c r="D441" s="41" t="s">
        <v>418</v>
      </c>
      <c r="E441" s="25" t="s">
        <v>354</v>
      </c>
      <c r="F441" s="42">
        <v>322</v>
      </c>
      <c r="G441" s="75" t="s">
        <v>305</v>
      </c>
      <c r="H441" s="79"/>
      <c r="BA441" s="5" t="str">
        <f t="shared" si="6"/>
        <v>8974</v>
      </c>
      <c r="BB441" s="5">
        <f>IF(OR($E441="",$G441&lt;&gt;"Ativo"),"",IF(COUNTIFS($E$4:$E441,$E441,$A$4:$A441,$A441,$G$4:$G441,"Ativo")=1,1,0))</f>
        <v>1</v>
      </c>
      <c r="BC441">
        <f>IF(OR($A441="",$G441&lt;&gt;"Ativo"),"",IF(COUNTIFS($A$4:$A441,$A441,$G$4:$G441,"Ativo")=1,1,0))</f>
        <v>0</v>
      </c>
    </row>
    <row r="442" spans="1:55" x14ac:dyDescent="0.3">
      <c r="A442" s="74">
        <v>15</v>
      </c>
      <c r="B442" s="39">
        <v>46049</v>
      </c>
      <c r="C442" s="74">
        <v>1</v>
      </c>
      <c r="D442" s="41" t="s">
        <v>418</v>
      </c>
      <c r="E442" s="25" t="s">
        <v>126</v>
      </c>
      <c r="F442" s="42">
        <v>235</v>
      </c>
      <c r="G442" s="75" t="s">
        <v>305</v>
      </c>
      <c r="H442" s="79"/>
      <c r="BA442" s="5" t="str">
        <f t="shared" si="6"/>
        <v>8974</v>
      </c>
      <c r="BB442" s="5">
        <f>IF(OR($E442="",$G442&lt;&gt;"Ativo"),"",IF(COUNTIFS($E$4:$E442,$E442,$A$4:$A442,$A442,$G$4:$G442,"Ativo")=1,1,0))</f>
        <v>1</v>
      </c>
      <c r="BC442">
        <f>IF(OR($A442="",$G442&lt;&gt;"Ativo"),"",IF(COUNTIFS($A$4:$A442,$A442,$G$4:$G442,"Ativo")=1,1,0))</f>
        <v>0</v>
      </c>
    </row>
    <row r="443" spans="1:55" x14ac:dyDescent="0.3">
      <c r="A443" s="74">
        <v>15</v>
      </c>
      <c r="B443" s="39">
        <v>46049</v>
      </c>
      <c r="C443" s="74">
        <v>1</v>
      </c>
      <c r="D443" s="41" t="s">
        <v>418</v>
      </c>
      <c r="E443" s="25" t="s">
        <v>127</v>
      </c>
      <c r="F443" s="42">
        <v>77</v>
      </c>
      <c r="G443" s="75" t="s">
        <v>305</v>
      </c>
      <c r="H443" s="79"/>
      <c r="BA443" s="5" t="str">
        <f t="shared" si="6"/>
        <v>8974</v>
      </c>
      <c r="BB443" s="5">
        <f>IF(OR($E443="",$G443&lt;&gt;"Ativo"),"",IF(COUNTIFS($E$4:$E443,$E443,$A$4:$A443,$A443,$G$4:$G443,"Ativo")=1,1,0))</f>
        <v>1</v>
      </c>
      <c r="BC443">
        <f>IF(OR($A443="",$G443&lt;&gt;"Ativo"),"",IF(COUNTIFS($A$4:$A443,$A443,$G$4:$G443,"Ativo")=1,1,0))</f>
        <v>0</v>
      </c>
    </row>
    <row r="444" spans="1:55" x14ac:dyDescent="0.3">
      <c r="A444" s="74">
        <v>15</v>
      </c>
      <c r="B444" s="39">
        <v>46049</v>
      </c>
      <c r="C444" s="74">
        <v>1</v>
      </c>
      <c r="D444" s="41" t="s">
        <v>418</v>
      </c>
      <c r="E444" s="25" t="s">
        <v>124</v>
      </c>
      <c r="F444" s="42">
        <v>2.57</v>
      </c>
      <c r="G444" s="75" t="s">
        <v>305</v>
      </c>
      <c r="H444" s="79"/>
      <c r="BA444" s="5" t="str">
        <f t="shared" si="6"/>
        <v>8974</v>
      </c>
      <c r="BB444" s="5">
        <f>IF(OR($E444="",$G444&lt;&gt;"Ativo"),"",IF(COUNTIFS($E$4:$E444,$E444,$A$4:$A444,$A444,$G$4:$G444,"Ativo")=1,1,0))</f>
        <v>1</v>
      </c>
      <c r="BC444">
        <f>IF(OR($A444="",$G444&lt;&gt;"Ativo"),"",IF(COUNTIFS($A$4:$A444,$A444,$G$4:$G444,"Ativo")=1,1,0))</f>
        <v>0</v>
      </c>
    </row>
    <row r="445" spans="1:55" x14ac:dyDescent="0.3">
      <c r="A445" s="74">
        <v>15</v>
      </c>
      <c r="B445" s="39">
        <v>46049</v>
      </c>
      <c r="C445" s="74">
        <v>1</v>
      </c>
      <c r="D445" s="41" t="s">
        <v>418</v>
      </c>
      <c r="E445" s="25" t="s">
        <v>356</v>
      </c>
      <c r="F445" s="42">
        <v>227</v>
      </c>
      <c r="G445" s="75" t="s">
        <v>305</v>
      </c>
      <c r="H445" s="79"/>
      <c r="BA445" s="5" t="str">
        <f t="shared" si="6"/>
        <v>8974</v>
      </c>
      <c r="BB445" s="5">
        <f>IF(OR($E445="",$G445&lt;&gt;"Ativo"),"",IF(COUNTIFS($E$4:$E445,$E445,$A$4:$A445,$A445,$G$4:$G445,"Ativo")=1,1,0))</f>
        <v>1</v>
      </c>
      <c r="BC445">
        <f>IF(OR($A445="",$G445&lt;&gt;"Ativo"),"",IF(COUNTIFS($A$4:$A445,$A445,$G$4:$G445,"Ativo")=1,1,0))</f>
        <v>0</v>
      </c>
    </row>
    <row r="446" spans="1:55" x14ac:dyDescent="0.3">
      <c r="A446" s="74">
        <v>15</v>
      </c>
      <c r="B446" s="39">
        <v>46049</v>
      </c>
      <c r="C446" s="74">
        <v>1</v>
      </c>
      <c r="D446" s="41" t="s">
        <v>418</v>
      </c>
      <c r="E446" s="25" t="s">
        <v>139</v>
      </c>
      <c r="F446" s="42">
        <v>3.55</v>
      </c>
      <c r="G446" s="75" t="s">
        <v>305</v>
      </c>
      <c r="H446" s="79"/>
      <c r="BA446" s="5" t="str">
        <f t="shared" si="6"/>
        <v>8974</v>
      </c>
      <c r="BB446" s="5">
        <f>IF(OR($E446="",$G446&lt;&gt;"Ativo"),"",IF(COUNTIFS($E$4:$E446,$E446,$A$4:$A446,$A446,$G$4:$G446,"Ativo")=1,1,0))</f>
        <v>1</v>
      </c>
      <c r="BC446">
        <f>IF(OR($A446="",$G446&lt;&gt;"Ativo"),"",IF(COUNTIFS($A$4:$A446,$A446,$G$4:$G446,"Ativo")=1,1,0))</f>
        <v>0</v>
      </c>
    </row>
    <row r="447" spans="1:55" x14ac:dyDescent="0.3">
      <c r="A447" s="74">
        <v>15</v>
      </c>
      <c r="B447" s="39">
        <v>46049</v>
      </c>
      <c r="C447" s="74">
        <v>1</v>
      </c>
      <c r="D447" s="41" t="s">
        <v>418</v>
      </c>
      <c r="E447" s="25" t="s">
        <v>118</v>
      </c>
      <c r="F447" s="42">
        <v>88</v>
      </c>
      <c r="G447" s="75" t="s">
        <v>305</v>
      </c>
      <c r="H447" s="79"/>
      <c r="BA447" s="5" t="str">
        <f t="shared" si="6"/>
        <v>8974</v>
      </c>
      <c r="BB447" s="5">
        <f>IF(OR($E447="",$G447&lt;&gt;"Ativo"),"",IF(COUNTIFS($E$4:$E447,$E447,$A$4:$A447,$A447,$G$4:$G447,"Ativo")=1,1,0))</f>
        <v>1</v>
      </c>
      <c r="BC447">
        <f>IF(OR($A447="",$G447&lt;&gt;"Ativo"),"",IF(COUNTIFS($A$4:$A447,$A447,$G$4:$G447,"Ativo")=1,1,0))</f>
        <v>0</v>
      </c>
    </row>
    <row r="448" spans="1:55" x14ac:dyDescent="0.3">
      <c r="A448" s="74">
        <v>15</v>
      </c>
      <c r="B448" s="39">
        <v>46049</v>
      </c>
      <c r="C448" s="74">
        <v>1</v>
      </c>
      <c r="D448" s="41" t="s">
        <v>418</v>
      </c>
      <c r="E448" s="25" t="s">
        <v>357</v>
      </c>
      <c r="F448" s="42">
        <v>5.2</v>
      </c>
      <c r="G448" s="75" t="s">
        <v>305</v>
      </c>
      <c r="H448" s="79"/>
      <c r="BA448" s="5" t="str">
        <f t="shared" si="6"/>
        <v>8974</v>
      </c>
      <c r="BB448" s="5">
        <f>IF(OR($E448="",$G448&lt;&gt;"Ativo"),"",IF(COUNTIFS($E$4:$E448,$E448,$A$4:$A448,$A448,$G$4:$G448,"Ativo")=1,1,0))</f>
        <v>1</v>
      </c>
      <c r="BC448">
        <f>IF(OR($A448="",$G448&lt;&gt;"Ativo"),"",IF(COUNTIFS($A$4:$A448,$A448,$G$4:$G448,"Ativo")=1,1,0))</f>
        <v>0</v>
      </c>
    </row>
    <row r="449" spans="1:55" x14ac:dyDescent="0.3">
      <c r="A449" s="74">
        <v>15</v>
      </c>
      <c r="B449" s="39">
        <v>46049</v>
      </c>
      <c r="C449" s="74">
        <v>1</v>
      </c>
      <c r="D449" s="41" t="s">
        <v>418</v>
      </c>
      <c r="E449" s="25" t="s">
        <v>359</v>
      </c>
      <c r="F449" s="42">
        <v>1.97</v>
      </c>
      <c r="G449" s="75" t="s">
        <v>305</v>
      </c>
      <c r="H449" s="79"/>
      <c r="BA449" s="5" t="str">
        <f t="shared" si="6"/>
        <v>8974</v>
      </c>
      <c r="BB449" s="5">
        <f>IF(OR($E449="",$G449&lt;&gt;"Ativo"),"",IF(COUNTIFS($E$4:$E449,$E449,$A$4:$A449,$A449,$G$4:$G449,"Ativo")=1,1,0))</f>
        <v>1</v>
      </c>
      <c r="BC449">
        <f>IF(OR($A449="",$G449&lt;&gt;"Ativo"),"",IF(COUNTIFS($A$4:$A449,$A449,$G$4:$G449,"Ativo")=1,1,0))</f>
        <v>0</v>
      </c>
    </row>
    <row r="450" spans="1:55" x14ac:dyDescent="0.3">
      <c r="A450" s="74">
        <v>15</v>
      </c>
      <c r="B450" s="39">
        <v>46049</v>
      </c>
      <c r="C450" s="74">
        <v>1</v>
      </c>
      <c r="D450" s="41" t="s">
        <v>418</v>
      </c>
      <c r="E450" s="25" t="s">
        <v>135</v>
      </c>
      <c r="F450" s="42">
        <v>6.9</v>
      </c>
      <c r="G450" s="75" t="s">
        <v>305</v>
      </c>
      <c r="H450" s="79"/>
      <c r="BA450" s="5" t="str">
        <f t="shared" si="6"/>
        <v>8974</v>
      </c>
      <c r="BB450" s="5">
        <f>IF(OR($E450="",$G450&lt;&gt;"Ativo"),"",IF(COUNTIFS($E$4:$E450,$E450,$A$4:$A450,$A450,$G$4:$G450,"Ativo")=1,1,0))</f>
        <v>1</v>
      </c>
      <c r="BC450">
        <f>IF(OR($A450="",$G450&lt;&gt;"Ativo"),"",IF(COUNTIFS($A$4:$A450,$A450,$G$4:$G450,"Ativo")=1,1,0))</f>
        <v>0</v>
      </c>
    </row>
    <row r="451" spans="1:55" x14ac:dyDescent="0.3">
      <c r="A451" s="74">
        <v>15</v>
      </c>
      <c r="B451" s="39">
        <v>46049</v>
      </c>
      <c r="C451" s="74">
        <v>1</v>
      </c>
      <c r="D451" s="41" t="s">
        <v>418</v>
      </c>
      <c r="E451" s="25" t="s">
        <v>128</v>
      </c>
      <c r="F451" s="42">
        <v>157</v>
      </c>
      <c r="G451" s="75" t="s">
        <v>305</v>
      </c>
      <c r="H451" s="79"/>
      <c r="BA451" s="5" t="str">
        <f t="shared" si="6"/>
        <v>8974</v>
      </c>
      <c r="BB451" s="5">
        <f>IF(OR($E451="",$G451&lt;&gt;"Ativo"),"",IF(COUNTIFS($E$4:$E451,$E451,$A$4:$A451,$A451,$G$4:$G451,"Ativo")=1,1,0))</f>
        <v>1</v>
      </c>
      <c r="BC451">
        <f>IF(OR($A451="",$G451&lt;&gt;"Ativo"),"",IF(COUNTIFS($A$4:$A451,$A451,$G$4:$G451,"Ativo")=1,1,0))</f>
        <v>0</v>
      </c>
    </row>
    <row r="452" spans="1:55" x14ac:dyDescent="0.3">
      <c r="A452" s="74">
        <v>15</v>
      </c>
      <c r="B452" s="39">
        <v>46049</v>
      </c>
      <c r="C452" s="74">
        <v>1</v>
      </c>
      <c r="D452" s="41" t="s">
        <v>418</v>
      </c>
      <c r="E452" s="25" t="s">
        <v>122</v>
      </c>
      <c r="F452" s="42">
        <v>34</v>
      </c>
      <c r="G452" s="75" t="s">
        <v>305</v>
      </c>
      <c r="H452" s="79"/>
      <c r="BA452" s="5" t="str">
        <f t="shared" ref="BA452:BA515" si="7">IF($D452="","",MID($D452,4,LEN($D452)-5))</f>
        <v>8974</v>
      </c>
      <c r="BB452" s="5">
        <f>IF(OR($E452="",$G452&lt;&gt;"Ativo"),"",IF(COUNTIFS($E$4:$E452,$E452,$A$4:$A452,$A452,$G$4:$G452,"Ativo")=1,1,0))</f>
        <v>1</v>
      </c>
      <c r="BC452">
        <f>IF(OR($A452="",$G452&lt;&gt;"Ativo"),"",IF(COUNTIFS($A$4:$A452,$A452,$G$4:$G452,"Ativo")=1,1,0))</f>
        <v>0</v>
      </c>
    </row>
    <row r="453" spans="1:55" x14ac:dyDescent="0.3">
      <c r="A453" s="74">
        <v>15</v>
      </c>
      <c r="B453" s="39">
        <v>46049</v>
      </c>
      <c r="C453" s="74">
        <v>1</v>
      </c>
      <c r="D453" s="41" t="s">
        <v>418</v>
      </c>
      <c r="E453" s="25" t="s">
        <v>144</v>
      </c>
      <c r="F453" s="42">
        <v>75</v>
      </c>
      <c r="G453" s="75" t="s">
        <v>305</v>
      </c>
      <c r="H453" s="79"/>
      <c r="BA453" s="5" t="str">
        <f t="shared" si="7"/>
        <v>8974</v>
      </c>
      <c r="BB453" s="5">
        <f>IF(OR($E453="",$G453&lt;&gt;"Ativo"),"",IF(COUNTIFS($E$4:$E453,$E453,$A$4:$A453,$A453,$G$4:$G453,"Ativo")=1,1,0))</f>
        <v>1</v>
      </c>
      <c r="BC453">
        <f>IF(OR($A453="",$G453&lt;&gt;"Ativo"),"",IF(COUNTIFS($A$4:$A453,$A453,$G$4:$G453,"Ativo")=1,1,0))</f>
        <v>0</v>
      </c>
    </row>
    <row r="454" spans="1:55" x14ac:dyDescent="0.3">
      <c r="A454" s="74">
        <v>15</v>
      </c>
      <c r="B454" s="39">
        <v>46049</v>
      </c>
      <c r="C454" s="74">
        <v>1</v>
      </c>
      <c r="D454" s="41" t="s">
        <v>418</v>
      </c>
      <c r="E454" s="25" t="s">
        <v>360</v>
      </c>
      <c r="F454" s="42">
        <v>142</v>
      </c>
      <c r="G454" s="75" t="s">
        <v>305</v>
      </c>
      <c r="H454" s="79"/>
      <c r="BA454" s="5" t="str">
        <f t="shared" si="7"/>
        <v>8974</v>
      </c>
      <c r="BB454" s="5">
        <f>IF(OR($E454="",$G454&lt;&gt;"Ativo"),"",IF(COUNTIFS($E$4:$E454,$E454,$A$4:$A454,$A454,$G$4:$G454,"Ativo")=1,1,0))</f>
        <v>1</v>
      </c>
      <c r="BC454">
        <f>IF(OR($A454="",$G454&lt;&gt;"Ativo"),"",IF(COUNTIFS($A$4:$A454,$A454,$G$4:$G454,"Ativo")=1,1,0))</f>
        <v>0</v>
      </c>
    </row>
    <row r="455" spans="1:55" x14ac:dyDescent="0.3">
      <c r="A455" s="74">
        <v>15</v>
      </c>
      <c r="B455" s="39">
        <v>46049</v>
      </c>
      <c r="C455" s="74">
        <v>1</v>
      </c>
      <c r="D455" s="41" t="s">
        <v>418</v>
      </c>
      <c r="E455" s="25" t="s">
        <v>132</v>
      </c>
      <c r="F455" s="42">
        <v>110</v>
      </c>
      <c r="G455" s="75" t="s">
        <v>305</v>
      </c>
      <c r="H455" s="79"/>
      <c r="BA455" s="5" t="str">
        <f t="shared" si="7"/>
        <v>8974</v>
      </c>
      <c r="BB455" s="5">
        <f>IF(OR($E455="",$G455&lt;&gt;"Ativo"),"",IF(COUNTIFS($E$4:$E455,$E455,$A$4:$A455,$A455,$G$4:$G455,"Ativo")=1,1,0))</f>
        <v>1</v>
      </c>
      <c r="BC455">
        <f>IF(OR($A455="",$G455&lt;&gt;"Ativo"),"",IF(COUNTIFS($A$4:$A455,$A455,$G$4:$G455,"Ativo")=1,1,0))</f>
        <v>0</v>
      </c>
    </row>
    <row r="456" spans="1:55" x14ac:dyDescent="0.3">
      <c r="A456" s="74">
        <v>15</v>
      </c>
      <c r="B456" s="39">
        <v>46049</v>
      </c>
      <c r="C456" s="74">
        <v>1</v>
      </c>
      <c r="D456" s="41" t="s">
        <v>418</v>
      </c>
      <c r="E456" s="25" t="s">
        <v>133</v>
      </c>
      <c r="F456" s="42">
        <v>78</v>
      </c>
      <c r="G456" s="75" t="s">
        <v>305</v>
      </c>
      <c r="H456" s="79"/>
      <c r="BA456" s="5" t="str">
        <f t="shared" si="7"/>
        <v>8974</v>
      </c>
      <c r="BB456" s="5">
        <f>IF(OR($E456="",$G456&lt;&gt;"Ativo"),"",IF(COUNTIFS($E$4:$E456,$E456,$A$4:$A456,$A456,$G$4:$G456,"Ativo")=1,1,0))</f>
        <v>1</v>
      </c>
      <c r="BC456">
        <f>IF(OR($A456="",$G456&lt;&gt;"Ativo"),"",IF(COUNTIFS($A$4:$A456,$A456,$G$4:$G456,"Ativo")=1,1,0))</f>
        <v>0</v>
      </c>
    </row>
    <row r="457" spans="1:55" x14ac:dyDescent="0.3">
      <c r="A457" s="74">
        <v>15</v>
      </c>
      <c r="B457" s="39">
        <v>46049</v>
      </c>
      <c r="C457" s="74">
        <v>1</v>
      </c>
      <c r="D457" s="41" t="s">
        <v>418</v>
      </c>
      <c r="E457" s="25" t="s">
        <v>361</v>
      </c>
      <c r="F457" s="42">
        <v>160</v>
      </c>
      <c r="G457" s="75" t="s">
        <v>305</v>
      </c>
      <c r="H457" s="79"/>
      <c r="BA457" s="5" t="str">
        <f t="shared" si="7"/>
        <v>8974</v>
      </c>
      <c r="BB457" s="5">
        <f>IF(OR($E457="",$G457&lt;&gt;"Ativo"),"",IF(COUNTIFS($E$4:$E457,$E457,$A$4:$A457,$A457,$G$4:$G457,"Ativo")=1,1,0))</f>
        <v>1</v>
      </c>
      <c r="BC457">
        <f>IF(OR($A457="",$G457&lt;&gt;"Ativo"),"",IF(COUNTIFS($A$4:$A457,$A457,$G$4:$G457,"Ativo")=1,1,0))</f>
        <v>0</v>
      </c>
    </row>
    <row r="458" spans="1:55" x14ac:dyDescent="0.3">
      <c r="A458" s="74">
        <v>15</v>
      </c>
      <c r="B458" s="39">
        <v>46049</v>
      </c>
      <c r="C458" s="74">
        <v>1</v>
      </c>
      <c r="D458" s="41" t="s">
        <v>418</v>
      </c>
      <c r="E458" s="25" t="s">
        <v>362</v>
      </c>
      <c r="F458" s="42">
        <v>60</v>
      </c>
      <c r="G458" s="75" t="s">
        <v>305</v>
      </c>
      <c r="H458" s="79"/>
      <c r="BA458" s="5" t="str">
        <f t="shared" si="7"/>
        <v>8974</v>
      </c>
      <c r="BB458" s="5">
        <f>IF(OR($E458="",$G458&lt;&gt;"Ativo"),"",IF(COUNTIFS($E$4:$E458,$E458,$A$4:$A458,$A458,$G$4:$G458,"Ativo")=1,1,0))</f>
        <v>1</v>
      </c>
      <c r="BC458">
        <f>IF(OR($A458="",$G458&lt;&gt;"Ativo"),"",IF(COUNTIFS($A$4:$A458,$A458,$G$4:$G458,"Ativo")=1,1,0))</f>
        <v>0</v>
      </c>
    </row>
    <row r="459" spans="1:55" x14ac:dyDescent="0.3">
      <c r="A459" s="74">
        <v>15</v>
      </c>
      <c r="B459" s="39">
        <v>46049</v>
      </c>
      <c r="C459" s="74">
        <v>1</v>
      </c>
      <c r="D459" s="41" t="s">
        <v>418</v>
      </c>
      <c r="E459" s="25" t="s">
        <v>129</v>
      </c>
      <c r="F459" s="42">
        <v>49</v>
      </c>
      <c r="G459" s="75" t="s">
        <v>305</v>
      </c>
      <c r="H459" s="79"/>
      <c r="BA459" s="5" t="str">
        <f t="shared" si="7"/>
        <v>8974</v>
      </c>
      <c r="BB459" s="5">
        <f>IF(OR($E459="",$G459&lt;&gt;"Ativo"),"",IF(COUNTIFS($E$4:$E459,$E459,$A$4:$A459,$A459,$G$4:$G459,"Ativo")=1,1,0))</f>
        <v>1</v>
      </c>
      <c r="BC459">
        <f>IF(OR($A459="",$G459&lt;&gt;"Ativo"),"",IF(COUNTIFS($A$4:$A459,$A459,$G$4:$G459,"Ativo")=1,1,0))</f>
        <v>0</v>
      </c>
    </row>
    <row r="460" spans="1:55" x14ac:dyDescent="0.3">
      <c r="A460" s="74">
        <v>15</v>
      </c>
      <c r="B460" s="39">
        <v>46049</v>
      </c>
      <c r="C460" s="74">
        <v>1</v>
      </c>
      <c r="D460" s="41" t="s">
        <v>418</v>
      </c>
      <c r="E460" s="25" t="s">
        <v>131</v>
      </c>
      <c r="F460" s="42">
        <v>30</v>
      </c>
      <c r="G460" s="75" t="s">
        <v>305</v>
      </c>
      <c r="H460" s="79"/>
      <c r="BA460" s="5" t="str">
        <f t="shared" si="7"/>
        <v>8974</v>
      </c>
      <c r="BB460" s="5">
        <f>IF(OR($E460="",$G460&lt;&gt;"Ativo"),"",IF(COUNTIFS($E$4:$E460,$E460,$A$4:$A460,$A460,$G$4:$G460,"Ativo")=1,1,0))</f>
        <v>1</v>
      </c>
      <c r="BC460">
        <f>IF(OR($A460="",$G460&lt;&gt;"Ativo"),"",IF(COUNTIFS($A$4:$A460,$A460,$G$4:$G460,"Ativo")=1,1,0))</f>
        <v>0</v>
      </c>
    </row>
    <row r="461" spans="1:55" x14ac:dyDescent="0.3">
      <c r="A461" s="74">
        <v>15</v>
      </c>
      <c r="B461" s="39">
        <v>46049</v>
      </c>
      <c r="C461" s="74">
        <v>1</v>
      </c>
      <c r="D461" s="41" t="s">
        <v>418</v>
      </c>
      <c r="E461" s="25" t="s">
        <v>363</v>
      </c>
      <c r="F461" s="42">
        <v>0.99</v>
      </c>
      <c r="G461" s="75" t="s">
        <v>305</v>
      </c>
      <c r="H461" s="79"/>
      <c r="BA461" s="5" t="str">
        <f t="shared" si="7"/>
        <v>8974</v>
      </c>
      <c r="BB461" s="5">
        <f>IF(OR($E461="",$G461&lt;&gt;"Ativo"),"",IF(COUNTIFS($E$4:$E461,$E461,$A$4:$A461,$A461,$G$4:$G461,"Ativo")=1,1,0))</f>
        <v>1</v>
      </c>
      <c r="BC461">
        <f>IF(OR($A461="",$G461&lt;&gt;"Ativo"),"",IF(COUNTIFS($A$4:$A461,$A461,$G$4:$G461,"Ativo")=1,1,0))</f>
        <v>0</v>
      </c>
    </row>
    <row r="462" spans="1:55" x14ac:dyDescent="0.3">
      <c r="A462" s="74">
        <v>15</v>
      </c>
      <c r="B462" s="39">
        <v>46049</v>
      </c>
      <c r="C462" s="74">
        <v>1</v>
      </c>
      <c r="D462" s="41" t="s">
        <v>418</v>
      </c>
      <c r="E462" s="25" t="s">
        <v>365</v>
      </c>
      <c r="F462" s="42">
        <v>38.4</v>
      </c>
      <c r="G462" s="75" t="s">
        <v>305</v>
      </c>
      <c r="H462" s="79"/>
      <c r="BA462" s="5" t="str">
        <f t="shared" si="7"/>
        <v>8974</v>
      </c>
      <c r="BB462" s="5">
        <f>IF(OR($E462="",$G462&lt;&gt;"Ativo"),"",IF(COUNTIFS($E$4:$E462,$E462,$A$4:$A462,$A462,$G$4:$G462,"Ativo")=1,1,0))</f>
        <v>1</v>
      </c>
      <c r="BC462">
        <f>IF(OR($A462="",$G462&lt;&gt;"Ativo"),"",IF(COUNTIFS($A$4:$A462,$A462,$G$4:$G462,"Ativo")=1,1,0))</f>
        <v>0</v>
      </c>
    </row>
    <row r="463" spans="1:55" x14ac:dyDescent="0.3">
      <c r="A463" s="74">
        <v>15</v>
      </c>
      <c r="B463" s="39">
        <v>46049</v>
      </c>
      <c r="C463" s="74">
        <v>1</v>
      </c>
      <c r="D463" s="41" t="s">
        <v>418</v>
      </c>
      <c r="E463" s="25" t="s">
        <v>140</v>
      </c>
      <c r="F463" s="42">
        <v>144</v>
      </c>
      <c r="G463" s="75" t="s">
        <v>305</v>
      </c>
      <c r="H463" s="79"/>
      <c r="BA463" s="5" t="str">
        <f t="shared" si="7"/>
        <v>8974</v>
      </c>
      <c r="BB463" s="5">
        <f>IF(OR($E463="",$G463&lt;&gt;"Ativo"),"",IF(COUNTIFS($E$4:$E463,$E463,$A$4:$A463,$A463,$G$4:$G463,"Ativo")=1,1,0))</f>
        <v>1</v>
      </c>
      <c r="BC463">
        <f>IF(OR($A463="",$G463&lt;&gt;"Ativo"),"",IF(COUNTIFS($A$4:$A463,$A463,$G$4:$G463,"Ativo")=1,1,0))</f>
        <v>0</v>
      </c>
    </row>
    <row r="464" spans="1:55" x14ac:dyDescent="0.3">
      <c r="A464" s="74">
        <v>15</v>
      </c>
      <c r="B464" s="39">
        <v>46049</v>
      </c>
      <c r="C464" s="74">
        <v>1</v>
      </c>
      <c r="D464" s="41" t="s">
        <v>418</v>
      </c>
      <c r="E464" s="25" t="s">
        <v>142</v>
      </c>
      <c r="F464" s="42">
        <v>3.7</v>
      </c>
      <c r="G464" s="75" t="s">
        <v>305</v>
      </c>
      <c r="H464" s="79"/>
      <c r="BA464" s="5" t="str">
        <f t="shared" si="7"/>
        <v>8974</v>
      </c>
      <c r="BB464" s="5">
        <f>IF(OR($E464="",$G464&lt;&gt;"Ativo"),"",IF(COUNTIFS($E$4:$E464,$E464,$A$4:$A464,$A464,$G$4:$G464,"Ativo")=1,1,0))</f>
        <v>1</v>
      </c>
      <c r="BC464">
        <f>IF(OR($A464="",$G464&lt;&gt;"Ativo"),"",IF(COUNTIFS($A$4:$A464,$A464,$G$4:$G464,"Ativo")=1,1,0))</f>
        <v>0</v>
      </c>
    </row>
    <row r="465" spans="1:55" x14ac:dyDescent="0.3">
      <c r="A465" s="74">
        <v>15</v>
      </c>
      <c r="B465" s="39">
        <v>46049</v>
      </c>
      <c r="C465" s="74">
        <v>1</v>
      </c>
      <c r="D465" s="41" t="s">
        <v>418</v>
      </c>
      <c r="E465" s="25" t="s">
        <v>143</v>
      </c>
      <c r="F465" s="42">
        <v>116</v>
      </c>
      <c r="G465" s="75" t="s">
        <v>305</v>
      </c>
      <c r="H465" s="79"/>
      <c r="BA465" s="5" t="str">
        <f t="shared" si="7"/>
        <v>8974</v>
      </c>
      <c r="BB465" s="5">
        <f>IF(OR($E465="",$G465&lt;&gt;"Ativo"),"",IF(COUNTIFS($E$4:$E465,$E465,$A$4:$A465,$A465,$G$4:$G465,"Ativo")=1,1,0))</f>
        <v>1</v>
      </c>
      <c r="BC465">
        <f>IF(OR($A465="",$G465&lt;&gt;"Ativo"),"",IF(COUNTIFS($A$4:$A465,$A465,$G$4:$G465,"Ativo")=1,1,0))</f>
        <v>0</v>
      </c>
    </row>
    <row r="466" spans="1:55" x14ac:dyDescent="0.3">
      <c r="A466" s="74">
        <v>16</v>
      </c>
      <c r="B466" s="39">
        <v>46050</v>
      </c>
      <c r="C466" s="74">
        <v>1</v>
      </c>
      <c r="D466" s="41" t="s">
        <v>418</v>
      </c>
      <c r="E466" s="25" t="s">
        <v>351</v>
      </c>
      <c r="F466" s="42">
        <v>4.6399999999999997</v>
      </c>
      <c r="G466" s="75" t="s">
        <v>305</v>
      </c>
      <c r="H466" s="79"/>
      <c r="BA466" s="5" t="str">
        <f t="shared" si="7"/>
        <v>8974</v>
      </c>
      <c r="BB466" s="5">
        <f>IF(OR($E466="",$G466&lt;&gt;"Ativo"),"",IF(COUNTIFS($E$4:$E466,$E466,$A$4:$A466,$A466,$G$4:$G466,"Ativo")=1,1,0))</f>
        <v>1</v>
      </c>
      <c r="BC466">
        <f>IF(OR($A466="",$G466&lt;&gt;"Ativo"),"",IF(COUNTIFS($A$4:$A466,$A466,$G$4:$G466,"Ativo")=1,1,0))</f>
        <v>1</v>
      </c>
    </row>
    <row r="467" spans="1:55" x14ac:dyDescent="0.3">
      <c r="A467" s="74">
        <v>16</v>
      </c>
      <c r="B467" s="39">
        <v>46050</v>
      </c>
      <c r="C467" s="74">
        <v>1</v>
      </c>
      <c r="D467" s="41" t="s">
        <v>418</v>
      </c>
      <c r="E467" s="25" t="s">
        <v>125</v>
      </c>
      <c r="F467" s="42">
        <v>4.8</v>
      </c>
      <c r="G467" s="75" t="s">
        <v>305</v>
      </c>
      <c r="H467" s="79"/>
      <c r="BA467" s="5" t="str">
        <f t="shared" si="7"/>
        <v>8974</v>
      </c>
      <c r="BB467" s="5">
        <f>IF(OR($E467="",$G467&lt;&gt;"Ativo"),"",IF(COUNTIFS($E$4:$E467,$E467,$A$4:$A467,$A467,$G$4:$G467,"Ativo")=1,1,0))</f>
        <v>1</v>
      </c>
      <c r="BC467">
        <f>IF(OR($A467="",$G467&lt;&gt;"Ativo"),"",IF(COUNTIFS($A$4:$A467,$A467,$G$4:$G467,"Ativo")=1,1,0))</f>
        <v>0</v>
      </c>
    </row>
    <row r="468" spans="1:55" x14ac:dyDescent="0.3">
      <c r="A468" s="74">
        <v>16</v>
      </c>
      <c r="B468" s="39">
        <v>46050</v>
      </c>
      <c r="C468" s="74">
        <v>1</v>
      </c>
      <c r="D468" s="41" t="s">
        <v>418</v>
      </c>
      <c r="E468" s="25" t="s">
        <v>137</v>
      </c>
      <c r="F468" s="42">
        <v>3.7829999999999999</v>
      </c>
      <c r="G468" s="75" t="s">
        <v>305</v>
      </c>
      <c r="H468" s="79"/>
      <c r="BA468" s="5" t="str">
        <f t="shared" si="7"/>
        <v>8974</v>
      </c>
      <c r="BB468" s="5">
        <f>IF(OR($E468="",$G468&lt;&gt;"Ativo"),"",IF(COUNTIFS($E$4:$E468,$E468,$A$4:$A468,$A468,$G$4:$G468,"Ativo")=1,1,0))</f>
        <v>1</v>
      </c>
      <c r="BC468">
        <f>IF(OR($A468="",$G468&lt;&gt;"Ativo"),"",IF(COUNTIFS($A$4:$A468,$A468,$G$4:$G468,"Ativo")=1,1,0))</f>
        <v>0</v>
      </c>
    </row>
    <row r="469" spans="1:55" x14ac:dyDescent="0.3">
      <c r="A469" s="74">
        <v>16</v>
      </c>
      <c r="B469" s="39">
        <v>46050</v>
      </c>
      <c r="C469" s="74">
        <v>1</v>
      </c>
      <c r="D469" s="41" t="s">
        <v>418</v>
      </c>
      <c r="E469" s="25" t="s">
        <v>353</v>
      </c>
      <c r="F469" s="42">
        <v>0.29799999999999999</v>
      </c>
      <c r="G469" s="75" t="s">
        <v>305</v>
      </c>
      <c r="H469" s="79"/>
      <c r="BA469" s="5" t="str">
        <f t="shared" si="7"/>
        <v>8974</v>
      </c>
      <c r="BB469" s="5">
        <f>IF(OR($E469="",$G469&lt;&gt;"Ativo"),"",IF(COUNTIFS($E$4:$E469,$E469,$A$4:$A469,$A469,$G$4:$G469,"Ativo")=1,1,0))</f>
        <v>1</v>
      </c>
      <c r="BC469">
        <f>IF(OR($A469="",$G469&lt;&gt;"Ativo"),"",IF(COUNTIFS($A$4:$A469,$A469,$G$4:$G469,"Ativo")=1,1,0))</f>
        <v>0</v>
      </c>
    </row>
    <row r="470" spans="1:55" x14ac:dyDescent="0.3">
      <c r="A470" s="74">
        <v>16</v>
      </c>
      <c r="B470" s="39">
        <v>46050</v>
      </c>
      <c r="C470" s="74">
        <v>1</v>
      </c>
      <c r="D470" s="41" t="s">
        <v>418</v>
      </c>
      <c r="E470" s="25" t="s">
        <v>134</v>
      </c>
      <c r="F470" s="42">
        <v>1.135</v>
      </c>
      <c r="G470" s="75" t="s">
        <v>305</v>
      </c>
      <c r="H470" s="79"/>
      <c r="BA470" s="5" t="str">
        <f t="shared" si="7"/>
        <v>8974</v>
      </c>
      <c r="BB470" s="5">
        <f>IF(OR($E470="",$G470&lt;&gt;"Ativo"),"",IF(COUNTIFS($E$4:$E470,$E470,$A$4:$A470,$A470,$G$4:$G470,"Ativo")=1,1,0))</f>
        <v>1</v>
      </c>
      <c r="BC470">
        <f>IF(OR($A470="",$G470&lt;&gt;"Ativo"),"",IF(COUNTIFS($A$4:$A470,$A470,$G$4:$G470,"Ativo")=1,1,0))</f>
        <v>0</v>
      </c>
    </row>
    <row r="471" spans="1:55" x14ac:dyDescent="0.3">
      <c r="A471" s="74">
        <v>16</v>
      </c>
      <c r="B471" s="39">
        <v>46050</v>
      </c>
      <c r="C471" s="74">
        <v>1</v>
      </c>
      <c r="D471" s="41" t="s">
        <v>418</v>
      </c>
      <c r="E471" s="25" t="s">
        <v>138</v>
      </c>
      <c r="F471" s="42">
        <v>8.6</v>
      </c>
      <c r="G471" s="75" t="s">
        <v>305</v>
      </c>
      <c r="H471" s="79"/>
      <c r="BA471" s="5" t="str">
        <f t="shared" si="7"/>
        <v>8974</v>
      </c>
      <c r="BB471" s="5">
        <f>IF(OR($E471="",$G471&lt;&gt;"Ativo"),"",IF(COUNTIFS($E$4:$E471,$E471,$A$4:$A471,$A471,$G$4:$G471,"Ativo")=1,1,0))</f>
        <v>1</v>
      </c>
      <c r="BC471">
        <f>IF(OR($A471="",$G471&lt;&gt;"Ativo"),"",IF(COUNTIFS($A$4:$A471,$A471,$G$4:$G471,"Ativo")=1,1,0))</f>
        <v>0</v>
      </c>
    </row>
    <row r="472" spans="1:55" x14ac:dyDescent="0.3">
      <c r="A472" s="74">
        <v>16</v>
      </c>
      <c r="B472" s="39">
        <v>46050</v>
      </c>
      <c r="C472" s="74">
        <v>1</v>
      </c>
      <c r="D472" s="41" t="s">
        <v>418</v>
      </c>
      <c r="E472" s="25" t="s">
        <v>354</v>
      </c>
      <c r="F472" s="42">
        <v>321</v>
      </c>
      <c r="G472" s="75" t="s">
        <v>305</v>
      </c>
      <c r="H472" s="79"/>
      <c r="BA472" s="5" t="str">
        <f t="shared" si="7"/>
        <v>8974</v>
      </c>
      <c r="BB472" s="5">
        <f>IF(OR($E472="",$G472&lt;&gt;"Ativo"),"",IF(COUNTIFS($E$4:$E472,$E472,$A$4:$A472,$A472,$G$4:$G472,"Ativo")=1,1,0))</f>
        <v>1</v>
      </c>
      <c r="BC472">
        <f>IF(OR($A472="",$G472&lt;&gt;"Ativo"),"",IF(COUNTIFS($A$4:$A472,$A472,$G$4:$G472,"Ativo")=1,1,0))</f>
        <v>0</v>
      </c>
    </row>
    <row r="473" spans="1:55" x14ac:dyDescent="0.3">
      <c r="A473" s="74">
        <v>16</v>
      </c>
      <c r="B473" s="39">
        <v>46050</v>
      </c>
      <c r="C473" s="74">
        <v>1</v>
      </c>
      <c r="D473" s="41" t="s">
        <v>418</v>
      </c>
      <c r="E473" s="25" t="s">
        <v>126</v>
      </c>
      <c r="F473" s="42">
        <v>233</v>
      </c>
      <c r="G473" s="75" t="s">
        <v>305</v>
      </c>
      <c r="H473" s="79"/>
      <c r="BA473" s="5" t="str">
        <f t="shared" si="7"/>
        <v>8974</v>
      </c>
      <c r="BB473" s="5">
        <f>IF(OR($E473="",$G473&lt;&gt;"Ativo"),"",IF(COUNTIFS($E$4:$E473,$E473,$A$4:$A473,$A473,$G$4:$G473,"Ativo")=1,1,0))</f>
        <v>1</v>
      </c>
      <c r="BC473">
        <f>IF(OR($A473="",$G473&lt;&gt;"Ativo"),"",IF(COUNTIFS($A$4:$A473,$A473,$G$4:$G473,"Ativo")=1,1,0))</f>
        <v>0</v>
      </c>
    </row>
    <row r="474" spans="1:55" x14ac:dyDescent="0.3">
      <c r="A474" s="74">
        <v>16</v>
      </c>
      <c r="B474" s="39">
        <v>46050</v>
      </c>
      <c r="C474" s="74">
        <v>1</v>
      </c>
      <c r="D474" s="41" t="s">
        <v>418</v>
      </c>
      <c r="E474" s="25" t="s">
        <v>127</v>
      </c>
      <c r="F474" s="42">
        <v>76</v>
      </c>
      <c r="G474" s="75" t="s">
        <v>305</v>
      </c>
      <c r="H474" s="79"/>
      <c r="BA474" s="5" t="str">
        <f t="shared" si="7"/>
        <v>8974</v>
      </c>
      <c r="BB474" s="5">
        <f>IF(OR($E474="",$G474&lt;&gt;"Ativo"),"",IF(COUNTIFS($E$4:$E474,$E474,$A$4:$A474,$A474,$G$4:$G474,"Ativo")=1,1,0))</f>
        <v>1</v>
      </c>
      <c r="BC474">
        <f>IF(OR($A474="",$G474&lt;&gt;"Ativo"),"",IF(COUNTIFS($A$4:$A474,$A474,$G$4:$G474,"Ativo")=1,1,0))</f>
        <v>0</v>
      </c>
    </row>
    <row r="475" spans="1:55" x14ac:dyDescent="0.3">
      <c r="A475" s="74">
        <v>16</v>
      </c>
      <c r="B475" s="39">
        <v>46050</v>
      </c>
      <c r="C475" s="74">
        <v>1</v>
      </c>
      <c r="D475" s="41" t="s">
        <v>418</v>
      </c>
      <c r="E475" s="25" t="s">
        <v>124</v>
      </c>
      <c r="F475" s="42">
        <v>2.6</v>
      </c>
      <c r="G475" s="75" t="s">
        <v>305</v>
      </c>
      <c r="H475" s="79"/>
      <c r="BA475" s="5" t="str">
        <f t="shared" si="7"/>
        <v>8974</v>
      </c>
      <c r="BB475" s="5">
        <f>IF(OR($E475="",$G475&lt;&gt;"Ativo"),"",IF(COUNTIFS($E$4:$E475,$E475,$A$4:$A475,$A475,$G$4:$G475,"Ativo")=1,1,0))</f>
        <v>1</v>
      </c>
      <c r="BC475">
        <f>IF(OR($A475="",$G475&lt;&gt;"Ativo"),"",IF(COUNTIFS($A$4:$A475,$A475,$G$4:$G475,"Ativo")=1,1,0))</f>
        <v>0</v>
      </c>
    </row>
    <row r="476" spans="1:55" x14ac:dyDescent="0.3">
      <c r="A476" s="74">
        <v>16</v>
      </c>
      <c r="B476" s="39">
        <v>46050</v>
      </c>
      <c r="C476" s="74">
        <v>1</v>
      </c>
      <c r="D476" s="41" t="s">
        <v>418</v>
      </c>
      <c r="E476" s="25" t="s">
        <v>356</v>
      </c>
      <c r="F476" s="42">
        <v>227</v>
      </c>
      <c r="G476" s="75" t="s">
        <v>305</v>
      </c>
      <c r="H476" s="79"/>
      <c r="BA476" s="5" t="str">
        <f t="shared" si="7"/>
        <v>8974</v>
      </c>
      <c r="BB476" s="5">
        <f>IF(OR($E476="",$G476&lt;&gt;"Ativo"),"",IF(COUNTIFS($E$4:$E476,$E476,$A$4:$A476,$A476,$G$4:$G476,"Ativo")=1,1,0))</f>
        <v>1</v>
      </c>
      <c r="BC476">
        <f>IF(OR($A476="",$G476&lt;&gt;"Ativo"),"",IF(COUNTIFS($A$4:$A476,$A476,$G$4:$G476,"Ativo")=1,1,0))</f>
        <v>0</v>
      </c>
    </row>
    <row r="477" spans="1:55" x14ac:dyDescent="0.3">
      <c r="A477" s="74">
        <v>16</v>
      </c>
      <c r="B477" s="39">
        <v>46050</v>
      </c>
      <c r="C477" s="74">
        <v>1</v>
      </c>
      <c r="D477" s="41" t="s">
        <v>418</v>
      </c>
      <c r="E477" s="25" t="s">
        <v>139</v>
      </c>
      <c r="F477" s="42">
        <v>3.57</v>
      </c>
      <c r="G477" s="75" t="s">
        <v>305</v>
      </c>
      <c r="H477" s="79"/>
      <c r="BA477" s="5" t="str">
        <f t="shared" si="7"/>
        <v>8974</v>
      </c>
      <c r="BB477" s="5">
        <f>IF(OR($E477="",$G477&lt;&gt;"Ativo"),"",IF(COUNTIFS($E$4:$E477,$E477,$A$4:$A477,$A477,$G$4:$G477,"Ativo")=1,1,0))</f>
        <v>1</v>
      </c>
      <c r="BC477">
        <f>IF(OR($A477="",$G477&lt;&gt;"Ativo"),"",IF(COUNTIFS($A$4:$A477,$A477,$G$4:$G477,"Ativo")=1,1,0))</f>
        <v>0</v>
      </c>
    </row>
    <row r="478" spans="1:55" x14ac:dyDescent="0.3">
      <c r="A478" s="74">
        <v>16</v>
      </c>
      <c r="B478" s="39">
        <v>46050</v>
      </c>
      <c r="C478" s="74">
        <v>1</v>
      </c>
      <c r="D478" s="41" t="s">
        <v>418</v>
      </c>
      <c r="E478" s="25" t="s">
        <v>118</v>
      </c>
      <c r="F478" s="42">
        <v>88</v>
      </c>
      <c r="G478" s="75" t="s">
        <v>305</v>
      </c>
      <c r="H478" s="79"/>
      <c r="BA478" s="5" t="str">
        <f t="shared" si="7"/>
        <v>8974</v>
      </c>
      <c r="BB478" s="5">
        <f>IF(OR($E478="",$G478&lt;&gt;"Ativo"),"",IF(COUNTIFS($E$4:$E478,$E478,$A$4:$A478,$A478,$G$4:$G478,"Ativo")=1,1,0))</f>
        <v>1</v>
      </c>
      <c r="BC478">
        <f>IF(OR($A478="",$G478&lt;&gt;"Ativo"),"",IF(COUNTIFS($A$4:$A478,$A478,$G$4:$G478,"Ativo")=1,1,0))</f>
        <v>0</v>
      </c>
    </row>
    <row r="479" spans="1:55" x14ac:dyDescent="0.3">
      <c r="A479" s="74">
        <v>16</v>
      </c>
      <c r="B479" s="39">
        <v>46050</v>
      </c>
      <c r="C479" s="74">
        <v>1</v>
      </c>
      <c r="D479" s="41" t="s">
        <v>418</v>
      </c>
      <c r="E479" s="25" t="s">
        <v>357</v>
      </c>
      <c r="F479" s="42">
        <v>5.28</v>
      </c>
      <c r="G479" s="75" t="s">
        <v>305</v>
      </c>
      <c r="H479" s="79"/>
      <c r="BA479" s="5" t="str">
        <f t="shared" si="7"/>
        <v>8974</v>
      </c>
      <c r="BB479" s="5">
        <f>IF(OR($E479="",$G479&lt;&gt;"Ativo"),"",IF(COUNTIFS($E$4:$E479,$E479,$A$4:$A479,$A479,$G$4:$G479,"Ativo")=1,1,0))</f>
        <v>1</v>
      </c>
      <c r="BC479">
        <f>IF(OR($A479="",$G479&lt;&gt;"Ativo"),"",IF(COUNTIFS($A$4:$A479,$A479,$G$4:$G479,"Ativo")=1,1,0))</f>
        <v>0</v>
      </c>
    </row>
    <row r="480" spans="1:55" x14ac:dyDescent="0.3">
      <c r="A480" s="74">
        <v>16</v>
      </c>
      <c r="B480" s="39">
        <v>46050</v>
      </c>
      <c r="C480" s="74">
        <v>1</v>
      </c>
      <c r="D480" s="41" t="s">
        <v>418</v>
      </c>
      <c r="E480" s="25" t="s">
        <v>359</v>
      </c>
      <c r="F480" s="42">
        <v>1.99</v>
      </c>
      <c r="G480" s="75" t="s">
        <v>305</v>
      </c>
      <c r="H480" s="79"/>
      <c r="BA480" s="5" t="str">
        <f t="shared" si="7"/>
        <v>8974</v>
      </c>
      <c r="BB480" s="5">
        <f>IF(OR($E480="",$G480&lt;&gt;"Ativo"),"",IF(COUNTIFS($E$4:$E480,$E480,$A$4:$A480,$A480,$G$4:$G480,"Ativo")=1,1,0))</f>
        <v>1</v>
      </c>
      <c r="BC480">
        <f>IF(OR($A480="",$G480&lt;&gt;"Ativo"),"",IF(COUNTIFS($A$4:$A480,$A480,$G$4:$G480,"Ativo")=1,1,0))</f>
        <v>0</v>
      </c>
    </row>
    <row r="481" spans="1:55" x14ac:dyDescent="0.3">
      <c r="A481" s="74">
        <v>16</v>
      </c>
      <c r="B481" s="39">
        <v>46050</v>
      </c>
      <c r="C481" s="74">
        <v>1</v>
      </c>
      <c r="D481" s="41" t="s">
        <v>418</v>
      </c>
      <c r="E481" s="25" t="s">
        <v>135</v>
      </c>
      <c r="F481" s="42">
        <v>6.9</v>
      </c>
      <c r="G481" s="75" t="s">
        <v>305</v>
      </c>
      <c r="H481" s="79"/>
      <c r="BA481" s="5" t="str">
        <f t="shared" si="7"/>
        <v>8974</v>
      </c>
      <c r="BB481" s="5">
        <f>IF(OR($E481="",$G481&lt;&gt;"Ativo"),"",IF(COUNTIFS($E$4:$E481,$E481,$A$4:$A481,$A481,$G$4:$G481,"Ativo")=1,1,0))</f>
        <v>1</v>
      </c>
      <c r="BC481">
        <f>IF(OR($A481="",$G481&lt;&gt;"Ativo"),"",IF(COUNTIFS($A$4:$A481,$A481,$G$4:$G481,"Ativo")=1,1,0))</f>
        <v>0</v>
      </c>
    </row>
    <row r="482" spans="1:55" x14ac:dyDescent="0.3">
      <c r="A482" s="74">
        <v>16</v>
      </c>
      <c r="B482" s="39">
        <v>46050</v>
      </c>
      <c r="C482" s="74">
        <v>1</v>
      </c>
      <c r="D482" s="41" t="s">
        <v>418</v>
      </c>
      <c r="E482" s="25" t="s">
        <v>128</v>
      </c>
      <c r="F482" s="42">
        <v>157</v>
      </c>
      <c r="G482" s="75" t="s">
        <v>305</v>
      </c>
      <c r="H482" s="79"/>
      <c r="BA482" s="5" t="str">
        <f t="shared" si="7"/>
        <v>8974</v>
      </c>
      <c r="BB482" s="5">
        <f>IF(OR($E482="",$G482&lt;&gt;"Ativo"),"",IF(COUNTIFS($E$4:$E482,$E482,$A$4:$A482,$A482,$G$4:$G482,"Ativo")=1,1,0))</f>
        <v>1</v>
      </c>
      <c r="BC482">
        <f>IF(OR($A482="",$G482&lt;&gt;"Ativo"),"",IF(COUNTIFS($A$4:$A482,$A482,$G$4:$G482,"Ativo")=1,1,0))</f>
        <v>0</v>
      </c>
    </row>
    <row r="483" spans="1:55" x14ac:dyDescent="0.3">
      <c r="A483" s="74">
        <v>16</v>
      </c>
      <c r="B483" s="39">
        <v>46050</v>
      </c>
      <c r="C483" s="74">
        <v>1</v>
      </c>
      <c r="D483" s="41" t="s">
        <v>418</v>
      </c>
      <c r="E483" s="25" t="s">
        <v>122</v>
      </c>
      <c r="F483" s="42">
        <v>33</v>
      </c>
      <c r="G483" s="75" t="s">
        <v>305</v>
      </c>
      <c r="H483" s="79"/>
      <c r="BA483" s="5" t="str">
        <f t="shared" si="7"/>
        <v>8974</v>
      </c>
      <c r="BB483" s="5">
        <f>IF(OR($E483="",$G483&lt;&gt;"Ativo"),"",IF(COUNTIFS($E$4:$E483,$E483,$A$4:$A483,$A483,$G$4:$G483,"Ativo")=1,1,0))</f>
        <v>1</v>
      </c>
      <c r="BC483">
        <f>IF(OR($A483="",$G483&lt;&gt;"Ativo"),"",IF(COUNTIFS($A$4:$A483,$A483,$G$4:$G483,"Ativo")=1,1,0))</f>
        <v>0</v>
      </c>
    </row>
    <row r="484" spans="1:55" x14ac:dyDescent="0.3">
      <c r="A484" s="74">
        <v>16</v>
      </c>
      <c r="B484" s="39">
        <v>46050</v>
      </c>
      <c r="C484" s="74">
        <v>1</v>
      </c>
      <c r="D484" s="41" t="s">
        <v>418</v>
      </c>
      <c r="E484" s="25" t="s">
        <v>144</v>
      </c>
      <c r="F484" s="42">
        <v>75</v>
      </c>
      <c r="G484" s="75" t="s">
        <v>305</v>
      </c>
      <c r="H484" s="79"/>
      <c r="BA484" s="5" t="str">
        <f t="shared" si="7"/>
        <v>8974</v>
      </c>
      <c r="BB484" s="5">
        <f>IF(OR($E484="",$G484&lt;&gt;"Ativo"),"",IF(COUNTIFS($E$4:$E484,$E484,$A$4:$A484,$A484,$G$4:$G484,"Ativo")=1,1,0))</f>
        <v>1</v>
      </c>
      <c r="BC484">
        <f>IF(OR($A484="",$G484&lt;&gt;"Ativo"),"",IF(COUNTIFS($A$4:$A484,$A484,$G$4:$G484,"Ativo")=1,1,0))</f>
        <v>0</v>
      </c>
    </row>
    <row r="485" spans="1:55" x14ac:dyDescent="0.3">
      <c r="A485" s="74">
        <v>16</v>
      </c>
      <c r="B485" s="39">
        <v>46050</v>
      </c>
      <c r="C485" s="74">
        <v>1</v>
      </c>
      <c r="D485" s="41" t="s">
        <v>418</v>
      </c>
      <c r="E485" s="25" t="s">
        <v>360</v>
      </c>
      <c r="F485" s="42">
        <v>140</v>
      </c>
      <c r="G485" s="75" t="s">
        <v>305</v>
      </c>
      <c r="H485" s="79"/>
      <c r="BA485" s="5" t="str">
        <f t="shared" si="7"/>
        <v>8974</v>
      </c>
      <c r="BB485" s="5">
        <f>IF(OR($E485="",$G485&lt;&gt;"Ativo"),"",IF(COUNTIFS($E$4:$E485,$E485,$A$4:$A485,$A485,$G$4:$G485,"Ativo")=1,1,0))</f>
        <v>1</v>
      </c>
      <c r="BC485">
        <f>IF(OR($A485="",$G485&lt;&gt;"Ativo"),"",IF(COUNTIFS($A$4:$A485,$A485,$G$4:$G485,"Ativo")=1,1,0))</f>
        <v>0</v>
      </c>
    </row>
    <row r="486" spans="1:55" x14ac:dyDescent="0.3">
      <c r="A486" s="74">
        <v>16</v>
      </c>
      <c r="B486" s="39">
        <v>46050</v>
      </c>
      <c r="C486" s="74">
        <v>1</v>
      </c>
      <c r="D486" s="41" t="s">
        <v>418</v>
      </c>
      <c r="E486" s="25" t="s">
        <v>132</v>
      </c>
      <c r="F486" s="42">
        <v>118</v>
      </c>
      <c r="G486" s="75" t="s">
        <v>305</v>
      </c>
      <c r="H486" s="79"/>
      <c r="BA486" s="5" t="str">
        <f t="shared" si="7"/>
        <v>8974</v>
      </c>
      <c r="BB486" s="5">
        <f>IF(OR($E486="",$G486&lt;&gt;"Ativo"),"",IF(COUNTIFS($E$4:$E486,$E486,$A$4:$A486,$A486,$G$4:$G486,"Ativo")=1,1,0))</f>
        <v>1</v>
      </c>
      <c r="BC486">
        <f>IF(OR($A486="",$G486&lt;&gt;"Ativo"),"",IF(COUNTIFS($A$4:$A486,$A486,$G$4:$G486,"Ativo")=1,1,0))</f>
        <v>0</v>
      </c>
    </row>
    <row r="487" spans="1:55" x14ac:dyDescent="0.3">
      <c r="A487" s="74">
        <v>16</v>
      </c>
      <c r="B487" s="39">
        <v>46050</v>
      </c>
      <c r="C487" s="74">
        <v>1</v>
      </c>
      <c r="D487" s="41" t="s">
        <v>418</v>
      </c>
      <c r="E487" s="25" t="s">
        <v>133</v>
      </c>
      <c r="F487" s="42">
        <v>75</v>
      </c>
      <c r="G487" s="75" t="s">
        <v>305</v>
      </c>
      <c r="H487" s="79"/>
      <c r="BA487" s="5" t="str">
        <f t="shared" si="7"/>
        <v>8974</v>
      </c>
      <c r="BB487" s="5">
        <f>IF(OR($E487="",$G487&lt;&gt;"Ativo"),"",IF(COUNTIFS($E$4:$E487,$E487,$A$4:$A487,$A487,$G$4:$G487,"Ativo")=1,1,0))</f>
        <v>1</v>
      </c>
      <c r="BC487">
        <f>IF(OR($A487="",$G487&lt;&gt;"Ativo"),"",IF(COUNTIFS($A$4:$A487,$A487,$G$4:$G487,"Ativo")=1,1,0))</f>
        <v>0</v>
      </c>
    </row>
    <row r="488" spans="1:55" x14ac:dyDescent="0.3">
      <c r="A488" s="74">
        <v>16</v>
      </c>
      <c r="B488" s="39">
        <v>46050</v>
      </c>
      <c r="C488" s="74">
        <v>1</v>
      </c>
      <c r="D488" s="41" t="s">
        <v>418</v>
      </c>
      <c r="E488" s="25" t="s">
        <v>361</v>
      </c>
      <c r="F488" s="42">
        <v>159</v>
      </c>
      <c r="G488" s="75" t="s">
        <v>305</v>
      </c>
      <c r="H488" s="79"/>
      <c r="BA488" s="5" t="str">
        <f t="shared" si="7"/>
        <v>8974</v>
      </c>
      <c r="BB488" s="5">
        <f>IF(OR($E488="",$G488&lt;&gt;"Ativo"),"",IF(COUNTIFS($E$4:$E488,$E488,$A$4:$A488,$A488,$G$4:$G488,"Ativo")=1,1,0))</f>
        <v>1</v>
      </c>
      <c r="BC488">
        <f>IF(OR($A488="",$G488&lt;&gt;"Ativo"),"",IF(COUNTIFS($A$4:$A488,$A488,$G$4:$G488,"Ativo")=1,1,0))</f>
        <v>0</v>
      </c>
    </row>
    <row r="489" spans="1:55" x14ac:dyDescent="0.3">
      <c r="A489" s="74">
        <v>16</v>
      </c>
      <c r="B489" s="39">
        <v>46050</v>
      </c>
      <c r="C489" s="74">
        <v>1</v>
      </c>
      <c r="D489" s="41" t="s">
        <v>418</v>
      </c>
      <c r="E489" s="25" t="s">
        <v>362</v>
      </c>
      <c r="F489" s="42">
        <v>57</v>
      </c>
      <c r="G489" s="75" t="s">
        <v>305</v>
      </c>
      <c r="H489" s="79"/>
      <c r="BA489" s="5" t="str">
        <f t="shared" si="7"/>
        <v>8974</v>
      </c>
      <c r="BB489" s="5">
        <f>IF(OR($E489="",$G489&lt;&gt;"Ativo"),"",IF(COUNTIFS($E$4:$E489,$E489,$A$4:$A489,$A489,$G$4:$G489,"Ativo")=1,1,0))</f>
        <v>1</v>
      </c>
      <c r="BC489">
        <f>IF(OR($A489="",$G489&lt;&gt;"Ativo"),"",IF(COUNTIFS($A$4:$A489,$A489,$G$4:$G489,"Ativo")=1,1,0))</f>
        <v>0</v>
      </c>
    </row>
    <row r="490" spans="1:55" x14ac:dyDescent="0.3">
      <c r="A490" s="74">
        <v>16</v>
      </c>
      <c r="B490" s="39">
        <v>46050</v>
      </c>
      <c r="C490" s="74">
        <v>1</v>
      </c>
      <c r="D490" s="41" t="s">
        <v>418</v>
      </c>
      <c r="E490" s="25" t="s">
        <v>129</v>
      </c>
      <c r="F490" s="42">
        <v>46</v>
      </c>
      <c r="G490" s="75" t="s">
        <v>305</v>
      </c>
      <c r="H490" s="79"/>
      <c r="BA490" s="5" t="str">
        <f t="shared" si="7"/>
        <v>8974</v>
      </c>
      <c r="BB490" s="5">
        <f>IF(OR($E490="",$G490&lt;&gt;"Ativo"),"",IF(COUNTIFS($E$4:$E490,$E490,$A$4:$A490,$A490,$G$4:$G490,"Ativo")=1,1,0))</f>
        <v>1</v>
      </c>
      <c r="BC490">
        <f>IF(OR($A490="",$G490&lt;&gt;"Ativo"),"",IF(COUNTIFS($A$4:$A490,$A490,$G$4:$G490,"Ativo")=1,1,0))</f>
        <v>0</v>
      </c>
    </row>
    <row r="491" spans="1:55" x14ac:dyDescent="0.3">
      <c r="A491" s="74">
        <v>16</v>
      </c>
      <c r="B491" s="39">
        <v>46050</v>
      </c>
      <c r="C491" s="74">
        <v>1</v>
      </c>
      <c r="D491" s="41" t="s">
        <v>418</v>
      </c>
      <c r="E491" s="25" t="s">
        <v>131</v>
      </c>
      <c r="F491" s="42">
        <v>31</v>
      </c>
      <c r="G491" s="75" t="s">
        <v>305</v>
      </c>
      <c r="H491" s="79"/>
      <c r="BA491" s="5" t="str">
        <f t="shared" si="7"/>
        <v>8974</v>
      </c>
      <c r="BB491" s="5">
        <f>IF(OR($E491="",$G491&lt;&gt;"Ativo"),"",IF(COUNTIFS($E$4:$E491,$E491,$A$4:$A491,$A491,$G$4:$G491,"Ativo")=1,1,0))</f>
        <v>1</v>
      </c>
      <c r="BC491">
        <f>IF(OR($A491="",$G491&lt;&gt;"Ativo"),"",IF(COUNTIFS($A$4:$A491,$A491,$G$4:$G491,"Ativo")=1,1,0))</f>
        <v>0</v>
      </c>
    </row>
    <row r="492" spans="1:55" x14ac:dyDescent="0.3">
      <c r="A492" s="74">
        <v>16</v>
      </c>
      <c r="B492" s="39">
        <v>46050</v>
      </c>
      <c r="C492" s="74">
        <v>1</v>
      </c>
      <c r="D492" s="41" t="s">
        <v>418</v>
      </c>
      <c r="E492" s="25" t="s">
        <v>363</v>
      </c>
      <c r="F492" s="42">
        <v>1.02</v>
      </c>
      <c r="G492" s="75" t="s">
        <v>305</v>
      </c>
      <c r="H492" s="79"/>
      <c r="BA492" s="5" t="str">
        <f t="shared" si="7"/>
        <v>8974</v>
      </c>
      <c r="BB492" s="5">
        <f>IF(OR($E492="",$G492&lt;&gt;"Ativo"),"",IF(COUNTIFS($E$4:$E492,$E492,$A$4:$A492,$A492,$G$4:$G492,"Ativo")=1,1,0))</f>
        <v>1</v>
      </c>
      <c r="BC492">
        <f>IF(OR($A492="",$G492&lt;&gt;"Ativo"),"",IF(COUNTIFS($A$4:$A492,$A492,$G$4:$G492,"Ativo")=1,1,0))</f>
        <v>0</v>
      </c>
    </row>
    <row r="493" spans="1:55" x14ac:dyDescent="0.3">
      <c r="A493" s="74">
        <v>16</v>
      </c>
      <c r="B493" s="39">
        <v>46050</v>
      </c>
      <c r="C493" s="74">
        <v>1</v>
      </c>
      <c r="D493" s="41" t="s">
        <v>418</v>
      </c>
      <c r="E493" s="25" t="s">
        <v>365</v>
      </c>
      <c r="F493" s="42">
        <v>34.4</v>
      </c>
      <c r="G493" s="75" t="s">
        <v>305</v>
      </c>
      <c r="H493" s="79"/>
      <c r="BA493" s="5" t="str">
        <f t="shared" si="7"/>
        <v>8974</v>
      </c>
      <c r="BB493" s="5">
        <f>IF(OR($E493="",$G493&lt;&gt;"Ativo"),"",IF(COUNTIFS($E$4:$E493,$E493,$A$4:$A493,$A493,$G$4:$G493,"Ativo")=1,1,0))</f>
        <v>1</v>
      </c>
      <c r="BC493">
        <f>IF(OR($A493="",$G493&lt;&gt;"Ativo"),"",IF(COUNTIFS($A$4:$A493,$A493,$G$4:$G493,"Ativo")=1,1,0))</f>
        <v>0</v>
      </c>
    </row>
    <row r="494" spans="1:55" x14ac:dyDescent="0.3">
      <c r="A494" s="74">
        <v>16</v>
      </c>
      <c r="B494" s="39">
        <v>46050</v>
      </c>
      <c r="C494" s="74">
        <v>1</v>
      </c>
      <c r="D494" s="41" t="s">
        <v>418</v>
      </c>
      <c r="E494" s="25" t="s">
        <v>140</v>
      </c>
      <c r="F494" s="42">
        <v>145</v>
      </c>
      <c r="G494" s="75" t="s">
        <v>305</v>
      </c>
      <c r="H494" s="79"/>
      <c r="BA494" s="5" t="str">
        <f t="shared" si="7"/>
        <v>8974</v>
      </c>
      <c r="BB494" s="5">
        <f>IF(OR($E494="",$G494&lt;&gt;"Ativo"),"",IF(COUNTIFS($E$4:$E494,$E494,$A$4:$A494,$A494,$G$4:$G494,"Ativo")=1,1,0))</f>
        <v>1</v>
      </c>
      <c r="BC494">
        <f>IF(OR($A494="",$G494&lt;&gt;"Ativo"),"",IF(COUNTIFS($A$4:$A494,$A494,$G$4:$G494,"Ativo")=1,1,0))</f>
        <v>0</v>
      </c>
    </row>
    <row r="495" spans="1:55" x14ac:dyDescent="0.3">
      <c r="A495" s="74">
        <v>16</v>
      </c>
      <c r="B495" s="39">
        <v>46050</v>
      </c>
      <c r="C495" s="74">
        <v>1</v>
      </c>
      <c r="D495" s="41" t="s">
        <v>418</v>
      </c>
      <c r="E495" s="25" t="s">
        <v>142</v>
      </c>
      <c r="F495" s="42">
        <v>3.7</v>
      </c>
      <c r="G495" s="75" t="s">
        <v>305</v>
      </c>
      <c r="H495" s="79"/>
      <c r="BA495" s="5" t="str">
        <f t="shared" si="7"/>
        <v>8974</v>
      </c>
      <c r="BB495" s="5">
        <f>IF(OR($E495="",$G495&lt;&gt;"Ativo"),"",IF(COUNTIFS($E$4:$E495,$E495,$A$4:$A495,$A495,$G$4:$G495,"Ativo")=1,1,0))</f>
        <v>1</v>
      </c>
      <c r="BC495">
        <f>IF(OR($A495="",$G495&lt;&gt;"Ativo"),"",IF(COUNTIFS($A$4:$A495,$A495,$G$4:$G495,"Ativo")=1,1,0))</f>
        <v>0</v>
      </c>
    </row>
    <row r="496" spans="1:55" x14ac:dyDescent="0.3">
      <c r="A496" s="74">
        <v>16</v>
      </c>
      <c r="B496" s="39">
        <v>46050</v>
      </c>
      <c r="C496" s="74">
        <v>1</v>
      </c>
      <c r="D496" s="41" t="s">
        <v>418</v>
      </c>
      <c r="E496" s="25" t="s">
        <v>143</v>
      </c>
      <c r="F496" s="42">
        <v>120</v>
      </c>
      <c r="G496" s="75" t="s">
        <v>305</v>
      </c>
      <c r="H496" s="79"/>
      <c r="BA496" s="5" t="str">
        <f t="shared" si="7"/>
        <v>8974</v>
      </c>
      <c r="BB496" s="5">
        <f>IF(OR($E496="",$G496&lt;&gt;"Ativo"),"",IF(COUNTIFS($E$4:$E496,$E496,$A$4:$A496,$A496,$G$4:$G496,"Ativo")=1,1,0))</f>
        <v>1</v>
      </c>
      <c r="BC496">
        <f>IF(OR($A496="",$G496&lt;&gt;"Ativo"),"",IF(COUNTIFS($A$4:$A496,$A496,$G$4:$G496,"Ativo")=1,1,0))</f>
        <v>0</v>
      </c>
    </row>
    <row r="497" spans="1:55" x14ac:dyDescent="0.3">
      <c r="A497" s="74">
        <v>17</v>
      </c>
      <c r="B497" s="39">
        <v>46051</v>
      </c>
      <c r="C497" s="74">
        <v>1</v>
      </c>
      <c r="D497" s="41" t="s">
        <v>418</v>
      </c>
      <c r="E497" s="25" t="s">
        <v>351</v>
      </c>
      <c r="F497" s="42">
        <v>4.57</v>
      </c>
      <c r="G497" s="75" t="s">
        <v>305</v>
      </c>
      <c r="H497" s="79"/>
      <c r="BA497" s="5" t="str">
        <f t="shared" si="7"/>
        <v>8974</v>
      </c>
      <c r="BB497" s="5">
        <f>IF(OR($E497="",$G497&lt;&gt;"Ativo"),"",IF(COUNTIFS($E$4:$E497,$E497,$A$4:$A497,$A497,$G$4:$G497,"Ativo")=1,1,0))</f>
        <v>1</v>
      </c>
      <c r="BC497">
        <f>IF(OR($A497="",$G497&lt;&gt;"Ativo"),"",IF(COUNTIFS($A$4:$A497,$A497,$G$4:$G497,"Ativo")=1,1,0))</f>
        <v>1</v>
      </c>
    </row>
    <row r="498" spans="1:55" x14ac:dyDescent="0.3">
      <c r="A498" s="74">
        <v>17</v>
      </c>
      <c r="B498" s="39">
        <v>46051</v>
      </c>
      <c r="C498" s="74">
        <v>1</v>
      </c>
      <c r="D498" s="41" t="s">
        <v>418</v>
      </c>
      <c r="E498" s="25" t="s">
        <v>125</v>
      </c>
      <c r="F498" s="42">
        <v>4.8</v>
      </c>
      <c r="G498" s="75" t="s">
        <v>305</v>
      </c>
      <c r="H498" s="79"/>
      <c r="BA498" s="5" t="str">
        <f t="shared" si="7"/>
        <v>8974</v>
      </c>
      <c r="BB498" s="5">
        <f>IF(OR($E498="",$G498&lt;&gt;"Ativo"),"",IF(COUNTIFS($E$4:$E498,$E498,$A$4:$A498,$A498,$G$4:$G498,"Ativo")=1,1,0))</f>
        <v>1</v>
      </c>
      <c r="BC498">
        <f>IF(OR($A498="",$G498&lt;&gt;"Ativo"),"",IF(COUNTIFS($A$4:$A498,$A498,$G$4:$G498,"Ativo")=1,1,0))</f>
        <v>0</v>
      </c>
    </row>
    <row r="499" spans="1:55" x14ac:dyDescent="0.3">
      <c r="A499" s="74">
        <v>17</v>
      </c>
      <c r="B499" s="39">
        <v>46051</v>
      </c>
      <c r="C499" s="74">
        <v>1</v>
      </c>
      <c r="D499" s="41" t="s">
        <v>418</v>
      </c>
      <c r="E499" s="25" t="s">
        <v>137</v>
      </c>
      <c r="F499" s="42">
        <v>3.89</v>
      </c>
      <c r="G499" s="75" t="s">
        <v>305</v>
      </c>
      <c r="H499" s="79"/>
      <c r="BA499" s="5" t="str">
        <f t="shared" si="7"/>
        <v>8974</v>
      </c>
      <c r="BB499" s="5">
        <f>IF(OR($E499="",$G499&lt;&gt;"Ativo"),"",IF(COUNTIFS($E$4:$E499,$E499,$A$4:$A499,$A499,$G$4:$G499,"Ativo")=1,1,0))</f>
        <v>1</v>
      </c>
      <c r="BC499">
        <f>IF(OR($A499="",$G499&lt;&gt;"Ativo"),"",IF(COUNTIFS($A$4:$A499,$A499,$G$4:$G499,"Ativo")=1,1,0))</f>
        <v>0</v>
      </c>
    </row>
    <row r="500" spans="1:55" x14ac:dyDescent="0.3">
      <c r="A500" s="74">
        <v>17</v>
      </c>
      <c r="B500" s="39">
        <v>46051</v>
      </c>
      <c r="C500" s="74">
        <v>1</v>
      </c>
      <c r="D500" s="41" t="s">
        <v>418</v>
      </c>
      <c r="E500" s="25" t="s">
        <v>353</v>
      </c>
      <c r="F500" s="42">
        <v>0.28699999999999998</v>
      </c>
      <c r="G500" s="75" t="s">
        <v>305</v>
      </c>
      <c r="H500" s="79"/>
      <c r="BA500" s="5" t="str">
        <f t="shared" si="7"/>
        <v>8974</v>
      </c>
      <c r="BB500" s="5">
        <f>IF(OR($E500="",$G500&lt;&gt;"Ativo"),"",IF(COUNTIFS($E$4:$E500,$E500,$A$4:$A500,$A500,$G$4:$G500,"Ativo")=1,1,0))</f>
        <v>1</v>
      </c>
      <c r="BC500">
        <f>IF(OR($A500="",$G500&lt;&gt;"Ativo"),"",IF(COUNTIFS($A$4:$A500,$A500,$G$4:$G500,"Ativo")=1,1,0))</f>
        <v>0</v>
      </c>
    </row>
    <row r="501" spans="1:55" x14ac:dyDescent="0.3">
      <c r="A501" s="74">
        <v>17</v>
      </c>
      <c r="B501" s="39">
        <v>46051</v>
      </c>
      <c r="C501" s="74">
        <v>1</v>
      </c>
      <c r="D501" s="41" t="s">
        <v>418</v>
      </c>
      <c r="E501" s="25" t="s">
        <v>134</v>
      </c>
      <c r="F501" s="42">
        <v>1.18</v>
      </c>
      <c r="G501" s="75" t="s">
        <v>305</v>
      </c>
      <c r="H501" s="79"/>
      <c r="BA501" s="5" t="str">
        <f t="shared" si="7"/>
        <v>8974</v>
      </c>
      <c r="BB501" s="5">
        <f>IF(OR($E501="",$G501&lt;&gt;"Ativo"),"",IF(COUNTIFS($E$4:$E501,$E501,$A$4:$A501,$A501,$G$4:$G501,"Ativo")=1,1,0))</f>
        <v>1</v>
      </c>
      <c r="BC501">
        <f>IF(OR($A501="",$G501&lt;&gt;"Ativo"),"",IF(COUNTIFS($A$4:$A501,$A501,$G$4:$G501,"Ativo")=1,1,0))</f>
        <v>0</v>
      </c>
    </row>
    <row r="502" spans="1:55" x14ac:dyDescent="0.3">
      <c r="A502" s="74">
        <v>17</v>
      </c>
      <c r="B502" s="39">
        <v>46051</v>
      </c>
      <c r="C502" s="74">
        <v>1</v>
      </c>
      <c r="D502" s="41" t="s">
        <v>418</v>
      </c>
      <c r="E502" s="25" t="s">
        <v>138</v>
      </c>
      <c r="F502" s="42">
        <v>8.6</v>
      </c>
      <c r="G502" s="75" t="s">
        <v>305</v>
      </c>
      <c r="H502" s="79"/>
      <c r="BA502" s="5" t="str">
        <f t="shared" si="7"/>
        <v>8974</v>
      </c>
      <c r="BB502" s="5">
        <f>IF(OR($E502="",$G502&lt;&gt;"Ativo"),"",IF(COUNTIFS($E$4:$E502,$E502,$A$4:$A502,$A502,$G$4:$G502,"Ativo")=1,1,0))</f>
        <v>1</v>
      </c>
      <c r="BC502">
        <f>IF(OR($A502="",$G502&lt;&gt;"Ativo"),"",IF(COUNTIFS($A$4:$A502,$A502,$G$4:$G502,"Ativo")=1,1,0))</f>
        <v>0</v>
      </c>
    </row>
    <row r="503" spans="1:55" x14ac:dyDescent="0.3">
      <c r="A503" s="74">
        <v>17</v>
      </c>
      <c r="B503" s="39">
        <v>46051</v>
      </c>
      <c r="C503" s="74">
        <v>1</v>
      </c>
      <c r="D503" s="41" t="s">
        <v>418</v>
      </c>
      <c r="E503" s="25" t="s">
        <v>354</v>
      </c>
      <c r="F503" s="42">
        <v>331</v>
      </c>
      <c r="G503" s="75" t="s">
        <v>305</v>
      </c>
      <c r="H503" s="79"/>
      <c r="BA503" s="5" t="str">
        <f t="shared" si="7"/>
        <v>8974</v>
      </c>
      <c r="BB503" s="5">
        <f>IF(OR($E503="",$G503&lt;&gt;"Ativo"),"",IF(COUNTIFS($E$4:$E503,$E503,$A$4:$A503,$A503,$G$4:$G503,"Ativo")=1,1,0))</f>
        <v>1</v>
      </c>
      <c r="BC503">
        <f>IF(OR($A503="",$G503&lt;&gt;"Ativo"),"",IF(COUNTIFS($A$4:$A503,$A503,$G$4:$G503,"Ativo")=1,1,0))</f>
        <v>0</v>
      </c>
    </row>
    <row r="504" spans="1:55" x14ac:dyDescent="0.3">
      <c r="A504" s="74">
        <v>17</v>
      </c>
      <c r="B504" s="39">
        <v>46051</v>
      </c>
      <c r="C504" s="74">
        <v>1</v>
      </c>
      <c r="D504" s="41" t="s">
        <v>418</v>
      </c>
      <c r="E504" s="25" t="s">
        <v>126</v>
      </c>
      <c r="F504" s="42">
        <v>226</v>
      </c>
      <c r="G504" s="75" t="s">
        <v>305</v>
      </c>
      <c r="H504" s="79"/>
      <c r="BA504" s="5" t="str">
        <f t="shared" si="7"/>
        <v>8974</v>
      </c>
      <c r="BB504" s="5">
        <f>IF(OR($E504="",$G504&lt;&gt;"Ativo"),"",IF(COUNTIFS($E$4:$E504,$E504,$A$4:$A504,$A504,$G$4:$G504,"Ativo")=1,1,0))</f>
        <v>1</v>
      </c>
      <c r="BC504">
        <f>IF(OR($A504="",$G504&lt;&gt;"Ativo"),"",IF(COUNTIFS($A$4:$A504,$A504,$G$4:$G504,"Ativo")=1,1,0))</f>
        <v>0</v>
      </c>
    </row>
    <row r="505" spans="1:55" x14ac:dyDescent="0.3">
      <c r="A505" s="74">
        <v>17</v>
      </c>
      <c r="B505" s="39">
        <v>46051</v>
      </c>
      <c r="C505" s="74">
        <v>1</v>
      </c>
      <c r="D505" s="41" t="s">
        <v>418</v>
      </c>
      <c r="E505" s="25" t="s">
        <v>127</v>
      </c>
      <c r="F505" s="42">
        <v>76</v>
      </c>
      <c r="G505" s="75" t="s">
        <v>305</v>
      </c>
      <c r="H505" s="79"/>
      <c r="BA505" s="5" t="str">
        <f t="shared" si="7"/>
        <v>8974</v>
      </c>
      <c r="BB505" s="5">
        <f>IF(OR($E505="",$G505&lt;&gt;"Ativo"),"",IF(COUNTIFS($E$4:$E505,$E505,$A$4:$A505,$A505,$G$4:$G505,"Ativo")=1,1,0))</f>
        <v>1</v>
      </c>
      <c r="BC505">
        <f>IF(OR($A505="",$G505&lt;&gt;"Ativo"),"",IF(COUNTIFS($A$4:$A505,$A505,$G$4:$G505,"Ativo")=1,1,0))</f>
        <v>0</v>
      </c>
    </row>
    <row r="506" spans="1:55" x14ac:dyDescent="0.3">
      <c r="A506" s="74">
        <v>17</v>
      </c>
      <c r="B506" s="39">
        <v>46051</v>
      </c>
      <c r="C506" s="74">
        <v>1</v>
      </c>
      <c r="D506" s="41" t="s">
        <v>418</v>
      </c>
      <c r="E506" s="25" t="s">
        <v>124</v>
      </c>
      <c r="F506" s="42">
        <v>2.62</v>
      </c>
      <c r="G506" s="75" t="s">
        <v>305</v>
      </c>
      <c r="H506" s="79"/>
      <c r="BA506" s="5" t="str">
        <f t="shared" si="7"/>
        <v>8974</v>
      </c>
      <c r="BB506" s="5">
        <f>IF(OR($E506="",$G506&lt;&gt;"Ativo"),"",IF(COUNTIFS($E$4:$E506,$E506,$A$4:$A506,$A506,$G$4:$G506,"Ativo")=1,1,0))</f>
        <v>1</v>
      </c>
      <c r="BC506">
        <f>IF(OR($A506="",$G506&lt;&gt;"Ativo"),"",IF(COUNTIFS($A$4:$A506,$A506,$G$4:$G506,"Ativo")=1,1,0))</f>
        <v>0</v>
      </c>
    </row>
    <row r="507" spans="1:55" x14ac:dyDescent="0.3">
      <c r="A507" s="74">
        <v>17</v>
      </c>
      <c r="B507" s="39">
        <v>46051</v>
      </c>
      <c r="C507" s="74">
        <v>1</v>
      </c>
      <c r="D507" s="41" t="s">
        <v>418</v>
      </c>
      <c r="E507" s="25" t="s">
        <v>356</v>
      </c>
      <c r="F507" s="42">
        <v>228</v>
      </c>
      <c r="G507" s="75" t="s">
        <v>305</v>
      </c>
      <c r="H507" s="79"/>
      <c r="BA507" s="5" t="str">
        <f t="shared" si="7"/>
        <v>8974</v>
      </c>
      <c r="BB507" s="5">
        <f>IF(OR($E507="",$G507&lt;&gt;"Ativo"),"",IF(COUNTIFS($E$4:$E507,$E507,$A$4:$A507,$A507,$G$4:$G507,"Ativo")=1,1,0))</f>
        <v>1</v>
      </c>
      <c r="BC507">
        <f>IF(OR($A507="",$G507&lt;&gt;"Ativo"),"",IF(COUNTIFS($A$4:$A507,$A507,$G$4:$G507,"Ativo")=1,1,0))</f>
        <v>0</v>
      </c>
    </row>
    <row r="508" spans="1:55" x14ac:dyDescent="0.3">
      <c r="A508" s="74">
        <v>17</v>
      </c>
      <c r="B508" s="39">
        <v>46051</v>
      </c>
      <c r="C508" s="74">
        <v>1</v>
      </c>
      <c r="D508" s="41" t="s">
        <v>418</v>
      </c>
      <c r="E508" s="25" t="s">
        <v>139</v>
      </c>
      <c r="F508" s="42">
        <v>3.61</v>
      </c>
      <c r="G508" s="75" t="s">
        <v>305</v>
      </c>
      <c r="H508" s="79"/>
      <c r="BA508" s="5" t="str">
        <f t="shared" si="7"/>
        <v>8974</v>
      </c>
      <c r="BB508" s="5">
        <f>IF(OR($E508="",$G508&lt;&gt;"Ativo"),"",IF(COUNTIFS($E$4:$E508,$E508,$A$4:$A508,$A508,$G$4:$G508,"Ativo")=1,1,0))</f>
        <v>1</v>
      </c>
      <c r="BC508">
        <f>IF(OR($A508="",$G508&lt;&gt;"Ativo"),"",IF(COUNTIFS($A$4:$A508,$A508,$G$4:$G508,"Ativo")=1,1,0))</f>
        <v>0</v>
      </c>
    </row>
    <row r="509" spans="1:55" x14ac:dyDescent="0.3">
      <c r="A509" s="74">
        <v>17</v>
      </c>
      <c r="B509" s="39">
        <v>46051</v>
      </c>
      <c r="C509" s="74">
        <v>1</v>
      </c>
      <c r="D509" s="41" t="s">
        <v>418</v>
      </c>
      <c r="E509" s="25" t="s">
        <v>118</v>
      </c>
      <c r="F509" s="42">
        <v>87</v>
      </c>
      <c r="G509" s="75" t="s">
        <v>305</v>
      </c>
      <c r="H509" s="79"/>
      <c r="BA509" s="5" t="str">
        <f t="shared" si="7"/>
        <v>8974</v>
      </c>
      <c r="BB509" s="5">
        <f>IF(OR($E509="",$G509&lt;&gt;"Ativo"),"",IF(COUNTIFS($E$4:$E509,$E509,$A$4:$A509,$A509,$G$4:$G509,"Ativo")=1,1,0))</f>
        <v>1</v>
      </c>
      <c r="BC509">
        <f>IF(OR($A509="",$G509&lt;&gt;"Ativo"),"",IF(COUNTIFS($A$4:$A509,$A509,$G$4:$G509,"Ativo")=1,1,0))</f>
        <v>0</v>
      </c>
    </row>
    <row r="510" spans="1:55" x14ac:dyDescent="0.3">
      <c r="A510" s="74">
        <v>17</v>
      </c>
      <c r="B510" s="39">
        <v>46051</v>
      </c>
      <c r="C510" s="74">
        <v>1</v>
      </c>
      <c r="D510" s="41" t="s">
        <v>418</v>
      </c>
      <c r="E510" s="25" t="s">
        <v>357</v>
      </c>
      <c r="F510" s="42">
        <v>5.12</v>
      </c>
      <c r="G510" s="75" t="s">
        <v>305</v>
      </c>
      <c r="H510" s="79"/>
      <c r="BA510" s="5" t="str">
        <f t="shared" si="7"/>
        <v>8974</v>
      </c>
      <c r="BB510" s="5">
        <f>IF(OR($E510="",$G510&lt;&gt;"Ativo"),"",IF(COUNTIFS($E$4:$E510,$E510,$A$4:$A510,$A510,$G$4:$G510,"Ativo")=1,1,0))</f>
        <v>1</v>
      </c>
      <c r="BC510">
        <f>IF(OR($A510="",$G510&lt;&gt;"Ativo"),"",IF(COUNTIFS($A$4:$A510,$A510,$G$4:$G510,"Ativo")=1,1,0))</f>
        <v>0</v>
      </c>
    </row>
    <row r="511" spans="1:55" x14ac:dyDescent="0.3">
      <c r="A511" s="74">
        <v>17</v>
      </c>
      <c r="B511" s="39">
        <v>46051</v>
      </c>
      <c r="C511" s="74">
        <v>1</v>
      </c>
      <c r="D511" s="41" t="s">
        <v>418</v>
      </c>
      <c r="E511" s="25" t="s">
        <v>359</v>
      </c>
      <c r="F511" s="42">
        <v>2.1</v>
      </c>
      <c r="G511" s="75" t="s">
        <v>305</v>
      </c>
      <c r="H511" s="79"/>
      <c r="BA511" s="5" t="str">
        <f t="shared" si="7"/>
        <v>8974</v>
      </c>
      <c r="BB511" s="5">
        <f>IF(OR($E511="",$G511&lt;&gt;"Ativo"),"",IF(COUNTIFS($E$4:$E511,$E511,$A$4:$A511,$A511,$G$4:$G511,"Ativo")=1,1,0))</f>
        <v>1</v>
      </c>
      <c r="BC511">
        <f>IF(OR($A511="",$G511&lt;&gt;"Ativo"),"",IF(COUNTIFS($A$4:$A511,$A511,$G$4:$G511,"Ativo")=1,1,0))</f>
        <v>0</v>
      </c>
    </row>
    <row r="512" spans="1:55" x14ac:dyDescent="0.3">
      <c r="A512" s="74">
        <v>17</v>
      </c>
      <c r="B512" s="39">
        <v>46051</v>
      </c>
      <c r="C512" s="74">
        <v>1</v>
      </c>
      <c r="D512" s="41" t="s">
        <v>418</v>
      </c>
      <c r="E512" s="25" t="s">
        <v>135</v>
      </c>
      <c r="F512" s="42">
        <v>6.8</v>
      </c>
      <c r="G512" s="75" t="s">
        <v>305</v>
      </c>
      <c r="H512" s="79"/>
      <c r="BA512" s="5" t="str">
        <f t="shared" si="7"/>
        <v>8974</v>
      </c>
      <c r="BB512" s="5">
        <f>IF(OR($E512="",$G512&lt;&gt;"Ativo"),"",IF(COUNTIFS($E$4:$E512,$E512,$A$4:$A512,$A512,$G$4:$G512,"Ativo")=1,1,0))</f>
        <v>1</v>
      </c>
      <c r="BC512">
        <f>IF(OR($A512="",$G512&lt;&gt;"Ativo"),"",IF(COUNTIFS($A$4:$A512,$A512,$G$4:$G512,"Ativo")=1,1,0))</f>
        <v>0</v>
      </c>
    </row>
    <row r="513" spans="1:55" x14ac:dyDescent="0.3">
      <c r="A513" s="74">
        <v>17</v>
      </c>
      <c r="B513" s="39">
        <v>46051</v>
      </c>
      <c r="C513" s="74">
        <v>1</v>
      </c>
      <c r="D513" s="41" t="s">
        <v>418</v>
      </c>
      <c r="E513" s="25" t="s">
        <v>128</v>
      </c>
      <c r="F513" s="42">
        <v>155</v>
      </c>
      <c r="G513" s="75" t="s">
        <v>305</v>
      </c>
      <c r="H513" s="79"/>
      <c r="BA513" s="5" t="str">
        <f t="shared" si="7"/>
        <v>8974</v>
      </c>
      <c r="BB513" s="5">
        <f>IF(OR($E513="",$G513&lt;&gt;"Ativo"),"",IF(COUNTIFS($E$4:$E513,$E513,$A$4:$A513,$A513,$G$4:$G513,"Ativo")=1,1,0))</f>
        <v>1</v>
      </c>
      <c r="BC513">
        <f>IF(OR($A513="",$G513&lt;&gt;"Ativo"),"",IF(COUNTIFS($A$4:$A513,$A513,$G$4:$G513,"Ativo")=1,1,0))</f>
        <v>0</v>
      </c>
    </row>
    <row r="514" spans="1:55" x14ac:dyDescent="0.3">
      <c r="A514" s="74">
        <v>17</v>
      </c>
      <c r="B514" s="39">
        <v>46051</v>
      </c>
      <c r="C514" s="74">
        <v>1</v>
      </c>
      <c r="D514" s="41" t="s">
        <v>418</v>
      </c>
      <c r="E514" s="25" t="s">
        <v>122</v>
      </c>
      <c r="F514" s="42">
        <v>32</v>
      </c>
      <c r="G514" s="75" t="s">
        <v>305</v>
      </c>
      <c r="H514" s="79"/>
      <c r="BA514" s="5" t="str">
        <f t="shared" si="7"/>
        <v>8974</v>
      </c>
      <c r="BB514" s="5">
        <f>IF(OR($E514="",$G514&lt;&gt;"Ativo"),"",IF(COUNTIFS($E$4:$E514,$E514,$A$4:$A514,$A514,$G$4:$G514,"Ativo")=1,1,0))</f>
        <v>1</v>
      </c>
      <c r="BC514">
        <f>IF(OR($A514="",$G514&lt;&gt;"Ativo"),"",IF(COUNTIFS($A$4:$A514,$A514,$G$4:$G514,"Ativo")=1,1,0))</f>
        <v>0</v>
      </c>
    </row>
    <row r="515" spans="1:55" x14ac:dyDescent="0.3">
      <c r="A515" s="74">
        <v>17</v>
      </c>
      <c r="B515" s="39">
        <v>46051</v>
      </c>
      <c r="C515" s="74">
        <v>1</v>
      </c>
      <c r="D515" s="41" t="s">
        <v>418</v>
      </c>
      <c r="E515" s="25" t="s">
        <v>144</v>
      </c>
      <c r="F515" s="42">
        <v>75</v>
      </c>
      <c r="G515" s="75" t="s">
        <v>305</v>
      </c>
      <c r="H515" s="79"/>
      <c r="BA515" s="5" t="str">
        <f t="shared" si="7"/>
        <v>8974</v>
      </c>
      <c r="BB515" s="5">
        <f>IF(OR($E515="",$G515&lt;&gt;"Ativo"),"",IF(COUNTIFS($E$4:$E515,$E515,$A$4:$A515,$A515,$G$4:$G515,"Ativo")=1,1,0))</f>
        <v>1</v>
      </c>
      <c r="BC515">
        <f>IF(OR($A515="",$G515&lt;&gt;"Ativo"),"",IF(COUNTIFS($A$4:$A515,$A515,$G$4:$G515,"Ativo")=1,1,0))</f>
        <v>0</v>
      </c>
    </row>
    <row r="516" spans="1:55" x14ac:dyDescent="0.3">
      <c r="A516" s="74">
        <v>17</v>
      </c>
      <c r="B516" s="39">
        <v>46051</v>
      </c>
      <c r="C516" s="74">
        <v>1</v>
      </c>
      <c r="D516" s="41" t="s">
        <v>418</v>
      </c>
      <c r="E516" s="25" t="s">
        <v>360</v>
      </c>
      <c r="F516" s="42">
        <v>141</v>
      </c>
      <c r="G516" s="75" t="s">
        <v>305</v>
      </c>
      <c r="H516" s="79"/>
      <c r="BA516" s="5" t="str">
        <f t="shared" ref="BA516:BA579" si="8">IF($D516="","",MID($D516,4,LEN($D516)-5))</f>
        <v>8974</v>
      </c>
      <c r="BB516" s="5">
        <f>IF(OR($E516="",$G516&lt;&gt;"Ativo"),"",IF(COUNTIFS($E$4:$E516,$E516,$A$4:$A516,$A516,$G$4:$G516,"Ativo")=1,1,0))</f>
        <v>1</v>
      </c>
      <c r="BC516">
        <f>IF(OR($A516="",$G516&lt;&gt;"Ativo"),"",IF(COUNTIFS($A$4:$A516,$A516,$G$4:$G516,"Ativo")=1,1,0))</f>
        <v>0</v>
      </c>
    </row>
    <row r="517" spans="1:55" x14ac:dyDescent="0.3">
      <c r="A517" s="74">
        <v>17</v>
      </c>
      <c r="B517" s="39">
        <v>46051</v>
      </c>
      <c r="C517" s="74">
        <v>1</v>
      </c>
      <c r="D517" s="41" t="s">
        <v>418</v>
      </c>
      <c r="E517" s="25" t="s">
        <v>132</v>
      </c>
      <c r="F517" s="42">
        <v>109</v>
      </c>
      <c r="G517" s="75" t="s">
        <v>305</v>
      </c>
      <c r="H517" s="79"/>
      <c r="BA517" s="5" t="str">
        <f t="shared" si="8"/>
        <v>8974</v>
      </c>
      <c r="BB517" s="5">
        <f>IF(OR($E517="",$G517&lt;&gt;"Ativo"),"",IF(COUNTIFS($E$4:$E517,$E517,$A$4:$A517,$A517,$G$4:$G517,"Ativo")=1,1,0))</f>
        <v>1</v>
      </c>
      <c r="BC517">
        <f>IF(OR($A517="",$G517&lt;&gt;"Ativo"),"",IF(COUNTIFS($A$4:$A517,$A517,$G$4:$G517,"Ativo")=1,1,0))</f>
        <v>0</v>
      </c>
    </row>
    <row r="518" spans="1:55" x14ac:dyDescent="0.3">
      <c r="A518" s="74">
        <v>17</v>
      </c>
      <c r="B518" s="39">
        <v>46051</v>
      </c>
      <c r="C518" s="74">
        <v>1</v>
      </c>
      <c r="D518" s="41" t="s">
        <v>418</v>
      </c>
      <c r="E518" s="25" t="s">
        <v>133</v>
      </c>
      <c r="F518" s="42">
        <v>80</v>
      </c>
      <c r="G518" s="75" t="s">
        <v>305</v>
      </c>
      <c r="H518" s="79"/>
      <c r="BA518" s="5" t="str">
        <f t="shared" si="8"/>
        <v>8974</v>
      </c>
      <c r="BB518" s="5">
        <f>IF(OR($E518="",$G518&lt;&gt;"Ativo"),"",IF(COUNTIFS($E$4:$E518,$E518,$A$4:$A518,$A518,$G$4:$G518,"Ativo")=1,1,0))</f>
        <v>1</v>
      </c>
      <c r="BC518">
        <f>IF(OR($A518="",$G518&lt;&gt;"Ativo"),"",IF(COUNTIFS($A$4:$A518,$A518,$G$4:$G518,"Ativo")=1,1,0))</f>
        <v>0</v>
      </c>
    </row>
    <row r="519" spans="1:55" x14ac:dyDescent="0.3">
      <c r="A519" s="74">
        <v>17</v>
      </c>
      <c r="B519" s="39">
        <v>46051</v>
      </c>
      <c r="C519" s="74">
        <v>1</v>
      </c>
      <c r="D519" s="41" t="s">
        <v>418</v>
      </c>
      <c r="E519" s="25" t="s">
        <v>361</v>
      </c>
      <c r="F519" s="42">
        <v>158</v>
      </c>
      <c r="G519" s="75" t="s">
        <v>305</v>
      </c>
      <c r="H519" s="79"/>
      <c r="BA519" s="5" t="str">
        <f t="shared" si="8"/>
        <v>8974</v>
      </c>
      <c r="BB519" s="5">
        <f>IF(OR($E519="",$G519&lt;&gt;"Ativo"),"",IF(COUNTIFS($E$4:$E519,$E519,$A$4:$A519,$A519,$G$4:$G519,"Ativo")=1,1,0))</f>
        <v>1</v>
      </c>
      <c r="BC519">
        <f>IF(OR($A519="",$G519&lt;&gt;"Ativo"),"",IF(COUNTIFS($A$4:$A519,$A519,$G$4:$G519,"Ativo")=1,1,0))</f>
        <v>0</v>
      </c>
    </row>
    <row r="520" spans="1:55" x14ac:dyDescent="0.3">
      <c r="A520" s="74">
        <v>17</v>
      </c>
      <c r="B520" s="39">
        <v>46051</v>
      </c>
      <c r="C520" s="74">
        <v>1</v>
      </c>
      <c r="D520" s="41" t="s">
        <v>418</v>
      </c>
      <c r="E520" s="25" t="s">
        <v>362</v>
      </c>
      <c r="F520" s="42">
        <v>60</v>
      </c>
      <c r="G520" s="75" t="s">
        <v>305</v>
      </c>
      <c r="H520" s="79"/>
      <c r="BA520" s="5" t="str">
        <f t="shared" si="8"/>
        <v>8974</v>
      </c>
      <c r="BB520" s="5">
        <f>IF(OR($E520="",$G520&lt;&gt;"Ativo"),"",IF(COUNTIFS($E$4:$E520,$E520,$A$4:$A520,$A520,$G$4:$G520,"Ativo")=1,1,0))</f>
        <v>1</v>
      </c>
      <c r="BC520">
        <f>IF(OR($A520="",$G520&lt;&gt;"Ativo"),"",IF(COUNTIFS($A$4:$A520,$A520,$G$4:$G520,"Ativo")=1,1,0))</f>
        <v>0</v>
      </c>
    </row>
    <row r="521" spans="1:55" x14ac:dyDescent="0.3">
      <c r="A521" s="74">
        <v>17</v>
      </c>
      <c r="B521" s="39">
        <v>46051</v>
      </c>
      <c r="C521" s="74">
        <v>1</v>
      </c>
      <c r="D521" s="41" t="s">
        <v>418</v>
      </c>
      <c r="E521" s="25" t="s">
        <v>129</v>
      </c>
      <c r="F521" s="42">
        <v>47</v>
      </c>
      <c r="G521" s="75" t="s">
        <v>305</v>
      </c>
      <c r="H521" s="79"/>
      <c r="BA521" s="5" t="str">
        <f t="shared" si="8"/>
        <v>8974</v>
      </c>
      <c r="BB521" s="5">
        <f>IF(OR($E521="",$G521&lt;&gt;"Ativo"),"",IF(COUNTIFS($E$4:$E521,$E521,$A$4:$A521,$A521,$G$4:$G521,"Ativo")=1,1,0))</f>
        <v>1</v>
      </c>
      <c r="BC521">
        <f>IF(OR($A521="",$G521&lt;&gt;"Ativo"),"",IF(COUNTIFS($A$4:$A521,$A521,$G$4:$G521,"Ativo")=1,1,0))</f>
        <v>0</v>
      </c>
    </row>
    <row r="522" spans="1:55" x14ac:dyDescent="0.3">
      <c r="A522" s="74">
        <v>17</v>
      </c>
      <c r="B522" s="39">
        <v>46051</v>
      </c>
      <c r="C522" s="74">
        <v>1</v>
      </c>
      <c r="D522" s="41" t="s">
        <v>418</v>
      </c>
      <c r="E522" s="25" t="s">
        <v>131</v>
      </c>
      <c r="F522" s="42">
        <v>30</v>
      </c>
      <c r="G522" s="75" t="s">
        <v>305</v>
      </c>
      <c r="H522" s="79"/>
      <c r="BA522" s="5" t="str">
        <f t="shared" si="8"/>
        <v>8974</v>
      </c>
      <c r="BB522" s="5">
        <f>IF(OR($E522="",$G522&lt;&gt;"Ativo"),"",IF(COUNTIFS($E$4:$E522,$E522,$A$4:$A522,$A522,$G$4:$G522,"Ativo")=1,1,0))</f>
        <v>1</v>
      </c>
      <c r="BC522">
        <f>IF(OR($A522="",$G522&lt;&gt;"Ativo"),"",IF(COUNTIFS($A$4:$A522,$A522,$G$4:$G522,"Ativo")=1,1,0))</f>
        <v>0</v>
      </c>
    </row>
    <row r="523" spans="1:55" x14ac:dyDescent="0.3">
      <c r="A523" s="74">
        <v>17</v>
      </c>
      <c r="B523" s="39">
        <v>46051</v>
      </c>
      <c r="C523" s="74">
        <v>1</v>
      </c>
      <c r="D523" s="41" t="s">
        <v>418</v>
      </c>
      <c r="E523" s="25" t="s">
        <v>363</v>
      </c>
      <c r="F523" s="42">
        <v>1.1200000000000001</v>
      </c>
      <c r="G523" s="75" t="s">
        <v>305</v>
      </c>
      <c r="H523" s="79"/>
      <c r="BA523" s="5" t="str">
        <f t="shared" si="8"/>
        <v>8974</v>
      </c>
      <c r="BB523" s="5">
        <f>IF(OR($E523="",$G523&lt;&gt;"Ativo"),"",IF(COUNTIFS($E$4:$E523,$E523,$A$4:$A523,$A523,$G$4:$G523,"Ativo")=1,1,0))</f>
        <v>1</v>
      </c>
      <c r="BC523">
        <f>IF(OR($A523="",$G523&lt;&gt;"Ativo"),"",IF(COUNTIFS($A$4:$A523,$A523,$G$4:$G523,"Ativo")=1,1,0))</f>
        <v>0</v>
      </c>
    </row>
    <row r="524" spans="1:55" x14ac:dyDescent="0.3">
      <c r="A524" s="74">
        <v>17</v>
      </c>
      <c r="B524" s="39">
        <v>46051</v>
      </c>
      <c r="C524" s="74">
        <v>1</v>
      </c>
      <c r="D524" s="41" t="s">
        <v>418</v>
      </c>
      <c r="E524" s="25" t="s">
        <v>365</v>
      </c>
      <c r="F524" s="42">
        <v>34.6</v>
      </c>
      <c r="G524" s="75" t="s">
        <v>305</v>
      </c>
      <c r="H524" s="79"/>
      <c r="BA524" s="5" t="str">
        <f t="shared" si="8"/>
        <v>8974</v>
      </c>
      <c r="BB524" s="5">
        <f>IF(OR($E524="",$G524&lt;&gt;"Ativo"),"",IF(COUNTIFS($E$4:$E524,$E524,$A$4:$A524,$A524,$G$4:$G524,"Ativo")=1,1,0))</f>
        <v>1</v>
      </c>
      <c r="BC524">
        <f>IF(OR($A524="",$G524&lt;&gt;"Ativo"),"",IF(COUNTIFS($A$4:$A524,$A524,$G$4:$G524,"Ativo")=1,1,0))</f>
        <v>0</v>
      </c>
    </row>
    <row r="525" spans="1:55" x14ac:dyDescent="0.3">
      <c r="A525" s="74">
        <v>17</v>
      </c>
      <c r="B525" s="39">
        <v>46051</v>
      </c>
      <c r="C525" s="74">
        <v>1</v>
      </c>
      <c r="D525" s="41" t="s">
        <v>418</v>
      </c>
      <c r="E525" s="25" t="s">
        <v>140</v>
      </c>
      <c r="F525" s="42">
        <v>146</v>
      </c>
      <c r="G525" s="75" t="s">
        <v>305</v>
      </c>
      <c r="H525" s="79"/>
      <c r="BA525" s="5" t="str">
        <f t="shared" si="8"/>
        <v>8974</v>
      </c>
      <c r="BB525" s="5">
        <f>IF(OR($E525="",$G525&lt;&gt;"Ativo"),"",IF(COUNTIFS($E$4:$E525,$E525,$A$4:$A525,$A525,$G$4:$G525,"Ativo")=1,1,0))</f>
        <v>1</v>
      </c>
      <c r="BC525">
        <f>IF(OR($A525="",$G525&lt;&gt;"Ativo"),"",IF(COUNTIFS($A$4:$A525,$A525,$G$4:$G525,"Ativo")=1,1,0))</f>
        <v>0</v>
      </c>
    </row>
    <row r="526" spans="1:55" x14ac:dyDescent="0.3">
      <c r="A526" s="74">
        <v>17</v>
      </c>
      <c r="B526" s="39">
        <v>46051</v>
      </c>
      <c r="C526" s="74">
        <v>1</v>
      </c>
      <c r="D526" s="41" t="s">
        <v>418</v>
      </c>
      <c r="E526" s="25" t="s">
        <v>142</v>
      </c>
      <c r="F526" s="42">
        <v>3.7</v>
      </c>
      <c r="G526" s="75" t="s">
        <v>305</v>
      </c>
      <c r="H526" s="79"/>
      <c r="BA526" s="5" t="str">
        <f t="shared" si="8"/>
        <v>8974</v>
      </c>
      <c r="BB526" s="5">
        <f>IF(OR($E526="",$G526&lt;&gt;"Ativo"),"",IF(COUNTIFS($E$4:$E526,$E526,$A$4:$A526,$A526,$G$4:$G526,"Ativo")=1,1,0))</f>
        <v>1</v>
      </c>
      <c r="BC526">
        <f>IF(OR($A526="",$G526&lt;&gt;"Ativo"),"",IF(COUNTIFS($A$4:$A526,$A526,$G$4:$G526,"Ativo")=1,1,0))</f>
        <v>0</v>
      </c>
    </row>
    <row r="527" spans="1:55" x14ac:dyDescent="0.3">
      <c r="A527" s="74">
        <v>17</v>
      </c>
      <c r="B527" s="39">
        <v>46051</v>
      </c>
      <c r="C527" s="74">
        <v>1</v>
      </c>
      <c r="D527" s="41" t="s">
        <v>418</v>
      </c>
      <c r="E527" s="25" t="s">
        <v>143</v>
      </c>
      <c r="F527" s="42">
        <v>116</v>
      </c>
      <c r="G527" s="75" t="s">
        <v>305</v>
      </c>
      <c r="H527" s="79"/>
      <c r="BA527" s="5" t="str">
        <f t="shared" si="8"/>
        <v>8974</v>
      </c>
      <c r="BB527" s="5">
        <f>IF(OR($E527="",$G527&lt;&gt;"Ativo"),"",IF(COUNTIFS($E$4:$E527,$E527,$A$4:$A527,$A527,$G$4:$G527,"Ativo")=1,1,0))</f>
        <v>1</v>
      </c>
      <c r="BC527">
        <f>IF(OR($A527="",$G527&lt;&gt;"Ativo"),"",IF(COUNTIFS($A$4:$A527,$A527,$G$4:$G527,"Ativo")=1,1,0))</f>
        <v>0</v>
      </c>
    </row>
    <row r="528" spans="1:55" x14ac:dyDescent="0.3">
      <c r="A528" s="74">
        <v>18</v>
      </c>
      <c r="B528" s="39">
        <v>46052</v>
      </c>
      <c r="C528" s="74">
        <v>1</v>
      </c>
      <c r="D528" s="41" t="s">
        <v>418</v>
      </c>
      <c r="E528" s="25" t="s">
        <v>351</v>
      </c>
      <c r="F528" s="42">
        <v>4.53</v>
      </c>
      <c r="G528" s="75" t="s">
        <v>305</v>
      </c>
      <c r="H528" s="79"/>
      <c r="BA528" s="5" t="str">
        <f t="shared" si="8"/>
        <v>8974</v>
      </c>
      <c r="BB528" s="5">
        <f>IF(OR($E528="",$G528&lt;&gt;"Ativo"),"",IF(COUNTIFS($E$4:$E528,$E528,$A$4:$A528,$A528,$G$4:$G528,"Ativo")=1,1,0))</f>
        <v>1</v>
      </c>
      <c r="BC528">
        <f>IF(OR($A528="",$G528&lt;&gt;"Ativo"),"",IF(COUNTIFS($A$4:$A528,$A528,$G$4:$G528,"Ativo")=1,1,0))</f>
        <v>1</v>
      </c>
    </row>
    <row r="529" spans="1:55" x14ac:dyDescent="0.3">
      <c r="A529" s="74">
        <v>18</v>
      </c>
      <c r="B529" s="39">
        <v>46052</v>
      </c>
      <c r="C529" s="74">
        <v>1</v>
      </c>
      <c r="D529" s="41" t="s">
        <v>418</v>
      </c>
      <c r="E529" s="25" t="s">
        <v>125</v>
      </c>
      <c r="F529" s="42">
        <v>4.7</v>
      </c>
      <c r="G529" s="75" t="s">
        <v>305</v>
      </c>
      <c r="H529" s="79"/>
      <c r="BA529" s="5" t="str">
        <f t="shared" si="8"/>
        <v>8974</v>
      </c>
      <c r="BB529" s="5">
        <f>IF(OR($E529="",$G529&lt;&gt;"Ativo"),"",IF(COUNTIFS($E$4:$E529,$E529,$A$4:$A529,$A529,$G$4:$G529,"Ativo")=1,1,0))</f>
        <v>1</v>
      </c>
      <c r="BC529">
        <f>IF(OR($A529="",$G529&lt;&gt;"Ativo"),"",IF(COUNTIFS($A$4:$A529,$A529,$G$4:$G529,"Ativo")=1,1,0))</f>
        <v>0</v>
      </c>
    </row>
    <row r="530" spans="1:55" x14ac:dyDescent="0.3">
      <c r="A530" s="74">
        <v>18</v>
      </c>
      <c r="B530" s="39">
        <v>46052</v>
      </c>
      <c r="C530" s="74">
        <v>1</v>
      </c>
      <c r="D530" s="41" t="s">
        <v>418</v>
      </c>
      <c r="E530" s="25" t="s">
        <v>137</v>
      </c>
      <c r="F530" s="42">
        <v>3.8860000000000001</v>
      </c>
      <c r="G530" s="75" t="s">
        <v>305</v>
      </c>
      <c r="H530" s="79"/>
      <c r="BA530" s="5" t="str">
        <f t="shared" si="8"/>
        <v>8974</v>
      </c>
      <c r="BB530" s="5">
        <f>IF(OR($E530="",$G530&lt;&gt;"Ativo"),"",IF(COUNTIFS($E$4:$E530,$E530,$A$4:$A530,$A530,$G$4:$G530,"Ativo")=1,1,0))</f>
        <v>1</v>
      </c>
      <c r="BC530">
        <f>IF(OR($A530="",$G530&lt;&gt;"Ativo"),"",IF(COUNTIFS($A$4:$A530,$A530,$G$4:$G530,"Ativo")=1,1,0))</f>
        <v>0</v>
      </c>
    </row>
    <row r="531" spans="1:55" x14ac:dyDescent="0.3">
      <c r="A531" s="74">
        <v>18</v>
      </c>
      <c r="B531" s="39">
        <v>46052</v>
      </c>
      <c r="C531" s="74">
        <v>1</v>
      </c>
      <c r="D531" s="41" t="s">
        <v>418</v>
      </c>
      <c r="E531" s="25" t="s">
        <v>353</v>
      </c>
      <c r="F531" s="42">
        <v>0.30299999999999999</v>
      </c>
      <c r="G531" s="75" t="s">
        <v>305</v>
      </c>
      <c r="H531" s="79"/>
      <c r="BA531" s="5" t="str">
        <f t="shared" si="8"/>
        <v>8974</v>
      </c>
      <c r="BB531" s="5">
        <f>IF(OR($E531="",$G531&lt;&gt;"Ativo"),"",IF(COUNTIFS($E$4:$E531,$E531,$A$4:$A531,$A531,$G$4:$G531,"Ativo")=1,1,0))</f>
        <v>1</v>
      </c>
      <c r="BC531">
        <f>IF(OR($A531="",$G531&lt;&gt;"Ativo"),"",IF(COUNTIFS($A$4:$A531,$A531,$G$4:$G531,"Ativo")=1,1,0))</f>
        <v>0</v>
      </c>
    </row>
    <row r="532" spans="1:55" x14ac:dyDescent="0.3">
      <c r="A532" s="74">
        <v>18</v>
      </c>
      <c r="B532" s="39">
        <v>46052</v>
      </c>
      <c r="C532" s="74">
        <v>1</v>
      </c>
      <c r="D532" s="41" t="s">
        <v>418</v>
      </c>
      <c r="E532" s="25" t="s">
        <v>134</v>
      </c>
      <c r="F532" s="42">
        <v>1.137</v>
      </c>
      <c r="G532" s="75" t="s">
        <v>305</v>
      </c>
      <c r="H532" s="79"/>
      <c r="BA532" s="5" t="str">
        <f t="shared" si="8"/>
        <v>8974</v>
      </c>
      <c r="BB532" s="5">
        <f>IF(OR($E532="",$G532&lt;&gt;"Ativo"),"",IF(COUNTIFS($E$4:$E532,$E532,$A$4:$A532,$A532,$G$4:$G532,"Ativo")=1,1,0))</f>
        <v>1</v>
      </c>
      <c r="BC532">
        <f>IF(OR($A532="",$G532&lt;&gt;"Ativo"),"",IF(COUNTIFS($A$4:$A532,$A532,$G$4:$G532,"Ativo")=1,1,0))</f>
        <v>0</v>
      </c>
    </row>
    <row r="533" spans="1:55" x14ac:dyDescent="0.3">
      <c r="A533" s="74">
        <v>18</v>
      </c>
      <c r="B533" s="39">
        <v>46052</v>
      </c>
      <c r="C533" s="74">
        <v>1</v>
      </c>
      <c r="D533" s="41" t="s">
        <v>418</v>
      </c>
      <c r="E533" s="25" t="s">
        <v>138</v>
      </c>
      <c r="F533" s="42">
        <v>8.6999999999999993</v>
      </c>
      <c r="G533" s="75" t="s">
        <v>305</v>
      </c>
      <c r="H533" s="79"/>
      <c r="BA533" s="5" t="str">
        <f t="shared" si="8"/>
        <v>8974</v>
      </c>
      <c r="BB533" s="5">
        <f>IF(OR($E533="",$G533&lt;&gt;"Ativo"),"",IF(COUNTIFS($E$4:$E533,$E533,$A$4:$A533,$A533,$G$4:$G533,"Ativo")=1,1,0))</f>
        <v>1</v>
      </c>
      <c r="BC533">
        <f>IF(OR($A533="",$G533&lt;&gt;"Ativo"),"",IF(COUNTIFS($A$4:$A533,$A533,$G$4:$G533,"Ativo")=1,1,0))</f>
        <v>0</v>
      </c>
    </row>
    <row r="534" spans="1:55" x14ac:dyDescent="0.3">
      <c r="A534" s="74">
        <v>18</v>
      </c>
      <c r="B534" s="39">
        <v>46052</v>
      </c>
      <c r="C534" s="74">
        <v>1</v>
      </c>
      <c r="D534" s="41" t="s">
        <v>418</v>
      </c>
      <c r="E534" s="25" t="s">
        <v>354</v>
      </c>
      <c r="F534" s="42">
        <v>323</v>
      </c>
      <c r="G534" s="75" t="s">
        <v>305</v>
      </c>
      <c r="H534" s="79"/>
      <c r="BA534" s="5" t="str">
        <f t="shared" si="8"/>
        <v>8974</v>
      </c>
      <c r="BB534" s="5">
        <f>IF(OR($E534="",$G534&lt;&gt;"Ativo"),"",IF(COUNTIFS($E$4:$E534,$E534,$A$4:$A534,$A534,$G$4:$G534,"Ativo")=1,1,0))</f>
        <v>1</v>
      </c>
      <c r="BC534">
        <f>IF(OR($A534="",$G534&lt;&gt;"Ativo"),"",IF(COUNTIFS($A$4:$A534,$A534,$G$4:$G534,"Ativo")=1,1,0))</f>
        <v>0</v>
      </c>
    </row>
    <row r="535" spans="1:55" x14ac:dyDescent="0.3">
      <c r="A535" s="74">
        <v>18</v>
      </c>
      <c r="B535" s="39">
        <v>46052</v>
      </c>
      <c r="C535" s="74">
        <v>1</v>
      </c>
      <c r="D535" s="41" t="s">
        <v>418</v>
      </c>
      <c r="E535" s="25" t="s">
        <v>126</v>
      </c>
      <c r="F535" s="42">
        <v>238</v>
      </c>
      <c r="G535" s="75" t="s">
        <v>305</v>
      </c>
      <c r="H535" s="79"/>
      <c r="BA535" s="5" t="str">
        <f t="shared" si="8"/>
        <v>8974</v>
      </c>
      <c r="BB535" s="5">
        <f>IF(OR($E535="",$G535&lt;&gt;"Ativo"),"",IF(COUNTIFS($E$4:$E535,$E535,$A$4:$A535,$A535,$G$4:$G535,"Ativo")=1,1,0))</f>
        <v>1</v>
      </c>
      <c r="BC535">
        <f>IF(OR($A535="",$G535&lt;&gt;"Ativo"),"",IF(COUNTIFS($A$4:$A535,$A535,$G$4:$G535,"Ativo")=1,1,0))</f>
        <v>0</v>
      </c>
    </row>
    <row r="536" spans="1:55" x14ac:dyDescent="0.3">
      <c r="A536" s="74">
        <v>18</v>
      </c>
      <c r="B536" s="39">
        <v>46052</v>
      </c>
      <c r="C536" s="74">
        <v>1</v>
      </c>
      <c r="D536" s="41" t="s">
        <v>418</v>
      </c>
      <c r="E536" s="25" t="s">
        <v>127</v>
      </c>
      <c r="F536" s="42">
        <v>78</v>
      </c>
      <c r="G536" s="75" t="s">
        <v>305</v>
      </c>
      <c r="H536" s="79"/>
      <c r="BA536" s="5" t="str">
        <f t="shared" si="8"/>
        <v>8974</v>
      </c>
      <c r="BB536" s="5">
        <f>IF(OR($E536="",$G536&lt;&gt;"Ativo"),"",IF(COUNTIFS($E$4:$E536,$E536,$A$4:$A536,$A536,$G$4:$G536,"Ativo")=1,1,0))</f>
        <v>1</v>
      </c>
      <c r="BC536">
        <f>IF(OR($A536="",$G536&lt;&gt;"Ativo"),"",IF(COUNTIFS($A$4:$A536,$A536,$G$4:$G536,"Ativo")=1,1,0))</f>
        <v>0</v>
      </c>
    </row>
    <row r="537" spans="1:55" x14ac:dyDescent="0.3">
      <c r="A537" s="74">
        <v>18</v>
      </c>
      <c r="B537" s="39">
        <v>46052</v>
      </c>
      <c r="C537" s="74">
        <v>1</v>
      </c>
      <c r="D537" s="41" t="s">
        <v>418</v>
      </c>
      <c r="E537" s="25" t="s">
        <v>124</v>
      </c>
      <c r="F537" s="42">
        <v>2.69</v>
      </c>
      <c r="G537" s="75" t="s">
        <v>305</v>
      </c>
      <c r="H537" s="79"/>
      <c r="BA537" s="5" t="str">
        <f t="shared" si="8"/>
        <v>8974</v>
      </c>
      <c r="BB537" s="5">
        <f>IF(OR($E537="",$G537&lt;&gt;"Ativo"),"",IF(COUNTIFS($E$4:$E537,$E537,$A$4:$A537,$A537,$G$4:$G537,"Ativo")=1,1,0))</f>
        <v>1</v>
      </c>
      <c r="BC537">
        <f>IF(OR($A537="",$G537&lt;&gt;"Ativo"),"",IF(COUNTIFS($A$4:$A537,$A537,$G$4:$G537,"Ativo")=1,1,0))</f>
        <v>0</v>
      </c>
    </row>
    <row r="538" spans="1:55" x14ac:dyDescent="0.3">
      <c r="A538" s="74">
        <v>18</v>
      </c>
      <c r="B538" s="39">
        <v>46052</v>
      </c>
      <c r="C538" s="74">
        <v>1</v>
      </c>
      <c r="D538" s="41" t="s">
        <v>418</v>
      </c>
      <c r="E538" s="25" t="s">
        <v>356</v>
      </c>
      <c r="F538" s="42">
        <v>229</v>
      </c>
      <c r="G538" s="75" t="s">
        <v>305</v>
      </c>
      <c r="H538" s="79"/>
      <c r="BA538" s="5" t="str">
        <f t="shared" si="8"/>
        <v>8974</v>
      </c>
      <c r="BB538" s="5">
        <f>IF(OR($E538="",$G538&lt;&gt;"Ativo"),"",IF(COUNTIFS($E$4:$E538,$E538,$A$4:$A538,$A538,$G$4:$G538,"Ativo")=1,1,0))</f>
        <v>1</v>
      </c>
      <c r="BC538">
        <f>IF(OR($A538="",$G538&lt;&gt;"Ativo"),"",IF(COUNTIFS($A$4:$A538,$A538,$G$4:$G538,"Ativo")=1,1,0))</f>
        <v>0</v>
      </c>
    </row>
    <row r="539" spans="1:55" x14ac:dyDescent="0.3">
      <c r="A539" s="74">
        <v>18</v>
      </c>
      <c r="B539" s="39">
        <v>46052</v>
      </c>
      <c r="C539" s="74">
        <v>1</v>
      </c>
      <c r="D539" s="41" t="s">
        <v>418</v>
      </c>
      <c r="E539" s="25" t="s">
        <v>139</v>
      </c>
      <c r="F539" s="42">
        <v>3.52</v>
      </c>
      <c r="G539" s="75" t="s">
        <v>305</v>
      </c>
      <c r="H539" s="79"/>
      <c r="BA539" s="5" t="str">
        <f t="shared" si="8"/>
        <v>8974</v>
      </c>
      <c r="BB539" s="5">
        <f>IF(OR($E539="",$G539&lt;&gt;"Ativo"),"",IF(COUNTIFS($E$4:$E539,$E539,$A$4:$A539,$A539,$G$4:$G539,"Ativo")=1,1,0))</f>
        <v>1</v>
      </c>
      <c r="BC539">
        <f>IF(OR($A539="",$G539&lt;&gt;"Ativo"),"",IF(COUNTIFS($A$4:$A539,$A539,$G$4:$G539,"Ativo")=1,1,0))</f>
        <v>0</v>
      </c>
    </row>
    <row r="540" spans="1:55" x14ac:dyDescent="0.3">
      <c r="A540" s="74">
        <v>18</v>
      </c>
      <c r="B540" s="39">
        <v>46052</v>
      </c>
      <c r="C540" s="74">
        <v>1</v>
      </c>
      <c r="D540" s="41" t="s">
        <v>418</v>
      </c>
      <c r="E540" s="25" t="s">
        <v>118</v>
      </c>
      <c r="F540" s="42">
        <v>87</v>
      </c>
      <c r="G540" s="75" t="s">
        <v>305</v>
      </c>
      <c r="H540" s="79"/>
      <c r="BA540" s="5" t="str">
        <f t="shared" si="8"/>
        <v>8974</v>
      </c>
      <c r="BB540" s="5">
        <f>IF(OR($E540="",$G540&lt;&gt;"Ativo"),"",IF(COUNTIFS($E$4:$E540,$E540,$A$4:$A540,$A540,$G$4:$G540,"Ativo")=1,1,0))</f>
        <v>1</v>
      </c>
      <c r="BC540">
        <f>IF(OR($A540="",$G540&lt;&gt;"Ativo"),"",IF(COUNTIFS($A$4:$A540,$A540,$G$4:$G540,"Ativo")=1,1,0))</f>
        <v>0</v>
      </c>
    </row>
    <row r="541" spans="1:55" x14ac:dyDescent="0.3">
      <c r="A541" s="74">
        <v>18</v>
      </c>
      <c r="B541" s="39">
        <v>46052</v>
      </c>
      <c r="C541" s="74">
        <v>1</v>
      </c>
      <c r="D541" s="41" t="s">
        <v>418</v>
      </c>
      <c r="E541" s="25" t="s">
        <v>357</v>
      </c>
      <c r="F541" s="42">
        <v>5.25</v>
      </c>
      <c r="G541" s="75" t="s">
        <v>305</v>
      </c>
      <c r="H541" s="79"/>
      <c r="BA541" s="5" t="str">
        <f t="shared" si="8"/>
        <v>8974</v>
      </c>
      <c r="BB541" s="5">
        <f>IF(OR($E541="",$G541&lt;&gt;"Ativo"),"",IF(COUNTIFS($E$4:$E541,$E541,$A$4:$A541,$A541,$G$4:$G541,"Ativo")=1,1,0))</f>
        <v>1</v>
      </c>
      <c r="BC541">
        <f>IF(OR($A541="",$G541&lt;&gt;"Ativo"),"",IF(COUNTIFS($A$4:$A541,$A541,$G$4:$G541,"Ativo")=1,1,0))</f>
        <v>0</v>
      </c>
    </row>
    <row r="542" spans="1:55" x14ac:dyDescent="0.3">
      <c r="A542" s="74">
        <v>18</v>
      </c>
      <c r="B542" s="39">
        <v>46052</v>
      </c>
      <c r="C542" s="74">
        <v>1</v>
      </c>
      <c r="D542" s="41" t="s">
        <v>418</v>
      </c>
      <c r="E542" s="25" t="s">
        <v>359</v>
      </c>
      <c r="F542" s="42">
        <v>1.98</v>
      </c>
      <c r="G542" s="75" t="s">
        <v>305</v>
      </c>
      <c r="H542" s="79"/>
      <c r="BA542" s="5" t="str">
        <f t="shared" si="8"/>
        <v>8974</v>
      </c>
      <c r="BB542" s="5">
        <f>IF(OR($E542="",$G542&lt;&gt;"Ativo"),"",IF(COUNTIFS($E$4:$E542,$E542,$A$4:$A542,$A542,$G$4:$G542,"Ativo")=1,1,0))</f>
        <v>1</v>
      </c>
      <c r="BC542">
        <f>IF(OR($A542="",$G542&lt;&gt;"Ativo"),"",IF(COUNTIFS($A$4:$A542,$A542,$G$4:$G542,"Ativo")=1,1,0))</f>
        <v>0</v>
      </c>
    </row>
    <row r="543" spans="1:55" x14ac:dyDescent="0.3">
      <c r="A543" s="74">
        <v>18</v>
      </c>
      <c r="B543" s="39">
        <v>46052</v>
      </c>
      <c r="C543" s="74">
        <v>1</v>
      </c>
      <c r="D543" s="41" t="s">
        <v>418</v>
      </c>
      <c r="E543" s="25" t="s">
        <v>135</v>
      </c>
      <c r="F543" s="42">
        <v>6.8</v>
      </c>
      <c r="G543" s="75" t="s">
        <v>305</v>
      </c>
      <c r="H543" s="79"/>
      <c r="BA543" s="5" t="str">
        <f t="shared" si="8"/>
        <v>8974</v>
      </c>
      <c r="BB543" s="5">
        <f>IF(OR($E543="",$G543&lt;&gt;"Ativo"),"",IF(COUNTIFS($E$4:$E543,$E543,$A$4:$A543,$A543,$G$4:$G543,"Ativo")=1,1,0))</f>
        <v>1</v>
      </c>
      <c r="BC543">
        <f>IF(OR($A543="",$G543&lt;&gt;"Ativo"),"",IF(COUNTIFS($A$4:$A543,$A543,$G$4:$G543,"Ativo")=1,1,0))</f>
        <v>0</v>
      </c>
    </row>
    <row r="544" spans="1:55" x14ac:dyDescent="0.3">
      <c r="A544" s="74">
        <v>18</v>
      </c>
      <c r="B544" s="39">
        <v>46052</v>
      </c>
      <c r="C544" s="74">
        <v>1</v>
      </c>
      <c r="D544" s="41" t="s">
        <v>418</v>
      </c>
      <c r="E544" s="25" t="s">
        <v>128</v>
      </c>
      <c r="F544" s="42">
        <v>158</v>
      </c>
      <c r="G544" s="75" t="s">
        <v>305</v>
      </c>
      <c r="H544" s="79"/>
      <c r="BA544" s="5" t="str">
        <f t="shared" si="8"/>
        <v>8974</v>
      </c>
      <c r="BB544" s="5">
        <f>IF(OR($E544="",$G544&lt;&gt;"Ativo"),"",IF(COUNTIFS($E$4:$E544,$E544,$A$4:$A544,$A544,$G$4:$G544,"Ativo")=1,1,0))</f>
        <v>1</v>
      </c>
      <c r="BC544">
        <f>IF(OR($A544="",$G544&lt;&gt;"Ativo"),"",IF(COUNTIFS($A$4:$A544,$A544,$G$4:$G544,"Ativo")=1,1,0))</f>
        <v>0</v>
      </c>
    </row>
    <row r="545" spans="1:55" x14ac:dyDescent="0.3">
      <c r="A545" s="74">
        <v>18</v>
      </c>
      <c r="B545" s="39">
        <v>46052</v>
      </c>
      <c r="C545" s="74">
        <v>1</v>
      </c>
      <c r="D545" s="41" t="s">
        <v>418</v>
      </c>
      <c r="E545" s="25" t="s">
        <v>122</v>
      </c>
      <c r="F545" s="42">
        <v>33</v>
      </c>
      <c r="G545" s="75" t="s">
        <v>305</v>
      </c>
      <c r="H545" s="79"/>
      <c r="BA545" s="5" t="str">
        <f t="shared" si="8"/>
        <v>8974</v>
      </c>
      <c r="BB545" s="5">
        <f>IF(OR($E545="",$G545&lt;&gt;"Ativo"),"",IF(COUNTIFS($E$4:$E545,$E545,$A$4:$A545,$A545,$G$4:$G545,"Ativo")=1,1,0))</f>
        <v>1</v>
      </c>
      <c r="BC545">
        <f>IF(OR($A545="",$G545&lt;&gt;"Ativo"),"",IF(COUNTIFS($A$4:$A545,$A545,$G$4:$G545,"Ativo")=1,1,0))</f>
        <v>0</v>
      </c>
    </row>
    <row r="546" spans="1:55" x14ac:dyDescent="0.3">
      <c r="A546" s="74">
        <v>18</v>
      </c>
      <c r="B546" s="39">
        <v>46052</v>
      </c>
      <c r="C546" s="74">
        <v>1</v>
      </c>
      <c r="D546" s="41" t="s">
        <v>418</v>
      </c>
      <c r="E546" s="25" t="s">
        <v>144</v>
      </c>
      <c r="F546" s="42">
        <v>76</v>
      </c>
      <c r="G546" s="75" t="s">
        <v>305</v>
      </c>
      <c r="H546" s="79"/>
      <c r="BA546" s="5" t="str">
        <f t="shared" si="8"/>
        <v>8974</v>
      </c>
      <c r="BB546" s="5">
        <f>IF(OR($E546="",$G546&lt;&gt;"Ativo"),"",IF(COUNTIFS($E$4:$E546,$E546,$A$4:$A546,$A546,$G$4:$G546,"Ativo")=1,1,0))</f>
        <v>1</v>
      </c>
      <c r="BC546">
        <f>IF(OR($A546="",$G546&lt;&gt;"Ativo"),"",IF(COUNTIFS($A$4:$A546,$A546,$G$4:$G546,"Ativo")=1,1,0))</f>
        <v>0</v>
      </c>
    </row>
    <row r="547" spans="1:55" x14ac:dyDescent="0.3">
      <c r="A547" s="74">
        <v>18</v>
      </c>
      <c r="B547" s="39">
        <v>46052</v>
      </c>
      <c r="C547" s="74">
        <v>1</v>
      </c>
      <c r="D547" s="41" t="s">
        <v>418</v>
      </c>
      <c r="E547" s="25" t="s">
        <v>360</v>
      </c>
      <c r="F547" s="42">
        <v>140</v>
      </c>
      <c r="G547" s="75" t="s">
        <v>305</v>
      </c>
      <c r="H547" s="79"/>
      <c r="BA547" s="5" t="str">
        <f t="shared" si="8"/>
        <v>8974</v>
      </c>
      <c r="BB547" s="5">
        <f>IF(OR($E547="",$G547&lt;&gt;"Ativo"),"",IF(COUNTIFS($E$4:$E547,$E547,$A$4:$A547,$A547,$G$4:$G547,"Ativo")=1,1,0))</f>
        <v>1</v>
      </c>
      <c r="BC547">
        <f>IF(OR($A547="",$G547&lt;&gt;"Ativo"),"",IF(COUNTIFS($A$4:$A547,$A547,$G$4:$G547,"Ativo")=1,1,0))</f>
        <v>0</v>
      </c>
    </row>
    <row r="548" spans="1:55" x14ac:dyDescent="0.3">
      <c r="A548" s="74">
        <v>18</v>
      </c>
      <c r="B548" s="39">
        <v>46052</v>
      </c>
      <c r="C548" s="74">
        <v>1</v>
      </c>
      <c r="D548" s="41" t="s">
        <v>418</v>
      </c>
      <c r="E548" s="25" t="s">
        <v>132</v>
      </c>
      <c r="F548" s="42">
        <v>112</v>
      </c>
      <c r="G548" s="75" t="s">
        <v>305</v>
      </c>
      <c r="H548" s="79"/>
      <c r="BA548" s="5" t="str">
        <f t="shared" si="8"/>
        <v>8974</v>
      </c>
      <c r="BB548" s="5">
        <f>IF(OR($E548="",$G548&lt;&gt;"Ativo"),"",IF(COUNTIFS($E$4:$E548,$E548,$A$4:$A548,$A548,$G$4:$G548,"Ativo")=1,1,0))</f>
        <v>1</v>
      </c>
      <c r="BC548">
        <f>IF(OR($A548="",$G548&lt;&gt;"Ativo"),"",IF(COUNTIFS($A$4:$A548,$A548,$G$4:$G548,"Ativo")=1,1,0))</f>
        <v>0</v>
      </c>
    </row>
    <row r="549" spans="1:55" x14ac:dyDescent="0.3">
      <c r="A549" s="74">
        <v>18</v>
      </c>
      <c r="B549" s="39">
        <v>46052</v>
      </c>
      <c r="C549" s="74">
        <v>1</v>
      </c>
      <c r="D549" s="41" t="s">
        <v>418</v>
      </c>
      <c r="E549" s="25" t="s">
        <v>133</v>
      </c>
      <c r="F549" s="42">
        <v>79</v>
      </c>
      <c r="G549" s="75" t="s">
        <v>305</v>
      </c>
      <c r="H549" s="79"/>
      <c r="BA549" s="5" t="str">
        <f t="shared" si="8"/>
        <v>8974</v>
      </c>
      <c r="BB549" s="5">
        <f>IF(OR($E549="",$G549&lt;&gt;"Ativo"),"",IF(COUNTIFS($E$4:$E549,$E549,$A$4:$A549,$A549,$G$4:$G549,"Ativo")=1,1,0))</f>
        <v>1</v>
      </c>
      <c r="BC549">
        <f>IF(OR($A549="",$G549&lt;&gt;"Ativo"),"",IF(COUNTIFS($A$4:$A549,$A549,$G$4:$G549,"Ativo")=1,1,0))</f>
        <v>0</v>
      </c>
    </row>
    <row r="550" spans="1:55" x14ac:dyDescent="0.3">
      <c r="A550" s="74">
        <v>18</v>
      </c>
      <c r="B550" s="39">
        <v>46052</v>
      </c>
      <c r="C550" s="74">
        <v>1</v>
      </c>
      <c r="D550" s="41" t="s">
        <v>418</v>
      </c>
      <c r="E550" s="25" t="s">
        <v>361</v>
      </c>
      <c r="F550" s="42">
        <v>154</v>
      </c>
      <c r="G550" s="75" t="s">
        <v>305</v>
      </c>
      <c r="H550" s="79"/>
      <c r="BA550" s="5" t="str">
        <f t="shared" si="8"/>
        <v>8974</v>
      </c>
      <c r="BB550" s="5">
        <f>IF(OR($E550="",$G550&lt;&gt;"Ativo"),"",IF(COUNTIFS($E$4:$E550,$E550,$A$4:$A550,$A550,$G$4:$G550,"Ativo")=1,1,0))</f>
        <v>1</v>
      </c>
      <c r="BC550">
        <f>IF(OR($A550="",$G550&lt;&gt;"Ativo"),"",IF(COUNTIFS($A$4:$A550,$A550,$G$4:$G550,"Ativo")=1,1,0))</f>
        <v>0</v>
      </c>
    </row>
    <row r="551" spans="1:55" x14ac:dyDescent="0.3">
      <c r="A551" s="74">
        <v>18</v>
      </c>
      <c r="B551" s="39">
        <v>46052</v>
      </c>
      <c r="C551" s="74">
        <v>1</v>
      </c>
      <c r="D551" s="41" t="s">
        <v>418</v>
      </c>
      <c r="E551" s="25" t="s">
        <v>362</v>
      </c>
      <c r="F551" s="42">
        <v>60</v>
      </c>
      <c r="G551" s="75" t="s">
        <v>305</v>
      </c>
      <c r="H551" s="79"/>
      <c r="BA551" s="5" t="str">
        <f t="shared" si="8"/>
        <v>8974</v>
      </c>
      <c r="BB551" s="5">
        <f>IF(OR($E551="",$G551&lt;&gt;"Ativo"),"",IF(COUNTIFS($E$4:$E551,$E551,$A$4:$A551,$A551,$G$4:$G551,"Ativo")=1,1,0))</f>
        <v>1</v>
      </c>
      <c r="BC551">
        <f>IF(OR($A551="",$G551&lt;&gt;"Ativo"),"",IF(COUNTIFS($A$4:$A551,$A551,$G$4:$G551,"Ativo")=1,1,0))</f>
        <v>0</v>
      </c>
    </row>
    <row r="552" spans="1:55" x14ac:dyDescent="0.3">
      <c r="A552" s="74">
        <v>18</v>
      </c>
      <c r="B552" s="39">
        <v>46052</v>
      </c>
      <c r="C552" s="74">
        <v>1</v>
      </c>
      <c r="D552" s="41" t="s">
        <v>418</v>
      </c>
      <c r="E552" s="25" t="s">
        <v>129</v>
      </c>
      <c r="F552" s="42">
        <v>47</v>
      </c>
      <c r="G552" s="75" t="s">
        <v>305</v>
      </c>
      <c r="H552" s="79"/>
      <c r="BA552" s="5" t="str">
        <f t="shared" si="8"/>
        <v>8974</v>
      </c>
      <c r="BB552" s="5">
        <f>IF(OR($E552="",$G552&lt;&gt;"Ativo"),"",IF(COUNTIFS($E$4:$E552,$E552,$A$4:$A552,$A552,$G$4:$G552,"Ativo")=1,1,0))</f>
        <v>1</v>
      </c>
      <c r="BC552">
        <f>IF(OR($A552="",$G552&lt;&gt;"Ativo"),"",IF(COUNTIFS($A$4:$A552,$A552,$G$4:$G552,"Ativo")=1,1,0))</f>
        <v>0</v>
      </c>
    </row>
    <row r="553" spans="1:55" x14ac:dyDescent="0.3">
      <c r="A553" s="74">
        <v>18</v>
      </c>
      <c r="B553" s="39">
        <v>46052</v>
      </c>
      <c r="C553" s="74">
        <v>1</v>
      </c>
      <c r="D553" s="41" t="s">
        <v>418</v>
      </c>
      <c r="E553" s="25" t="s">
        <v>131</v>
      </c>
      <c r="F553" s="42">
        <v>30</v>
      </c>
      <c r="G553" s="75" t="s">
        <v>305</v>
      </c>
      <c r="H553" s="79"/>
      <c r="BA553" s="5" t="str">
        <f t="shared" si="8"/>
        <v>8974</v>
      </c>
      <c r="BB553" s="5">
        <f>IF(OR($E553="",$G553&lt;&gt;"Ativo"),"",IF(COUNTIFS($E$4:$E553,$E553,$A$4:$A553,$A553,$G$4:$G553,"Ativo")=1,1,0))</f>
        <v>1</v>
      </c>
      <c r="BC553">
        <f>IF(OR($A553="",$G553&lt;&gt;"Ativo"),"",IF(COUNTIFS($A$4:$A553,$A553,$G$4:$G553,"Ativo")=1,1,0))</f>
        <v>0</v>
      </c>
    </row>
    <row r="554" spans="1:55" x14ac:dyDescent="0.3">
      <c r="A554" s="74">
        <v>18</v>
      </c>
      <c r="B554" s="39">
        <v>46052</v>
      </c>
      <c r="C554" s="74">
        <v>1</v>
      </c>
      <c r="D554" s="41" t="s">
        <v>418</v>
      </c>
      <c r="E554" s="25" t="s">
        <v>363</v>
      </c>
      <c r="F554" s="42">
        <v>1.02</v>
      </c>
      <c r="G554" s="75" t="s">
        <v>305</v>
      </c>
      <c r="H554" s="79"/>
      <c r="BA554" s="5" t="str">
        <f t="shared" si="8"/>
        <v>8974</v>
      </c>
      <c r="BB554" s="5">
        <f>IF(OR($E554="",$G554&lt;&gt;"Ativo"),"",IF(COUNTIFS($E$4:$E554,$E554,$A$4:$A554,$A554,$G$4:$G554,"Ativo")=1,1,0))</f>
        <v>1</v>
      </c>
      <c r="BC554">
        <f>IF(OR($A554="",$G554&lt;&gt;"Ativo"),"",IF(COUNTIFS($A$4:$A554,$A554,$G$4:$G554,"Ativo")=1,1,0))</f>
        <v>0</v>
      </c>
    </row>
    <row r="555" spans="1:55" x14ac:dyDescent="0.3">
      <c r="A555" s="74">
        <v>18</v>
      </c>
      <c r="B555" s="39">
        <v>46052</v>
      </c>
      <c r="C555" s="74">
        <v>1</v>
      </c>
      <c r="D555" s="41" t="s">
        <v>418</v>
      </c>
      <c r="E555" s="25" t="s">
        <v>365</v>
      </c>
      <c r="F555" s="42">
        <v>36</v>
      </c>
      <c r="G555" s="75" t="s">
        <v>305</v>
      </c>
      <c r="H555" s="79"/>
      <c r="BA555" s="5" t="str">
        <f t="shared" si="8"/>
        <v>8974</v>
      </c>
      <c r="BB555" s="5">
        <f>IF(OR($E555="",$G555&lt;&gt;"Ativo"),"",IF(COUNTIFS($E$4:$E555,$E555,$A$4:$A555,$A555,$G$4:$G555,"Ativo")=1,1,0))</f>
        <v>1</v>
      </c>
      <c r="BC555">
        <f>IF(OR($A555="",$G555&lt;&gt;"Ativo"),"",IF(COUNTIFS($A$4:$A555,$A555,$G$4:$G555,"Ativo")=1,1,0))</f>
        <v>0</v>
      </c>
    </row>
    <row r="556" spans="1:55" x14ac:dyDescent="0.3">
      <c r="A556" s="74">
        <v>18</v>
      </c>
      <c r="B556" s="39">
        <v>46052</v>
      </c>
      <c r="C556" s="74">
        <v>1</v>
      </c>
      <c r="D556" s="41" t="s">
        <v>418</v>
      </c>
      <c r="E556" s="25" t="s">
        <v>140</v>
      </c>
      <c r="F556" s="42">
        <v>147</v>
      </c>
      <c r="G556" s="75" t="s">
        <v>305</v>
      </c>
      <c r="H556" s="79"/>
      <c r="BA556" s="5" t="str">
        <f t="shared" si="8"/>
        <v>8974</v>
      </c>
      <c r="BB556" s="5">
        <f>IF(OR($E556="",$G556&lt;&gt;"Ativo"),"",IF(COUNTIFS($E$4:$E556,$E556,$A$4:$A556,$A556,$G$4:$G556,"Ativo")=1,1,0))</f>
        <v>1</v>
      </c>
      <c r="BC556">
        <f>IF(OR($A556="",$G556&lt;&gt;"Ativo"),"",IF(COUNTIFS($A$4:$A556,$A556,$G$4:$G556,"Ativo")=1,1,0))</f>
        <v>0</v>
      </c>
    </row>
    <row r="557" spans="1:55" x14ac:dyDescent="0.3">
      <c r="A557" s="74">
        <v>18</v>
      </c>
      <c r="B557" s="39">
        <v>46052</v>
      </c>
      <c r="C557" s="74">
        <v>1</v>
      </c>
      <c r="D557" s="41" t="s">
        <v>418</v>
      </c>
      <c r="E557" s="25" t="s">
        <v>142</v>
      </c>
      <c r="F557" s="42">
        <v>3.8</v>
      </c>
      <c r="G557" s="75" t="s">
        <v>305</v>
      </c>
      <c r="H557" s="79"/>
      <c r="BA557" s="5" t="str">
        <f t="shared" si="8"/>
        <v>8974</v>
      </c>
      <c r="BB557" s="5">
        <f>IF(OR($E557="",$G557&lt;&gt;"Ativo"),"",IF(COUNTIFS($E$4:$E557,$E557,$A$4:$A557,$A557,$G$4:$G557,"Ativo")=1,1,0))</f>
        <v>1</v>
      </c>
      <c r="BC557">
        <f>IF(OR($A557="",$G557&lt;&gt;"Ativo"),"",IF(COUNTIFS($A$4:$A557,$A557,$G$4:$G557,"Ativo")=1,1,0))</f>
        <v>0</v>
      </c>
    </row>
    <row r="558" spans="1:55" x14ac:dyDescent="0.3">
      <c r="A558" s="74">
        <v>18</v>
      </c>
      <c r="B558" s="39">
        <v>46052</v>
      </c>
      <c r="C558" s="74">
        <v>1</v>
      </c>
      <c r="D558" s="41" t="s">
        <v>418</v>
      </c>
      <c r="E558" s="25" t="s">
        <v>143</v>
      </c>
      <c r="F558" s="42">
        <v>116</v>
      </c>
      <c r="G558" s="75" t="s">
        <v>305</v>
      </c>
      <c r="H558" s="79"/>
      <c r="BA558" s="5" t="str">
        <f t="shared" si="8"/>
        <v>8974</v>
      </c>
      <c r="BB558" s="5">
        <f>IF(OR($E558="",$G558&lt;&gt;"Ativo"),"",IF(COUNTIFS($E$4:$E558,$E558,$A$4:$A558,$A558,$G$4:$G558,"Ativo")=1,1,0))</f>
        <v>1</v>
      </c>
      <c r="BC558">
        <f>IF(OR($A558="",$G558&lt;&gt;"Ativo"),"",IF(COUNTIFS($A$4:$A558,$A558,$G$4:$G558,"Ativo")=1,1,0))</f>
        <v>0</v>
      </c>
    </row>
    <row r="559" spans="1:55" x14ac:dyDescent="0.3">
      <c r="A559" s="74">
        <v>1</v>
      </c>
      <c r="B559" s="39">
        <v>46027</v>
      </c>
      <c r="C559" s="74">
        <v>2</v>
      </c>
      <c r="D559" s="41" t="s">
        <v>422</v>
      </c>
      <c r="E559" s="25" t="s">
        <v>351</v>
      </c>
      <c r="F559" s="42">
        <v>1.24</v>
      </c>
      <c r="G559" s="75" t="s">
        <v>305</v>
      </c>
      <c r="H559" s="79"/>
      <c r="BA559" s="5" t="str">
        <f t="shared" si="8"/>
        <v>8974</v>
      </c>
      <c r="BB559" s="5">
        <f>IF(OR($E559="",$G559&lt;&gt;"Ativo"),"",IF(COUNTIFS($E$4:$E559,$E559,$A$4:$A559,$A559,$G$4:$G559,"Ativo")=1,1,0))</f>
        <v>0</v>
      </c>
      <c r="BC559">
        <f>IF(OR($A559="",$G559&lt;&gt;"Ativo"),"",IF(COUNTIFS($A$4:$A559,$A559,$G$4:$G559,"Ativo")=1,1,0))</f>
        <v>0</v>
      </c>
    </row>
    <row r="560" spans="1:55" x14ac:dyDescent="0.3">
      <c r="A560" s="74">
        <v>1</v>
      </c>
      <c r="B560" s="39">
        <v>46027</v>
      </c>
      <c r="C560" s="74">
        <v>2</v>
      </c>
      <c r="D560" s="41" t="s">
        <v>422</v>
      </c>
      <c r="E560" s="25" t="s">
        <v>125</v>
      </c>
      <c r="F560" s="42">
        <v>9.4</v>
      </c>
      <c r="G560" s="75" t="s">
        <v>305</v>
      </c>
      <c r="H560" s="79"/>
      <c r="BA560" s="5" t="str">
        <f t="shared" si="8"/>
        <v>8974</v>
      </c>
      <c r="BB560" s="5">
        <f>IF(OR($E560="",$G560&lt;&gt;"Ativo"),"",IF(COUNTIFS($E$4:$E560,$E560,$A$4:$A560,$A560,$G$4:$G560,"Ativo")=1,1,0))</f>
        <v>0</v>
      </c>
      <c r="BC560">
        <f>IF(OR($A560="",$G560&lt;&gt;"Ativo"),"",IF(COUNTIFS($A$4:$A560,$A560,$G$4:$G560,"Ativo")=1,1,0))</f>
        <v>0</v>
      </c>
    </row>
    <row r="561" spans="1:55" x14ac:dyDescent="0.3">
      <c r="A561" s="74">
        <v>1</v>
      </c>
      <c r="B561" s="39">
        <v>46027</v>
      </c>
      <c r="C561" s="74">
        <v>2</v>
      </c>
      <c r="D561" s="41" t="s">
        <v>422</v>
      </c>
      <c r="E561" s="25" t="s">
        <v>137</v>
      </c>
      <c r="F561" s="42">
        <v>2.4900000000000002</v>
      </c>
      <c r="G561" s="75" t="s">
        <v>305</v>
      </c>
      <c r="H561" s="79"/>
      <c r="BA561" s="5" t="str">
        <f t="shared" si="8"/>
        <v>8974</v>
      </c>
      <c r="BB561" s="5">
        <f>IF(OR($E561="",$G561&lt;&gt;"Ativo"),"",IF(COUNTIFS($E$4:$E561,$E561,$A$4:$A561,$A561,$G$4:$G561,"Ativo")=1,1,0))</f>
        <v>0</v>
      </c>
      <c r="BC561">
        <f>IF(OR($A561="",$G561&lt;&gt;"Ativo"),"",IF(COUNTIFS($A$4:$A561,$A561,$G$4:$G561,"Ativo")=1,1,0))</f>
        <v>0</v>
      </c>
    </row>
    <row r="562" spans="1:55" x14ac:dyDescent="0.3">
      <c r="A562" s="74">
        <v>1</v>
      </c>
      <c r="B562" s="39">
        <v>46027</v>
      </c>
      <c r="C562" s="74">
        <v>2</v>
      </c>
      <c r="D562" s="41" t="s">
        <v>422</v>
      </c>
      <c r="E562" s="25" t="s">
        <v>353</v>
      </c>
      <c r="F562" s="42">
        <v>1.1299999999999999</v>
      </c>
      <c r="G562" s="75" t="s">
        <v>305</v>
      </c>
      <c r="H562" s="79"/>
      <c r="BA562" s="5" t="str">
        <f t="shared" si="8"/>
        <v>8974</v>
      </c>
      <c r="BB562" s="5">
        <f>IF(OR($E562="",$G562&lt;&gt;"Ativo"),"",IF(COUNTIFS($E$4:$E562,$E562,$A$4:$A562,$A562,$G$4:$G562,"Ativo")=1,1,0))</f>
        <v>0</v>
      </c>
      <c r="BC562">
        <f>IF(OR($A562="",$G562&lt;&gt;"Ativo"),"",IF(COUNTIFS($A$4:$A562,$A562,$G$4:$G562,"Ativo")=1,1,0))</f>
        <v>0</v>
      </c>
    </row>
    <row r="563" spans="1:55" x14ac:dyDescent="0.3">
      <c r="A563" s="74">
        <v>1</v>
      </c>
      <c r="B563" s="39">
        <v>46027</v>
      </c>
      <c r="C563" s="74">
        <v>2</v>
      </c>
      <c r="D563" s="41" t="s">
        <v>422</v>
      </c>
      <c r="E563" s="25" t="s">
        <v>134</v>
      </c>
      <c r="F563" s="42">
        <v>4.6399999999999997</v>
      </c>
      <c r="G563" s="75" t="s">
        <v>305</v>
      </c>
      <c r="H563" s="79"/>
      <c r="BA563" s="5" t="str">
        <f t="shared" si="8"/>
        <v>8974</v>
      </c>
      <c r="BB563" s="5">
        <f>IF(OR($E563="",$G563&lt;&gt;"Ativo"),"",IF(COUNTIFS($E$4:$E563,$E563,$A$4:$A563,$A563,$G$4:$G563,"Ativo")=1,1,0))</f>
        <v>0</v>
      </c>
      <c r="BC563">
        <f>IF(OR($A563="",$G563&lt;&gt;"Ativo"),"",IF(COUNTIFS($A$4:$A563,$A563,$G$4:$G563,"Ativo")=1,1,0))</f>
        <v>0</v>
      </c>
    </row>
    <row r="564" spans="1:55" x14ac:dyDescent="0.3">
      <c r="A564" s="74">
        <v>1</v>
      </c>
      <c r="B564" s="39">
        <v>46027</v>
      </c>
      <c r="C564" s="74">
        <v>2</v>
      </c>
      <c r="D564" s="41" t="s">
        <v>422</v>
      </c>
      <c r="E564" s="25" t="s">
        <v>138</v>
      </c>
      <c r="F564" s="42">
        <v>12.4</v>
      </c>
      <c r="G564" s="75" t="s">
        <v>305</v>
      </c>
      <c r="H564" s="79"/>
      <c r="BA564" s="5" t="str">
        <f t="shared" si="8"/>
        <v>8974</v>
      </c>
      <c r="BB564" s="5">
        <f>IF(OR($E564="",$G564&lt;&gt;"Ativo"),"",IF(COUNTIFS($E$4:$E564,$E564,$A$4:$A564,$A564,$G$4:$G564,"Ativo")=1,1,0))</f>
        <v>0</v>
      </c>
      <c r="BC564">
        <f>IF(OR($A564="",$G564&lt;&gt;"Ativo"),"",IF(COUNTIFS($A$4:$A564,$A564,$G$4:$G564,"Ativo")=1,1,0))</f>
        <v>0</v>
      </c>
    </row>
    <row r="565" spans="1:55" x14ac:dyDescent="0.3">
      <c r="A565" s="74">
        <v>1</v>
      </c>
      <c r="B565" s="39">
        <v>46027</v>
      </c>
      <c r="C565" s="74">
        <v>2</v>
      </c>
      <c r="D565" s="41" t="s">
        <v>422</v>
      </c>
      <c r="E565" s="25" t="s">
        <v>354</v>
      </c>
      <c r="F565" s="42">
        <v>209</v>
      </c>
      <c r="G565" s="75" t="s">
        <v>305</v>
      </c>
      <c r="H565" s="79"/>
      <c r="BA565" s="5" t="str">
        <f t="shared" si="8"/>
        <v>8974</v>
      </c>
      <c r="BB565" s="5">
        <f>IF(OR($E565="",$G565&lt;&gt;"Ativo"),"",IF(COUNTIFS($E$4:$E565,$E565,$A$4:$A565,$A565,$G$4:$G565,"Ativo")=1,1,0))</f>
        <v>0</v>
      </c>
      <c r="BC565">
        <f>IF(OR($A565="",$G565&lt;&gt;"Ativo"),"",IF(COUNTIFS($A$4:$A565,$A565,$G$4:$G565,"Ativo")=1,1,0))</f>
        <v>0</v>
      </c>
    </row>
    <row r="566" spans="1:55" x14ac:dyDescent="0.3">
      <c r="A566" s="74">
        <v>1</v>
      </c>
      <c r="B566" s="39">
        <v>46027</v>
      </c>
      <c r="C566" s="74">
        <v>2</v>
      </c>
      <c r="D566" s="41" t="s">
        <v>422</v>
      </c>
      <c r="E566" s="25" t="s">
        <v>126</v>
      </c>
      <c r="F566" s="42">
        <v>86</v>
      </c>
      <c r="G566" s="75" t="s">
        <v>305</v>
      </c>
      <c r="H566" s="79"/>
      <c r="BA566" s="5" t="str">
        <f t="shared" si="8"/>
        <v>8974</v>
      </c>
      <c r="BB566" s="5">
        <f>IF(OR($E566="",$G566&lt;&gt;"Ativo"),"",IF(COUNTIFS($E$4:$E566,$E566,$A$4:$A566,$A566,$G$4:$G566,"Ativo")=1,1,0))</f>
        <v>0</v>
      </c>
      <c r="BC566">
        <f>IF(OR($A566="",$G566&lt;&gt;"Ativo"),"",IF(COUNTIFS($A$4:$A566,$A566,$G$4:$G566,"Ativo")=1,1,0))</f>
        <v>0</v>
      </c>
    </row>
    <row r="567" spans="1:55" x14ac:dyDescent="0.3">
      <c r="A567" s="74">
        <v>1</v>
      </c>
      <c r="B567" s="39">
        <v>46027</v>
      </c>
      <c r="C567" s="74">
        <v>2</v>
      </c>
      <c r="D567" s="41" t="s">
        <v>422</v>
      </c>
      <c r="E567" s="25" t="s">
        <v>127</v>
      </c>
      <c r="F567" s="42">
        <v>26</v>
      </c>
      <c r="G567" s="75" t="s">
        <v>305</v>
      </c>
      <c r="H567" s="79"/>
      <c r="BA567" s="5" t="str">
        <f t="shared" si="8"/>
        <v>8974</v>
      </c>
      <c r="BB567" s="5">
        <f>IF(OR($E567="",$G567&lt;&gt;"Ativo"),"",IF(COUNTIFS($E$4:$E567,$E567,$A$4:$A567,$A567,$G$4:$G567,"Ativo")=1,1,0))</f>
        <v>0</v>
      </c>
      <c r="BC567">
        <f>IF(OR($A567="",$G567&lt;&gt;"Ativo"),"",IF(COUNTIFS($A$4:$A567,$A567,$G$4:$G567,"Ativo")=1,1,0))</f>
        <v>0</v>
      </c>
    </row>
    <row r="568" spans="1:55" x14ac:dyDescent="0.3">
      <c r="A568" s="74">
        <v>1</v>
      </c>
      <c r="B568" s="39">
        <v>46027</v>
      </c>
      <c r="C568" s="74">
        <v>2</v>
      </c>
      <c r="D568" s="41" t="s">
        <v>422</v>
      </c>
      <c r="E568" s="25" t="s">
        <v>124</v>
      </c>
      <c r="F568" s="42">
        <v>6.26</v>
      </c>
      <c r="G568" s="75" t="s">
        <v>305</v>
      </c>
      <c r="H568" s="79"/>
      <c r="BA568" s="5" t="str">
        <f t="shared" si="8"/>
        <v>8974</v>
      </c>
      <c r="BB568" s="5">
        <f>IF(OR($E568="",$G568&lt;&gt;"Ativo"),"",IF(COUNTIFS($E$4:$E568,$E568,$A$4:$A568,$A568,$G$4:$G568,"Ativo")=1,1,0))</f>
        <v>0</v>
      </c>
      <c r="BC568">
        <f>IF(OR($A568="",$G568&lt;&gt;"Ativo"),"",IF(COUNTIFS($A$4:$A568,$A568,$G$4:$G568,"Ativo")=1,1,0))</f>
        <v>0</v>
      </c>
    </row>
    <row r="569" spans="1:55" x14ac:dyDescent="0.3">
      <c r="A569" s="74">
        <v>1</v>
      </c>
      <c r="B569" s="39">
        <v>46027</v>
      </c>
      <c r="C569" s="74">
        <v>2</v>
      </c>
      <c r="D569" s="41" t="s">
        <v>422</v>
      </c>
      <c r="E569" s="25" t="s">
        <v>356</v>
      </c>
      <c r="F569" s="42">
        <v>69</v>
      </c>
      <c r="G569" s="75" t="s">
        <v>305</v>
      </c>
      <c r="H569" s="79"/>
      <c r="BA569" s="5" t="str">
        <f t="shared" si="8"/>
        <v>8974</v>
      </c>
      <c r="BB569" s="5">
        <f>IF(OR($E569="",$G569&lt;&gt;"Ativo"),"",IF(COUNTIFS($E$4:$E569,$E569,$A$4:$A569,$A569,$G$4:$G569,"Ativo")=1,1,0))</f>
        <v>0</v>
      </c>
      <c r="BC569">
        <f>IF(OR($A569="",$G569&lt;&gt;"Ativo"),"",IF(COUNTIFS($A$4:$A569,$A569,$G$4:$G569,"Ativo")=1,1,0))</f>
        <v>0</v>
      </c>
    </row>
    <row r="570" spans="1:55" x14ac:dyDescent="0.3">
      <c r="A570" s="74">
        <v>1</v>
      </c>
      <c r="B570" s="39">
        <v>46027</v>
      </c>
      <c r="C570" s="74">
        <v>2</v>
      </c>
      <c r="D570" s="41" t="s">
        <v>422</v>
      </c>
      <c r="E570" s="25" t="s">
        <v>139</v>
      </c>
      <c r="F570" s="42">
        <v>7.29</v>
      </c>
      <c r="G570" s="75" t="s">
        <v>305</v>
      </c>
      <c r="H570" s="79"/>
      <c r="BA570" s="5" t="str">
        <f t="shared" si="8"/>
        <v>8974</v>
      </c>
      <c r="BB570" s="5">
        <f>IF(OR($E570="",$G570&lt;&gt;"Ativo"),"",IF(COUNTIFS($E$4:$E570,$E570,$A$4:$A570,$A570,$G$4:$G570,"Ativo")=1,1,0))</f>
        <v>0</v>
      </c>
      <c r="BC570">
        <f>IF(OR($A570="",$G570&lt;&gt;"Ativo"),"",IF(COUNTIFS($A$4:$A570,$A570,$G$4:$G570,"Ativo")=1,1,0))</f>
        <v>0</v>
      </c>
    </row>
    <row r="571" spans="1:55" x14ac:dyDescent="0.3">
      <c r="A571" s="74">
        <v>1</v>
      </c>
      <c r="B571" s="39">
        <v>46027</v>
      </c>
      <c r="C571" s="74">
        <v>2</v>
      </c>
      <c r="D571" s="41" t="s">
        <v>422</v>
      </c>
      <c r="E571" s="25" t="s">
        <v>118</v>
      </c>
      <c r="F571" s="42">
        <v>290</v>
      </c>
      <c r="G571" s="75" t="s">
        <v>305</v>
      </c>
      <c r="H571" s="79"/>
      <c r="BA571" s="5" t="str">
        <f t="shared" si="8"/>
        <v>8974</v>
      </c>
      <c r="BB571" s="5">
        <f>IF(OR($E571="",$G571&lt;&gt;"Ativo"),"",IF(COUNTIFS($E$4:$E571,$E571,$A$4:$A571,$A571,$G$4:$G571,"Ativo")=1,1,0))</f>
        <v>0</v>
      </c>
      <c r="BC571">
        <f>IF(OR($A571="",$G571&lt;&gt;"Ativo"),"",IF(COUNTIFS($A$4:$A571,$A571,$G$4:$G571,"Ativo")=1,1,0))</f>
        <v>0</v>
      </c>
    </row>
    <row r="572" spans="1:55" x14ac:dyDescent="0.3">
      <c r="A572" s="74">
        <v>1</v>
      </c>
      <c r="B572" s="39">
        <v>46027</v>
      </c>
      <c r="C572" s="74">
        <v>2</v>
      </c>
      <c r="D572" s="41" t="s">
        <v>422</v>
      </c>
      <c r="E572" s="25" t="s">
        <v>357</v>
      </c>
      <c r="F572" s="42">
        <v>10.1</v>
      </c>
      <c r="G572" s="75" t="s">
        <v>305</v>
      </c>
      <c r="H572" s="79"/>
      <c r="BA572" s="5" t="str">
        <f t="shared" si="8"/>
        <v>8974</v>
      </c>
      <c r="BB572" s="5">
        <f>IF(OR($E572="",$G572&lt;&gt;"Ativo"),"",IF(COUNTIFS($E$4:$E572,$E572,$A$4:$A572,$A572,$G$4:$G572,"Ativo")=1,1,0))</f>
        <v>0</v>
      </c>
      <c r="BC572">
        <f>IF(OR($A572="",$G572&lt;&gt;"Ativo"),"",IF(COUNTIFS($A$4:$A572,$A572,$G$4:$G572,"Ativo")=1,1,0))</f>
        <v>0</v>
      </c>
    </row>
    <row r="573" spans="1:55" x14ac:dyDescent="0.3">
      <c r="A573" s="74">
        <v>1</v>
      </c>
      <c r="B573" s="39">
        <v>46027</v>
      </c>
      <c r="C573" s="74">
        <v>2</v>
      </c>
      <c r="D573" s="41" t="s">
        <v>422</v>
      </c>
      <c r="E573" s="25" t="s">
        <v>359</v>
      </c>
      <c r="F573" s="42">
        <v>4.67</v>
      </c>
      <c r="G573" s="75" t="s">
        <v>305</v>
      </c>
      <c r="H573" s="79"/>
      <c r="BA573" s="5" t="str">
        <f t="shared" si="8"/>
        <v>8974</v>
      </c>
      <c r="BB573" s="5">
        <f>IF(OR($E573="",$G573&lt;&gt;"Ativo"),"",IF(COUNTIFS($E$4:$E573,$E573,$A$4:$A573,$A573,$G$4:$G573,"Ativo")=1,1,0))</f>
        <v>0</v>
      </c>
      <c r="BC573">
        <f>IF(OR($A573="",$G573&lt;&gt;"Ativo"),"",IF(COUNTIFS($A$4:$A573,$A573,$G$4:$G573,"Ativo")=1,1,0))</f>
        <v>0</v>
      </c>
    </row>
    <row r="574" spans="1:55" x14ac:dyDescent="0.3">
      <c r="A574" s="74">
        <v>1</v>
      </c>
      <c r="B574" s="39">
        <v>46027</v>
      </c>
      <c r="C574" s="74">
        <v>2</v>
      </c>
      <c r="D574" s="41" t="s">
        <v>422</v>
      </c>
      <c r="E574" s="25" t="s">
        <v>135</v>
      </c>
      <c r="F574" s="42">
        <v>4.5999999999999996</v>
      </c>
      <c r="G574" s="75" t="s">
        <v>305</v>
      </c>
      <c r="H574" s="79"/>
      <c r="BA574" s="5" t="str">
        <f t="shared" si="8"/>
        <v>8974</v>
      </c>
      <c r="BB574" s="5">
        <f>IF(OR($E574="",$G574&lt;&gt;"Ativo"),"",IF(COUNTIFS($E$4:$E574,$E574,$A$4:$A574,$A574,$G$4:$G574,"Ativo")=1,1,0))</f>
        <v>0</v>
      </c>
      <c r="BC574">
        <f>IF(OR($A574="",$G574&lt;&gt;"Ativo"),"",IF(COUNTIFS($A$4:$A574,$A574,$G$4:$G574,"Ativo")=1,1,0))</f>
        <v>0</v>
      </c>
    </row>
    <row r="575" spans="1:55" x14ac:dyDescent="0.3">
      <c r="A575" s="74">
        <v>1</v>
      </c>
      <c r="B575" s="39">
        <v>46027</v>
      </c>
      <c r="C575" s="74">
        <v>2</v>
      </c>
      <c r="D575" s="41" t="s">
        <v>422</v>
      </c>
      <c r="E575" s="25" t="s">
        <v>128</v>
      </c>
      <c r="F575" s="42">
        <v>82</v>
      </c>
      <c r="G575" s="75" t="s">
        <v>305</v>
      </c>
      <c r="H575" s="79"/>
      <c r="BA575" s="5" t="str">
        <f t="shared" si="8"/>
        <v>8974</v>
      </c>
      <c r="BB575" s="5">
        <f>IF(OR($E575="",$G575&lt;&gt;"Ativo"),"",IF(COUNTIFS($E$4:$E575,$E575,$A$4:$A575,$A575,$G$4:$G575,"Ativo")=1,1,0))</f>
        <v>0</v>
      </c>
      <c r="BC575">
        <f>IF(OR($A575="",$G575&lt;&gt;"Ativo"),"",IF(COUNTIFS($A$4:$A575,$A575,$G$4:$G575,"Ativo")=1,1,0))</f>
        <v>0</v>
      </c>
    </row>
    <row r="576" spans="1:55" x14ac:dyDescent="0.3">
      <c r="A576" s="74">
        <v>1</v>
      </c>
      <c r="B576" s="39">
        <v>46027</v>
      </c>
      <c r="C576" s="74">
        <v>2</v>
      </c>
      <c r="D576" s="41" t="s">
        <v>422</v>
      </c>
      <c r="E576" s="25" t="s">
        <v>122</v>
      </c>
      <c r="F576" s="42">
        <v>100</v>
      </c>
      <c r="G576" s="75" t="s">
        <v>305</v>
      </c>
      <c r="H576" s="79"/>
      <c r="BA576" s="5" t="str">
        <f t="shared" si="8"/>
        <v>8974</v>
      </c>
      <c r="BB576" s="5">
        <f>IF(OR($E576="",$G576&lt;&gt;"Ativo"),"",IF(COUNTIFS($E$4:$E576,$E576,$A$4:$A576,$A576,$G$4:$G576,"Ativo")=1,1,0))</f>
        <v>0</v>
      </c>
      <c r="BC576">
        <f>IF(OR($A576="",$G576&lt;&gt;"Ativo"),"",IF(COUNTIFS($A$4:$A576,$A576,$G$4:$G576,"Ativo")=1,1,0))</f>
        <v>0</v>
      </c>
    </row>
    <row r="577" spans="1:55" x14ac:dyDescent="0.3">
      <c r="A577" s="74">
        <v>1</v>
      </c>
      <c r="B577" s="39">
        <v>46027</v>
      </c>
      <c r="C577" s="74">
        <v>2</v>
      </c>
      <c r="D577" s="41" t="s">
        <v>422</v>
      </c>
      <c r="E577" s="25" t="s">
        <v>144</v>
      </c>
      <c r="F577" s="42">
        <v>470</v>
      </c>
      <c r="G577" s="75" t="s">
        <v>305</v>
      </c>
      <c r="H577" s="79"/>
      <c r="BA577" s="5" t="str">
        <f t="shared" si="8"/>
        <v>8974</v>
      </c>
      <c r="BB577" s="5">
        <f>IF(OR($E577="",$G577&lt;&gt;"Ativo"),"",IF(COUNTIFS($E$4:$E577,$E577,$A$4:$A577,$A577,$G$4:$G577,"Ativo")=1,1,0))</f>
        <v>0</v>
      </c>
      <c r="BC577">
        <f>IF(OR($A577="",$G577&lt;&gt;"Ativo"),"",IF(COUNTIFS($A$4:$A577,$A577,$G$4:$G577,"Ativo")=1,1,0))</f>
        <v>0</v>
      </c>
    </row>
    <row r="578" spans="1:55" x14ac:dyDescent="0.3">
      <c r="A578" s="74">
        <v>1</v>
      </c>
      <c r="B578" s="39">
        <v>46027</v>
      </c>
      <c r="C578" s="74">
        <v>2</v>
      </c>
      <c r="D578" s="41" t="s">
        <v>422</v>
      </c>
      <c r="E578" s="25" t="s">
        <v>360</v>
      </c>
      <c r="F578" s="42">
        <v>419</v>
      </c>
      <c r="G578" s="75" t="s">
        <v>305</v>
      </c>
      <c r="H578" s="79"/>
      <c r="BA578" s="5" t="str">
        <f t="shared" si="8"/>
        <v>8974</v>
      </c>
      <c r="BB578" s="5">
        <f>IF(OR($E578="",$G578&lt;&gt;"Ativo"),"",IF(COUNTIFS($E$4:$E578,$E578,$A$4:$A578,$A578,$G$4:$G578,"Ativo")=1,1,0))</f>
        <v>0</v>
      </c>
      <c r="BC578">
        <f>IF(OR($A578="",$G578&lt;&gt;"Ativo"),"",IF(COUNTIFS($A$4:$A578,$A578,$G$4:$G578,"Ativo")=1,1,0))</f>
        <v>0</v>
      </c>
    </row>
    <row r="579" spans="1:55" x14ac:dyDescent="0.3">
      <c r="A579" s="74">
        <v>1</v>
      </c>
      <c r="B579" s="39">
        <v>46027</v>
      </c>
      <c r="C579" s="74">
        <v>2</v>
      </c>
      <c r="D579" s="41" t="s">
        <v>422</v>
      </c>
      <c r="E579" s="25" t="s">
        <v>132</v>
      </c>
      <c r="F579" s="42">
        <v>434</v>
      </c>
      <c r="G579" s="75" t="s">
        <v>305</v>
      </c>
      <c r="H579" s="79"/>
      <c r="BA579" s="5" t="str">
        <f t="shared" si="8"/>
        <v>8974</v>
      </c>
      <c r="BB579" s="5">
        <f>IF(OR($E579="",$G579&lt;&gt;"Ativo"),"",IF(COUNTIFS($E$4:$E579,$E579,$A$4:$A579,$A579,$G$4:$G579,"Ativo")=1,1,0))</f>
        <v>0</v>
      </c>
      <c r="BC579">
        <f>IF(OR($A579="",$G579&lt;&gt;"Ativo"),"",IF(COUNTIFS($A$4:$A579,$A579,$G$4:$G579,"Ativo")=1,1,0))</f>
        <v>0</v>
      </c>
    </row>
    <row r="580" spans="1:55" x14ac:dyDescent="0.3">
      <c r="A580" s="74">
        <v>1</v>
      </c>
      <c r="B580" s="39">
        <v>46027</v>
      </c>
      <c r="C580" s="74">
        <v>2</v>
      </c>
      <c r="D580" s="41" t="s">
        <v>422</v>
      </c>
      <c r="E580" s="25" t="s">
        <v>133</v>
      </c>
      <c r="F580" s="42">
        <v>154</v>
      </c>
      <c r="G580" s="75" t="s">
        <v>305</v>
      </c>
      <c r="H580" s="79"/>
      <c r="BA580" s="5" t="str">
        <f t="shared" ref="BA580:BA643" si="9">IF($D580="","",MID($D580,4,LEN($D580)-5))</f>
        <v>8974</v>
      </c>
      <c r="BB580" s="5">
        <f>IF(OR($E580="",$G580&lt;&gt;"Ativo"),"",IF(COUNTIFS($E$4:$E580,$E580,$A$4:$A580,$A580,$G$4:$G580,"Ativo")=1,1,0))</f>
        <v>0</v>
      </c>
      <c r="BC580">
        <f>IF(OR($A580="",$G580&lt;&gt;"Ativo"),"",IF(COUNTIFS($A$4:$A580,$A580,$G$4:$G580,"Ativo")=1,1,0))</f>
        <v>0</v>
      </c>
    </row>
    <row r="581" spans="1:55" x14ac:dyDescent="0.3">
      <c r="A581" s="74">
        <v>1</v>
      </c>
      <c r="B581" s="39">
        <v>46027</v>
      </c>
      <c r="C581" s="74">
        <v>2</v>
      </c>
      <c r="D581" s="41" t="s">
        <v>422</v>
      </c>
      <c r="E581" s="25" t="s">
        <v>361</v>
      </c>
      <c r="F581" s="42">
        <v>380</v>
      </c>
      <c r="G581" s="75" t="s">
        <v>305</v>
      </c>
      <c r="H581" s="79"/>
      <c r="BA581" s="5" t="str">
        <f t="shared" si="9"/>
        <v>8974</v>
      </c>
      <c r="BB581" s="5">
        <f>IF(OR($E581="",$G581&lt;&gt;"Ativo"),"",IF(COUNTIFS($E$4:$E581,$E581,$A$4:$A581,$A581,$G$4:$G581,"Ativo")=1,1,0))</f>
        <v>0</v>
      </c>
      <c r="BC581">
        <f>IF(OR($A581="",$G581&lt;&gt;"Ativo"),"",IF(COUNTIFS($A$4:$A581,$A581,$G$4:$G581,"Ativo")=1,1,0))</f>
        <v>0</v>
      </c>
    </row>
    <row r="582" spans="1:55" x14ac:dyDescent="0.3">
      <c r="A582" s="74">
        <v>1</v>
      </c>
      <c r="B582" s="39">
        <v>46027</v>
      </c>
      <c r="C582" s="74">
        <v>2</v>
      </c>
      <c r="D582" s="41" t="s">
        <v>422</v>
      </c>
      <c r="E582" s="25" t="s">
        <v>362</v>
      </c>
      <c r="F582" s="42">
        <v>86</v>
      </c>
      <c r="G582" s="75" t="s">
        <v>305</v>
      </c>
      <c r="H582" s="79"/>
      <c r="BA582" s="5" t="str">
        <f t="shared" si="9"/>
        <v>8974</v>
      </c>
      <c r="BB582" s="5">
        <f>IF(OR($E582="",$G582&lt;&gt;"Ativo"),"",IF(COUNTIFS($E$4:$E582,$E582,$A$4:$A582,$A582,$G$4:$G582,"Ativo")=1,1,0))</f>
        <v>0</v>
      </c>
      <c r="BC582">
        <f>IF(OR($A582="",$G582&lt;&gt;"Ativo"),"",IF(COUNTIFS($A$4:$A582,$A582,$G$4:$G582,"Ativo")=1,1,0))</f>
        <v>0</v>
      </c>
    </row>
    <row r="583" spans="1:55" x14ac:dyDescent="0.3">
      <c r="A583" s="74">
        <v>1</v>
      </c>
      <c r="B583" s="39">
        <v>46027</v>
      </c>
      <c r="C583" s="74">
        <v>2</v>
      </c>
      <c r="D583" s="41" t="s">
        <v>422</v>
      </c>
      <c r="E583" s="25" t="s">
        <v>129</v>
      </c>
      <c r="F583" s="42">
        <v>213</v>
      </c>
      <c r="G583" s="75" t="s">
        <v>305</v>
      </c>
      <c r="H583" s="79"/>
      <c r="BA583" s="5" t="str">
        <f t="shared" si="9"/>
        <v>8974</v>
      </c>
      <c r="BB583" s="5">
        <f>IF(OR($E583="",$G583&lt;&gt;"Ativo"),"",IF(COUNTIFS($E$4:$E583,$E583,$A$4:$A583,$A583,$G$4:$G583,"Ativo")=1,1,0))</f>
        <v>0</v>
      </c>
      <c r="BC583">
        <f>IF(OR($A583="",$G583&lt;&gt;"Ativo"),"",IF(COUNTIFS($A$4:$A583,$A583,$G$4:$G583,"Ativo")=1,1,0))</f>
        <v>0</v>
      </c>
    </row>
    <row r="584" spans="1:55" x14ac:dyDescent="0.3">
      <c r="A584" s="74">
        <v>1</v>
      </c>
      <c r="B584" s="39">
        <v>46027</v>
      </c>
      <c r="C584" s="74">
        <v>2</v>
      </c>
      <c r="D584" s="41" t="s">
        <v>422</v>
      </c>
      <c r="E584" s="25" t="s">
        <v>131</v>
      </c>
      <c r="F584" s="42">
        <v>108</v>
      </c>
      <c r="G584" s="75" t="s">
        <v>305</v>
      </c>
      <c r="H584" s="79"/>
      <c r="BA584" s="5" t="str">
        <f t="shared" si="9"/>
        <v>8974</v>
      </c>
      <c r="BB584" s="5">
        <f>IF(OR($E584="",$G584&lt;&gt;"Ativo"),"",IF(COUNTIFS($E$4:$E584,$E584,$A$4:$A584,$A584,$G$4:$G584,"Ativo")=1,1,0))</f>
        <v>0</v>
      </c>
      <c r="BC584">
        <f>IF(OR($A584="",$G584&lt;&gt;"Ativo"),"",IF(COUNTIFS($A$4:$A584,$A584,$G$4:$G584,"Ativo")=1,1,0))</f>
        <v>0</v>
      </c>
    </row>
    <row r="585" spans="1:55" x14ac:dyDescent="0.3">
      <c r="A585" s="74">
        <v>1</v>
      </c>
      <c r="B585" s="39">
        <v>46027</v>
      </c>
      <c r="C585" s="74">
        <v>2</v>
      </c>
      <c r="D585" s="41" t="s">
        <v>422</v>
      </c>
      <c r="E585" s="25" t="s">
        <v>363</v>
      </c>
      <c r="F585" s="42">
        <v>3.85</v>
      </c>
      <c r="G585" s="75" t="s">
        <v>305</v>
      </c>
      <c r="H585" s="79"/>
      <c r="BA585" s="5" t="str">
        <f t="shared" si="9"/>
        <v>8974</v>
      </c>
      <c r="BB585" s="5">
        <f>IF(OR($E585="",$G585&lt;&gt;"Ativo"),"",IF(COUNTIFS($E$4:$E585,$E585,$A$4:$A585,$A585,$G$4:$G585,"Ativo")=1,1,0))</f>
        <v>0</v>
      </c>
      <c r="BC585">
        <f>IF(OR($A585="",$G585&lt;&gt;"Ativo"),"",IF(COUNTIFS($A$4:$A585,$A585,$G$4:$G585,"Ativo")=1,1,0))</f>
        <v>0</v>
      </c>
    </row>
    <row r="586" spans="1:55" x14ac:dyDescent="0.3">
      <c r="A586" s="74">
        <v>1</v>
      </c>
      <c r="B586" s="39">
        <v>46027</v>
      </c>
      <c r="C586" s="74">
        <v>2</v>
      </c>
      <c r="D586" s="41" t="s">
        <v>422</v>
      </c>
      <c r="E586" s="25" t="s">
        <v>365</v>
      </c>
      <c r="F586" s="42">
        <v>17.2</v>
      </c>
      <c r="G586" s="75" t="s">
        <v>305</v>
      </c>
      <c r="H586" s="79"/>
      <c r="BA586" s="5" t="str">
        <f t="shared" si="9"/>
        <v>8974</v>
      </c>
      <c r="BB586" s="5">
        <f>IF(OR($E586="",$G586&lt;&gt;"Ativo"),"",IF(COUNTIFS($E$4:$E586,$E586,$A$4:$A586,$A586,$G$4:$G586,"Ativo")=1,1,0))</f>
        <v>0</v>
      </c>
      <c r="BC586">
        <f>IF(OR($A586="",$G586&lt;&gt;"Ativo"),"",IF(COUNTIFS($A$4:$A586,$A586,$G$4:$G586,"Ativo")=1,1,0))</f>
        <v>0</v>
      </c>
    </row>
    <row r="587" spans="1:55" x14ac:dyDescent="0.3">
      <c r="A587" s="74">
        <v>1</v>
      </c>
      <c r="B587" s="39">
        <v>46027</v>
      </c>
      <c r="C587" s="74">
        <v>2</v>
      </c>
      <c r="D587" s="41" t="s">
        <v>422</v>
      </c>
      <c r="E587" s="25" t="s">
        <v>140</v>
      </c>
      <c r="F587" s="42">
        <v>123</v>
      </c>
      <c r="G587" s="75" t="s">
        <v>305</v>
      </c>
      <c r="H587" s="79"/>
      <c r="BA587" s="5" t="str">
        <f t="shared" si="9"/>
        <v>8974</v>
      </c>
      <c r="BB587" s="5">
        <f>IF(OR($E587="",$G587&lt;&gt;"Ativo"),"",IF(COUNTIFS($E$4:$E587,$E587,$A$4:$A587,$A587,$G$4:$G587,"Ativo")=1,1,0))</f>
        <v>0</v>
      </c>
      <c r="BC587">
        <f>IF(OR($A587="",$G587&lt;&gt;"Ativo"),"",IF(COUNTIFS($A$4:$A587,$A587,$G$4:$G587,"Ativo")=1,1,0))</f>
        <v>0</v>
      </c>
    </row>
    <row r="588" spans="1:55" x14ac:dyDescent="0.3">
      <c r="A588" s="74">
        <v>1</v>
      </c>
      <c r="B588" s="39">
        <v>46027</v>
      </c>
      <c r="C588" s="74">
        <v>2</v>
      </c>
      <c r="D588" s="41" t="s">
        <v>422</v>
      </c>
      <c r="E588" s="25" t="s">
        <v>142</v>
      </c>
      <c r="F588" s="42">
        <v>6.2</v>
      </c>
      <c r="G588" s="75" t="s">
        <v>305</v>
      </c>
      <c r="H588" s="79"/>
      <c r="BA588" s="5" t="str">
        <f t="shared" si="9"/>
        <v>8974</v>
      </c>
      <c r="BB588" s="5">
        <f>IF(OR($E588="",$G588&lt;&gt;"Ativo"),"",IF(COUNTIFS($E$4:$E588,$E588,$A$4:$A588,$A588,$G$4:$G588,"Ativo")=1,1,0))</f>
        <v>0</v>
      </c>
      <c r="BC588">
        <f>IF(OR($A588="",$G588&lt;&gt;"Ativo"),"",IF(COUNTIFS($A$4:$A588,$A588,$G$4:$G588,"Ativo")=1,1,0))</f>
        <v>0</v>
      </c>
    </row>
    <row r="589" spans="1:55" x14ac:dyDescent="0.3">
      <c r="A589" s="74">
        <v>1</v>
      </c>
      <c r="B589" s="39">
        <v>46027</v>
      </c>
      <c r="C589" s="74">
        <v>2</v>
      </c>
      <c r="D589" s="41" t="s">
        <v>422</v>
      </c>
      <c r="E589" s="25" t="s">
        <v>143</v>
      </c>
      <c r="F589" s="42">
        <v>96</v>
      </c>
      <c r="G589" s="75" t="s">
        <v>305</v>
      </c>
      <c r="H589" s="79"/>
      <c r="BA589" s="5" t="str">
        <f t="shared" si="9"/>
        <v>8974</v>
      </c>
      <c r="BB589" s="5">
        <f>IF(OR($E589="",$G589&lt;&gt;"Ativo"),"",IF(COUNTIFS($E$4:$E589,$E589,$A$4:$A589,$A589,$G$4:$G589,"Ativo")=1,1,0))</f>
        <v>0</v>
      </c>
      <c r="BC589">
        <f>IF(OR($A589="",$G589&lt;&gt;"Ativo"),"",IF(COUNTIFS($A$4:$A589,$A589,$G$4:$G589,"Ativo")=1,1,0))</f>
        <v>0</v>
      </c>
    </row>
    <row r="590" spans="1:55" x14ac:dyDescent="0.3">
      <c r="A590" s="74">
        <v>2</v>
      </c>
      <c r="B590" s="39">
        <v>46028</v>
      </c>
      <c r="C590" s="74">
        <v>2</v>
      </c>
      <c r="D590" s="41" t="s">
        <v>422</v>
      </c>
      <c r="E590" s="25" t="s">
        <v>351</v>
      </c>
      <c r="F590" s="42">
        <v>1.31</v>
      </c>
      <c r="G590" s="75" t="s">
        <v>305</v>
      </c>
      <c r="H590" s="79"/>
      <c r="BA590" s="5" t="str">
        <f t="shared" si="9"/>
        <v>8974</v>
      </c>
      <c r="BB590" s="5">
        <f>IF(OR($E590="",$G590&lt;&gt;"Ativo"),"",IF(COUNTIFS($E$4:$E590,$E590,$A$4:$A590,$A590,$G$4:$G590,"Ativo")=1,1,0))</f>
        <v>0</v>
      </c>
      <c r="BC590">
        <f>IF(OR($A590="",$G590&lt;&gt;"Ativo"),"",IF(COUNTIFS($A$4:$A590,$A590,$G$4:$G590,"Ativo")=1,1,0))</f>
        <v>0</v>
      </c>
    </row>
    <row r="591" spans="1:55" x14ac:dyDescent="0.3">
      <c r="A591" s="74">
        <v>2</v>
      </c>
      <c r="B591" s="39">
        <v>46028</v>
      </c>
      <c r="C591" s="74">
        <v>2</v>
      </c>
      <c r="D591" s="41" t="s">
        <v>422</v>
      </c>
      <c r="E591" s="25" t="s">
        <v>125</v>
      </c>
      <c r="F591" s="42">
        <v>9.9</v>
      </c>
      <c r="G591" s="75" t="s">
        <v>305</v>
      </c>
      <c r="H591" s="79"/>
      <c r="BA591" s="5" t="str">
        <f t="shared" si="9"/>
        <v>8974</v>
      </c>
      <c r="BB591" s="5">
        <f>IF(OR($E591="",$G591&lt;&gt;"Ativo"),"",IF(COUNTIFS($E$4:$E591,$E591,$A$4:$A591,$A591,$G$4:$G591,"Ativo")=1,1,0))</f>
        <v>0</v>
      </c>
      <c r="BC591">
        <f>IF(OR($A591="",$G591&lt;&gt;"Ativo"),"",IF(COUNTIFS($A$4:$A591,$A591,$G$4:$G591,"Ativo")=1,1,0))</f>
        <v>0</v>
      </c>
    </row>
    <row r="592" spans="1:55" x14ac:dyDescent="0.3">
      <c r="A592" s="74">
        <v>2</v>
      </c>
      <c r="B592" s="39">
        <v>46028</v>
      </c>
      <c r="C592" s="74">
        <v>2</v>
      </c>
      <c r="D592" s="41" t="s">
        <v>422</v>
      </c>
      <c r="E592" s="25" t="s">
        <v>137</v>
      </c>
      <c r="F592" s="42">
        <v>2.4220000000000002</v>
      </c>
      <c r="G592" s="75" t="s">
        <v>305</v>
      </c>
      <c r="H592" s="79"/>
      <c r="BA592" s="5" t="str">
        <f t="shared" si="9"/>
        <v>8974</v>
      </c>
      <c r="BB592" s="5">
        <f>IF(OR($E592="",$G592&lt;&gt;"Ativo"),"",IF(COUNTIFS($E$4:$E592,$E592,$A$4:$A592,$A592,$G$4:$G592,"Ativo")=1,1,0))</f>
        <v>0</v>
      </c>
      <c r="BC592">
        <f>IF(OR($A592="",$G592&lt;&gt;"Ativo"),"",IF(COUNTIFS($A$4:$A592,$A592,$G$4:$G592,"Ativo")=1,1,0))</f>
        <v>0</v>
      </c>
    </row>
    <row r="593" spans="1:55" x14ac:dyDescent="0.3">
      <c r="A593" s="74">
        <v>2</v>
      </c>
      <c r="B593" s="39">
        <v>46028</v>
      </c>
      <c r="C593" s="74">
        <v>2</v>
      </c>
      <c r="D593" s="41" t="s">
        <v>422</v>
      </c>
      <c r="E593" s="25" t="s">
        <v>353</v>
      </c>
      <c r="F593" s="42">
        <v>1.1319999999999999</v>
      </c>
      <c r="G593" s="75" t="s">
        <v>305</v>
      </c>
      <c r="H593" s="79"/>
      <c r="BA593" s="5" t="str">
        <f t="shared" si="9"/>
        <v>8974</v>
      </c>
      <c r="BB593" s="5">
        <f>IF(OR($E593="",$G593&lt;&gt;"Ativo"),"",IF(COUNTIFS($E$4:$E593,$E593,$A$4:$A593,$A593,$G$4:$G593,"Ativo")=1,1,0))</f>
        <v>0</v>
      </c>
      <c r="BC593">
        <f>IF(OR($A593="",$G593&lt;&gt;"Ativo"),"",IF(COUNTIFS($A$4:$A593,$A593,$G$4:$G593,"Ativo")=1,1,0))</f>
        <v>0</v>
      </c>
    </row>
    <row r="594" spans="1:55" x14ac:dyDescent="0.3">
      <c r="A594" s="74">
        <v>2</v>
      </c>
      <c r="B594" s="39">
        <v>46028</v>
      </c>
      <c r="C594" s="74">
        <v>2</v>
      </c>
      <c r="D594" s="41" t="s">
        <v>422</v>
      </c>
      <c r="E594" s="25" t="s">
        <v>134</v>
      </c>
      <c r="F594" s="42">
        <v>4.7190000000000003</v>
      </c>
      <c r="G594" s="75" t="s">
        <v>305</v>
      </c>
      <c r="H594" s="79"/>
      <c r="BA594" s="5" t="str">
        <f t="shared" si="9"/>
        <v>8974</v>
      </c>
      <c r="BB594" s="5">
        <f>IF(OR($E594="",$G594&lt;&gt;"Ativo"),"",IF(COUNTIFS($E$4:$E594,$E594,$A$4:$A594,$A594,$G$4:$G594,"Ativo")=1,1,0))</f>
        <v>0</v>
      </c>
      <c r="BC594">
        <f>IF(OR($A594="",$G594&lt;&gt;"Ativo"),"",IF(COUNTIFS($A$4:$A594,$A594,$G$4:$G594,"Ativo")=1,1,0))</f>
        <v>0</v>
      </c>
    </row>
    <row r="595" spans="1:55" x14ac:dyDescent="0.3">
      <c r="A595" s="74">
        <v>2</v>
      </c>
      <c r="B595" s="39">
        <v>46028</v>
      </c>
      <c r="C595" s="74">
        <v>2</v>
      </c>
      <c r="D595" s="41" t="s">
        <v>422</v>
      </c>
      <c r="E595" s="25" t="s">
        <v>138</v>
      </c>
      <c r="F595" s="42">
        <v>12.6</v>
      </c>
      <c r="G595" s="75" t="s">
        <v>305</v>
      </c>
      <c r="H595" s="79"/>
      <c r="BA595" s="5" t="str">
        <f t="shared" si="9"/>
        <v>8974</v>
      </c>
      <c r="BB595" s="5">
        <f>IF(OR($E595="",$G595&lt;&gt;"Ativo"),"",IF(COUNTIFS($E$4:$E595,$E595,$A$4:$A595,$A595,$G$4:$G595,"Ativo")=1,1,0))</f>
        <v>0</v>
      </c>
      <c r="BC595">
        <f>IF(OR($A595="",$G595&lt;&gt;"Ativo"),"",IF(COUNTIFS($A$4:$A595,$A595,$G$4:$G595,"Ativo")=1,1,0))</f>
        <v>0</v>
      </c>
    </row>
    <row r="596" spans="1:55" x14ac:dyDescent="0.3">
      <c r="A596" s="74">
        <v>2</v>
      </c>
      <c r="B596" s="39">
        <v>46028</v>
      </c>
      <c r="C596" s="74">
        <v>2</v>
      </c>
      <c r="D596" s="41" t="s">
        <v>422</v>
      </c>
      <c r="E596" s="25" t="s">
        <v>354</v>
      </c>
      <c r="F596" s="42">
        <v>195</v>
      </c>
      <c r="G596" s="75" t="s">
        <v>305</v>
      </c>
      <c r="H596" s="79"/>
      <c r="BA596" s="5" t="str">
        <f t="shared" si="9"/>
        <v>8974</v>
      </c>
      <c r="BB596" s="5">
        <f>IF(OR($E596="",$G596&lt;&gt;"Ativo"),"",IF(COUNTIFS($E$4:$E596,$E596,$A$4:$A596,$A596,$G$4:$G596,"Ativo")=1,1,0))</f>
        <v>0</v>
      </c>
      <c r="BC596">
        <f>IF(OR($A596="",$G596&lt;&gt;"Ativo"),"",IF(COUNTIFS($A$4:$A596,$A596,$G$4:$G596,"Ativo")=1,1,0))</f>
        <v>0</v>
      </c>
    </row>
    <row r="597" spans="1:55" x14ac:dyDescent="0.3">
      <c r="A597" s="74">
        <v>2</v>
      </c>
      <c r="B597" s="39">
        <v>46028</v>
      </c>
      <c r="C597" s="74">
        <v>2</v>
      </c>
      <c r="D597" s="41" t="s">
        <v>422</v>
      </c>
      <c r="E597" s="25" t="s">
        <v>126</v>
      </c>
      <c r="F597" s="42">
        <v>84</v>
      </c>
      <c r="G597" s="75" t="s">
        <v>305</v>
      </c>
      <c r="H597" s="79"/>
      <c r="BA597" s="5" t="str">
        <f t="shared" si="9"/>
        <v>8974</v>
      </c>
      <c r="BB597" s="5">
        <f>IF(OR($E597="",$G597&lt;&gt;"Ativo"),"",IF(COUNTIFS($E$4:$E597,$E597,$A$4:$A597,$A597,$G$4:$G597,"Ativo")=1,1,0))</f>
        <v>0</v>
      </c>
      <c r="BC597">
        <f>IF(OR($A597="",$G597&lt;&gt;"Ativo"),"",IF(COUNTIFS($A$4:$A597,$A597,$G$4:$G597,"Ativo")=1,1,0))</f>
        <v>0</v>
      </c>
    </row>
    <row r="598" spans="1:55" x14ac:dyDescent="0.3">
      <c r="A598" s="74">
        <v>2</v>
      </c>
      <c r="B598" s="39">
        <v>46028</v>
      </c>
      <c r="C598" s="74">
        <v>2</v>
      </c>
      <c r="D598" s="41" t="s">
        <v>422</v>
      </c>
      <c r="E598" s="25" t="s">
        <v>127</v>
      </c>
      <c r="F598" s="42">
        <v>26</v>
      </c>
      <c r="G598" s="75" t="s">
        <v>305</v>
      </c>
      <c r="H598" s="79"/>
      <c r="BA598" s="5" t="str">
        <f t="shared" si="9"/>
        <v>8974</v>
      </c>
      <c r="BB598" s="5">
        <f>IF(OR($E598="",$G598&lt;&gt;"Ativo"),"",IF(COUNTIFS($E$4:$E598,$E598,$A$4:$A598,$A598,$G$4:$G598,"Ativo")=1,1,0))</f>
        <v>0</v>
      </c>
      <c r="BC598">
        <f>IF(OR($A598="",$G598&lt;&gt;"Ativo"),"",IF(COUNTIFS($A$4:$A598,$A598,$G$4:$G598,"Ativo")=1,1,0))</f>
        <v>0</v>
      </c>
    </row>
    <row r="599" spans="1:55" x14ac:dyDescent="0.3">
      <c r="A599" s="74">
        <v>2</v>
      </c>
      <c r="B599" s="39">
        <v>46028</v>
      </c>
      <c r="C599" s="74">
        <v>2</v>
      </c>
      <c r="D599" s="41" t="s">
        <v>422</v>
      </c>
      <c r="E599" s="25" t="s">
        <v>124</v>
      </c>
      <c r="F599" s="42">
        <v>6.28</v>
      </c>
      <c r="G599" s="75" t="s">
        <v>305</v>
      </c>
      <c r="H599" s="79"/>
      <c r="BA599" s="5" t="str">
        <f t="shared" si="9"/>
        <v>8974</v>
      </c>
      <c r="BB599" s="5">
        <f>IF(OR($E599="",$G599&lt;&gt;"Ativo"),"",IF(COUNTIFS($E$4:$E599,$E599,$A$4:$A599,$A599,$G$4:$G599,"Ativo")=1,1,0))</f>
        <v>0</v>
      </c>
      <c r="BC599">
        <f>IF(OR($A599="",$G599&lt;&gt;"Ativo"),"",IF(COUNTIFS($A$4:$A599,$A599,$G$4:$G599,"Ativo")=1,1,0))</f>
        <v>0</v>
      </c>
    </row>
    <row r="600" spans="1:55" x14ac:dyDescent="0.3">
      <c r="A600" s="74">
        <v>2</v>
      </c>
      <c r="B600" s="39">
        <v>46028</v>
      </c>
      <c r="C600" s="74">
        <v>2</v>
      </c>
      <c r="D600" s="41" t="s">
        <v>422</v>
      </c>
      <c r="E600" s="25" t="s">
        <v>356</v>
      </c>
      <c r="F600" s="42">
        <v>68</v>
      </c>
      <c r="G600" s="75" t="s">
        <v>305</v>
      </c>
      <c r="H600" s="79"/>
      <c r="BA600" s="5" t="str">
        <f t="shared" si="9"/>
        <v>8974</v>
      </c>
      <c r="BB600" s="5">
        <f>IF(OR($E600="",$G600&lt;&gt;"Ativo"),"",IF(COUNTIFS($E$4:$E600,$E600,$A$4:$A600,$A600,$G$4:$G600,"Ativo")=1,1,0))</f>
        <v>0</v>
      </c>
      <c r="BC600">
        <f>IF(OR($A600="",$G600&lt;&gt;"Ativo"),"",IF(COUNTIFS($A$4:$A600,$A600,$G$4:$G600,"Ativo")=1,1,0))</f>
        <v>0</v>
      </c>
    </row>
    <row r="601" spans="1:55" x14ac:dyDescent="0.3">
      <c r="A601" s="74">
        <v>2</v>
      </c>
      <c r="B601" s="39">
        <v>46028</v>
      </c>
      <c r="C601" s="74">
        <v>2</v>
      </c>
      <c r="D601" s="41" t="s">
        <v>422</v>
      </c>
      <c r="E601" s="25" t="s">
        <v>139</v>
      </c>
      <c r="F601" s="42">
        <v>7.32</v>
      </c>
      <c r="G601" s="75" t="s">
        <v>305</v>
      </c>
      <c r="H601" s="79"/>
      <c r="BA601" s="5" t="str">
        <f t="shared" si="9"/>
        <v>8974</v>
      </c>
      <c r="BB601" s="5">
        <f>IF(OR($E601="",$G601&lt;&gt;"Ativo"),"",IF(COUNTIFS($E$4:$E601,$E601,$A$4:$A601,$A601,$G$4:$G601,"Ativo")=1,1,0))</f>
        <v>0</v>
      </c>
      <c r="BC601">
        <f>IF(OR($A601="",$G601&lt;&gt;"Ativo"),"",IF(COUNTIFS($A$4:$A601,$A601,$G$4:$G601,"Ativo")=1,1,0))</f>
        <v>0</v>
      </c>
    </row>
    <row r="602" spans="1:55" x14ac:dyDescent="0.3">
      <c r="A602" s="74">
        <v>2</v>
      </c>
      <c r="B602" s="39">
        <v>46028</v>
      </c>
      <c r="C602" s="74">
        <v>2</v>
      </c>
      <c r="D602" s="41" t="s">
        <v>422</v>
      </c>
      <c r="E602" s="25" t="s">
        <v>118</v>
      </c>
      <c r="F602" s="42">
        <v>287</v>
      </c>
      <c r="G602" s="75" t="s">
        <v>305</v>
      </c>
      <c r="H602" s="79"/>
      <c r="BA602" s="5" t="str">
        <f t="shared" si="9"/>
        <v>8974</v>
      </c>
      <c r="BB602" s="5">
        <f>IF(OR($E602="",$G602&lt;&gt;"Ativo"),"",IF(COUNTIFS($E$4:$E602,$E602,$A$4:$A602,$A602,$G$4:$G602,"Ativo")=1,1,0))</f>
        <v>0</v>
      </c>
      <c r="BC602">
        <f>IF(OR($A602="",$G602&lt;&gt;"Ativo"),"",IF(COUNTIFS($A$4:$A602,$A602,$G$4:$G602,"Ativo")=1,1,0))</f>
        <v>0</v>
      </c>
    </row>
    <row r="603" spans="1:55" x14ac:dyDescent="0.3">
      <c r="A603" s="74">
        <v>2</v>
      </c>
      <c r="B603" s="39">
        <v>46028</v>
      </c>
      <c r="C603" s="74">
        <v>2</v>
      </c>
      <c r="D603" s="41" t="s">
        <v>422</v>
      </c>
      <c r="E603" s="25" t="s">
        <v>357</v>
      </c>
      <c r="F603" s="42">
        <v>9.84</v>
      </c>
      <c r="G603" s="75" t="s">
        <v>305</v>
      </c>
      <c r="H603" s="79"/>
      <c r="BA603" s="5" t="str">
        <f t="shared" si="9"/>
        <v>8974</v>
      </c>
      <c r="BB603" s="5">
        <f>IF(OR($E603="",$G603&lt;&gt;"Ativo"),"",IF(COUNTIFS($E$4:$E603,$E603,$A$4:$A603,$A603,$G$4:$G603,"Ativo")=1,1,0))</f>
        <v>0</v>
      </c>
      <c r="BC603">
        <f>IF(OR($A603="",$G603&lt;&gt;"Ativo"),"",IF(COUNTIFS($A$4:$A603,$A603,$G$4:$G603,"Ativo")=1,1,0))</f>
        <v>0</v>
      </c>
    </row>
    <row r="604" spans="1:55" x14ac:dyDescent="0.3">
      <c r="A604" s="74">
        <v>2</v>
      </c>
      <c r="B604" s="39">
        <v>46028</v>
      </c>
      <c r="C604" s="74">
        <v>2</v>
      </c>
      <c r="D604" s="41" t="s">
        <v>422</v>
      </c>
      <c r="E604" s="25" t="s">
        <v>359</v>
      </c>
      <c r="F604" s="42">
        <v>4.8</v>
      </c>
      <c r="G604" s="75" t="s">
        <v>305</v>
      </c>
      <c r="H604" s="79"/>
      <c r="BA604" s="5" t="str">
        <f t="shared" si="9"/>
        <v>8974</v>
      </c>
      <c r="BB604" s="5">
        <f>IF(OR($E604="",$G604&lt;&gt;"Ativo"),"",IF(COUNTIFS($E$4:$E604,$E604,$A$4:$A604,$A604,$G$4:$G604,"Ativo")=1,1,0))</f>
        <v>0</v>
      </c>
      <c r="BC604">
        <f>IF(OR($A604="",$G604&lt;&gt;"Ativo"),"",IF(COUNTIFS($A$4:$A604,$A604,$G$4:$G604,"Ativo")=1,1,0))</f>
        <v>0</v>
      </c>
    </row>
    <row r="605" spans="1:55" x14ac:dyDescent="0.3">
      <c r="A605" s="74">
        <v>2</v>
      </c>
      <c r="B605" s="39">
        <v>46028</v>
      </c>
      <c r="C605" s="74">
        <v>2</v>
      </c>
      <c r="D605" s="41" t="s">
        <v>422</v>
      </c>
      <c r="E605" s="25" t="s">
        <v>135</v>
      </c>
      <c r="F605" s="42">
        <v>4.4000000000000004</v>
      </c>
      <c r="G605" s="75" t="s">
        <v>305</v>
      </c>
      <c r="H605" s="79"/>
      <c r="BA605" s="5" t="str">
        <f t="shared" si="9"/>
        <v>8974</v>
      </c>
      <c r="BB605" s="5">
        <f>IF(OR($E605="",$G605&lt;&gt;"Ativo"),"",IF(COUNTIFS($E$4:$E605,$E605,$A$4:$A605,$A605,$G$4:$G605,"Ativo")=1,1,0))</f>
        <v>0</v>
      </c>
      <c r="BC605">
        <f>IF(OR($A605="",$G605&lt;&gt;"Ativo"),"",IF(COUNTIFS($A$4:$A605,$A605,$G$4:$G605,"Ativo")=1,1,0))</f>
        <v>0</v>
      </c>
    </row>
    <row r="606" spans="1:55" x14ac:dyDescent="0.3">
      <c r="A606" s="74">
        <v>2</v>
      </c>
      <c r="B606" s="39">
        <v>46028</v>
      </c>
      <c r="C606" s="74">
        <v>2</v>
      </c>
      <c r="D606" s="41" t="s">
        <v>422</v>
      </c>
      <c r="E606" s="25" t="s">
        <v>128</v>
      </c>
      <c r="F606" s="42">
        <v>77</v>
      </c>
      <c r="G606" s="75" t="s">
        <v>305</v>
      </c>
      <c r="H606" s="79"/>
      <c r="BA606" s="5" t="str">
        <f t="shared" si="9"/>
        <v>8974</v>
      </c>
      <c r="BB606" s="5">
        <f>IF(OR($E606="",$G606&lt;&gt;"Ativo"),"",IF(COUNTIFS($E$4:$E606,$E606,$A$4:$A606,$A606,$G$4:$G606,"Ativo")=1,1,0))</f>
        <v>0</v>
      </c>
      <c r="BC606">
        <f>IF(OR($A606="",$G606&lt;&gt;"Ativo"),"",IF(COUNTIFS($A$4:$A606,$A606,$G$4:$G606,"Ativo")=1,1,0))</f>
        <v>0</v>
      </c>
    </row>
    <row r="607" spans="1:55" x14ac:dyDescent="0.3">
      <c r="A607" s="74">
        <v>2</v>
      </c>
      <c r="B607" s="39">
        <v>46028</v>
      </c>
      <c r="C607" s="74">
        <v>2</v>
      </c>
      <c r="D607" s="41" t="s">
        <v>422</v>
      </c>
      <c r="E607" s="25" t="s">
        <v>122</v>
      </c>
      <c r="F607" s="42">
        <v>94</v>
      </c>
      <c r="G607" s="75" t="s">
        <v>305</v>
      </c>
      <c r="H607" s="79"/>
      <c r="BA607" s="5" t="str">
        <f t="shared" si="9"/>
        <v>8974</v>
      </c>
      <c r="BB607" s="5">
        <f>IF(OR($E607="",$G607&lt;&gt;"Ativo"),"",IF(COUNTIFS($E$4:$E607,$E607,$A$4:$A607,$A607,$G$4:$G607,"Ativo")=1,1,0))</f>
        <v>0</v>
      </c>
      <c r="BC607">
        <f>IF(OR($A607="",$G607&lt;&gt;"Ativo"),"",IF(COUNTIFS($A$4:$A607,$A607,$G$4:$G607,"Ativo")=1,1,0))</f>
        <v>0</v>
      </c>
    </row>
    <row r="608" spans="1:55" x14ac:dyDescent="0.3">
      <c r="A608" s="74">
        <v>2</v>
      </c>
      <c r="B608" s="39">
        <v>46028</v>
      </c>
      <c r="C608" s="74">
        <v>2</v>
      </c>
      <c r="D608" s="41" t="s">
        <v>422</v>
      </c>
      <c r="E608" s="25" t="s">
        <v>144</v>
      </c>
      <c r="F608" s="42">
        <v>480</v>
      </c>
      <c r="G608" s="75" t="s">
        <v>305</v>
      </c>
      <c r="H608" s="79"/>
      <c r="BA608" s="5" t="str">
        <f t="shared" si="9"/>
        <v>8974</v>
      </c>
      <c r="BB608" s="5">
        <f>IF(OR($E608="",$G608&lt;&gt;"Ativo"),"",IF(COUNTIFS($E$4:$E608,$E608,$A$4:$A608,$A608,$G$4:$G608,"Ativo")=1,1,0))</f>
        <v>0</v>
      </c>
      <c r="BC608">
        <f>IF(OR($A608="",$G608&lt;&gt;"Ativo"),"",IF(COUNTIFS($A$4:$A608,$A608,$G$4:$G608,"Ativo")=1,1,0))</f>
        <v>0</v>
      </c>
    </row>
    <row r="609" spans="1:55" x14ac:dyDescent="0.3">
      <c r="A609" s="74">
        <v>2</v>
      </c>
      <c r="B609" s="39">
        <v>46028</v>
      </c>
      <c r="C609" s="74">
        <v>2</v>
      </c>
      <c r="D609" s="41" t="s">
        <v>422</v>
      </c>
      <c r="E609" s="25" t="s">
        <v>360</v>
      </c>
      <c r="F609" s="42">
        <v>434</v>
      </c>
      <c r="G609" s="75" t="s">
        <v>305</v>
      </c>
      <c r="H609" s="79"/>
      <c r="BA609" s="5" t="str">
        <f t="shared" si="9"/>
        <v>8974</v>
      </c>
      <c r="BB609" s="5">
        <f>IF(OR($E609="",$G609&lt;&gt;"Ativo"),"",IF(COUNTIFS($E$4:$E609,$E609,$A$4:$A609,$A609,$G$4:$G609,"Ativo")=1,1,0))</f>
        <v>0</v>
      </c>
      <c r="BC609">
        <f>IF(OR($A609="",$G609&lt;&gt;"Ativo"),"",IF(COUNTIFS($A$4:$A609,$A609,$G$4:$G609,"Ativo")=1,1,0))</f>
        <v>0</v>
      </c>
    </row>
    <row r="610" spans="1:55" x14ac:dyDescent="0.3">
      <c r="A610" s="74">
        <v>2</v>
      </c>
      <c r="B610" s="39">
        <v>46028</v>
      </c>
      <c r="C610" s="74">
        <v>2</v>
      </c>
      <c r="D610" s="41" t="s">
        <v>422</v>
      </c>
      <c r="E610" s="25" t="s">
        <v>132</v>
      </c>
      <c r="F610" s="42">
        <v>428</v>
      </c>
      <c r="G610" s="75" t="s">
        <v>305</v>
      </c>
      <c r="H610" s="79"/>
      <c r="BA610" s="5" t="str">
        <f t="shared" si="9"/>
        <v>8974</v>
      </c>
      <c r="BB610" s="5">
        <f>IF(OR($E610="",$G610&lt;&gt;"Ativo"),"",IF(COUNTIFS($E$4:$E610,$E610,$A$4:$A610,$A610,$G$4:$G610,"Ativo")=1,1,0))</f>
        <v>0</v>
      </c>
      <c r="BC610">
        <f>IF(OR($A610="",$G610&lt;&gt;"Ativo"),"",IF(COUNTIFS($A$4:$A610,$A610,$G$4:$G610,"Ativo")=1,1,0))</f>
        <v>0</v>
      </c>
    </row>
    <row r="611" spans="1:55" x14ac:dyDescent="0.3">
      <c r="A611" s="74">
        <v>2</v>
      </c>
      <c r="B611" s="39">
        <v>46028</v>
      </c>
      <c r="C611" s="74">
        <v>2</v>
      </c>
      <c r="D611" s="41" t="s">
        <v>422</v>
      </c>
      <c r="E611" s="25" t="s">
        <v>133</v>
      </c>
      <c r="F611" s="42">
        <v>152</v>
      </c>
      <c r="G611" s="75" t="s">
        <v>305</v>
      </c>
      <c r="H611" s="79"/>
      <c r="BA611" s="5" t="str">
        <f t="shared" si="9"/>
        <v>8974</v>
      </c>
      <c r="BB611" s="5">
        <f>IF(OR($E611="",$G611&lt;&gt;"Ativo"),"",IF(COUNTIFS($E$4:$E611,$E611,$A$4:$A611,$A611,$G$4:$G611,"Ativo")=1,1,0))</f>
        <v>0</v>
      </c>
      <c r="BC611">
        <f>IF(OR($A611="",$G611&lt;&gt;"Ativo"),"",IF(COUNTIFS($A$4:$A611,$A611,$G$4:$G611,"Ativo")=1,1,0))</f>
        <v>0</v>
      </c>
    </row>
    <row r="612" spans="1:55" x14ac:dyDescent="0.3">
      <c r="A612" s="74">
        <v>2</v>
      </c>
      <c r="B612" s="39">
        <v>46028</v>
      </c>
      <c r="C612" s="74">
        <v>2</v>
      </c>
      <c r="D612" s="41" t="s">
        <v>422</v>
      </c>
      <c r="E612" s="25" t="s">
        <v>361</v>
      </c>
      <c r="F612" s="42">
        <v>367</v>
      </c>
      <c r="G612" s="75" t="s">
        <v>305</v>
      </c>
      <c r="H612" s="79"/>
      <c r="BA612" s="5" t="str">
        <f t="shared" si="9"/>
        <v>8974</v>
      </c>
      <c r="BB612" s="5">
        <f>IF(OR($E612="",$G612&lt;&gt;"Ativo"),"",IF(COUNTIFS($E$4:$E612,$E612,$A$4:$A612,$A612,$G$4:$G612,"Ativo")=1,1,0))</f>
        <v>0</v>
      </c>
      <c r="BC612">
        <f>IF(OR($A612="",$G612&lt;&gt;"Ativo"),"",IF(COUNTIFS($A$4:$A612,$A612,$G$4:$G612,"Ativo")=1,1,0))</f>
        <v>0</v>
      </c>
    </row>
    <row r="613" spans="1:55" x14ac:dyDescent="0.3">
      <c r="A613" s="74">
        <v>2</v>
      </c>
      <c r="B613" s="39">
        <v>46028</v>
      </c>
      <c r="C613" s="74">
        <v>2</v>
      </c>
      <c r="D613" s="41" t="s">
        <v>422</v>
      </c>
      <c r="E613" s="25" t="s">
        <v>362</v>
      </c>
      <c r="F613" s="42">
        <v>85</v>
      </c>
      <c r="G613" s="75" t="s">
        <v>305</v>
      </c>
      <c r="H613" s="79"/>
      <c r="BA613" s="5" t="str">
        <f t="shared" si="9"/>
        <v>8974</v>
      </c>
      <c r="BB613" s="5">
        <f>IF(OR($E613="",$G613&lt;&gt;"Ativo"),"",IF(COUNTIFS($E$4:$E613,$E613,$A$4:$A613,$A613,$G$4:$G613,"Ativo")=1,1,0))</f>
        <v>0</v>
      </c>
      <c r="BC613">
        <f>IF(OR($A613="",$G613&lt;&gt;"Ativo"),"",IF(COUNTIFS($A$4:$A613,$A613,$G$4:$G613,"Ativo")=1,1,0))</f>
        <v>0</v>
      </c>
    </row>
    <row r="614" spans="1:55" x14ac:dyDescent="0.3">
      <c r="A614" s="74">
        <v>2</v>
      </c>
      <c r="B614" s="39">
        <v>46028</v>
      </c>
      <c r="C614" s="74">
        <v>2</v>
      </c>
      <c r="D614" s="41" t="s">
        <v>422</v>
      </c>
      <c r="E614" s="25" t="s">
        <v>129</v>
      </c>
      <c r="F614" s="42">
        <v>221</v>
      </c>
      <c r="G614" s="75" t="s">
        <v>305</v>
      </c>
      <c r="H614" s="79"/>
      <c r="BA614" s="5" t="str">
        <f t="shared" si="9"/>
        <v>8974</v>
      </c>
      <c r="BB614" s="5">
        <f>IF(OR($E614="",$G614&lt;&gt;"Ativo"),"",IF(COUNTIFS($E$4:$E614,$E614,$A$4:$A614,$A614,$G$4:$G614,"Ativo")=1,1,0))</f>
        <v>0</v>
      </c>
      <c r="BC614">
        <f>IF(OR($A614="",$G614&lt;&gt;"Ativo"),"",IF(COUNTIFS($A$4:$A614,$A614,$G$4:$G614,"Ativo")=1,1,0))</f>
        <v>0</v>
      </c>
    </row>
    <row r="615" spans="1:55" x14ac:dyDescent="0.3">
      <c r="A615" s="74">
        <v>2</v>
      </c>
      <c r="B615" s="39">
        <v>46028</v>
      </c>
      <c r="C615" s="74">
        <v>2</v>
      </c>
      <c r="D615" s="41" t="s">
        <v>422</v>
      </c>
      <c r="E615" s="25" t="s">
        <v>131</v>
      </c>
      <c r="F615" s="42">
        <v>110</v>
      </c>
      <c r="G615" s="75" t="s">
        <v>305</v>
      </c>
      <c r="H615" s="79"/>
      <c r="BA615" s="5" t="str">
        <f t="shared" si="9"/>
        <v>8974</v>
      </c>
      <c r="BB615" s="5">
        <f>IF(OR($E615="",$G615&lt;&gt;"Ativo"),"",IF(COUNTIFS($E$4:$E615,$E615,$A$4:$A615,$A615,$G$4:$G615,"Ativo")=1,1,0))</f>
        <v>0</v>
      </c>
      <c r="BC615">
        <f>IF(OR($A615="",$G615&lt;&gt;"Ativo"),"",IF(COUNTIFS($A$4:$A615,$A615,$G$4:$G615,"Ativo")=1,1,0))</f>
        <v>0</v>
      </c>
    </row>
    <row r="616" spans="1:55" x14ac:dyDescent="0.3">
      <c r="A616" s="74">
        <v>2</v>
      </c>
      <c r="B616" s="39">
        <v>46028</v>
      </c>
      <c r="C616" s="74">
        <v>2</v>
      </c>
      <c r="D616" s="41" t="s">
        <v>422</v>
      </c>
      <c r="E616" s="25" t="s">
        <v>363</v>
      </c>
      <c r="F616" s="42">
        <v>3.51</v>
      </c>
      <c r="G616" s="75" t="s">
        <v>305</v>
      </c>
      <c r="H616" s="79"/>
      <c r="BA616" s="5" t="str">
        <f t="shared" si="9"/>
        <v>8974</v>
      </c>
      <c r="BB616" s="5">
        <f>IF(OR($E616="",$G616&lt;&gt;"Ativo"),"",IF(COUNTIFS($E$4:$E616,$E616,$A$4:$A616,$A616,$G$4:$G616,"Ativo")=1,1,0))</f>
        <v>0</v>
      </c>
      <c r="BC616">
        <f>IF(OR($A616="",$G616&lt;&gt;"Ativo"),"",IF(COUNTIFS($A$4:$A616,$A616,$G$4:$G616,"Ativo")=1,1,0))</f>
        <v>0</v>
      </c>
    </row>
    <row r="617" spans="1:55" x14ac:dyDescent="0.3">
      <c r="A617" s="74">
        <v>2</v>
      </c>
      <c r="B617" s="39">
        <v>46028</v>
      </c>
      <c r="C617" s="74">
        <v>2</v>
      </c>
      <c r="D617" s="41" t="s">
        <v>422</v>
      </c>
      <c r="E617" s="25" t="s">
        <v>365</v>
      </c>
      <c r="F617" s="42">
        <v>29.2</v>
      </c>
      <c r="G617" s="75" t="s">
        <v>305</v>
      </c>
      <c r="H617" s="79"/>
      <c r="BA617" s="5" t="str">
        <f t="shared" si="9"/>
        <v>8974</v>
      </c>
      <c r="BB617" s="5">
        <f>IF(OR($E617="",$G617&lt;&gt;"Ativo"),"",IF(COUNTIFS($E$4:$E617,$E617,$A$4:$A617,$A617,$G$4:$G617,"Ativo")=1,1,0))</f>
        <v>0</v>
      </c>
      <c r="BC617">
        <f>IF(OR($A617="",$G617&lt;&gt;"Ativo"),"",IF(COUNTIFS($A$4:$A617,$A617,$G$4:$G617,"Ativo")=1,1,0))</f>
        <v>0</v>
      </c>
    </row>
    <row r="618" spans="1:55" x14ac:dyDescent="0.3">
      <c r="A618" s="74">
        <v>2</v>
      </c>
      <c r="B618" s="39">
        <v>46028</v>
      </c>
      <c r="C618" s="74">
        <v>2</v>
      </c>
      <c r="D618" s="41" t="s">
        <v>422</v>
      </c>
      <c r="E618" s="25" t="s">
        <v>140</v>
      </c>
      <c r="F618" s="42">
        <v>125</v>
      </c>
      <c r="G618" s="75" t="s">
        <v>305</v>
      </c>
      <c r="H618" s="79"/>
      <c r="BA618" s="5" t="str">
        <f t="shared" si="9"/>
        <v>8974</v>
      </c>
      <c r="BB618" s="5">
        <f>IF(OR($E618="",$G618&lt;&gt;"Ativo"),"",IF(COUNTIFS($E$4:$E618,$E618,$A$4:$A618,$A618,$G$4:$G618,"Ativo")=1,1,0))</f>
        <v>0</v>
      </c>
      <c r="BC618">
        <f>IF(OR($A618="",$G618&lt;&gt;"Ativo"),"",IF(COUNTIFS($A$4:$A618,$A618,$G$4:$G618,"Ativo")=1,1,0))</f>
        <v>0</v>
      </c>
    </row>
    <row r="619" spans="1:55" x14ac:dyDescent="0.3">
      <c r="A619" s="74">
        <v>2</v>
      </c>
      <c r="B619" s="39">
        <v>46028</v>
      </c>
      <c r="C619" s="74">
        <v>2</v>
      </c>
      <c r="D619" s="41" t="s">
        <v>422</v>
      </c>
      <c r="E619" s="25" t="s">
        <v>142</v>
      </c>
      <c r="F619" s="42">
        <v>6.4</v>
      </c>
      <c r="G619" s="75" t="s">
        <v>305</v>
      </c>
      <c r="H619" s="79"/>
      <c r="BA619" s="5" t="str">
        <f t="shared" si="9"/>
        <v>8974</v>
      </c>
      <c r="BB619" s="5">
        <f>IF(OR($E619="",$G619&lt;&gt;"Ativo"),"",IF(COUNTIFS($E$4:$E619,$E619,$A$4:$A619,$A619,$G$4:$G619,"Ativo")=1,1,0))</f>
        <v>0</v>
      </c>
      <c r="BC619">
        <f>IF(OR($A619="",$G619&lt;&gt;"Ativo"),"",IF(COUNTIFS($A$4:$A619,$A619,$G$4:$G619,"Ativo")=1,1,0))</f>
        <v>0</v>
      </c>
    </row>
    <row r="620" spans="1:55" x14ac:dyDescent="0.3">
      <c r="A620" s="74">
        <v>2</v>
      </c>
      <c r="B620" s="39">
        <v>46028</v>
      </c>
      <c r="C620" s="74">
        <v>2</v>
      </c>
      <c r="D620" s="41" t="s">
        <v>422</v>
      </c>
      <c r="E620" s="25" t="s">
        <v>143</v>
      </c>
      <c r="F620" s="42">
        <v>95</v>
      </c>
      <c r="G620" s="75" t="s">
        <v>305</v>
      </c>
      <c r="H620" s="79"/>
      <c r="BA620" s="5" t="str">
        <f t="shared" si="9"/>
        <v>8974</v>
      </c>
      <c r="BB620" s="5">
        <f>IF(OR($E620="",$G620&lt;&gt;"Ativo"),"",IF(COUNTIFS($E$4:$E620,$E620,$A$4:$A620,$A620,$G$4:$G620,"Ativo")=1,1,0))</f>
        <v>0</v>
      </c>
      <c r="BC620">
        <f>IF(OR($A620="",$G620&lt;&gt;"Ativo"),"",IF(COUNTIFS($A$4:$A620,$A620,$G$4:$G620,"Ativo")=1,1,0))</f>
        <v>0</v>
      </c>
    </row>
    <row r="621" spans="1:55" x14ac:dyDescent="0.3">
      <c r="A621" s="74">
        <v>3</v>
      </c>
      <c r="B621" s="39">
        <v>46029</v>
      </c>
      <c r="C621" s="74">
        <v>2</v>
      </c>
      <c r="D621" s="41" t="s">
        <v>422</v>
      </c>
      <c r="E621" s="25" t="s">
        <v>351</v>
      </c>
      <c r="F621" s="42">
        <v>1.1599999999999999</v>
      </c>
      <c r="G621" s="75" t="s">
        <v>305</v>
      </c>
      <c r="H621" s="79"/>
      <c r="BA621" s="5" t="str">
        <f t="shared" si="9"/>
        <v>8974</v>
      </c>
      <c r="BB621" s="5">
        <f>IF(OR($E621="",$G621&lt;&gt;"Ativo"),"",IF(COUNTIFS($E$4:$E621,$E621,$A$4:$A621,$A621,$G$4:$G621,"Ativo")=1,1,0))</f>
        <v>0</v>
      </c>
      <c r="BC621">
        <f>IF(OR($A621="",$G621&lt;&gt;"Ativo"),"",IF(COUNTIFS($A$4:$A621,$A621,$G$4:$G621,"Ativo")=1,1,0))</f>
        <v>0</v>
      </c>
    </row>
    <row r="622" spans="1:55" x14ac:dyDescent="0.3">
      <c r="A622" s="74">
        <v>3</v>
      </c>
      <c r="B622" s="39">
        <v>46029</v>
      </c>
      <c r="C622" s="74">
        <v>2</v>
      </c>
      <c r="D622" s="41" t="s">
        <v>422</v>
      </c>
      <c r="E622" s="25" t="s">
        <v>125</v>
      </c>
      <c r="F622" s="42">
        <v>9.9</v>
      </c>
      <c r="G622" s="75" t="s">
        <v>305</v>
      </c>
      <c r="H622" s="79"/>
      <c r="BA622" s="5" t="str">
        <f t="shared" si="9"/>
        <v>8974</v>
      </c>
      <c r="BB622" s="5">
        <f>IF(OR($E622="",$G622&lt;&gt;"Ativo"),"",IF(COUNTIFS($E$4:$E622,$E622,$A$4:$A622,$A622,$G$4:$G622,"Ativo")=1,1,0))</f>
        <v>0</v>
      </c>
      <c r="BC622">
        <f>IF(OR($A622="",$G622&lt;&gt;"Ativo"),"",IF(COUNTIFS($A$4:$A622,$A622,$G$4:$G622,"Ativo")=1,1,0))</f>
        <v>0</v>
      </c>
    </row>
    <row r="623" spans="1:55" x14ac:dyDescent="0.3">
      <c r="A623" s="74">
        <v>3</v>
      </c>
      <c r="B623" s="39">
        <v>46029</v>
      </c>
      <c r="C623" s="74">
        <v>2</v>
      </c>
      <c r="D623" s="41" t="s">
        <v>422</v>
      </c>
      <c r="E623" s="25" t="s">
        <v>137</v>
      </c>
      <c r="F623" s="42">
        <v>2.54</v>
      </c>
      <c r="G623" s="75" t="s">
        <v>305</v>
      </c>
      <c r="H623" s="79"/>
      <c r="BA623" s="5" t="str">
        <f t="shared" si="9"/>
        <v>8974</v>
      </c>
      <c r="BB623" s="5">
        <f>IF(OR($E623="",$G623&lt;&gt;"Ativo"),"",IF(COUNTIFS($E$4:$E623,$E623,$A$4:$A623,$A623,$G$4:$G623,"Ativo")=1,1,0))</f>
        <v>0</v>
      </c>
      <c r="BC623">
        <f>IF(OR($A623="",$G623&lt;&gt;"Ativo"),"",IF(COUNTIFS($A$4:$A623,$A623,$G$4:$G623,"Ativo")=1,1,0))</f>
        <v>0</v>
      </c>
    </row>
    <row r="624" spans="1:55" x14ac:dyDescent="0.3">
      <c r="A624" s="74">
        <v>3</v>
      </c>
      <c r="B624" s="39">
        <v>46029</v>
      </c>
      <c r="C624" s="74">
        <v>2</v>
      </c>
      <c r="D624" s="41" t="s">
        <v>422</v>
      </c>
      <c r="E624" s="25" t="s">
        <v>353</v>
      </c>
      <c r="F624" s="42">
        <v>1.1579999999999999</v>
      </c>
      <c r="G624" s="75" t="s">
        <v>305</v>
      </c>
      <c r="H624" s="79"/>
      <c r="BA624" s="5" t="str">
        <f t="shared" si="9"/>
        <v>8974</v>
      </c>
      <c r="BB624" s="5">
        <f>IF(OR($E624="",$G624&lt;&gt;"Ativo"),"",IF(COUNTIFS($E$4:$E624,$E624,$A$4:$A624,$A624,$G$4:$G624,"Ativo")=1,1,0))</f>
        <v>0</v>
      </c>
      <c r="BC624">
        <f>IF(OR($A624="",$G624&lt;&gt;"Ativo"),"",IF(COUNTIFS($A$4:$A624,$A624,$G$4:$G624,"Ativo")=1,1,0))</f>
        <v>0</v>
      </c>
    </row>
    <row r="625" spans="1:55" x14ac:dyDescent="0.3">
      <c r="A625" s="74">
        <v>3</v>
      </c>
      <c r="B625" s="39">
        <v>46029</v>
      </c>
      <c r="C625" s="74">
        <v>2</v>
      </c>
      <c r="D625" s="41" t="s">
        <v>422</v>
      </c>
      <c r="E625" s="25" t="s">
        <v>134</v>
      </c>
      <c r="F625" s="42">
        <v>4.6989999999999998</v>
      </c>
      <c r="G625" s="75" t="s">
        <v>305</v>
      </c>
      <c r="H625" s="79"/>
      <c r="BA625" s="5" t="str">
        <f t="shared" si="9"/>
        <v>8974</v>
      </c>
      <c r="BB625" s="5">
        <f>IF(OR($E625="",$G625&lt;&gt;"Ativo"),"",IF(COUNTIFS($E$4:$E625,$E625,$A$4:$A625,$A625,$G$4:$G625,"Ativo")=1,1,0))</f>
        <v>0</v>
      </c>
      <c r="BC625">
        <f>IF(OR($A625="",$G625&lt;&gt;"Ativo"),"",IF(COUNTIFS($A$4:$A625,$A625,$G$4:$G625,"Ativo")=1,1,0))</f>
        <v>0</v>
      </c>
    </row>
    <row r="626" spans="1:55" x14ac:dyDescent="0.3">
      <c r="A626" s="74">
        <v>3</v>
      </c>
      <c r="B626" s="39">
        <v>46029</v>
      </c>
      <c r="C626" s="74">
        <v>2</v>
      </c>
      <c r="D626" s="41" t="s">
        <v>422</v>
      </c>
      <c r="E626" s="25" t="s">
        <v>138</v>
      </c>
      <c r="F626" s="42">
        <v>12.4</v>
      </c>
      <c r="G626" s="75" t="s">
        <v>305</v>
      </c>
      <c r="H626" s="79"/>
      <c r="BA626" s="5" t="str">
        <f t="shared" si="9"/>
        <v>8974</v>
      </c>
      <c r="BB626" s="5">
        <f>IF(OR($E626="",$G626&lt;&gt;"Ativo"),"",IF(COUNTIFS($E$4:$E626,$E626,$A$4:$A626,$A626,$G$4:$G626,"Ativo")=1,1,0))</f>
        <v>0</v>
      </c>
      <c r="BC626">
        <f>IF(OR($A626="",$G626&lt;&gt;"Ativo"),"",IF(COUNTIFS($A$4:$A626,$A626,$G$4:$G626,"Ativo")=1,1,0))</f>
        <v>0</v>
      </c>
    </row>
    <row r="627" spans="1:55" x14ac:dyDescent="0.3">
      <c r="A627" s="74">
        <v>3</v>
      </c>
      <c r="B627" s="39">
        <v>46029</v>
      </c>
      <c r="C627" s="74">
        <v>2</v>
      </c>
      <c r="D627" s="41" t="s">
        <v>422</v>
      </c>
      <c r="E627" s="25" t="s">
        <v>354</v>
      </c>
      <c r="F627" s="42">
        <v>199</v>
      </c>
      <c r="G627" s="75" t="s">
        <v>305</v>
      </c>
      <c r="H627" s="79"/>
      <c r="BA627" s="5" t="str">
        <f t="shared" si="9"/>
        <v>8974</v>
      </c>
      <c r="BB627" s="5">
        <f>IF(OR($E627="",$G627&lt;&gt;"Ativo"),"",IF(COUNTIFS($E$4:$E627,$E627,$A$4:$A627,$A627,$G$4:$G627,"Ativo")=1,1,0))</f>
        <v>0</v>
      </c>
      <c r="BC627">
        <f>IF(OR($A627="",$G627&lt;&gt;"Ativo"),"",IF(COUNTIFS($A$4:$A627,$A627,$G$4:$G627,"Ativo")=1,1,0))</f>
        <v>0</v>
      </c>
    </row>
    <row r="628" spans="1:55" x14ac:dyDescent="0.3">
      <c r="A628" s="74">
        <v>3</v>
      </c>
      <c r="B628" s="39">
        <v>46029</v>
      </c>
      <c r="C628" s="74">
        <v>2</v>
      </c>
      <c r="D628" s="41" t="s">
        <v>422</v>
      </c>
      <c r="E628" s="25" t="s">
        <v>126</v>
      </c>
      <c r="F628" s="42">
        <v>88</v>
      </c>
      <c r="G628" s="75" t="s">
        <v>305</v>
      </c>
      <c r="H628" s="79"/>
      <c r="BA628" s="5" t="str">
        <f t="shared" si="9"/>
        <v>8974</v>
      </c>
      <c r="BB628" s="5">
        <f>IF(OR($E628="",$G628&lt;&gt;"Ativo"),"",IF(COUNTIFS($E$4:$E628,$E628,$A$4:$A628,$A628,$G$4:$G628,"Ativo")=1,1,0))</f>
        <v>0</v>
      </c>
      <c r="BC628">
        <f>IF(OR($A628="",$G628&lt;&gt;"Ativo"),"",IF(COUNTIFS($A$4:$A628,$A628,$G$4:$G628,"Ativo")=1,1,0))</f>
        <v>0</v>
      </c>
    </row>
    <row r="629" spans="1:55" x14ac:dyDescent="0.3">
      <c r="A629" s="74">
        <v>3</v>
      </c>
      <c r="B629" s="39">
        <v>46029</v>
      </c>
      <c r="C629" s="74">
        <v>2</v>
      </c>
      <c r="D629" s="41" t="s">
        <v>422</v>
      </c>
      <c r="E629" s="25" t="s">
        <v>127</v>
      </c>
      <c r="F629" s="42">
        <v>26</v>
      </c>
      <c r="G629" s="75" t="s">
        <v>305</v>
      </c>
      <c r="H629" s="79"/>
      <c r="BA629" s="5" t="str">
        <f t="shared" si="9"/>
        <v>8974</v>
      </c>
      <c r="BB629" s="5">
        <f>IF(OR($E629="",$G629&lt;&gt;"Ativo"),"",IF(COUNTIFS($E$4:$E629,$E629,$A$4:$A629,$A629,$G$4:$G629,"Ativo")=1,1,0))</f>
        <v>0</v>
      </c>
      <c r="BC629">
        <f>IF(OR($A629="",$G629&lt;&gt;"Ativo"),"",IF(COUNTIFS($A$4:$A629,$A629,$G$4:$G629,"Ativo")=1,1,0))</f>
        <v>0</v>
      </c>
    </row>
    <row r="630" spans="1:55" x14ac:dyDescent="0.3">
      <c r="A630" s="74">
        <v>3</v>
      </c>
      <c r="B630" s="39">
        <v>46029</v>
      </c>
      <c r="C630" s="74">
        <v>2</v>
      </c>
      <c r="D630" s="41" t="s">
        <v>422</v>
      </c>
      <c r="E630" s="25" t="s">
        <v>124</v>
      </c>
      <c r="F630" s="42">
        <v>6.22</v>
      </c>
      <c r="G630" s="75" t="s">
        <v>305</v>
      </c>
      <c r="H630" s="79"/>
      <c r="BA630" s="5" t="str">
        <f t="shared" si="9"/>
        <v>8974</v>
      </c>
      <c r="BB630" s="5">
        <f>IF(OR($E630="",$G630&lt;&gt;"Ativo"),"",IF(COUNTIFS($E$4:$E630,$E630,$A$4:$A630,$A630,$G$4:$G630,"Ativo")=1,1,0))</f>
        <v>0</v>
      </c>
      <c r="BC630">
        <f>IF(OR($A630="",$G630&lt;&gt;"Ativo"),"",IF(COUNTIFS($A$4:$A630,$A630,$G$4:$G630,"Ativo")=1,1,0))</f>
        <v>0</v>
      </c>
    </row>
    <row r="631" spans="1:55" x14ac:dyDescent="0.3">
      <c r="A631" s="74">
        <v>3</v>
      </c>
      <c r="B631" s="39">
        <v>46029</v>
      </c>
      <c r="C631" s="74">
        <v>2</v>
      </c>
      <c r="D631" s="41" t="s">
        <v>422</v>
      </c>
      <c r="E631" s="25" t="s">
        <v>356</v>
      </c>
      <c r="F631" s="42">
        <v>68</v>
      </c>
      <c r="G631" s="75" t="s">
        <v>305</v>
      </c>
      <c r="H631" s="79"/>
      <c r="BA631" s="5" t="str">
        <f t="shared" si="9"/>
        <v>8974</v>
      </c>
      <c r="BB631" s="5">
        <f>IF(OR($E631="",$G631&lt;&gt;"Ativo"),"",IF(COUNTIFS($E$4:$E631,$E631,$A$4:$A631,$A631,$G$4:$G631,"Ativo")=1,1,0))</f>
        <v>0</v>
      </c>
      <c r="BC631">
        <f>IF(OR($A631="",$G631&lt;&gt;"Ativo"),"",IF(COUNTIFS($A$4:$A631,$A631,$G$4:$G631,"Ativo")=1,1,0))</f>
        <v>0</v>
      </c>
    </row>
    <row r="632" spans="1:55" x14ac:dyDescent="0.3">
      <c r="A632" s="74">
        <v>3</v>
      </c>
      <c r="B632" s="39">
        <v>46029</v>
      </c>
      <c r="C632" s="74">
        <v>2</v>
      </c>
      <c r="D632" s="41" t="s">
        <v>422</v>
      </c>
      <c r="E632" s="25" t="s">
        <v>139</v>
      </c>
      <c r="F632" s="42">
        <v>7.45</v>
      </c>
      <c r="G632" s="75" t="s">
        <v>305</v>
      </c>
      <c r="H632" s="79"/>
      <c r="BA632" s="5" t="str">
        <f t="shared" si="9"/>
        <v>8974</v>
      </c>
      <c r="BB632" s="5">
        <f>IF(OR($E632="",$G632&lt;&gt;"Ativo"),"",IF(COUNTIFS($E$4:$E632,$E632,$A$4:$A632,$A632,$G$4:$G632,"Ativo")=1,1,0))</f>
        <v>0</v>
      </c>
      <c r="BC632">
        <f>IF(OR($A632="",$G632&lt;&gt;"Ativo"),"",IF(COUNTIFS($A$4:$A632,$A632,$G$4:$G632,"Ativo")=1,1,0))</f>
        <v>0</v>
      </c>
    </row>
    <row r="633" spans="1:55" x14ac:dyDescent="0.3">
      <c r="A633" s="74">
        <v>3</v>
      </c>
      <c r="B633" s="39">
        <v>46029</v>
      </c>
      <c r="C633" s="74">
        <v>2</v>
      </c>
      <c r="D633" s="41" t="s">
        <v>422</v>
      </c>
      <c r="E633" s="25" t="s">
        <v>118</v>
      </c>
      <c r="F633" s="42">
        <v>283</v>
      </c>
      <c r="G633" s="75" t="s">
        <v>305</v>
      </c>
      <c r="H633" s="79"/>
      <c r="BA633" s="5" t="str">
        <f t="shared" si="9"/>
        <v>8974</v>
      </c>
      <c r="BB633" s="5">
        <f>IF(OR($E633="",$G633&lt;&gt;"Ativo"),"",IF(COUNTIFS($E$4:$E633,$E633,$A$4:$A633,$A633,$G$4:$G633,"Ativo")=1,1,0))</f>
        <v>0</v>
      </c>
      <c r="BC633">
        <f>IF(OR($A633="",$G633&lt;&gt;"Ativo"),"",IF(COUNTIFS($A$4:$A633,$A633,$G$4:$G633,"Ativo")=1,1,0))</f>
        <v>0</v>
      </c>
    </row>
    <row r="634" spans="1:55" x14ac:dyDescent="0.3">
      <c r="A634" s="74">
        <v>3</v>
      </c>
      <c r="B634" s="39">
        <v>46029</v>
      </c>
      <c r="C634" s="74">
        <v>2</v>
      </c>
      <c r="D634" s="41" t="s">
        <v>422</v>
      </c>
      <c r="E634" s="25" t="s">
        <v>357</v>
      </c>
      <c r="F634" s="42">
        <v>9.82</v>
      </c>
      <c r="G634" s="75" t="s">
        <v>305</v>
      </c>
      <c r="H634" s="79"/>
      <c r="BA634" s="5" t="str">
        <f t="shared" si="9"/>
        <v>8974</v>
      </c>
      <c r="BB634" s="5">
        <f>IF(OR($E634="",$G634&lt;&gt;"Ativo"),"",IF(COUNTIFS($E$4:$E634,$E634,$A$4:$A634,$A634,$G$4:$G634,"Ativo")=1,1,0))</f>
        <v>0</v>
      </c>
      <c r="BC634">
        <f>IF(OR($A634="",$G634&lt;&gt;"Ativo"),"",IF(COUNTIFS($A$4:$A634,$A634,$G$4:$G634,"Ativo")=1,1,0))</f>
        <v>0</v>
      </c>
    </row>
    <row r="635" spans="1:55" x14ac:dyDescent="0.3">
      <c r="A635" s="74">
        <v>3</v>
      </c>
      <c r="B635" s="39">
        <v>46029</v>
      </c>
      <c r="C635" s="74">
        <v>2</v>
      </c>
      <c r="D635" s="41" t="s">
        <v>422</v>
      </c>
      <c r="E635" s="25" t="s">
        <v>359</v>
      </c>
      <c r="F635" s="42">
        <v>4.6500000000000004</v>
      </c>
      <c r="G635" s="75" t="s">
        <v>305</v>
      </c>
      <c r="H635" s="79"/>
      <c r="BA635" s="5" t="str">
        <f t="shared" si="9"/>
        <v>8974</v>
      </c>
      <c r="BB635" s="5">
        <f>IF(OR($E635="",$G635&lt;&gt;"Ativo"),"",IF(COUNTIFS($E$4:$E635,$E635,$A$4:$A635,$A635,$G$4:$G635,"Ativo")=1,1,0))</f>
        <v>0</v>
      </c>
      <c r="BC635">
        <f>IF(OR($A635="",$G635&lt;&gt;"Ativo"),"",IF(COUNTIFS($A$4:$A635,$A635,$G$4:$G635,"Ativo")=1,1,0))</f>
        <v>0</v>
      </c>
    </row>
    <row r="636" spans="1:55" x14ac:dyDescent="0.3">
      <c r="A636" s="74">
        <v>3</v>
      </c>
      <c r="B636" s="39">
        <v>46029</v>
      </c>
      <c r="C636" s="74">
        <v>2</v>
      </c>
      <c r="D636" s="41" t="s">
        <v>422</v>
      </c>
      <c r="E636" s="25" t="s">
        <v>135</v>
      </c>
      <c r="F636" s="42">
        <v>4.4000000000000004</v>
      </c>
      <c r="G636" s="75" t="s">
        <v>305</v>
      </c>
      <c r="H636" s="79"/>
      <c r="BA636" s="5" t="str">
        <f t="shared" si="9"/>
        <v>8974</v>
      </c>
      <c r="BB636" s="5">
        <f>IF(OR($E636="",$G636&lt;&gt;"Ativo"),"",IF(COUNTIFS($E$4:$E636,$E636,$A$4:$A636,$A636,$G$4:$G636,"Ativo")=1,1,0))</f>
        <v>0</v>
      </c>
      <c r="BC636">
        <f>IF(OR($A636="",$G636&lt;&gt;"Ativo"),"",IF(COUNTIFS($A$4:$A636,$A636,$G$4:$G636,"Ativo")=1,1,0))</f>
        <v>0</v>
      </c>
    </row>
    <row r="637" spans="1:55" x14ac:dyDescent="0.3">
      <c r="A637" s="74">
        <v>3</v>
      </c>
      <c r="B637" s="39">
        <v>46029</v>
      </c>
      <c r="C637" s="74">
        <v>2</v>
      </c>
      <c r="D637" s="41" t="s">
        <v>422</v>
      </c>
      <c r="E637" s="25" t="s">
        <v>128</v>
      </c>
      <c r="F637" s="42">
        <v>79</v>
      </c>
      <c r="G637" s="75" t="s">
        <v>305</v>
      </c>
      <c r="H637" s="79"/>
      <c r="BA637" s="5" t="str">
        <f t="shared" si="9"/>
        <v>8974</v>
      </c>
      <c r="BB637" s="5">
        <f>IF(OR($E637="",$G637&lt;&gt;"Ativo"),"",IF(COUNTIFS($E$4:$E637,$E637,$A$4:$A637,$A637,$G$4:$G637,"Ativo")=1,1,0))</f>
        <v>0</v>
      </c>
      <c r="BC637">
        <f>IF(OR($A637="",$G637&lt;&gt;"Ativo"),"",IF(COUNTIFS($A$4:$A637,$A637,$G$4:$G637,"Ativo")=1,1,0))</f>
        <v>0</v>
      </c>
    </row>
    <row r="638" spans="1:55" x14ac:dyDescent="0.3">
      <c r="A638" s="74">
        <v>3</v>
      </c>
      <c r="B638" s="39">
        <v>46029</v>
      </c>
      <c r="C638" s="74">
        <v>2</v>
      </c>
      <c r="D638" s="41" t="s">
        <v>422</v>
      </c>
      <c r="E638" s="25" t="s">
        <v>122</v>
      </c>
      <c r="F638" s="42">
        <v>96</v>
      </c>
      <c r="G638" s="75" t="s">
        <v>305</v>
      </c>
      <c r="H638" s="79"/>
      <c r="BA638" s="5" t="str">
        <f t="shared" si="9"/>
        <v>8974</v>
      </c>
      <c r="BB638" s="5">
        <f>IF(OR($E638="",$G638&lt;&gt;"Ativo"),"",IF(COUNTIFS($E$4:$E638,$E638,$A$4:$A638,$A638,$G$4:$G638,"Ativo")=1,1,0))</f>
        <v>0</v>
      </c>
      <c r="BC638">
        <f>IF(OR($A638="",$G638&lt;&gt;"Ativo"),"",IF(COUNTIFS($A$4:$A638,$A638,$G$4:$G638,"Ativo")=1,1,0))</f>
        <v>0</v>
      </c>
    </row>
    <row r="639" spans="1:55" x14ac:dyDescent="0.3">
      <c r="A639" s="74">
        <v>3</v>
      </c>
      <c r="B639" s="39">
        <v>46029</v>
      </c>
      <c r="C639" s="74">
        <v>2</v>
      </c>
      <c r="D639" s="41" t="s">
        <v>422</v>
      </c>
      <c r="E639" s="25" t="s">
        <v>144</v>
      </c>
      <c r="F639" s="42">
        <v>480</v>
      </c>
      <c r="G639" s="75" t="s">
        <v>305</v>
      </c>
      <c r="H639" s="79"/>
      <c r="BA639" s="5" t="str">
        <f t="shared" si="9"/>
        <v>8974</v>
      </c>
      <c r="BB639" s="5">
        <f>IF(OR($E639="",$G639&lt;&gt;"Ativo"),"",IF(COUNTIFS($E$4:$E639,$E639,$A$4:$A639,$A639,$G$4:$G639,"Ativo")=1,1,0))</f>
        <v>0</v>
      </c>
      <c r="BC639">
        <f>IF(OR($A639="",$G639&lt;&gt;"Ativo"),"",IF(COUNTIFS($A$4:$A639,$A639,$G$4:$G639,"Ativo")=1,1,0))</f>
        <v>0</v>
      </c>
    </row>
    <row r="640" spans="1:55" x14ac:dyDescent="0.3">
      <c r="A640" s="74">
        <v>3</v>
      </c>
      <c r="B640" s="39">
        <v>46029</v>
      </c>
      <c r="C640" s="74">
        <v>2</v>
      </c>
      <c r="D640" s="41" t="s">
        <v>422</v>
      </c>
      <c r="E640" s="25" t="s">
        <v>360</v>
      </c>
      <c r="F640" s="42">
        <v>442</v>
      </c>
      <c r="G640" s="75" t="s">
        <v>305</v>
      </c>
      <c r="H640" s="79"/>
      <c r="BA640" s="5" t="str">
        <f t="shared" si="9"/>
        <v>8974</v>
      </c>
      <c r="BB640" s="5">
        <f>IF(OR($E640="",$G640&lt;&gt;"Ativo"),"",IF(COUNTIFS($E$4:$E640,$E640,$A$4:$A640,$A640,$G$4:$G640,"Ativo")=1,1,0))</f>
        <v>0</v>
      </c>
      <c r="BC640">
        <f>IF(OR($A640="",$G640&lt;&gt;"Ativo"),"",IF(COUNTIFS($A$4:$A640,$A640,$G$4:$G640,"Ativo")=1,1,0))</f>
        <v>0</v>
      </c>
    </row>
    <row r="641" spans="1:55" x14ac:dyDescent="0.3">
      <c r="A641" s="74">
        <v>3</v>
      </c>
      <c r="B641" s="39">
        <v>46029</v>
      </c>
      <c r="C641" s="74">
        <v>2</v>
      </c>
      <c r="D641" s="41" t="s">
        <v>422</v>
      </c>
      <c r="E641" s="25" t="s">
        <v>132</v>
      </c>
      <c r="F641" s="42">
        <v>424</v>
      </c>
      <c r="G641" s="75" t="s">
        <v>305</v>
      </c>
      <c r="H641" s="79"/>
      <c r="BA641" s="5" t="str">
        <f t="shared" si="9"/>
        <v>8974</v>
      </c>
      <c r="BB641" s="5">
        <f>IF(OR($E641="",$G641&lt;&gt;"Ativo"),"",IF(COUNTIFS($E$4:$E641,$E641,$A$4:$A641,$A641,$G$4:$G641,"Ativo")=1,1,0))</f>
        <v>0</v>
      </c>
      <c r="BC641">
        <f>IF(OR($A641="",$G641&lt;&gt;"Ativo"),"",IF(COUNTIFS($A$4:$A641,$A641,$G$4:$G641,"Ativo")=1,1,0))</f>
        <v>0</v>
      </c>
    </row>
    <row r="642" spans="1:55" x14ac:dyDescent="0.3">
      <c r="A642" s="74">
        <v>3</v>
      </c>
      <c r="B642" s="39">
        <v>46029</v>
      </c>
      <c r="C642" s="74">
        <v>2</v>
      </c>
      <c r="D642" s="41" t="s">
        <v>422</v>
      </c>
      <c r="E642" s="25" t="s">
        <v>133</v>
      </c>
      <c r="F642" s="42">
        <v>147</v>
      </c>
      <c r="G642" s="75" t="s">
        <v>305</v>
      </c>
      <c r="H642" s="79"/>
      <c r="BA642" s="5" t="str">
        <f t="shared" si="9"/>
        <v>8974</v>
      </c>
      <c r="BB642" s="5">
        <f>IF(OR($E642="",$G642&lt;&gt;"Ativo"),"",IF(COUNTIFS($E$4:$E642,$E642,$A$4:$A642,$A642,$G$4:$G642,"Ativo")=1,1,0))</f>
        <v>0</v>
      </c>
      <c r="BC642">
        <f>IF(OR($A642="",$G642&lt;&gt;"Ativo"),"",IF(COUNTIFS($A$4:$A642,$A642,$G$4:$G642,"Ativo")=1,1,0))</f>
        <v>0</v>
      </c>
    </row>
    <row r="643" spans="1:55" x14ac:dyDescent="0.3">
      <c r="A643" s="74">
        <v>3</v>
      </c>
      <c r="B643" s="39">
        <v>46029</v>
      </c>
      <c r="C643" s="74">
        <v>2</v>
      </c>
      <c r="D643" s="41" t="s">
        <v>422</v>
      </c>
      <c r="E643" s="25" t="s">
        <v>361</v>
      </c>
      <c r="F643" s="42">
        <v>365</v>
      </c>
      <c r="G643" s="75" t="s">
        <v>305</v>
      </c>
      <c r="H643" s="79"/>
      <c r="BA643" s="5" t="str">
        <f t="shared" si="9"/>
        <v>8974</v>
      </c>
      <c r="BB643" s="5">
        <f>IF(OR($E643="",$G643&lt;&gt;"Ativo"),"",IF(COUNTIFS($E$4:$E643,$E643,$A$4:$A643,$A643,$G$4:$G643,"Ativo")=1,1,0))</f>
        <v>0</v>
      </c>
      <c r="BC643">
        <f>IF(OR($A643="",$G643&lt;&gt;"Ativo"),"",IF(COUNTIFS($A$4:$A643,$A643,$G$4:$G643,"Ativo")=1,1,0))</f>
        <v>0</v>
      </c>
    </row>
    <row r="644" spans="1:55" x14ac:dyDescent="0.3">
      <c r="A644" s="74">
        <v>3</v>
      </c>
      <c r="B644" s="39">
        <v>46029</v>
      </c>
      <c r="C644" s="74">
        <v>2</v>
      </c>
      <c r="D644" s="41" t="s">
        <v>422</v>
      </c>
      <c r="E644" s="25" t="s">
        <v>362</v>
      </c>
      <c r="F644" s="42">
        <v>84</v>
      </c>
      <c r="G644" s="75" t="s">
        <v>305</v>
      </c>
      <c r="H644" s="79"/>
      <c r="BA644" s="5" t="str">
        <f t="shared" ref="BA644:BA707" si="10">IF($D644="","",MID($D644,4,LEN($D644)-5))</f>
        <v>8974</v>
      </c>
      <c r="BB644" s="5">
        <f>IF(OR($E644="",$G644&lt;&gt;"Ativo"),"",IF(COUNTIFS($E$4:$E644,$E644,$A$4:$A644,$A644,$G$4:$G644,"Ativo")=1,1,0))</f>
        <v>0</v>
      </c>
      <c r="BC644">
        <f>IF(OR($A644="",$G644&lt;&gt;"Ativo"),"",IF(COUNTIFS($A$4:$A644,$A644,$G$4:$G644,"Ativo")=1,1,0))</f>
        <v>0</v>
      </c>
    </row>
    <row r="645" spans="1:55" x14ac:dyDescent="0.3">
      <c r="A645" s="74">
        <v>3</v>
      </c>
      <c r="B645" s="39">
        <v>46029</v>
      </c>
      <c r="C645" s="74">
        <v>2</v>
      </c>
      <c r="D645" s="41" t="s">
        <v>422</v>
      </c>
      <c r="E645" s="25" t="s">
        <v>129</v>
      </c>
      <c r="F645" s="42">
        <v>212</v>
      </c>
      <c r="G645" s="75" t="s">
        <v>305</v>
      </c>
      <c r="H645" s="79"/>
      <c r="BA645" s="5" t="str">
        <f t="shared" si="10"/>
        <v>8974</v>
      </c>
      <c r="BB645" s="5">
        <f>IF(OR($E645="",$G645&lt;&gt;"Ativo"),"",IF(COUNTIFS($E$4:$E645,$E645,$A$4:$A645,$A645,$G$4:$G645,"Ativo")=1,1,0))</f>
        <v>0</v>
      </c>
      <c r="BC645">
        <f>IF(OR($A645="",$G645&lt;&gt;"Ativo"),"",IF(COUNTIFS($A$4:$A645,$A645,$G$4:$G645,"Ativo")=1,1,0))</f>
        <v>0</v>
      </c>
    </row>
    <row r="646" spans="1:55" x14ac:dyDescent="0.3">
      <c r="A646" s="74">
        <v>3</v>
      </c>
      <c r="B646" s="39">
        <v>46029</v>
      </c>
      <c r="C646" s="74">
        <v>2</v>
      </c>
      <c r="D646" s="41" t="s">
        <v>422</v>
      </c>
      <c r="E646" s="25" t="s">
        <v>131</v>
      </c>
      <c r="F646" s="42">
        <v>106</v>
      </c>
      <c r="G646" s="75" t="s">
        <v>305</v>
      </c>
      <c r="H646" s="79"/>
      <c r="BA646" s="5" t="str">
        <f t="shared" si="10"/>
        <v>8974</v>
      </c>
      <c r="BB646" s="5">
        <f>IF(OR($E646="",$G646&lt;&gt;"Ativo"),"",IF(COUNTIFS($E$4:$E646,$E646,$A$4:$A646,$A646,$G$4:$G646,"Ativo")=1,1,0))</f>
        <v>0</v>
      </c>
      <c r="BC646">
        <f>IF(OR($A646="",$G646&lt;&gt;"Ativo"),"",IF(COUNTIFS($A$4:$A646,$A646,$G$4:$G646,"Ativo")=1,1,0))</f>
        <v>0</v>
      </c>
    </row>
    <row r="647" spans="1:55" x14ac:dyDescent="0.3">
      <c r="A647" s="74">
        <v>3</v>
      </c>
      <c r="B647" s="39">
        <v>46029</v>
      </c>
      <c r="C647" s="74">
        <v>2</v>
      </c>
      <c r="D647" s="41" t="s">
        <v>422</v>
      </c>
      <c r="E647" s="25" t="s">
        <v>363</v>
      </c>
      <c r="F647" s="42">
        <v>3.41</v>
      </c>
      <c r="G647" s="75" t="s">
        <v>305</v>
      </c>
      <c r="H647" s="79"/>
      <c r="BA647" s="5" t="str">
        <f t="shared" si="10"/>
        <v>8974</v>
      </c>
      <c r="BB647" s="5">
        <f>IF(OR($E647="",$G647&lt;&gt;"Ativo"),"",IF(COUNTIFS($E$4:$E647,$E647,$A$4:$A647,$A647,$G$4:$G647,"Ativo")=1,1,0))</f>
        <v>0</v>
      </c>
      <c r="BC647">
        <f>IF(OR($A647="",$G647&lt;&gt;"Ativo"),"",IF(COUNTIFS($A$4:$A647,$A647,$G$4:$G647,"Ativo")=1,1,0))</f>
        <v>0</v>
      </c>
    </row>
    <row r="648" spans="1:55" x14ac:dyDescent="0.3">
      <c r="A648" s="74">
        <v>3</v>
      </c>
      <c r="B648" s="39">
        <v>46029</v>
      </c>
      <c r="C648" s="74">
        <v>2</v>
      </c>
      <c r="D648" s="41" t="s">
        <v>422</v>
      </c>
      <c r="E648" s="25" t="s">
        <v>365</v>
      </c>
      <c r="F648" s="42">
        <v>19.600000000000001</v>
      </c>
      <c r="G648" s="75" t="s">
        <v>305</v>
      </c>
      <c r="H648" s="79"/>
      <c r="BA648" s="5" t="str">
        <f t="shared" si="10"/>
        <v>8974</v>
      </c>
      <c r="BB648" s="5">
        <f>IF(OR($E648="",$G648&lt;&gt;"Ativo"),"",IF(COUNTIFS($E$4:$E648,$E648,$A$4:$A648,$A648,$G$4:$G648,"Ativo")=1,1,0))</f>
        <v>0</v>
      </c>
      <c r="BC648">
        <f>IF(OR($A648="",$G648&lt;&gt;"Ativo"),"",IF(COUNTIFS($A$4:$A648,$A648,$G$4:$G648,"Ativo")=1,1,0))</f>
        <v>0</v>
      </c>
    </row>
    <row r="649" spans="1:55" x14ac:dyDescent="0.3">
      <c r="A649" s="74">
        <v>3</v>
      </c>
      <c r="B649" s="39">
        <v>46029</v>
      </c>
      <c r="C649" s="74">
        <v>2</v>
      </c>
      <c r="D649" s="41" t="s">
        <v>422</v>
      </c>
      <c r="E649" s="25" t="s">
        <v>140</v>
      </c>
      <c r="F649" s="42">
        <v>125</v>
      </c>
      <c r="G649" s="75" t="s">
        <v>305</v>
      </c>
      <c r="H649" s="79"/>
      <c r="BA649" s="5" t="str">
        <f t="shared" si="10"/>
        <v>8974</v>
      </c>
      <c r="BB649" s="5">
        <f>IF(OR($E649="",$G649&lt;&gt;"Ativo"),"",IF(COUNTIFS($E$4:$E649,$E649,$A$4:$A649,$A649,$G$4:$G649,"Ativo")=1,1,0))</f>
        <v>0</v>
      </c>
      <c r="BC649">
        <f>IF(OR($A649="",$G649&lt;&gt;"Ativo"),"",IF(COUNTIFS($A$4:$A649,$A649,$G$4:$G649,"Ativo")=1,1,0))</f>
        <v>0</v>
      </c>
    </row>
    <row r="650" spans="1:55" x14ac:dyDescent="0.3">
      <c r="A650" s="74">
        <v>3</v>
      </c>
      <c r="B650" s="39">
        <v>46029</v>
      </c>
      <c r="C650" s="74">
        <v>2</v>
      </c>
      <c r="D650" s="41" t="s">
        <v>422</v>
      </c>
      <c r="E650" s="25" t="s">
        <v>142</v>
      </c>
      <c r="F650" s="42">
        <v>6.3</v>
      </c>
      <c r="G650" s="75" t="s">
        <v>305</v>
      </c>
      <c r="H650" s="79"/>
      <c r="BA650" s="5" t="str">
        <f t="shared" si="10"/>
        <v>8974</v>
      </c>
      <c r="BB650" s="5">
        <f>IF(OR($E650="",$G650&lt;&gt;"Ativo"),"",IF(COUNTIFS($E$4:$E650,$E650,$A$4:$A650,$A650,$G$4:$G650,"Ativo")=1,1,0))</f>
        <v>0</v>
      </c>
      <c r="BC650">
        <f>IF(OR($A650="",$G650&lt;&gt;"Ativo"),"",IF(COUNTIFS($A$4:$A650,$A650,$G$4:$G650,"Ativo")=1,1,0))</f>
        <v>0</v>
      </c>
    </row>
    <row r="651" spans="1:55" x14ac:dyDescent="0.3">
      <c r="A651" s="74">
        <v>3</v>
      </c>
      <c r="B651" s="39">
        <v>46029</v>
      </c>
      <c r="C651" s="74">
        <v>2</v>
      </c>
      <c r="D651" s="41" t="s">
        <v>422</v>
      </c>
      <c r="E651" s="25" t="s">
        <v>143</v>
      </c>
      <c r="F651" s="42">
        <v>97</v>
      </c>
      <c r="G651" s="75" t="s">
        <v>305</v>
      </c>
      <c r="H651" s="79"/>
      <c r="BA651" s="5" t="str">
        <f t="shared" si="10"/>
        <v>8974</v>
      </c>
      <c r="BB651" s="5">
        <f>IF(OR($E651="",$G651&lt;&gt;"Ativo"),"",IF(COUNTIFS($E$4:$E651,$E651,$A$4:$A651,$A651,$G$4:$G651,"Ativo")=1,1,0))</f>
        <v>0</v>
      </c>
      <c r="BC651">
        <f>IF(OR($A651="",$G651&lt;&gt;"Ativo"),"",IF(COUNTIFS($A$4:$A651,$A651,$G$4:$G651,"Ativo")=1,1,0))</f>
        <v>0</v>
      </c>
    </row>
    <row r="652" spans="1:55" x14ac:dyDescent="0.3">
      <c r="A652" s="74">
        <v>4</v>
      </c>
      <c r="B652" s="39">
        <v>46030</v>
      </c>
      <c r="C652" s="74">
        <v>2</v>
      </c>
      <c r="D652" s="41" t="s">
        <v>422</v>
      </c>
      <c r="E652" s="25" t="s">
        <v>351</v>
      </c>
      <c r="F652" s="42">
        <v>1.08</v>
      </c>
      <c r="G652" s="75" t="s">
        <v>305</v>
      </c>
      <c r="H652" s="79"/>
      <c r="BA652" s="5" t="str">
        <f t="shared" si="10"/>
        <v>8974</v>
      </c>
      <c r="BB652" s="5">
        <f>IF(OR($E652="",$G652&lt;&gt;"Ativo"),"",IF(COUNTIFS($E$4:$E652,$E652,$A$4:$A652,$A652,$G$4:$G652,"Ativo")=1,1,0))</f>
        <v>0</v>
      </c>
      <c r="BC652">
        <f>IF(OR($A652="",$G652&lt;&gt;"Ativo"),"",IF(COUNTIFS($A$4:$A652,$A652,$G$4:$G652,"Ativo")=1,1,0))</f>
        <v>0</v>
      </c>
    </row>
    <row r="653" spans="1:55" x14ac:dyDescent="0.3">
      <c r="A653" s="74">
        <v>4</v>
      </c>
      <c r="B653" s="39">
        <v>46030</v>
      </c>
      <c r="C653" s="74">
        <v>2</v>
      </c>
      <c r="D653" s="41" t="s">
        <v>422</v>
      </c>
      <c r="E653" s="25" t="s">
        <v>125</v>
      </c>
      <c r="F653" s="42">
        <v>9.6</v>
      </c>
      <c r="G653" s="75" t="s">
        <v>305</v>
      </c>
      <c r="H653" s="79"/>
      <c r="BA653" s="5" t="str">
        <f t="shared" si="10"/>
        <v>8974</v>
      </c>
      <c r="BB653" s="5">
        <f>IF(OR($E653="",$G653&lt;&gt;"Ativo"),"",IF(COUNTIFS($E$4:$E653,$E653,$A$4:$A653,$A653,$G$4:$G653,"Ativo")=1,1,0))</f>
        <v>0</v>
      </c>
      <c r="BC653">
        <f>IF(OR($A653="",$G653&lt;&gt;"Ativo"),"",IF(COUNTIFS($A$4:$A653,$A653,$G$4:$G653,"Ativo")=1,1,0))</f>
        <v>0</v>
      </c>
    </row>
    <row r="654" spans="1:55" x14ac:dyDescent="0.3">
      <c r="A654" s="74">
        <v>4</v>
      </c>
      <c r="B654" s="39">
        <v>46030</v>
      </c>
      <c r="C654" s="74">
        <v>2</v>
      </c>
      <c r="D654" s="41" t="s">
        <v>422</v>
      </c>
      <c r="E654" s="25" t="s">
        <v>137</v>
      </c>
      <c r="F654" s="42">
        <v>2.4350000000000001</v>
      </c>
      <c r="G654" s="75" t="s">
        <v>305</v>
      </c>
      <c r="H654" s="79"/>
      <c r="BA654" s="5" t="str">
        <f t="shared" si="10"/>
        <v>8974</v>
      </c>
      <c r="BB654" s="5">
        <f>IF(OR($E654="",$G654&lt;&gt;"Ativo"),"",IF(COUNTIFS($E$4:$E654,$E654,$A$4:$A654,$A654,$G$4:$G654,"Ativo")=1,1,0))</f>
        <v>0</v>
      </c>
      <c r="BC654">
        <f>IF(OR($A654="",$G654&lt;&gt;"Ativo"),"",IF(COUNTIFS($A$4:$A654,$A654,$G$4:$G654,"Ativo")=1,1,0))</f>
        <v>0</v>
      </c>
    </row>
    <row r="655" spans="1:55" x14ac:dyDescent="0.3">
      <c r="A655" s="74">
        <v>4</v>
      </c>
      <c r="B655" s="39">
        <v>46030</v>
      </c>
      <c r="C655" s="74">
        <v>2</v>
      </c>
      <c r="D655" s="41" t="s">
        <v>422</v>
      </c>
      <c r="E655" s="25" t="s">
        <v>353</v>
      </c>
      <c r="F655" s="42">
        <v>1.1779999999999999</v>
      </c>
      <c r="G655" s="75" t="s">
        <v>305</v>
      </c>
      <c r="H655" s="79"/>
      <c r="BA655" s="5" t="str">
        <f t="shared" si="10"/>
        <v>8974</v>
      </c>
      <c r="BB655" s="5">
        <f>IF(OR($E655="",$G655&lt;&gt;"Ativo"),"",IF(COUNTIFS($E$4:$E655,$E655,$A$4:$A655,$A655,$G$4:$G655,"Ativo")=1,1,0))</f>
        <v>0</v>
      </c>
      <c r="BC655">
        <f>IF(OR($A655="",$G655&lt;&gt;"Ativo"),"",IF(COUNTIFS($A$4:$A655,$A655,$G$4:$G655,"Ativo")=1,1,0))</f>
        <v>0</v>
      </c>
    </row>
    <row r="656" spans="1:55" x14ac:dyDescent="0.3">
      <c r="A656" s="74">
        <v>4</v>
      </c>
      <c r="B656" s="39">
        <v>46030</v>
      </c>
      <c r="C656" s="74">
        <v>2</v>
      </c>
      <c r="D656" s="41" t="s">
        <v>422</v>
      </c>
      <c r="E656" s="25" t="s">
        <v>134</v>
      </c>
      <c r="F656" s="42">
        <v>4.6529999999999996</v>
      </c>
      <c r="G656" s="75" t="s">
        <v>305</v>
      </c>
      <c r="H656" s="79"/>
      <c r="BA656" s="5" t="str">
        <f t="shared" si="10"/>
        <v>8974</v>
      </c>
      <c r="BB656" s="5">
        <f>IF(OR($E656="",$G656&lt;&gt;"Ativo"),"",IF(COUNTIFS($E$4:$E656,$E656,$A$4:$A656,$A656,$G$4:$G656,"Ativo")=1,1,0))</f>
        <v>0</v>
      </c>
      <c r="BC656">
        <f>IF(OR($A656="",$G656&lt;&gt;"Ativo"),"",IF(COUNTIFS($A$4:$A656,$A656,$G$4:$G656,"Ativo")=1,1,0))</f>
        <v>0</v>
      </c>
    </row>
    <row r="657" spans="1:55" x14ac:dyDescent="0.3">
      <c r="A657" s="74">
        <v>4</v>
      </c>
      <c r="B657" s="39">
        <v>46030</v>
      </c>
      <c r="C657" s="74">
        <v>2</v>
      </c>
      <c r="D657" s="41" t="s">
        <v>422</v>
      </c>
      <c r="E657" s="25" t="s">
        <v>138</v>
      </c>
      <c r="F657" s="42">
        <v>12.3</v>
      </c>
      <c r="G657" s="75" t="s">
        <v>305</v>
      </c>
      <c r="H657" s="79"/>
      <c r="BA657" s="5" t="str">
        <f t="shared" si="10"/>
        <v>8974</v>
      </c>
      <c r="BB657" s="5">
        <f>IF(OR($E657="",$G657&lt;&gt;"Ativo"),"",IF(COUNTIFS($E$4:$E657,$E657,$A$4:$A657,$A657,$G$4:$G657,"Ativo")=1,1,0))</f>
        <v>0</v>
      </c>
      <c r="BC657">
        <f>IF(OR($A657="",$G657&lt;&gt;"Ativo"),"",IF(COUNTIFS($A$4:$A657,$A657,$G$4:$G657,"Ativo")=1,1,0))</f>
        <v>0</v>
      </c>
    </row>
    <row r="658" spans="1:55" x14ac:dyDescent="0.3">
      <c r="A658" s="74">
        <v>4</v>
      </c>
      <c r="B658" s="39">
        <v>46030</v>
      </c>
      <c r="C658" s="74">
        <v>2</v>
      </c>
      <c r="D658" s="41" t="s">
        <v>422</v>
      </c>
      <c r="E658" s="25" t="s">
        <v>354</v>
      </c>
      <c r="F658" s="42">
        <v>190</v>
      </c>
      <c r="G658" s="75" t="s">
        <v>305</v>
      </c>
      <c r="H658" s="79"/>
      <c r="BA658" s="5" t="str">
        <f t="shared" si="10"/>
        <v>8974</v>
      </c>
      <c r="BB658" s="5">
        <f>IF(OR($E658="",$G658&lt;&gt;"Ativo"),"",IF(COUNTIFS($E$4:$E658,$E658,$A$4:$A658,$A658,$G$4:$G658,"Ativo")=1,1,0))</f>
        <v>0</v>
      </c>
      <c r="BC658">
        <f>IF(OR($A658="",$G658&lt;&gt;"Ativo"),"",IF(COUNTIFS($A$4:$A658,$A658,$G$4:$G658,"Ativo")=1,1,0))</f>
        <v>0</v>
      </c>
    </row>
    <row r="659" spans="1:55" x14ac:dyDescent="0.3">
      <c r="A659" s="74">
        <v>4</v>
      </c>
      <c r="B659" s="39">
        <v>46030</v>
      </c>
      <c r="C659" s="74">
        <v>2</v>
      </c>
      <c r="D659" s="41" t="s">
        <v>422</v>
      </c>
      <c r="E659" s="25" t="s">
        <v>126</v>
      </c>
      <c r="F659" s="42">
        <v>84</v>
      </c>
      <c r="G659" s="75" t="s">
        <v>305</v>
      </c>
      <c r="H659" s="79"/>
      <c r="BA659" s="5" t="str">
        <f t="shared" si="10"/>
        <v>8974</v>
      </c>
      <c r="BB659" s="5">
        <f>IF(OR($E659="",$G659&lt;&gt;"Ativo"),"",IF(COUNTIFS($E$4:$E659,$E659,$A$4:$A659,$A659,$G$4:$G659,"Ativo")=1,1,0))</f>
        <v>0</v>
      </c>
      <c r="BC659">
        <f>IF(OR($A659="",$G659&lt;&gt;"Ativo"),"",IF(COUNTIFS($A$4:$A659,$A659,$G$4:$G659,"Ativo")=1,1,0))</f>
        <v>0</v>
      </c>
    </row>
    <row r="660" spans="1:55" x14ac:dyDescent="0.3">
      <c r="A660" s="74">
        <v>4</v>
      </c>
      <c r="B660" s="39">
        <v>46030</v>
      </c>
      <c r="C660" s="74">
        <v>2</v>
      </c>
      <c r="D660" s="41" t="s">
        <v>422</v>
      </c>
      <c r="E660" s="25" t="s">
        <v>127</v>
      </c>
      <c r="F660" s="42">
        <v>26</v>
      </c>
      <c r="G660" s="75" t="s">
        <v>305</v>
      </c>
      <c r="H660" s="79"/>
      <c r="BA660" s="5" t="str">
        <f t="shared" si="10"/>
        <v>8974</v>
      </c>
      <c r="BB660" s="5">
        <f>IF(OR($E660="",$G660&lt;&gt;"Ativo"),"",IF(COUNTIFS($E$4:$E660,$E660,$A$4:$A660,$A660,$G$4:$G660,"Ativo")=1,1,0))</f>
        <v>0</v>
      </c>
      <c r="BC660">
        <f>IF(OR($A660="",$G660&lt;&gt;"Ativo"),"",IF(COUNTIFS($A$4:$A660,$A660,$G$4:$G660,"Ativo")=1,1,0))</f>
        <v>0</v>
      </c>
    </row>
    <row r="661" spans="1:55" x14ac:dyDescent="0.3">
      <c r="A661" s="74">
        <v>4</v>
      </c>
      <c r="B661" s="39">
        <v>46030</v>
      </c>
      <c r="C661" s="74">
        <v>2</v>
      </c>
      <c r="D661" s="41" t="s">
        <v>422</v>
      </c>
      <c r="E661" s="25" t="s">
        <v>124</v>
      </c>
      <c r="F661" s="42">
        <v>6.11</v>
      </c>
      <c r="G661" s="75" t="s">
        <v>305</v>
      </c>
      <c r="H661" s="79"/>
      <c r="BA661" s="5" t="str">
        <f t="shared" si="10"/>
        <v>8974</v>
      </c>
      <c r="BB661" s="5">
        <f>IF(OR($E661="",$G661&lt;&gt;"Ativo"),"",IF(COUNTIFS($E$4:$E661,$E661,$A$4:$A661,$A661,$G$4:$G661,"Ativo")=1,1,0))</f>
        <v>0</v>
      </c>
      <c r="BC661">
        <f>IF(OR($A661="",$G661&lt;&gt;"Ativo"),"",IF(COUNTIFS($A$4:$A661,$A661,$G$4:$G661,"Ativo")=1,1,0))</f>
        <v>0</v>
      </c>
    </row>
    <row r="662" spans="1:55" x14ac:dyDescent="0.3">
      <c r="A662" s="74">
        <v>4</v>
      </c>
      <c r="B662" s="39">
        <v>46030</v>
      </c>
      <c r="C662" s="74">
        <v>2</v>
      </c>
      <c r="D662" s="41" t="s">
        <v>422</v>
      </c>
      <c r="E662" s="25" t="s">
        <v>356</v>
      </c>
      <c r="F662" s="42">
        <v>66</v>
      </c>
      <c r="G662" s="75" t="s">
        <v>305</v>
      </c>
      <c r="H662" s="79"/>
      <c r="BA662" s="5" t="str">
        <f t="shared" si="10"/>
        <v>8974</v>
      </c>
      <c r="BB662" s="5">
        <f>IF(OR($E662="",$G662&lt;&gt;"Ativo"),"",IF(COUNTIFS($E$4:$E662,$E662,$A$4:$A662,$A662,$G$4:$G662,"Ativo")=1,1,0))</f>
        <v>0</v>
      </c>
      <c r="BC662">
        <f>IF(OR($A662="",$G662&lt;&gt;"Ativo"),"",IF(COUNTIFS($A$4:$A662,$A662,$G$4:$G662,"Ativo")=1,1,0))</f>
        <v>0</v>
      </c>
    </row>
    <row r="663" spans="1:55" x14ac:dyDescent="0.3">
      <c r="A663" s="74">
        <v>4</v>
      </c>
      <c r="B663" s="39">
        <v>46030</v>
      </c>
      <c r="C663" s="74">
        <v>2</v>
      </c>
      <c r="D663" s="41" t="s">
        <v>422</v>
      </c>
      <c r="E663" s="25" t="s">
        <v>139</v>
      </c>
      <c r="F663" s="42">
        <v>7.25</v>
      </c>
      <c r="G663" s="75" t="s">
        <v>305</v>
      </c>
      <c r="H663" s="79"/>
      <c r="BA663" s="5" t="str">
        <f t="shared" si="10"/>
        <v>8974</v>
      </c>
      <c r="BB663" s="5">
        <f>IF(OR($E663="",$G663&lt;&gt;"Ativo"),"",IF(COUNTIFS($E$4:$E663,$E663,$A$4:$A663,$A663,$G$4:$G663,"Ativo")=1,1,0))</f>
        <v>0</v>
      </c>
      <c r="BC663">
        <f>IF(OR($A663="",$G663&lt;&gt;"Ativo"),"",IF(COUNTIFS($A$4:$A663,$A663,$G$4:$G663,"Ativo")=1,1,0))</f>
        <v>0</v>
      </c>
    </row>
    <row r="664" spans="1:55" x14ac:dyDescent="0.3">
      <c r="A664" s="74">
        <v>4</v>
      </c>
      <c r="B664" s="39">
        <v>46030</v>
      </c>
      <c r="C664" s="74">
        <v>2</v>
      </c>
      <c r="D664" s="41" t="s">
        <v>422</v>
      </c>
      <c r="E664" s="25" t="s">
        <v>118</v>
      </c>
      <c r="F664" s="42">
        <v>279</v>
      </c>
      <c r="G664" s="75" t="s">
        <v>305</v>
      </c>
      <c r="H664" s="79"/>
      <c r="BA664" s="5" t="str">
        <f t="shared" si="10"/>
        <v>8974</v>
      </c>
      <c r="BB664" s="5">
        <f>IF(OR($E664="",$G664&lt;&gt;"Ativo"),"",IF(COUNTIFS($E$4:$E664,$E664,$A$4:$A664,$A664,$G$4:$G664,"Ativo")=1,1,0))</f>
        <v>0</v>
      </c>
      <c r="BC664">
        <f>IF(OR($A664="",$G664&lt;&gt;"Ativo"),"",IF(COUNTIFS($A$4:$A664,$A664,$G$4:$G664,"Ativo")=1,1,0))</f>
        <v>0</v>
      </c>
    </row>
    <row r="665" spans="1:55" x14ac:dyDescent="0.3">
      <c r="A665" s="74">
        <v>4</v>
      </c>
      <c r="B665" s="39">
        <v>46030</v>
      </c>
      <c r="C665" s="74">
        <v>2</v>
      </c>
      <c r="D665" s="41" t="s">
        <v>422</v>
      </c>
      <c r="E665" s="25" t="s">
        <v>357</v>
      </c>
      <c r="F665" s="42">
        <v>9.8699999999999992</v>
      </c>
      <c r="G665" s="75" t="s">
        <v>305</v>
      </c>
      <c r="H665" s="79"/>
      <c r="BA665" s="5" t="str">
        <f t="shared" si="10"/>
        <v>8974</v>
      </c>
      <c r="BB665" s="5">
        <f>IF(OR($E665="",$G665&lt;&gt;"Ativo"),"",IF(COUNTIFS($E$4:$E665,$E665,$A$4:$A665,$A665,$G$4:$G665,"Ativo")=1,1,0))</f>
        <v>0</v>
      </c>
      <c r="BC665">
        <f>IF(OR($A665="",$G665&lt;&gt;"Ativo"),"",IF(COUNTIFS($A$4:$A665,$A665,$G$4:$G665,"Ativo")=1,1,0))</f>
        <v>0</v>
      </c>
    </row>
    <row r="666" spans="1:55" x14ac:dyDescent="0.3">
      <c r="A666" s="74">
        <v>4</v>
      </c>
      <c r="B666" s="39">
        <v>46030</v>
      </c>
      <c r="C666" s="74">
        <v>2</v>
      </c>
      <c r="D666" s="41" t="s">
        <v>422</v>
      </c>
      <c r="E666" s="25" t="s">
        <v>359</v>
      </c>
      <c r="F666" s="42">
        <v>4.75</v>
      </c>
      <c r="G666" s="75" t="s">
        <v>305</v>
      </c>
      <c r="H666" s="79"/>
      <c r="BA666" s="5" t="str">
        <f t="shared" si="10"/>
        <v>8974</v>
      </c>
      <c r="BB666" s="5">
        <f>IF(OR($E666="",$G666&lt;&gt;"Ativo"),"",IF(COUNTIFS($E$4:$E666,$E666,$A$4:$A666,$A666,$G$4:$G666,"Ativo")=1,1,0))</f>
        <v>0</v>
      </c>
      <c r="BC666">
        <f>IF(OR($A666="",$G666&lt;&gt;"Ativo"),"",IF(COUNTIFS($A$4:$A666,$A666,$G$4:$G666,"Ativo")=1,1,0))</f>
        <v>0</v>
      </c>
    </row>
    <row r="667" spans="1:55" x14ac:dyDescent="0.3">
      <c r="A667" s="74">
        <v>4</v>
      </c>
      <c r="B667" s="39">
        <v>46030</v>
      </c>
      <c r="C667" s="74">
        <v>2</v>
      </c>
      <c r="D667" s="41" t="s">
        <v>422</v>
      </c>
      <c r="E667" s="25" t="s">
        <v>135</v>
      </c>
      <c r="F667" s="42">
        <v>4.43</v>
      </c>
      <c r="G667" s="75" t="s">
        <v>305</v>
      </c>
      <c r="H667" s="79"/>
      <c r="BA667" s="5" t="str">
        <f t="shared" si="10"/>
        <v>8974</v>
      </c>
      <c r="BB667" s="5">
        <f>IF(OR($E667="",$G667&lt;&gt;"Ativo"),"",IF(COUNTIFS($E$4:$E667,$E667,$A$4:$A667,$A667,$G$4:$G667,"Ativo")=1,1,0))</f>
        <v>0</v>
      </c>
      <c r="BC667">
        <f>IF(OR($A667="",$G667&lt;&gt;"Ativo"),"",IF(COUNTIFS($A$4:$A667,$A667,$G$4:$G667,"Ativo")=1,1,0))</f>
        <v>0</v>
      </c>
    </row>
    <row r="668" spans="1:55" x14ac:dyDescent="0.3">
      <c r="A668" s="74">
        <v>4</v>
      </c>
      <c r="B668" s="39">
        <v>46030</v>
      </c>
      <c r="C668" s="74">
        <v>2</v>
      </c>
      <c r="D668" s="41" t="s">
        <v>422</v>
      </c>
      <c r="E668" s="25" t="s">
        <v>128</v>
      </c>
      <c r="F668" s="42">
        <v>80</v>
      </c>
      <c r="G668" s="75" t="s">
        <v>305</v>
      </c>
      <c r="H668" s="79"/>
      <c r="BA668" s="5" t="str">
        <f t="shared" si="10"/>
        <v>8974</v>
      </c>
      <c r="BB668" s="5">
        <f>IF(OR($E668="",$G668&lt;&gt;"Ativo"),"",IF(COUNTIFS($E$4:$E668,$E668,$A$4:$A668,$A668,$G$4:$G668,"Ativo")=1,1,0))</f>
        <v>0</v>
      </c>
      <c r="BC668">
        <f>IF(OR($A668="",$G668&lt;&gt;"Ativo"),"",IF(COUNTIFS($A$4:$A668,$A668,$G$4:$G668,"Ativo")=1,1,0))</f>
        <v>0</v>
      </c>
    </row>
    <row r="669" spans="1:55" x14ac:dyDescent="0.3">
      <c r="A669" s="74">
        <v>4</v>
      </c>
      <c r="B669" s="39">
        <v>46030</v>
      </c>
      <c r="C669" s="74">
        <v>2</v>
      </c>
      <c r="D669" s="41" t="s">
        <v>422</v>
      </c>
      <c r="E669" s="25" t="s">
        <v>122</v>
      </c>
      <c r="F669" s="42">
        <v>98</v>
      </c>
      <c r="G669" s="75" t="s">
        <v>305</v>
      </c>
      <c r="H669" s="79"/>
      <c r="BA669" s="5" t="str">
        <f t="shared" si="10"/>
        <v>8974</v>
      </c>
      <c r="BB669" s="5">
        <f>IF(OR($E669="",$G669&lt;&gt;"Ativo"),"",IF(COUNTIFS($E$4:$E669,$E669,$A$4:$A669,$A669,$G$4:$G669,"Ativo")=1,1,0))</f>
        <v>0</v>
      </c>
      <c r="BC669">
        <f>IF(OR($A669="",$G669&lt;&gt;"Ativo"),"",IF(COUNTIFS($A$4:$A669,$A669,$G$4:$G669,"Ativo")=1,1,0))</f>
        <v>0</v>
      </c>
    </row>
    <row r="670" spans="1:55" x14ac:dyDescent="0.3">
      <c r="A670" s="74">
        <v>4</v>
      </c>
      <c r="B670" s="39">
        <v>46030</v>
      </c>
      <c r="C670" s="74">
        <v>2</v>
      </c>
      <c r="D670" s="41" t="s">
        <v>422</v>
      </c>
      <c r="E670" s="25" t="s">
        <v>144</v>
      </c>
      <c r="F670" s="42">
        <v>478</v>
      </c>
      <c r="G670" s="75" t="s">
        <v>305</v>
      </c>
      <c r="H670" s="79"/>
      <c r="BA670" s="5" t="str">
        <f t="shared" si="10"/>
        <v>8974</v>
      </c>
      <c r="BB670" s="5">
        <f>IF(OR($E670="",$G670&lt;&gt;"Ativo"),"",IF(COUNTIFS($E$4:$E670,$E670,$A$4:$A670,$A670,$G$4:$G670,"Ativo")=1,1,0))</f>
        <v>0</v>
      </c>
      <c r="BC670">
        <f>IF(OR($A670="",$G670&lt;&gt;"Ativo"),"",IF(COUNTIFS($A$4:$A670,$A670,$G$4:$G670,"Ativo")=1,1,0))</f>
        <v>0</v>
      </c>
    </row>
    <row r="671" spans="1:55" x14ac:dyDescent="0.3">
      <c r="A671" s="74">
        <v>4</v>
      </c>
      <c r="B671" s="39">
        <v>46030</v>
      </c>
      <c r="C671" s="74">
        <v>2</v>
      </c>
      <c r="D671" s="41" t="s">
        <v>422</v>
      </c>
      <c r="E671" s="25" t="s">
        <v>360</v>
      </c>
      <c r="F671" s="42">
        <v>430</v>
      </c>
      <c r="G671" s="75" t="s">
        <v>305</v>
      </c>
      <c r="H671" s="79"/>
      <c r="BA671" s="5" t="str">
        <f t="shared" si="10"/>
        <v>8974</v>
      </c>
      <c r="BB671" s="5">
        <f>IF(OR($E671="",$G671&lt;&gt;"Ativo"),"",IF(COUNTIFS($E$4:$E671,$E671,$A$4:$A671,$A671,$G$4:$G671,"Ativo")=1,1,0))</f>
        <v>0</v>
      </c>
      <c r="BC671">
        <f>IF(OR($A671="",$G671&lt;&gt;"Ativo"),"",IF(COUNTIFS($A$4:$A671,$A671,$G$4:$G671,"Ativo")=1,1,0))</f>
        <v>0</v>
      </c>
    </row>
    <row r="672" spans="1:55" x14ac:dyDescent="0.3">
      <c r="A672" s="74">
        <v>4</v>
      </c>
      <c r="B672" s="39">
        <v>46030</v>
      </c>
      <c r="C672" s="74">
        <v>2</v>
      </c>
      <c r="D672" s="41" t="s">
        <v>422</v>
      </c>
      <c r="E672" s="25" t="s">
        <v>132</v>
      </c>
      <c r="F672" s="42">
        <v>431</v>
      </c>
      <c r="G672" s="75" t="s">
        <v>305</v>
      </c>
      <c r="H672" s="79"/>
      <c r="BA672" s="5" t="str">
        <f t="shared" si="10"/>
        <v>8974</v>
      </c>
      <c r="BB672" s="5">
        <f>IF(OR($E672="",$G672&lt;&gt;"Ativo"),"",IF(COUNTIFS($E$4:$E672,$E672,$A$4:$A672,$A672,$G$4:$G672,"Ativo")=1,1,0))</f>
        <v>0</v>
      </c>
      <c r="BC672">
        <f>IF(OR($A672="",$G672&lt;&gt;"Ativo"),"",IF(COUNTIFS($A$4:$A672,$A672,$G$4:$G672,"Ativo")=1,1,0))</f>
        <v>0</v>
      </c>
    </row>
    <row r="673" spans="1:55" x14ac:dyDescent="0.3">
      <c r="A673" s="74">
        <v>4</v>
      </c>
      <c r="B673" s="39">
        <v>46030</v>
      </c>
      <c r="C673" s="74">
        <v>2</v>
      </c>
      <c r="D673" s="41" t="s">
        <v>422</v>
      </c>
      <c r="E673" s="25" t="s">
        <v>133</v>
      </c>
      <c r="F673" s="42">
        <v>150</v>
      </c>
      <c r="G673" s="75" t="s">
        <v>305</v>
      </c>
      <c r="H673" s="79"/>
      <c r="BA673" s="5" t="str">
        <f t="shared" si="10"/>
        <v>8974</v>
      </c>
      <c r="BB673" s="5">
        <f>IF(OR($E673="",$G673&lt;&gt;"Ativo"),"",IF(COUNTIFS($E$4:$E673,$E673,$A$4:$A673,$A673,$G$4:$G673,"Ativo")=1,1,0))</f>
        <v>0</v>
      </c>
      <c r="BC673">
        <f>IF(OR($A673="",$G673&lt;&gt;"Ativo"),"",IF(COUNTIFS($A$4:$A673,$A673,$G$4:$G673,"Ativo")=1,1,0))</f>
        <v>0</v>
      </c>
    </row>
    <row r="674" spans="1:55" x14ac:dyDescent="0.3">
      <c r="A674" s="74">
        <v>4</v>
      </c>
      <c r="B674" s="39">
        <v>46030</v>
      </c>
      <c r="C674" s="74">
        <v>2</v>
      </c>
      <c r="D674" s="41" t="s">
        <v>422</v>
      </c>
      <c r="E674" s="25" t="s">
        <v>361</v>
      </c>
      <c r="F674" s="42">
        <v>380</v>
      </c>
      <c r="G674" s="75" t="s">
        <v>305</v>
      </c>
      <c r="H674" s="79"/>
      <c r="BA674" s="5" t="str">
        <f t="shared" si="10"/>
        <v>8974</v>
      </c>
      <c r="BB674" s="5">
        <f>IF(OR($E674="",$G674&lt;&gt;"Ativo"),"",IF(COUNTIFS($E$4:$E674,$E674,$A$4:$A674,$A674,$G$4:$G674,"Ativo")=1,1,0))</f>
        <v>0</v>
      </c>
      <c r="BC674">
        <f>IF(OR($A674="",$G674&lt;&gt;"Ativo"),"",IF(COUNTIFS($A$4:$A674,$A674,$G$4:$G674,"Ativo")=1,1,0))</f>
        <v>0</v>
      </c>
    </row>
    <row r="675" spans="1:55" x14ac:dyDescent="0.3">
      <c r="A675" s="74">
        <v>4</v>
      </c>
      <c r="B675" s="39">
        <v>46030</v>
      </c>
      <c r="C675" s="74">
        <v>2</v>
      </c>
      <c r="D675" s="41" t="s">
        <v>422</v>
      </c>
      <c r="E675" s="25" t="s">
        <v>362</v>
      </c>
      <c r="F675" s="42">
        <v>86</v>
      </c>
      <c r="G675" s="75" t="s">
        <v>305</v>
      </c>
      <c r="H675" s="79"/>
      <c r="BA675" s="5" t="str">
        <f t="shared" si="10"/>
        <v>8974</v>
      </c>
      <c r="BB675" s="5">
        <f>IF(OR($E675="",$G675&lt;&gt;"Ativo"),"",IF(COUNTIFS($E$4:$E675,$E675,$A$4:$A675,$A675,$G$4:$G675,"Ativo")=1,1,0))</f>
        <v>0</v>
      </c>
      <c r="BC675">
        <f>IF(OR($A675="",$G675&lt;&gt;"Ativo"),"",IF(COUNTIFS($A$4:$A675,$A675,$G$4:$G675,"Ativo")=1,1,0))</f>
        <v>0</v>
      </c>
    </row>
    <row r="676" spans="1:55" x14ac:dyDescent="0.3">
      <c r="A676" s="74">
        <v>4</v>
      </c>
      <c r="B676" s="39">
        <v>46030</v>
      </c>
      <c r="C676" s="74">
        <v>2</v>
      </c>
      <c r="D676" s="41" t="s">
        <v>422</v>
      </c>
      <c r="E676" s="25" t="s">
        <v>129</v>
      </c>
      <c r="F676" s="42">
        <v>211</v>
      </c>
      <c r="G676" s="75" t="s">
        <v>305</v>
      </c>
      <c r="H676" s="79"/>
      <c r="BA676" s="5" t="str">
        <f t="shared" si="10"/>
        <v>8974</v>
      </c>
      <c r="BB676" s="5">
        <f>IF(OR($E676="",$G676&lt;&gt;"Ativo"),"",IF(COUNTIFS($E$4:$E676,$E676,$A$4:$A676,$A676,$G$4:$G676,"Ativo")=1,1,0))</f>
        <v>0</v>
      </c>
      <c r="BC676">
        <f>IF(OR($A676="",$G676&lt;&gt;"Ativo"),"",IF(COUNTIFS($A$4:$A676,$A676,$G$4:$G676,"Ativo")=1,1,0))</f>
        <v>0</v>
      </c>
    </row>
    <row r="677" spans="1:55" x14ac:dyDescent="0.3">
      <c r="A677" s="74">
        <v>4</v>
      </c>
      <c r="B677" s="39">
        <v>46030</v>
      </c>
      <c r="C677" s="74">
        <v>2</v>
      </c>
      <c r="D677" s="41" t="s">
        <v>422</v>
      </c>
      <c r="E677" s="25" t="s">
        <v>131</v>
      </c>
      <c r="F677" s="42">
        <v>104</v>
      </c>
      <c r="G677" s="75" t="s">
        <v>305</v>
      </c>
      <c r="H677" s="79"/>
      <c r="BA677" s="5" t="str">
        <f t="shared" si="10"/>
        <v>8974</v>
      </c>
      <c r="BB677" s="5">
        <f>IF(OR($E677="",$G677&lt;&gt;"Ativo"),"",IF(COUNTIFS($E$4:$E677,$E677,$A$4:$A677,$A677,$G$4:$G677,"Ativo")=1,1,0))</f>
        <v>0</v>
      </c>
      <c r="BC677">
        <f>IF(OR($A677="",$G677&lt;&gt;"Ativo"),"",IF(COUNTIFS($A$4:$A677,$A677,$G$4:$G677,"Ativo")=1,1,0))</f>
        <v>0</v>
      </c>
    </row>
    <row r="678" spans="1:55" x14ac:dyDescent="0.3">
      <c r="A678" s="74">
        <v>4</v>
      </c>
      <c r="B678" s="39">
        <v>46030</v>
      </c>
      <c r="C678" s="74">
        <v>2</v>
      </c>
      <c r="D678" s="41" t="s">
        <v>422</v>
      </c>
      <c r="E678" s="25" t="s">
        <v>363</v>
      </c>
      <c r="F678" s="42">
        <v>3.91</v>
      </c>
      <c r="G678" s="75" t="s">
        <v>305</v>
      </c>
      <c r="H678" s="79"/>
      <c r="BA678" s="5" t="str">
        <f t="shared" si="10"/>
        <v>8974</v>
      </c>
      <c r="BB678" s="5">
        <f>IF(OR($E678="",$G678&lt;&gt;"Ativo"),"",IF(COUNTIFS($E$4:$E678,$E678,$A$4:$A678,$A678,$G$4:$G678,"Ativo")=1,1,0))</f>
        <v>0</v>
      </c>
      <c r="BC678">
        <f>IF(OR($A678="",$G678&lt;&gt;"Ativo"),"",IF(COUNTIFS($A$4:$A678,$A678,$G$4:$G678,"Ativo")=1,1,0))</f>
        <v>0</v>
      </c>
    </row>
    <row r="679" spans="1:55" x14ac:dyDescent="0.3">
      <c r="A679" s="74">
        <v>4</v>
      </c>
      <c r="B679" s="39">
        <v>46030</v>
      </c>
      <c r="C679" s="74">
        <v>2</v>
      </c>
      <c r="D679" s="41" t="s">
        <v>422</v>
      </c>
      <c r="E679" s="25" t="s">
        <v>365</v>
      </c>
      <c r="F679" s="42">
        <v>21.7</v>
      </c>
      <c r="G679" s="75" t="s">
        <v>305</v>
      </c>
      <c r="H679" s="79"/>
      <c r="BA679" s="5" t="str">
        <f t="shared" si="10"/>
        <v>8974</v>
      </c>
      <c r="BB679" s="5">
        <f>IF(OR($E679="",$G679&lt;&gt;"Ativo"),"",IF(COUNTIFS($E$4:$E679,$E679,$A$4:$A679,$A679,$G$4:$G679,"Ativo")=1,1,0))</f>
        <v>0</v>
      </c>
      <c r="BC679">
        <f>IF(OR($A679="",$G679&lt;&gt;"Ativo"),"",IF(COUNTIFS($A$4:$A679,$A679,$G$4:$G679,"Ativo")=1,1,0))</f>
        <v>0</v>
      </c>
    </row>
    <row r="680" spans="1:55" x14ac:dyDescent="0.3">
      <c r="A680" s="74">
        <v>4</v>
      </c>
      <c r="B680" s="39">
        <v>46030</v>
      </c>
      <c r="C680" s="74">
        <v>2</v>
      </c>
      <c r="D680" s="41" t="s">
        <v>422</v>
      </c>
      <c r="E680" s="25" t="s">
        <v>140</v>
      </c>
      <c r="F680" s="42">
        <v>124</v>
      </c>
      <c r="G680" s="75" t="s">
        <v>305</v>
      </c>
      <c r="H680" s="79"/>
      <c r="BA680" s="5" t="str">
        <f t="shared" si="10"/>
        <v>8974</v>
      </c>
      <c r="BB680" s="5">
        <f>IF(OR($E680="",$G680&lt;&gt;"Ativo"),"",IF(COUNTIFS($E$4:$E680,$E680,$A$4:$A680,$A680,$G$4:$G680,"Ativo")=1,1,0))</f>
        <v>0</v>
      </c>
      <c r="BC680">
        <f>IF(OR($A680="",$G680&lt;&gt;"Ativo"),"",IF(COUNTIFS($A$4:$A680,$A680,$G$4:$G680,"Ativo")=1,1,0))</f>
        <v>0</v>
      </c>
    </row>
    <row r="681" spans="1:55" x14ac:dyDescent="0.3">
      <c r="A681" s="74">
        <v>4</v>
      </c>
      <c r="B681" s="39">
        <v>46030</v>
      </c>
      <c r="C681" s="74">
        <v>2</v>
      </c>
      <c r="D681" s="41" t="s">
        <v>422</v>
      </c>
      <c r="E681" s="25" t="s">
        <v>142</v>
      </c>
      <c r="F681" s="42">
        <v>6.2</v>
      </c>
      <c r="G681" s="75" t="s">
        <v>305</v>
      </c>
      <c r="H681" s="79"/>
      <c r="BA681" s="5" t="str">
        <f t="shared" si="10"/>
        <v>8974</v>
      </c>
      <c r="BB681" s="5">
        <f>IF(OR($E681="",$G681&lt;&gt;"Ativo"),"",IF(COUNTIFS($E$4:$E681,$E681,$A$4:$A681,$A681,$G$4:$G681,"Ativo")=1,1,0))</f>
        <v>0</v>
      </c>
      <c r="BC681">
        <f>IF(OR($A681="",$G681&lt;&gt;"Ativo"),"",IF(COUNTIFS($A$4:$A681,$A681,$G$4:$G681,"Ativo")=1,1,0))</f>
        <v>0</v>
      </c>
    </row>
    <row r="682" spans="1:55" x14ac:dyDescent="0.3">
      <c r="A682" s="74">
        <v>4</v>
      </c>
      <c r="B682" s="39">
        <v>46030</v>
      </c>
      <c r="C682" s="74">
        <v>2</v>
      </c>
      <c r="D682" s="41" t="s">
        <v>422</v>
      </c>
      <c r="E682" s="25" t="s">
        <v>143</v>
      </c>
      <c r="F682" s="42">
        <v>96</v>
      </c>
      <c r="G682" s="75" t="s">
        <v>305</v>
      </c>
      <c r="H682" s="79"/>
      <c r="BA682" s="5" t="str">
        <f t="shared" si="10"/>
        <v>8974</v>
      </c>
      <c r="BB682" s="5">
        <f>IF(OR($E682="",$G682&lt;&gt;"Ativo"),"",IF(COUNTIFS($E$4:$E682,$E682,$A$4:$A682,$A682,$G$4:$G682,"Ativo")=1,1,0))</f>
        <v>0</v>
      </c>
      <c r="BC682">
        <f>IF(OR($A682="",$G682&lt;&gt;"Ativo"),"",IF(COUNTIFS($A$4:$A682,$A682,$G$4:$G682,"Ativo")=1,1,0))</f>
        <v>0</v>
      </c>
    </row>
    <row r="683" spans="1:55" x14ac:dyDescent="0.3">
      <c r="A683" s="74">
        <v>5</v>
      </c>
      <c r="B683" s="39">
        <v>46031</v>
      </c>
      <c r="C683" s="74">
        <v>2</v>
      </c>
      <c r="D683" s="41" t="s">
        <v>422</v>
      </c>
      <c r="E683" s="25" t="s">
        <v>351</v>
      </c>
      <c r="F683" s="42">
        <v>1.1000000000000001</v>
      </c>
      <c r="G683" s="75" t="s">
        <v>305</v>
      </c>
      <c r="H683" s="79"/>
      <c r="BA683" s="5" t="str">
        <f t="shared" si="10"/>
        <v>8974</v>
      </c>
      <c r="BB683" s="5">
        <f>IF(OR($E683="",$G683&lt;&gt;"Ativo"),"",IF(COUNTIFS($E$4:$E683,$E683,$A$4:$A683,$A683,$G$4:$G683,"Ativo")=1,1,0))</f>
        <v>0</v>
      </c>
      <c r="BC683">
        <f>IF(OR($A683="",$G683&lt;&gt;"Ativo"),"",IF(COUNTIFS($A$4:$A683,$A683,$G$4:$G683,"Ativo")=1,1,0))</f>
        <v>0</v>
      </c>
    </row>
    <row r="684" spans="1:55" x14ac:dyDescent="0.3">
      <c r="A684" s="74">
        <v>5</v>
      </c>
      <c r="B684" s="39">
        <v>46031</v>
      </c>
      <c r="C684" s="74">
        <v>2</v>
      </c>
      <c r="D684" s="41" t="s">
        <v>422</v>
      </c>
      <c r="E684" s="25" t="s">
        <v>125</v>
      </c>
      <c r="F684" s="42">
        <v>9.6999999999999993</v>
      </c>
      <c r="G684" s="75" t="s">
        <v>305</v>
      </c>
      <c r="H684" s="79"/>
      <c r="BA684" s="5" t="str">
        <f t="shared" si="10"/>
        <v>8974</v>
      </c>
      <c r="BB684" s="5">
        <f>IF(OR($E684="",$G684&lt;&gt;"Ativo"),"",IF(COUNTIFS($E$4:$E684,$E684,$A$4:$A684,$A684,$G$4:$G684,"Ativo")=1,1,0))</f>
        <v>0</v>
      </c>
      <c r="BC684">
        <f>IF(OR($A684="",$G684&lt;&gt;"Ativo"),"",IF(COUNTIFS($A$4:$A684,$A684,$G$4:$G684,"Ativo")=1,1,0))</f>
        <v>0</v>
      </c>
    </row>
    <row r="685" spans="1:55" x14ac:dyDescent="0.3">
      <c r="A685" s="74">
        <v>5</v>
      </c>
      <c r="B685" s="39">
        <v>46031</v>
      </c>
      <c r="C685" s="74">
        <v>2</v>
      </c>
      <c r="D685" s="41" t="s">
        <v>422</v>
      </c>
      <c r="E685" s="25" t="s">
        <v>137</v>
      </c>
      <c r="F685" s="42">
        <v>2.4969999999999999</v>
      </c>
      <c r="G685" s="75" t="s">
        <v>305</v>
      </c>
      <c r="H685" s="79"/>
      <c r="BA685" s="5" t="str">
        <f t="shared" si="10"/>
        <v>8974</v>
      </c>
      <c r="BB685" s="5">
        <f>IF(OR($E685="",$G685&lt;&gt;"Ativo"),"",IF(COUNTIFS($E$4:$E685,$E685,$A$4:$A685,$A685,$G$4:$G685,"Ativo")=1,1,0))</f>
        <v>0</v>
      </c>
      <c r="BC685">
        <f>IF(OR($A685="",$G685&lt;&gt;"Ativo"),"",IF(COUNTIFS($A$4:$A685,$A685,$G$4:$G685,"Ativo")=1,1,0))</f>
        <v>0</v>
      </c>
    </row>
    <row r="686" spans="1:55" x14ac:dyDescent="0.3">
      <c r="A686" s="74">
        <v>5</v>
      </c>
      <c r="B686" s="39">
        <v>46031</v>
      </c>
      <c r="C686" s="74">
        <v>2</v>
      </c>
      <c r="D686" s="41" t="s">
        <v>422</v>
      </c>
      <c r="E686" s="25" t="s">
        <v>353</v>
      </c>
      <c r="F686" s="42">
        <v>1.143</v>
      </c>
      <c r="G686" s="75" t="s">
        <v>305</v>
      </c>
      <c r="H686" s="79"/>
      <c r="BA686" s="5" t="str">
        <f t="shared" si="10"/>
        <v>8974</v>
      </c>
      <c r="BB686" s="5">
        <f>IF(OR($E686="",$G686&lt;&gt;"Ativo"),"",IF(COUNTIFS($E$4:$E686,$E686,$A$4:$A686,$A686,$G$4:$G686,"Ativo")=1,1,0))</f>
        <v>0</v>
      </c>
      <c r="BC686">
        <f>IF(OR($A686="",$G686&lt;&gt;"Ativo"),"",IF(COUNTIFS($A$4:$A686,$A686,$G$4:$G686,"Ativo")=1,1,0))</f>
        <v>0</v>
      </c>
    </row>
    <row r="687" spans="1:55" x14ac:dyDescent="0.3">
      <c r="A687" s="74">
        <v>5</v>
      </c>
      <c r="B687" s="39">
        <v>46031</v>
      </c>
      <c r="C687" s="74">
        <v>2</v>
      </c>
      <c r="D687" s="41" t="s">
        <v>422</v>
      </c>
      <c r="E687" s="25" t="s">
        <v>134</v>
      </c>
      <c r="F687" s="42">
        <v>4.617</v>
      </c>
      <c r="G687" s="75" t="s">
        <v>305</v>
      </c>
      <c r="H687" s="79"/>
      <c r="BA687" s="5" t="str">
        <f t="shared" si="10"/>
        <v>8974</v>
      </c>
      <c r="BB687" s="5">
        <f>IF(OR($E687="",$G687&lt;&gt;"Ativo"),"",IF(COUNTIFS($E$4:$E687,$E687,$A$4:$A687,$A687,$G$4:$G687,"Ativo")=1,1,0))</f>
        <v>0</v>
      </c>
      <c r="BC687">
        <f>IF(OR($A687="",$G687&lt;&gt;"Ativo"),"",IF(COUNTIFS($A$4:$A687,$A687,$G$4:$G687,"Ativo")=1,1,0))</f>
        <v>0</v>
      </c>
    </row>
    <row r="688" spans="1:55" x14ac:dyDescent="0.3">
      <c r="A688" s="74">
        <v>5</v>
      </c>
      <c r="B688" s="39">
        <v>46031</v>
      </c>
      <c r="C688" s="74">
        <v>2</v>
      </c>
      <c r="D688" s="41" t="s">
        <v>422</v>
      </c>
      <c r="E688" s="25" t="s">
        <v>138</v>
      </c>
      <c r="F688" s="42">
        <v>12</v>
      </c>
      <c r="G688" s="75" t="s">
        <v>305</v>
      </c>
      <c r="H688" s="79"/>
      <c r="BA688" s="5" t="str">
        <f t="shared" si="10"/>
        <v>8974</v>
      </c>
      <c r="BB688" s="5">
        <f>IF(OR($E688="",$G688&lt;&gt;"Ativo"),"",IF(COUNTIFS($E$4:$E688,$E688,$A$4:$A688,$A688,$G$4:$G688,"Ativo")=1,1,0))</f>
        <v>0</v>
      </c>
      <c r="BC688">
        <f>IF(OR($A688="",$G688&lt;&gt;"Ativo"),"",IF(COUNTIFS($A$4:$A688,$A688,$G$4:$G688,"Ativo")=1,1,0))</f>
        <v>0</v>
      </c>
    </row>
    <row r="689" spans="1:55" x14ac:dyDescent="0.3">
      <c r="A689" s="74">
        <v>5</v>
      </c>
      <c r="B689" s="39">
        <v>46031</v>
      </c>
      <c r="C689" s="74">
        <v>2</v>
      </c>
      <c r="D689" s="41" t="s">
        <v>422</v>
      </c>
      <c r="E689" s="25" t="s">
        <v>354</v>
      </c>
      <c r="F689" s="42">
        <v>195</v>
      </c>
      <c r="G689" s="75" t="s">
        <v>305</v>
      </c>
      <c r="H689" s="79"/>
      <c r="BA689" s="5" t="str">
        <f t="shared" si="10"/>
        <v>8974</v>
      </c>
      <c r="BB689" s="5">
        <f>IF(OR($E689="",$G689&lt;&gt;"Ativo"),"",IF(COUNTIFS($E$4:$E689,$E689,$A$4:$A689,$A689,$G$4:$G689,"Ativo")=1,1,0))</f>
        <v>0</v>
      </c>
      <c r="BC689">
        <f>IF(OR($A689="",$G689&lt;&gt;"Ativo"),"",IF(COUNTIFS($A$4:$A689,$A689,$G$4:$G689,"Ativo")=1,1,0))</f>
        <v>0</v>
      </c>
    </row>
    <row r="690" spans="1:55" x14ac:dyDescent="0.3">
      <c r="A690" s="74">
        <v>5</v>
      </c>
      <c r="B690" s="39">
        <v>46031</v>
      </c>
      <c r="C690" s="74">
        <v>2</v>
      </c>
      <c r="D690" s="41" t="s">
        <v>422</v>
      </c>
      <c r="E690" s="25" t="s">
        <v>126</v>
      </c>
      <c r="F690" s="42">
        <v>87</v>
      </c>
      <c r="G690" s="75" t="s">
        <v>305</v>
      </c>
      <c r="H690" s="79"/>
      <c r="BA690" s="5" t="str">
        <f t="shared" si="10"/>
        <v>8974</v>
      </c>
      <c r="BB690" s="5">
        <f>IF(OR($E690="",$G690&lt;&gt;"Ativo"),"",IF(COUNTIFS($E$4:$E690,$E690,$A$4:$A690,$A690,$G$4:$G690,"Ativo")=1,1,0))</f>
        <v>0</v>
      </c>
      <c r="BC690">
        <f>IF(OR($A690="",$G690&lt;&gt;"Ativo"),"",IF(COUNTIFS($A$4:$A690,$A690,$G$4:$G690,"Ativo")=1,1,0))</f>
        <v>0</v>
      </c>
    </row>
    <row r="691" spans="1:55" x14ac:dyDescent="0.3">
      <c r="A691" s="74">
        <v>5</v>
      </c>
      <c r="B691" s="39">
        <v>46031</v>
      </c>
      <c r="C691" s="74">
        <v>2</v>
      </c>
      <c r="D691" s="41" t="s">
        <v>422</v>
      </c>
      <c r="E691" s="25" t="s">
        <v>127</v>
      </c>
      <c r="F691" s="42">
        <v>26</v>
      </c>
      <c r="G691" s="75" t="s">
        <v>305</v>
      </c>
      <c r="H691" s="79"/>
      <c r="BA691" s="5" t="str">
        <f t="shared" si="10"/>
        <v>8974</v>
      </c>
      <c r="BB691" s="5">
        <f>IF(OR($E691="",$G691&lt;&gt;"Ativo"),"",IF(COUNTIFS($E$4:$E691,$E691,$A$4:$A691,$A691,$G$4:$G691,"Ativo")=1,1,0))</f>
        <v>0</v>
      </c>
      <c r="BC691">
        <f>IF(OR($A691="",$G691&lt;&gt;"Ativo"),"",IF(COUNTIFS($A$4:$A691,$A691,$G$4:$G691,"Ativo")=1,1,0))</f>
        <v>0</v>
      </c>
    </row>
    <row r="692" spans="1:55" x14ac:dyDescent="0.3">
      <c r="A692" s="74">
        <v>5</v>
      </c>
      <c r="B692" s="39">
        <v>46031</v>
      </c>
      <c r="C692" s="74">
        <v>2</v>
      </c>
      <c r="D692" s="41" t="s">
        <v>422</v>
      </c>
      <c r="E692" s="25" t="s">
        <v>124</v>
      </c>
      <c r="F692" s="42">
        <v>6.05</v>
      </c>
      <c r="G692" s="75" t="s">
        <v>305</v>
      </c>
      <c r="H692" s="79"/>
      <c r="BA692" s="5" t="str">
        <f t="shared" si="10"/>
        <v>8974</v>
      </c>
      <c r="BB692" s="5">
        <f>IF(OR($E692="",$G692&lt;&gt;"Ativo"),"",IF(COUNTIFS($E$4:$E692,$E692,$A$4:$A692,$A692,$G$4:$G692,"Ativo")=1,1,0))</f>
        <v>0</v>
      </c>
      <c r="BC692">
        <f>IF(OR($A692="",$G692&lt;&gt;"Ativo"),"",IF(COUNTIFS($A$4:$A692,$A692,$G$4:$G692,"Ativo")=1,1,0))</f>
        <v>0</v>
      </c>
    </row>
    <row r="693" spans="1:55" x14ac:dyDescent="0.3">
      <c r="A693" s="74">
        <v>5</v>
      </c>
      <c r="B693" s="39">
        <v>46031</v>
      </c>
      <c r="C693" s="74">
        <v>2</v>
      </c>
      <c r="D693" s="41" t="s">
        <v>422</v>
      </c>
      <c r="E693" s="25" t="s">
        <v>356</v>
      </c>
      <c r="F693" s="42">
        <v>67</v>
      </c>
      <c r="G693" s="75" t="s">
        <v>305</v>
      </c>
      <c r="H693" s="79"/>
      <c r="BA693" s="5" t="str">
        <f t="shared" si="10"/>
        <v>8974</v>
      </c>
      <c r="BB693" s="5">
        <f>IF(OR($E693="",$G693&lt;&gt;"Ativo"),"",IF(COUNTIFS($E$4:$E693,$E693,$A$4:$A693,$A693,$G$4:$G693,"Ativo")=1,1,0))</f>
        <v>0</v>
      </c>
      <c r="BC693">
        <f>IF(OR($A693="",$G693&lt;&gt;"Ativo"),"",IF(COUNTIFS($A$4:$A693,$A693,$G$4:$G693,"Ativo")=1,1,0))</f>
        <v>0</v>
      </c>
    </row>
    <row r="694" spans="1:55" x14ac:dyDescent="0.3">
      <c r="A694" s="74">
        <v>5</v>
      </c>
      <c r="B694" s="39">
        <v>46031</v>
      </c>
      <c r="C694" s="74">
        <v>2</v>
      </c>
      <c r="D694" s="41" t="s">
        <v>422</v>
      </c>
      <c r="E694" s="25" t="s">
        <v>139</v>
      </c>
      <c r="F694" s="42">
        <v>7.39</v>
      </c>
      <c r="G694" s="75" t="s">
        <v>305</v>
      </c>
      <c r="H694" s="79"/>
      <c r="BA694" s="5" t="str">
        <f t="shared" si="10"/>
        <v>8974</v>
      </c>
      <c r="BB694" s="5">
        <f>IF(OR($E694="",$G694&lt;&gt;"Ativo"),"",IF(COUNTIFS($E$4:$E694,$E694,$A$4:$A694,$A694,$G$4:$G694,"Ativo")=1,1,0))</f>
        <v>0</v>
      </c>
      <c r="BC694">
        <f>IF(OR($A694="",$G694&lt;&gt;"Ativo"),"",IF(COUNTIFS($A$4:$A694,$A694,$G$4:$G694,"Ativo")=1,1,0))</f>
        <v>0</v>
      </c>
    </row>
    <row r="695" spans="1:55" x14ac:dyDescent="0.3">
      <c r="A695" s="74">
        <v>5</v>
      </c>
      <c r="B695" s="39">
        <v>46031</v>
      </c>
      <c r="C695" s="74">
        <v>2</v>
      </c>
      <c r="D695" s="41" t="s">
        <v>422</v>
      </c>
      <c r="E695" s="25" t="s">
        <v>118</v>
      </c>
      <c r="F695" s="42">
        <v>280</v>
      </c>
      <c r="G695" s="75" t="s">
        <v>305</v>
      </c>
      <c r="H695" s="79"/>
      <c r="BA695" s="5" t="str">
        <f t="shared" si="10"/>
        <v>8974</v>
      </c>
      <c r="BB695" s="5">
        <f>IF(OR($E695="",$G695&lt;&gt;"Ativo"),"",IF(COUNTIFS($E$4:$E695,$E695,$A$4:$A695,$A695,$G$4:$G695,"Ativo")=1,1,0))</f>
        <v>0</v>
      </c>
      <c r="BC695">
        <f>IF(OR($A695="",$G695&lt;&gt;"Ativo"),"",IF(COUNTIFS($A$4:$A695,$A695,$G$4:$G695,"Ativo")=1,1,0))</f>
        <v>0</v>
      </c>
    </row>
    <row r="696" spans="1:55" x14ac:dyDescent="0.3">
      <c r="A696" s="74">
        <v>5</v>
      </c>
      <c r="B696" s="39">
        <v>46031</v>
      </c>
      <c r="C696" s="74">
        <v>2</v>
      </c>
      <c r="D696" s="41" t="s">
        <v>422</v>
      </c>
      <c r="E696" s="25" t="s">
        <v>357</v>
      </c>
      <c r="F696" s="42">
        <v>9.92</v>
      </c>
      <c r="G696" s="75" t="s">
        <v>305</v>
      </c>
      <c r="H696" s="79"/>
      <c r="BA696" s="5" t="str">
        <f t="shared" si="10"/>
        <v>8974</v>
      </c>
      <c r="BB696" s="5">
        <f>IF(OR($E696="",$G696&lt;&gt;"Ativo"),"",IF(COUNTIFS($E$4:$E696,$E696,$A$4:$A696,$A696,$G$4:$G696,"Ativo")=1,1,0))</f>
        <v>0</v>
      </c>
      <c r="BC696">
        <f>IF(OR($A696="",$G696&lt;&gt;"Ativo"),"",IF(COUNTIFS($A$4:$A696,$A696,$G$4:$G696,"Ativo")=1,1,0))</f>
        <v>0</v>
      </c>
    </row>
    <row r="697" spans="1:55" x14ac:dyDescent="0.3">
      <c r="A697" s="74">
        <v>5</v>
      </c>
      <c r="B697" s="39">
        <v>46031</v>
      </c>
      <c r="C697" s="74">
        <v>2</v>
      </c>
      <c r="D697" s="41" t="s">
        <v>422</v>
      </c>
      <c r="E697" s="25" t="s">
        <v>359</v>
      </c>
      <c r="F697" s="42">
        <v>4.6100000000000003</v>
      </c>
      <c r="G697" s="75" t="s">
        <v>305</v>
      </c>
      <c r="H697" s="79"/>
      <c r="BA697" s="5" t="str">
        <f t="shared" si="10"/>
        <v>8974</v>
      </c>
      <c r="BB697" s="5">
        <f>IF(OR($E697="",$G697&lt;&gt;"Ativo"),"",IF(COUNTIFS($E$4:$E697,$E697,$A$4:$A697,$A697,$G$4:$G697,"Ativo")=1,1,0))</f>
        <v>0</v>
      </c>
      <c r="BC697">
        <f>IF(OR($A697="",$G697&lt;&gt;"Ativo"),"",IF(COUNTIFS($A$4:$A697,$A697,$G$4:$G697,"Ativo")=1,1,0))</f>
        <v>0</v>
      </c>
    </row>
    <row r="698" spans="1:55" x14ac:dyDescent="0.3">
      <c r="A698" s="74">
        <v>5</v>
      </c>
      <c r="B698" s="39">
        <v>46031</v>
      </c>
      <c r="C698" s="74">
        <v>2</v>
      </c>
      <c r="D698" s="41" t="s">
        <v>422</v>
      </c>
      <c r="E698" s="25" t="s">
        <v>135</v>
      </c>
      <c r="F698" s="42">
        <v>4.5</v>
      </c>
      <c r="G698" s="75" t="s">
        <v>305</v>
      </c>
      <c r="H698" s="79"/>
      <c r="BA698" s="5" t="str">
        <f t="shared" si="10"/>
        <v>8974</v>
      </c>
      <c r="BB698" s="5">
        <f>IF(OR($E698="",$G698&lt;&gt;"Ativo"),"",IF(COUNTIFS($E$4:$E698,$E698,$A$4:$A698,$A698,$G$4:$G698,"Ativo")=1,1,0))</f>
        <v>0</v>
      </c>
      <c r="BC698">
        <f>IF(OR($A698="",$G698&lt;&gt;"Ativo"),"",IF(COUNTIFS($A$4:$A698,$A698,$G$4:$G698,"Ativo")=1,1,0))</f>
        <v>0</v>
      </c>
    </row>
    <row r="699" spans="1:55" x14ac:dyDescent="0.3">
      <c r="A699" s="74">
        <v>5</v>
      </c>
      <c r="B699" s="39">
        <v>46031</v>
      </c>
      <c r="C699" s="74">
        <v>2</v>
      </c>
      <c r="D699" s="41" t="s">
        <v>422</v>
      </c>
      <c r="E699" s="25" t="s">
        <v>128</v>
      </c>
      <c r="F699" s="42">
        <v>81</v>
      </c>
      <c r="G699" s="75" t="s">
        <v>305</v>
      </c>
      <c r="H699" s="79"/>
      <c r="BA699" s="5" t="str">
        <f t="shared" si="10"/>
        <v>8974</v>
      </c>
      <c r="BB699" s="5">
        <f>IF(OR($E699="",$G699&lt;&gt;"Ativo"),"",IF(COUNTIFS($E$4:$E699,$E699,$A$4:$A699,$A699,$G$4:$G699,"Ativo")=1,1,0))</f>
        <v>0</v>
      </c>
      <c r="BC699">
        <f>IF(OR($A699="",$G699&lt;&gt;"Ativo"),"",IF(COUNTIFS($A$4:$A699,$A699,$G$4:$G699,"Ativo")=1,1,0))</f>
        <v>0</v>
      </c>
    </row>
    <row r="700" spans="1:55" x14ac:dyDescent="0.3">
      <c r="A700" s="74">
        <v>5</v>
      </c>
      <c r="B700" s="39">
        <v>46031</v>
      </c>
      <c r="C700" s="74">
        <v>2</v>
      </c>
      <c r="D700" s="41" t="s">
        <v>422</v>
      </c>
      <c r="E700" s="25" t="s">
        <v>122</v>
      </c>
      <c r="F700" s="42">
        <v>99</v>
      </c>
      <c r="G700" s="75" t="s">
        <v>305</v>
      </c>
      <c r="H700" s="79"/>
      <c r="BA700" s="5" t="str">
        <f t="shared" si="10"/>
        <v>8974</v>
      </c>
      <c r="BB700" s="5">
        <f>IF(OR($E700="",$G700&lt;&gt;"Ativo"),"",IF(COUNTIFS($E$4:$E700,$E700,$A$4:$A700,$A700,$G$4:$G700,"Ativo")=1,1,0))</f>
        <v>0</v>
      </c>
      <c r="BC700">
        <f>IF(OR($A700="",$G700&lt;&gt;"Ativo"),"",IF(COUNTIFS($A$4:$A700,$A700,$G$4:$G700,"Ativo")=1,1,0))</f>
        <v>0</v>
      </c>
    </row>
    <row r="701" spans="1:55" x14ac:dyDescent="0.3">
      <c r="A701" s="74">
        <v>5</v>
      </c>
      <c r="B701" s="39">
        <v>46031</v>
      </c>
      <c r="C701" s="74">
        <v>2</v>
      </c>
      <c r="D701" s="41" t="s">
        <v>422</v>
      </c>
      <c r="E701" s="25" t="s">
        <v>144</v>
      </c>
      <c r="F701" s="42">
        <v>476</v>
      </c>
      <c r="G701" s="75" t="s">
        <v>305</v>
      </c>
      <c r="H701" s="79"/>
      <c r="BA701" s="5" t="str">
        <f t="shared" si="10"/>
        <v>8974</v>
      </c>
      <c r="BB701" s="5">
        <f>IF(OR($E701="",$G701&lt;&gt;"Ativo"),"",IF(COUNTIFS($E$4:$E701,$E701,$A$4:$A701,$A701,$G$4:$G701,"Ativo")=1,1,0))</f>
        <v>0</v>
      </c>
      <c r="BC701">
        <f>IF(OR($A701="",$G701&lt;&gt;"Ativo"),"",IF(COUNTIFS($A$4:$A701,$A701,$G$4:$G701,"Ativo")=1,1,0))</f>
        <v>0</v>
      </c>
    </row>
    <row r="702" spans="1:55" x14ac:dyDescent="0.3">
      <c r="A702" s="74">
        <v>5</v>
      </c>
      <c r="B702" s="39">
        <v>46031</v>
      </c>
      <c r="C702" s="74">
        <v>2</v>
      </c>
      <c r="D702" s="41" t="s">
        <v>422</v>
      </c>
      <c r="E702" s="25" t="s">
        <v>360</v>
      </c>
      <c r="F702" s="42">
        <v>435</v>
      </c>
      <c r="G702" s="75" t="s">
        <v>305</v>
      </c>
      <c r="H702" s="79"/>
      <c r="BA702" s="5" t="str">
        <f t="shared" si="10"/>
        <v>8974</v>
      </c>
      <c r="BB702" s="5">
        <f>IF(OR($E702="",$G702&lt;&gt;"Ativo"),"",IF(COUNTIFS($E$4:$E702,$E702,$A$4:$A702,$A702,$G$4:$G702,"Ativo")=1,1,0))</f>
        <v>0</v>
      </c>
      <c r="BC702">
        <f>IF(OR($A702="",$G702&lt;&gt;"Ativo"),"",IF(COUNTIFS($A$4:$A702,$A702,$G$4:$G702,"Ativo")=1,1,0))</f>
        <v>0</v>
      </c>
    </row>
    <row r="703" spans="1:55" x14ac:dyDescent="0.3">
      <c r="A703" s="74">
        <v>5</v>
      </c>
      <c r="B703" s="39">
        <v>46031</v>
      </c>
      <c r="C703" s="74">
        <v>2</v>
      </c>
      <c r="D703" s="41" t="s">
        <v>422</v>
      </c>
      <c r="E703" s="25" t="s">
        <v>132</v>
      </c>
      <c r="F703" s="42">
        <v>444</v>
      </c>
      <c r="G703" s="75" t="s">
        <v>305</v>
      </c>
      <c r="H703" s="79"/>
      <c r="BA703" s="5" t="str">
        <f t="shared" si="10"/>
        <v>8974</v>
      </c>
      <c r="BB703" s="5">
        <f>IF(OR($E703="",$G703&lt;&gt;"Ativo"),"",IF(COUNTIFS($E$4:$E703,$E703,$A$4:$A703,$A703,$G$4:$G703,"Ativo")=1,1,0))</f>
        <v>0</v>
      </c>
      <c r="BC703">
        <f>IF(OR($A703="",$G703&lt;&gt;"Ativo"),"",IF(COUNTIFS($A$4:$A703,$A703,$G$4:$G703,"Ativo")=1,1,0))</f>
        <v>0</v>
      </c>
    </row>
    <row r="704" spans="1:55" x14ac:dyDescent="0.3">
      <c r="A704" s="74">
        <v>5</v>
      </c>
      <c r="B704" s="39">
        <v>46031</v>
      </c>
      <c r="C704" s="74">
        <v>2</v>
      </c>
      <c r="D704" s="41" t="s">
        <v>422</v>
      </c>
      <c r="E704" s="25" t="s">
        <v>133</v>
      </c>
      <c r="F704" s="42">
        <v>153</v>
      </c>
      <c r="G704" s="75" t="s">
        <v>305</v>
      </c>
      <c r="H704" s="79"/>
      <c r="BA704" s="5" t="str">
        <f t="shared" si="10"/>
        <v>8974</v>
      </c>
      <c r="BB704" s="5">
        <f>IF(OR($E704="",$G704&lt;&gt;"Ativo"),"",IF(COUNTIFS($E$4:$E704,$E704,$A$4:$A704,$A704,$G$4:$G704,"Ativo")=1,1,0))</f>
        <v>0</v>
      </c>
      <c r="BC704">
        <f>IF(OR($A704="",$G704&lt;&gt;"Ativo"),"",IF(COUNTIFS($A$4:$A704,$A704,$G$4:$G704,"Ativo")=1,1,0))</f>
        <v>0</v>
      </c>
    </row>
    <row r="705" spans="1:55" x14ac:dyDescent="0.3">
      <c r="A705" s="74">
        <v>5</v>
      </c>
      <c r="B705" s="39">
        <v>46031</v>
      </c>
      <c r="C705" s="74">
        <v>2</v>
      </c>
      <c r="D705" s="41" t="s">
        <v>422</v>
      </c>
      <c r="E705" s="25" t="s">
        <v>361</v>
      </c>
      <c r="F705" s="42">
        <v>378</v>
      </c>
      <c r="G705" s="75" t="s">
        <v>305</v>
      </c>
      <c r="H705" s="79"/>
      <c r="BA705" s="5" t="str">
        <f t="shared" si="10"/>
        <v>8974</v>
      </c>
      <c r="BB705" s="5">
        <f>IF(OR($E705="",$G705&lt;&gt;"Ativo"),"",IF(COUNTIFS($E$4:$E705,$E705,$A$4:$A705,$A705,$G$4:$G705,"Ativo")=1,1,0))</f>
        <v>0</v>
      </c>
      <c r="BC705">
        <f>IF(OR($A705="",$G705&lt;&gt;"Ativo"),"",IF(COUNTIFS($A$4:$A705,$A705,$G$4:$G705,"Ativo")=1,1,0))</f>
        <v>0</v>
      </c>
    </row>
    <row r="706" spans="1:55" x14ac:dyDescent="0.3">
      <c r="A706" s="74">
        <v>5</v>
      </c>
      <c r="B706" s="39">
        <v>46031</v>
      </c>
      <c r="C706" s="74">
        <v>2</v>
      </c>
      <c r="D706" s="41" t="s">
        <v>422</v>
      </c>
      <c r="E706" s="25" t="s">
        <v>362</v>
      </c>
      <c r="F706" s="42">
        <v>86</v>
      </c>
      <c r="G706" s="75" t="s">
        <v>305</v>
      </c>
      <c r="H706" s="79"/>
      <c r="BA706" s="5" t="str">
        <f t="shared" si="10"/>
        <v>8974</v>
      </c>
      <c r="BB706" s="5">
        <f>IF(OR($E706="",$G706&lt;&gt;"Ativo"),"",IF(COUNTIFS($E$4:$E706,$E706,$A$4:$A706,$A706,$G$4:$G706,"Ativo")=1,1,0))</f>
        <v>0</v>
      </c>
      <c r="BC706">
        <f>IF(OR($A706="",$G706&lt;&gt;"Ativo"),"",IF(COUNTIFS($A$4:$A706,$A706,$G$4:$G706,"Ativo")=1,1,0))</f>
        <v>0</v>
      </c>
    </row>
    <row r="707" spans="1:55" x14ac:dyDescent="0.3">
      <c r="A707" s="74">
        <v>5</v>
      </c>
      <c r="B707" s="39">
        <v>46031</v>
      </c>
      <c r="C707" s="74">
        <v>2</v>
      </c>
      <c r="D707" s="41" t="s">
        <v>422</v>
      </c>
      <c r="E707" s="25" t="s">
        <v>129</v>
      </c>
      <c r="F707" s="42">
        <v>218</v>
      </c>
      <c r="G707" s="75" t="s">
        <v>305</v>
      </c>
      <c r="H707" s="79"/>
      <c r="BA707" s="5" t="str">
        <f t="shared" si="10"/>
        <v>8974</v>
      </c>
      <c r="BB707" s="5">
        <f>IF(OR($E707="",$G707&lt;&gt;"Ativo"),"",IF(COUNTIFS($E$4:$E707,$E707,$A$4:$A707,$A707,$G$4:$G707,"Ativo")=1,1,0))</f>
        <v>0</v>
      </c>
      <c r="BC707">
        <f>IF(OR($A707="",$G707&lt;&gt;"Ativo"),"",IF(COUNTIFS($A$4:$A707,$A707,$G$4:$G707,"Ativo")=1,1,0))</f>
        <v>0</v>
      </c>
    </row>
    <row r="708" spans="1:55" x14ac:dyDescent="0.3">
      <c r="A708" s="74">
        <v>5</v>
      </c>
      <c r="B708" s="39">
        <v>46031</v>
      </c>
      <c r="C708" s="74">
        <v>2</v>
      </c>
      <c r="D708" s="41" t="s">
        <v>422</v>
      </c>
      <c r="E708" s="25" t="s">
        <v>131</v>
      </c>
      <c r="F708" s="42">
        <v>101</v>
      </c>
      <c r="G708" s="75" t="s">
        <v>305</v>
      </c>
      <c r="H708" s="79"/>
      <c r="BA708" s="5" t="str">
        <f t="shared" ref="BA708:BA771" si="11">IF($D708="","",MID($D708,4,LEN($D708)-5))</f>
        <v>8974</v>
      </c>
      <c r="BB708" s="5">
        <f>IF(OR($E708="",$G708&lt;&gt;"Ativo"),"",IF(COUNTIFS($E$4:$E708,$E708,$A$4:$A708,$A708,$G$4:$G708,"Ativo")=1,1,0))</f>
        <v>0</v>
      </c>
      <c r="BC708">
        <f>IF(OR($A708="",$G708&lt;&gt;"Ativo"),"",IF(COUNTIFS($A$4:$A708,$A708,$G$4:$G708,"Ativo")=1,1,0))</f>
        <v>0</v>
      </c>
    </row>
    <row r="709" spans="1:55" x14ac:dyDescent="0.3">
      <c r="A709" s="74">
        <v>5</v>
      </c>
      <c r="B709" s="39">
        <v>46031</v>
      </c>
      <c r="C709" s="74">
        <v>2</v>
      </c>
      <c r="D709" s="41" t="s">
        <v>422</v>
      </c>
      <c r="E709" s="25" t="s">
        <v>363</v>
      </c>
      <c r="F709" s="42">
        <v>3.53</v>
      </c>
      <c r="G709" s="75" t="s">
        <v>305</v>
      </c>
      <c r="H709" s="79"/>
      <c r="BA709" s="5" t="str">
        <f t="shared" si="11"/>
        <v>8974</v>
      </c>
      <c r="BB709" s="5">
        <f>IF(OR($E709="",$G709&lt;&gt;"Ativo"),"",IF(COUNTIFS($E$4:$E709,$E709,$A$4:$A709,$A709,$G$4:$G709,"Ativo")=1,1,0))</f>
        <v>0</v>
      </c>
      <c r="BC709">
        <f>IF(OR($A709="",$G709&lt;&gt;"Ativo"),"",IF(COUNTIFS($A$4:$A709,$A709,$G$4:$G709,"Ativo")=1,1,0))</f>
        <v>0</v>
      </c>
    </row>
    <row r="710" spans="1:55" x14ac:dyDescent="0.3">
      <c r="A710" s="74">
        <v>5</v>
      </c>
      <c r="B710" s="39">
        <v>46031</v>
      </c>
      <c r="C710" s="74">
        <v>2</v>
      </c>
      <c r="D710" s="41" t="s">
        <v>422</v>
      </c>
      <c r="E710" s="25" t="s">
        <v>365</v>
      </c>
      <c r="F710" s="42">
        <v>16.8</v>
      </c>
      <c r="G710" s="75" t="s">
        <v>305</v>
      </c>
      <c r="H710" s="79"/>
      <c r="BA710" s="5" t="str">
        <f t="shared" si="11"/>
        <v>8974</v>
      </c>
      <c r="BB710" s="5">
        <f>IF(OR($E710="",$G710&lt;&gt;"Ativo"),"",IF(COUNTIFS($E$4:$E710,$E710,$A$4:$A710,$A710,$G$4:$G710,"Ativo")=1,1,0))</f>
        <v>0</v>
      </c>
      <c r="BC710">
        <f>IF(OR($A710="",$G710&lt;&gt;"Ativo"),"",IF(COUNTIFS($A$4:$A710,$A710,$G$4:$G710,"Ativo")=1,1,0))</f>
        <v>0</v>
      </c>
    </row>
    <row r="711" spans="1:55" x14ac:dyDescent="0.3">
      <c r="A711" s="74">
        <v>5</v>
      </c>
      <c r="B711" s="39">
        <v>46031</v>
      </c>
      <c r="C711" s="74">
        <v>2</v>
      </c>
      <c r="D711" s="41" t="s">
        <v>422</v>
      </c>
      <c r="E711" s="25" t="s">
        <v>140</v>
      </c>
      <c r="F711" s="42">
        <v>126</v>
      </c>
      <c r="G711" s="75" t="s">
        <v>305</v>
      </c>
      <c r="H711" s="79"/>
      <c r="BA711" s="5" t="str">
        <f t="shared" si="11"/>
        <v>8974</v>
      </c>
      <c r="BB711" s="5">
        <f>IF(OR($E711="",$G711&lt;&gt;"Ativo"),"",IF(COUNTIFS($E$4:$E711,$E711,$A$4:$A711,$A711,$G$4:$G711,"Ativo")=1,1,0))</f>
        <v>0</v>
      </c>
      <c r="BC711">
        <f>IF(OR($A711="",$G711&lt;&gt;"Ativo"),"",IF(COUNTIFS($A$4:$A711,$A711,$G$4:$G711,"Ativo")=1,1,0))</f>
        <v>0</v>
      </c>
    </row>
    <row r="712" spans="1:55" x14ac:dyDescent="0.3">
      <c r="A712" s="74">
        <v>5</v>
      </c>
      <c r="B712" s="39">
        <v>46031</v>
      </c>
      <c r="C712" s="74">
        <v>2</v>
      </c>
      <c r="D712" s="41" t="s">
        <v>422</v>
      </c>
      <c r="E712" s="25" t="s">
        <v>142</v>
      </c>
      <c r="F712" s="42">
        <v>6.4</v>
      </c>
      <c r="G712" s="75" t="s">
        <v>305</v>
      </c>
      <c r="H712" s="79"/>
      <c r="BA712" s="5" t="str">
        <f t="shared" si="11"/>
        <v>8974</v>
      </c>
      <c r="BB712" s="5">
        <f>IF(OR($E712="",$G712&lt;&gt;"Ativo"),"",IF(COUNTIFS($E$4:$E712,$E712,$A$4:$A712,$A712,$G$4:$G712,"Ativo")=1,1,0))</f>
        <v>0</v>
      </c>
      <c r="BC712">
        <f>IF(OR($A712="",$G712&lt;&gt;"Ativo"),"",IF(COUNTIFS($A$4:$A712,$A712,$G$4:$G712,"Ativo")=1,1,0))</f>
        <v>0</v>
      </c>
    </row>
    <row r="713" spans="1:55" x14ac:dyDescent="0.3">
      <c r="A713" s="74">
        <v>5</v>
      </c>
      <c r="B713" s="39">
        <v>46031</v>
      </c>
      <c r="C713" s="74">
        <v>2</v>
      </c>
      <c r="D713" s="41" t="s">
        <v>422</v>
      </c>
      <c r="E713" s="25" t="s">
        <v>143</v>
      </c>
      <c r="F713" s="42">
        <v>96</v>
      </c>
      <c r="G713" s="75" t="s">
        <v>305</v>
      </c>
      <c r="H713" s="79"/>
      <c r="BA713" s="5" t="str">
        <f t="shared" si="11"/>
        <v>8974</v>
      </c>
      <c r="BB713" s="5">
        <f>IF(OR($E713="",$G713&lt;&gt;"Ativo"),"",IF(COUNTIFS($E$4:$E713,$E713,$A$4:$A713,$A713,$G$4:$G713,"Ativo")=1,1,0))</f>
        <v>0</v>
      </c>
      <c r="BC713">
        <f>IF(OR($A713="",$G713&lt;&gt;"Ativo"),"",IF(COUNTIFS($A$4:$A713,$A713,$G$4:$G713,"Ativo")=1,1,0))</f>
        <v>0</v>
      </c>
    </row>
    <row r="714" spans="1:55" x14ac:dyDescent="0.3">
      <c r="A714" s="74">
        <v>6</v>
      </c>
      <c r="B714" s="39">
        <v>46034</v>
      </c>
      <c r="C714" s="74">
        <v>2</v>
      </c>
      <c r="D714" s="41" t="s">
        <v>422</v>
      </c>
      <c r="E714" s="25" t="s">
        <v>351</v>
      </c>
      <c r="F714" s="42">
        <v>1.1000000000000001</v>
      </c>
      <c r="G714" s="75" t="s">
        <v>305</v>
      </c>
      <c r="H714" s="79"/>
      <c r="BA714" s="5" t="str">
        <f t="shared" si="11"/>
        <v>8974</v>
      </c>
      <c r="BB714" s="5">
        <f>IF(OR($E714="",$G714&lt;&gt;"Ativo"),"",IF(COUNTIFS($E$4:$E714,$E714,$A$4:$A714,$A714,$G$4:$G714,"Ativo")=1,1,0))</f>
        <v>0</v>
      </c>
      <c r="BC714">
        <f>IF(OR($A714="",$G714&lt;&gt;"Ativo"),"",IF(COUNTIFS($A$4:$A714,$A714,$G$4:$G714,"Ativo")=1,1,0))</f>
        <v>0</v>
      </c>
    </row>
    <row r="715" spans="1:55" x14ac:dyDescent="0.3">
      <c r="A715" s="74">
        <v>6</v>
      </c>
      <c r="B715" s="39">
        <v>46034</v>
      </c>
      <c r="C715" s="74">
        <v>2</v>
      </c>
      <c r="D715" s="41" t="s">
        <v>422</v>
      </c>
      <c r="E715" s="25" t="s">
        <v>125</v>
      </c>
      <c r="F715" s="42">
        <v>9.9</v>
      </c>
      <c r="G715" s="75" t="s">
        <v>305</v>
      </c>
      <c r="H715" s="79"/>
      <c r="BA715" s="5" t="str">
        <f t="shared" si="11"/>
        <v>8974</v>
      </c>
      <c r="BB715" s="5">
        <f>IF(OR($E715="",$G715&lt;&gt;"Ativo"),"",IF(COUNTIFS($E$4:$E715,$E715,$A$4:$A715,$A715,$G$4:$G715,"Ativo")=1,1,0))</f>
        <v>0</v>
      </c>
      <c r="BC715">
        <f>IF(OR($A715="",$G715&lt;&gt;"Ativo"),"",IF(COUNTIFS($A$4:$A715,$A715,$G$4:$G715,"Ativo")=1,1,0))</f>
        <v>0</v>
      </c>
    </row>
    <row r="716" spans="1:55" x14ac:dyDescent="0.3">
      <c r="A716" s="74">
        <v>6</v>
      </c>
      <c r="B716" s="39">
        <v>46034</v>
      </c>
      <c r="C716" s="74">
        <v>2</v>
      </c>
      <c r="D716" s="41" t="s">
        <v>422</v>
      </c>
      <c r="E716" s="25" t="s">
        <v>137</v>
      </c>
      <c r="F716" s="42">
        <v>2.6110000000000002</v>
      </c>
      <c r="G716" s="75" t="s">
        <v>305</v>
      </c>
      <c r="H716" s="79"/>
      <c r="BA716" s="5" t="str">
        <f t="shared" si="11"/>
        <v>8974</v>
      </c>
      <c r="BB716" s="5">
        <f>IF(OR($E716="",$G716&lt;&gt;"Ativo"),"",IF(COUNTIFS($E$4:$E716,$E716,$A$4:$A716,$A716,$G$4:$G716,"Ativo")=1,1,0))</f>
        <v>0</v>
      </c>
      <c r="BC716">
        <f>IF(OR($A716="",$G716&lt;&gt;"Ativo"),"",IF(COUNTIFS($A$4:$A716,$A716,$G$4:$G716,"Ativo")=1,1,0))</f>
        <v>0</v>
      </c>
    </row>
    <row r="717" spans="1:55" x14ac:dyDescent="0.3">
      <c r="A717" s="74">
        <v>6</v>
      </c>
      <c r="B717" s="39">
        <v>46034</v>
      </c>
      <c r="C717" s="74">
        <v>2</v>
      </c>
      <c r="D717" s="41" t="s">
        <v>422</v>
      </c>
      <c r="E717" s="25" t="s">
        <v>353</v>
      </c>
      <c r="F717" s="42">
        <v>1.165</v>
      </c>
      <c r="G717" s="75" t="s">
        <v>305</v>
      </c>
      <c r="H717" s="79"/>
      <c r="BA717" s="5" t="str">
        <f t="shared" si="11"/>
        <v>8974</v>
      </c>
      <c r="BB717" s="5">
        <f>IF(OR($E717="",$G717&lt;&gt;"Ativo"),"",IF(COUNTIFS($E$4:$E717,$E717,$A$4:$A717,$A717,$G$4:$G717,"Ativo")=1,1,0))</f>
        <v>0</v>
      </c>
      <c r="BC717">
        <f>IF(OR($A717="",$G717&lt;&gt;"Ativo"),"",IF(COUNTIFS($A$4:$A717,$A717,$G$4:$G717,"Ativo")=1,1,0))</f>
        <v>0</v>
      </c>
    </row>
    <row r="718" spans="1:55" x14ac:dyDescent="0.3">
      <c r="A718" s="74">
        <v>6</v>
      </c>
      <c r="B718" s="39">
        <v>46034</v>
      </c>
      <c r="C718" s="74">
        <v>2</v>
      </c>
      <c r="D718" s="41" t="s">
        <v>422</v>
      </c>
      <c r="E718" s="25" t="s">
        <v>134</v>
      </c>
      <c r="F718" s="42">
        <v>4.6980000000000004</v>
      </c>
      <c r="G718" s="75" t="s">
        <v>305</v>
      </c>
      <c r="H718" s="79"/>
      <c r="BA718" s="5" t="str">
        <f t="shared" si="11"/>
        <v>8974</v>
      </c>
      <c r="BB718" s="5">
        <f>IF(OR($E718="",$G718&lt;&gt;"Ativo"),"",IF(COUNTIFS($E$4:$E718,$E718,$A$4:$A718,$A718,$G$4:$G718,"Ativo")=1,1,0))</f>
        <v>0</v>
      </c>
      <c r="BC718">
        <f>IF(OR($A718="",$G718&lt;&gt;"Ativo"),"",IF(COUNTIFS($A$4:$A718,$A718,$G$4:$G718,"Ativo")=1,1,0))</f>
        <v>0</v>
      </c>
    </row>
    <row r="719" spans="1:55" x14ac:dyDescent="0.3">
      <c r="A719" s="74">
        <v>6</v>
      </c>
      <c r="B719" s="39">
        <v>46034</v>
      </c>
      <c r="C719" s="74">
        <v>2</v>
      </c>
      <c r="D719" s="41" t="s">
        <v>422</v>
      </c>
      <c r="E719" s="25" t="s">
        <v>138</v>
      </c>
      <c r="F719" s="42">
        <v>12.3</v>
      </c>
      <c r="G719" s="75" t="s">
        <v>305</v>
      </c>
      <c r="H719" s="79"/>
      <c r="BA719" s="5" t="str">
        <f t="shared" si="11"/>
        <v>8974</v>
      </c>
      <c r="BB719" s="5">
        <f>IF(OR($E719="",$G719&lt;&gt;"Ativo"),"",IF(COUNTIFS($E$4:$E719,$E719,$A$4:$A719,$A719,$G$4:$G719,"Ativo")=1,1,0))</f>
        <v>0</v>
      </c>
      <c r="BC719">
        <f>IF(OR($A719="",$G719&lt;&gt;"Ativo"),"",IF(COUNTIFS($A$4:$A719,$A719,$G$4:$G719,"Ativo")=1,1,0))</f>
        <v>0</v>
      </c>
    </row>
    <row r="720" spans="1:55" x14ac:dyDescent="0.3">
      <c r="A720" s="74">
        <v>6</v>
      </c>
      <c r="B720" s="39">
        <v>46034</v>
      </c>
      <c r="C720" s="74">
        <v>2</v>
      </c>
      <c r="D720" s="41" t="s">
        <v>422</v>
      </c>
      <c r="E720" s="25" t="s">
        <v>354</v>
      </c>
      <c r="F720" s="42">
        <v>206</v>
      </c>
      <c r="G720" s="75" t="s">
        <v>305</v>
      </c>
      <c r="H720" s="79"/>
      <c r="BA720" s="5" t="str">
        <f t="shared" si="11"/>
        <v>8974</v>
      </c>
      <c r="BB720" s="5">
        <f>IF(OR($E720="",$G720&lt;&gt;"Ativo"),"",IF(COUNTIFS($E$4:$E720,$E720,$A$4:$A720,$A720,$G$4:$G720,"Ativo")=1,1,0))</f>
        <v>0</v>
      </c>
      <c r="BC720">
        <f>IF(OR($A720="",$G720&lt;&gt;"Ativo"),"",IF(COUNTIFS($A$4:$A720,$A720,$G$4:$G720,"Ativo")=1,1,0))</f>
        <v>0</v>
      </c>
    </row>
    <row r="721" spans="1:55" x14ac:dyDescent="0.3">
      <c r="A721" s="74">
        <v>6</v>
      </c>
      <c r="B721" s="39">
        <v>46034</v>
      </c>
      <c r="C721" s="74">
        <v>2</v>
      </c>
      <c r="D721" s="41" t="s">
        <v>422</v>
      </c>
      <c r="E721" s="25" t="s">
        <v>126</v>
      </c>
      <c r="F721" s="42">
        <v>84</v>
      </c>
      <c r="G721" s="75" t="s">
        <v>305</v>
      </c>
      <c r="H721" s="79"/>
      <c r="BA721" s="5" t="str">
        <f t="shared" si="11"/>
        <v>8974</v>
      </c>
      <c r="BB721" s="5">
        <f>IF(OR($E721="",$G721&lt;&gt;"Ativo"),"",IF(COUNTIFS($E$4:$E721,$E721,$A$4:$A721,$A721,$G$4:$G721,"Ativo")=1,1,0))</f>
        <v>0</v>
      </c>
      <c r="BC721">
        <f>IF(OR($A721="",$G721&lt;&gt;"Ativo"),"",IF(COUNTIFS($A$4:$A721,$A721,$G$4:$G721,"Ativo")=1,1,0))</f>
        <v>0</v>
      </c>
    </row>
    <row r="722" spans="1:55" x14ac:dyDescent="0.3">
      <c r="A722" s="74">
        <v>6</v>
      </c>
      <c r="B722" s="39">
        <v>46034</v>
      </c>
      <c r="C722" s="74">
        <v>2</v>
      </c>
      <c r="D722" s="41" t="s">
        <v>422</v>
      </c>
      <c r="E722" s="25" t="s">
        <v>127</v>
      </c>
      <c r="F722" s="42">
        <v>27</v>
      </c>
      <c r="G722" s="75" t="s">
        <v>305</v>
      </c>
      <c r="H722" s="79"/>
      <c r="BA722" s="5" t="str">
        <f t="shared" si="11"/>
        <v>8974</v>
      </c>
      <c r="BB722" s="5">
        <f>IF(OR($E722="",$G722&lt;&gt;"Ativo"),"",IF(COUNTIFS($E$4:$E722,$E722,$A$4:$A722,$A722,$G$4:$G722,"Ativo")=1,1,0))</f>
        <v>0</v>
      </c>
      <c r="BC722">
        <f>IF(OR($A722="",$G722&lt;&gt;"Ativo"),"",IF(COUNTIFS($A$4:$A722,$A722,$G$4:$G722,"Ativo")=1,1,0))</f>
        <v>0</v>
      </c>
    </row>
    <row r="723" spans="1:55" x14ac:dyDescent="0.3">
      <c r="A723" s="74">
        <v>6</v>
      </c>
      <c r="B723" s="39">
        <v>46034</v>
      </c>
      <c r="C723" s="74">
        <v>2</v>
      </c>
      <c r="D723" s="41" t="s">
        <v>422</v>
      </c>
      <c r="E723" s="25" t="s">
        <v>124</v>
      </c>
      <c r="F723" s="42">
        <v>6.24</v>
      </c>
      <c r="G723" s="75" t="s">
        <v>305</v>
      </c>
      <c r="H723" s="79"/>
      <c r="BA723" s="5" t="str">
        <f t="shared" si="11"/>
        <v>8974</v>
      </c>
      <c r="BB723" s="5">
        <f>IF(OR($E723="",$G723&lt;&gt;"Ativo"),"",IF(COUNTIFS($E$4:$E723,$E723,$A$4:$A723,$A723,$G$4:$G723,"Ativo")=1,1,0))</f>
        <v>0</v>
      </c>
      <c r="BC723">
        <f>IF(OR($A723="",$G723&lt;&gt;"Ativo"),"",IF(COUNTIFS($A$4:$A723,$A723,$G$4:$G723,"Ativo")=1,1,0))</f>
        <v>0</v>
      </c>
    </row>
    <row r="724" spans="1:55" x14ac:dyDescent="0.3">
      <c r="A724" s="74">
        <v>6</v>
      </c>
      <c r="B724" s="39">
        <v>46034</v>
      </c>
      <c r="C724" s="74">
        <v>2</v>
      </c>
      <c r="D724" s="41" t="s">
        <v>422</v>
      </c>
      <c r="E724" s="25" t="s">
        <v>356</v>
      </c>
      <c r="F724" s="42">
        <v>68</v>
      </c>
      <c r="G724" s="75" t="s">
        <v>305</v>
      </c>
      <c r="H724" s="79"/>
      <c r="BA724" s="5" t="str">
        <f t="shared" si="11"/>
        <v>8974</v>
      </c>
      <c r="BB724" s="5">
        <f>IF(OR($E724="",$G724&lt;&gt;"Ativo"),"",IF(COUNTIFS($E$4:$E724,$E724,$A$4:$A724,$A724,$G$4:$G724,"Ativo")=1,1,0))</f>
        <v>0</v>
      </c>
      <c r="BC724">
        <f>IF(OR($A724="",$G724&lt;&gt;"Ativo"),"",IF(COUNTIFS($A$4:$A724,$A724,$G$4:$G724,"Ativo")=1,1,0))</f>
        <v>0</v>
      </c>
    </row>
    <row r="725" spans="1:55" x14ac:dyDescent="0.3">
      <c r="A725" s="74">
        <v>6</v>
      </c>
      <c r="B725" s="39">
        <v>46034</v>
      </c>
      <c r="C725" s="74">
        <v>2</v>
      </c>
      <c r="D725" s="41" t="s">
        <v>422</v>
      </c>
      <c r="E725" s="25" t="s">
        <v>139</v>
      </c>
      <c r="F725" s="42">
        <v>7.35</v>
      </c>
      <c r="G725" s="75" t="s">
        <v>305</v>
      </c>
      <c r="H725" s="79"/>
      <c r="BA725" s="5" t="str">
        <f t="shared" si="11"/>
        <v>8974</v>
      </c>
      <c r="BB725" s="5">
        <f>IF(OR($E725="",$G725&lt;&gt;"Ativo"),"",IF(COUNTIFS($E$4:$E725,$E725,$A$4:$A725,$A725,$G$4:$G725,"Ativo")=1,1,0))</f>
        <v>0</v>
      </c>
      <c r="BC725">
        <f>IF(OR($A725="",$G725&lt;&gt;"Ativo"),"",IF(COUNTIFS($A$4:$A725,$A725,$G$4:$G725,"Ativo")=1,1,0))</f>
        <v>0</v>
      </c>
    </row>
    <row r="726" spans="1:55" x14ac:dyDescent="0.3">
      <c r="A726" s="74">
        <v>6</v>
      </c>
      <c r="B726" s="39">
        <v>46034</v>
      </c>
      <c r="C726" s="74">
        <v>2</v>
      </c>
      <c r="D726" s="41" t="s">
        <v>422</v>
      </c>
      <c r="E726" s="25" t="s">
        <v>118</v>
      </c>
      <c r="F726" s="42">
        <v>283</v>
      </c>
      <c r="G726" s="75" t="s">
        <v>305</v>
      </c>
      <c r="H726" s="79"/>
      <c r="BA726" s="5" t="str">
        <f t="shared" si="11"/>
        <v>8974</v>
      </c>
      <c r="BB726" s="5">
        <f>IF(OR($E726="",$G726&lt;&gt;"Ativo"),"",IF(COUNTIFS($E$4:$E726,$E726,$A$4:$A726,$A726,$G$4:$G726,"Ativo")=1,1,0))</f>
        <v>0</v>
      </c>
      <c r="BC726">
        <f>IF(OR($A726="",$G726&lt;&gt;"Ativo"),"",IF(COUNTIFS($A$4:$A726,$A726,$G$4:$G726,"Ativo")=1,1,0))</f>
        <v>0</v>
      </c>
    </row>
    <row r="727" spans="1:55" x14ac:dyDescent="0.3">
      <c r="A727" s="74">
        <v>6</v>
      </c>
      <c r="B727" s="39">
        <v>46034</v>
      </c>
      <c r="C727" s="74">
        <v>2</v>
      </c>
      <c r="D727" s="41" t="s">
        <v>422</v>
      </c>
      <c r="E727" s="25" t="s">
        <v>357</v>
      </c>
      <c r="F727" s="42">
        <v>9.6999999999999993</v>
      </c>
      <c r="G727" s="75" t="s">
        <v>305</v>
      </c>
      <c r="H727" s="79"/>
      <c r="BA727" s="5" t="str">
        <f t="shared" si="11"/>
        <v>8974</v>
      </c>
      <c r="BB727" s="5">
        <f>IF(OR($E727="",$G727&lt;&gt;"Ativo"),"",IF(COUNTIFS($E$4:$E727,$E727,$A$4:$A727,$A727,$G$4:$G727,"Ativo")=1,1,0))</f>
        <v>0</v>
      </c>
      <c r="BC727">
        <f>IF(OR($A727="",$G727&lt;&gt;"Ativo"),"",IF(COUNTIFS($A$4:$A727,$A727,$G$4:$G727,"Ativo")=1,1,0))</f>
        <v>0</v>
      </c>
    </row>
    <row r="728" spans="1:55" x14ac:dyDescent="0.3">
      <c r="A728" s="74">
        <v>6</v>
      </c>
      <c r="B728" s="39">
        <v>46034</v>
      </c>
      <c r="C728" s="74">
        <v>2</v>
      </c>
      <c r="D728" s="41" t="s">
        <v>422</v>
      </c>
      <c r="E728" s="25" t="s">
        <v>359</v>
      </c>
      <c r="F728" s="42">
        <v>4.67</v>
      </c>
      <c r="G728" s="75" t="s">
        <v>305</v>
      </c>
      <c r="H728" s="79"/>
      <c r="BA728" s="5" t="str">
        <f t="shared" si="11"/>
        <v>8974</v>
      </c>
      <c r="BB728" s="5">
        <f>IF(OR($E728="",$G728&lt;&gt;"Ativo"),"",IF(COUNTIFS($E$4:$E728,$E728,$A$4:$A728,$A728,$G$4:$G728,"Ativo")=1,1,0))</f>
        <v>0</v>
      </c>
      <c r="BC728">
        <f>IF(OR($A728="",$G728&lt;&gt;"Ativo"),"",IF(COUNTIFS($A$4:$A728,$A728,$G$4:$G728,"Ativo")=1,1,0))</f>
        <v>0</v>
      </c>
    </row>
    <row r="729" spans="1:55" x14ac:dyDescent="0.3">
      <c r="A729" s="74">
        <v>6</v>
      </c>
      <c r="B729" s="39">
        <v>46034</v>
      </c>
      <c r="C729" s="74">
        <v>2</v>
      </c>
      <c r="D729" s="41" t="s">
        <v>422</v>
      </c>
      <c r="E729" s="25" t="s">
        <v>135</v>
      </c>
      <c r="F729" s="42">
        <v>4.5999999999999996</v>
      </c>
      <c r="G729" s="75" t="s">
        <v>305</v>
      </c>
      <c r="H729" s="79"/>
      <c r="BA729" s="5" t="str">
        <f t="shared" si="11"/>
        <v>8974</v>
      </c>
      <c r="BB729" s="5">
        <f>IF(OR($E729="",$G729&lt;&gt;"Ativo"),"",IF(COUNTIFS($E$4:$E729,$E729,$A$4:$A729,$A729,$G$4:$G729,"Ativo")=1,1,0))</f>
        <v>0</v>
      </c>
      <c r="BC729">
        <f>IF(OR($A729="",$G729&lt;&gt;"Ativo"),"",IF(COUNTIFS($A$4:$A729,$A729,$G$4:$G729,"Ativo")=1,1,0))</f>
        <v>0</v>
      </c>
    </row>
    <row r="730" spans="1:55" x14ac:dyDescent="0.3">
      <c r="A730" s="74">
        <v>6</v>
      </c>
      <c r="B730" s="39">
        <v>46034</v>
      </c>
      <c r="C730" s="74">
        <v>2</v>
      </c>
      <c r="D730" s="41" t="s">
        <v>422</v>
      </c>
      <c r="E730" s="25" t="s">
        <v>128</v>
      </c>
      <c r="F730" s="42">
        <v>83</v>
      </c>
      <c r="G730" s="75" t="s">
        <v>305</v>
      </c>
      <c r="H730" s="79"/>
      <c r="BA730" s="5" t="str">
        <f t="shared" si="11"/>
        <v>8974</v>
      </c>
      <c r="BB730" s="5">
        <f>IF(OR($E730="",$G730&lt;&gt;"Ativo"),"",IF(COUNTIFS($E$4:$E730,$E730,$A$4:$A730,$A730,$G$4:$G730,"Ativo")=1,1,0))</f>
        <v>0</v>
      </c>
      <c r="BC730">
        <f>IF(OR($A730="",$G730&lt;&gt;"Ativo"),"",IF(COUNTIFS($A$4:$A730,$A730,$G$4:$G730,"Ativo")=1,1,0))</f>
        <v>0</v>
      </c>
    </row>
    <row r="731" spans="1:55" x14ac:dyDescent="0.3">
      <c r="A731" s="74">
        <v>6</v>
      </c>
      <c r="B731" s="39">
        <v>46034</v>
      </c>
      <c r="C731" s="74">
        <v>2</v>
      </c>
      <c r="D731" s="41" t="s">
        <v>422</v>
      </c>
      <c r="E731" s="25" t="s">
        <v>122</v>
      </c>
      <c r="F731" s="42">
        <v>97</v>
      </c>
      <c r="G731" s="75" t="s">
        <v>305</v>
      </c>
      <c r="H731" s="79"/>
      <c r="BA731" s="5" t="str">
        <f t="shared" si="11"/>
        <v>8974</v>
      </c>
      <c r="BB731" s="5">
        <f>IF(OR($E731="",$G731&lt;&gt;"Ativo"),"",IF(COUNTIFS($E$4:$E731,$E731,$A$4:$A731,$A731,$G$4:$G731,"Ativo")=1,1,0))</f>
        <v>0</v>
      </c>
      <c r="BC731">
        <f>IF(OR($A731="",$G731&lt;&gt;"Ativo"),"",IF(COUNTIFS($A$4:$A731,$A731,$G$4:$G731,"Ativo")=1,1,0))</f>
        <v>0</v>
      </c>
    </row>
    <row r="732" spans="1:55" x14ac:dyDescent="0.3">
      <c r="A732" s="74">
        <v>6</v>
      </c>
      <c r="B732" s="39">
        <v>46034</v>
      </c>
      <c r="C732" s="74">
        <v>2</v>
      </c>
      <c r="D732" s="41" t="s">
        <v>422</v>
      </c>
      <c r="E732" s="25" t="s">
        <v>144</v>
      </c>
      <c r="F732" s="42">
        <v>490</v>
      </c>
      <c r="G732" s="75" t="s">
        <v>305</v>
      </c>
      <c r="H732" s="79"/>
      <c r="BA732" s="5" t="str">
        <f t="shared" si="11"/>
        <v>8974</v>
      </c>
      <c r="BB732" s="5">
        <f>IF(OR($E732="",$G732&lt;&gt;"Ativo"),"",IF(COUNTIFS($E$4:$E732,$E732,$A$4:$A732,$A732,$G$4:$G732,"Ativo")=1,1,0))</f>
        <v>0</v>
      </c>
      <c r="BC732">
        <f>IF(OR($A732="",$G732&lt;&gt;"Ativo"),"",IF(COUNTIFS($A$4:$A732,$A732,$G$4:$G732,"Ativo")=1,1,0))</f>
        <v>0</v>
      </c>
    </row>
    <row r="733" spans="1:55" x14ac:dyDescent="0.3">
      <c r="A733" s="74">
        <v>6</v>
      </c>
      <c r="B733" s="39">
        <v>46034</v>
      </c>
      <c r="C733" s="74">
        <v>2</v>
      </c>
      <c r="D733" s="41" t="s">
        <v>422</v>
      </c>
      <c r="E733" s="25" t="s">
        <v>360</v>
      </c>
      <c r="F733" s="42">
        <v>443</v>
      </c>
      <c r="G733" s="75" t="s">
        <v>305</v>
      </c>
      <c r="H733" s="79"/>
      <c r="BA733" s="5" t="str">
        <f t="shared" si="11"/>
        <v>8974</v>
      </c>
      <c r="BB733" s="5">
        <f>IF(OR($E733="",$G733&lt;&gt;"Ativo"),"",IF(COUNTIFS($E$4:$E733,$E733,$A$4:$A733,$A733,$G$4:$G733,"Ativo")=1,1,0))</f>
        <v>0</v>
      </c>
      <c r="BC733">
        <f>IF(OR($A733="",$G733&lt;&gt;"Ativo"),"",IF(COUNTIFS($A$4:$A733,$A733,$G$4:$G733,"Ativo")=1,1,0))</f>
        <v>0</v>
      </c>
    </row>
    <row r="734" spans="1:55" x14ac:dyDescent="0.3">
      <c r="A734" s="74">
        <v>6</v>
      </c>
      <c r="B734" s="39">
        <v>46034</v>
      </c>
      <c r="C734" s="74">
        <v>2</v>
      </c>
      <c r="D734" s="41" t="s">
        <v>422</v>
      </c>
      <c r="E734" s="25" t="s">
        <v>132</v>
      </c>
      <c r="F734" s="42">
        <v>441</v>
      </c>
      <c r="G734" s="75" t="s">
        <v>305</v>
      </c>
      <c r="H734" s="79"/>
      <c r="BA734" s="5" t="str">
        <f t="shared" si="11"/>
        <v>8974</v>
      </c>
      <c r="BB734" s="5">
        <f>IF(OR($E734="",$G734&lt;&gt;"Ativo"),"",IF(COUNTIFS($E$4:$E734,$E734,$A$4:$A734,$A734,$G$4:$G734,"Ativo")=1,1,0))</f>
        <v>0</v>
      </c>
      <c r="BC734">
        <f>IF(OR($A734="",$G734&lt;&gt;"Ativo"),"",IF(COUNTIFS($A$4:$A734,$A734,$G$4:$G734,"Ativo")=1,1,0))</f>
        <v>0</v>
      </c>
    </row>
    <row r="735" spans="1:55" x14ac:dyDescent="0.3">
      <c r="A735" s="74">
        <v>6</v>
      </c>
      <c r="B735" s="39">
        <v>46034</v>
      </c>
      <c r="C735" s="74">
        <v>2</v>
      </c>
      <c r="D735" s="41" t="s">
        <v>422</v>
      </c>
      <c r="E735" s="25" t="s">
        <v>133</v>
      </c>
      <c r="F735" s="42">
        <v>151</v>
      </c>
      <c r="G735" s="75" t="s">
        <v>305</v>
      </c>
      <c r="H735" s="79"/>
      <c r="BA735" s="5" t="str">
        <f t="shared" si="11"/>
        <v>8974</v>
      </c>
      <c r="BB735" s="5">
        <f>IF(OR($E735="",$G735&lt;&gt;"Ativo"),"",IF(COUNTIFS($E$4:$E735,$E735,$A$4:$A735,$A735,$G$4:$G735,"Ativo")=1,1,0))</f>
        <v>0</v>
      </c>
      <c r="BC735">
        <f>IF(OR($A735="",$G735&lt;&gt;"Ativo"),"",IF(COUNTIFS($A$4:$A735,$A735,$G$4:$G735,"Ativo")=1,1,0))</f>
        <v>0</v>
      </c>
    </row>
    <row r="736" spans="1:55" x14ac:dyDescent="0.3">
      <c r="A736" s="74">
        <v>6</v>
      </c>
      <c r="B736" s="39">
        <v>46034</v>
      </c>
      <c r="C736" s="74">
        <v>2</v>
      </c>
      <c r="D736" s="41" t="s">
        <v>422</v>
      </c>
      <c r="E736" s="25" t="s">
        <v>361</v>
      </c>
      <c r="F736" s="42">
        <v>394</v>
      </c>
      <c r="G736" s="75" t="s">
        <v>305</v>
      </c>
      <c r="H736" s="79"/>
      <c r="BA736" s="5" t="str">
        <f t="shared" si="11"/>
        <v>8974</v>
      </c>
      <c r="BB736" s="5">
        <f>IF(OR($E736="",$G736&lt;&gt;"Ativo"),"",IF(COUNTIFS($E$4:$E736,$E736,$A$4:$A736,$A736,$G$4:$G736,"Ativo")=1,1,0))</f>
        <v>0</v>
      </c>
      <c r="BC736">
        <f>IF(OR($A736="",$G736&lt;&gt;"Ativo"),"",IF(COUNTIFS($A$4:$A736,$A736,$G$4:$G736,"Ativo")=1,1,0))</f>
        <v>0</v>
      </c>
    </row>
    <row r="737" spans="1:55" x14ac:dyDescent="0.3">
      <c r="A737" s="74">
        <v>6</v>
      </c>
      <c r="B737" s="39">
        <v>46034</v>
      </c>
      <c r="C737" s="74">
        <v>2</v>
      </c>
      <c r="D737" s="41" t="s">
        <v>422</v>
      </c>
      <c r="E737" s="25" t="s">
        <v>362</v>
      </c>
      <c r="F737" s="42">
        <v>86</v>
      </c>
      <c r="G737" s="75" t="s">
        <v>305</v>
      </c>
      <c r="H737" s="79"/>
      <c r="BA737" s="5" t="str">
        <f t="shared" si="11"/>
        <v>8974</v>
      </c>
      <c r="BB737" s="5">
        <f>IF(OR($E737="",$G737&lt;&gt;"Ativo"),"",IF(COUNTIFS($E$4:$E737,$E737,$A$4:$A737,$A737,$G$4:$G737,"Ativo")=1,1,0))</f>
        <v>0</v>
      </c>
      <c r="BC737">
        <f>IF(OR($A737="",$G737&lt;&gt;"Ativo"),"",IF(COUNTIFS($A$4:$A737,$A737,$G$4:$G737,"Ativo")=1,1,0))</f>
        <v>0</v>
      </c>
    </row>
    <row r="738" spans="1:55" x14ac:dyDescent="0.3">
      <c r="A738" s="74">
        <v>6</v>
      </c>
      <c r="B738" s="39">
        <v>46034</v>
      </c>
      <c r="C738" s="74">
        <v>2</v>
      </c>
      <c r="D738" s="41" t="s">
        <v>422</v>
      </c>
      <c r="E738" s="25" t="s">
        <v>129</v>
      </c>
      <c r="F738" s="42">
        <v>220</v>
      </c>
      <c r="G738" s="75" t="s">
        <v>305</v>
      </c>
      <c r="H738" s="79"/>
      <c r="BA738" s="5" t="str">
        <f t="shared" si="11"/>
        <v>8974</v>
      </c>
      <c r="BB738" s="5">
        <f>IF(OR($E738="",$G738&lt;&gt;"Ativo"),"",IF(COUNTIFS($E$4:$E738,$E738,$A$4:$A738,$A738,$G$4:$G738,"Ativo")=1,1,0))</f>
        <v>0</v>
      </c>
      <c r="BC738">
        <f>IF(OR($A738="",$G738&lt;&gt;"Ativo"),"",IF(COUNTIFS($A$4:$A738,$A738,$G$4:$G738,"Ativo")=1,1,0))</f>
        <v>0</v>
      </c>
    </row>
    <row r="739" spans="1:55" x14ac:dyDescent="0.3">
      <c r="A739" s="74">
        <v>6</v>
      </c>
      <c r="B739" s="39">
        <v>46034</v>
      </c>
      <c r="C739" s="74">
        <v>2</v>
      </c>
      <c r="D739" s="41" t="s">
        <v>422</v>
      </c>
      <c r="E739" s="25" t="s">
        <v>131</v>
      </c>
      <c r="F739" s="42">
        <v>106</v>
      </c>
      <c r="G739" s="75" t="s">
        <v>305</v>
      </c>
      <c r="H739" s="79"/>
      <c r="BA739" s="5" t="str">
        <f t="shared" si="11"/>
        <v>8974</v>
      </c>
      <c r="BB739" s="5">
        <f>IF(OR($E739="",$G739&lt;&gt;"Ativo"),"",IF(COUNTIFS($E$4:$E739,$E739,$A$4:$A739,$A739,$G$4:$G739,"Ativo")=1,1,0))</f>
        <v>0</v>
      </c>
      <c r="BC739">
        <f>IF(OR($A739="",$G739&lt;&gt;"Ativo"),"",IF(COUNTIFS($A$4:$A739,$A739,$G$4:$G739,"Ativo")=1,1,0))</f>
        <v>0</v>
      </c>
    </row>
    <row r="740" spans="1:55" x14ac:dyDescent="0.3">
      <c r="A740" s="74">
        <v>6</v>
      </c>
      <c r="B740" s="39">
        <v>46034</v>
      </c>
      <c r="C740" s="74">
        <v>2</v>
      </c>
      <c r="D740" s="41" t="s">
        <v>422</v>
      </c>
      <c r="E740" s="25" t="s">
        <v>363</v>
      </c>
      <c r="F740" s="42">
        <v>3.65</v>
      </c>
      <c r="G740" s="75" t="s">
        <v>305</v>
      </c>
      <c r="H740" s="79"/>
      <c r="BA740" s="5" t="str">
        <f t="shared" si="11"/>
        <v>8974</v>
      </c>
      <c r="BB740" s="5">
        <f>IF(OR($E740="",$G740&lt;&gt;"Ativo"),"",IF(COUNTIFS($E$4:$E740,$E740,$A$4:$A740,$A740,$G$4:$G740,"Ativo")=1,1,0))</f>
        <v>0</v>
      </c>
      <c r="BC740">
        <f>IF(OR($A740="",$G740&lt;&gt;"Ativo"),"",IF(COUNTIFS($A$4:$A740,$A740,$G$4:$G740,"Ativo")=1,1,0))</f>
        <v>0</v>
      </c>
    </row>
    <row r="741" spans="1:55" x14ac:dyDescent="0.3">
      <c r="A741" s="74">
        <v>6</v>
      </c>
      <c r="B741" s="39">
        <v>46034</v>
      </c>
      <c r="C741" s="74">
        <v>2</v>
      </c>
      <c r="D741" s="41" t="s">
        <v>422</v>
      </c>
      <c r="E741" s="25" t="s">
        <v>365</v>
      </c>
      <c r="F741" s="42">
        <v>16.5</v>
      </c>
      <c r="G741" s="75" t="s">
        <v>305</v>
      </c>
      <c r="H741" s="79"/>
      <c r="BA741" s="5" t="str">
        <f t="shared" si="11"/>
        <v>8974</v>
      </c>
      <c r="BB741" s="5">
        <f>IF(OR($E741="",$G741&lt;&gt;"Ativo"),"",IF(COUNTIFS($E$4:$E741,$E741,$A$4:$A741,$A741,$G$4:$G741,"Ativo")=1,1,0))</f>
        <v>0</v>
      </c>
      <c r="BC741">
        <f>IF(OR($A741="",$G741&lt;&gt;"Ativo"),"",IF(COUNTIFS($A$4:$A741,$A741,$G$4:$G741,"Ativo")=1,1,0))</f>
        <v>0</v>
      </c>
    </row>
    <row r="742" spans="1:55" x14ac:dyDescent="0.3">
      <c r="A742" s="74">
        <v>6</v>
      </c>
      <c r="B742" s="39">
        <v>46034</v>
      </c>
      <c r="C742" s="74">
        <v>2</v>
      </c>
      <c r="D742" s="41" t="s">
        <v>422</v>
      </c>
      <c r="E742" s="25" t="s">
        <v>140</v>
      </c>
      <c r="F742" s="42">
        <v>121</v>
      </c>
      <c r="G742" s="75" t="s">
        <v>305</v>
      </c>
      <c r="H742" s="79"/>
      <c r="BA742" s="5" t="str">
        <f t="shared" si="11"/>
        <v>8974</v>
      </c>
      <c r="BB742" s="5">
        <f>IF(OR($E742="",$G742&lt;&gt;"Ativo"),"",IF(COUNTIFS($E$4:$E742,$E742,$A$4:$A742,$A742,$G$4:$G742,"Ativo")=1,1,0))</f>
        <v>0</v>
      </c>
      <c r="BC742">
        <f>IF(OR($A742="",$G742&lt;&gt;"Ativo"),"",IF(COUNTIFS($A$4:$A742,$A742,$G$4:$G742,"Ativo")=1,1,0))</f>
        <v>0</v>
      </c>
    </row>
    <row r="743" spans="1:55" x14ac:dyDescent="0.3">
      <c r="A743" s="74">
        <v>6</v>
      </c>
      <c r="B743" s="39">
        <v>46034</v>
      </c>
      <c r="C743" s="74">
        <v>2</v>
      </c>
      <c r="D743" s="41" t="s">
        <v>422</v>
      </c>
      <c r="E743" s="25" t="s">
        <v>142</v>
      </c>
      <c r="F743" s="42">
        <v>6.2</v>
      </c>
      <c r="G743" s="75" t="s">
        <v>305</v>
      </c>
      <c r="H743" s="79"/>
      <c r="BA743" s="5" t="str">
        <f t="shared" si="11"/>
        <v>8974</v>
      </c>
      <c r="BB743" s="5">
        <f>IF(OR($E743="",$G743&lt;&gt;"Ativo"),"",IF(COUNTIFS($E$4:$E743,$E743,$A$4:$A743,$A743,$G$4:$G743,"Ativo")=1,1,0))</f>
        <v>0</v>
      </c>
      <c r="BC743">
        <f>IF(OR($A743="",$G743&lt;&gt;"Ativo"),"",IF(COUNTIFS($A$4:$A743,$A743,$G$4:$G743,"Ativo")=1,1,0))</f>
        <v>0</v>
      </c>
    </row>
    <row r="744" spans="1:55" x14ac:dyDescent="0.3">
      <c r="A744" s="74">
        <v>6</v>
      </c>
      <c r="B744" s="39">
        <v>46034</v>
      </c>
      <c r="C744" s="74">
        <v>2</v>
      </c>
      <c r="D744" s="41" t="s">
        <v>422</v>
      </c>
      <c r="E744" s="25" t="s">
        <v>143</v>
      </c>
      <c r="F744" s="42">
        <v>95</v>
      </c>
      <c r="G744" s="75" t="s">
        <v>305</v>
      </c>
      <c r="H744" s="79"/>
      <c r="BA744" s="5" t="str">
        <f t="shared" si="11"/>
        <v>8974</v>
      </c>
      <c r="BB744" s="5">
        <f>IF(OR($E744="",$G744&lt;&gt;"Ativo"),"",IF(COUNTIFS($E$4:$E744,$E744,$A$4:$A744,$A744,$G$4:$G744,"Ativo")=1,1,0))</f>
        <v>0</v>
      </c>
      <c r="BC744">
        <f>IF(OR($A744="",$G744&lt;&gt;"Ativo"),"",IF(COUNTIFS($A$4:$A744,$A744,$G$4:$G744,"Ativo")=1,1,0))</f>
        <v>0</v>
      </c>
    </row>
    <row r="745" spans="1:55" x14ac:dyDescent="0.3">
      <c r="A745" s="74">
        <v>7</v>
      </c>
      <c r="B745" s="39">
        <v>46035</v>
      </c>
      <c r="C745" s="74">
        <v>2</v>
      </c>
      <c r="D745" s="41" t="s">
        <v>422</v>
      </c>
      <c r="E745" s="25" t="s">
        <v>351</v>
      </c>
      <c r="F745" s="42">
        <v>1.27</v>
      </c>
      <c r="G745" s="75" t="s">
        <v>305</v>
      </c>
      <c r="H745" s="79"/>
      <c r="BA745" s="5" t="str">
        <f t="shared" si="11"/>
        <v>8974</v>
      </c>
      <c r="BB745" s="5">
        <f>IF(OR($E745="",$G745&lt;&gt;"Ativo"),"",IF(COUNTIFS($E$4:$E745,$E745,$A$4:$A745,$A745,$G$4:$G745,"Ativo")=1,1,0))</f>
        <v>0</v>
      </c>
      <c r="BC745">
        <f>IF(OR($A745="",$G745&lt;&gt;"Ativo"),"",IF(COUNTIFS($A$4:$A745,$A745,$G$4:$G745,"Ativo")=1,1,0))</f>
        <v>0</v>
      </c>
    </row>
    <row r="746" spans="1:55" x14ac:dyDescent="0.3">
      <c r="A746" s="74">
        <v>7</v>
      </c>
      <c r="B746" s="39">
        <v>46035</v>
      </c>
      <c r="C746" s="74">
        <v>2</v>
      </c>
      <c r="D746" s="41" t="s">
        <v>422</v>
      </c>
      <c r="E746" s="25" t="s">
        <v>125</v>
      </c>
      <c r="F746" s="42">
        <v>9.9</v>
      </c>
      <c r="G746" s="75" t="s">
        <v>305</v>
      </c>
      <c r="H746" s="79"/>
      <c r="BA746" s="5" t="str">
        <f t="shared" si="11"/>
        <v>8974</v>
      </c>
      <c r="BB746" s="5">
        <f>IF(OR($E746="",$G746&lt;&gt;"Ativo"),"",IF(COUNTIFS($E$4:$E746,$E746,$A$4:$A746,$A746,$G$4:$G746,"Ativo")=1,1,0))</f>
        <v>0</v>
      </c>
      <c r="BC746">
        <f>IF(OR($A746="",$G746&lt;&gt;"Ativo"),"",IF(COUNTIFS($A$4:$A746,$A746,$G$4:$G746,"Ativo")=1,1,0))</f>
        <v>0</v>
      </c>
    </row>
    <row r="747" spans="1:55" x14ac:dyDescent="0.3">
      <c r="A747" s="74">
        <v>7</v>
      </c>
      <c r="B747" s="39">
        <v>46035</v>
      </c>
      <c r="C747" s="74">
        <v>2</v>
      </c>
      <c r="D747" s="41" t="s">
        <v>422</v>
      </c>
      <c r="E747" s="25" t="s">
        <v>137</v>
      </c>
      <c r="F747" s="42">
        <v>2.63</v>
      </c>
      <c r="G747" s="75" t="s">
        <v>305</v>
      </c>
      <c r="H747" s="79"/>
      <c r="BA747" s="5" t="str">
        <f t="shared" si="11"/>
        <v>8974</v>
      </c>
      <c r="BB747" s="5">
        <f>IF(OR($E747="",$G747&lt;&gt;"Ativo"),"",IF(COUNTIFS($E$4:$E747,$E747,$A$4:$A747,$A747,$G$4:$G747,"Ativo")=1,1,0))</f>
        <v>0</v>
      </c>
      <c r="BC747">
        <f>IF(OR($A747="",$G747&lt;&gt;"Ativo"),"",IF(COUNTIFS($A$4:$A747,$A747,$G$4:$G747,"Ativo")=1,1,0))</f>
        <v>0</v>
      </c>
    </row>
    <row r="748" spans="1:55" x14ac:dyDescent="0.3">
      <c r="A748" s="74">
        <v>7</v>
      </c>
      <c r="B748" s="39">
        <v>46035</v>
      </c>
      <c r="C748" s="74">
        <v>2</v>
      </c>
      <c r="D748" s="41" t="s">
        <v>422</v>
      </c>
      <c r="E748" s="25" t="s">
        <v>353</v>
      </c>
      <c r="F748" s="42">
        <v>1.1499999999999999</v>
      </c>
      <c r="G748" s="75" t="s">
        <v>305</v>
      </c>
      <c r="H748" s="79"/>
      <c r="BA748" s="5" t="str">
        <f t="shared" si="11"/>
        <v>8974</v>
      </c>
      <c r="BB748" s="5">
        <f>IF(OR($E748="",$G748&lt;&gt;"Ativo"),"",IF(COUNTIFS($E$4:$E748,$E748,$A$4:$A748,$A748,$G$4:$G748,"Ativo")=1,1,0))</f>
        <v>0</v>
      </c>
      <c r="BC748">
        <f>IF(OR($A748="",$G748&lt;&gt;"Ativo"),"",IF(COUNTIFS($A$4:$A748,$A748,$G$4:$G748,"Ativo")=1,1,0))</f>
        <v>0</v>
      </c>
    </row>
    <row r="749" spans="1:55" x14ac:dyDescent="0.3">
      <c r="A749" s="74">
        <v>7</v>
      </c>
      <c r="B749" s="39">
        <v>46035</v>
      </c>
      <c r="C749" s="74">
        <v>2</v>
      </c>
      <c r="D749" s="41" t="s">
        <v>422</v>
      </c>
      <c r="E749" s="25" t="s">
        <v>134</v>
      </c>
      <c r="F749" s="42">
        <v>4.5430000000000001</v>
      </c>
      <c r="G749" s="75" t="s">
        <v>305</v>
      </c>
      <c r="H749" s="79"/>
      <c r="BA749" s="5" t="str">
        <f t="shared" si="11"/>
        <v>8974</v>
      </c>
      <c r="BB749" s="5">
        <f>IF(OR($E749="",$G749&lt;&gt;"Ativo"),"",IF(COUNTIFS($E$4:$E749,$E749,$A$4:$A749,$A749,$G$4:$G749,"Ativo")=1,1,0))</f>
        <v>0</v>
      </c>
      <c r="BC749">
        <f>IF(OR($A749="",$G749&lt;&gt;"Ativo"),"",IF(COUNTIFS($A$4:$A749,$A749,$G$4:$G749,"Ativo")=1,1,0))</f>
        <v>0</v>
      </c>
    </row>
    <row r="750" spans="1:55" x14ac:dyDescent="0.3">
      <c r="A750" s="74">
        <v>7</v>
      </c>
      <c r="B750" s="39">
        <v>46035</v>
      </c>
      <c r="C750" s="74">
        <v>2</v>
      </c>
      <c r="D750" s="41" t="s">
        <v>422</v>
      </c>
      <c r="E750" s="25" t="s">
        <v>138</v>
      </c>
      <c r="F750" s="42">
        <v>12</v>
      </c>
      <c r="G750" s="75" t="s">
        <v>305</v>
      </c>
      <c r="H750" s="79"/>
      <c r="BA750" s="5" t="str">
        <f t="shared" si="11"/>
        <v>8974</v>
      </c>
      <c r="BB750" s="5">
        <f>IF(OR($E750="",$G750&lt;&gt;"Ativo"),"",IF(COUNTIFS($E$4:$E750,$E750,$A$4:$A750,$A750,$G$4:$G750,"Ativo")=1,1,0))</f>
        <v>0</v>
      </c>
      <c r="BC750">
        <f>IF(OR($A750="",$G750&lt;&gt;"Ativo"),"",IF(COUNTIFS($A$4:$A750,$A750,$G$4:$G750,"Ativo")=1,1,0))</f>
        <v>0</v>
      </c>
    </row>
    <row r="751" spans="1:55" x14ac:dyDescent="0.3">
      <c r="A751" s="74">
        <v>7</v>
      </c>
      <c r="B751" s="39">
        <v>46035</v>
      </c>
      <c r="C751" s="74">
        <v>2</v>
      </c>
      <c r="D751" s="41" t="s">
        <v>422</v>
      </c>
      <c r="E751" s="25" t="s">
        <v>354</v>
      </c>
      <c r="F751" s="42">
        <v>197</v>
      </c>
      <c r="G751" s="75" t="s">
        <v>305</v>
      </c>
      <c r="H751" s="79"/>
      <c r="BA751" s="5" t="str">
        <f t="shared" si="11"/>
        <v>8974</v>
      </c>
      <c r="BB751" s="5">
        <f>IF(OR($E751="",$G751&lt;&gt;"Ativo"),"",IF(COUNTIFS($E$4:$E751,$E751,$A$4:$A751,$A751,$G$4:$G751,"Ativo")=1,1,0))</f>
        <v>0</v>
      </c>
      <c r="BC751">
        <f>IF(OR($A751="",$G751&lt;&gt;"Ativo"),"",IF(COUNTIFS($A$4:$A751,$A751,$G$4:$G751,"Ativo")=1,1,0))</f>
        <v>0</v>
      </c>
    </row>
    <row r="752" spans="1:55" x14ac:dyDescent="0.3">
      <c r="A752" s="74">
        <v>7</v>
      </c>
      <c r="B752" s="39">
        <v>46035</v>
      </c>
      <c r="C752" s="74">
        <v>2</v>
      </c>
      <c r="D752" s="41" t="s">
        <v>422</v>
      </c>
      <c r="E752" s="25" t="s">
        <v>126</v>
      </c>
      <c r="F752" s="42">
        <v>87</v>
      </c>
      <c r="G752" s="75" t="s">
        <v>305</v>
      </c>
      <c r="H752" s="79"/>
      <c r="BA752" s="5" t="str">
        <f t="shared" si="11"/>
        <v>8974</v>
      </c>
      <c r="BB752" s="5">
        <f>IF(OR($E752="",$G752&lt;&gt;"Ativo"),"",IF(COUNTIFS($E$4:$E752,$E752,$A$4:$A752,$A752,$G$4:$G752,"Ativo")=1,1,0))</f>
        <v>0</v>
      </c>
      <c r="BC752">
        <f>IF(OR($A752="",$G752&lt;&gt;"Ativo"),"",IF(COUNTIFS($A$4:$A752,$A752,$G$4:$G752,"Ativo")=1,1,0))</f>
        <v>0</v>
      </c>
    </row>
    <row r="753" spans="1:55" x14ac:dyDescent="0.3">
      <c r="A753" s="74">
        <v>7</v>
      </c>
      <c r="B753" s="39">
        <v>46035</v>
      </c>
      <c r="C753" s="74">
        <v>2</v>
      </c>
      <c r="D753" s="41" t="s">
        <v>422</v>
      </c>
      <c r="E753" s="25" t="s">
        <v>127</v>
      </c>
      <c r="F753" s="42">
        <v>26</v>
      </c>
      <c r="G753" s="75" t="s">
        <v>305</v>
      </c>
      <c r="H753" s="79"/>
      <c r="BA753" s="5" t="str">
        <f t="shared" si="11"/>
        <v>8974</v>
      </c>
      <c r="BB753" s="5">
        <f>IF(OR($E753="",$G753&lt;&gt;"Ativo"),"",IF(COUNTIFS($E$4:$E753,$E753,$A$4:$A753,$A753,$G$4:$G753,"Ativo")=1,1,0))</f>
        <v>0</v>
      </c>
      <c r="BC753">
        <f>IF(OR($A753="",$G753&lt;&gt;"Ativo"),"",IF(COUNTIFS($A$4:$A753,$A753,$G$4:$G753,"Ativo")=1,1,0))</f>
        <v>0</v>
      </c>
    </row>
    <row r="754" spans="1:55" x14ac:dyDescent="0.3">
      <c r="A754" s="74">
        <v>7</v>
      </c>
      <c r="B754" s="39">
        <v>46035</v>
      </c>
      <c r="C754" s="74">
        <v>2</v>
      </c>
      <c r="D754" s="41" t="s">
        <v>422</v>
      </c>
      <c r="E754" s="25" t="s">
        <v>124</v>
      </c>
      <c r="F754" s="42">
        <v>6.25</v>
      </c>
      <c r="G754" s="75" t="s">
        <v>305</v>
      </c>
      <c r="H754" s="79"/>
      <c r="BA754" s="5" t="str">
        <f t="shared" si="11"/>
        <v>8974</v>
      </c>
      <c r="BB754" s="5">
        <f>IF(OR($E754="",$G754&lt;&gt;"Ativo"),"",IF(COUNTIFS($E$4:$E754,$E754,$A$4:$A754,$A754,$G$4:$G754,"Ativo")=1,1,0))</f>
        <v>0</v>
      </c>
      <c r="BC754">
        <f>IF(OR($A754="",$G754&lt;&gt;"Ativo"),"",IF(COUNTIFS($A$4:$A754,$A754,$G$4:$G754,"Ativo")=1,1,0))</f>
        <v>0</v>
      </c>
    </row>
    <row r="755" spans="1:55" x14ac:dyDescent="0.3">
      <c r="A755" s="74">
        <v>7</v>
      </c>
      <c r="B755" s="39">
        <v>46035</v>
      </c>
      <c r="C755" s="74">
        <v>2</v>
      </c>
      <c r="D755" s="41" t="s">
        <v>422</v>
      </c>
      <c r="E755" s="25" t="s">
        <v>356</v>
      </c>
      <c r="F755" s="42">
        <v>67</v>
      </c>
      <c r="G755" s="75" t="s">
        <v>305</v>
      </c>
      <c r="H755" s="79"/>
      <c r="BA755" s="5" t="str">
        <f t="shared" si="11"/>
        <v>8974</v>
      </c>
      <c r="BB755" s="5">
        <f>IF(OR($E755="",$G755&lt;&gt;"Ativo"),"",IF(COUNTIFS($E$4:$E755,$E755,$A$4:$A755,$A755,$G$4:$G755,"Ativo")=1,1,0))</f>
        <v>0</v>
      </c>
      <c r="BC755">
        <f>IF(OR($A755="",$G755&lt;&gt;"Ativo"),"",IF(COUNTIFS($A$4:$A755,$A755,$G$4:$G755,"Ativo")=1,1,0))</f>
        <v>0</v>
      </c>
    </row>
    <row r="756" spans="1:55" x14ac:dyDescent="0.3">
      <c r="A756" s="74">
        <v>7</v>
      </c>
      <c r="B756" s="39">
        <v>46035</v>
      </c>
      <c r="C756" s="74">
        <v>2</v>
      </c>
      <c r="D756" s="41" t="s">
        <v>422</v>
      </c>
      <c r="E756" s="25" t="s">
        <v>139</v>
      </c>
      <c r="F756" s="42">
        <v>7.5</v>
      </c>
      <c r="G756" s="75" t="s">
        <v>305</v>
      </c>
      <c r="H756" s="79"/>
      <c r="BA756" s="5" t="str">
        <f t="shared" si="11"/>
        <v>8974</v>
      </c>
      <c r="BB756" s="5">
        <f>IF(OR($E756="",$G756&lt;&gt;"Ativo"),"",IF(COUNTIFS($E$4:$E756,$E756,$A$4:$A756,$A756,$G$4:$G756,"Ativo")=1,1,0))</f>
        <v>0</v>
      </c>
      <c r="BC756">
        <f>IF(OR($A756="",$G756&lt;&gt;"Ativo"),"",IF(COUNTIFS($A$4:$A756,$A756,$G$4:$G756,"Ativo")=1,1,0))</f>
        <v>0</v>
      </c>
    </row>
    <row r="757" spans="1:55" x14ac:dyDescent="0.3">
      <c r="A757" s="74">
        <v>7</v>
      </c>
      <c r="B757" s="39">
        <v>46035</v>
      </c>
      <c r="C757" s="74">
        <v>2</v>
      </c>
      <c r="D757" s="41" t="s">
        <v>422</v>
      </c>
      <c r="E757" s="25" t="s">
        <v>118</v>
      </c>
      <c r="F757" s="42">
        <v>286</v>
      </c>
      <c r="G757" s="75" t="s">
        <v>305</v>
      </c>
      <c r="H757" s="79"/>
      <c r="BA757" s="5" t="str">
        <f t="shared" si="11"/>
        <v>8974</v>
      </c>
      <c r="BB757" s="5">
        <f>IF(OR($E757="",$G757&lt;&gt;"Ativo"),"",IF(COUNTIFS($E$4:$E757,$E757,$A$4:$A757,$A757,$G$4:$G757,"Ativo")=1,1,0))</f>
        <v>0</v>
      </c>
      <c r="BC757">
        <f>IF(OR($A757="",$G757&lt;&gt;"Ativo"),"",IF(COUNTIFS($A$4:$A757,$A757,$G$4:$G757,"Ativo")=1,1,0))</f>
        <v>0</v>
      </c>
    </row>
    <row r="758" spans="1:55" x14ac:dyDescent="0.3">
      <c r="A758" s="74">
        <v>7</v>
      </c>
      <c r="B758" s="39">
        <v>46035</v>
      </c>
      <c r="C758" s="74">
        <v>2</v>
      </c>
      <c r="D758" s="41" t="s">
        <v>422</v>
      </c>
      <c r="E758" s="25" t="s">
        <v>357</v>
      </c>
      <c r="F758" s="42">
        <v>10.25</v>
      </c>
      <c r="G758" s="75" t="s">
        <v>305</v>
      </c>
      <c r="H758" s="79"/>
      <c r="BA758" s="5" t="str">
        <f t="shared" si="11"/>
        <v>8974</v>
      </c>
      <c r="BB758" s="5">
        <f>IF(OR($E758="",$G758&lt;&gt;"Ativo"),"",IF(COUNTIFS($E$4:$E758,$E758,$A$4:$A758,$A758,$G$4:$G758,"Ativo")=1,1,0))</f>
        <v>0</v>
      </c>
      <c r="BC758">
        <f>IF(OR($A758="",$G758&lt;&gt;"Ativo"),"",IF(COUNTIFS($A$4:$A758,$A758,$G$4:$G758,"Ativo")=1,1,0))</f>
        <v>0</v>
      </c>
    </row>
    <row r="759" spans="1:55" x14ac:dyDescent="0.3">
      <c r="A759" s="74">
        <v>7</v>
      </c>
      <c r="B759" s="39">
        <v>46035</v>
      </c>
      <c r="C759" s="74">
        <v>2</v>
      </c>
      <c r="D759" s="41" t="s">
        <v>422</v>
      </c>
      <c r="E759" s="25" t="s">
        <v>359</v>
      </c>
      <c r="F759" s="42">
        <v>4.6100000000000003</v>
      </c>
      <c r="G759" s="75" t="s">
        <v>305</v>
      </c>
      <c r="H759" s="79"/>
      <c r="BA759" s="5" t="str">
        <f t="shared" si="11"/>
        <v>8974</v>
      </c>
      <c r="BB759" s="5">
        <f>IF(OR($E759="",$G759&lt;&gt;"Ativo"),"",IF(COUNTIFS($E$4:$E759,$E759,$A$4:$A759,$A759,$G$4:$G759,"Ativo")=1,1,0))</f>
        <v>0</v>
      </c>
      <c r="BC759">
        <f>IF(OR($A759="",$G759&lt;&gt;"Ativo"),"",IF(COUNTIFS($A$4:$A759,$A759,$G$4:$G759,"Ativo")=1,1,0))</f>
        <v>0</v>
      </c>
    </row>
    <row r="760" spans="1:55" x14ac:dyDescent="0.3">
      <c r="A760" s="74">
        <v>7</v>
      </c>
      <c r="B760" s="39">
        <v>46035</v>
      </c>
      <c r="C760" s="74">
        <v>2</v>
      </c>
      <c r="D760" s="41" t="s">
        <v>422</v>
      </c>
      <c r="E760" s="25" t="s">
        <v>135</v>
      </c>
      <c r="F760" s="42">
        <v>4.5</v>
      </c>
      <c r="G760" s="75" t="s">
        <v>305</v>
      </c>
      <c r="H760" s="79"/>
      <c r="BA760" s="5" t="str">
        <f t="shared" si="11"/>
        <v>8974</v>
      </c>
      <c r="BB760" s="5">
        <f>IF(OR($E760="",$G760&lt;&gt;"Ativo"),"",IF(COUNTIFS($E$4:$E760,$E760,$A$4:$A760,$A760,$G$4:$G760,"Ativo")=1,1,0))</f>
        <v>0</v>
      </c>
      <c r="BC760">
        <f>IF(OR($A760="",$G760&lt;&gt;"Ativo"),"",IF(COUNTIFS($A$4:$A760,$A760,$G$4:$G760,"Ativo")=1,1,0))</f>
        <v>0</v>
      </c>
    </row>
    <row r="761" spans="1:55" x14ac:dyDescent="0.3">
      <c r="A761" s="74">
        <v>7</v>
      </c>
      <c r="B761" s="39">
        <v>46035</v>
      </c>
      <c r="C761" s="74">
        <v>2</v>
      </c>
      <c r="D761" s="41" t="s">
        <v>422</v>
      </c>
      <c r="E761" s="25" t="s">
        <v>128</v>
      </c>
      <c r="F761" s="42">
        <v>81</v>
      </c>
      <c r="G761" s="75" t="s">
        <v>305</v>
      </c>
      <c r="H761" s="79"/>
      <c r="BA761" s="5" t="str">
        <f t="shared" si="11"/>
        <v>8974</v>
      </c>
      <c r="BB761" s="5">
        <f>IF(OR($E761="",$G761&lt;&gt;"Ativo"),"",IF(COUNTIFS($E$4:$E761,$E761,$A$4:$A761,$A761,$G$4:$G761,"Ativo")=1,1,0))</f>
        <v>0</v>
      </c>
      <c r="BC761">
        <f>IF(OR($A761="",$G761&lt;&gt;"Ativo"),"",IF(COUNTIFS($A$4:$A761,$A761,$G$4:$G761,"Ativo")=1,1,0))</f>
        <v>0</v>
      </c>
    </row>
    <row r="762" spans="1:55" x14ac:dyDescent="0.3">
      <c r="A762" s="74">
        <v>7</v>
      </c>
      <c r="B762" s="39">
        <v>46035</v>
      </c>
      <c r="C762" s="74">
        <v>2</v>
      </c>
      <c r="D762" s="41" t="s">
        <v>422</v>
      </c>
      <c r="E762" s="25" t="s">
        <v>122</v>
      </c>
      <c r="F762" s="42">
        <v>96</v>
      </c>
      <c r="G762" s="75" t="s">
        <v>305</v>
      </c>
      <c r="H762" s="79"/>
      <c r="BA762" s="5" t="str">
        <f t="shared" si="11"/>
        <v>8974</v>
      </c>
      <c r="BB762" s="5">
        <f>IF(OR($E762="",$G762&lt;&gt;"Ativo"),"",IF(COUNTIFS($E$4:$E762,$E762,$A$4:$A762,$A762,$G$4:$G762,"Ativo")=1,1,0))</f>
        <v>0</v>
      </c>
      <c r="BC762">
        <f>IF(OR($A762="",$G762&lt;&gt;"Ativo"),"",IF(COUNTIFS($A$4:$A762,$A762,$G$4:$G762,"Ativo")=1,1,0))</f>
        <v>0</v>
      </c>
    </row>
    <row r="763" spans="1:55" x14ac:dyDescent="0.3">
      <c r="A763" s="74">
        <v>7</v>
      </c>
      <c r="B763" s="39">
        <v>46035</v>
      </c>
      <c r="C763" s="74">
        <v>2</v>
      </c>
      <c r="D763" s="41" t="s">
        <v>422</v>
      </c>
      <c r="E763" s="25" t="s">
        <v>144</v>
      </c>
      <c r="F763" s="42">
        <v>487</v>
      </c>
      <c r="G763" s="75" t="s">
        <v>305</v>
      </c>
      <c r="H763" s="79"/>
      <c r="BA763" s="5" t="str">
        <f t="shared" si="11"/>
        <v>8974</v>
      </c>
      <c r="BB763" s="5">
        <f>IF(OR($E763="",$G763&lt;&gt;"Ativo"),"",IF(COUNTIFS($E$4:$E763,$E763,$A$4:$A763,$A763,$G$4:$G763,"Ativo")=1,1,0))</f>
        <v>0</v>
      </c>
      <c r="BC763">
        <f>IF(OR($A763="",$G763&lt;&gt;"Ativo"),"",IF(COUNTIFS($A$4:$A763,$A763,$G$4:$G763,"Ativo")=1,1,0))</f>
        <v>0</v>
      </c>
    </row>
    <row r="764" spans="1:55" x14ac:dyDescent="0.3">
      <c r="A764" s="74">
        <v>7</v>
      </c>
      <c r="B764" s="39">
        <v>46035</v>
      </c>
      <c r="C764" s="74">
        <v>2</v>
      </c>
      <c r="D764" s="41" t="s">
        <v>422</v>
      </c>
      <c r="E764" s="25" t="s">
        <v>360</v>
      </c>
      <c r="F764" s="42">
        <v>440</v>
      </c>
      <c r="G764" s="75" t="s">
        <v>305</v>
      </c>
      <c r="H764" s="79"/>
      <c r="BA764" s="5" t="str">
        <f t="shared" si="11"/>
        <v>8974</v>
      </c>
      <c r="BB764" s="5">
        <f>IF(OR($E764="",$G764&lt;&gt;"Ativo"),"",IF(COUNTIFS($E$4:$E764,$E764,$A$4:$A764,$A764,$G$4:$G764,"Ativo")=1,1,0))</f>
        <v>0</v>
      </c>
      <c r="BC764">
        <f>IF(OR($A764="",$G764&lt;&gt;"Ativo"),"",IF(COUNTIFS($A$4:$A764,$A764,$G$4:$G764,"Ativo")=1,1,0))</f>
        <v>0</v>
      </c>
    </row>
    <row r="765" spans="1:55" x14ac:dyDescent="0.3">
      <c r="A765" s="74">
        <v>7</v>
      </c>
      <c r="B765" s="39">
        <v>46035</v>
      </c>
      <c r="C765" s="74">
        <v>2</v>
      </c>
      <c r="D765" s="41" t="s">
        <v>422</v>
      </c>
      <c r="E765" s="25" t="s">
        <v>132</v>
      </c>
      <c r="F765" s="42">
        <v>439</v>
      </c>
      <c r="G765" s="75" t="s">
        <v>305</v>
      </c>
      <c r="H765" s="79"/>
      <c r="BA765" s="5" t="str">
        <f t="shared" si="11"/>
        <v>8974</v>
      </c>
      <c r="BB765" s="5">
        <f>IF(OR($E765="",$G765&lt;&gt;"Ativo"),"",IF(COUNTIFS($E$4:$E765,$E765,$A$4:$A765,$A765,$G$4:$G765,"Ativo")=1,1,0))</f>
        <v>0</v>
      </c>
      <c r="BC765">
        <f>IF(OR($A765="",$G765&lt;&gt;"Ativo"),"",IF(COUNTIFS($A$4:$A765,$A765,$G$4:$G765,"Ativo")=1,1,0))</f>
        <v>0</v>
      </c>
    </row>
    <row r="766" spans="1:55" x14ac:dyDescent="0.3">
      <c r="A766" s="74">
        <v>7</v>
      </c>
      <c r="B766" s="39">
        <v>46035</v>
      </c>
      <c r="C766" s="74">
        <v>2</v>
      </c>
      <c r="D766" s="41" t="s">
        <v>422</v>
      </c>
      <c r="E766" s="25" t="s">
        <v>133</v>
      </c>
      <c r="F766" s="42">
        <v>151</v>
      </c>
      <c r="G766" s="75" t="s">
        <v>305</v>
      </c>
      <c r="H766" s="79"/>
      <c r="BA766" s="5" t="str">
        <f t="shared" si="11"/>
        <v>8974</v>
      </c>
      <c r="BB766" s="5">
        <f>IF(OR($E766="",$G766&lt;&gt;"Ativo"),"",IF(COUNTIFS($E$4:$E766,$E766,$A$4:$A766,$A766,$G$4:$G766,"Ativo")=1,1,0))</f>
        <v>0</v>
      </c>
      <c r="BC766">
        <f>IF(OR($A766="",$G766&lt;&gt;"Ativo"),"",IF(COUNTIFS($A$4:$A766,$A766,$G$4:$G766,"Ativo")=1,1,0))</f>
        <v>0</v>
      </c>
    </row>
    <row r="767" spans="1:55" x14ac:dyDescent="0.3">
      <c r="A767" s="74">
        <v>7</v>
      </c>
      <c r="B767" s="39">
        <v>46035</v>
      </c>
      <c r="C767" s="74">
        <v>2</v>
      </c>
      <c r="D767" s="41" t="s">
        <v>422</v>
      </c>
      <c r="E767" s="25" t="s">
        <v>361</v>
      </c>
      <c r="F767" s="42">
        <v>383</v>
      </c>
      <c r="G767" s="75" t="s">
        <v>305</v>
      </c>
      <c r="H767" s="79"/>
      <c r="BA767" s="5" t="str">
        <f t="shared" si="11"/>
        <v>8974</v>
      </c>
      <c r="BB767" s="5">
        <f>IF(OR($E767="",$G767&lt;&gt;"Ativo"),"",IF(COUNTIFS($E$4:$E767,$E767,$A$4:$A767,$A767,$G$4:$G767,"Ativo")=1,1,0))</f>
        <v>0</v>
      </c>
      <c r="BC767">
        <f>IF(OR($A767="",$G767&lt;&gt;"Ativo"),"",IF(COUNTIFS($A$4:$A767,$A767,$G$4:$G767,"Ativo")=1,1,0))</f>
        <v>0</v>
      </c>
    </row>
    <row r="768" spans="1:55" x14ac:dyDescent="0.3">
      <c r="A768" s="74">
        <v>7</v>
      </c>
      <c r="B768" s="39">
        <v>46035</v>
      </c>
      <c r="C768" s="74">
        <v>2</v>
      </c>
      <c r="D768" s="41" t="s">
        <v>422</v>
      </c>
      <c r="E768" s="25" t="s">
        <v>362</v>
      </c>
      <c r="F768" s="42">
        <v>85</v>
      </c>
      <c r="G768" s="75" t="s">
        <v>305</v>
      </c>
      <c r="H768" s="79"/>
      <c r="BA768" s="5" t="str">
        <f t="shared" si="11"/>
        <v>8974</v>
      </c>
      <c r="BB768" s="5">
        <f>IF(OR($E768="",$G768&lt;&gt;"Ativo"),"",IF(COUNTIFS($E$4:$E768,$E768,$A$4:$A768,$A768,$G$4:$G768,"Ativo")=1,1,0))</f>
        <v>0</v>
      </c>
      <c r="BC768">
        <f>IF(OR($A768="",$G768&lt;&gt;"Ativo"),"",IF(COUNTIFS($A$4:$A768,$A768,$G$4:$G768,"Ativo")=1,1,0))</f>
        <v>0</v>
      </c>
    </row>
    <row r="769" spans="1:55" x14ac:dyDescent="0.3">
      <c r="A769" s="74">
        <v>7</v>
      </c>
      <c r="B769" s="39">
        <v>46035</v>
      </c>
      <c r="C769" s="74">
        <v>2</v>
      </c>
      <c r="D769" s="41" t="s">
        <v>422</v>
      </c>
      <c r="E769" s="25" t="s">
        <v>129</v>
      </c>
      <c r="F769" s="42">
        <v>219</v>
      </c>
      <c r="G769" s="75" t="s">
        <v>305</v>
      </c>
      <c r="H769" s="79"/>
      <c r="BA769" s="5" t="str">
        <f t="shared" si="11"/>
        <v>8974</v>
      </c>
      <c r="BB769" s="5">
        <f>IF(OR($E769="",$G769&lt;&gt;"Ativo"),"",IF(COUNTIFS($E$4:$E769,$E769,$A$4:$A769,$A769,$G$4:$G769,"Ativo")=1,1,0))</f>
        <v>0</v>
      </c>
      <c r="BC769">
        <f>IF(OR($A769="",$G769&lt;&gt;"Ativo"),"",IF(COUNTIFS($A$4:$A769,$A769,$G$4:$G769,"Ativo")=1,1,0))</f>
        <v>0</v>
      </c>
    </row>
    <row r="770" spans="1:55" x14ac:dyDescent="0.3">
      <c r="A770" s="74">
        <v>7</v>
      </c>
      <c r="B770" s="39">
        <v>46035</v>
      </c>
      <c r="C770" s="74">
        <v>2</v>
      </c>
      <c r="D770" s="41" t="s">
        <v>422</v>
      </c>
      <c r="E770" s="25" t="s">
        <v>131</v>
      </c>
      <c r="F770" s="42">
        <v>106</v>
      </c>
      <c r="G770" s="75" t="s">
        <v>305</v>
      </c>
      <c r="H770" s="79"/>
      <c r="BA770" s="5" t="str">
        <f t="shared" si="11"/>
        <v>8974</v>
      </c>
      <c r="BB770" s="5">
        <f>IF(OR($E770="",$G770&lt;&gt;"Ativo"),"",IF(COUNTIFS($E$4:$E770,$E770,$A$4:$A770,$A770,$G$4:$G770,"Ativo")=1,1,0))</f>
        <v>0</v>
      </c>
      <c r="BC770">
        <f>IF(OR($A770="",$G770&lt;&gt;"Ativo"),"",IF(COUNTIFS($A$4:$A770,$A770,$G$4:$G770,"Ativo")=1,1,0))</f>
        <v>0</v>
      </c>
    </row>
    <row r="771" spans="1:55" x14ac:dyDescent="0.3">
      <c r="A771" s="74">
        <v>7</v>
      </c>
      <c r="B771" s="39">
        <v>46035</v>
      </c>
      <c r="C771" s="74">
        <v>2</v>
      </c>
      <c r="D771" s="41" t="s">
        <v>422</v>
      </c>
      <c r="E771" s="25" t="s">
        <v>363</v>
      </c>
      <c r="F771" s="42">
        <v>3.7</v>
      </c>
      <c r="G771" s="75" t="s">
        <v>305</v>
      </c>
      <c r="H771" s="79"/>
      <c r="BA771" s="5" t="str">
        <f t="shared" si="11"/>
        <v>8974</v>
      </c>
      <c r="BB771" s="5">
        <f>IF(OR($E771="",$G771&lt;&gt;"Ativo"),"",IF(COUNTIFS($E$4:$E771,$E771,$A$4:$A771,$A771,$G$4:$G771,"Ativo")=1,1,0))</f>
        <v>0</v>
      </c>
      <c r="BC771">
        <f>IF(OR($A771="",$G771&lt;&gt;"Ativo"),"",IF(COUNTIFS($A$4:$A771,$A771,$G$4:$G771,"Ativo")=1,1,0))</f>
        <v>0</v>
      </c>
    </row>
    <row r="772" spans="1:55" x14ac:dyDescent="0.3">
      <c r="A772" s="74">
        <v>7</v>
      </c>
      <c r="B772" s="39">
        <v>46035</v>
      </c>
      <c r="C772" s="74">
        <v>2</v>
      </c>
      <c r="D772" s="41" t="s">
        <v>422</v>
      </c>
      <c r="E772" s="25" t="s">
        <v>365</v>
      </c>
      <c r="F772" s="42">
        <v>20.2</v>
      </c>
      <c r="G772" s="75" t="s">
        <v>305</v>
      </c>
      <c r="H772" s="79"/>
      <c r="BA772" s="5" t="str">
        <f t="shared" ref="BA772:BA835" si="12">IF($D772="","",MID($D772,4,LEN($D772)-5))</f>
        <v>8974</v>
      </c>
      <c r="BB772" s="5">
        <f>IF(OR($E772="",$G772&lt;&gt;"Ativo"),"",IF(COUNTIFS($E$4:$E772,$E772,$A$4:$A772,$A772,$G$4:$G772,"Ativo")=1,1,0))</f>
        <v>0</v>
      </c>
      <c r="BC772">
        <f>IF(OR($A772="",$G772&lt;&gt;"Ativo"),"",IF(COUNTIFS($A$4:$A772,$A772,$G$4:$G772,"Ativo")=1,1,0))</f>
        <v>0</v>
      </c>
    </row>
    <row r="773" spans="1:55" x14ac:dyDescent="0.3">
      <c r="A773" s="74">
        <v>7</v>
      </c>
      <c r="B773" s="39">
        <v>46035</v>
      </c>
      <c r="C773" s="74">
        <v>2</v>
      </c>
      <c r="D773" s="41" t="s">
        <v>422</v>
      </c>
      <c r="E773" s="25" t="s">
        <v>140</v>
      </c>
      <c r="F773" s="42">
        <v>121</v>
      </c>
      <c r="G773" s="75" t="s">
        <v>305</v>
      </c>
      <c r="H773" s="79"/>
      <c r="BA773" s="5" t="str">
        <f t="shared" si="12"/>
        <v>8974</v>
      </c>
      <c r="BB773" s="5">
        <f>IF(OR($E773="",$G773&lt;&gt;"Ativo"),"",IF(COUNTIFS($E$4:$E773,$E773,$A$4:$A773,$A773,$G$4:$G773,"Ativo")=1,1,0))</f>
        <v>0</v>
      </c>
      <c r="BC773">
        <f>IF(OR($A773="",$G773&lt;&gt;"Ativo"),"",IF(COUNTIFS($A$4:$A773,$A773,$G$4:$G773,"Ativo")=1,1,0))</f>
        <v>0</v>
      </c>
    </row>
    <row r="774" spans="1:55" x14ac:dyDescent="0.3">
      <c r="A774" s="74">
        <v>7</v>
      </c>
      <c r="B774" s="39">
        <v>46035</v>
      </c>
      <c r="C774" s="74">
        <v>2</v>
      </c>
      <c r="D774" s="41" t="s">
        <v>422</v>
      </c>
      <c r="E774" s="25" t="s">
        <v>142</v>
      </c>
      <c r="F774" s="42">
        <v>6.2</v>
      </c>
      <c r="G774" s="75" t="s">
        <v>305</v>
      </c>
      <c r="H774" s="79"/>
      <c r="BA774" s="5" t="str">
        <f t="shared" si="12"/>
        <v>8974</v>
      </c>
      <c r="BB774" s="5">
        <f>IF(OR($E774="",$G774&lt;&gt;"Ativo"),"",IF(COUNTIFS($E$4:$E774,$E774,$A$4:$A774,$A774,$G$4:$G774,"Ativo")=1,1,0))</f>
        <v>0</v>
      </c>
      <c r="BC774">
        <f>IF(OR($A774="",$G774&lt;&gt;"Ativo"),"",IF(COUNTIFS($A$4:$A774,$A774,$G$4:$G774,"Ativo")=1,1,0))</f>
        <v>0</v>
      </c>
    </row>
    <row r="775" spans="1:55" x14ac:dyDescent="0.3">
      <c r="A775" s="74">
        <v>7</v>
      </c>
      <c r="B775" s="39">
        <v>46035</v>
      </c>
      <c r="C775" s="74">
        <v>2</v>
      </c>
      <c r="D775" s="41" t="s">
        <v>422</v>
      </c>
      <c r="E775" s="25" t="s">
        <v>143</v>
      </c>
      <c r="F775" s="42">
        <v>96</v>
      </c>
      <c r="G775" s="75" t="s">
        <v>305</v>
      </c>
      <c r="H775" s="79"/>
      <c r="BA775" s="5" t="str">
        <f t="shared" si="12"/>
        <v>8974</v>
      </c>
      <c r="BB775" s="5">
        <f>IF(OR($E775="",$G775&lt;&gt;"Ativo"),"",IF(COUNTIFS($E$4:$E775,$E775,$A$4:$A775,$A775,$G$4:$G775,"Ativo")=1,1,0))</f>
        <v>0</v>
      </c>
      <c r="BC775">
        <f>IF(OR($A775="",$G775&lt;&gt;"Ativo"),"",IF(COUNTIFS($A$4:$A775,$A775,$G$4:$G775,"Ativo")=1,1,0))</f>
        <v>0</v>
      </c>
    </row>
    <row r="776" spans="1:55" x14ac:dyDescent="0.3">
      <c r="A776" s="74">
        <v>8</v>
      </c>
      <c r="B776" s="39">
        <v>46036</v>
      </c>
      <c r="C776" s="74">
        <v>2</v>
      </c>
      <c r="D776" s="41" t="s">
        <v>422</v>
      </c>
      <c r="E776" s="25" t="s">
        <v>351</v>
      </c>
      <c r="F776" s="42">
        <v>1.2</v>
      </c>
      <c r="G776" s="75" t="s">
        <v>305</v>
      </c>
      <c r="H776" s="79"/>
      <c r="BA776" s="5" t="str">
        <f t="shared" si="12"/>
        <v>8974</v>
      </c>
      <c r="BB776" s="5">
        <f>IF(OR($E776="",$G776&lt;&gt;"Ativo"),"",IF(COUNTIFS($E$4:$E776,$E776,$A$4:$A776,$A776,$G$4:$G776,"Ativo")=1,1,0))</f>
        <v>0</v>
      </c>
      <c r="BC776">
        <f>IF(OR($A776="",$G776&lt;&gt;"Ativo"),"",IF(COUNTIFS($A$4:$A776,$A776,$G$4:$G776,"Ativo")=1,1,0))</f>
        <v>0</v>
      </c>
    </row>
    <row r="777" spans="1:55" x14ac:dyDescent="0.3">
      <c r="A777" s="74">
        <v>8</v>
      </c>
      <c r="B777" s="39">
        <v>46036</v>
      </c>
      <c r="C777" s="74">
        <v>2</v>
      </c>
      <c r="D777" s="41" t="s">
        <v>422</v>
      </c>
      <c r="E777" s="25" t="s">
        <v>125</v>
      </c>
      <c r="F777" s="42">
        <v>9.6999999999999993</v>
      </c>
      <c r="G777" s="75" t="s">
        <v>305</v>
      </c>
      <c r="H777" s="79"/>
      <c r="BA777" s="5" t="str">
        <f t="shared" si="12"/>
        <v>8974</v>
      </c>
      <c r="BB777" s="5">
        <f>IF(OR($E777="",$G777&lt;&gt;"Ativo"),"",IF(COUNTIFS($E$4:$E777,$E777,$A$4:$A777,$A777,$G$4:$G777,"Ativo")=1,1,0))</f>
        <v>0</v>
      </c>
      <c r="BC777">
        <f>IF(OR($A777="",$G777&lt;&gt;"Ativo"),"",IF(COUNTIFS($A$4:$A777,$A777,$G$4:$G777,"Ativo")=1,1,0))</f>
        <v>0</v>
      </c>
    </row>
    <row r="778" spans="1:55" x14ac:dyDescent="0.3">
      <c r="A778" s="74">
        <v>8</v>
      </c>
      <c r="B778" s="39">
        <v>46036</v>
      </c>
      <c r="C778" s="74">
        <v>2</v>
      </c>
      <c r="D778" s="41" t="s">
        <v>422</v>
      </c>
      <c r="E778" s="25" t="s">
        <v>137</v>
      </c>
      <c r="F778" s="42">
        <v>2.57</v>
      </c>
      <c r="G778" s="75" t="s">
        <v>305</v>
      </c>
      <c r="H778" s="79"/>
      <c r="BA778" s="5" t="str">
        <f t="shared" si="12"/>
        <v>8974</v>
      </c>
      <c r="BB778" s="5">
        <f>IF(OR($E778="",$G778&lt;&gt;"Ativo"),"",IF(COUNTIFS($E$4:$E778,$E778,$A$4:$A778,$A778,$G$4:$G778,"Ativo")=1,1,0))</f>
        <v>0</v>
      </c>
      <c r="BC778">
        <f>IF(OR($A778="",$G778&lt;&gt;"Ativo"),"",IF(COUNTIFS($A$4:$A778,$A778,$G$4:$G778,"Ativo")=1,1,0))</f>
        <v>0</v>
      </c>
    </row>
    <row r="779" spans="1:55" x14ac:dyDescent="0.3">
      <c r="A779" s="74">
        <v>8</v>
      </c>
      <c r="B779" s="39">
        <v>46036</v>
      </c>
      <c r="C779" s="74">
        <v>2</v>
      </c>
      <c r="D779" s="41" t="s">
        <v>422</v>
      </c>
      <c r="E779" s="25" t="s">
        <v>353</v>
      </c>
      <c r="F779" s="42">
        <v>1.17</v>
      </c>
      <c r="G779" s="75" t="s">
        <v>305</v>
      </c>
      <c r="H779" s="79"/>
      <c r="BA779" s="5" t="str">
        <f t="shared" si="12"/>
        <v>8974</v>
      </c>
      <c r="BB779" s="5">
        <f>IF(OR($E779="",$G779&lt;&gt;"Ativo"),"",IF(COUNTIFS($E$4:$E779,$E779,$A$4:$A779,$A779,$G$4:$G779,"Ativo")=1,1,0))</f>
        <v>0</v>
      </c>
      <c r="BC779">
        <f>IF(OR($A779="",$G779&lt;&gt;"Ativo"),"",IF(COUNTIFS($A$4:$A779,$A779,$G$4:$G779,"Ativo")=1,1,0))</f>
        <v>0</v>
      </c>
    </row>
    <row r="780" spans="1:55" x14ac:dyDescent="0.3">
      <c r="A780" s="74">
        <v>8</v>
      </c>
      <c r="B780" s="39">
        <v>46036</v>
      </c>
      <c r="C780" s="74">
        <v>2</v>
      </c>
      <c r="D780" s="41" t="s">
        <v>422</v>
      </c>
      <c r="E780" s="25" t="s">
        <v>134</v>
      </c>
      <c r="F780" s="42">
        <v>4.5599999999999996</v>
      </c>
      <c r="G780" s="75" t="s">
        <v>305</v>
      </c>
      <c r="H780" s="79"/>
      <c r="BA780" s="5" t="str">
        <f t="shared" si="12"/>
        <v>8974</v>
      </c>
      <c r="BB780" s="5">
        <f>IF(OR($E780="",$G780&lt;&gt;"Ativo"),"",IF(COUNTIFS($E$4:$E780,$E780,$A$4:$A780,$A780,$G$4:$G780,"Ativo")=1,1,0))</f>
        <v>0</v>
      </c>
      <c r="BC780">
        <f>IF(OR($A780="",$G780&lt;&gt;"Ativo"),"",IF(COUNTIFS($A$4:$A780,$A780,$G$4:$G780,"Ativo")=1,1,0))</f>
        <v>0</v>
      </c>
    </row>
    <row r="781" spans="1:55" x14ac:dyDescent="0.3">
      <c r="A781" s="74">
        <v>8</v>
      </c>
      <c r="B781" s="39">
        <v>46036</v>
      </c>
      <c r="C781" s="74">
        <v>2</v>
      </c>
      <c r="D781" s="41" t="s">
        <v>422</v>
      </c>
      <c r="E781" s="25" t="s">
        <v>138</v>
      </c>
      <c r="F781" s="42">
        <v>12.3</v>
      </c>
      <c r="G781" s="75" t="s">
        <v>305</v>
      </c>
      <c r="H781" s="79"/>
      <c r="BA781" s="5" t="str">
        <f t="shared" si="12"/>
        <v>8974</v>
      </c>
      <c r="BB781" s="5">
        <f>IF(OR($E781="",$G781&lt;&gt;"Ativo"),"",IF(COUNTIFS($E$4:$E781,$E781,$A$4:$A781,$A781,$G$4:$G781,"Ativo")=1,1,0))</f>
        <v>0</v>
      </c>
      <c r="BC781">
        <f>IF(OR($A781="",$G781&lt;&gt;"Ativo"),"",IF(COUNTIFS($A$4:$A781,$A781,$G$4:$G781,"Ativo")=1,1,0))</f>
        <v>0</v>
      </c>
    </row>
    <row r="782" spans="1:55" x14ac:dyDescent="0.3">
      <c r="A782" s="74">
        <v>8</v>
      </c>
      <c r="B782" s="39">
        <v>46036</v>
      </c>
      <c r="C782" s="74">
        <v>2</v>
      </c>
      <c r="D782" s="41" t="s">
        <v>422</v>
      </c>
      <c r="E782" s="25" t="s">
        <v>354</v>
      </c>
      <c r="F782" s="42">
        <v>199</v>
      </c>
      <c r="G782" s="75" t="s">
        <v>305</v>
      </c>
      <c r="H782" s="79"/>
      <c r="BA782" s="5" t="str">
        <f t="shared" si="12"/>
        <v>8974</v>
      </c>
      <c r="BB782" s="5">
        <f>IF(OR($E782="",$G782&lt;&gt;"Ativo"),"",IF(COUNTIFS($E$4:$E782,$E782,$A$4:$A782,$A782,$G$4:$G782,"Ativo")=1,1,0))</f>
        <v>0</v>
      </c>
      <c r="BC782">
        <f>IF(OR($A782="",$G782&lt;&gt;"Ativo"),"",IF(COUNTIFS($A$4:$A782,$A782,$G$4:$G782,"Ativo")=1,1,0))</f>
        <v>0</v>
      </c>
    </row>
    <row r="783" spans="1:55" x14ac:dyDescent="0.3">
      <c r="A783" s="74">
        <v>8</v>
      </c>
      <c r="B783" s="39">
        <v>46036</v>
      </c>
      <c r="C783" s="74">
        <v>2</v>
      </c>
      <c r="D783" s="41" t="s">
        <v>422</v>
      </c>
      <c r="E783" s="25" t="s">
        <v>126</v>
      </c>
      <c r="F783" s="42">
        <v>85</v>
      </c>
      <c r="G783" s="75" t="s">
        <v>305</v>
      </c>
      <c r="H783" s="79"/>
      <c r="BA783" s="5" t="str">
        <f t="shared" si="12"/>
        <v>8974</v>
      </c>
      <c r="BB783" s="5">
        <f>IF(OR($E783="",$G783&lt;&gt;"Ativo"),"",IF(COUNTIFS($E$4:$E783,$E783,$A$4:$A783,$A783,$G$4:$G783,"Ativo")=1,1,0))</f>
        <v>0</v>
      </c>
      <c r="BC783">
        <f>IF(OR($A783="",$G783&lt;&gt;"Ativo"),"",IF(COUNTIFS($A$4:$A783,$A783,$G$4:$G783,"Ativo")=1,1,0))</f>
        <v>0</v>
      </c>
    </row>
    <row r="784" spans="1:55" x14ac:dyDescent="0.3">
      <c r="A784" s="74">
        <v>8</v>
      </c>
      <c r="B784" s="39">
        <v>46036</v>
      </c>
      <c r="C784" s="74">
        <v>2</v>
      </c>
      <c r="D784" s="41" t="s">
        <v>422</v>
      </c>
      <c r="E784" s="25" t="s">
        <v>127</v>
      </c>
      <c r="F784" s="42">
        <v>26</v>
      </c>
      <c r="G784" s="75" t="s">
        <v>305</v>
      </c>
      <c r="H784" s="79"/>
      <c r="BA784" s="5" t="str">
        <f t="shared" si="12"/>
        <v>8974</v>
      </c>
      <c r="BB784" s="5">
        <f>IF(OR($E784="",$G784&lt;&gt;"Ativo"),"",IF(COUNTIFS($E$4:$E784,$E784,$A$4:$A784,$A784,$G$4:$G784,"Ativo")=1,1,0))</f>
        <v>0</v>
      </c>
      <c r="BC784">
        <f>IF(OR($A784="",$G784&lt;&gt;"Ativo"),"",IF(COUNTIFS($A$4:$A784,$A784,$G$4:$G784,"Ativo")=1,1,0))</f>
        <v>0</v>
      </c>
    </row>
    <row r="785" spans="1:55" x14ac:dyDescent="0.3">
      <c r="A785" s="74">
        <v>8</v>
      </c>
      <c r="B785" s="39">
        <v>46036</v>
      </c>
      <c r="C785" s="74">
        <v>2</v>
      </c>
      <c r="D785" s="41" t="s">
        <v>422</v>
      </c>
      <c r="E785" s="25" t="s">
        <v>124</v>
      </c>
      <c r="F785" s="42">
        <v>6.05</v>
      </c>
      <c r="G785" s="75" t="s">
        <v>305</v>
      </c>
      <c r="H785" s="79"/>
      <c r="BA785" s="5" t="str">
        <f t="shared" si="12"/>
        <v>8974</v>
      </c>
      <c r="BB785" s="5">
        <f>IF(OR($E785="",$G785&lt;&gt;"Ativo"),"",IF(COUNTIFS($E$4:$E785,$E785,$A$4:$A785,$A785,$G$4:$G785,"Ativo")=1,1,0))</f>
        <v>0</v>
      </c>
      <c r="BC785">
        <f>IF(OR($A785="",$G785&lt;&gt;"Ativo"),"",IF(COUNTIFS($A$4:$A785,$A785,$G$4:$G785,"Ativo")=1,1,0))</f>
        <v>0</v>
      </c>
    </row>
    <row r="786" spans="1:55" x14ac:dyDescent="0.3">
      <c r="A786" s="74">
        <v>8</v>
      </c>
      <c r="B786" s="39">
        <v>46036</v>
      </c>
      <c r="C786" s="74">
        <v>2</v>
      </c>
      <c r="D786" s="41" t="s">
        <v>422</v>
      </c>
      <c r="E786" s="25" t="s">
        <v>356</v>
      </c>
      <c r="F786" s="42">
        <v>66</v>
      </c>
      <c r="G786" s="75" t="s">
        <v>305</v>
      </c>
      <c r="H786" s="79"/>
      <c r="BA786" s="5" t="str">
        <f t="shared" si="12"/>
        <v>8974</v>
      </c>
      <c r="BB786" s="5">
        <f>IF(OR($E786="",$G786&lt;&gt;"Ativo"),"",IF(COUNTIFS($E$4:$E786,$E786,$A$4:$A786,$A786,$G$4:$G786,"Ativo")=1,1,0))</f>
        <v>0</v>
      </c>
      <c r="BC786">
        <f>IF(OR($A786="",$G786&lt;&gt;"Ativo"),"",IF(COUNTIFS($A$4:$A786,$A786,$G$4:$G786,"Ativo")=1,1,0))</f>
        <v>0</v>
      </c>
    </row>
    <row r="787" spans="1:55" x14ac:dyDescent="0.3">
      <c r="A787" s="74">
        <v>8</v>
      </c>
      <c r="B787" s="39">
        <v>46036</v>
      </c>
      <c r="C787" s="74">
        <v>2</v>
      </c>
      <c r="D787" s="41" t="s">
        <v>422</v>
      </c>
      <c r="E787" s="25" t="s">
        <v>139</v>
      </c>
      <c r="F787" s="42">
        <v>7.35</v>
      </c>
      <c r="G787" s="75" t="s">
        <v>305</v>
      </c>
      <c r="H787" s="79"/>
      <c r="BA787" s="5" t="str">
        <f t="shared" si="12"/>
        <v>8974</v>
      </c>
      <c r="BB787" s="5">
        <f>IF(OR($E787="",$G787&lt;&gt;"Ativo"),"",IF(COUNTIFS($E$4:$E787,$E787,$A$4:$A787,$A787,$G$4:$G787,"Ativo")=1,1,0))</f>
        <v>0</v>
      </c>
      <c r="BC787">
        <f>IF(OR($A787="",$G787&lt;&gt;"Ativo"),"",IF(COUNTIFS($A$4:$A787,$A787,$G$4:$G787,"Ativo")=1,1,0))</f>
        <v>0</v>
      </c>
    </row>
    <row r="788" spans="1:55" x14ac:dyDescent="0.3">
      <c r="A788" s="74">
        <v>8</v>
      </c>
      <c r="B788" s="39">
        <v>46036</v>
      </c>
      <c r="C788" s="74">
        <v>2</v>
      </c>
      <c r="D788" s="41" t="s">
        <v>422</v>
      </c>
      <c r="E788" s="25" t="s">
        <v>118</v>
      </c>
      <c r="F788" s="42">
        <v>279</v>
      </c>
      <c r="G788" s="75" t="s">
        <v>305</v>
      </c>
      <c r="H788" s="79"/>
      <c r="BA788" s="5" t="str">
        <f t="shared" si="12"/>
        <v>8974</v>
      </c>
      <c r="BB788" s="5">
        <f>IF(OR($E788="",$G788&lt;&gt;"Ativo"),"",IF(COUNTIFS($E$4:$E788,$E788,$A$4:$A788,$A788,$G$4:$G788,"Ativo")=1,1,0))</f>
        <v>0</v>
      </c>
      <c r="BC788">
        <f>IF(OR($A788="",$G788&lt;&gt;"Ativo"),"",IF(COUNTIFS($A$4:$A788,$A788,$G$4:$G788,"Ativo")=1,1,0))</f>
        <v>0</v>
      </c>
    </row>
    <row r="789" spans="1:55" x14ac:dyDescent="0.3">
      <c r="A789" s="74">
        <v>8</v>
      </c>
      <c r="B789" s="39">
        <v>46036</v>
      </c>
      <c r="C789" s="74">
        <v>2</v>
      </c>
      <c r="D789" s="41" t="s">
        <v>422</v>
      </c>
      <c r="E789" s="25" t="s">
        <v>357</v>
      </c>
      <c r="F789" s="42">
        <v>9.9499999999999993</v>
      </c>
      <c r="G789" s="75" t="s">
        <v>305</v>
      </c>
      <c r="H789" s="79"/>
      <c r="BA789" s="5" t="str">
        <f t="shared" si="12"/>
        <v>8974</v>
      </c>
      <c r="BB789" s="5">
        <f>IF(OR($E789="",$G789&lt;&gt;"Ativo"),"",IF(COUNTIFS($E$4:$E789,$E789,$A$4:$A789,$A789,$G$4:$G789,"Ativo")=1,1,0))</f>
        <v>0</v>
      </c>
      <c r="BC789">
        <f>IF(OR($A789="",$G789&lt;&gt;"Ativo"),"",IF(COUNTIFS($A$4:$A789,$A789,$G$4:$G789,"Ativo")=1,1,0))</f>
        <v>0</v>
      </c>
    </row>
    <row r="790" spans="1:55" x14ac:dyDescent="0.3">
      <c r="A790" s="74">
        <v>8</v>
      </c>
      <c r="B790" s="39">
        <v>46036</v>
      </c>
      <c r="C790" s="74">
        <v>2</v>
      </c>
      <c r="D790" s="41" t="s">
        <v>422</v>
      </c>
      <c r="E790" s="25" t="s">
        <v>359</v>
      </c>
      <c r="F790" s="42">
        <v>4.47</v>
      </c>
      <c r="G790" s="75" t="s">
        <v>305</v>
      </c>
      <c r="H790" s="79"/>
      <c r="BA790" s="5" t="str">
        <f t="shared" si="12"/>
        <v>8974</v>
      </c>
      <c r="BB790" s="5">
        <f>IF(OR($E790="",$G790&lt;&gt;"Ativo"),"",IF(COUNTIFS($E$4:$E790,$E790,$A$4:$A790,$A790,$G$4:$G790,"Ativo")=1,1,0))</f>
        <v>0</v>
      </c>
      <c r="BC790">
        <f>IF(OR($A790="",$G790&lt;&gt;"Ativo"),"",IF(COUNTIFS($A$4:$A790,$A790,$G$4:$G790,"Ativo")=1,1,0))</f>
        <v>0</v>
      </c>
    </row>
    <row r="791" spans="1:55" x14ac:dyDescent="0.3">
      <c r="A791" s="74">
        <v>8</v>
      </c>
      <c r="B791" s="39">
        <v>46036</v>
      </c>
      <c r="C791" s="74">
        <v>2</v>
      </c>
      <c r="D791" s="41" t="s">
        <v>422</v>
      </c>
      <c r="E791" s="25" t="s">
        <v>135</v>
      </c>
      <c r="F791" s="42">
        <v>4.5</v>
      </c>
      <c r="G791" s="75" t="s">
        <v>305</v>
      </c>
      <c r="H791" s="79"/>
      <c r="BA791" s="5" t="str">
        <f t="shared" si="12"/>
        <v>8974</v>
      </c>
      <c r="BB791" s="5">
        <f>IF(OR($E791="",$G791&lt;&gt;"Ativo"),"",IF(COUNTIFS($E$4:$E791,$E791,$A$4:$A791,$A791,$G$4:$G791,"Ativo")=1,1,0))</f>
        <v>0</v>
      </c>
      <c r="BC791">
        <f>IF(OR($A791="",$G791&lt;&gt;"Ativo"),"",IF(COUNTIFS($A$4:$A791,$A791,$G$4:$G791,"Ativo")=1,1,0))</f>
        <v>0</v>
      </c>
    </row>
    <row r="792" spans="1:55" x14ac:dyDescent="0.3">
      <c r="A792" s="74">
        <v>8</v>
      </c>
      <c r="B792" s="39">
        <v>46036</v>
      </c>
      <c r="C792" s="74">
        <v>2</v>
      </c>
      <c r="D792" s="41" t="s">
        <v>422</v>
      </c>
      <c r="E792" s="25" t="s">
        <v>128</v>
      </c>
      <c r="F792" s="42">
        <v>78</v>
      </c>
      <c r="G792" s="75" t="s">
        <v>305</v>
      </c>
      <c r="H792" s="79"/>
      <c r="BA792" s="5" t="str">
        <f t="shared" si="12"/>
        <v>8974</v>
      </c>
      <c r="BB792" s="5">
        <f>IF(OR($E792="",$G792&lt;&gt;"Ativo"),"",IF(COUNTIFS($E$4:$E792,$E792,$A$4:$A792,$A792,$G$4:$G792,"Ativo")=1,1,0))</f>
        <v>0</v>
      </c>
      <c r="BC792">
        <f>IF(OR($A792="",$G792&lt;&gt;"Ativo"),"",IF(COUNTIFS($A$4:$A792,$A792,$G$4:$G792,"Ativo")=1,1,0))</f>
        <v>0</v>
      </c>
    </row>
    <row r="793" spans="1:55" x14ac:dyDescent="0.3">
      <c r="A793" s="74">
        <v>8</v>
      </c>
      <c r="B793" s="39">
        <v>46036</v>
      </c>
      <c r="C793" s="74">
        <v>2</v>
      </c>
      <c r="D793" s="41" t="s">
        <v>422</v>
      </c>
      <c r="E793" s="25" t="s">
        <v>122</v>
      </c>
      <c r="F793" s="42">
        <v>99</v>
      </c>
      <c r="G793" s="75" t="s">
        <v>305</v>
      </c>
      <c r="H793" s="79"/>
      <c r="BA793" s="5" t="str">
        <f t="shared" si="12"/>
        <v>8974</v>
      </c>
      <c r="BB793" s="5">
        <f>IF(OR($E793="",$G793&lt;&gt;"Ativo"),"",IF(COUNTIFS($E$4:$E793,$E793,$A$4:$A793,$A793,$G$4:$G793,"Ativo")=1,1,0))</f>
        <v>0</v>
      </c>
      <c r="BC793">
        <f>IF(OR($A793="",$G793&lt;&gt;"Ativo"),"",IF(COUNTIFS($A$4:$A793,$A793,$G$4:$G793,"Ativo")=1,1,0))</f>
        <v>0</v>
      </c>
    </row>
    <row r="794" spans="1:55" x14ac:dyDescent="0.3">
      <c r="A794" s="74">
        <v>8</v>
      </c>
      <c r="B794" s="39">
        <v>46036</v>
      </c>
      <c r="C794" s="74">
        <v>2</v>
      </c>
      <c r="D794" s="41" t="s">
        <v>422</v>
      </c>
      <c r="E794" s="25" t="s">
        <v>144</v>
      </c>
      <c r="F794" s="42">
        <v>479</v>
      </c>
      <c r="G794" s="75" t="s">
        <v>305</v>
      </c>
      <c r="H794" s="79"/>
      <c r="BA794" s="5" t="str">
        <f t="shared" si="12"/>
        <v>8974</v>
      </c>
      <c r="BB794" s="5">
        <f>IF(OR($E794="",$G794&lt;&gt;"Ativo"),"",IF(COUNTIFS($E$4:$E794,$E794,$A$4:$A794,$A794,$G$4:$G794,"Ativo")=1,1,0))</f>
        <v>0</v>
      </c>
      <c r="BC794">
        <f>IF(OR($A794="",$G794&lt;&gt;"Ativo"),"",IF(COUNTIFS($A$4:$A794,$A794,$G$4:$G794,"Ativo")=1,1,0))</f>
        <v>0</v>
      </c>
    </row>
    <row r="795" spans="1:55" x14ac:dyDescent="0.3">
      <c r="A795" s="74">
        <v>8</v>
      </c>
      <c r="B795" s="39">
        <v>46036</v>
      </c>
      <c r="C795" s="74">
        <v>2</v>
      </c>
      <c r="D795" s="41" t="s">
        <v>422</v>
      </c>
      <c r="E795" s="25" t="s">
        <v>360</v>
      </c>
      <c r="F795" s="42">
        <v>431</v>
      </c>
      <c r="G795" s="75" t="s">
        <v>305</v>
      </c>
      <c r="H795" s="79"/>
      <c r="BA795" s="5" t="str">
        <f t="shared" si="12"/>
        <v>8974</v>
      </c>
      <c r="BB795" s="5">
        <f>IF(OR($E795="",$G795&lt;&gt;"Ativo"),"",IF(COUNTIFS($E$4:$E795,$E795,$A$4:$A795,$A795,$G$4:$G795,"Ativo")=1,1,0))</f>
        <v>0</v>
      </c>
      <c r="BC795">
        <f>IF(OR($A795="",$G795&lt;&gt;"Ativo"),"",IF(COUNTIFS($A$4:$A795,$A795,$G$4:$G795,"Ativo")=1,1,0))</f>
        <v>0</v>
      </c>
    </row>
    <row r="796" spans="1:55" x14ac:dyDescent="0.3">
      <c r="A796" s="74">
        <v>8</v>
      </c>
      <c r="B796" s="39">
        <v>46036</v>
      </c>
      <c r="C796" s="74">
        <v>2</v>
      </c>
      <c r="D796" s="41" t="s">
        <v>422</v>
      </c>
      <c r="E796" s="25" t="s">
        <v>132</v>
      </c>
      <c r="F796" s="42">
        <v>414</v>
      </c>
      <c r="G796" s="75" t="s">
        <v>305</v>
      </c>
      <c r="H796" s="79"/>
      <c r="BA796" s="5" t="str">
        <f t="shared" si="12"/>
        <v>8974</v>
      </c>
      <c r="BB796" s="5">
        <f>IF(OR($E796="",$G796&lt;&gt;"Ativo"),"",IF(COUNTIFS($E$4:$E796,$E796,$A$4:$A796,$A796,$G$4:$G796,"Ativo")=1,1,0))</f>
        <v>0</v>
      </c>
      <c r="BC796">
        <f>IF(OR($A796="",$G796&lt;&gt;"Ativo"),"",IF(COUNTIFS($A$4:$A796,$A796,$G$4:$G796,"Ativo")=1,1,0))</f>
        <v>0</v>
      </c>
    </row>
    <row r="797" spans="1:55" x14ac:dyDescent="0.3">
      <c r="A797" s="74">
        <v>8</v>
      </c>
      <c r="B797" s="39">
        <v>46036</v>
      </c>
      <c r="C797" s="74">
        <v>2</v>
      </c>
      <c r="D797" s="41" t="s">
        <v>422</v>
      </c>
      <c r="E797" s="25" t="s">
        <v>133</v>
      </c>
      <c r="F797" s="42">
        <v>151</v>
      </c>
      <c r="G797" s="75" t="s">
        <v>305</v>
      </c>
      <c r="H797" s="79"/>
      <c r="BA797" s="5" t="str">
        <f t="shared" si="12"/>
        <v>8974</v>
      </c>
      <c r="BB797" s="5">
        <f>IF(OR($E797="",$G797&lt;&gt;"Ativo"),"",IF(COUNTIFS($E$4:$E797,$E797,$A$4:$A797,$A797,$G$4:$G797,"Ativo")=1,1,0))</f>
        <v>0</v>
      </c>
      <c r="BC797">
        <f>IF(OR($A797="",$G797&lt;&gt;"Ativo"),"",IF(COUNTIFS($A$4:$A797,$A797,$G$4:$G797,"Ativo")=1,1,0))</f>
        <v>0</v>
      </c>
    </row>
    <row r="798" spans="1:55" x14ac:dyDescent="0.3">
      <c r="A798" s="74">
        <v>8</v>
      </c>
      <c r="B798" s="39">
        <v>46036</v>
      </c>
      <c r="C798" s="74">
        <v>2</v>
      </c>
      <c r="D798" s="41" t="s">
        <v>422</v>
      </c>
      <c r="E798" s="25" t="s">
        <v>361</v>
      </c>
      <c r="F798" s="42">
        <v>363</v>
      </c>
      <c r="G798" s="75" t="s">
        <v>305</v>
      </c>
      <c r="H798" s="79"/>
      <c r="BA798" s="5" t="str">
        <f t="shared" si="12"/>
        <v>8974</v>
      </c>
      <c r="BB798" s="5">
        <f>IF(OR($E798="",$G798&lt;&gt;"Ativo"),"",IF(COUNTIFS($E$4:$E798,$E798,$A$4:$A798,$A798,$G$4:$G798,"Ativo")=1,1,0))</f>
        <v>0</v>
      </c>
      <c r="BC798">
        <f>IF(OR($A798="",$G798&lt;&gt;"Ativo"),"",IF(COUNTIFS($A$4:$A798,$A798,$G$4:$G798,"Ativo")=1,1,0))</f>
        <v>0</v>
      </c>
    </row>
    <row r="799" spans="1:55" x14ac:dyDescent="0.3">
      <c r="A799" s="74">
        <v>8</v>
      </c>
      <c r="B799" s="39">
        <v>46036</v>
      </c>
      <c r="C799" s="74">
        <v>2</v>
      </c>
      <c r="D799" s="41" t="s">
        <v>422</v>
      </c>
      <c r="E799" s="25" t="s">
        <v>362</v>
      </c>
      <c r="F799" s="42">
        <v>87</v>
      </c>
      <c r="G799" s="75" t="s">
        <v>305</v>
      </c>
      <c r="H799" s="79"/>
      <c r="BA799" s="5" t="str">
        <f t="shared" si="12"/>
        <v>8974</v>
      </c>
      <c r="BB799" s="5">
        <f>IF(OR($E799="",$G799&lt;&gt;"Ativo"),"",IF(COUNTIFS($E$4:$E799,$E799,$A$4:$A799,$A799,$G$4:$G799,"Ativo")=1,1,0))</f>
        <v>0</v>
      </c>
      <c r="BC799">
        <f>IF(OR($A799="",$G799&lt;&gt;"Ativo"),"",IF(COUNTIFS($A$4:$A799,$A799,$G$4:$G799,"Ativo")=1,1,0))</f>
        <v>0</v>
      </c>
    </row>
    <row r="800" spans="1:55" x14ac:dyDescent="0.3">
      <c r="A800" s="74">
        <v>8</v>
      </c>
      <c r="B800" s="39">
        <v>46036</v>
      </c>
      <c r="C800" s="74">
        <v>2</v>
      </c>
      <c r="D800" s="41" t="s">
        <v>422</v>
      </c>
      <c r="E800" s="25" t="s">
        <v>129</v>
      </c>
      <c r="F800" s="42">
        <v>220</v>
      </c>
      <c r="G800" s="75" t="s">
        <v>305</v>
      </c>
      <c r="H800" s="79"/>
      <c r="BA800" s="5" t="str">
        <f t="shared" si="12"/>
        <v>8974</v>
      </c>
      <c r="BB800" s="5">
        <f>IF(OR($E800="",$G800&lt;&gt;"Ativo"),"",IF(COUNTIFS($E$4:$E800,$E800,$A$4:$A800,$A800,$G$4:$G800,"Ativo")=1,1,0))</f>
        <v>0</v>
      </c>
      <c r="BC800">
        <f>IF(OR($A800="",$G800&lt;&gt;"Ativo"),"",IF(COUNTIFS($A$4:$A800,$A800,$G$4:$G800,"Ativo")=1,1,0))</f>
        <v>0</v>
      </c>
    </row>
    <row r="801" spans="1:55" x14ac:dyDescent="0.3">
      <c r="A801" s="74">
        <v>8</v>
      </c>
      <c r="B801" s="39">
        <v>46036</v>
      </c>
      <c r="C801" s="74">
        <v>2</v>
      </c>
      <c r="D801" s="41" t="s">
        <v>422</v>
      </c>
      <c r="E801" s="25" t="s">
        <v>131</v>
      </c>
      <c r="F801" s="42">
        <v>107</v>
      </c>
      <c r="G801" s="75" t="s">
        <v>305</v>
      </c>
      <c r="H801" s="79"/>
      <c r="BA801" s="5" t="str">
        <f t="shared" si="12"/>
        <v>8974</v>
      </c>
      <c r="BB801" s="5">
        <f>IF(OR($E801="",$G801&lt;&gt;"Ativo"),"",IF(COUNTIFS($E$4:$E801,$E801,$A$4:$A801,$A801,$G$4:$G801,"Ativo")=1,1,0))</f>
        <v>0</v>
      </c>
      <c r="BC801">
        <f>IF(OR($A801="",$G801&lt;&gt;"Ativo"),"",IF(COUNTIFS($A$4:$A801,$A801,$G$4:$G801,"Ativo")=1,1,0))</f>
        <v>0</v>
      </c>
    </row>
    <row r="802" spans="1:55" x14ac:dyDescent="0.3">
      <c r="A802" s="74">
        <v>8</v>
      </c>
      <c r="B802" s="39">
        <v>46036</v>
      </c>
      <c r="C802" s="74">
        <v>2</v>
      </c>
      <c r="D802" s="41" t="s">
        <v>422</v>
      </c>
      <c r="E802" s="25" t="s">
        <v>363</v>
      </c>
      <c r="F802" s="42">
        <v>3.8</v>
      </c>
      <c r="G802" s="75" t="s">
        <v>305</v>
      </c>
      <c r="H802" s="79"/>
      <c r="BA802" s="5" t="str">
        <f t="shared" si="12"/>
        <v>8974</v>
      </c>
      <c r="BB802" s="5">
        <f>IF(OR($E802="",$G802&lt;&gt;"Ativo"),"",IF(COUNTIFS($E$4:$E802,$E802,$A$4:$A802,$A802,$G$4:$G802,"Ativo")=1,1,0))</f>
        <v>0</v>
      </c>
      <c r="BC802">
        <f>IF(OR($A802="",$G802&lt;&gt;"Ativo"),"",IF(COUNTIFS($A$4:$A802,$A802,$G$4:$G802,"Ativo")=1,1,0))</f>
        <v>0</v>
      </c>
    </row>
    <row r="803" spans="1:55" x14ac:dyDescent="0.3">
      <c r="A803" s="74">
        <v>8</v>
      </c>
      <c r="B803" s="39">
        <v>46036</v>
      </c>
      <c r="C803" s="74">
        <v>2</v>
      </c>
      <c r="D803" s="41" t="s">
        <v>422</v>
      </c>
      <c r="E803" s="25" t="s">
        <v>365</v>
      </c>
      <c r="F803" s="42">
        <v>19.399999999999999</v>
      </c>
      <c r="G803" s="75" t="s">
        <v>305</v>
      </c>
      <c r="H803" s="79"/>
      <c r="BA803" s="5" t="str">
        <f t="shared" si="12"/>
        <v>8974</v>
      </c>
      <c r="BB803" s="5">
        <f>IF(OR($E803="",$G803&lt;&gt;"Ativo"),"",IF(COUNTIFS($E$4:$E803,$E803,$A$4:$A803,$A803,$G$4:$G803,"Ativo")=1,1,0))</f>
        <v>0</v>
      </c>
      <c r="BC803">
        <f>IF(OR($A803="",$G803&lt;&gt;"Ativo"),"",IF(COUNTIFS($A$4:$A803,$A803,$G$4:$G803,"Ativo")=1,1,0))</f>
        <v>0</v>
      </c>
    </row>
    <row r="804" spans="1:55" x14ac:dyDescent="0.3">
      <c r="A804" s="74">
        <v>8</v>
      </c>
      <c r="B804" s="39">
        <v>46036</v>
      </c>
      <c r="C804" s="74">
        <v>2</v>
      </c>
      <c r="D804" s="41" t="s">
        <v>422</v>
      </c>
      <c r="E804" s="25" t="s">
        <v>140</v>
      </c>
      <c r="F804" s="42">
        <v>123</v>
      </c>
      <c r="G804" s="75" t="s">
        <v>305</v>
      </c>
      <c r="H804" s="79"/>
      <c r="BA804" s="5" t="str">
        <f t="shared" si="12"/>
        <v>8974</v>
      </c>
      <c r="BB804" s="5">
        <f>IF(OR($E804="",$G804&lt;&gt;"Ativo"),"",IF(COUNTIFS($E$4:$E804,$E804,$A$4:$A804,$A804,$G$4:$G804,"Ativo")=1,1,0))</f>
        <v>0</v>
      </c>
      <c r="BC804">
        <f>IF(OR($A804="",$G804&lt;&gt;"Ativo"),"",IF(COUNTIFS($A$4:$A804,$A804,$G$4:$G804,"Ativo")=1,1,0))</f>
        <v>0</v>
      </c>
    </row>
    <row r="805" spans="1:55" x14ac:dyDescent="0.3">
      <c r="A805" s="74">
        <v>8</v>
      </c>
      <c r="B805" s="39">
        <v>46036</v>
      </c>
      <c r="C805" s="74">
        <v>2</v>
      </c>
      <c r="D805" s="41" t="s">
        <v>422</v>
      </c>
      <c r="E805" s="25" t="s">
        <v>142</v>
      </c>
      <c r="F805" s="42">
        <v>6.2</v>
      </c>
      <c r="G805" s="75" t="s">
        <v>305</v>
      </c>
      <c r="H805" s="79"/>
      <c r="BA805" s="5" t="str">
        <f t="shared" si="12"/>
        <v>8974</v>
      </c>
      <c r="BB805" s="5">
        <f>IF(OR($E805="",$G805&lt;&gt;"Ativo"),"",IF(COUNTIFS($E$4:$E805,$E805,$A$4:$A805,$A805,$G$4:$G805,"Ativo")=1,1,0))</f>
        <v>0</v>
      </c>
      <c r="BC805">
        <f>IF(OR($A805="",$G805&lt;&gt;"Ativo"),"",IF(COUNTIFS($A$4:$A805,$A805,$G$4:$G805,"Ativo")=1,1,0))</f>
        <v>0</v>
      </c>
    </row>
    <row r="806" spans="1:55" x14ac:dyDescent="0.3">
      <c r="A806" s="74">
        <v>8</v>
      </c>
      <c r="B806" s="39">
        <v>46036</v>
      </c>
      <c r="C806" s="74">
        <v>2</v>
      </c>
      <c r="D806" s="41" t="s">
        <v>422</v>
      </c>
      <c r="E806" s="25" t="s">
        <v>143</v>
      </c>
      <c r="F806" s="42">
        <v>97</v>
      </c>
      <c r="G806" s="75" t="s">
        <v>305</v>
      </c>
      <c r="H806" s="79"/>
      <c r="BA806" s="5" t="str">
        <f t="shared" si="12"/>
        <v>8974</v>
      </c>
      <c r="BB806" s="5">
        <f>IF(OR($E806="",$G806&lt;&gt;"Ativo"),"",IF(COUNTIFS($E$4:$E806,$E806,$A$4:$A806,$A806,$G$4:$G806,"Ativo")=1,1,0))</f>
        <v>0</v>
      </c>
      <c r="BC806">
        <f>IF(OR($A806="",$G806&lt;&gt;"Ativo"),"",IF(COUNTIFS($A$4:$A806,$A806,$G$4:$G806,"Ativo")=1,1,0))</f>
        <v>0</v>
      </c>
    </row>
    <row r="807" spans="1:55" x14ac:dyDescent="0.3">
      <c r="A807" s="74">
        <v>9</v>
      </c>
      <c r="B807" s="39">
        <v>46037</v>
      </c>
      <c r="C807" s="74">
        <v>2</v>
      </c>
      <c r="D807" s="41" t="s">
        <v>422</v>
      </c>
      <c r="E807" s="25" t="s">
        <v>351</v>
      </c>
      <c r="F807" s="42">
        <v>1.26</v>
      </c>
      <c r="G807" s="75" t="s">
        <v>305</v>
      </c>
      <c r="H807" s="79"/>
      <c r="BA807" s="5" t="str">
        <f t="shared" si="12"/>
        <v>8974</v>
      </c>
      <c r="BB807" s="5">
        <f>IF(OR($E807="",$G807&lt;&gt;"Ativo"),"",IF(COUNTIFS($E$4:$E807,$E807,$A$4:$A807,$A807,$G$4:$G807,"Ativo")=1,1,0))</f>
        <v>0</v>
      </c>
      <c r="BC807">
        <f>IF(OR($A807="",$G807&lt;&gt;"Ativo"),"",IF(COUNTIFS($A$4:$A807,$A807,$G$4:$G807,"Ativo")=1,1,0))</f>
        <v>0</v>
      </c>
    </row>
    <row r="808" spans="1:55" x14ac:dyDescent="0.3">
      <c r="A808" s="74">
        <v>9</v>
      </c>
      <c r="B808" s="39">
        <v>46037</v>
      </c>
      <c r="C808" s="74">
        <v>2</v>
      </c>
      <c r="D808" s="41" t="s">
        <v>422</v>
      </c>
      <c r="E808" s="25" t="s">
        <v>125</v>
      </c>
      <c r="F808" s="42">
        <v>9.8000000000000007</v>
      </c>
      <c r="G808" s="75" t="s">
        <v>305</v>
      </c>
      <c r="H808" s="79"/>
      <c r="BA808" s="5" t="str">
        <f t="shared" si="12"/>
        <v>8974</v>
      </c>
      <c r="BB808" s="5">
        <f>IF(OR($E808="",$G808&lt;&gt;"Ativo"),"",IF(COUNTIFS($E$4:$E808,$E808,$A$4:$A808,$A808,$G$4:$G808,"Ativo")=1,1,0))</f>
        <v>0</v>
      </c>
      <c r="BC808">
        <f>IF(OR($A808="",$G808&lt;&gt;"Ativo"),"",IF(COUNTIFS($A$4:$A808,$A808,$G$4:$G808,"Ativo")=1,1,0))</f>
        <v>0</v>
      </c>
    </row>
    <row r="809" spans="1:55" x14ac:dyDescent="0.3">
      <c r="A809" s="74">
        <v>9</v>
      </c>
      <c r="B809" s="39">
        <v>46037</v>
      </c>
      <c r="C809" s="74">
        <v>2</v>
      </c>
      <c r="D809" s="41" t="s">
        <v>422</v>
      </c>
      <c r="E809" s="25" t="s">
        <v>137</v>
      </c>
      <c r="F809" s="42">
        <v>2.6179999999999999</v>
      </c>
      <c r="G809" s="75" t="s">
        <v>305</v>
      </c>
      <c r="H809" s="79"/>
      <c r="BA809" s="5" t="str">
        <f t="shared" si="12"/>
        <v>8974</v>
      </c>
      <c r="BB809" s="5">
        <f>IF(OR($E809="",$G809&lt;&gt;"Ativo"),"",IF(COUNTIFS($E$4:$E809,$E809,$A$4:$A809,$A809,$G$4:$G809,"Ativo")=1,1,0))</f>
        <v>0</v>
      </c>
      <c r="BC809">
        <f>IF(OR($A809="",$G809&lt;&gt;"Ativo"),"",IF(COUNTIFS($A$4:$A809,$A809,$G$4:$G809,"Ativo")=1,1,0))</f>
        <v>0</v>
      </c>
    </row>
    <row r="810" spans="1:55" x14ac:dyDescent="0.3">
      <c r="A810" s="74">
        <v>9</v>
      </c>
      <c r="B810" s="39">
        <v>46037</v>
      </c>
      <c r="C810" s="74">
        <v>2</v>
      </c>
      <c r="D810" s="41" t="s">
        <v>422</v>
      </c>
      <c r="E810" s="25" t="s">
        <v>353</v>
      </c>
      <c r="F810" s="42">
        <v>1.1299999999999999</v>
      </c>
      <c r="G810" s="75" t="s">
        <v>305</v>
      </c>
      <c r="H810" s="79"/>
      <c r="BA810" s="5" t="str">
        <f t="shared" si="12"/>
        <v>8974</v>
      </c>
      <c r="BB810" s="5">
        <f>IF(OR($E810="",$G810&lt;&gt;"Ativo"),"",IF(COUNTIFS($E$4:$E810,$E810,$A$4:$A810,$A810,$G$4:$G810,"Ativo")=1,1,0))</f>
        <v>0</v>
      </c>
      <c r="BC810">
        <f>IF(OR($A810="",$G810&lt;&gt;"Ativo"),"",IF(COUNTIFS($A$4:$A810,$A810,$G$4:$G810,"Ativo")=1,1,0))</f>
        <v>0</v>
      </c>
    </row>
    <row r="811" spans="1:55" x14ac:dyDescent="0.3">
      <c r="A811" s="74">
        <v>9</v>
      </c>
      <c r="B811" s="39">
        <v>46037</v>
      </c>
      <c r="C811" s="74">
        <v>2</v>
      </c>
      <c r="D811" s="41" t="s">
        <v>422</v>
      </c>
      <c r="E811" s="25" t="s">
        <v>134</v>
      </c>
      <c r="F811" s="42">
        <v>4.57</v>
      </c>
      <c r="G811" s="75" t="s">
        <v>305</v>
      </c>
      <c r="H811" s="79"/>
      <c r="BA811" s="5" t="str">
        <f t="shared" si="12"/>
        <v>8974</v>
      </c>
      <c r="BB811" s="5">
        <f>IF(OR($E811="",$G811&lt;&gt;"Ativo"),"",IF(COUNTIFS($E$4:$E811,$E811,$A$4:$A811,$A811,$G$4:$G811,"Ativo")=1,1,0))</f>
        <v>0</v>
      </c>
      <c r="BC811">
        <f>IF(OR($A811="",$G811&lt;&gt;"Ativo"),"",IF(COUNTIFS($A$4:$A811,$A811,$G$4:$G811,"Ativo")=1,1,0))</f>
        <v>0</v>
      </c>
    </row>
    <row r="812" spans="1:55" x14ac:dyDescent="0.3">
      <c r="A812" s="74">
        <v>9</v>
      </c>
      <c r="B812" s="39">
        <v>46037</v>
      </c>
      <c r="C812" s="74">
        <v>2</v>
      </c>
      <c r="D812" s="41" t="s">
        <v>422</v>
      </c>
      <c r="E812" s="25" t="s">
        <v>138</v>
      </c>
      <c r="F812" s="42">
        <v>12</v>
      </c>
      <c r="G812" s="75" t="s">
        <v>305</v>
      </c>
      <c r="H812" s="79"/>
      <c r="BA812" s="5" t="str">
        <f t="shared" si="12"/>
        <v>8974</v>
      </c>
      <c r="BB812" s="5">
        <f>IF(OR($E812="",$G812&lt;&gt;"Ativo"),"",IF(COUNTIFS($E$4:$E812,$E812,$A$4:$A812,$A812,$G$4:$G812,"Ativo")=1,1,0))</f>
        <v>0</v>
      </c>
      <c r="BC812">
        <f>IF(OR($A812="",$G812&lt;&gt;"Ativo"),"",IF(COUNTIFS($A$4:$A812,$A812,$G$4:$G812,"Ativo")=1,1,0))</f>
        <v>0</v>
      </c>
    </row>
    <row r="813" spans="1:55" x14ac:dyDescent="0.3">
      <c r="A813" s="74">
        <v>9</v>
      </c>
      <c r="B813" s="39">
        <v>46037</v>
      </c>
      <c r="C813" s="74">
        <v>2</v>
      </c>
      <c r="D813" s="41" t="s">
        <v>422</v>
      </c>
      <c r="E813" s="25" t="s">
        <v>354</v>
      </c>
      <c r="F813" s="42">
        <v>197</v>
      </c>
      <c r="G813" s="75" t="s">
        <v>305</v>
      </c>
      <c r="H813" s="79"/>
      <c r="BA813" s="5" t="str">
        <f t="shared" si="12"/>
        <v>8974</v>
      </c>
      <c r="BB813" s="5">
        <f>IF(OR($E813="",$G813&lt;&gt;"Ativo"),"",IF(COUNTIFS($E$4:$E813,$E813,$A$4:$A813,$A813,$G$4:$G813,"Ativo")=1,1,0))</f>
        <v>0</v>
      </c>
      <c r="BC813">
        <f>IF(OR($A813="",$G813&lt;&gt;"Ativo"),"",IF(COUNTIFS($A$4:$A813,$A813,$G$4:$G813,"Ativo")=1,1,0))</f>
        <v>0</v>
      </c>
    </row>
    <row r="814" spans="1:55" x14ac:dyDescent="0.3">
      <c r="A814" s="74">
        <v>9</v>
      </c>
      <c r="B814" s="39">
        <v>46037</v>
      </c>
      <c r="C814" s="74">
        <v>2</v>
      </c>
      <c r="D814" s="41" t="s">
        <v>422</v>
      </c>
      <c r="E814" s="25" t="s">
        <v>126</v>
      </c>
      <c r="F814" s="42">
        <v>88</v>
      </c>
      <c r="G814" s="75" t="s">
        <v>305</v>
      </c>
      <c r="H814" s="79"/>
      <c r="BA814" s="5" t="str">
        <f t="shared" si="12"/>
        <v>8974</v>
      </c>
      <c r="BB814" s="5">
        <f>IF(OR($E814="",$G814&lt;&gt;"Ativo"),"",IF(COUNTIFS($E$4:$E814,$E814,$A$4:$A814,$A814,$G$4:$G814,"Ativo")=1,1,0))</f>
        <v>0</v>
      </c>
      <c r="BC814">
        <f>IF(OR($A814="",$G814&lt;&gt;"Ativo"),"",IF(COUNTIFS($A$4:$A814,$A814,$G$4:$G814,"Ativo")=1,1,0))</f>
        <v>0</v>
      </c>
    </row>
    <row r="815" spans="1:55" x14ac:dyDescent="0.3">
      <c r="A815" s="74">
        <v>9</v>
      </c>
      <c r="B815" s="39">
        <v>46037</v>
      </c>
      <c r="C815" s="74">
        <v>2</v>
      </c>
      <c r="D815" s="41" t="s">
        <v>422</v>
      </c>
      <c r="E815" s="25" t="s">
        <v>127</v>
      </c>
      <c r="F815" s="42">
        <v>27</v>
      </c>
      <c r="G815" s="75" t="s">
        <v>305</v>
      </c>
      <c r="H815" s="79"/>
      <c r="BA815" s="5" t="str">
        <f t="shared" si="12"/>
        <v>8974</v>
      </c>
      <c r="BB815" s="5">
        <f>IF(OR($E815="",$G815&lt;&gt;"Ativo"),"",IF(COUNTIFS($E$4:$E815,$E815,$A$4:$A815,$A815,$G$4:$G815,"Ativo")=1,1,0))</f>
        <v>0</v>
      </c>
      <c r="BC815">
        <f>IF(OR($A815="",$G815&lt;&gt;"Ativo"),"",IF(COUNTIFS($A$4:$A815,$A815,$G$4:$G815,"Ativo")=1,1,0))</f>
        <v>0</v>
      </c>
    </row>
    <row r="816" spans="1:55" x14ac:dyDescent="0.3">
      <c r="A816" s="74">
        <v>9</v>
      </c>
      <c r="B816" s="39">
        <v>46037</v>
      </c>
      <c r="C816" s="74">
        <v>2</v>
      </c>
      <c r="D816" s="41" t="s">
        <v>422</v>
      </c>
      <c r="E816" s="25" t="s">
        <v>124</v>
      </c>
      <c r="F816" s="42">
        <v>6.11</v>
      </c>
      <c r="G816" s="75" t="s">
        <v>305</v>
      </c>
      <c r="H816" s="79"/>
      <c r="BA816" s="5" t="str">
        <f t="shared" si="12"/>
        <v>8974</v>
      </c>
      <c r="BB816" s="5">
        <f>IF(OR($E816="",$G816&lt;&gt;"Ativo"),"",IF(COUNTIFS($E$4:$E816,$E816,$A$4:$A816,$A816,$G$4:$G816,"Ativo")=1,1,0))</f>
        <v>0</v>
      </c>
      <c r="BC816">
        <f>IF(OR($A816="",$G816&lt;&gt;"Ativo"),"",IF(COUNTIFS($A$4:$A816,$A816,$G$4:$G816,"Ativo")=1,1,0))</f>
        <v>0</v>
      </c>
    </row>
    <row r="817" spans="1:55" x14ac:dyDescent="0.3">
      <c r="A817" s="74">
        <v>9</v>
      </c>
      <c r="B817" s="39">
        <v>46037</v>
      </c>
      <c r="C817" s="74">
        <v>2</v>
      </c>
      <c r="D817" s="41" t="s">
        <v>422</v>
      </c>
      <c r="E817" s="25" t="s">
        <v>356</v>
      </c>
      <c r="F817" s="42">
        <v>66</v>
      </c>
      <c r="G817" s="75" t="s">
        <v>305</v>
      </c>
      <c r="H817" s="79"/>
      <c r="BA817" s="5" t="str">
        <f t="shared" si="12"/>
        <v>8974</v>
      </c>
      <c r="BB817" s="5">
        <f>IF(OR($E817="",$G817&lt;&gt;"Ativo"),"",IF(COUNTIFS($E$4:$E817,$E817,$A$4:$A817,$A817,$G$4:$G817,"Ativo")=1,1,0))</f>
        <v>0</v>
      </c>
      <c r="BC817">
        <f>IF(OR($A817="",$G817&lt;&gt;"Ativo"),"",IF(COUNTIFS($A$4:$A817,$A817,$G$4:$G817,"Ativo")=1,1,0))</f>
        <v>0</v>
      </c>
    </row>
    <row r="818" spans="1:55" x14ac:dyDescent="0.3">
      <c r="A818" s="74">
        <v>9</v>
      </c>
      <c r="B818" s="39">
        <v>46037</v>
      </c>
      <c r="C818" s="74">
        <v>2</v>
      </c>
      <c r="D818" s="41" t="s">
        <v>422</v>
      </c>
      <c r="E818" s="25" t="s">
        <v>139</v>
      </c>
      <c r="F818" s="42">
        <v>7.2</v>
      </c>
      <c r="G818" s="75" t="s">
        <v>305</v>
      </c>
      <c r="H818" s="79"/>
      <c r="BA818" s="5" t="str">
        <f t="shared" si="12"/>
        <v>8974</v>
      </c>
      <c r="BB818" s="5">
        <f>IF(OR($E818="",$G818&lt;&gt;"Ativo"),"",IF(COUNTIFS($E$4:$E818,$E818,$A$4:$A818,$A818,$G$4:$G818,"Ativo")=1,1,0))</f>
        <v>0</v>
      </c>
      <c r="BC818">
        <f>IF(OR($A818="",$G818&lt;&gt;"Ativo"),"",IF(COUNTIFS($A$4:$A818,$A818,$G$4:$G818,"Ativo")=1,1,0))</f>
        <v>0</v>
      </c>
    </row>
    <row r="819" spans="1:55" x14ac:dyDescent="0.3">
      <c r="A819" s="74">
        <v>9</v>
      </c>
      <c r="B819" s="39">
        <v>46037</v>
      </c>
      <c r="C819" s="74">
        <v>2</v>
      </c>
      <c r="D819" s="41" t="s">
        <v>422</v>
      </c>
      <c r="E819" s="25" t="s">
        <v>118</v>
      </c>
      <c r="F819" s="42">
        <v>277</v>
      </c>
      <c r="G819" s="75" t="s">
        <v>305</v>
      </c>
      <c r="H819" s="79"/>
      <c r="BA819" s="5" t="str">
        <f t="shared" si="12"/>
        <v>8974</v>
      </c>
      <c r="BB819" s="5">
        <f>IF(OR($E819="",$G819&lt;&gt;"Ativo"),"",IF(COUNTIFS($E$4:$E819,$E819,$A$4:$A819,$A819,$G$4:$G819,"Ativo")=1,1,0))</f>
        <v>0</v>
      </c>
      <c r="BC819">
        <f>IF(OR($A819="",$G819&lt;&gt;"Ativo"),"",IF(COUNTIFS($A$4:$A819,$A819,$G$4:$G819,"Ativo")=1,1,0))</f>
        <v>0</v>
      </c>
    </row>
    <row r="820" spans="1:55" x14ac:dyDescent="0.3">
      <c r="A820" s="74">
        <v>9</v>
      </c>
      <c r="B820" s="39">
        <v>46037</v>
      </c>
      <c r="C820" s="74">
        <v>2</v>
      </c>
      <c r="D820" s="41" t="s">
        <v>422</v>
      </c>
      <c r="E820" s="25" t="s">
        <v>357</v>
      </c>
      <c r="F820" s="42">
        <v>9.86</v>
      </c>
      <c r="G820" s="75" t="s">
        <v>305</v>
      </c>
      <c r="H820" s="79"/>
      <c r="BA820" s="5" t="str">
        <f t="shared" si="12"/>
        <v>8974</v>
      </c>
      <c r="BB820" s="5">
        <f>IF(OR($E820="",$G820&lt;&gt;"Ativo"),"",IF(COUNTIFS($E$4:$E820,$E820,$A$4:$A820,$A820,$G$4:$G820,"Ativo")=1,1,0))</f>
        <v>0</v>
      </c>
      <c r="BC820">
        <f>IF(OR($A820="",$G820&lt;&gt;"Ativo"),"",IF(COUNTIFS($A$4:$A820,$A820,$G$4:$G820,"Ativo")=1,1,0))</f>
        <v>0</v>
      </c>
    </row>
    <row r="821" spans="1:55" x14ac:dyDescent="0.3">
      <c r="A821" s="74">
        <v>9</v>
      </c>
      <c r="B821" s="39">
        <v>46037</v>
      </c>
      <c r="C821" s="74">
        <v>2</v>
      </c>
      <c r="D821" s="41" t="s">
        <v>422</v>
      </c>
      <c r="E821" s="25" t="s">
        <v>359</v>
      </c>
      <c r="F821" s="42">
        <v>4.5599999999999996</v>
      </c>
      <c r="G821" s="75" t="s">
        <v>305</v>
      </c>
      <c r="H821" s="79"/>
      <c r="BA821" s="5" t="str">
        <f t="shared" si="12"/>
        <v>8974</v>
      </c>
      <c r="BB821" s="5">
        <f>IF(OR($E821="",$G821&lt;&gt;"Ativo"),"",IF(COUNTIFS($E$4:$E821,$E821,$A$4:$A821,$A821,$G$4:$G821,"Ativo")=1,1,0))</f>
        <v>0</v>
      </c>
      <c r="BC821">
        <f>IF(OR($A821="",$G821&lt;&gt;"Ativo"),"",IF(COUNTIFS($A$4:$A821,$A821,$G$4:$G821,"Ativo")=1,1,0))</f>
        <v>0</v>
      </c>
    </row>
    <row r="822" spans="1:55" x14ac:dyDescent="0.3">
      <c r="A822" s="74">
        <v>9</v>
      </c>
      <c r="B822" s="39">
        <v>46037</v>
      </c>
      <c r="C822" s="74">
        <v>2</v>
      </c>
      <c r="D822" s="41" t="s">
        <v>422</v>
      </c>
      <c r="E822" s="25" t="s">
        <v>135</v>
      </c>
      <c r="F822" s="42">
        <v>4.5</v>
      </c>
      <c r="G822" s="75" t="s">
        <v>305</v>
      </c>
      <c r="H822" s="79"/>
      <c r="BA822" s="5" t="str">
        <f t="shared" si="12"/>
        <v>8974</v>
      </c>
      <c r="BB822" s="5">
        <f>IF(OR($E822="",$G822&lt;&gt;"Ativo"),"",IF(COUNTIFS($E$4:$E822,$E822,$A$4:$A822,$A822,$G$4:$G822,"Ativo")=1,1,0))</f>
        <v>0</v>
      </c>
      <c r="BC822">
        <f>IF(OR($A822="",$G822&lt;&gt;"Ativo"),"",IF(COUNTIFS($A$4:$A822,$A822,$G$4:$G822,"Ativo")=1,1,0))</f>
        <v>0</v>
      </c>
    </row>
    <row r="823" spans="1:55" x14ac:dyDescent="0.3">
      <c r="A823" s="74">
        <v>9</v>
      </c>
      <c r="B823" s="39">
        <v>46037</v>
      </c>
      <c r="C823" s="74">
        <v>2</v>
      </c>
      <c r="D823" s="41" t="s">
        <v>422</v>
      </c>
      <c r="E823" s="25" t="s">
        <v>128</v>
      </c>
      <c r="F823" s="42">
        <v>79</v>
      </c>
      <c r="G823" s="75" t="s">
        <v>305</v>
      </c>
      <c r="H823" s="79"/>
      <c r="BA823" s="5" t="str">
        <f t="shared" si="12"/>
        <v>8974</v>
      </c>
      <c r="BB823" s="5">
        <f>IF(OR($E823="",$G823&lt;&gt;"Ativo"),"",IF(COUNTIFS($E$4:$E823,$E823,$A$4:$A823,$A823,$G$4:$G823,"Ativo")=1,1,0))</f>
        <v>0</v>
      </c>
      <c r="BC823">
        <f>IF(OR($A823="",$G823&lt;&gt;"Ativo"),"",IF(COUNTIFS($A$4:$A823,$A823,$G$4:$G823,"Ativo")=1,1,0))</f>
        <v>0</v>
      </c>
    </row>
    <row r="824" spans="1:55" x14ac:dyDescent="0.3">
      <c r="A824" s="74">
        <v>9</v>
      </c>
      <c r="B824" s="39">
        <v>46037</v>
      </c>
      <c r="C824" s="74">
        <v>2</v>
      </c>
      <c r="D824" s="41" t="s">
        <v>422</v>
      </c>
      <c r="E824" s="25" t="s">
        <v>122</v>
      </c>
      <c r="F824" s="42">
        <v>101</v>
      </c>
      <c r="G824" s="75" t="s">
        <v>305</v>
      </c>
      <c r="H824" s="79"/>
      <c r="BA824" s="5" t="str">
        <f t="shared" si="12"/>
        <v>8974</v>
      </c>
      <c r="BB824" s="5">
        <f>IF(OR($E824="",$G824&lt;&gt;"Ativo"),"",IF(COUNTIFS($E$4:$E824,$E824,$A$4:$A824,$A824,$G$4:$G824,"Ativo")=1,1,0))</f>
        <v>0</v>
      </c>
      <c r="BC824">
        <f>IF(OR($A824="",$G824&lt;&gt;"Ativo"),"",IF(COUNTIFS($A$4:$A824,$A824,$G$4:$G824,"Ativo")=1,1,0))</f>
        <v>0</v>
      </c>
    </row>
    <row r="825" spans="1:55" x14ac:dyDescent="0.3">
      <c r="A825" s="74">
        <v>9</v>
      </c>
      <c r="B825" s="39">
        <v>46037</v>
      </c>
      <c r="C825" s="74">
        <v>2</v>
      </c>
      <c r="D825" s="41" t="s">
        <v>422</v>
      </c>
      <c r="E825" s="25" t="s">
        <v>144</v>
      </c>
      <c r="F825" s="42">
        <v>483</v>
      </c>
      <c r="G825" s="75" t="s">
        <v>305</v>
      </c>
      <c r="H825" s="79"/>
      <c r="BA825" s="5" t="str">
        <f t="shared" si="12"/>
        <v>8974</v>
      </c>
      <c r="BB825" s="5">
        <f>IF(OR($E825="",$G825&lt;&gt;"Ativo"),"",IF(COUNTIFS($E$4:$E825,$E825,$A$4:$A825,$A825,$G$4:$G825,"Ativo")=1,1,0))</f>
        <v>0</v>
      </c>
      <c r="BC825">
        <f>IF(OR($A825="",$G825&lt;&gt;"Ativo"),"",IF(COUNTIFS($A$4:$A825,$A825,$G$4:$G825,"Ativo")=1,1,0))</f>
        <v>0</v>
      </c>
    </row>
    <row r="826" spans="1:55" x14ac:dyDescent="0.3">
      <c r="A826" s="74">
        <v>9</v>
      </c>
      <c r="B826" s="39">
        <v>46037</v>
      </c>
      <c r="C826" s="74">
        <v>2</v>
      </c>
      <c r="D826" s="41" t="s">
        <v>422</v>
      </c>
      <c r="E826" s="25" t="s">
        <v>360</v>
      </c>
      <c r="F826" s="42">
        <v>434</v>
      </c>
      <c r="G826" s="75" t="s">
        <v>305</v>
      </c>
      <c r="H826" s="79"/>
      <c r="BA826" s="5" t="str">
        <f t="shared" si="12"/>
        <v>8974</v>
      </c>
      <c r="BB826" s="5">
        <f>IF(OR($E826="",$G826&lt;&gt;"Ativo"),"",IF(COUNTIFS($E$4:$E826,$E826,$A$4:$A826,$A826,$G$4:$G826,"Ativo")=1,1,0))</f>
        <v>0</v>
      </c>
      <c r="BC826">
        <f>IF(OR($A826="",$G826&lt;&gt;"Ativo"),"",IF(COUNTIFS($A$4:$A826,$A826,$G$4:$G826,"Ativo")=1,1,0))</f>
        <v>0</v>
      </c>
    </row>
    <row r="827" spans="1:55" x14ac:dyDescent="0.3">
      <c r="A827" s="74">
        <v>9</v>
      </c>
      <c r="B827" s="39">
        <v>46037</v>
      </c>
      <c r="C827" s="74">
        <v>2</v>
      </c>
      <c r="D827" s="41" t="s">
        <v>422</v>
      </c>
      <c r="E827" s="25" t="s">
        <v>132</v>
      </c>
      <c r="F827" s="42">
        <v>428</v>
      </c>
      <c r="G827" s="75" t="s">
        <v>305</v>
      </c>
      <c r="H827" s="79"/>
      <c r="BA827" s="5" t="str">
        <f t="shared" si="12"/>
        <v>8974</v>
      </c>
      <c r="BB827" s="5">
        <f>IF(OR($E827="",$G827&lt;&gt;"Ativo"),"",IF(COUNTIFS($E$4:$E827,$E827,$A$4:$A827,$A827,$G$4:$G827,"Ativo")=1,1,0))</f>
        <v>0</v>
      </c>
      <c r="BC827">
        <f>IF(OR($A827="",$G827&lt;&gt;"Ativo"),"",IF(COUNTIFS($A$4:$A827,$A827,$G$4:$G827,"Ativo")=1,1,0))</f>
        <v>0</v>
      </c>
    </row>
    <row r="828" spans="1:55" x14ac:dyDescent="0.3">
      <c r="A828" s="74">
        <v>9</v>
      </c>
      <c r="B828" s="39">
        <v>46037</v>
      </c>
      <c r="C828" s="74">
        <v>2</v>
      </c>
      <c r="D828" s="41" t="s">
        <v>422</v>
      </c>
      <c r="E828" s="25" t="s">
        <v>133</v>
      </c>
      <c r="F828" s="42">
        <v>150</v>
      </c>
      <c r="G828" s="75" t="s">
        <v>305</v>
      </c>
      <c r="H828" s="79"/>
      <c r="BA828" s="5" t="str">
        <f t="shared" si="12"/>
        <v>8974</v>
      </c>
      <c r="BB828" s="5">
        <f>IF(OR($E828="",$G828&lt;&gt;"Ativo"),"",IF(COUNTIFS($E$4:$E828,$E828,$A$4:$A828,$A828,$G$4:$G828,"Ativo")=1,1,0))</f>
        <v>0</v>
      </c>
      <c r="BC828">
        <f>IF(OR($A828="",$G828&lt;&gt;"Ativo"),"",IF(COUNTIFS($A$4:$A828,$A828,$G$4:$G828,"Ativo")=1,1,0))</f>
        <v>0</v>
      </c>
    </row>
    <row r="829" spans="1:55" x14ac:dyDescent="0.3">
      <c r="A829" s="74">
        <v>9</v>
      </c>
      <c r="B829" s="39">
        <v>46037</v>
      </c>
      <c r="C829" s="74">
        <v>2</v>
      </c>
      <c r="D829" s="41" t="s">
        <v>422</v>
      </c>
      <c r="E829" s="25" t="s">
        <v>361</v>
      </c>
      <c r="F829" s="42">
        <v>369</v>
      </c>
      <c r="G829" s="75" t="s">
        <v>305</v>
      </c>
      <c r="H829" s="79"/>
      <c r="BA829" s="5" t="str">
        <f t="shared" si="12"/>
        <v>8974</v>
      </c>
      <c r="BB829" s="5">
        <f>IF(OR($E829="",$G829&lt;&gt;"Ativo"),"",IF(COUNTIFS($E$4:$E829,$E829,$A$4:$A829,$A829,$G$4:$G829,"Ativo")=1,1,0))</f>
        <v>0</v>
      </c>
      <c r="BC829">
        <f>IF(OR($A829="",$G829&lt;&gt;"Ativo"),"",IF(COUNTIFS($A$4:$A829,$A829,$G$4:$G829,"Ativo")=1,1,0))</f>
        <v>0</v>
      </c>
    </row>
    <row r="830" spans="1:55" x14ac:dyDescent="0.3">
      <c r="A830" s="74">
        <v>9</v>
      </c>
      <c r="B830" s="39">
        <v>46037</v>
      </c>
      <c r="C830" s="74">
        <v>2</v>
      </c>
      <c r="D830" s="41" t="s">
        <v>422</v>
      </c>
      <c r="E830" s="25" t="s">
        <v>362</v>
      </c>
      <c r="F830" s="42">
        <v>83</v>
      </c>
      <c r="G830" s="75" t="s">
        <v>305</v>
      </c>
      <c r="H830" s="79"/>
      <c r="BA830" s="5" t="str">
        <f t="shared" si="12"/>
        <v>8974</v>
      </c>
      <c r="BB830" s="5">
        <f>IF(OR($E830="",$G830&lt;&gt;"Ativo"),"",IF(COUNTIFS($E$4:$E830,$E830,$A$4:$A830,$A830,$G$4:$G830,"Ativo")=1,1,0))</f>
        <v>0</v>
      </c>
      <c r="BC830">
        <f>IF(OR($A830="",$G830&lt;&gt;"Ativo"),"",IF(COUNTIFS($A$4:$A830,$A830,$G$4:$G830,"Ativo")=1,1,0))</f>
        <v>0</v>
      </c>
    </row>
    <row r="831" spans="1:55" x14ac:dyDescent="0.3">
      <c r="A831" s="74">
        <v>9</v>
      </c>
      <c r="B831" s="39">
        <v>46037</v>
      </c>
      <c r="C831" s="74">
        <v>2</v>
      </c>
      <c r="D831" s="41" t="s">
        <v>422</v>
      </c>
      <c r="E831" s="25" t="s">
        <v>129</v>
      </c>
      <c r="F831" s="42">
        <v>223</v>
      </c>
      <c r="G831" s="75" t="s">
        <v>305</v>
      </c>
      <c r="H831" s="79"/>
      <c r="BA831" s="5" t="str">
        <f t="shared" si="12"/>
        <v>8974</v>
      </c>
      <c r="BB831" s="5">
        <f>IF(OR($E831="",$G831&lt;&gt;"Ativo"),"",IF(COUNTIFS($E$4:$E831,$E831,$A$4:$A831,$A831,$G$4:$G831,"Ativo")=1,1,0))</f>
        <v>0</v>
      </c>
      <c r="BC831">
        <f>IF(OR($A831="",$G831&lt;&gt;"Ativo"),"",IF(COUNTIFS($A$4:$A831,$A831,$G$4:$G831,"Ativo")=1,1,0))</f>
        <v>0</v>
      </c>
    </row>
    <row r="832" spans="1:55" x14ac:dyDescent="0.3">
      <c r="A832" s="74">
        <v>9</v>
      </c>
      <c r="B832" s="39">
        <v>46037</v>
      </c>
      <c r="C832" s="74">
        <v>2</v>
      </c>
      <c r="D832" s="41" t="s">
        <v>422</v>
      </c>
      <c r="E832" s="25" t="s">
        <v>131</v>
      </c>
      <c r="F832" s="42">
        <v>107</v>
      </c>
      <c r="G832" s="75" t="s">
        <v>305</v>
      </c>
      <c r="H832" s="79"/>
      <c r="BA832" s="5" t="str">
        <f t="shared" si="12"/>
        <v>8974</v>
      </c>
      <c r="BB832" s="5">
        <f>IF(OR($E832="",$G832&lt;&gt;"Ativo"),"",IF(COUNTIFS($E$4:$E832,$E832,$A$4:$A832,$A832,$G$4:$G832,"Ativo")=1,1,0))</f>
        <v>0</v>
      </c>
      <c r="BC832">
        <f>IF(OR($A832="",$G832&lt;&gt;"Ativo"),"",IF(COUNTIFS($A$4:$A832,$A832,$G$4:$G832,"Ativo")=1,1,0))</f>
        <v>0</v>
      </c>
    </row>
    <row r="833" spans="1:55" x14ac:dyDescent="0.3">
      <c r="A833" s="74">
        <v>9</v>
      </c>
      <c r="B833" s="39">
        <v>46037</v>
      </c>
      <c r="C833" s="74">
        <v>2</v>
      </c>
      <c r="D833" s="41" t="s">
        <v>422</v>
      </c>
      <c r="E833" s="25" t="s">
        <v>363</v>
      </c>
      <c r="F833" s="42">
        <v>3.84</v>
      </c>
      <c r="G833" s="75" t="s">
        <v>305</v>
      </c>
      <c r="H833" s="79"/>
      <c r="BA833" s="5" t="str">
        <f t="shared" si="12"/>
        <v>8974</v>
      </c>
      <c r="BB833" s="5">
        <f>IF(OR($E833="",$G833&lt;&gt;"Ativo"),"",IF(COUNTIFS($E$4:$E833,$E833,$A$4:$A833,$A833,$G$4:$G833,"Ativo")=1,1,0))</f>
        <v>0</v>
      </c>
      <c r="BC833">
        <f>IF(OR($A833="",$G833&lt;&gt;"Ativo"),"",IF(COUNTIFS($A$4:$A833,$A833,$G$4:$G833,"Ativo")=1,1,0))</f>
        <v>0</v>
      </c>
    </row>
    <row r="834" spans="1:55" x14ac:dyDescent="0.3">
      <c r="A834" s="74">
        <v>9</v>
      </c>
      <c r="B834" s="39">
        <v>46037</v>
      </c>
      <c r="C834" s="74">
        <v>2</v>
      </c>
      <c r="D834" s="41" t="s">
        <v>422</v>
      </c>
      <c r="E834" s="25" t="s">
        <v>365</v>
      </c>
      <c r="F834" s="42">
        <v>16.2</v>
      </c>
      <c r="G834" s="75" t="s">
        <v>305</v>
      </c>
      <c r="H834" s="79"/>
      <c r="BA834" s="5" t="str">
        <f t="shared" si="12"/>
        <v>8974</v>
      </c>
      <c r="BB834" s="5">
        <f>IF(OR($E834="",$G834&lt;&gt;"Ativo"),"",IF(COUNTIFS($E$4:$E834,$E834,$A$4:$A834,$A834,$G$4:$G834,"Ativo")=1,1,0))</f>
        <v>0</v>
      </c>
      <c r="BC834">
        <f>IF(OR($A834="",$G834&lt;&gt;"Ativo"),"",IF(COUNTIFS($A$4:$A834,$A834,$G$4:$G834,"Ativo")=1,1,0))</f>
        <v>0</v>
      </c>
    </row>
    <row r="835" spans="1:55" x14ac:dyDescent="0.3">
      <c r="A835" s="74">
        <v>9</v>
      </c>
      <c r="B835" s="39">
        <v>46037</v>
      </c>
      <c r="C835" s="74">
        <v>2</v>
      </c>
      <c r="D835" s="41" t="s">
        <v>422</v>
      </c>
      <c r="E835" s="25" t="s">
        <v>140</v>
      </c>
      <c r="F835" s="42">
        <v>121</v>
      </c>
      <c r="G835" s="75" t="s">
        <v>305</v>
      </c>
      <c r="H835" s="79"/>
      <c r="BA835" s="5" t="str">
        <f t="shared" si="12"/>
        <v>8974</v>
      </c>
      <c r="BB835" s="5">
        <f>IF(OR($E835="",$G835&lt;&gt;"Ativo"),"",IF(COUNTIFS($E$4:$E835,$E835,$A$4:$A835,$A835,$G$4:$G835,"Ativo")=1,1,0))</f>
        <v>0</v>
      </c>
      <c r="BC835">
        <f>IF(OR($A835="",$G835&lt;&gt;"Ativo"),"",IF(COUNTIFS($A$4:$A835,$A835,$G$4:$G835,"Ativo")=1,1,0))</f>
        <v>0</v>
      </c>
    </row>
    <row r="836" spans="1:55" x14ac:dyDescent="0.3">
      <c r="A836" s="74">
        <v>9</v>
      </c>
      <c r="B836" s="39">
        <v>46037</v>
      </c>
      <c r="C836" s="74">
        <v>2</v>
      </c>
      <c r="D836" s="41" t="s">
        <v>422</v>
      </c>
      <c r="E836" s="25" t="s">
        <v>142</v>
      </c>
      <c r="F836" s="42">
        <v>6.3</v>
      </c>
      <c r="G836" s="75" t="s">
        <v>305</v>
      </c>
      <c r="H836" s="79"/>
      <c r="BA836" s="5" t="str">
        <f t="shared" ref="BA836:BA899" si="13">IF($D836="","",MID($D836,4,LEN($D836)-5))</f>
        <v>8974</v>
      </c>
      <c r="BB836" s="5">
        <f>IF(OR($E836="",$G836&lt;&gt;"Ativo"),"",IF(COUNTIFS($E$4:$E836,$E836,$A$4:$A836,$A836,$G$4:$G836,"Ativo")=1,1,0))</f>
        <v>0</v>
      </c>
      <c r="BC836">
        <f>IF(OR($A836="",$G836&lt;&gt;"Ativo"),"",IF(COUNTIFS($A$4:$A836,$A836,$G$4:$G836,"Ativo")=1,1,0))</f>
        <v>0</v>
      </c>
    </row>
    <row r="837" spans="1:55" x14ac:dyDescent="0.3">
      <c r="A837" s="74">
        <v>9</v>
      </c>
      <c r="B837" s="39">
        <v>46037</v>
      </c>
      <c r="C837" s="74">
        <v>2</v>
      </c>
      <c r="D837" s="41" t="s">
        <v>422</v>
      </c>
      <c r="E837" s="25" t="s">
        <v>143</v>
      </c>
      <c r="F837" s="42">
        <v>96</v>
      </c>
      <c r="G837" s="75" t="s">
        <v>305</v>
      </c>
      <c r="H837" s="79"/>
      <c r="BA837" s="5" t="str">
        <f t="shared" si="13"/>
        <v>8974</v>
      </c>
      <c r="BB837" s="5">
        <f>IF(OR($E837="",$G837&lt;&gt;"Ativo"),"",IF(COUNTIFS($E$4:$E837,$E837,$A$4:$A837,$A837,$G$4:$G837,"Ativo")=1,1,0))</f>
        <v>0</v>
      </c>
      <c r="BC837">
        <f>IF(OR($A837="",$G837&lt;&gt;"Ativo"),"",IF(COUNTIFS($A$4:$A837,$A837,$G$4:$G837,"Ativo")=1,1,0))</f>
        <v>0</v>
      </c>
    </row>
    <row r="838" spans="1:55" x14ac:dyDescent="0.3">
      <c r="A838" s="74">
        <v>10</v>
      </c>
      <c r="B838" s="39">
        <v>46038</v>
      </c>
      <c r="C838" s="74">
        <v>2</v>
      </c>
      <c r="D838" s="41" t="s">
        <v>422</v>
      </c>
      <c r="E838" s="25" t="s">
        <v>351</v>
      </c>
      <c r="F838" s="42">
        <v>1.1499999999999999</v>
      </c>
      <c r="G838" s="75" t="s">
        <v>305</v>
      </c>
      <c r="H838" s="79"/>
      <c r="BA838" s="5" t="str">
        <f t="shared" si="13"/>
        <v>8974</v>
      </c>
      <c r="BB838" s="5">
        <f>IF(OR($E838="",$G838&lt;&gt;"Ativo"),"",IF(COUNTIFS($E$4:$E838,$E838,$A$4:$A838,$A838,$G$4:$G838,"Ativo")=1,1,0))</f>
        <v>0</v>
      </c>
      <c r="BC838">
        <f>IF(OR($A838="",$G838&lt;&gt;"Ativo"),"",IF(COUNTIFS($A$4:$A838,$A838,$G$4:$G838,"Ativo")=1,1,0))</f>
        <v>0</v>
      </c>
    </row>
    <row r="839" spans="1:55" x14ac:dyDescent="0.3">
      <c r="A839" s="74">
        <v>10</v>
      </c>
      <c r="B839" s="39">
        <v>46038</v>
      </c>
      <c r="C839" s="74">
        <v>2</v>
      </c>
      <c r="D839" s="41" t="s">
        <v>422</v>
      </c>
      <c r="E839" s="25" t="s">
        <v>125</v>
      </c>
      <c r="F839" s="42">
        <v>9.5</v>
      </c>
      <c r="G839" s="75" t="s">
        <v>305</v>
      </c>
      <c r="H839" s="79"/>
      <c r="BA839" s="5" t="str">
        <f t="shared" si="13"/>
        <v>8974</v>
      </c>
      <c r="BB839" s="5">
        <f>IF(OR($E839="",$G839&lt;&gt;"Ativo"),"",IF(COUNTIFS($E$4:$E839,$E839,$A$4:$A839,$A839,$G$4:$G839,"Ativo")=1,1,0))</f>
        <v>0</v>
      </c>
      <c r="BC839">
        <f>IF(OR($A839="",$G839&lt;&gt;"Ativo"),"",IF(COUNTIFS($A$4:$A839,$A839,$G$4:$G839,"Ativo")=1,1,0))</f>
        <v>0</v>
      </c>
    </row>
    <row r="840" spans="1:55" x14ac:dyDescent="0.3">
      <c r="A840" s="74">
        <v>10</v>
      </c>
      <c r="B840" s="39">
        <v>46038</v>
      </c>
      <c r="C840" s="74">
        <v>2</v>
      </c>
      <c r="D840" s="41" t="s">
        <v>422</v>
      </c>
      <c r="E840" s="25" t="s">
        <v>137</v>
      </c>
      <c r="F840" s="42">
        <v>2.5139999999999998</v>
      </c>
      <c r="G840" s="75" t="s">
        <v>305</v>
      </c>
      <c r="H840" s="79"/>
      <c r="BA840" s="5" t="str">
        <f t="shared" si="13"/>
        <v>8974</v>
      </c>
      <c r="BB840" s="5">
        <f>IF(OR($E840="",$G840&lt;&gt;"Ativo"),"",IF(COUNTIFS($E$4:$E840,$E840,$A$4:$A840,$A840,$G$4:$G840,"Ativo")=1,1,0))</f>
        <v>0</v>
      </c>
      <c r="BC840">
        <f>IF(OR($A840="",$G840&lt;&gt;"Ativo"),"",IF(COUNTIFS($A$4:$A840,$A840,$G$4:$G840,"Ativo")=1,1,0))</f>
        <v>0</v>
      </c>
    </row>
    <row r="841" spans="1:55" x14ac:dyDescent="0.3">
      <c r="A841" s="74">
        <v>10</v>
      </c>
      <c r="B841" s="39">
        <v>46038</v>
      </c>
      <c r="C841" s="74">
        <v>2</v>
      </c>
      <c r="D841" s="41" t="s">
        <v>422</v>
      </c>
      <c r="E841" s="25" t="s">
        <v>353</v>
      </c>
      <c r="F841" s="42">
        <v>1.0960000000000001</v>
      </c>
      <c r="G841" s="75" t="s">
        <v>305</v>
      </c>
      <c r="H841" s="79"/>
      <c r="BA841" s="5" t="str">
        <f t="shared" si="13"/>
        <v>8974</v>
      </c>
      <c r="BB841" s="5">
        <f>IF(OR($E841="",$G841&lt;&gt;"Ativo"),"",IF(COUNTIFS($E$4:$E841,$E841,$A$4:$A841,$A841,$G$4:$G841,"Ativo")=1,1,0))</f>
        <v>0</v>
      </c>
      <c r="BC841">
        <f>IF(OR($A841="",$G841&lt;&gt;"Ativo"),"",IF(COUNTIFS($A$4:$A841,$A841,$G$4:$G841,"Ativo")=1,1,0))</f>
        <v>0</v>
      </c>
    </row>
    <row r="842" spans="1:55" x14ac:dyDescent="0.3">
      <c r="A842" s="74">
        <v>10</v>
      </c>
      <c r="B842" s="39">
        <v>46038</v>
      </c>
      <c r="C842" s="74">
        <v>2</v>
      </c>
      <c r="D842" s="41" t="s">
        <v>422</v>
      </c>
      <c r="E842" s="25" t="s">
        <v>134</v>
      </c>
      <c r="F842" s="42">
        <v>4.4279999999999999</v>
      </c>
      <c r="G842" s="75" t="s">
        <v>305</v>
      </c>
      <c r="H842" s="79"/>
      <c r="BA842" s="5" t="str">
        <f t="shared" si="13"/>
        <v>8974</v>
      </c>
      <c r="BB842" s="5">
        <f>IF(OR($E842="",$G842&lt;&gt;"Ativo"),"",IF(COUNTIFS($E$4:$E842,$E842,$A$4:$A842,$A842,$G$4:$G842,"Ativo")=1,1,0))</f>
        <v>0</v>
      </c>
      <c r="BC842">
        <f>IF(OR($A842="",$G842&lt;&gt;"Ativo"),"",IF(COUNTIFS($A$4:$A842,$A842,$G$4:$G842,"Ativo")=1,1,0))</f>
        <v>0</v>
      </c>
    </row>
    <row r="843" spans="1:55" x14ac:dyDescent="0.3">
      <c r="A843" s="74">
        <v>10</v>
      </c>
      <c r="B843" s="39">
        <v>46038</v>
      </c>
      <c r="C843" s="74">
        <v>2</v>
      </c>
      <c r="D843" s="41" t="s">
        <v>422</v>
      </c>
      <c r="E843" s="25" t="s">
        <v>138</v>
      </c>
      <c r="F843" s="42">
        <v>12</v>
      </c>
      <c r="G843" s="75" t="s">
        <v>305</v>
      </c>
      <c r="H843" s="79"/>
      <c r="BA843" s="5" t="str">
        <f t="shared" si="13"/>
        <v>8974</v>
      </c>
      <c r="BB843" s="5">
        <f>IF(OR($E843="",$G843&lt;&gt;"Ativo"),"",IF(COUNTIFS($E$4:$E843,$E843,$A$4:$A843,$A843,$G$4:$G843,"Ativo")=1,1,0))</f>
        <v>0</v>
      </c>
      <c r="BC843">
        <f>IF(OR($A843="",$G843&lt;&gt;"Ativo"),"",IF(COUNTIFS($A$4:$A843,$A843,$G$4:$G843,"Ativo")=1,1,0))</f>
        <v>0</v>
      </c>
    </row>
    <row r="844" spans="1:55" x14ac:dyDescent="0.3">
      <c r="A844" s="74">
        <v>10</v>
      </c>
      <c r="B844" s="39">
        <v>46038</v>
      </c>
      <c r="C844" s="74">
        <v>2</v>
      </c>
      <c r="D844" s="41" t="s">
        <v>422</v>
      </c>
      <c r="E844" s="25" t="s">
        <v>354</v>
      </c>
      <c r="F844" s="42">
        <v>194</v>
      </c>
      <c r="G844" s="75" t="s">
        <v>305</v>
      </c>
      <c r="H844" s="79"/>
      <c r="BA844" s="5" t="str">
        <f t="shared" si="13"/>
        <v>8974</v>
      </c>
      <c r="BB844" s="5">
        <f>IF(OR($E844="",$G844&lt;&gt;"Ativo"),"",IF(COUNTIFS($E$4:$E844,$E844,$A$4:$A844,$A844,$G$4:$G844,"Ativo")=1,1,0))</f>
        <v>0</v>
      </c>
      <c r="BC844">
        <f>IF(OR($A844="",$G844&lt;&gt;"Ativo"),"",IF(COUNTIFS($A$4:$A844,$A844,$G$4:$G844,"Ativo")=1,1,0))</f>
        <v>0</v>
      </c>
    </row>
    <row r="845" spans="1:55" x14ac:dyDescent="0.3">
      <c r="A845" s="74">
        <v>10</v>
      </c>
      <c r="B845" s="39">
        <v>46038</v>
      </c>
      <c r="C845" s="74">
        <v>2</v>
      </c>
      <c r="D845" s="41" t="s">
        <v>422</v>
      </c>
      <c r="E845" s="25" t="s">
        <v>126</v>
      </c>
      <c r="F845" s="42">
        <v>84</v>
      </c>
      <c r="G845" s="75" t="s">
        <v>305</v>
      </c>
      <c r="H845" s="79"/>
      <c r="BA845" s="5" t="str">
        <f t="shared" si="13"/>
        <v>8974</v>
      </c>
      <c r="BB845" s="5">
        <f>IF(OR($E845="",$G845&lt;&gt;"Ativo"),"",IF(COUNTIFS($E$4:$E845,$E845,$A$4:$A845,$A845,$G$4:$G845,"Ativo")=1,1,0))</f>
        <v>0</v>
      </c>
      <c r="BC845">
        <f>IF(OR($A845="",$G845&lt;&gt;"Ativo"),"",IF(COUNTIFS($A$4:$A845,$A845,$G$4:$G845,"Ativo")=1,1,0))</f>
        <v>0</v>
      </c>
    </row>
    <row r="846" spans="1:55" x14ac:dyDescent="0.3">
      <c r="A846" s="74">
        <v>10</v>
      </c>
      <c r="B846" s="39">
        <v>46038</v>
      </c>
      <c r="C846" s="74">
        <v>2</v>
      </c>
      <c r="D846" s="41" t="s">
        <v>422</v>
      </c>
      <c r="E846" s="25" t="s">
        <v>127</v>
      </c>
      <c r="F846" s="42">
        <v>26</v>
      </c>
      <c r="G846" s="75" t="s">
        <v>305</v>
      </c>
      <c r="H846" s="79"/>
      <c r="BA846" s="5" t="str">
        <f t="shared" si="13"/>
        <v>8974</v>
      </c>
      <c r="BB846" s="5">
        <f>IF(OR($E846="",$G846&lt;&gt;"Ativo"),"",IF(COUNTIFS($E$4:$E846,$E846,$A$4:$A846,$A846,$G$4:$G846,"Ativo")=1,1,0))</f>
        <v>0</v>
      </c>
      <c r="BC846">
        <f>IF(OR($A846="",$G846&lt;&gt;"Ativo"),"",IF(COUNTIFS($A$4:$A846,$A846,$G$4:$G846,"Ativo")=1,1,0))</f>
        <v>0</v>
      </c>
    </row>
    <row r="847" spans="1:55" x14ac:dyDescent="0.3">
      <c r="A847" s="74">
        <v>10</v>
      </c>
      <c r="B847" s="39">
        <v>46038</v>
      </c>
      <c r="C847" s="74">
        <v>2</v>
      </c>
      <c r="D847" s="41" t="s">
        <v>422</v>
      </c>
      <c r="E847" s="25" t="s">
        <v>124</v>
      </c>
      <c r="F847" s="42">
        <v>6.09</v>
      </c>
      <c r="G847" s="75" t="s">
        <v>305</v>
      </c>
      <c r="H847" s="79"/>
      <c r="BA847" s="5" t="str">
        <f t="shared" si="13"/>
        <v>8974</v>
      </c>
      <c r="BB847" s="5">
        <f>IF(OR($E847="",$G847&lt;&gt;"Ativo"),"",IF(COUNTIFS($E$4:$E847,$E847,$A$4:$A847,$A847,$G$4:$G847,"Ativo")=1,1,0))</f>
        <v>0</v>
      </c>
      <c r="BC847">
        <f>IF(OR($A847="",$G847&lt;&gt;"Ativo"),"",IF(COUNTIFS($A$4:$A847,$A847,$G$4:$G847,"Ativo")=1,1,0))</f>
        <v>0</v>
      </c>
    </row>
    <row r="848" spans="1:55" x14ac:dyDescent="0.3">
      <c r="A848" s="74">
        <v>10</v>
      </c>
      <c r="B848" s="39">
        <v>46038</v>
      </c>
      <c r="C848" s="74">
        <v>2</v>
      </c>
      <c r="D848" s="41" t="s">
        <v>422</v>
      </c>
      <c r="E848" s="25" t="s">
        <v>356</v>
      </c>
      <c r="F848" s="42">
        <v>68</v>
      </c>
      <c r="G848" s="75" t="s">
        <v>305</v>
      </c>
      <c r="H848" s="79"/>
      <c r="BA848" s="5" t="str">
        <f t="shared" si="13"/>
        <v>8974</v>
      </c>
      <c r="BB848" s="5">
        <f>IF(OR($E848="",$G848&lt;&gt;"Ativo"),"",IF(COUNTIFS($E$4:$E848,$E848,$A$4:$A848,$A848,$G$4:$G848,"Ativo")=1,1,0))</f>
        <v>0</v>
      </c>
      <c r="BC848">
        <f>IF(OR($A848="",$G848&lt;&gt;"Ativo"),"",IF(COUNTIFS($A$4:$A848,$A848,$G$4:$G848,"Ativo")=1,1,0))</f>
        <v>0</v>
      </c>
    </row>
    <row r="849" spans="1:55" x14ac:dyDescent="0.3">
      <c r="A849" s="74">
        <v>10</v>
      </c>
      <c r="B849" s="39">
        <v>46038</v>
      </c>
      <c r="C849" s="74">
        <v>2</v>
      </c>
      <c r="D849" s="41" t="s">
        <v>422</v>
      </c>
      <c r="E849" s="25" t="s">
        <v>139</v>
      </c>
      <c r="F849" s="42">
        <v>7.33</v>
      </c>
      <c r="G849" s="75" t="s">
        <v>305</v>
      </c>
      <c r="H849" s="79"/>
      <c r="BA849" s="5" t="str">
        <f t="shared" si="13"/>
        <v>8974</v>
      </c>
      <c r="BB849" s="5">
        <f>IF(OR($E849="",$G849&lt;&gt;"Ativo"),"",IF(COUNTIFS($E$4:$E849,$E849,$A$4:$A849,$A849,$G$4:$G849,"Ativo")=1,1,0))</f>
        <v>0</v>
      </c>
      <c r="BC849">
        <f>IF(OR($A849="",$G849&lt;&gt;"Ativo"),"",IF(COUNTIFS($A$4:$A849,$A849,$G$4:$G849,"Ativo")=1,1,0))</f>
        <v>0</v>
      </c>
    </row>
    <row r="850" spans="1:55" x14ac:dyDescent="0.3">
      <c r="A850" s="74">
        <v>10</v>
      </c>
      <c r="B850" s="39">
        <v>46038</v>
      </c>
      <c r="C850" s="74">
        <v>2</v>
      </c>
      <c r="D850" s="41" t="s">
        <v>422</v>
      </c>
      <c r="E850" s="25" t="s">
        <v>118</v>
      </c>
      <c r="F850" s="42">
        <v>276</v>
      </c>
      <c r="G850" s="75" t="s">
        <v>305</v>
      </c>
      <c r="H850" s="79"/>
      <c r="BA850" s="5" t="str">
        <f t="shared" si="13"/>
        <v>8974</v>
      </c>
      <c r="BB850" s="5">
        <f>IF(OR($E850="",$G850&lt;&gt;"Ativo"),"",IF(COUNTIFS($E$4:$E850,$E850,$A$4:$A850,$A850,$G$4:$G850,"Ativo")=1,1,0))</f>
        <v>0</v>
      </c>
      <c r="BC850">
        <f>IF(OR($A850="",$G850&lt;&gt;"Ativo"),"",IF(COUNTIFS($A$4:$A850,$A850,$G$4:$G850,"Ativo")=1,1,0))</f>
        <v>0</v>
      </c>
    </row>
    <row r="851" spans="1:55" x14ac:dyDescent="0.3">
      <c r="A851" s="74">
        <v>10</v>
      </c>
      <c r="B851" s="39">
        <v>46038</v>
      </c>
      <c r="C851" s="74">
        <v>2</v>
      </c>
      <c r="D851" s="41" t="s">
        <v>422</v>
      </c>
      <c r="E851" s="25" t="s">
        <v>357</v>
      </c>
      <c r="F851" s="42">
        <v>9.7799999999999994</v>
      </c>
      <c r="G851" s="75" t="s">
        <v>305</v>
      </c>
      <c r="H851" s="79"/>
      <c r="BA851" s="5" t="str">
        <f t="shared" si="13"/>
        <v>8974</v>
      </c>
      <c r="BB851" s="5">
        <f>IF(OR($E851="",$G851&lt;&gt;"Ativo"),"",IF(COUNTIFS($E$4:$E851,$E851,$A$4:$A851,$A851,$G$4:$G851,"Ativo")=1,1,0))</f>
        <v>0</v>
      </c>
      <c r="BC851">
        <f>IF(OR($A851="",$G851&lt;&gt;"Ativo"),"",IF(COUNTIFS($A$4:$A851,$A851,$G$4:$G851,"Ativo")=1,1,0))</f>
        <v>0</v>
      </c>
    </row>
    <row r="852" spans="1:55" x14ac:dyDescent="0.3">
      <c r="A852" s="74">
        <v>10</v>
      </c>
      <c r="B852" s="39">
        <v>46038</v>
      </c>
      <c r="C852" s="74">
        <v>2</v>
      </c>
      <c r="D852" s="41" t="s">
        <v>422</v>
      </c>
      <c r="E852" s="25" t="s">
        <v>359</v>
      </c>
      <c r="F852" s="42">
        <v>4.5</v>
      </c>
      <c r="G852" s="75" t="s">
        <v>305</v>
      </c>
      <c r="H852" s="79"/>
      <c r="BA852" s="5" t="str">
        <f t="shared" si="13"/>
        <v>8974</v>
      </c>
      <c r="BB852" s="5">
        <f>IF(OR($E852="",$G852&lt;&gt;"Ativo"),"",IF(COUNTIFS($E$4:$E852,$E852,$A$4:$A852,$A852,$G$4:$G852,"Ativo")=1,1,0))</f>
        <v>0</v>
      </c>
      <c r="BC852">
        <f>IF(OR($A852="",$G852&lt;&gt;"Ativo"),"",IF(COUNTIFS($A$4:$A852,$A852,$G$4:$G852,"Ativo")=1,1,0))</f>
        <v>0</v>
      </c>
    </row>
    <row r="853" spans="1:55" x14ac:dyDescent="0.3">
      <c r="A853" s="74">
        <v>10</v>
      </c>
      <c r="B853" s="39">
        <v>46038</v>
      </c>
      <c r="C853" s="74">
        <v>2</v>
      </c>
      <c r="D853" s="41" t="s">
        <v>422</v>
      </c>
      <c r="E853" s="25" t="s">
        <v>135</v>
      </c>
      <c r="F853" s="42">
        <v>4.5</v>
      </c>
      <c r="G853" s="75" t="s">
        <v>305</v>
      </c>
      <c r="H853" s="79"/>
      <c r="BA853" s="5" t="str">
        <f t="shared" si="13"/>
        <v>8974</v>
      </c>
      <c r="BB853" s="5">
        <f>IF(OR($E853="",$G853&lt;&gt;"Ativo"),"",IF(COUNTIFS($E$4:$E853,$E853,$A$4:$A853,$A853,$G$4:$G853,"Ativo")=1,1,0))</f>
        <v>0</v>
      </c>
      <c r="BC853">
        <f>IF(OR($A853="",$G853&lt;&gt;"Ativo"),"",IF(COUNTIFS($A$4:$A853,$A853,$G$4:$G853,"Ativo")=1,1,0))</f>
        <v>0</v>
      </c>
    </row>
    <row r="854" spans="1:55" x14ac:dyDescent="0.3">
      <c r="A854" s="74">
        <v>10</v>
      </c>
      <c r="B854" s="39">
        <v>46038</v>
      </c>
      <c r="C854" s="74">
        <v>2</v>
      </c>
      <c r="D854" s="41" t="s">
        <v>422</v>
      </c>
      <c r="E854" s="25" t="s">
        <v>128</v>
      </c>
      <c r="F854" s="42">
        <v>80</v>
      </c>
      <c r="G854" s="75" t="s">
        <v>305</v>
      </c>
      <c r="H854" s="79"/>
      <c r="BA854" s="5" t="str">
        <f t="shared" si="13"/>
        <v>8974</v>
      </c>
      <c r="BB854" s="5">
        <f>IF(OR($E854="",$G854&lt;&gt;"Ativo"),"",IF(COUNTIFS($E$4:$E854,$E854,$A$4:$A854,$A854,$G$4:$G854,"Ativo")=1,1,0))</f>
        <v>0</v>
      </c>
      <c r="BC854">
        <f>IF(OR($A854="",$G854&lt;&gt;"Ativo"),"",IF(COUNTIFS($A$4:$A854,$A854,$G$4:$G854,"Ativo")=1,1,0))</f>
        <v>0</v>
      </c>
    </row>
    <row r="855" spans="1:55" x14ac:dyDescent="0.3">
      <c r="A855" s="74">
        <v>10</v>
      </c>
      <c r="B855" s="39">
        <v>46038</v>
      </c>
      <c r="C855" s="74">
        <v>2</v>
      </c>
      <c r="D855" s="41" t="s">
        <v>422</v>
      </c>
      <c r="E855" s="25" t="s">
        <v>122</v>
      </c>
      <c r="F855" s="42">
        <v>98</v>
      </c>
      <c r="G855" s="75" t="s">
        <v>305</v>
      </c>
      <c r="H855" s="79"/>
      <c r="BA855" s="5" t="str">
        <f t="shared" si="13"/>
        <v>8974</v>
      </c>
      <c r="BB855" s="5">
        <f>IF(OR($E855="",$G855&lt;&gt;"Ativo"),"",IF(COUNTIFS($E$4:$E855,$E855,$A$4:$A855,$A855,$G$4:$G855,"Ativo")=1,1,0))</f>
        <v>0</v>
      </c>
      <c r="BC855">
        <f>IF(OR($A855="",$G855&lt;&gt;"Ativo"),"",IF(COUNTIFS($A$4:$A855,$A855,$G$4:$G855,"Ativo")=1,1,0))</f>
        <v>0</v>
      </c>
    </row>
    <row r="856" spans="1:55" x14ac:dyDescent="0.3">
      <c r="A856" s="74">
        <v>10</v>
      </c>
      <c r="B856" s="39">
        <v>46038</v>
      </c>
      <c r="C856" s="74">
        <v>2</v>
      </c>
      <c r="D856" s="41" t="s">
        <v>422</v>
      </c>
      <c r="E856" s="25" t="s">
        <v>144</v>
      </c>
      <c r="F856" s="42">
        <v>481</v>
      </c>
      <c r="G856" s="75" t="s">
        <v>305</v>
      </c>
      <c r="H856" s="79"/>
      <c r="BA856" s="5" t="str">
        <f t="shared" si="13"/>
        <v>8974</v>
      </c>
      <c r="BB856" s="5">
        <f>IF(OR($E856="",$G856&lt;&gt;"Ativo"),"",IF(COUNTIFS($E$4:$E856,$E856,$A$4:$A856,$A856,$G$4:$G856,"Ativo")=1,1,0))</f>
        <v>0</v>
      </c>
      <c r="BC856">
        <f>IF(OR($A856="",$G856&lt;&gt;"Ativo"),"",IF(COUNTIFS($A$4:$A856,$A856,$G$4:$G856,"Ativo")=1,1,0))</f>
        <v>0</v>
      </c>
    </row>
    <row r="857" spans="1:55" x14ac:dyDescent="0.3">
      <c r="A857" s="74">
        <v>10</v>
      </c>
      <c r="B857" s="39">
        <v>46038</v>
      </c>
      <c r="C857" s="74">
        <v>2</v>
      </c>
      <c r="D857" s="41" t="s">
        <v>422</v>
      </c>
      <c r="E857" s="25" t="s">
        <v>360</v>
      </c>
      <c r="F857" s="42">
        <v>430</v>
      </c>
      <c r="G857" s="75" t="s">
        <v>305</v>
      </c>
      <c r="H857" s="79"/>
      <c r="BA857" s="5" t="str">
        <f t="shared" si="13"/>
        <v>8974</v>
      </c>
      <c r="BB857" s="5">
        <f>IF(OR($E857="",$G857&lt;&gt;"Ativo"),"",IF(COUNTIFS($E$4:$E857,$E857,$A$4:$A857,$A857,$G$4:$G857,"Ativo")=1,1,0))</f>
        <v>0</v>
      </c>
      <c r="BC857">
        <f>IF(OR($A857="",$G857&lt;&gt;"Ativo"),"",IF(COUNTIFS($A$4:$A857,$A857,$G$4:$G857,"Ativo")=1,1,0))</f>
        <v>0</v>
      </c>
    </row>
    <row r="858" spans="1:55" x14ac:dyDescent="0.3">
      <c r="A858" s="74">
        <v>10</v>
      </c>
      <c r="B858" s="39">
        <v>46038</v>
      </c>
      <c r="C858" s="74">
        <v>2</v>
      </c>
      <c r="D858" s="41" t="s">
        <v>422</v>
      </c>
      <c r="E858" s="25" t="s">
        <v>132</v>
      </c>
      <c r="F858" s="42">
        <v>410</v>
      </c>
      <c r="G858" s="75" t="s">
        <v>305</v>
      </c>
      <c r="H858" s="79"/>
      <c r="BA858" s="5" t="str">
        <f t="shared" si="13"/>
        <v>8974</v>
      </c>
      <c r="BB858" s="5">
        <f>IF(OR($E858="",$G858&lt;&gt;"Ativo"),"",IF(COUNTIFS($E$4:$E858,$E858,$A$4:$A858,$A858,$G$4:$G858,"Ativo")=1,1,0))</f>
        <v>0</v>
      </c>
      <c r="BC858">
        <f>IF(OR($A858="",$G858&lt;&gt;"Ativo"),"",IF(COUNTIFS($A$4:$A858,$A858,$G$4:$G858,"Ativo")=1,1,0))</f>
        <v>0</v>
      </c>
    </row>
    <row r="859" spans="1:55" x14ac:dyDescent="0.3">
      <c r="A859" s="74">
        <v>10</v>
      </c>
      <c r="B859" s="39">
        <v>46038</v>
      </c>
      <c r="C859" s="74">
        <v>2</v>
      </c>
      <c r="D859" s="41" t="s">
        <v>422</v>
      </c>
      <c r="E859" s="25" t="s">
        <v>133</v>
      </c>
      <c r="F859" s="42">
        <v>151</v>
      </c>
      <c r="G859" s="75" t="s">
        <v>305</v>
      </c>
      <c r="H859" s="79"/>
      <c r="BA859" s="5" t="str">
        <f t="shared" si="13"/>
        <v>8974</v>
      </c>
      <c r="BB859" s="5">
        <f>IF(OR($E859="",$G859&lt;&gt;"Ativo"),"",IF(COUNTIFS($E$4:$E859,$E859,$A$4:$A859,$A859,$G$4:$G859,"Ativo")=1,1,0))</f>
        <v>0</v>
      </c>
      <c r="BC859">
        <f>IF(OR($A859="",$G859&lt;&gt;"Ativo"),"",IF(COUNTIFS($A$4:$A859,$A859,$G$4:$G859,"Ativo")=1,1,0))</f>
        <v>0</v>
      </c>
    </row>
    <row r="860" spans="1:55" x14ac:dyDescent="0.3">
      <c r="A860" s="74">
        <v>10</v>
      </c>
      <c r="B860" s="39">
        <v>46038</v>
      </c>
      <c r="C860" s="74">
        <v>2</v>
      </c>
      <c r="D860" s="41" t="s">
        <v>422</v>
      </c>
      <c r="E860" s="25" t="s">
        <v>361</v>
      </c>
      <c r="F860" s="42">
        <v>383</v>
      </c>
      <c r="G860" s="75" t="s">
        <v>305</v>
      </c>
      <c r="H860" s="79"/>
      <c r="BA860" s="5" t="str">
        <f t="shared" si="13"/>
        <v>8974</v>
      </c>
      <c r="BB860" s="5">
        <f>IF(OR($E860="",$G860&lt;&gt;"Ativo"),"",IF(COUNTIFS($E$4:$E860,$E860,$A$4:$A860,$A860,$G$4:$G860,"Ativo")=1,1,0))</f>
        <v>0</v>
      </c>
      <c r="BC860">
        <f>IF(OR($A860="",$G860&lt;&gt;"Ativo"),"",IF(COUNTIFS($A$4:$A860,$A860,$G$4:$G860,"Ativo")=1,1,0))</f>
        <v>0</v>
      </c>
    </row>
    <row r="861" spans="1:55" x14ac:dyDescent="0.3">
      <c r="A861" s="74">
        <v>10</v>
      </c>
      <c r="B861" s="39">
        <v>46038</v>
      </c>
      <c r="C861" s="74">
        <v>2</v>
      </c>
      <c r="D861" s="41" t="s">
        <v>422</v>
      </c>
      <c r="E861" s="25" t="s">
        <v>362</v>
      </c>
      <c r="F861" s="42">
        <v>85</v>
      </c>
      <c r="G861" s="75" t="s">
        <v>305</v>
      </c>
      <c r="H861" s="79"/>
      <c r="BA861" s="5" t="str">
        <f t="shared" si="13"/>
        <v>8974</v>
      </c>
      <c r="BB861" s="5">
        <f>IF(OR($E861="",$G861&lt;&gt;"Ativo"),"",IF(COUNTIFS($E$4:$E861,$E861,$A$4:$A861,$A861,$G$4:$G861,"Ativo")=1,1,0))</f>
        <v>0</v>
      </c>
      <c r="BC861">
        <f>IF(OR($A861="",$G861&lt;&gt;"Ativo"),"",IF(COUNTIFS($A$4:$A861,$A861,$G$4:$G861,"Ativo")=1,1,0))</f>
        <v>0</v>
      </c>
    </row>
    <row r="862" spans="1:55" x14ac:dyDescent="0.3">
      <c r="A862" s="74">
        <v>10</v>
      </c>
      <c r="B862" s="39">
        <v>46038</v>
      </c>
      <c r="C862" s="74">
        <v>2</v>
      </c>
      <c r="D862" s="41" t="s">
        <v>422</v>
      </c>
      <c r="E862" s="25" t="s">
        <v>129</v>
      </c>
      <c r="F862" s="42">
        <v>220</v>
      </c>
      <c r="G862" s="75" t="s">
        <v>305</v>
      </c>
      <c r="H862" s="79"/>
      <c r="BA862" s="5" t="str">
        <f t="shared" si="13"/>
        <v>8974</v>
      </c>
      <c r="BB862" s="5">
        <f>IF(OR($E862="",$G862&lt;&gt;"Ativo"),"",IF(COUNTIFS($E$4:$E862,$E862,$A$4:$A862,$A862,$G$4:$G862,"Ativo")=1,1,0))</f>
        <v>0</v>
      </c>
      <c r="BC862">
        <f>IF(OR($A862="",$G862&lt;&gt;"Ativo"),"",IF(COUNTIFS($A$4:$A862,$A862,$G$4:$G862,"Ativo")=1,1,0))</f>
        <v>0</v>
      </c>
    </row>
    <row r="863" spans="1:55" x14ac:dyDescent="0.3">
      <c r="A863" s="74">
        <v>10</v>
      </c>
      <c r="B863" s="39">
        <v>46038</v>
      </c>
      <c r="C863" s="74">
        <v>2</v>
      </c>
      <c r="D863" s="41" t="s">
        <v>422</v>
      </c>
      <c r="E863" s="25" t="s">
        <v>131</v>
      </c>
      <c r="F863" s="42">
        <v>107</v>
      </c>
      <c r="G863" s="75" t="s">
        <v>305</v>
      </c>
      <c r="H863" s="79"/>
      <c r="BA863" s="5" t="str">
        <f t="shared" si="13"/>
        <v>8974</v>
      </c>
      <c r="BB863" s="5">
        <f>IF(OR($E863="",$G863&lt;&gt;"Ativo"),"",IF(COUNTIFS($E$4:$E863,$E863,$A$4:$A863,$A863,$G$4:$G863,"Ativo")=1,1,0))</f>
        <v>0</v>
      </c>
      <c r="BC863">
        <f>IF(OR($A863="",$G863&lt;&gt;"Ativo"),"",IF(COUNTIFS($A$4:$A863,$A863,$G$4:$G863,"Ativo")=1,1,0))</f>
        <v>0</v>
      </c>
    </row>
    <row r="864" spans="1:55" x14ac:dyDescent="0.3">
      <c r="A864" s="74">
        <v>10</v>
      </c>
      <c r="B864" s="39">
        <v>46038</v>
      </c>
      <c r="C864" s="74">
        <v>2</v>
      </c>
      <c r="D864" s="41" t="s">
        <v>422</v>
      </c>
      <c r="E864" s="25" t="s">
        <v>363</v>
      </c>
      <c r="F864" s="42">
        <v>3.64</v>
      </c>
      <c r="G864" s="75" t="s">
        <v>305</v>
      </c>
      <c r="H864" s="79"/>
      <c r="BA864" s="5" t="str">
        <f t="shared" si="13"/>
        <v>8974</v>
      </c>
      <c r="BB864" s="5">
        <f>IF(OR($E864="",$G864&lt;&gt;"Ativo"),"",IF(COUNTIFS($E$4:$E864,$E864,$A$4:$A864,$A864,$G$4:$G864,"Ativo")=1,1,0))</f>
        <v>0</v>
      </c>
      <c r="BC864">
        <f>IF(OR($A864="",$G864&lt;&gt;"Ativo"),"",IF(COUNTIFS($A$4:$A864,$A864,$G$4:$G864,"Ativo")=1,1,0))</f>
        <v>0</v>
      </c>
    </row>
    <row r="865" spans="1:55" x14ac:dyDescent="0.3">
      <c r="A865" s="74">
        <v>10</v>
      </c>
      <c r="B865" s="39">
        <v>46038</v>
      </c>
      <c r="C865" s="74">
        <v>2</v>
      </c>
      <c r="D865" s="41" t="s">
        <v>422</v>
      </c>
      <c r="E865" s="25" t="s">
        <v>365</v>
      </c>
      <c r="F865" s="42">
        <v>17.2</v>
      </c>
      <c r="G865" s="75" t="s">
        <v>305</v>
      </c>
      <c r="H865" s="79"/>
      <c r="BA865" s="5" t="str">
        <f t="shared" si="13"/>
        <v>8974</v>
      </c>
      <c r="BB865" s="5">
        <f>IF(OR($E865="",$G865&lt;&gt;"Ativo"),"",IF(COUNTIFS($E$4:$E865,$E865,$A$4:$A865,$A865,$G$4:$G865,"Ativo")=1,1,0))</f>
        <v>0</v>
      </c>
      <c r="BC865">
        <f>IF(OR($A865="",$G865&lt;&gt;"Ativo"),"",IF(COUNTIFS($A$4:$A865,$A865,$G$4:$G865,"Ativo")=1,1,0))</f>
        <v>0</v>
      </c>
    </row>
    <row r="866" spans="1:55" x14ac:dyDescent="0.3">
      <c r="A866" s="74">
        <v>10</v>
      </c>
      <c r="B866" s="39">
        <v>46038</v>
      </c>
      <c r="C866" s="74">
        <v>2</v>
      </c>
      <c r="D866" s="41" t="s">
        <v>422</v>
      </c>
      <c r="E866" s="25" t="s">
        <v>140</v>
      </c>
      <c r="F866" s="42">
        <v>122</v>
      </c>
      <c r="G866" s="75" t="s">
        <v>305</v>
      </c>
      <c r="H866" s="79"/>
      <c r="BA866" s="5" t="str">
        <f t="shared" si="13"/>
        <v>8974</v>
      </c>
      <c r="BB866" s="5">
        <f>IF(OR($E866="",$G866&lt;&gt;"Ativo"),"",IF(COUNTIFS($E$4:$E866,$E866,$A$4:$A866,$A866,$G$4:$G866,"Ativo")=1,1,0))</f>
        <v>0</v>
      </c>
      <c r="BC866">
        <f>IF(OR($A866="",$G866&lt;&gt;"Ativo"),"",IF(COUNTIFS($A$4:$A866,$A866,$G$4:$G866,"Ativo")=1,1,0))</f>
        <v>0</v>
      </c>
    </row>
    <row r="867" spans="1:55" x14ac:dyDescent="0.3">
      <c r="A867" s="74">
        <v>10</v>
      </c>
      <c r="B867" s="39">
        <v>46038</v>
      </c>
      <c r="C867" s="74">
        <v>2</v>
      </c>
      <c r="D867" s="41" t="s">
        <v>422</v>
      </c>
      <c r="E867" s="25" t="s">
        <v>142</v>
      </c>
      <c r="F867" s="42">
        <v>6.2</v>
      </c>
      <c r="G867" s="75" t="s">
        <v>305</v>
      </c>
      <c r="H867" s="79"/>
      <c r="BA867" s="5" t="str">
        <f t="shared" si="13"/>
        <v>8974</v>
      </c>
      <c r="BB867" s="5">
        <f>IF(OR($E867="",$G867&lt;&gt;"Ativo"),"",IF(COUNTIFS($E$4:$E867,$E867,$A$4:$A867,$A867,$G$4:$G867,"Ativo")=1,1,0))</f>
        <v>0</v>
      </c>
      <c r="BC867">
        <f>IF(OR($A867="",$G867&lt;&gt;"Ativo"),"",IF(COUNTIFS($A$4:$A867,$A867,$G$4:$G867,"Ativo")=1,1,0))</f>
        <v>0</v>
      </c>
    </row>
    <row r="868" spans="1:55" x14ac:dyDescent="0.3">
      <c r="A868" s="74">
        <v>10</v>
      </c>
      <c r="B868" s="39">
        <v>46038</v>
      </c>
      <c r="C868" s="74">
        <v>2</v>
      </c>
      <c r="D868" s="41" t="s">
        <v>422</v>
      </c>
      <c r="E868" s="25" t="s">
        <v>143</v>
      </c>
      <c r="F868" s="42">
        <v>94</v>
      </c>
      <c r="G868" s="75" t="s">
        <v>305</v>
      </c>
      <c r="H868" s="79"/>
      <c r="BA868" s="5" t="str">
        <f t="shared" si="13"/>
        <v>8974</v>
      </c>
      <c r="BB868" s="5">
        <f>IF(OR($E868="",$G868&lt;&gt;"Ativo"),"",IF(COUNTIFS($E$4:$E868,$E868,$A$4:$A868,$A868,$G$4:$G868,"Ativo")=1,1,0))</f>
        <v>0</v>
      </c>
      <c r="BC868">
        <f>IF(OR($A868="",$G868&lt;&gt;"Ativo"),"",IF(COUNTIFS($A$4:$A868,$A868,$G$4:$G868,"Ativo")=1,1,0))</f>
        <v>0</v>
      </c>
    </row>
    <row r="869" spans="1:55" x14ac:dyDescent="0.3">
      <c r="A869" s="74">
        <v>11</v>
      </c>
      <c r="B869" s="39">
        <v>46043</v>
      </c>
      <c r="C869" s="74">
        <v>2</v>
      </c>
      <c r="D869" s="41" t="s">
        <v>422</v>
      </c>
      <c r="E869" s="25" t="s">
        <v>351</v>
      </c>
      <c r="F869" s="42">
        <v>1.26</v>
      </c>
      <c r="G869" s="75" t="s">
        <v>305</v>
      </c>
      <c r="H869" s="79"/>
      <c r="BA869" s="5" t="str">
        <f t="shared" si="13"/>
        <v>8974</v>
      </c>
      <c r="BB869" s="5">
        <f>IF(OR($E869="",$G869&lt;&gt;"Ativo"),"",IF(COUNTIFS($E$4:$E869,$E869,$A$4:$A869,$A869,$G$4:$G869,"Ativo")=1,1,0))</f>
        <v>0</v>
      </c>
      <c r="BC869">
        <f>IF(OR($A869="",$G869&lt;&gt;"Ativo"),"",IF(COUNTIFS($A$4:$A869,$A869,$G$4:$G869,"Ativo")=1,1,0))</f>
        <v>0</v>
      </c>
    </row>
    <row r="870" spans="1:55" x14ac:dyDescent="0.3">
      <c r="A870" s="74">
        <v>11</v>
      </c>
      <c r="B870" s="39">
        <v>46043</v>
      </c>
      <c r="C870" s="74">
        <v>2</v>
      </c>
      <c r="D870" s="41" t="s">
        <v>422</v>
      </c>
      <c r="E870" s="25" t="s">
        <v>125</v>
      </c>
      <c r="F870" s="42">
        <v>9.6</v>
      </c>
      <c r="G870" s="75" t="s">
        <v>305</v>
      </c>
      <c r="H870" s="79"/>
      <c r="BA870" s="5" t="str">
        <f t="shared" si="13"/>
        <v>8974</v>
      </c>
      <c r="BB870" s="5">
        <f>IF(OR($E870="",$G870&lt;&gt;"Ativo"),"",IF(COUNTIFS($E$4:$E870,$E870,$A$4:$A870,$A870,$G$4:$G870,"Ativo")=1,1,0))</f>
        <v>0</v>
      </c>
      <c r="BC870">
        <f>IF(OR($A870="",$G870&lt;&gt;"Ativo"),"",IF(COUNTIFS($A$4:$A870,$A870,$G$4:$G870,"Ativo")=1,1,0))</f>
        <v>0</v>
      </c>
    </row>
    <row r="871" spans="1:55" x14ac:dyDescent="0.3">
      <c r="A871" s="74">
        <v>11</v>
      </c>
      <c r="B871" s="39">
        <v>46043</v>
      </c>
      <c r="C871" s="74">
        <v>2</v>
      </c>
      <c r="D871" s="41" t="s">
        <v>422</v>
      </c>
      <c r="E871" s="25" t="s">
        <v>137</v>
      </c>
      <c r="F871" s="42">
        <v>2.5219999999999998</v>
      </c>
      <c r="G871" s="75" t="s">
        <v>305</v>
      </c>
      <c r="H871" s="79"/>
      <c r="BA871" s="5" t="str">
        <f t="shared" si="13"/>
        <v>8974</v>
      </c>
      <c r="BB871" s="5">
        <f>IF(OR($E871="",$G871&lt;&gt;"Ativo"),"",IF(COUNTIFS($E$4:$E871,$E871,$A$4:$A871,$A871,$G$4:$G871,"Ativo")=1,1,0))</f>
        <v>0</v>
      </c>
      <c r="BC871">
        <f>IF(OR($A871="",$G871&lt;&gt;"Ativo"),"",IF(COUNTIFS($A$4:$A871,$A871,$G$4:$G871,"Ativo")=1,1,0))</f>
        <v>0</v>
      </c>
    </row>
    <row r="872" spans="1:55" x14ac:dyDescent="0.3">
      <c r="A872" s="74">
        <v>11</v>
      </c>
      <c r="B872" s="39">
        <v>46043</v>
      </c>
      <c r="C872" s="74">
        <v>2</v>
      </c>
      <c r="D872" s="41" t="s">
        <v>422</v>
      </c>
      <c r="E872" s="25" t="s">
        <v>353</v>
      </c>
      <c r="F872" s="42">
        <v>1.0549999999999999</v>
      </c>
      <c r="G872" s="75" t="s">
        <v>305</v>
      </c>
      <c r="H872" s="79"/>
      <c r="BA872" s="5" t="str">
        <f t="shared" si="13"/>
        <v>8974</v>
      </c>
      <c r="BB872" s="5">
        <f>IF(OR($E872="",$G872&lt;&gt;"Ativo"),"",IF(COUNTIFS($E$4:$E872,$E872,$A$4:$A872,$A872,$G$4:$G872,"Ativo")=1,1,0))</f>
        <v>0</v>
      </c>
      <c r="BC872">
        <f>IF(OR($A872="",$G872&lt;&gt;"Ativo"),"",IF(COUNTIFS($A$4:$A872,$A872,$G$4:$G872,"Ativo")=1,1,0))</f>
        <v>0</v>
      </c>
    </row>
    <row r="873" spans="1:55" x14ac:dyDescent="0.3">
      <c r="A873" s="74">
        <v>11</v>
      </c>
      <c r="B873" s="39">
        <v>46043</v>
      </c>
      <c r="C873" s="74">
        <v>2</v>
      </c>
      <c r="D873" s="41" t="s">
        <v>422</v>
      </c>
      <c r="E873" s="25" t="s">
        <v>134</v>
      </c>
      <c r="F873" s="42">
        <v>4.4130000000000003</v>
      </c>
      <c r="G873" s="75" t="s">
        <v>305</v>
      </c>
      <c r="H873" s="79"/>
      <c r="BA873" s="5" t="str">
        <f t="shared" si="13"/>
        <v>8974</v>
      </c>
      <c r="BB873" s="5">
        <f>IF(OR($E873="",$G873&lt;&gt;"Ativo"),"",IF(COUNTIFS($E$4:$E873,$E873,$A$4:$A873,$A873,$G$4:$G873,"Ativo")=1,1,0))</f>
        <v>0</v>
      </c>
      <c r="BC873">
        <f>IF(OR($A873="",$G873&lt;&gt;"Ativo"),"",IF(COUNTIFS($A$4:$A873,$A873,$G$4:$G873,"Ativo")=1,1,0))</f>
        <v>0</v>
      </c>
    </row>
    <row r="874" spans="1:55" x14ac:dyDescent="0.3">
      <c r="A874" s="74">
        <v>11</v>
      </c>
      <c r="B874" s="39">
        <v>46043</v>
      </c>
      <c r="C874" s="74">
        <v>2</v>
      </c>
      <c r="D874" s="41" t="s">
        <v>422</v>
      </c>
      <c r="E874" s="25" t="s">
        <v>138</v>
      </c>
      <c r="F874" s="42">
        <v>12.2</v>
      </c>
      <c r="G874" s="75" t="s">
        <v>305</v>
      </c>
      <c r="H874" s="79"/>
      <c r="BA874" s="5" t="str">
        <f t="shared" si="13"/>
        <v>8974</v>
      </c>
      <c r="BB874" s="5">
        <f>IF(OR($E874="",$G874&lt;&gt;"Ativo"),"",IF(COUNTIFS($E$4:$E874,$E874,$A$4:$A874,$A874,$G$4:$G874,"Ativo")=1,1,0))</f>
        <v>0</v>
      </c>
      <c r="BC874">
        <f>IF(OR($A874="",$G874&lt;&gt;"Ativo"),"",IF(COUNTIFS($A$4:$A874,$A874,$G$4:$G874,"Ativo")=1,1,0))</f>
        <v>0</v>
      </c>
    </row>
    <row r="875" spans="1:55" x14ac:dyDescent="0.3">
      <c r="A875" s="74">
        <v>11</v>
      </c>
      <c r="B875" s="39">
        <v>46043</v>
      </c>
      <c r="C875" s="74">
        <v>2</v>
      </c>
      <c r="D875" s="41" t="s">
        <v>422</v>
      </c>
      <c r="E875" s="25" t="s">
        <v>354</v>
      </c>
      <c r="F875" s="42">
        <v>207</v>
      </c>
      <c r="G875" s="75" t="s">
        <v>305</v>
      </c>
      <c r="H875" s="79"/>
      <c r="BA875" s="5" t="str">
        <f t="shared" si="13"/>
        <v>8974</v>
      </c>
      <c r="BB875" s="5">
        <f>IF(OR($E875="",$G875&lt;&gt;"Ativo"),"",IF(COUNTIFS($E$4:$E875,$E875,$A$4:$A875,$A875,$G$4:$G875,"Ativo")=1,1,0))</f>
        <v>0</v>
      </c>
      <c r="BC875">
        <f>IF(OR($A875="",$G875&lt;&gt;"Ativo"),"",IF(COUNTIFS($A$4:$A875,$A875,$G$4:$G875,"Ativo")=1,1,0))</f>
        <v>0</v>
      </c>
    </row>
    <row r="876" spans="1:55" x14ac:dyDescent="0.3">
      <c r="A876" s="74">
        <v>11</v>
      </c>
      <c r="B876" s="39">
        <v>46043</v>
      </c>
      <c r="C876" s="74">
        <v>2</v>
      </c>
      <c r="D876" s="41" t="s">
        <v>422</v>
      </c>
      <c r="E876" s="25" t="s">
        <v>126</v>
      </c>
      <c r="F876" s="42">
        <v>81</v>
      </c>
      <c r="G876" s="75" t="s">
        <v>305</v>
      </c>
      <c r="H876" s="79"/>
      <c r="BA876" s="5" t="str">
        <f t="shared" si="13"/>
        <v>8974</v>
      </c>
      <c r="BB876" s="5">
        <f>IF(OR($E876="",$G876&lt;&gt;"Ativo"),"",IF(COUNTIFS($E$4:$E876,$E876,$A$4:$A876,$A876,$G$4:$G876,"Ativo")=1,1,0))</f>
        <v>0</v>
      </c>
      <c r="BC876">
        <f>IF(OR($A876="",$G876&lt;&gt;"Ativo"),"",IF(COUNTIFS($A$4:$A876,$A876,$G$4:$G876,"Ativo")=1,1,0))</f>
        <v>0</v>
      </c>
    </row>
    <row r="877" spans="1:55" x14ac:dyDescent="0.3">
      <c r="A877" s="74">
        <v>11</v>
      </c>
      <c r="B877" s="39">
        <v>46043</v>
      </c>
      <c r="C877" s="74">
        <v>2</v>
      </c>
      <c r="D877" s="41" t="s">
        <v>422</v>
      </c>
      <c r="E877" s="25" t="s">
        <v>127</v>
      </c>
      <c r="F877" s="42">
        <v>27</v>
      </c>
      <c r="G877" s="75" t="s">
        <v>305</v>
      </c>
      <c r="H877" s="79"/>
      <c r="BA877" s="5" t="str">
        <f t="shared" si="13"/>
        <v>8974</v>
      </c>
      <c r="BB877" s="5">
        <f>IF(OR($E877="",$G877&lt;&gt;"Ativo"),"",IF(COUNTIFS($E$4:$E877,$E877,$A$4:$A877,$A877,$G$4:$G877,"Ativo")=1,1,0))</f>
        <v>0</v>
      </c>
      <c r="BC877">
        <f>IF(OR($A877="",$G877&lt;&gt;"Ativo"),"",IF(COUNTIFS($A$4:$A877,$A877,$G$4:$G877,"Ativo")=1,1,0))</f>
        <v>0</v>
      </c>
    </row>
    <row r="878" spans="1:55" x14ac:dyDescent="0.3">
      <c r="A878" s="74">
        <v>11</v>
      </c>
      <c r="B878" s="39">
        <v>46043</v>
      </c>
      <c r="C878" s="74">
        <v>2</v>
      </c>
      <c r="D878" s="41" t="s">
        <v>422</v>
      </c>
      <c r="E878" s="25" t="s">
        <v>124</v>
      </c>
      <c r="F878" s="42">
        <v>6.41</v>
      </c>
      <c r="G878" s="75" t="s">
        <v>305</v>
      </c>
      <c r="H878" s="79"/>
      <c r="BA878" s="5" t="str">
        <f t="shared" si="13"/>
        <v>8974</v>
      </c>
      <c r="BB878" s="5">
        <f>IF(OR($E878="",$G878&lt;&gt;"Ativo"),"",IF(COUNTIFS($E$4:$E878,$E878,$A$4:$A878,$A878,$G$4:$G878,"Ativo")=1,1,0))</f>
        <v>0</v>
      </c>
      <c r="BC878">
        <f>IF(OR($A878="",$G878&lt;&gt;"Ativo"),"",IF(COUNTIFS($A$4:$A878,$A878,$G$4:$G878,"Ativo")=1,1,0))</f>
        <v>0</v>
      </c>
    </row>
    <row r="879" spans="1:55" x14ac:dyDescent="0.3">
      <c r="A879" s="74">
        <v>11</v>
      </c>
      <c r="B879" s="39">
        <v>46043</v>
      </c>
      <c r="C879" s="74">
        <v>2</v>
      </c>
      <c r="D879" s="41" t="s">
        <v>422</v>
      </c>
      <c r="E879" s="25" t="s">
        <v>356</v>
      </c>
      <c r="F879" s="42">
        <v>66</v>
      </c>
      <c r="G879" s="75" t="s">
        <v>305</v>
      </c>
      <c r="H879" s="79"/>
      <c r="BA879" s="5" t="str">
        <f t="shared" si="13"/>
        <v>8974</v>
      </c>
      <c r="BB879" s="5">
        <f>IF(OR($E879="",$G879&lt;&gt;"Ativo"),"",IF(COUNTIFS($E$4:$E879,$E879,$A$4:$A879,$A879,$G$4:$G879,"Ativo")=1,1,0))</f>
        <v>0</v>
      </c>
      <c r="BC879">
        <f>IF(OR($A879="",$G879&lt;&gt;"Ativo"),"",IF(COUNTIFS($A$4:$A879,$A879,$G$4:$G879,"Ativo")=1,1,0))</f>
        <v>0</v>
      </c>
    </row>
    <row r="880" spans="1:55" x14ac:dyDescent="0.3">
      <c r="A880" s="74">
        <v>11</v>
      </c>
      <c r="B880" s="39">
        <v>46043</v>
      </c>
      <c r="C880" s="74">
        <v>2</v>
      </c>
      <c r="D880" s="41" t="s">
        <v>422</v>
      </c>
      <c r="E880" s="25" t="s">
        <v>139</v>
      </c>
      <c r="F880" s="42">
        <v>7.2</v>
      </c>
      <c r="G880" s="75" t="s">
        <v>305</v>
      </c>
      <c r="H880" s="79"/>
      <c r="BA880" s="5" t="str">
        <f t="shared" si="13"/>
        <v>8974</v>
      </c>
      <c r="BB880" s="5">
        <f>IF(OR($E880="",$G880&lt;&gt;"Ativo"),"",IF(COUNTIFS($E$4:$E880,$E880,$A$4:$A880,$A880,$G$4:$G880,"Ativo")=1,1,0))</f>
        <v>0</v>
      </c>
      <c r="BC880">
        <f>IF(OR($A880="",$G880&lt;&gt;"Ativo"),"",IF(COUNTIFS($A$4:$A880,$A880,$G$4:$G880,"Ativo")=1,1,0))</f>
        <v>0</v>
      </c>
    </row>
    <row r="881" spans="1:55" x14ac:dyDescent="0.3">
      <c r="A881" s="74">
        <v>11</v>
      </c>
      <c r="B881" s="39">
        <v>46043</v>
      </c>
      <c r="C881" s="74">
        <v>2</v>
      </c>
      <c r="D881" s="41" t="s">
        <v>422</v>
      </c>
      <c r="E881" s="25" t="s">
        <v>118</v>
      </c>
      <c r="F881" s="42">
        <v>287</v>
      </c>
      <c r="G881" s="75" t="s">
        <v>305</v>
      </c>
      <c r="H881" s="79"/>
      <c r="BA881" s="5" t="str">
        <f t="shared" si="13"/>
        <v>8974</v>
      </c>
      <c r="BB881" s="5">
        <f>IF(OR($E881="",$G881&lt;&gt;"Ativo"),"",IF(COUNTIFS($E$4:$E881,$E881,$A$4:$A881,$A881,$G$4:$G881,"Ativo")=1,1,0))</f>
        <v>0</v>
      </c>
      <c r="BC881">
        <f>IF(OR($A881="",$G881&lt;&gt;"Ativo"),"",IF(COUNTIFS($A$4:$A881,$A881,$G$4:$G881,"Ativo")=1,1,0))</f>
        <v>0</v>
      </c>
    </row>
    <row r="882" spans="1:55" x14ac:dyDescent="0.3">
      <c r="A882" s="74">
        <v>11</v>
      </c>
      <c r="B882" s="39">
        <v>46043</v>
      </c>
      <c r="C882" s="74">
        <v>2</v>
      </c>
      <c r="D882" s="41" t="s">
        <v>422</v>
      </c>
      <c r="E882" s="25" t="s">
        <v>357</v>
      </c>
      <c r="F882" s="42">
        <v>9.98</v>
      </c>
      <c r="G882" s="75" t="s">
        <v>305</v>
      </c>
      <c r="H882" s="79"/>
      <c r="BA882" s="5" t="str">
        <f t="shared" si="13"/>
        <v>8974</v>
      </c>
      <c r="BB882" s="5">
        <f>IF(OR($E882="",$G882&lt;&gt;"Ativo"),"",IF(COUNTIFS($E$4:$E882,$E882,$A$4:$A882,$A882,$G$4:$G882,"Ativo")=1,1,0))</f>
        <v>0</v>
      </c>
      <c r="BC882">
        <f>IF(OR($A882="",$G882&lt;&gt;"Ativo"),"",IF(COUNTIFS($A$4:$A882,$A882,$G$4:$G882,"Ativo")=1,1,0))</f>
        <v>0</v>
      </c>
    </row>
    <row r="883" spans="1:55" x14ac:dyDescent="0.3">
      <c r="A883" s="74">
        <v>11</v>
      </c>
      <c r="B883" s="39">
        <v>46043</v>
      </c>
      <c r="C883" s="74">
        <v>2</v>
      </c>
      <c r="D883" s="41" t="s">
        <v>422</v>
      </c>
      <c r="E883" s="25" t="s">
        <v>359</v>
      </c>
      <c r="F883" s="42">
        <v>4.74</v>
      </c>
      <c r="G883" s="75" t="s">
        <v>305</v>
      </c>
      <c r="H883" s="79"/>
      <c r="BA883" s="5" t="str">
        <f t="shared" si="13"/>
        <v>8974</v>
      </c>
      <c r="BB883" s="5">
        <f>IF(OR($E883="",$G883&lt;&gt;"Ativo"),"",IF(COUNTIFS($E$4:$E883,$E883,$A$4:$A883,$A883,$G$4:$G883,"Ativo")=1,1,0))</f>
        <v>0</v>
      </c>
      <c r="BC883">
        <f>IF(OR($A883="",$G883&lt;&gt;"Ativo"),"",IF(COUNTIFS($A$4:$A883,$A883,$G$4:$G883,"Ativo")=1,1,0))</f>
        <v>0</v>
      </c>
    </row>
    <row r="884" spans="1:55" x14ac:dyDescent="0.3">
      <c r="A884" s="74">
        <v>11</v>
      </c>
      <c r="B884" s="39">
        <v>46043</v>
      </c>
      <c r="C884" s="74">
        <v>2</v>
      </c>
      <c r="D884" s="41" t="s">
        <v>422</v>
      </c>
      <c r="E884" s="25" t="s">
        <v>135</v>
      </c>
      <c r="F884" s="42">
        <v>4.5</v>
      </c>
      <c r="G884" s="75" t="s">
        <v>305</v>
      </c>
      <c r="H884" s="79"/>
      <c r="BA884" s="5" t="str">
        <f t="shared" si="13"/>
        <v>8974</v>
      </c>
      <c r="BB884" s="5">
        <f>IF(OR($E884="",$G884&lt;&gt;"Ativo"),"",IF(COUNTIFS($E$4:$E884,$E884,$A$4:$A884,$A884,$G$4:$G884,"Ativo")=1,1,0))</f>
        <v>0</v>
      </c>
      <c r="BC884">
        <f>IF(OR($A884="",$G884&lt;&gt;"Ativo"),"",IF(COUNTIFS($A$4:$A884,$A884,$G$4:$G884,"Ativo")=1,1,0))</f>
        <v>0</v>
      </c>
    </row>
    <row r="885" spans="1:55" x14ac:dyDescent="0.3">
      <c r="A885" s="74">
        <v>11</v>
      </c>
      <c r="B885" s="39">
        <v>46043</v>
      </c>
      <c r="C885" s="74">
        <v>2</v>
      </c>
      <c r="D885" s="41" t="s">
        <v>422</v>
      </c>
      <c r="E885" s="25" t="s">
        <v>128</v>
      </c>
      <c r="F885" s="42">
        <v>82</v>
      </c>
      <c r="G885" s="75" t="s">
        <v>305</v>
      </c>
      <c r="H885" s="79"/>
      <c r="BA885" s="5" t="str">
        <f t="shared" si="13"/>
        <v>8974</v>
      </c>
      <c r="BB885" s="5">
        <f>IF(OR($E885="",$G885&lt;&gt;"Ativo"),"",IF(COUNTIFS($E$4:$E885,$E885,$A$4:$A885,$A885,$G$4:$G885,"Ativo")=1,1,0))</f>
        <v>0</v>
      </c>
      <c r="BC885">
        <f>IF(OR($A885="",$G885&lt;&gt;"Ativo"),"",IF(COUNTIFS($A$4:$A885,$A885,$G$4:$G885,"Ativo")=1,1,0))</f>
        <v>0</v>
      </c>
    </row>
    <row r="886" spans="1:55" x14ac:dyDescent="0.3">
      <c r="A886" s="74">
        <v>11</v>
      </c>
      <c r="B886" s="39">
        <v>46043</v>
      </c>
      <c r="C886" s="74">
        <v>2</v>
      </c>
      <c r="D886" s="41" t="s">
        <v>422</v>
      </c>
      <c r="E886" s="25" t="s">
        <v>122</v>
      </c>
      <c r="F886" s="42">
        <v>96</v>
      </c>
      <c r="G886" s="75" t="s">
        <v>305</v>
      </c>
      <c r="H886" s="79"/>
      <c r="BA886" s="5" t="str">
        <f t="shared" si="13"/>
        <v>8974</v>
      </c>
      <c r="BB886" s="5">
        <f>IF(OR($E886="",$G886&lt;&gt;"Ativo"),"",IF(COUNTIFS($E$4:$E886,$E886,$A$4:$A886,$A886,$G$4:$G886,"Ativo")=1,1,0))</f>
        <v>0</v>
      </c>
      <c r="BC886">
        <f>IF(OR($A886="",$G886&lt;&gt;"Ativo"),"",IF(COUNTIFS($A$4:$A886,$A886,$G$4:$G886,"Ativo")=1,1,0))</f>
        <v>0</v>
      </c>
    </row>
    <row r="887" spans="1:55" x14ac:dyDescent="0.3">
      <c r="A887" s="74">
        <v>11</v>
      </c>
      <c r="B887" s="39">
        <v>46043</v>
      </c>
      <c r="C887" s="74">
        <v>2</v>
      </c>
      <c r="D887" s="41" t="s">
        <v>422</v>
      </c>
      <c r="E887" s="25" t="s">
        <v>144</v>
      </c>
      <c r="F887" s="42">
        <v>484</v>
      </c>
      <c r="G887" s="75" t="s">
        <v>305</v>
      </c>
      <c r="H887" s="79"/>
      <c r="BA887" s="5" t="str">
        <f t="shared" si="13"/>
        <v>8974</v>
      </c>
      <c r="BB887" s="5">
        <f>IF(OR($E887="",$G887&lt;&gt;"Ativo"),"",IF(COUNTIFS($E$4:$E887,$E887,$A$4:$A887,$A887,$G$4:$G887,"Ativo")=1,1,0))</f>
        <v>0</v>
      </c>
      <c r="BC887">
        <f>IF(OR($A887="",$G887&lt;&gt;"Ativo"),"",IF(COUNTIFS($A$4:$A887,$A887,$G$4:$G887,"Ativo")=1,1,0))</f>
        <v>0</v>
      </c>
    </row>
    <row r="888" spans="1:55" x14ac:dyDescent="0.3">
      <c r="A888" s="74">
        <v>11</v>
      </c>
      <c r="B888" s="39">
        <v>46043</v>
      </c>
      <c r="C888" s="74">
        <v>2</v>
      </c>
      <c r="D888" s="41" t="s">
        <v>422</v>
      </c>
      <c r="E888" s="25" t="s">
        <v>360</v>
      </c>
      <c r="F888" s="42">
        <v>432</v>
      </c>
      <c r="G888" s="75" t="s">
        <v>305</v>
      </c>
      <c r="H888" s="79"/>
      <c r="BA888" s="5" t="str">
        <f t="shared" si="13"/>
        <v>8974</v>
      </c>
      <c r="BB888" s="5">
        <f>IF(OR($E888="",$G888&lt;&gt;"Ativo"),"",IF(COUNTIFS($E$4:$E888,$E888,$A$4:$A888,$A888,$G$4:$G888,"Ativo")=1,1,0))</f>
        <v>0</v>
      </c>
      <c r="BC888">
        <f>IF(OR($A888="",$G888&lt;&gt;"Ativo"),"",IF(COUNTIFS($A$4:$A888,$A888,$G$4:$G888,"Ativo")=1,1,0))</f>
        <v>0</v>
      </c>
    </row>
    <row r="889" spans="1:55" x14ac:dyDescent="0.3">
      <c r="A889" s="74">
        <v>11</v>
      </c>
      <c r="B889" s="39">
        <v>46043</v>
      </c>
      <c r="C889" s="74">
        <v>2</v>
      </c>
      <c r="D889" s="41" t="s">
        <v>422</v>
      </c>
      <c r="E889" s="25" t="s">
        <v>132</v>
      </c>
      <c r="F889" s="42">
        <v>433</v>
      </c>
      <c r="G889" s="75" t="s">
        <v>305</v>
      </c>
      <c r="H889" s="79"/>
      <c r="BA889" s="5" t="str">
        <f t="shared" si="13"/>
        <v>8974</v>
      </c>
      <c r="BB889" s="5">
        <f>IF(OR($E889="",$G889&lt;&gt;"Ativo"),"",IF(COUNTIFS($E$4:$E889,$E889,$A$4:$A889,$A889,$G$4:$G889,"Ativo")=1,1,0))</f>
        <v>0</v>
      </c>
      <c r="BC889">
        <f>IF(OR($A889="",$G889&lt;&gt;"Ativo"),"",IF(COUNTIFS($A$4:$A889,$A889,$G$4:$G889,"Ativo")=1,1,0))</f>
        <v>0</v>
      </c>
    </row>
    <row r="890" spans="1:55" x14ac:dyDescent="0.3">
      <c r="A890" s="74">
        <v>11</v>
      </c>
      <c r="B890" s="39">
        <v>46043</v>
      </c>
      <c r="C890" s="74">
        <v>2</v>
      </c>
      <c r="D890" s="41" t="s">
        <v>422</v>
      </c>
      <c r="E890" s="25" t="s">
        <v>133</v>
      </c>
      <c r="F890" s="42">
        <v>152</v>
      </c>
      <c r="G890" s="75" t="s">
        <v>305</v>
      </c>
      <c r="H890" s="79"/>
      <c r="BA890" s="5" t="str">
        <f t="shared" si="13"/>
        <v>8974</v>
      </c>
      <c r="BB890" s="5">
        <f>IF(OR($E890="",$G890&lt;&gt;"Ativo"),"",IF(COUNTIFS($E$4:$E890,$E890,$A$4:$A890,$A890,$G$4:$G890,"Ativo")=1,1,0))</f>
        <v>0</v>
      </c>
      <c r="BC890">
        <f>IF(OR($A890="",$G890&lt;&gt;"Ativo"),"",IF(COUNTIFS($A$4:$A890,$A890,$G$4:$G890,"Ativo")=1,1,0))</f>
        <v>0</v>
      </c>
    </row>
    <row r="891" spans="1:55" x14ac:dyDescent="0.3">
      <c r="A891" s="74">
        <v>11</v>
      </c>
      <c r="B891" s="39">
        <v>46043</v>
      </c>
      <c r="C891" s="74">
        <v>2</v>
      </c>
      <c r="D891" s="41" t="s">
        <v>422</v>
      </c>
      <c r="E891" s="25" t="s">
        <v>361</v>
      </c>
      <c r="F891" s="42">
        <v>383</v>
      </c>
      <c r="G891" s="75" t="s">
        <v>305</v>
      </c>
      <c r="H891" s="79"/>
      <c r="BA891" s="5" t="str">
        <f t="shared" si="13"/>
        <v>8974</v>
      </c>
      <c r="BB891" s="5">
        <f>IF(OR($E891="",$G891&lt;&gt;"Ativo"),"",IF(COUNTIFS($E$4:$E891,$E891,$A$4:$A891,$A891,$G$4:$G891,"Ativo")=1,1,0))</f>
        <v>0</v>
      </c>
      <c r="BC891">
        <f>IF(OR($A891="",$G891&lt;&gt;"Ativo"),"",IF(COUNTIFS($A$4:$A891,$A891,$G$4:$G891,"Ativo")=1,1,0))</f>
        <v>0</v>
      </c>
    </row>
    <row r="892" spans="1:55" x14ac:dyDescent="0.3">
      <c r="A892" s="74">
        <v>11</v>
      </c>
      <c r="B892" s="39">
        <v>46043</v>
      </c>
      <c r="C892" s="74">
        <v>2</v>
      </c>
      <c r="D892" s="41" t="s">
        <v>422</v>
      </c>
      <c r="E892" s="25" t="s">
        <v>362</v>
      </c>
      <c r="F892" s="42">
        <v>83</v>
      </c>
      <c r="G892" s="75" t="s">
        <v>305</v>
      </c>
      <c r="H892" s="79"/>
      <c r="BA892" s="5" t="str">
        <f t="shared" si="13"/>
        <v>8974</v>
      </c>
      <c r="BB892" s="5">
        <f>IF(OR($E892="",$G892&lt;&gt;"Ativo"),"",IF(COUNTIFS($E$4:$E892,$E892,$A$4:$A892,$A892,$G$4:$G892,"Ativo")=1,1,0))</f>
        <v>0</v>
      </c>
      <c r="BC892">
        <f>IF(OR($A892="",$G892&lt;&gt;"Ativo"),"",IF(COUNTIFS($A$4:$A892,$A892,$G$4:$G892,"Ativo")=1,1,0))</f>
        <v>0</v>
      </c>
    </row>
    <row r="893" spans="1:55" x14ac:dyDescent="0.3">
      <c r="A893" s="74">
        <v>11</v>
      </c>
      <c r="B893" s="39">
        <v>46043</v>
      </c>
      <c r="C893" s="74">
        <v>2</v>
      </c>
      <c r="D893" s="41" t="s">
        <v>422</v>
      </c>
      <c r="E893" s="25" t="s">
        <v>129</v>
      </c>
      <c r="F893" s="42">
        <v>221</v>
      </c>
      <c r="G893" s="75" t="s">
        <v>305</v>
      </c>
      <c r="H893" s="79"/>
      <c r="BA893" s="5" t="str">
        <f t="shared" si="13"/>
        <v>8974</v>
      </c>
      <c r="BB893" s="5">
        <f>IF(OR($E893="",$G893&lt;&gt;"Ativo"),"",IF(COUNTIFS($E$4:$E893,$E893,$A$4:$A893,$A893,$G$4:$G893,"Ativo")=1,1,0))</f>
        <v>0</v>
      </c>
      <c r="BC893">
        <f>IF(OR($A893="",$G893&lt;&gt;"Ativo"),"",IF(COUNTIFS($A$4:$A893,$A893,$G$4:$G893,"Ativo")=1,1,0))</f>
        <v>0</v>
      </c>
    </row>
    <row r="894" spans="1:55" x14ac:dyDescent="0.3">
      <c r="A894" s="74">
        <v>11</v>
      </c>
      <c r="B894" s="39">
        <v>46043</v>
      </c>
      <c r="C894" s="74">
        <v>2</v>
      </c>
      <c r="D894" s="41" t="s">
        <v>422</v>
      </c>
      <c r="E894" s="25" t="s">
        <v>131</v>
      </c>
      <c r="F894" s="42">
        <v>101</v>
      </c>
      <c r="G894" s="75" t="s">
        <v>305</v>
      </c>
      <c r="H894" s="79"/>
      <c r="BA894" s="5" t="str">
        <f t="shared" si="13"/>
        <v>8974</v>
      </c>
      <c r="BB894" s="5">
        <f>IF(OR($E894="",$G894&lt;&gt;"Ativo"),"",IF(COUNTIFS($E$4:$E894,$E894,$A$4:$A894,$A894,$G$4:$G894,"Ativo")=1,1,0))</f>
        <v>0</v>
      </c>
      <c r="BC894">
        <f>IF(OR($A894="",$G894&lt;&gt;"Ativo"),"",IF(COUNTIFS($A$4:$A894,$A894,$G$4:$G894,"Ativo")=1,1,0))</f>
        <v>0</v>
      </c>
    </row>
    <row r="895" spans="1:55" x14ac:dyDescent="0.3">
      <c r="A895" s="74">
        <v>11</v>
      </c>
      <c r="B895" s="39">
        <v>46043</v>
      </c>
      <c r="C895" s="74">
        <v>2</v>
      </c>
      <c r="D895" s="41" t="s">
        <v>422</v>
      </c>
      <c r="E895" s="25" t="s">
        <v>363</v>
      </c>
      <c r="F895" s="42">
        <v>3.67</v>
      </c>
      <c r="G895" s="75" t="s">
        <v>305</v>
      </c>
      <c r="H895" s="79"/>
      <c r="BA895" s="5" t="str">
        <f t="shared" si="13"/>
        <v>8974</v>
      </c>
      <c r="BB895" s="5">
        <f>IF(OR($E895="",$G895&lt;&gt;"Ativo"),"",IF(COUNTIFS($E$4:$E895,$E895,$A$4:$A895,$A895,$G$4:$G895,"Ativo")=1,1,0))</f>
        <v>0</v>
      </c>
      <c r="BC895">
        <f>IF(OR($A895="",$G895&lt;&gt;"Ativo"),"",IF(COUNTIFS($A$4:$A895,$A895,$G$4:$G895,"Ativo")=1,1,0))</f>
        <v>0</v>
      </c>
    </row>
    <row r="896" spans="1:55" x14ac:dyDescent="0.3">
      <c r="A896" s="74">
        <v>11</v>
      </c>
      <c r="B896" s="39">
        <v>46043</v>
      </c>
      <c r="C896" s="74">
        <v>2</v>
      </c>
      <c r="D896" s="41" t="s">
        <v>422</v>
      </c>
      <c r="E896" s="25" t="s">
        <v>365</v>
      </c>
      <c r="F896" s="42">
        <v>15.9</v>
      </c>
      <c r="G896" s="75" t="s">
        <v>305</v>
      </c>
      <c r="H896" s="79"/>
      <c r="BA896" s="5" t="str">
        <f t="shared" si="13"/>
        <v>8974</v>
      </c>
      <c r="BB896" s="5">
        <f>IF(OR($E896="",$G896&lt;&gt;"Ativo"),"",IF(COUNTIFS($E$4:$E896,$E896,$A$4:$A896,$A896,$G$4:$G896,"Ativo")=1,1,0))</f>
        <v>0</v>
      </c>
      <c r="BC896">
        <f>IF(OR($A896="",$G896&lt;&gt;"Ativo"),"",IF(COUNTIFS($A$4:$A896,$A896,$G$4:$G896,"Ativo")=1,1,0))</f>
        <v>0</v>
      </c>
    </row>
    <row r="897" spans="1:55" x14ac:dyDescent="0.3">
      <c r="A897" s="74">
        <v>12</v>
      </c>
      <c r="B897" s="39">
        <v>46044</v>
      </c>
      <c r="C897" s="74">
        <v>2</v>
      </c>
      <c r="D897" s="41" t="s">
        <v>422</v>
      </c>
      <c r="E897" s="25" t="s">
        <v>351</v>
      </c>
      <c r="F897" s="42">
        <v>1.27</v>
      </c>
      <c r="G897" s="75" t="s">
        <v>305</v>
      </c>
      <c r="H897" s="79"/>
      <c r="BA897" s="5" t="str">
        <f t="shared" si="13"/>
        <v>8974</v>
      </c>
      <c r="BB897" s="5">
        <f>IF(OR($E897="",$G897&lt;&gt;"Ativo"),"",IF(COUNTIFS($E$4:$E897,$E897,$A$4:$A897,$A897,$G$4:$G897,"Ativo")=1,1,0))</f>
        <v>0</v>
      </c>
      <c r="BC897">
        <f>IF(OR($A897="",$G897&lt;&gt;"Ativo"),"",IF(COUNTIFS($A$4:$A897,$A897,$G$4:$G897,"Ativo")=1,1,0))</f>
        <v>0</v>
      </c>
    </row>
    <row r="898" spans="1:55" x14ac:dyDescent="0.3">
      <c r="A898" s="74">
        <v>12</v>
      </c>
      <c r="B898" s="39">
        <v>46044</v>
      </c>
      <c r="C898" s="74">
        <v>2</v>
      </c>
      <c r="D898" s="41" t="s">
        <v>422</v>
      </c>
      <c r="E898" s="25" t="s">
        <v>125</v>
      </c>
      <c r="F898" s="42">
        <v>9.6999999999999993</v>
      </c>
      <c r="G898" s="75" t="s">
        <v>305</v>
      </c>
      <c r="H898" s="79"/>
      <c r="BA898" s="5" t="str">
        <f t="shared" si="13"/>
        <v>8974</v>
      </c>
      <c r="BB898" s="5">
        <f>IF(OR($E898="",$G898&lt;&gt;"Ativo"),"",IF(COUNTIFS($E$4:$E898,$E898,$A$4:$A898,$A898,$G$4:$G898,"Ativo")=1,1,0))</f>
        <v>0</v>
      </c>
      <c r="BC898">
        <f>IF(OR($A898="",$G898&lt;&gt;"Ativo"),"",IF(COUNTIFS($A$4:$A898,$A898,$G$4:$G898,"Ativo")=1,1,0))</f>
        <v>0</v>
      </c>
    </row>
    <row r="899" spans="1:55" x14ac:dyDescent="0.3">
      <c r="A899" s="74">
        <v>12</v>
      </c>
      <c r="B899" s="39">
        <v>46044</v>
      </c>
      <c r="C899" s="74">
        <v>2</v>
      </c>
      <c r="D899" s="41" t="s">
        <v>422</v>
      </c>
      <c r="E899" s="25" t="s">
        <v>137</v>
      </c>
      <c r="F899" s="42">
        <v>2.5459999999999998</v>
      </c>
      <c r="G899" s="75" t="s">
        <v>305</v>
      </c>
      <c r="H899" s="79"/>
      <c r="BA899" s="5" t="str">
        <f t="shared" si="13"/>
        <v>8974</v>
      </c>
      <c r="BB899" s="5">
        <f>IF(OR($E899="",$G899&lt;&gt;"Ativo"),"",IF(COUNTIFS($E$4:$E899,$E899,$A$4:$A899,$A899,$G$4:$G899,"Ativo")=1,1,0))</f>
        <v>0</v>
      </c>
      <c r="BC899">
        <f>IF(OR($A899="",$G899&lt;&gt;"Ativo"),"",IF(COUNTIFS($A$4:$A899,$A899,$G$4:$G899,"Ativo")=1,1,0))</f>
        <v>0</v>
      </c>
    </row>
    <row r="900" spans="1:55" x14ac:dyDescent="0.3">
      <c r="A900" s="74">
        <v>12</v>
      </c>
      <c r="B900" s="39">
        <v>46044</v>
      </c>
      <c r="C900" s="74">
        <v>2</v>
      </c>
      <c r="D900" s="41" t="s">
        <v>422</v>
      </c>
      <c r="E900" s="25" t="s">
        <v>353</v>
      </c>
      <c r="F900" s="42">
        <v>1.1100000000000001</v>
      </c>
      <c r="G900" s="75" t="s">
        <v>305</v>
      </c>
      <c r="H900" s="79"/>
      <c r="BA900" s="5" t="str">
        <f t="shared" ref="BA900:BA963" si="14">IF($D900="","",MID($D900,4,LEN($D900)-5))</f>
        <v>8974</v>
      </c>
      <c r="BB900" s="5">
        <f>IF(OR($E900="",$G900&lt;&gt;"Ativo"),"",IF(COUNTIFS($E$4:$E900,$E900,$A$4:$A900,$A900,$G$4:$G900,"Ativo")=1,1,0))</f>
        <v>0</v>
      </c>
      <c r="BC900">
        <f>IF(OR($A900="",$G900&lt;&gt;"Ativo"),"",IF(COUNTIFS($A$4:$A900,$A900,$G$4:$G900,"Ativo")=1,1,0))</f>
        <v>0</v>
      </c>
    </row>
    <row r="901" spans="1:55" x14ac:dyDescent="0.3">
      <c r="A901" s="74">
        <v>12</v>
      </c>
      <c r="B901" s="39">
        <v>46044</v>
      </c>
      <c r="C901" s="74">
        <v>2</v>
      </c>
      <c r="D901" s="41" t="s">
        <v>422</v>
      </c>
      <c r="E901" s="25" t="s">
        <v>134</v>
      </c>
      <c r="F901" s="42">
        <v>4.5490000000000004</v>
      </c>
      <c r="G901" s="75" t="s">
        <v>305</v>
      </c>
      <c r="H901" s="79"/>
      <c r="BA901" s="5" t="str">
        <f t="shared" si="14"/>
        <v>8974</v>
      </c>
      <c r="BB901" s="5">
        <f>IF(OR($E901="",$G901&lt;&gt;"Ativo"),"",IF(COUNTIFS($E$4:$E901,$E901,$A$4:$A901,$A901,$G$4:$G901,"Ativo")=1,1,0))</f>
        <v>0</v>
      </c>
      <c r="BC901">
        <f>IF(OR($A901="",$G901&lt;&gt;"Ativo"),"",IF(COUNTIFS($A$4:$A901,$A901,$G$4:$G901,"Ativo")=1,1,0))</f>
        <v>0</v>
      </c>
    </row>
    <row r="902" spans="1:55" x14ac:dyDescent="0.3">
      <c r="A902" s="74">
        <v>12</v>
      </c>
      <c r="B902" s="39">
        <v>46044</v>
      </c>
      <c r="C902" s="74">
        <v>2</v>
      </c>
      <c r="D902" s="41" t="s">
        <v>422</v>
      </c>
      <c r="E902" s="25" t="s">
        <v>138</v>
      </c>
      <c r="F902" s="42">
        <v>11.6</v>
      </c>
      <c r="G902" s="75" t="s">
        <v>305</v>
      </c>
      <c r="H902" s="79"/>
      <c r="BA902" s="5" t="str">
        <f t="shared" si="14"/>
        <v>8974</v>
      </c>
      <c r="BB902" s="5">
        <f>IF(OR($E902="",$G902&lt;&gt;"Ativo"),"",IF(COUNTIFS($E$4:$E902,$E902,$A$4:$A902,$A902,$G$4:$G902,"Ativo")=1,1,0))</f>
        <v>0</v>
      </c>
      <c r="BC902">
        <f>IF(OR($A902="",$G902&lt;&gt;"Ativo"),"",IF(COUNTIFS($A$4:$A902,$A902,$G$4:$G902,"Ativo")=1,1,0))</f>
        <v>0</v>
      </c>
    </row>
    <row r="903" spans="1:55" x14ac:dyDescent="0.3">
      <c r="A903" s="74">
        <v>12</v>
      </c>
      <c r="B903" s="39">
        <v>46044</v>
      </c>
      <c r="C903" s="74">
        <v>2</v>
      </c>
      <c r="D903" s="41" t="s">
        <v>422</v>
      </c>
      <c r="E903" s="25" t="s">
        <v>354</v>
      </c>
      <c r="F903" s="42">
        <v>202</v>
      </c>
      <c r="G903" s="75" t="s">
        <v>305</v>
      </c>
      <c r="H903" s="79"/>
      <c r="BA903" s="5" t="str">
        <f t="shared" si="14"/>
        <v>8974</v>
      </c>
      <c r="BB903" s="5">
        <f>IF(OR($E903="",$G903&lt;&gt;"Ativo"),"",IF(COUNTIFS($E$4:$E903,$E903,$A$4:$A903,$A903,$G$4:$G903,"Ativo")=1,1,0))</f>
        <v>0</v>
      </c>
      <c r="BC903">
        <f>IF(OR($A903="",$G903&lt;&gt;"Ativo"),"",IF(COUNTIFS($A$4:$A903,$A903,$G$4:$G903,"Ativo")=1,1,0))</f>
        <v>0</v>
      </c>
    </row>
    <row r="904" spans="1:55" x14ac:dyDescent="0.3">
      <c r="A904" s="74">
        <v>12</v>
      </c>
      <c r="B904" s="39">
        <v>46044</v>
      </c>
      <c r="C904" s="74">
        <v>2</v>
      </c>
      <c r="D904" s="41" t="s">
        <v>422</v>
      </c>
      <c r="E904" s="25" t="s">
        <v>126</v>
      </c>
      <c r="F904" s="42">
        <v>86</v>
      </c>
      <c r="G904" s="75" t="s">
        <v>305</v>
      </c>
      <c r="H904" s="79"/>
      <c r="BA904" s="5" t="str">
        <f t="shared" si="14"/>
        <v>8974</v>
      </c>
      <c r="BB904" s="5">
        <f>IF(OR($E904="",$G904&lt;&gt;"Ativo"),"",IF(COUNTIFS($E$4:$E904,$E904,$A$4:$A904,$A904,$G$4:$G904,"Ativo")=1,1,0))</f>
        <v>0</v>
      </c>
      <c r="BC904">
        <f>IF(OR($A904="",$G904&lt;&gt;"Ativo"),"",IF(COUNTIFS($A$4:$A904,$A904,$G$4:$G904,"Ativo")=1,1,0))</f>
        <v>0</v>
      </c>
    </row>
    <row r="905" spans="1:55" x14ac:dyDescent="0.3">
      <c r="A905" s="74">
        <v>12</v>
      </c>
      <c r="B905" s="39">
        <v>46044</v>
      </c>
      <c r="C905" s="74">
        <v>2</v>
      </c>
      <c r="D905" s="41" t="s">
        <v>422</v>
      </c>
      <c r="E905" s="25" t="s">
        <v>127</v>
      </c>
      <c r="F905" s="42">
        <v>26</v>
      </c>
      <c r="G905" s="75" t="s">
        <v>305</v>
      </c>
      <c r="H905" s="79"/>
      <c r="BA905" s="5" t="str">
        <f t="shared" si="14"/>
        <v>8974</v>
      </c>
      <c r="BB905" s="5">
        <f>IF(OR($E905="",$G905&lt;&gt;"Ativo"),"",IF(COUNTIFS($E$4:$E905,$E905,$A$4:$A905,$A905,$G$4:$G905,"Ativo")=1,1,0))</f>
        <v>0</v>
      </c>
      <c r="BC905">
        <f>IF(OR($A905="",$G905&lt;&gt;"Ativo"),"",IF(COUNTIFS($A$4:$A905,$A905,$G$4:$G905,"Ativo")=1,1,0))</f>
        <v>0</v>
      </c>
    </row>
    <row r="906" spans="1:55" x14ac:dyDescent="0.3">
      <c r="A906" s="74">
        <v>12</v>
      </c>
      <c r="B906" s="39">
        <v>46044</v>
      </c>
      <c r="C906" s="74">
        <v>2</v>
      </c>
      <c r="D906" s="41" t="s">
        <v>422</v>
      </c>
      <c r="E906" s="25" t="s">
        <v>124</v>
      </c>
      <c r="F906" s="42">
        <v>6.16</v>
      </c>
      <c r="G906" s="75" t="s">
        <v>305</v>
      </c>
      <c r="H906" s="79"/>
      <c r="BA906" s="5" t="str">
        <f t="shared" si="14"/>
        <v>8974</v>
      </c>
      <c r="BB906" s="5">
        <f>IF(OR($E906="",$G906&lt;&gt;"Ativo"),"",IF(COUNTIFS($E$4:$E906,$E906,$A$4:$A906,$A906,$G$4:$G906,"Ativo")=1,1,0))</f>
        <v>0</v>
      </c>
      <c r="BC906">
        <f>IF(OR($A906="",$G906&lt;&gt;"Ativo"),"",IF(COUNTIFS($A$4:$A906,$A906,$G$4:$G906,"Ativo")=1,1,0))</f>
        <v>0</v>
      </c>
    </row>
    <row r="907" spans="1:55" x14ac:dyDescent="0.3">
      <c r="A907" s="74">
        <v>12</v>
      </c>
      <c r="B907" s="39">
        <v>46044</v>
      </c>
      <c r="C907" s="74">
        <v>2</v>
      </c>
      <c r="D907" s="41" t="s">
        <v>422</v>
      </c>
      <c r="E907" s="25" t="s">
        <v>356</v>
      </c>
      <c r="F907" s="42">
        <v>66</v>
      </c>
      <c r="G907" s="75" t="s">
        <v>305</v>
      </c>
      <c r="H907" s="79"/>
      <c r="BA907" s="5" t="str">
        <f t="shared" si="14"/>
        <v>8974</v>
      </c>
      <c r="BB907" s="5">
        <f>IF(OR($E907="",$G907&lt;&gt;"Ativo"),"",IF(COUNTIFS($E$4:$E907,$E907,$A$4:$A907,$A907,$G$4:$G907,"Ativo")=1,1,0))</f>
        <v>0</v>
      </c>
      <c r="BC907">
        <f>IF(OR($A907="",$G907&lt;&gt;"Ativo"),"",IF(COUNTIFS($A$4:$A907,$A907,$G$4:$G907,"Ativo")=1,1,0))</f>
        <v>0</v>
      </c>
    </row>
    <row r="908" spans="1:55" x14ac:dyDescent="0.3">
      <c r="A908" s="74">
        <v>12</v>
      </c>
      <c r="B908" s="39">
        <v>46044</v>
      </c>
      <c r="C908" s="74">
        <v>2</v>
      </c>
      <c r="D908" s="41" t="s">
        <v>422</v>
      </c>
      <c r="E908" s="25" t="s">
        <v>139</v>
      </c>
      <c r="F908" s="42">
        <v>7.36</v>
      </c>
      <c r="G908" s="75" t="s">
        <v>305</v>
      </c>
      <c r="H908" s="79"/>
      <c r="BA908" s="5" t="str">
        <f t="shared" si="14"/>
        <v>8974</v>
      </c>
      <c r="BB908" s="5">
        <f>IF(OR($E908="",$G908&lt;&gt;"Ativo"),"",IF(COUNTIFS($E$4:$E908,$E908,$A$4:$A908,$A908,$G$4:$G908,"Ativo")=1,1,0))</f>
        <v>0</v>
      </c>
      <c r="BC908">
        <f>IF(OR($A908="",$G908&lt;&gt;"Ativo"),"",IF(COUNTIFS($A$4:$A908,$A908,$G$4:$G908,"Ativo")=1,1,0))</f>
        <v>0</v>
      </c>
    </row>
    <row r="909" spans="1:55" x14ac:dyDescent="0.3">
      <c r="A909" s="74">
        <v>12</v>
      </c>
      <c r="B909" s="39">
        <v>46044</v>
      </c>
      <c r="C909" s="74">
        <v>2</v>
      </c>
      <c r="D909" s="41" t="s">
        <v>422</v>
      </c>
      <c r="E909" s="25" t="s">
        <v>118</v>
      </c>
      <c r="F909" s="42">
        <v>277</v>
      </c>
      <c r="G909" s="75" t="s">
        <v>305</v>
      </c>
      <c r="H909" s="79"/>
      <c r="BA909" s="5" t="str">
        <f t="shared" si="14"/>
        <v>8974</v>
      </c>
      <c r="BB909" s="5">
        <f>IF(OR($E909="",$G909&lt;&gt;"Ativo"),"",IF(COUNTIFS($E$4:$E909,$E909,$A$4:$A909,$A909,$G$4:$G909,"Ativo")=1,1,0))</f>
        <v>0</v>
      </c>
      <c r="BC909">
        <f>IF(OR($A909="",$G909&lt;&gt;"Ativo"),"",IF(COUNTIFS($A$4:$A909,$A909,$G$4:$G909,"Ativo")=1,1,0))</f>
        <v>0</v>
      </c>
    </row>
    <row r="910" spans="1:55" x14ac:dyDescent="0.3">
      <c r="A910" s="74">
        <v>12</v>
      </c>
      <c r="B910" s="39">
        <v>46044</v>
      </c>
      <c r="C910" s="74">
        <v>2</v>
      </c>
      <c r="D910" s="41" t="s">
        <v>422</v>
      </c>
      <c r="E910" s="25" t="s">
        <v>357</v>
      </c>
      <c r="F910" s="42">
        <v>9.77</v>
      </c>
      <c r="G910" s="75" t="s">
        <v>305</v>
      </c>
      <c r="H910" s="79"/>
      <c r="BA910" s="5" t="str">
        <f t="shared" si="14"/>
        <v>8974</v>
      </c>
      <c r="BB910" s="5">
        <f>IF(OR($E910="",$G910&lt;&gt;"Ativo"),"",IF(COUNTIFS($E$4:$E910,$E910,$A$4:$A910,$A910,$G$4:$G910,"Ativo")=1,1,0))</f>
        <v>0</v>
      </c>
      <c r="BC910">
        <f>IF(OR($A910="",$G910&lt;&gt;"Ativo"),"",IF(COUNTIFS($A$4:$A910,$A910,$G$4:$G910,"Ativo")=1,1,0))</f>
        <v>0</v>
      </c>
    </row>
    <row r="911" spans="1:55" x14ac:dyDescent="0.3">
      <c r="A911" s="74">
        <v>12</v>
      </c>
      <c r="B911" s="39">
        <v>46044</v>
      </c>
      <c r="C911" s="74">
        <v>2</v>
      </c>
      <c r="D911" s="41" t="s">
        <v>422</v>
      </c>
      <c r="E911" s="25" t="s">
        <v>359</v>
      </c>
      <c r="F911" s="42">
        <v>4.58</v>
      </c>
      <c r="G911" s="75" t="s">
        <v>305</v>
      </c>
      <c r="H911" s="79"/>
      <c r="BA911" s="5" t="str">
        <f t="shared" si="14"/>
        <v>8974</v>
      </c>
      <c r="BB911" s="5">
        <f>IF(OR($E911="",$G911&lt;&gt;"Ativo"),"",IF(COUNTIFS($E$4:$E911,$E911,$A$4:$A911,$A911,$G$4:$G911,"Ativo")=1,1,0))</f>
        <v>0</v>
      </c>
      <c r="BC911">
        <f>IF(OR($A911="",$G911&lt;&gt;"Ativo"),"",IF(COUNTIFS($A$4:$A911,$A911,$G$4:$G911,"Ativo")=1,1,0))</f>
        <v>0</v>
      </c>
    </row>
    <row r="912" spans="1:55" x14ac:dyDescent="0.3">
      <c r="A912" s="74">
        <v>12</v>
      </c>
      <c r="B912" s="39">
        <v>46044</v>
      </c>
      <c r="C912" s="74">
        <v>2</v>
      </c>
      <c r="D912" s="41" t="s">
        <v>422</v>
      </c>
      <c r="E912" s="25" t="s">
        <v>135</v>
      </c>
      <c r="F912" s="42">
        <v>4.5</v>
      </c>
      <c r="G912" s="75" t="s">
        <v>305</v>
      </c>
      <c r="H912" s="79"/>
      <c r="BA912" s="5" t="str">
        <f t="shared" si="14"/>
        <v>8974</v>
      </c>
      <c r="BB912" s="5">
        <f>IF(OR($E912="",$G912&lt;&gt;"Ativo"),"",IF(COUNTIFS($E$4:$E912,$E912,$A$4:$A912,$A912,$G$4:$G912,"Ativo")=1,1,0))</f>
        <v>0</v>
      </c>
      <c r="BC912">
        <f>IF(OR($A912="",$G912&lt;&gt;"Ativo"),"",IF(COUNTIFS($A$4:$A912,$A912,$G$4:$G912,"Ativo")=1,1,0))</f>
        <v>0</v>
      </c>
    </row>
    <row r="913" spans="1:55" x14ac:dyDescent="0.3">
      <c r="A913" s="74">
        <v>12</v>
      </c>
      <c r="B913" s="39">
        <v>46044</v>
      </c>
      <c r="C913" s="74">
        <v>2</v>
      </c>
      <c r="D913" s="41" t="s">
        <v>422</v>
      </c>
      <c r="E913" s="25" t="s">
        <v>128</v>
      </c>
      <c r="F913" s="42">
        <v>84</v>
      </c>
      <c r="G913" s="75" t="s">
        <v>305</v>
      </c>
      <c r="H913" s="79"/>
      <c r="BA913" s="5" t="str">
        <f t="shared" si="14"/>
        <v>8974</v>
      </c>
      <c r="BB913" s="5">
        <f>IF(OR($E913="",$G913&lt;&gt;"Ativo"),"",IF(COUNTIFS($E$4:$E913,$E913,$A$4:$A913,$A913,$G$4:$G913,"Ativo")=1,1,0))</f>
        <v>0</v>
      </c>
      <c r="BC913">
        <f>IF(OR($A913="",$G913&lt;&gt;"Ativo"),"",IF(COUNTIFS($A$4:$A913,$A913,$G$4:$G913,"Ativo")=1,1,0))</f>
        <v>0</v>
      </c>
    </row>
    <row r="914" spans="1:55" x14ac:dyDescent="0.3">
      <c r="A914" s="74">
        <v>12</v>
      </c>
      <c r="B914" s="39">
        <v>46044</v>
      </c>
      <c r="C914" s="74">
        <v>2</v>
      </c>
      <c r="D914" s="41" t="s">
        <v>422</v>
      </c>
      <c r="E914" s="25" t="s">
        <v>122</v>
      </c>
      <c r="F914" s="42">
        <v>97</v>
      </c>
      <c r="G914" s="75" t="s">
        <v>305</v>
      </c>
      <c r="H914" s="79"/>
      <c r="BA914" s="5" t="str">
        <f t="shared" si="14"/>
        <v>8974</v>
      </c>
      <c r="BB914" s="5">
        <f>IF(OR($E914="",$G914&lt;&gt;"Ativo"),"",IF(COUNTIFS($E$4:$E914,$E914,$A$4:$A914,$A914,$G$4:$G914,"Ativo")=1,1,0))</f>
        <v>0</v>
      </c>
      <c r="BC914">
        <f>IF(OR($A914="",$G914&lt;&gt;"Ativo"),"",IF(COUNTIFS($A$4:$A914,$A914,$G$4:$G914,"Ativo")=1,1,0))</f>
        <v>0</v>
      </c>
    </row>
    <row r="915" spans="1:55" x14ac:dyDescent="0.3">
      <c r="A915" s="74">
        <v>12</v>
      </c>
      <c r="B915" s="39">
        <v>46044</v>
      </c>
      <c r="C915" s="74">
        <v>2</v>
      </c>
      <c r="D915" s="41" t="s">
        <v>422</v>
      </c>
      <c r="E915" s="25" t="s">
        <v>144</v>
      </c>
      <c r="F915" s="42">
        <v>484</v>
      </c>
      <c r="G915" s="75" t="s">
        <v>305</v>
      </c>
      <c r="H915" s="79"/>
      <c r="BA915" s="5" t="str">
        <f t="shared" si="14"/>
        <v>8974</v>
      </c>
      <c r="BB915" s="5">
        <f>IF(OR($E915="",$G915&lt;&gt;"Ativo"),"",IF(COUNTIFS($E$4:$E915,$E915,$A$4:$A915,$A915,$G$4:$G915,"Ativo")=1,1,0))</f>
        <v>0</v>
      </c>
      <c r="BC915">
        <f>IF(OR($A915="",$G915&lt;&gt;"Ativo"),"",IF(COUNTIFS($A$4:$A915,$A915,$G$4:$G915,"Ativo")=1,1,0))</f>
        <v>0</v>
      </c>
    </row>
    <row r="916" spans="1:55" x14ac:dyDescent="0.3">
      <c r="A916" s="74">
        <v>12</v>
      </c>
      <c r="B916" s="39">
        <v>46044</v>
      </c>
      <c r="C916" s="74">
        <v>2</v>
      </c>
      <c r="D916" s="41" t="s">
        <v>422</v>
      </c>
      <c r="E916" s="25" t="s">
        <v>360</v>
      </c>
      <c r="F916" s="42">
        <v>438</v>
      </c>
      <c r="G916" s="75" t="s">
        <v>305</v>
      </c>
      <c r="H916" s="79"/>
      <c r="BA916" s="5" t="str">
        <f t="shared" si="14"/>
        <v>8974</v>
      </c>
      <c r="BB916" s="5">
        <f>IF(OR($E916="",$G916&lt;&gt;"Ativo"),"",IF(COUNTIFS($E$4:$E916,$E916,$A$4:$A916,$A916,$G$4:$G916,"Ativo")=1,1,0))</f>
        <v>0</v>
      </c>
      <c r="BC916">
        <f>IF(OR($A916="",$G916&lt;&gt;"Ativo"),"",IF(COUNTIFS($A$4:$A916,$A916,$G$4:$G916,"Ativo")=1,1,0))</f>
        <v>0</v>
      </c>
    </row>
    <row r="917" spans="1:55" x14ac:dyDescent="0.3">
      <c r="A917" s="74">
        <v>12</v>
      </c>
      <c r="B917" s="39">
        <v>46044</v>
      </c>
      <c r="C917" s="74">
        <v>2</v>
      </c>
      <c r="D917" s="41" t="s">
        <v>422</v>
      </c>
      <c r="E917" s="25" t="s">
        <v>132</v>
      </c>
      <c r="F917" s="42">
        <v>416</v>
      </c>
      <c r="G917" s="75" t="s">
        <v>305</v>
      </c>
      <c r="H917" s="79"/>
      <c r="BA917" s="5" t="str">
        <f t="shared" si="14"/>
        <v>8974</v>
      </c>
      <c r="BB917" s="5">
        <f>IF(OR($E917="",$G917&lt;&gt;"Ativo"),"",IF(COUNTIFS($E$4:$E917,$E917,$A$4:$A917,$A917,$G$4:$G917,"Ativo")=1,1,0))</f>
        <v>0</v>
      </c>
      <c r="BC917">
        <f>IF(OR($A917="",$G917&lt;&gt;"Ativo"),"",IF(COUNTIFS($A$4:$A917,$A917,$G$4:$G917,"Ativo")=1,1,0))</f>
        <v>0</v>
      </c>
    </row>
    <row r="918" spans="1:55" x14ac:dyDescent="0.3">
      <c r="A918" s="74">
        <v>12</v>
      </c>
      <c r="B918" s="39">
        <v>46044</v>
      </c>
      <c r="C918" s="74">
        <v>2</v>
      </c>
      <c r="D918" s="41" t="s">
        <v>422</v>
      </c>
      <c r="E918" s="25" t="s">
        <v>133</v>
      </c>
      <c r="F918" s="42">
        <v>155</v>
      </c>
      <c r="G918" s="75" t="s">
        <v>305</v>
      </c>
      <c r="H918" s="79"/>
      <c r="BA918" s="5" t="str">
        <f t="shared" si="14"/>
        <v>8974</v>
      </c>
      <c r="BB918" s="5">
        <f>IF(OR($E918="",$G918&lt;&gt;"Ativo"),"",IF(COUNTIFS($E$4:$E918,$E918,$A$4:$A918,$A918,$G$4:$G918,"Ativo")=1,1,0))</f>
        <v>0</v>
      </c>
      <c r="BC918">
        <f>IF(OR($A918="",$G918&lt;&gt;"Ativo"),"",IF(COUNTIFS($A$4:$A918,$A918,$G$4:$G918,"Ativo")=1,1,0))</f>
        <v>0</v>
      </c>
    </row>
    <row r="919" spans="1:55" x14ac:dyDescent="0.3">
      <c r="A919" s="74">
        <v>12</v>
      </c>
      <c r="B919" s="39">
        <v>46044</v>
      </c>
      <c r="C919" s="74">
        <v>2</v>
      </c>
      <c r="D919" s="41" t="s">
        <v>422</v>
      </c>
      <c r="E919" s="25" t="s">
        <v>361</v>
      </c>
      <c r="F919" s="42">
        <v>385</v>
      </c>
      <c r="G919" s="75" t="s">
        <v>305</v>
      </c>
      <c r="H919" s="79"/>
      <c r="BA919" s="5" t="str">
        <f t="shared" si="14"/>
        <v>8974</v>
      </c>
      <c r="BB919" s="5">
        <f>IF(OR($E919="",$G919&lt;&gt;"Ativo"),"",IF(COUNTIFS($E$4:$E919,$E919,$A$4:$A919,$A919,$G$4:$G919,"Ativo")=1,1,0))</f>
        <v>0</v>
      </c>
      <c r="BC919">
        <f>IF(OR($A919="",$G919&lt;&gt;"Ativo"),"",IF(COUNTIFS($A$4:$A919,$A919,$G$4:$G919,"Ativo")=1,1,0))</f>
        <v>0</v>
      </c>
    </row>
    <row r="920" spans="1:55" x14ac:dyDescent="0.3">
      <c r="A920" s="74">
        <v>12</v>
      </c>
      <c r="B920" s="39">
        <v>46044</v>
      </c>
      <c r="C920" s="74">
        <v>2</v>
      </c>
      <c r="D920" s="41" t="s">
        <v>422</v>
      </c>
      <c r="E920" s="25" t="s">
        <v>362</v>
      </c>
      <c r="F920" s="42">
        <v>81</v>
      </c>
      <c r="G920" s="75" t="s">
        <v>305</v>
      </c>
      <c r="H920" s="79"/>
      <c r="BA920" s="5" t="str">
        <f t="shared" si="14"/>
        <v>8974</v>
      </c>
      <c r="BB920" s="5">
        <f>IF(OR($E920="",$G920&lt;&gt;"Ativo"),"",IF(COUNTIFS($E$4:$E920,$E920,$A$4:$A920,$A920,$G$4:$G920,"Ativo")=1,1,0))</f>
        <v>0</v>
      </c>
      <c r="BC920">
        <f>IF(OR($A920="",$G920&lt;&gt;"Ativo"),"",IF(COUNTIFS($A$4:$A920,$A920,$G$4:$G920,"Ativo")=1,1,0))</f>
        <v>0</v>
      </c>
    </row>
    <row r="921" spans="1:55" x14ac:dyDescent="0.3">
      <c r="A921" s="74">
        <v>12</v>
      </c>
      <c r="B921" s="39">
        <v>46044</v>
      </c>
      <c r="C921" s="74">
        <v>2</v>
      </c>
      <c r="D921" s="41" t="s">
        <v>422</v>
      </c>
      <c r="E921" s="25" t="s">
        <v>129</v>
      </c>
      <c r="F921" s="42">
        <v>222</v>
      </c>
      <c r="G921" s="75" t="s">
        <v>305</v>
      </c>
      <c r="H921" s="79"/>
      <c r="BA921" s="5" t="str">
        <f t="shared" si="14"/>
        <v>8974</v>
      </c>
      <c r="BB921" s="5">
        <f>IF(OR($E921="",$G921&lt;&gt;"Ativo"),"",IF(COUNTIFS($E$4:$E921,$E921,$A$4:$A921,$A921,$G$4:$G921,"Ativo")=1,1,0))</f>
        <v>0</v>
      </c>
      <c r="BC921">
        <f>IF(OR($A921="",$G921&lt;&gt;"Ativo"),"",IF(COUNTIFS($A$4:$A921,$A921,$G$4:$G921,"Ativo")=1,1,0))</f>
        <v>0</v>
      </c>
    </row>
    <row r="922" spans="1:55" x14ac:dyDescent="0.3">
      <c r="A922" s="74">
        <v>12</v>
      </c>
      <c r="B922" s="39">
        <v>46044</v>
      </c>
      <c r="C922" s="74">
        <v>2</v>
      </c>
      <c r="D922" s="41" t="s">
        <v>422</v>
      </c>
      <c r="E922" s="25" t="s">
        <v>131</v>
      </c>
      <c r="F922" s="42">
        <v>106</v>
      </c>
      <c r="G922" s="75" t="s">
        <v>305</v>
      </c>
      <c r="H922" s="79"/>
      <c r="BA922" s="5" t="str">
        <f t="shared" si="14"/>
        <v>8974</v>
      </c>
      <c r="BB922" s="5">
        <f>IF(OR($E922="",$G922&lt;&gt;"Ativo"),"",IF(COUNTIFS($E$4:$E922,$E922,$A$4:$A922,$A922,$G$4:$G922,"Ativo")=1,1,0))</f>
        <v>0</v>
      </c>
      <c r="BC922">
        <f>IF(OR($A922="",$G922&lt;&gt;"Ativo"),"",IF(COUNTIFS($A$4:$A922,$A922,$G$4:$G922,"Ativo")=1,1,0))</f>
        <v>0</v>
      </c>
    </row>
    <row r="923" spans="1:55" x14ac:dyDescent="0.3">
      <c r="A923" s="74">
        <v>12</v>
      </c>
      <c r="B923" s="39">
        <v>46044</v>
      </c>
      <c r="C923" s="74">
        <v>2</v>
      </c>
      <c r="D923" s="41" t="s">
        <v>422</v>
      </c>
      <c r="E923" s="25" t="s">
        <v>363</v>
      </c>
      <c r="F923" s="42">
        <v>3.58</v>
      </c>
      <c r="G923" s="75" t="s">
        <v>305</v>
      </c>
      <c r="H923" s="79"/>
      <c r="BA923" s="5" t="str">
        <f t="shared" si="14"/>
        <v>8974</v>
      </c>
      <c r="BB923" s="5">
        <f>IF(OR($E923="",$G923&lt;&gt;"Ativo"),"",IF(COUNTIFS($E$4:$E923,$E923,$A$4:$A923,$A923,$G$4:$G923,"Ativo")=1,1,0))</f>
        <v>0</v>
      </c>
      <c r="BC923">
        <f>IF(OR($A923="",$G923&lt;&gt;"Ativo"),"",IF(COUNTIFS($A$4:$A923,$A923,$G$4:$G923,"Ativo")=1,1,0))</f>
        <v>0</v>
      </c>
    </row>
    <row r="924" spans="1:55" x14ac:dyDescent="0.3">
      <c r="A924" s="74">
        <v>12</v>
      </c>
      <c r="B924" s="39">
        <v>46044</v>
      </c>
      <c r="C924" s="74">
        <v>2</v>
      </c>
      <c r="D924" s="41" t="s">
        <v>422</v>
      </c>
      <c r="E924" s="25" t="s">
        <v>365</v>
      </c>
      <c r="F924" s="42">
        <v>19.7</v>
      </c>
      <c r="G924" s="75" t="s">
        <v>305</v>
      </c>
      <c r="H924" s="79"/>
      <c r="BA924" s="5" t="str">
        <f t="shared" si="14"/>
        <v>8974</v>
      </c>
      <c r="BB924" s="5">
        <f>IF(OR($E924="",$G924&lt;&gt;"Ativo"),"",IF(COUNTIFS($E$4:$E924,$E924,$A$4:$A924,$A924,$G$4:$G924,"Ativo")=1,1,0))</f>
        <v>0</v>
      </c>
      <c r="BC924">
        <f>IF(OR($A924="",$G924&lt;&gt;"Ativo"),"",IF(COUNTIFS($A$4:$A924,$A924,$G$4:$G924,"Ativo")=1,1,0))</f>
        <v>0</v>
      </c>
    </row>
    <row r="925" spans="1:55" x14ac:dyDescent="0.3">
      <c r="A925" s="74">
        <v>12</v>
      </c>
      <c r="B925" s="39">
        <v>46044</v>
      </c>
      <c r="C925" s="74">
        <v>2</v>
      </c>
      <c r="D925" s="41" t="s">
        <v>422</v>
      </c>
      <c r="E925" s="25" t="s">
        <v>140</v>
      </c>
      <c r="F925" s="42">
        <v>125</v>
      </c>
      <c r="G925" s="75" t="s">
        <v>305</v>
      </c>
      <c r="H925" s="79"/>
      <c r="BA925" s="5" t="str">
        <f t="shared" si="14"/>
        <v>8974</v>
      </c>
      <c r="BB925" s="5">
        <f>IF(OR($E925="",$G925&lt;&gt;"Ativo"),"",IF(COUNTIFS($E$4:$E925,$E925,$A$4:$A925,$A925,$G$4:$G925,"Ativo")=1,1,0))</f>
        <v>0</v>
      </c>
      <c r="BC925">
        <f>IF(OR($A925="",$G925&lt;&gt;"Ativo"),"",IF(COUNTIFS($A$4:$A925,$A925,$G$4:$G925,"Ativo")=1,1,0))</f>
        <v>0</v>
      </c>
    </row>
    <row r="926" spans="1:55" x14ac:dyDescent="0.3">
      <c r="A926" s="74">
        <v>12</v>
      </c>
      <c r="B926" s="39">
        <v>46044</v>
      </c>
      <c r="C926" s="74">
        <v>2</v>
      </c>
      <c r="D926" s="41" t="s">
        <v>422</v>
      </c>
      <c r="E926" s="25" t="s">
        <v>142</v>
      </c>
      <c r="F926" s="42">
        <v>6.4</v>
      </c>
      <c r="G926" s="75" t="s">
        <v>305</v>
      </c>
      <c r="H926" s="79"/>
      <c r="BA926" s="5" t="str">
        <f t="shared" si="14"/>
        <v>8974</v>
      </c>
      <c r="BB926" s="5">
        <f>IF(OR($E926="",$G926&lt;&gt;"Ativo"),"",IF(COUNTIFS($E$4:$E926,$E926,$A$4:$A926,$A926,$G$4:$G926,"Ativo")=1,1,0))</f>
        <v>0</v>
      </c>
      <c r="BC926">
        <f>IF(OR($A926="",$G926&lt;&gt;"Ativo"),"",IF(COUNTIFS($A$4:$A926,$A926,$G$4:$G926,"Ativo")=1,1,0))</f>
        <v>0</v>
      </c>
    </row>
    <row r="927" spans="1:55" x14ac:dyDescent="0.3">
      <c r="A927" s="74">
        <v>12</v>
      </c>
      <c r="B927" s="39">
        <v>46044</v>
      </c>
      <c r="C927" s="74">
        <v>2</v>
      </c>
      <c r="D927" s="41" t="s">
        <v>422</v>
      </c>
      <c r="E927" s="25" t="s">
        <v>143</v>
      </c>
      <c r="F927" s="42">
        <v>94</v>
      </c>
      <c r="G927" s="75" t="s">
        <v>305</v>
      </c>
      <c r="H927" s="79"/>
      <c r="BA927" s="5" t="str">
        <f t="shared" si="14"/>
        <v>8974</v>
      </c>
      <c r="BB927" s="5">
        <f>IF(OR($E927="",$G927&lt;&gt;"Ativo"),"",IF(COUNTIFS($E$4:$E927,$E927,$A$4:$A927,$A927,$G$4:$G927,"Ativo")=1,1,0))</f>
        <v>0</v>
      </c>
      <c r="BC927">
        <f>IF(OR($A927="",$G927&lt;&gt;"Ativo"),"",IF(COUNTIFS($A$4:$A927,$A927,$G$4:$G927,"Ativo")=1,1,0))</f>
        <v>0</v>
      </c>
    </row>
    <row r="928" spans="1:55" x14ac:dyDescent="0.3">
      <c r="A928" s="74">
        <v>13</v>
      </c>
      <c r="B928" s="39">
        <v>46045</v>
      </c>
      <c r="C928" s="74">
        <v>2</v>
      </c>
      <c r="D928" s="41" t="s">
        <v>422</v>
      </c>
      <c r="E928" s="25" t="s">
        <v>351</v>
      </c>
      <c r="F928" s="42">
        <v>1.22</v>
      </c>
      <c r="G928" s="75" t="s">
        <v>305</v>
      </c>
      <c r="H928" s="79"/>
      <c r="BA928" s="5" t="str">
        <f t="shared" si="14"/>
        <v>8974</v>
      </c>
      <c r="BB928" s="5">
        <f>IF(OR($E928="",$G928&lt;&gt;"Ativo"),"",IF(COUNTIFS($E$4:$E928,$E928,$A$4:$A928,$A928,$G$4:$G928,"Ativo")=1,1,0))</f>
        <v>0</v>
      </c>
      <c r="BC928">
        <f>IF(OR($A928="",$G928&lt;&gt;"Ativo"),"",IF(COUNTIFS($A$4:$A928,$A928,$G$4:$G928,"Ativo")=1,1,0))</f>
        <v>0</v>
      </c>
    </row>
    <row r="929" spans="1:55" x14ac:dyDescent="0.3">
      <c r="A929" s="74">
        <v>13</v>
      </c>
      <c r="B929" s="39">
        <v>46045</v>
      </c>
      <c r="C929" s="74">
        <v>2</v>
      </c>
      <c r="D929" s="41" t="s">
        <v>422</v>
      </c>
      <c r="E929" s="25" t="s">
        <v>125</v>
      </c>
      <c r="F929" s="42">
        <v>9.8000000000000007</v>
      </c>
      <c r="G929" s="75" t="s">
        <v>305</v>
      </c>
      <c r="H929" s="79"/>
      <c r="BA929" s="5" t="str">
        <f t="shared" si="14"/>
        <v>8974</v>
      </c>
      <c r="BB929" s="5">
        <f>IF(OR($E929="",$G929&lt;&gt;"Ativo"),"",IF(COUNTIFS($E$4:$E929,$E929,$A$4:$A929,$A929,$G$4:$G929,"Ativo")=1,1,0))</f>
        <v>0</v>
      </c>
      <c r="BC929">
        <f>IF(OR($A929="",$G929&lt;&gt;"Ativo"),"",IF(COUNTIFS($A$4:$A929,$A929,$G$4:$G929,"Ativo")=1,1,0))</f>
        <v>0</v>
      </c>
    </row>
    <row r="930" spans="1:55" x14ac:dyDescent="0.3">
      <c r="A930" s="74">
        <v>13</v>
      </c>
      <c r="B930" s="39">
        <v>46045</v>
      </c>
      <c r="C930" s="74">
        <v>2</v>
      </c>
      <c r="D930" s="41" t="s">
        <v>422</v>
      </c>
      <c r="E930" s="25" t="s">
        <v>137</v>
      </c>
      <c r="F930" s="42">
        <v>2.5979999999999999</v>
      </c>
      <c r="G930" s="75" t="s">
        <v>305</v>
      </c>
      <c r="H930" s="79"/>
      <c r="BA930" s="5" t="str">
        <f t="shared" si="14"/>
        <v>8974</v>
      </c>
      <c r="BB930" s="5">
        <f>IF(OR($E930="",$G930&lt;&gt;"Ativo"),"",IF(COUNTIFS($E$4:$E930,$E930,$A$4:$A930,$A930,$G$4:$G930,"Ativo")=1,1,0))</f>
        <v>0</v>
      </c>
      <c r="BC930">
        <f>IF(OR($A930="",$G930&lt;&gt;"Ativo"),"",IF(COUNTIFS($A$4:$A930,$A930,$G$4:$G930,"Ativo")=1,1,0))</f>
        <v>0</v>
      </c>
    </row>
    <row r="931" spans="1:55" x14ac:dyDescent="0.3">
      <c r="A931" s="74">
        <v>13</v>
      </c>
      <c r="B931" s="39">
        <v>46045</v>
      </c>
      <c r="C931" s="74">
        <v>2</v>
      </c>
      <c r="D931" s="41" t="s">
        <v>422</v>
      </c>
      <c r="E931" s="25" t="s">
        <v>353</v>
      </c>
      <c r="F931" s="42">
        <v>1.083</v>
      </c>
      <c r="G931" s="75" t="s">
        <v>305</v>
      </c>
      <c r="H931" s="79"/>
      <c r="BA931" s="5" t="str">
        <f t="shared" si="14"/>
        <v>8974</v>
      </c>
      <c r="BB931" s="5">
        <f>IF(OR($E931="",$G931&lt;&gt;"Ativo"),"",IF(COUNTIFS($E$4:$E931,$E931,$A$4:$A931,$A931,$G$4:$G931,"Ativo")=1,1,0))</f>
        <v>0</v>
      </c>
      <c r="BC931">
        <f>IF(OR($A931="",$G931&lt;&gt;"Ativo"),"",IF(COUNTIFS($A$4:$A931,$A931,$G$4:$G931,"Ativo")=1,1,0))</f>
        <v>0</v>
      </c>
    </row>
    <row r="932" spans="1:55" x14ac:dyDescent="0.3">
      <c r="A932" s="74">
        <v>13</v>
      </c>
      <c r="B932" s="39">
        <v>46045</v>
      </c>
      <c r="C932" s="74">
        <v>2</v>
      </c>
      <c r="D932" s="41" t="s">
        <v>422</v>
      </c>
      <c r="E932" s="25" t="s">
        <v>134</v>
      </c>
      <c r="F932" s="42">
        <v>4.4489999999999998</v>
      </c>
      <c r="G932" s="75" t="s">
        <v>305</v>
      </c>
      <c r="H932" s="79"/>
      <c r="BA932" s="5" t="str">
        <f t="shared" si="14"/>
        <v>8974</v>
      </c>
      <c r="BB932" s="5">
        <f>IF(OR($E932="",$G932&lt;&gt;"Ativo"),"",IF(COUNTIFS($E$4:$E932,$E932,$A$4:$A932,$A932,$G$4:$G932,"Ativo")=1,1,0))</f>
        <v>0</v>
      </c>
      <c r="BC932">
        <f>IF(OR($A932="",$G932&lt;&gt;"Ativo"),"",IF(COUNTIFS($A$4:$A932,$A932,$G$4:$G932,"Ativo")=1,1,0))</f>
        <v>0</v>
      </c>
    </row>
    <row r="933" spans="1:55" x14ac:dyDescent="0.3">
      <c r="A933" s="74">
        <v>13</v>
      </c>
      <c r="B933" s="39">
        <v>46045</v>
      </c>
      <c r="C933" s="74">
        <v>2</v>
      </c>
      <c r="D933" s="41" t="s">
        <v>422</v>
      </c>
      <c r="E933" s="25" t="s">
        <v>138</v>
      </c>
      <c r="F933" s="42">
        <v>11.9</v>
      </c>
      <c r="G933" s="75" t="s">
        <v>305</v>
      </c>
      <c r="H933" s="79"/>
      <c r="BA933" s="5" t="str">
        <f t="shared" si="14"/>
        <v>8974</v>
      </c>
      <c r="BB933" s="5">
        <f>IF(OR($E933="",$G933&lt;&gt;"Ativo"),"",IF(COUNTIFS($E$4:$E933,$E933,$A$4:$A933,$A933,$G$4:$G933,"Ativo")=1,1,0))</f>
        <v>0</v>
      </c>
      <c r="BC933">
        <f>IF(OR($A933="",$G933&lt;&gt;"Ativo"),"",IF(COUNTIFS($A$4:$A933,$A933,$G$4:$G933,"Ativo")=1,1,0))</f>
        <v>0</v>
      </c>
    </row>
    <row r="934" spans="1:55" x14ac:dyDescent="0.3">
      <c r="A934" s="74">
        <v>13</v>
      </c>
      <c r="B934" s="39">
        <v>46045</v>
      </c>
      <c r="C934" s="74">
        <v>2</v>
      </c>
      <c r="D934" s="41" t="s">
        <v>422</v>
      </c>
      <c r="E934" s="25" t="s">
        <v>354</v>
      </c>
      <c r="F934" s="42">
        <v>201</v>
      </c>
      <c r="G934" s="75" t="s">
        <v>305</v>
      </c>
      <c r="H934" s="79"/>
      <c r="BA934" s="5" t="str">
        <f t="shared" si="14"/>
        <v>8974</v>
      </c>
      <c r="BB934" s="5">
        <f>IF(OR($E934="",$G934&lt;&gt;"Ativo"),"",IF(COUNTIFS($E$4:$E934,$E934,$A$4:$A934,$A934,$G$4:$G934,"Ativo")=1,1,0))</f>
        <v>0</v>
      </c>
      <c r="BC934">
        <f>IF(OR($A934="",$G934&lt;&gt;"Ativo"),"",IF(COUNTIFS($A$4:$A934,$A934,$G$4:$G934,"Ativo")=1,1,0))</f>
        <v>0</v>
      </c>
    </row>
    <row r="935" spans="1:55" x14ac:dyDescent="0.3">
      <c r="A935" s="74">
        <v>13</v>
      </c>
      <c r="B935" s="39">
        <v>46045</v>
      </c>
      <c r="C935" s="74">
        <v>2</v>
      </c>
      <c r="D935" s="41" t="s">
        <v>422</v>
      </c>
      <c r="E935" s="25" t="s">
        <v>126</v>
      </c>
      <c r="F935" s="42">
        <v>85</v>
      </c>
      <c r="G935" s="75" t="s">
        <v>305</v>
      </c>
      <c r="H935" s="79"/>
      <c r="BA935" s="5" t="str">
        <f t="shared" si="14"/>
        <v>8974</v>
      </c>
      <c r="BB935" s="5">
        <f>IF(OR($E935="",$G935&lt;&gt;"Ativo"),"",IF(COUNTIFS($E$4:$E935,$E935,$A$4:$A935,$A935,$G$4:$G935,"Ativo")=1,1,0))</f>
        <v>0</v>
      </c>
      <c r="BC935">
        <f>IF(OR($A935="",$G935&lt;&gt;"Ativo"),"",IF(COUNTIFS($A$4:$A935,$A935,$G$4:$G935,"Ativo")=1,1,0))</f>
        <v>0</v>
      </c>
    </row>
    <row r="936" spans="1:55" x14ac:dyDescent="0.3">
      <c r="A936" s="74">
        <v>13</v>
      </c>
      <c r="B936" s="39">
        <v>46045</v>
      </c>
      <c r="C936" s="74">
        <v>2</v>
      </c>
      <c r="D936" s="41" t="s">
        <v>422</v>
      </c>
      <c r="E936" s="25" t="s">
        <v>127</v>
      </c>
      <c r="F936" s="42">
        <v>26</v>
      </c>
      <c r="G936" s="75" t="s">
        <v>305</v>
      </c>
      <c r="H936" s="79"/>
      <c r="BA936" s="5" t="str">
        <f t="shared" si="14"/>
        <v>8974</v>
      </c>
      <c r="BB936" s="5">
        <f>IF(OR($E936="",$G936&lt;&gt;"Ativo"),"",IF(COUNTIFS($E$4:$E936,$E936,$A$4:$A936,$A936,$G$4:$G936,"Ativo")=1,1,0))</f>
        <v>0</v>
      </c>
      <c r="BC936">
        <f>IF(OR($A936="",$G936&lt;&gt;"Ativo"),"",IF(COUNTIFS($A$4:$A936,$A936,$G$4:$G936,"Ativo")=1,1,0))</f>
        <v>0</v>
      </c>
    </row>
    <row r="937" spans="1:55" x14ac:dyDescent="0.3">
      <c r="A937" s="74">
        <v>13</v>
      </c>
      <c r="B937" s="39">
        <v>46045</v>
      </c>
      <c r="C937" s="74">
        <v>2</v>
      </c>
      <c r="D937" s="41" t="s">
        <v>422</v>
      </c>
      <c r="E937" s="25" t="s">
        <v>124</v>
      </c>
      <c r="F937" s="42">
        <v>6.11</v>
      </c>
      <c r="G937" s="75" t="s">
        <v>305</v>
      </c>
      <c r="H937" s="79"/>
      <c r="BA937" s="5" t="str">
        <f t="shared" si="14"/>
        <v>8974</v>
      </c>
      <c r="BB937" s="5">
        <f>IF(OR($E937="",$G937&lt;&gt;"Ativo"),"",IF(COUNTIFS($E$4:$E937,$E937,$A$4:$A937,$A937,$G$4:$G937,"Ativo")=1,1,0))</f>
        <v>0</v>
      </c>
      <c r="BC937">
        <f>IF(OR($A937="",$G937&lt;&gt;"Ativo"),"",IF(COUNTIFS($A$4:$A937,$A937,$G$4:$G937,"Ativo")=1,1,0))</f>
        <v>0</v>
      </c>
    </row>
    <row r="938" spans="1:55" x14ac:dyDescent="0.3">
      <c r="A938" s="74">
        <v>13</v>
      </c>
      <c r="B938" s="39">
        <v>46045</v>
      </c>
      <c r="C938" s="74">
        <v>2</v>
      </c>
      <c r="D938" s="41" t="s">
        <v>422</v>
      </c>
      <c r="E938" s="25" t="s">
        <v>356</v>
      </c>
      <c r="F938" s="42">
        <v>67</v>
      </c>
      <c r="G938" s="75" t="s">
        <v>305</v>
      </c>
      <c r="H938" s="79"/>
      <c r="BA938" s="5" t="str">
        <f t="shared" si="14"/>
        <v>8974</v>
      </c>
      <c r="BB938" s="5">
        <f>IF(OR($E938="",$G938&lt;&gt;"Ativo"),"",IF(COUNTIFS($E$4:$E938,$E938,$A$4:$A938,$A938,$G$4:$G938,"Ativo")=1,1,0))</f>
        <v>0</v>
      </c>
      <c r="BC938">
        <f>IF(OR($A938="",$G938&lt;&gt;"Ativo"),"",IF(COUNTIFS($A$4:$A938,$A938,$G$4:$G938,"Ativo")=1,1,0))</f>
        <v>0</v>
      </c>
    </row>
    <row r="939" spans="1:55" x14ac:dyDescent="0.3">
      <c r="A939" s="74">
        <v>13</v>
      </c>
      <c r="B939" s="39">
        <v>46045</v>
      </c>
      <c r="C939" s="74">
        <v>2</v>
      </c>
      <c r="D939" s="41" t="s">
        <v>422</v>
      </c>
      <c r="E939" s="25" t="s">
        <v>139</v>
      </c>
      <c r="F939" s="42">
        <v>7.5</v>
      </c>
      <c r="G939" s="75" t="s">
        <v>305</v>
      </c>
      <c r="H939" s="79"/>
      <c r="BA939" s="5" t="str">
        <f t="shared" si="14"/>
        <v>8974</v>
      </c>
      <c r="BB939" s="5">
        <f>IF(OR($E939="",$G939&lt;&gt;"Ativo"),"",IF(COUNTIFS($E$4:$E939,$E939,$A$4:$A939,$A939,$G$4:$G939,"Ativo")=1,1,0))</f>
        <v>0</v>
      </c>
      <c r="BC939">
        <f>IF(OR($A939="",$G939&lt;&gt;"Ativo"),"",IF(COUNTIFS($A$4:$A939,$A939,$G$4:$G939,"Ativo")=1,1,0))</f>
        <v>0</v>
      </c>
    </row>
    <row r="940" spans="1:55" x14ac:dyDescent="0.3">
      <c r="A940" s="74">
        <v>13</v>
      </c>
      <c r="B940" s="39">
        <v>46045</v>
      </c>
      <c r="C940" s="74">
        <v>2</v>
      </c>
      <c r="D940" s="41" t="s">
        <v>422</v>
      </c>
      <c r="E940" s="25" t="s">
        <v>118</v>
      </c>
      <c r="F940" s="42">
        <v>282</v>
      </c>
      <c r="G940" s="75" t="s">
        <v>305</v>
      </c>
      <c r="H940" s="79"/>
      <c r="BA940" s="5" t="str">
        <f t="shared" si="14"/>
        <v>8974</v>
      </c>
      <c r="BB940" s="5">
        <f>IF(OR($E940="",$G940&lt;&gt;"Ativo"),"",IF(COUNTIFS($E$4:$E940,$E940,$A$4:$A940,$A940,$G$4:$G940,"Ativo")=1,1,0))</f>
        <v>0</v>
      </c>
      <c r="BC940">
        <f>IF(OR($A940="",$G940&lt;&gt;"Ativo"),"",IF(COUNTIFS($A$4:$A940,$A940,$G$4:$G940,"Ativo")=1,1,0))</f>
        <v>0</v>
      </c>
    </row>
    <row r="941" spans="1:55" x14ac:dyDescent="0.3">
      <c r="A941" s="74">
        <v>13</v>
      </c>
      <c r="B941" s="39">
        <v>46045</v>
      </c>
      <c r="C941" s="74">
        <v>2</v>
      </c>
      <c r="D941" s="41" t="s">
        <v>422</v>
      </c>
      <c r="E941" s="25" t="s">
        <v>357</v>
      </c>
      <c r="F941" s="42">
        <v>9.66</v>
      </c>
      <c r="G941" s="75" t="s">
        <v>305</v>
      </c>
      <c r="H941" s="79"/>
      <c r="BA941" s="5" t="str">
        <f t="shared" si="14"/>
        <v>8974</v>
      </c>
      <c r="BB941" s="5">
        <f>IF(OR($E941="",$G941&lt;&gt;"Ativo"),"",IF(COUNTIFS($E$4:$E941,$E941,$A$4:$A941,$A941,$G$4:$G941,"Ativo")=1,1,0))</f>
        <v>0</v>
      </c>
      <c r="BC941">
        <f>IF(OR($A941="",$G941&lt;&gt;"Ativo"),"",IF(COUNTIFS($A$4:$A941,$A941,$G$4:$G941,"Ativo")=1,1,0))</f>
        <v>0</v>
      </c>
    </row>
    <row r="942" spans="1:55" x14ac:dyDescent="0.3">
      <c r="A942" s="74">
        <v>13</v>
      </c>
      <c r="B942" s="39">
        <v>46045</v>
      </c>
      <c r="C942" s="74">
        <v>2</v>
      </c>
      <c r="D942" s="41" t="s">
        <v>422</v>
      </c>
      <c r="E942" s="25" t="s">
        <v>359</v>
      </c>
      <c r="F942" s="42">
        <v>4.72</v>
      </c>
      <c r="G942" s="75" t="s">
        <v>305</v>
      </c>
      <c r="H942" s="79"/>
      <c r="BA942" s="5" t="str">
        <f t="shared" si="14"/>
        <v>8974</v>
      </c>
      <c r="BB942" s="5">
        <f>IF(OR($E942="",$G942&lt;&gt;"Ativo"),"",IF(COUNTIFS($E$4:$E942,$E942,$A$4:$A942,$A942,$G$4:$G942,"Ativo")=1,1,0))</f>
        <v>0</v>
      </c>
      <c r="BC942">
        <f>IF(OR($A942="",$G942&lt;&gt;"Ativo"),"",IF(COUNTIFS($A$4:$A942,$A942,$G$4:$G942,"Ativo")=1,1,0))</f>
        <v>0</v>
      </c>
    </row>
    <row r="943" spans="1:55" x14ac:dyDescent="0.3">
      <c r="A943" s="74">
        <v>13</v>
      </c>
      <c r="B943" s="39">
        <v>46045</v>
      </c>
      <c r="C943" s="74">
        <v>2</v>
      </c>
      <c r="D943" s="41" t="s">
        <v>422</v>
      </c>
      <c r="E943" s="25" t="s">
        <v>135</v>
      </c>
      <c r="F943" s="42">
        <v>4.4000000000000004</v>
      </c>
      <c r="G943" s="75" t="s">
        <v>305</v>
      </c>
      <c r="H943" s="79"/>
      <c r="BA943" s="5" t="str">
        <f t="shared" si="14"/>
        <v>8974</v>
      </c>
      <c r="BB943" s="5">
        <f>IF(OR($E943="",$G943&lt;&gt;"Ativo"),"",IF(COUNTIFS($E$4:$E943,$E943,$A$4:$A943,$A943,$G$4:$G943,"Ativo")=1,1,0))</f>
        <v>0</v>
      </c>
      <c r="BC943">
        <f>IF(OR($A943="",$G943&lt;&gt;"Ativo"),"",IF(COUNTIFS($A$4:$A943,$A943,$G$4:$G943,"Ativo")=1,1,0))</f>
        <v>0</v>
      </c>
    </row>
    <row r="944" spans="1:55" x14ac:dyDescent="0.3">
      <c r="A944" s="74">
        <v>13</v>
      </c>
      <c r="B944" s="39">
        <v>46045</v>
      </c>
      <c r="C944" s="74">
        <v>2</v>
      </c>
      <c r="D944" s="41" t="s">
        <v>422</v>
      </c>
      <c r="E944" s="25" t="s">
        <v>128</v>
      </c>
      <c r="F944" s="42">
        <v>81</v>
      </c>
      <c r="G944" s="75" t="s">
        <v>305</v>
      </c>
      <c r="H944" s="79"/>
      <c r="BA944" s="5" t="str">
        <f t="shared" si="14"/>
        <v>8974</v>
      </c>
      <c r="BB944" s="5">
        <f>IF(OR($E944="",$G944&lt;&gt;"Ativo"),"",IF(COUNTIFS($E$4:$E944,$E944,$A$4:$A944,$A944,$G$4:$G944,"Ativo")=1,1,0))</f>
        <v>0</v>
      </c>
      <c r="BC944">
        <f>IF(OR($A944="",$G944&lt;&gt;"Ativo"),"",IF(COUNTIFS($A$4:$A944,$A944,$G$4:$G944,"Ativo")=1,1,0))</f>
        <v>0</v>
      </c>
    </row>
    <row r="945" spans="1:55" x14ac:dyDescent="0.3">
      <c r="A945" s="74">
        <v>13</v>
      </c>
      <c r="B945" s="39">
        <v>46045</v>
      </c>
      <c r="C945" s="74">
        <v>2</v>
      </c>
      <c r="D945" s="41" t="s">
        <v>422</v>
      </c>
      <c r="E945" s="25" t="s">
        <v>122</v>
      </c>
      <c r="F945" s="42">
        <v>100</v>
      </c>
      <c r="G945" s="75" t="s">
        <v>305</v>
      </c>
      <c r="H945" s="79"/>
      <c r="BA945" s="5" t="str">
        <f t="shared" si="14"/>
        <v>8974</v>
      </c>
      <c r="BB945" s="5">
        <f>IF(OR($E945="",$G945&lt;&gt;"Ativo"),"",IF(COUNTIFS($E$4:$E945,$E945,$A$4:$A945,$A945,$G$4:$G945,"Ativo")=1,1,0))</f>
        <v>0</v>
      </c>
      <c r="BC945">
        <f>IF(OR($A945="",$G945&lt;&gt;"Ativo"),"",IF(COUNTIFS($A$4:$A945,$A945,$G$4:$G945,"Ativo")=1,1,0))</f>
        <v>0</v>
      </c>
    </row>
    <row r="946" spans="1:55" x14ac:dyDescent="0.3">
      <c r="A946" s="74">
        <v>13</v>
      </c>
      <c r="B946" s="39">
        <v>46045</v>
      </c>
      <c r="C946" s="74">
        <v>2</v>
      </c>
      <c r="D946" s="41" t="s">
        <v>422</v>
      </c>
      <c r="E946" s="25" t="s">
        <v>144</v>
      </c>
      <c r="F946" s="42">
        <v>482</v>
      </c>
      <c r="G946" s="75" t="s">
        <v>305</v>
      </c>
      <c r="H946" s="79"/>
      <c r="BA946" s="5" t="str">
        <f t="shared" si="14"/>
        <v>8974</v>
      </c>
      <c r="BB946" s="5">
        <f>IF(OR($E946="",$G946&lt;&gt;"Ativo"),"",IF(COUNTIFS($E$4:$E946,$E946,$A$4:$A946,$A946,$G$4:$G946,"Ativo")=1,1,0))</f>
        <v>0</v>
      </c>
      <c r="BC946">
        <f>IF(OR($A946="",$G946&lt;&gt;"Ativo"),"",IF(COUNTIFS($A$4:$A946,$A946,$G$4:$G946,"Ativo")=1,1,0))</f>
        <v>0</v>
      </c>
    </row>
    <row r="947" spans="1:55" x14ac:dyDescent="0.3">
      <c r="A947" s="74">
        <v>13</v>
      </c>
      <c r="B947" s="39">
        <v>46045</v>
      </c>
      <c r="C947" s="74">
        <v>2</v>
      </c>
      <c r="D947" s="41" t="s">
        <v>422</v>
      </c>
      <c r="E947" s="25" t="s">
        <v>360</v>
      </c>
      <c r="F947" s="42">
        <v>437</v>
      </c>
      <c r="G947" s="75" t="s">
        <v>305</v>
      </c>
      <c r="H947" s="79"/>
      <c r="BA947" s="5" t="str">
        <f t="shared" si="14"/>
        <v>8974</v>
      </c>
      <c r="BB947" s="5">
        <f>IF(OR($E947="",$G947&lt;&gt;"Ativo"),"",IF(COUNTIFS($E$4:$E947,$E947,$A$4:$A947,$A947,$G$4:$G947,"Ativo")=1,1,0))</f>
        <v>0</v>
      </c>
      <c r="BC947">
        <f>IF(OR($A947="",$G947&lt;&gt;"Ativo"),"",IF(COUNTIFS($A$4:$A947,$A947,$G$4:$G947,"Ativo")=1,1,0))</f>
        <v>0</v>
      </c>
    </row>
    <row r="948" spans="1:55" x14ac:dyDescent="0.3">
      <c r="A948" s="74">
        <v>13</v>
      </c>
      <c r="B948" s="39">
        <v>46045</v>
      </c>
      <c r="C948" s="74">
        <v>2</v>
      </c>
      <c r="D948" s="41" t="s">
        <v>422</v>
      </c>
      <c r="E948" s="25" t="s">
        <v>132</v>
      </c>
      <c r="F948" s="42">
        <v>417</v>
      </c>
      <c r="G948" s="75" t="s">
        <v>305</v>
      </c>
      <c r="H948" s="79"/>
      <c r="BA948" s="5" t="str">
        <f t="shared" si="14"/>
        <v>8974</v>
      </c>
      <c r="BB948" s="5">
        <f>IF(OR($E948="",$G948&lt;&gt;"Ativo"),"",IF(COUNTIFS($E$4:$E948,$E948,$A$4:$A948,$A948,$G$4:$G948,"Ativo")=1,1,0))</f>
        <v>0</v>
      </c>
      <c r="BC948">
        <f>IF(OR($A948="",$G948&lt;&gt;"Ativo"),"",IF(COUNTIFS($A$4:$A948,$A948,$G$4:$G948,"Ativo")=1,1,0))</f>
        <v>0</v>
      </c>
    </row>
    <row r="949" spans="1:55" x14ac:dyDescent="0.3">
      <c r="A949" s="74">
        <v>13</v>
      </c>
      <c r="B949" s="39">
        <v>46045</v>
      </c>
      <c r="C949" s="74">
        <v>2</v>
      </c>
      <c r="D949" s="41" t="s">
        <v>422</v>
      </c>
      <c r="E949" s="25" t="s">
        <v>133</v>
      </c>
      <c r="F949" s="42">
        <v>150</v>
      </c>
      <c r="G949" s="75" t="s">
        <v>305</v>
      </c>
      <c r="H949" s="79"/>
      <c r="BA949" s="5" t="str">
        <f t="shared" si="14"/>
        <v>8974</v>
      </c>
      <c r="BB949" s="5">
        <f>IF(OR($E949="",$G949&lt;&gt;"Ativo"),"",IF(COUNTIFS($E$4:$E949,$E949,$A$4:$A949,$A949,$G$4:$G949,"Ativo")=1,1,0))</f>
        <v>0</v>
      </c>
      <c r="BC949">
        <f>IF(OR($A949="",$G949&lt;&gt;"Ativo"),"",IF(COUNTIFS($A$4:$A949,$A949,$G$4:$G949,"Ativo")=1,1,0))</f>
        <v>0</v>
      </c>
    </row>
    <row r="950" spans="1:55" x14ac:dyDescent="0.3">
      <c r="A950" s="74">
        <v>13</v>
      </c>
      <c r="B950" s="39">
        <v>46045</v>
      </c>
      <c r="C950" s="74">
        <v>2</v>
      </c>
      <c r="D950" s="41" t="s">
        <v>422</v>
      </c>
      <c r="E950" s="25" t="s">
        <v>361</v>
      </c>
      <c r="F950" s="42">
        <v>379</v>
      </c>
      <c r="G950" s="75" t="s">
        <v>305</v>
      </c>
      <c r="H950" s="79"/>
      <c r="BA950" s="5" t="str">
        <f t="shared" si="14"/>
        <v>8974</v>
      </c>
      <c r="BB950" s="5">
        <f>IF(OR($E950="",$G950&lt;&gt;"Ativo"),"",IF(COUNTIFS($E$4:$E950,$E950,$A$4:$A950,$A950,$G$4:$G950,"Ativo")=1,1,0))</f>
        <v>0</v>
      </c>
      <c r="BC950">
        <f>IF(OR($A950="",$G950&lt;&gt;"Ativo"),"",IF(COUNTIFS($A$4:$A950,$A950,$G$4:$G950,"Ativo")=1,1,0))</f>
        <v>0</v>
      </c>
    </row>
    <row r="951" spans="1:55" x14ac:dyDescent="0.3">
      <c r="A951" s="74">
        <v>13</v>
      </c>
      <c r="B951" s="39">
        <v>46045</v>
      </c>
      <c r="C951" s="74">
        <v>2</v>
      </c>
      <c r="D951" s="41" t="s">
        <v>422</v>
      </c>
      <c r="E951" s="25" t="s">
        <v>362</v>
      </c>
      <c r="F951" s="42">
        <v>86</v>
      </c>
      <c r="G951" s="75" t="s">
        <v>305</v>
      </c>
      <c r="H951" s="79"/>
      <c r="BA951" s="5" t="str">
        <f t="shared" si="14"/>
        <v>8974</v>
      </c>
      <c r="BB951" s="5">
        <f>IF(OR($E951="",$G951&lt;&gt;"Ativo"),"",IF(COUNTIFS($E$4:$E951,$E951,$A$4:$A951,$A951,$G$4:$G951,"Ativo")=1,1,0))</f>
        <v>0</v>
      </c>
      <c r="BC951">
        <f>IF(OR($A951="",$G951&lt;&gt;"Ativo"),"",IF(COUNTIFS($A$4:$A951,$A951,$G$4:$G951,"Ativo")=1,1,0))</f>
        <v>0</v>
      </c>
    </row>
    <row r="952" spans="1:55" x14ac:dyDescent="0.3">
      <c r="A952" s="74">
        <v>13</v>
      </c>
      <c r="B952" s="39">
        <v>46045</v>
      </c>
      <c r="C952" s="74">
        <v>2</v>
      </c>
      <c r="D952" s="41" t="s">
        <v>422</v>
      </c>
      <c r="E952" s="25" t="s">
        <v>129</v>
      </c>
      <c r="F952" s="42">
        <v>222</v>
      </c>
      <c r="G952" s="75" t="s">
        <v>305</v>
      </c>
      <c r="H952" s="79"/>
      <c r="BA952" s="5" t="str">
        <f t="shared" si="14"/>
        <v>8974</v>
      </c>
      <c r="BB952" s="5">
        <f>IF(OR($E952="",$G952&lt;&gt;"Ativo"),"",IF(COUNTIFS($E$4:$E952,$E952,$A$4:$A952,$A952,$G$4:$G952,"Ativo")=1,1,0))</f>
        <v>0</v>
      </c>
      <c r="BC952">
        <f>IF(OR($A952="",$G952&lt;&gt;"Ativo"),"",IF(COUNTIFS($A$4:$A952,$A952,$G$4:$G952,"Ativo")=1,1,0))</f>
        <v>0</v>
      </c>
    </row>
    <row r="953" spans="1:55" x14ac:dyDescent="0.3">
      <c r="A953" s="74">
        <v>13</v>
      </c>
      <c r="B953" s="39">
        <v>46045</v>
      </c>
      <c r="C953" s="74">
        <v>2</v>
      </c>
      <c r="D953" s="41" t="s">
        <v>422</v>
      </c>
      <c r="E953" s="25" t="s">
        <v>131</v>
      </c>
      <c r="F953" s="42">
        <v>106</v>
      </c>
      <c r="G953" s="75" t="s">
        <v>305</v>
      </c>
      <c r="H953" s="79"/>
      <c r="BA953" s="5" t="str">
        <f t="shared" si="14"/>
        <v>8974</v>
      </c>
      <c r="BB953" s="5">
        <f>IF(OR($E953="",$G953&lt;&gt;"Ativo"),"",IF(COUNTIFS($E$4:$E953,$E953,$A$4:$A953,$A953,$G$4:$G953,"Ativo")=1,1,0))</f>
        <v>0</v>
      </c>
      <c r="BC953">
        <f>IF(OR($A953="",$G953&lt;&gt;"Ativo"),"",IF(COUNTIFS($A$4:$A953,$A953,$G$4:$G953,"Ativo")=1,1,0))</f>
        <v>0</v>
      </c>
    </row>
    <row r="954" spans="1:55" x14ac:dyDescent="0.3">
      <c r="A954" s="74">
        <v>13</v>
      </c>
      <c r="B954" s="39">
        <v>46045</v>
      </c>
      <c r="C954" s="74">
        <v>2</v>
      </c>
      <c r="D954" s="41" t="s">
        <v>422</v>
      </c>
      <c r="E954" s="25" t="s">
        <v>363</v>
      </c>
      <c r="F954" s="42">
        <v>3.56</v>
      </c>
      <c r="G954" s="75" t="s">
        <v>305</v>
      </c>
      <c r="H954" s="79"/>
      <c r="BA954" s="5" t="str">
        <f t="shared" si="14"/>
        <v>8974</v>
      </c>
      <c r="BB954" s="5">
        <f>IF(OR($E954="",$G954&lt;&gt;"Ativo"),"",IF(COUNTIFS($E$4:$E954,$E954,$A$4:$A954,$A954,$G$4:$G954,"Ativo")=1,1,0))</f>
        <v>0</v>
      </c>
      <c r="BC954">
        <f>IF(OR($A954="",$G954&lt;&gt;"Ativo"),"",IF(COUNTIFS($A$4:$A954,$A954,$G$4:$G954,"Ativo")=1,1,0))</f>
        <v>0</v>
      </c>
    </row>
    <row r="955" spans="1:55" x14ac:dyDescent="0.3">
      <c r="A955" s="74">
        <v>13</v>
      </c>
      <c r="B955" s="39">
        <v>46045</v>
      </c>
      <c r="C955" s="74">
        <v>2</v>
      </c>
      <c r="D955" s="41" t="s">
        <v>422</v>
      </c>
      <c r="E955" s="25" t="s">
        <v>365</v>
      </c>
      <c r="F955" s="42">
        <v>7.7</v>
      </c>
      <c r="G955" s="75" t="s">
        <v>305</v>
      </c>
      <c r="H955" s="79"/>
      <c r="BA955" s="5" t="str">
        <f t="shared" si="14"/>
        <v>8974</v>
      </c>
      <c r="BB955" s="5">
        <f>IF(OR($E955="",$G955&lt;&gt;"Ativo"),"",IF(COUNTIFS($E$4:$E955,$E955,$A$4:$A955,$A955,$G$4:$G955,"Ativo")=1,1,0))</f>
        <v>0</v>
      </c>
      <c r="BC955">
        <f>IF(OR($A955="",$G955&lt;&gt;"Ativo"),"",IF(COUNTIFS($A$4:$A955,$A955,$G$4:$G955,"Ativo")=1,1,0))</f>
        <v>0</v>
      </c>
    </row>
    <row r="956" spans="1:55" x14ac:dyDescent="0.3">
      <c r="A956" s="74">
        <v>13</v>
      </c>
      <c r="B956" s="39">
        <v>46045</v>
      </c>
      <c r="C956" s="74">
        <v>2</v>
      </c>
      <c r="D956" s="41" t="s">
        <v>422</v>
      </c>
      <c r="E956" s="25" t="s">
        <v>140</v>
      </c>
      <c r="F956" s="42">
        <v>127</v>
      </c>
      <c r="G956" s="75" t="s">
        <v>305</v>
      </c>
      <c r="H956" s="79"/>
      <c r="BA956" s="5" t="str">
        <f t="shared" si="14"/>
        <v>8974</v>
      </c>
      <c r="BB956" s="5">
        <f>IF(OR($E956="",$G956&lt;&gt;"Ativo"),"",IF(COUNTIFS($E$4:$E956,$E956,$A$4:$A956,$A956,$G$4:$G956,"Ativo")=1,1,0))</f>
        <v>0</v>
      </c>
      <c r="BC956">
        <f>IF(OR($A956="",$G956&lt;&gt;"Ativo"),"",IF(COUNTIFS($A$4:$A956,$A956,$G$4:$G956,"Ativo")=1,1,0))</f>
        <v>0</v>
      </c>
    </row>
    <row r="957" spans="1:55" x14ac:dyDescent="0.3">
      <c r="A957" s="74">
        <v>13</v>
      </c>
      <c r="B957" s="39">
        <v>46045</v>
      </c>
      <c r="C957" s="74">
        <v>2</v>
      </c>
      <c r="D957" s="41" t="s">
        <v>422</v>
      </c>
      <c r="E957" s="25" t="s">
        <v>142</v>
      </c>
      <c r="F957" s="42">
        <v>6.4</v>
      </c>
      <c r="G957" s="75" t="s">
        <v>305</v>
      </c>
      <c r="H957" s="79"/>
      <c r="BA957" s="5" t="str">
        <f t="shared" si="14"/>
        <v>8974</v>
      </c>
      <c r="BB957" s="5">
        <f>IF(OR($E957="",$G957&lt;&gt;"Ativo"),"",IF(COUNTIFS($E$4:$E957,$E957,$A$4:$A957,$A957,$G$4:$G957,"Ativo")=1,1,0))</f>
        <v>0</v>
      </c>
      <c r="BC957">
        <f>IF(OR($A957="",$G957&lt;&gt;"Ativo"),"",IF(COUNTIFS($A$4:$A957,$A957,$G$4:$G957,"Ativo")=1,1,0))</f>
        <v>0</v>
      </c>
    </row>
    <row r="958" spans="1:55" x14ac:dyDescent="0.3">
      <c r="A958" s="74">
        <v>13</v>
      </c>
      <c r="B958" s="39">
        <v>46045</v>
      </c>
      <c r="C958" s="74">
        <v>2</v>
      </c>
      <c r="D958" s="41" t="s">
        <v>422</v>
      </c>
      <c r="E958" s="25" t="s">
        <v>143</v>
      </c>
      <c r="F958" s="42">
        <v>95</v>
      </c>
      <c r="G958" s="75" t="s">
        <v>305</v>
      </c>
      <c r="H958" s="79"/>
      <c r="BA958" s="5" t="str">
        <f t="shared" si="14"/>
        <v>8974</v>
      </c>
      <c r="BB958" s="5">
        <f>IF(OR($E958="",$G958&lt;&gt;"Ativo"),"",IF(COUNTIFS($E$4:$E958,$E958,$A$4:$A958,$A958,$G$4:$G958,"Ativo")=1,1,0))</f>
        <v>0</v>
      </c>
      <c r="BC958">
        <f>IF(OR($A958="",$G958&lt;&gt;"Ativo"),"",IF(COUNTIFS($A$4:$A958,$A958,$G$4:$G958,"Ativo")=1,1,0))</f>
        <v>0</v>
      </c>
    </row>
    <row r="959" spans="1:55" x14ac:dyDescent="0.3">
      <c r="A959" s="74">
        <v>14</v>
      </c>
      <c r="B959" s="39">
        <v>46048</v>
      </c>
      <c r="C959" s="74">
        <v>2</v>
      </c>
      <c r="D959" s="41" t="s">
        <v>422</v>
      </c>
      <c r="E959" s="25" t="s">
        <v>351</v>
      </c>
      <c r="F959" s="42">
        <v>1.1499999999999999</v>
      </c>
      <c r="G959" s="75" t="s">
        <v>305</v>
      </c>
      <c r="H959" s="79"/>
      <c r="BA959" s="5" t="str">
        <f t="shared" si="14"/>
        <v>8974</v>
      </c>
      <c r="BB959" s="5">
        <f>IF(OR($E959="",$G959&lt;&gt;"Ativo"),"",IF(COUNTIFS($E$4:$E959,$E959,$A$4:$A959,$A959,$G$4:$G959,"Ativo")=1,1,0))</f>
        <v>0</v>
      </c>
      <c r="BC959">
        <f>IF(OR($A959="",$G959&lt;&gt;"Ativo"),"",IF(COUNTIFS($A$4:$A959,$A959,$G$4:$G959,"Ativo")=1,1,0))</f>
        <v>0</v>
      </c>
    </row>
    <row r="960" spans="1:55" x14ac:dyDescent="0.3">
      <c r="A960" s="74">
        <v>14</v>
      </c>
      <c r="B960" s="39">
        <v>46048</v>
      </c>
      <c r="C960" s="74">
        <v>2</v>
      </c>
      <c r="D960" s="41" t="s">
        <v>422</v>
      </c>
      <c r="E960" s="25" t="s">
        <v>125</v>
      </c>
      <c r="F960" s="42">
        <v>9.6</v>
      </c>
      <c r="G960" s="75" t="s">
        <v>305</v>
      </c>
      <c r="H960" s="79"/>
      <c r="BA960" s="5" t="str">
        <f t="shared" si="14"/>
        <v>8974</v>
      </c>
      <c r="BB960" s="5">
        <f>IF(OR($E960="",$G960&lt;&gt;"Ativo"),"",IF(COUNTIFS($E$4:$E960,$E960,$A$4:$A960,$A960,$G$4:$G960,"Ativo")=1,1,0))</f>
        <v>0</v>
      </c>
      <c r="BC960">
        <f>IF(OR($A960="",$G960&lt;&gt;"Ativo"),"",IF(COUNTIFS($A$4:$A960,$A960,$G$4:$G960,"Ativo")=1,1,0))</f>
        <v>0</v>
      </c>
    </row>
    <row r="961" spans="1:55" x14ac:dyDescent="0.3">
      <c r="A961" s="74">
        <v>14</v>
      </c>
      <c r="B961" s="39">
        <v>46048</v>
      </c>
      <c r="C961" s="74">
        <v>2</v>
      </c>
      <c r="D961" s="41" t="s">
        <v>422</v>
      </c>
      <c r="E961" s="25" t="s">
        <v>137</v>
      </c>
      <c r="F961" s="42">
        <v>2.6080000000000001</v>
      </c>
      <c r="G961" s="75" t="s">
        <v>305</v>
      </c>
      <c r="H961" s="79"/>
      <c r="BA961" s="5" t="str">
        <f t="shared" si="14"/>
        <v>8974</v>
      </c>
      <c r="BB961" s="5">
        <f>IF(OR($E961="",$G961&lt;&gt;"Ativo"),"",IF(COUNTIFS($E$4:$E961,$E961,$A$4:$A961,$A961,$G$4:$G961,"Ativo")=1,1,0))</f>
        <v>0</v>
      </c>
      <c r="BC961">
        <f>IF(OR($A961="",$G961&lt;&gt;"Ativo"),"",IF(COUNTIFS($A$4:$A961,$A961,$G$4:$G961,"Ativo")=1,1,0))</f>
        <v>0</v>
      </c>
    </row>
    <row r="962" spans="1:55" x14ac:dyDescent="0.3">
      <c r="A962" s="74">
        <v>14</v>
      </c>
      <c r="B962" s="39">
        <v>46048</v>
      </c>
      <c r="C962" s="74">
        <v>2</v>
      </c>
      <c r="D962" s="41" t="s">
        <v>422</v>
      </c>
      <c r="E962" s="25" t="s">
        <v>353</v>
      </c>
      <c r="F962" s="42">
        <v>1.0529999999999999</v>
      </c>
      <c r="G962" s="75" t="s">
        <v>305</v>
      </c>
      <c r="H962" s="79"/>
      <c r="BA962" s="5" t="str">
        <f t="shared" si="14"/>
        <v>8974</v>
      </c>
      <c r="BB962" s="5">
        <f>IF(OR($E962="",$G962&lt;&gt;"Ativo"),"",IF(COUNTIFS($E$4:$E962,$E962,$A$4:$A962,$A962,$G$4:$G962,"Ativo")=1,1,0))</f>
        <v>0</v>
      </c>
      <c r="BC962">
        <f>IF(OR($A962="",$G962&lt;&gt;"Ativo"),"",IF(COUNTIFS($A$4:$A962,$A962,$G$4:$G962,"Ativo")=1,1,0))</f>
        <v>0</v>
      </c>
    </row>
    <row r="963" spans="1:55" x14ac:dyDescent="0.3">
      <c r="A963" s="74">
        <v>14</v>
      </c>
      <c r="B963" s="39">
        <v>46048</v>
      </c>
      <c r="C963" s="74">
        <v>2</v>
      </c>
      <c r="D963" s="41" t="s">
        <v>422</v>
      </c>
      <c r="E963" s="25" t="s">
        <v>134</v>
      </c>
      <c r="F963" s="42">
        <v>4.4109999999999996</v>
      </c>
      <c r="G963" s="75" t="s">
        <v>305</v>
      </c>
      <c r="H963" s="79"/>
      <c r="BA963" s="5" t="str">
        <f t="shared" si="14"/>
        <v>8974</v>
      </c>
      <c r="BB963" s="5">
        <f>IF(OR($E963="",$G963&lt;&gt;"Ativo"),"",IF(COUNTIFS($E$4:$E963,$E963,$A$4:$A963,$A963,$G$4:$G963,"Ativo")=1,1,0))</f>
        <v>0</v>
      </c>
      <c r="BC963">
        <f>IF(OR($A963="",$G963&lt;&gt;"Ativo"),"",IF(COUNTIFS($A$4:$A963,$A963,$G$4:$G963,"Ativo")=1,1,0))</f>
        <v>0</v>
      </c>
    </row>
    <row r="964" spans="1:55" x14ac:dyDescent="0.3">
      <c r="A964" s="74">
        <v>14</v>
      </c>
      <c r="B964" s="39">
        <v>46048</v>
      </c>
      <c r="C964" s="74">
        <v>2</v>
      </c>
      <c r="D964" s="41" t="s">
        <v>422</v>
      </c>
      <c r="E964" s="25" t="s">
        <v>138</v>
      </c>
      <c r="F964" s="42">
        <v>12.2</v>
      </c>
      <c r="G964" s="75" t="s">
        <v>305</v>
      </c>
      <c r="H964" s="79"/>
      <c r="BA964" s="5" t="str">
        <f t="shared" ref="BA964:BA1027" si="15">IF($D964="","",MID($D964,4,LEN($D964)-5))</f>
        <v>8974</v>
      </c>
      <c r="BB964" s="5">
        <f>IF(OR($E964="",$G964&lt;&gt;"Ativo"),"",IF(COUNTIFS($E$4:$E964,$E964,$A$4:$A964,$A964,$G$4:$G964,"Ativo")=1,1,0))</f>
        <v>0</v>
      </c>
      <c r="BC964">
        <f>IF(OR($A964="",$G964&lt;&gt;"Ativo"),"",IF(COUNTIFS($A$4:$A964,$A964,$G$4:$G964,"Ativo")=1,1,0))</f>
        <v>0</v>
      </c>
    </row>
    <row r="965" spans="1:55" x14ac:dyDescent="0.3">
      <c r="A965" s="74">
        <v>14</v>
      </c>
      <c r="B965" s="39">
        <v>46048</v>
      </c>
      <c r="C965" s="74">
        <v>2</v>
      </c>
      <c r="D965" s="41" t="s">
        <v>422</v>
      </c>
      <c r="E965" s="25" t="s">
        <v>354</v>
      </c>
      <c r="F965" s="42">
        <v>198</v>
      </c>
      <c r="G965" s="75" t="s">
        <v>305</v>
      </c>
      <c r="H965" s="79"/>
      <c r="BA965" s="5" t="str">
        <f t="shared" si="15"/>
        <v>8974</v>
      </c>
      <c r="BB965" s="5">
        <f>IF(OR($E965="",$G965&lt;&gt;"Ativo"),"",IF(COUNTIFS($E$4:$E965,$E965,$A$4:$A965,$A965,$G$4:$G965,"Ativo")=1,1,0))</f>
        <v>0</v>
      </c>
      <c r="BC965">
        <f>IF(OR($A965="",$G965&lt;&gt;"Ativo"),"",IF(COUNTIFS($A$4:$A965,$A965,$G$4:$G965,"Ativo")=1,1,0))</f>
        <v>0</v>
      </c>
    </row>
    <row r="966" spans="1:55" x14ac:dyDescent="0.3">
      <c r="A966" s="74">
        <v>14</v>
      </c>
      <c r="B966" s="39">
        <v>46048</v>
      </c>
      <c r="C966" s="74">
        <v>2</v>
      </c>
      <c r="D966" s="41" t="s">
        <v>422</v>
      </c>
      <c r="E966" s="25" t="s">
        <v>126</v>
      </c>
      <c r="F966" s="42">
        <v>84</v>
      </c>
      <c r="G966" s="75" t="s">
        <v>305</v>
      </c>
      <c r="H966" s="79"/>
      <c r="BA966" s="5" t="str">
        <f t="shared" si="15"/>
        <v>8974</v>
      </c>
      <c r="BB966" s="5">
        <f>IF(OR($E966="",$G966&lt;&gt;"Ativo"),"",IF(COUNTIFS($E$4:$E966,$E966,$A$4:$A966,$A966,$G$4:$G966,"Ativo")=1,1,0))</f>
        <v>0</v>
      </c>
      <c r="BC966">
        <f>IF(OR($A966="",$G966&lt;&gt;"Ativo"),"",IF(COUNTIFS($A$4:$A966,$A966,$G$4:$G966,"Ativo")=1,1,0))</f>
        <v>0</v>
      </c>
    </row>
    <row r="967" spans="1:55" x14ac:dyDescent="0.3">
      <c r="A967" s="74">
        <v>14</v>
      </c>
      <c r="B967" s="39">
        <v>46048</v>
      </c>
      <c r="C967" s="74">
        <v>2</v>
      </c>
      <c r="D967" s="41" t="s">
        <v>422</v>
      </c>
      <c r="E967" s="25" t="s">
        <v>127</v>
      </c>
      <c r="F967" s="42">
        <v>27</v>
      </c>
      <c r="G967" s="75" t="s">
        <v>305</v>
      </c>
      <c r="H967" s="79"/>
      <c r="BA967" s="5" t="str">
        <f t="shared" si="15"/>
        <v>8974</v>
      </c>
      <c r="BB967" s="5">
        <f>IF(OR($E967="",$G967&lt;&gt;"Ativo"),"",IF(COUNTIFS($E$4:$E967,$E967,$A$4:$A967,$A967,$G$4:$G967,"Ativo")=1,1,0))</f>
        <v>0</v>
      </c>
      <c r="BC967">
        <f>IF(OR($A967="",$G967&lt;&gt;"Ativo"),"",IF(COUNTIFS($A$4:$A967,$A967,$G$4:$G967,"Ativo")=1,1,0))</f>
        <v>0</v>
      </c>
    </row>
    <row r="968" spans="1:55" x14ac:dyDescent="0.3">
      <c r="A968" s="74">
        <v>14</v>
      </c>
      <c r="B968" s="39">
        <v>46048</v>
      </c>
      <c r="C968" s="74">
        <v>2</v>
      </c>
      <c r="D968" s="41" t="s">
        <v>422</v>
      </c>
      <c r="E968" s="25" t="s">
        <v>124</v>
      </c>
      <c r="F968" s="42">
        <v>6.21</v>
      </c>
      <c r="G968" s="75" t="s">
        <v>305</v>
      </c>
      <c r="H968" s="79"/>
      <c r="BA968" s="5" t="str">
        <f t="shared" si="15"/>
        <v>8974</v>
      </c>
      <c r="BB968" s="5">
        <f>IF(OR($E968="",$G968&lt;&gt;"Ativo"),"",IF(COUNTIFS($E$4:$E968,$E968,$A$4:$A968,$A968,$G$4:$G968,"Ativo")=1,1,0))</f>
        <v>0</v>
      </c>
      <c r="BC968">
        <f>IF(OR($A968="",$G968&lt;&gt;"Ativo"),"",IF(COUNTIFS($A$4:$A968,$A968,$G$4:$G968,"Ativo")=1,1,0))</f>
        <v>0</v>
      </c>
    </row>
    <row r="969" spans="1:55" x14ac:dyDescent="0.3">
      <c r="A969" s="74">
        <v>14</v>
      </c>
      <c r="B969" s="39">
        <v>46048</v>
      </c>
      <c r="C969" s="74">
        <v>2</v>
      </c>
      <c r="D969" s="41" t="s">
        <v>422</v>
      </c>
      <c r="E969" s="25" t="s">
        <v>356</v>
      </c>
      <c r="F969" s="42">
        <v>68</v>
      </c>
      <c r="G969" s="75" t="s">
        <v>305</v>
      </c>
      <c r="H969" s="79"/>
      <c r="BA969" s="5" t="str">
        <f t="shared" si="15"/>
        <v>8974</v>
      </c>
      <c r="BB969" s="5">
        <f>IF(OR($E969="",$G969&lt;&gt;"Ativo"),"",IF(COUNTIFS($E$4:$E969,$E969,$A$4:$A969,$A969,$G$4:$G969,"Ativo")=1,1,0))</f>
        <v>0</v>
      </c>
      <c r="BC969">
        <f>IF(OR($A969="",$G969&lt;&gt;"Ativo"),"",IF(COUNTIFS($A$4:$A969,$A969,$G$4:$G969,"Ativo")=1,1,0))</f>
        <v>0</v>
      </c>
    </row>
    <row r="970" spans="1:55" x14ac:dyDescent="0.3">
      <c r="A970" s="74">
        <v>14</v>
      </c>
      <c r="B970" s="39">
        <v>46048</v>
      </c>
      <c r="C970" s="74">
        <v>2</v>
      </c>
      <c r="D970" s="41" t="s">
        <v>422</v>
      </c>
      <c r="E970" s="25" t="s">
        <v>139</v>
      </c>
      <c r="F970" s="42">
        <v>7.28</v>
      </c>
      <c r="G970" s="75" t="s">
        <v>305</v>
      </c>
      <c r="H970" s="79"/>
      <c r="BA970" s="5" t="str">
        <f t="shared" si="15"/>
        <v>8974</v>
      </c>
      <c r="BB970" s="5">
        <f>IF(OR($E970="",$G970&lt;&gt;"Ativo"),"",IF(COUNTIFS($E$4:$E970,$E970,$A$4:$A970,$A970,$G$4:$G970,"Ativo")=1,1,0))</f>
        <v>0</v>
      </c>
      <c r="BC970">
        <f>IF(OR($A970="",$G970&lt;&gt;"Ativo"),"",IF(COUNTIFS($A$4:$A970,$A970,$G$4:$G970,"Ativo")=1,1,0))</f>
        <v>0</v>
      </c>
    </row>
    <row r="971" spans="1:55" x14ac:dyDescent="0.3">
      <c r="A971" s="74">
        <v>14</v>
      </c>
      <c r="B971" s="39">
        <v>46048</v>
      </c>
      <c r="C971" s="74">
        <v>2</v>
      </c>
      <c r="D971" s="41" t="s">
        <v>422</v>
      </c>
      <c r="E971" s="25" t="s">
        <v>118</v>
      </c>
      <c r="F971" s="42">
        <v>285</v>
      </c>
      <c r="G971" s="75" t="s">
        <v>305</v>
      </c>
      <c r="H971" s="79"/>
      <c r="BA971" s="5" t="str">
        <f t="shared" si="15"/>
        <v>8974</v>
      </c>
      <c r="BB971" s="5">
        <f>IF(OR($E971="",$G971&lt;&gt;"Ativo"),"",IF(COUNTIFS($E$4:$E971,$E971,$A$4:$A971,$A971,$G$4:$G971,"Ativo")=1,1,0))</f>
        <v>0</v>
      </c>
      <c r="BC971">
        <f>IF(OR($A971="",$G971&lt;&gt;"Ativo"),"",IF(COUNTIFS($A$4:$A971,$A971,$G$4:$G971,"Ativo")=1,1,0))</f>
        <v>0</v>
      </c>
    </row>
    <row r="972" spans="1:55" x14ac:dyDescent="0.3">
      <c r="A972" s="74">
        <v>14</v>
      </c>
      <c r="B972" s="39">
        <v>46048</v>
      </c>
      <c r="C972" s="74">
        <v>2</v>
      </c>
      <c r="D972" s="41" t="s">
        <v>422</v>
      </c>
      <c r="E972" s="25" t="s">
        <v>357</v>
      </c>
      <c r="F972" s="42">
        <v>10.1</v>
      </c>
      <c r="G972" s="75" t="s">
        <v>305</v>
      </c>
      <c r="H972" s="79"/>
      <c r="BA972" s="5" t="str">
        <f t="shared" si="15"/>
        <v>8974</v>
      </c>
      <c r="BB972" s="5">
        <f>IF(OR($E972="",$G972&lt;&gt;"Ativo"),"",IF(COUNTIFS($E$4:$E972,$E972,$A$4:$A972,$A972,$G$4:$G972,"Ativo")=1,1,0))</f>
        <v>0</v>
      </c>
      <c r="BC972">
        <f>IF(OR($A972="",$G972&lt;&gt;"Ativo"),"",IF(COUNTIFS($A$4:$A972,$A972,$G$4:$G972,"Ativo")=1,1,0))</f>
        <v>0</v>
      </c>
    </row>
    <row r="973" spans="1:55" x14ac:dyDescent="0.3">
      <c r="A973" s="74">
        <v>14</v>
      </c>
      <c r="B973" s="39">
        <v>46048</v>
      </c>
      <c r="C973" s="74">
        <v>2</v>
      </c>
      <c r="D973" s="41" t="s">
        <v>422</v>
      </c>
      <c r="E973" s="25" t="s">
        <v>359</v>
      </c>
      <c r="F973" s="42">
        <v>4.72</v>
      </c>
      <c r="G973" s="75" t="s">
        <v>305</v>
      </c>
      <c r="H973" s="79"/>
      <c r="BA973" s="5" t="str">
        <f t="shared" si="15"/>
        <v>8974</v>
      </c>
      <c r="BB973" s="5">
        <f>IF(OR($E973="",$G973&lt;&gt;"Ativo"),"",IF(COUNTIFS($E$4:$E973,$E973,$A$4:$A973,$A973,$G$4:$G973,"Ativo")=1,1,0))</f>
        <v>0</v>
      </c>
      <c r="BC973">
        <f>IF(OR($A973="",$G973&lt;&gt;"Ativo"),"",IF(COUNTIFS($A$4:$A973,$A973,$G$4:$G973,"Ativo")=1,1,0))</f>
        <v>0</v>
      </c>
    </row>
    <row r="974" spans="1:55" x14ac:dyDescent="0.3">
      <c r="A974" s="74">
        <v>14</v>
      </c>
      <c r="B974" s="39">
        <v>46048</v>
      </c>
      <c r="C974" s="74">
        <v>2</v>
      </c>
      <c r="D974" s="41" t="s">
        <v>422</v>
      </c>
      <c r="E974" s="25" t="s">
        <v>135</v>
      </c>
      <c r="F974" s="42">
        <v>4.4000000000000004</v>
      </c>
      <c r="G974" s="75" t="s">
        <v>305</v>
      </c>
      <c r="H974" s="79"/>
      <c r="BA974" s="5" t="str">
        <f t="shared" si="15"/>
        <v>8974</v>
      </c>
      <c r="BB974" s="5">
        <f>IF(OR($E974="",$G974&lt;&gt;"Ativo"),"",IF(COUNTIFS($E$4:$E974,$E974,$A$4:$A974,$A974,$G$4:$G974,"Ativo")=1,1,0))</f>
        <v>0</v>
      </c>
      <c r="BC974">
        <f>IF(OR($A974="",$G974&lt;&gt;"Ativo"),"",IF(COUNTIFS($A$4:$A974,$A974,$G$4:$G974,"Ativo")=1,1,0))</f>
        <v>0</v>
      </c>
    </row>
    <row r="975" spans="1:55" x14ac:dyDescent="0.3">
      <c r="A975" s="74">
        <v>14</v>
      </c>
      <c r="B975" s="39">
        <v>46048</v>
      </c>
      <c r="C975" s="74">
        <v>2</v>
      </c>
      <c r="D975" s="41" t="s">
        <v>422</v>
      </c>
      <c r="E975" s="25" t="s">
        <v>128</v>
      </c>
      <c r="F975" s="42">
        <v>78</v>
      </c>
      <c r="G975" s="75" t="s">
        <v>305</v>
      </c>
      <c r="H975" s="79"/>
      <c r="BA975" s="5" t="str">
        <f t="shared" si="15"/>
        <v>8974</v>
      </c>
      <c r="BB975" s="5">
        <f>IF(OR($E975="",$G975&lt;&gt;"Ativo"),"",IF(COUNTIFS($E$4:$E975,$E975,$A$4:$A975,$A975,$G$4:$G975,"Ativo")=1,1,0))</f>
        <v>0</v>
      </c>
      <c r="BC975">
        <f>IF(OR($A975="",$G975&lt;&gt;"Ativo"),"",IF(COUNTIFS($A$4:$A975,$A975,$G$4:$G975,"Ativo")=1,1,0))</f>
        <v>0</v>
      </c>
    </row>
    <row r="976" spans="1:55" x14ac:dyDescent="0.3">
      <c r="A976" s="74">
        <v>14</v>
      </c>
      <c r="B976" s="39">
        <v>46048</v>
      </c>
      <c r="C976" s="74">
        <v>2</v>
      </c>
      <c r="D976" s="41" t="s">
        <v>422</v>
      </c>
      <c r="E976" s="25" t="s">
        <v>122</v>
      </c>
      <c r="F976" s="42">
        <v>93</v>
      </c>
      <c r="G976" s="75" t="s">
        <v>305</v>
      </c>
      <c r="H976" s="79"/>
      <c r="BA976" s="5" t="str">
        <f t="shared" si="15"/>
        <v>8974</v>
      </c>
      <c r="BB976" s="5">
        <f>IF(OR($E976="",$G976&lt;&gt;"Ativo"),"",IF(COUNTIFS($E$4:$E976,$E976,$A$4:$A976,$A976,$G$4:$G976,"Ativo")=1,1,0))</f>
        <v>0</v>
      </c>
      <c r="BC976">
        <f>IF(OR($A976="",$G976&lt;&gt;"Ativo"),"",IF(COUNTIFS($A$4:$A976,$A976,$G$4:$G976,"Ativo")=1,1,0))</f>
        <v>0</v>
      </c>
    </row>
    <row r="977" spans="1:55" x14ac:dyDescent="0.3">
      <c r="A977" s="74">
        <v>14</v>
      </c>
      <c r="B977" s="39">
        <v>46048</v>
      </c>
      <c r="C977" s="74">
        <v>2</v>
      </c>
      <c r="D977" s="41" t="s">
        <v>422</v>
      </c>
      <c r="E977" s="25" t="s">
        <v>144</v>
      </c>
      <c r="F977" s="42">
        <v>483</v>
      </c>
      <c r="G977" s="75" t="s">
        <v>305</v>
      </c>
      <c r="H977" s="79"/>
      <c r="BA977" s="5" t="str">
        <f t="shared" si="15"/>
        <v>8974</v>
      </c>
      <c r="BB977" s="5">
        <f>IF(OR($E977="",$G977&lt;&gt;"Ativo"),"",IF(COUNTIFS($E$4:$E977,$E977,$A$4:$A977,$A977,$G$4:$G977,"Ativo")=1,1,0))</f>
        <v>0</v>
      </c>
      <c r="BC977">
        <f>IF(OR($A977="",$G977&lt;&gt;"Ativo"),"",IF(COUNTIFS($A$4:$A977,$A977,$G$4:$G977,"Ativo")=1,1,0))</f>
        <v>0</v>
      </c>
    </row>
    <row r="978" spans="1:55" x14ac:dyDescent="0.3">
      <c r="A978" s="74">
        <v>14</v>
      </c>
      <c r="B978" s="39">
        <v>46048</v>
      </c>
      <c r="C978" s="74">
        <v>2</v>
      </c>
      <c r="D978" s="41" t="s">
        <v>422</v>
      </c>
      <c r="E978" s="25" t="s">
        <v>360</v>
      </c>
      <c r="F978" s="42">
        <v>429</v>
      </c>
      <c r="G978" s="75" t="s">
        <v>305</v>
      </c>
      <c r="H978" s="79"/>
      <c r="BA978" s="5" t="str">
        <f t="shared" si="15"/>
        <v>8974</v>
      </c>
      <c r="BB978" s="5">
        <f>IF(OR($E978="",$G978&lt;&gt;"Ativo"),"",IF(COUNTIFS($E$4:$E978,$E978,$A$4:$A978,$A978,$G$4:$G978,"Ativo")=1,1,0))</f>
        <v>0</v>
      </c>
      <c r="BC978">
        <f>IF(OR($A978="",$G978&lt;&gt;"Ativo"),"",IF(COUNTIFS($A$4:$A978,$A978,$G$4:$G978,"Ativo")=1,1,0))</f>
        <v>0</v>
      </c>
    </row>
    <row r="979" spans="1:55" x14ac:dyDescent="0.3">
      <c r="A979" s="74">
        <v>14</v>
      </c>
      <c r="B979" s="39">
        <v>46048</v>
      </c>
      <c r="C979" s="74">
        <v>2</v>
      </c>
      <c r="D979" s="41" t="s">
        <v>422</v>
      </c>
      <c r="E979" s="25" t="s">
        <v>132</v>
      </c>
      <c r="F979" s="42">
        <v>432</v>
      </c>
      <c r="G979" s="75" t="s">
        <v>305</v>
      </c>
      <c r="H979" s="79"/>
      <c r="BA979" s="5" t="str">
        <f t="shared" si="15"/>
        <v>8974</v>
      </c>
      <c r="BB979" s="5">
        <f>IF(OR($E979="",$G979&lt;&gt;"Ativo"),"",IF(COUNTIFS($E$4:$E979,$E979,$A$4:$A979,$A979,$G$4:$G979,"Ativo")=1,1,0))</f>
        <v>0</v>
      </c>
      <c r="BC979">
        <f>IF(OR($A979="",$G979&lt;&gt;"Ativo"),"",IF(COUNTIFS($A$4:$A979,$A979,$G$4:$G979,"Ativo")=1,1,0))</f>
        <v>0</v>
      </c>
    </row>
    <row r="980" spans="1:55" x14ac:dyDescent="0.3">
      <c r="A980" s="74">
        <v>14</v>
      </c>
      <c r="B980" s="39">
        <v>46048</v>
      </c>
      <c r="C980" s="74">
        <v>2</v>
      </c>
      <c r="D980" s="41" t="s">
        <v>422</v>
      </c>
      <c r="E980" s="25" t="s">
        <v>133</v>
      </c>
      <c r="F980" s="42">
        <v>152</v>
      </c>
      <c r="G980" s="75" t="s">
        <v>305</v>
      </c>
      <c r="H980" s="79"/>
      <c r="BA980" s="5" t="str">
        <f t="shared" si="15"/>
        <v>8974</v>
      </c>
      <c r="BB980" s="5">
        <f>IF(OR($E980="",$G980&lt;&gt;"Ativo"),"",IF(COUNTIFS($E$4:$E980,$E980,$A$4:$A980,$A980,$G$4:$G980,"Ativo")=1,1,0))</f>
        <v>0</v>
      </c>
      <c r="BC980">
        <f>IF(OR($A980="",$G980&lt;&gt;"Ativo"),"",IF(COUNTIFS($A$4:$A980,$A980,$G$4:$G980,"Ativo")=1,1,0))</f>
        <v>0</v>
      </c>
    </row>
    <row r="981" spans="1:55" x14ac:dyDescent="0.3">
      <c r="A981" s="74">
        <v>14</v>
      </c>
      <c r="B981" s="39">
        <v>46048</v>
      </c>
      <c r="C981" s="74">
        <v>2</v>
      </c>
      <c r="D981" s="41" t="s">
        <v>422</v>
      </c>
      <c r="E981" s="25" t="s">
        <v>361</v>
      </c>
      <c r="F981" s="42">
        <v>389</v>
      </c>
      <c r="G981" s="75" t="s">
        <v>305</v>
      </c>
      <c r="H981" s="79"/>
      <c r="BA981" s="5" t="str">
        <f t="shared" si="15"/>
        <v>8974</v>
      </c>
      <c r="BB981" s="5">
        <f>IF(OR($E981="",$G981&lt;&gt;"Ativo"),"",IF(COUNTIFS($E$4:$E981,$E981,$A$4:$A981,$A981,$G$4:$G981,"Ativo")=1,1,0))</f>
        <v>0</v>
      </c>
      <c r="BC981">
        <f>IF(OR($A981="",$G981&lt;&gt;"Ativo"),"",IF(COUNTIFS($A$4:$A981,$A981,$G$4:$G981,"Ativo")=1,1,0))</f>
        <v>0</v>
      </c>
    </row>
    <row r="982" spans="1:55" x14ac:dyDescent="0.3">
      <c r="A982" s="74">
        <v>14</v>
      </c>
      <c r="B982" s="39">
        <v>46048</v>
      </c>
      <c r="C982" s="74">
        <v>2</v>
      </c>
      <c r="D982" s="41" t="s">
        <v>422</v>
      </c>
      <c r="E982" s="25" t="s">
        <v>362</v>
      </c>
      <c r="F982" s="42">
        <v>83</v>
      </c>
      <c r="G982" s="75" t="s">
        <v>305</v>
      </c>
      <c r="H982" s="79"/>
      <c r="BA982" s="5" t="str">
        <f t="shared" si="15"/>
        <v>8974</v>
      </c>
      <c r="BB982" s="5">
        <f>IF(OR($E982="",$G982&lt;&gt;"Ativo"),"",IF(COUNTIFS($E$4:$E982,$E982,$A$4:$A982,$A982,$G$4:$G982,"Ativo")=1,1,0))</f>
        <v>0</v>
      </c>
      <c r="BC982">
        <f>IF(OR($A982="",$G982&lt;&gt;"Ativo"),"",IF(COUNTIFS($A$4:$A982,$A982,$G$4:$G982,"Ativo")=1,1,0))</f>
        <v>0</v>
      </c>
    </row>
    <row r="983" spans="1:55" x14ac:dyDescent="0.3">
      <c r="A983" s="74">
        <v>14</v>
      </c>
      <c r="B983" s="39">
        <v>46048</v>
      </c>
      <c r="C983" s="74">
        <v>2</v>
      </c>
      <c r="D983" s="41" t="s">
        <v>422</v>
      </c>
      <c r="E983" s="25" t="s">
        <v>129</v>
      </c>
      <c r="F983" s="42">
        <v>217</v>
      </c>
      <c r="G983" s="75" t="s">
        <v>305</v>
      </c>
      <c r="H983" s="79"/>
      <c r="BA983" s="5" t="str">
        <f t="shared" si="15"/>
        <v>8974</v>
      </c>
      <c r="BB983" s="5">
        <f>IF(OR($E983="",$G983&lt;&gt;"Ativo"),"",IF(COUNTIFS($E$4:$E983,$E983,$A$4:$A983,$A983,$G$4:$G983,"Ativo")=1,1,0))</f>
        <v>0</v>
      </c>
      <c r="BC983">
        <f>IF(OR($A983="",$G983&lt;&gt;"Ativo"),"",IF(COUNTIFS($A$4:$A983,$A983,$G$4:$G983,"Ativo")=1,1,0))</f>
        <v>0</v>
      </c>
    </row>
    <row r="984" spans="1:55" x14ac:dyDescent="0.3">
      <c r="A984" s="74">
        <v>14</v>
      </c>
      <c r="B984" s="39">
        <v>46048</v>
      </c>
      <c r="C984" s="74">
        <v>2</v>
      </c>
      <c r="D984" s="41" t="s">
        <v>422</v>
      </c>
      <c r="E984" s="25" t="s">
        <v>131</v>
      </c>
      <c r="F984" s="42">
        <v>102</v>
      </c>
      <c r="G984" s="75" t="s">
        <v>305</v>
      </c>
      <c r="H984" s="79"/>
      <c r="BA984" s="5" t="str">
        <f t="shared" si="15"/>
        <v>8974</v>
      </c>
      <c r="BB984" s="5">
        <f>IF(OR($E984="",$G984&lt;&gt;"Ativo"),"",IF(COUNTIFS($E$4:$E984,$E984,$A$4:$A984,$A984,$G$4:$G984,"Ativo")=1,1,0))</f>
        <v>0</v>
      </c>
      <c r="BC984">
        <f>IF(OR($A984="",$G984&lt;&gt;"Ativo"),"",IF(COUNTIFS($A$4:$A984,$A984,$G$4:$G984,"Ativo")=1,1,0))</f>
        <v>0</v>
      </c>
    </row>
    <row r="985" spans="1:55" x14ac:dyDescent="0.3">
      <c r="A985" s="74">
        <v>14</v>
      </c>
      <c r="B985" s="39">
        <v>46048</v>
      </c>
      <c r="C985" s="74">
        <v>2</v>
      </c>
      <c r="D985" s="41" t="s">
        <v>422</v>
      </c>
      <c r="E985" s="25" t="s">
        <v>363</v>
      </c>
      <c r="F985" s="42">
        <v>3.62</v>
      </c>
      <c r="G985" s="75" t="s">
        <v>305</v>
      </c>
      <c r="H985" s="79"/>
      <c r="BA985" s="5" t="str">
        <f t="shared" si="15"/>
        <v>8974</v>
      </c>
      <c r="BB985" s="5">
        <f>IF(OR($E985="",$G985&lt;&gt;"Ativo"),"",IF(COUNTIFS($E$4:$E985,$E985,$A$4:$A985,$A985,$G$4:$G985,"Ativo")=1,1,0))</f>
        <v>0</v>
      </c>
      <c r="BC985">
        <f>IF(OR($A985="",$G985&lt;&gt;"Ativo"),"",IF(COUNTIFS($A$4:$A985,$A985,$G$4:$G985,"Ativo")=1,1,0))</f>
        <v>0</v>
      </c>
    </row>
    <row r="986" spans="1:55" x14ac:dyDescent="0.3">
      <c r="A986" s="74">
        <v>14</v>
      </c>
      <c r="B986" s="39">
        <v>46048</v>
      </c>
      <c r="C986" s="74">
        <v>2</v>
      </c>
      <c r="D986" s="41" t="s">
        <v>422</v>
      </c>
      <c r="E986" s="25" t="s">
        <v>365</v>
      </c>
      <c r="F986" s="42">
        <v>16.600000000000001</v>
      </c>
      <c r="G986" s="75" t="s">
        <v>305</v>
      </c>
      <c r="H986" s="79"/>
      <c r="BA986" s="5" t="str">
        <f t="shared" si="15"/>
        <v>8974</v>
      </c>
      <c r="BB986" s="5">
        <f>IF(OR($E986="",$G986&lt;&gt;"Ativo"),"",IF(COUNTIFS($E$4:$E986,$E986,$A$4:$A986,$A986,$G$4:$G986,"Ativo")=1,1,0))</f>
        <v>0</v>
      </c>
      <c r="BC986">
        <f>IF(OR($A986="",$G986&lt;&gt;"Ativo"),"",IF(COUNTIFS($A$4:$A986,$A986,$G$4:$G986,"Ativo")=1,1,0))</f>
        <v>0</v>
      </c>
    </row>
    <row r="987" spans="1:55" x14ac:dyDescent="0.3">
      <c r="A987" s="74">
        <v>14</v>
      </c>
      <c r="B987" s="39">
        <v>46048</v>
      </c>
      <c r="C987" s="74">
        <v>2</v>
      </c>
      <c r="D987" s="41" t="s">
        <v>422</v>
      </c>
      <c r="E987" s="25" t="s">
        <v>140</v>
      </c>
      <c r="F987" s="42">
        <v>127</v>
      </c>
      <c r="G987" s="75" t="s">
        <v>305</v>
      </c>
      <c r="H987" s="79"/>
      <c r="BA987" s="5" t="str">
        <f t="shared" si="15"/>
        <v>8974</v>
      </c>
      <c r="BB987" s="5">
        <f>IF(OR($E987="",$G987&lt;&gt;"Ativo"),"",IF(COUNTIFS($E$4:$E987,$E987,$A$4:$A987,$A987,$G$4:$G987,"Ativo")=1,1,0))</f>
        <v>0</v>
      </c>
      <c r="BC987">
        <f>IF(OR($A987="",$G987&lt;&gt;"Ativo"),"",IF(COUNTIFS($A$4:$A987,$A987,$G$4:$G987,"Ativo")=1,1,0))</f>
        <v>0</v>
      </c>
    </row>
    <row r="988" spans="1:55" x14ac:dyDescent="0.3">
      <c r="A988" s="74">
        <v>14</v>
      </c>
      <c r="B988" s="39">
        <v>46048</v>
      </c>
      <c r="C988" s="74">
        <v>2</v>
      </c>
      <c r="D988" s="41" t="s">
        <v>422</v>
      </c>
      <c r="E988" s="25" t="s">
        <v>142</v>
      </c>
      <c r="F988" s="42">
        <v>6.4</v>
      </c>
      <c r="G988" s="75" t="s">
        <v>305</v>
      </c>
      <c r="H988" s="79"/>
      <c r="BA988" s="5" t="str">
        <f t="shared" si="15"/>
        <v>8974</v>
      </c>
      <c r="BB988" s="5">
        <f>IF(OR($E988="",$G988&lt;&gt;"Ativo"),"",IF(COUNTIFS($E$4:$E988,$E988,$A$4:$A988,$A988,$G$4:$G988,"Ativo")=1,1,0))</f>
        <v>0</v>
      </c>
      <c r="BC988">
        <f>IF(OR($A988="",$G988&lt;&gt;"Ativo"),"",IF(COUNTIFS($A$4:$A988,$A988,$G$4:$G988,"Ativo")=1,1,0))</f>
        <v>0</v>
      </c>
    </row>
    <row r="989" spans="1:55" x14ac:dyDescent="0.3">
      <c r="A989" s="74">
        <v>14</v>
      </c>
      <c r="B989" s="39">
        <v>46048</v>
      </c>
      <c r="C989" s="74">
        <v>2</v>
      </c>
      <c r="D989" s="41" t="s">
        <v>422</v>
      </c>
      <c r="E989" s="25" t="s">
        <v>143</v>
      </c>
      <c r="F989" s="42">
        <v>95</v>
      </c>
      <c r="G989" s="75" t="s">
        <v>305</v>
      </c>
      <c r="H989" s="79"/>
      <c r="BA989" s="5" t="str">
        <f t="shared" si="15"/>
        <v>8974</v>
      </c>
      <c r="BB989" s="5">
        <f>IF(OR($E989="",$G989&lt;&gt;"Ativo"),"",IF(COUNTIFS($E$4:$E989,$E989,$A$4:$A989,$A989,$G$4:$G989,"Ativo")=1,1,0))</f>
        <v>0</v>
      </c>
      <c r="BC989">
        <f>IF(OR($A989="",$G989&lt;&gt;"Ativo"),"",IF(COUNTIFS($A$4:$A989,$A989,$G$4:$G989,"Ativo")=1,1,0))</f>
        <v>0</v>
      </c>
    </row>
    <row r="990" spans="1:55" x14ac:dyDescent="0.3">
      <c r="A990" s="74">
        <v>15</v>
      </c>
      <c r="B990" s="39">
        <v>46049</v>
      </c>
      <c r="C990" s="74">
        <v>2</v>
      </c>
      <c r="D990" s="41" t="s">
        <v>422</v>
      </c>
      <c r="E990" s="25" t="s">
        <v>351</v>
      </c>
      <c r="F990" s="42">
        <v>1.22</v>
      </c>
      <c r="G990" s="75" t="s">
        <v>305</v>
      </c>
      <c r="H990" s="79"/>
      <c r="BA990" s="5" t="str">
        <f t="shared" si="15"/>
        <v>8974</v>
      </c>
      <c r="BB990" s="5">
        <f>IF(OR($E990="",$G990&lt;&gt;"Ativo"),"",IF(COUNTIFS($E$4:$E990,$E990,$A$4:$A990,$A990,$G$4:$G990,"Ativo")=1,1,0))</f>
        <v>0</v>
      </c>
      <c r="BC990">
        <f>IF(OR($A990="",$G990&lt;&gt;"Ativo"),"",IF(COUNTIFS($A$4:$A990,$A990,$G$4:$G990,"Ativo")=1,1,0))</f>
        <v>0</v>
      </c>
    </row>
    <row r="991" spans="1:55" x14ac:dyDescent="0.3">
      <c r="A991" s="74">
        <v>15</v>
      </c>
      <c r="B991" s="39">
        <v>46049</v>
      </c>
      <c r="C991" s="74">
        <v>2</v>
      </c>
      <c r="D991" s="41" t="s">
        <v>422</v>
      </c>
      <c r="E991" s="25" t="s">
        <v>125</v>
      </c>
      <c r="F991" s="42">
        <v>9.6999999999999993</v>
      </c>
      <c r="G991" s="75" t="s">
        <v>305</v>
      </c>
      <c r="H991" s="79"/>
      <c r="BA991" s="5" t="str">
        <f t="shared" si="15"/>
        <v>8974</v>
      </c>
      <c r="BB991" s="5">
        <f>IF(OR($E991="",$G991&lt;&gt;"Ativo"),"",IF(COUNTIFS($E$4:$E991,$E991,$A$4:$A991,$A991,$G$4:$G991,"Ativo")=1,1,0))</f>
        <v>0</v>
      </c>
      <c r="BC991">
        <f>IF(OR($A991="",$G991&lt;&gt;"Ativo"),"",IF(COUNTIFS($A$4:$A991,$A991,$G$4:$G991,"Ativo")=1,1,0))</f>
        <v>0</v>
      </c>
    </row>
    <row r="992" spans="1:55" x14ac:dyDescent="0.3">
      <c r="A992" s="74">
        <v>15</v>
      </c>
      <c r="B992" s="39">
        <v>46049</v>
      </c>
      <c r="C992" s="74">
        <v>2</v>
      </c>
      <c r="D992" s="41" t="s">
        <v>422</v>
      </c>
      <c r="E992" s="25" t="s">
        <v>137</v>
      </c>
      <c r="F992" s="42">
        <v>2.57</v>
      </c>
      <c r="G992" s="75" t="s">
        <v>305</v>
      </c>
      <c r="H992" s="79"/>
      <c r="BA992" s="5" t="str">
        <f t="shared" si="15"/>
        <v>8974</v>
      </c>
      <c r="BB992" s="5">
        <f>IF(OR($E992="",$G992&lt;&gt;"Ativo"),"",IF(COUNTIFS($E$4:$E992,$E992,$A$4:$A992,$A992,$G$4:$G992,"Ativo")=1,1,0))</f>
        <v>0</v>
      </c>
      <c r="BC992">
        <f>IF(OR($A992="",$G992&lt;&gt;"Ativo"),"",IF(COUNTIFS($A$4:$A992,$A992,$G$4:$G992,"Ativo")=1,1,0))</f>
        <v>0</v>
      </c>
    </row>
    <row r="993" spans="1:55" x14ac:dyDescent="0.3">
      <c r="A993" s="74">
        <v>15</v>
      </c>
      <c r="B993" s="39">
        <v>46049</v>
      </c>
      <c r="C993" s="74">
        <v>2</v>
      </c>
      <c r="D993" s="41" t="s">
        <v>422</v>
      </c>
      <c r="E993" s="25" t="s">
        <v>353</v>
      </c>
      <c r="F993" s="42">
        <v>1.1000000000000001</v>
      </c>
      <c r="G993" s="75" t="s">
        <v>305</v>
      </c>
      <c r="H993" s="79"/>
      <c r="BA993" s="5" t="str">
        <f t="shared" si="15"/>
        <v>8974</v>
      </c>
      <c r="BB993" s="5">
        <f>IF(OR($E993="",$G993&lt;&gt;"Ativo"),"",IF(COUNTIFS($E$4:$E993,$E993,$A$4:$A993,$A993,$G$4:$G993,"Ativo")=1,1,0))</f>
        <v>0</v>
      </c>
      <c r="BC993">
        <f>IF(OR($A993="",$G993&lt;&gt;"Ativo"),"",IF(COUNTIFS($A$4:$A993,$A993,$G$4:$G993,"Ativo")=1,1,0))</f>
        <v>0</v>
      </c>
    </row>
    <row r="994" spans="1:55" x14ac:dyDescent="0.3">
      <c r="A994" s="74">
        <v>15</v>
      </c>
      <c r="B994" s="39">
        <v>46049</v>
      </c>
      <c r="C994" s="74">
        <v>2</v>
      </c>
      <c r="D994" s="41" t="s">
        <v>422</v>
      </c>
      <c r="E994" s="25" t="s">
        <v>134</v>
      </c>
      <c r="F994" s="42">
        <v>4.49</v>
      </c>
      <c r="G994" s="75" t="s">
        <v>305</v>
      </c>
      <c r="H994" s="79"/>
      <c r="BA994" s="5" t="str">
        <f t="shared" si="15"/>
        <v>8974</v>
      </c>
      <c r="BB994" s="5">
        <f>IF(OR($E994="",$G994&lt;&gt;"Ativo"),"",IF(COUNTIFS($E$4:$E994,$E994,$A$4:$A994,$A994,$G$4:$G994,"Ativo")=1,1,0))</f>
        <v>0</v>
      </c>
      <c r="BC994">
        <f>IF(OR($A994="",$G994&lt;&gt;"Ativo"),"",IF(COUNTIFS($A$4:$A994,$A994,$G$4:$G994,"Ativo")=1,1,0))</f>
        <v>0</v>
      </c>
    </row>
    <row r="995" spans="1:55" x14ac:dyDescent="0.3">
      <c r="A995" s="74">
        <v>15</v>
      </c>
      <c r="B995" s="39">
        <v>46049</v>
      </c>
      <c r="C995" s="74">
        <v>2</v>
      </c>
      <c r="D995" s="41" t="s">
        <v>422</v>
      </c>
      <c r="E995" s="25" t="s">
        <v>138</v>
      </c>
      <c r="F995" s="42">
        <v>11.9</v>
      </c>
      <c r="G995" s="75" t="s">
        <v>305</v>
      </c>
      <c r="H995" s="79"/>
      <c r="BA995" s="5" t="str">
        <f t="shared" si="15"/>
        <v>8974</v>
      </c>
      <c r="BB995" s="5">
        <f>IF(OR($E995="",$G995&lt;&gt;"Ativo"),"",IF(COUNTIFS($E$4:$E995,$E995,$A$4:$A995,$A995,$G$4:$G995,"Ativo")=1,1,0))</f>
        <v>0</v>
      </c>
      <c r="BC995">
        <f>IF(OR($A995="",$G995&lt;&gt;"Ativo"),"",IF(COUNTIFS($A$4:$A995,$A995,$G$4:$G995,"Ativo")=1,1,0))</f>
        <v>0</v>
      </c>
    </row>
    <row r="996" spans="1:55" x14ac:dyDescent="0.3">
      <c r="A996" s="74">
        <v>15</v>
      </c>
      <c r="B996" s="39">
        <v>46049</v>
      </c>
      <c r="C996" s="74">
        <v>2</v>
      </c>
      <c r="D996" s="41" t="s">
        <v>422</v>
      </c>
      <c r="E996" s="25" t="s">
        <v>354</v>
      </c>
      <c r="F996" s="42">
        <v>203</v>
      </c>
      <c r="G996" s="75" t="s">
        <v>305</v>
      </c>
      <c r="H996" s="79"/>
      <c r="BA996" s="5" t="str">
        <f t="shared" si="15"/>
        <v>8974</v>
      </c>
      <c r="BB996" s="5">
        <f>IF(OR($E996="",$G996&lt;&gt;"Ativo"),"",IF(COUNTIFS($E$4:$E996,$E996,$A$4:$A996,$A996,$G$4:$G996,"Ativo")=1,1,0))</f>
        <v>0</v>
      </c>
      <c r="BC996">
        <f>IF(OR($A996="",$G996&lt;&gt;"Ativo"),"",IF(COUNTIFS($A$4:$A996,$A996,$G$4:$G996,"Ativo")=1,1,0))</f>
        <v>0</v>
      </c>
    </row>
    <row r="997" spans="1:55" x14ac:dyDescent="0.3">
      <c r="A997" s="74">
        <v>15</v>
      </c>
      <c r="B997" s="39">
        <v>46049</v>
      </c>
      <c r="C997" s="74">
        <v>2</v>
      </c>
      <c r="D997" s="41" t="s">
        <v>422</v>
      </c>
      <c r="E997" s="25" t="s">
        <v>126</v>
      </c>
      <c r="F997" s="42">
        <v>86</v>
      </c>
      <c r="G997" s="75" t="s">
        <v>305</v>
      </c>
      <c r="H997" s="79"/>
      <c r="BA997" s="5" t="str">
        <f t="shared" si="15"/>
        <v>8974</v>
      </c>
      <c r="BB997" s="5">
        <f>IF(OR($E997="",$G997&lt;&gt;"Ativo"),"",IF(COUNTIFS($E$4:$E997,$E997,$A$4:$A997,$A997,$G$4:$G997,"Ativo")=1,1,0))</f>
        <v>0</v>
      </c>
      <c r="BC997">
        <f>IF(OR($A997="",$G997&lt;&gt;"Ativo"),"",IF(COUNTIFS($A$4:$A997,$A997,$G$4:$G997,"Ativo")=1,1,0))</f>
        <v>0</v>
      </c>
    </row>
    <row r="998" spans="1:55" x14ac:dyDescent="0.3">
      <c r="A998" s="74">
        <v>15</v>
      </c>
      <c r="B998" s="39">
        <v>46049</v>
      </c>
      <c r="C998" s="74">
        <v>2</v>
      </c>
      <c r="D998" s="41" t="s">
        <v>422</v>
      </c>
      <c r="E998" s="25" t="s">
        <v>127</v>
      </c>
      <c r="F998" s="42">
        <v>27</v>
      </c>
      <c r="G998" s="75" t="s">
        <v>305</v>
      </c>
      <c r="H998" s="79"/>
      <c r="BA998" s="5" t="str">
        <f t="shared" si="15"/>
        <v>8974</v>
      </c>
      <c r="BB998" s="5">
        <f>IF(OR($E998="",$G998&lt;&gt;"Ativo"),"",IF(COUNTIFS($E$4:$E998,$E998,$A$4:$A998,$A998,$G$4:$G998,"Ativo")=1,1,0))</f>
        <v>0</v>
      </c>
      <c r="BC998">
        <f>IF(OR($A998="",$G998&lt;&gt;"Ativo"),"",IF(COUNTIFS($A$4:$A998,$A998,$G$4:$G998,"Ativo")=1,1,0))</f>
        <v>0</v>
      </c>
    </row>
    <row r="999" spans="1:55" x14ac:dyDescent="0.3">
      <c r="A999" s="74">
        <v>15</v>
      </c>
      <c r="B999" s="39">
        <v>46049</v>
      </c>
      <c r="C999" s="74">
        <v>2</v>
      </c>
      <c r="D999" s="41" t="s">
        <v>422</v>
      </c>
      <c r="E999" s="25" t="s">
        <v>124</v>
      </c>
      <c r="F999" s="42">
        <v>6.1</v>
      </c>
      <c r="G999" s="75" t="s">
        <v>305</v>
      </c>
      <c r="H999" s="79"/>
      <c r="BA999" s="5" t="str">
        <f t="shared" si="15"/>
        <v>8974</v>
      </c>
      <c r="BB999" s="5">
        <f>IF(OR($E999="",$G999&lt;&gt;"Ativo"),"",IF(COUNTIFS($E$4:$E999,$E999,$A$4:$A999,$A999,$G$4:$G999,"Ativo")=1,1,0))</f>
        <v>0</v>
      </c>
      <c r="BC999">
        <f>IF(OR($A999="",$G999&lt;&gt;"Ativo"),"",IF(COUNTIFS($A$4:$A999,$A999,$G$4:$G999,"Ativo")=1,1,0))</f>
        <v>0</v>
      </c>
    </row>
    <row r="1000" spans="1:55" x14ac:dyDescent="0.3">
      <c r="A1000" s="74">
        <v>15</v>
      </c>
      <c r="B1000" s="39">
        <v>46049</v>
      </c>
      <c r="C1000" s="74">
        <v>2</v>
      </c>
      <c r="D1000" s="41" t="s">
        <v>422</v>
      </c>
      <c r="E1000" s="25" t="s">
        <v>356</v>
      </c>
      <c r="F1000" s="42">
        <v>66</v>
      </c>
      <c r="G1000" s="75" t="s">
        <v>305</v>
      </c>
      <c r="H1000" s="79"/>
      <c r="BA1000" s="5" t="str">
        <f t="shared" si="15"/>
        <v>8974</v>
      </c>
      <c r="BB1000" s="5">
        <f>IF(OR($E1000="",$G1000&lt;&gt;"Ativo"),"",IF(COUNTIFS($E$4:$E1000,$E1000,$A$4:$A1000,$A1000,$G$4:$G1000,"Ativo")=1,1,0))</f>
        <v>0</v>
      </c>
      <c r="BC1000">
        <f>IF(OR($A1000="",$G1000&lt;&gt;"Ativo"),"",IF(COUNTIFS($A$4:$A1000,$A1000,$G$4:$G1000,"Ativo")=1,1,0))</f>
        <v>0</v>
      </c>
    </row>
    <row r="1001" spans="1:55" x14ac:dyDescent="0.3">
      <c r="A1001" s="74">
        <v>15</v>
      </c>
      <c r="B1001" s="39">
        <v>46049</v>
      </c>
      <c r="C1001" s="74">
        <v>2</v>
      </c>
      <c r="D1001" s="41" t="s">
        <v>422</v>
      </c>
      <c r="E1001" s="25" t="s">
        <v>139</v>
      </c>
      <c r="F1001" s="42">
        <v>7.29</v>
      </c>
      <c r="G1001" s="75" t="s">
        <v>305</v>
      </c>
      <c r="H1001" s="79"/>
      <c r="BA1001" s="5" t="str">
        <f t="shared" si="15"/>
        <v>8974</v>
      </c>
      <c r="BB1001" s="5">
        <f>IF(OR($E1001="",$G1001&lt;&gt;"Ativo"),"",IF(COUNTIFS($E$4:$E1001,$E1001,$A$4:$A1001,$A1001,$G$4:$G1001,"Ativo")=1,1,0))</f>
        <v>0</v>
      </c>
      <c r="BC1001">
        <f>IF(OR($A1001="",$G1001&lt;&gt;"Ativo"),"",IF(COUNTIFS($A$4:$A1001,$A1001,$G$4:$G1001,"Ativo")=1,1,0))</f>
        <v>0</v>
      </c>
    </row>
    <row r="1002" spans="1:55" x14ac:dyDescent="0.3">
      <c r="A1002" s="74">
        <v>15</v>
      </c>
      <c r="B1002" s="39">
        <v>46049</v>
      </c>
      <c r="C1002" s="74">
        <v>2</v>
      </c>
      <c r="D1002" s="41" t="s">
        <v>422</v>
      </c>
      <c r="E1002" s="25" t="s">
        <v>118</v>
      </c>
      <c r="F1002" s="42">
        <v>279</v>
      </c>
      <c r="G1002" s="75" t="s">
        <v>305</v>
      </c>
      <c r="H1002" s="79"/>
      <c r="BA1002" s="5" t="str">
        <f t="shared" si="15"/>
        <v>8974</v>
      </c>
      <c r="BB1002" s="5">
        <f>IF(OR($E1002="",$G1002&lt;&gt;"Ativo"),"",IF(COUNTIFS($E$4:$E1002,$E1002,$A$4:$A1002,$A1002,$G$4:$G1002,"Ativo")=1,1,0))</f>
        <v>0</v>
      </c>
      <c r="BC1002">
        <f>IF(OR($A1002="",$G1002&lt;&gt;"Ativo"),"",IF(COUNTIFS($A$4:$A1002,$A1002,$G$4:$G1002,"Ativo")=1,1,0))</f>
        <v>0</v>
      </c>
    </row>
    <row r="1003" spans="1:55" x14ac:dyDescent="0.3">
      <c r="A1003" s="74">
        <v>15</v>
      </c>
      <c r="B1003" s="39">
        <v>46049</v>
      </c>
      <c r="C1003" s="74">
        <v>2</v>
      </c>
      <c r="D1003" s="41" t="s">
        <v>422</v>
      </c>
      <c r="E1003" s="25" t="s">
        <v>357</v>
      </c>
      <c r="F1003" s="42">
        <v>9.98</v>
      </c>
      <c r="G1003" s="75" t="s">
        <v>305</v>
      </c>
      <c r="H1003" s="79"/>
      <c r="BA1003" s="5" t="str">
        <f t="shared" si="15"/>
        <v>8974</v>
      </c>
      <c r="BB1003" s="5">
        <f>IF(OR($E1003="",$G1003&lt;&gt;"Ativo"),"",IF(COUNTIFS($E$4:$E1003,$E1003,$A$4:$A1003,$A1003,$G$4:$G1003,"Ativo")=1,1,0))</f>
        <v>0</v>
      </c>
      <c r="BC1003">
        <f>IF(OR($A1003="",$G1003&lt;&gt;"Ativo"),"",IF(COUNTIFS($A$4:$A1003,$A1003,$G$4:$G1003,"Ativo")=1,1,0))</f>
        <v>0</v>
      </c>
    </row>
    <row r="1004" spans="1:55" x14ac:dyDescent="0.3">
      <c r="A1004" s="76">
        <v>15</v>
      </c>
      <c r="B1004" s="104">
        <v>46049</v>
      </c>
      <c r="C1004" s="76">
        <v>2</v>
      </c>
      <c r="D1004" s="77" t="s">
        <v>422</v>
      </c>
      <c r="E1004" s="12" t="s">
        <v>359</v>
      </c>
      <c r="F1004" s="78">
        <v>4.68</v>
      </c>
      <c r="G1004" s="77" t="s">
        <v>305</v>
      </c>
      <c r="H1004" s="79"/>
      <c r="BA1004" s="5" t="str">
        <f t="shared" si="15"/>
        <v>8974</v>
      </c>
      <c r="BB1004" s="5">
        <f>IF(OR($E1004="",$G1004&lt;&gt;"Ativo"),"",IF(COUNTIFS($E$4:$E1004,$E1004,$A$4:$A1004,$A1004,$G$4:$G1004,"Ativo")=1,1,0))</f>
        <v>0</v>
      </c>
      <c r="BC1004">
        <f>IF(OR($A1004="",$G1004&lt;&gt;"Ativo"),"",IF(COUNTIFS($A$4:$A1004,$A1004,$G$4:$G1004,"Ativo")=1,1,0))</f>
        <v>0</v>
      </c>
    </row>
    <row r="1005" spans="1:55" x14ac:dyDescent="0.3">
      <c r="A1005" s="76">
        <v>15</v>
      </c>
      <c r="B1005" s="104">
        <v>46049</v>
      </c>
      <c r="C1005" s="76">
        <v>2</v>
      </c>
      <c r="D1005" s="77" t="s">
        <v>422</v>
      </c>
      <c r="E1005" s="12" t="s">
        <v>135</v>
      </c>
      <c r="F1005" s="78">
        <v>4.4000000000000004</v>
      </c>
      <c r="G1005" s="77" t="s">
        <v>305</v>
      </c>
      <c r="H1005" s="79"/>
      <c r="BA1005" s="5" t="str">
        <f t="shared" si="15"/>
        <v>8974</v>
      </c>
      <c r="BB1005" s="5">
        <f>IF(OR($E1005="",$G1005&lt;&gt;"Ativo"),"",IF(COUNTIFS($E$4:$E1005,$E1005,$A$4:$A1005,$A1005,$G$4:$G1005,"Ativo")=1,1,0))</f>
        <v>0</v>
      </c>
      <c r="BC1005">
        <f>IF(OR($A1005="",$G1005&lt;&gt;"Ativo"),"",IF(COUNTIFS($A$4:$A1005,$A1005,$G$4:$G1005,"Ativo")=1,1,0))</f>
        <v>0</v>
      </c>
    </row>
    <row r="1006" spans="1:55" x14ac:dyDescent="0.3">
      <c r="A1006" s="76">
        <v>15</v>
      </c>
      <c r="B1006" s="104">
        <v>46049</v>
      </c>
      <c r="C1006" s="76">
        <v>2</v>
      </c>
      <c r="D1006" s="77" t="s">
        <v>422</v>
      </c>
      <c r="E1006" s="12" t="s">
        <v>128</v>
      </c>
      <c r="F1006" s="78">
        <v>76</v>
      </c>
      <c r="G1006" s="77" t="s">
        <v>305</v>
      </c>
      <c r="H1006" s="79"/>
      <c r="BA1006" s="5" t="str">
        <f t="shared" si="15"/>
        <v>8974</v>
      </c>
      <c r="BB1006" s="5">
        <f>IF(OR($E1006="",$G1006&lt;&gt;"Ativo"),"",IF(COUNTIFS($E$4:$E1006,$E1006,$A$4:$A1006,$A1006,$G$4:$G1006,"Ativo")=1,1,0))</f>
        <v>0</v>
      </c>
      <c r="BC1006">
        <f>IF(OR($A1006="",$G1006&lt;&gt;"Ativo"),"",IF(COUNTIFS($A$4:$A1006,$A1006,$G$4:$G1006,"Ativo")=1,1,0))</f>
        <v>0</v>
      </c>
    </row>
    <row r="1007" spans="1:55" x14ac:dyDescent="0.3">
      <c r="A1007" s="76">
        <v>15</v>
      </c>
      <c r="B1007" s="104">
        <v>46049</v>
      </c>
      <c r="C1007" s="76">
        <v>2</v>
      </c>
      <c r="D1007" s="77" t="s">
        <v>422</v>
      </c>
      <c r="E1007" s="12" t="s">
        <v>122</v>
      </c>
      <c r="F1007" s="78">
        <v>99</v>
      </c>
      <c r="G1007" s="77" t="s">
        <v>305</v>
      </c>
      <c r="H1007" s="79"/>
      <c r="BA1007" s="5" t="str">
        <f t="shared" si="15"/>
        <v>8974</v>
      </c>
      <c r="BB1007" s="5">
        <f>IF(OR($E1007="",$G1007&lt;&gt;"Ativo"),"",IF(COUNTIFS($E$4:$E1007,$E1007,$A$4:$A1007,$A1007,$G$4:$G1007,"Ativo")=1,1,0))</f>
        <v>0</v>
      </c>
      <c r="BC1007">
        <f>IF(OR($A1007="",$G1007&lt;&gt;"Ativo"),"",IF(COUNTIFS($A$4:$A1007,$A1007,$G$4:$G1007,"Ativo")=1,1,0))</f>
        <v>0</v>
      </c>
    </row>
    <row r="1008" spans="1:55" x14ac:dyDescent="0.3">
      <c r="A1008" s="76">
        <v>15</v>
      </c>
      <c r="B1008" s="104">
        <v>46049</v>
      </c>
      <c r="C1008" s="76">
        <v>2</v>
      </c>
      <c r="D1008" s="77" t="s">
        <v>422</v>
      </c>
      <c r="E1008" s="12" t="s">
        <v>144</v>
      </c>
      <c r="F1008" s="78">
        <v>486</v>
      </c>
      <c r="G1008" s="77" t="s">
        <v>305</v>
      </c>
      <c r="H1008" s="79"/>
      <c r="BA1008" s="5" t="str">
        <f t="shared" si="15"/>
        <v>8974</v>
      </c>
      <c r="BB1008" s="5">
        <f>IF(OR($E1008="",$G1008&lt;&gt;"Ativo"),"",IF(COUNTIFS($E$4:$E1008,$E1008,$A$4:$A1008,$A1008,$G$4:$G1008,"Ativo")=1,1,0))</f>
        <v>0</v>
      </c>
      <c r="BC1008">
        <f>IF(OR($A1008="",$G1008&lt;&gt;"Ativo"),"",IF(COUNTIFS($A$4:$A1008,$A1008,$G$4:$G1008,"Ativo")=1,1,0))</f>
        <v>0</v>
      </c>
    </row>
    <row r="1009" spans="1:55" x14ac:dyDescent="0.3">
      <c r="A1009" s="76">
        <v>15</v>
      </c>
      <c r="B1009" s="104">
        <v>46049</v>
      </c>
      <c r="C1009" s="76">
        <v>2</v>
      </c>
      <c r="D1009" s="77" t="s">
        <v>422</v>
      </c>
      <c r="E1009" s="12" t="s">
        <v>360</v>
      </c>
      <c r="F1009" s="78">
        <v>434</v>
      </c>
      <c r="G1009" s="77" t="s">
        <v>305</v>
      </c>
      <c r="H1009" s="79"/>
      <c r="BA1009" s="5" t="str">
        <f t="shared" si="15"/>
        <v>8974</v>
      </c>
      <c r="BB1009" s="5">
        <f>IF(OR($E1009="",$G1009&lt;&gt;"Ativo"),"",IF(COUNTIFS($E$4:$E1009,$E1009,$A$4:$A1009,$A1009,$G$4:$G1009,"Ativo")=1,1,0))</f>
        <v>0</v>
      </c>
      <c r="BC1009">
        <f>IF(OR($A1009="",$G1009&lt;&gt;"Ativo"),"",IF(COUNTIFS($A$4:$A1009,$A1009,$G$4:$G1009,"Ativo")=1,1,0))</f>
        <v>0</v>
      </c>
    </row>
    <row r="1010" spans="1:55" x14ac:dyDescent="0.3">
      <c r="A1010" s="76">
        <v>15</v>
      </c>
      <c r="B1010" s="104">
        <v>46049</v>
      </c>
      <c r="C1010" s="76">
        <v>2</v>
      </c>
      <c r="D1010" s="77" t="s">
        <v>422</v>
      </c>
      <c r="E1010" s="12" t="s">
        <v>132</v>
      </c>
      <c r="F1010" s="78">
        <v>416</v>
      </c>
      <c r="G1010" s="77" t="s">
        <v>305</v>
      </c>
      <c r="H1010" s="79"/>
      <c r="BA1010" s="5" t="str">
        <f t="shared" si="15"/>
        <v>8974</v>
      </c>
      <c r="BB1010" s="5">
        <f>IF(OR($E1010="",$G1010&lt;&gt;"Ativo"),"",IF(COUNTIFS($E$4:$E1010,$E1010,$A$4:$A1010,$A1010,$G$4:$G1010,"Ativo")=1,1,0))</f>
        <v>0</v>
      </c>
      <c r="BC1010">
        <f>IF(OR($A1010="",$G1010&lt;&gt;"Ativo"),"",IF(COUNTIFS($A$4:$A1010,$A1010,$G$4:$G1010,"Ativo")=1,1,0))</f>
        <v>0</v>
      </c>
    </row>
    <row r="1011" spans="1:55" x14ac:dyDescent="0.3">
      <c r="A1011" s="76">
        <v>15</v>
      </c>
      <c r="B1011" s="104">
        <v>46049</v>
      </c>
      <c r="C1011" s="76">
        <v>2</v>
      </c>
      <c r="D1011" s="77" t="s">
        <v>422</v>
      </c>
      <c r="E1011" s="12" t="s">
        <v>133</v>
      </c>
      <c r="F1011" s="78">
        <v>150</v>
      </c>
      <c r="G1011" s="77" t="s">
        <v>305</v>
      </c>
      <c r="H1011" s="79"/>
      <c r="BA1011" s="5" t="str">
        <f t="shared" si="15"/>
        <v>8974</v>
      </c>
      <c r="BB1011" s="5">
        <f>IF(OR($E1011="",$G1011&lt;&gt;"Ativo"),"",IF(COUNTIFS($E$4:$E1011,$E1011,$A$4:$A1011,$A1011,$G$4:$G1011,"Ativo")=1,1,0))</f>
        <v>0</v>
      </c>
      <c r="BC1011">
        <f>IF(OR($A1011="",$G1011&lt;&gt;"Ativo"),"",IF(COUNTIFS($A$4:$A1011,$A1011,$G$4:$G1011,"Ativo")=1,1,0))</f>
        <v>0</v>
      </c>
    </row>
    <row r="1012" spans="1:55" x14ac:dyDescent="0.3">
      <c r="A1012" s="76">
        <v>15</v>
      </c>
      <c r="B1012" s="104">
        <v>46049</v>
      </c>
      <c r="C1012" s="76">
        <v>2</v>
      </c>
      <c r="D1012" s="77" t="s">
        <v>422</v>
      </c>
      <c r="E1012" s="12" t="s">
        <v>361</v>
      </c>
      <c r="F1012" s="78">
        <v>390</v>
      </c>
      <c r="G1012" s="77" t="s">
        <v>305</v>
      </c>
      <c r="H1012" s="79"/>
      <c r="BA1012" s="5" t="str">
        <f t="shared" si="15"/>
        <v>8974</v>
      </c>
      <c r="BB1012" s="5">
        <f>IF(OR($E1012="",$G1012&lt;&gt;"Ativo"),"",IF(COUNTIFS($E$4:$E1012,$E1012,$A$4:$A1012,$A1012,$G$4:$G1012,"Ativo")=1,1,0))</f>
        <v>0</v>
      </c>
      <c r="BC1012">
        <f>IF(OR($A1012="",$G1012&lt;&gt;"Ativo"),"",IF(COUNTIFS($A$4:$A1012,$A1012,$G$4:$G1012,"Ativo")=1,1,0))</f>
        <v>0</v>
      </c>
    </row>
    <row r="1013" spans="1:55" x14ac:dyDescent="0.3">
      <c r="A1013" s="76">
        <v>15</v>
      </c>
      <c r="B1013" s="104">
        <v>46049</v>
      </c>
      <c r="C1013" s="76">
        <v>2</v>
      </c>
      <c r="D1013" s="77" t="s">
        <v>422</v>
      </c>
      <c r="E1013" s="12" t="s">
        <v>362</v>
      </c>
      <c r="F1013" s="78">
        <v>85</v>
      </c>
      <c r="G1013" s="77" t="s">
        <v>305</v>
      </c>
      <c r="H1013" s="79"/>
      <c r="BA1013" s="5" t="str">
        <f t="shared" si="15"/>
        <v>8974</v>
      </c>
      <c r="BB1013" s="5">
        <f>IF(OR($E1013="",$G1013&lt;&gt;"Ativo"),"",IF(COUNTIFS($E$4:$E1013,$E1013,$A$4:$A1013,$A1013,$G$4:$G1013,"Ativo")=1,1,0))</f>
        <v>0</v>
      </c>
      <c r="BC1013">
        <f>IF(OR($A1013="",$G1013&lt;&gt;"Ativo"),"",IF(COUNTIFS($A$4:$A1013,$A1013,$G$4:$G1013,"Ativo")=1,1,0))</f>
        <v>0</v>
      </c>
    </row>
    <row r="1014" spans="1:55" x14ac:dyDescent="0.3">
      <c r="A1014" s="76">
        <v>15</v>
      </c>
      <c r="B1014" s="104">
        <v>46049</v>
      </c>
      <c r="C1014" s="76">
        <v>2</v>
      </c>
      <c r="D1014" s="77" t="s">
        <v>422</v>
      </c>
      <c r="E1014" s="12" t="s">
        <v>129</v>
      </c>
      <c r="F1014" s="78">
        <v>222</v>
      </c>
      <c r="G1014" s="77" t="s">
        <v>305</v>
      </c>
      <c r="H1014" s="79"/>
      <c r="BA1014" s="5" t="str">
        <f t="shared" si="15"/>
        <v>8974</v>
      </c>
      <c r="BB1014" s="5">
        <f>IF(OR($E1014="",$G1014&lt;&gt;"Ativo"),"",IF(COUNTIFS($E$4:$E1014,$E1014,$A$4:$A1014,$A1014,$G$4:$G1014,"Ativo")=1,1,0))</f>
        <v>0</v>
      </c>
      <c r="BC1014">
        <f>IF(OR($A1014="",$G1014&lt;&gt;"Ativo"),"",IF(COUNTIFS($A$4:$A1014,$A1014,$G$4:$G1014,"Ativo")=1,1,0))</f>
        <v>0</v>
      </c>
    </row>
    <row r="1015" spans="1:55" x14ac:dyDescent="0.3">
      <c r="A1015" s="76">
        <v>15</v>
      </c>
      <c r="B1015" s="104">
        <v>46049</v>
      </c>
      <c r="C1015" s="76">
        <v>2</v>
      </c>
      <c r="D1015" s="77" t="s">
        <v>422</v>
      </c>
      <c r="E1015" s="12" t="s">
        <v>131</v>
      </c>
      <c r="F1015" s="78">
        <v>108</v>
      </c>
      <c r="G1015" s="77" t="s">
        <v>305</v>
      </c>
      <c r="H1015" s="79"/>
      <c r="BA1015" s="5" t="str">
        <f t="shared" si="15"/>
        <v>8974</v>
      </c>
      <c r="BB1015" s="5">
        <f>IF(OR($E1015="",$G1015&lt;&gt;"Ativo"),"",IF(COUNTIFS($E$4:$E1015,$E1015,$A$4:$A1015,$A1015,$G$4:$G1015,"Ativo")=1,1,0))</f>
        <v>0</v>
      </c>
      <c r="BC1015">
        <f>IF(OR($A1015="",$G1015&lt;&gt;"Ativo"),"",IF(COUNTIFS($A$4:$A1015,$A1015,$G$4:$G1015,"Ativo")=1,1,0))</f>
        <v>0</v>
      </c>
    </row>
    <row r="1016" spans="1:55" x14ac:dyDescent="0.3">
      <c r="A1016" s="76">
        <v>15</v>
      </c>
      <c r="B1016" s="104">
        <v>46049</v>
      </c>
      <c r="C1016" s="76">
        <v>2</v>
      </c>
      <c r="D1016" s="77" t="s">
        <v>422</v>
      </c>
      <c r="E1016" s="12" t="s">
        <v>363</v>
      </c>
      <c r="F1016" s="78">
        <v>3.65</v>
      </c>
      <c r="G1016" s="77" t="s">
        <v>305</v>
      </c>
      <c r="H1016" s="79"/>
      <c r="BA1016" s="5" t="str">
        <f t="shared" si="15"/>
        <v>8974</v>
      </c>
      <c r="BB1016" s="5">
        <f>IF(OR($E1016="",$G1016&lt;&gt;"Ativo"),"",IF(COUNTIFS($E$4:$E1016,$E1016,$A$4:$A1016,$A1016,$G$4:$G1016,"Ativo")=1,1,0))</f>
        <v>0</v>
      </c>
      <c r="BC1016">
        <f>IF(OR($A1016="",$G1016&lt;&gt;"Ativo"),"",IF(COUNTIFS($A$4:$A1016,$A1016,$G$4:$G1016,"Ativo")=1,1,0))</f>
        <v>0</v>
      </c>
    </row>
    <row r="1017" spans="1:55" x14ac:dyDescent="0.3">
      <c r="A1017" s="76">
        <v>15</v>
      </c>
      <c r="B1017" s="104">
        <v>46049</v>
      </c>
      <c r="C1017" s="76">
        <v>2</v>
      </c>
      <c r="D1017" s="77" t="s">
        <v>422</v>
      </c>
      <c r="E1017" s="12" t="s">
        <v>365</v>
      </c>
      <c r="F1017" s="78">
        <v>20.9</v>
      </c>
      <c r="G1017" s="77" t="s">
        <v>305</v>
      </c>
      <c r="H1017" s="79"/>
      <c r="BA1017" s="5" t="str">
        <f t="shared" si="15"/>
        <v>8974</v>
      </c>
      <c r="BB1017" s="5">
        <f>IF(OR($E1017="",$G1017&lt;&gt;"Ativo"),"",IF(COUNTIFS($E$4:$E1017,$E1017,$A$4:$A1017,$A1017,$G$4:$G1017,"Ativo")=1,1,0))</f>
        <v>0</v>
      </c>
      <c r="BC1017">
        <f>IF(OR($A1017="",$G1017&lt;&gt;"Ativo"),"",IF(COUNTIFS($A$4:$A1017,$A1017,$G$4:$G1017,"Ativo")=1,1,0))</f>
        <v>0</v>
      </c>
    </row>
    <row r="1018" spans="1:55" x14ac:dyDescent="0.3">
      <c r="A1018" s="76">
        <v>15</v>
      </c>
      <c r="B1018" s="104">
        <v>46049</v>
      </c>
      <c r="C1018" s="76">
        <v>2</v>
      </c>
      <c r="D1018" s="77" t="s">
        <v>422</v>
      </c>
      <c r="E1018" s="12" t="s">
        <v>140</v>
      </c>
      <c r="F1018" s="78">
        <v>126</v>
      </c>
      <c r="G1018" s="77" t="s">
        <v>305</v>
      </c>
      <c r="H1018" s="79"/>
      <c r="BA1018" s="5" t="str">
        <f t="shared" si="15"/>
        <v>8974</v>
      </c>
      <c r="BB1018" s="5">
        <f>IF(OR($E1018="",$G1018&lt;&gt;"Ativo"),"",IF(COUNTIFS($E$4:$E1018,$E1018,$A$4:$A1018,$A1018,$G$4:$G1018,"Ativo")=1,1,0))</f>
        <v>0</v>
      </c>
      <c r="BC1018">
        <f>IF(OR($A1018="",$G1018&lt;&gt;"Ativo"),"",IF(COUNTIFS($A$4:$A1018,$A1018,$G$4:$G1018,"Ativo")=1,1,0))</f>
        <v>0</v>
      </c>
    </row>
    <row r="1019" spans="1:55" x14ac:dyDescent="0.3">
      <c r="A1019" s="76">
        <v>15</v>
      </c>
      <c r="B1019" s="104">
        <v>46049</v>
      </c>
      <c r="C1019" s="76">
        <v>2</v>
      </c>
      <c r="D1019" s="77" t="s">
        <v>422</v>
      </c>
      <c r="E1019" s="12" t="s">
        <v>142</v>
      </c>
      <c r="F1019" s="78">
        <v>6.3</v>
      </c>
      <c r="G1019" s="77" t="s">
        <v>305</v>
      </c>
      <c r="H1019" s="79"/>
      <c r="BA1019" s="5" t="str">
        <f t="shared" si="15"/>
        <v>8974</v>
      </c>
      <c r="BB1019" s="5">
        <f>IF(OR($E1019="",$G1019&lt;&gt;"Ativo"),"",IF(COUNTIFS($E$4:$E1019,$E1019,$A$4:$A1019,$A1019,$G$4:$G1019,"Ativo")=1,1,0))</f>
        <v>0</v>
      </c>
      <c r="BC1019">
        <f>IF(OR($A1019="",$G1019&lt;&gt;"Ativo"),"",IF(COUNTIFS($A$4:$A1019,$A1019,$G$4:$G1019,"Ativo")=1,1,0))</f>
        <v>0</v>
      </c>
    </row>
    <row r="1020" spans="1:55" x14ac:dyDescent="0.3">
      <c r="A1020" s="76">
        <v>15</v>
      </c>
      <c r="B1020" s="104">
        <v>46049</v>
      </c>
      <c r="C1020" s="76">
        <v>2</v>
      </c>
      <c r="D1020" s="77" t="s">
        <v>422</v>
      </c>
      <c r="E1020" s="12" t="s">
        <v>143</v>
      </c>
      <c r="F1020" s="78">
        <v>94</v>
      </c>
      <c r="G1020" s="77" t="s">
        <v>305</v>
      </c>
      <c r="H1020" s="79"/>
      <c r="BA1020" s="5" t="str">
        <f t="shared" si="15"/>
        <v>8974</v>
      </c>
      <c r="BB1020" s="5">
        <f>IF(OR($E1020="",$G1020&lt;&gt;"Ativo"),"",IF(COUNTIFS($E$4:$E1020,$E1020,$A$4:$A1020,$A1020,$G$4:$G1020,"Ativo")=1,1,0))</f>
        <v>0</v>
      </c>
      <c r="BC1020">
        <f>IF(OR($A1020="",$G1020&lt;&gt;"Ativo"),"",IF(COUNTIFS($A$4:$A1020,$A1020,$G$4:$G1020,"Ativo")=1,1,0))</f>
        <v>0</v>
      </c>
    </row>
    <row r="1021" spans="1:55" x14ac:dyDescent="0.3">
      <c r="A1021" s="76">
        <v>16</v>
      </c>
      <c r="B1021" s="104">
        <v>46050</v>
      </c>
      <c r="C1021" s="76">
        <v>2</v>
      </c>
      <c r="D1021" s="77" t="s">
        <v>422</v>
      </c>
      <c r="E1021" s="12" t="s">
        <v>351</v>
      </c>
      <c r="F1021" s="78">
        <v>1.22</v>
      </c>
      <c r="G1021" s="77" t="s">
        <v>305</v>
      </c>
      <c r="H1021" s="79"/>
      <c r="BA1021" s="5" t="str">
        <f t="shared" si="15"/>
        <v>8974</v>
      </c>
      <c r="BB1021" s="5">
        <f>IF(OR($E1021="",$G1021&lt;&gt;"Ativo"),"",IF(COUNTIFS($E$4:$E1021,$E1021,$A$4:$A1021,$A1021,$G$4:$G1021,"Ativo")=1,1,0))</f>
        <v>0</v>
      </c>
      <c r="BC1021">
        <f>IF(OR($A1021="",$G1021&lt;&gt;"Ativo"),"",IF(COUNTIFS($A$4:$A1021,$A1021,$G$4:$G1021,"Ativo")=1,1,0))</f>
        <v>0</v>
      </c>
    </row>
    <row r="1022" spans="1:55" x14ac:dyDescent="0.3">
      <c r="A1022" s="76">
        <v>16</v>
      </c>
      <c r="B1022" s="104">
        <v>46050</v>
      </c>
      <c r="C1022" s="76">
        <v>2</v>
      </c>
      <c r="D1022" s="77" t="s">
        <v>422</v>
      </c>
      <c r="E1022" s="12" t="s">
        <v>125</v>
      </c>
      <c r="F1022" s="78">
        <v>9.8000000000000007</v>
      </c>
      <c r="G1022" s="77" t="s">
        <v>305</v>
      </c>
      <c r="H1022" s="79"/>
      <c r="BA1022" s="5" t="str">
        <f t="shared" si="15"/>
        <v>8974</v>
      </c>
      <c r="BB1022" s="5">
        <f>IF(OR($E1022="",$G1022&lt;&gt;"Ativo"),"",IF(COUNTIFS($E$4:$E1022,$E1022,$A$4:$A1022,$A1022,$G$4:$G1022,"Ativo")=1,1,0))</f>
        <v>0</v>
      </c>
      <c r="BC1022">
        <f>IF(OR($A1022="",$G1022&lt;&gt;"Ativo"),"",IF(COUNTIFS($A$4:$A1022,$A1022,$G$4:$G1022,"Ativo")=1,1,0))</f>
        <v>0</v>
      </c>
    </row>
    <row r="1023" spans="1:55" x14ac:dyDescent="0.3">
      <c r="A1023" s="76">
        <v>16</v>
      </c>
      <c r="B1023" s="104">
        <v>46050</v>
      </c>
      <c r="C1023" s="76">
        <v>2</v>
      </c>
      <c r="D1023" s="77" t="s">
        <v>422</v>
      </c>
      <c r="E1023" s="12" t="s">
        <v>137</v>
      </c>
      <c r="F1023" s="78">
        <v>2.5030000000000001</v>
      </c>
      <c r="G1023" s="77" t="s">
        <v>305</v>
      </c>
      <c r="H1023" s="79"/>
      <c r="BA1023" s="5" t="str">
        <f t="shared" si="15"/>
        <v>8974</v>
      </c>
      <c r="BB1023" s="5">
        <f>IF(OR($E1023="",$G1023&lt;&gt;"Ativo"),"",IF(COUNTIFS($E$4:$E1023,$E1023,$A$4:$A1023,$A1023,$G$4:$G1023,"Ativo")=1,1,0))</f>
        <v>0</v>
      </c>
      <c r="BC1023">
        <f>IF(OR($A1023="",$G1023&lt;&gt;"Ativo"),"",IF(COUNTIFS($A$4:$A1023,$A1023,$G$4:$G1023,"Ativo")=1,1,0))</f>
        <v>0</v>
      </c>
    </row>
    <row r="1024" spans="1:55" x14ac:dyDescent="0.3">
      <c r="A1024" s="76">
        <v>16</v>
      </c>
      <c r="B1024" s="104">
        <v>46050</v>
      </c>
      <c r="C1024" s="76">
        <v>2</v>
      </c>
      <c r="D1024" s="77" t="s">
        <v>422</v>
      </c>
      <c r="E1024" s="12" t="s">
        <v>353</v>
      </c>
      <c r="F1024" s="78">
        <v>1.095</v>
      </c>
      <c r="G1024" s="77" t="s">
        <v>305</v>
      </c>
      <c r="H1024" s="79"/>
      <c r="BA1024" s="5" t="str">
        <f t="shared" si="15"/>
        <v>8974</v>
      </c>
      <c r="BB1024" s="5">
        <f>IF(OR($E1024="",$G1024&lt;&gt;"Ativo"),"",IF(COUNTIFS($E$4:$E1024,$E1024,$A$4:$A1024,$A1024,$G$4:$G1024,"Ativo")=1,1,0))</f>
        <v>0</v>
      </c>
      <c r="BC1024">
        <f>IF(OR($A1024="",$G1024&lt;&gt;"Ativo"),"",IF(COUNTIFS($A$4:$A1024,$A1024,$G$4:$G1024,"Ativo")=1,1,0))</f>
        <v>0</v>
      </c>
    </row>
    <row r="1025" spans="1:55" x14ac:dyDescent="0.3">
      <c r="A1025" s="76">
        <v>16</v>
      </c>
      <c r="B1025" s="104">
        <v>46050</v>
      </c>
      <c r="C1025" s="76">
        <v>2</v>
      </c>
      <c r="D1025" s="77" t="s">
        <v>422</v>
      </c>
      <c r="E1025" s="12" t="s">
        <v>134</v>
      </c>
      <c r="F1025" s="78">
        <v>4.5880000000000001</v>
      </c>
      <c r="G1025" s="77" t="s">
        <v>305</v>
      </c>
      <c r="H1025" s="79"/>
      <c r="BA1025" s="5" t="str">
        <f t="shared" si="15"/>
        <v>8974</v>
      </c>
      <c r="BB1025" s="5">
        <f>IF(OR($E1025="",$G1025&lt;&gt;"Ativo"),"",IF(COUNTIFS($E$4:$E1025,$E1025,$A$4:$A1025,$A1025,$G$4:$G1025,"Ativo")=1,1,0))</f>
        <v>0</v>
      </c>
      <c r="BC1025">
        <f>IF(OR($A1025="",$G1025&lt;&gt;"Ativo"),"",IF(COUNTIFS($A$4:$A1025,$A1025,$G$4:$G1025,"Ativo")=1,1,0))</f>
        <v>0</v>
      </c>
    </row>
    <row r="1026" spans="1:55" x14ac:dyDescent="0.3">
      <c r="A1026" s="76">
        <v>16</v>
      </c>
      <c r="B1026" s="104">
        <v>46050</v>
      </c>
      <c r="C1026" s="76">
        <v>2</v>
      </c>
      <c r="D1026" s="77" t="s">
        <v>422</v>
      </c>
      <c r="E1026" s="12" t="s">
        <v>138</v>
      </c>
      <c r="F1026" s="78">
        <v>11.9</v>
      </c>
      <c r="G1026" s="77" t="s">
        <v>305</v>
      </c>
      <c r="H1026" s="79"/>
      <c r="BA1026" s="5" t="str">
        <f t="shared" si="15"/>
        <v>8974</v>
      </c>
      <c r="BB1026" s="5">
        <f>IF(OR($E1026="",$G1026&lt;&gt;"Ativo"),"",IF(COUNTIFS($E$4:$E1026,$E1026,$A$4:$A1026,$A1026,$G$4:$G1026,"Ativo")=1,1,0))</f>
        <v>0</v>
      </c>
      <c r="BC1026">
        <f>IF(OR($A1026="",$G1026&lt;&gt;"Ativo"),"",IF(COUNTIFS($A$4:$A1026,$A1026,$G$4:$G1026,"Ativo")=1,1,0))</f>
        <v>0</v>
      </c>
    </row>
    <row r="1027" spans="1:55" x14ac:dyDescent="0.3">
      <c r="A1027" s="76">
        <v>16</v>
      </c>
      <c r="B1027" s="104">
        <v>46050</v>
      </c>
      <c r="C1027" s="76">
        <v>2</v>
      </c>
      <c r="D1027" s="77" t="s">
        <v>422</v>
      </c>
      <c r="E1027" s="12" t="s">
        <v>354</v>
      </c>
      <c r="F1027" s="78">
        <v>203</v>
      </c>
      <c r="G1027" s="77" t="s">
        <v>305</v>
      </c>
      <c r="H1027" s="79"/>
      <c r="BA1027" s="5" t="str">
        <f t="shared" si="15"/>
        <v>8974</v>
      </c>
      <c r="BB1027" s="5">
        <f>IF(OR($E1027="",$G1027&lt;&gt;"Ativo"),"",IF(COUNTIFS($E$4:$E1027,$E1027,$A$4:$A1027,$A1027,$G$4:$G1027,"Ativo")=1,1,0))</f>
        <v>0</v>
      </c>
      <c r="BC1027">
        <f>IF(OR($A1027="",$G1027&lt;&gt;"Ativo"),"",IF(COUNTIFS($A$4:$A1027,$A1027,$G$4:$G1027,"Ativo")=1,1,0))</f>
        <v>0</v>
      </c>
    </row>
    <row r="1028" spans="1:55" x14ac:dyDescent="0.3">
      <c r="A1028" s="76">
        <v>16</v>
      </c>
      <c r="B1028" s="104">
        <v>46050</v>
      </c>
      <c r="C1028" s="76">
        <v>2</v>
      </c>
      <c r="D1028" s="77" t="s">
        <v>422</v>
      </c>
      <c r="E1028" s="12" t="s">
        <v>126</v>
      </c>
      <c r="F1028" s="78">
        <v>88</v>
      </c>
      <c r="G1028" s="77" t="s">
        <v>305</v>
      </c>
      <c r="H1028" s="79"/>
      <c r="BA1028" s="5" t="str">
        <f t="shared" ref="BA1028:BA1091" si="16">IF($D1028="","",MID($D1028,4,LEN($D1028)-5))</f>
        <v>8974</v>
      </c>
      <c r="BB1028" s="5">
        <f>IF(OR($E1028="",$G1028&lt;&gt;"Ativo"),"",IF(COUNTIFS($E$4:$E1028,$E1028,$A$4:$A1028,$A1028,$G$4:$G1028,"Ativo")=1,1,0))</f>
        <v>0</v>
      </c>
      <c r="BC1028">
        <f>IF(OR($A1028="",$G1028&lt;&gt;"Ativo"),"",IF(COUNTIFS($A$4:$A1028,$A1028,$G$4:$G1028,"Ativo")=1,1,0))</f>
        <v>0</v>
      </c>
    </row>
    <row r="1029" spans="1:55" x14ac:dyDescent="0.3">
      <c r="A1029" s="76">
        <v>16</v>
      </c>
      <c r="B1029" s="104">
        <v>46050</v>
      </c>
      <c r="C1029" s="76">
        <v>2</v>
      </c>
      <c r="D1029" s="77" t="s">
        <v>422</v>
      </c>
      <c r="E1029" s="12" t="s">
        <v>127</v>
      </c>
      <c r="F1029" s="78">
        <v>26</v>
      </c>
      <c r="G1029" s="77" t="s">
        <v>305</v>
      </c>
      <c r="H1029" s="79"/>
      <c r="BA1029" s="5" t="str">
        <f t="shared" si="16"/>
        <v>8974</v>
      </c>
      <c r="BB1029" s="5">
        <f>IF(OR($E1029="",$G1029&lt;&gt;"Ativo"),"",IF(COUNTIFS($E$4:$E1029,$E1029,$A$4:$A1029,$A1029,$G$4:$G1029,"Ativo")=1,1,0))</f>
        <v>0</v>
      </c>
      <c r="BC1029">
        <f>IF(OR($A1029="",$G1029&lt;&gt;"Ativo"),"",IF(COUNTIFS($A$4:$A1029,$A1029,$G$4:$G1029,"Ativo")=1,1,0))</f>
        <v>0</v>
      </c>
    </row>
    <row r="1030" spans="1:55" x14ac:dyDescent="0.3">
      <c r="A1030" s="76">
        <v>16</v>
      </c>
      <c r="B1030" s="104">
        <v>46050</v>
      </c>
      <c r="C1030" s="76">
        <v>2</v>
      </c>
      <c r="D1030" s="77" t="s">
        <v>422</v>
      </c>
      <c r="E1030" s="12" t="s">
        <v>124</v>
      </c>
      <c r="F1030" s="78">
        <v>6.2</v>
      </c>
      <c r="G1030" s="77" t="s">
        <v>305</v>
      </c>
      <c r="H1030" s="79"/>
      <c r="BA1030" s="5" t="str">
        <f t="shared" si="16"/>
        <v>8974</v>
      </c>
      <c r="BB1030" s="5">
        <f>IF(OR($E1030="",$G1030&lt;&gt;"Ativo"),"",IF(COUNTIFS($E$4:$E1030,$E1030,$A$4:$A1030,$A1030,$G$4:$G1030,"Ativo")=1,1,0))</f>
        <v>0</v>
      </c>
      <c r="BC1030">
        <f>IF(OR($A1030="",$G1030&lt;&gt;"Ativo"),"",IF(COUNTIFS($A$4:$A1030,$A1030,$G$4:$G1030,"Ativo")=1,1,0))</f>
        <v>0</v>
      </c>
    </row>
    <row r="1031" spans="1:55" x14ac:dyDescent="0.3">
      <c r="A1031" s="76">
        <v>16</v>
      </c>
      <c r="B1031" s="104">
        <v>46050</v>
      </c>
      <c r="C1031" s="76">
        <v>2</v>
      </c>
      <c r="D1031" s="77" t="s">
        <v>422</v>
      </c>
      <c r="E1031" s="12" t="s">
        <v>356</v>
      </c>
      <c r="F1031" s="78">
        <v>66</v>
      </c>
      <c r="G1031" s="77" t="s">
        <v>305</v>
      </c>
      <c r="H1031" s="79"/>
      <c r="BA1031" s="5" t="str">
        <f t="shared" si="16"/>
        <v>8974</v>
      </c>
      <c r="BB1031" s="5">
        <f>IF(OR($E1031="",$G1031&lt;&gt;"Ativo"),"",IF(COUNTIFS($E$4:$E1031,$E1031,$A$4:$A1031,$A1031,$G$4:$G1031,"Ativo")=1,1,0))</f>
        <v>0</v>
      </c>
      <c r="BC1031">
        <f>IF(OR($A1031="",$G1031&lt;&gt;"Ativo"),"",IF(COUNTIFS($A$4:$A1031,$A1031,$G$4:$G1031,"Ativo")=1,1,0))</f>
        <v>0</v>
      </c>
    </row>
    <row r="1032" spans="1:55" x14ac:dyDescent="0.3">
      <c r="A1032" s="76">
        <v>16</v>
      </c>
      <c r="B1032" s="104">
        <v>46050</v>
      </c>
      <c r="C1032" s="76">
        <v>2</v>
      </c>
      <c r="D1032" s="77" t="s">
        <v>422</v>
      </c>
      <c r="E1032" s="12" t="s">
        <v>139</v>
      </c>
      <c r="F1032" s="78">
        <v>7.39</v>
      </c>
      <c r="G1032" s="77" t="s">
        <v>305</v>
      </c>
      <c r="H1032" s="79"/>
      <c r="BA1032" s="5" t="str">
        <f t="shared" si="16"/>
        <v>8974</v>
      </c>
      <c r="BB1032" s="5">
        <f>IF(OR($E1032="",$G1032&lt;&gt;"Ativo"),"",IF(COUNTIFS($E$4:$E1032,$E1032,$A$4:$A1032,$A1032,$G$4:$G1032,"Ativo")=1,1,0))</f>
        <v>0</v>
      </c>
      <c r="BC1032">
        <f>IF(OR($A1032="",$G1032&lt;&gt;"Ativo"),"",IF(COUNTIFS($A$4:$A1032,$A1032,$G$4:$G1032,"Ativo")=1,1,0))</f>
        <v>0</v>
      </c>
    </row>
    <row r="1033" spans="1:55" x14ac:dyDescent="0.3">
      <c r="A1033" s="76">
        <v>16</v>
      </c>
      <c r="B1033" s="104">
        <v>46050</v>
      </c>
      <c r="C1033" s="76">
        <v>2</v>
      </c>
      <c r="D1033" s="77" t="s">
        <v>422</v>
      </c>
      <c r="E1033" s="12" t="s">
        <v>118</v>
      </c>
      <c r="F1033" s="78">
        <v>281</v>
      </c>
      <c r="G1033" s="77" t="s">
        <v>305</v>
      </c>
      <c r="H1033" s="79"/>
      <c r="BA1033" s="5" t="str">
        <f t="shared" si="16"/>
        <v>8974</v>
      </c>
      <c r="BB1033" s="5">
        <f>IF(OR($E1033="",$G1033&lt;&gt;"Ativo"),"",IF(COUNTIFS($E$4:$E1033,$E1033,$A$4:$A1033,$A1033,$G$4:$G1033,"Ativo")=1,1,0))</f>
        <v>0</v>
      </c>
      <c r="BC1033">
        <f>IF(OR($A1033="",$G1033&lt;&gt;"Ativo"),"",IF(COUNTIFS($A$4:$A1033,$A1033,$G$4:$G1033,"Ativo")=1,1,0))</f>
        <v>0</v>
      </c>
    </row>
    <row r="1034" spans="1:55" x14ac:dyDescent="0.3">
      <c r="A1034" s="76">
        <v>16</v>
      </c>
      <c r="B1034" s="104">
        <v>46050</v>
      </c>
      <c r="C1034" s="76">
        <v>2</v>
      </c>
      <c r="D1034" s="77" t="s">
        <v>422</v>
      </c>
      <c r="E1034" s="12" t="s">
        <v>357</v>
      </c>
      <c r="F1034" s="78">
        <v>9.75</v>
      </c>
      <c r="G1034" s="77" t="s">
        <v>305</v>
      </c>
      <c r="H1034" s="79"/>
      <c r="BA1034" s="5" t="str">
        <f t="shared" si="16"/>
        <v>8974</v>
      </c>
      <c r="BB1034" s="5">
        <f>IF(OR($E1034="",$G1034&lt;&gt;"Ativo"),"",IF(COUNTIFS($E$4:$E1034,$E1034,$A$4:$A1034,$A1034,$G$4:$G1034,"Ativo")=1,1,0))</f>
        <v>0</v>
      </c>
      <c r="BC1034">
        <f>IF(OR($A1034="",$G1034&lt;&gt;"Ativo"),"",IF(COUNTIFS($A$4:$A1034,$A1034,$G$4:$G1034,"Ativo")=1,1,0))</f>
        <v>0</v>
      </c>
    </row>
    <row r="1035" spans="1:55" x14ac:dyDescent="0.3">
      <c r="A1035" s="76">
        <v>16</v>
      </c>
      <c r="B1035" s="104">
        <v>46050</v>
      </c>
      <c r="C1035" s="76">
        <v>2</v>
      </c>
      <c r="D1035" s="77" t="s">
        <v>422</v>
      </c>
      <c r="E1035" s="12" t="s">
        <v>359</v>
      </c>
      <c r="F1035" s="78">
        <v>4.43</v>
      </c>
      <c r="G1035" s="77" t="s">
        <v>305</v>
      </c>
      <c r="H1035" s="79"/>
      <c r="BA1035" s="5" t="str">
        <f t="shared" si="16"/>
        <v>8974</v>
      </c>
      <c r="BB1035" s="5">
        <f>IF(OR($E1035="",$G1035&lt;&gt;"Ativo"),"",IF(COUNTIFS($E$4:$E1035,$E1035,$A$4:$A1035,$A1035,$G$4:$G1035,"Ativo")=1,1,0))</f>
        <v>0</v>
      </c>
      <c r="BC1035">
        <f>IF(OR($A1035="",$G1035&lt;&gt;"Ativo"),"",IF(COUNTIFS($A$4:$A1035,$A1035,$G$4:$G1035,"Ativo")=1,1,0))</f>
        <v>0</v>
      </c>
    </row>
    <row r="1036" spans="1:55" x14ac:dyDescent="0.3">
      <c r="A1036" s="76">
        <v>16</v>
      </c>
      <c r="B1036" s="104">
        <v>46050</v>
      </c>
      <c r="C1036" s="76">
        <v>2</v>
      </c>
      <c r="D1036" s="77" t="s">
        <v>422</v>
      </c>
      <c r="E1036" s="12" t="s">
        <v>135</v>
      </c>
      <c r="F1036" s="78">
        <v>4.4000000000000004</v>
      </c>
      <c r="G1036" s="77" t="s">
        <v>305</v>
      </c>
      <c r="H1036" s="79"/>
      <c r="BA1036" s="5" t="str">
        <f t="shared" si="16"/>
        <v>8974</v>
      </c>
      <c r="BB1036" s="5">
        <f>IF(OR($E1036="",$G1036&lt;&gt;"Ativo"),"",IF(COUNTIFS($E$4:$E1036,$E1036,$A$4:$A1036,$A1036,$G$4:$G1036,"Ativo")=1,1,0))</f>
        <v>0</v>
      </c>
      <c r="BC1036">
        <f>IF(OR($A1036="",$G1036&lt;&gt;"Ativo"),"",IF(COUNTIFS($A$4:$A1036,$A1036,$G$4:$G1036,"Ativo")=1,1,0))</f>
        <v>0</v>
      </c>
    </row>
    <row r="1037" spans="1:55" x14ac:dyDescent="0.3">
      <c r="A1037" s="76">
        <v>16</v>
      </c>
      <c r="B1037" s="104">
        <v>46050</v>
      </c>
      <c r="C1037" s="76">
        <v>2</v>
      </c>
      <c r="D1037" s="77" t="s">
        <v>422</v>
      </c>
      <c r="E1037" s="12" t="s">
        <v>128</v>
      </c>
      <c r="F1037" s="78">
        <v>82</v>
      </c>
      <c r="G1037" s="77" t="s">
        <v>305</v>
      </c>
      <c r="H1037" s="79"/>
      <c r="BA1037" s="5" t="str">
        <f t="shared" si="16"/>
        <v>8974</v>
      </c>
      <c r="BB1037" s="5">
        <f>IF(OR($E1037="",$G1037&lt;&gt;"Ativo"),"",IF(COUNTIFS($E$4:$E1037,$E1037,$A$4:$A1037,$A1037,$G$4:$G1037,"Ativo")=1,1,0))</f>
        <v>0</v>
      </c>
      <c r="BC1037">
        <f>IF(OR($A1037="",$G1037&lt;&gt;"Ativo"),"",IF(COUNTIFS($A$4:$A1037,$A1037,$G$4:$G1037,"Ativo")=1,1,0))</f>
        <v>0</v>
      </c>
    </row>
    <row r="1038" spans="1:55" x14ac:dyDescent="0.3">
      <c r="A1038" s="76">
        <v>16</v>
      </c>
      <c r="B1038" s="104">
        <v>46050</v>
      </c>
      <c r="C1038" s="76">
        <v>2</v>
      </c>
      <c r="D1038" s="77" t="s">
        <v>422</v>
      </c>
      <c r="E1038" s="12" t="s">
        <v>122</v>
      </c>
      <c r="F1038" s="78">
        <v>97</v>
      </c>
      <c r="G1038" s="77" t="s">
        <v>305</v>
      </c>
      <c r="H1038" s="79"/>
      <c r="BA1038" s="5" t="str">
        <f t="shared" si="16"/>
        <v>8974</v>
      </c>
      <c r="BB1038" s="5">
        <f>IF(OR($E1038="",$G1038&lt;&gt;"Ativo"),"",IF(COUNTIFS($E$4:$E1038,$E1038,$A$4:$A1038,$A1038,$G$4:$G1038,"Ativo")=1,1,0))</f>
        <v>0</v>
      </c>
      <c r="BC1038">
        <f>IF(OR($A1038="",$G1038&lt;&gt;"Ativo"),"",IF(COUNTIFS($A$4:$A1038,$A1038,$G$4:$G1038,"Ativo")=1,1,0))</f>
        <v>0</v>
      </c>
    </row>
    <row r="1039" spans="1:55" x14ac:dyDescent="0.3">
      <c r="A1039" s="76">
        <v>16</v>
      </c>
      <c r="B1039" s="104">
        <v>46050</v>
      </c>
      <c r="C1039" s="76">
        <v>2</v>
      </c>
      <c r="D1039" s="77" t="s">
        <v>422</v>
      </c>
      <c r="E1039" s="12" t="s">
        <v>144</v>
      </c>
      <c r="F1039" s="78">
        <v>483</v>
      </c>
      <c r="G1039" s="77" t="s">
        <v>305</v>
      </c>
      <c r="H1039" s="79"/>
      <c r="BA1039" s="5" t="str">
        <f t="shared" si="16"/>
        <v>8974</v>
      </c>
      <c r="BB1039" s="5">
        <f>IF(OR($E1039="",$G1039&lt;&gt;"Ativo"),"",IF(COUNTIFS($E$4:$E1039,$E1039,$A$4:$A1039,$A1039,$G$4:$G1039,"Ativo")=1,1,0))</f>
        <v>0</v>
      </c>
      <c r="BC1039">
        <f>IF(OR($A1039="",$G1039&lt;&gt;"Ativo"),"",IF(COUNTIFS($A$4:$A1039,$A1039,$G$4:$G1039,"Ativo")=1,1,0))</f>
        <v>0</v>
      </c>
    </row>
    <row r="1040" spans="1:55" x14ac:dyDescent="0.3">
      <c r="A1040" s="76">
        <v>16</v>
      </c>
      <c r="B1040" s="104">
        <v>46050</v>
      </c>
      <c r="C1040" s="76">
        <v>2</v>
      </c>
      <c r="D1040" s="77" t="s">
        <v>422</v>
      </c>
      <c r="E1040" s="12" t="s">
        <v>360</v>
      </c>
      <c r="F1040" s="78">
        <v>435</v>
      </c>
      <c r="G1040" s="77" t="s">
        <v>305</v>
      </c>
      <c r="H1040" s="79"/>
      <c r="BA1040" s="5" t="str">
        <f t="shared" si="16"/>
        <v>8974</v>
      </c>
      <c r="BB1040" s="5">
        <f>IF(OR($E1040="",$G1040&lt;&gt;"Ativo"),"",IF(COUNTIFS($E$4:$E1040,$E1040,$A$4:$A1040,$A1040,$G$4:$G1040,"Ativo")=1,1,0))</f>
        <v>0</v>
      </c>
      <c r="BC1040">
        <f>IF(OR($A1040="",$G1040&lt;&gt;"Ativo"),"",IF(COUNTIFS($A$4:$A1040,$A1040,$G$4:$G1040,"Ativo")=1,1,0))</f>
        <v>0</v>
      </c>
    </row>
    <row r="1041" spans="1:55" x14ac:dyDescent="0.3">
      <c r="A1041" s="76">
        <v>16</v>
      </c>
      <c r="B1041" s="104">
        <v>46050</v>
      </c>
      <c r="C1041" s="76">
        <v>2</v>
      </c>
      <c r="D1041" s="77" t="s">
        <v>422</v>
      </c>
      <c r="E1041" s="12" t="s">
        <v>132</v>
      </c>
      <c r="F1041" s="78">
        <v>424</v>
      </c>
      <c r="G1041" s="77" t="s">
        <v>305</v>
      </c>
      <c r="H1041" s="79"/>
      <c r="BA1041" s="5" t="str">
        <f t="shared" si="16"/>
        <v>8974</v>
      </c>
      <c r="BB1041" s="5">
        <f>IF(OR($E1041="",$G1041&lt;&gt;"Ativo"),"",IF(COUNTIFS($E$4:$E1041,$E1041,$A$4:$A1041,$A1041,$G$4:$G1041,"Ativo")=1,1,0))</f>
        <v>0</v>
      </c>
      <c r="BC1041">
        <f>IF(OR($A1041="",$G1041&lt;&gt;"Ativo"),"",IF(COUNTIFS($A$4:$A1041,$A1041,$G$4:$G1041,"Ativo")=1,1,0))</f>
        <v>0</v>
      </c>
    </row>
    <row r="1042" spans="1:55" x14ac:dyDescent="0.3">
      <c r="A1042" s="76">
        <v>16</v>
      </c>
      <c r="B1042" s="104">
        <v>46050</v>
      </c>
      <c r="C1042" s="76">
        <v>2</v>
      </c>
      <c r="D1042" s="77" t="s">
        <v>422</v>
      </c>
      <c r="E1042" s="12" t="s">
        <v>133</v>
      </c>
      <c r="F1042" s="78">
        <v>154</v>
      </c>
      <c r="G1042" s="77" t="s">
        <v>305</v>
      </c>
      <c r="H1042" s="79"/>
      <c r="BA1042" s="5" t="str">
        <f t="shared" si="16"/>
        <v>8974</v>
      </c>
      <c r="BB1042" s="5">
        <f>IF(OR($E1042="",$G1042&lt;&gt;"Ativo"),"",IF(COUNTIFS($E$4:$E1042,$E1042,$A$4:$A1042,$A1042,$G$4:$G1042,"Ativo")=1,1,0))</f>
        <v>0</v>
      </c>
      <c r="BC1042">
        <f>IF(OR($A1042="",$G1042&lt;&gt;"Ativo"),"",IF(COUNTIFS($A$4:$A1042,$A1042,$G$4:$G1042,"Ativo")=1,1,0))</f>
        <v>0</v>
      </c>
    </row>
    <row r="1043" spans="1:55" x14ac:dyDescent="0.3">
      <c r="A1043" s="76">
        <v>16</v>
      </c>
      <c r="B1043" s="104">
        <v>46050</v>
      </c>
      <c r="C1043" s="76">
        <v>2</v>
      </c>
      <c r="D1043" s="77" t="s">
        <v>422</v>
      </c>
      <c r="E1043" s="12" t="s">
        <v>361</v>
      </c>
      <c r="F1043" s="78">
        <v>391</v>
      </c>
      <c r="G1043" s="77" t="s">
        <v>305</v>
      </c>
      <c r="H1043" s="79"/>
      <c r="BA1043" s="5" t="str">
        <f t="shared" si="16"/>
        <v>8974</v>
      </c>
      <c r="BB1043" s="5">
        <f>IF(OR($E1043="",$G1043&lt;&gt;"Ativo"),"",IF(COUNTIFS($E$4:$E1043,$E1043,$A$4:$A1043,$A1043,$G$4:$G1043,"Ativo")=1,1,0))</f>
        <v>0</v>
      </c>
      <c r="BC1043">
        <f>IF(OR($A1043="",$G1043&lt;&gt;"Ativo"),"",IF(COUNTIFS($A$4:$A1043,$A1043,$G$4:$G1043,"Ativo")=1,1,0))</f>
        <v>0</v>
      </c>
    </row>
    <row r="1044" spans="1:55" x14ac:dyDescent="0.3">
      <c r="A1044" s="76">
        <v>16</v>
      </c>
      <c r="B1044" s="104">
        <v>46050</v>
      </c>
      <c r="C1044" s="76">
        <v>2</v>
      </c>
      <c r="D1044" s="77" t="s">
        <v>422</v>
      </c>
      <c r="E1044" s="12" t="s">
        <v>362</v>
      </c>
      <c r="F1044" s="78">
        <v>82</v>
      </c>
      <c r="G1044" s="77" t="s">
        <v>305</v>
      </c>
      <c r="H1044" s="79"/>
      <c r="BA1044" s="5" t="str">
        <f t="shared" si="16"/>
        <v>8974</v>
      </c>
      <c r="BB1044" s="5">
        <f>IF(OR($E1044="",$G1044&lt;&gt;"Ativo"),"",IF(COUNTIFS($E$4:$E1044,$E1044,$A$4:$A1044,$A1044,$G$4:$G1044,"Ativo")=1,1,0))</f>
        <v>0</v>
      </c>
      <c r="BC1044">
        <f>IF(OR($A1044="",$G1044&lt;&gt;"Ativo"),"",IF(COUNTIFS($A$4:$A1044,$A1044,$G$4:$G1044,"Ativo")=1,1,0))</f>
        <v>0</v>
      </c>
    </row>
    <row r="1045" spans="1:55" x14ac:dyDescent="0.3">
      <c r="A1045" s="76">
        <v>16</v>
      </c>
      <c r="B1045" s="104">
        <v>46050</v>
      </c>
      <c r="C1045" s="76">
        <v>2</v>
      </c>
      <c r="D1045" s="77" t="s">
        <v>422</v>
      </c>
      <c r="E1045" s="12" t="s">
        <v>129</v>
      </c>
      <c r="F1045" s="78">
        <v>222</v>
      </c>
      <c r="G1045" s="77" t="s">
        <v>305</v>
      </c>
      <c r="H1045" s="79"/>
      <c r="BA1045" s="5" t="str">
        <f t="shared" si="16"/>
        <v>8974</v>
      </c>
      <c r="BB1045" s="5">
        <f>IF(OR($E1045="",$G1045&lt;&gt;"Ativo"),"",IF(COUNTIFS($E$4:$E1045,$E1045,$A$4:$A1045,$A1045,$G$4:$G1045,"Ativo")=1,1,0))</f>
        <v>0</v>
      </c>
      <c r="BC1045">
        <f>IF(OR($A1045="",$G1045&lt;&gt;"Ativo"),"",IF(COUNTIFS($A$4:$A1045,$A1045,$G$4:$G1045,"Ativo")=1,1,0))</f>
        <v>0</v>
      </c>
    </row>
    <row r="1046" spans="1:55" x14ac:dyDescent="0.3">
      <c r="A1046" s="76">
        <v>16</v>
      </c>
      <c r="B1046" s="104">
        <v>46050</v>
      </c>
      <c r="C1046" s="76">
        <v>2</v>
      </c>
      <c r="D1046" s="77" t="s">
        <v>422</v>
      </c>
      <c r="E1046" s="12" t="s">
        <v>131</v>
      </c>
      <c r="F1046" s="78">
        <v>107</v>
      </c>
      <c r="G1046" s="77" t="s">
        <v>305</v>
      </c>
      <c r="H1046" s="79"/>
      <c r="BA1046" s="5" t="str">
        <f t="shared" si="16"/>
        <v>8974</v>
      </c>
      <c r="BB1046" s="5">
        <f>IF(OR($E1046="",$G1046&lt;&gt;"Ativo"),"",IF(COUNTIFS($E$4:$E1046,$E1046,$A$4:$A1046,$A1046,$G$4:$G1046,"Ativo")=1,1,0))</f>
        <v>0</v>
      </c>
      <c r="BC1046">
        <f>IF(OR($A1046="",$G1046&lt;&gt;"Ativo"),"",IF(COUNTIFS($A$4:$A1046,$A1046,$G$4:$G1046,"Ativo")=1,1,0))</f>
        <v>0</v>
      </c>
    </row>
    <row r="1047" spans="1:55" x14ac:dyDescent="0.3">
      <c r="A1047" s="76">
        <v>16</v>
      </c>
      <c r="B1047" s="104">
        <v>46050</v>
      </c>
      <c r="C1047" s="76">
        <v>2</v>
      </c>
      <c r="D1047" s="77" t="s">
        <v>422</v>
      </c>
      <c r="E1047" s="12" t="s">
        <v>363</v>
      </c>
      <c r="F1047" s="78">
        <v>3.57</v>
      </c>
      <c r="G1047" s="77" t="s">
        <v>305</v>
      </c>
      <c r="H1047" s="79"/>
      <c r="BA1047" s="5" t="str">
        <f t="shared" si="16"/>
        <v>8974</v>
      </c>
      <c r="BB1047" s="5">
        <f>IF(OR($E1047="",$G1047&lt;&gt;"Ativo"),"",IF(COUNTIFS($E$4:$E1047,$E1047,$A$4:$A1047,$A1047,$G$4:$G1047,"Ativo")=1,1,0))</f>
        <v>0</v>
      </c>
      <c r="BC1047">
        <f>IF(OR($A1047="",$G1047&lt;&gt;"Ativo"),"",IF(COUNTIFS($A$4:$A1047,$A1047,$G$4:$G1047,"Ativo")=1,1,0))</f>
        <v>0</v>
      </c>
    </row>
    <row r="1048" spans="1:55" x14ac:dyDescent="0.3">
      <c r="A1048" s="76">
        <v>16</v>
      </c>
      <c r="B1048" s="104">
        <v>46050</v>
      </c>
      <c r="C1048" s="76">
        <v>2</v>
      </c>
      <c r="D1048" s="77" t="s">
        <v>422</v>
      </c>
      <c r="E1048" s="12" t="s">
        <v>365</v>
      </c>
      <c r="F1048" s="78">
        <v>16.7</v>
      </c>
      <c r="G1048" s="77" t="s">
        <v>305</v>
      </c>
      <c r="H1048" s="79"/>
      <c r="BA1048" s="5" t="str">
        <f t="shared" si="16"/>
        <v>8974</v>
      </c>
      <c r="BB1048" s="5">
        <f>IF(OR($E1048="",$G1048&lt;&gt;"Ativo"),"",IF(COUNTIFS($E$4:$E1048,$E1048,$A$4:$A1048,$A1048,$G$4:$G1048,"Ativo")=1,1,0))</f>
        <v>0</v>
      </c>
      <c r="BC1048">
        <f>IF(OR($A1048="",$G1048&lt;&gt;"Ativo"),"",IF(COUNTIFS($A$4:$A1048,$A1048,$G$4:$G1048,"Ativo")=1,1,0))</f>
        <v>0</v>
      </c>
    </row>
    <row r="1049" spans="1:55" x14ac:dyDescent="0.3">
      <c r="A1049" s="76">
        <v>16</v>
      </c>
      <c r="B1049" s="104">
        <v>46050</v>
      </c>
      <c r="C1049" s="76">
        <v>2</v>
      </c>
      <c r="D1049" s="77" t="s">
        <v>422</v>
      </c>
      <c r="E1049" s="12" t="s">
        <v>140</v>
      </c>
      <c r="F1049" s="78">
        <v>126</v>
      </c>
      <c r="G1049" s="77" t="s">
        <v>305</v>
      </c>
      <c r="H1049" s="79"/>
      <c r="BA1049" s="5" t="str">
        <f t="shared" si="16"/>
        <v>8974</v>
      </c>
      <c r="BB1049" s="5">
        <f>IF(OR($E1049="",$G1049&lt;&gt;"Ativo"),"",IF(COUNTIFS($E$4:$E1049,$E1049,$A$4:$A1049,$A1049,$G$4:$G1049,"Ativo")=1,1,0))</f>
        <v>0</v>
      </c>
      <c r="BC1049">
        <f>IF(OR($A1049="",$G1049&lt;&gt;"Ativo"),"",IF(COUNTIFS($A$4:$A1049,$A1049,$G$4:$G1049,"Ativo")=1,1,0))</f>
        <v>0</v>
      </c>
    </row>
    <row r="1050" spans="1:55" x14ac:dyDescent="0.3">
      <c r="A1050" s="76">
        <v>16</v>
      </c>
      <c r="B1050" s="104">
        <v>46050</v>
      </c>
      <c r="C1050" s="76">
        <v>2</v>
      </c>
      <c r="D1050" s="77" t="s">
        <v>422</v>
      </c>
      <c r="E1050" s="12" t="s">
        <v>142</v>
      </c>
      <c r="F1050" s="78">
        <v>6.4</v>
      </c>
      <c r="G1050" s="77" t="s">
        <v>305</v>
      </c>
      <c r="H1050" s="79"/>
      <c r="BA1050" s="5" t="str">
        <f t="shared" si="16"/>
        <v>8974</v>
      </c>
      <c r="BB1050" s="5">
        <f>IF(OR($E1050="",$G1050&lt;&gt;"Ativo"),"",IF(COUNTIFS($E$4:$E1050,$E1050,$A$4:$A1050,$A1050,$G$4:$G1050,"Ativo")=1,1,0))</f>
        <v>0</v>
      </c>
      <c r="BC1050">
        <f>IF(OR($A1050="",$G1050&lt;&gt;"Ativo"),"",IF(COUNTIFS($A$4:$A1050,$A1050,$G$4:$G1050,"Ativo")=1,1,0))</f>
        <v>0</v>
      </c>
    </row>
    <row r="1051" spans="1:55" x14ac:dyDescent="0.3">
      <c r="A1051" s="76">
        <v>16</v>
      </c>
      <c r="B1051" s="104">
        <v>46050</v>
      </c>
      <c r="C1051" s="76">
        <v>2</v>
      </c>
      <c r="D1051" s="77" t="s">
        <v>422</v>
      </c>
      <c r="E1051" s="12" t="s">
        <v>143</v>
      </c>
      <c r="F1051" s="78">
        <v>94</v>
      </c>
      <c r="G1051" s="77" t="s">
        <v>305</v>
      </c>
      <c r="H1051" s="79"/>
      <c r="BA1051" s="5" t="str">
        <f t="shared" si="16"/>
        <v>8974</v>
      </c>
      <c r="BB1051" s="5">
        <f>IF(OR($E1051="",$G1051&lt;&gt;"Ativo"),"",IF(COUNTIFS($E$4:$E1051,$E1051,$A$4:$A1051,$A1051,$G$4:$G1051,"Ativo")=1,1,0))</f>
        <v>0</v>
      </c>
      <c r="BC1051">
        <f>IF(OR($A1051="",$G1051&lt;&gt;"Ativo"),"",IF(COUNTIFS($A$4:$A1051,$A1051,$G$4:$G1051,"Ativo")=1,1,0))</f>
        <v>0</v>
      </c>
    </row>
    <row r="1052" spans="1:55" x14ac:dyDescent="0.3">
      <c r="A1052" s="76">
        <v>17</v>
      </c>
      <c r="B1052" s="104">
        <v>46051</v>
      </c>
      <c r="C1052" s="76">
        <v>2</v>
      </c>
      <c r="D1052" s="77" t="s">
        <v>422</v>
      </c>
      <c r="E1052" s="12" t="s">
        <v>351</v>
      </c>
      <c r="F1052" s="78">
        <v>1.1499999999999999</v>
      </c>
      <c r="G1052" s="77" t="s">
        <v>305</v>
      </c>
      <c r="H1052" s="79"/>
      <c r="BA1052" s="5" t="str">
        <f t="shared" si="16"/>
        <v>8974</v>
      </c>
      <c r="BB1052" s="5">
        <f>IF(OR($E1052="",$G1052&lt;&gt;"Ativo"),"",IF(COUNTIFS($E$4:$E1052,$E1052,$A$4:$A1052,$A1052,$G$4:$G1052,"Ativo")=1,1,0))</f>
        <v>0</v>
      </c>
      <c r="BC1052">
        <f>IF(OR($A1052="",$G1052&lt;&gt;"Ativo"),"",IF(COUNTIFS($A$4:$A1052,$A1052,$G$4:$G1052,"Ativo")=1,1,0))</f>
        <v>0</v>
      </c>
    </row>
    <row r="1053" spans="1:55" x14ac:dyDescent="0.3">
      <c r="A1053" s="76">
        <v>17</v>
      </c>
      <c r="B1053" s="104">
        <v>46051</v>
      </c>
      <c r="C1053" s="76">
        <v>2</v>
      </c>
      <c r="D1053" s="77" t="s">
        <v>422</v>
      </c>
      <c r="E1053" s="12" t="s">
        <v>125</v>
      </c>
      <c r="F1053" s="78">
        <v>9.7200000000000006</v>
      </c>
      <c r="G1053" s="77" t="s">
        <v>305</v>
      </c>
      <c r="H1053" s="79"/>
      <c r="BA1053" s="5" t="str">
        <f t="shared" si="16"/>
        <v>8974</v>
      </c>
      <c r="BB1053" s="5">
        <f>IF(OR($E1053="",$G1053&lt;&gt;"Ativo"),"",IF(COUNTIFS($E$4:$E1053,$E1053,$A$4:$A1053,$A1053,$G$4:$G1053,"Ativo")=1,1,0))</f>
        <v>0</v>
      </c>
      <c r="BC1053">
        <f>IF(OR($A1053="",$G1053&lt;&gt;"Ativo"),"",IF(COUNTIFS($A$4:$A1053,$A1053,$G$4:$G1053,"Ativo")=1,1,0))</f>
        <v>0</v>
      </c>
    </row>
    <row r="1054" spans="1:55" x14ac:dyDescent="0.3">
      <c r="A1054" s="76">
        <v>17</v>
      </c>
      <c r="B1054" s="104">
        <v>46051</v>
      </c>
      <c r="C1054" s="76">
        <v>2</v>
      </c>
      <c r="D1054" s="77" t="s">
        <v>422</v>
      </c>
      <c r="E1054" s="12" t="s">
        <v>137</v>
      </c>
      <c r="F1054" s="78">
        <v>2.6</v>
      </c>
      <c r="G1054" s="77" t="s">
        <v>305</v>
      </c>
      <c r="H1054" s="79"/>
      <c r="BA1054" s="5" t="str">
        <f t="shared" si="16"/>
        <v>8974</v>
      </c>
      <c r="BB1054" s="5">
        <f>IF(OR($E1054="",$G1054&lt;&gt;"Ativo"),"",IF(COUNTIFS($E$4:$E1054,$E1054,$A$4:$A1054,$A1054,$G$4:$G1054,"Ativo")=1,1,0))</f>
        <v>0</v>
      </c>
      <c r="BC1054">
        <f>IF(OR($A1054="",$G1054&lt;&gt;"Ativo"),"",IF(COUNTIFS($A$4:$A1054,$A1054,$G$4:$G1054,"Ativo")=1,1,0))</f>
        <v>0</v>
      </c>
    </row>
    <row r="1055" spans="1:55" x14ac:dyDescent="0.3">
      <c r="A1055" s="76">
        <v>17</v>
      </c>
      <c r="B1055" s="104">
        <v>46051</v>
      </c>
      <c r="C1055" s="76">
        <v>2</v>
      </c>
      <c r="D1055" s="77" t="s">
        <v>422</v>
      </c>
      <c r="E1055" s="12" t="s">
        <v>353</v>
      </c>
      <c r="F1055" s="78">
        <v>1.099</v>
      </c>
      <c r="G1055" s="77" t="s">
        <v>305</v>
      </c>
      <c r="H1055" s="79"/>
      <c r="BA1055" s="5" t="str">
        <f t="shared" si="16"/>
        <v>8974</v>
      </c>
      <c r="BB1055" s="5">
        <f>IF(OR($E1055="",$G1055&lt;&gt;"Ativo"),"",IF(COUNTIFS($E$4:$E1055,$E1055,$A$4:$A1055,$A1055,$G$4:$G1055,"Ativo")=1,1,0))</f>
        <v>0</v>
      </c>
      <c r="BC1055">
        <f>IF(OR($A1055="",$G1055&lt;&gt;"Ativo"),"",IF(COUNTIFS($A$4:$A1055,$A1055,$G$4:$G1055,"Ativo")=1,1,0))</f>
        <v>0</v>
      </c>
    </row>
    <row r="1056" spans="1:55" x14ac:dyDescent="0.3">
      <c r="A1056" s="76">
        <v>17</v>
      </c>
      <c r="B1056" s="104">
        <v>46051</v>
      </c>
      <c r="C1056" s="76">
        <v>2</v>
      </c>
      <c r="D1056" s="77" t="s">
        <v>422</v>
      </c>
      <c r="E1056" s="12" t="s">
        <v>134</v>
      </c>
      <c r="F1056" s="78">
        <v>4.46</v>
      </c>
      <c r="G1056" s="77" t="s">
        <v>305</v>
      </c>
      <c r="H1056" s="79"/>
      <c r="BA1056" s="5" t="str">
        <f t="shared" si="16"/>
        <v>8974</v>
      </c>
      <c r="BB1056" s="5">
        <f>IF(OR($E1056="",$G1056&lt;&gt;"Ativo"),"",IF(COUNTIFS($E$4:$E1056,$E1056,$A$4:$A1056,$A1056,$G$4:$G1056,"Ativo")=1,1,0))</f>
        <v>0</v>
      </c>
      <c r="BC1056">
        <f>IF(OR($A1056="",$G1056&lt;&gt;"Ativo"),"",IF(COUNTIFS($A$4:$A1056,$A1056,$G$4:$G1056,"Ativo")=1,1,0))</f>
        <v>0</v>
      </c>
    </row>
    <row r="1057" spans="1:55" x14ac:dyDescent="0.3">
      <c r="A1057" s="76">
        <v>17</v>
      </c>
      <c r="B1057" s="104">
        <v>46051</v>
      </c>
      <c r="C1057" s="76">
        <v>2</v>
      </c>
      <c r="D1057" s="77" t="s">
        <v>422</v>
      </c>
      <c r="E1057" s="12" t="s">
        <v>138</v>
      </c>
      <c r="F1057" s="78">
        <v>11.9</v>
      </c>
      <c r="G1057" s="77" t="s">
        <v>305</v>
      </c>
      <c r="H1057" s="79"/>
      <c r="BA1057" s="5" t="str">
        <f t="shared" si="16"/>
        <v>8974</v>
      </c>
      <c r="BB1057" s="5">
        <f>IF(OR($E1057="",$G1057&lt;&gt;"Ativo"),"",IF(COUNTIFS($E$4:$E1057,$E1057,$A$4:$A1057,$A1057,$G$4:$G1057,"Ativo")=1,1,0))</f>
        <v>0</v>
      </c>
      <c r="BC1057">
        <f>IF(OR($A1057="",$G1057&lt;&gt;"Ativo"),"",IF(COUNTIFS($A$4:$A1057,$A1057,$G$4:$G1057,"Ativo")=1,1,0))</f>
        <v>0</v>
      </c>
    </row>
    <row r="1058" spans="1:55" x14ac:dyDescent="0.3">
      <c r="A1058" s="76">
        <v>17</v>
      </c>
      <c r="B1058" s="104">
        <v>46051</v>
      </c>
      <c r="C1058" s="76">
        <v>2</v>
      </c>
      <c r="D1058" s="77" t="s">
        <v>422</v>
      </c>
      <c r="E1058" s="12" t="s">
        <v>354</v>
      </c>
      <c r="F1058" s="78">
        <v>195</v>
      </c>
      <c r="G1058" s="77" t="s">
        <v>305</v>
      </c>
      <c r="H1058" s="79"/>
      <c r="BA1058" s="5" t="str">
        <f t="shared" si="16"/>
        <v>8974</v>
      </c>
      <c r="BB1058" s="5">
        <f>IF(OR($E1058="",$G1058&lt;&gt;"Ativo"),"",IF(COUNTIFS($E$4:$E1058,$E1058,$A$4:$A1058,$A1058,$G$4:$G1058,"Ativo")=1,1,0))</f>
        <v>0</v>
      </c>
      <c r="BC1058">
        <f>IF(OR($A1058="",$G1058&lt;&gt;"Ativo"),"",IF(COUNTIFS($A$4:$A1058,$A1058,$G$4:$G1058,"Ativo")=1,1,0))</f>
        <v>0</v>
      </c>
    </row>
    <row r="1059" spans="1:55" x14ac:dyDescent="0.3">
      <c r="A1059" s="76">
        <v>17</v>
      </c>
      <c r="B1059" s="104">
        <v>46051</v>
      </c>
      <c r="C1059" s="76">
        <v>2</v>
      </c>
      <c r="D1059" s="77" t="s">
        <v>422</v>
      </c>
      <c r="E1059" s="12" t="s">
        <v>126</v>
      </c>
      <c r="F1059" s="78">
        <v>86</v>
      </c>
      <c r="G1059" s="77" t="s">
        <v>305</v>
      </c>
      <c r="H1059" s="79"/>
      <c r="BA1059" s="5" t="str">
        <f t="shared" si="16"/>
        <v>8974</v>
      </c>
      <c r="BB1059" s="5">
        <f>IF(OR($E1059="",$G1059&lt;&gt;"Ativo"),"",IF(COUNTIFS($E$4:$E1059,$E1059,$A$4:$A1059,$A1059,$G$4:$G1059,"Ativo")=1,1,0))</f>
        <v>0</v>
      </c>
      <c r="BC1059">
        <f>IF(OR($A1059="",$G1059&lt;&gt;"Ativo"),"",IF(COUNTIFS($A$4:$A1059,$A1059,$G$4:$G1059,"Ativo")=1,1,0))</f>
        <v>0</v>
      </c>
    </row>
    <row r="1060" spans="1:55" x14ac:dyDescent="0.3">
      <c r="A1060" s="76">
        <v>17</v>
      </c>
      <c r="B1060" s="104">
        <v>46051</v>
      </c>
      <c r="C1060" s="76">
        <v>2</v>
      </c>
      <c r="D1060" s="77" t="s">
        <v>422</v>
      </c>
      <c r="E1060" s="12" t="s">
        <v>127</v>
      </c>
      <c r="F1060" s="78">
        <v>26</v>
      </c>
      <c r="G1060" s="77" t="s">
        <v>305</v>
      </c>
      <c r="H1060" s="79"/>
      <c r="BA1060" s="5" t="str">
        <f t="shared" si="16"/>
        <v>8974</v>
      </c>
      <c r="BB1060" s="5">
        <f>IF(OR($E1060="",$G1060&lt;&gt;"Ativo"),"",IF(COUNTIFS($E$4:$E1060,$E1060,$A$4:$A1060,$A1060,$G$4:$G1060,"Ativo")=1,1,0))</f>
        <v>0</v>
      </c>
      <c r="BC1060">
        <f>IF(OR($A1060="",$G1060&lt;&gt;"Ativo"),"",IF(COUNTIFS($A$4:$A1060,$A1060,$G$4:$G1060,"Ativo")=1,1,0))</f>
        <v>0</v>
      </c>
    </row>
    <row r="1061" spans="1:55" x14ac:dyDescent="0.3">
      <c r="A1061" s="76">
        <v>17</v>
      </c>
      <c r="B1061" s="104">
        <v>46051</v>
      </c>
      <c r="C1061" s="76">
        <v>2</v>
      </c>
      <c r="D1061" s="77" t="s">
        <v>422</v>
      </c>
      <c r="E1061" s="12" t="s">
        <v>124</v>
      </c>
      <c r="F1061" s="78">
        <v>6.17</v>
      </c>
      <c r="G1061" s="77" t="s">
        <v>305</v>
      </c>
      <c r="H1061" s="79"/>
      <c r="BA1061" s="5" t="str">
        <f t="shared" si="16"/>
        <v>8974</v>
      </c>
      <c r="BB1061" s="5">
        <f>IF(OR($E1061="",$G1061&lt;&gt;"Ativo"),"",IF(COUNTIFS($E$4:$E1061,$E1061,$A$4:$A1061,$A1061,$G$4:$G1061,"Ativo")=1,1,0))</f>
        <v>0</v>
      </c>
      <c r="BC1061">
        <f>IF(OR($A1061="",$G1061&lt;&gt;"Ativo"),"",IF(COUNTIFS($A$4:$A1061,$A1061,$G$4:$G1061,"Ativo")=1,1,0))</f>
        <v>0</v>
      </c>
    </row>
    <row r="1062" spans="1:55" x14ac:dyDescent="0.3">
      <c r="A1062" s="76">
        <v>17</v>
      </c>
      <c r="B1062" s="104">
        <v>46051</v>
      </c>
      <c r="C1062" s="76">
        <v>2</v>
      </c>
      <c r="D1062" s="77" t="s">
        <v>422</v>
      </c>
      <c r="E1062" s="12" t="s">
        <v>356</v>
      </c>
      <c r="F1062" s="78">
        <v>67</v>
      </c>
      <c r="G1062" s="77" t="s">
        <v>305</v>
      </c>
      <c r="H1062" s="79"/>
      <c r="BA1062" s="5" t="str">
        <f t="shared" si="16"/>
        <v>8974</v>
      </c>
      <c r="BB1062" s="5">
        <f>IF(OR($E1062="",$G1062&lt;&gt;"Ativo"),"",IF(COUNTIFS($E$4:$E1062,$E1062,$A$4:$A1062,$A1062,$G$4:$G1062,"Ativo")=1,1,0))</f>
        <v>0</v>
      </c>
      <c r="BC1062">
        <f>IF(OR($A1062="",$G1062&lt;&gt;"Ativo"),"",IF(COUNTIFS($A$4:$A1062,$A1062,$G$4:$G1062,"Ativo")=1,1,0))</f>
        <v>0</v>
      </c>
    </row>
    <row r="1063" spans="1:55" x14ac:dyDescent="0.3">
      <c r="A1063" s="76">
        <v>17</v>
      </c>
      <c r="B1063" s="104">
        <v>46051</v>
      </c>
      <c r="C1063" s="76">
        <v>2</v>
      </c>
      <c r="D1063" s="77" t="s">
        <v>422</v>
      </c>
      <c r="E1063" s="12" t="s">
        <v>139</v>
      </c>
      <c r="F1063" s="78">
        <v>7.4</v>
      </c>
      <c r="G1063" s="77" t="s">
        <v>305</v>
      </c>
      <c r="H1063" s="79"/>
      <c r="BA1063" s="5" t="str">
        <f t="shared" si="16"/>
        <v>8974</v>
      </c>
      <c r="BB1063" s="5">
        <f>IF(OR($E1063="",$G1063&lt;&gt;"Ativo"),"",IF(COUNTIFS($E$4:$E1063,$E1063,$A$4:$A1063,$A1063,$G$4:$G1063,"Ativo")=1,1,0))</f>
        <v>0</v>
      </c>
      <c r="BC1063">
        <f>IF(OR($A1063="",$G1063&lt;&gt;"Ativo"),"",IF(COUNTIFS($A$4:$A1063,$A1063,$G$4:$G1063,"Ativo")=1,1,0))</f>
        <v>0</v>
      </c>
    </row>
    <row r="1064" spans="1:55" x14ac:dyDescent="0.3">
      <c r="A1064" s="76">
        <v>17</v>
      </c>
      <c r="B1064" s="104">
        <v>46051</v>
      </c>
      <c r="C1064" s="76">
        <v>2</v>
      </c>
      <c r="D1064" s="77" t="s">
        <v>422</v>
      </c>
      <c r="E1064" s="12" t="s">
        <v>118</v>
      </c>
      <c r="F1064" s="78">
        <v>277</v>
      </c>
      <c r="G1064" s="77" t="s">
        <v>305</v>
      </c>
      <c r="H1064" s="79"/>
      <c r="BA1064" s="5" t="str">
        <f t="shared" si="16"/>
        <v>8974</v>
      </c>
      <c r="BB1064" s="5">
        <f>IF(OR($E1064="",$G1064&lt;&gt;"Ativo"),"",IF(COUNTIFS($E$4:$E1064,$E1064,$A$4:$A1064,$A1064,$G$4:$G1064,"Ativo")=1,1,0))</f>
        <v>0</v>
      </c>
      <c r="BC1064">
        <f>IF(OR($A1064="",$G1064&lt;&gt;"Ativo"),"",IF(COUNTIFS($A$4:$A1064,$A1064,$G$4:$G1064,"Ativo")=1,1,0))</f>
        <v>0</v>
      </c>
    </row>
    <row r="1065" spans="1:55" x14ac:dyDescent="0.3">
      <c r="A1065" s="76">
        <v>17</v>
      </c>
      <c r="B1065" s="104">
        <v>46051</v>
      </c>
      <c r="C1065" s="76">
        <v>2</v>
      </c>
      <c r="D1065" s="77" t="s">
        <v>422</v>
      </c>
      <c r="E1065" s="12" t="s">
        <v>357</v>
      </c>
      <c r="F1065" s="78">
        <v>9.9</v>
      </c>
      <c r="G1065" s="77" t="s">
        <v>305</v>
      </c>
      <c r="H1065" s="79"/>
      <c r="BA1065" s="5" t="str">
        <f t="shared" si="16"/>
        <v>8974</v>
      </c>
      <c r="BB1065" s="5">
        <f>IF(OR($E1065="",$G1065&lt;&gt;"Ativo"),"",IF(COUNTIFS($E$4:$E1065,$E1065,$A$4:$A1065,$A1065,$G$4:$G1065,"Ativo")=1,1,0))</f>
        <v>0</v>
      </c>
      <c r="BC1065">
        <f>IF(OR($A1065="",$G1065&lt;&gt;"Ativo"),"",IF(COUNTIFS($A$4:$A1065,$A1065,$G$4:$G1065,"Ativo")=1,1,0))</f>
        <v>0</v>
      </c>
    </row>
    <row r="1066" spans="1:55" x14ac:dyDescent="0.3">
      <c r="A1066" s="76">
        <v>17</v>
      </c>
      <c r="B1066" s="104">
        <v>46051</v>
      </c>
      <c r="C1066" s="76">
        <v>2</v>
      </c>
      <c r="D1066" s="77" t="s">
        <v>422</v>
      </c>
      <c r="E1066" s="12" t="s">
        <v>359</v>
      </c>
      <c r="F1066" s="78">
        <v>4.5</v>
      </c>
      <c r="G1066" s="77" t="s">
        <v>305</v>
      </c>
      <c r="H1066" s="79"/>
      <c r="BA1066" s="5" t="str">
        <f t="shared" si="16"/>
        <v>8974</v>
      </c>
      <c r="BB1066" s="5">
        <f>IF(OR($E1066="",$G1066&lt;&gt;"Ativo"),"",IF(COUNTIFS($E$4:$E1066,$E1066,$A$4:$A1066,$A1066,$G$4:$G1066,"Ativo")=1,1,0))</f>
        <v>0</v>
      </c>
      <c r="BC1066">
        <f>IF(OR($A1066="",$G1066&lt;&gt;"Ativo"),"",IF(COUNTIFS($A$4:$A1066,$A1066,$G$4:$G1066,"Ativo")=1,1,0))</f>
        <v>0</v>
      </c>
    </row>
    <row r="1067" spans="1:55" x14ac:dyDescent="0.3">
      <c r="A1067" s="76">
        <v>17</v>
      </c>
      <c r="B1067" s="104">
        <v>46051</v>
      </c>
      <c r="C1067" s="76">
        <v>2</v>
      </c>
      <c r="D1067" s="77" t="s">
        <v>422</v>
      </c>
      <c r="E1067" s="12" t="s">
        <v>135</v>
      </c>
      <c r="F1067" s="78">
        <v>4.3</v>
      </c>
      <c r="G1067" s="77" t="s">
        <v>305</v>
      </c>
      <c r="H1067" s="79"/>
      <c r="BA1067" s="5" t="str">
        <f t="shared" si="16"/>
        <v>8974</v>
      </c>
      <c r="BB1067" s="5">
        <f>IF(OR($E1067="",$G1067&lt;&gt;"Ativo"),"",IF(COUNTIFS($E$4:$E1067,$E1067,$A$4:$A1067,$A1067,$G$4:$G1067,"Ativo")=1,1,0))</f>
        <v>0</v>
      </c>
      <c r="BC1067">
        <f>IF(OR($A1067="",$G1067&lt;&gt;"Ativo"),"",IF(COUNTIFS($A$4:$A1067,$A1067,$G$4:$G1067,"Ativo")=1,1,0))</f>
        <v>0</v>
      </c>
    </row>
    <row r="1068" spans="1:55" x14ac:dyDescent="0.3">
      <c r="A1068" s="76">
        <v>17</v>
      </c>
      <c r="B1068" s="104">
        <v>46051</v>
      </c>
      <c r="C1068" s="76">
        <v>2</v>
      </c>
      <c r="D1068" s="77" t="s">
        <v>422</v>
      </c>
      <c r="E1068" s="12" t="s">
        <v>128</v>
      </c>
      <c r="F1068" s="78">
        <v>78</v>
      </c>
      <c r="G1068" s="77" t="s">
        <v>305</v>
      </c>
      <c r="H1068" s="79"/>
      <c r="BA1068" s="5" t="str">
        <f t="shared" si="16"/>
        <v>8974</v>
      </c>
      <c r="BB1068" s="5">
        <f>IF(OR($E1068="",$G1068&lt;&gt;"Ativo"),"",IF(COUNTIFS($E$4:$E1068,$E1068,$A$4:$A1068,$A1068,$G$4:$G1068,"Ativo")=1,1,0))</f>
        <v>0</v>
      </c>
      <c r="BC1068">
        <f>IF(OR($A1068="",$G1068&lt;&gt;"Ativo"),"",IF(COUNTIFS($A$4:$A1068,$A1068,$G$4:$G1068,"Ativo")=1,1,0))</f>
        <v>0</v>
      </c>
    </row>
    <row r="1069" spans="1:55" x14ac:dyDescent="0.3">
      <c r="A1069" s="76">
        <v>17</v>
      </c>
      <c r="B1069" s="104">
        <v>46051</v>
      </c>
      <c r="C1069" s="76">
        <v>2</v>
      </c>
      <c r="D1069" s="77" t="s">
        <v>422</v>
      </c>
      <c r="E1069" s="12" t="s">
        <v>122</v>
      </c>
      <c r="F1069" s="78">
        <v>96</v>
      </c>
      <c r="G1069" s="77" t="s">
        <v>305</v>
      </c>
      <c r="H1069" s="79"/>
      <c r="BA1069" s="5" t="str">
        <f t="shared" si="16"/>
        <v>8974</v>
      </c>
      <c r="BB1069" s="5">
        <f>IF(OR($E1069="",$G1069&lt;&gt;"Ativo"),"",IF(COUNTIFS($E$4:$E1069,$E1069,$A$4:$A1069,$A1069,$G$4:$G1069,"Ativo")=1,1,0))</f>
        <v>0</v>
      </c>
      <c r="BC1069">
        <f>IF(OR($A1069="",$G1069&lt;&gt;"Ativo"),"",IF(COUNTIFS($A$4:$A1069,$A1069,$G$4:$G1069,"Ativo")=1,1,0))</f>
        <v>0</v>
      </c>
    </row>
    <row r="1070" spans="1:55" x14ac:dyDescent="0.3">
      <c r="A1070" s="76">
        <v>17</v>
      </c>
      <c r="B1070" s="104">
        <v>46051</v>
      </c>
      <c r="C1070" s="76">
        <v>2</v>
      </c>
      <c r="D1070" s="77" t="s">
        <v>422</v>
      </c>
      <c r="E1070" s="12" t="s">
        <v>144</v>
      </c>
      <c r="F1070" s="78">
        <v>485</v>
      </c>
      <c r="G1070" s="77" t="s">
        <v>305</v>
      </c>
      <c r="H1070" s="79"/>
      <c r="BA1070" s="5" t="str">
        <f t="shared" si="16"/>
        <v>8974</v>
      </c>
      <c r="BB1070" s="5">
        <f>IF(OR($E1070="",$G1070&lt;&gt;"Ativo"),"",IF(COUNTIFS($E$4:$E1070,$E1070,$A$4:$A1070,$A1070,$G$4:$G1070,"Ativo")=1,1,0))</f>
        <v>0</v>
      </c>
      <c r="BC1070">
        <f>IF(OR($A1070="",$G1070&lt;&gt;"Ativo"),"",IF(COUNTIFS($A$4:$A1070,$A1070,$G$4:$G1070,"Ativo")=1,1,0))</f>
        <v>0</v>
      </c>
    </row>
    <row r="1071" spans="1:55" x14ac:dyDescent="0.3">
      <c r="A1071" s="76">
        <v>17</v>
      </c>
      <c r="B1071" s="104">
        <v>46051</v>
      </c>
      <c r="C1071" s="76">
        <v>2</v>
      </c>
      <c r="D1071" s="77" t="s">
        <v>422</v>
      </c>
      <c r="E1071" s="12" t="s">
        <v>360</v>
      </c>
      <c r="F1071" s="78">
        <v>435</v>
      </c>
      <c r="G1071" s="77" t="s">
        <v>305</v>
      </c>
      <c r="H1071" s="79"/>
      <c r="BA1071" s="5" t="str">
        <f t="shared" si="16"/>
        <v>8974</v>
      </c>
      <c r="BB1071" s="5">
        <f>IF(OR($E1071="",$G1071&lt;&gt;"Ativo"),"",IF(COUNTIFS($E$4:$E1071,$E1071,$A$4:$A1071,$A1071,$G$4:$G1071,"Ativo")=1,1,0))</f>
        <v>0</v>
      </c>
      <c r="BC1071">
        <f>IF(OR($A1071="",$G1071&lt;&gt;"Ativo"),"",IF(COUNTIFS($A$4:$A1071,$A1071,$G$4:$G1071,"Ativo")=1,1,0))</f>
        <v>0</v>
      </c>
    </row>
    <row r="1072" spans="1:55" x14ac:dyDescent="0.3">
      <c r="A1072" s="76">
        <v>17</v>
      </c>
      <c r="B1072" s="104">
        <v>46051</v>
      </c>
      <c r="C1072" s="76">
        <v>2</v>
      </c>
      <c r="D1072" s="77" t="s">
        <v>422</v>
      </c>
      <c r="E1072" s="12" t="s">
        <v>132</v>
      </c>
      <c r="F1072" s="78">
        <v>410</v>
      </c>
      <c r="G1072" s="77" t="s">
        <v>305</v>
      </c>
      <c r="H1072" s="79"/>
      <c r="BA1072" s="5" t="str">
        <f t="shared" si="16"/>
        <v>8974</v>
      </c>
      <c r="BB1072" s="5">
        <f>IF(OR($E1072="",$G1072&lt;&gt;"Ativo"),"",IF(COUNTIFS($E$4:$E1072,$E1072,$A$4:$A1072,$A1072,$G$4:$G1072,"Ativo")=1,1,0))</f>
        <v>0</v>
      </c>
      <c r="BC1072">
        <f>IF(OR($A1072="",$G1072&lt;&gt;"Ativo"),"",IF(COUNTIFS($A$4:$A1072,$A1072,$G$4:$G1072,"Ativo")=1,1,0))</f>
        <v>0</v>
      </c>
    </row>
    <row r="1073" spans="1:55" x14ac:dyDescent="0.3">
      <c r="A1073" s="76">
        <v>17</v>
      </c>
      <c r="B1073" s="104">
        <v>46051</v>
      </c>
      <c r="C1073" s="76">
        <v>2</v>
      </c>
      <c r="D1073" s="77" t="s">
        <v>422</v>
      </c>
      <c r="E1073" s="12" t="s">
        <v>133</v>
      </c>
      <c r="F1073" s="78">
        <v>154</v>
      </c>
      <c r="G1073" s="77" t="s">
        <v>305</v>
      </c>
      <c r="H1073" s="79"/>
      <c r="BA1073" s="5" t="str">
        <f t="shared" si="16"/>
        <v>8974</v>
      </c>
      <c r="BB1073" s="5">
        <f>IF(OR($E1073="",$G1073&lt;&gt;"Ativo"),"",IF(COUNTIFS($E$4:$E1073,$E1073,$A$4:$A1073,$A1073,$G$4:$G1073,"Ativo")=1,1,0))</f>
        <v>0</v>
      </c>
      <c r="BC1073">
        <f>IF(OR($A1073="",$G1073&lt;&gt;"Ativo"),"",IF(COUNTIFS($A$4:$A1073,$A1073,$G$4:$G1073,"Ativo")=1,1,0))</f>
        <v>0</v>
      </c>
    </row>
    <row r="1074" spans="1:55" x14ac:dyDescent="0.3">
      <c r="A1074" s="76">
        <v>17</v>
      </c>
      <c r="B1074" s="104">
        <v>46051</v>
      </c>
      <c r="C1074" s="76">
        <v>2</v>
      </c>
      <c r="D1074" s="77" t="s">
        <v>422</v>
      </c>
      <c r="E1074" s="12" t="s">
        <v>361</v>
      </c>
      <c r="F1074" s="78">
        <v>399</v>
      </c>
      <c r="G1074" s="77" t="s">
        <v>305</v>
      </c>
      <c r="H1074" s="79"/>
      <c r="BA1074" s="5" t="str">
        <f t="shared" si="16"/>
        <v>8974</v>
      </c>
      <c r="BB1074" s="5">
        <f>IF(OR($E1074="",$G1074&lt;&gt;"Ativo"),"",IF(COUNTIFS($E$4:$E1074,$E1074,$A$4:$A1074,$A1074,$G$4:$G1074,"Ativo")=1,1,0))</f>
        <v>0</v>
      </c>
      <c r="BC1074">
        <f>IF(OR($A1074="",$G1074&lt;&gt;"Ativo"),"",IF(COUNTIFS($A$4:$A1074,$A1074,$G$4:$G1074,"Ativo")=1,1,0))</f>
        <v>0</v>
      </c>
    </row>
    <row r="1075" spans="1:55" x14ac:dyDescent="0.3">
      <c r="A1075" s="76">
        <v>17</v>
      </c>
      <c r="B1075" s="104">
        <v>46051</v>
      </c>
      <c r="C1075" s="76">
        <v>2</v>
      </c>
      <c r="D1075" s="77" t="s">
        <v>422</v>
      </c>
      <c r="E1075" s="12" t="s">
        <v>362</v>
      </c>
      <c r="F1075" s="78">
        <v>85</v>
      </c>
      <c r="G1075" s="77" t="s">
        <v>305</v>
      </c>
      <c r="H1075" s="79"/>
      <c r="BA1075" s="5" t="str">
        <f t="shared" si="16"/>
        <v>8974</v>
      </c>
      <c r="BB1075" s="5">
        <f>IF(OR($E1075="",$G1075&lt;&gt;"Ativo"),"",IF(COUNTIFS($E$4:$E1075,$E1075,$A$4:$A1075,$A1075,$G$4:$G1075,"Ativo")=1,1,0))</f>
        <v>0</v>
      </c>
      <c r="BC1075">
        <f>IF(OR($A1075="",$G1075&lt;&gt;"Ativo"),"",IF(COUNTIFS($A$4:$A1075,$A1075,$G$4:$G1075,"Ativo")=1,1,0))</f>
        <v>0</v>
      </c>
    </row>
    <row r="1076" spans="1:55" x14ac:dyDescent="0.3">
      <c r="A1076" s="76">
        <v>17</v>
      </c>
      <c r="B1076" s="104">
        <v>46051</v>
      </c>
      <c r="C1076" s="76">
        <v>2</v>
      </c>
      <c r="D1076" s="77" t="s">
        <v>422</v>
      </c>
      <c r="E1076" s="12" t="s">
        <v>129</v>
      </c>
      <c r="F1076" s="78">
        <v>220</v>
      </c>
      <c r="G1076" s="77" t="s">
        <v>305</v>
      </c>
      <c r="H1076" s="79"/>
      <c r="BA1076" s="5" t="str">
        <f t="shared" si="16"/>
        <v>8974</v>
      </c>
      <c r="BB1076" s="5">
        <f>IF(OR($E1076="",$G1076&lt;&gt;"Ativo"),"",IF(COUNTIFS($E$4:$E1076,$E1076,$A$4:$A1076,$A1076,$G$4:$G1076,"Ativo")=1,1,0))</f>
        <v>0</v>
      </c>
      <c r="BC1076">
        <f>IF(OR($A1076="",$G1076&lt;&gt;"Ativo"),"",IF(COUNTIFS($A$4:$A1076,$A1076,$G$4:$G1076,"Ativo")=1,1,0))</f>
        <v>0</v>
      </c>
    </row>
    <row r="1077" spans="1:55" x14ac:dyDescent="0.3">
      <c r="A1077" s="76">
        <v>17</v>
      </c>
      <c r="B1077" s="104">
        <v>46051</v>
      </c>
      <c r="C1077" s="76">
        <v>2</v>
      </c>
      <c r="D1077" s="77" t="s">
        <v>422</v>
      </c>
      <c r="E1077" s="12" t="s">
        <v>131</v>
      </c>
      <c r="F1077" s="78">
        <v>110</v>
      </c>
      <c r="G1077" s="77" t="s">
        <v>305</v>
      </c>
      <c r="H1077" s="79"/>
      <c r="BA1077" s="5" t="str">
        <f t="shared" si="16"/>
        <v>8974</v>
      </c>
      <c r="BB1077" s="5">
        <f>IF(OR($E1077="",$G1077&lt;&gt;"Ativo"),"",IF(COUNTIFS($E$4:$E1077,$E1077,$A$4:$A1077,$A1077,$G$4:$G1077,"Ativo")=1,1,0))</f>
        <v>0</v>
      </c>
      <c r="BC1077">
        <f>IF(OR($A1077="",$G1077&lt;&gt;"Ativo"),"",IF(COUNTIFS($A$4:$A1077,$A1077,$G$4:$G1077,"Ativo")=1,1,0))</f>
        <v>0</v>
      </c>
    </row>
    <row r="1078" spans="1:55" x14ac:dyDescent="0.3">
      <c r="A1078" s="76">
        <v>17</v>
      </c>
      <c r="B1078" s="104">
        <v>46051</v>
      </c>
      <c r="C1078" s="76">
        <v>2</v>
      </c>
      <c r="D1078" s="77" t="s">
        <v>422</v>
      </c>
      <c r="E1078" s="12" t="s">
        <v>363</v>
      </c>
      <c r="F1078" s="78">
        <v>3.58</v>
      </c>
      <c r="G1078" s="77" t="s">
        <v>305</v>
      </c>
      <c r="H1078" s="79"/>
      <c r="BA1078" s="5" t="str">
        <f t="shared" si="16"/>
        <v>8974</v>
      </c>
      <c r="BB1078" s="5">
        <f>IF(OR($E1078="",$G1078&lt;&gt;"Ativo"),"",IF(COUNTIFS($E$4:$E1078,$E1078,$A$4:$A1078,$A1078,$G$4:$G1078,"Ativo")=1,1,0))</f>
        <v>0</v>
      </c>
      <c r="BC1078">
        <f>IF(OR($A1078="",$G1078&lt;&gt;"Ativo"),"",IF(COUNTIFS($A$4:$A1078,$A1078,$G$4:$G1078,"Ativo")=1,1,0))</f>
        <v>0</v>
      </c>
    </row>
    <row r="1079" spans="1:55" x14ac:dyDescent="0.3">
      <c r="A1079" s="76">
        <v>17</v>
      </c>
      <c r="B1079" s="104">
        <v>46051</v>
      </c>
      <c r="C1079" s="76">
        <v>2</v>
      </c>
      <c r="D1079" s="77" t="s">
        <v>422</v>
      </c>
      <c r="E1079" s="12" t="s">
        <v>365</v>
      </c>
      <c r="F1079" s="78">
        <v>18.77</v>
      </c>
      <c r="G1079" s="77" t="s">
        <v>305</v>
      </c>
      <c r="H1079" s="79"/>
      <c r="BA1079" s="5" t="str">
        <f t="shared" si="16"/>
        <v>8974</v>
      </c>
      <c r="BB1079" s="5">
        <f>IF(OR($E1079="",$G1079&lt;&gt;"Ativo"),"",IF(COUNTIFS($E$4:$E1079,$E1079,$A$4:$A1079,$A1079,$G$4:$G1079,"Ativo")=1,1,0))</f>
        <v>0</v>
      </c>
      <c r="BC1079">
        <f>IF(OR($A1079="",$G1079&lt;&gt;"Ativo"),"",IF(COUNTIFS($A$4:$A1079,$A1079,$G$4:$G1079,"Ativo")=1,1,0))</f>
        <v>0</v>
      </c>
    </row>
    <row r="1080" spans="1:55" x14ac:dyDescent="0.3">
      <c r="A1080" s="76">
        <v>17</v>
      </c>
      <c r="B1080" s="104">
        <v>46051</v>
      </c>
      <c r="C1080" s="76">
        <v>2</v>
      </c>
      <c r="D1080" s="77" t="s">
        <v>422</v>
      </c>
      <c r="E1080" s="12" t="s">
        <v>140</v>
      </c>
      <c r="F1080" s="78">
        <v>127</v>
      </c>
      <c r="G1080" s="77" t="s">
        <v>305</v>
      </c>
      <c r="H1080" s="79"/>
      <c r="BA1080" s="5" t="str">
        <f t="shared" si="16"/>
        <v>8974</v>
      </c>
      <c r="BB1080" s="5">
        <f>IF(OR($E1080="",$G1080&lt;&gt;"Ativo"),"",IF(COUNTIFS($E$4:$E1080,$E1080,$A$4:$A1080,$A1080,$G$4:$G1080,"Ativo")=1,1,0))</f>
        <v>0</v>
      </c>
      <c r="BC1080">
        <f>IF(OR($A1080="",$G1080&lt;&gt;"Ativo"),"",IF(COUNTIFS($A$4:$A1080,$A1080,$G$4:$G1080,"Ativo")=1,1,0))</f>
        <v>0</v>
      </c>
    </row>
    <row r="1081" spans="1:55" x14ac:dyDescent="0.3">
      <c r="A1081" s="76">
        <v>17</v>
      </c>
      <c r="B1081" s="104">
        <v>46051</v>
      </c>
      <c r="C1081" s="76">
        <v>2</v>
      </c>
      <c r="D1081" s="77" t="s">
        <v>422</v>
      </c>
      <c r="E1081" s="12" t="s">
        <v>142</v>
      </c>
      <c r="F1081" s="78">
        <v>6.4</v>
      </c>
      <c r="G1081" s="77" t="s">
        <v>305</v>
      </c>
      <c r="H1081" s="79"/>
      <c r="BA1081" s="5" t="str">
        <f t="shared" si="16"/>
        <v>8974</v>
      </c>
      <c r="BB1081" s="5">
        <f>IF(OR($E1081="",$G1081&lt;&gt;"Ativo"),"",IF(COUNTIFS($E$4:$E1081,$E1081,$A$4:$A1081,$A1081,$G$4:$G1081,"Ativo")=1,1,0))</f>
        <v>0</v>
      </c>
      <c r="BC1081">
        <f>IF(OR($A1081="",$G1081&lt;&gt;"Ativo"),"",IF(COUNTIFS($A$4:$A1081,$A1081,$G$4:$G1081,"Ativo")=1,1,0))</f>
        <v>0</v>
      </c>
    </row>
    <row r="1082" spans="1:55" x14ac:dyDescent="0.3">
      <c r="A1082" s="76">
        <v>17</v>
      </c>
      <c r="B1082" s="104">
        <v>46051</v>
      </c>
      <c r="C1082" s="76">
        <v>2</v>
      </c>
      <c r="D1082" s="77" t="s">
        <v>422</v>
      </c>
      <c r="E1082" s="12" t="s">
        <v>143</v>
      </c>
      <c r="F1082" s="78">
        <v>93</v>
      </c>
      <c r="G1082" s="77" t="s">
        <v>305</v>
      </c>
      <c r="H1082" s="79"/>
      <c r="BA1082" s="5" t="str">
        <f t="shared" si="16"/>
        <v>8974</v>
      </c>
      <c r="BB1082" s="5">
        <f>IF(OR($E1082="",$G1082&lt;&gt;"Ativo"),"",IF(COUNTIFS($E$4:$E1082,$E1082,$A$4:$A1082,$A1082,$G$4:$G1082,"Ativo")=1,1,0))</f>
        <v>0</v>
      </c>
      <c r="BC1082">
        <f>IF(OR($A1082="",$G1082&lt;&gt;"Ativo"),"",IF(COUNTIFS($A$4:$A1082,$A1082,$G$4:$G1082,"Ativo")=1,1,0))</f>
        <v>0</v>
      </c>
    </row>
    <row r="1083" spans="1:55" x14ac:dyDescent="0.3">
      <c r="A1083" s="76">
        <v>18</v>
      </c>
      <c r="B1083" s="104">
        <v>46052.346678240741</v>
      </c>
      <c r="C1083" s="76">
        <v>2</v>
      </c>
      <c r="D1083" s="77" t="s">
        <v>422</v>
      </c>
      <c r="E1083" s="12" t="s">
        <v>351</v>
      </c>
      <c r="F1083" s="78">
        <v>1.06</v>
      </c>
      <c r="G1083" s="77" t="s">
        <v>305</v>
      </c>
      <c r="H1083" s="79"/>
      <c r="BA1083" s="5" t="str">
        <f t="shared" si="16"/>
        <v>8974</v>
      </c>
      <c r="BB1083" s="5">
        <f>IF(OR($E1083="",$G1083&lt;&gt;"Ativo"),"",IF(COUNTIFS($E$4:$E1083,$E1083,$A$4:$A1083,$A1083,$G$4:$G1083,"Ativo")=1,1,0))</f>
        <v>0</v>
      </c>
      <c r="BC1083">
        <f>IF(OR($A1083="",$G1083&lt;&gt;"Ativo"),"",IF(COUNTIFS($A$4:$A1083,$A1083,$G$4:$G1083,"Ativo")=1,1,0))</f>
        <v>0</v>
      </c>
    </row>
    <row r="1084" spans="1:55" x14ac:dyDescent="0.3">
      <c r="A1084" s="76">
        <v>18</v>
      </c>
      <c r="B1084" s="104">
        <v>46052.346678240741</v>
      </c>
      <c r="C1084" s="76">
        <v>2</v>
      </c>
      <c r="D1084" s="77" t="s">
        <v>422</v>
      </c>
      <c r="E1084" s="12" t="s">
        <v>125</v>
      </c>
      <c r="F1084" s="78">
        <v>9.8000000000000007</v>
      </c>
      <c r="G1084" s="77" t="s">
        <v>305</v>
      </c>
      <c r="H1084" s="79"/>
      <c r="BA1084" s="5" t="str">
        <f t="shared" si="16"/>
        <v>8974</v>
      </c>
      <c r="BB1084" s="5">
        <f>IF(OR($E1084="",$G1084&lt;&gt;"Ativo"),"",IF(COUNTIFS($E$4:$E1084,$E1084,$A$4:$A1084,$A1084,$G$4:$G1084,"Ativo")=1,1,0))</f>
        <v>0</v>
      </c>
      <c r="BC1084">
        <f>IF(OR($A1084="",$G1084&lt;&gt;"Ativo"),"",IF(COUNTIFS($A$4:$A1084,$A1084,$G$4:$G1084,"Ativo")=1,1,0))</f>
        <v>0</v>
      </c>
    </row>
    <row r="1085" spans="1:55" x14ac:dyDescent="0.3">
      <c r="A1085" s="76">
        <v>18</v>
      </c>
      <c r="B1085" s="104">
        <v>46052.346678240741</v>
      </c>
      <c r="C1085" s="76">
        <v>2</v>
      </c>
      <c r="D1085" s="77" t="s">
        <v>422</v>
      </c>
      <c r="E1085" s="12" t="s">
        <v>137</v>
      </c>
      <c r="F1085" s="78">
        <v>2.5</v>
      </c>
      <c r="G1085" s="77" t="s">
        <v>305</v>
      </c>
      <c r="H1085" s="79"/>
      <c r="BA1085" s="5" t="str">
        <f t="shared" si="16"/>
        <v>8974</v>
      </c>
      <c r="BB1085" s="5">
        <f>IF(OR($E1085="",$G1085&lt;&gt;"Ativo"),"",IF(COUNTIFS($E$4:$E1085,$E1085,$A$4:$A1085,$A1085,$G$4:$G1085,"Ativo")=1,1,0))</f>
        <v>0</v>
      </c>
      <c r="BC1085">
        <f>IF(OR($A1085="",$G1085&lt;&gt;"Ativo"),"",IF(COUNTIFS($A$4:$A1085,$A1085,$G$4:$G1085,"Ativo")=1,1,0))</f>
        <v>0</v>
      </c>
    </row>
    <row r="1086" spans="1:55" x14ac:dyDescent="0.3">
      <c r="A1086" s="76">
        <v>18</v>
      </c>
      <c r="B1086" s="104">
        <v>46052.346678240741</v>
      </c>
      <c r="C1086" s="76">
        <v>2</v>
      </c>
      <c r="D1086" s="77" t="s">
        <v>422</v>
      </c>
      <c r="E1086" s="12" t="s">
        <v>353</v>
      </c>
      <c r="F1086" s="78">
        <v>1.097</v>
      </c>
      <c r="G1086" s="77" t="s">
        <v>305</v>
      </c>
      <c r="H1086" s="79"/>
      <c r="BA1086" s="5" t="str">
        <f t="shared" si="16"/>
        <v>8974</v>
      </c>
      <c r="BB1086" s="5">
        <f>IF(OR($E1086="",$G1086&lt;&gt;"Ativo"),"",IF(COUNTIFS($E$4:$E1086,$E1086,$A$4:$A1086,$A1086,$G$4:$G1086,"Ativo")=1,1,0))</f>
        <v>0</v>
      </c>
      <c r="BC1086">
        <f>IF(OR($A1086="",$G1086&lt;&gt;"Ativo"),"",IF(COUNTIFS($A$4:$A1086,$A1086,$G$4:$G1086,"Ativo")=1,1,0))</f>
        <v>0</v>
      </c>
    </row>
    <row r="1087" spans="1:55" x14ac:dyDescent="0.3">
      <c r="A1087" s="76">
        <v>18</v>
      </c>
      <c r="B1087" s="104">
        <v>46052.346678240741</v>
      </c>
      <c r="C1087" s="76">
        <v>2</v>
      </c>
      <c r="D1087" s="77" t="s">
        <v>422</v>
      </c>
      <c r="E1087" s="12" t="s">
        <v>134</v>
      </c>
      <c r="F1087" s="78">
        <v>4.5179999999999998</v>
      </c>
      <c r="G1087" s="77" t="s">
        <v>305</v>
      </c>
      <c r="H1087" s="79"/>
      <c r="BA1087" s="5" t="str">
        <f t="shared" si="16"/>
        <v>8974</v>
      </c>
      <c r="BB1087" s="5">
        <f>IF(OR($E1087="",$G1087&lt;&gt;"Ativo"),"",IF(COUNTIFS($E$4:$E1087,$E1087,$A$4:$A1087,$A1087,$G$4:$G1087,"Ativo")=1,1,0))</f>
        <v>0</v>
      </c>
      <c r="BC1087">
        <f>IF(OR($A1087="",$G1087&lt;&gt;"Ativo"),"",IF(COUNTIFS($A$4:$A1087,$A1087,$G$4:$G1087,"Ativo")=1,1,0))</f>
        <v>0</v>
      </c>
    </row>
    <row r="1088" spans="1:55" x14ac:dyDescent="0.3">
      <c r="A1088" s="76">
        <v>18</v>
      </c>
      <c r="B1088" s="104">
        <v>46052.346678240741</v>
      </c>
      <c r="C1088" s="76">
        <v>2</v>
      </c>
      <c r="D1088" s="77" t="s">
        <v>422</v>
      </c>
      <c r="E1088" s="12" t="s">
        <v>138</v>
      </c>
      <c r="F1088" s="78">
        <v>11.8</v>
      </c>
      <c r="G1088" s="77" t="s">
        <v>305</v>
      </c>
      <c r="H1088" s="79"/>
      <c r="BA1088" s="5" t="str">
        <f t="shared" si="16"/>
        <v>8974</v>
      </c>
      <c r="BB1088" s="5">
        <f>IF(OR($E1088="",$G1088&lt;&gt;"Ativo"),"",IF(COUNTIFS($E$4:$E1088,$E1088,$A$4:$A1088,$A1088,$G$4:$G1088,"Ativo")=1,1,0))</f>
        <v>0</v>
      </c>
      <c r="BC1088">
        <f>IF(OR($A1088="",$G1088&lt;&gt;"Ativo"),"",IF(COUNTIFS($A$4:$A1088,$A1088,$G$4:$G1088,"Ativo")=1,1,0))</f>
        <v>0</v>
      </c>
    </row>
    <row r="1089" spans="1:55" x14ac:dyDescent="0.3">
      <c r="A1089" s="76">
        <v>18</v>
      </c>
      <c r="B1089" s="104">
        <v>46052.346678240741</v>
      </c>
      <c r="C1089" s="76">
        <v>2</v>
      </c>
      <c r="D1089" s="77" t="s">
        <v>422</v>
      </c>
      <c r="E1089" s="12" t="s">
        <v>354</v>
      </c>
      <c r="F1089" s="78">
        <v>193</v>
      </c>
      <c r="G1089" s="77" t="s">
        <v>305</v>
      </c>
      <c r="H1089" s="79"/>
      <c r="BA1089" s="5" t="str">
        <f t="shared" si="16"/>
        <v>8974</v>
      </c>
      <c r="BB1089" s="5">
        <f>IF(OR($E1089="",$G1089&lt;&gt;"Ativo"),"",IF(COUNTIFS($E$4:$E1089,$E1089,$A$4:$A1089,$A1089,$G$4:$G1089,"Ativo")=1,1,0))</f>
        <v>0</v>
      </c>
      <c r="BC1089">
        <f>IF(OR($A1089="",$G1089&lt;&gt;"Ativo"),"",IF(COUNTIFS($A$4:$A1089,$A1089,$G$4:$G1089,"Ativo")=1,1,0))</f>
        <v>0</v>
      </c>
    </row>
    <row r="1090" spans="1:55" x14ac:dyDescent="0.3">
      <c r="A1090" s="76">
        <v>18</v>
      </c>
      <c r="B1090" s="104">
        <v>46052.346678240741</v>
      </c>
      <c r="C1090" s="76">
        <v>2</v>
      </c>
      <c r="D1090" s="77" t="s">
        <v>422</v>
      </c>
      <c r="E1090" s="12" t="s">
        <v>126</v>
      </c>
      <c r="F1090" s="78">
        <v>84</v>
      </c>
      <c r="G1090" s="77" t="s">
        <v>305</v>
      </c>
      <c r="H1090" s="79"/>
      <c r="BA1090" s="5" t="str">
        <f t="shared" si="16"/>
        <v>8974</v>
      </c>
      <c r="BB1090" s="5">
        <f>IF(OR($E1090="",$G1090&lt;&gt;"Ativo"),"",IF(COUNTIFS($E$4:$E1090,$E1090,$A$4:$A1090,$A1090,$G$4:$G1090,"Ativo")=1,1,0))</f>
        <v>0</v>
      </c>
      <c r="BC1090">
        <f>IF(OR($A1090="",$G1090&lt;&gt;"Ativo"),"",IF(COUNTIFS($A$4:$A1090,$A1090,$G$4:$G1090,"Ativo")=1,1,0))</f>
        <v>0</v>
      </c>
    </row>
    <row r="1091" spans="1:55" x14ac:dyDescent="0.3">
      <c r="A1091" s="76">
        <v>18</v>
      </c>
      <c r="B1091" s="104">
        <v>46052.346678240741</v>
      </c>
      <c r="C1091" s="76">
        <v>2</v>
      </c>
      <c r="D1091" s="77" t="s">
        <v>422</v>
      </c>
      <c r="E1091" s="12" t="s">
        <v>127</v>
      </c>
      <c r="F1091" s="78">
        <v>26</v>
      </c>
      <c r="G1091" s="77" t="s">
        <v>305</v>
      </c>
      <c r="H1091" s="79"/>
      <c r="BA1091" s="5" t="str">
        <f t="shared" si="16"/>
        <v>8974</v>
      </c>
      <c r="BB1091" s="5">
        <f>IF(OR($E1091="",$G1091&lt;&gt;"Ativo"),"",IF(COUNTIFS($E$4:$E1091,$E1091,$A$4:$A1091,$A1091,$G$4:$G1091,"Ativo")=1,1,0))</f>
        <v>0</v>
      </c>
      <c r="BC1091">
        <f>IF(OR($A1091="",$G1091&lt;&gt;"Ativo"),"",IF(COUNTIFS($A$4:$A1091,$A1091,$G$4:$G1091,"Ativo")=1,1,0))</f>
        <v>0</v>
      </c>
    </row>
    <row r="1092" spans="1:55" x14ac:dyDescent="0.3">
      <c r="A1092" s="76">
        <v>18</v>
      </c>
      <c r="B1092" s="104">
        <v>46052.346678240741</v>
      </c>
      <c r="C1092" s="76">
        <v>2</v>
      </c>
      <c r="D1092" s="77" t="s">
        <v>422</v>
      </c>
      <c r="E1092" s="12" t="s">
        <v>124</v>
      </c>
      <c r="F1092" s="78">
        <v>6.14</v>
      </c>
      <c r="G1092" s="77" t="s">
        <v>305</v>
      </c>
      <c r="H1092" s="79"/>
      <c r="BA1092" s="5" t="str">
        <f t="shared" ref="BA1092:BA1155" si="17">IF($D1092="","",MID($D1092,4,LEN($D1092)-5))</f>
        <v>8974</v>
      </c>
      <c r="BB1092" s="5">
        <f>IF(OR($E1092="",$G1092&lt;&gt;"Ativo"),"",IF(COUNTIFS($E$4:$E1092,$E1092,$A$4:$A1092,$A1092,$G$4:$G1092,"Ativo")=1,1,0))</f>
        <v>0</v>
      </c>
      <c r="BC1092">
        <f>IF(OR($A1092="",$G1092&lt;&gt;"Ativo"),"",IF(COUNTIFS($A$4:$A1092,$A1092,$G$4:$G1092,"Ativo")=1,1,0))</f>
        <v>0</v>
      </c>
    </row>
    <row r="1093" spans="1:55" x14ac:dyDescent="0.3">
      <c r="A1093" s="76">
        <v>18</v>
      </c>
      <c r="B1093" s="104">
        <v>46052.346678240741</v>
      </c>
      <c r="C1093" s="76">
        <v>2</v>
      </c>
      <c r="D1093" s="77" t="s">
        <v>422</v>
      </c>
      <c r="E1093" s="12" t="s">
        <v>356</v>
      </c>
      <c r="F1093" s="78">
        <v>66</v>
      </c>
      <c r="G1093" s="77" t="s">
        <v>305</v>
      </c>
      <c r="H1093" s="79"/>
      <c r="BA1093" s="5" t="str">
        <f t="shared" si="17"/>
        <v>8974</v>
      </c>
      <c r="BB1093" s="5">
        <f>IF(OR($E1093="",$G1093&lt;&gt;"Ativo"),"",IF(COUNTIFS($E$4:$E1093,$E1093,$A$4:$A1093,$A1093,$G$4:$G1093,"Ativo")=1,1,0))</f>
        <v>0</v>
      </c>
      <c r="BC1093">
        <f>IF(OR($A1093="",$G1093&lt;&gt;"Ativo"),"",IF(COUNTIFS($A$4:$A1093,$A1093,$G$4:$G1093,"Ativo")=1,1,0))</f>
        <v>0</v>
      </c>
    </row>
    <row r="1094" spans="1:55" x14ac:dyDescent="0.3">
      <c r="A1094" s="76">
        <v>18</v>
      </c>
      <c r="B1094" s="104">
        <v>46052.346678240741</v>
      </c>
      <c r="C1094" s="76">
        <v>2</v>
      </c>
      <c r="D1094" s="77" t="s">
        <v>422</v>
      </c>
      <c r="E1094" s="12" t="s">
        <v>139</v>
      </c>
      <c r="F1094" s="78">
        <v>7.32</v>
      </c>
      <c r="G1094" s="77" t="s">
        <v>305</v>
      </c>
      <c r="H1094" s="79"/>
      <c r="BA1094" s="5" t="str">
        <f t="shared" si="17"/>
        <v>8974</v>
      </c>
      <c r="BB1094" s="5">
        <f>IF(OR($E1094="",$G1094&lt;&gt;"Ativo"),"",IF(COUNTIFS($E$4:$E1094,$E1094,$A$4:$A1094,$A1094,$G$4:$G1094,"Ativo")=1,1,0))</f>
        <v>0</v>
      </c>
      <c r="BC1094">
        <f>IF(OR($A1094="",$G1094&lt;&gt;"Ativo"),"",IF(COUNTIFS($A$4:$A1094,$A1094,$G$4:$G1094,"Ativo")=1,1,0))</f>
        <v>0</v>
      </c>
    </row>
    <row r="1095" spans="1:55" x14ac:dyDescent="0.3">
      <c r="A1095" s="76">
        <v>18</v>
      </c>
      <c r="B1095" s="104">
        <v>46052.346678240741</v>
      </c>
      <c r="C1095" s="76">
        <v>2</v>
      </c>
      <c r="D1095" s="77" t="s">
        <v>422</v>
      </c>
      <c r="E1095" s="12" t="s">
        <v>118</v>
      </c>
      <c r="F1095" s="78">
        <v>279</v>
      </c>
      <c r="G1095" s="77" t="s">
        <v>305</v>
      </c>
      <c r="H1095" s="79"/>
      <c r="BA1095" s="5" t="str">
        <f t="shared" si="17"/>
        <v>8974</v>
      </c>
      <c r="BB1095" s="5">
        <f>IF(OR($E1095="",$G1095&lt;&gt;"Ativo"),"",IF(COUNTIFS($E$4:$E1095,$E1095,$A$4:$A1095,$A1095,$G$4:$G1095,"Ativo")=1,1,0))</f>
        <v>0</v>
      </c>
      <c r="BC1095">
        <f>IF(OR($A1095="",$G1095&lt;&gt;"Ativo"),"",IF(COUNTIFS($A$4:$A1095,$A1095,$G$4:$G1095,"Ativo")=1,1,0))</f>
        <v>0</v>
      </c>
    </row>
    <row r="1096" spans="1:55" x14ac:dyDescent="0.3">
      <c r="A1096" s="76">
        <v>18</v>
      </c>
      <c r="B1096" s="104">
        <v>46052.346678240741</v>
      </c>
      <c r="C1096" s="76">
        <v>2</v>
      </c>
      <c r="D1096" s="77" t="s">
        <v>422</v>
      </c>
      <c r="E1096" s="12" t="s">
        <v>357</v>
      </c>
      <c r="F1096" s="78">
        <v>9.94</v>
      </c>
      <c r="G1096" s="77" t="s">
        <v>305</v>
      </c>
      <c r="H1096" s="79"/>
      <c r="BA1096" s="5" t="str">
        <f t="shared" si="17"/>
        <v>8974</v>
      </c>
      <c r="BB1096" s="5">
        <f>IF(OR($E1096="",$G1096&lt;&gt;"Ativo"),"",IF(COUNTIFS($E$4:$E1096,$E1096,$A$4:$A1096,$A1096,$G$4:$G1096,"Ativo")=1,1,0))</f>
        <v>0</v>
      </c>
      <c r="BC1096">
        <f>IF(OR($A1096="",$G1096&lt;&gt;"Ativo"),"",IF(COUNTIFS($A$4:$A1096,$A1096,$G$4:$G1096,"Ativo")=1,1,0))</f>
        <v>0</v>
      </c>
    </row>
    <row r="1097" spans="1:55" x14ac:dyDescent="0.3">
      <c r="A1097" s="76">
        <v>18</v>
      </c>
      <c r="B1097" s="104">
        <v>46052.346678240741</v>
      </c>
      <c r="C1097" s="76">
        <v>2</v>
      </c>
      <c r="D1097" s="77" t="s">
        <v>422</v>
      </c>
      <c r="E1097" s="12" t="s">
        <v>359</v>
      </c>
      <c r="F1097" s="78">
        <v>4.5</v>
      </c>
      <c r="G1097" s="77" t="s">
        <v>305</v>
      </c>
      <c r="H1097" s="79"/>
      <c r="BA1097" s="5" t="str">
        <f t="shared" si="17"/>
        <v>8974</v>
      </c>
      <c r="BB1097" s="5">
        <f>IF(OR($E1097="",$G1097&lt;&gt;"Ativo"),"",IF(COUNTIFS($E$4:$E1097,$E1097,$A$4:$A1097,$A1097,$G$4:$G1097,"Ativo")=1,1,0))</f>
        <v>0</v>
      </c>
      <c r="BC1097">
        <f>IF(OR($A1097="",$G1097&lt;&gt;"Ativo"),"",IF(COUNTIFS($A$4:$A1097,$A1097,$G$4:$G1097,"Ativo")=1,1,0))</f>
        <v>0</v>
      </c>
    </row>
    <row r="1098" spans="1:55" x14ac:dyDescent="0.3">
      <c r="A1098" s="76">
        <v>18</v>
      </c>
      <c r="B1098" s="104">
        <v>46052.346678240741</v>
      </c>
      <c r="C1098" s="76">
        <v>2</v>
      </c>
      <c r="D1098" s="77" t="s">
        <v>422</v>
      </c>
      <c r="E1098" s="12" t="s">
        <v>135</v>
      </c>
      <c r="F1098" s="78">
        <v>4.4000000000000004</v>
      </c>
      <c r="G1098" s="77" t="s">
        <v>305</v>
      </c>
      <c r="H1098" s="79"/>
      <c r="BA1098" s="5" t="str">
        <f t="shared" si="17"/>
        <v>8974</v>
      </c>
      <c r="BB1098" s="5">
        <f>IF(OR($E1098="",$G1098&lt;&gt;"Ativo"),"",IF(COUNTIFS($E$4:$E1098,$E1098,$A$4:$A1098,$A1098,$G$4:$G1098,"Ativo")=1,1,0))</f>
        <v>0</v>
      </c>
      <c r="BC1098">
        <f>IF(OR($A1098="",$G1098&lt;&gt;"Ativo"),"",IF(COUNTIFS($A$4:$A1098,$A1098,$G$4:$G1098,"Ativo")=1,1,0))</f>
        <v>0</v>
      </c>
    </row>
    <row r="1099" spans="1:55" x14ac:dyDescent="0.3">
      <c r="A1099" s="76">
        <v>18</v>
      </c>
      <c r="B1099" s="104">
        <v>46052.346678240741</v>
      </c>
      <c r="C1099" s="76">
        <v>2</v>
      </c>
      <c r="D1099" s="77" t="s">
        <v>422</v>
      </c>
      <c r="E1099" s="12" t="s">
        <v>128</v>
      </c>
      <c r="F1099" s="78">
        <v>78</v>
      </c>
      <c r="G1099" s="77" t="s">
        <v>305</v>
      </c>
      <c r="H1099" s="79"/>
      <c r="BA1099" s="5" t="str">
        <f t="shared" si="17"/>
        <v>8974</v>
      </c>
      <c r="BB1099" s="5">
        <f>IF(OR($E1099="",$G1099&lt;&gt;"Ativo"),"",IF(COUNTIFS($E$4:$E1099,$E1099,$A$4:$A1099,$A1099,$G$4:$G1099,"Ativo")=1,1,0))</f>
        <v>0</v>
      </c>
      <c r="BC1099">
        <f>IF(OR($A1099="",$G1099&lt;&gt;"Ativo"),"",IF(COUNTIFS($A$4:$A1099,$A1099,$G$4:$G1099,"Ativo")=1,1,0))</f>
        <v>0</v>
      </c>
    </row>
    <row r="1100" spans="1:55" x14ac:dyDescent="0.3">
      <c r="A1100" s="76">
        <v>18</v>
      </c>
      <c r="B1100" s="104">
        <v>46052.346678240741</v>
      </c>
      <c r="C1100" s="76">
        <v>2</v>
      </c>
      <c r="D1100" s="77" t="s">
        <v>422</v>
      </c>
      <c r="E1100" s="12" t="s">
        <v>122</v>
      </c>
      <c r="F1100" s="78">
        <v>96</v>
      </c>
      <c r="G1100" s="77" t="s">
        <v>305</v>
      </c>
      <c r="H1100" s="79"/>
      <c r="BA1100" s="5" t="str">
        <f t="shared" si="17"/>
        <v>8974</v>
      </c>
      <c r="BB1100" s="5">
        <f>IF(OR($E1100="",$G1100&lt;&gt;"Ativo"),"",IF(COUNTIFS($E$4:$E1100,$E1100,$A$4:$A1100,$A1100,$G$4:$G1100,"Ativo")=1,1,0))</f>
        <v>0</v>
      </c>
      <c r="BC1100">
        <f>IF(OR($A1100="",$G1100&lt;&gt;"Ativo"),"",IF(COUNTIFS($A$4:$A1100,$A1100,$G$4:$G1100,"Ativo")=1,1,0))</f>
        <v>0</v>
      </c>
    </row>
    <row r="1101" spans="1:55" x14ac:dyDescent="0.3">
      <c r="A1101" s="76">
        <v>18</v>
      </c>
      <c r="B1101" s="104">
        <v>46052.346678240741</v>
      </c>
      <c r="C1101" s="76">
        <v>2</v>
      </c>
      <c r="D1101" s="77" t="s">
        <v>422</v>
      </c>
      <c r="E1101" s="12" t="s">
        <v>144</v>
      </c>
      <c r="F1101" s="78">
        <v>483</v>
      </c>
      <c r="G1101" s="77" t="s">
        <v>305</v>
      </c>
      <c r="H1101" s="79"/>
      <c r="BA1101" s="5" t="str">
        <f t="shared" si="17"/>
        <v>8974</v>
      </c>
      <c r="BB1101" s="5">
        <f>IF(OR($E1101="",$G1101&lt;&gt;"Ativo"),"",IF(COUNTIFS($E$4:$E1101,$E1101,$A$4:$A1101,$A1101,$G$4:$G1101,"Ativo")=1,1,0))</f>
        <v>0</v>
      </c>
      <c r="BC1101">
        <f>IF(OR($A1101="",$G1101&lt;&gt;"Ativo"),"",IF(COUNTIFS($A$4:$A1101,$A1101,$G$4:$G1101,"Ativo")=1,1,0))</f>
        <v>0</v>
      </c>
    </row>
    <row r="1102" spans="1:55" x14ac:dyDescent="0.3">
      <c r="A1102" s="76">
        <v>18</v>
      </c>
      <c r="B1102" s="104">
        <v>46052.346678240741</v>
      </c>
      <c r="C1102" s="76">
        <v>2</v>
      </c>
      <c r="D1102" s="77" t="s">
        <v>422</v>
      </c>
      <c r="E1102" s="12" t="s">
        <v>360</v>
      </c>
      <c r="F1102" s="78">
        <v>429</v>
      </c>
      <c r="G1102" s="77" t="s">
        <v>305</v>
      </c>
      <c r="H1102" s="79"/>
      <c r="BA1102" s="5" t="str">
        <f t="shared" si="17"/>
        <v>8974</v>
      </c>
      <c r="BB1102" s="5">
        <f>IF(OR($E1102="",$G1102&lt;&gt;"Ativo"),"",IF(COUNTIFS($E$4:$E1102,$E1102,$A$4:$A1102,$A1102,$G$4:$G1102,"Ativo")=1,1,0))</f>
        <v>0</v>
      </c>
      <c r="BC1102">
        <f>IF(OR($A1102="",$G1102&lt;&gt;"Ativo"),"",IF(COUNTIFS($A$4:$A1102,$A1102,$G$4:$G1102,"Ativo")=1,1,0))</f>
        <v>0</v>
      </c>
    </row>
    <row r="1103" spans="1:55" x14ac:dyDescent="0.3">
      <c r="A1103" s="76">
        <v>18</v>
      </c>
      <c r="B1103" s="104">
        <v>46052.346678240741</v>
      </c>
      <c r="C1103" s="76">
        <v>2</v>
      </c>
      <c r="D1103" s="77" t="s">
        <v>422</v>
      </c>
      <c r="E1103" s="12" t="s">
        <v>132</v>
      </c>
      <c r="F1103" s="78">
        <v>414</v>
      </c>
      <c r="G1103" s="77" t="s">
        <v>305</v>
      </c>
      <c r="H1103" s="79"/>
      <c r="BA1103" s="5" t="str">
        <f t="shared" si="17"/>
        <v>8974</v>
      </c>
      <c r="BB1103" s="5">
        <f>IF(OR($E1103="",$G1103&lt;&gt;"Ativo"),"",IF(COUNTIFS($E$4:$E1103,$E1103,$A$4:$A1103,$A1103,$G$4:$G1103,"Ativo")=1,1,0))</f>
        <v>0</v>
      </c>
      <c r="BC1103">
        <f>IF(OR($A1103="",$G1103&lt;&gt;"Ativo"),"",IF(COUNTIFS($A$4:$A1103,$A1103,$G$4:$G1103,"Ativo")=1,1,0))</f>
        <v>0</v>
      </c>
    </row>
    <row r="1104" spans="1:55" x14ac:dyDescent="0.3">
      <c r="A1104" s="76">
        <v>18</v>
      </c>
      <c r="B1104" s="104">
        <v>46052.346678240741</v>
      </c>
      <c r="C1104" s="76">
        <v>2</v>
      </c>
      <c r="D1104" s="77" t="s">
        <v>422</v>
      </c>
      <c r="E1104" s="12" t="s">
        <v>133</v>
      </c>
      <c r="F1104" s="78">
        <v>149</v>
      </c>
      <c r="G1104" s="77" t="s">
        <v>305</v>
      </c>
      <c r="H1104" s="79"/>
      <c r="BA1104" s="5" t="str">
        <f t="shared" si="17"/>
        <v>8974</v>
      </c>
      <c r="BB1104" s="5">
        <f>IF(OR($E1104="",$G1104&lt;&gt;"Ativo"),"",IF(COUNTIFS($E$4:$E1104,$E1104,$A$4:$A1104,$A1104,$G$4:$G1104,"Ativo")=1,1,0))</f>
        <v>0</v>
      </c>
      <c r="BC1104">
        <f>IF(OR($A1104="",$G1104&lt;&gt;"Ativo"),"",IF(COUNTIFS($A$4:$A1104,$A1104,$G$4:$G1104,"Ativo")=1,1,0))</f>
        <v>0</v>
      </c>
    </row>
    <row r="1105" spans="1:55" x14ac:dyDescent="0.3">
      <c r="A1105" s="76">
        <v>18</v>
      </c>
      <c r="B1105" s="104">
        <v>46052.346678240741</v>
      </c>
      <c r="C1105" s="76">
        <v>2</v>
      </c>
      <c r="D1105" s="77" t="s">
        <v>422</v>
      </c>
      <c r="E1105" s="12" t="s">
        <v>361</v>
      </c>
      <c r="F1105" s="78">
        <v>376</v>
      </c>
      <c r="G1105" s="77" t="s">
        <v>305</v>
      </c>
      <c r="H1105" s="79"/>
      <c r="BA1105" s="5" t="str">
        <f t="shared" si="17"/>
        <v>8974</v>
      </c>
      <c r="BB1105" s="5">
        <f>IF(OR($E1105="",$G1105&lt;&gt;"Ativo"),"",IF(COUNTIFS($E$4:$E1105,$E1105,$A$4:$A1105,$A1105,$G$4:$G1105,"Ativo")=1,1,0))</f>
        <v>0</v>
      </c>
      <c r="BC1105">
        <f>IF(OR($A1105="",$G1105&lt;&gt;"Ativo"),"",IF(COUNTIFS($A$4:$A1105,$A1105,$G$4:$G1105,"Ativo")=1,1,0))</f>
        <v>0</v>
      </c>
    </row>
    <row r="1106" spans="1:55" x14ac:dyDescent="0.3">
      <c r="A1106" s="76">
        <v>18</v>
      </c>
      <c r="B1106" s="104">
        <v>46052.346678240741</v>
      </c>
      <c r="C1106" s="76">
        <v>2</v>
      </c>
      <c r="D1106" s="77" t="s">
        <v>422</v>
      </c>
      <c r="E1106" s="12" t="s">
        <v>362</v>
      </c>
      <c r="F1106" s="78">
        <v>85</v>
      </c>
      <c r="G1106" s="77" t="s">
        <v>305</v>
      </c>
      <c r="H1106" s="79"/>
      <c r="BA1106" s="5" t="str">
        <f t="shared" si="17"/>
        <v>8974</v>
      </c>
      <c r="BB1106" s="5">
        <f>IF(OR($E1106="",$G1106&lt;&gt;"Ativo"),"",IF(COUNTIFS($E$4:$E1106,$E1106,$A$4:$A1106,$A1106,$G$4:$G1106,"Ativo")=1,1,0))</f>
        <v>0</v>
      </c>
      <c r="BC1106">
        <f>IF(OR($A1106="",$G1106&lt;&gt;"Ativo"),"",IF(COUNTIFS($A$4:$A1106,$A1106,$G$4:$G1106,"Ativo")=1,1,0))</f>
        <v>0</v>
      </c>
    </row>
    <row r="1107" spans="1:55" x14ac:dyDescent="0.3">
      <c r="A1107" s="76">
        <v>18</v>
      </c>
      <c r="B1107" s="104">
        <v>46052.346678240741</v>
      </c>
      <c r="C1107" s="76">
        <v>2</v>
      </c>
      <c r="D1107" s="77" t="s">
        <v>422</v>
      </c>
      <c r="E1107" s="12" t="s">
        <v>129</v>
      </c>
      <c r="F1107" s="78">
        <v>217</v>
      </c>
      <c r="G1107" s="77" t="s">
        <v>305</v>
      </c>
      <c r="H1107" s="79"/>
      <c r="BA1107" s="5" t="str">
        <f t="shared" si="17"/>
        <v>8974</v>
      </c>
      <c r="BB1107" s="5">
        <f>IF(OR($E1107="",$G1107&lt;&gt;"Ativo"),"",IF(COUNTIFS($E$4:$E1107,$E1107,$A$4:$A1107,$A1107,$G$4:$G1107,"Ativo")=1,1,0))</f>
        <v>0</v>
      </c>
      <c r="BC1107">
        <f>IF(OR($A1107="",$G1107&lt;&gt;"Ativo"),"",IF(COUNTIFS($A$4:$A1107,$A1107,$G$4:$G1107,"Ativo")=1,1,0))</f>
        <v>0</v>
      </c>
    </row>
    <row r="1108" spans="1:55" x14ac:dyDescent="0.3">
      <c r="A1108" s="76">
        <v>18</v>
      </c>
      <c r="B1108" s="104">
        <v>46052.346678240741</v>
      </c>
      <c r="C1108" s="76">
        <v>2</v>
      </c>
      <c r="D1108" s="77" t="s">
        <v>422</v>
      </c>
      <c r="E1108" s="12" t="s">
        <v>131</v>
      </c>
      <c r="F1108" s="78">
        <v>105</v>
      </c>
      <c r="G1108" s="77" t="s">
        <v>305</v>
      </c>
      <c r="H1108" s="79"/>
      <c r="BA1108" s="5" t="str">
        <f t="shared" si="17"/>
        <v>8974</v>
      </c>
      <c r="BB1108" s="5">
        <f>IF(OR($E1108="",$G1108&lt;&gt;"Ativo"),"",IF(COUNTIFS($E$4:$E1108,$E1108,$A$4:$A1108,$A1108,$G$4:$G1108,"Ativo")=1,1,0))</f>
        <v>0</v>
      </c>
      <c r="BC1108">
        <f>IF(OR($A1108="",$G1108&lt;&gt;"Ativo"),"",IF(COUNTIFS($A$4:$A1108,$A1108,$G$4:$G1108,"Ativo")=1,1,0))</f>
        <v>0</v>
      </c>
    </row>
    <row r="1109" spans="1:55" x14ac:dyDescent="0.3">
      <c r="A1109" s="76">
        <v>18</v>
      </c>
      <c r="B1109" s="104">
        <v>46052.346678240741</v>
      </c>
      <c r="C1109" s="76">
        <v>2</v>
      </c>
      <c r="D1109" s="77" t="s">
        <v>422</v>
      </c>
      <c r="E1109" s="12" t="s">
        <v>363</v>
      </c>
      <c r="F1109" s="78">
        <v>3.6</v>
      </c>
      <c r="G1109" s="77" t="s">
        <v>305</v>
      </c>
      <c r="H1109" s="79"/>
      <c r="BA1109" s="5" t="str">
        <f t="shared" si="17"/>
        <v>8974</v>
      </c>
      <c r="BB1109" s="5">
        <f>IF(OR($E1109="",$G1109&lt;&gt;"Ativo"),"",IF(COUNTIFS($E$4:$E1109,$E1109,$A$4:$A1109,$A1109,$G$4:$G1109,"Ativo")=1,1,0))</f>
        <v>0</v>
      </c>
      <c r="BC1109">
        <f>IF(OR($A1109="",$G1109&lt;&gt;"Ativo"),"",IF(COUNTIFS($A$4:$A1109,$A1109,$G$4:$G1109,"Ativo")=1,1,0))</f>
        <v>0</v>
      </c>
    </row>
    <row r="1110" spans="1:55" x14ac:dyDescent="0.3">
      <c r="A1110" s="76">
        <v>18</v>
      </c>
      <c r="B1110" s="104">
        <v>46052.346678240741</v>
      </c>
      <c r="C1110" s="76">
        <v>2</v>
      </c>
      <c r="D1110" s="77" t="s">
        <v>422</v>
      </c>
      <c r="E1110" s="12" t="s">
        <v>365</v>
      </c>
      <c r="F1110" s="78">
        <v>20.8</v>
      </c>
      <c r="G1110" s="77" t="s">
        <v>305</v>
      </c>
      <c r="H1110" s="79"/>
      <c r="BA1110" s="5" t="str">
        <f t="shared" si="17"/>
        <v>8974</v>
      </c>
      <c r="BB1110" s="5">
        <f>IF(OR($E1110="",$G1110&lt;&gt;"Ativo"),"",IF(COUNTIFS($E$4:$E1110,$E1110,$A$4:$A1110,$A1110,$G$4:$G1110,"Ativo")=1,1,0))</f>
        <v>0</v>
      </c>
      <c r="BC1110">
        <f>IF(OR($A1110="",$G1110&lt;&gt;"Ativo"),"",IF(COUNTIFS($A$4:$A1110,$A1110,$G$4:$G1110,"Ativo")=1,1,0))</f>
        <v>0</v>
      </c>
    </row>
    <row r="1111" spans="1:55" x14ac:dyDescent="0.3">
      <c r="A1111" s="76">
        <v>18</v>
      </c>
      <c r="B1111" s="104">
        <v>46052.346678240741</v>
      </c>
      <c r="C1111" s="76">
        <v>2</v>
      </c>
      <c r="D1111" s="77" t="s">
        <v>422</v>
      </c>
      <c r="E1111" s="12" t="s">
        <v>140</v>
      </c>
      <c r="F1111" s="78">
        <v>127</v>
      </c>
      <c r="G1111" s="77" t="s">
        <v>305</v>
      </c>
      <c r="H1111" s="79"/>
      <c r="BA1111" s="5" t="str">
        <f t="shared" si="17"/>
        <v>8974</v>
      </c>
      <c r="BB1111" s="5">
        <f>IF(OR($E1111="",$G1111&lt;&gt;"Ativo"),"",IF(COUNTIFS($E$4:$E1111,$E1111,$A$4:$A1111,$A1111,$G$4:$G1111,"Ativo")=1,1,0))</f>
        <v>0</v>
      </c>
      <c r="BC1111">
        <f>IF(OR($A1111="",$G1111&lt;&gt;"Ativo"),"",IF(COUNTIFS($A$4:$A1111,$A1111,$G$4:$G1111,"Ativo")=1,1,0))</f>
        <v>0</v>
      </c>
    </row>
    <row r="1112" spans="1:55" x14ac:dyDescent="0.3">
      <c r="A1112" s="76">
        <v>18</v>
      </c>
      <c r="B1112" s="104">
        <v>46052.346678240741</v>
      </c>
      <c r="C1112" s="76">
        <v>2</v>
      </c>
      <c r="D1112" s="77" t="s">
        <v>422</v>
      </c>
      <c r="E1112" s="12" t="s">
        <v>142</v>
      </c>
      <c r="F1112" s="78">
        <v>6.4</v>
      </c>
      <c r="G1112" s="77" t="s">
        <v>305</v>
      </c>
      <c r="H1112" s="79"/>
      <c r="BA1112" s="5" t="str">
        <f t="shared" si="17"/>
        <v>8974</v>
      </c>
      <c r="BB1112" s="5">
        <f>IF(OR($E1112="",$G1112&lt;&gt;"Ativo"),"",IF(COUNTIFS($E$4:$E1112,$E1112,$A$4:$A1112,$A1112,$G$4:$G1112,"Ativo")=1,1,0))</f>
        <v>0</v>
      </c>
      <c r="BC1112">
        <f>IF(OR($A1112="",$G1112&lt;&gt;"Ativo"),"",IF(COUNTIFS($A$4:$A1112,$A1112,$G$4:$G1112,"Ativo")=1,1,0))</f>
        <v>0</v>
      </c>
    </row>
    <row r="1113" spans="1:55" x14ac:dyDescent="0.3">
      <c r="A1113" s="76">
        <v>18</v>
      </c>
      <c r="B1113" s="104">
        <v>46052.346678240741</v>
      </c>
      <c r="C1113" s="76">
        <v>2</v>
      </c>
      <c r="D1113" s="77" t="s">
        <v>422</v>
      </c>
      <c r="E1113" s="12" t="s">
        <v>143</v>
      </c>
      <c r="F1113" s="78">
        <v>95</v>
      </c>
      <c r="G1113" s="77" t="s">
        <v>305</v>
      </c>
      <c r="H1113" s="79"/>
      <c r="BA1113" s="5" t="str">
        <f t="shared" si="17"/>
        <v>8974</v>
      </c>
      <c r="BB1113" s="5">
        <f>IF(OR($E1113="",$G1113&lt;&gt;"Ativo"),"",IF(COUNTIFS($E$4:$E1113,$E1113,$A$4:$A1113,$A1113,$G$4:$G1113,"Ativo")=1,1,0))</f>
        <v>0</v>
      </c>
      <c r="BC1113">
        <f>IF(OR($A1113="",$G1113&lt;&gt;"Ativo"),"",IF(COUNTIFS($A$4:$A1113,$A1113,$G$4:$G1113,"Ativo")=1,1,0))</f>
        <v>0</v>
      </c>
    </row>
    <row r="1114" spans="1:55" x14ac:dyDescent="0.3">
      <c r="A1114" s="76"/>
      <c r="B1114" s="104"/>
      <c r="C1114" s="76"/>
      <c r="D1114" s="77"/>
      <c r="E1114" s="12"/>
      <c r="F1114" s="78"/>
      <c r="G1114" s="77"/>
      <c r="H1114" s="79"/>
      <c r="BA1114" s="5" t="str">
        <f t="shared" si="17"/>
        <v/>
      </c>
      <c r="BB1114" s="5" t="str">
        <f>IF(OR($E1114="",$G1114&lt;&gt;"Ativo"),"",IF(COUNTIFS($E$4:$E1114,$E1114,$A$4:$A1114,$A1114,$G$4:$G1114,"Ativo")=1,1,0))</f>
        <v/>
      </c>
      <c r="BC1114" t="str">
        <f>IF(OR($A1114="",$G1114&lt;&gt;"Ativo"),"",IF(COUNTIFS($A$4:$A1114,$A1114,$G$4:$G1114,"Ativo")=1,1,0))</f>
        <v/>
      </c>
    </row>
    <row r="1115" spans="1:55" x14ac:dyDescent="0.3">
      <c r="A1115" s="76"/>
      <c r="B1115" s="104"/>
      <c r="C1115" s="76"/>
      <c r="D1115" s="77"/>
      <c r="E1115" s="12"/>
      <c r="F1115" s="78"/>
      <c r="G1115" s="77"/>
      <c r="H1115" s="79"/>
      <c r="BA1115" s="5" t="str">
        <f t="shared" si="17"/>
        <v/>
      </c>
      <c r="BB1115" s="5" t="str">
        <f>IF(OR($E1115="",$G1115&lt;&gt;"Ativo"),"",IF(COUNTIFS($E$4:$E1115,$E1115,$A$4:$A1115,$A1115,$G$4:$G1115,"Ativo")=1,1,0))</f>
        <v/>
      </c>
      <c r="BC1115" t="str">
        <f>IF(OR($A1115="",$G1115&lt;&gt;"Ativo"),"",IF(COUNTIFS($A$4:$A1115,$A1115,$G$4:$G1115,"Ativo")=1,1,0))</f>
        <v/>
      </c>
    </row>
    <row r="1116" spans="1:55" x14ac:dyDescent="0.3">
      <c r="A1116" s="76"/>
      <c r="B1116" s="104"/>
      <c r="C1116" s="76"/>
      <c r="D1116" s="77"/>
      <c r="E1116" s="12"/>
      <c r="F1116" s="78"/>
      <c r="G1116" s="77"/>
      <c r="H1116" s="79"/>
      <c r="BA1116" s="5" t="str">
        <f t="shared" si="17"/>
        <v/>
      </c>
      <c r="BB1116" s="5" t="str">
        <f>IF(OR($E1116="",$G1116&lt;&gt;"Ativo"),"",IF(COUNTIFS($E$4:$E1116,$E1116,$A$4:$A1116,$A1116,$G$4:$G1116,"Ativo")=1,1,0))</f>
        <v/>
      </c>
      <c r="BC1116" t="str">
        <f>IF(OR($A1116="",$G1116&lt;&gt;"Ativo"),"",IF(COUNTIFS($A$4:$A1116,$A1116,$G$4:$G1116,"Ativo")=1,1,0))</f>
        <v/>
      </c>
    </row>
    <row r="1117" spans="1:55" x14ac:dyDescent="0.3">
      <c r="A1117" s="76"/>
      <c r="B1117" s="104"/>
      <c r="C1117" s="76"/>
      <c r="D1117" s="77"/>
      <c r="E1117" s="12"/>
      <c r="F1117" s="78"/>
      <c r="G1117" s="77"/>
      <c r="H1117" s="79"/>
      <c r="BA1117" s="5" t="str">
        <f t="shared" si="17"/>
        <v/>
      </c>
      <c r="BB1117" s="5" t="str">
        <f>IF(OR($E1117="",$G1117&lt;&gt;"Ativo"),"",IF(COUNTIFS($E$4:$E1117,$E1117,$A$4:$A1117,$A1117,$G$4:$G1117,"Ativo")=1,1,0))</f>
        <v/>
      </c>
      <c r="BC1117" t="str">
        <f>IF(OR($A1117="",$G1117&lt;&gt;"Ativo"),"",IF(COUNTIFS($A$4:$A1117,$A1117,$G$4:$G1117,"Ativo")=1,1,0))</f>
        <v/>
      </c>
    </row>
    <row r="1118" spans="1:55" x14ac:dyDescent="0.3">
      <c r="A1118" s="76"/>
      <c r="B1118" s="104"/>
      <c r="C1118" s="76"/>
      <c r="D1118" s="77"/>
      <c r="E1118" s="12"/>
      <c r="F1118" s="78"/>
      <c r="G1118" s="77"/>
      <c r="H1118" s="79"/>
      <c r="BA1118" s="5" t="str">
        <f t="shared" si="17"/>
        <v/>
      </c>
      <c r="BB1118" s="5" t="str">
        <f>IF(OR($E1118="",$G1118&lt;&gt;"Ativo"),"",IF(COUNTIFS($E$4:$E1118,$E1118,$A$4:$A1118,$A1118,$G$4:$G1118,"Ativo")=1,1,0))</f>
        <v/>
      </c>
      <c r="BC1118" t="str">
        <f>IF(OR($A1118="",$G1118&lt;&gt;"Ativo"),"",IF(COUNTIFS($A$4:$A1118,$A1118,$G$4:$G1118,"Ativo")=1,1,0))</f>
        <v/>
      </c>
    </row>
    <row r="1119" spans="1:55" x14ac:dyDescent="0.3">
      <c r="A1119" s="76"/>
      <c r="B1119" s="104"/>
      <c r="C1119" s="76"/>
      <c r="D1119" s="77"/>
      <c r="E1119" s="12"/>
      <c r="F1119" s="78"/>
      <c r="G1119" s="77"/>
      <c r="H1119" s="79"/>
      <c r="BA1119" s="5" t="str">
        <f t="shared" si="17"/>
        <v/>
      </c>
      <c r="BB1119" s="5" t="str">
        <f>IF(OR($E1119="",$G1119&lt;&gt;"Ativo"),"",IF(COUNTIFS($E$4:$E1119,$E1119,$A$4:$A1119,$A1119,$G$4:$G1119,"Ativo")=1,1,0))</f>
        <v/>
      </c>
      <c r="BC1119" t="str">
        <f>IF(OR($A1119="",$G1119&lt;&gt;"Ativo"),"",IF(COUNTIFS($A$4:$A1119,$A1119,$G$4:$G1119,"Ativo")=1,1,0))</f>
        <v/>
      </c>
    </row>
    <row r="1120" spans="1:55" x14ac:dyDescent="0.3">
      <c r="A1120" s="76"/>
      <c r="B1120" s="104"/>
      <c r="C1120" s="76"/>
      <c r="D1120" s="77"/>
      <c r="E1120" s="12"/>
      <c r="F1120" s="78"/>
      <c r="G1120" s="77"/>
      <c r="H1120" s="79"/>
      <c r="BA1120" s="5" t="str">
        <f t="shared" si="17"/>
        <v/>
      </c>
      <c r="BB1120" s="5" t="str">
        <f>IF(OR($E1120="",$G1120&lt;&gt;"Ativo"),"",IF(COUNTIFS($E$4:$E1120,$E1120,$A$4:$A1120,$A1120,$G$4:$G1120,"Ativo")=1,1,0))</f>
        <v/>
      </c>
      <c r="BC1120" t="str">
        <f>IF(OR($A1120="",$G1120&lt;&gt;"Ativo"),"",IF(COUNTIFS($A$4:$A1120,$A1120,$G$4:$G1120,"Ativo")=1,1,0))</f>
        <v/>
      </c>
    </row>
    <row r="1121" spans="1:55" x14ac:dyDescent="0.3">
      <c r="A1121" s="76"/>
      <c r="B1121" s="104"/>
      <c r="C1121" s="76"/>
      <c r="D1121" s="77"/>
      <c r="E1121" s="12"/>
      <c r="F1121" s="78"/>
      <c r="G1121" s="77"/>
      <c r="H1121" s="79"/>
      <c r="BA1121" s="5" t="str">
        <f t="shared" si="17"/>
        <v/>
      </c>
      <c r="BB1121" s="5" t="str">
        <f>IF(OR($E1121="",$G1121&lt;&gt;"Ativo"),"",IF(COUNTIFS($E$4:$E1121,$E1121,$A$4:$A1121,$A1121,$G$4:$G1121,"Ativo")=1,1,0))</f>
        <v/>
      </c>
      <c r="BC1121" t="str">
        <f>IF(OR($A1121="",$G1121&lt;&gt;"Ativo"),"",IF(COUNTIFS($A$4:$A1121,$A1121,$G$4:$G1121,"Ativo")=1,1,0))</f>
        <v/>
      </c>
    </row>
    <row r="1122" spans="1:55" x14ac:dyDescent="0.3">
      <c r="A1122" s="76"/>
      <c r="B1122" s="104"/>
      <c r="C1122" s="76"/>
      <c r="D1122" s="77"/>
      <c r="E1122" s="12"/>
      <c r="F1122" s="78"/>
      <c r="G1122" s="77"/>
      <c r="H1122" s="79"/>
      <c r="BA1122" s="5" t="str">
        <f t="shared" si="17"/>
        <v/>
      </c>
      <c r="BB1122" s="5" t="str">
        <f>IF(OR($E1122="",$G1122&lt;&gt;"Ativo"),"",IF(COUNTIFS($E$4:$E1122,$E1122,$A$4:$A1122,$A1122,$G$4:$G1122,"Ativo")=1,1,0))</f>
        <v/>
      </c>
      <c r="BC1122" t="str">
        <f>IF(OR($A1122="",$G1122&lt;&gt;"Ativo"),"",IF(COUNTIFS($A$4:$A1122,$A1122,$G$4:$G1122,"Ativo")=1,1,0))</f>
        <v/>
      </c>
    </row>
    <row r="1123" spans="1:55" x14ac:dyDescent="0.3">
      <c r="A1123" s="76"/>
      <c r="B1123" s="104"/>
      <c r="C1123" s="76"/>
      <c r="D1123" s="77"/>
      <c r="E1123" s="12"/>
      <c r="F1123" s="78"/>
      <c r="G1123" s="77"/>
      <c r="H1123" s="79"/>
      <c r="BA1123" s="5" t="str">
        <f t="shared" si="17"/>
        <v/>
      </c>
      <c r="BB1123" s="5" t="str">
        <f>IF(OR($E1123="",$G1123&lt;&gt;"Ativo"),"",IF(COUNTIFS($E$4:$E1123,$E1123,$A$4:$A1123,$A1123,$G$4:$G1123,"Ativo")=1,1,0))</f>
        <v/>
      </c>
      <c r="BC1123" t="str">
        <f>IF(OR($A1123="",$G1123&lt;&gt;"Ativo"),"",IF(COUNTIFS($A$4:$A1123,$A1123,$G$4:$G1123,"Ativo")=1,1,0))</f>
        <v/>
      </c>
    </row>
    <row r="1124" spans="1:55" x14ac:dyDescent="0.3">
      <c r="A1124" s="76"/>
      <c r="B1124" s="104"/>
      <c r="C1124" s="76"/>
      <c r="D1124" s="77"/>
      <c r="E1124" s="12"/>
      <c r="F1124" s="78"/>
      <c r="G1124" s="77"/>
      <c r="H1124" s="79"/>
      <c r="BA1124" s="5" t="str">
        <f t="shared" si="17"/>
        <v/>
      </c>
      <c r="BB1124" s="5" t="str">
        <f>IF(OR($E1124="",$G1124&lt;&gt;"Ativo"),"",IF(COUNTIFS($E$4:$E1124,$E1124,$A$4:$A1124,$A1124,$G$4:$G1124,"Ativo")=1,1,0))</f>
        <v/>
      </c>
      <c r="BC1124" t="str">
        <f>IF(OR($A1124="",$G1124&lt;&gt;"Ativo"),"",IF(COUNTIFS($A$4:$A1124,$A1124,$G$4:$G1124,"Ativo")=1,1,0))</f>
        <v/>
      </c>
    </row>
    <row r="1125" spans="1:55" x14ac:dyDescent="0.3">
      <c r="A1125" s="76"/>
      <c r="B1125" s="104"/>
      <c r="C1125" s="76"/>
      <c r="D1125" s="77"/>
      <c r="E1125" s="12"/>
      <c r="F1125" s="78"/>
      <c r="G1125" s="77"/>
      <c r="H1125" s="79"/>
      <c r="BA1125" s="5" t="str">
        <f t="shared" si="17"/>
        <v/>
      </c>
      <c r="BB1125" s="5" t="str">
        <f>IF(OR($E1125="",$G1125&lt;&gt;"Ativo"),"",IF(COUNTIFS($E$4:$E1125,$E1125,$A$4:$A1125,$A1125,$G$4:$G1125,"Ativo")=1,1,0))</f>
        <v/>
      </c>
      <c r="BC1125" t="str">
        <f>IF(OR($A1125="",$G1125&lt;&gt;"Ativo"),"",IF(COUNTIFS($A$4:$A1125,$A1125,$G$4:$G1125,"Ativo")=1,1,0))</f>
        <v/>
      </c>
    </row>
    <row r="1126" spans="1:55" x14ac:dyDescent="0.3">
      <c r="A1126" s="76"/>
      <c r="B1126" s="104"/>
      <c r="C1126" s="76"/>
      <c r="D1126" s="77"/>
      <c r="E1126" s="12"/>
      <c r="F1126" s="78"/>
      <c r="G1126" s="77"/>
      <c r="H1126" s="79"/>
      <c r="BA1126" s="5" t="str">
        <f t="shared" si="17"/>
        <v/>
      </c>
      <c r="BB1126" s="5" t="str">
        <f>IF(OR($E1126="",$G1126&lt;&gt;"Ativo"),"",IF(COUNTIFS($E$4:$E1126,$E1126,$A$4:$A1126,$A1126,$G$4:$G1126,"Ativo")=1,1,0))</f>
        <v/>
      </c>
      <c r="BC1126" t="str">
        <f>IF(OR($A1126="",$G1126&lt;&gt;"Ativo"),"",IF(COUNTIFS($A$4:$A1126,$A1126,$G$4:$G1126,"Ativo")=1,1,0))</f>
        <v/>
      </c>
    </row>
    <row r="1127" spans="1:55" x14ac:dyDescent="0.3">
      <c r="A1127" s="76"/>
      <c r="B1127" s="104"/>
      <c r="C1127" s="76"/>
      <c r="D1127" s="77"/>
      <c r="E1127" s="12"/>
      <c r="F1127" s="78"/>
      <c r="G1127" s="77"/>
      <c r="H1127" s="79"/>
      <c r="BA1127" s="5" t="str">
        <f t="shared" si="17"/>
        <v/>
      </c>
      <c r="BB1127" s="5" t="str">
        <f>IF(OR($E1127="",$G1127&lt;&gt;"Ativo"),"",IF(COUNTIFS($E$4:$E1127,$E1127,$A$4:$A1127,$A1127,$G$4:$G1127,"Ativo")=1,1,0))</f>
        <v/>
      </c>
      <c r="BC1127" t="str">
        <f>IF(OR($A1127="",$G1127&lt;&gt;"Ativo"),"",IF(COUNTIFS($A$4:$A1127,$A1127,$G$4:$G1127,"Ativo")=1,1,0))</f>
        <v/>
      </c>
    </row>
    <row r="1128" spans="1:55" x14ac:dyDescent="0.3">
      <c r="A1128" s="76"/>
      <c r="B1128" s="104"/>
      <c r="C1128" s="76"/>
      <c r="D1128" s="77"/>
      <c r="E1128" s="12"/>
      <c r="F1128" s="78"/>
      <c r="G1128" s="77"/>
      <c r="H1128" s="79"/>
      <c r="BA1128" s="5" t="str">
        <f t="shared" si="17"/>
        <v/>
      </c>
      <c r="BB1128" s="5" t="str">
        <f>IF(OR($E1128="",$G1128&lt;&gt;"Ativo"),"",IF(COUNTIFS($E$4:$E1128,$E1128,$A$4:$A1128,$A1128,$G$4:$G1128,"Ativo")=1,1,0))</f>
        <v/>
      </c>
      <c r="BC1128" t="str">
        <f>IF(OR($A1128="",$G1128&lt;&gt;"Ativo"),"",IF(COUNTIFS($A$4:$A1128,$A1128,$G$4:$G1128,"Ativo")=1,1,0))</f>
        <v/>
      </c>
    </row>
    <row r="1129" spans="1:55" x14ac:dyDescent="0.3">
      <c r="A1129" s="76"/>
      <c r="B1129" s="104"/>
      <c r="C1129" s="76"/>
      <c r="D1129" s="77"/>
      <c r="E1129" s="12"/>
      <c r="F1129" s="78"/>
      <c r="G1129" s="77"/>
      <c r="H1129" s="79"/>
      <c r="BA1129" s="5" t="str">
        <f t="shared" si="17"/>
        <v/>
      </c>
      <c r="BB1129" s="5" t="str">
        <f>IF(OR($E1129="",$G1129&lt;&gt;"Ativo"),"",IF(COUNTIFS($E$4:$E1129,$E1129,$A$4:$A1129,$A1129,$G$4:$G1129,"Ativo")=1,1,0))</f>
        <v/>
      </c>
      <c r="BC1129" t="str">
        <f>IF(OR($A1129="",$G1129&lt;&gt;"Ativo"),"",IF(COUNTIFS($A$4:$A1129,$A1129,$G$4:$G1129,"Ativo")=1,1,0))</f>
        <v/>
      </c>
    </row>
    <row r="1130" spans="1:55" x14ac:dyDescent="0.3">
      <c r="A1130" s="76"/>
      <c r="B1130" s="104"/>
      <c r="C1130" s="76"/>
      <c r="D1130" s="77"/>
      <c r="E1130" s="12"/>
      <c r="F1130" s="78"/>
      <c r="G1130" s="77"/>
      <c r="H1130" s="79"/>
      <c r="BA1130" s="5" t="str">
        <f t="shared" si="17"/>
        <v/>
      </c>
      <c r="BB1130" s="5" t="str">
        <f>IF(OR($E1130="",$G1130&lt;&gt;"Ativo"),"",IF(COUNTIFS($E$4:$E1130,$E1130,$A$4:$A1130,$A1130,$G$4:$G1130,"Ativo")=1,1,0))</f>
        <v/>
      </c>
      <c r="BC1130" t="str">
        <f>IF(OR($A1130="",$G1130&lt;&gt;"Ativo"),"",IF(COUNTIFS($A$4:$A1130,$A1130,$G$4:$G1130,"Ativo")=1,1,0))</f>
        <v/>
      </c>
    </row>
    <row r="1131" spans="1:55" x14ac:dyDescent="0.3">
      <c r="A1131" s="76"/>
      <c r="B1131" s="104"/>
      <c r="C1131" s="76"/>
      <c r="D1131" s="77"/>
      <c r="E1131" s="12"/>
      <c r="F1131" s="78"/>
      <c r="G1131" s="77"/>
      <c r="H1131" s="79"/>
      <c r="BA1131" s="5" t="str">
        <f t="shared" si="17"/>
        <v/>
      </c>
      <c r="BB1131" s="5" t="str">
        <f>IF(OR($E1131="",$G1131&lt;&gt;"Ativo"),"",IF(COUNTIFS($E$4:$E1131,$E1131,$A$4:$A1131,$A1131,$G$4:$G1131,"Ativo")=1,1,0))</f>
        <v/>
      </c>
      <c r="BC1131" t="str">
        <f>IF(OR($A1131="",$G1131&lt;&gt;"Ativo"),"",IF(COUNTIFS($A$4:$A1131,$A1131,$G$4:$G1131,"Ativo")=1,1,0))</f>
        <v/>
      </c>
    </row>
    <row r="1132" spans="1:55" x14ac:dyDescent="0.3">
      <c r="A1132" s="76"/>
      <c r="B1132" s="104"/>
      <c r="C1132" s="76"/>
      <c r="D1132" s="77"/>
      <c r="E1132" s="12"/>
      <c r="F1132" s="78"/>
      <c r="G1132" s="77"/>
      <c r="H1132" s="79"/>
      <c r="BA1132" s="5" t="str">
        <f t="shared" si="17"/>
        <v/>
      </c>
      <c r="BB1132" s="5" t="str">
        <f>IF(OR($E1132="",$G1132&lt;&gt;"Ativo"),"",IF(COUNTIFS($E$4:$E1132,$E1132,$A$4:$A1132,$A1132,$G$4:$G1132,"Ativo")=1,1,0))</f>
        <v/>
      </c>
      <c r="BC1132" t="str">
        <f>IF(OR($A1132="",$G1132&lt;&gt;"Ativo"),"",IF(COUNTIFS($A$4:$A1132,$A1132,$G$4:$G1132,"Ativo")=1,1,0))</f>
        <v/>
      </c>
    </row>
    <row r="1133" spans="1:55" x14ac:dyDescent="0.3">
      <c r="A1133" s="76"/>
      <c r="B1133" s="104"/>
      <c r="C1133" s="76"/>
      <c r="D1133" s="77"/>
      <c r="E1133" s="12"/>
      <c r="F1133" s="78"/>
      <c r="G1133" s="77"/>
      <c r="H1133" s="79"/>
      <c r="BA1133" s="5" t="str">
        <f t="shared" si="17"/>
        <v/>
      </c>
      <c r="BB1133" s="5" t="str">
        <f>IF(OR($E1133="",$G1133&lt;&gt;"Ativo"),"",IF(COUNTIFS($E$4:$E1133,$E1133,$A$4:$A1133,$A1133,$G$4:$G1133,"Ativo")=1,1,0))</f>
        <v/>
      </c>
      <c r="BC1133" t="str">
        <f>IF(OR($A1133="",$G1133&lt;&gt;"Ativo"),"",IF(COUNTIFS($A$4:$A1133,$A1133,$G$4:$G1133,"Ativo")=1,1,0))</f>
        <v/>
      </c>
    </row>
    <row r="1134" spans="1:55" x14ac:dyDescent="0.3">
      <c r="A1134" s="76"/>
      <c r="B1134" s="104"/>
      <c r="C1134" s="76"/>
      <c r="D1134" s="77"/>
      <c r="E1134" s="12"/>
      <c r="F1134" s="78"/>
      <c r="G1134" s="77"/>
      <c r="H1134" s="79"/>
      <c r="BA1134" s="5" t="str">
        <f t="shared" si="17"/>
        <v/>
      </c>
      <c r="BB1134" s="5" t="str">
        <f>IF(OR($E1134="",$G1134&lt;&gt;"Ativo"),"",IF(COUNTIFS($E$4:$E1134,$E1134,$A$4:$A1134,$A1134,$G$4:$G1134,"Ativo")=1,1,0))</f>
        <v/>
      </c>
      <c r="BC1134" t="str">
        <f>IF(OR($A1134="",$G1134&lt;&gt;"Ativo"),"",IF(COUNTIFS($A$4:$A1134,$A1134,$G$4:$G1134,"Ativo")=1,1,0))</f>
        <v/>
      </c>
    </row>
    <row r="1135" spans="1:55" x14ac:dyDescent="0.3">
      <c r="A1135" s="76"/>
      <c r="B1135" s="104"/>
      <c r="C1135" s="76"/>
      <c r="D1135" s="77"/>
      <c r="E1135" s="12"/>
      <c r="F1135" s="78"/>
      <c r="G1135" s="77"/>
      <c r="H1135" s="79"/>
      <c r="BA1135" s="5" t="str">
        <f t="shared" si="17"/>
        <v/>
      </c>
      <c r="BB1135" s="5" t="str">
        <f>IF(OR($E1135="",$G1135&lt;&gt;"Ativo"),"",IF(COUNTIFS($E$4:$E1135,$E1135,$A$4:$A1135,$A1135,$G$4:$G1135,"Ativo")=1,1,0))</f>
        <v/>
      </c>
      <c r="BC1135" t="str">
        <f>IF(OR($A1135="",$G1135&lt;&gt;"Ativo"),"",IF(COUNTIFS($A$4:$A1135,$A1135,$G$4:$G1135,"Ativo")=1,1,0))</f>
        <v/>
      </c>
    </row>
    <row r="1136" spans="1:55" x14ac:dyDescent="0.3">
      <c r="A1136" s="76"/>
      <c r="B1136" s="104"/>
      <c r="C1136" s="76"/>
      <c r="D1136" s="77"/>
      <c r="E1136" s="12"/>
      <c r="F1136" s="78"/>
      <c r="G1136" s="77"/>
      <c r="H1136" s="79"/>
      <c r="BA1136" s="5" t="str">
        <f t="shared" si="17"/>
        <v/>
      </c>
      <c r="BB1136" s="5" t="str">
        <f>IF(OR($E1136="",$G1136&lt;&gt;"Ativo"),"",IF(COUNTIFS($E$4:$E1136,$E1136,$A$4:$A1136,$A1136,$G$4:$G1136,"Ativo")=1,1,0))</f>
        <v/>
      </c>
      <c r="BC1136" t="str">
        <f>IF(OR($A1136="",$G1136&lt;&gt;"Ativo"),"",IF(COUNTIFS($A$4:$A1136,$A1136,$G$4:$G1136,"Ativo")=1,1,0))</f>
        <v/>
      </c>
    </row>
    <row r="1137" spans="1:55" x14ac:dyDescent="0.3">
      <c r="A1137" s="76"/>
      <c r="B1137" s="104"/>
      <c r="C1137" s="76"/>
      <c r="D1137" s="77"/>
      <c r="E1137" s="12"/>
      <c r="F1137" s="78"/>
      <c r="G1137" s="77"/>
      <c r="H1137" s="79"/>
      <c r="BA1137" s="5" t="str">
        <f t="shared" si="17"/>
        <v/>
      </c>
      <c r="BB1137" s="5" t="str">
        <f>IF(OR($E1137="",$G1137&lt;&gt;"Ativo"),"",IF(COUNTIFS($E$4:$E1137,$E1137,$A$4:$A1137,$A1137,$G$4:$G1137,"Ativo")=1,1,0))</f>
        <v/>
      </c>
      <c r="BC1137" t="str">
        <f>IF(OR($A1137="",$G1137&lt;&gt;"Ativo"),"",IF(COUNTIFS($A$4:$A1137,$A1137,$G$4:$G1137,"Ativo")=1,1,0))</f>
        <v/>
      </c>
    </row>
    <row r="1138" spans="1:55" x14ac:dyDescent="0.3">
      <c r="A1138" s="76"/>
      <c r="B1138" s="104"/>
      <c r="C1138" s="76"/>
      <c r="D1138" s="77"/>
      <c r="E1138" s="12"/>
      <c r="F1138" s="78"/>
      <c r="G1138" s="77"/>
      <c r="H1138" s="79"/>
      <c r="BA1138" s="5" t="str">
        <f t="shared" si="17"/>
        <v/>
      </c>
      <c r="BB1138" s="5" t="str">
        <f>IF(OR($E1138="",$G1138&lt;&gt;"Ativo"),"",IF(COUNTIFS($E$4:$E1138,$E1138,$A$4:$A1138,$A1138,$G$4:$G1138,"Ativo")=1,1,0))</f>
        <v/>
      </c>
      <c r="BC1138" t="str">
        <f>IF(OR($A1138="",$G1138&lt;&gt;"Ativo"),"",IF(COUNTIFS($A$4:$A1138,$A1138,$G$4:$G1138,"Ativo")=1,1,0))</f>
        <v/>
      </c>
    </row>
    <row r="1139" spans="1:55" x14ac:dyDescent="0.3">
      <c r="A1139" s="76"/>
      <c r="B1139" s="104"/>
      <c r="C1139" s="76"/>
      <c r="D1139" s="77"/>
      <c r="E1139" s="12"/>
      <c r="F1139" s="78"/>
      <c r="G1139" s="77"/>
      <c r="H1139" s="79"/>
      <c r="BA1139" s="5" t="str">
        <f t="shared" si="17"/>
        <v/>
      </c>
      <c r="BB1139" s="5" t="str">
        <f>IF(OR($E1139="",$G1139&lt;&gt;"Ativo"),"",IF(COUNTIFS($E$4:$E1139,$E1139,$A$4:$A1139,$A1139,$G$4:$G1139,"Ativo")=1,1,0))</f>
        <v/>
      </c>
      <c r="BC1139" t="str">
        <f>IF(OR($A1139="",$G1139&lt;&gt;"Ativo"),"",IF(COUNTIFS($A$4:$A1139,$A1139,$G$4:$G1139,"Ativo")=1,1,0))</f>
        <v/>
      </c>
    </row>
    <row r="1140" spans="1:55" x14ac:dyDescent="0.3">
      <c r="A1140" s="76"/>
      <c r="B1140" s="104"/>
      <c r="C1140" s="76"/>
      <c r="D1140" s="77"/>
      <c r="E1140" s="12"/>
      <c r="F1140" s="78"/>
      <c r="G1140" s="77"/>
      <c r="H1140" s="79"/>
      <c r="BA1140" s="5" t="str">
        <f t="shared" si="17"/>
        <v/>
      </c>
      <c r="BB1140" s="5" t="str">
        <f>IF(OR($E1140="",$G1140&lt;&gt;"Ativo"),"",IF(COUNTIFS($E$4:$E1140,$E1140,$A$4:$A1140,$A1140,$G$4:$G1140,"Ativo")=1,1,0))</f>
        <v/>
      </c>
      <c r="BC1140" t="str">
        <f>IF(OR($A1140="",$G1140&lt;&gt;"Ativo"),"",IF(COUNTIFS($A$4:$A1140,$A1140,$G$4:$G1140,"Ativo")=1,1,0))</f>
        <v/>
      </c>
    </row>
    <row r="1141" spans="1:55" x14ac:dyDescent="0.3">
      <c r="A1141" s="76"/>
      <c r="B1141" s="104"/>
      <c r="C1141" s="76"/>
      <c r="D1141" s="77"/>
      <c r="E1141" s="12"/>
      <c r="F1141" s="78"/>
      <c r="G1141" s="77"/>
      <c r="H1141" s="79"/>
      <c r="BA1141" s="5" t="str">
        <f t="shared" si="17"/>
        <v/>
      </c>
      <c r="BB1141" s="5" t="str">
        <f>IF(OR($E1141="",$G1141&lt;&gt;"Ativo"),"",IF(COUNTIFS($E$4:$E1141,$E1141,$A$4:$A1141,$A1141,$G$4:$G1141,"Ativo")=1,1,0))</f>
        <v/>
      </c>
      <c r="BC1141" t="str">
        <f>IF(OR($A1141="",$G1141&lt;&gt;"Ativo"),"",IF(COUNTIFS($A$4:$A1141,$A1141,$G$4:$G1141,"Ativo")=1,1,0))</f>
        <v/>
      </c>
    </row>
    <row r="1142" spans="1:55" x14ac:dyDescent="0.3">
      <c r="A1142" s="76"/>
      <c r="B1142" s="104"/>
      <c r="C1142" s="76"/>
      <c r="D1142" s="77"/>
      <c r="E1142" s="12"/>
      <c r="F1142" s="78"/>
      <c r="G1142" s="77"/>
      <c r="H1142" s="79"/>
      <c r="BA1142" s="5" t="str">
        <f t="shared" si="17"/>
        <v/>
      </c>
      <c r="BB1142" s="5" t="str">
        <f>IF(OR($E1142="",$G1142&lt;&gt;"Ativo"),"",IF(COUNTIFS($E$4:$E1142,$E1142,$A$4:$A1142,$A1142,$G$4:$G1142,"Ativo")=1,1,0))</f>
        <v/>
      </c>
      <c r="BC1142" t="str">
        <f>IF(OR($A1142="",$G1142&lt;&gt;"Ativo"),"",IF(COUNTIFS($A$4:$A1142,$A1142,$G$4:$G1142,"Ativo")=1,1,0))</f>
        <v/>
      </c>
    </row>
    <row r="1143" spans="1:55" x14ac:dyDescent="0.3">
      <c r="A1143" s="76"/>
      <c r="B1143" s="104"/>
      <c r="C1143" s="76"/>
      <c r="D1143" s="77"/>
      <c r="E1143" s="12"/>
      <c r="F1143" s="78"/>
      <c r="G1143" s="77"/>
      <c r="H1143" s="79"/>
      <c r="BA1143" s="5" t="str">
        <f t="shared" si="17"/>
        <v/>
      </c>
      <c r="BB1143" s="5" t="str">
        <f>IF(OR($E1143="",$G1143&lt;&gt;"Ativo"),"",IF(COUNTIFS($E$4:$E1143,$E1143,$A$4:$A1143,$A1143,$G$4:$G1143,"Ativo")=1,1,0))</f>
        <v/>
      </c>
      <c r="BC1143" t="str">
        <f>IF(OR($A1143="",$G1143&lt;&gt;"Ativo"),"",IF(COUNTIFS($A$4:$A1143,$A1143,$G$4:$G1143,"Ativo")=1,1,0))</f>
        <v/>
      </c>
    </row>
    <row r="1144" spans="1:55" x14ac:dyDescent="0.3">
      <c r="A1144" s="76"/>
      <c r="B1144" s="104"/>
      <c r="C1144" s="76"/>
      <c r="D1144" s="77"/>
      <c r="E1144" s="12"/>
      <c r="F1144" s="78"/>
      <c r="G1144" s="77"/>
      <c r="H1144" s="79"/>
      <c r="BA1144" s="5" t="str">
        <f t="shared" si="17"/>
        <v/>
      </c>
      <c r="BB1144" s="5" t="str">
        <f>IF(OR($E1144="",$G1144&lt;&gt;"Ativo"),"",IF(COUNTIFS($E$4:$E1144,$E1144,$A$4:$A1144,$A1144,$G$4:$G1144,"Ativo")=1,1,0))</f>
        <v/>
      </c>
      <c r="BC1144" t="str">
        <f>IF(OR($A1144="",$G1144&lt;&gt;"Ativo"),"",IF(COUNTIFS($A$4:$A1144,$A1144,$G$4:$G1144,"Ativo")=1,1,0))</f>
        <v/>
      </c>
    </row>
    <row r="1145" spans="1:55" x14ac:dyDescent="0.3">
      <c r="A1145" s="76"/>
      <c r="B1145" s="104"/>
      <c r="C1145" s="76"/>
      <c r="D1145" s="77"/>
      <c r="E1145" s="12"/>
      <c r="F1145" s="78"/>
      <c r="G1145" s="77"/>
      <c r="H1145" s="79"/>
      <c r="BA1145" s="5" t="str">
        <f t="shared" si="17"/>
        <v/>
      </c>
      <c r="BB1145" s="5" t="str">
        <f>IF(OR($E1145="",$G1145&lt;&gt;"Ativo"),"",IF(COUNTIFS($E$4:$E1145,$E1145,$A$4:$A1145,$A1145,$G$4:$G1145,"Ativo")=1,1,0))</f>
        <v/>
      </c>
      <c r="BC1145" t="str">
        <f>IF(OR($A1145="",$G1145&lt;&gt;"Ativo"),"",IF(COUNTIFS($A$4:$A1145,$A1145,$G$4:$G1145,"Ativo")=1,1,0))</f>
        <v/>
      </c>
    </row>
    <row r="1146" spans="1:55" x14ac:dyDescent="0.3">
      <c r="A1146" s="76"/>
      <c r="B1146" s="104"/>
      <c r="C1146" s="76"/>
      <c r="D1146" s="77"/>
      <c r="E1146" s="12"/>
      <c r="F1146" s="78"/>
      <c r="G1146" s="77"/>
      <c r="H1146" s="79"/>
      <c r="BA1146" s="5" t="str">
        <f t="shared" si="17"/>
        <v/>
      </c>
      <c r="BB1146" s="5" t="str">
        <f>IF(OR($E1146="",$G1146&lt;&gt;"Ativo"),"",IF(COUNTIFS($E$4:$E1146,$E1146,$A$4:$A1146,$A1146,$G$4:$G1146,"Ativo")=1,1,0))</f>
        <v/>
      </c>
      <c r="BC1146" t="str">
        <f>IF(OR($A1146="",$G1146&lt;&gt;"Ativo"),"",IF(COUNTIFS($A$4:$A1146,$A1146,$G$4:$G1146,"Ativo")=1,1,0))</f>
        <v/>
      </c>
    </row>
    <row r="1147" spans="1:55" x14ac:dyDescent="0.3">
      <c r="A1147" s="76"/>
      <c r="B1147" s="104"/>
      <c r="C1147" s="76"/>
      <c r="D1147" s="77"/>
      <c r="E1147" s="12"/>
      <c r="F1147" s="78"/>
      <c r="G1147" s="77"/>
      <c r="H1147" s="79"/>
      <c r="BA1147" s="5" t="str">
        <f t="shared" si="17"/>
        <v/>
      </c>
      <c r="BB1147" s="5" t="str">
        <f>IF(OR($E1147="",$G1147&lt;&gt;"Ativo"),"",IF(COUNTIFS($E$4:$E1147,$E1147,$A$4:$A1147,$A1147,$G$4:$G1147,"Ativo")=1,1,0))</f>
        <v/>
      </c>
      <c r="BC1147" t="str">
        <f>IF(OR($A1147="",$G1147&lt;&gt;"Ativo"),"",IF(COUNTIFS($A$4:$A1147,$A1147,$G$4:$G1147,"Ativo")=1,1,0))</f>
        <v/>
      </c>
    </row>
    <row r="1148" spans="1:55" x14ac:dyDescent="0.3">
      <c r="A1148" s="76"/>
      <c r="B1148" s="104"/>
      <c r="C1148" s="76"/>
      <c r="D1148" s="77"/>
      <c r="E1148" s="12"/>
      <c r="F1148" s="78"/>
      <c r="G1148" s="77"/>
      <c r="H1148" s="79"/>
      <c r="BA1148" s="5" t="str">
        <f t="shared" si="17"/>
        <v/>
      </c>
      <c r="BB1148" s="5" t="str">
        <f>IF(OR($E1148="",$G1148&lt;&gt;"Ativo"),"",IF(COUNTIFS($E$4:$E1148,$E1148,$A$4:$A1148,$A1148,$G$4:$G1148,"Ativo")=1,1,0))</f>
        <v/>
      </c>
      <c r="BC1148" t="str">
        <f>IF(OR($A1148="",$G1148&lt;&gt;"Ativo"),"",IF(COUNTIFS($A$4:$A1148,$A1148,$G$4:$G1148,"Ativo")=1,1,0))</f>
        <v/>
      </c>
    </row>
    <row r="1149" spans="1:55" x14ac:dyDescent="0.3">
      <c r="A1149" s="76"/>
      <c r="B1149" s="104"/>
      <c r="C1149" s="76"/>
      <c r="D1149" s="77"/>
      <c r="E1149" s="12"/>
      <c r="F1149" s="78"/>
      <c r="G1149" s="77"/>
      <c r="H1149" s="79"/>
      <c r="BA1149" s="5" t="str">
        <f t="shared" si="17"/>
        <v/>
      </c>
      <c r="BB1149" s="5" t="str">
        <f>IF(OR($E1149="",$G1149&lt;&gt;"Ativo"),"",IF(COUNTIFS($E$4:$E1149,$E1149,$A$4:$A1149,$A1149,$G$4:$G1149,"Ativo")=1,1,0))</f>
        <v/>
      </c>
      <c r="BC1149" t="str">
        <f>IF(OR($A1149="",$G1149&lt;&gt;"Ativo"),"",IF(COUNTIFS($A$4:$A1149,$A1149,$G$4:$G1149,"Ativo")=1,1,0))</f>
        <v/>
      </c>
    </row>
    <row r="1150" spans="1:55" x14ac:dyDescent="0.3">
      <c r="A1150" s="76"/>
      <c r="B1150" s="104"/>
      <c r="C1150" s="76"/>
      <c r="D1150" s="77"/>
      <c r="E1150" s="12"/>
      <c r="F1150" s="78"/>
      <c r="G1150" s="77"/>
      <c r="H1150" s="79"/>
      <c r="BA1150" s="5" t="str">
        <f t="shared" si="17"/>
        <v/>
      </c>
      <c r="BB1150" s="5" t="str">
        <f>IF(OR($E1150="",$G1150&lt;&gt;"Ativo"),"",IF(COUNTIFS($E$4:$E1150,$E1150,$A$4:$A1150,$A1150,$G$4:$G1150,"Ativo")=1,1,0))</f>
        <v/>
      </c>
      <c r="BC1150" t="str">
        <f>IF(OR($A1150="",$G1150&lt;&gt;"Ativo"),"",IF(COUNTIFS($A$4:$A1150,$A1150,$G$4:$G1150,"Ativo")=1,1,0))</f>
        <v/>
      </c>
    </row>
    <row r="1151" spans="1:55" x14ac:dyDescent="0.3">
      <c r="A1151" s="76"/>
      <c r="B1151" s="104"/>
      <c r="C1151" s="76"/>
      <c r="D1151" s="77"/>
      <c r="E1151" s="12"/>
      <c r="F1151" s="78"/>
      <c r="G1151" s="77"/>
      <c r="H1151" s="79"/>
      <c r="BA1151" s="5" t="str">
        <f t="shared" si="17"/>
        <v/>
      </c>
      <c r="BB1151" s="5" t="str">
        <f>IF(OR($E1151="",$G1151&lt;&gt;"Ativo"),"",IF(COUNTIFS($E$4:$E1151,$E1151,$A$4:$A1151,$A1151,$G$4:$G1151,"Ativo")=1,1,0))</f>
        <v/>
      </c>
      <c r="BC1151" t="str">
        <f>IF(OR($A1151="",$G1151&lt;&gt;"Ativo"),"",IF(COUNTIFS($A$4:$A1151,$A1151,$G$4:$G1151,"Ativo")=1,1,0))</f>
        <v/>
      </c>
    </row>
    <row r="1152" spans="1:55" x14ac:dyDescent="0.3">
      <c r="A1152" s="76"/>
      <c r="B1152" s="104"/>
      <c r="C1152" s="76"/>
      <c r="D1152" s="77"/>
      <c r="E1152" s="12"/>
      <c r="F1152" s="78"/>
      <c r="G1152" s="77"/>
      <c r="H1152" s="79"/>
      <c r="BA1152" s="5" t="str">
        <f t="shared" si="17"/>
        <v/>
      </c>
      <c r="BB1152" s="5" t="str">
        <f>IF(OR($E1152="",$G1152&lt;&gt;"Ativo"),"",IF(COUNTIFS($E$4:$E1152,$E1152,$A$4:$A1152,$A1152,$G$4:$G1152,"Ativo")=1,1,0))</f>
        <v/>
      </c>
      <c r="BC1152" t="str">
        <f>IF(OR($A1152="",$G1152&lt;&gt;"Ativo"),"",IF(COUNTIFS($A$4:$A1152,$A1152,$G$4:$G1152,"Ativo")=1,1,0))</f>
        <v/>
      </c>
    </row>
    <row r="1153" spans="1:55" x14ac:dyDescent="0.3">
      <c r="A1153" s="76"/>
      <c r="B1153" s="104"/>
      <c r="C1153" s="76"/>
      <c r="D1153" s="77"/>
      <c r="E1153" s="12"/>
      <c r="F1153" s="78"/>
      <c r="G1153" s="77"/>
      <c r="H1153" s="79"/>
      <c r="BA1153" s="5" t="str">
        <f t="shared" si="17"/>
        <v/>
      </c>
      <c r="BB1153" s="5" t="str">
        <f>IF(OR($E1153="",$G1153&lt;&gt;"Ativo"),"",IF(COUNTIFS($E$4:$E1153,$E1153,$A$4:$A1153,$A1153,$G$4:$G1153,"Ativo")=1,1,0))</f>
        <v/>
      </c>
      <c r="BC1153" t="str">
        <f>IF(OR($A1153="",$G1153&lt;&gt;"Ativo"),"",IF(COUNTIFS($A$4:$A1153,$A1153,$G$4:$G1153,"Ativo")=1,1,0))</f>
        <v/>
      </c>
    </row>
    <row r="1154" spans="1:55" x14ac:dyDescent="0.3">
      <c r="A1154" s="76"/>
      <c r="B1154" s="104"/>
      <c r="C1154" s="76"/>
      <c r="D1154" s="77"/>
      <c r="E1154" s="12"/>
      <c r="F1154" s="78"/>
      <c r="G1154" s="77"/>
      <c r="H1154" s="79"/>
      <c r="BA1154" s="5" t="str">
        <f t="shared" si="17"/>
        <v/>
      </c>
      <c r="BB1154" s="5" t="str">
        <f>IF(OR($E1154="",$G1154&lt;&gt;"Ativo"),"",IF(COUNTIFS($E$4:$E1154,$E1154,$A$4:$A1154,$A1154,$G$4:$G1154,"Ativo")=1,1,0))</f>
        <v/>
      </c>
      <c r="BC1154" t="str">
        <f>IF(OR($A1154="",$G1154&lt;&gt;"Ativo"),"",IF(COUNTIFS($A$4:$A1154,$A1154,$G$4:$G1154,"Ativo")=1,1,0))</f>
        <v/>
      </c>
    </row>
    <row r="1155" spans="1:55" x14ac:dyDescent="0.3">
      <c r="A1155" s="76"/>
      <c r="B1155" s="104"/>
      <c r="C1155" s="76"/>
      <c r="D1155" s="77"/>
      <c r="E1155" s="12"/>
      <c r="F1155" s="78"/>
      <c r="G1155" s="77"/>
      <c r="H1155" s="79"/>
      <c r="BA1155" s="5" t="str">
        <f t="shared" si="17"/>
        <v/>
      </c>
      <c r="BB1155" s="5" t="str">
        <f>IF(OR($E1155="",$G1155&lt;&gt;"Ativo"),"",IF(COUNTIFS($E$4:$E1155,$E1155,$A$4:$A1155,$A1155,$G$4:$G1155,"Ativo")=1,1,0))</f>
        <v/>
      </c>
      <c r="BC1155" t="str">
        <f>IF(OR($A1155="",$G1155&lt;&gt;"Ativo"),"",IF(COUNTIFS($A$4:$A1155,$A1155,$G$4:$G1155,"Ativo")=1,1,0))</f>
        <v/>
      </c>
    </row>
    <row r="1156" spans="1:55" x14ac:dyDescent="0.3">
      <c r="A1156" s="76"/>
      <c r="B1156" s="104"/>
      <c r="C1156" s="76"/>
      <c r="D1156" s="77"/>
      <c r="E1156" s="12"/>
      <c r="F1156" s="78"/>
      <c r="G1156" s="77"/>
      <c r="H1156" s="79"/>
      <c r="BA1156" s="5" t="str">
        <f t="shared" ref="BA1156:BA1219" si="18">IF($D1156="","",MID($D1156,4,LEN($D1156)-5))</f>
        <v/>
      </c>
      <c r="BB1156" s="5" t="str">
        <f>IF(OR($E1156="",$G1156&lt;&gt;"Ativo"),"",IF(COUNTIFS($E$4:$E1156,$E1156,$A$4:$A1156,$A1156,$G$4:$G1156,"Ativo")=1,1,0))</f>
        <v/>
      </c>
      <c r="BC1156" t="str">
        <f>IF(OR($A1156="",$G1156&lt;&gt;"Ativo"),"",IF(COUNTIFS($A$4:$A1156,$A1156,$G$4:$G1156,"Ativo")=1,1,0))</f>
        <v/>
      </c>
    </row>
    <row r="1157" spans="1:55" x14ac:dyDescent="0.3">
      <c r="A1157" s="76"/>
      <c r="B1157" s="104"/>
      <c r="C1157" s="76"/>
      <c r="D1157" s="77"/>
      <c r="E1157" s="12"/>
      <c r="F1157" s="78"/>
      <c r="G1157" s="77"/>
      <c r="H1157" s="79"/>
      <c r="BA1157" s="5" t="str">
        <f t="shared" si="18"/>
        <v/>
      </c>
      <c r="BB1157" s="5" t="str">
        <f>IF(OR($E1157="",$G1157&lt;&gt;"Ativo"),"",IF(COUNTIFS($E$4:$E1157,$E1157,$A$4:$A1157,$A1157,$G$4:$G1157,"Ativo")=1,1,0))</f>
        <v/>
      </c>
      <c r="BC1157" t="str">
        <f>IF(OR($A1157="",$G1157&lt;&gt;"Ativo"),"",IF(COUNTIFS($A$4:$A1157,$A1157,$G$4:$G1157,"Ativo")=1,1,0))</f>
        <v/>
      </c>
    </row>
    <row r="1158" spans="1:55" x14ac:dyDescent="0.3">
      <c r="A1158" s="76"/>
      <c r="B1158" s="104"/>
      <c r="C1158" s="76"/>
      <c r="D1158" s="77"/>
      <c r="E1158" s="12"/>
      <c r="F1158" s="78"/>
      <c r="G1158" s="77"/>
      <c r="H1158" s="79"/>
      <c r="BA1158" s="5" t="str">
        <f t="shared" si="18"/>
        <v/>
      </c>
      <c r="BB1158" s="5" t="str">
        <f>IF(OR($E1158="",$G1158&lt;&gt;"Ativo"),"",IF(COUNTIFS($E$4:$E1158,$E1158,$A$4:$A1158,$A1158,$G$4:$G1158,"Ativo")=1,1,0))</f>
        <v/>
      </c>
      <c r="BC1158" t="str">
        <f>IF(OR($A1158="",$G1158&lt;&gt;"Ativo"),"",IF(COUNTIFS($A$4:$A1158,$A1158,$G$4:$G1158,"Ativo")=1,1,0))</f>
        <v/>
      </c>
    </row>
    <row r="1159" spans="1:55" x14ac:dyDescent="0.3">
      <c r="A1159" s="76"/>
      <c r="B1159" s="104"/>
      <c r="C1159" s="76"/>
      <c r="D1159" s="77"/>
      <c r="E1159" s="12"/>
      <c r="F1159" s="78"/>
      <c r="G1159" s="77"/>
      <c r="H1159" s="79"/>
      <c r="BA1159" s="5" t="str">
        <f t="shared" si="18"/>
        <v/>
      </c>
      <c r="BB1159" s="5" t="str">
        <f>IF(OR($E1159="",$G1159&lt;&gt;"Ativo"),"",IF(COUNTIFS($E$4:$E1159,$E1159,$A$4:$A1159,$A1159,$G$4:$G1159,"Ativo")=1,1,0))</f>
        <v/>
      </c>
      <c r="BC1159" t="str">
        <f>IF(OR($A1159="",$G1159&lt;&gt;"Ativo"),"",IF(COUNTIFS($A$4:$A1159,$A1159,$G$4:$G1159,"Ativo")=1,1,0))</f>
        <v/>
      </c>
    </row>
    <row r="1160" spans="1:55" x14ac:dyDescent="0.3">
      <c r="A1160" s="76"/>
      <c r="B1160" s="104"/>
      <c r="C1160" s="76"/>
      <c r="D1160" s="77"/>
      <c r="E1160" s="12"/>
      <c r="F1160" s="78"/>
      <c r="G1160" s="77"/>
      <c r="H1160" s="79"/>
      <c r="BA1160" s="5" t="str">
        <f t="shared" si="18"/>
        <v/>
      </c>
      <c r="BB1160" s="5" t="str">
        <f>IF(OR($E1160="",$G1160&lt;&gt;"Ativo"),"",IF(COUNTIFS($E$4:$E1160,$E1160,$A$4:$A1160,$A1160,$G$4:$G1160,"Ativo")=1,1,0))</f>
        <v/>
      </c>
      <c r="BC1160" t="str">
        <f>IF(OR($A1160="",$G1160&lt;&gt;"Ativo"),"",IF(COUNTIFS($A$4:$A1160,$A1160,$G$4:$G1160,"Ativo")=1,1,0))</f>
        <v/>
      </c>
    </row>
    <row r="1161" spans="1:55" x14ac:dyDescent="0.3">
      <c r="A1161" s="76"/>
      <c r="B1161" s="104"/>
      <c r="C1161" s="76"/>
      <c r="D1161" s="77"/>
      <c r="E1161" s="12"/>
      <c r="F1161" s="78"/>
      <c r="G1161" s="77"/>
      <c r="H1161" s="79"/>
      <c r="BA1161" s="5" t="str">
        <f t="shared" si="18"/>
        <v/>
      </c>
      <c r="BB1161" s="5" t="str">
        <f>IF(OR($E1161="",$G1161&lt;&gt;"Ativo"),"",IF(COUNTIFS($E$4:$E1161,$E1161,$A$4:$A1161,$A1161,$G$4:$G1161,"Ativo")=1,1,0))</f>
        <v/>
      </c>
      <c r="BC1161" t="str">
        <f>IF(OR($A1161="",$G1161&lt;&gt;"Ativo"),"",IF(COUNTIFS($A$4:$A1161,$A1161,$G$4:$G1161,"Ativo")=1,1,0))</f>
        <v/>
      </c>
    </row>
    <row r="1162" spans="1:55" x14ac:dyDescent="0.3">
      <c r="A1162" s="76"/>
      <c r="B1162" s="104"/>
      <c r="C1162" s="76"/>
      <c r="D1162" s="77"/>
      <c r="E1162" s="12"/>
      <c r="F1162" s="78"/>
      <c r="G1162" s="77"/>
      <c r="H1162" s="79"/>
      <c r="BA1162" s="5" t="str">
        <f t="shared" si="18"/>
        <v/>
      </c>
      <c r="BB1162" s="5" t="str">
        <f>IF(OR($E1162="",$G1162&lt;&gt;"Ativo"),"",IF(COUNTIFS($E$4:$E1162,$E1162,$A$4:$A1162,$A1162,$G$4:$G1162,"Ativo")=1,1,0))</f>
        <v/>
      </c>
      <c r="BC1162" t="str">
        <f>IF(OR($A1162="",$G1162&lt;&gt;"Ativo"),"",IF(COUNTIFS($A$4:$A1162,$A1162,$G$4:$G1162,"Ativo")=1,1,0))</f>
        <v/>
      </c>
    </row>
    <row r="1163" spans="1:55" x14ac:dyDescent="0.3">
      <c r="A1163" s="76"/>
      <c r="B1163" s="104"/>
      <c r="C1163" s="76"/>
      <c r="D1163" s="77"/>
      <c r="E1163" s="12"/>
      <c r="F1163" s="78"/>
      <c r="G1163" s="77"/>
      <c r="H1163" s="79"/>
      <c r="BA1163" s="5" t="str">
        <f t="shared" si="18"/>
        <v/>
      </c>
      <c r="BB1163" s="5" t="str">
        <f>IF(OR($E1163="",$G1163&lt;&gt;"Ativo"),"",IF(COUNTIFS($E$4:$E1163,$E1163,$A$4:$A1163,$A1163,$G$4:$G1163,"Ativo")=1,1,0))</f>
        <v/>
      </c>
      <c r="BC1163" t="str">
        <f>IF(OR($A1163="",$G1163&lt;&gt;"Ativo"),"",IF(COUNTIFS($A$4:$A1163,$A1163,$G$4:$G1163,"Ativo")=1,1,0))</f>
        <v/>
      </c>
    </row>
    <row r="1164" spans="1:55" x14ac:dyDescent="0.3">
      <c r="A1164" s="76"/>
      <c r="B1164" s="104"/>
      <c r="C1164" s="76"/>
      <c r="D1164" s="77"/>
      <c r="E1164" s="12"/>
      <c r="F1164" s="78"/>
      <c r="G1164" s="77"/>
      <c r="H1164" s="79"/>
      <c r="BA1164" s="5" t="str">
        <f t="shared" si="18"/>
        <v/>
      </c>
      <c r="BB1164" s="5" t="str">
        <f>IF(OR($E1164="",$G1164&lt;&gt;"Ativo"),"",IF(COUNTIFS($E$4:$E1164,$E1164,$A$4:$A1164,$A1164,$G$4:$G1164,"Ativo")=1,1,0))</f>
        <v/>
      </c>
      <c r="BC1164" t="str">
        <f>IF(OR($A1164="",$G1164&lt;&gt;"Ativo"),"",IF(COUNTIFS($A$4:$A1164,$A1164,$G$4:$G1164,"Ativo")=1,1,0))</f>
        <v/>
      </c>
    </row>
    <row r="1165" spans="1:55" x14ac:dyDescent="0.3">
      <c r="A1165" s="76"/>
      <c r="B1165" s="104"/>
      <c r="C1165" s="76"/>
      <c r="D1165" s="77"/>
      <c r="E1165" s="12"/>
      <c r="F1165" s="78"/>
      <c r="G1165" s="77"/>
      <c r="H1165" s="79"/>
      <c r="BA1165" s="5" t="str">
        <f t="shared" si="18"/>
        <v/>
      </c>
      <c r="BB1165" s="5" t="str">
        <f>IF(OR($E1165="",$G1165&lt;&gt;"Ativo"),"",IF(COUNTIFS($E$4:$E1165,$E1165,$A$4:$A1165,$A1165,$G$4:$G1165,"Ativo")=1,1,0))</f>
        <v/>
      </c>
      <c r="BC1165" t="str">
        <f>IF(OR($A1165="",$G1165&lt;&gt;"Ativo"),"",IF(COUNTIFS($A$4:$A1165,$A1165,$G$4:$G1165,"Ativo")=1,1,0))</f>
        <v/>
      </c>
    </row>
    <row r="1166" spans="1:55" x14ac:dyDescent="0.3">
      <c r="A1166" s="76"/>
      <c r="B1166" s="104"/>
      <c r="C1166" s="76"/>
      <c r="D1166" s="77"/>
      <c r="E1166" s="12"/>
      <c r="F1166" s="78"/>
      <c r="G1166" s="77"/>
      <c r="H1166" s="79"/>
      <c r="BA1166" s="5" t="str">
        <f t="shared" si="18"/>
        <v/>
      </c>
      <c r="BB1166" s="5" t="str">
        <f>IF(OR($E1166="",$G1166&lt;&gt;"Ativo"),"",IF(COUNTIFS($E$4:$E1166,$E1166,$A$4:$A1166,$A1166,$G$4:$G1166,"Ativo")=1,1,0))</f>
        <v/>
      </c>
      <c r="BC1166" t="str">
        <f>IF(OR($A1166="",$G1166&lt;&gt;"Ativo"),"",IF(COUNTIFS($A$4:$A1166,$A1166,$G$4:$G1166,"Ativo")=1,1,0))</f>
        <v/>
      </c>
    </row>
    <row r="1167" spans="1:55" x14ac:dyDescent="0.3">
      <c r="A1167" s="76"/>
      <c r="B1167" s="104"/>
      <c r="C1167" s="76"/>
      <c r="D1167" s="77"/>
      <c r="E1167" s="12"/>
      <c r="F1167" s="78"/>
      <c r="G1167" s="77"/>
      <c r="H1167" s="79"/>
      <c r="BA1167" s="5" t="str">
        <f t="shared" si="18"/>
        <v/>
      </c>
      <c r="BB1167" s="5" t="str">
        <f>IF(OR($E1167="",$G1167&lt;&gt;"Ativo"),"",IF(COUNTIFS($E$4:$E1167,$E1167,$A$4:$A1167,$A1167,$G$4:$G1167,"Ativo")=1,1,0))</f>
        <v/>
      </c>
      <c r="BC1167" t="str">
        <f>IF(OR($A1167="",$G1167&lt;&gt;"Ativo"),"",IF(COUNTIFS($A$4:$A1167,$A1167,$G$4:$G1167,"Ativo")=1,1,0))</f>
        <v/>
      </c>
    </row>
    <row r="1168" spans="1:55" x14ac:dyDescent="0.3">
      <c r="A1168" s="76"/>
      <c r="B1168" s="104"/>
      <c r="C1168" s="76"/>
      <c r="D1168" s="77"/>
      <c r="E1168" s="12"/>
      <c r="F1168" s="78"/>
      <c r="G1168" s="77"/>
      <c r="H1168" s="79"/>
      <c r="BA1168" s="5" t="str">
        <f t="shared" si="18"/>
        <v/>
      </c>
      <c r="BB1168" s="5" t="str">
        <f>IF(OR($E1168="",$G1168&lt;&gt;"Ativo"),"",IF(COUNTIFS($E$4:$E1168,$E1168,$A$4:$A1168,$A1168,$G$4:$G1168,"Ativo")=1,1,0))</f>
        <v/>
      </c>
      <c r="BC1168" t="str">
        <f>IF(OR($A1168="",$G1168&lt;&gt;"Ativo"),"",IF(COUNTIFS($A$4:$A1168,$A1168,$G$4:$G1168,"Ativo")=1,1,0))</f>
        <v/>
      </c>
    </row>
    <row r="1169" spans="1:55" x14ac:dyDescent="0.3">
      <c r="A1169" s="76"/>
      <c r="B1169" s="104"/>
      <c r="C1169" s="76"/>
      <c r="D1169" s="77"/>
      <c r="E1169" s="12"/>
      <c r="F1169" s="78"/>
      <c r="G1169" s="77"/>
      <c r="H1169" s="79"/>
      <c r="BA1169" s="5" t="str">
        <f t="shared" si="18"/>
        <v/>
      </c>
      <c r="BB1169" s="5" t="str">
        <f>IF(OR($E1169="",$G1169&lt;&gt;"Ativo"),"",IF(COUNTIFS($E$4:$E1169,$E1169,$A$4:$A1169,$A1169,$G$4:$G1169,"Ativo")=1,1,0))</f>
        <v/>
      </c>
      <c r="BC1169" t="str">
        <f>IF(OR($A1169="",$G1169&lt;&gt;"Ativo"),"",IF(COUNTIFS($A$4:$A1169,$A1169,$G$4:$G1169,"Ativo")=1,1,0))</f>
        <v/>
      </c>
    </row>
    <row r="1170" spans="1:55" x14ac:dyDescent="0.3">
      <c r="A1170" s="76"/>
      <c r="B1170" s="104"/>
      <c r="C1170" s="76"/>
      <c r="D1170" s="77"/>
      <c r="E1170" s="12"/>
      <c r="F1170" s="78"/>
      <c r="G1170" s="77"/>
      <c r="H1170" s="79"/>
      <c r="BA1170" s="5" t="str">
        <f t="shared" si="18"/>
        <v/>
      </c>
      <c r="BB1170" s="5" t="str">
        <f>IF(OR($E1170="",$G1170&lt;&gt;"Ativo"),"",IF(COUNTIFS($E$4:$E1170,$E1170,$A$4:$A1170,$A1170,$G$4:$G1170,"Ativo")=1,1,0))</f>
        <v/>
      </c>
      <c r="BC1170" t="str">
        <f>IF(OR($A1170="",$G1170&lt;&gt;"Ativo"),"",IF(COUNTIFS($A$4:$A1170,$A1170,$G$4:$G1170,"Ativo")=1,1,0))</f>
        <v/>
      </c>
    </row>
    <row r="1171" spans="1:55" x14ac:dyDescent="0.3">
      <c r="A1171" s="76"/>
      <c r="B1171" s="104"/>
      <c r="C1171" s="76"/>
      <c r="D1171" s="77"/>
      <c r="E1171" s="12"/>
      <c r="F1171" s="78"/>
      <c r="G1171" s="77"/>
      <c r="H1171" s="79"/>
      <c r="BA1171" s="5" t="str">
        <f t="shared" si="18"/>
        <v/>
      </c>
      <c r="BB1171" s="5" t="str">
        <f>IF(OR($E1171="",$G1171&lt;&gt;"Ativo"),"",IF(COUNTIFS($E$4:$E1171,$E1171,$A$4:$A1171,$A1171,$G$4:$G1171,"Ativo")=1,1,0))</f>
        <v/>
      </c>
      <c r="BC1171" t="str">
        <f>IF(OR($A1171="",$G1171&lt;&gt;"Ativo"),"",IF(COUNTIFS($A$4:$A1171,$A1171,$G$4:$G1171,"Ativo")=1,1,0))</f>
        <v/>
      </c>
    </row>
    <row r="1172" spans="1:55" x14ac:dyDescent="0.3">
      <c r="A1172" s="76"/>
      <c r="B1172" s="104"/>
      <c r="C1172" s="76"/>
      <c r="D1172" s="77"/>
      <c r="E1172" s="12"/>
      <c r="F1172" s="78"/>
      <c r="G1172" s="77"/>
      <c r="H1172" s="79"/>
      <c r="BA1172" s="5" t="str">
        <f t="shared" si="18"/>
        <v/>
      </c>
      <c r="BB1172" s="5" t="str">
        <f>IF(OR($E1172="",$G1172&lt;&gt;"Ativo"),"",IF(COUNTIFS($E$4:$E1172,$E1172,$A$4:$A1172,$A1172,$G$4:$G1172,"Ativo")=1,1,0))</f>
        <v/>
      </c>
      <c r="BC1172" t="str">
        <f>IF(OR($A1172="",$G1172&lt;&gt;"Ativo"),"",IF(COUNTIFS($A$4:$A1172,$A1172,$G$4:$G1172,"Ativo")=1,1,0))</f>
        <v/>
      </c>
    </row>
    <row r="1173" spans="1:55" x14ac:dyDescent="0.3">
      <c r="A1173" s="76"/>
      <c r="B1173" s="104"/>
      <c r="C1173" s="76"/>
      <c r="D1173" s="77"/>
      <c r="E1173" s="12"/>
      <c r="F1173" s="78"/>
      <c r="G1173" s="77"/>
      <c r="H1173" s="79"/>
      <c r="BA1173" s="5" t="str">
        <f t="shared" si="18"/>
        <v/>
      </c>
      <c r="BB1173" s="5" t="str">
        <f>IF(OR($E1173="",$G1173&lt;&gt;"Ativo"),"",IF(COUNTIFS($E$4:$E1173,$E1173,$A$4:$A1173,$A1173,$G$4:$G1173,"Ativo")=1,1,0))</f>
        <v/>
      </c>
      <c r="BC1173" t="str">
        <f>IF(OR($A1173="",$G1173&lt;&gt;"Ativo"),"",IF(COUNTIFS($A$4:$A1173,$A1173,$G$4:$G1173,"Ativo")=1,1,0))</f>
        <v/>
      </c>
    </row>
    <row r="1174" spans="1:55" x14ac:dyDescent="0.3">
      <c r="A1174" s="76"/>
      <c r="B1174" s="104"/>
      <c r="C1174" s="76"/>
      <c r="D1174" s="77"/>
      <c r="E1174" s="12"/>
      <c r="F1174" s="78"/>
      <c r="G1174" s="77"/>
      <c r="H1174" s="79"/>
      <c r="BA1174" s="5" t="str">
        <f t="shared" si="18"/>
        <v/>
      </c>
      <c r="BB1174" s="5" t="str">
        <f>IF(OR($E1174="",$G1174&lt;&gt;"Ativo"),"",IF(COUNTIFS($E$4:$E1174,$E1174,$A$4:$A1174,$A1174,$G$4:$G1174,"Ativo")=1,1,0))</f>
        <v/>
      </c>
      <c r="BC1174" t="str">
        <f>IF(OR($A1174="",$G1174&lt;&gt;"Ativo"),"",IF(COUNTIFS($A$4:$A1174,$A1174,$G$4:$G1174,"Ativo")=1,1,0))</f>
        <v/>
      </c>
    </row>
    <row r="1175" spans="1:55" x14ac:dyDescent="0.3">
      <c r="A1175" s="76"/>
      <c r="B1175" s="104"/>
      <c r="C1175" s="76"/>
      <c r="D1175" s="77"/>
      <c r="E1175" s="12"/>
      <c r="F1175" s="78"/>
      <c r="G1175" s="77"/>
      <c r="H1175" s="79"/>
      <c r="BA1175" s="5" t="str">
        <f t="shared" si="18"/>
        <v/>
      </c>
      <c r="BB1175" s="5" t="str">
        <f>IF(OR($E1175="",$G1175&lt;&gt;"Ativo"),"",IF(COUNTIFS($E$4:$E1175,$E1175,$A$4:$A1175,$A1175,$G$4:$G1175,"Ativo")=1,1,0))</f>
        <v/>
      </c>
      <c r="BC1175" t="str">
        <f>IF(OR($A1175="",$G1175&lt;&gt;"Ativo"),"",IF(COUNTIFS($A$4:$A1175,$A1175,$G$4:$G1175,"Ativo")=1,1,0))</f>
        <v/>
      </c>
    </row>
    <row r="1176" spans="1:55" x14ac:dyDescent="0.3">
      <c r="A1176" s="76"/>
      <c r="B1176" s="104"/>
      <c r="C1176" s="76"/>
      <c r="D1176" s="77"/>
      <c r="E1176" s="12"/>
      <c r="F1176" s="78"/>
      <c r="G1176" s="77"/>
      <c r="H1176" s="79"/>
      <c r="BA1176" s="5" t="str">
        <f t="shared" si="18"/>
        <v/>
      </c>
      <c r="BB1176" s="5" t="str">
        <f>IF(OR($E1176="",$G1176&lt;&gt;"Ativo"),"",IF(COUNTIFS($E$4:$E1176,$E1176,$A$4:$A1176,$A1176,$G$4:$G1176,"Ativo")=1,1,0))</f>
        <v/>
      </c>
      <c r="BC1176" t="str">
        <f>IF(OR($A1176="",$G1176&lt;&gt;"Ativo"),"",IF(COUNTIFS($A$4:$A1176,$A1176,$G$4:$G1176,"Ativo")=1,1,0))</f>
        <v/>
      </c>
    </row>
    <row r="1177" spans="1:55" x14ac:dyDescent="0.3">
      <c r="A1177" s="76"/>
      <c r="B1177" s="104"/>
      <c r="C1177" s="76"/>
      <c r="D1177" s="77"/>
      <c r="E1177" s="12"/>
      <c r="F1177" s="78"/>
      <c r="G1177" s="77"/>
      <c r="H1177" s="79"/>
      <c r="BA1177" s="5" t="str">
        <f t="shared" si="18"/>
        <v/>
      </c>
      <c r="BB1177" s="5" t="str">
        <f>IF(OR($E1177="",$G1177&lt;&gt;"Ativo"),"",IF(COUNTIFS($E$4:$E1177,$E1177,$A$4:$A1177,$A1177,$G$4:$G1177,"Ativo")=1,1,0))</f>
        <v/>
      </c>
      <c r="BC1177" t="str">
        <f>IF(OR($A1177="",$G1177&lt;&gt;"Ativo"),"",IF(COUNTIFS($A$4:$A1177,$A1177,$G$4:$G1177,"Ativo")=1,1,0))</f>
        <v/>
      </c>
    </row>
    <row r="1178" spans="1:55" x14ac:dyDescent="0.3">
      <c r="A1178" s="76"/>
      <c r="B1178" s="104"/>
      <c r="C1178" s="76"/>
      <c r="D1178" s="77"/>
      <c r="E1178" s="12"/>
      <c r="F1178" s="78"/>
      <c r="G1178" s="77"/>
      <c r="H1178" s="79"/>
      <c r="BA1178" s="5" t="str">
        <f t="shared" si="18"/>
        <v/>
      </c>
      <c r="BB1178" s="5" t="str">
        <f>IF(OR($E1178="",$G1178&lt;&gt;"Ativo"),"",IF(COUNTIFS($E$4:$E1178,$E1178,$A$4:$A1178,$A1178,$G$4:$G1178,"Ativo")=1,1,0))</f>
        <v/>
      </c>
      <c r="BC1178" t="str">
        <f>IF(OR($A1178="",$G1178&lt;&gt;"Ativo"),"",IF(COUNTIFS($A$4:$A1178,$A1178,$G$4:$G1178,"Ativo")=1,1,0))</f>
        <v/>
      </c>
    </row>
    <row r="1179" spans="1:55" x14ac:dyDescent="0.3">
      <c r="A1179" s="76"/>
      <c r="B1179" s="104"/>
      <c r="C1179" s="76"/>
      <c r="D1179" s="77"/>
      <c r="E1179" s="12"/>
      <c r="F1179" s="78"/>
      <c r="G1179" s="77"/>
      <c r="H1179" s="79"/>
      <c r="BA1179" s="5" t="str">
        <f t="shared" si="18"/>
        <v/>
      </c>
      <c r="BB1179" s="5" t="str">
        <f>IF(OR($E1179="",$G1179&lt;&gt;"Ativo"),"",IF(COUNTIFS($E$4:$E1179,$E1179,$A$4:$A1179,$A1179,$G$4:$G1179,"Ativo")=1,1,0))</f>
        <v/>
      </c>
      <c r="BC1179" t="str">
        <f>IF(OR($A1179="",$G1179&lt;&gt;"Ativo"),"",IF(COUNTIFS($A$4:$A1179,$A1179,$G$4:$G1179,"Ativo")=1,1,0))</f>
        <v/>
      </c>
    </row>
    <row r="1180" spans="1:55" x14ac:dyDescent="0.3">
      <c r="A1180" s="76"/>
      <c r="B1180" s="104"/>
      <c r="C1180" s="76"/>
      <c r="D1180" s="77"/>
      <c r="E1180" s="12"/>
      <c r="F1180" s="78"/>
      <c r="G1180" s="77"/>
      <c r="H1180" s="79"/>
      <c r="BA1180" s="5" t="str">
        <f t="shared" si="18"/>
        <v/>
      </c>
      <c r="BB1180" s="5" t="str">
        <f>IF(OR($E1180="",$G1180&lt;&gt;"Ativo"),"",IF(COUNTIFS($E$4:$E1180,$E1180,$A$4:$A1180,$A1180,$G$4:$G1180,"Ativo")=1,1,0))</f>
        <v/>
      </c>
      <c r="BC1180" t="str">
        <f>IF(OR($A1180="",$G1180&lt;&gt;"Ativo"),"",IF(COUNTIFS($A$4:$A1180,$A1180,$G$4:$G1180,"Ativo")=1,1,0))</f>
        <v/>
      </c>
    </row>
    <row r="1181" spans="1:55" x14ac:dyDescent="0.3">
      <c r="A1181" s="76"/>
      <c r="B1181" s="104"/>
      <c r="C1181" s="76"/>
      <c r="D1181" s="77"/>
      <c r="E1181" s="12"/>
      <c r="F1181" s="78"/>
      <c r="G1181" s="77"/>
      <c r="H1181" s="79"/>
      <c r="BA1181" s="5" t="str">
        <f t="shared" si="18"/>
        <v/>
      </c>
      <c r="BB1181" s="5" t="str">
        <f>IF(OR($E1181="",$G1181&lt;&gt;"Ativo"),"",IF(COUNTIFS($E$4:$E1181,$E1181,$A$4:$A1181,$A1181,$G$4:$G1181,"Ativo")=1,1,0))</f>
        <v/>
      </c>
      <c r="BC1181" t="str">
        <f>IF(OR($A1181="",$G1181&lt;&gt;"Ativo"),"",IF(COUNTIFS($A$4:$A1181,$A1181,$G$4:$G1181,"Ativo")=1,1,0))</f>
        <v/>
      </c>
    </row>
    <row r="1182" spans="1:55" x14ac:dyDescent="0.3">
      <c r="A1182" s="76"/>
      <c r="B1182" s="104"/>
      <c r="C1182" s="76"/>
      <c r="D1182" s="77"/>
      <c r="E1182" s="12"/>
      <c r="F1182" s="78"/>
      <c r="G1182" s="77"/>
      <c r="H1182" s="79"/>
      <c r="BA1182" s="5" t="str">
        <f t="shared" si="18"/>
        <v/>
      </c>
      <c r="BB1182" s="5" t="str">
        <f>IF(OR($E1182="",$G1182&lt;&gt;"Ativo"),"",IF(COUNTIFS($E$4:$E1182,$E1182,$A$4:$A1182,$A1182,$G$4:$G1182,"Ativo")=1,1,0))</f>
        <v/>
      </c>
      <c r="BC1182" t="str">
        <f>IF(OR($A1182="",$G1182&lt;&gt;"Ativo"),"",IF(COUNTIFS($A$4:$A1182,$A1182,$G$4:$G1182,"Ativo")=1,1,0))</f>
        <v/>
      </c>
    </row>
    <row r="1183" spans="1:55" x14ac:dyDescent="0.3">
      <c r="A1183" s="76"/>
      <c r="B1183" s="104"/>
      <c r="C1183" s="76"/>
      <c r="D1183" s="77"/>
      <c r="E1183" s="12"/>
      <c r="F1183" s="78"/>
      <c r="G1183" s="77"/>
      <c r="H1183" s="79"/>
      <c r="BA1183" s="5" t="str">
        <f t="shared" si="18"/>
        <v/>
      </c>
      <c r="BB1183" s="5" t="str">
        <f>IF(OR($E1183="",$G1183&lt;&gt;"Ativo"),"",IF(COUNTIFS($E$4:$E1183,$E1183,$A$4:$A1183,$A1183,$G$4:$G1183,"Ativo")=1,1,0))</f>
        <v/>
      </c>
      <c r="BC1183" t="str">
        <f>IF(OR($A1183="",$G1183&lt;&gt;"Ativo"),"",IF(COUNTIFS($A$4:$A1183,$A1183,$G$4:$G1183,"Ativo")=1,1,0))</f>
        <v/>
      </c>
    </row>
    <row r="1184" spans="1:55" x14ac:dyDescent="0.3">
      <c r="A1184" s="76"/>
      <c r="B1184" s="104"/>
      <c r="C1184" s="76"/>
      <c r="D1184" s="77"/>
      <c r="E1184" s="12"/>
      <c r="F1184" s="78"/>
      <c r="G1184" s="77"/>
      <c r="H1184" s="79"/>
      <c r="BA1184" s="5" t="str">
        <f t="shared" si="18"/>
        <v/>
      </c>
      <c r="BB1184" s="5" t="str">
        <f>IF(OR($E1184="",$G1184&lt;&gt;"Ativo"),"",IF(COUNTIFS($E$4:$E1184,$E1184,$A$4:$A1184,$A1184,$G$4:$G1184,"Ativo")=1,1,0))</f>
        <v/>
      </c>
      <c r="BC1184" t="str">
        <f>IF(OR($A1184="",$G1184&lt;&gt;"Ativo"),"",IF(COUNTIFS($A$4:$A1184,$A1184,$G$4:$G1184,"Ativo")=1,1,0))</f>
        <v/>
      </c>
    </row>
    <row r="1185" spans="1:55" x14ac:dyDescent="0.3">
      <c r="A1185" s="76"/>
      <c r="B1185" s="104"/>
      <c r="C1185" s="76"/>
      <c r="D1185" s="77"/>
      <c r="E1185" s="12"/>
      <c r="F1185" s="78"/>
      <c r="G1185" s="77"/>
      <c r="H1185" s="79"/>
      <c r="BA1185" s="5" t="str">
        <f t="shared" si="18"/>
        <v/>
      </c>
      <c r="BB1185" s="5" t="str">
        <f>IF(OR($E1185="",$G1185&lt;&gt;"Ativo"),"",IF(COUNTIFS($E$4:$E1185,$E1185,$A$4:$A1185,$A1185,$G$4:$G1185,"Ativo")=1,1,0))</f>
        <v/>
      </c>
      <c r="BC1185" t="str">
        <f>IF(OR($A1185="",$G1185&lt;&gt;"Ativo"),"",IF(COUNTIFS($A$4:$A1185,$A1185,$G$4:$G1185,"Ativo")=1,1,0))</f>
        <v/>
      </c>
    </row>
    <row r="1186" spans="1:55" x14ac:dyDescent="0.3">
      <c r="A1186" s="76"/>
      <c r="B1186" s="104"/>
      <c r="C1186" s="76"/>
      <c r="D1186" s="77"/>
      <c r="E1186" s="12"/>
      <c r="F1186" s="78"/>
      <c r="G1186" s="77"/>
      <c r="H1186" s="79"/>
      <c r="BA1186" s="5" t="str">
        <f t="shared" si="18"/>
        <v/>
      </c>
      <c r="BB1186" s="5" t="str">
        <f>IF(OR($E1186="",$G1186&lt;&gt;"Ativo"),"",IF(COUNTIFS($E$4:$E1186,$E1186,$A$4:$A1186,$A1186,$G$4:$G1186,"Ativo")=1,1,0))</f>
        <v/>
      </c>
      <c r="BC1186" t="str">
        <f>IF(OR($A1186="",$G1186&lt;&gt;"Ativo"),"",IF(COUNTIFS($A$4:$A1186,$A1186,$G$4:$G1186,"Ativo")=1,1,0))</f>
        <v/>
      </c>
    </row>
    <row r="1187" spans="1:55" x14ac:dyDescent="0.3">
      <c r="A1187" s="76"/>
      <c r="B1187" s="104"/>
      <c r="C1187" s="76"/>
      <c r="D1187" s="77"/>
      <c r="E1187" s="12"/>
      <c r="F1187" s="78"/>
      <c r="G1187" s="77"/>
      <c r="H1187" s="79"/>
      <c r="BA1187" s="5" t="str">
        <f t="shared" si="18"/>
        <v/>
      </c>
      <c r="BB1187" s="5" t="str">
        <f>IF(OR($E1187="",$G1187&lt;&gt;"Ativo"),"",IF(COUNTIFS($E$4:$E1187,$E1187,$A$4:$A1187,$A1187,$G$4:$G1187,"Ativo")=1,1,0))</f>
        <v/>
      </c>
      <c r="BC1187" t="str">
        <f>IF(OR($A1187="",$G1187&lt;&gt;"Ativo"),"",IF(COUNTIFS($A$4:$A1187,$A1187,$G$4:$G1187,"Ativo")=1,1,0))</f>
        <v/>
      </c>
    </row>
    <row r="1188" spans="1:55" x14ac:dyDescent="0.3">
      <c r="A1188" s="76"/>
      <c r="B1188" s="104"/>
      <c r="C1188" s="76"/>
      <c r="D1188" s="77"/>
      <c r="E1188" s="12"/>
      <c r="F1188" s="78"/>
      <c r="G1188" s="77"/>
      <c r="H1188" s="79"/>
      <c r="BA1188" s="5" t="str">
        <f t="shared" si="18"/>
        <v/>
      </c>
      <c r="BB1188" s="5" t="str">
        <f>IF(OR($E1188="",$G1188&lt;&gt;"Ativo"),"",IF(COUNTIFS($E$4:$E1188,$E1188,$A$4:$A1188,$A1188,$G$4:$G1188,"Ativo")=1,1,0))</f>
        <v/>
      </c>
      <c r="BC1188" t="str">
        <f>IF(OR($A1188="",$G1188&lt;&gt;"Ativo"),"",IF(COUNTIFS($A$4:$A1188,$A1188,$G$4:$G1188,"Ativo")=1,1,0))</f>
        <v/>
      </c>
    </row>
    <row r="1189" spans="1:55" x14ac:dyDescent="0.3">
      <c r="A1189" s="76"/>
      <c r="B1189" s="104"/>
      <c r="C1189" s="76"/>
      <c r="D1189" s="77"/>
      <c r="E1189" s="12"/>
      <c r="F1189" s="78"/>
      <c r="G1189" s="77"/>
      <c r="H1189" s="79"/>
      <c r="BA1189" s="5" t="str">
        <f t="shared" si="18"/>
        <v/>
      </c>
      <c r="BB1189" s="5" t="str">
        <f>IF(OR($E1189="",$G1189&lt;&gt;"Ativo"),"",IF(COUNTIFS($E$4:$E1189,$E1189,$A$4:$A1189,$A1189,$G$4:$G1189,"Ativo")=1,1,0))</f>
        <v/>
      </c>
      <c r="BC1189" t="str">
        <f>IF(OR($A1189="",$G1189&lt;&gt;"Ativo"),"",IF(COUNTIFS($A$4:$A1189,$A1189,$G$4:$G1189,"Ativo")=1,1,0))</f>
        <v/>
      </c>
    </row>
    <row r="1190" spans="1:55" x14ac:dyDescent="0.3">
      <c r="A1190" s="76"/>
      <c r="B1190" s="104"/>
      <c r="C1190" s="76"/>
      <c r="D1190" s="77"/>
      <c r="E1190" s="12"/>
      <c r="F1190" s="78"/>
      <c r="G1190" s="77"/>
      <c r="H1190" s="79"/>
      <c r="BA1190" s="5" t="str">
        <f t="shared" si="18"/>
        <v/>
      </c>
      <c r="BB1190" s="5" t="str">
        <f>IF(OR($E1190="",$G1190&lt;&gt;"Ativo"),"",IF(COUNTIFS($E$4:$E1190,$E1190,$A$4:$A1190,$A1190,$G$4:$G1190,"Ativo")=1,1,0))</f>
        <v/>
      </c>
      <c r="BC1190" t="str">
        <f>IF(OR($A1190="",$G1190&lt;&gt;"Ativo"),"",IF(COUNTIFS($A$4:$A1190,$A1190,$G$4:$G1190,"Ativo")=1,1,0))</f>
        <v/>
      </c>
    </row>
    <row r="1191" spans="1:55" x14ac:dyDescent="0.3">
      <c r="A1191" s="76"/>
      <c r="B1191" s="104"/>
      <c r="C1191" s="76"/>
      <c r="D1191" s="77"/>
      <c r="E1191" s="12"/>
      <c r="F1191" s="78"/>
      <c r="G1191" s="77"/>
      <c r="H1191" s="79"/>
      <c r="BA1191" s="5" t="str">
        <f t="shared" si="18"/>
        <v/>
      </c>
      <c r="BB1191" s="5" t="str">
        <f>IF(OR($E1191="",$G1191&lt;&gt;"Ativo"),"",IF(COUNTIFS($E$4:$E1191,$E1191,$A$4:$A1191,$A1191,$G$4:$G1191,"Ativo")=1,1,0))</f>
        <v/>
      </c>
      <c r="BC1191" t="str">
        <f>IF(OR($A1191="",$G1191&lt;&gt;"Ativo"),"",IF(COUNTIFS($A$4:$A1191,$A1191,$G$4:$G1191,"Ativo")=1,1,0))</f>
        <v/>
      </c>
    </row>
    <row r="1192" spans="1:55" x14ac:dyDescent="0.3">
      <c r="A1192" s="76"/>
      <c r="B1192" s="104"/>
      <c r="C1192" s="76"/>
      <c r="D1192" s="77"/>
      <c r="E1192" s="12"/>
      <c r="F1192" s="78"/>
      <c r="G1192" s="77"/>
      <c r="H1192" s="79"/>
      <c r="BA1192" s="5" t="str">
        <f t="shared" si="18"/>
        <v/>
      </c>
      <c r="BB1192" s="5" t="str">
        <f>IF(OR($E1192="",$G1192&lt;&gt;"Ativo"),"",IF(COUNTIFS($E$4:$E1192,$E1192,$A$4:$A1192,$A1192,$G$4:$G1192,"Ativo")=1,1,0))</f>
        <v/>
      </c>
      <c r="BC1192" t="str">
        <f>IF(OR($A1192="",$G1192&lt;&gt;"Ativo"),"",IF(COUNTIFS($A$4:$A1192,$A1192,$G$4:$G1192,"Ativo")=1,1,0))</f>
        <v/>
      </c>
    </row>
    <row r="1193" spans="1:55" x14ac:dyDescent="0.3">
      <c r="A1193" s="76"/>
      <c r="B1193" s="104"/>
      <c r="C1193" s="76"/>
      <c r="D1193" s="77"/>
      <c r="E1193" s="12"/>
      <c r="F1193" s="78"/>
      <c r="G1193" s="77"/>
      <c r="H1193" s="79"/>
      <c r="BA1193" s="5" t="str">
        <f t="shared" si="18"/>
        <v/>
      </c>
      <c r="BB1193" s="5" t="str">
        <f>IF(OR($E1193="",$G1193&lt;&gt;"Ativo"),"",IF(COUNTIFS($E$4:$E1193,$E1193,$A$4:$A1193,$A1193,$G$4:$G1193,"Ativo")=1,1,0))</f>
        <v/>
      </c>
      <c r="BC1193" t="str">
        <f>IF(OR($A1193="",$G1193&lt;&gt;"Ativo"),"",IF(COUNTIFS($A$4:$A1193,$A1193,$G$4:$G1193,"Ativo")=1,1,0))</f>
        <v/>
      </c>
    </row>
    <row r="1194" spans="1:55" x14ac:dyDescent="0.3">
      <c r="A1194" s="76"/>
      <c r="B1194" s="104"/>
      <c r="C1194" s="76"/>
      <c r="D1194" s="77"/>
      <c r="E1194" s="12"/>
      <c r="F1194" s="78"/>
      <c r="G1194" s="77"/>
      <c r="H1194" s="79"/>
      <c r="BA1194" s="5" t="str">
        <f t="shared" si="18"/>
        <v/>
      </c>
      <c r="BB1194" s="5" t="str">
        <f>IF(OR($E1194="",$G1194&lt;&gt;"Ativo"),"",IF(COUNTIFS($E$4:$E1194,$E1194,$A$4:$A1194,$A1194,$G$4:$G1194,"Ativo")=1,1,0))</f>
        <v/>
      </c>
      <c r="BC1194" t="str">
        <f>IF(OR($A1194="",$G1194&lt;&gt;"Ativo"),"",IF(COUNTIFS($A$4:$A1194,$A1194,$G$4:$G1194,"Ativo")=1,1,0))</f>
        <v/>
      </c>
    </row>
    <row r="1195" spans="1:55" x14ac:dyDescent="0.3">
      <c r="A1195" s="76"/>
      <c r="B1195" s="104"/>
      <c r="C1195" s="76"/>
      <c r="D1195" s="77"/>
      <c r="E1195" s="12"/>
      <c r="F1195" s="78"/>
      <c r="G1195" s="77"/>
      <c r="H1195" s="79"/>
      <c r="BA1195" s="5" t="str">
        <f t="shared" si="18"/>
        <v/>
      </c>
      <c r="BB1195" s="5" t="str">
        <f>IF(OR($E1195="",$G1195&lt;&gt;"Ativo"),"",IF(COUNTIFS($E$4:$E1195,$E1195,$A$4:$A1195,$A1195,$G$4:$G1195,"Ativo")=1,1,0))</f>
        <v/>
      </c>
      <c r="BC1195" t="str">
        <f>IF(OR($A1195="",$G1195&lt;&gt;"Ativo"),"",IF(COUNTIFS($A$4:$A1195,$A1195,$G$4:$G1195,"Ativo")=1,1,0))</f>
        <v/>
      </c>
    </row>
    <row r="1196" spans="1:55" x14ac:dyDescent="0.3">
      <c r="A1196" s="76"/>
      <c r="B1196" s="104"/>
      <c r="C1196" s="76"/>
      <c r="D1196" s="77"/>
      <c r="E1196" s="12"/>
      <c r="F1196" s="78"/>
      <c r="G1196" s="77"/>
      <c r="H1196" s="79"/>
      <c r="BA1196" s="5" t="str">
        <f t="shared" si="18"/>
        <v/>
      </c>
      <c r="BB1196" s="5" t="str">
        <f>IF(OR($E1196="",$G1196&lt;&gt;"Ativo"),"",IF(COUNTIFS($E$4:$E1196,$E1196,$A$4:$A1196,$A1196,$G$4:$G1196,"Ativo")=1,1,0))</f>
        <v/>
      </c>
      <c r="BC1196" t="str">
        <f>IF(OR($A1196="",$G1196&lt;&gt;"Ativo"),"",IF(COUNTIFS($A$4:$A1196,$A1196,$G$4:$G1196,"Ativo")=1,1,0))</f>
        <v/>
      </c>
    </row>
    <row r="1197" spans="1:55" x14ac:dyDescent="0.3">
      <c r="A1197" s="76"/>
      <c r="B1197" s="104"/>
      <c r="C1197" s="76"/>
      <c r="D1197" s="77"/>
      <c r="E1197" s="12"/>
      <c r="F1197" s="78"/>
      <c r="G1197" s="77"/>
      <c r="H1197" s="79"/>
      <c r="BA1197" s="5" t="str">
        <f t="shared" si="18"/>
        <v/>
      </c>
      <c r="BB1197" s="5" t="str">
        <f>IF(OR($E1197="",$G1197&lt;&gt;"Ativo"),"",IF(COUNTIFS($E$4:$E1197,$E1197,$A$4:$A1197,$A1197,$G$4:$G1197,"Ativo")=1,1,0))</f>
        <v/>
      </c>
      <c r="BC1197" t="str">
        <f>IF(OR($A1197="",$G1197&lt;&gt;"Ativo"),"",IF(COUNTIFS($A$4:$A1197,$A1197,$G$4:$G1197,"Ativo")=1,1,0))</f>
        <v/>
      </c>
    </row>
    <row r="1198" spans="1:55" x14ac:dyDescent="0.3">
      <c r="A1198" s="76"/>
      <c r="B1198" s="104"/>
      <c r="C1198" s="76"/>
      <c r="D1198" s="77"/>
      <c r="E1198" s="12"/>
      <c r="F1198" s="78"/>
      <c r="G1198" s="77"/>
      <c r="H1198" s="79"/>
      <c r="BA1198" s="5" t="str">
        <f t="shared" si="18"/>
        <v/>
      </c>
      <c r="BB1198" s="5" t="str">
        <f>IF(OR($E1198="",$G1198&lt;&gt;"Ativo"),"",IF(COUNTIFS($E$4:$E1198,$E1198,$A$4:$A1198,$A1198,$G$4:$G1198,"Ativo")=1,1,0))</f>
        <v/>
      </c>
      <c r="BC1198" t="str">
        <f>IF(OR($A1198="",$G1198&lt;&gt;"Ativo"),"",IF(COUNTIFS($A$4:$A1198,$A1198,$G$4:$G1198,"Ativo")=1,1,0))</f>
        <v/>
      </c>
    </row>
    <row r="1199" spans="1:55" x14ac:dyDescent="0.3">
      <c r="A1199" s="76"/>
      <c r="B1199" s="104"/>
      <c r="C1199" s="76"/>
      <c r="D1199" s="77"/>
      <c r="E1199" s="12"/>
      <c r="F1199" s="78"/>
      <c r="G1199" s="77"/>
      <c r="H1199" s="79"/>
      <c r="BA1199" s="5" t="str">
        <f t="shared" si="18"/>
        <v/>
      </c>
      <c r="BB1199" s="5" t="str">
        <f>IF(OR($E1199="",$G1199&lt;&gt;"Ativo"),"",IF(COUNTIFS($E$4:$E1199,$E1199,$A$4:$A1199,$A1199,$G$4:$G1199,"Ativo")=1,1,0))</f>
        <v/>
      </c>
      <c r="BC1199" t="str">
        <f>IF(OR($A1199="",$G1199&lt;&gt;"Ativo"),"",IF(COUNTIFS($A$4:$A1199,$A1199,$G$4:$G1199,"Ativo")=1,1,0))</f>
        <v/>
      </c>
    </row>
    <row r="1200" spans="1:55" x14ac:dyDescent="0.3">
      <c r="A1200" s="76"/>
      <c r="B1200" s="104"/>
      <c r="C1200" s="76"/>
      <c r="D1200" s="77"/>
      <c r="E1200" s="12"/>
      <c r="F1200" s="78"/>
      <c r="G1200" s="77"/>
      <c r="H1200" s="79"/>
      <c r="BA1200" s="5" t="str">
        <f t="shared" si="18"/>
        <v/>
      </c>
      <c r="BB1200" s="5" t="str">
        <f>IF(OR($E1200="",$G1200&lt;&gt;"Ativo"),"",IF(COUNTIFS($E$4:$E1200,$E1200,$A$4:$A1200,$A1200,$G$4:$G1200,"Ativo")=1,1,0))</f>
        <v/>
      </c>
      <c r="BC1200" t="str">
        <f>IF(OR($A1200="",$G1200&lt;&gt;"Ativo"),"",IF(COUNTIFS($A$4:$A1200,$A1200,$G$4:$G1200,"Ativo")=1,1,0))</f>
        <v/>
      </c>
    </row>
    <row r="1201" spans="1:55" x14ac:dyDescent="0.3">
      <c r="A1201" s="76"/>
      <c r="B1201" s="104"/>
      <c r="C1201" s="76"/>
      <c r="D1201" s="77"/>
      <c r="E1201" s="12"/>
      <c r="F1201" s="78"/>
      <c r="G1201" s="77"/>
      <c r="H1201" s="79"/>
      <c r="BA1201" s="5" t="str">
        <f t="shared" si="18"/>
        <v/>
      </c>
      <c r="BB1201" s="5" t="str">
        <f>IF(OR($E1201="",$G1201&lt;&gt;"Ativo"),"",IF(COUNTIFS($E$4:$E1201,$E1201,$A$4:$A1201,$A1201,$G$4:$G1201,"Ativo")=1,1,0))</f>
        <v/>
      </c>
      <c r="BC1201" t="str">
        <f>IF(OR($A1201="",$G1201&lt;&gt;"Ativo"),"",IF(COUNTIFS($A$4:$A1201,$A1201,$G$4:$G1201,"Ativo")=1,1,0))</f>
        <v/>
      </c>
    </row>
    <row r="1202" spans="1:55" x14ac:dyDescent="0.3">
      <c r="A1202" s="76"/>
      <c r="B1202" s="104"/>
      <c r="C1202" s="76"/>
      <c r="D1202" s="77"/>
      <c r="E1202" s="12"/>
      <c r="F1202" s="78"/>
      <c r="G1202" s="77"/>
      <c r="H1202" s="79"/>
      <c r="BA1202" s="5" t="str">
        <f t="shared" si="18"/>
        <v/>
      </c>
      <c r="BB1202" s="5" t="str">
        <f>IF(OR($E1202="",$G1202&lt;&gt;"Ativo"),"",IF(COUNTIFS($E$4:$E1202,$E1202,$A$4:$A1202,$A1202,$G$4:$G1202,"Ativo")=1,1,0))</f>
        <v/>
      </c>
      <c r="BC1202" t="str">
        <f>IF(OR($A1202="",$G1202&lt;&gt;"Ativo"),"",IF(COUNTIFS($A$4:$A1202,$A1202,$G$4:$G1202,"Ativo")=1,1,0))</f>
        <v/>
      </c>
    </row>
    <row r="1203" spans="1:55" x14ac:dyDescent="0.3">
      <c r="A1203" s="76"/>
      <c r="B1203" s="104"/>
      <c r="C1203" s="76"/>
      <c r="D1203" s="77"/>
      <c r="E1203" s="12"/>
      <c r="F1203" s="78"/>
      <c r="G1203" s="77"/>
      <c r="H1203" s="79"/>
      <c r="BA1203" s="5" t="str">
        <f t="shared" si="18"/>
        <v/>
      </c>
      <c r="BB1203" s="5" t="str">
        <f>IF(OR($E1203="",$G1203&lt;&gt;"Ativo"),"",IF(COUNTIFS($E$4:$E1203,$E1203,$A$4:$A1203,$A1203,$G$4:$G1203,"Ativo")=1,1,0))</f>
        <v/>
      </c>
      <c r="BC1203" t="str">
        <f>IF(OR($A1203="",$G1203&lt;&gt;"Ativo"),"",IF(COUNTIFS($A$4:$A1203,$A1203,$G$4:$G1203,"Ativo")=1,1,0))</f>
        <v/>
      </c>
    </row>
    <row r="1204" spans="1:55" x14ac:dyDescent="0.3">
      <c r="A1204" s="76"/>
      <c r="B1204" s="104"/>
      <c r="C1204" s="76"/>
      <c r="D1204" s="77"/>
      <c r="E1204" s="12"/>
      <c r="F1204" s="78"/>
      <c r="G1204" s="77"/>
      <c r="H1204" s="79"/>
      <c r="BA1204" s="5" t="str">
        <f t="shared" si="18"/>
        <v/>
      </c>
      <c r="BB1204" s="5" t="str">
        <f>IF(OR($E1204="",$G1204&lt;&gt;"Ativo"),"",IF(COUNTIFS($E$4:$E1204,$E1204,$A$4:$A1204,$A1204,$G$4:$G1204,"Ativo")=1,1,0))</f>
        <v/>
      </c>
      <c r="BC1204" t="str">
        <f>IF(OR($A1204="",$G1204&lt;&gt;"Ativo"),"",IF(COUNTIFS($A$4:$A1204,$A1204,$G$4:$G1204,"Ativo")=1,1,0))</f>
        <v/>
      </c>
    </row>
    <row r="1205" spans="1:55" x14ac:dyDescent="0.3">
      <c r="A1205" s="76"/>
      <c r="B1205" s="104"/>
      <c r="C1205" s="76"/>
      <c r="D1205" s="77"/>
      <c r="E1205" s="12"/>
      <c r="F1205" s="78"/>
      <c r="G1205" s="77"/>
      <c r="H1205" s="79"/>
      <c r="BA1205" s="5" t="str">
        <f t="shared" si="18"/>
        <v/>
      </c>
      <c r="BB1205" s="5" t="str">
        <f>IF(OR($E1205="",$G1205&lt;&gt;"Ativo"),"",IF(COUNTIFS($E$4:$E1205,$E1205,$A$4:$A1205,$A1205,$G$4:$G1205,"Ativo")=1,1,0))</f>
        <v/>
      </c>
      <c r="BC1205" t="str">
        <f>IF(OR($A1205="",$G1205&lt;&gt;"Ativo"),"",IF(COUNTIFS($A$4:$A1205,$A1205,$G$4:$G1205,"Ativo")=1,1,0))</f>
        <v/>
      </c>
    </row>
    <row r="1206" spans="1:55" x14ac:dyDescent="0.3">
      <c r="A1206" s="76"/>
      <c r="B1206" s="104"/>
      <c r="C1206" s="76"/>
      <c r="D1206" s="77"/>
      <c r="E1206" s="12"/>
      <c r="F1206" s="78"/>
      <c r="G1206" s="77"/>
      <c r="H1206" s="79"/>
      <c r="BA1206" s="5" t="str">
        <f t="shared" si="18"/>
        <v/>
      </c>
      <c r="BB1206" s="5" t="str">
        <f>IF(OR($E1206="",$G1206&lt;&gt;"Ativo"),"",IF(COUNTIFS($E$4:$E1206,$E1206,$A$4:$A1206,$A1206,$G$4:$G1206,"Ativo")=1,1,0))</f>
        <v/>
      </c>
      <c r="BC1206" t="str">
        <f>IF(OR($A1206="",$G1206&lt;&gt;"Ativo"),"",IF(COUNTIFS($A$4:$A1206,$A1206,$G$4:$G1206,"Ativo")=1,1,0))</f>
        <v/>
      </c>
    </row>
    <row r="1207" spans="1:55" x14ac:dyDescent="0.3">
      <c r="A1207" s="76"/>
      <c r="B1207" s="104"/>
      <c r="C1207" s="76"/>
      <c r="D1207" s="77"/>
      <c r="E1207" s="12"/>
      <c r="F1207" s="78"/>
      <c r="G1207" s="77"/>
      <c r="H1207" s="79"/>
      <c r="BA1207" s="5" t="str">
        <f t="shared" si="18"/>
        <v/>
      </c>
      <c r="BB1207" s="5" t="str">
        <f>IF(OR($E1207="",$G1207&lt;&gt;"Ativo"),"",IF(COUNTIFS($E$4:$E1207,$E1207,$A$4:$A1207,$A1207,$G$4:$G1207,"Ativo")=1,1,0))</f>
        <v/>
      </c>
      <c r="BC1207" t="str">
        <f>IF(OR($A1207="",$G1207&lt;&gt;"Ativo"),"",IF(COUNTIFS($A$4:$A1207,$A1207,$G$4:$G1207,"Ativo")=1,1,0))</f>
        <v/>
      </c>
    </row>
    <row r="1208" spans="1:55" x14ac:dyDescent="0.3">
      <c r="A1208" s="76"/>
      <c r="B1208" s="104"/>
      <c r="C1208" s="76"/>
      <c r="D1208" s="77"/>
      <c r="E1208" s="12"/>
      <c r="F1208" s="78"/>
      <c r="G1208" s="77"/>
      <c r="H1208" s="79"/>
      <c r="BA1208" s="5" t="str">
        <f t="shared" si="18"/>
        <v/>
      </c>
      <c r="BB1208" s="5" t="str">
        <f>IF(OR($E1208="",$G1208&lt;&gt;"Ativo"),"",IF(COUNTIFS($E$4:$E1208,$E1208,$A$4:$A1208,$A1208,$G$4:$G1208,"Ativo")=1,1,0))</f>
        <v/>
      </c>
      <c r="BC1208" t="str">
        <f>IF(OR($A1208="",$G1208&lt;&gt;"Ativo"),"",IF(COUNTIFS($A$4:$A1208,$A1208,$G$4:$G1208,"Ativo")=1,1,0))</f>
        <v/>
      </c>
    </row>
    <row r="1209" spans="1:55" x14ac:dyDescent="0.3">
      <c r="A1209" s="76"/>
      <c r="B1209" s="104"/>
      <c r="C1209" s="76"/>
      <c r="D1209" s="77"/>
      <c r="E1209" s="12"/>
      <c r="F1209" s="78"/>
      <c r="G1209" s="77"/>
      <c r="H1209" s="79"/>
      <c r="BA1209" s="5" t="str">
        <f t="shared" si="18"/>
        <v/>
      </c>
      <c r="BB1209" s="5" t="str">
        <f>IF(OR($E1209="",$G1209&lt;&gt;"Ativo"),"",IF(COUNTIFS($E$4:$E1209,$E1209,$A$4:$A1209,$A1209,$G$4:$G1209,"Ativo")=1,1,0))</f>
        <v/>
      </c>
      <c r="BC1209" t="str">
        <f>IF(OR($A1209="",$G1209&lt;&gt;"Ativo"),"",IF(COUNTIFS($A$4:$A1209,$A1209,$G$4:$G1209,"Ativo")=1,1,0))</f>
        <v/>
      </c>
    </row>
    <row r="1210" spans="1:55" x14ac:dyDescent="0.3">
      <c r="A1210" s="76"/>
      <c r="B1210" s="104"/>
      <c r="C1210" s="76"/>
      <c r="D1210" s="77"/>
      <c r="E1210" s="12"/>
      <c r="F1210" s="78"/>
      <c r="G1210" s="77"/>
      <c r="H1210" s="79"/>
      <c r="BA1210" s="5" t="str">
        <f t="shared" si="18"/>
        <v/>
      </c>
      <c r="BB1210" s="5" t="str">
        <f>IF(OR($E1210="",$G1210&lt;&gt;"Ativo"),"",IF(COUNTIFS($E$4:$E1210,$E1210,$A$4:$A1210,$A1210,$G$4:$G1210,"Ativo")=1,1,0))</f>
        <v/>
      </c>
      <c r="BC1210" t="str">
        <f>IF(OR($A1210="",$G1210&lt;&gt;"Ativo"),"",IF(COUNTIFS($A$4:$A1210,$A1210,$G$4:$G1210,"Ativo")=1,1,0))</f>
        <v/>
      </c>
    </row>
    <row r="1211" spans="1:55" x14ac:dyDescent="0.3">
      <c r="A1211" s="76"/>
      <c r="B1211" s="104"/>
      <c r="C1211" s="76"/>
      <c r="D1211" s="77"/>
      <c r="E1211" s="12"/>
      <c r="F1211" s="78"/>
      <c r="G1211" s="77"/>
      <c r="H1211" s="79"/>
      <c r="BA1211" s="5" t="str">
        <f t="shared" si="18"/>
        <v/>
      </c>
      <c r="BB1211" s="5" t="str">
        <f>IF(OR($E1211="",$G1211&lt;&gt;"Ativo"),"",IF(COUNTIFS($E$4:$E1211,$E1211,$A$4:$A1211,$A1211,$G$4:$G1211,"Ativo")=1,1,0))</f>
        <v/>
      </c>
      <c r="BC1211" t="str">
        <f>IF(OR($A1211="",$G1211&lt;&gt;"Ativo"),"",IF(COUNTIFS($A$4:$A1211,$A1211,$G$4:$G1211,"Ativo")=1,1,0))</f>
        <v/>
      </c>
    </row>
    <row r="1212" spans="1:55" x14ac:dyDescent="0.3">
      <c r="A1212" s="76"/>
      <c r="B1212" s="104"/>
      <c r="C1212" s="76"/>
      <c r="D1212" s="77"/>
      <c r="E1212" s="12"/>
      <c r="F1212" s="78"/>
      <c r="G1212" s="77"/>
      <c r="H1212" s="79"/>
      <c r="BA1212" s="5" t="str">
        <f t="shared" si="18"/>
        <v/>
      </c>
      <c r="BB1212" s="5" t="str">
        <f>IF(OR($E1212="",$G1212&lt;&gt;"Ativo"),"",IF(COUNTIFS($E$4:$E1212,$E1212,$A$4:$A1212,$A1212,$G$4:$G1212,"Ativo")=1,1,0))</f>
        <v/>
      </c>
      <c r="BC1212" t="str">
        <f>IF(OR($A1212="",$G1212&lt;&gt;"Ativo"),"",IF(COUNTIFS($A$4:$A1212,$A1212,$G$4:$G1212,"Ativo")=1,1,0))</f>
        <v/>
      </c>
    </row>
    <row r="1213" spans="1:55" x14ac:dyDescent="0.3">
      <c r="A1213" s="76"/>
      <c r="B1213" s="104"/>
      <c r="C1213" s="76"/>
      <c r="D1213" s="77"/>
      <c r="E1213" s="12"/>
      <c r="F1213" s="78"/>
      <c r="G1213" s="77"/>
      <c r="H1213" s="79"/>
      <c r="BA1213" s="5" t="str">
        <f t="shared" si="18"/>
        <v/>
      </c>
      <c r="BB1213" s="5" t="str">
        <f>IF(OR($E1213="",$G1213&lt;&gt;"Ativo"),"",IF(COUNTIFS($E$4:$E1213,$E1213,$A$4:$A1213,$A1213,$G$4:$G1213,"Ativo")=1,1,0))</f>
        <v/>
      </c>
      <c r="BC1213" t="str">
        <f>IF(OR($A1213="",$G1213&lt;&gt;"Ativo"),"",IF(COUNTIFS($A$4:$A1213,$A1213,$G$4:$G1213,"Ativo")=1,1,0))</f>
        <v/>
      </c>
    </row>
    <row r="1214" spans="1:55" x14ac:dyDescent="0.3">
      <c r="A1214" s="76"/>
      <c r="B1214" s="104"/>
      <c r="C1214" s="76"/>
      <c r="D1214" s="77"/>
      <c r="E1214" s="12"/>
      <c r="F1214" s="78"/>
      <c r="G1214" s="77"/>
      <c r="H1214" s="79"/>
      <c r="BA1214" s="5" t="str">
        <f t="shared" si="18"/>
        <v/>
      </c>
      <c r="BB1214" s="5" t="str">
        <f>IF(OR($E1214="",$G1214&lt;&gt;"Ativo"),"",IF(COUNTIFS($E$4:$E1214,$E1214,$A$4:$A1214,$A1214,$G$4:$G1214,"Ativo")=1,1,0))</f>
        <v/>
      </c>
      <c r="BC1214" t="str">
        <f>IF(OR($A1214="",$G1214&lt;&gt;"Ativo"),"",IF(COUNTIFS($A$4:$A1214,$A1214,$G$4:$G1214,"Ativo")=1,1,0))</f>
        <v/>
      </c>
    </row>
    <row r="1215" spans="1:55" x14ac:dyDescent="0.3">
      <c r="A1215" s="76"/>
      <c r="B1215" s="104"/>
      <c r="C1215" s="76"/>
      <c r="D1215" s="77"/>
      <c r="E1215" s="12"/>
      <c r="F1215" s="78"/>
      <c r="G1215" s="77"/>
      <c r="H1215" s="79"/>
      <c r="BA1215" s="5" t="str">
        <f t="shared" si="18"/>
        <v/>
      </c>
      <c r="BB1215" s="5" t="str">
        <f>IF(OR($E1215="",$G1215&lt;&gt;"Ativo"),"",IF(COUNTIFS($E$4:$E1215,$E1215,$A$4:$A1215,$A1215,$G$4:$G1215,"Ativo")=1,1,0))</f>
        <v/>
      </c>
      <c r="BC1215" t="str">
        <f>IF(OR($A1215="",$G1215&lt;&gt;"Ativo"),"",IF(COUNTIFS($A$4:$A1215,$A1215,$G$4:$G1215,"Ativo")=1,1,0))</f>
        <v/>
      </c>
    </row>
    <row r="1216" spans="1:55" x14ac:dyDescent="0.3">
      <c r="A1216" s="76"/>
      <c r="B1216" s="104"/>
      <c r="C1216" s="76"/>
      <c r="D1216" s="77"/>
      <c r="E1216" s="12"/>
      <c r="F1216" s="78"/>
      <c r="G1216" s="77"/>
      <c r="H1216" s="79"/>
      <c r="BA1216" s="5" t="str">
        <f t="shared" si="18"/>
        <v/>
      </c>
      <c r="BB1216" s="5" t="str">
        <f>IF(OR($E1216="",$G1216&lt;&gt;"Ativo"),"",IF(COUNTIFS($E$4:$E1216,$E1216,$A$4:$A1216,$A1216,$G$4:$G1216,"Ativo")=1,1,0))</f>
        <v/>
      </c>
      <c r="BC1216" t="str">
        <f>IF(OR($A1216="",$G1216&lt;&gt;"Ativo"),"",IF(COUNTIFS($A$4:$A1216,$A1216,$G$4:$G1216,"Ativo")=1,1,0))</f>
        <v/>
      </c>
    </row>
    <row r="1217" spans="1:55" x14ac:dyDescent="0.3">
      <c r="A1217" s="76"/>
      <c r="B1217" s="104"/>
      <c r="C1217" s="76"/>
      <c r="D1217" s="77"/>
      <c r="E1217" s="12"/>
      <c r="F1217" s="78"/>
      <c r="G1217" s="77"/>
      <c r="H1217" s="79"/>
      <c r="BA1217" s="5" t="str">
        <f t="shared" si="18"/>
        <v/>
      </c>
      <c r="BB1217" s="5" t="str">
        <f>IF(OR($E1217="",$G1217&lt;&gt;"Ativo"),"",IF(COUNTIFS($E$4:$E1217,$E1217,$A$4:$A1217,$A1217,$G$4:$G1217,"Ativo")=1,1,0))</f>
        <v/>
      </c>
      <c r="BC1217" t="str">
        <f>IF(OR($A1217="",$G1217&lt;&gt;"Ativo"),"",IF(COUNTIFS($A$4:$A1217,$A1217,$G$4:$G1217,"Ativo")=1,1,0))</f>
        <v/>
      </c>
    </row>
    <row r="1218" spans="1:55" x14ac:dyDescent="0.3">
      <c r="A1218" s="76"/>
      <c r="B1218" s="104"/>
      <c r="C1218" s="76"/>
      <c r="D1218" s="77"/>
      <c r="E1218" s="12"/>
      <c r="F1218" s="78"/>
      <c r="G1218" s="77"/>
      <c r="H1218" s="79"/>
      <c r="BA1218" s="5" t="str">
        <f t="shared" si="18"/>
        <v/>
      </c>
      <c r="BB1218" s="5" t="str">
        <f>IF(OR($E1218="",$G1218&lt;&gt;"Ativo"),"",IF(COUNTIFS($E$4:$E1218,$E1218,$A$4:$A1218,$A1218,$G$4:$G1218,"Ativo")=1,1,0))</f>
        <v/>
      </c>
      <c r="BC1218" t="str">
        <f>IF(OR($A1218="",$G1218&lt;&gt;"Ativo"),"",IF(COUNTIFS($A$4:$A1218,$A1218,$G$4:$G1218,"Ativo")=1,1,0))</f>
        <v/>
      </c>
    </row>
    <row r="1219" spans="1:55" x14ac:dyDescent="0.3">
      <c r="A1219" s="76"/>
      <c r="B1219" s="104"/>
      <c r="C1219" s="76"/>
      <c r="D1219" s="77"/>
      <c r="E1219" s="12"/>
      <c r="F1219" s="78"/>
      <c r="G1219" s="77"/>
      <c r="H1219" s="79"/>
      <c r="BA1219" s="5" t="str">
        <f t="shared" si="18"/>
        <v/>
      </c>
      <c r="BB1219" s="5" t="str">
        <f>IF(OR($E1219="",$G1219&lt;&gt;"Ativo"),"",IF(COUNTIFS($E$4:$E1219,$E1219,$A$4:$A1219,$A1219,$G$4:$G1219,"Ativo")=1,1,0))</f>
        <v/>
      </c>
      <c r="BC1219" t="str">
        <f>IF(OR($A1219="",$G1219&lt;&gt;"Ativo"),"",IF(COUNTIFS($A$4:$A1219,$A1219,$G$4:$G1219,"Ativo")=1,1,0))</f>
        <v/>
      </c>
    </row>
    <row r="1220" spans="1:55" x14ac:dyDescent="0.3">
      <c r="A1220" s="76"/>
      <c r="B1220" s="104"/>
      <c r="C1220" s="76"/>
      <c r="D1220" s="77"/>
      <c r="E1220" s="12"/>
      <c r="F1220" s="78"/>
      <c r="G1220" s="77"/>
      <c r="H1220" s="79"/>
      <c r="BA1220" s="5" t="str">
        <f t="shared" ref="BA1220:BA1283" si="19">IF($D1220="","",MID($D1220,4,LEN($D1220)-5))</f>
        <v/>
      </c>
      <c r="BB1220" s="5" t="str">
        <f>IF(OR($E1220="",$G1220&lt;&gt;"Ativo"),"",IF(COUNTIFS($E$4:$E1220,$E1220,$A$4:$A1220,$A1220,$G$4:$G1220,"Ativo")=1,1,0))</f>
        <v/>
      </c>
      <c r="BC1220" t="str">
        <f>IF(OR($A1220="",$G1220&lt;&gt;"Ativo"),"",IF(COUNTIFS($A$4:$A1220,$A1220,$G$4:$G1220,"Ativo")=1,1,0))</f>
        <v/>
      </c>
    </row>
    <row r="1221" spans="1:55" x14ac:dyDescent="0.3">
      <c r="A1221" s="76"/>
      <c r="B1221" s="104"/>
      <c r="C1221" s="76"/>
      <c r="D1221" s="77"/>
      <c r="E1221" s="12"/>
      <c r="F1221" s="78"/>
      <c r="G1221" s="77"/>
      <c r="H1221" s="79"/>
      <c r="BA1221" s="5" t="str">
        <f t="shared" si="19"/>
        <v/>
      </c>
      <c r="BB1221" s="5" t="str">
        <f>IF(OR($E1221="",$G1221&lt;&gt;"Ativo"),"",IF(COUNTIFS($E$4:$E1221,$E1221,$A$4:$A1221,$A1221,$G$4:$G1221,"Ativo")=1,1,0))</f>
        <v/>
      </c>
      <c r="BC1221" t="str">
        <f>IF(OR($A1221="",$G1221&lt;&gt;"Ativo"),"",IF(COUNTIFS($A$4:$A1221,$A1221,$G$4:$G1221,"Ativo")=1,1,0))</f>
        <v/>
      </c>
    </row>
    <row r="1222" spans="1:55" x14ac:dyDescent="0.3">
      <c r="A1222" s="76"/>
      <c r="B1222" s="104"/>
      <c r="C1222" s="76"/>
      <c r="D1222" s="77"/>
      <c r="E1222" s="12"/>
      <c r="F1222" s="78"/>
      <c r="G1222" s="77"/>
      <c r="H1222" s="79"/>
      <c r="BA1222" s="5" t="str">
        <f t="shared" si="19"/>
        <v/>
      </c>
      <c r="BB1222" s="5" t="str">
        <f>IF(OR($E1222="",$G1222&lt;&gt;"Ativo"),"",IF(COUNTIFS($E$4:$E1222,$E1222,$A$4:$A1222,$A1222,$G$4:$G1222,"Ativo")=1,1,0))</f>
        <v/>
      </c>
      <c r="BC1222" t="str">
        <f>IF(OR($A1222="",$G1222&lt;&gt;"Ativo"),"",IF(COUNTIFS($A$4:$A1222,$A1222,$G$4:$G1222,"Ativo")=1,1,0))</f>
        <v/>
      </c>
    </row>
    <row r="1223" spans="1:55" x14ac:dyDescent="0.3">
      <c r="A1223" s="76"/>
      <c r="B1223" s="104"/>
      <c r="C1223" s="76"/>
      <c r="D1223" s="77"/>
      <c r="E1223" s="12"/>
      <c r="F1223" s="78"/>
      <c r="G1223" s="77"/>
      <c r="H1223" s="79"/>
      <c r="BA1223" s="5" t="str">
        <f t="shared" si="19"/>
        <v/>
      </c>
      <c r="BB1223" s="5" t="str">
        <f>IF(OR($E1223="",$G1223&lt;&gt;"Ativo"),"",IF(COUNTIFS($E$4:$E1223,$E1223,$A$4:$A1223,$A1223,$G$4:$G1223,"Ativo")=1,1,0))</f>
        <v/>
      </c>
      <c r="BC1223" t="str">
        <f>IF(OR($A1223="",$G1223&lt;&gt;"Ativo"),"",IF(COUNTIFS($A$4:$A1223,$A1223,$G$4:$G1223,"Ativo")=1,1,0))</f>
        <v/>
      </c>
    </row>
    <row r="1224" spans="1:55" x14ac:dyDescent="0.3">
      <c r="A1224" s="76"/>
      <c r="B1224" s="104"/>
      <c r="C1224" s="76"/>
      <c r="D1224" s="77"/>
      <c r="E1224" s="12"/>
      <c r="F1224" s="78"/>
      <c r="G1224" s="77"/>
      <c r="H1224" s="79"/>
      <c r="BA1224" s="5" t="str">
        <f t="shared" si="19"/>
        <v/>
      </c>
      <c r="BB1224" s="5" t="str">
        <f>IF(OR($E1224="",$G1224&lt;&gt;"Ativo"),"",IF(COUNTIFS($E$4:$E1224,$E1224,$A$4:$A1224,$A1224,$G$4:$G1224,"Ativo")=1,1,0))</f>
        <v/>
      </c>
      <c r="BC1224" t="str">
        <f>IF(OR($A1224="",$G1224&lt;&gt;"Ativo"),"",IF(COUNTIFS($A$4:$A1224,$A1224,$G$4:$G1224,"Ativo")=1,1,0))</f>
        <v/>
      </c>
    </row>
    <row r="1225" spans="1:55" x14ac:dyDescent="0.3">
      <c r="A1225" s="76"/>
      <c r="B1225" s="104"/>
      <c r="C1225" s="76"/>
      <c r="D1225" s="77"/>
      <c r="E1225" s="12"/>
      <c r="F1225" s="78"/>
      <c r="G1225" s="77"/>
      <c r="H1225" s="79"/>
      <c r="BA1225" s="5" t="str">
        <f t="shared" si="19"/>
        <v/>
      </c>
      <c r="BB1225" s="5" t="str">
        <f>IF(OR($E1225="",$G1225&lt;&gt;"Ativo"),"",IF(COUNTIFS($E$4:$E1225,$E1225,$A$4:$A1225,$A1225,$G$4:$G1225,"Ativo")=1,1,0))</f>
        <v/>
      </c>
      <c r="BC1225" t="str">
        <f>IF(OR($A1225="",$G1225&lt;&gt;"Ativo"),"",IF(COUNTIFS($A$4:$A1225,$A1225,$G$4:$G1225,"Ativo")=1,1,0))</f>
        <v/>
      </c>
    </row>
    <row r="1226" spans="1:55" x14ac:dyDescent="0.3">
      <c r="A1226" s="76"/>
      <c r="B1226" s="104"/>
      <c r="C1226" s="76"/>
      <c r="D1226" s="77"/>
      <c r="E1226" s="12"/>
      <c r="F1226" s="78"/>
      <c r="G1226" s="77"/>
      <c r="H1226" s="79"/>
      <c r="BA1226" s="5" t="str">
        <f t="shared" si="19"/>
        <v/>
      </c>
      <c r="BB1226" s="5" t="str">
        <f>IF(OR($E1226="",$G1226&lt;&gt;"Ativo"),"",IF(COUNTIFS($E$4:$E1226,$E1226,$A$4:$A1226,$A1226,$G$4:$G1226,"Ativo")=1,1,0))</f>
        <v/>
      </c>
      <c r="BC1226" t="str">
        <f>IF(OR($A1226="",$G1226&lt;&gt;"Ativo"),"",IF(COUNTIFS($A$4:$A1226,$A1226,$G$4:$G1226,"Ativo")=1,1,0))</f>
        <v/>
      </c>
    </row>
    <row r="1227" spans="1:55" x14ac:dyDescent="0.3">
      <c r="A1227" s="76"/>
      <c r="B1227" s="104"/>
      <c r="C1227" s="76"/>
      <c r="D1227" s="77"/>
      <c r="E1227" s="12"/>
      <c r="F1227" s="78"/>
      <c r="G1227" s="77"/>
      <c r="H1227" s="79"/>
      <c r="BA1227" s="5" t="str">
        <f t="shared" si="19"/>
        <v/>
      </c>
      <c r="BB1227" s="5" t="str">
        <f>IF(OR($E1227="",$G1227&lt;&gt;"Ativo"),"",IF(COUNTIFS($E$4:$E1227,$E1227,$A$4:$A1227,$A1227,$G$4:$G1227,"Ativo")=1,1,0))</f>
        <v/>
      </c>
      <c r="BC1227" t="str">
        <f>IF(OR($A1227="",$G1227&lt;&gt;"Ativo"),"",IF(COUNTIFS($A$4:$A1227,$A1227,$G$4:$G1227,"Ativo")=1,1,0))</f>
        <v/>
      </c>
    </row>
    <row r="1228" spans="1:55" x14ac:dyDescent="0.3">
      <c r="A1228" s="76"/>
      <c r="B1228" s="104"/>
      <c r="C1228" s="76"/>
      <c r="D1228" s="77"/>
      <c r="E1228" s="12"/>
      <c r="F1228" s="78"/>
      <c r="G1228" s="77"/>
      <c r="H1228" s="79"/>
      <c r="BA1228" s="5" t="str">
        <f t="shared" si="19"/>
        <v/>
      </c>
      <c r="BB1228" s="5" t="str">
        <f>IF(OR($E1228="",$G1228&lt;&gt;"Ativo"),"",IF(COUNTIFS($E$4:$E1228,$E1228,$A$4:$A1228,$A1228,$G$4:$G1228,"Ativo")=1,1,0))</f>
        <v/>
      </c>
      <c r="BC1228" t="str">
        <f>IF(OR($A1228="",$G1228&lt;&gt;"Ativo"),"",IF(COUNTIFS($A$4:$A1228,$A1228,$G$4:$G1228,"Ativo")=1,1,0))</f>
        <v/>
      </c>
    </row>
    <row r="1229" spans="1:55" x14ac:dyDescent="0.3">
      <c r="A1229" s="76"/>
      <c r="B1229" s="104"/>
      <c r="C1229" s="76"/>
      <c r="D1229" s="77"/>
      <c r="E1229" s="12"/>
      <c r="F1229" s="78"/>
      <c r="G1229" s="77"/>
      <c r="H1229" s="79"/>
      <c r="BA1229" s="5" t="str">
        <f t="shared" si="19"/>
        <v/>
      </c>
      <c r="BB1229" s="5" t="str">
        <f>IF(OR($E1229="",$G1229&lt;&gt;"Ativo"),"",IF(COUNTIFS($E$4:$E1229,$E1229,$A$4:$A1229,$A1229,$G$4:$G1229,"Ativo")=1,1,0))</f>
        <v/>
      </c>
      <c r="BC1229" t="str">
        <f>IF(OR($A1229="",$G1229&lt;&gt;"Ativo"),"",IF(COUNTIFS($A$4:$A1229,$A1229,$G$4:$G1229,"Ativo")=1,1,0))</f>
        <v/>
      </c>
    </row>
    <row r="1230" spans="1:55" x14ac:dyDescent="0.3">
      <c r="A1230" s="76"/>
      <c r="B1230" s="104"/>
      <c r="C1230" s="76"/>
      <c r="D1230" s="77"/>
      <c r="E1230" s="12"/>
      <c r="F1230" s="78"/>
      <c r="G1230" s="77"/>
      <c r="H1230" s="79"/>
      <c r="BA1230" s="5" t="str">
        <f t="shared" si="19"/>
        <v/>
      </c>
      <c r="BB1230" s="5" t="str">
        <f>IF(OR($E1230="",$G1230&lt;&gt;"Ativo"),"",IF(COUNTIFS($E$4:$E1230,$E1230,$A$4:$A1230,$A1230,$G$4:$G1230,"Ativo")=1,1,0))</f>
        <v/>
      </c>
      <c r="BC1230" t="str">
        <f>IF(OR($A1230="",$G1230&lt;&gt;"Ativo"),"",IF(COUNTIFS($A$4:$A1230,$A1230,$G$4:$G1230,"Ativo")=1,1,0))</f>
        <v/>
      </c>
    </row>
    <row r="1231" spans="1:55" x14ac:dyDescent="0.3">
      <c r="A1231" s="76"/>
      <c r="B1231" s="104"/>
      <c r="C1231" s="76"/>
      <c r="D1231" s="77"/>
      <c r="E1231" s="12"/>
      <c r="F1231" s="78"/>
      <c r="G1231" s="77"/>
      <c r="H1231" s="79"/>
      <c r="BA1231" s="5" t="str">
        <f t="shared" si="19"/>
        <v/>
      </c>
      <c r="BB1231" s="5" t="str">
        <f>IF(OR($E1231="",$G1231&lt;&gt;"Ativo"),"",IF(COUNTIFS($E$4:$E1231,$E1231,$A$4:$A1231,$A1231,$G$4:$G1231,"Ativo")=1,1,0))</f>
        <v/>
      </c>
      <c r="BC1231" t="str">
        <f>IF(OR($A1231="",$G1231&lt;&gt;"Ativo"),"",IF(COUNTIFS($A$4:$A1231,$A1231,$G$4:$G1231,"Ativo")=1,1,0))</f>
        <v/>
      </c>
    </row>
    <row r="1232" spans="1:55" x14ac:dyDescent="0.3">
      <c r="A1232" s="76"/>
      <c r="B1232" s="104"/>
      <c r="C1232" s="76"/>
      <c r="D1232" s="77"/>
      <c r="E1232" s="12"/>
      <c r="F1232" s="78"/>
      <c r="G1232" s="77"/>
      <c r="H1232" s="79"/>
      <c r="BA1232" s="5" t="str">
        <f t="shared" si="19"/>
        <v/>
      </c>
      <c r="BB1232" s="5" t="str">
        <f>IF(OR($E1232="",$G1232&lt;&gt;"Ativo"),"",IF(COUNTIFS($E$4:$E1232,$E1232,$A$4:$A1232,$A1232,$G$4:$G1232,"Ativo")=1,1,0))</f>
        <v/>
      </c>
      <c r="BC1232" t="str">
        <f>IF(OR($A1232="",$G1232&lt;&gt;"Ativo"),"",IF(COUNTIFS($A$4:$A1232,$A1232,$G$4:$G1232,"Ativo")=1,1,0))</f>
        <v/>
      </c>
    </row>
    <row r="1233" spans="1:55" x14ac:dyDescent="0.3">
      <c r="A1233" s="76"/>
      <c r="B1233" s="104"/>
      <c r="C1233" s="76"/>
      <c r="D1233" s="77"/>
      <c r="E1233" s="12"/>
      <c r="F1233" s="78"/>
      <c r="G1233" s="77"/>
      <c r="H1233" s="79"/>
      <c r="BA1233" s="5" t="str">
        <f t="shared" si="19"/>
        <v/>
      </c>
      <c r="BB1233" s="5" t="str">
        <f>IF(OR($E1233="",$G1233&lt;&gt;"Ativo"),"",IF(COUNTIFS($E$4:$E1233,$E1233,$A$4:$A1233,$A1233,$G$4:$G1233,"Ativo")=1,1,0))</f>
        <v/>
      </c>
      <c r="BC1233" t="str">
        <f>IF(OR($A1233="",$G1233&lt;&gt;"Ativo"),"",IF(COUNTIFS($A$4:$A1233,$A1233,$G$4:$G1233,"Ativo")=1,1,0))</f>
        <v/>
      </c>
    </row>
    <row r="1234" spans="1:55" x14ac:dyDescent="0.3">
      <c r="A1234" s="76"/>
      <c r="B1234" s="104"/>
      <c r="C1234" s="76"/>
      <c r="D1234" s="77"/>
      <c r="E1234" s="12"/>
      <c r="F1234" s="78"/>
      <c r="G1234" s="77"/>
      <c r="H1234" s="79"/>
      <c r="BA1234" s="5" t="str">
        <f t="shared" si="19"/>
        <v/>
      </c>
      <c r="BB1234" s="5" t="str">
        <f>IF(OR($E1234="",$G1234&lt;&gt;"Ativo"),"",IF(COUNTIFS($E$4:$E1234,$E1234,$A$4:$A1234,$A1234,$G$4:$G1234,"Ativo")=1,1,0))</f>
        <v/>
      </c>
      <c r="BC1234" t="str">
        <f>IF(OR($A1234="",$G1234&lt;&gt;"Ativo"),"",IF(COUNTIFS($A$4:$A1234,$A1234,$G$4:$G1234,"Ativo")=1,1,0))</f>
        <v/>
      </c>
    </row>
    <row r="1235" spans="1:55" x14ac:dyDescent="0.3">
      <c r="A1235" s="76"/>
      <c r="B1235" s="104"/>
      <c r="C1235" s="76"/>
      <c r="D1235" s="77"/>
      <c r="E1235" s="12"/>
      <c r="F1235" s="78"/>
      <c r="G1235" s="77"/>
      <c r="H1235" s="79"/>
      <c r="BA1235" s="5" t="str">
        <f t="shared" si="19"/>
        <v/>
      </c>
      <c r="BB1235" s="5" t="str">
        <f>IF(OR($E1235="",$G1235&lt;&gt;"Ativo"),"",IF(COUNTIFS($E$4:$E1235,$E1235,$A$4:$A1235,$A1235,$G$4:$G1235,"Ativo")=1,1,0))</f>
        <v/>
      </c>
      <c r="BC1235" t="str">
        <f>IF(OR($A1235="",$G1235&lt;&gt;"Ativo"),"",IF(COUNTIFS($A$4:$A1235,$A1235,$G$4:$G1235,"Ativo")=1,1,0))</f>
        <v/>
      </c>
    </row>
    <row r="1236" spans="1:55" x14ac:dyDescent="0.3">
      <c r="A1236" s="76"/>
      <c r="B1236" s="104"/>
      <c r="C1236" s="76"/>
      <c r="D1236" s="77"/>
      <c r="E1236" s="12"/>
      <c r="F1236" s="78"/>
      <c r="G1236" s="77"/>
      <c r="H1236" s="79"/>
      <c r="BA1236" s="5" t="str">
        <f t="shared" si="19"/>
        <v/>
      </c>
      <c r="BB1236" s="5" t="str">
        <f>IF(OR($E1236="",$G1236&lt;&gt;"Ativo"),"",IF(COUNTIFS($E$4:$E1236,$E1236,$A$4:$A1236,$A1236,$G$4:$G1236,"Ativo")=1,1,0))</f>
        <v/>
      </c>
      <c r="BC1236" t="str">
        <f>IF(OR($A1236="",$G1236&lt;&gt;"Ativo"),"",IF(COUNTIFS($A$4:$A1236,$A1236,$G$4:$G1236,"Ativo")=1,1,0))</f>
        <v/>
      </c>
    </row>
    <row r="1237" spans="1:55" x14ac:dyDescent="0.3">
      <c r="A1237" s="76"/>
      <c r="B1237" s="104"/>
      <c r="C1237" s="76"/>
      <c r="D1237" s="77"/>
      <c r="E1237" s="12"/>
      <c r="F1237" s="78"/>
      <c r="G1237" s="77"/>
      <c r="H1237" s="79"/>
      <c r="BA1237" s="5" t="str">
        <f t="shared" si="19"/>
        <v/>
      </c>
      <c r="BB1237" s="5" t="str">
        <f>IF(OR($E1237="",$G1237&lt;&gt;"Ativo"),"",IF(COUNTIFS($E$4:$E1237,$E1237,$A$4:$A1237,$A1237,$G$4:$G1237,"Ativo")=1,1,0))</f>
        <v/>
      </c>
      <c r="BC1237" t="str">
        <f>IF(OR($A1237="",$G1237&lt;&gt;"Ativo"),"",IF(COUNTIFS($A$4:$A1237,$A1237,$G$4:$G1237,"Ativo")=1,1,0))</f>
        <v/>
      </c>
    </row>
    <row r="1238" spans="1:55" x14ac:dyDescent="0.3">
      <c r="A1238" s="76"/>
      <c r="B1238" s="104"/>
      <c r="C1238" s="76"/>
      <c r="D1238" s="77"/>
      <c r="E1238" s="12"/>
      <c r="F1238" s="78"/>
      <c r="G1238" s="77"/>
      <c r="H1238" s="79"/>
      <c r="BA1238" s="5" t="str">
        <f t="shared" si="19"/>
        <v/>
      </c>
      <c r="BB1238" s="5" t="str">
        <f>IF(OR($E1238="",$G1238&lt;&gt;"Ativo"),"",IF(COUNTIFS($E$4:$E1238,$E1238,$A$4:$A1238,$A1238,$G$4:$G1238,"Ativo")=1,1,0))</f>
        <v/>
      </c>
      <c r="BC1238" t="str">
        <f>IF(OR($A1238="",$G1238&lt;&gt;"Ativo"),"",IF(COUNTIFS($A$4:$A1238,$A1238,$G$4:$G1238,"Ativo")=1,1,0))</f>
        <v/>
      </c>
    </row>
    <row r="1239" spans="1:55" x14ac:dyDescent="0.3">
      <c r="A1239" s="76"/>
      <c r="B1239" s="104"/>
      <c r="C1239" s="76"/>
      <c r="D1239" s="77"/>
      <c r="E1239" s="12"/>
      <c r="F1239" s="78"/>
      <c r="G1239" s="77"/>
      <c r="H1239" s="79"/>
      <c r="BA1239" s="5" t="str">
        <f t="shared" si="19"/>
        <v/>
      </c>
      <c r="BB1239" s="5" t="str">
        <f>IF(OR($E1239="",$G1239&lt;&gt;"Ativo"),"",IF(COUNTIFS($E$4:$E1239,$E1239,$A$4:$A1239,$A1239,$G$4:$G1239,"Ativo")=1,1,0))</f>
        <v/>
      </c>
      <c r="BC1239" t="str">
        <f>IF(OR($A1239="",$G1239&lt;&gt;"Ativo"),"",IF(COUNTIFS($A$4:$A1239,$A1239,$G$4:$G1239,"Ativo")=1,1,0))</f>
        <v/>
      </c>
    </row>
    <row r="1240" spans="1:55" x14ac:dyDescent="0.3">
      <c r="A1240" s="76"/>
      <c r="B1240" s="104"/>
      <c r="C1240" s="76"/>
      <c r="D1240" s="77"/>
      <c r="E1240" s="12"/>
      <c r="F1240" s="78"/>
      <c r="G1240" s="77"/>
      <c r="H1240" s="79"/>
      <c r="BA1240" s="5" t="str">
        <f t="shared" si="19"/>
        <v/>
      </c>
      <c r="BB1240" s="5" t="str">
        <f>IF(OR($E1240="",$G1240&lt;&gt;"Ativo"),"",IF(COUNTIFS($E$4:$E1240,$E1240,$A$4:$A1240,$A1240,$G$4:$G1240,"Ativo")=1,1,0))</f>
        <v/>
      </c>
      <c r="BC1240" t="str">
        <f>IF(OR($A1240="",$G1240&lt;&gt;"Ativo"),"",IF(COUNTIFS($A$4:$A1240,$A1240,$G$4:$G1240,"Ativo")=1,1,0))</f>
        <v/>
      </c>
    </row>
    <row r="1241" spans="1:55" x14ac:dyDescent="0.3">
      <c r="A1241" s="76"/>
      <c r="B1241" s="104"/>
      <c r="C1241" s="76"/>
      <c r="D1241" s="77"/>
      <c r="E1241" s="12"/>
      <c r="F1241" s="78"/>
      <c r="G1241" s="77"/>
      <c r="H1241" s="79"/>
      <c r="BA1241" s="5" t="str">
        <f t="shared" si="19"/>
        <v/>
      </c>
      <c r="BB1241" s="5" t="str">
        <f>IF(OR($E1241="",$G1241&lt;&gt;"Ativo"),"",IF(COUNTIFS($E$4:$E1241,$E1241,$A$4:$A1241,$A1241,$G$4:$G1241,"Ativo")=1,1,0))</f>
        <v/>
      </c>
      <c r="BC1241" t="str">
        <f>IF(OR($A1241="",$G1241&lt;&gt;"Ativo"),"",IF(COUNTIFS($A$4:$A1241,$A1241,$G$4:$G1241,"Ativo")=1,1,0))</f>
        <v/>
      </c>
    </row>
    <row r="1242" spans="1:55" x14ac:dyDescent="0.3">
      <c r="A1242" s="76"/>
      <c r="B1242" s="104"/>
      <c r="C1242" s="76"/>
      <c r="D1242" s="77"/>
      <c r="E1242" s="12"/>
      <c r="F1242" s="78"/>
      <c r="G1242" s="77"/>
      <c r="H1242" s="79"/>
      <c r="BA1242" s="5" t="str">
        <f t="shared" si="19"/>
        <v/>
      </c>
      <c r="BB1242" s="5" t="str">
        <f>IF(OR($E1242="",$G1242&lt;&gt;"Ativo"),"",IF(COUNTIFS($E$4:$E1242,$E1242,$A$4:$A1242,$A1242,$G$4:$G1242,"Ativo")=1,1,0))</f>
        <v/>
      </c>
      <c r="BC1242" t="str">
        <f>IF(OR($A1242="",$G1242&lt;&gt;"Ativo"),"",IF(COUNTIFS($A$4:$A1242,$A1242,$G$4:$G1242,"Ativo")=1,1,0))</f>
        <v/>
      </c>
    </row>
    <row r="1243" spans="1:55" x14ac:dyDescent="0.3">
      <c r="A1243" s="76"/>
      <c r="B1243" s="104"/>
      <c r="C1243" s="76"/>
      <c r="D1243" s="77"/>
      <c r="E1243" s="12"/>
      <c r="F1243" s="78"/>
      <c r="G1243" s="77"/>
      <c r="H1243" s="79"/>
      <c r="BA1243" s="5" t="str">
        <f t="shared" si="19"/>
        <v/>
      </c>
      <c r="BB1243" s="5" t="str">
        <f>IF(OR($E1243="",$G1243&lt;&gt;"Ativo"),"",IF(COUNTIFS($E$4:$E1243,$E1243,$A$4:$A1243,$A1243,$G$4:$G1243,"Ativo")=1,1,0))</f>
        <v/>
      </c>
      <c r="BC1243" t="str">
        <f>IF(OR($A1243="",$G1243&lt;&gt;"Ativo"),"",IF(COUNTIFS($A$4:$A1243,$A1243,$G$4:$G1243,"Ativo")=1,1,0))</f>
        <v/>
      </c>
    </row>
    <row r="1244" spans="1:55" x14ac:dyDescent="0.3">
      <c r="A1244" s="76"/>
      <c r="B1244" s="104"/>
      <c r="C1244" s="76"/>
      <c r="D1244" s="77"/>
      <c r="E1244" s="12"/>
      <c r="F1244" s="78"/>
      <c r="G1244" s="77"/>
      <c r="H1244" s="79"/>
      <c r="BA1244" s="5" t="str">
        <f t="shared" si="19"/>
        <v/>
      </c>
      <c r="BB1244" s="5" t="str">
        <f>IF(OR($E1244="",$G1244&lt;&gt;"Ativo"),"",IF(COUNTIFS($E$4:$E1244,$E1244,$A$4:$A1244,$A1244,$G$4:$G1244,"Ativo")=1,1,0))</f>
        <v/>
      </c>
      <c r="BC1244" t="str">
        <f>IF(OR($A1244="",$G1244&lt;&gt;"Ativo"),"",IF(COUNTIFS($A$4:$A1244,$A1244,$G$4:$G1244,"Ativo")=1,1,0))</f>
        <v/>
      </c>
    </row>
    <row r="1245" spans="1:55" x14ac:dyDescent="0.3">
      <c r="A1245" s="76"/>
      <c r="B1245" s="104"/>
      <c r="C1245" s="76"/>
      <c r="D1245" s="77"/>
      <c r="E1245" s="12"/>
      <c r="F1245" s="78"/>
      <c r="G1245" s="77"/>
      <c r="H1245" s="79"/>
      <c r="BA1245" s="5" t="str">
        <f t="shared" si="19"/>
        <v/>
      </c>
      <c r="BB1245" s="5" t="str">
        <f>IF(OR($E1245="",$G1245&lt;&gt;"Ativo"),"",IF(COUNTIFS($E$4:$E1245,$E1245,$A$4:$A1245,$A1245,$G$4:$G1245,"Ativo")=1,1,0))</f>
        <v/>
      </c>
      <c r="BC1245" t="str">
        <f>IF(OR($A1245="",$G1245&lt;&gt;"Ativo"),"",IF(COUNTIFS($A$4:$A1245,$A1245,$G$4:$G1245,"Ativo")=1,1,0))</f>
        <v/>
      </c>
    </row>
    <row r="1246" spans="1:55" x14ac:dyDescent="0.3">
      <c r="A1246" s="76"/>
      <c r="B1246" s="104"/>
      <c r="C1246" s="76"/>
      <c r="D1246" s="77"/>
      <c r="E1246" s="12"/>
      <c r="F1246" s="78"/>
      <c r="G1246" s="77"/>
      <c r="H1246" s="79"/>
      <c r="BA1246" s="5" t="str">
        <f t="shared" si="19"/>
        <v/>
      </c>
      <c r="BB1246" s="5" t="str">
        <f>IF(OR($E1246="",$G1246&lt;&gt;"Ativo"),"",IF(COUNTIFS($E$4:$E1246,$E1246,$A$4:$A1246,$A1246,$G$4:$G1246,"Ativo")=1,1,0))</f>
        <v/>
      </c>
      <c r="BC1246" t="str">
        <f>IF(OR($A1246="",$G1246&lt;&gt;"Ativo"),"",IF(COUNTIFS($A$4:$A1246,$A1246,$G$4:$G1246,"Ativo")=1,1,0))</f>
        <v/>
      </c>
    </row>
    <row r="1247" spans="1:55" x14ac:dyDescent="0.3">
      <c r="A1247" s="76"/>
      <c r="B1247" s="104"/>
      <c r="C1247" s="76"/>
      <c r="D1247" s="77"/>
      <c r="E1247" s="12"/>
      <c r="F1247" s="78"/>
      <c r="G1247" s="77"/>
      <c r="H1247" s="79"/>
      <c r="BA1247" s="5" t="str">
        <f t="shared" si="19"/>
        <v/>
      </c>
      <c r="BB1247" s="5" t="str">
        <f>IF(OR($E1247="",$G1247&lt;&gt;"Ativo"),"",IF(COUNTIFS($E$4:$E1247,$E1247,$A$4:$A1247,$A1247,$G$4:$G1247,"Ativo")=1,1,0))</f>
        <v/>
      </c>
      <c r="BC1247" t="str">
        <f>IF(OR($A1247="",$G1247&lt;&gt;"Ativo"),"",IF(COUNTIFS($A$4:$A1247,$A1247,$G$4:$G1247,"Ativo")=1,1,0))</f>
        <v/>
      </c>
    </row>
    <row r="1248" spans="1:55" x14ac:dyDescent="0.3">
      <c r="A1248" s="76"/>
      <c r="B1248" s="104"/>
      <c r="C1248" s="76"/>
      <c r="D1248" s="77"/>
      <c r="E1248" s="12"/>
      <c r="F1248" s="78"/>
      <c r="G1248" s="77"/>
      <c r="H1248" s="79"/>
      <c r="BA1248" s="5" t="str">
        <f t="shared" si="19"/>
        <v/>
      </c>
      <c r="BB1248" s="5" t="str">
        <f>IF(OR($E1248="",$G1248&lt;&gt;"Ativo"),"",IF(COUNTIFS($E$4:$E1248,$E1248,$A$4:$A1248,$A1248,$G$4:$G1248,"Ativo")=1,1,0))</f>
        <v/>
      </c>
      <c r="BC1248" t="str">
        <f>IF(OR($A1248="",$G1248&lt;&gt;"Ativo"),"",IF(COUNTIFS($A$4:$A1248,$A1248,$G$4:$G1248,"Ativo")=1,1,0))</f>
        <v/>
      </c>
    </row>
    <row r="1249" spans="1:55" x14ac:dyDescent="0.3">
      <c r="A1249" s="76"/>
      <c r="B1249" s="104"/>
      <c r="C1249" s="76"/>
      <c r="D1249" s="77"/>
      <c r="E1249" s="12"/>
      <c r="F1249" s="78"/>
      <c r="G1249" s="77"/>
      <c r="H1249" s="79"/>
      <c r="BA1249" s="5" t="str">
        <f t="shared" si="19"/>
        <v/>
      </c>
      <c r="BB1249" s="5" t="str">
        <f>IF(OR($E1249="",$G1249&lt;&gt;"Ativo"),"",IF(COUNTIFS($E$4:$E1249,$E1249,$A$4:$A1249,$A1249,$G$4:$G1249,"Ativo")=1,1,0))</f>
        <v/>
      </c>
      <c r="BC1249" t="str">
        <f>IF(OR($A1249="",$G1249&lt;&gt;"Ativo"),"",IF(COUNTIFS($A$4:$A1249,$A1249,$G$4:$G1249,"Ativo")=1,1,0))</f>
        <v/>
      </c>
    </row>
    <row r="1250" spans="1:55" x14ac:dyDescent="0.3">
      <c r="A1250" s="76"/>
      <c r="B1250" s="104"/>
      <c r="C1250" s="76"/>
      <c r="D1250" s="77"/>
      <c r="E1250" s="12"/>
      <c r="F1250" s="78"/>
      <c r="G1250" s="77"/>
      <c r="H1250" s="79"/>
      <c r="BA1250" s="5" t="str">
        <f t="shared" si="19"/>
        <v/>
      </c>
      <c r="BB1250" s="5" t="str">
        <f>IF(OR($E1250="",$G1250&lt;&gt;"Ativo"),"",IF(COUNTIFS($E$4:$E1250,$E1250,$A$4:$A1250,$A1250,$G$4:$G1250,"Ativo")=1,1,0))</f>
        <v/>
      </c>
      <c r="BC1250" t="str">
        <f>IF(OR($A1250="",$G1250&lt;&gt;"Ativo"),"",IF(COUNTIFS($A$4:$A1250,$A1250,$G$4:$G1250,"Ativo")=1,1,0))</f>
        <v/>
      </c>
    </row>
    <row r="1251" spans="1:55" x14ac:dyDescent="0.3">
      <c r="A1251" s="76"/>
      <c r="B1251" s="104"/>
      <c r="C1251" s="76"/>
      <c r="D1251" s="77"/>
      <c r="E1251" s="12"/>
      <c r="F1251" s="78"/>
      <c r="G1251" s="77"/>
      <c r="H1251" s="79"/>
      <c r="BA1251" s="5" t="str">
        <f t="shared" si="19"/>
        <v/>
      </c>
      <c r="BB1251" s="5" t="str">
        <f>IF(OR($E1251="",$G1251&lt;&gt;"Ativo"),"",IF(COUNTIFS($E$4:$E1251,$E1251,$A$4:$A1251,$A1251,$G$4:$G1251,"Ativo")=1,1,0))</f>
        <v/>
      </c>
      <c r="BC1251" t="str">
        <f>IF(OR($A1251="",$G1251&lt;&gt;"Ativo"),"",IF(COUNTIFS($A$4:$A1251,$A1251,$G$4:$G1251,"Ativo")=1,1,0))</f>
        <v/>
      </c>
    </row>
    <row r="1252" spans="1:55" x14ac:dyDescent="0.3">
      <c r="A1252" s="76"/>
      <c r="B1252" s="104"/>
      <c r="C1252" s="76"/>
      <c r="D1252" s="77"/>
      <c r="E1252" s="12"/>
      <c r="F1252" s="78"/>
      <c r="G1252" s="77"/>
      <c r="H1252" s="79"/>
      <c r="BA1252" s="5" t="str">
        <f t="shared" si="19"/>
        <v/>
      </c>
      <c r="BB1252" s="5" t="str">
        <f>IF(OR($E1252="",$G1252&lt;&gt;"Ativo"),"",IF(COUNTIFS($E$4:$E1252,$E1252,$A$4:$A1252,$A1252,$G$4:$G1252,"Ativo")=1,1,0))</f>
        <v/>
      </c>
      <c r="BC1252" t="str">
        <f>IF(OR($A1252="",$G1252&lt;&gt;"Ativo"),"",IF(COUNTIFS($A$4:$A1252,$A1252,$G$4:$G1252,"Ativo")=1,1,0))</f>
        <v/>
      </c>
    </row>
    <row r="1253" spans="1:55" x14ac:dyDescent="0.3">
      <c r="A1253" s="76"/>
      <c r="B1253" s="104"/>
      <c r="C1253" s="76"/>
      <c r="D1253" s="77"/>
      <c r="E1253" s="12"/>
      <c r="F1253" s="78"/>
      <c r="G1253" s="77"/>
      <c r="H1253" s="79"/>
      <c r="BA1253" s="5" t="str">
        <f t="shared" si="19"/>
        <v/>
      </c>
      <c r="BB1253" s="5" t="str">
        <f>IF(OR($E1253="",$G1253&lt;&gt;"Ativo"),"",IF(COUNTIFS($E$4:$E1253,$E1253,$A$4:$A1253,$A1253,$G$4:$G1253,"Ativo")=1,1,0))</f>
        <v/>
      </c>
      <c r="BC1253" t="str">
        <f>IF(OR($A1253="",$G1253&lt;&gt;"Ativo"),"",IF(COUNTIFS($A$4:$A1253,$A1253,$G$4:$G1253,"Ativo")=1,1,0))</f>
        <v/>
      </c>
    </row>
    <row r="1254" spans="1:55" x14ac:dyDescent="0.3">
      <c r="A1254" s="76"/>
      <c r="B1254" s="104"/>
      <c r="C1254" s="76"/>
      <c r="D1254" s="77"/>
      <c r="E1254" s="12"/>
      <c r="F1254" s="78"/>
      <c r="G1254" s="77"/>
      <c r="H1254" s="79"/>
      <c r="BA1254" s="5" t="str">
        <f t="shared" si="19"/>
        <v/>
      </c>
      <c r="BB1254" s="5" t="str">
        <f>IF(OR($E1254="",$G1254&lt;&gt;"Ativo"),"",IF(COUNTIFS($E$4:$E1254,$E1254,$A$4:$A1254,$A1254,$G$4:$G1254,"Ativo")=1,1,0))</f>
        <v/>
      </c>
      <c r="BC1254" t="str">
        <f>IF(OR($A1254="",$G1254&lt;&gt;"Ativo"),"",IF(COUNTIFS($A$4:$A1254,$A1254,$G$4:$G1254,"Ativo")=1,1,0))</f>
        <v/>
      </c>
    </row>
    <row r="1255" spans="1:55" x14ac:dyDescent="0.3">
      <c r="A1255" s="76"/>
      <c r="B1255" s="104"/>
      <c r="C1255" s="76"/>
      <c r="D1255" s="77"/>
      <c r="E1255" s="12"/>
      <c r="F1255" s="78"/>
      <c r="G1255" s="77"/>
      <c r="H1255" s="79"/>
      <c r="BA1255" s="5" t="str">
        <f t="shared" si="19"/>
        <v/>
      </c>
      <c r="BB1255" s="5" t="str">
        <f>IF(OR($E1255="",$G1255&lt;&gt;"Ativo"),"",IF(COUNTIFS($E$4:$E1255,$E1255,$A$4:$A1255,$A1255,$G$4:$G1255,"Ativo")=1,1,0))</f>
        <v/>
      </c>
      <c r="BC1255" t="str">
        <f>IF(OR($A1255="",$G1255&lt;&gt;"Ativo"),"",IF(COUNTIFS($A$4:$A1255,$A1255,$G$4:$G1255,"Ativo")=1,1,0))</f>
        <v/>
      </c>
    </row>
    <row r="1256" spans="1:55" x14ac:dyDescent="0.3">
      <c r="A1256" s="76"/>
      <c r="B1256" s="104"/>
      <c r="C1256" s="76"/>
      <c r="D1256" s="77"/>
      <c r="E1256" s="12"/>
      <c r="F1256" s="78"/>
      <c r="G1256" s="77"/>
      <c r="H1256" s="79"/>
      <c r="BA1256" s="5" t="str">
        <f t="shared" si="19"/>
        <v/>
      </c>
      <c r="BB1256" s="5" t="str">
        <f>IF(OR($E1256="",$G1256&lt;&gt;"Ativo"),"",IF(COUNTIFS($E$4:$E1256,$E1256,$A$4:$A1256,$A1256,$G$4:$G1256,"Ativo")=1,1,0))</f>
        <v/>
      </c>
      <c r="BC1256" t="str">
        <f>IF(OR($A1256="",$G1256&lt;&gt;"Ativo"),"",IF(COUNTIFS($A$4:$A1256,$A1256,$G$4:$G1256,"Ativo")=1,1,0))</f>
        <v/>
      </c>
    </row>
    <row r="1257" spans="1:55" x14ac:dyDescent="0.3">
      <c r="A1257" s="76"/>
      <c r="B1257" s="104"/>
      <c r="C1257" s="76"/>
      <c r="D1257" s="77"/>
      <c r="E1257" s="12"/>
      <c r="F1257" s="78"/>
      <c r="G1257" s="77"/>
      <c r="H1257" s="79"/>
      <c r="BA1257" s="5" t="str">
        <f t="shared" si="19"/>
        <v/>
      </c>
      <c r="BB1257" s="5" t="str">
        <f>IF(OR($E1257="",$G1257&lt;&gt;"Ativo"),"",IF(COUNTIFS($E$4:$E1257,$E1257,$A$4:$A1257,$A1257,$G$4:$G1257,"Ativo")=1,1,0))</f>
        <v/>
      </c>
      <c r="BC1257" t="str">
        <f>IF(OR($A1257="",$G1257&lt;&gt;"Ativo"),"",IF(COUNTIFS($A$4:$A1257,$A1257,$G$4:$G1257,"Ativo")=1,1,0))</f>
        <v/>
      </c>
    </row>
    <row r="1258" spans="1:55" x14ac:dyDescent="0.3">
      <c r="A1258" s="76"/>
      <c r="B1258" s="104"/>
      <c r="C1258" s="76"/>
      <c r="D1258" s="77"/>
      <c r="E1258" s="12"/>
      <c r="F1258" s="78"/>
      <c r="G1258" s="77"/>
      <c r="H1258" s="79"/>
      <c r="BA1258" s="5" t="str">
        <f t="shared" si="19"/>
        <v/>
      </c>
      <c r="BB1258" s="5" t="str">
        <f>IF(OR($E1258="",$G1258&lt;&gt;"Ativo"),"",IF(COUNTIFS($E$4:$E1258,$E1258,$A$4:$A1258,$A1258,$G$4:$G1258,"Ativo")=1,1,0))</f>
        <v/>
      </c>
      <c r="BC1258" t="str">
        <f>IF(OR($A1258="",$G1258&lt;&gt;"Ativo"),"",IF(COUNTIFS($A$4:$A1258,$A1258,$G$4:$G1258,"Ativo")=1,1,0))</f>
        <v/>
      </c>
    </row>
    <row r="1259" spans="1:55" x14ac:dyDescent="0.3">
      <c r="A1259" s="76"/>
      <c r="B1259" s="104"/>
      <c r="C1259" s="76"/>
      <c r="D1259" s="77"/>
      <c r="E1259" s="12"/>
      <c r="F1259" s="78"/>
      <c r="G1259" s="77"/>
      <c r="H1259" s="79"/>
      <c r="BA1259" s="5" t="str">
        <f t="shared" si="19"/>
        <v/>
      </c>
      <c r="BB1259" s="5" t="str">
        <f>IF(OR($E1259="",$G1259&lt;&gt;"Ativo"),"",IF(COUNTIFS($E$4:$E1259,$E1259,$A$4:$A1259,$A1259,$G$4:$G1259,"Ativo")=1,1,0))</f>
        <v/>
      </c>
      <c r="BC1259" t="str">
        <f>IF(OR($A1259="",$G1259&lt;&gt;"Ativo"),"",IF(COUNTIFS($A$4:$A1259,$A1259,$G$4:$G1259,"Ativo")=1,1,0))</f>
        <v/>
      </c>
    </row>
    <row r="1260" spans="1:55" x14ac:dyDescent="0.3">
      <c r="A1260" s="76"/>
      <c r="B1260" s="104"/>
      <c r="C1260" s="76"/>
      <c r="D1260" s="77"/>
      <c r="E1260" s="12"/>
      <c r="F1260" s="78"/>
      <c r="G1260" s="77"/>
      <c r="H1260" s="79"/>
      <c r="BA1260" s="5" t="str">
        <f t="shared" si="19"/>
        <v/>
      </c>
      <c r="BB1260" s="5" t="str">
        <f>IF(OR($E1260="",$G1260&lt;&gt;"Ativo"),"",IF(COUNTIFS($E$4:$E1260,$E1260,$A$4:$A1260,$A1260,$G$4:$G1260,"Ativo")=1,1,0))</f>
        <v/>
      </c>
      <c r="BC1260" t="str">
        <f>IF(OR($A1260="",$G1260&lt;&gt;"Ativo"),"",IF(COUNTIFS($A$4:$A1260,$A1260,$G$4:$G1260,"Ativo")=1,1,0))</f>
        <v/>
      </c>
    </row>
    <row r="1261" spans="1:55" x14ac:dyDescent="0.3">
      <c r="A1261" s="76"/>
      <c r="B1261" s="104"/>
      <c r="C1261" s="76"/>
      <c r="D1261" s="77"/>
      <c r="E1261" s="12"/>
      <c r="F1261" s="78"/>
      <c r="G1261" s="77"/>
      <c r="H1261" s="79"/>
      <c r="BA1261" s="5" t="str">
        <f t="shared" si="19"/>
        <v/>
      </c>
      <c r="BB1261" s="5" t="str">
        <f>IF(OR($E1261="",$G1261&lt;&gt;"Ativo"),"",IF(COUNTIFS($E$4:$E1261,$E1261,$A$4:$A1261,$A1261,$G$4:$G1261,"Ativo")=1,1,0))</f>
        <v/>
      </c>
      <c r="BC1261" t="str">
        <f>IF(OR($A1261="",$G1261&lt;&gt;"Ativo"),"",IF(COUNTIFS($A$4:$A1261,$A1261,$G$4:$G1261,"Ativo")=1,1,0))</f>
        <v/>
      </c>
    </row>
    <row r="1262" spans="1:55" x14ac:dyDescent="0.3">
      <c r="A1262" s="76"/>
      <c r="B1262" s="104"/>
      <c r="C1262" s="76"/>
      <c r="D1262" s="77"/>
      <c r="E1262" s="12"/>
      <c r="F1262" s="78"/>
      <c r="G1262" s="77"/>
      <c r="H1262" s="79"/>
      <c r="BA1262" s="5" t="str">
        <f t="shared" si="19"/>
        <v/>
      </c>
      <c r="BB1262" s="5" t="str">
        <f>IF(OR($E1262="",$G1262&lt;&gt;"Ativo"),"",IF(COUNTIFS($E$4:$E1262,$E1262,$A$4:$A1262,$A1262,$G$4:$G1262,"Ativo")=1,1,0))</f>
        <v/>
      </c>
      <c r="BC1262" t="str">
        <f>IF(OR($A1262="",$G1262&lt;&gt;"Ativo"),"",IF(COUNTIFS($A$4:$A1262,$A1262,$G$4:$G1262,"Ativo")=1,1,0))</f>
        <v/>
      </c>
    </row>
    <row r="1263" spans="1:55" x14ac:dyDescent="0.3">
      <c r="A1263" s="76"/>
      <c r="B1263" s="104"/>
      <c r="C1263" s="76"/>
      <c r="D1263" s="77"/>
      <c r="E1263" s="12"/>
      <c r="F1263" s="78"/>
      <c r="G1263" s="77"/>
      <c r="H1263" s="79"/>
      <c r="BA1263" s="5" t="str">
        <f t="shared" si="19"/>
        <v/>
      </c>
      <c r="BB1263" s="5" t="str">
        <f>IF(OR($E1263="",$G1263&lt;&gt;"Ativo"),"",IF(COUNTIFS($E$4:$E1263,$E1263,$A$4:$A1263,$A1263,$G$4:$G1263,"Ativo")=1,1,0))</f>
        <v/>
      </c>
      <c r="BC1263" t="str">
        <f>IF(OR($A1263="",$G1263&lt;&gt;"Ativo"),"",IF(COUNTIFS($A$4:$A1263,$A1263,$G$4:$G1263,"Ativo")=1,1,0))</f>
        <v/>
      </c>
    </row>
    <row r="1264" spans="1:55" x14ac:dyDescent="0.3">
      <c r="A1264" s="76"/>
      <c r="B1264" s="104"/>
      <c r="C1264" s="76"/>
      <c r="D1264" s="77"/>
      <c r="E1264" s="12"/>
      <c r="F1264" s="78"/>
      <c r="G1264" s="77"/>
      <c r="H1264" s="79"/>
      <c r="BA1264" s="5" t="str">
        <f t="shared" si="19"/>
        <v/>
      </c>
      <c r="BB1264" s="5" t="str">
        <f>IF(OR($E1264="",$G1264&lt;&gt;"Ativo"),"",IF(COUNTIFS($E$4:$E1264,$E1264,$A$4:$A1264,$A1264,$G$4:$G1264,"Ativo")=1,1,0))</f>
        <v/>
      </c>
      <c r="BC1264" t="str">
        <f>IF(OR($A1264="",$G1264&lt;&gt;"Ativo"),"",IF(COUNTIFS($A$4:$A1264,$A1264,$G$4:$G1264,"Ativo")=1,1,0))</f>
        <v/>
      </c>
    </row>
    <row r="1265" spans="1:55" x14ac:dyDescent="0.3">
      <c r="A1265" s="76"/>
      <c r="B1265" s="104"/>
      <c r="C1265" s="76"/>
      <c r="D1265" s="77"/>
      <c r="E1265" s="12"/>
      <c r="F1265" s="78"/>
      <c r="G1265" s="77"/>
      <c r="H1265" s="79"/>
      <c r="BA1265" s="5" t="str">
        <f t="shared" si="19"/>
        <v/>
      </c>
      <c r="BB1265" s="5" t="str">
        <f>IF(OR($E1265="",$G1265&lt;&gt;"Ativo"),"",IF(COUNTIFS($E$4:$E1265,$E1265,$A$4:$A1265,$A1265,$G$4:$G1265,"Ativo")=1,1,0))</f>
        <v/>
      </c>
      <c r="BC1265" t="str">
        <f>IF(OR($A1265="",$G1265&lt;&gt;"Ativo"),"",IF(COUNTIFS($A$4:$A1265,$A1265,$G$4:$G1265,"Ativo")=1,1,0))</f>
        <v/>
      </c>
    </row>
    <row r="1266" spans="1:55" x14ac:dyDescent="0.3">
      <c r="A1266" s="76"/>
      <c r="B1266" s="104"/>
      <c r="C1266" s="76"/>
      <c r="D1266" s="77"/>
      <c r="E1266" s="12"/>
      <c r="F1266" s="78"/>
      <c r="G1266" s="77"/>
      <c r="H1266" s="79"/>
      <c r="BA1266" s="5" t="str">
        <f t="shared" si="19"/>
        <v/>
      </c>
      <c r="BB1266" s="5" t="str">
        <f>IF(OR($E1266="",$G1266&lt;&gt;"Ativo"),"",IF(COUNTIFS($E$4:$E1266,$E1266,$A$4:$A1266,$A1266,$G$4:$G1266,"Ativo")=1,1,0))</f>
        <v/>
      </c>
      <c r="BC1266" t="str">
        <f>IF(OR($A1266="",$G1266&lt;&gt;"Ativo"),"",IF(COUNTIFS($A$4:$A1266,$A1266,$G$4:$G1266,"Ativo")=1,1,0))</f>
        <v/>
      </c>
    </row>
    <row r="1267" spans="1:55" x14ac:dyDescent="0.3">
      <c r="A1267" s="76"/>
      <c r="B1267" s="104"/>
      <c r="C1267" s="76"/>
      <c r="D1267" s="77"/>
      <c r="E1267" s="12"/>
      <c r="F1267" s="78"/>
      <c r="G1267" s="77"/>
      <c r="H1267" s="79"/>
      <c r="BA1267" s="5" t="str">
        <f t="shared" si="19"/>
        <v/>
      </c>
      <c r="BB1267" s="5" t="str">
        <f>IF(OR($E1267="",$G1267&lt;&gt;"Ativo"),"",IF(COUNTIFS($E$4:$E1267,$E1267,$A$4:$A1267,$A1267,$G$4:$G1267,"Ativo")=1,1,0))</f>
        <v/>
      </c>
      <c r="BC1267" t="str">
        <f>IF(OR($A1267="",$G1267&lt;&gt;"Ativo"),"",IF(COUNTIFS($A$4:$A1267,$A1267,$G$4:$G1267,"Ativo")=1,1,0))</f>
        <v/>
      </c>
    </row>
    <row r="1268" spans="1:55" x14ac:dyDescent="0.3">
      <c r="A1268" s="76"/>
      <c r="B1268" s="104"/>
      <c r="C1268" s="76"/>
      <c r="D1268" s="77"/>
      <c r="E1268" s="12"/>
      <c r="F1268" s="78"/>
      <c r="G1268" s="77"/>
      <c r="H1268" s="79"/>
      <c r="BA1268" s="5" t="str">
        <f t="shared" si="19"/>
        <v/>
      </c>
      <c r="BB1268" s="5" t="str">
        <f>IF(OR($E1268="",$G1268&lt;&gt;"Ativo"),"",IF(COUNTIFS($E$4:$E1268,$E1268,$A$4:$A1268,$A1268,$G$4:$G1268,"Ativo")=1,1,0))</f>
        <v/>
      </c>
      <c r="BC1268" t="str">
        <f>IF(OR($A1268="",$G1268&lt;&gt;"Ativo"),"",IF(COUNTIFS($A$4:$A1268,$A1268,$G$4:$G1268,"Ativo")=1,1,0))</f>
        <v/>
      </c>
    </row>
    <row r="1269" spans="1:55" x14ac:dyDescent="0.3">
      <c r="A1269" s="76"/>
      <c r="B1269" s="104"/>
      <c r="C1269" s="76"/>
      <c r="D1269" s="77"/>
      <c r="E1269" s="12"/>
      <c r="F1269" s="78"/>
      <c r="G1269" s="77"/>
      <c r="H1269" s="79"/>
      <c r="BA1269" s="5" t="str">
        <f t="shared" si="19"/>
        <v/>
      </c>
      <c r="BB1269" s="5" t="str">
        <f>IF(OR($E1269="",$G1269&lt;&gt;"Ativo"),"",IF(COUNTIFS($E$4:$E1269,$E1269,$A$4:$A1269,$A1269,$G$4:$G1269,"Ativo")=1,1,0))</f>
        <v/>
      </c>
      <c r="BC1269" t="str">
        <f>IF(OR($A1269="",$G1269&lt;&gt;"Ativo"),"",IF(COUNTIFS($A$4:$A1269,$A1269,$G$4:$G1269,"Ativo")=1,1,0))</f>
        <v/>
      </c>
    </row>
    <row r="1270" spans="1:55" x14ac:dyDescent="0.3">
      <c r="A1270" s="76"/>
      <c r="B1270" s="104"/>
      <c r="C1270" s="76"/>
      <c r="D1270" s="77"/>
      <c r="E1270" s="12"/>
      <c r="F1270" s="78"/>
      <c r="G1270" s="77"/>
      <c r="H1270" s="79"/>
      <c r="BA1270" s="5" t="str">
        <f t="shared" si="19"/>
        <v/>
      </c>
      <c r="BB1270" s="5" t="str">
        <f>IF(OR($E1270="",$G1270&lt;&gt;"Ativo"),"",IF(COUNTIFS($E$4:$E1270,$E1270,$A$4:$A1270,$A1270,$G$4:$G1270,"Ativo")=1,1,0))</f>
        <v/>
      </c>
      <c r="BC1270" t="str">
        <f>IF(OR($A1270="",$G1270&lt;&gt;"Ativo"),"",IF(COUNTIFS($A$4:$A1270,$A1270,$G$4:$G1270,"Ativo")=1,1,0))</f>
        <v/>
      </c>
    </row>
    <row r="1271" spans="1:55" x14ac:dyDescent="0.3">
      <c r="A1271" s="76"/>
      <c r="B1271" s="104"/>
      <c r="C1271" s="76"/>
      <c r="D1271" s="77"/>
      <c r="E1271" s="12"/>
      <c r="F1271" s="78"/>
      <c r="G1271" s="77"/>
      <c r="H1271" s="79"/>
      <c r="BA1271" s="5" t="str">
        <f t="shared" si="19"/>
        <v/>
      </c>
      <c r="BB1271" s="5" t="str">
        <f>IF(OR($E1271="",$G1271&lt;&gt;"Ativo"),"",IF(COUNTIFS($E$4:$E1271,$E1271,$A$4:$A1271,$A1271,$G$4:$G1271,"Ativo")=1,1,0))</f>
        <v/>
      </c>
      <c r="BC1271" t="str">
        <f>IF(OR($A1271="",$G1271&lt;&gt;"Ativo"),"",IF(COUNTIFS($A$4:$A1271,$A1271,$G$4:$G1271,"Ativo")=1,1,0))</f>
        <v/>
      </c>
    </row>
    <row r="1272" spans="1:55" x14ac:dyDescent="0.3">
      <c r="A1272" s="76"/>
      <c r="B1272" s="104"/>
      <c r="C1272" s="76"/>
      <c r="D1272" s="77"/>
      <c r="E1272" s="12"/>
      <c r="F1272" s="78"/>
      <c r="G1272" s="77"/>
      <c r="H1272" s="79"/>
      <c r="BA1272" s="5" t="str">
        <f t="shared" si="19"/>
        <v/>
      </c>
      <c r="BB1272" s="5" t="str">
        <f>IF(OR($E1272="",$G1272&lt;&gt;"Ativo"),"",IF(COUNTIFS($E$4:$E1272,$E1272,$A$4:$A1272,$A1272,$G$4:$G1272,"Ativo")=1,1,0))</f>
        <v/>
      </c>
      <c r="BC1272" t="str">
        <f>IF(OR($A1272="",$G1272&lt;&gt;"Ativo"),"",IF(COUNTIFS($A$4:$A1272,$A1272,$G$4:$G1272,"Ativo")=1,1,0))</f>
        <v/>
      </c>
    </row>
    <row r="1273" spans="1:55" x14ac:dyDescent="0.3">
      <c r="A1273" s="76"/>
      <c r="B1273" s="104"/>
      <c r="C1273" s="76"/>
      <c r="D1273" s="77"/>
      <c r="E1273" s="12"/>
      <c r="F1273" s="78"/>
      <c r="G1273" s="77"/>
      <c r="H1273" s="79"/>
      <c r="BA1273" s="5" t="str">
        <f t="shared" si="19"/>
        <v/>
      </c>
      <c r="BB1273" s="5" t="str">
        <f>IF(OR($E1273="",$G1273&lt;&gt;"Ativo"),"",IF(COUNTIFS($E$4:$E1273,$E1273,$A$4:$A1273,$A1273,$G$4:$G1273,"Ativo")=1,1,0))</f>
        <v/>
      </c>
      <c r="BC1273" t="str">
        <f>IF(OR($A1273="",$G1273&lt;&gt;"Ativo"),"",IF(COUNTIFS($A$4:$A1273,$A1273,$G$4:$G1273,"Ativo")=1,1,0))</f>
        <v/>
      </c>
    </row>
    <row r="1274" spans="1:55" x14ac:dyDescent="0.3">
      <c r="A1274" s="76"/>
      <c r="B1274" s="104"/>
      <c r="C1274" s="76"/>
      <c r="D1274" s="77"/>
      <c r="E1274" s="12"/>
      <c r="F1274" s="78"/>
      <c r="G1274" s="77"/>
      <c r="H1274" s="79"/>
      <c r="BA1274" s="5" t="str">
        <f t="shared" si="19"/>
        <v/>
      </c>
      <c r="BB1274" s="5" t="str">
        <f>IF(OR($E1274="",$G1274&lt;&gt;"Ativo"),"",IF(COUNTIFS($E$4:$E1274,$E1274,$A$4:$A1274,$A1274,$G$4:$G1274,"Ativo")=1,1,0))</f>
        <v/>
      </c>
      <c r="BC1274" t="str">
        <f>IF(OR($A1274="",$G1274&lt;&gt;"Ativo"),"",IF(COUNTIFS($A$4:$A1274,$A1274,$G$4:$G1274,"Ativo")=1,1,0))</f>
        <v/>
      </c>
    </row>
    <row r="1275" spans="1:55" x14ac:dyDescent="0.3">
      <c r="A1275" s="76"/>
      <c r="B1275" s="104"/>
      <c r="C1275" s="76"/>
      <c r="D1275" s="77"/>
      <c r="E1275" s="12"/>
      <c r="F1275" s="78"/>
      <c r="G1275" s="77"/>
      <c r="H1275" s="79"/>
      <c r="BA1275" s="5" t="str">
        <f t="shared" si="19"/>
        <v/>
      </c>
      <c r="BB1275" s="5" t="str">
        <f>IF(OR($E1275="",$G1275&lt;&gt;"Ativo"),"",IF(COUNTIFS($E$4:$E1275,$E1275,$A$4:$A1275,$A1275,$G$4:$G1275,"Ativo")=1,1,0))</f>
        <v/>
      </c>
      <c r="BC1275" t="str">
        <f>IF(OR($A1275="",$G1275&lt;&gt;"Ativo"),"",IF(COUNTIFS($A$4:$A1275,$A1275,$G$4:$G1275,"Ativo")=1,1,0))</f>
        <v/>
      </c>
    </row>
    <row r="1276" spans="1:55" x14ac:dyDescent="0.3">
      <c r="A1276" s="76"/>
      <c r="B1276" s="104"/>
      <c r="C1276" s="76"/>
      <c r="D1276" s="77"/>
      <c r="E1276" s="12"/>
      <c r="F1276" s="78"/>
      <c r="G1276" s="77"/>
      <c r="H1276" s="79"/>
      <c r="BA1276" s="5" t="str">
        <f t="shared" si="19"/>
        <v/>
      </c>
      <c r="BB1276" s="5" t="str">
        <f>IF(OR($E1276="",$G1276&lt;&gt;"Ativo"),"",IF(COUNTIFS($E$4:$E1276,$E1276,$A$4:$A1276,$A1276,$G$4:$G1276,"Ativo")=1,1,0))</f>
        <v/>
      </c>
      <c r="BC1276" t="str">
        <f>IF(OR($A1276="",$G1276&lt;&gt;"Ativo"),"",IF(COUNTIFS($A$4:$A1276,$A1276,$G$4:$G1276,"Ativo")=1,1,0))</f>
        <v/>
      </c>
    </row>
    <row r="1277" spans="1:55" x14ac:dyDescent="0.3">
      <c r="A1277" s="76"/>
      <c r="B1277" s="104"/>
      <c r="C1277" s="76"/>
      <c r="D1277" s="77"/>
      <c r="E1277" s="12"/>
      <c r="F1277" s="78"/>
      <c r="G1277" s="77"/>
      <c r="H1277" s="79"/>
      <c r="BA1277" s="5" t="str">
        <f t="shared" si="19"/>
        <v/>
      </c>
      <c r="BB1277" s="5" t="str">
        <f>IF(OR($E1277="",$G1277&lt;&gt;"Ativo"),"",IF(COUNTIFS($E$4:$E1277,$E1277,$A$4:$A1277,$A1277,$G$4:$G1277,"Ativo")=1,1,0))</f>
        <v/>
      </c>
      <c r="BC1277" t="str">
        <f>IF(OR($A1277="",$G1277&lt;&gt;"Ativo"),"",IF(COUNTIFS($A$4:$A1277,$A1277,$G$4:$G1277,"Ativo")=1,1,0))</f>
        <v/>
      </c>
    </row>
    <row r="1278" spans="1:55" x14ac:dyDescent="0.3">
      <c r="A1278" s="76"/>
      <c r="B1278" s="104"/>
      <c r="C1278" s="76"/>
      <c r="D1278" s="77"/>
      <c r="E1278" s="12"/>
      <c r="F1278" s="78"/>
      <c r="G1278" s="77"/>
      <c r="H1278" s="79"/>
      <c r="BA1278" s="5" t="str">
        <f t="shared" si="19"/>
        <v/>
      </c>
      <c r="BB1278" s="5" t="str">
        <f>IF(OR($E1278="",$G1278&lt;&gt;"Ativo"),"",IF(COUNTIFS($E$4:$E1278,$E1278,$A$4:$A1278,$A1278,$G$4:$G1278,"Ativo")=1,1,0))</f>
        <v/>
      </c>
      <c r="BC1278" t="str">
        <f>IF(OR($A1278="",$G1278&lt;&gt;"Ativo"),"",IF(COUNTIFS($A$4:$A1278,$A1278,$G$4:$G1278,"Ativo")=1,1,0))</f>
        <v/>
      </c>
    </row>
    <row r="1279" spans="1:55" x14ac:dyDescent="0.3">
      <c r="A1279" s="76"/>
      <c r="B1279" s="104"/>
      <c r="C1279" s="76"/>
      <c r="D1279" s="77"/>
      <c r="E1279" s="12"/>
      <c r="F1279" s="78"/>
      <c r="G1279" s="77"/>
      <c r="H1279" s="79"/>
      <c r="BA1279" s="5" t="str">
        <f t="shared" si="19"/>
        <v/>
      </c>
      <c r="BB1279" s="5" t="str">
        <f>IF(OR($E1279="",$G1279&lt;&gt;"Ativo"),"",IF(COUNTIFS($E$4:$E1279,$E1279,$A$4:$A1279,$A1279,$G$4:$G1279,"Ativo")=1,1,0))</f>
        <v/>
      </c>
      <c r="BC1279" t="str">
        <f>IF(OR($A1279="",$G1279&lt;&gt;"Ativo"),"",IF(COUNTIFS($A$4:$A1279,$A1279,$G$4:$G1279,"Ativo")=1,1,0))</f>
        <v/>
      </c>
    </row>
    <row r="1280" spans="1:55" x14ac:dyDescent="0.3">
      <c r="A1280" s="76"/>
      <c r="B1280" s="104"/>
      <c r="C1280" s="76"/>
      <c r="D1280" s="77"/>
      <c r="E1280" s="12"/>
      <c r="F1280" s="78"/>
      <c r="G1280" s="77"/>
      <c r="H1280" s="79"/>
      <c r="BA1280" s="5" t="str">
        <f t="shared" si="19"/>
        <v/>
      </c>
      <c r="BB1280" s="5" t="str">
        <f>IF(OR($E1280="",$G1280&lt;&gt;"Ativo"),"",IF(COUNTIFS($E$4:$E1280,$E1280,$A$4:$A1280,$A1280,$G$4:$G1280,"Ativo")=1,1,0))</f>
        <v/>
      </c>
      <c r="BC1280" t="str">
        <f>IF(OR($A1280="",$G1280&lt;&gt;"Ativo"),"",IF(COUNTIFS($A$4:$A1280,$A1280,$G$4:$G1280,"Ativo")=1,1,0))</f>
        <v/>
      </c>
    </row>
    <row r="1281" spans="1:55" x14ac:dyDescent="0.3">
      <c r="A1281" s="76"/>
      <c r="B1281" s="104"/>
      <c r="C1281" s="76"/>
      <c r="D1281" s="77"/>
      <c r="E1281" s="12"/>
      <c r="F1281" s="78"/>
      <c r="G1281" s="77"/>
      <c r="H1281" s="79"/>
      <c r="BA1281" s="5" t="str">
        <f t="shared" si="19"/>
        <v/>
      </c>
      <c r="BB1281" s="5" t="str">
        <f>IF(OR($E1281="",$G1281&lt;&gt;"Ativo"),"",IF(COUNTIFS($E$4:$E1281,$E1281,$A$4:$A1281,$A1281,$G$4:$G1281,"Ativo")=1,1,0))</f>
        <v/>
      </c>
      <c r="BC1281" t="str">
        <f>IF(OR($A1281="",$G1281&lt;&gt;"Ativo"),"",IF(COUNTIFS($A$4:$A1281,$A1281,$G$4:$G1281,"Ativo")=1,1,0))</f>
        <v/>
      </c>
    </row>
    <row r="1282" spans="1:55" x14ac:dyDescent="0.3">
      <c r="A1282" s="76"/>
      <c r="B1282" s="104"/>
      <c r="C1282" s="76"/>
      <c r="D1282" s="77"/>
      <c r="E1282" s="12"/>
      <c r="F1282" s="78"/>
      <c r="G1282" s="77"/>
      <c r="H1282" s="79"/>
      <c r="BA1282" s="5" t="str">
        <f t="shared" si="19"/>
        <v/>
      </c>
      <c r="BB1282" s="5" t="str">
        <f>IF(OR($E1282="",$G1282&lt;&gt;"Ativo"),"",IF(COUNTIFS($E$4:$E1282,$E1282,$A$4:$A1282,$A1282,$G$4:$G1282,"Ativo")=1,1,0))</f>
        <v/>
      </c>
      <c r="BC1282" t="str">
        <f>IF(OR($A1282="",$G1282&lt;&gt;"Ativo"),"",IF(COUNTIFS($A$4:$A1282,$A1282,$G$4:$G1282,"Ativo")=1,1,0))</f>
        <v/>
      </c>
    </row>
    <row r="1283" spans="1:55" x14ac:dyDescent="0.3">
      <c r="A1283" s="76"/>
      <c r="B1283" s="104"/>
      <c r="C1283" s="76"/>
      <c r="D1283" s="77"/>
      <c r="E1283" s="12"/>
      <c r="F1283" s="78"/>
      <c r="G1283" s="77"/>
      <c r="H1283" s="79"/>
      <c r="BA1283" s="5" t="str">
        <f t="shared" si="19"/>
        <v/>
      </c>
      <c r="BB1283" s="5" t="str">
        <f>IF(OR($E1283="",$G1283&lt;&gt;"Ativo"),"",IF(COUNTIFS($E$4:$E1283,$E1283,$A$4:$A1283,$A1283,$G$4:$G1283,"Ativo")=1,1,0))</f>
        <v/>
      </c>
      <c r="BC1283" t="str">
        <f>IF(OR($A1283="",$G1283&lt;&gt;"Ativo"),"",IF(COUNTIFS($A$4:$A1283,$A1283,$G$4:$G1283,"Ativo")=1,1,0))</f>
        <v/>
      </c>
    </row>
    <row r="1284" spans="1:55" x14ac:dyDescent="0.3">
      <c r="A1284" s="76"/>
      <c r="B1284" s="104"/>
      <c r="C1284" s="76"/>
      <c r="D1284" s="77"/>
      <c r="E1284" s="12"/>
      <c r="F1284" s="78"/>
      <c r="G1284" s="77"/>
      <c r="H1284" s="79"/>
      <c r="BA1284" s="5" t="str">
        <f t="shared" ref="BA1284:BA1347" si="20">IF($D1284="","",MID($D1284,4,LEN($D1284)-5))</f>
        <v/>
      </c>
      <c r="BB1284" s="5" t="str">
        <f>IF(OR($E1284="",$G1284&lt;&gt;"Ativo"),"",IF(COUNTIFS($E$4:$E1284,$E1284,$A$4:$A1284,$A1284,$G$4:$G1284,"Ativo")=1,1,0))</f>
        <v/>
      </c>
      <c r="BC1284" t="str">
        <f>IF(OR($A1284="",$G1284&lt;&gt;"Ativo"),"",IF(COUNTIFS($A$4:$A1284,$A1284,$G$4:$G1284,"Ativo")=1,1,0))</f>
        <v/>
      </c>
    </row>
    <row r="1285" spans="1:55" x14ac:dyDescent="0.3">
      <c r="A1285" s="76"/>
      <c r="B1285" s="104"/>
      <c r="C1285" s="76"/>
      <c r="D1285" s="77"/>
      <c r="E1285" s="12"/>
      <c r="F1285" s="78"/>
      <c r="G1285" s="77"/>
      <c r="H1285" s="79"/>
      <c r="BA1285" s="5" t="str">
        <f t="shared" si="20"/>
        <v/>
      </c>
      <c r="BB1285" s="5" t="str">
        <f>IF(OR($E1285="",$G1285&lt;&gt;"Ativo"),"",IF(COUNTIFS($E$4:$E1285,$E1285,$A$4:$A1285,$A1285,$G$4:$G1285,"Ativo")=1,1,0))</f>
        <v/>
      </c>
      <c r="BC1285" t="str">
        <f>IF(OR($A1285="",$G1285&lt;&gt;"Ativo"),"",IF(COUNTIFS($A$4:$A1285,$A1285,$G$4:$G1285,"Ativo")=1,1,0))</f>
        <v/>
      </c>
    </row>
    <row r="1286" spans="1:55" x14ac:dyDescent="0.3">
      <c r="A1286" s="76"/>
      <c r="B1286" s="104"/>
      <c r="C1286" s="76"/>
      <c r="D1286" s="77"/>
      <c r="E1286" s="12"/>
      <c r="F1286" s="78"/>
      <c r="G1286" s="77"/>
      <c r="H1286" s="79"/>
      <c r="BA1286" s="5" t="str">
        <f t="shared" si="20"/>
        <v/>
      </c>
      <c r="BB1286" s="5" t="str">
        <f>IF(OR($E1286="",$G1286&lt;&gt;"Ativo"),"",IF(COUNTIFS($E$4:$E1286,$E1286,$A$4:$A1286,$A1286,$G$4:$G1286,"Ativo")=1,1,0))</f>
        <v/>
      </c>
      <c r="BC1286" t="str">
        <f>IF(OR($A1286="",$G1286&lt;&gt;"Ativo"),"",IF(COUNTIFS($A$4:$A1286,$A1286,$G$4:$G1286,"Ativo")=1,1,0))</f>
        <v/>
      </c>
    </row>
    <row r="1287" spans="1:55" x14ac:dyDescent="0.3">
      <c r="A1287" s="76"/>
      <c r="B1287" s="104"/>
      <c r="C1287" s="76"/>
      <c r="D1287" s="77"/>
      <c r="E1287" s="12"/>
      <c r="F1287" s="78"/>
      <c r="G1287" s="77"/>
      <c r="H1287" s="79"/>
      <c r="BA1287" s="5" t="str">
        <f t="shared" si="20"/>
        <v/>
      </c>
      <c r="BB1287" s="5" t="str">
        <f>IF(OR($E1287="",$G1287&lt;&gt;"Ativo"),"",IF(COUNTIFS($E$4:$E1287,$E1287,$A$4:$A1287,$A1287,$G$4:$G1287,"Ativo")=1,1,0))</f>
        <v/>
      </c>
      <c r="BC1287" t="str">
        <f>IF(OR($A1287="",$G1287&lt;&gt;"Ativo"),"",IF(COUNTIFS($A$4:$A1287,$A1287,$G$4:$G1287,"Ativo")=1,1,0))</f>
        <v/>
      </c>
    </row>
    <row r="1288" spans="1:55" x14ac:dyDescent="0.3">
      <c r="A1288" s="76"/>
      <c r="B1288" s="104"/>
      <c r="C1288" s="76"/>
      <c r="D1288" s="77"/>
      <c r="E1288" s="12"/>
      <c r="F1288" s="78"/>
      <c r="G1288" s="77"/>
      <c r="H1288" s="79"/>
      <c r="BA1288" s="5" t="str">
        <f t="shared" si="20"/>
        <v/>
      </c>
      <c r="BB1288" s="5" t="str">
        <f>IF(OR($E1288="",$G1288&lt;&gt;"Ativo"),"",IF(COUNTIFS($E$4:$E1288,$E1288,$A$4:$A1288,$A1288,$G$4:$G1288,"Ativo")=1,1,0))</f>
        <v/>
      </c>
      <c r="BC1288" t="str">
        <f>IF(OR($A1288="",$G1288&lt;&gt;"Ativo"),"",IF(COUNTIFS($A$4:$A1288,$A1288,$G$4:$G1288,"Ativo")=1,1,0))</f>
        <v/>
      </c>
    </row>
    <row r="1289" spans="1:55" x14ac:dyDescent="0.3">
      <c r="A1289" s="76"/>
      <c r="B1289" s="104"/>
      <c r="C1289" s="76"/>
      <c r="D1289" s="77"/>
      <c r="E1289" s="12"/>
      <c r="F1289" s="78"/>
      <c r="G1289" s="77"/>
      <c r="H1289" s="79"/>
      <c r="BA1289" s="5" t="str">
        <f t="shared" si="20"/>
        <v/>
      </c>
      <c r="BB1289" s="5" t="str">
        <f>IF(OR($E1289="",$G1289&lt;&gt;"Ativo"),"",IF(COUNTIFS($E$4:$E1289,$E1289,$A$4:$A1289,$A1289,$G$4:$G1289,"Ativo")=1,1,0))</f>
        <v/>
      </c>
      <c r="BC1289" t="str">
        <f>IF(OR($A1289="",$G1289&lt;&gt;"Ativo"),"",IF(COUNTIFS($A$4:$A1289,$A1289,$G$4:$G1289,"Ativo")=1,1,0))</f>
        <v/>
      </c>
    </row>
    <row r="1290" spans="1:55" x14ac:dyDescent="0.3">
      <c r="A1290" s="76"/>
      <c r="B1290" s="104"/>
      <c r="C1290" s="76"/>
      <c r="D1290" s="77"/>
      <c r="E1290" s="12"/>
      <c r="F1290" s="78"/>
      <c r="G1290" s="77"/>
      <c r="H1290" s="79"/>
      <c r="BA1290" s="5" t="str">
        <f t="shared" si="20"/>
        <v/>
      </c>
      <c r="BB1290" s="5" t="str">
        <f>IF(OR($E1290="",$G1290&lt;&gt;"Ativo"),"",IF(COUNTIFS($E$4:$E1290,$E1290,$A$4:$A1290,$A1290,$G$4:$G1290,"Ativo")=1,1,0))</f>
        <v/>
      </c>
      <c r="BC1290" t="str">
        <f>IF(OR($A1290="",$G1290&lt;&gt;"Ativo"),"",IF(COUNTIFS($A$4:$A1290,$A1290,$G$4:$G1290,"Ativo")=1,1,0))</f>
        <v/>
      </c>
    </row>
    <row r="1291" spans="1:55" x14ac:dyDescent="0.3">
      <c r="A1291" s="76"/>
      <c r="B1291" s="104"/>
      <c r="C1291" s="76"/>
      <c r="D1291" s="77"/>
      <c r="E1291" s="12"/>
      <c r="F1291" s="78"/>
      <c r="G1291" s="77"/>
      <c r="H1291" s="79"/>
      <c r="BA1291" s="5" t="str">
        <f t="shared" si="20"/>
        <v/>
      </c>
      <c r="BB1291" s="5" t="str">
        <f>IF(OR($E1291="",$G1291&lt;&gt;"Ativo"),"",IF(COUNTIFS($E$4:$E1291,$E1291,$A$4:$A1291,$A1291,$G$4:$G1291,"Ativo")=1,1,0))</f>
        <v/>
      </c>
      <c r="BC1291" t="str">
        <f>IF(OR($A1291="",$G1291&lt;&gt;"Ativo"),"",IF(COUNTIFS($A$4:$A1291,$A1291,$G$4:$G1291,"Ativo")=1,1,0))</f>
        <v/>
      </c>
    </row>
    <row r="1292" spans="1:55" x14ac:dyDescent="0.3">
      <c r="A1292" s="76"/>
      <c r="B1292" s="104"/>
      <c r="C1292" s="76"/>
      <c r="D1292" s="77"/>
      <c r="E1292" s="12"/>
      <c r="F1292" s="78"/>
      <c r="G1292" s="77"/>
      <c r="H1292" s="79"/>
      <c r="BA1292" s="5" t="str">
        <f t="shared" si="20"/>
        <v/>
      </c>
      <c r="BB1292" s="5" t="str">
        <f>IF(OR($E1292="",$G1292&lt;&gt;"Ativo"),"",IF(COUNTIFS($E$4:$E1292,$E1292,$A$4:$A1292,$A1292,$G$4:$G1292,"Ativo")=1,1,0))</f>
        <v/>
      </c>
      <c r="BC1292" t="str">
        <f>IF(OR($A1292="",$G1292&lt;&gt;"Ativo"),"",IF(COUNTIFS($A$4:$A1292,$A1292,$G$4:$G1292,"Ativo")=1,1,0))</f>
        <v/>
      </c>
    </row>
    <row r="1293" spans="1:55" x14ac:dyDescent="0.3">
      <c r="A1293" s="76"/>
      <c r="B1293" s="104"/>
      <c r="C1293" s="76"/>
      <c r="D1293" s="77"/>
      <c r="E1293" s="12"/>
      <c r="F1293" s="78"/>
      <c r="G1293" s="77"/>
      <c r="H1293" s="79"/>
      <c r="BA1293" s="5" t="str">
        <f t="shared" si="20"/>
        <v/>
      </c>
      <c r="BB1293" s="5" t="str">
        <f>IF(OR($E1293="",$G1293&lt;&gt;"Ativo"),"",IF(COUNTIFS($E$4:$E1293,$E1293,$A$4:$A1293,$A1293,$G$4:$G1293,"Ativo")=1,1,0))</f>
        <v/>
      </c>
      <c r="BC1293" t="str">
        <f>IF(OR($A1293="",$G1293&lt;&gt;"Ativo"),"",IF(COUNTIFS($A$4:$A1293,$A1293,$G$4:$G1293,"Ativo")=1,1,0))</f>
        <v/>
      </c>
    </row>
    <row r="1294" spans="1:55" x14ac:dyDescent="0.3">
      <c r="A1294" s="76"/>
      <c r="B1294" s="104"/>
      <c r="C1294" s="76"/>
      <c r="D1294" s="77"/>
      <c r="E1294" s="12"/>
      <c r="F1294" s="78"/>
      <c r="G1294" s="77"/>
      <c r="H1294" s="79"/>
      <c r="BA1294" s="5" t="str">
        <f t="shared" si="20"/>
        <v/>
      </c>
      <c r="BB1294" s="5" t="str">
        <f>IF(OR($E1294="",$G1294&lt;&gt;"Ativo"),"",IF(COUNTIFS($E$4:$E1294,$E1294,$A$4:$A1294,$A1294,$G$4:$G1294,"Ativo")=1,1,0))</f>
        <v/>
      </c>
      <c r="BC1294" t="str">
        <f>IF(OR($A1294="",$G1294&lt;&gt;"Ativo"),"",IF(COUNTIFS($A$4:$A1294,$A1294,$G$4:$G1294,"Ativo")=1,1,0))</f>
        <v/>
      </c>
    </row>
    <row r="1295" spans="1:55" x14ac:dyDescent="0.3">
      <c r="A1295" s="76"/>
      <c r="B1295" s="104"/>
      <c r="C1295" s="76"/>
      <c r="D1295" s="77"/>
      <c r="E1295" s="12"/>
      <c r="F1295" s="78"/>
      <c r="G1295" s="77"/>
      <c r="H1295" s="79"/>
      <c r="BA1295" s="5" t="str">
        <f t="shared" si="20"/>
        <v/>
      </c>
      <c r="BB1295" s="5" t="str">
        <f>IF(OR($E1295="",$G1295&lt;&gt;"Ativo"),"",IF(COUNTIFS($E$4:$E1295,$E1295,$A$4:$A1295,$A1295,$G$4:$G1295,"Ativo")=1,1,0))</f>
        <v/>
      </c>
      <c r="BC1295" t="str">
        <f>IF(OR($A1295="",$G1295&lt;&gt;"Ativo"),"",IF(COUNTIFS($A$4:$A1295,$A1295,$G$4:$G1295,"Ativo")=1,1,0))</f>
        <v/>
      </c>
    </row>
    <row r="1296" spans="1:55" x14ac:dyDescent="0.3">
      <c r="A1296" s="76"/>
      <c r="B1296" s="104"/>
      <c r="C1296" s="76"/>
      <c r="D1296" s="77"/>
      <c r="E1296" s="12"/>
      <c r="F1296" s="78"/>
      <c r="G1296" s="77"/>
      <c r="H1296" s="79"/>
      <c r="BA1296" s="5" t="str">
        <f t="shared" si="20"/>
        <v/>
      </c>
      <c r="BB1296" s="5" t="str">
        <f>IF(OR($E1296="",$G1296&lt;&gt;"Ativo"),"",IF(COUNTIFS($E$4:$E1296,$E1296,$A$4:$A1296,$A1296,$G$4:$G1296,"Ativo")=1,1,0))</f>
        <v/>
      </c>
      <c r="BC1296" t="str">
        <f>IF(OR($A1296="",$G1296&lt;&gt;"Ativo"),"",IF(COUNTIFS($A$4:$A1296,$A1296,$G$4:$G1296,"Ativo")=1,1,0))</f>
        <v/>
      </c>
    </row>
    <row r="1297" spans="1:55" x14ac:dyDescent="0.3">
      <c r="A1297" s="76"/>
      <c r="B1297" s="104"/>
      <c r="C1297" s="76"/>
      <c r="D1297" s="77"/>
      <c r="E1297" s="12"/>
      <c r="F1297" s="78"/>
      <c r="G1297" s="77"/>
      <c r="H1297" s="79"/>
      <c r="BA1297" s="5" t="str">
        <f t="shared" si="20"/>
        <v/>
      </c>
      <c r="BB1297" s="5" t="str">
        <f>IF(OR($E1297="",$G1297&lt;&gt;"Ativo"),"",IF(COUNTIFS($E$4:$E1297,$E1297,$A$4:$A1297,$A1297,$G$4:$G1297,"Ativo")=1,1,0))</f>
        <v/>
      </c>
      <c r="BC1297" t="str">
        <f>IF(OR($A1297="",$G1297&lt;&gt;"Ativo"),"",IF(COUNTIFS($A$4:$A1297,$A1297,$G$4:$G1297,"Ativo")=1,1,0))</f>
        <v/>
      </c>
    </row>
    <row r="1298" spans="1:55" x14ac:dyDescent="0.3">
      <c r="A1298" s="76"/>
      <c r="B1298" s="104"/>
      <c r="C1298" s="76"/>
      <c r="D1298" s="77"/>
      <c r="E1298" s="12"/>
      <c r="F1298" s="78"/>
      <c r="G1298" s="77"/>
      <c r="H1298" s="79"/>
      <c r="BA1298" s="5" t="str">
        <f t="shared" si="20"/>
        <v/>
      </c>
      <c r="BB1298" s="5" t="str">
        <f>IF(OR($E1298="",$G1298&lt;&gt;"Ativo"),"",IF(COUNTIFS($E$4:$E1298,$E1298,$A$4:$A1298,$A1298,$G$4:$G1298,"Ativo")=1,1,0))</f>
        <v/>
      </c>
      <c r="BC1298" t="str">
        <f>IF(OR($A1298="",$G1298&lt;&gt;"Ativo"),"",IF(COUNTIFS($A$4:$A1298,$A1298,$G$4:$G1298,"Ativo")=1,1,0))</f>
        <v/>
      </c>
    </row>
    <row r="1299" spans="1:55" x14ac:dyDescent="0.3">
      <c r="A1299" s="76"/>
      <c r="B1299" s="104"/>
      <c r="C1299" s="76"/>
      <c r="D1299" s="77"/>
      <c r="E1299" s="12"/>
      <c r="F1299" s="78"/>
      <c r="G1299" s="77"/>
      <c r="H1299" s="79"/>
      <c r="BA1299" s="5" t="str">
        <f t="shared" si="20"/>
        <v/>
      </c>
      <c r="BB1299" s="5" t="str">
        <f>IF(OR($E1299="",$G1299&lt;&gt;"Ativo"),"",IF(COUNTIFS($E$4:$E1299,$E1299,$A$4:$A1299,$A1299,$G$4:$G1299,"Ativo")=1,1,0))</f>
        <v/>
      </c>
      <c r="BC1299" t="str">
        <f>IF(OR($A1299="",$G1299&lt;&gt;"Ativo"),"",IF(COUNTIFS($A$4:$A1299,$A1299,$G$4:$G1299,"Ativo")=1,1,0))</f>
        <v/>
      </c>
    </row>
    <row r="1300" spans="1:55" x14ac:dyDescent="0.3">
      <c r="A1300" s="76"/>
      <c r="B1300" s="104"/>
      <c r="C1300" s="76"/>
      <c r="D1300" s="77"/>
      <c r="E1300" s="12"/>
      <c r="F1300" s="78"/>
      <c r="G1300" s="77"/>
      <c r="H1300" s="79"/>
      <c r="BA1300" s="5" t="str">
        <f t="shared" si="20"/>
        <v/>
      </c>
      <c r="BB1300" s="5" t="str">
        <f>IF(OR($E1300="",$G1300&lt;&gt;"Ativo"),"",IF(COUNTIFS($E$4:$E1300,$E1300,$A$4:$A1300,$A1300,$G$4:$G1300,"Ativo")=1,1,0))</f>
        <v/>
      </c>
      <c r="BC1300" t="str">
        <f>IF(OR($A1300="",$G1300&lt;&gt;"Ativo"),"",IF(COUNTIFS($A$4:$A1300,$A1300,$G$4:$G1300,"Ativo")=1,1,0))</f>
        <v/>
      </c>
    </row>
    <row r="1301" spans="1:55" x14ac:dyDescent="0.3">
      <c r="A1301" s="76"/>
      <c r="B1301" s="104"/>
      <c r="C1301" s="76"/>
      <c r="D1301" s="77"/>
      <c r="E1301" s="12"/>
      <c r="F1301" s="78"/>
      <c r="G1301" s="77"/>
      <c r="H1301" s="79"/>
      <c r="BA1301" s="5" t="str">
        <f t="shared" si="20"/>
        <v/>
      </c>
      <c r="BB1301" s="5" t="str">
        <f>IF(OR($E1301="",$G1301&lt;&gt;"Ativo"),"",IF(COUNTIFS($E$4:$E1301,$E1301,$A$4:$A1301,$A1301,$G$4:$G1301,"Ativo")=1,1,0))</f>
        <v/>
      </c>
      <c r="BC1301" t="str">
        <f>IF(OR($A1301="",$G1301&lt;&gt;"Ativo"),"",IF(COUNTIFS($A$4:$A1301,$A1301,$G$4:$G1301,"Ativo")=1,1,0))</f>
        <v/>
      </c>
    </row>
    <row r="1302" spans="1:55" x14ac:dyDescent="0.3">
      <c r="A1302" s="76"/>
      <c r="B1302" s="104"/>
      <c r="C1302" s="76"/>
      <c r="D1302" s="77"/>
      <c r="E1302" s="12"/>
      <c r="F1302" s="78"/>
      <c r="G1302" s="77"/>
      <c r="H1302" s="79"/>
      <c r="BA1302" s="5" t="str">
        <f t="shared" si="20"/>
        <v/>
      </c>
      <c r="BB1302" s="5" t="str">
        <f>IF(OR($E1302="",$G1302&lt;&gt;"Ativo"),"",IF(COUNTIFS($E$4:$E1302,$E1302,$A$4:$A1302,$A1302,$G$4:$G1302,"Ativo")=1,1,0))</f>
        <v/>
      </c>
      <c r="BC1302" t="str">
        <f>IF(OR($A1302="",$G1302&lt;&gt;"Ativo"),"",IF(COUNTIFS($A$4:$A1302,$A1302,$G$4:$G1302,"Ativo")=1,1,0))</f>
        <v/>
      </c>
    </row>
    <row r="1303" spans="1:55" x14ac:dyDescent="0.3">
      <c r="A1303" s="76"/>
      <c r="B1303" s="104"/>
      <c r="C1303" s="76"/>
      <c r="D1303" s="77"/>
      <c r="E1303" s="12"/>
      <c r="F1303" s="78"/>
      <c r="G1303" s="77"/>
      <c r="H1303" s="79"/>
      <c r="BA1303" s="5" t="str">
        <f t="shared" si="20"/>
        <v/>
      </c>
      <c r="BB1303" s="5" t="str">
        <f>IF(OR($E1303="",$G1303&lt;&gt;"Ativo"),"",IF(COUNTIFS($E$4:$E1303,$E1303,$A$4:$A1303,$A1303,$G$4:$G1303,"Ativo")=1,1,0))</f>
        <v/>
      </c>
      <c r="BC1303" t="str">
        <f>IF(OR($A1303="",$G1303&lt;&gt;"Ativo"),"",IF(COUNTIFS($A$4:$A1303,$A1303,$G$4:$G1303,"Ativo")=1,1,0))</f>
        <v/>
      </c>
    </row>
    <row r="1304" spans="1:55" x14ac:dyDescent="0.3">
      <c r="A1304" s="76"/>
      <c r="B1304" s="104"/>
      <c r="C1304" s="76"/>
      <c r="D1304" s="77"/>
      <c r="E1304" s="12"/>
      <c r="F1304" s="78"/>
      <c r="G1304" s="77"/>
      <c r="H1304" s="79"/>
      <c r="BA1304" s="5" t="str">
        <f t="shared" si="20"/>
        <v/>
      </c>
      <c r="BB1304" s="5" t="str">
        <f>IF(OR($E1304="",$G1304&lt;&gt;"Ativo"),"",IF(COUNTIFS($E$4:$E1304,$E1304,$A$4:$A1304,$A1304,$G$4:$G1304,"Ativo")=1,1,0))</f>
        <v/>
      </c>
      <c r="BC1304" t="str">
        <f>IF(OR($A1304="",$G1304&lt;&gt;"Ativo"),"",IF(COUNTIFS($A$4:$A1304,$A1304,$G$4:$G1304,"Ativo")=1,1,0))</f>
        <v/>
      </c>
    </row>
    <row r="1305" spans="1:55" x14ac:dyDescent="0.3">
      <c r="A1305" s="76"/>
      <c r="B1305" s="104"/>
      <c r="C1305" s="76"/>
      <c r="D1305" s="77"/>
      <c r="E1305" s="12"/>
      <c r="F1305" s="78"/>
      <c r="G1305" s="77"/>
      <c r="H1305" s="79"/>
      <c r="BA1305" s="5" t="str">
        <f t="shared" si="20"/>
        <v/>
      </c>
      <c r="BB1305" s="5" t="str">
        <f>IF(OR($E1305="",$G1305&lt;&gt;"Ativo"),"",IF(COUNTIFS($E$4:$E1305,$E1305,$A$4:$A1305,$A1305,$G$4:$G1305,"Ativo")=1,1,0))</f>
        <v/>
      </c>
      <c r="BC1305" t="str">
        <f>IF(OR($A1305="",$G1305&lt;&gt;"Ativo"),"",IF(COUNTIFS($A$4:$A1305,$A1305,$G$4:$G1305,"Ativo")=1,1,0))</f>
        <v/>
      </c>
    </row>
    <row r="1306" spans="1:55" x14ac:dyDescent="0.3">
      <c r="A1306" s="76"/>
      <c r="B1306" s="104"/>
      <c r="C1306" s="76"/>
      <c r="D1306" s="77"/>
      <c r="E1306" s="12"/>
      <c r="F1306" s="78"/>
      <c r="G1306" s="77"/>
      <c r="H1306" s="79"/>
      <c r="BA1306" s="5" t="str">
        <f t="shared" si="20"/>
        <v/>
      </c>
      <c r="BB1306" s="5" t="str">
        <f>IF(OR($E1306="",$G1306&lt;&gt;"Ativo"),"",IF(COUNTIFS($E$4:$E1306,$E1306,$A$4:$A1306,$A1306,$G$4:$G1306,"Ativo")=1,1,0))</f>
        <v/>
      </c>
      <c r="BC1306" t="str">
        <f>IF(OR($A1306="",$G1306&lt;&gt;"Ativo"),"",IF(COUNTIFS($A$4:$A1306,$A1306,$G$4:$G1306,"Ativo")=1,1,0))</f>
        <v/>
      </c>
    </row>
    <row r="1307" spans="1:55" x14ac:dyDescent="0.3">
      <c r="A1307" s="76"/>
      <c r="B1307" s="104"/>
      <c r="C1307" s="76"/>
      <c r="D1307" s="77"/>
      <c r="E1307" s="12"/>
      <c r="F1307" s="78"/>
      <c r="G1307" s="77"/>
      <c r="H1307" s="79"/>
      <c r="BA1307" s="5" t="str">
        <f t="shared" si="20"/>
        <v/>
      </c>
      <c r="BB1307" s="5" t="str">
        <f>IF(OR($E1307="",$G1307&lt;&gt;"Ativo"),"",IF(COUNTIFS($E$4:$E1307,$E1307,$A$4:$A1307,$A1307,$G$4:$G1307,"Ativo")=1,1,0))</f>
        <v/>
      </c>
      <c r="BC1307" t="str">
        <f>IF(OR($A1307="",$G1307&lt;&gt;"Ativo"),"",IF(COUNTIFS($A$4:$A1307,$A1307,$G$4:$G1307,"Ativo")=1,1,0))</f>
        <v/>
      </c>
    </row>
    <row r="1308" spans="1:55" x14ac:dyDescent="0.3">
      <c r="A1308" s="76"/>
      <c r="B1308" s="104"/>
      <c r="C1308" s="76"/>
      <c r="D1308" s="77"/>
      <c r="E1308" s="12"/>
      <c r="F1308" s="78"/>
      <c r="G1308" s="77"/>
      <c r="H1308" s="79"/>
      <c r="BA1308" s="5" t="str">
        <f t="shared" si="20"/>
        <v/>
      </c>
      <c r="BB1308" s="5" t="str">
        <f>IF(OR($E1308="",$G1308&lt;&gt;"Ativo"),"",IF(COUNTIFS($E$4:$E1308,$E1308,$A$4:$A1308,$A1308,$G$4:$G1308,"Ativo")=1,1,0))</f>
        <v/>
      </c>
      <c r="BC1308" t="str">
        <f>IF(OR($A1308="",$G1308&lt;&gt;"Ativo"),"",IF(COUNTIFS($A$4:$A1308,$A1308,$G$4:$G1308,"Ativo")=1,1,0))</f>
        <v/>
      </c>
    </row>
    <row r="1309" spans="1:55" x14ac:dyDescent="0.3">
      <c r="A1309" s="76"/>
      <c r="B1309" s="104"/>
      <c r="C1309" s="76"/>
      <c r="D1309" s="77"/>
      <c r="E1309" s="12"/>
      <c r="F1309" s="78"/>
      <c r="G1309" s="77"/>
      <c r="H1309" s="79"/>
      <c r="BA1309" s="5" t="str">
        <f t="shared" si="20"/>
        <v/>
      </c>
      <c r="BB1309" s="5" t="str">
        <f>IF(OR($E1309="",$G1309&lt;&gt;"Ativo"),"",IF(COUNTIFS($E$4:$E1309,$E1309,$A$4:$A1309,$A1309,$G$4:$G1309,"Ativo")=1,1,0))</f>
        <v/>
      </c>
      <c r="BC1309" t="str">
        <f>IF(OR($A1309="",$G1309&lt;&gt;"Ativo"),"",IF(COUNTIFS($A$4:$A1309,$A1309,$G$4:$G1309,"Ativo")=1,1,0))</f>
        <v/>
      </c>
    </row>
    <row r="1310" spans="1:55" x14ac:dyDescent="0.3">
      <c r="A1310" s="76"/>
      <c r="B1310" s="104"/>
      <c r="C1310" s="76"/>
      <c r="D1310" s="77"/>
      <c r="E1310" s="12"/>
      <c r="F1310" s="78"/>
      <c r="G1310" s="77"/>
      <c r="H1310" s="79"/>
      <c r="BA1310" s="5" t="str">
        <f t="shared" si="20"/>
        <v/>
      </c>
      <c r="BB1310" s="5" t="str">
        <f>IF(OR($E1310="",$G1310&lt;&gt;"Ativo"),"",IF(COUNTIFS($E$4:$E1310,$E1310,$A$4:$A1310,$A1310,$G$4:$G1310,"Ativo")=1,1,0))</f>
        <v/>
      </c>
      <c r="BC1310" t="str">
        <f>IF(OR($A1310="",$G1310&lt;&gt;"Ativo"),"",IF(COUNTIFS($A$4:$A1310,$A1310,$G$4:$G1310,"Ativo")=1,1,0))</f>
        <v/>
      </c>
    </row>
    <row r="1311" spans="1:55" x14ac:dyDescent="0.3">
      <c r="A1311" s="76"/>
      <c r="B1311" s="104"/>
      <c r="C1311" s="76"/>
      <c r="D1311" s="77"/>
      <c r="E1311" s="12"/>
      <c r="F1311" s="78"/>
      <c r="G1311" s="77"/>
      <c r="H1311" s="79"/>
      <c r="BA1311" s="5" t="str">
        <f t="shared" si="20"/>
        <v/>
      </c>
      <c r="BB1311" s="5" t="str">
        <f>IF(OR($E1311="",$G1311&lt;&gt;"Ativo"),"",IF(COUNTIFS($E$4:$E1311,$E1311,$A$4:$A1311,$A1311,$G$4:$G1311,"Ativo")=1,1,0))</f>
        <v/>
      </c>
      <c r="BC1311" t="str">
        <f>IF(OR($A1311="",$G1311&lt;&gt;"Ativo"),"",IF(COUNTIFS($A$4:$A1311,$A1311,$G$4:$G1311,"Ativo")=1,1,0))</f>
        <v/>
      </c>
    </row>
    <row r="1312" spans="1:55" x14ac:dyDescent="0.3">
      <c r="A1312" s="76"/>
      <c r="B1312" s="104"/>
      <c r="C1312" s="76"/>
      <c r="D1312" s="77"/>
      <c r="E1312" s="12"/>
      <c r="F1312" s="78"/>
      <c r="G1312" s="77"/>
      <c r="H1312" s="79"/>
      <c r="BA1312" s="5" t="str">
        <f t="shared" si="20"/>
        <v/>
      </c>
      <c r="BB1312" s="5" t="str">
        <f>IF(OR($E1312="",$G1312&lt;&gt;"Ativo"),"",IF(COUNTIFS($E$4:$E1312,$E1312,$A$4:$A1312,$A1312,$G$4:$G1312,"Ativo")=1,1,0))</f>
        <v/>
      </c>
      <c r="BC1312" t="str">
        <f>IF(OR($A1312="",$G1312&lt;&gt;"Ativo"),"",IF(COUNTIFS($A$4:$A1312,$A1312,$G$4:$G1312,"Ativo")=1,1,0))</f>
        <v/>
      </c>
    </row>
    <row r="1313" spans="1:55" x14ac:dyDescent="0.3">
      <c r="A1313" s="76"/>
      <c r="B1313" s="104"/>
      <c r="C1313" s="76"/>
      <c r="D1313" s="77"/>
      <c r="E1313" s="12"/>
      <c r="F1313" s="78"/>
      <c r="G1313" s="77"/>
      <c r="H1313" s="79"/>
      <c r="BA1313" s="5" t="str">
        <f t="shared" si="20"/>
        <v/>
      </c>
      <c r="BB1313" s="5" t="str">
        <f>IF(OR($E1313="",$G1313&lt;&gt;"Ativo"),"",IF(COUNTIFS($E$4:$E1313,$E1313,$A$4:$A1313,$A1313,$G$4:$G1313,"Ativo")=1,1,0))</f>
        <v/>
      </c>
      <c r="BC1313" t="str">
        <f>IF(OR($A1313="",$G1313&lt;&gt;"Ativo"),"",IF(COUNTIFS($A$4:$A1313,$A1313,$G$4:$G1313,"Ativo")=1,1,0))</f>
        <v/>
      </c>
    </row>
    <row r="1314" spans="1:55" x14ac:dyDescent="0.3">
      <c r="A1314" s="76"/>
      <c r="B1314" s="104"/>
      <c r="C1314" s="76"/>
      <c r="D1314" s="77"/>
      <c r="E1314" s="12"/>
      <c r="F1314" s="78"/>
      <c r="G1314" s="77"/>
      <c r="H1314" s="79"/>
      <c r="BA1314" s="5" t="str">
        <f t="shared" si="20"/>
        <v/>
      </c>
      <c r="BB1314" s="5" t="str">
        <f>IF(OR($E1314="",$G1314&lt;&gt;"Ativo"),"",IF(COUNTIFS($E$4:$E1314,$E1314,$A$4:$A1314,$A1314,$G$4:$G1314,"Ativo")=1,1,0))</f>
        <v/>
      </c>
      <c r="BC1314" t="str">
        <f>IF(OR($A1314="",$G1314&lt;&gt;"Ativo"),"",IF(COUNTIFS($A$4:$A1314,$A1314,$G$4:$G1314,"Ativo")=1,1,0))</f>
        <v/>
      </c>
    </row>
    <row r="1315" spans="1:55" x14ac:dyDescent="0.3">
      <c r="A1315" s="76"/>
      <c r="B1315" s="104"/>
      <c r="C1315" s="76"/>
      <c r="D1315" s="77"/>
      <c r="E1315" s="12"/>
      <c r="F1315" s="78"/>
      <c r="G1315" s="77"/>
      <c r="H1315" s="79"/>
      <c r="BA1315" s="5" t="str">
        <f t="shared" si="20"/>
        <v/>
      </c>
      <c r="BB1315" s="5" t="str">
        <f>IF(OR($E1315="",$G1315&lt;&gt;"Ativo"),"",IF(COUNTIFS($E$4:$E1315,$E1315,$A$4:$A1315,$A1315,$G$4:$G1315,"Ativo")=1,1,0))</f>
        <v/>
      </c>
      <c r="BC1315" t="str">
        <f>IF(OR($A1315="",$G1315&lt;&gt;"Ativo"),"",IF(COUNTIFS($A$4:$A1315,$A1315,$G$4:$G1315,"Ativo")=1,1,0))</f>
        <v/>
      </c>
    </row>
    <row r="1316" spans="1:55" x14ac:dyDescent="0.3">
      <c r="A1316" s="76"/>
      <c r="B1316" s="104"/>
      <c r="C1316" s="76"/>
      <c r="D1316" s="77"/>
      <c r="E1316" s="12"/>
      <c r="F1316" s="78"/>
      <c r="G1316" s="77"/>
      <c r="H1316" s="79"/>
      <c r="BA1316" s="5" t="str">
        <f t="shared" si="20"/>
        <v/>
      </c>
      <c r="BB1316" s="5" t="str">
        <f>IF(OR($E1316="",$G1316&lt;&gt;"Ativo"),"",IF(COUNTIFS($E$4:$E1316,$E1316,$A$4:$A1316,$A1316,$G$4:$G1316,"Ativo")=1,1,0))</f>
        <v/>
      </c>
      <c r="BC1316" t="str">
        <f>IF(OR($A1316="",$G1316&lt;&gt;"Ativo"),"",IF(COUNTIFS($A$4:$A1316,$A1316,$G$4:$G1316,"Ativo")=1,1,0))</f>
        <v/>
      </c>
    </row>
    <row r="1317" spans="1:55" x14ac:dyDescent="0.3">
      <c r="A1317" s="76"/>
      <c r="B1317" s="104"/>
      <c r="C1317" s="76"/>
      <c r="D1317" s="77"/>
      <c r="E1317" s="12"/>
      <c r="F1317" s="78"/>
      <c r="G1317" s="77"/>
      <c r="H1317" s="79"/>
      <c r="BA1317" s="5" t="str">
        <f t="shared" si="20"/>
        <v/>
      </c>
      <c r="BB1317" s="5" t="str">
        <f>IF(OR($E1317="",$G1317&lt;&gt;"Ativo"),"",IF(COUNTIFS($E$4:$E1317,$E1317,$A$4:$A1317,$A1317,$G$4:$G1317,"Ativo")=1,1,0))</f>
        <v/>
      </c>
      <c r="BC1317" t="str">
        <f>IF(OR($A1317="",$G1317&lt;&gt;"Ativo"),"",IF(COUNTIFS($A$4:$A1317,$A1317,$G$4:$G1317,"Ativo")=1,1,0))</f>
        <v/>
      </c>
    </row>
    <row r="1318" spans="1:55" x14ac:dyDescent="0.3">
      <c r="A1318" s="76"/>
      <c r="B1318" s="104"/>
      <c r="C1318" s="76"/>
      <c r="D1318" s="77"/>
      <c r="E1318" s="12"/>
      <c r="F1318" s="78"/>
      <c r="G1318" s="77"/>
      <c r="H1318" s="79"/>
      <c r="BA1318" s="5" t="str">
        <f t="shared" si="20"/>
        <v/>
      </c>
      <c r="BB1318" s="5" t="str">
        <f>IF(OR($E1318="",$G1318&lt;&gt;"Ativo"),"",IF(COUNTIFS($E$4:$E1318,$E1318,$A$4:$A1318,$A1318,$G$4:$G1318,"Ativo")=1,1,0))</f>
        <v/>
      </c>
      <c r="BC1318" t="str">
        <f>IF(OR($A1318="",$G1318&lt;&gt;"Ativo"),"",IF(COUNTIFS($A$4:$A1318,$A1318,$G$4:$G1318,"Ativo")=1,1,0))</f>
        <v/>
      </c>
    </row>
    <row r="1319" spans="1:55" x14ac:dyDescent="0.3">
      <c r="A1319" s="76"/>
      <c r="B1319" s="104"/>
      <c r="C1319" s="76"/>
      <c r="D1319" s="77"/>
      <c r="E1319" s="12"/>
      <c r="F1319" s="78"/>
      <c r="G1319" s="77"/>
      <c r="H1319" s="79"/>
      <c r="BA1319" s="5" t="str">
        <f t="shared" si="20"/>
        <v/>
      </c>
      <c r="BB1319" s="5" t="str">
        <f>IF(OR($E1319="",$G1319&lt;&gt;"Ativo"),"",IF(COUNTIFS($E$4:$E1319,$E1319,$A$4:$A1319,$A1319,$G$4:$G1319,"Ativo")=1,1,0))</f>
        <v/>
      </c>
      <c r="BC1319" t="str">
        <f>IF(OR($A1319="",$G1319&lt;&gt;"Ativo"),"",IF(COUNTIFS($A$4:$A1319,$A1319,$G$4:$G1319,"Ativo")=1,1,0))</f>
        <v/>
      </c>
    </row>
    <row r="1320" spans="1:55" x14ac:dyDescent="0.3">
      <c r="A1320" s="76"/>
      <c r="B1320" s="104"/>
      <c r="C1320" s="76"/>
      <c r="D1320" s="77"/>
      <c r="E1320" s="12"/>
      <c r="F1320" s="78"/>
      <c r="G1320" s="77"/>
      <c r="H1320" s="79"/>
      <c r="BA1320" s="5" t="str">
        <f t="shared" si="20"/>
        <v/>
      </c>
      <c r="BB1320" s="5" t="str">
        <f>IF(OR($E1320="",$G1320&lt;&gt;"Ativo"),"",IF(COUNTIFS($E$4:$E1320,$E1320,$A$4:$A1320,$A1320,$G$4:$G1320,"Ativo")=1,1,0))</f>
        <v/>
      </c>
      <c r="BC1320" t="str">
        <f>IF(OR($A1320="",$G1320&lt;&gt;"Ativo"),"",IF(COUNTIFS($A$4:$A1320,$A1320,$G$4:$G1320,"Ativo")=1,1,0))</f>
        <v/>
      </c>
    </row>
    <row r="1321" spans="1:55" x14ac:dyDescent="0.3">
      <c r="A1321" s="76"/>
      <c r="B1321" s="104"/>
      <c r="C1321" s="76"/>
      <c r="D1321" s="77"/>
      <c r="E1321" s="12"/>
      <c r="F1321" s="78"/>
      <c r="G1321" s="77"/>
      <c r="H1321" s="79"/>
      <c r="BA1321" s="5" t="str">
        <f t="shared" si="20"/>
        <v/>
      </c>
      <c r="BB1321" s="5" t="str">
        <f>IF(OR($E1321="",$G1321&lt;&gt;"Ativo"),"",IF(COUNTIFS($E$4:$E1321,$E1321,$A$4:$A1321,$A1321,$G$4:$G1321,"Ativo")=1,1,0))</f>
        <v/>
      </c>
      <c r="BC1321" t="str">
        <f>IF(OR($A1321="",$G1321&lt;&gt;"Ativo"),"",IF(COUNTIFS($A$4:$A1321,$A1321,$G$4:$G1321,"Ativo")=1,1,0))</f>
        <v/>
      </c>
    </row>
    <row r="1322" spans="1:55" x14ac:dyDescent="0.3">
      <c r="A1322" s="76"/>
      <c r="B1322" s="104"/>
      <c r="C1322" s="76"/>
      <c r="D1322" s="77"/>
      <c r="E1322" s="12"/>
      <c r="F1322" s="78"/>
      <c r="G1322" s="77"/>
      <c r="H1322" s="79"/>
      <c r="BA1322" s="5" t="str">
        <f t="shared" si="20"/>
        <v/>
      </c>
      <c r="BB1322" s="5" t="str">
        <f>IF(OR($E1322="",$G1322&lt;&gt;"Ativo"),"",IF(COUNTIFS($E$4:$E1322,$E1322,$A$4:$A1322,$A1322,$G$4:$G1322,"Ativo")=1,1,0))</f>
        <v/>
      </c>
      <c r="BC1322" t="str">
        <f>IF(OR($A1322="",$G1322&lt;&gt;"Ativo"),"",IF(COUNTIFS($A$4:$A1322,$A1322,$G$4:$G1322,"Ativo")=1,1,0))</f>
        <v/>
      </c>
    </row>
    <row r="1323" spans="1:55" x14ac:dyDescent="0.3">
      <c r="A1323" s="76"/>
      <c r="B1323" s="104"/>
      <c r="C1323" s="76"/>
      <c r="D1323" s="77"/>
      <c r="E1323" s="12"/>
      <c r="F1323" s="78"/>
      <c r="G1323" s="77"/>
      <c r="H1323" s="79"/>
      <c r="BA1323" s="5" t="str">
        <f t="shared" si="20"/>
        <v/>
      </c>
      <c r="BB1323" s="5" t="str">
        <f>IF(OR($E1323="",$G1323&lt;&gt;"Ativo"),"",IF(COUNTIFS($E$4:$E1323,$E1323,$A$4:$A1323,$A1323,$G$4:$G1323,"Ativo")=1,1,0))</f>
        <v/>
      </c>
      <c r="BC1323" t="str">
        <f>IF(OR($A1323="",$G1323&lt;&gt;"Ativo"),"",IF(COUNTIFS($A$4:$A1323,$A1323,$G$4:$G1323,"Ativo")=1,1,0))</f>
        <v/>
      </c>
    </row>
    <row r="1324" spans="1:55" x14ac:dyDescent="0.3">
      <c r="A1324" s="76"/>
      <c r="B1324" s="104"/>
      <c r="C1324" s="76"/>
      <c r="D1324" s="77"/>
      <c r="E1324" s="12"/>
      <c r="F1324" s="78"/>
      <c r="G1324" s="77"/>
      <c r="H1324" s="79"/>
      <c r="BA1324" s="5" t="str">
        <f t="shared" si="20"/>
        <v/>
      </c>
      <c r="BB1324" s="5" t="str">
        <f>IF(OR($E1324="",$G1324&lt;&gt;"Ativo"),"",IF(COUNTIFS($E$4:$E1324,$E1324,$A$4:$A1324,$A1324,$G$4:$G1324,"Ativo")=1,1,0))</f>
        <v/>
      </c>
      <c r="BC1324" t="str">
        <f>IF(OR($A1324="",$G1324&lt;&gt;"Ativo"),"",IF(COUNTIFS($A$4:$A1324,$A1324,$G$4:$G1324,"Ativo")=1,1,0))</f>
        <v/>
      </c>
    </row>
    <row r="1325" spans="1:55" x14ac:dyDescent="0.3">
      <c r="A1325" s="76"/>
      <c r="B1325" s="104"/>
      <c r="C1325" s="76"/>
      <c r="D1325" s="77"/>
      <c r="E1325" s="12"/>
      <c r="F1325" s="78"/>
      <c r="G1325" s="77"/>
      <c r="H1325" s="79"/>
      <c r="BA1325" s="5" t="str">
        <f t="shared" si="20"/>
        <v/>
      </c>
      <c r="BB1325" s="5" t="str">
        <f>IF(OR($E1325="",$G1325&lt;&gt;"Ativo"),"",IF(COUNTIFS($E$4:$E1325,$E1325,$A$4:$A1325,$A1325,$G$4:$G1325,"Ativo")=1,1,0))</f>
        <v/>
      </c>
      <c r="BC1325" t="str">
        <f>IF(OR($A1325="",$G1325&lt;&gt;"Ativo"),"",IF(COUNTIFS($A$4:$A1325,$A1325,$G$4:$G1325,"Ativo")=1,1,0))</f>
        <v/>
      </c>
    </row>
    <row r="1326" spans="1:55" x14ac:dyDescent="0.3">
      <c r="A1326" s="76"/>
      <c r="B1326" s="104"/>
      <c r="C1326" s="76"/>
      <c r="D1326" s="77"/>
      <c r="E1326" s="12"/>
      <c r="F1326" s="78"/>
      <c r="G1326" s="77"/>
      <c r="H1326" s="79"/>
      <c r="BA1326" s="5" t="str">
        <f t="shared" si="20"/>
        <v/>
      </c>
      <c r="BB1326" s="5" t="str">
        <f>IF(OR($E1326="",$G1326&lt;&gt;"Ativo"),"",IF(COUNTIFS($E$4:$E1326,$E1326,$A$4:$A1326,$A1326,$G$4:$G1326,"Ativo")=1,1,0))</f>
        <v/>
      </c>
      <c r="BC1326" t="str">
        <f>IF(OR($A1326="",$G1326&lt;&gt;"Ativo"),"",IF(COUNTIFS($A$4:$A1326,$A1326,$G$4:$G1326,"Ativo")=1,1,0))</f>
        <v/>
      </c>
    </row>
    <row r="1327" spans="1:55" x14ac:dyDescent="0.3">
      <c r="A1327" s="76"/>
      <c r="B1327" s="104"/>
      <c r="C1327" s="76"/>
      <c r="D1327" s="77"/>
      <c r="E1327" s="12"/>
      <c r="F1327" s="78"/>
      <c r="G1327" s="77"/>
      <c r="H1327" s="79"/>
      <c r="BA1327" s="5" t="str">
        <f t="shared" si="20"/>
        <v/>
      </c>
      <c r="BB1327" s="5" t="str">
        <f>IF(OR($E1327="",$G1327&lt;&gt;"Ativo"),"",IF(COUNTIFS($E$4:$E1327,$E1327,$A$4:$A1327,$A1327,$G$4:$G1327,"Ativo")=1,1,0))</f>
        <v/>
      </c>
      <c r="BC1327" t="str">
        <f>IF(OR($A1327="",$G1327&lt;&gt;"Ativo"),"",IF(COUNTIFS($A$4:$A1327,$A1327,$G$4:$G1327,"Ativo")=1,1,0))</f>
        <v/>
      </c>
    </row>
    <row r="1328" spans="1:55" x14ac:dyDescent="0.3">
      <c r="A1328" s="76"/>
      <c r="B1328" s="104"/>
      <c r="C1328" s="76"/>
      <c r="D1328" s="77"/>
      <c r="E1328" s="12"/>
      <c r="F1328" s="78"/>
      <c r="G1328" s="77"/>
      <c r="H1328" s="79"/>
      <c r="BA1328" s="5" t="str">
        <f t="shared" si="20"/>
        <v/>
      </c>
      <c r="BB1328" s="5" t="str">
        <f>IF(OR($E1328="",$G1328&lt;&gt;"Ativo"),"",IF(COUNTIFS($E$4:$E1328,$E1328,$A$4:$A1328,$A1328,$G$4:$G1328,"Ativo")=1,1,0))</f>
        <v/>
      </c>
      <c r="BC1328" t="str">
        <f>IF(OR($A1328="",$G1328&lt;&gt;"Ativo"),"",IF(COUNTIFS($A$4:$A1328,$A1328,$G$4:$G1328,"Ativo")=1,1,0))</f>
        <v/>
      </c>
    </row>
    <row r="1329" spans="1:55" x14ac:dyDescent="0.3">
      <c r="A1329" s="76"/>
      <c r="B1329" s="104"/>
      <c r="C1329" s="76"/>
      <c r="D1329" s="77"/>
      <c r="E1329" s="12"/>
      <c r="F1329" s="78"/>
      <c r="G1329" s="77"/>
      <c r="H1329" s="79"/>
      <c r="BA1329" s="5" t="str">
        <f t="shared" si="20"/>
        <v/>
      </c>
      <c r="BB1329" s="5" t="str">
        <f>IF(OR($E1329="",$G1329&lt;&gt;"Ativo"),"",IF(COUNTIFS($E$4:$E1329,$E1329,$A$4:$A1329,$A1329,$G$4:$G1329,"Ativo")=1,1,0))</f>
        <v/>
      </c>
      <c r="BC1329" t="str">
        <f>IF(OR($A1329="",$G1329&lt;&gt;"Ativo"),"",IF(COUNTIFS($A$4:$A1329,$A1329,$G$4:$G1329,"Ativo")=1,1,0))</f>
        <v/>
      </c>
    </row>
    <row r="1330" spans="1:55" x14ac:dyDescent="0.3">
      <c r="A1330" s="76"/>
      <c r="B1330" s="104"/>
      <c r="C1330" s="76"/>
      <c r="D1330" s="77"/>
      <c r="E1330" s="12"/>
      <c r="F1330" s="78"/>
      <c r="G1330" s="77"/>
      <c r="H1330" s="79"/>
      <c r="BA1330" s="5" t="str">
        <f t="shared" si="20"/>
        <v/>
      </c>
      <c r="BB1330" s="5" t="str">
        <f>IF(OR($E1330="",$G1330&lt;&gt;"Ativo"),"",IF(COUNTIFS($E$4:$E1330,$E1330,$A$4:$A1330,$A1330,$G$4:$G1330,"Ativo")=1,1,0))</f>
        <v/>
      </c>
      <c r="BC1330" t="str">
        <f>IF(OR($A1330="",$G1330&lt;&gt;"Ativo"),"",IF(COUNTIFS($A$4:$A1330,$A1330,$G$4:$G1330,"Ativo")=1,1,0))</f>
        <v/>
      </c>
    </row>
    <row r="1331" spans="1:55" x14ac:dyDescent="0.3">
      <c r="A1331" s="76"/>
      <c r="B1331" s="104"/>
      <c r="C1331" s="76"/>
      <c r="D1331" s="77"/>
      <c r="E1331" s="12"/>
      <c r="F1331" s="78"/>
      <c r="G1331" s="77"/>
      <c r="H1331" s="79"/>
      <c r="BA1331" s="5" t="str">
        <f t="shared" si="20"/>
        <v/>
      </c>
      <c r="BB1331" s="5" t="str">
        <f>IF(OR($E1331="",$G1331&lt;&gt;"Ativo"),"",IF(COUNTIFS($E$4:$E1331,$E1331,$A$4:$A1331,$A1331,$G$4:$G1331,"Ativo")=1,1,0))</f>
        <v/>
      </c>
      <c r="BC1331" t="str">
        <f>IF(OR($A1331="",$G1331&lt;&gt;"Ativo"),"",IF(COUNTIFS($A$4:$A1331,$A1331,$G$4:$G1331,"Ativo")=1,1,0))</f>
        <v/>
      </c>
    </row>
    <row r="1332" spans="1:55" x14ac:dyDescent="0.3">
      <c r="A1332" s="76"/>
      <c r="B1332" s="104"/>
      <c r="C1332" s="76"/>
      <c r="D1332" s="77"/>
      <c r="E1332" s="12"/>
      <c r="F1332" s="78"/>
      <c r="G1332" s="77"/>
      <c r="H1332" s="79"/>
      <c r="BA1332" s="5" t="str">
        <f t="shared" si="20"/>
        <v/>
      </c>
      <c r="BB1332" s="5" t="str">
        <f>IF(OR($E1332="",$G1332&lt;&gt;"Ativo"),"",IF(COUNTIFS($E$4:$E1332,$E1332,$A$4:$A1332,$A1332,$G$4:$G1332,"Ativo")=1,1,0))</f>
        <v/>
      </c>
      <c r="BC1332" t="str">
        <f>IF(OR($A1332="",$G1332&lt;&gt;"Ativo"),"",IF(COUNTIFS($A$4:$A1332,$A1332,$G$4:$G1332,"Ativo")=1,1,0))</f>
        <v/>
      </c>
    </row>
    <row r="1333" spans="1:55" x14ac:dyDescent="0.3">
      <c r="A1333" s="76"/>
      <c r="B1333" s="104"/>
      <c r="C1333" s="76"/>
      <c r="D1333" s="77"/>
      <c r="E1333" s="12"/>
      <c r="F1333" s="78"/>
      <c r="G1333" s="77"/>
      <c r="H1333" s="79"/>
      <c r="BA1333" s="5" t="str">
        <f t="shared" si="20"/>
        <v/>
      </c>
      <c r="BB1333" s="5" t="str">
        <f>IF(OR($E1333="",$G1333&lt;&gt;"Ativo"),"",IF(COUNTIFS($E$4:$E1333,$E1333,$A$4:$A1333,$A1333,$G$4:$G1333,"Ativo")=1,1,0))</f>
        <v/>
      </c>
      <c r="BC1333" t="str">
        <f>IF(OR($A1333="",$G1333&lt;&gt;"Ativo"),"",IF(COUNTIFS($A$4:$A1333,$A1333,$G$4:$G1333,"Ativo")=1,1,0))</f>
        <v/>
      </c>
    </row>
    <row r="1334" spans="1:55" x14ac:dyDescent="0.3">
      <c r="A1334" s="76"/>
      <c r="B1334" s="104"/>
      <c r="C1334" s="76"/>
      <c r="D1334" s="77"/>
      <c r="E1334" s="12"/>
      <c r="F1334" s="78"/>
      <c r="G1334" s="77"/>
      <c r="H1334" s="79"/>
      <c r="BA1334" s="5" t="str">
        <f t="shared" si="20"/>
        <v/>
      </c>
      <c r="BB1334" s="5" t="str">
        <f>IF(OR($E1334="",$G1334&lt;&gt;"Ativo"),"",IF(COUNTIFS($E$4:$E1334,$E1334,$A$4:$A1334,$A1334,$G$4:$G1334,"Ativo")=1,1,0))</f>
        <v/>
      </c>
      <c r="BC1334" t="str">
        <f>IF(OR($A1334="",$G1334&lt;&gt;"Ativo"),"",IF(COUNTIFS($A$4:$A1334,$A1334,$G$4:$G1334,"Ativo")=1,1,0))</f>
        <v/>
      </c>
    </row>
    <row r="1335" spans="1:55" x14ac:dyDescent="0.3">
      <c r="A1335" s="76"/>
      <c r="B1335" s="104"/>
      <c r="C1335" s="76"/>
      <c r="D1335" s="77"/>
      <c r="E1335" s="12"/>
      <c r="F1335" s="78"/>
      <c r="G1335" s="77"/>
      <c r="H1335" s="79"/>
      <c r="BA1335" s="5" t="str">
        <f t="shared" si="20"/>
        <v/>
      </c>
      <c r="BB1335" s="5" t="str">
        <f>IF(OR($E1335="",$G1335&lt;&gt;"Ativo"),"",IF(COUNTIFS($E$4:$E1335,$E1335,$A$4:$A1335,$A1335,$G$4:$G1335,"Ativo")=1,1,0))</f>
        <v/>
      </c>
      <c r="BC1335" t="str">
        <f>IF(OR($A1335="",$G1335&lt;&gt;"Ativo"),"",IF(COUNTIFS($A$4:$A1335,$A1335,$G$4:$G1335,"Ativo")=1,1,0))</f>
        <v/>
      </c>
    </row>
    <row r="1336" spans="1:55" x14ac:dyDescent="0.3">
      <c r="A1336" s="76"/>
      <c r="B1336" s="104"/>
      <c r="C1336" s="76"/>
      <c r="D1336" s="77"/>
      <c r="E1336" s="12"/>
      <c r="F1336" s="78"/>
      <c r="G1336" s="77"/>
      <c r="H1336" s="79"/>
      <c r="BA1336" s="5" t="str">
        <f t="shared" si="20"/>
        <v/>
      </c>
      <c r="BB1336" s="5" t="str">
        <f>IF(OR($E1336="",$G1336&lt;&gt;"Ativo"),"",IF(COUNTIFS($E$4:$E1336,$E1336,$A$4:$A1336,$A1336,$G$4:$G1336,"Ativo")=1,1,0))</f>
        <v/>
      </c>
      <c r="BC1336" t="str">
        <f>IF(OR($A1336="",$G1336&lt;&gt;"Ativo"),"",IF(COUNTIFS($A$4:$A1336,$A1336,$G$4:$G1336,"Ativo")=1,1,0))</f>
        <v/>
      </c>
    </row>
    <row r="1337" spans="1:55" x14ac:dyDescent="0.3">
      <c r="A1337" s="76"/>
      <c r="B1337" s="104"/>
      <c r="C1337" s="76"/>
      <c r="D1337" s="77"/>
      <c r="E1337" s="12"/>
      <c r="F1337" s="78"/>
      <c r="G1337" s="77"/>
      <c r="H1337" s="79"/>
      <c r="BA1337" s="5" t="str">
        <f t="shared" si="20"/>
        <v/>
      </c>
      <c r="BB1337" s="5" t="str">
        <f>IF(OR($E1337="",$G1337&lt;&gt;"Ativo"),"",IF(COUNTIFS($E$4:$E1337,$E1337,$A$4:$A1337,$A1337,$G$4:$G1337,"Ativo")=1,1,0))</f>
        <v/>
      </c>
      <c r="BC1337" t="str">
        <f>IF(OR($A1337="",$G1337&lt;&gt;"Ativo"),"",IF(COUNTIFS($A$4:$A1337,$A1337,$G$4:$G1337,"Ativo")=1,1,0))</f>
        <v/>
      </c>
    </row>
    <row r="1338" spans="1:55" x14ac:dyDescent="0.3">
      <c r="A1338" s="76"/>
      <c r="B1338" s="104"/>
      <c r="C1338" s="76"/>
      <c r="D1338" s="77"/>
      <c r="E1338" s="12"/>
      <c r="F1338" s="78"/>
      <c r="G1338" s="77"/>
      <c r="H1338" s="79"/>
      <c r="BA1338" s="5" t="str">
        <f t="shared" si="20"/>
        <v/>
      </c>
      <c r="BB1338" s="5" t="str">
        <f>IF(OR($E1338="",$G1338&lt;&gt;"Ativo"),"",IF(COUNTIFS($E$4:$E1338,$E1338,$A$4:$A1338,$A1338,$G$4:$G1338,"Ativo")=1,1,0))</f>
        <v/>
      </c>
      <c r="BC1338" t="str">
        <f>IF(OR($A1338="",$G1338&lt;&gt;"Ativo"),"",IF(COUNTIFS($A$4:$A1338,$A1338,$G$4:$G1338,"Ativo")=1,1,0))</f>
        <v/>
      </c>
    </row>
    <row r="1339" spans="1:55" x14ac:dyDescent="0.3">
      <c r="A1339" s="76"/>
      <c r="B1339" s="104"/>
      <c r="C1339" s="76"/>
      <c r="D1339" s="77"/>
      <c r="E1339" s="12"/>
      <c r="F1339" s="78"/>
      <c r="G1339" s="77"/>
      <c r="H1339" s="79"/>
      <c r="BA1339" s="5" t="str">
        <f t="shared" si="20"/>
        <v/>
      </c>
      <c r="BB1339" s="5" t="str">
        <f>IF(OR($E1339="",$G1339&lt;&gt;"Ativo"),"",IF(COUNTIFS($E$4:$E1339,$E1339,$A$4:$A1339,$A1339,$G$4:$G1339,"Ativo")=1,1,0))</f>
        <v/>
      </c>
      <c r="BC1339" t="str">
        <f>IF(OR($A1339="",$G1339&lt;&gt;"Ativo"),"",IF(COUNTIFS($A$4:$A1339,$A1339,$G$4:$G1339,"Ativo")=1,1,0))</f>
        <v/>
      </c>
    </row>
    <row r="1340" spans="1:55" x14ac:dyDescent="0.3">
      <c r="A1340" s="76"/>
      <c r="B1340" s="104"/>
      <c r="C1340" s="76"/>
      <c r="D1340" s="77"/>
      <c r="E1340" s="12"/>
      <c r="F1340" s="78"/>
      <c r="G1340" s="77"/>
      <c r="H1340" s="79"/>
      <c r="BA1340" s="5" t="str">
        <f t="shared" si="20"/>
        <v/>
      </c>
      <c r="BB1340" s="5" t="str">
        <f>IF(OR($E1340="",$G1340&lt;&gt;"Ativo"),"",IF(COUNTIFS($E$4:$E1340,$E1340,$A$4:$A1340,$A1340,$G$4:$G1340,"Ativo")=1,1,0))</f>
        <v/>
      </c>
      <c r="BC1340" t="str">
        <f>IF(OR($A1340="",$G1340&lt;&gt;"Ativo"),"",IF(COUNTIFS($A$4:$A1340,$A1340,$G$4:$G1340,"Ativo")=1,1,0))</f>
        <v/>
      </c>
    </row>
    <row r="1341" spans="1:55" x14ac:dyDescent="0.3">
      <c r="A1341" s="76"/>
      <c r="B1341" s="104"/>
      <c r="C1341" s="76"/>
      <c r="D1341" s="77"/>
      <c r="E1341" s="12"/>
      <c r="F1341" s="78"/>
      <c r="G1341" s="77"/>
      <c r="H1341" s="79"/>
      <c r="BA1341" s="5" t="str">
        <f t="shared" si="20"/>
        <v/>
      </c>
      <c r="BB1341" s="5" t="str">
        <f>IF(OR($E1341="",$G1341&lt;&gt;"Ativo"),"",IF(COUNTIFS($E$4:$E1341,$E1341,$A$4:$A1341,$A1341,$G$4:$G1341,"Ativo")=1,1,0))</f>
        <v/>
      </c>
      <c r="BC1341" t="str">
        <f>IF(OR($A1341="",$G1341&lt;&gt;"Ativo"),"",IF(COUNTIFS($A$4:$A1341,$A1341,$G$4:$G1341,"Ativo")=1,1,0))</f>
        <v/>
      </c>
    </row>
    <row r="1342" spans="1:55" x14ac:dyDescent="0.3">
      <c r="A1342" s="76"/>
      <c r="B1342" s="104"/>
      <c r="C1342" s="76"/>
      <c r="D1342" s="77"/>
      <c r="E1342" s="12"/>
      <c r="F1342" s="78"/>
      <c r="G1342" s="77"/>
      <c r="H1342" s="79"/>
      <c r="BA1342" s="5" t="str">
        <f t="shared" si="20"/>
        <v/>
      </c>
      <c r="BB1342" s="5" t="str">
        <f>IF(OR($E1342="",$G1342&lt;&gt;"Ativo"),"",IF(COUNTIFS($E$4:$E1342,$E1342,$A$4:$A1342,$A1342,$G$4:$G1342,"Ativo")=1,1,0))</f>
        <v/>
      </c>
      <c r="BC1342" t="str">
        <f>IF(OR($A1342="",$G1342&lt;&gt;"Ativo"),"",IF(COUNTIFS($A$4:$A1342,$A1342,$G$4:$G1342,"Ativo")=1,1,0))</f>
        <v/>
      </c>
    </row>
    <row r="1343" spans="1:55" x14ac:dyDescent="0.3">
      <c r="A1343" s="76"/>
      <c r="B1343" s="104"/>
      <c r="C1343" s="76"/>
      <c r="D1343" s="77"/>
      <c r="E1343" s="12"/>
      <c r="F1343" s="78"/>
      <c r="G1343" s="77"/>
      <c r="H1343" s="79"/>
      <c r="BA1343" s="5" t="str">
        <f t="shared" si="20"/>
        <v/>
      </c>
      <c r="BB1343" s="5" t="str">
        <f>IF(OR($E1343="",$G1343&lt;&gt;"Ativo"),"",IF(COUNTIFS($E$4:$E1343,$E1343,$A$4:$A1343,$A1343,$G$4:$G1343,"Ativo")=1,1,0))</f>
        <v/>
      </c>
      <c r="BC1343" t="str">
        <f>IF(OR($A1343="",$G1343&lt;&gt;"Ativo"),"",IF(COUNTIFS($A$4:$A1343,$A1343,$G$4:$G1343,"Ativo")=1,1,0))</f>
        <v/>
      </c>
    </row>
    <row r="1344" spans="1:55" x14ac:dyDescent="0.3">
      <c r="A1344" s="76"/>
      <c r="B1344" s="104"/>
      <c r="C1344" s="76"/>
      <c r="D1344" s="77"/>
      <c r="E1344" s="12"/>
      <c r="F1344" s="78"/>
      <c r="G1344" s="77"/>
      <c r="H1344" s="79"/>
      <c r="BA1344" s="5" t="str">
        <f t="shared" si="20"/>
        <v/>
      </c>
      <c r="BB1344" s="5" t="str">
        <f>IF(OR($E1344="",$G1344&lt;&gt;"Ativo"),"",IF(COUNTIFS($E$4:$E1344,$E1344,$A$4:$A1344,$A1344,$G$4:$G1344,"Ativo")=1,1,0))</f>
        <v/>
      </c>
      <c r="BC1344" t="str">
        <f>IF(OR($A1344="",$G1344&lt;&gt;"Ativo"),"",IF(COUNTIFS($A$4:$A1344,$A1344,$G$4:$G1344,"Ativo")=1,1,0))</f>
        <v/>
      </c>
    </row>
    <row r="1345" spans="1:55" x14ac:dyDescent="0.3">
      <c r="A1345" s="76"/>
      <c r="B1345" s="104"/>
      <c r="C1345" s="76"/>
      <c r="D1345" s="77"/>
      <c r="E1345" s="12"/>
      <c r="F1345" s="78"/>
      <c r="G1345" s="77"/>
      <c r="H1345" s="79"/>
      <c r="BA1345" s="5" t="str">
        <f t="shared" si="20"/>
        <v/>
      </c>
      <c r="BB1345" s="5" t="str">
        <f>IF(OR($E1345="",$G1345&lt;&gt;"Ativo"),"",IF(COUNTIFS($E$4:$E1345,$E1345,$A$4:$A1345,$A1345,$G$4:$G1345,"Ativo")=1,1,0))</f>
        <v/>
      </c>
      <c r="BC1345" t="str">
        <f>IF(OR($A1345="",$G1345&lt;&gt;"Ativo"),"",IF(COUNTIFS($A$4:$A1345,$A1345,$G$4:$G1345,"Ativo")=1,1,0))</f>
        <v/>
      </c>
    </row>
    <row r="1346" spans="1:55" x14ac:dyDescent="0.3">
      <c r="A1346" s="76"/>
      <c r="B1346" s="104"/>
      <c r="C1346" s="76"/>
      <c r="D1346" s="77"/>
      <c r="E1346" s="12"/>
      <c r="F1346" s="78"/>
      <c r="G1346" s="77"/>
      <c r="H1346" s="79"/>
      <c r="BA1346" s="5" t="str">
        <f t="shared" si="20"/>
        <v/>
      </c>
      <c r="BB1346" s="5" t="str">
        <f>IF(OR($E1346="",$G1346&lt;&gt;"Ativo"),"",IF(COUNTIFS($E$4:$E1346,$E1346,$A$4:$A1346,$A1346,$G$4:$G1346,"Ativo")=1,1,0))</f>
        <v/>
      </c>
      <c r="BC1346" t="str">
        <f>IF(OR($A1346="",$G1346&lt;&gt;"Ativo"),"",IF(COUNTIFS($A$4:$A1346,$A1346,$G$4:$G1346,"Ativo")=1,1,0))</f>
        <v/>
      </c>
    </row>
    <row r="1347" spans="1:55" x14ac:dyDescent="0.3">
      <c r="A1347" s="76"/>
      <c r="B1347" s="104"/>
      <c r="C1347" s="76"/>
      <c r="D1347" s="77"/>
      <c r="E1347" s="12"/>
      <c r="F1347" s="78"/>
      <c r="G1347" s="77"/>
      <c r="H1347" s="79"/>
      <c r="BA1347" s="5" t="str">
        <f t="shared" si="20"/>
        <v/>
      </c>
      <c r="BB1347" s="5" t="str">
        <f>IF(OR($E1347="",$G1347&lt;&gt;"Ativo"),"",IF(COUNTIFS($E$4:$E1347,$E1347,$A$4:$A1347,$A1347,$G$4:$G1347,"Ativo")=1,1,0))</f>
        <v/>
      </c>
      <c r="BC1347" t="str">
        <f>IF(OR($A1347="",$G1347&lt;&gt;"Ativo"),"",IF(COUNTIFS($A$4:$A1347,$A1347,$G$4:$G1347,"Ativo")=1,1,0))</f>
        <v/>
      </c>
    </row>
    <row r="1348" spans="1:55" x14ac:dyDescent="0.3">
      <c r="A1348" s="76"/>
      <c r="B1348" s="104"/>
      <c r="C1348" s="76"/>
      <c r="D1348" s="77"/>
      <c r="E1348" s="12"/>
      <c r="F1348" s="78"/>
      <c r="G1348" s="77"/>
      <c r="H1348" s="79"/>
      <c r="BA1348" s="5" t="str">
        <f t="shared" ref="BA1348:BA1411" si="21">IF($D1348="","",MID($D1348,4,LEN($D1348)-5))</f>
        <v/>
      </c>
      <c r="BB1348" s="5" t="str">
        <f>IF(OR($E1348="",$G1348&lt;&gt;"Ativo"),"",IF(COUNTIFS($E$4:$E1348,$E1348,$A$4:$A1348,$A1348,$G$4:$G1348,"Ativo")=1,1,0))</f>
        <v/>
      </c>
      <c r="BC1348" t="str">
        <f>IF(OR($A1348="",$G1348&lt;&gt;"Ativo"),"",IF(COUNTIFS($A$4:$A1348,$A1348,$G$4:$G1348,"Ativo")=1,1,0))</f>
        <v/>
      </c>
    </row>
    <row r="1349" spans="1:55" x14ac:dyDescent="0.3">
      <c r="A1349" s="76"/>
      <c r="B1349" s="104"/>
      <c r="C1349" s="76"/>
      <c r="D1349" s="77"/>
      <c r="E1349" s="12"/>
      <c r="F1349" s="78"/>
      <c r="G1349" s="77"/>
      <c r="H1349" s="79"/>
      <c r="BA1349" s="5" t="str">
        <f t="shared" si="21"/>
        <v/>
      </c>
      <c r="BB1349" s="5" t="str">
        <f>IF(OR($E1349="",$G1349&lt;&gt;"Ativo"),"",IF(COUNTIFS($E$4:$E1349,$E1349,$A$4:$A1349,$A1349,$G$4:$G1349,"Ativo")=1,1,0))</f>
        <v/>
      </c>
      <c r="BC1349" t="str">
        <f>IF(OR($A1349="",$G1349&lt;&gt;"Ativo"),"",IF(COUNTIFS($A$4:$A1349,$A1349,$G$4:$G1349,"Ativo")=1,1,0))</f>
        <v/>
      </c>
    </row>
    <row r="1350" spans="1:55" x14ac:dyDescent="0.3">
      <c r="A1350" s="76"/>
      <c r="B1350" s="104"/>
      <c r="C1350" s="76"/>
      <c r="D1350" s="77"/>
      <c r="E1350" s="12"/>
      <c r="F1350" s="78"/>
      <c r="G1350" s="77"/>
      <c r="H1350" s="79"/>
      <c r="BA1350" s="5" t="str">
        <f t="shared" si="21"/>
        <v/>
      </c>
      <c r="BB1350" s="5" t="str">
        <f>IF(OR($E1350="",$G1350&lt;&gt;"Ativo"),"",IF(COUNTIFS($E$4:$E1350,$E1350,$A$4:$A1350,$A1350,$G$4:$G1350,"Ativo")=1,1,0))</f>
        <v/>
      </c>
      <c r="BC1350" t="str">
        <f>IF(OR($A1350="",$G1350&lt;&gt;"Ativo"),"",IF(COUNTIFS($A$4:$A1350,$A1350,$G$4:$G1350,"Ativo")=1,1,0))</f>
        <v/>
      </c>
    </row>
    <row r="1351" spans="1:55" x14ac:dyDescent="0.3">
      <c r="A1351" s="76"/>
      <c r="B1351" s="104"/>
      <c r="C1351" s="76"/>
      <c r="D1351" s="77"/>
      <c r="E1351" s="12"/>
      <c r="F1351" s="78"/>
      <c r="G1351" s="77"/>
      <c r="H1351" s="79"/>
      <c r="BA1351" s="5" t="str">
        <f t="shared" si="21"/>
        <v/>
      </c>
      <c r="BB1351" s="5" t="str">
        <f>IF(OR($E1351="",$G1351&lt;&gt;"Ativo"),"",IF(COUNTIFS($E$4:$E1351,$E1351,$A$4:$A1351,$A1351,$G$4:$G1351,"Ativo")=1,1,0))</f>
        <v/>
      </c>
      <c r="BC1351" t="str">
        <f>IF(OR($A1351="",$G1351&lt;&gt;"Ativo"),"",IF(COUNTIFS($A$4:$A1351,$A1351,$G$4:$G1351,"Ativo")=1,1,0))</f>
        <v/>
      </c>
    </row>
    <row r="1352" spans="1:55" x14ac:dyDescent="0.3">
      <c r="A1352" s="76"/>
      <c r="B1352" s="104"/>
      <c r="C1352" s="76"/>
      <c r="D1352" s="77"/>
      <c r="E1352" s="12"/>
      <c r="F1352" s="78"/>
      <c r="G1352" s="77"/>
      <c r="H1352" s="79"/>
      <c r="BA1352" s="5" t="str">
        <f t="shared" si="21"/>
        <v/>
      </c>
      <c r="BB1352" s="5" t="str">
        <f>IF(OR($E1352="",$G1352&lt;&gt;"Ativo"),"",IF(COUNTIFS($E$4:$E1352,$E1352,$A$4:$A1352,$A1352,$G$4:$G1352,"Ativo")=1,1,0))</f>
        <v/>
      </c>
      <c r="BC1352" t="str">
        <f>IF(OR($A1352="",$G1352&lt;&gt;"Ativo"),"",IF(COUNTIFS($A$4:$A1352,$A1352,$G$4:$G1352,"Ativo")=1,1,0))</f>
        <v/>
      </c>
    </row>
    <row r="1353" spans="1:55" x14ac:dyDescent="0.3">
      <c r="A1353" s="76"/>
      <c r="B1353" s="104"/>
      <c r="C1353" s="76"/>
      <c r="D1353" s="77"/>
      <c r="E1353" s="12"/>
      <c r="F1353" s="78"/>
      <c r="G1353" s="77"/>
      <c r="H1353" s="79"/>
      <c r="BA1353" s="5" t="str">
        <f t="shared" si="21"/>
        <v/>
      </c>
      <c r="BB1353" s="5" t="str">
        <f>IF(OR($E1353="",$G1353&lt;&gt;"Ativo"),"",IF(COUNTIFS($E$4:$E1353,$E1353,$A$4:$A1353,$A1353,$G$4:$G1353,"Ativo")=1,1,0))</f>
        <v/>
      </c>
      <c r="BC1353" t="str">
        <f>IF(OR($A1353="",$G1353&lt;&gt;"Ativo"),"",IF(COUNTIFS($A$4:$A1353,$A1353,$G$4:$G1353,"Ativo")=1,1,0))</f>
        <v/>
      </c>
    </row>
    <row r="1354" spans="1:55" x14ac:dyDescent="0.3">
      <c r="A1354" s="76"/>
      <c r="B1354" s="104"/>
      <c r="C1354" s="76"/>
      <c r="D1354" s="77"/>
      <c r="E1354" s="12"/>
      <c r="F1354" s="78"/>
      <c r="G1354" s="77"/>
      <c r="H1354" s="79"/>
      <c r="BA1354" s="5" t="str">
        <f t="shared" si="21"/>
        <v/>
      </c>
      <c r="BB1354" s="5" t="str">
        <f>IF(OR($E1354="",$G1354&lt;&gt;"Ativo"),"",IF(COUNTIFS($E$4:$E1354,$E1354,$A$4:$A1354,$A1354,$G$4:$G1354,"Ativo")=1,1,0))</f>
        <v/>
      </c>
      <c r="BC1354" t="str">
        <f>IF(OR($A1354="",$G1354&lt;&gt;"Ativo"),"",IF(COUNTIFS($A$4:$A1354,$A1354,$G$4:$G1354,"Ativo")=1,1,0))</f>
        <v/>
      </c>
    </row>
    <row r="1355" spans="1:55" x14ac:dyDescent="0.3">
      <c r="A1355" s="76"/>
      <c r="B1355" s="104"/>
      <c r="C1355" s="76"/>
      <c r="D1355" s="77"/>
      <c r="E1355" s="12"/>
      <c r="F1355" s="78"/>
      <c r="G1355" s="77"/>
      <c r="H1355" s="79"/>
      <c r="BA1355" s="5" t="str">
        <f t="shared" si="21"/>
        <v/>
      </c>
      <c r="BB1355" s="5" t="str">
        <f>IF(OR($E1355="",$G1355&lt;&gt;"Ativo"),"",IF(COUNTIFS($E$4:$E1355,$E1355,$A$4:$A1355,$A1355,$G$4:$G1355,"Ativo")=1,1,0))</f>
        <v/>
      </c>
      <c r="BC1355" t="str">
        <f>IF(OR($A1355="",$G1355&lt;&gt;"Ativo"),"",IF(COUNTIFS($A$4:$A1355,$A1355,$G$4:$G1355,"Ativo")=1,1,0))</f>
        <v/>
      </c>
    </row>
    <row r="1356" spans="1:55" x14ac:dyDescent="0.3">
      <c r="A1356" s="76"/>
      <c r="B1356" s="104"/>
      <c r="C1356" s="76"/>
      <c r="D1356" s="77"/>
      <c r="E1356" s="12"/>
      <c r="F1356" s="78"/>
      <c r="G1356" s="77"/>
      <c r="H1356" s="79"/>
      <c r="BA1356" s="5" t="str">
        <f t="shared" si="21"/>
        <v/>
      </c>
      <c r="BB1356" s="5" t="str">
        <f>IF(OR($E1356="",$G1356&lt;&gt;"Ativo"),"",IF(COUNTIFS($E$4:$E1356,$E1356,$A$4:$A1356,$A1356,$G$4:$G1356,"Ativo")=1,1,0))</f>
        <v/>
      </c>
      <c r="BC1356" t="str">
        <f>IF(OR($A1356="",$G1356&lt;&gt;"Ativo"),"",IF(COUNTIFS($A$4:$A1356,$A1356,$G$4:$G1356,"Ativo")=1,1,0))</f>
        <v/>
      </c>
    </row>
    <row r="1357" spans="1:55" x14ac:dyDescent="0.3">
      <c r="A1357" s="76"/>
      <c r="B1357" s="104"/>
      <c r="C1357" s="76"/>
      <c r="D1357" s="77"/>
      <c r="E1357" s="12"/>
      <c r="F1357" s="78"/>
      <c r="G1357" s="77"/>
      <c r="H1357" s="79"/>
      <c r="BA1357" s="5" t="str">
        <f t="shared" si="21"/>
        <v/>
      </c>
      <c r="BB1357" s="5" t="str">
        <f>IF(OR($E1357="",$G1357&lt;&gt;"Ativo"),"",IF(COUNTIFS($E$4:$E1357,$E1357,$A$4:$A1357,$A1357,$G$4:$G1357,"Ativo")=1,1,0))</f>
        <v/>
      </c>
      <c r="BC1357" t="str">
        <f>IF(OR($A1357="",$G1357&lt;&gt;"Ativo"),"",IF(COUNTIFS($A$4:$A1357,$A1357,$G$4:$G1357,"Ativo")=1,1,0))</f>
        <v/>
      </c>
    </row>
    <row r="1358" spans="1:55" x14ac:dyDescent="0.3">
      <c r="A1358" s="76"/>
      <c r="B1358" s="104"/>
      <c r="C1358" s="76"/>
      <c r="D1358" s="77"/>
      <c r="E1358" s="12"/>
      <c r="F1358" s="78"/>
      <c r="G1358" s="77"/>
      <c r="H1358" s="79"/>
      <c r="BA1358" s="5" t="str">
        <f t="shared" si="21"/>
        <v/>
      </c>
      <c r="BB1358" s="5" t="str">
        <f>IF(OR($E1358="",$G1358&lt;&gt;"Ativo"),"",IF(COUNTIFS($E$4:$E1358,$E1358,$A$4:$A1358,$A1358,$G$4:$G1358,"Ativo")=1,1,0))</f>
        <v/>
      </c>
      <c r="BC1358" t="str">
        <f>IF(OR($A1358="",$G1358&lt;&gt;"Ativo"),"",IF(COUNTIFS($A$4:$A1358,$A1358,$G$4:$G1358,"Ativo")=1,1,0))</f>
        <v/>
      </c>
    </row>
    <row r="1359" spans="1:55" x14ac:dyDescent="0.3">
      <c r="A1359" s="76"/>
      <c r="B1359" s="104"/>
      <c r="C1359" s="76"/>
      <c r="D1359" s="77"/>
      <c r="E1359" s="12"/>
      <c r="F1359" s="78"/>
      <c r="G1359" s="77"/>
      <c r="H1359" s="79"/>
      <c r="BA1359" s="5" t="str">
        <f t="shared" si="21"/>
        <v/>
      </c>
      <c r="BB1359" s="5" t="str">
        <f>IF(OR($E1359="",$G1359&lt;&gt;"Ativo"),"",IF(COUNTIFS($E$4:$E1359,$E1359,$A$4:$A1359,$A1359,$G$4:$G1359,"Ativo")=1,1,0))</f>
        <v/>
      </c>
      <c r="BC1359" t="str">
        <f>IF(OR($A1359="",$G1359&lt;&gt;"Ativo"),"",IF(COUNTIFS($A$4:$A1359,$A1359,$G$4:$G1359,"Ativo")=1,1,0))</f>
        <v/>
      </c>
    </row>
    <row r="1360" spans="1:55" x14ac:dyDescent="0.3">
      <c r="A1360" s="76"/>
      <c r="B1360" s="104"/>
      <c r="C1360" s="76"/>
      <c r="D1360" s="77"/>
      <c r="E1360" s="12"/>
      <c r="F1360" s="78"/>
      <c r="G1360" s="77"/>
      <c r="H1360" s="79"/>
      <c r="BA1360" s="5" t="str">
        <f t="shared" si="21"/>
        <v/>
      </c>
      <c r="BB1360" s="5" t="str">
        <f>IF(OR($E1360="",$G1360&lt;&gt;"Ativo"),"",IF(COUNTIFS($E$4:$E1360,$E1360,$A$4:$A1360,$A1360,$G$4:$G1360,"Ativo")=1,1,0))</f>
        <v/>
      </c>
      <c r="BC1360" t="str">
        <f>IF(OR($A1360="",$G1360&lt;&gt;"Ativo"),"",IF(COUNTIFS($A$4:$A1360,$A1360,$G$4:$G1360,"Ativo")=1,1,0))</f>
        <v/>
      </c>
    </row>
    <row r="1361" spans="1:55" x14ac:dyDescent="0.3">
      <c r="A1361" s="76"/>
      <c r="B1361" s="104"/>
      <c r="C1361" s="76"/>
      <c r="D1361" s="77"/>
      <c r="E1361" s="12"/>
      <c r="F1361" s="78"/>
      <c r="G1361" s="77"/>
      <c r="H1361" s="79"/>
      <c r="BA1361" s="5" t="str">
        <f t="shared" si="21"/>
        <v/>
      </c>
      <c r="BB1361" s="5" t="str">
        <f>IF(OR($E1361="",$G1361&lt;&gt;"Ativo"),"",IF(COUNTIFS($E$4:$E1361,$E1361,$A$4:$A1361,$A1361,$G$4:$G1361,"Ativo")=1,1,0))</f>
        <v/>
      </c>
      <c r="BC1361" t="str">
        <f>IF(OR($A1361="",$G1361&lt;&gt;"Ativo"),"",IF(COUNTIFS($A$4:$A1361,$A1361,$G$4:$G1361,"Ativo")=1,1,0))</f>
        <v/>
      </c>
    </row>
    <row r="1362" spans="1:55" x14ac:dyDescent="0.3">
      <c r="A1362" s="76"/>
      <c r="B1362" s="104"/>
      <c r="C1362" s="76"/>
      <c r="D1362" s="77"/>
      <c r="E1362" s="12"/>
      <c r="F1362" s="78"/>
      <c r="G1362" s="77"/>
      <c r="H1362" s="79"/>
      <c r="BA1362" s="5" t="str">
        <f t="shared" si="21"/>
        <v/>
      </c>
      <c r="BB1362" s="5" t="str">
        <f>IF(OR($E1362="",$G1362&lt;&gt;"Ativo"),"",IF(COUNTIFS($E$4:$E1362,$E1362,$A$4:$A1362,$A1362,$G$4:$G1362,"Ativo")=1,1,0))</f>
        <v/>
      </c>
      <c r="BC1362" t="str">
        <f>IF(OR($A1362="",$G1362&lt;&gt;"Ativo"),"",IF(COUNTIFS($A$4:$A1362,$A1362,$G$4:$G1362,"Ativo")=1,1,0))</f>
        <v/>
      </c>
    </row>
    <row r="1363" spans="1:55" x14ac:dyDescent="0.3">
      <c r="A1363" s="76"/>
      <c r="B1363" s="104"/>
      <c r="C1363" s="76"/>
      <c r="D1363" s="77"/>
      <c r="E1363" s="12"/>
      <c r="F1363" s="78"/>
      <c r="G1363" s="77"/>
      <c r="H1363" s="79"/>
      <c r="BA1363" s="5" t="str">
        <f t="shared" si="21"/>
        <v/>
      </c>
      <c r="BB1363" s="5" t="str">
        <f>IF(OR($E1363="",$G1363&lt;&gt;"Ativo"),"",IF(COUNTIFS($E$4:$E1363,$E1363,$A$4:$A1363,$A1363,$G$4:$G1363,"Ativo")=1,1,0))</f>
        <v/>
      </c>
      <c r="BC1363" t="str">
        <f>IF(OR($A1363="",$G1363&lt;&gt;"Ativo"),"",IF(COUNTIFS($A$4:$A1363,$A1363,$G$4:$G1363,"Ativo")=1,1,0))</f>
        <v/>
      </c>
    </row>
    <row r="1364" spans="1:55" x14ac:dyDescent="0.3">
      <c r="A1364" s="76"/>
      <c r="B1364" s="104"/>
      <c r="C1364" s="76"/>
      <c r="D1364" s="77"/>
      <c r="E1364" s="12"/>
      <c r="F1364" s="78"/>
      <c r="G1364" s="77"/>
      <c r="H1364" s="79"/>
      <c r="BA1364" s="5" t="str">
        <f t="shared" si="21"/>
        <v/>
      </c>
      <c r="BB1364" s="5" t="str">
        <f>IF(OR($E1364="",$G1364&lt;&gt;"Ativo"),"",IF(COUNTIFS($E$4:$E1364,$E1364,$A$4:$A1364,$A1364,$G$4:$G1364,"Ativo")=1,1,0))</f>
        <v/>
      </c>
      <c r="BC1364" t="str">
        <f>IF(OR($A1364="",$G1364&lt;&gt;"Ativo"),"",IF(COUNTIFS($A$4:$A1364,$A1364,$G$4:$G1364,"Ativo")=1,1,0))</f>
        <v/>
      </c>
    </row>
    <row r="1365" spans="1:55" x14ac:dyDescent="0.3">
      <c r="A1365" s="76"/>
      <c r="B1365" s="104"/>
      <c r="C1365" s="76"/>
      <c r="D1365" s="77"/>
      <c r="E1365" s="12"/>
      <c r="F1365" s="78"/>
      <c r="G1365" s="77"/>
      <c r="H1365" s="79"/>
      <c r="BA1365" s="5" t="str">
        <f t="shared" si="21"/>
        <v/>
      </c>
      <c r="BB1365" s="5" t="str">
        <f>IF(OR($E1365="",$G1365&lt;&gt;"Ativo"),"",IF(COUNTIFS($E$4:$E1365,$E1365,$A$4:$A1365,$A1365,$G$4:$G1365,"Ativo")=1,1,0))</f>
        <v/>
      </c>
      <c r="BC1365" t="str">
        <f>IF(OR($A1365="",$G1365&lt;&gt;"Ativo"),"",IF(COUNTIFS($A$4:$A1365,$A1365,$G$4:$G1365,"Ativo")=1,1,0))</f>
        <v/>
      </c>
    </row>
    <row r="1366" spans="1:55" x14ac:dyDescent="0.3">
      <c r="A1366" s="76"/>
      <c r="B1366" s="104"/>
      <c r="C1366" s="76"/>
      <c r="D1366" s="77"/>
      <c r="E1366" s="12"/>
      <c r="F1366" s="78"/>
      <c r="G1366" s="77"/>
      <c r="H1366" s="79"/>
      <c r="BA1366" s="5" t="str">
        <f t="shared" si="21"/>
        <v/>
      </c>
      <c r="BB1366" s="5" t="str">
        <f>IF(OR($E1366="",$G1366&lt;&gt;"Ativo"),"",IF(COUNTIFS($E$4:$E1366,$E1366,$A$4:$A1366,$A1366,$G$4:$G1366,"Ativo")=1,1,0))</f>
        <v/>
      </c>
      <c r="BC1366" t="str">
        <f>IF(OR($A1366="",$G1366&lt;&gt;"Ativo"),"",IF(COUNTIFS($A$4:$A1366,$A1366,$G$4:$G1366,"Ativo")=1,1,0))</f>
        <v/>
      </c>
    </row>
    <row r="1367" spans="1:55" x14ac:dyDescent="0.3">
      <c r="A1367" s="76"/>
      <c r="B1367" s="104"/>
      <c r="C1367" s="76"/>
      <c r="D1367" s="77"/>
      <c r="E1367" s="12"/>
      <c r="F1367" s="78"/>
      <c r="G1367" s="77"/>
      <c r="H1367" s="79"/>
      <c r="BA1367" s="5" t="str">
        <f t="shared" si="21"/>
        <v/>
      </c>
      <c r="BB1367" s="5" t="str">
        <f>IF(OR($E1367="",$G1367&lt;&gt;"Ativo"),"",IF(COUNTIFS($E$4:$E1367,$E1367,$A$4:$A1367,$A1367,$G$4:$G1367,"Ativo")=1,1,0))</f>
        <v/>
      </c>
      <c r="BC1367" t="str">
        <f>IF(OR($A1367="",$G1367&lt;&gt;"Ativo"),"",IF(COUNTIFS($A$4:$A1367,$A1367,$G$4:$G1367,"Ativo")=1,1,0))</f>
        <v/>
      </c>
    </row>
    <row r="1368" spans="1:55" x14ac:dyDescent="0.3">
      <c r="A1368" s="76"/>
      <c r="B1368" s="104"/>
      <c r="C1368" s="76"/>
      <c r="D1368" s="77"/>
      <c r="E1368" s="12"/>
      <c r="F1368" s="78"/>
      <c r="G1368" s="77"/>
      <c r="H1368" s="79"/>
      <c r="BA1368" s="5" t="str">
        <f t="shared" si="21"/>
        <v/>
      </c>
      <c r="BB1368" s="5" t="str">
        <f>IF(OR($E1368="",$G1368&lt;&gt;"Ativo"),"",IF(COUNTIFS($E$4:$E1368,$E1368,$A$4:$A1368,$A1368,$G$4:$G1368,"Ativo")=1,1,0))</f>
        <v/>
      </c>
      <c r="BC1368" t="str">
        <f>IF(OR($A1368="",$G1368&lt;&gt;"Ativo"),"",IF(COUNTIFS($A$4:$A1368,$A1368,$G$4:$G1368,"Ativo")=1,1,0))</f>
        <v/>
      </c>
    </row>
    <row r="1369" spans="1:55" x14ac:dyDescent="0.3">
      <c r="A1369" s="76"/>
      <c r="B1369" s="104"/>
      <c r="C1369" s="76"/>
      <c r="D1369" s="77"/>
      <c r="E1369" s="12"/>
      <c r="F1369" s="78"/>
      <c r="G1369" s="77"/>
      <c r="H1369" s="79"/>
      <c r="BA1369" s="5" t="str">
        <f t="shared" si="21"/>
        <v/>
      </c>
      <c r="BB1369" s="5" t="str">
        <f>IF(OR($E1369="",$G1369&lt;&gt;"Ativo"),"",IF(COUNTIFS($E$4:$E1369,$E1369,$A$4:$A1369,$A1369,$G$4:$G1369,"Ativo")=1,1,0))</f>
        <v/>
      </c>
      <c r="BC1369" t="str">
        <f>IF(OR($A1369="",$G1369&lt;&gt;"Ativo"),"",IF(COUNTIFS($A$4:$A1369,$A1369,$G$4:$G1369,"Ativo")=1,1,0))</f>
        <v/>
      </c>
    </row>
    <row r="1370" spans="1:55" x14ac:dyDescent="0.3">
      <c r="A1370" s="76"/>
      <c r="B1370" s="104"/>
      <c r="C1370" s="76"/>
      <c r="D1370" s="77"/>
      <c r="E1370" s="12"/>
      <c r="F1370" s="78"/>
      <c r="G1370" s="77"/>
      <c r="H1370" s="79"/>
      <c r="BA1370" s="5" t="str">
        <f t="shared" si="21"/>
        <v/>
      </c>
      <c r="BB1370" s="5" t="str">
        <f>IF(OR($E1370="",$G1370&lt;&gt;"Ativo"),"",IF(COUNTIFS($E$4:$E1370,$E1370,$A$4:$A1370,$A1370,$G$4:$G1370,"Ativo")=1,1,0))</f>
        <v/>
      </c>
      <c r="BC1370" t="str">
        <f>IF(OR($A1370="",$G1370&lt;&gt;"Ativo"),"",IF(COUNTIFS($A$4:$A1370,$A1370,$G$4:$G1370,"Ativo")=1,1,0))</f>
        <v/>
      </c>
    </row>
    <row r="1371" spans="1:55" x14ac:dyDescent="0.3">
      <c r="A1371" s="76"/>
      <c r="B1371" s="104"/>
      <c r="C1371" s="76"/>
      <c r="D1371" s="77"/>
      <c r="E1371" s="12"/>
      <c r="F1371" s="78"/>
      <c r="G1371" s="77"/>
      <c r="H1371" s="79"/>
      <c r="BA1371" s="5" t="str">
        <f t="shared" si="21"/>
        <v/>
      </c>
      <c r="BB1371" s="5" t="str">
        <f>IF(OR($E1371="",$G1371&lt;&gt;"Ativo"),"",IF(COUNTIFS($E$4:$E1371,$E1371,$A$4:$A1371,$A1371,$G$4:$G1371,"Ativo")=1,1,0))</f>
        <v/>
      </c>
      <c r="BC1371" t="str">
        <f>IF(OR($A1371="",$G1371&lt;&gt;"Ativo"),"",IF(COUNTIFS($A$4:$A1371,$A1371,$G$4:$G1371,"Ativo")=1,1,0))</f>
        <v/>
      </c>
    </row>
    <row r="1372" spans="1:55" x14ac:dyDescent="0.3">
      <c r="A1372" s="76"/>
      <c r="B1372" s="104"/>
      <c r="C1372" s="76"/>
      <c r="D1372" s="77"/>
      <c r="E1372" s="12"/>
      <c r="F1372" s="78"/>
      <c r="G1372" s="77"/>
      <c r="H1372" s="79"/>
      <c r="BA1372" s="5" t="str">
        <f t="shared" si="21"/>
        <v/>
      </c>
      <c r="BB1372" s="5" t="str">
        <f>IF(OR($E1372="",$G1372&lt;&gt;"Ativo"),"",IF(COUNTIFS($E$4:$E1372,$E1372,$A$4:$A1372,$A1372,$G$4:$G1372,"Ativo")=1,1,0))</f>
        <v/>
      </c>
      <c r="BC1372" t="str">
        <f>IF(OR($A1372="",$G1372&lt;&gt;"Ativo"),"",IF(COUNTIFS($A$4:$A1372,$A1372,$G$4:$G1372,"Ativo")=1,1,0))</f>
        <v/>
      </c>
    </row>
    <row r="1373" spans="1:55" x14ac:dyDescent="0.3">
      <c r="A1373" s="76"/>
      <c r="B1373" s="104"/>
      <c r="C1373" s="76"/>
      <c r="D1373" s="77"/>
      <c r="E1373" s="12"/>
      <c r="F1373" s="78"/>
      <c r="G1373" s="77"/>
      <c r="H1373" s="79"/>
      <c r="BA1373" s="5" t="str">
        <f t="shared" si="21"/>
        <v/>
      </c>
      <c r="BB1373" s="5" t="str">
        <f>IF(OR($E1373="",$G1373&lt;&gt;"Ativo"),"",IF(COUNTIFS($E$4:$E1373,$E1373,$A$4:$A1373,$A1373,$G$4:$G1373,"Ativo")=1,1,0))</f>
        <v/>
      </c>
      <c r="BC1373" t="str">
        <f>IF(OR($A1373="",$G1373&lt;&gt;"Ativo"),"",IF(COUNTIFS($A$4:$A1373,$A1373,$G$4:$G1373,"Ativo")=1,1,0))</f>
        <v/>
      </c>
    </row>
    <row r="1374" spans="1:55" x14ac:dyDescent="0.3">
      <c r="A1374" s="76"/>
      <c r="B1374" s="104"/>
      <c r="C1374" s="76"/>
      <c r="D1374" s="77"/>
      <c r="E1374" s="12"/>
      <c r="F1374" s="78"/>
      <c r="G1374" s="77"/>
      <c r="H1374" s="79"/>
      <c r="BA1374" s="5" t="str">
        <f t="shared" si="21"/>
        <v/>
      </c>
      <c r="BB1374" s="5" t="str">
        <f>IF(OR($E1374="",$G1374&lt;&gt;"Ativo"),"",IF(COUNTIFS($E$4:$E1374,$E1374,$A$4:$A1374,$A1374,$G$4:$G1374,"Ativo")=1,1,0))</f>
        <v/>
      </c>
      <c r="BC1374" t="str">
        <f>IF(OR($A1374="",$G1374&lt;&gt;"Ativo"),"",IF(COUNTIFS($A$4:$A1374,$A1374,$G$4:$G1374,"Ativo")=1,1,0))</f>
        <v/>
      </c>
    </row>
    <row r="1375" spans="1:55" x14ac:dyDescent="0.3">
      <c r="A1375" s="76"/>
      <c r="B1375" s="104"/>
      <c r="C1375" s="76"/>
      <c r="D1375" s="77"/>
      <c r="E1375" s="12"/>
      <c r="F1375" s="78"/>
      <c r="G1375" s="77"/>
      <c r="H1375" s="79"/>
      <c r="BA1375" s="5" t="str">
        <f t="shared" si="21"/>
        <v/>
      </c>
      <c r="BB1375" s="5" t="str">
        <f>IF(OR($E1375="",$G1375&lt;&gt;"Ativo"),"",IF(COUNTIFS($E$4:$E1375,$E1375,$A$4:$A1375,$A1375,$G$4:$G1375,"Ativo")=1,1,0))</f>
        <v/>
      </c>
      <c r="BC1375" t="str">
        <f>IF(OR($A1375="",$G1375&lt;&gt;"Ativo"),"",IF(COUNTIFS($A$4:$A1375,$A1375,$G$4:$G1375,"Ativo")=1,1,0))</f>
        <v/>
      </c>
    </row>
    <row r="1376" spans="1:55" x14ac:dyDescent="0.3">
      <c r="A1376" s="76"/>
      <c r="B1376" s="104"/>
      <c r="C1376" s="76"/>
      <c r="D1376" s="77"/>
      <c r="E1376" s="12"/>
      <c r="F1376" s="78"/>
      <c r="G1376" s="77"/>
      <c r="H1376" s="79"/>
      <c r="BA1376" s="5" t="str">
        <f t="shared" si="21"/>
        <v/>
      </c>
      <c r="BB1376" s="5" t="str">
        <f>IF(OR($E1376="",$G1376&lt;&gt;"Ativo"),"",IF(COUNTIFS($E$4:$E1376,$E1376,$A$4:$A1376,$A1376,$G$4:$G1376,"Ativo")=1,1,0))</f>
        <v/>
      </c>
      <c r="BC1376" t="str">
        <f>IF(OR($A1376="",$G1376&lt;&gt;"Ativo"),"",IF(COUNTIFS($A$4:$A1376,$A1376,$G$4:$G1376,"Ativo")=1,1,0))</f>
        <v/>
      </c>
    </row>
    <row r="1377" spans="1:55" x14ac:dyDescent="0.3">
      <c r="A1377" s="76"/>
      <c r="B1377" s="104"/>
      <c r="C1377" s="76"/>
      <c r="D1377" s="77"/>
      <c r="E1377" s="12"/>
      <c r="F1377" s="78"/>
      <c r="G1377" s="77"/>
      <c r="H1377" s="79"/>
      <c r="BA1377" s="5" t="str">
        <f t="shared" si="21"/>
        <v/>
      </c>
      <c r="BB1377" s="5" t="str">
        <f>IF(OR($E1377="",$G1377&lt;&gt;"Ativo"),"",IF(COUNTIFS($E$4:$E1377,$E1377,$A$4:$A1377,$A1377,$G$4:$G1377,"Ativo")=1,1,0))</f>
        <v/>
      </c>
      <c r="BC1377" t="str">
        <f>IF(OR($A1377="",$G1377&lt;&gt;"Ativo"),"",IF(COUNTIFS($A$4:$A1377,$A1377,$G$4:$G1377,"Ativo")=1,1,0))</f>
        <v/>
      </c>
    </row>
    <row r="1378" spans="1:55" x14ac:dyDescent="0.3">
      <c r="A1378" s="76"/>
      <c r="B1378" s="104"/>
      <c r="C1378" s="76"/>
      <c r="D1378" s="77"/>
      <c r="E1378" s="12"/>
      <c r="F1378" s="78"/>
      <c r="G1378" s="77"/>
      <c r="H1378" s="79"/>
      <c r="BA1378" s="5" t="str">
        <f t="shared" si="21"/>
        <v/>
      </c>
      <c r="BB1378" s="5" t="str">
        <f>IF(OR($E1378="",$G1378&lt;&gt;"Ativo"),"",IF(COUNTIFS($E$4:$E1378,$E1378,$A$4:$A1378,$A1378,$G$4:$G1378,"Ativo")=1,1,0))</f>
        <v/>
      </c>
      <c r="BC1378" t="str">
        <f>IF(OR($A1378="",$G1378&lt;&gt;"Ativo"),"",IF(COUNTIFS($A$4:$A1378,$A1378,$G$4:$G1378,"Ativo")=1,1,0))</f>
        <v/>
      </c>
    </row>
    <row r="1379" spans="1:55" x14ac:dyDescent="0.3">
      <c r="A1379" s="76"/>
      <c r="B1379" s="104"/>
      <c r="C1379" s="76"/>
      <c r="D1379" s="77"/>
      <c r="E1379" s="12"/>
      <c r="F1379" s="78"/>
      <c r="G1379" s="77"/>
      <c r="H1379" s="79"/>
      <c r="BA1379" s="5" t="str">
        <f t="shared" si="21"/>
        <v/>
      </c>
      <c r="BB1379" s="5" t="str">
        <f>IF(OR($E1379="",$G1379&lt;&gt;"Ativo"),"",IF(COUNTIFS($E$4:$E1379,$E1379,$A$4:$A1379,$A1379,$G$4:$G1379,"Ativo")=1,1,0))</f>
        <v/>
      </c>
      <c r="BC1379" t="str">
        <f>IF(OR($A1379="",$G1379&lt;&gt;"Ativo"),"",IF(COUNTIFS($A$4:$A1379,$A1379,$G$4:$G1379,"Ativo")=1,1,0))</f>
        <v/>
      </c>
    </row>
    <row r="1380" spans="1:55" x14ac:dyDescent="0.3">
      <c r="A1380" s="76"/>
      <c r="B1380" s="104"/>
      <c r="C1380" s="76"/>
      <c r="D1380" s="77"/>
      <c r="E1380" s="12"/>
      <c r="F1380" s="78"/>
      <c r="G1380" s="77"/>
      <c r="H1380" s="79"/>
      <c r="BA1380" s="5" t="str">
        <f t="shared" si="21"/>
        <v/>
      </c>
      <c r="BB1380" s="5" t="str">
        <f>IF(OR($E1380="",$G1380&lt;&gt;"Ativo"),"",IF(COUNTIFS($E$4:$E1380,$E1380,$A$4:$A1380,$A1380,$G$4:$G1380,"Ativo")=1,1,0))</f>
        <v/>
      </c>
      <c r="BC1380" t="str">
        <f>IF(OR($A1380="",$G1380&lt;&gt;"Ativo"),"",IF(COUNTIFS($A$4:$A1380,$A1380,$G$4:$G1380,"Ativo")=1,1,0))</f>
        <v/>
      </c>
    </row>
    <row r="1381" spans="1:55" x14ac:dyDescent="0.3">
      <c r="A1381" s="76"/>
      <c r="B1381" s="104"/>
      <c r="C1381" s="76"/>
      <c r="D1381" s="77"/>
      <c r="E1381" s="12"/>
      <c r="F1381" s="78"/>
      <c r="G1381" s="77"/>
      <c r="H1381" s="79"/>
      <c r="BA1381" s="5" t="str">
        <f t="shared" si="21"/>
        <v/>
      </c>
      <c r="BB1381" s="5" t="str">
        <f>IF(OR($E1381="",$G1381&lt;&gt;"Ativo"),"",IF(COUNTIFS($E$4:$E1381,$E1381,$A$4:$A1381,$A1381,$G$4:$G1381,"Ativo")=1,1,0))</f>
        <v/>
      </c>
      <c r="BC1381" t="str">
        <f>IF(OR($A1381="",$G1381&lt;&gt;"Ativo"),"",IF(COUNTIFS($A$4:$A1381,$A1381,$G$4:$G1381,"Ativo")=1,1,0))</f>
        <v/>
      </c>
    </row>
    <row r="1382" spans="1:55" x14ac:dyDescent="0.3">
      <c r="A1382" s="76"/>
      <c r="B1382" s="104"/>
      <c r="C1382" s="76"/>
      <c r="D1382" s="77"/>
      <c r="E1382" s="12"/>
      <c r="F1382" s="78"/>
      <c r="G1382" s="77"/>
      <c r="H1382" s="79"/>
      <c r="BA1382" s="5" t="str">
        <f t="shared" si="21"/>
        <v/>
      </c>
      <c r="BB1382" s="5" t="str">
        <f>IF(OR($E1382="",$G1382&lt;&gt;"Ativo"),"",IF(COUNTIFS($E$4:$E1382,$E1382,$A$4:$A1382,$A1382,$G$4:$G1382,"Ativo")=1,1,0))</f>
        <v/>
      </c>
      <c r="BC1382" t="str">
        <f>IF(OR($A1382="",$G1382&lt;&gt;"Ativo"),"",IF(COUNTIFS($A$4:$A1382,$A1382,$G$4:$G1382,"Ativo")=1,1,0))</f>
        <v/>
      </c>
    </row>
    <row r="1383" spans="1:55" x14ac:dyDescent="0.3">
      <c r="A1383" s="76"/>
      <c r="B1383" s="104"/>
      <c r="C1383" s="76"/>
      <c r="D1383" s="77"/>
      <c r="E1383" s="12"/>
      <c r="F1383" s="78"/>
      <c r="G1383" s="77"/>
      <c r="H1383" s="79"/>
      <c r="BA1383" s="5" t="str">
        <f t="shared" si="21"/>
        <v/>
      </c>
      <c r="BB1383" s="5" t="str">
        <f>IF(OR($E1383="",$G1383&lt;&gt;"Ativo"),"",IF(COUNTIFS($E$4:$E1383,$E1383,$A$4:$A1383,$A1383,$G$4:$G1383,"Ativo")=1,1,0))</f>
        <v/>
      </c>
      <c r="BC1383" t="str">
        <f>IF(OR($A1383="",$G1383&lt;&gt;"Ativo"),"",IF(COUNTIFS($A$4:$A1383,$A1383,$G$4:$G1383,"Ativo")=1,1,0))</f>
        <v/>
      </c>
    </row>
    <row r="1384" spans="1:55" x14ac:dyDescent="0.3">
      <c r="A1384" s="76"/>
      <c r="B1384" s="104"/>
      <c r="C1384" s="76"/>
      <c r="D1384" s="77"/>
      <c r="E1384" s="12"/>
      <c r="F1384" s="78"/>
      <c r="G1384" s="77"/>
      <c r="H1384" s="79"/>
      <c r="BA1384" s="5" t="str">
        <f t="shared" si="21"/>
        <v/>
      </c>
      <c r="BB1384" s="5" t="str">
        <f>IF(OR($E1384="",$G1384&lt;&gt;"Ativo"),"",IF(COUNTIFS($E$4:$E1384,$E1384,$A$4:$A1384,$A1384,$G$4:$G1384,"Ativo")=1,1,0))</f>
        <v/>
      </c>
      <c r="BC1384" t="str">
        <f>IF(OR($A1384="",$G1384&lt;&gt;"Ativo"),"",IF(COUNTIFS($A$4:$A1384,$A1384,$G$4:$G1384,"Ativo")=1,1,0))</f>
        <v/>
      </c>
    </row>
    <row r="1385" spans="1:55" x14ac:dyDescent="0.3">
      <c r="A1385" s="76"/>
      <c r="B1385" s="104"/>
      <c r="C1385" s="76"/>
      <c r="D1385" s="77"/>
      <c r="E1385" s="12"/>
      <c r="F1385" s="78"/>
      <c r="G1385" s="77"/>
      <c r="H1385" s="79"/>
      <c r="BA1385" s="5" t="str">
        <f t="shared" si="21"/>
        <v/>
      </c>
      <c r="BB1385" s="5" t="str">
        <f>IF(OR($E1385="",$G1385&lt;&gt;"Ativo"),"",IF(COUNTIFS($E$4:$E1385,$E1385,$A$4:$A1385,$A1385,$G$4:$G1385,"Ativo")=1,1,0))</f>
        <v/>
      </c>
      <c r="BC1385" t="str">
        <f>IF(OR($A1385="",$G1385&lt;&gt;"Ativo"),"",IF(COUNTIFS($A$4:$A1385,$A1385,$G$4:$G1385,"Ativo")=1,1,0))</f>
        <v/>
      </c>
    </row>
    <row r="1386" spans="1:55" x14ac:dyDescent="0.3">
      <c r="A1386" s="76"/>
      <c r="B1386" s="104"/>
      <c r="C1386" s="76"/>
      <c r="D1386" s="77"/>
      <c r="E1386" s="12"/>
      <c r="F1386" s="78"/>
      <c r="G1386" s="77"/>
      <c r="H1386" s="79"/>
      <c r="BA1386" s="5" t="str">
        <f t="shared" si="21"/>
        <v/>
      </c>
      <c r="BB1386" s="5" t="str">
        <f>IF(OR($E1386="",$G1386&lt;&gt;"Ativo"),"",IF(COUNTIFS($E$4:$E1386,$E1386,$A$4:$A1386,$A1386,$G$4:$G1386,"Ativo")=1,1,0))</f>
        <v/>
      </c>
      <c r="BC1386" t="str">
        <f>IF(OR($A1386="",$G1386&lt;&gt;"Ativo"),"",IF(COUNTIFS($A$4:$A1386,$A1386,$G$4:$G1386,"Ativo")=1,1,0))</f>
        <v/>
      </c>
    </row>
    <row r="1387" spans="1:55" x14ac:dyDescent="0.3">
      <c r="A1387" s="76"/>
      <c r="B1387" s="104"/>
      <c r="C1387" s="76"/>
      <c r="D1387" s="77"/>
      <c r="E1387" s="12"/>
      <c r="F1387" s="78"/>
      <c r="G1387" s="77"/>
      <c r="H1387" s="79"/>
      <c r="BA1387" s="5" t="str">
        <f t="shared" si="21"/>
        <v/>
      </c>
      <c r="BB1387" s="5" t="str">
        <f>IF(OR($E1387="",$G1387&lt;&gt;"Ativo"),"",IF(COUNTIFS($E$4:$E1387,$E1387,$A$4:$A1387,$A1387,$G$4:$G1387,"Ativo")=1,1,0))</f>
        <v/>
      </c>
      <c r="BC1387" t="str">
        <f>IF(OR($A1387="",$G1387&lt;&gt;"Ativo"),"",IF(COUNTIFS($A$4:$A1387,$A1387,$G$4:$G1387,"Ativo")=1,1,0))</f>
        <v/>
      </c>
    </row>
    <row r="1388" spans="1:55" x14ac:dyDescent="0.3">
      <c r="A1388" s="76"/>
      <c r="B1388" s="104"/>
      <c r="C1388" s="76"/>
      <c r="D1388" s="77"/>
      <c r="E1388" s="12"/>
      <c r="F1388" s="78"/>
      <c r="G1388" s="77"/>
      <c r="H1388" s="79"/>
      <c r="BA1388" s="5" t="str">
        <f t="shared" si="21"/>
        <v/>
      </c>
      <c r="BB1388" s="5" t="str">
        <f>IF(OR($E1388="",$G1388&lt;&gt;"Ativo"),"",IF(COUNTIFS($E$4:$E1388,$E1388,$A$4:$A1388,$A1388,$G$4:$G1388,"Ativo")=1,1,0))</f>
        <v/>
      </c>
      <c r="BC1388" t="str">
        <f>IF(OR($A1388="",$G1388&lt;&gt;"Ativo"),"",IF(COUNTIFS($A$4:$A1388,$A1388,$G$4:$G1388,"Ativo")=1,1,0))</f>
        <v/>
      </c>
    </row>
    <row r="1389" spans="1:55" x14ac:dyDescent="0.3">
      <c r="A1389" s="76"/>
      <c r="B1389" s="104"/>
      <c r="C1389" s="76"/>
      <c r="D1389" s="77"/>
      <c r="E1389" s="12"/>
      <c r="F1389" s="78"/>
      <c r="G1389" s="77"/>
      <c r="H1389" s="79"/>
      <c r="BA1389" s="5" t="str">
        <f t="shared" si="21"/>
        <v/>
      </c>
      <c r="BB1389" s="5" t="str">
        <f>IF(OR($E1389="",$G1389&lt;&gt;"Ativo"),"",IF(COUNTIFS($E$4:$E1389,$E1389,$A$4:$A1389,$A1389,$G$4:$G1389,"Ativo")=1,1,0))</f>
        <v/>
      </c>
      <c r="BC1389" t="str">
        <f>IF(OR($A1389="",$G1389&lt;&gt;"Ativo"),"",IF(COUNTIFS($A$4:$A1389,$A1389,$G$4:$G1389,"Ativo")=1,1,0))</f>
        <v/>
      </c>
    </row>
    <row r="1390" spans="1:55" x14ac:dyDescent="0.3">
      <c r="A1390" s="76"/>
      <c r="B1390" s="104"/>
      <c r="C1390" s="76"/>
      <c r="D1390" s="77"/>
      <c r="E1390" s="12"/>
      <c r="F1390" s="78"/>
      <c r="G1390" s="77"/>
      <c r="H1390" s="79"/>
      <c r="BA1390" s="5" t="str">
        <f t="shared" si="21"/>
        <v/>
      </c>
      <c r="BB1390" s="5" t="str">
        <f>IF(OR($E1390="",$G1390&lt;&gt;"Ativo"),"",IF(COUNTIFS($E$4:$E1390,$E1390,$A$4:$A1390,$A1390,$G$4:$G1390,"Ativo")=1,1,0))</f>
        <v/>
      </c>
      <c r="BC1390" t="str">
        <f>IF(OR($A1390="",$G1390&lt;&gt;"Ativo"),"",IF(COUNTIFS($A$4:$A1390,$A1390,$G$4:$G1390,"Ativo")=1,1,0))</f>
        <v/>
      </c>
    </row>
    <row r="1391" spans="1:55" x14ac:dyDescent="0.3">
      <c r="A1391" s="76"/>
      <c r="B1391" s="104"/>
      <c r="C1391" s="76"/>
      <c r="D1391" s="77"/>
      <c r="E1391" s="12"/>
      <c r="F1391" s="78"/>
      <c r="G1391" s="77"/>
      <c r="H1391" s="79"/>
      <c r="BA1391" s="5" t="str">
        <f t="shared" si="21"/>
        <v/>
      </c>
      <c r="BB1391" s="5" t="str">
        <f>IF(OR($E1391="",$G1391&lt;&gt;"Ativo"),"",IF(COUNTIFS($E$4:$E1391,$E1391,$A$4:$A1391,$A1391,$G$4:$G1391,"Ativo")=1,1,0))</f>
        <v/>
      </c>
      <c r="BC1391" t="str">
        <f>IF(OR($A1391="",$G1391&lt;&gt;"Ativo"),"",IF(COUNTIFS($A$4:$A1391,$A1391,$G$4:$G1391,"Ativo")=1,1,0))</f>
        <v/>
      </c>
    </row>
    <row r="1392" spans="1:55" x14ac:dyDescent="0.3">
      <c r="A1392" s="76"/>
      <c r="B1392" s="104"/>
      <c r="C1392" s="76"/>
      <c r="D1392" s="77"/>
      <c r="E1392" s="12"/>
      <c r="F1392" s="78"/>
      <c r="G1392" s="77"/>
      <c r="H1392" s="79"/>
      <c r="BA1392" s="5" t="str">
        <f t="shared" si="21"/>
        <v/>
      </c>
      <c r="BB1392" s="5" t="str">
        <f>IF(OR($E1392="",$G1392&lt;&gt;"Ativo"),"",IF(COUNTIFS($E$4:$E1392,$E1392,$A$4:$A1392,$A1392,$G$4:$G1392,"Ativo")=1,1,0))</f>
        <v/>
      </c>
      <c r="BC1392" t="str">
        <f>IF(OR($A1392="",$G1392&lt;&gt;"Ativo"),"",IF(COUNTIFS($A$4:$A1392,$A1392,$G$4:$G1392,"Ativo")=1,1,0))</f>
        <v/>
      </c>
    </row>
    <row r="1393" spans="1:55" x14ac:dyDescent="0.3">
      <c r="A1393" s="76"/>
      <c r="B1393" s="104"/>
      <c r="C1393" s="76"/>
      <c r="D1393" s="77"/>
      <c r="E1393" s="12"/>
      <c r="F1393" s="78"/>
      <c r="G1393" s="77"/>
      <c r="H1393" s="79"/>
      <c r="BA1393" s="5" t="str">
        <f t="shared" si="21"/>
        <v/>
      </c>
      <c r="BB1393" s="5" t="str">
        <f>IF(OR($E1393="",$G1393&lt;&gt;"Ativo"),"",IF(COUNTIFS($E$4:$E1393,$E1393,$A$4:$A1393,$A1393,$G$4:$G1393,"Ativo")=1,1,0))</f>
        <v/>
      </c>
      <c r="BC1393" t="str">
        <f>IF(OR($A1393="",$G1393&lt;&gt;"Ativo"),"",IF(COUNTIFS($A$4:$A1393,$A1393,$G$4:$G1393,"Ativo")=1,1,0))</f>
        <v/>
      </c>
    </row>
    <row r="1394" spans="1:55" x14ac:dyDescent="0.3">
      <c r="A1394" s="76"/>
      <c r="B1394" s="104"/>
      <c r="C1394" s="76"/>
      <c r="D1394" s="77"/>
      <c r="E1394" s="12"/>
      <c r="F1394" s="78"/>
      <c r="G1394" s="77"/>
      <c r="H1394" s="79"/>
      <c r="BA1394" s="5" t="str">
        <f t="shared" si="21"/>
        <v/>
      </c>
      <c r="BB1394" s="5" t="str">
        <f>IF(OR($E1394="",$G1394&lt;&gt;"Ativo"),"",IF(COUNTIFS($E$4:$E1394,$E1394,$A$4:$A1394,$A1394,$G$4:$G1394,"Ativo")=1,1,0))</f>
        <v/>
      </c>
      <c r="BC1394" t="str">
        <f>IF(OR($A1394="",$G1394&lt;&gt;"Ativo"),"",IF(COUNTIFS($A$4:$A1394,$A1394,$G$4:$G1394,"Ativo")=1,1,0))</f>
        <v/>
      </c>
    </row>
    <row r="1395" spans="1:55" x14ac:dyDescent="0.3">
      <c r="A1395" s="76"/>
      <c r="B1395" s="104"/>
      <c r="C1395" s="76"/>
      <c r="D1395" s="77"/>
      <c r="E1395" s="12"/>
      <c r="F1395" s="78"/>
      <c r="G1395" s="77"/>
      <c r="H1395" s="79"/>
      <c r="BA1395" s="5" t="str">
        <f t="shared" si="21"/>
        <v/>
      </c>
      <c r="BB1395" s="5" t="str">
        <f>IF(OR($E1395="",$G1395&lt;&gt;"Ativo"),"",IF(COUNTIFS($E$4:$E1395,$E1395,$A$4:$A1395,$A1395,$G$4:$G1395,"Ativo")=1,1,0))</f>
        <v/>
      </c>
      <c r="BC1395" t="str">
        <f>IF(OR($A1395="",$G1395&lt;&gt;"Ativo"),"",IF(COUNTIFS($A$4:$A1395,$A1395,$G$4:$G1395,"Ativo")=1,1,0))</f>
        <v/>
      </c>
    </row>
    <row r="1396" spans="1:55" x14ac:dyDescent="0.3">
      <c r="A1396" s="76"/>
      <c r="B1396" s="104"/>
      <c r="C1396" s="76"/>
      <c r="D1396" s="77"/>
      <c r="E1396" s="12"/>
      <c r="F1396" s="78"/>
      <c r="G1396" s="77"/>
      <c r="H1396" s="79"/>
      <c r="BA1396" s="5" t="str">
        <f t="shared" si="21"/>
        <v/>
      </c>
      <c r="BB1396" s="5" t="str">
        <f>IF(OR($E1396="",$G1396&lt;&gt;"Ativo"),"",IF(COUNTIFS($E$4:$E1396,$E1396,$A$4:$A1396,$A1396,$G$4:$G1396,"Ativo")=1,1,0))</f>
        <v/>
      </c>
      <c r="BC1396" t="str">
        <f>IF(OR($A1396="",$G1396&lt;&gt;"Ativo"),"",IF(COUNTIFS($A$4:$A1396,$A1396,$G$4:$G1396,"Ativo")=1,1,0))</f>
        <v/>
      </c>
    </row>
    <row r="1397" spans="1:55" x14ac:dyDescent="0.3">
      <c r="A1397" s="76"/>
      <c r="B1397" s="104"/>
      <c r="C1397" s="76"/>
      <c r="D1397" s="77"/>
      <c r="E1397" s="12"/>
      <c r="F1397" s="78"/>
      <c r="G1397" s="77"/>
      <c r="H1397" s="79"/>
      <c r="BA1397" s="5" t="str">
        <f t="shared" si="21"/>
        <v/>
      </c>
      <c r="BB1397" s="5" t="str">
        <f>IF(OR($E1397="",$G1397&lt;&gt;"Ativo"),"",IF(COUNTIFS($E$4:$E1397,$E1397,$A$4:$A1397,$A1397,$G$4:$G1397,"Ativo")=1,1,0))</f>
        <v/>
      </c>
      <c r="BC1397" t="str">
        <f>IF(OR($A1397="",$G1397&lt;&gt;"Ativo"),"",IF(COUNTIFS($A$4:$A1397,$A1397,$G$4:$G1397,"Ativo")=1,1,0))</f>
        <v/>
      </c>
    </row>
    <row r="1398" spans="1:55" x14ac:dyDescent="0.3">
      <c r="A1398" s="76"/>
      <c r="B1398" s="104"/>
      <c r="C1398" s="76"/>
      <c r="D1398" s="77"/>
      <c r="E1398" s="12"/>
      <c r="F1398" s="78"/>
      <c r="G1398" s="77"/>
      <c r="H1398" s="79"/>
      <c r="BA1398" s="5" t="str">
        <f t="shared" si="21"/>
        <v/>
      </c>
      <c r="BB1398" s="5" t="str">
        <f>IF(OR($E1398="",$G1398&lt;&gt;"Ativo"),"",IF(COUNTIFS($E$4:$E1398,$E1398,$A$4:$A1398,$A1398,$G$4:$G1398,"Ativo")=1,1,0))</f>
        <v/>
      </c>
      <c r="BC1398" t="str">
        <f>IF(OR($A1398="",$G1398&lt;&gt;"Ativo"),"",IF(COUNTIFS($A$4:$A1398,$A1398,$G$4:$G1398,"Ativo")=1,1,0))</f>
        <v/>
      </c>
    </row>
    <row r="1399" spans="1:55" x14ac:dyDescent="0.3">
      <c r="A1399" s="76"/>
      <c r="B1399" s="104"/>
      <c r="C1399" s="76"/>
      <c r="D1399" s="77"/>
      <c r="E1399" s="12"/>
      <c r="F1399" s="78"/>
      <c r="G1399" s="77"/>
      <c r="H1399" s="79"/>
      <c r="BA1399" s="5" t="str">
        <f t="shared" si="21"/>
        <v/>
      </c>
      <c r="BB1399" s="5" t="str">
        <f>IF(OR($E1399="",$G1399&lt;&gt;"Ativo"),"",IF(COUNTIFS($E$4:$E1399,$E1399,$A$4:$A1399,$A1399,$G$4:$G1399,"Ativo")=1,1,0))</f>
        <v/>
      </c>
      <c r="BC1399" t="str">
        <f>IF(OR($A1399="",$G1399&lt;&gt;"Ativo"),"",IF(COUNTIFS($A$4:$A1399,$A1399,$G$4:$G1399,"Ativo")=1,1,0))</f>
        <v/>
      </c>
    </row>
    <row r="1400" spans="1:55" x14ac:dyDescent="0.3">
      <c r="A1400" s="76"/>
      <c r="B1400" s="104"/>
      <c r="C1400" s="76"/>
      <c r="D1400" s="77"/>
      <c r="E1400" s="12"/>
      <c r="F1400" s="78"/>
      <c r="G1400" s="77"/>
      <c r="H1400" s="79"/>
      <c r="BA1400" s="5" t="str">
        <f t="shared" si="21"/>
        <v/>
      </c>
      <c r="BB1400" s="5" t="str">
        <f>IF(OR($E1400="",$G1400&lt;&gt;"Ativo"),"",IF(COUNTIFS($E$4:$E1400,$E1400,$A$4:$A1400,$A1400,$G$4:$G1400,"Ativo")=1,1,0))</f>
        <v/>
      </c>
      <c r="BC1400" t="str">
        <f>IF(OR($A1400="",$G1400&lt;&gt;"Ativo"),"",IF(COUNTIFS($A$4:$A1400,$A1400,$G$4:$G1400,"Ativo")=1,1,0))</f>
        <v/>
      </c>
    </row>
    <row r="1401" spans="1:55" x14ac:dyDescent="0.3">
      <c r="A1401" s="76"/>
      <c r="B1401" s="104"/>
      <c r="C1401" s="76"/>
      <c r="D1401" s="77"/>
      <c r="E1401" s="12"/>
      <c r="F1401" s="78"/>
      <c r="G1401" s="77"/>
      <c r="H1401" s="79"/>
      <c r="BA1401" s="5" t="str">
        <f t="shared" si="21"/>
        <v/>
      </c>
      <c r="BB1401" s="5" t="str">
        <f>IF(OR($E1401="",$G1401&lt;&gt;"Ativo"),"",IF(COUNTIFS($E$4:$E1401,$E1401,$A$4:$A1401,$A1401,$G$4:$G1401,"Ativo")=1,1,0))</f>
        <v/>
      </c>
      <c r="BC1401" t="str">
        <f>IF(OR($A1401="",$G1401&lt;&gt;"Ativo"),"",IF(COUNTIFS($A$4:$A1401,$A1401,$G$4:$G1401,"Ativo")=1,1,0))</f>
        <v/>
      </c>
    </row>
    <row r="1402" spans="1:55" x14ac:dyDescent="0.3">
      <c r="A1402" s="76"/>
      <c r="B1402" s="104"/>
      <c r="C1402" s="76"/>
      <c r="D1402" s="77"/>
      <c r="E1402" s="12"/>
      <c r="F1402" s="78"/>
      <c r="G1402" s="77"/>
      <c r="H1402" s="79"/>
      <c r="BA1402" s="5" t="str">
        <f t="shared" si="21"/>
        <v/>
      </c>
      <c r="BB1402" s="5" t="str">
        <f>IF(OR($E1402="",$G1402&lt;&gt;"Ativo"),"",IF(COUNTIFS($E$4:$E1402,$E1402,$A$4:$A1402,$A1402,$G$4:$G1402,"Ativo")=1,1,0))</f>
        <v/>
      </c>
      <c r="BC1402" t="str">
        <f>IF(OR($A1402="",$G1402&lt;&gt;"Ativo"),"",IF(COUNTIFS($A$4:$A1402,$A1402,$G$4:$G1402,"Ativo")=1,1,0))</f>
        <v/>
      </c>
    </row>
    <row r="1403" spans="1:55" x14ac:dyDescent="0.3">
      <c r="A1403" s="76"/>
      <c r="B1403" s="104"/>
      <c r="C1403" s="76"/>
      <c r="D1403" s="77"/>
      <c r="E1403" s="12"/>
      <c r="F1403" s="78"/>
      <c r="G1403" s="77"/>
      <c r="H1403" s="79"/>
      <c r="BA1403" s="5" t="str">
        <f t="shared" si="21"/>
        <v/>
      </c>
      <c r="BB1403" s="5" t="str">
        <f>IF(OR($E1403="",$G1403&lt;&gt;"Ativo"),"",IF(COUNTIFS($E$4:$E1403,$E1403,$A$4:$A1403,$A1403,$G$4:$G1403,"Ativo")=1,1,0))</f>
        <v/>
      </c>
      <c r="BC1403" t="str">
        <f>IF(OR($A1403="",$G1403&lt;&gt;"Ativo"),"",IF(COUNTIFS($A$4:$A1403,$A1403,$G$4:$G1403,"Ativo")=1,1,0))</f>
        <v/>
      </c>
    </row>
    <row r="1404" spans="1:55" x14ac:dyDescent="0.3">
      <c r="A1404" s="76"/>
      <c r="B1404" s="104"/>
      <c r="C1404" s="76"/>
      <c r="D1404" s="77"/>
      <c r="E1404" s="12"/>
      <c r="F1404" s="78"/>
      <c r="G1404" s="77"/>
      <c r="H1404" s="79"/>
      <c r="BA1404" s="5" t="str">
        <f t="shared" si="21"/>
        <v/>
      </c>
      <c r="BB1404" s="5" t="str">
        <f>IF(OR($E1404="",$G1404&lt;&gt;"Ativo"),"",IF(COUNTIFS($E$4:$E1404,$E1404,$A$4:$A1404,$A1404,$G$4:$G1404,"Ativo")=1,1,0))</f>
        <v/>
      </c>
      <c r="BC1404" t="str">
        <f>IF(OR($A1404="",$G1404&lt;&gt;"Ativo"),"",IF(COUNTIFS($A$4:$A1404,$A1404,$G$4:$G1404,"Ativo")=1,1,0))</f>
        <v/>
      </c>
    </row>
    <row r="1405" spans="1:55" x14ac:dyDescent="0.3">
      <c r="A1405" s="76"/>
      <c r="B1405" s="104"/>
      <c r="C1405" s="76"/>
      <c r="D1405" s="77"/>
      <c r="E1405" s="12"/>
      <c r="F1405" s="78"/>
      <c r="G1405" s="77"/>
      <c r="H1405" s="79"/>
      <c r="BA1405" s="5" t="str">
        <f t="shared" si="21"/>
        <v/>
      </c>
      <c r="BB1405" s="5" t="str">
        <f>IF(OR($E1405="",$G1405&lt;&gt;"Ativo"),"",IF(COUNTIFS($E$4:$E1405,$E1405,$A$4:$A1405,$A1405,$G$4:$G1405,"Ativo")=1,1,0))</f>
        <v/>
      </c>
      <c r="BC1405" t="str">
        <f>IF(OR($A1405="",$G1405&lt;&gt;"Ativo"),"",IF(COUNTIFS($A$4:$A1405,$A1405,$G$4:$G1405,"Ativo")=1,1,0))</f>
        <v/>
      </c>
    </row>
    <row r="1406" spans="1:55" x14ac:dyDescent="0.3">
      <c r="A1406" s="76"/>
      <c r="B1406" s="104"/>
      <c r="C1406" s="76"/>
      <c r="D1406" s="77"/>
      <c r="E1406" s="12"/>
      <c r="F1406" s="78"/>
      <c r="G1406" s="77"/>
      <c r="H1406" s="79"/>
      <c r="BA1406" s="5" t="str">
        <f t="shared" si="21"/>
        <v/>
      </c>
      <c r="BB1406" s="5" t="str">
        <f>IF(OR($E1406="",$G1406&lt;&gt;"Ativo"),"",IF(COUNTIFS($E$4:$E1406,$E1406,$A$4:$A1406,$A1406,$G$4:$G1406,"Ativo")=1,1,0))</f>
        <v/>
      </c>
      <c r="BC1406" t="str">
        <f>IF(OR($A1406="",$G1406&lt;&gt;"Ativo"),"",IF(COUNTIFS($A$4:$A1406,$A1406,$G$4:$G1406,"Ativo")=1,1,0))</f>
        <v/>
      </c>
    </row>
    <row r="1407" spans="1:55" x14ac:dyDescent="0.3">
      <c r="A1407" s="76"/>
      <c r="B1407" s="104"/>
      <c r="C1407" s="76"/>
      <c r="D1407" s="77"/>
      <c r="E1407" s="12"/>
      <c r="F1407" s="78"/>
      <c r="G1407" s="77"/>
      <c r="H1407" s="79"/>
      <c r="BA1407" s="5" t="str">
        <f t="shared" si="21"/>
        <v/>
      </c>
      <c r="BB1407" s="5" t="str">
        <f>IF(OR($E1407="",$G1407&lt;&gt;"Ativo"),"",IF(COUNTIFS($E$4:$E1407,$E1407,$A$4:$A1407,$A1407,$G$4:$G1407,"Ativo")=1,1,0))</f>
        <v/>
      </c>
      <c r="BC1407" t="str">
        <f>IF(OR($A1407="",$G1407&lt;&gt;"Ativo"),"",IF(COUNTIFS($A$4:$A1407,$A1407,$G$4:$G1407,"Ativo")=1,1,0))</f>
        <v/>
      </c>
    </row>
    <row r="1408" spans="1:55" x14ac:dyDescent="0.3">
      <c r="A1408" s="76"/>
      <c r="B1408" s="104"/>
      <c r="C1408" s="76"/>
      <c r="D1408" s="77"/>
      <c r="E1408" s="12"/>
      <c r="F1408" s="78"/>
      <c r="G1408" s="77"/>
      <c r="H1408" s="79"/>
      <c r="BA1408" s="5" t="str">
        <f t="shared" si="21"/>
        <v/>
      </c>
      <c r="BB1408" s="5" t="str">
        <f>IF(OR($E1408="",$G1408&lt;&gt;"Ativo"),"",IF(COUNTIFS($E$4:$E1408,$E1408,$A$4:$A1408,$A1408,$G$4:$G1408,"Ativo")=1,1,0))</f>
        <v/>
      </c>
      <c r="BC1408" t="str">
        <f>IF(OR($A1408="",$G1408&lt;&gt;"Ativo"),"",IF(COUNTIFS($A$4:$A1408,$A1408,$G$4:$G1408,"Ativo")=1,1,0))</f>
        <v/>
      </c>
    </row>
    <row r="1409" spans="1:55" x14ac:dyDescent="0.3">
      <c r="A1409" s="76"/>
      <c r="B1409" s="104"/>
      <c r="C1409" s="76"/>
      <c r="D1409" s="77"/>
      <c r="E1409" s="12"/>
      <c r="F1409" s="78"/>
      <c r="G1409" s="77"/>
      <c r="H1409" s="79"/>
      <c r="BA1409" s="5" t="str">
        <f t="shared" si="21"/>
        <v/>
      </c>
      <c r="BB1409" s="5" t="str">
        <f>IF(OR($E1409="",$G1409&lt;&gt;"Ativo"),"",IF(COUNTIFS($E$4:$E1409,$E1409,$A$4:$A1409,$A1409,$G$4:$G1409,"Ativo")=1,1,0))</f>
        <v/>
      </c>
      <c r="BC1409" t="str">
        <f>IF(OR($A1409="",$G1409&lt;&gt;"Ativo"),"",IF(COUNTIFS($A$4:$A1409,$A1409,$G$4:$G1409,"Ativo")=1,1,0))</f>
        <v/>
      </c>
    </row>
    <row r="1410" spans="1:55" x14ac:dyDescent="0.3">
      <c r="A1410" s="76"/>
      <c r="B1410" s="104"/>
      <c r="C1410" s="76"/>
      <c r="D1410" s="77"/>
      <c r="E1410" s="12"/>
      <c r="F1410" s="78"/>
      <c r="G1410" s="77"/>
      <c r="H1410" s="79"/>
      <c r="BA1410" s="5" t="str">
        <f t="shared" si="21"/>
        <v/>
      </c>
      <c r="BB1410" s="5" t="str">
        <f>IF(OR($E1410="",$G1410&lt;&gt;"Ativo"),"",IF(COUNTIFS($E$4:$E1410,$E1410,$A$4:$A1410,$A1410,$G$4:$G1410,"Ativo")=1,1,0))</f>
        <v/>
      </c>
      <c r="BC1410" t="str">
        <f>IF(OR($A1410="",$G1410&lt;&gt;"Ativo"),"",IF(COUNTIFS($A$4:$A1410,$A1410,$G$4:$G1410,"Ativo")=1,1,0))</f>
        <v/>
      </c>
    </row>
    <row r="1411" spans="1:55" x14ac:dyDescent="0.3">
      <c r="A1411" s="76"/>
      <c r="B1411" s="104"/>
      <c r="C1411" s="76"/>
      <c r="D1411" s="77"/>
      <c r="E1411" s="12"/>
      <c r="F1411" s="78"/>
      <c r="G1411" s="77"/>
      <c r="H1411" s="79"/>
      <c r="BA1411" s="5" t="str">
        <f t="shared" si="21"/>
        <v/>
      </c>
      <c r="BB1411" s="5" t="str">
        <f>IF(OR($E1411="",$G1411&lt;&gt;"Ativo"),"",IF(COUNTIFS($E$4:$E1411,$E1411,$A$4:$A1411,$A1411,$G$4:$G1411,"Ativo")=1,1,0))</f>
        <v/>
      </c>
      <c r="BC1411" t="str">
        <f>IF(OR($A1411="",$G1411&lt;&gt;"Ativo"),"",IF(COUNTIFS($A$4:$A1411,$A1411,$G$4:$G1411,"Ativo")=1,1,0))</f>
        <v/>
      </c>
    </row>
    <row r="1412" spans="1:55" x14ac:dyDescent="0.3">
      <c r="A1412" s="76"/>
      <c r="B1412" s="104"/>
      <c r="C1412" s="76"/>
      <c r="D1412" s="77"/>
      <c r="E1412" s="12"/>
      <c r="F1412" s="78"/>
      <c r="G1412" s="77"/>
      <c r="H1412" s="79"/>
      <c r="BA1412" s="5" t="str">
        <f t="shared" ref="BA1412:BA1475" si="22">IF($D1412="","",MID($D1412,4,LEN($D1412)-5))</f>
        <v/>
      </c>
      <c r="BB1412" s="5" t="str">
        <f>IF(OR($E1412="",$G1412&lt;&gt;"Ativo"),"",IF(COUNTIFS($E$4:$E1412,$E1412,$A$4:$A1412,$A1412,$G$4:$G1412,"Ativo")=1,1,0))</f>
        <v/>
      </c>
      <c r="BC1412" t="str">
        <f>IF(OR($A1412="",$G1412&lt;&gt;"Ativo"),"",IF(COUNTIFS($A$4:$A1412,$A1412,$G$4:$G1412,"Ativo")=1,1,0))</f>
        <v/>
      </c>
    </row>
    <row r="1413" spans="1:55" x14ac:dyDescent="0.3">
      <c r="A1413" s="76"/>
      <c r="B1413" s="104"/>
      <c r="C1413" s="76"/>
      <c r="D1413" s="77"/>
      <c r="E1413" s="12"/>
      <c r="F1413" s="78"/>
      <c r="G1413" s="77"/>
      <c r="H1413" s="79"/>
      <c r="BA1413" s="5" t="str">
        <f t="shared" si="22"/>
        <v/>
      </c>
      <c r="BB1413" s="5" t="str">
        <f>IF(OR($E1413="",$G1413&lt;&gt;"Ativo"),"",IF(COUNTIFS($E$4:$E1413,$E1413,$A$4:$A1413,$A1413,$G$4:$G1413,"Ativo")=1,1,0))</f>
        <v/>
      </c>
      <c r="BC1413" t="str">
        <f>IF(OR($A1413="",$G1413&lt;&gt;"Ativo"),"",IF(COUNTIFS($A$4:$A1413,$A1413,$G$4:$G1413,"Ativo")=1,1,0))</f>
        <v/>
      </c>
    </row>
    <row r="1414" spans="1:55" x14ac:dyDescent="0.3">
      <c r="A1414" s="76"/>
      <c r="B1414" s="104"/>
      <c r="C1414" s="76"/>
      <c r="D1414" s="77"/>
      <c r="E1414" s="12"/>
      <c r="F1414" s="78"/>
      <c r="G1414" s="77"/>
      <c r="H1414" s="79"/>
      <c r="BA1414" s="5" t="str">
        <f t="shared" si="22"/>
        <v/>
      </c>
      <c r="BB1414" s="5" t="str">
        <f>IF(OR($E1414="",$G1414&lt;&gt;"Ativo"),"",IF(COUNTIFS($E$4:$E1414,$E1414,$A$4:$A1414,$A1414,$G$4:$G1414,"Ativo")=1,1,0))</f>
        <v/>
      </c>
      <c r="BC1414" t="str">
        <f>IF(OR($A1414="",$G1414&lt;&gt;"Ativo"),"",IF(COUNTIFS($A$4:$A1414,$A1414,$G$4:$G1414,"Ativo")=1,1,0))</f>
        <v/>
      </c>
    </row>
    <row r="1415" spans="1:55" x14ac:dyDescent="0.3">
      <c r="A1415" s="76"/>
      <c r="B1415" s="104"/>
      <c r="C1415" s="76"/>
      <c r="D1415" s="77"/>
      <c r="E1415" s="12"/>
      <c r="F1415" s="78"/>
      <c r="G1415" s="77"/>
      <c r="H1415" s="79"/>
      <c r="BA1415" s="5" t="str">
        <f t="shared" si="22"/>
        <v/>
      </c>
      <c r="BB1415" s="5" t="str">
        <f>IF(OR($E1415="",$G1415&lt;&gt;"Ativo"),"",IF(COUNTIFS($E$4:$E1415,$E1415,$A$4:$A1415,$A1415,$G$4:$G1415,"Ativo")=1,1,0))</f>
        <v/>
      </c>
      <c r="BC1415" t="str">
        <f>IF(OR($A1415="",$G1415&lt;&gt;"Ativo"),"",IF(COUNTIFS($A$4:$A1415,$A1415,$G$4:$G1415,"Ativo")=1,1,0))</f>
        <v/>
      </c>
    </row>
    <row r="1416" spans="1:55" x14ac:dyDescent="0.3">
      <c r="A1416" s="76"/>
      <c r="B1416" s="104"/>
      <c r="C1416" s="76"/>
      <c r="D1416" s="77"/>
      <c r="E1416" s="12"/>
      <c r="F1416" s="78"/>
      <c r="G1416" s="77"/>
      <c r="H1416" s="79"/>
      <c r="BA1416" s="5" t="str">
        <f t="shared" si="22"/>
        <v/>
      </c>
      <c r="BB1416" s="5" t="str">
        <f>IF(OR($E1416="",$G1416&lt;&gt;"Ativo"),"",IF(COUNTIFS($E$4:$E1416,$E1416,$A$4:$A1416,$A1416,$G$4:$G1416,"Ativo")=1,1,0))</f>
        <v/>
      </c>
      <c r="BC1416" t="str">
        <f>IF(OR($A1416="",$G1416&lt;&gt;"Ativo"),"",IF(COUNTIFS($A$4:$A1416,$A1416,$G$4:$G1416,"Ativo")=1,1,0))</f>
        <v/>
      </c>
    </row>
    <row r="1417" spans="1:55" x14ac:dyDescent="0.3">
      <c r="A1417" s="76"/>
      <c r="B1417" s="104"/>
      <c r="C1417" s="76"/>
      <c r="D1417" s="77"/>
      <c r="E1417" s="12"/>
      <c r="F1417" s="78"/>
      <c r="G1417" s="77"/>
      <c r="H1417" s="79"/>
      <c r="BA1417" s="5" t="str">
        <f t="shared" si="22"/>
        <v/>
      </c>
      <c r="BB1417" s="5" t="str">
        <f>IF(OR($E1417="",$G1417&lt;&gt;"Ativo"),"",IF(COUNTIFS($E$4:$E1417,$E1417,$A$4:$A1417,$A1417,$G$4:$G1417,"Ativo")=1,1,0))</f>
        <v/>
      </c>
      <c r="BC1417" t="str">
        <f>IF(OR($A1417="",$G1417&lt;&gt;"Ativo"),"",IF(COUNTIFS($A$4:$A1417,$A1417,$G$4:$G1417,"Ativo")=1,1,0))</f>
        <v/>
      </c>
    </row>
    <row r="1418" spans="1:55" x14ac:dyDescent="0.3">
      <c r="A1418" s="76"/>
      <c r="B1418" s="104"/>
      <c r="C1418" s="76"/>
      <c r="D1418" s="77"/>
      <c r="E1418" s="12"/>
      <c r="F1418" s="78"/>
      <c r="G1418" s="77"/>
      <c r="H1418" s="79"/>
      <c r="BA1418" s="5" t="str">
        <f t="shared" si="22"/>
        <v/>
      </c>
      <c r="BB1418" s="5" t="str">
        <f>IF(OR($E1418="",$G1418&lt;&gt;"Ativo"),"",IF(COUNTIFS($E$4:$E1418,$E1418,$A$4:$A1418,$A1418,$G$4:$G1418,"Ativo")=1,1,0))</f>
        <v/>
      </c>
      <c r="BC1418" t="str">
        <f>IF(OR($A1418="",$G1418&lt;&gt;"Ativo"),"",IF(COUNTIFS($A$4:$A1418,$A1418,$G$4:$G1418,"Ativo")=1,1,0))</f>
        <v/>
      </c>
    </row>
    <row r="1419" spans="1:55" x14ac:dyDescent="0.3">
      <c r="A1419" s="76"/>
      <c r="B1419" s="104"/>
      <c r="C1419" s="76"/>
      <c r="D1419" s="77"/>
      <c r="E1419" s="12"/>
      <c r="F1419" s="78"/>
      <c r="G1419" s="77"/>
      <c r="H1419" s="79"/>
      <c r="BA1419" s="5" t="str">
        <f t="shared" si="22"/>
        <v/>
      </c>
      <c r="BB1419" s="5" t="str">
        <f>IF(OR($E1419="",$G1419&lt;&gt;"Ativo"),"",IF(COUNTIFS($E$4:$E1419,$E1419,$A$4:$A1419,$A1419,$G$4:$G1419,"Ativo")=1,1,0))</f>
        <v/>
      </c>
      <c r="BC1419" t="str">
        <f>IF(OR($A1419="",$G1419&lt;&gt;"Ativo"),"",IF(COUNTIFS($A$4:$A1419,$A1419,$G$4:$G1419,"Ativo")=1,1,0))</f>
        <v/>
      </c>
    </row>
    <row r="1420" spans="1:55" x14ac:dyDescent="0.3">
      <c r="A1420" s="76"/>
      <c r="B1420" s="104"/>
      <c r="C1420" s="76"/>
      <c r="D1420" s="77"/>
      <c r="E1420" s="12"/>
      <c r="F1420" s="78"/>
      <c r="G1420" s="77"/>
      <c r="H1420" s="79"/>
      <c r="BA1420" s="5" t="str">
        <f t="shared" si="22"/>
        <v/>
      </c>
      <c r="BB1420" s="5" t="str">
        <f>IF(OR($E1420="",$G1420&lt;&gt;"Ativo"),"",IF(COUNTIFS($E$4:$E1420,$E1420,$A$4:$A1420,$A1420,$G$4:$G1420,"Ativo")=1,1,0))</f>
        <v/>
      </c>
      <c r="BC1420" t="str">
        <f>IF(OR($A1420="",$G1420&lt;&gt;"Ativo"),"",IF(COUNTIFS($A$4:$A1420,$A1420,$G$4:$G1420,"Ativo")=1,1,0))</f>
        <v/>
      </c>
    </row>
    <row r="1421" spans="1:55" x14ac:dyDescent="0.3">
      <c r="A1421" s="76"/>
      <c r="B1421" s="104"/>
      <c r="C1421" s="76"/>
      <c r="D1421" s="77"/>
      <c r="E1421" s="12"/>
      <c r="F1421" s="78"/>
      <c r="G1421" s="77"/>
      <c r="H1421" s="79"/>
      <c r="BA1421" s="5" t="str">
        <f t="shared" si="22"/>
        <v/>
      </c>
      <c r="BB1421" s="5" t="str">
        <f>IF(OR($E1421="",$G1421&lt;&gt;"Ativo"),"",IF(COUNTIFS($E$4:$E1421,$E1421,$A$4:$A1421,$A1421,$G$4:$G1421,"Ativo")=1,1,0))</f>
        <v/>
      </c>
      <c r="BC1421" t="str">
        <f>IF(OR($A1421="",$G1421&lt;&gt;"Ativo"),"",IF(COUNTIFS($A$4:$A1421,$A1421,$G$4:$G1421,"Ativo")=1,1,0))</f>
        <v/>
      </c>
    </row>
    <row r="1422" spans="1:55" x14ac:dyDescent="0.3">
      <c r="A1422" s="76"/>
      <c r="B1422" s="104"/>
      <c r="C1422" s="76"/>
      <c r="D1422" s="77"/>
      <c r="E1422" s="12"/>
      <c r="F1422" s="78"/>
      <c r="G1422" s="77"/>
      <c r="H1422" s="79"/>
      <c r="BA1422" s="5" t="str">
        <f t="shared" si="22"/>
        <v/>
      </c>
      <c r="BB1422" s="5" t="str">
        <f>IF(OR($E1422="",$G1422&lt;&gt;"Ativo"),"",IF(COUNTIFS($E$4:$E1422,$E1422,$A$4:$A1422,$A1422,$G$4:$G1422,"Ativo")=1,1,0))</f>
        <v/>
      </c>
      <c r="BC1422" t="str">
        <f>IF(OR($A1422="",$G1422&lt;&gt;"Ativo"),"",IF(COUNTIFS($A$4:$A1422,$A1422,$G$4:$G1422,"Ativo")=1,1,0))</f>
        <v/>
      </c>
    </row>
    <row r="1423" spans="1:55" x14ac:dyDescent="0.3">
      <c r="A1423" s="76"/>
      <c r="B1423" s="104"/>
      <c r="C1423" s="76"/>
      <c r="D1423" s="77"/>
      <c r="E1423" s="12"/>
      <c r="F1423" s="78"/>
      <c r="G1423" s="77"/>
      <c r="H1423" s="79"/>
      <c r="BA1423" s="5" t="str">
        <f t="shared" si="22"/>
        <v/>
      </c>
      <c r="BB1423" s="5" t="str">
        <f>IF(OR($E1423="",$G1423&lt;&gt;"Ativo"),"",IF(COUNTIFS($E$4:$E1423,$E1423,$A$4:$A1423,$A1423,$G$4:$G1423,"Ativo")=1,1,0))</f>
        <v/>
      </c>
      <c r="BC1423" t="str">
        <f>IF(OR($A1423="",$G1423&lt;&gt;"Ativo"),"",IF(COUNTIFS($A$4:$A1423,$A1423,$G$4:$G1423,"Ativo")=1,1,0))</f>
        <v/>
      </c>
    </row>
    <row r="1424" spans="1:55" x14ac:dyDescent="0.3">
      <c r="A1424" s="76"/>
      <c r="B1424" s="104"/>
      <c r="C1424" s="76"/>
      <c r="D1424" s="77"/>
      <c r="E1424" s="12"/>
      <c r="F1424" s="78"/>
      <c r="G1424" s="77"/>
      <c r="H1424" s="79"/>
      <c r="BA1424" s="5" t="str">
        <f t="shared" si="22"/>
        <v/>
      </c>
      <c r="BB1424" s="5" t="str">
        <f>IF(OR($E1424="",$G1424&lt;&gt;"Ativo"),"",IF(COUNTIFS($E$4:$E1424,$E1424,$A$4:$A1424,$A1424,$G$4:$G1424,"Ativo")=1,1,0))</f>
        <v/>
      </c>
      <c r="BC1424" t="str">
        <f>IF(OR($A1424="",$G1424&lt;&gt;"Ativo"),"",IF(COUNTIFS($A$4:$A1424,$A1424,$G$4:$G1424,"Ativo")=1,1,0))</f>
        <v/>
      </c>
    </row>
    <row r="1425" spans="1:55" x14ac:dyDescent="0.3">
      <c r="A1425" s="76"/>
      <c r="B1425" s="104"/>
      <c r="C1425" s="76"/>
      <c r="D1425" s="77"/>
      <c r="E1425" s="12"/>
      <c r="F1425" s="78"/>
      <c r="G1425" s="77"/>
      <c r="H1425" s="79"/>
      <c r="BA1425" s="5" t="str">
        <f t="shared" si="22"/>
        <v/>
      </c>
      <c r="BB1425" s="5" t="str">
        <f>IF(OR($E1425="",$G1425&lt;&gt;"Ativo"),"",IF(COUNTIFS($E$4:$E1425,$E1425,$A$4:$A1425,$A1425,$G$4:$G1425,"Ativo")=1,1,0))</f>
        <v/>
      </c>
      <c r="BC1425" t="str">
        <f>IF(OR($A1425="",$G1425&lt;&gt;"Ativo"),"",IF(COUNTIFS($A$4:$A1425,$A1425,$G$4:$G1425,"Ativo")=1,1,0))</f>
        <v/>
      </c>
    </row>
    <row r="1426" spans="1:55" x14ac:dyDescent="0.3">
      <c r="A1426" s="76"/>
      <c r="B1426" s="104"/>
      <c r="C1426" s="76"/>
      <c r="D1426" s="77"/>
      <c r="E1426" s="12"/>
      <c r="F1426" s="78"/>
      <c r="G1426" s="77"/>
      <c r="H1426" s="79"/>
      <c r="BA1426" s="5" t="str">
        <f t="shared" si="22"/>
        <v/>
      </c>
      <c r="BB1426" s="5" t="str">
        <f>IF(OR($E1426="",$G1426&lt;&gt;"Ativo"),"",IF(COUNTIFS($E$4:$E1426,$E1426,$A$4:$A1426,$A1426,$G$4:$G1426,"Ativo")=1,1,0))</f>
        <v/>
      </c>
      <c r="BC1426" t="str">
        <f>IF(OR($A1426="",$G1426&lt;&gt;"Ativo"),"",IF(COUNTIFS($A$4:$A1426,$A1426,$G$4:$G1426,"Ativo")=1,1,0))</f>
        <v/>
      </c>
    </row>
    <row r="1427" spans="1:55" x14ac:dyDescent="0.3">
      <c r="A1427" s="76"/>
      <c r="B1427" s="104"/>
      <c r="C1427" s="76"/>
      <c r="D1427" s="77"/>
      <c r="E1427" s="12"/>
      <c r="F1427" s="78"/>
      <c r="G1427" s="77"/>
      <c r="H1427" s="79"/>
      <c r="BA1427" s="5" t="str">
        <f t="shared" si="22"/>
        <v/>
      </c>
      <c r="BB1427" s="5" t="str">
        <f>IF(OR($E1427="",$G1427&lt;&gt;"Ativo"),"",IF(COUNTIFS($E$4:$E1427,$E1427,$A$4:$A1427,$A1427,$G$4:$G1427,"Ativo")=1,1,0))</f>
        <v/>
      </c>
      <c r="BC1427" t="str">
        <f>IF(OR($A1427="",$G1427&lt;&gt;"Ativo"),"",IF(COUNTIFS($A$4:$A1427,$A1427,$G$4:$G1427,"Ativo")=1,1,0))</f>
        <v/>
      </c>
    </row>
    <row r="1428" spans="1:55" x14ac:dyDescent="0.3">
      <c r="A1428" s="76"/>
      <c r="B1428" s="104"/>
      <c r="C1428" s="76"/>
      <c r="D1428" s="77"/>
      <c r="E1428" s="12"/>
      <c r="F1428" s="78"/>
      <c r="G1428" s="77"/>
      <c r="H1428" s="79"/>
      <c r="BA1428" s="5" t="str">
        <f t="shared" si="22"/>
        <v/>
      </c>
      <c r="BB1428" s="5" t="str">
        <f>IF(OR($E1428="",$G1428&lt;&gt;"Ativo"),"",IF(COUNTIFS($E$4:$E1428,$E1428,$A$4:$A1428,$A1428,$G$4:$G1428,"Ativo")=1,1,0))</f>
        <v/>
      </c>
      <c r="BC1428" t="str">
        <f>IF(OR($A1428="",$G1428&lt;&gt;"Ativo"),"",IF(COUNTIFS($A$4:$A1428,$A1428,$G$4:$G1428,"Ativo")=1,1,0))</f>
        <v/>
      </c>
    </row>
    <row r="1429" spans="1:55" x14ac:dyDescent="0.3">
      <c r="A1429" s="76"/>
      <c r="B1429" s="104"/>
      <c r="C1429" s="76"/>
      <c r="D1429" s="77"/>
      <c r="E1429" s="12"/>
      <c r="F1429" s="78"/>
      <c r="G1429" s="77"/>
      <c r="H1429" s="79"/>
      <c r="BA1429" s="5" t="str">
        <f t="shared" si="22"/>
        <v/>
      </c>
      <c r="BB1429" s="5" t="str">
        <f>IF(OR($E1429="",$G1429&lt;&gt;"Ativo"),"",IF(COUNTIFS($E$4:$E1429,$E1429,$A$4:$A1429,$A1429,$G$4:$G1429,"Ativo")=1,1,0))</f>
        <v/>
      </c>
      <c r="BC1429" t="str">
        <f>IF(OR($A1429="",$G1429&lt;&gt;"Ativo"),"",IF(COUNTIFS($A$4:$A1429,$A1429,$G$4:$G1429,"Ativo")=1,1,0))</f>
        <v/>
      </c>
    </row>
    <row r="1430" spans="1:55" x14ac:dyDescent="0.3">
      <c r="A1430" s="76"/>
      <c r="B1430" s="104"/>
      <c r="C1430" s="76"/>
      <c r="D1430" s="77"/>
      <c r="E1430" s="12"/>
      <c r="F1430" s="78"/>
      <c r="G1430" s="77"/>
      <c r="H1430" s="79"/>
      <c r="BA1430" s="5" t="str">
        <f t="shared" si="22"/>
        <v/>
      </c>
      <c r="BB1430" s="5" t="str">
        <f>IF(OR($E1430="",$G1430&lt;&gt;"Ativo"),"",IF(COUNTIFS($E$4:$E1430,$E1430,$A$4:$A1430,$A1430,$G$4:$G1430,"Ativo")=1,1,0))</f>
        <v/>
      </c>
      <c r="BC1430" t="str">
        <f>IF(OR($A1430="",$G1430&lt;&gt;"Ativo"),"",IF(COUNTIFS($A$4:$A1430,$A1430,$G$4:$G1430,"Ativo")=1,1,0))</f>
        <v/>
      </c>
    </row>
    <row r="1431" spans="1:55" x14ac:dyDescent="0.3">
      <c r="A1431" s="76"/>
      <c r="B1431" s="104"/>
      <c r="C1431" s="76"/>
      <c r="D1431" s="77"/>
      <c r="E1431" s="12"/>
      <c r="F1431" s="78"/>
      <c r="G1431" s="77"/>
      <c r="H1431" s="79"/>
      <c r="BA1431" s="5" t="str">
        <f t="shared" si="22"/>
        <v/>
      </c>
      <c r="BB1431" s="5" t="str">
        <f>IF(OR($E1431="",$G1431&lt;&gt;"Ativo"),"",IF(COUNTIFS($E$4:$E1431,$E1431,$A$4:$A1431,$A1431,$G$4:$G1431,"Ativo")=1,1,0))</f>
        <v/>
      </c>
      <c r="BC1431" t="str">
        <f>IF(OR($A1431="",$G1431&lt;&gt;"Ativo"),"",IF(COUNTIFS($A$4:$A1431,$A1431,$G$4:$G1431,"Ativo")=1,1,0))</f>
        <v/>
      </c>
    </row>
    <row r="1432" spans="1:55" x14ac:dyDescent="0.3">
      <c r="A1432" s="76"/>
      <c r="B1432" s="104"/>
      <c r="C1432" s="76"/>
      <c r="D1432" s="77"/>
      <c r="E1432" s="12"/>
      <c r="F1432" s="78"/>
      <c r="G1432" s="77"/>
      <c r="H1432" s="79"/>
      <c r="BA1432" s="5" t="str">
        <f t="shared" si="22"/>
        <v/>
      </c>
      <c r="BB1432" s="5" t="str">
        <f>IF(OR($E1432="",$G1432&lt;&gt;"Ativo"),"",IF(COUNTIFS($E$4:$E1432,$E1432,$A$4:$A1432,$A1432,$G$4:$G1432,"Ativo")=1,1,0))</f>
        <v/>
      </c>
      <c r="BC1432" t="str">
        <f>IF(OR($A1432="",$G1432&lt;&gt;"Ativo"),"",IF(COUNTIFS($A$4:$A1432,$A1432,$G$4:$G1432,"Ativo")=1,1,0))</f>
        <v/>
      </c>
    </row>
    <row r="1433" spans="1:55" x14ac:dyDescent="0.3">
      <c r="A1433" s="76"/>
      <c r="B1433" s="104"/>
      <c r="C1433" s="76"/>
      <c r="D1433" s="77"/>
      <c r="E1433" s="12"/>
      <c r="F1433" s="78"/>
      <c r="G1433" s="77"/>
      <c r="H1433" s="79"/>
      <c r="BA1433" s="5" t="str">
        <f t="shared" si="22"/>
        <v/>
      </c>
      <c r="BB1433" s="5" t="str">
        <f>IF(OR($E1433="",$G1433&lt;&gt;"Ativo"),"",IF(COUNTIFS($E$4:$E1433,$E1433,$A$4:$A1433,$A1433,$G$4:$G1433,"Ativo")=1,1,0))</f>
        <v/>
      </c>
      <c r="BC1433" t="str">
        <f>IF(OR($A1433="",$G1433&lt;&gt;"Ativo"),"",IF(COUNTIFS($A$4:$A1433,$A1433,$G$4:$G1433,"Ativo")=1,1,0))</f>
        <v/>
      </c>
    </row>
    <row r="1434" spans="1:55" x14ac:dyDescent="0.3">
      <c r="A1434" s="76"/>
      <c r="B1434" s="104"/>
      <c r="C1434" s="76"/>
      <c r="D1434" s="77"/>
      <c r="E1434" s="12"/>
      <c r="F1434" s="78"/>
      <c r="G1434" s="77"/>
      <c r="H1434" s="79"/>
      <c r="BA1434" s="5" t="str">
        <f t="shared" si="22"/>
        <v/>
      </c>
      <c r="BB1434" s="5" t="str">
        <f>IF(OR($E1434="",$G1434&lt;&gt;"Ativo"),"",IF(COUNTIFS($E$4:$E1434,$E1434,$A$4:$A1434,$A1434,$G$4:$G1434,"Ativo")=1,1,0))</f>
        <v/>
      </c>
      <c r="BC1434" t="str">
        <f>IF(OR($A1434="",$G1434&lt;&gt;"Ativo"),"",IF(COUNTIFS($A$4:$A1434,$A1434,$G$4:$G1434,"Ativo")=1,1,0))</f>
        <v/>
      </c>
    </row>
    <row r="1435" spans="1:55" x14ac:dyDescent="0.3">
      <c r="A1435" s="76"/>
      <c r="B1435" s="104"/>
      <c r="C1435" s="76"/>
      <c r="D1435" s="77"/>
      <c r="E1435" s="12"/>
      <c r="F1435" s="78"/>
      <c r="G1435" s="77"/>
      <c r="H1435" s="79"/>
      <c r="BA1435" s="5" t="str">
        <f t="shared" si="22"/>
        <v/>
      </c>
      <c r="BB1435" s="5" t="str">
        <f>IF(OR($E1435="",$G1435&lt;&gt;"Ativo"),"",IF(COUNTIFS($E$4:$E1435,$E1435,$A$4:$A1435,$A1435,$G$4:$G1435,"Ativo")=1,1,0))</f>
        <v/>
      </c>
      <c r="BC1435" t="str">
        <f>IF(OR($A1435="",$G1435&lt;&gt;"Ativo"),"",IF(COUNTIFS($A$4:$A1435,$A1435,$G$4:$G1435,"Ativo")=1,1,0))</f>
        <v/>
      </c>
    </row>
    <row r="1436" spans="1:55" x14ac:dyDescent="0.3">
      <c r="A1436" s="76"/>
      <c r="B1436" s="104"/>
      <c r="C1436" s="76"/>
      <c r="D1436" s="77"/>
      <c r="E1436" s="12"/>
      <c r="F1436" s="78"/>
      <c r="G1436" s="77"/>
      <c r="H1436" s="79"/>
      <c r="BA1436" s="5" t="str">
        <f t="shared" si="22"/>
        <v/>
      </c>
      <c r="BB1436" s="5" t="str">
        <f>IF(OR($E1436="",$G1436&lt;&gt;"Ativo"),"",IF(COUNTIFS($E$4:$E1436,$E1436,$A$4:$A1436,$A1436,$G$4:$G1436,"Ativo")=1,1,0))</f>
        <v/>
      </c>
      <c r="BC1436" t="str">
        <f>IF(OR($A1436="",$G1436&lt;&gt;"Ativo"),"",IF(COUNTIFS($A$4:$A1436,$A1436,$G$4:$G1436,"Ativo")=1,1,0))</f>
        <v/>
      </c>
    </row>
    <row r="1437" spans="1:55" x14ac:dyDescent="0.3">
      <c r="A1437" s="76"/>
      <c r="B1437" s="104"/>
      <c r="C1437" s="76"/>
      <c r="D1437" s="77"/>
      <c r="E1437" s="12"/>
      <c r="F1437" s="78"/>
      <c r="G1437" s="77"/>
      <c r="H1437" s="79"/>
      <c r="BA1437" s="5" t="str">
        <f t="shared" si="22"/>
        <v/>
      </c>
      <c r="BB1437" s="5" t="str">
        <f>IF(OR($E1437="",$G1437&lt;&gt;"Ativo"),"",IF(COUNTIFS($E$4:$E1437,$E1437,$A$4:$A1437,$A1437,$G$4:$G1437,"Ativo")=1,1,0))</f>
        <v/>
      </c>
      <c r="BC1437" t="str">
        <f>IF(OR($A1437="",$G1437&lt;&gt;"Ativo"),"",IF(COUNTIFS($A$4:$A1437,$A1437,$G$4:$G1437,"Ativo")=1,1,0))</f>
        <v/>
      </c>
    </row>
    <row r="1438" spans="1:55" x14ac:dyDescent="0.3">
      <c r="A1438" s="76"/>
      <c r="B1438" s="104"/>
      <c r="C1438" s="76"/>
      <c r="D1438" s="77"/>
      <c r="E1438" s="12"/>
      <c r="F1438" s="78"/>
      <c r="G1438" s="77"/>
      <c r="H1438" s="79"/>
      <c r="BA1438" s="5" t="str">
        <f t="shared" si="22"/>
        <v/>
      </c>
      <c r="BB1438" s="5" t="str">
        <f>IF(OR($E1438="",$G1438&lt;&gt;"Ativo"),"",IF(COUNTIFS($E$4:$E1438,$E1438,$A$4:$A1438,$A1438,$G$4:$G1438,"Ativo")=1,1,0))</f>
        <v/>
      </c>
      <c r="BC1438" t="str">
        <f>IF(OR($A1438="",$G1438&lt;&gt;"Ativo"),"",IF(COUNTIFS($A$4:$A1438,$A1438,$G$4:$G1438,"Ativo")=1,1,0))</f>
        <v/>
      </c>
    </row>
    <row r="1439" spans="1:55" x14ac:dyDescent="0.3">
      <c r="A1439" s="76"/>
      <c r="B1439" s="104"/>
      <c r="C1439" s="76"/>
      <c r="D1439" s="77"/>
      <c r="E1439" s="12"/>
      <c r="F1439" s="78"/>
      <c r="G1439" s="77"/>
      <c r="H1439" s="79"/>
      <c r="BA1439" s="5" t="str">
        <f t="shared" si="22"/>
        <v/>
      </c>
      <c r="BB1439" s="5" t="str">
        <f>IF(OR($E1439="",$G1439&lt;&gt;"Ativo"),"",IF(COUNTIFS($E$4:$E1439,$E1439,$A$4:$A1439,$A1439,$G$4:$G1439,"Ativo")=1,1,0))</f>
        <v/>
      </c>
      <c r="BC1439" t="str">
        <f>IF(OR($A1439="",$G1439&lt;&gt;"Ativo"),"",IF(COUNTIFS($A$4:$A1439,$A1439,$G$4:$G1439,"Ativo")=1,1,0))</f>
        <v/>
      </c>
    </row>
    <row r="1440" spans="1:55" x14ac:dyDescent="0.3">
      <c r="A1440" s="76"/>
      <c r="B1440" s="104"/>
      <c r="C1440" s="76"/>
      <c r="D1440" s="77"/>
      <c r="E1440" s="12"/>
      <c r="F1440" s="78"/>
      <c r="G1440" s="77"/>
      <c r="H1440" s="79"/>
      <c r="BA1440" s="5" t="str">
        <f t="shared" si="22"/>
        <v/>
      </c>
      <c r="BB1440" s="5" t="str">
        <f>IF(OR($E1440="",$G1440&lt;&gt;"Ativo"),"",IF(COUNTIFS($E$4:$E1440,$E1440,$A$4:$A1440,$A1440,$G$4:$G1440,"Ativo")=1,1,0))</f>
        <v/>
      </c>
      <c r="BC1440" t="str">
        <f>IF(OR($A1440="",$G1440&lt;&gt;"Ativo"),"",IF(COUNTIFS($A$4:$A1440,$A1440,$G$4:$G1440,"Ativo")=1,1,0))</f>
        <v/>
      </c>
    </row>
    <row r="1441" spans="1:55" x14ac:dyDescent="0.3">
      <c r="A1441" s="76"/>
      <c r="B1441" s="104"/>
      <c r="C1441" s="76"/>
      <c r="D1441" s="77"/>
      <c r="E1441" s="12"/>
      <c r="F1441" s="78"/>
      <c r="G1441" s="77"/>
      <c r="H1441" s="79"/>
      <c r="BA1441" s="5" t="str">
        <f t="shared" si="22"/>
        <v/>
      </c>
      <c r="BB1441" s="5" t="str">
        <f>IF(OR($E1441="",$G1441&lt;&gt;"Ativo"),"",IF(COUNTIFS($E$4:$E1441,$E1441,$A$4:$A1441,$A1441,$G$4:$G1441,"Ativo")=1,1,0))</f>
        <v/>
      </c>
      <c r="BC1441" t="str">
        <f>IF(OR($A1441="",$G1441&lt;&gt;"Ativo"),"",IF(COUNTIFS($A$4:$A1441,$A1441,$G$4:$G1441,"Ativo")=1,1,0))</f>
        <v/>
      </c>
    </row>
    <row r="1442" spans="1:55" x14ac:dyDescent="0.3">
      <c r="A1442" s="76"/>
      <c r="B1442" s="104"/>
      <c r="C1442" s="76"/>
      <c r="D1442" s="77"/>
      <c r="E1442" s="12"/>
      <c r="F1442" s="78"/>
      <c r="G1442" s="77"/>
      <c r="H1442" s="79"/>
      <c r="BA1442" s="5" t="str">
        <f t="shared" si="22"/>
        <v/>
      </c>
      <c r="BB1442" s="5" t="str">
        <f>IF(OR($E1442="",$G1442&lt;&gt;"Ativo"),"",IF(COUNTIFS($E$4:$E1442,$E1442,$A$4:$A1442,$A1442,$G$4:$G1442,"Ativo")=1,1,0))</f>
        <v/>
      </c>
      <c r="BC1442" t="str">
        <f>IF(OR($A1442="",$G1442&lt;&gt;"Ativo"),"",IF(COUNTIFS($A$4:$A1442,$A1442,$G$4:$G1442,"Ativo")=1,1,0))</f>
        <v/>
      </c>
    </row>
    <row r="1443" spans="1:55" x14ac:dyDescent="0.3">
      <c r="A1443" s="76"/>
      <c r="B1443" s="104"/>
      <c r="C1443" s="76"/>
      <c r="D1443" s="77"/>
      <c r="E1443" s="12"/>
      <c r="F1443" s="78"/>
      <c r="G1443" s="77"/>
      <c r="H1443" s="79"/>
      <c r="BA1443" s="5" t="str">
        <f t="shared" si="22"/>
        <v/>
      </c>
      <c r="BB1443" s="5" t="str">
        <f>IF(OR($E1443="",$G1443&lt;&gt;"Ativo"),"",IF(COUNTIFS($E$4:$E1443,$E1443,$A$4:$A1443,$A1443,$G$4:$G1443,"Ativo")=1,1,0))</f>
        <v/>
      </c>
      <c r="BC1443" t="str">
        <f>IF(OR($A1443="",$G1443&lt;&gt;"Ativo"),"",IF(COUNTIFS($A$4:$A1443,$A1443,$G$4:$G1443,"Ativo")=1,1,0))</f>
        <v/>
      </c>
    </row>
    <row r="1444" spans="1:55" x14ac:dyDescent="0.3">
      <c r="A1444" s="76"/>
      <c r="B1444" s="104"/>
      <c r="C1444" s="76"/>
      <c r="D1444" s="77"/>
      <c r="E1444" s="12"/>
      <c r="F1444" s="78"/>
      <c r="G1444" s="77"/>
      <c r="H1444" s="79"/>
      <c r="BA1444" s="5" t="str">
        <f t="shared" si="22"/>
        <v/>
      </c>
      <c r="BB1444" s="5" t="str">
        <f>IF(OR($E1444="",$G1444&lt;&gt;"Ativo"),"",IF(COUNTIFS($E$4:$E1444,$E1444,$A$4:$A1444,$A1444,$G$4:$G1444,"Ativo")=1,1,0))</f>
        <v/>
      </c>
      <c r="BC1444" t="str">
        <f>IF(OR($A1444="",$G1444&lt;&gt;"Ativo"),"",IF(COUNTIFS($A$4:$A1444,$A1444,$G$4:$G1444,"Ativo")=1,1,0))</f>
        <v/>
      </c>
    </row>
    <row r="1445" spans="1:55" x14ac:dyDescent="0.3">
      <c r="A1445" s="76"/>
      <c r="B1445" s="104"/>
      <c r="C1445" s="76"/>
      <c r="D1445" s="77"/>
      <c r="E1445" s="12"/>
      <c r="F1445" s="78"/>
      <c r="G1445" s="77"/>
      <c r="H1445" s="79"/>
      <c r="BA1445" s="5" t="str">
        <f t="shared" si="22"/>
        <v/>
      </c>
      <c r="BB1445" s="5" t="str">
        <f>IF(OR($E1445="",$G1445&lt;&gt;"Ativo"),"",IF(COUNTIFS($E$4:$E1445,$E1445,$A$4:$A1445,$A1445,$G$4:$G1445,"Ativo")=1,1,0))</f>
        <v/>
      </c>
      <c r="BC1445" t="str">
        <f>IF(OR($A1445="",$G1445&lt;&gt;"Ativo"),"",IF(COUNTIFS($A$4:$A1445,$A1445,$G$4:$G1445,"Ativo")=1,1,0))</f>
        <v/>
      </c>
    </row>
    <row r="1446" spans="1:55" x14ac:dyDescent="0.3">
      <c r="A1446" s="76"/>
      <c r="B1446" s="104"/>
      <c r="C1446" s="76"/>
      <c r="D1446" s="77"/>
      <c r="E1446" s="12"/>
      <c r="F1446" s="78"/>
      <c r="G1446" s="77"/>
      <c r="H1446" s="79"/>
      <c r="BA1446" s="5" t="str">
        <f t="shared" si="22"/>
        <v/>
      </c>
      <c r="BB1446" s="5" t="str">
        <f>IF(OR($E1446="",$G1446&lt;&gt;"Ativo"),"",IF(COUNTIFS($E$4:$E1446,$E1446,$A$4:$A1446,$A1446,$G$4:$G1446,"Ativo")=1,1,0))</f>
        <v/>
      </c>
      <c r="BC1446" t="str">
        <f>IF(OR($A1446="",$G1446&lt;&gt;"Ativo"),"",IF(COUNTIFS($A$4:$A1446,$A1446,$G$4:$G1446,"Ativo")=1,1,0))</f>
        <v/>
      </c>
    </row>
    <row r="1447" spans="1:55" x14ac:dyDescent="0.3">
      <c r="A1447" s="76"/>
      <c r="B1447" s="104"/>
      <c r="C1447" s="76"/>
      <c r="D1447" s="77"/>
      <c r="E1447" s="12"/>
      <c r="F1447" s="78"/>
      <c r="G1447" s="77"/>
      <c r="H1447" s="79"/>
      <c r="BA1447" s="5" t="str">
        <f t="shared" si="22"/>
        <v/>
      </c>
      <c r="BB1447" s="5" t="str">
        <f>IF(OR($E1447="",$G1447&lt;&gt;"Ativo"),"",IF(COUNTIFS($E$4:$E1447,$E1447,$A$4:$A1447,$A1447,$G$4:$G1447,"Ativo")=1,1,0))</f>
        <v/>
      </c>
      <c r="BC1447" t="str">
        <f>IF(OR($A1447="",$G1447&lt;&gt;"Ativo"),"",IF(COUNTIFS($A$4:$A1447,$A1447,$G$4:$G1447,"Ativo")=1,1,0))</f>
        <v/>
      </c>
    </row>
    <row r="1448" spans="1:55" x14ac:dyDescent="0.3">
      <c r="A1448" s="76"/>
      <c r="B1448" s="104"/>
      <c r="C1448" s="76"/>
      <c r="D1448" s="77"/>
      <c r="E1448" s="12"/>
      <c r="F1448" s="78"/>
      <c r="G1448" s="77"/>
      <c r="H1448" s="79"/>
      <c r="BA1448" s="5" t="str">
        <f t="shared" si="22"/>
        <v/>
      </c>
      <c r="BB1448" s="5" t="str">
        <f>IF(OR($E1448="",$G1448&lt;&gt;"Ativo"),"",IF(COUNTIFS($E$4:$E1448,$E1448,$A$4:$A1448,$A1448,$G$4:$G1448,"Ativo")=1,1,0))</f>
        <v/>
      </c>
      <c r="BC1448" t="str">
        <f>IF(OR($A1448="",$G1448&lt;&gt;"Ativo"),"",IF(COUNTIFS($A$4:$A1448,$A1448,$G$4:$G1448,"Ativo")=1,1,0))</f>
        <v/>
      </c>
    </row>
    <row r="1449" spans="1:55" x14ac:dyDescent="0.3">
      <c r="A1449" s="76"/>
      <c r="B1449" s="104"/>
      <c r="C1449" s="76"/>
      <c r="D1449" s="77"/>
      <c r="E1449" s="12"/>
      <c r="F1449" s="78"/>
      <c r="G1449" s="77"/>
      <c r="H1449" s="79"/>
      <c r="BA1449" s="5" t="str">
        <f t="shared" si="22"/>
        <v/>
      </c>
      <c r="BB1449" s="5" t="str">
        <f>IF(OR($E1449="",$G1449&lt;&gt;"Ativo"),"",IF(COUNTIFS($E$4:$E1449,$E1449,$A$4:$A1449,$A1449,$G$4:$G1449,"Ativo")=1,1,0))</f>
        <v/>
      </c>
      <c r="BC1449" t="str">
        <f>IF(OR($A1449="",$G1449&lt;&gt;"Ativo"),"",IF(COUNTIFS($A$4:$A1449,$A1449,$G$4:$G1449,"Ativo")=1,1,0))</f>
        <v/>
      </c>
    </row>
    <row r="1450" spans="1:55" x14ac:dyDescent="0.3">
      <c r="A1450" s="76"/>
      <c r="B1450" s="104"/>
      <c r="C1450" s="76"/>
      <c r="D1450" s="77"/>
      <c r="E1450" s="12"/>
      <c r="F1450" s="78"/>
      <c r="G1450" s="77"/>
      <c r="H1450" s="79"/>
      <c r="BA1450" s="5" t="str">
        <f t="shared" si="22"/>
        <v/>
      </c>
      <c r="BB1450" s="5" t="str">
        <f>IF(OR($E1450="",$G1450&lt;&gt;"Ativo"),"",IF(COUNTIFS($E$4:$E1450,$E1450,$A$4:$A1450,$A1450,$G$4:$G1450,"Ativo")=1,1,0))</f>
        <v/>
      </c>
      <c r="BC1450" t="str">
        <f>IF(OR($A1450="",$G1450&lt;&gt;"Ativo"),"",IF(COUNTIFS($A$4:$A1450,$A1450,$G$4:$G1450,"Ativo")=1,1,0))</f>
        <v/>
      </c>
    </row>
    <row r="1451" spans="1:55" x14ac:dyDescent="0.3">
      <c r="A1451" s="76"/>
      <c r="B1451" s="104"/>
      <c r="C1451" s="76"/>
      <c r="D1451" s="77"/>
      <c r="E1451" s="12"/>
      <c r="F1451" s="78"/>
      <c r="G1451" s="77"/>
      <c r="H1451" s="79"/>
      <c r="BA1451" s="5" t="str">
        <f t="shared" si="22"/>
        <v/>
      </c>
      <c r="BB1451" s="5" t="str">
        <f>IF(OR($E1451="",$G1451&lt;&gt;"Ativo"),"",IF(COUNTIFS($E$4:$E1451,$E1451,$A$4:$A1451,$A1451,$G$4:$G1451,"Ativo")=1,1,0))</f>
        <v/>
      </c>
      <c r="BC1451" t="str">
        <f>IF(OR($A1451="",$G1451&lt;&gt;"Ativo"),"",IF(COUNTIFS($A$4:$A1451,$A1451,$G$4:$G1451,"Ativo")=1,1,0))</f>
        <v/>
      </c>
    </row>
    <row r="1452" spans="1:55" x14ac:dyDescent="0.3">
      <c r="A1452" s="76"/>
      <c r="B1452" s="104"/>
      <c r="C1452" s="76"/>
      <c r="D1452" s="77"/>
      <c r="E1452" s="12"/>
      <c r="F1452" s="78"/>
      <c r="G1452" s="77"/>
      <c r="H1452" s="79"/>
      <c r="BA1452" s="5" t="str">
        <f t="shared" si="22"/>
        <v/>
      </c>
      <c r="BB1452" s="5" t="str">
        <f>IF(OR($E1452="",$G1452&lt;&gt;"Ativo"),"",IF(COUNTIFS($E$4:$E1452,$E1452,$A$4:$A1452,$A1452,$G$4:$G1452,"Ativo")=1,1,0))</f>
        <v/>
      </c>
      <c r="BC1452" t="str">
        <f>IF(OR($A1452="",$G1452&lt;&gt;"Ativo"),"",IF(COUNTIFS($A$4:$A1452,$A1452,$G$4:$G1452,"Ativo")=1,1,0))</f>
        <v/>
      </c>
    </row>
    <row r="1453" spans="1:55" x14ac:dyDescent="0.3">
      <c r="A1453" s="76"/>
      <c r="B1453" s="104"/>
      <c r="C1453" s="76"/>
      <c r="D1453" s="77"/>
      <c r="E1453" s="12"/>
      <c r="F1453" s="78"/>
      <c r="G1453" s="77"/>
      <c r="H1453" s="79"/>
      <c r="BA1453" s="5" t="str">
        <f t="shared" si="22"/>
        <v/>
      </c>
      <c r="BB1453" s="5" t="str">
        <f>IF(OR($E1453="",$G1453&lt;&gt;"Ativo"),"",IF(COUNTIFS($E$4:$E1453,$E1453,$A$4:$A1453,$A1453,$G$4:$G1453,"Ativo")=1,1,0))</f>
        <v/>
      </c>
      <c r="BC1453" t="str">
        <f>IF(OR($A1453="",$G1453&lt;&gt;"Ativo"),"",IF(COUNTIFS($A$4:$A1453,$A1453,$G$4:$G1453,"Ativo")=1,1,0))</f>
        <v/>
      </c>
    </row>
    <row r="1454" spans="1:55" x14ac:dyDescent="0.3">
      <c r="A1454" s="76"/>
      <c r="B1454" s="104"/>
      <c r="C1454" s="76"/>
      <c r="D1454" s="77"/>
      <c r="E1454" s="12"/>
      <c r="F1454" s="78"/>
      <c r="G1454" s="77"/>
      <c r="H1454" s="79"/>
      <c r="BA1454" s="5" t="str">
        <f t="shared" si="22"/>
        <v/>
      </c>
      <c r="BB1454" s="5" t="str">
        <f>IF(OR($E1454="",$G1454&lt;&gt;"Ativo"),"",IF(COUNTIFS($E$4:$E1454,$E1454,$A$4:$A1454,$A1454,$G$4:$G1454,"Ativo")=1,1,0))</f>
        <v/>
      </c>
      <c r="BC1454" t="str">
        <f>IF(OR($A1454="",$G1454&lt;&gt;"Ativo"),"",IF(COUNTIFS($A$4:$A1454,$A1454,$G$4:$G1454,"Ativo")=1,1,0))</f>
        <v/>
      </c>
    </row>
    <row r="1455" spans="1:55" x14ac:dyDescent="0.3">
      <c r="A1455" s="76"/>
      <c r="B1455" s="104"/>
      <c r="C1455" s="76"/>
      <c r="D1455" s="77"/>
      <c r="E1455" s="12"/>
      <c r="F1455" s="78"/>
      <c r="G1455" s="77"/>
      <c r="H1455" s="79"/>
      <c r="BA1455" s="5" t="str">
        <f t="shared" si="22"/>
        <v/>
      </c>
      <c r="BB1455" s="5" t="str">
        <f>IF(OR($E1455="",$G1455&lt;&gt;"Ativo"),"",IF(COUNTIFS($E$4:$E1455,$E1455,$A$4:$A1455,$A1455,$G$4:$G1455,"Ativo")=1,1,0))</f>
        <v/>
      </c>
      <c r="BC1455" t="str">
        <f>IF(OR($A1455="",$G1455&lt;&gt;"Ativo"),"",IF(COUNTIFS($A$4:$A1455,$A1455,$G$4:$G1455,"Ativo")=1,1,0))</f>
        <v/>
      </c>
    </row>
    <row r="1456" spans="1:55" x14ac:dyDescent="0.3">
      <c r="A1456" s="76"/>
      <c r="B1456" s="104"/>
      <c r="C1456" s="76"/>
      <c r="D1456" s="77"/>
      <c r="E1456" s="12"/>
      <c r="F1456" s="78"/>
      <c r="G1456" s="77"/>
      <c r="H1456" s="79"/>
      <c r="BA1456" s="5" t="str">
        <f t="shared" si="22"/>
        <v/>
      </c>
      <c r="BB1456" s="5" t="str">
        <f>IF(OR($E1456="",$G1456&lt;&gt;"Ativo"),"",IF(COUNTIFS($E$4:$E1456,$E1456,$A$4:$A1456,$A1456,$G$4:$G1456,"Ativo")=1,1,0))</f>
        <v/>
      </c>
      <c r="BC1456" t="str">
        <f>IF(OR($A1456="",$G1456&lt;&gt;"Ativo"),"",IF(COUNTIFS($A$4:$A1456,$A1456,$G$4:$G1456,"Ativo")=1,1,0))</f>
        <v/>
      </c>
    </row>
    <row r="1457" spans="1:55" x14ac:dyDescent="0.3">
      <c r="A1457" s="76"/>
      <c r="B1457" s="104"/>
      <c r="C1457" s="76"/>
      <c r="D1457" s="77"/>
      <c r="E1457" s="12"/>
      <c r="F1457" s="78"/>
      <c r="G1457" s="77"/>
      <c r="H1457" s="79"/>
      <c r="BA1457" s="5" t="str">
        <f t="shared" si="22"/>
        <v/>
      </c>
      <c r="BB1457" s="5" t="str">
        <f>IF(OR($E1457="",$G1457&lt;&gt;"Ativo"),"",IF(COUNTIFS($E$4:$E1457,$E1457,$A$4:$A1457,$A1457,$G$4:$G1457,"Ativo")=1,1,0))</f>
        <v/>
      </c>
      <c r="BC1457" t="str">
        <f>IF(OR($A1457="",$G1457&lt;&gt;"Ativo"),"",IF(COUNTIFS($A$4:$A1457,$A1457,$G$4:$G1457,"Ativo")=1,1,0))</f>
        <v/>
      </c>
    </row>
    <row r="1458" spans="1:55" x14ac:dyDescent="0.3">
      <c r="A1458" s="76"/>
      <c r="B1458" s="104"/>
      <c r="C1458" s="76"/>
      <c r="D1458" s="77"/>
      <c r="E1458" s="12"/>
      <c r="F1458" s="78"/>
      <c r="G1458" s="77"/>
      <c r="H1458" s="79"/>
      <c r="BA1458" s="5" t="str">
        <f t="shared" si="22"/>
        <v/>
      </c>
      <c r="BB1458" s="5" t="str">
        <f>IF(OR($E1458="",$G1458&lt;&gt;"Ativo"),"",IF(COUNTIFS($E$4:$E1458,$E1458,$A$4:$A1458,$A1458,$G$4:$G1458,"Ativo")=1,1,0))</f>
        <v/>
      </c>
      <c r="BC1458" t="str">
        <f>IF(OR($A1458="",$G1458&lt;&gt;"Ativo"),"",IF(COUNTIFS($A$4:$A1458,$A1458,$G$4:$G1458,"Ativo")=1,1,0))</f>
        <v/>
      </c>
    </row>
    <row r="1459" spans="1:55" x14ac:dyDescent="0.3">
      <c r="A1459" s="76"/>
      <c r="B1459" s="104"/>
      <c r="C1459" s="76"/>
      <c r="D1459" s="77"/>
      <c r="E1459" s="12"/>
      <c r="F1459" s="78"/>
      <c r="G1459" s="77"/>
      <c r="H1459" s="79"/>
      <c r="BA1459" s="5" t="str">
        <f t="shared" si="22"/>
        <v/>
      </c>
      <c r="BB1459" s="5" t="str">
        <f>IF(OR($E1459="",$G1459&lt;&gt;"Ativo"),"",IF(COUNTIFS($E$4:$E1459,$E1459,$A$4:$A1459,$A1459,$G$4:$G1459,"Ativo")=1,1,0))</f>
        <v/>
      </c>
      <c r="BC1459" t="str">
        <f>IF(OR($A1459="",$G1459&lt;&gt;"Ativo"),"",IF(COUNTIFS($A$4:$A1459,$A1459,$G$4:$G1459,"Ativo")=1,1,0))</f>
        <v/>
      </c>
    </row>
    <row r="1460" spans="1:55" x14ac:dyDescent="0.3">
      <c r="A1460" s="76"/>
      <c r="B1460" s="104"/>
      <c r="C1460" s="76"/>
      <c r="D1460" s="77"/>
      <c r="E1460" s="12"/>
      <c r="F1460" s="78"/>
      <c r="G1460" s="77"/>
      <c r="H1460" s="79"/>
      <c r="BA1460" s="5" t="str">
        <f t="shared" si="22"/>
        <v/>
      </c>
      <c r="BB1460" s="5" t="str">
        <f>IF(OR($E1460="",$G1460&lt;&gt;"Ativo"),"",IF(COUNTIFS($E$4:$E1460,$E1460,$A$4:$A1460,$A1460,$G$4:$G1460,"Ativo")=1,1,0))</f>
        <v/>
      </c>
      <c r="BC1460" t="str">
        <f>IF(OR($A1460="",$G1460&lt;&gt;"Ativo"),"",IF(COUNTIFS($A$4:$A1460,$A1460,$G$4:$G1460,"Ativo")=1,1,0))</f>
        <v/>
      </c>
    </row>
    <row r="1461" spans="1:55" x14ac:dyDescent="0.3">
      <c r="A1461" s="76"/>
      <c r="B1461" s="104"/>
      <c r="C1461" s="76"/>
      <c r="D1461" s="77"/>
      <c r="E1461" s="12"/>
      <c r="F1461" s="78"/>
      <c r="G1461" s="77"/>
      <c r="H1461" s="79"/>
      <c r="BA1461" s="5" t="str">
        <f t="shared" si="22"/>
        <v/>
      </c>
      <c r="BB1461" s="5" t="str">
        <f>IF(OR($E1461="",$G1461&lt;&gt;"Ativo"),"",IF(COUNTIFS($E$4:$E1461,$E1461,$A$4:$A1461,$A1461,$G$4:$G1461,"Ativo")=1,1,0))</f>
        <v/>
      </c>
      <c r="BC1461" t="str">
        <f>IF(OR($A1461="",$G1461&lt;&gt;"Ativo"),"",IF(COUNTIFS($A$4:$A1461,$A1461,$G$4:$G1461,"Ativo")=1,1,0))</f>
        <v/>
      </c>
    </row>
    <row r="1462" spans="1:55" x14ac:dyDescent="0.3">
      <c r="A1462" s="76"/>
      <c r="B1462" s="104"/>
      <c r="C1462" s="76"/>
      <c r="D1462" s="77"/>
      <c r="E1462" s="12"/>
      <c r="F1462" s="78"/>
      <c r="G1462" s="77"/>
      <c r="H1462" s="79"/>
      <c r="BA1462" s="5" t="str">
        <f t="shared" si="22"/>
        <v/>
      </c>
      <c r="BB1462" s="5" t="str">
        <f>IF(OR($E1462="",$G1462&lt;&gt;"Ativo"),"",IF(COUNTIFS($E$4:$E1462,$E1462,$A$4:$A1462,$A1462,$G$4:$G1462,"Ativo")=1,1,0))</f>
        <v/>
      </c>
      <c r="BC1462" t="str">
        <f>IF(OR($A1462="",$G1462&lt;&gt;"Ativo"),"",IF(COUNTIFS($A$4:$A1462,$A1462,$G$4:$G1462,"Ativo")=1,1,0))</f>
        <v/>
      </c>
    </row>
    <row r="1463" spans="1:55" x14ac:dyDescent="0.3">
      <c r="A1463" s="76"/>
      <c r="B1463" s="104"/>
      <c r="C1463" s="76"/>
      <c r="D1463" s="77"/>
      <c r="E1463" s="12"/>
      <c r="F1463" s="78"/>
      <c r="G1463" s="77"/>
      <c r="H1463" s="79"/>
      <c r="BA1463" s="5" t="str">
        <f t="shared" si="22"/>
        <v/>
      </c>
      <c r="BB1463" s="5" t="str">
        <f>IF(OR($E1463="",$G1463&lt;&gt;"Ativo"),"",IF(COUNTIFS($E$4:$E1463,$E1463,$A$4:$A1463,$A1463,$G$4:$G1463,"Ativo")=1,1,0))</f>
        <v/>
      </c>
      <c r="BC1463" t="str">
        <f>IF(OR($A1463="",$G1463&lt;&gt;"Ativo"),"",IF(COUNTIFS($A$4:$A1463,$A1463,$G$4:$G1463,"Ativo")=1,1,0))</f>
        <v/>
      </c>
    </row>
    <row r="1464" spans="1:55" x14ac:dyDescent="0.3">
      <c r="A1464" s="76"/>
      <c r="B1464" s="104"/>
      <c r="C1464" s="76"/>
      <c r="D1464" s="77"/>
      <c r="E1464" s="12"/>
      <c r="F1464" s="78"/>
      <c r="G1464" s="77"/>
      <c r="H1464" s="79"/>
      <c r="BA1464" s="5" t="str">
        <f t="shared" si="22"/>
        <v/>
      </c>
      <c r="BB1464" s="5" t="str">
        <f>IF(OR($E1464="",$G1464&lt;&gt;"Ativo"),"",IF(COUNTIFS($E$4:$E1464,$E1464,$A$4:$A1464,$A1464,$G$4:$G1464,"Ativo")=1,1,0))</f>
        <v/>
      </c>
      <c r="BC1464" t="str">
        <f>IF(OR($A1464="",$G1464&lt;&gt;"Ativo"),"",IF(COUNTIFS($A$4:$A1464,$A1464,$G$4:$G1464,"Ativo")=1,1,0))</f>
        <v/>
      </c>
    </row>
    <row r="1465" spans="1:55" x14ac:dyDescent="0.3">
      <c r="A1465" s="76"/>
      <c r="B1465" s="104"/>
      <c r="C1465" s="76"/>
      <c r="D1465" s="77"/>
      <c r="E1465" s="12"/>
      <c r="F1465" s="78"/>
      <c r="G1465" s="77"/>
      <c r="H1465" s="79"/>
      <c r="BA1465" s="5" t="str">
        <f t="shared" si="22"/>
        <v/>
      </c>
      <c r="BB1465" s="5" t="str">
        <f>IF(OR($E1465="",$G1465&lt;&gt;"Ativo"),"",IF(COUNTIFS($E$4:$E1465,$E1465,$A$4:$A1465,$A1465,$G$4:$G1465,"Ativo")=1,1,0))</f>
        <v/>
      </c>
      <c r="BC1465" t="str">
        <f>IF(OR($A1465="",$G1465&lt;&gt;"Ativo"),"",IF(COUNTIFS($A$4:$A1465,$A1465,$G$4:$G1465,"Ativo")=1,1,0))</f>
        <v/>
      </c>
    </row>
    <row r="1466" spans="1:55" x14ac:dyDescent="0.3">
      <c r="A1466" s="76"/>
      <c r="B1466" s="104"/>
      <c r="C1466" s="76"/>
      <c r="D1466" s="77"/>
      <c r="E1466" s="12"/>
      <c r="F1466" s="78"/>
      <c r="G1466" s="77"/>
      <c r="H1466" s="79"/>
      <c r="BA1466" s="5" t="str">
        <f t="shared" si="22"/>
        <v/>
      </c>
      <c r="BB1466" s="5" t="str">
        <f>IF(OR($E1466="",$G1466&lt;&gt;"Ativo"),"",IF(COUNTIFS($E$4:$E1466,$E1466,$A$4:$A1466,$A1466,$G$4:$G1466,"Ativo")=1,1,0))</f>
        <v/>
      </c>
      <c r="BC1466" t="str">
        <f>IF(OR($A1466="",$G1466&lt;&gt;"Ativo"),"",IF(COUNTIFS($A$4:$A1466,$A1466,$G$4:$G1466,"Ativo")=1,1,0))</f>
        <v/>
      </c>
    </row>
    <row r="1467" spans="1:55" x14ac:dyDescent="0.3">
      <c r="A1467" s="76"/>
      <c r="B1467" s="104"/>
      <c r="C1467" s="76"/>
      <c r="D1467" s="77"/>
      <c r="E1467" s="12"/>
      <c r="F1467" s="78"/>
      <c r="G1467" s="77"/>
      <c r="H1467" s="79"/>
      <c r="BA1467" s="5" t="str">
        <f t="shared" si="22"/>
        <v/>
      </c>
      <c r="BB1467" s="5" t="str">
        <f>IF(OR($E1467="",$G1467&lt;&gt;"Ativo"),"",IF(COUNTIFS($E$4:$E1467,$E1467,$A$4:$A1467,$A1467,$G$4:$G1467,"Ativo")=1,1,0))</f>
        <v/>
      </c>
      <c r="BC1467" t="str">
        <f>IF(OR($A1467="",$G1467&lt;&gt;"Ativo"),"",IF(COUNTIFS($A$4:$A1467,$A1467,$G$4:$G1467,"Ativo")=1,1,0))</f>
        <v/>
      </c>
    </row>
    <row r="1468" spans="1:55" x14ac:dyDescent="0.3">
      <c r="A1468" s="76"/>
      <c r="B1468" s="104"/>
      <c r="C1468" s="76"/>
      <c r="D1468" s="77"/>
      <c r="E1468" s="12"/>
      <c r="F1468" s="78"/>
      <c r="G1468" s="77"/>
      <c r="H1468" s="79"/>
      <c r="BA1468" s="5" t="str">
        <f t="shared" si="22"/>
        <v/>
      </c>
      <c r="BB1468" s="5" t="str">
        <f>IF(OR($E1468="",$G1468&lt;&gt;"Ativo"),"",IF(COUNTIFS($E$4:$E1468,$E1468,$A$4:$A1468,$A1468,$G$4:$G1468,"Ativo")=1,1,0))</f>
        <v/>
      </c>
      <c r="BC1468" t="str">
        <f>IF(OR($A1468="",$G1468&lt;&gt;"Ativo"),"",IF(COUNTIFS($A$4:$A1468,$A1468,$G$4:$G1468,"Ativo")=1,1,0))</f>
        <v/>
      </c>
    </row>
    <row r="1469" spans="1:55" x14ac:dyDescent="0.3">
      <c r="A1469" s="76"/>
      <c r="B1469" s="104"/>
      <c r="C1469" s="76"/>
      <c r="D1469" s="77"/>
      <c r="E1469" s="12"/>
      <c r="F1469" s="78"/>
      <c r="G1469" s="77"/>
      <c r="H1469" s="79"/>
      <c r="BA1469" s="5" t="str">
        <f t="shared" si="22"/>
        <v/>
      </c>
      <c r="BB1469" s="5" t="str">
        <f>IF(OR($E1469="",$G1469&lt;&gt;"Ativo"),"",IF(COUNTIFS($E$4:$E1469,$E1469,$A$4:$A1469,$A1469,$G$4:$G1469,"Ativo")=1,1,0))</f>
        <v/>
      </c>
      <c r="BC1469" t="str">
        <f>IF(OR($A1469="",$G1469&lt;&gt;"Ativo"),"",IF(COUNTIFS($A$4:$A1469,$A1469,$G$4:$G1469,"Ativo")=1,1,0))</f>
        <v/>
      </c>
    </row>
    <row r="1470" spans="1:55" x14ac:dyDescent="0.3">
      <c r="A1470" s="76"/>
      <c r="B1470" s="104"/>
      <c r="C1470" s="76"/>
      <c r="D1470" s="77"/>
      <c r="E1470" s="12"/>
      <c r="F1470" s="78"/>
      <c r="G1470" s="77"/>
      <c r="H1470" s="79"/>
      <c r="BA1470" s="5" t="str">
        <f t="shared" si="22"/>
        <v/>
      </c>
      <c r="BB1470" s="5" t="str">
        <f>IF(OR($E1470="",$G1470&lt;&gt;"Ativo"),"",IF(COUNTIFS($E$4:$E1470,$E1470,$A$4:$A1470,$A1470,$G$4:$G1470,"Ativo")=1,1,0))</f>
        <v/>
      </c>
      <c r="BC1470" t="str">
        <f>IF(OR($A1470="",$G1470&lt;&gt;"Ativo"),"",IF(COUNTIFS($A$4:$A1470,$A1470,$G$4:$G1470,"Ativo")=1,1,0))</f>
        <v/>
      </c>
    </row>
    <row r="1471" spans="1:55" x14ac:dyDescent="0.3">
      <c r="A1471" s="76"/>
      <c r="B1471" s="104"/>
      <c r="C1471" s="76"/>
      <c r="D1471" s="77"/>
      <c r="E1471" s="12"/>
      <c r="F1471" s="78"/>
      <c r="G1471" s="77"/>
      <c r="H1471" s="79"/>
      <c r="BA1471" s="5" t="str">
        <f t="shared" si="22"/>
        <v/>
      </c>
      <c r="BB1471" s="5" t="str">
        <f>IF(OR($E1471="",$G1471&lt;&gt;"Ativo"),"",IF(COUNTIFS($E$4:$E1471,$E1471,$A$4:$A1471,$A1471,$G$4:$G1471,"Ativo")=1,1,0))</f>
        <v/>
      </c>
      <c r="BC1471" t="str">
        <f>IF(OR($A1471="",$G1471&lt;&gt;"Ativo"),"",IF(COUNTIFS($A$4:$A1471,$A1471,$G$4:$G1471,"Ativo")=1,1,0))</f>
        <v/>
      </c>
    </row>
    <row r="1472" spans="1:55" x14ac:dyDescent="0.3">
      <c r="A1472" s="76"/>
      <c r="B1472" s="104"/>
      <c r="C1472" s="76"/>
      <c r="D1472" s="77"/>
      <c r="E1472" s="12"/>
      <c r="F1472" s="78"/>
      <c r="G1472" s="77"/>
      <c r="H1472" s="79"/>
      <c r="BA1472" s="5" t="str">
        <f t="shared" si="22"/>
        <v/>
      </c>
      <c r="BB1472" s="5" t="str">
        <f>IF(OR($E1472="",$G1472&lt;&gt;"Ativo"),"",IF(COUNTIFS($E$4:$E1472,$E1472,$A$4:$A1472,$A1472,$G$4:$G1472,"Ativo")=1,1,0))</f>
        <v/>
      </c>
      <c r="BC1472" t="str">
        <f>IF(OR($A1472="",$G1472&lt;&gt;"Ativo"),"",IF(COUNTIFS($A$4:$A1472,$A1472,$G$4:$G1472,"Ativo")=1,1,0))</f>
        <v/>
      </c>
    </row>
    <row r="1473" spans="1:55" x14ac:dyDescent="0.3">
      <c r="A1473" s="76"/>
      <c r="B1473" s="104"/>
      <c r="C1473" s="76"/>
      <c r="D1473" s="77"/>
      <c r="E1473" s="12"/>
      <c r="F1473" s="78"/>
      <c r="G1473" s="77"/>
      <c r="H1473" s="79"/>
      <c r="BA1473" s="5" t="str">
        <f t="shared" si="22"/>
        <v/>
      </c>
      <c r="BB1473" s="5" t="str">
        <f>IF(OR($E1473="",$G1473&lt;&gt;"Ativo"),"",IF(COUNTIFS($E$4:$E1473,$E1473,$A$4:$A1473,$A1473,$G$4:$G1473,"Ativo")=1,1,0))</f>
        <v/>
      </c>
      <c r="BC1473" t="str">
        <f>IF(OR($A1473="",$G1473&lt;&gt;"Ativo"),"",IF(COUNTIFS($A$4:$A1473,$A1473,$G$4:$G1473,"Ativo")=1,1,0))</f>
        <v/>
      </c>
    </row>
    <row r="1474" spans="1:55" x14ac:dyDescent="0.3">
      <c r="A1474" s="76"/>
      <c r="B1474" s="104"/>
      <c r="C1474" s="76"/>
      <c r="D1474" s="77"/>
      <c r="E1474" s="12"/>
      <c r="F1474" s="78"/>
      <c r="G1474" s="77"/>
      <c r="H1474" s="79"/>
      <c r="BA1474" s="5" t="str">
        <f t="shared" si="22"/>
        <v/>
      </c>
      <c r="BB1474" s="5" t="str">
        <f>IF(OR($E1474="",$G1474&lt;&gt;"Ativo"),"",IF(COUNTIFS($E$4:$E1474,$E1474,$A$4:$A1474,$A1474,$G$4:$G1474,"Ativo")=1,1,0))</f>
        <v/>
      </c>
      <c r="BC1474" t="str">
        <f>IF(OR($A1474="",$G1474&lt;&gt;"Ativo"),"",IF(COUNTIFS($A$4:$A1474,$A1474,$G$4:$G1474,"Ativo")=1,1,0))</f>
        <v/>
      </c>
    </row>
    <row r="1475" spans="1:55" x14ac:dyDescent="0.3">
      <c r="A1475" s="76"/>
      <c r="B1475" s="104"/>
      <c r="C1475" s="76"/>
      <c r="D1475" s="77"/>
      <c r="E1475" s="12"/>
      <c r="F1475" s="78"/>
      <c r="G1475" s="77"/>
      <c r="H1475" s="79"/>
      <c r="BA1475" s="5" t="str">
        <f t="shared" si="22"/>
        <v/>
      </c>
      <c r="BB1475" s="5" t="str">
        <f>IF(OR($E1475="",$G1475&lt;&gt;"Ativo"),"",IF(COUNTIFS($E$4:$E1475,$E1475,$A$4:$A1475,$A1475,$G$4:$G1475,"Ativo")=1,1,0))</f>
        <v/>
      </c>
      <c r="BC1475" t="str">
        <f>IF(OR($A1475="",$G1475&lt;&gt;"Ativo"),"",IF(COUNTIFS($A$4:$A1475,$A1475,$G$4:$G1475,"Ativo")=1,1,0))</f>
        <v/>
      </c>
    </row>
    <row r="1476" spans="1:55" x14ac:dyDescent="0.3">
      <c r="A1476" s="76"/>
      <c r="B1476" s="104"/>
      <c r="C1476" s="76"/>
      <c r="D1476" s="77"/>
      <c r="E1476" s="12"/>
      <c r="F1476" s="78"/>
      <c r="G1476" s="77"/>
      <c r="H1476" s="79"/>
      <c r="BA1476" s="5" t="str">
        <f t="shared" ref="BA1476:BA1539" si="23">IF($D1476="","",MID($D1476,4,LEN($D1476)-5))</f>
        <v/>
      </c>
      <c r="BB1476" s="5" t="str">
        <f>IF(OR($E1476="",$G1476&lt;&gt;"Ativo"),"",IF(COUNTIFS($E$4:$E1476,$E1476,$A$4:$A1476,$A1476,$G$4:$G1476,"Ativo")=1,1,0))</f>
        <v/>
      </c>
      <c r="BC1476" t="str">
        <f>IF(OR($A1476="",$G1476&lt;&gt;"Ativo"),"",IF(COUNTIFS($A$4:$A1476,$A1476,$G$4:$G1476,"Ativo")=1,1,0))</f>
        <v/>
      </c>
    </row>
    <row r="1477" spans="1:55" x14ac:dyDescent="0.3">
      <c r="A1477" s="76"/>
      <c r="B1477" s="104"/>
      <c r="C1477" s="76"/>
      <c r="D1477" s="77"/>
      <c r="E1477" s="12"/>
      <c r="F1477" s="78"/>
      <c r="G1477" s="77"/>
      <c r="H1477" s="79"/>
      <c r="BA1477" s="5" t="str">
        <f t="shared" si="23"/>
        <v/>
      </c>
      <c r="BB1477" s="5" t="str">
        <f>IF(OR($E1477="",$G1477&lt;&gt;"Ativo"),"",IF(COUNTIFS($E$4:$E1477,$E1477,$A$4:$A1477,$A1477,$G$4:$G1477,"Ativo")=1,1,0))</f>
        <v/>
      </c>
      <c r="BC1477" t="str">
        <f>IF(OR($A1477="",$G1477&lt;&gt;"Ativo"),"",IF(COUNTIFS($A$4:$A1477,$A1477,$G$4:$G1477,"Ativo")=1,1,0))</f>
        <v/>
      </c>
    </row>
    <row r="1478" spans="1:55" x14ac:dyDescent="0.3">
      <c r="A1478" s="76"/>
      <c r="B1478" s="104"/>
      <c r="C1478" s="76"/>
      <c r="D1478" s="77"/>
      <c r="E1478" s="12"/>
      <c r="F1478" s="78"/>
      <c r="G1478" s="77"/>
      <c r="H1478" s="79"/>
      <c r="BA1478" s="5" t="str">
        <f t="shared" si="23"/>
        <v/>
      </c>
      <c r="BB1478" s="5" t="str">
        <f>IF(OR($E1478="",$G1478&lt;&gt;"Ativo"),"",IF(COUNTIFS($E$4:$E1478,$E1478,$A$4:$A1478,$A1478,$G$4:$G1478,"Ativo")=1,1,0))</f>
        <v/>
      </c>
      <c r="BC1478" t="str">
        <f>IF(OR($A1478="",$G1478&lt;&gt;"Ativo"),"",IF(COUNTIFS($A$4:$A1478,$A1478,$G$4:$G1478,"Ativo")=1,1,0))</f>
        <v/>
      </c>
    </row>
    <row r="1479" spans="1:55" x14ac:dyDescent="0.3">
      <c r="A1479" s="76"/>
      <c r="B1479" s="104"/>
      <c r="C1479" s="76"/>
      <c r="D1479" s="77"/>
      <c r="E1479" s="12"/>
      <c r="F1479" s="78"/>
      <c r="G1479" s="77"/>
      <c r="H1479" s="79"/>
      <c r="BA1479" s="5" t="str">
        <f t="shared" si="23"/>
        <v/>
      </c>
      <c r="BB1479" s="5" t="str">
        <f>IF(OR($E1479="",$G1479&lt;&gt;"Ativo"),"",IF(COUNTIFS($E$4:$E1479,$E1479,$A$4:$A1479,$A1479,$G$4:$G1479,"Ativo")=1,1,0))</f>
        <v/>
      </c>
      <c r="BC1479" t="str">
        <f>IF(OR($A1479="",$G1479&lt;&gt;"Ativo"),"",IF(COUNTIFS($A$4:$A1479,$A1479,$G$4:$G1479,"Ativo")=1,1,0))</f>
        <v/>
      </c>
    </row>
    <row r="1480" spans="1:55" x14ac:dyDescent="0.3">
      <c r="A1480" s="76"/>
      <c r="B1480" s="104"/>
      <c r="C1480" s="76"/>
      <c r="D1480" s="77"/>
      <c r="E1480" s="12"/>
      <c r="F1480" s="78"/>
      <c r="G1480" s="77"/>
      <c r="H1480" s="79"/>
      <c r="BA1480" s="5" t="str">
        <f t="shared" si="23"/>
        <v/>
      </c>
      <c r="BB1480" s="5" t="str">
        <f>IF(OR($E1480="",$G1480&lt;&gt;"Ativo"),"",IF(COUNTIFS($E$4:$E1480,$E1480,$A$4:$A1480,$A1480,$G$4:$G1480,"Ativo")=1,1,0))</f>
        <v/>
      </c>
      <c r="BC1480" t="str">
        <f>IF(OR($A1480="",$G1480&lt;&gt;"Ativo"),"",IF(COUNTIFS($A$4:$A1480,$A1480,$G$4:$G1480,"Ativo")=1,1,0))</f>
        <v/>
      </c>
    </row>
    <row r="1481" spans="1:55" x14ac:dyDescent="0.3">
      <c r="A1481" s="76"/>
      <c r="B1481" s="104"/>
      <c r="C1481" s="76"/>
      <c r="D1481" s="77"/>
      <c r="E1481" s="12"/>
      <c r="F1481" s="78"/>
      <c r="G1481" s="77"/>
      <c r="H1481" s="79"/>
      <c r="BA1481" s="5" t="str">
        <f t="shared" si="23"/>
        <v/>
      </c>
      <c r="BB1481" s="5" t="str">
        <f>IF(OR($E1481="",$G1481&lt;&gt;"Ativo"),"",IF(COUNTIFS($E$4:$E1481,$E1481,$A$4:$A1481,$A1481,$G$4:$G1481,"Ativo")=1,1,0))</f>
        <v/>
      </c>
      <c r="BC1481" t="str">
        <f>IF(OR($A1481="",$G1481&lt;&gt;"Ativo"),"",IF(COUNTIFS($A$4:$A1481,$A1481,$G$4:$G1481,"Ativo")=1,1,0))</f>
        <v/>
      </c>
    </row>
    <row r="1482" spans="1:55" x14ac:dyDescent="0.3">
      <c r="A1482" s="76"/>
      <c r="B1482" s="104"/>
      <c r="C1482" s="76"/>
      <c r="D1482" s="77"/>
      <c r="E1482" s="12"/>
      <c r="F1482" s="78"/>
      <c r="G1482" s="77"/>
      <c r="H1482" s="79"/>
      <c r="BA1482" s="5" t="str">
        <f t="shared" si="23"/>
        <v/>
      </c>
      <c r="BB1482" s="5" t="str">
        <f>IF(OR($E1482="",$G1482&lt;&gt;"Ativo"),"",IF(COUNTIFS($E$4:$E1482,$E1482,$A$4:$A1482,$A1482,$G$4:$G1482,"Ativo")=1,1,0))</f>
        <v/>
      </c>
      <c r="BC1482" t="str">
        <f>IF(OR($A1482="",$G1482&lt;&gt;"Ativo"),"",IF(COUNTIFS($A$4:$A1482,$A1482,$G$4:$G1482,"Ativo")=1,1,0))</f>
        <v/>
      </c>
    </row>
    <row r="1483" spans="1:55" x14ac:dyDescent="0.3">
      <c r="A1483" s="76"/>
      <c r="B1483" s="104"/>
      <c r="C1483" s="76"/>
      <c r="D1483" s="77"/>
      <c r="E1483" s="12"/>
      <c r="F1483" s="78"/>
      <c r="G1483" s="77"/>
      <c r="H1483" s="79"/>
      <c r="BA1483" s="5" t="str">
        <f t="shared" si="23"/>
        <v/>
      </c>
      <c r="BB1483" s="5" t="str">
        <f>IF(OR($E1483="",$G1483&lt;&gt;"Ativo"),"",IF(COUNTIFS($E$4:$E1483,$E1483,$A$4:$A1483,$A1483,$G$4:$G1483,"Ativo")=1,1,0))</f>
        <v/>
      </c>
      <c r="BC1483" t="str">
        <f>IF(OR($A1483="",$G1483&lt;&gt;"Ativo"),"",IF(COUNTIFS($A$4:$A1483,$A1483,$G$4:$G1483,"Ativo")=1,1,0))</f>
        <v/>
      </c>
    </row>
    <row r="1484" spans="1:55" x14ac:dyDescent="0.3">
      <c r="A1484" s="76"/>
      <c r="B1484" s="104"/>
      <c r="C1484" s="76"/>
      <c r="D1484" s="77"/>
      <c r="E1484" s="12"/>
      <c r="F1484" s="78"/>
      <c r="G1484" s="77"/>
      <c r="H1484" s="79"/>
      <c r="BA1484" s="5" t="str">
        <f t="shared" si="23"/>
        <v/>
      </c>
      <c r="BB1484" s="5" t="str">
        <f>IF(OR($E1484="",$G1484&lt;&gt;"Ativo"),"",IF(COUNTIFS($E$4:$E1484,$E1484,$A$4:$A1484,$A1484,$G$4:$G1484,"Ativo")=1,1,0))</f>
        <v/>
      </c>
      <c r="BC1484" t="str">
        <f>IF(OR($A1484="",$G1484&lt;&gt;"Ativo"),"",IF(COUNTIFS($A$4:$A1484,$A1484,$G$4:$G1484,"Ativo")=1,1,0))</f>
        <v/>
      </c>
    </row>
    <row r="1485" spans="1:55" x14ac:dyDescent="0.3">
      <c r="A1485" s="76"/>
      <c r="B1485" s="104"/>
      <c r="C1485" s="76"/>
      <c r="D1485" s="77"/>
      <c r="E1485" s="12"/>
      <c r="F1485" s="78"/>
      <c r="G1485" s="77"/>
      <c r="H1485" s="79"/>
      <c r="BA1485" s="5" t="str">
        <f t="shared" si="23"/>
        <v/>
      </c>
      <c r="BB1485" s="5" t="str">
        <f>IF(OR($E1485="",$G1485&lt;&gt;"Ativo"),"",IF(COUNTIFS($E$4:$E1485,$E1485,$A$4:$A1485,$A1485,$G$4:$G1485,"Ativo")=1,1,0))</f>
        <v/>
      </c>
      <c r="BC1485" t="str">
        <f>IF(OR($A1485="",$G1485&lt;&gt;"Ativo"),"",IF(COUNTIFS($A$4:$A1485,$A1485,$G$4:$G1485,"Ativo")=1,1,0))</f>
        <v/>
      </c>
    </row>
    <row r="1486" spans="1:55" x14ac:dyDescent="0.3">
      <c r="A1486" s="76"/>
      <c r="B1486" s="104"/>
      <c r="C1486" s="76"/>
      <c r="D1486" s="77"/>
      <c r="E1486" s="12"/>
      <c r="F1486" s="78"/>
      <c r="G1486" s="77"/>
      <c r="H1486" s="79"/>
      <c r="BA1486" s="5" t="str">
        <f t="shared" si="23"/>
        <v/>
      </c>
      <c r="BB1486" s="5" t="str">
        <f>IF(OR($E1486="",$G1486&lt;&gt;"Ativo"),"",IF(COUNTIFS($E$4:$E1486,$E1486,$A$4:$A1486,$A1486,$G$4:$G1486,"Ativo")=1,1,0))</f>
        <v/>
      </c>
      <c r="BC1486" t="str">
        <f>IF(OR($A1486="",$G1486&lt;&gt;"Ativo"),"",IF(COUNTIFS($A$4:$A1486,$A1486,$G$4:$G1486,"Ativo")=1,1,0))</f>
        <v/>
      </c>
    </row>
    <row r="1487" spans="1:55" x14ac:dyDescent="0.3">
      <c r="A1487" s="76"/>
      <c r="B1487" s="104"/>
      <c r="C1487" s="76"/>
      <c r="D1487" s="77"/>
      <c r="E1487" s="12"/>
      <c r="F1487" s="78"/>
      <c r="G1487" s="77"/>
      <c r="H1487" s="79"/>
      <c r="BA1487" s="5" t="str">
        <f t="shared" si="23"/>
        <v/>
      </c>
      <c r="BB1487" s="5" t="str">
        <f>IF(OR($E1487="",$G1487&lt;&gt;"Ativo"),"",IF(COUNTIFS($E$4:$E1487,$E1487,$A$4:$A1487,$A1487,$G$4:$G1487,"Ativo")=1,1,0))</f>
        <v/>
      </c>
      <c r="BC1487" t="str">
        <f>IF(OR($A1487="",$G1487&lt;&gt;"Ativo"),"",IF(COUNTIFS($A$4:$A1487,$A1487,$G$4:$G1487,"Ativo")=1,1,0))</f>
        <v/>
      </c>
    </row>
    <row r="1488" spans="1:55" x14ac:dyDescent="0.3">
      <c r="A1488" s="76"/>
      <c r="B1488" s="104"/>
      <c r="C1488" s="76"/>
      <c r="D1488" s="77"/>
      <c r="E1488" s="12"/>
      <c r="F1488" s="78"/>
      <c r="G1488" s="77"/>
      <c r="H1488" s="79"/>
      <c r="BA1488" s="5" t="str">
        <f t="shared" si="23"/>
        <v/>
      </c>
      <c r="BB1488" s="5" t="str">
        <f>IF(OR($E1488="",$G1488&lt;&gt;"Ativo"),"",IF(COUNTIFS($E$4:$E1488,$E1488,$A$4:$A1488,$A1488,$G$4:$G1488,"Ativo")=1,1,0))</f>
        <v/>
      </c>
      <c r="BC1488" t="str">
        <f>IF(OR($A1488="",$G1488&lt;&gt;"Ativo"),"",IF(COUNTIFS($A$4:$A1488,$A1488,$G$4:$G1488,"Ativo")=1,1,0))</f>
        <v/>
      </c>
    </row>
    <row r="1489" spans="1:55" x14ac:dyDescent="0.3">
      <c r="A1489" s="76"/>
      <c r="B1489" s="104"/>
      <c r="C1489" s="76"/>
      <c r="D1489" s="77"/>
      <c r="E1489" s="12"/>
      <c r="F1489" s="78"/>
      <c r="G1489" s="77"/>
      <c r="H1489" s="79"/>
      <c r="BA1489" s="5" t="str">
        <f t="shared" si="23"/>
        <v/>
      </c>
      <c r="BB1489" s="5" t="str">
        <f>IF(OR($E1489="",$G1489&lt;&gt;"Ativo"),"",IF(COUNTIFS($E$4:$E1489,$E1489,$A$4:$A1489,$A1489,$G$4:$G1489,"Ativo")=1,1,0))</f>
        <v/>
      </c>
      <c r="BC1489" t="str">
        <f>IF(OR($A1489="",$G1489&lt;&gt;"Ativo"),"",IF(COUNTIFS($A$4:$A1489,$A1489,$G$4:$G1489,"Ativo")=1,1,0))</f>
        <v/>
      </c>
    </row>
    <row r="1490" spans="1:55" x14ac:dyDescent="0.3">
      <c r="A1490" s="76"/>
      <c r="B1490" s="104"/>
      <c r="C1490" s="76"/>
      <c r="D1490" s="77"/>
      <c r="E1490" s="12"/>
      <c r="F1490" s="78"/>
      <c r="G1490" s="77"/>
      <c r="H1490" s="79"/>
      <c r="BA1490" s="5" t="str">
        <f t="shared" si="23"/>
        <v/>
      </c>
      <c r="BB1490" s="5" t="str">
        <f>IF(OR($E1490="",$G1490&lt;&gt;"Ativo"),"",IF(COUNTIFS($E$4:$E1490,$E1490,$A$4:$A1490,$A1490,$G$4:$G1490,"Ativo")=1,1,0))</f>
        <v/>
      </c>
      <c r="BC1490" t="str">
        <f>IF(OR($A1490="",$G1490&lt;&gt;"Ativo"),"",IF(COUNTIFS($A$4:$A1490,$A1490,$G$4:$G1490,"Ativo")=1,1,0))</f>
        <v/>
      </c>
    </row>
    <row r="1491" spans="1:55" x14ac:dyDescent="0.3">
      <c r="A1491" s="76"/>
      <c r="B1491" s="104"/>
      <c r="C1491" s="76"/>
      <c r="D1491" s="77"/>
      <c r="E1491" s="12"/>
      <c r="F1491" s="78"/>
      <c r="G1491" s="77"/>
      <c r="H1491" s="79"/>
      <c r="BA1491" s="5" t="str">
        <f t="shared" si="23"/>
        <v/>
      </c>
      <c r="BB1491" s="5" t="str">
        <f>IF(OR($E1491="",$G1491&lt;&gt;"Ativo"),"",IF(COUNTIFS($E$4:$E1491,$E1491,$A$4:$A1491,$A1491,$G$4:$G1491,"Ativo")=1,1,0))</f>
        <v/>
      </c>
      <c r="BC1491" t="str">
        <f>IF(OR($A1491="",$G1491&lt;&gt;"Ativo"),"",IF(COUNTIFS($A$4:$A1491,$A1491,$G$4:$G1491,"Ativo")=1,1,0))</f>
        <v/>
      </c>
    </row>
    <row r="1492" spans="1:55" x14ac:dyDescent="0.3">
      <c r="A1492" s="76"/>
      <c r="B1492" s="104"/>
      <c r="C1492" s="76"/>
      <c r="D1492" s="77"/>
      <c r="E1492" s="12"/>
      <c r="F1492" s="78"/>
      <c r="G1492" s="77"/>
      <c r="H1492" s="79"/>
      <c r="BA1492" s="5" t="str">
        <f t="shared" si="23"/>
        <v/>
      </c>
      <c r="BB1492" s="5" t="str">
        <f>IF(OR($E1492="",$G1492&lt;&gt;"Ativo"),"",IF(COUNTIFS($E$4:$E1492,$E1492,$A$4:$A1492,$A1492,$G$4:$G1492,"Ativo")=1,1,0))</f>
        <v/>
      </c>
      <c r="BC1492" t="str">
        <f>IF(OR($A1492="",$G1492&lt;&gt;"Ativo"),"",IF(COUNTIFS($A$4:$A1492,$A1492,$G$4:$G1492,"Ativo")=1,1,0))</f>
        <v/>
      </c>
    </row>
    <row r="1493" spans="1:55" x14ac:dyDescent="0.3">
      <c r="A1493" s="76"/>
      <c r="B1493" s="104"/>
      <c r="C1493" s="76"/>
      <c r="D1493" s="77"/>
      <c r="E1493" s="12"/>
      <c r="F1493" s="78"/>
      <c r="G1493" s="77"/>
      <c r="H1493" s="79"/>
      <c r="BA1493" s="5" t="str">
        <f t="shared" si="23"/>
        <v/>
      </c>
      <c r="BB1493" s="5" t="str">
        <f>IF(OR($E1493="",$G1493&lt;&gt;"Ativo"),"",IF(COUNTIFS($E$4:$E1493,$E1493,$A$4:$A1493,$A1493,$G$4:$G1493,"Ativo")=1,1,0))</f>
        <v/>
      </c>
      <c r="BC1493" t="str">
        <f>IF(OR($A1493="",$G1493&lt;&gt;"Ativo"),"",IF(COUNTIFS($A$4:$A1493,$A1493,$G$4:$G1493,"Ativo")=1,1,0))</f>
        <v/>
      </c>
    </row>
    <row r="1494" spans="1:55" x14ac:dyDescent="0.3">
      <c r="A1494" s="76"/>
      <c r="B1494" s="104"/>
      <c r="C1494" s="76"/>
      <c r="D1494" s="77"/>
      <c r="E1494" s="12"/>
      <c r="F1494" s="78"/>
      <c r="G1494" s="77"/>
      <c r="H1494" s="79"/>
      <c r="BA1494" s="5" t="str">
        <f t="shared" si="23"/>
        <v/>
      </c>
      <c r="BB1494" s="5" t="str">
        <f>IF(OR($E1494="",$G1494&lt;&gt;"Ativo"),"",IF(COUNTIFS($E$4:$E1494,$E1494,$A$4:$A1494,$A1494,$G$4:$G1494,"Ativo")=1,1,0))</f>
        <v/>
      </c>
      <c r="BC1494" t="str">
        <f>IF(OR($A1494="",$G1494&lt;&gt;"Ativo"),"",IF(COUNTIFS($A$4:$A1494,$A1494,$G$4:$G1494,"Ativo")=1,1,0))</f>
        <v/>
      </c>
    </row>
    <row r="1495" spans="1:55" x14ac:dyDescent="0.3">
      <c r="A1495" s="76"/>
      <c r="B1495" s="104"/>
      <c r="C1495" s="76"/>
      <c r="D1495" s="77"/>
      <c r="E1495" s="12"/>
      <c r="F1495" s="78"/>
      <c r="G1495" s="77"/>
      <c r="H1495" s="79"/>
      <c r="BA1495" s="5" t="str">
        <f t="shared" si="23"/>
        <v/>
      </c>
      <c r="BB1495" s="5" t="str">
        <f>IF(OR($E1495="",$G1495&lt;&gt;"Ativo"),"",IF(COUNTIFS($E$4:$E1495,$E1495,$A$4:$A1495,$A1495,$G$4:$G1495,"Ativo")=1,1,0))</f>
        <v/>
      </c>
      <c r="BC1495" t="str">
        <f>IF(OR($A1495="",$G1495&lt;&gt;"Ativo"),"",IF(COUNTIFS($A$4:$A1495,$A1495,$G$4:$G1495,"Ativo")=1,1,0))</f>
        <v/>
      </c>
    </row>
    <row r="1496" spans="1:55" x14ac:dyDescent="0.3">
      <c r="A1496" s="76"/>
      <c r="B1496" s="104"/>
      <c r="C1496" s="76"/>
      <c r="D1496" s="77"/>
      <c r="E1496" s="12"/>
      <c r="F1496" s="78"/>
      <c r="G1496" s="77"/>
      <c r="H1496" s="79"/>
      <c r="BA1496" s="5" t="str">
        <f t="shared" si="23"/>
        <v/>
      </c>
      <c r="BB1496" s="5" t="str">
        <f>IF(OR($E1496="",$G1496&lt;&gt;"Ativo"),"",IF(COUNTIFS($E$4:$E1496,$E1496,$A$4:$A1496,$A1496,$G$4:$G1496,"Ativo")=1,1,0))</f>
        <v/>
      </c>
      <c r="BC1496" t="str">
        <f>IF(OR($A1496="",$G1496&lt;&gt;"Ativo"),"",IF(COUNTIFS($A$4:$A1496,$A1496,$G$4:$G1496,"Ativo")=1,1,0))</f>
        <v/>
      </c>
    </row>
    <row r="1497" spans="1:55" x14ac:dyDescent="0.3">
      <c r="A1497" s="76"/>
      <c r="B1497" s="104"/>
      <c r="C1497" s="76"/>
      <c r="D1497" s="77"/>
      <c r="E1497" s="12"/>
      <c r="F1497" s="78"/>
      <c r="G1497" s="77"/>
      <c r="H1497" s="79"/>
      <c r="BA1497" s="5" t="str">
        <f t="shared" si="23"/>
        <v/>
      </c>
      <c r="BB1497" s="5" t="str">
        <f>IF(OR($E1497="",$G1497&lt;&gt;"Ativo"),"",IF(COUNTIFS($E$4:$E1497,$E1497,$A$4:$A1497,$A1497,$G$4:$G1497,"Ativo")=1,1,0))</f>
        <v/>
      </c>
      <c r="BC1497" t="str">
        <f>IF(OR($A1497="",$G1497&lt;&gt;"Ativo"),"",IF(COUNTIFS($A$4:$A1497,$A1497,$G$4:$G1497,"Ativo")=1,1,0))</f>
        <v/>
      </c>
    </row>
    <row r="1498" spans="1:55" x14ac:dyDescent="0.3">
      <c r="A1498" s="76"/>
      <c r="B1498" s="104"/>
      <c r="C1498" s="76"/>
      <c r="D1498" s="77"/>
      <c r="E1498" s="12"/>
      <c r="F1498" s="78"/>
      <c r="G1498" s="77"/>
      <c r="H1498" s="79"/>
      <c r="BA1498" s="5" t="str">
        <f t="shared" si="23"/>
        <v/>
      </c>
      <c r="BB1498" s="5" t="str">
        <f>IF(OR($E1498="",$G1498&lt;&gt;"Ativo"),"",IF(COUNTIFS($E$4:$E1498,$E1498,$A$4:$A1498,$A1498,$G$4:$G1498,"Ativo")=1,1,0))</f>
        <v/>
      </c>
      <c r="BC1498" t="str">
        <f>IF(OR($A1498="",$G1498&lt;&gt;"Ativo"),"",IF(COUNTIFS($A$4:$A1498,$A1498,$G$4:$G1498,"Ativo")=1,1,0))</f>
        <v/>
      </c>
    </row>
    <row r="1499" spans="1:55" x14ac:dyDescent="0.3">
      <c r="A1499" s="76"/>
      <c r="B1499" s="104"/>
      <c r="C1499" s="76"/>
      <c r="D1499" s="77"/>
      <c r="E1499" s="12"/>
      <c r="F1499" s="78"/>
      <c r="G1499" s="77"/>
      <c r="H1499" s="79"/>
      <c r="BA1499" s="5" t="str">
        <f t="shared" si="23"/>
        <v/>
      </c>
      <c r="BB1499" s="5" t="str">
        <f>IF(OR($E1499="",$G1499&lt;&gt;"Ativo"),"",IF(COUNTIFS($E$4:$E1499,$E1499,$A$4:$A1499,$A1499,$G$4:$G1499,"Ativo")=1,1,0))</f>
        <v/>
      </c>
      <c r="BC1499" t="str">
        <f>IF(OR($A1499="",$G1499&lt;&gt;"Ativo"),"",IF(COUNTIFS($A$4:$A1499,$A1499,$G$4:$G1499,"Ativo")=1,1,0))</f>
        <v/>
      </c>
    </row>
    <row r="1500" spans="1:55" x14ac:dyDescent="0.3">
      <c r="A1500" s="76"/>
      <c r="B1500" s="104"/>
      <c r="C1500" s="76"/>
      <c r="D1500" s="77"/>
      <c r="E1500" s="12"/>
      <c r="F1500" s="78"/>
      <c r="G1500" s="77"/>
      <c r="H1500" s="79"/>
      <c r="BA1500" s="5" t="str">
        <f t="shared" si="23"/>
        <v/>
      </c>
      <c r="BB1500" s="5" t="str">
        <f>IF(OR($E1500="",$G1500&lt;&gt;"Ativo"),"",IF(COUNTIFS($E$4:$E1500,$E1500,$A$4:$A1500,$A1500,$G$4:$G1500,"Ativo")=1,1,0))</f>
        <v/>
      </c>
      <c r="BC1500" t="str">
        <f>IF(OR($A1500="",$G1500&lt;&gt;"Ativo"),"",IF(COUNTIFS($A$4:$A1500,$A1500,$G$4:$G1500,"Ativo")=1,1,0))</f>
        <v/>
      </c>
    </row>
    <row r="1501" spans="1:55" x14ac:dyDescent="0.3">
      <c r="A1501" s="76"/>
      <c r="B1501" s="104"/>
      <c r="C1501" s="76"/>
      <c r="D1501" s="77"/>
      <c r="E1501" s="12"/>
      <c r="F1501" s="78"/>
      <c r="G1501" s="77"/>
      <c r="H1501" s="79"/>
      <c r="BA1501" s="5" t="str">
        <f t="shared" si="23"/>
        <v/>
      </c>
      <c r="BB1501" s="5" t="str">
        <f>IF(OR($E1501="",$G1501&lt;&gt;"Ativo"),"",IF(COUNTIFS($E$4:$E1501,$E1501,$A$4:$A1501,$A1501,$G$4:$G1501,"Ativo")=1,1,0))</f>
        <v/>
      </c>
      <c r="BC1501" t="str">
        <f>IF(OR($A1501="",$G1501&lt;&gt;"Ativo"),"",IF(COUNTIFS($A$4:$A1501,$A1501,$G$4:$G1501,"Ativo")=1,1,0))</f>
        <v/>
      </c>
    </row>
    <row r="1502" spans="1:55" x14ac:dyDescent="0.3">
      <c r="A1502" s="76"/>
      <c r="B1502" s="104"/>
      <c r="C1502" s="76"/>
      <c r="D1502" s="77"/>
      <c r="E1502" s="12"/>
      <c r="F1502" s="78"/>
      <c r="G1502" s="77"/>
      <c r="H1502" s="79"/>
      <c r="BA1502" s="5" t="str">
        <f t="shared" si="23"/>
        <v/>
      </c>
      <c r="BB1502" s="5" t="str">
        <f>IF(OR($E1502="",$G1502&lt;&gt;"Ativo"),"",IF(COUNTIFS($E$4:$E1502,$E1502,$A$4:$A1502,$A1502,$G$4:$G1502,"Ativo")=1,1,0))</f>
        <v/>
      </c>
      <c r="BC1502" t="str">
        <f>IF(OR($A1502="",$G1502&lt;&gt;"Ativo"),"",IF(COUNTIFS($A$4:$A1502,$A1502,$G$4:$G1502,"Ativo")=1,1,0))</f>
        <v/>
      </c>
    </row>
    <row r="1503" spans="1:55" x14ac:dyDescent="0.3">
      <c r="A1503" s="76"/>
      <c r="B1503" s="104"/>
      <c r="C1503" s="76"/>
      <c r="D1503" s="77"/>
      <c r="E1503" s="12"/>
      <c r="F1503" s="78"/>
      <c r="G1503" s="77"/>
      <c r="H1503" s="79"/>
      <c r="BA1503" s="5" t="str">
        <f t="shared" si="23"/>
        <v/>
      </c>
      <c r="BB1503" s="5" t="str">
        <f>IF(OR($E1503="",$G1503&lt;&gt;"Ativo"),"",IF(COUNTIFS($E$4:$E1503,$E1503,$A$4:$A1503,$A1503,$G$4:$G1503,"Ativo")=1,1,0))</f>
        <v/>
      </c>
      <c r="BC1503" t="str">
        <f>IF(OR($A1503="",$G1503&lt;&gt;"Ativo"),"",IF(COUNTIFS($A$4:$A1503,$A1503,$G$4:$G1503,"Ativo")=1,1,0))</f>
        <v/>
      </c>
    </row>
    <row r="1504" spans="1:55" x14ac:dyDescent="0.3">
      <c r="A1504" s="76"/>
      <c r="B1504" s="104"/>
      <c r="C1504" s="76"/>
      <c r="D1504" s="77"/>
      <c r="E1504" s="12"/>
      <c r="F1504" s="78"/>
      <c r="G1504" s="77"/>
      <c r="H1504" s="79"/>
      <c r="BA1504" s="5" t="str">
        <f t="shared" si="23"/>
        <v/>
      </c>
      <c r="BB1504" s="5" t="str">
        <f>IF(OR($E1504="",$G1504&lt;&gt;"Ativo"),"",IF(COUNTIFS($E$4:$E1504,$E1504,$A$4:$A1504,$A1504,$G$4:$G1504,"Ativo")=1,1,0))</f>
        <v/>
      </c>
      <c r="BC1504" t="str">
        <f>IF(OR($A1504="",$G1504&lt;&gt;"Ativo"),"",IF(COUNTIFS($A$4:$A1504,$A1504,$G$4:$G1504,"Ativo")=1,1,0))</f>
        <v/>
      </c>
    </row>
    <row r="1505" spans="1:55" x14ac:dyDescent="0.3">
      <c r="A1505" s="76"/>
      <c r="B1505" s="104"/>
      <c r="C1505" s="76"/>
      <c r="D1505" s="77"/>
      <c r="E1505" s="12"/>
      <c r="F1505" s="78"/>
      <c r="G1505" s="77"/>
      <c r="H1505" s="79"/>
      <c r="BA1505" s="5" t="str">
        <f t="shared" si="23"/>
        <v/>
      </c>
      <c r="BB1505" s="5" t="str">
        <f>IF(OR($E1505="",$G1505&lt;&gt;"Ativo"),"",IF(COUNTIFS($E$4:$E1505,$E1505,$A$4:$A1505,$A1505,$G$4:$G1505,"Ativo")=1,1,0))</f>
        <v/>
      </c>
      <c r="BC1505" t="str">
        <f>IF(OR($A1505="",$G1505&lt;&gt;"Ativo"),"",IF(COUNTIFS($A$4:$A1505,$A1505,$G$4:$G1505,"Ativo")=1,1,0))</f>
        <v/>
      </c>
    </row>
    <row r="1506" spans="1:55" x14ac:dyDescent="0.3">
      <c r="A1506" s="76"/>
      <c r="B1506" s="104"/>
      <c r="C1506" s="76"/>
      <c r="D1506" s="77"/>
      <c r="E1506" s="12"/>
      <c r="F1506" s="78"/>
      <c r="G1506" s="77"/>
      <c r="H1506" s="79"/>
      <c r="BA1506" s="5" t="str">
        <f t="shared" si="23"/>
        <v/>
      </c>
      <c r="BB1506" s="5" t="str">
        <f>IF(OR($E1506="",$G1506&lt;&gt;"Ativo"),"",IF(COUNTIFS($E$4:$E1506,$E1506,$A$4:$A1506,$A1506,$G$4:$G1506,"Ativo")=1,1,0))</f>
        <v/>
      </c>
      <c r="BC1506" t="str">
        <f>IF(OR($A1506="",$G1506&lt;&gt;"Ativo"),"",IF(COUNTIFS($A$4:$A1506,$A1506,$G$4:$G1506,"Ativo")=1,1,0))</f>
        <v/>
      </c>
    </row>
    <row r="1507" spans="1:55" x14ac:dyDescent="0.3">
      <c r="A1507" s="76"/>
      <c r="B1507" s="104"/>
      <c r="C1507" s="76"/>
      <c r="D1507" s="77"/>
      <c r="E1507" s="12"/>
      <c r="F1507" s="78"/>
      <c r="G1507" s="77"/>
      <c r="H1507" s="79"/>
      <c r="BA1507" s="5" t="str">
        <f t="shared" si="23"/>
        <v/>
      </c>
      <c r="BB1507" s="5" t="str">
        <f>IF(OR($E1507="",$G1507&lt;&gt;"Ativo"),"",IF(COUNTIFS($E$4:$E1507,$E1507,$A$4:$A1507,$A1507,$G$4:$G1507,"Ativo")=1,1,0))</f>
        <v/>
      </c>
      <c r="BC1507" t="str">
        <f>IF(OR($A1507="",$G1507&lt;&gt;"Ativo"),"",IF(COUNTIFS($A$4:$A1507,$A1507,$G$4:$G1507,"Ativo")=1,1,0))</f>
        <v/>
      </c>
    </row>
    <row r="1508" spans="1:55" x14ac:dyDescent="0.3">
      <c r="A1508" s="76"/>
      <c r="B1508" s="104"/>
      <c r="C1508" s="76"/>
      <c r="D1508" s="77"/>
      <c r="E1508" s="12"/>
      <c r="F1508" s="78"/>
      <c r="G1508" s="77"/>
      <c r="H1508" s="79"/>
      <c r="BA1508" s="5" t="str">
        <f t="shared" si="23"/>
        <v/>
      </c>
      <c r="BB1508" s="5" t="str">
        <f>IF(OR($E1508="",$G1508&lt;&gt;"Ativo"),"",IF(COUNTIFS($E$4:$E1508,$E1508,$A$4:$A1508,$A1508,$G$4:$G1508,"Ativo")=1,1,0))</f>
        <v/>
      </c>
      <c r="BC1508" t="str">
        <f>IF(OR($A1508="",$G1508&lt;&gt;"Ativo"),"",IF(COUNTIFS($A$4:$A1508,$A1508,$G$4:$G1508,"Ativo")=1,1,0))</f>
        <v/>
      </c>
    </row>
    <row r="1509" spans="1:55" x14ac:dyDescent="0.3">
      <c r="A1509" s="76"/>
      <c r="B1509" s="104"/>
      <c r="C1509" s="76"/>
      <c r="D1509" s="77"/>
      <c r="E1509" s="12"/>
      <c r="F1509" s="78"/>
      <c r="G1509" s="77"/>
      <c r="H1509" s="79"/>
      <c r="BA1509" s="5" t="str">
        <f t="shared" si="23"/>
        <v/>
      </c>
      <c r="BB1509" s="5" t="str">
        <f>IF(OR($E1509="",$G1509&lt;&gt;"Ativo"),"",IF(COUNTIFS($E$4:$E1509,$E1509,$A$4:$A1509,$A1509,$G$4:$G1509,"Ativo")=1,1,0))</f>
        <v/>
      </c>
      <c r="BC1509" t="str">
        <f>IF(OR($A1509="",$G1509&lt;&gt;"Ativo"),"",IF(COUNTIFS($A$4:$A1509,$A1509,$G$4:$G1509,"Ativo")=1,1,0))</f>
        <v/>
      </c>
    </row>
    <row r="1510" spans="1:55" x14ac:dyDescent="0.3">
      <c r="A1510" s="76"/>
      <c r="B1510" s="104"/>
      <c r="C1510" s="76"/>
      <c r="D1510" s="77"/>
      <c r="E1510" s="12"/>
      <c r="F1510" s="78"/>
      <c r="G1510" s="77"/>
      <c r="H1510" s="79"/>
      <c r="BA1510" s="5" t="str">
        <f t="shared" si="23"/>
        <v/>
      </c>
      <c r="BB1510" s="5" t="str">
        <f>IF(OR($E1510="",$G1510&lt;&gt;"Ativo"),"",IF(COUNTIFS($E$4:$E1510,$E1510,$A$4:$A1510,$A1510,$G$4:$G1510,"Ativo")=1,1,0))</f>
        <v/>
      </c>
      <c r="BC1510" t="str">
        <f>IF(OR($A1510="",$G1510&lt;&gt;"Ativo"),"",IF(COUNTIFS($A$4:$A1510,$A1510,$G$4:$G1510,"Ativo")=1,1,0))</f>
        <v/>
      </c>
    </row>
    <row r="1511" spans="1:55" x14ac:dyDescent="0.3">
      <c r="A1511" s="76"/>
      <c r="B1511" s="104"/>
      <c r="C1511" s="76"/>
      <c r="D1511" s="77"/>
      <c r="E1511" s="12"/>
      <c r="F1511" s="78"/>
      <c r="G1511" s="77"/>
      <c r="H1511" s="79"/>
      <c r="BA1511" s="5" t="str">
        <f t="shared" si="23"/>
        <v/>
      </c>
      <c r="BB1511" s="5" t="str">
        <f>IF(OR($E1511="",$G1511&lt;&gt;"Ativo"),"",IF(COUNTIFS($E$4:$E1511,$E1511,$A$4:$A1511,$A1511,$G$4:$G1511,"Ativo")=1,1,0))</f>
        <v/>
      </c>
      <c r="BC1511" t="str">
        <f>IF(OR($A1511="",$G1511&lt;&gt;"Ativo"),"",IF(COUNTIFS($A$4:$A1511,$A1511,$G$4:$G1511,"Ativo")=1,1,0))</f>
        <v/>
      </c>
    </row>
    <row r="1512" spans="1:55" x14ac:dyDescent="0.3">
      <c r="A1512" s="76"/>
      <c r="B1512" s="104"/>
      <c r="C1512" s="76"/>
      <c r="D1512" s="77"/>
      <c r="E1512" s="12"/>
      <c r="F1512" s="78"/>
      <c r="G1512" s="77"/>
      <c r="H1512" s="79"/>
      <c r="BA1512" s="5" t="str">
        <f t="shared" si="23"/>
        <v/>
      </c>
      <c r="BB1512" s="5" t="str">
        <f>IF(OR($E1512="",$G1512&lt;&gt;"Ativo"),"",IF(COUNTIFS($E$4:$E1512,$E1512,$A$4:$A1512,$A1512,$G$4:$G1512,"Ativo")=1,1,0))</f>
        <v/>
      </c>
      <c r="BC1512" t="str">
        <f>IF(OR($A1512="",$G1512&lt;&gt;"Ativo"),"",IF(COUNTIFS($A$4:$A1512,$A1512,$G$4:$G1512,"Ativo")=1,1,0))</f>
        <v/>
      </c>
    </row>
    <row r="1513" spans="1:55" x14ac:dyDescent="0.3">
      <c r="A1513" s="76"/>
      <c r="B1513" s="104"/>
      <c r="C1513" s="76"/>
      <c r="D1513" s="77"/>
      <c r="E1513" s="12"/>
      <c r="F1513" s="78"/>
      <c r="G1513" s="77"/>
      <c r="H1513" s="79"/>
      <c r="BA1513" s="5" t="str">
        <f t="shared" si="23"/>
        <v/>
      </c>
      <c r="BB1513" s="5" t="str">
        <f>IF(OR($E1513="",$G1513&lt;&gt;"Ativo"),"",IF(COUNTIFS($E$4:$E1513,$E1513,$A$4:$A1513,$A1513,$G$4:$G1513,"Ativo")=1,1,0))</f>
        <v/>
      </c>
      <c r="BC1513" t="str">
        <f>IF(OR($A1513="",$G1513&lt;&gt;"Ativo"),"",IF(COUNTIFS($A$4:$A1513,$A1513,$G$4:$G1513,"Ativo")=1,1,0))</f>
        <v/>
      </c>
    </row>
    <row r="1514" spans="1:55" x14ac:dyDescent="0.3">
      <c r="A1514" s="76"/>
      <c r="B1514" s="104"/>
      <c r="C1514" s="76"/>
      <c r="D1514" s="77"/>
      <c r="E1514" s="12"/>
      <c r="F1514" s="78"/>
      <c r="G1514" s="77"/>
      <c r="H1514" s="79"/>
      <c r="BA1514" s="5" t="str">
        <f t="shared" si="23"/>
        <v/>
      </c>
      <c r="BB1514" s="5" t="str">
        <f>IF(OR($E1514="",$G1514&lt;&gt;"Ativo"),"",IF(COUNTIFS($E$4:$E1514,$E1514,$A$4:$A1514,$A1514,$G$4:$G1514,"Ativo")=1,1,0))</f>
        <v/>
      </c>
      <c r="BC1514" t="str">
        <f>IF(OR($A1514="",$G1514&lt;&gt;"Ativo"),"",IF(COUNTIFS($A$4:$A1514,$A1514,$G$4:$G1514,"Ativo")=1,1,0))</f>
        <v/>
      </c>
    </row>
    <row r="1515" spans="1:55" x14ac:dyDescent="0.3">
      <c r="A1515" s="76"/>
      <c r="B1515" s="104"/>
      <c r="C1515" s="76"/>
      <c r="D1515" s="77"/>
      <c r="E1515" s="12"/>
      <c r="F1515" s="78"/>
      <c r="G1515" s="77"/>
      <c r="H1515" s="79"/>
      <c r="BA1515" s="5" t="str">
        <f t="shared" si="23"/>
        <v/>
      </c>
      <c r="BB1515" s="5" t="str">
        <f>IF(OR($E1515="",$G1515&lt;&gt;"Ativo"),"",IF(COUNTIFS($E$4:$E1515,$E1515,$A$4:$A1515,$A1515,$G$4:$G1515,"Ativo")=1,1,0))</f>
        <v/>
      </c>
      <c r="BC1515" t="str">
        <f>IF(OR($A1515="",$G1515&lt;&gt;"Ativo"),"",IF(COUNTIFS($A$4:$A1515,$A1515,$G$4:$G1515,"Ativo")=1,1,0))</f>
        <v/>
      </c>
    </row>
    <row r="1516" spans="1:55" x14ac:dyDescent="0.3">
      <c r="A1516" s="76"/>
      <c r="B1516" s="104"/>
      <c r="C1516" s="76"/>
      <c r="D1516" s="77"/>
      <c r="E1516" s="12"/>
      <c r="F1516" s="78"/>
      <c r="G1516" s="77"/>
      <c r="H1516" s="79"/>
      <c r="BA1516" s="5" t="str">
        <f t="shared" si="23"/>
        <v/>
      </c>
      <c r="BB1516" s="5" t="str">
        <f>IF(OR($E1516="",$G1516&lt;&gt;"Ativo"),"",IF(COUNTIFS($E$4:$E1516,$E1516,$A$4:$A1516,$A1516,$G$4:$G1516,"Ativo")=1,1,0))</f>
        <v/>
      </c>
      <c r="BC1516" t="str">
        <f>IF(OR($A1516="",$G1516&lt;&gt;"Ativo"),"",IF(COUNTIFS($A$4:$A1516,$A1516,$G$4:$G1516,"Ativo")=1,1,0))</f>
        <v/>
      </c>
    </row>
    <row r="1517" spans="1:55" x14ac:dyDescent="0.3">
      <c r="A1517" s="76"/>
      <c r="B1517" s="104"/>
      <c r="C1517" s="76"/>
      <c r="D1517" s="77"/>
      <c r="E1517" s="12"/>
      <c r="F1517" s="78"/>
      <c r="G1517" s="77"/>
      <c r="H1517" s="79"/>
      <c r="BA1517" s="5" t="str">
        <f t="shared" si="23"/>
        <v/>
      </c>
      <c r="BB1517" s="5" t="str">
        <f>IF(OR($E1517="",$G1517&lt;&gt;"Ativo"),"",IF(COUNTIFS($E$4:$E1517,$E1517,$A$4:$A1517,$A1517,$G$4:$G1517,"Ativo")=1,1,0))</f>
        <v/>
      </c>
      <c r="BC1517" t="str">
        <f>IF(OR($A1517="",$G1517&lt;&gt;"Ativo"),"",IF(COUNTIFS($A$4:$A1517,$A1517,$G$4:$G1517,"Ativo")=1,1,0))</f>
        <v/>
      </c>
    </row>
    <row r="1518" spans="1:55" x14ac:dyDescent="0.3">
      <c r="A1518" s="76"/>
      <c r="B1518" s="104"/>
      <c r="C1518" s="76"/>
      <c r="D1518" s="77"/>
      <c r="E1518" s="12"/>
      <c r="F1518" s="78"/>
      <c r="G1518" s="77"/>
      <c r="H1518" s="79"/>
      <c r="BA1518" s="5" t="str">
        <f t="shared" si="23"/>
        <v/>
      </c>
      <c r="BB1518" s="5" t="str">
        <f>IF(OR($E1518="",$G1518&lt;&gt;"Ativo"),"",IF(COUNTIFS($E$4:$E1518,$E1518,$A$4:$A1518,$A1518,$G$4:$G1518,"Ativo")=1,1,0))</f>
        <v/>
      </c>
      <c r="BC1518" t="str">
        <f>IF(OR($A1518="",$G1518&lt;&gt;"Ativo"),"",IF(COUNTIFS($A$4:$A1518,$A1518,$G$4:$G1518,"Ativo")=1,1,0))</f>
        <v/>
      </c>
    </row>
    <row r="1519" spans="1:55" x14ac:dyDescent="0.3">
      <c r="A1519" s="76"/>
      <c r="B1519" s="104"/>
      <c r="C1519" s="76"/>
      <c r="D1519" s="77"/>
      <c r="E1519" s="12"/>
      <c r="F1519" s="78"/>
      <c r="G1519" s="77"/>
      <c r="H1519" s="79"/>
      <c r="BA1519" s="5" t="str">
        <f t="shared" si="23"/>
        <v/>
      </c>
      <c r="BB1519" s="5" t="str">
        <f>IF(OR($E1519="",$G1519&lt;&gt;"Ativo"),"",IF(COUNTIFS($E$4:$E1519,$E1519,$A$4:$A1519,$A1519,$G$4:$G1519,"Ativo")=1,1,0))</f>
        <v/>
      </c>
      <c r="BC1519" t="str">
        <f>IF(OR($A1519="",$G1519&lt;&gt;"Ativo"),"",IF(COUNTIFS($A$4:$A1519,$A1519,$G$4:$G1519,"Ativo")=1,1,0))</f>
        <v/>
      </c>
    </row>
    <row r="1520" spans="1:55" x14ac:dyDescent="0.3">
      <c r="A1520" s="76"/>
      <c r="B1520" s="104"/>
      <c r="C1520" s="76"/>
      <c r="D1520" s="77"/>
      <c r="E1520" s="12"/>
      <c r="F1520" s="78"/>
      <c r="G1520" s="77"/>
      <c r="H1520" s="79"/>
      <c r="BA1520" s="5" t="str">
        <f t="shared" si="23"/>
        <v/>
      </c>
      <c r="BB1520" s="5" t="str">
        <f>IF(OR($E1520="",$G1520&lt;&gt;"Ativo"),"",IF(COUNTIFS($E$4:$E1520,$E1520,$A$4:$A1520,$A1520,$G$4:$G1520,"Ativo")=1,1,0))</f>
        <v/>
      </c>
      <c r="BC1520" t="str">
        <f>IF(OR($A1520="",$G1520&lt;&gt;"Ativo"),"",IF(COUNTIFS($A$4:$A1520,$A1520,$G$4:$G1520,"Ativo")=1,1,0))</f>
        <v/>
      </c>
    </row>
    <row r="1521" spans="1:55" x14ac:dyDescent="0.3">
      <c r="A1521" s="76"/>
      <c r="B1521" s="104"/>
      <c r="C1521" s="76"/>
      <c r="D1521" s="77"/>
      <c r="E1521" s="12"/>
      <c r="F1521" s="78"/>
      <c r="G1521" s="77"/>
      <c r="H1521" s="79"/>
      <c r="BA1521" s="5" t="str">
        <f t="shared" si="23"/>
        <v/>
      </c>
      <c r="BB1521" s="5" t="str">
        <f>IF(OR($E1521="",$G1521&lt;&gt;"Ativo"),"",IF(COUNTIFS($E$4:$E1521,$E1521,$A$4:$A1521,$A1521,$G$4:$G1521,"Ativo")=1,1,0))</f>
        <v/>
      </c>
      <c r="BC1521" t="str">
        <f>IF(OR($A1521="",$G1521&lt;&gt;"Ativo"),"",IF(COUNTIFS($A$4:$A1521,$A1521,$G$4:$G1521,"Ativo")=1,1,0))</f>
        <v/>
      </c>
    </row>
    <row r="1522" spans="1:55" x14ac:dyDescent="0.3">
      <c r="A1522" s="76"/>
      <c r="B1522" s="104"/>
      <c r="C1522" s="76"/>
      <c r="D1522" s="77"/>
      <c r="E1522" s="12"/>
      <c r="F1522" s="78"/>
      <c r="G1522" s="77"/>
      <c r="H1522" s="79"/>
      <c r="BA1522" s="5" t="str">
        <f t="shared" si="23"/>
        <v/>
      </c>
      <c r="BB1522" s="5" t="str">
        <f>IF(OR($E1522="",$G1522&lt;&gt;"Ativo"),"",IF(COUNTIFS($E$4:$E1522,$E1522,$A$4:$A1522,$A1522,$G$4:$G1522,"Ativo")=1,1,0))</f>
        <v/>
      </c>
      <c r="BC1522" t="str">
        <f>IF(OR($A1522="",$G1522&lt;&gt;"Ativo"),"",IF(COUNTIFS($A$4:$A1522,$A1522,$G$4:$G1522,"Ativo")=1,1,0))</f>
        <v/>
      </c>
    </row>
    <row r="1523" spans="1:55" x14ac:dyDescent="0.3">
      <c r="A1523" s="76"/>
      <c r="B1523" s="104"/>
      <c r="C1523" s="76"/>
      <c r="D1523" s="77"/>
      <c r="E1523" s="12"/>
      <c r="F1523" s="78"/>
      <c r="G1523" s="77"/>
      <c r="H1523" s="79"/>
      <c r="BA1523" s="5" t="str">
        <f t="shared" si="23"/>
        <v/>
      </c>
      <c r="BB1523" s="5" t="str">
        <f>IF(OR($E1523="",$G1523&lt;&gt;"Ativo"),"",IF(COUNTIFS($E$4:$E1523,$E1523,$A$4:$A1523,$A1523,$G$4:$G1523,"Ativo")=1,1,0))</f>
        <v/>
      </c>
      <c r="BC1523" t="str">
        <f>IF(OR($A1523="",$G1523&lt;&gt;"Ativo"),"",IF(COUNTIFS($A$4:$A1523,$A1523,$G$4:$G1523,"Ativo")=1,1,0))</f>
        <v/>
      </c>
    </row>
    <row r="1524" spans="1:55" x14ac:dyDescent="0.3">
      <c r="A1524" s="76"/>
      <c r="B1524" s="104"/>
      <c r="C1524" s="76"/>
      <c r="D1524" s="77"/>
      <c r="E1524" s="12"/>
      <c r="F1524" s="78"/>
      <c r="G1524" s="77"/>
      <c r="H1524" s="79"/>
      <c r="BA1524" s="5" t="str">
        <f t="shared" si="23"/>
        <v/>
      </c>
      <c r="BB1524" s="5" t="str">
        <f>IF(OR($E1524="",$G1524&lt;&gt;"Ativo"),"",IF(COUNTIFS($E$4:$E1524,$E1524,$A$4:$A1524,$A1524,$G$4:$G1524,"Ativo")=1,1,0))</f>
        <v/>
      </c>
      <c r="BC1524" t="str">
        <f>IF(OR($A1524="",$G1524&lt;&gt;"Ativo"),"",IF(COUNTIFS($A$4:$A1524,$A1524,$G$4:$G1524,"Ativo")=1,1,0))</f>
        <v/>
      </c>
    </row>
    <row r="1525" spans="1:55" x14ac:dyDescent="0.3">
      <c r="A1525" s="76"/>
      <c r="B1525" s="104"/>
      <c r="C1525" s="76"/>
      <c r="D1525" s="77"/>
      <c r="E1525" s="12"/>
      <c r="F1525" s="78"/>
      <c r="G1525" s="77"/>
      <c r="H1525" s="79"/>
      <c r="BA1525" s="5" t="str">
        <f t="shared" si="23"/>
        <v/>
      </c>
      <c r="BB1525" s="5" t="str">
        <f>IF(OR($E1525="",$G1525&lt;&gt;"Ativo"),"",IF(COUNTIFS($E$4:$E1525,$E1525,$A$4:$A1525,$A1525,$G$4:$G1525,"Ativo")=1,1,0))</f>
        <v/>
      </c>
      <c r="BC1525" t="str">
        <f>IF(OR($A1525="",$G1525&lt;&gt;"Ativo"),"",IF(COUNTIFS($A$4:$A1525,$A1525,$G$4:$G1525,"Ativo")=1,1,0))</f>
        <v/>
      </c>
    </row>
    <row r="1526" spans="1:55" x14ac:dyDescent="0.3">
      <c r="A1526" s="76"/>
      <c r="B1526" s="104"/>
      <c r="C1526" s="76"/>
      <c r="D1526" s="77"/>
      <c r="E1526" s="12"/>
      <c r="F1526" s="78"/>
      <c r="G1526" s="77"/>
      <c r="H1526" s="79"/>
      <c r="BA1526" s="5" t="str">
        <f t="shared" si="23"/>
        <v/>
      </c>
      <c r="BB1526" s="5" t="str">
        <f>IF(OR($E1526="",$G1526&lt;&gt;"Ativo"),"",IF(COUNTIFS($E$4:$E1526,$E1526,$A$4:$A1526,$A1526,$G$4:$G1526,"Ativo")=1,1,0))</f>
        <v/>
      </c>
      <c r="BC1526" t="str">
        <f>IF(OR($A1526="",$G1526&lt;&gt;"Ativo"),"",IF(COUNTIFS($A$4:$A1526,$A1526,$G$4:$G1526,"Ativo")=1,1,0))</f>
        <v/>
      </c>
    </row>
    <row r="1527" spans="1:55" x14ac:dyDescent="0.3">
      <c r="A1527" s="76"/>
      <c r="B1527" s="104"/>
      <c r="C1527" s="76"/>
      <c r="D1527" s="77"/>
      <c r="E1527" s="12"/>
      <c r="F1527" s="78"/>
      <c r="G1527" s="77"/>
      <c r="H1527" s="79"/>
      <c r="BA1527" s="5" t="str">
        <f t="shared" si="23"/>
        <v/>
      </c>
      <c r="BB1527" s="5" t="str">
        <f>IF(OR($E1527="",$G1527&lt;&gt;"Ativo"),"",IF(COUNTIFS($E$4:$E1527,$E1527,$A$4:$A1527,$A1527,$G$4:$G1527,"Ativo")=1,1,0))</f>
        <v/>
      </c>
      <c r="BC1527" t="str">
        <f>IF(OR($A1527="",$G1527&lt;&gt;"Ativo"),"",IF(COUNTIFS($A$4:$A1527,$A1527,$G$4:$G1527,"Ativo")=1,1,0))</f>
        <v/>
      </c>
    </row>
    <row r="1528" spans="1:55" x14ac:dyDescent="0.3">
      <c r="A1528" s="76"/>
      <c r="B1528" s="104"/>
      <c r="C1528" s="76"/>
      <c r="D1528" s="77"/>
      <c r="E1528" s="12"/>
      <c r="F1528" s="78"/>
      <c r="G1528" s="77"/>
      <c r="H1528" s="79"/>
      <c r="BA1528" s="5" t="str">
        <f t="shared" si="23"/>
        <v/>
      </c>
      <c r="BB1528" s="5" t="str">
        <f>IF(OR($E1528="",$G1528&lt;&gt;"Ativo"),"",IF(COUNTIFS($E$4:$E1528,$E1528,$A$4:$A1528,$A1528,$G$4:$G1528,"Ativo")=1,1,0))</f>
        <v/>
      </c>
      <c r="BC1528" t="str">
        <f>IF(OR($A1528="",$G1528&lt;&gt;"Ativo"),"",IF(COUNTIFS($A$4:$A1528,$A1528,$G$4:$G1528,"Ativo")=1,1,0))</f>
        <v/>
      </c>
    </row>
    <row r="1529" spans="1:55" x14ac:dyDescent="0.3">
      <c r="A1529" s="76"/>
      <c r="B1529" s="104"/>
      <c r="C1529" s="76"/>
      <c r="D1529" s="77"/>
      <c r="E1529" s="12"/>
      <c r="F1529" s="78"/>
      <c r="G1529" s="77"/>
      <c r="H1529" s="79"/>
      <c r="BA1529" s="5" t="str">
        <f t="shared" si="23"/>
        <v/>
      </c>
      <c r="BB1529" s="5" t="str">
        <f>IF(OR($E1529="",$G1529&lt;&gt;"Ativo"),"",IF(COUNTIFS($E$4:$E1529,$E1529,$A$4:$A1529,$A1529,$G$4:$G1529,"Ativo")=1,1,0))</f>
        <v/>
      </c>
      <c r="BC1529" t="str">
        <f>IF(OR($A1529="",$G1529&lt;&gt;"Ativo"),"",IF(COUNTIFS($A$4:$A1529,$A1529,$G$4:$G1529,"Ativo")=1,1,0))</f>
        <v/>
      </c>
    </row>
    <row r="1530" spans="1:55" x14ac:dyDescent="0.3">
      <c r="A1530" s="76"/>
      <c r="B1530" s="104"/>
      <c r="C1530" s="76"/>
      <c r="D1530" s="77"/>
      <c r="E1530" s="12"/>
      <c r="F1530" s="78"/>
      <c r="G1530" s="77"/>
      <c r="H1530" s="79"/>
      <c r="BA1530" s="5" t="str">
        <f t="shared" si="23"/>
        <v/>
      </c>
      <c r="BB1530" s="5" t="str">
        <f>IF(OR($E1530="",$G1530&lt;&gt;"Ativo"),"",IF(COUNTIFS($E$4:$E1530,$E1530,$A$4:$A1530,$A1530,$G$4:$G1530,"Ativo")=1,1,0))</f>
        <v/>
      </c>
      <c r="BC1530" t="str">
        <f>IF(OR($A1530="",$G1530&lt;&gt;"Ativo"),"",IF(COUNTIFS($A$4:$A1530,$A1530,$G$4:$G1530,"Ativo")=1,1,0))</f>
        <v/>
      </c>
    </row>
    <row r="1531" spans="1:55" x14ac:dyDescent="0.3">
      <c r="A1531" s="76"/>
      <c r="B1531" s="104"/>
      <c r="C1531" s="76"/>
      <c r="D1531" s="77"/>
      <c r="E1531" s="12"/>
      <c r="F1531" s="78"/>
      <c r="G1531" s="77"/>
      <c r="H1531" s="79"/>
      <c r="BA1531" s="5" t="str">
        <f t="shared" si="23"/>
        <v/>
      </c>
      <c r="BB1531" s="5" t="str">
        <f>IF(OR($E1531="",$G1531&lt;&gt;"Ativo"),"",IF(COUNTIFS($E$4:$E1531,$E1531,$A$4:$A1531,$A1531,$G$4:$G1531,"Ativo")=1,1,0))</f>
        <v/>
      </c>
      <c r="BC1531" t="str">
        <f>IF(OR($A1531="",$G1531&lt;&gt;"Ativo"),"",IF(COUNTIFS($A$4:$A1531,$A1531,$G$4:$G1531,"Ativo")=1,1,0))</f>
        <v/>
      </c>
    </row>
    <row r="1532" spans="1:55" x14ac:dyDescent="0.3">
      <c r="A1532" s="76"/>
      <c r="B1532" s="104"/>
      <c r="C1532" s="76"/>
      <c r="D1532" s="77"/>
      <c r="E1532" s="12"/>
      <c r="F1532" s="78"/>
      <c r="G1532" s="77"/>
      <c r="H1532" s="79"/>
      <c r="BA1532" s="5" t="str">
        <f t="shared" si="23"/>
        <v/>
      </c>
      <c r="BB1532" s="5" t="str">
        <f>IF(OR($E1532="",$G1532&lt;&gt;"Ativo"),"",IF(COUNTIFS($E$4:$E1532,$E1532,$A$4:$A1532,$A1532,$G$4:$G1532,"Ativo")=1,1,0))</f>
        <v/>
      </c>
      <c r="BC1532" t="str">
        <f>IF(OR($A1532="",$G1532&lt;&gt;"Ativo"),"",IF(COUNTIFS($A$4:$A1532,$A1532,$G$4:$G1532,"Ativo")=1,1,0))</f>
        <v/>
      </c>
    </row>
    <row r="1533" spans="1:55" x14ac:dyDescent="0.3">
      <c r="A1533" s="76"/>
      <c r="B1533" s="104"/>
      <c r="C1533" s="76"/>
      <c r="D1533" s="77"/>
      <c r="E1533" s="12"/>
      <c r="F1533" s="78"/>
      <c r="G1533" s="77"/>
      <c r="H1533" s="79"/>
      <c r="BA1533" s="5" t="str">
        <f t="shared" si="23"/>
        <v/>
      </c>
      <c r="BB1533" s="5" t="str">
        <f>IF(OR($E1533="",$G1533&lt;&gt;"Ativo"),"",IF(COUNTIFS($E$4:$E1533,$E1533,$A$4:$A1533,$A1533,$G$4:$G1533,"Ativo")=1,1,0))</f>
        <v/>
      </c>
      <c r="BC1533" t="str">
        <f>IF(OR($A1533="",$G1533&lt;&gt;"Ativo"),"",IF(COUNTIFS($A$4:$A1533,$A1533,$G$4:$G1533,"Ativo")=1,1,0))</f>
        <v/>
      </c>
    </row>
    <row r="1534" spans="1:55" x14ac:dyDescent="0.3">
      <c r="A1534" s="76"/>
      <c r="B1534" s="104"/>
      <c r="C1534" s="76"/>
      <c r="D1534" s="77"/>
      <c r="E1534" s="12"/>
      <c r="F1534" s="78"/>
      <c r="G1534" s="77"/>
      <c r="H1534" s="79"/>
      <c r="BA1534" s="5" t="str">
        <f t="shared" si="23"/>
        <v/>
      </c>
      <c r="BB1534" s="5" t="str">
        <f>IF(OR($E1534="",$G1534&lt;&gt;"Ativo"),"",IF(COUNTIFS($E$4:$E1534,$E1534,$A$4:$A1534,$A1534,$G$4:$G1534,"Ativo")=1,1,0))</f>
        <v/>
      </c>
      <c r="BC1534" t="str">
        <f>IF(OR($A1534="",$G1534&lt;&gt;"Ativo"),"",IF(COUNTIFS($A$4:$A1534,$A1534,$G$4:$G1534,"Ativo")=1,1,0))</f>
        <v/>
      </c>
    </row>
    <row r="1535" spans="1:55" x14ac:dyDescent="0.3">
      <c r="A1535" s="76"/>
      <c r="B1535" s="104"/>
      <c r="C1535" s="76"/>
      <c r="D1535" s="77"/>
      <c r="E1535" s="12"/>
      <c r="F1535" s="78"/>
      <c r="G1535" s="77"/>
      <c r="H1535" s="79"/>
      <c r="BA1535" s="5" t="str">
        <f t="shared" si="23"/>
        <v/>
      </c>
      <c r="BB1535" s="5" t="str">
        <f>IF(OR($E1535="",$G1535&lt;&gt;"Ativo"),"",IF(COUNTIFS($E$4:$E1535,$E1535,$A$4:$A1535,$A1535,$G$4:$G1535,"Ativo")=1,1,0))</f>
        <v/>
      </c>
      <c r="BC1535" t="str">
        <f>IF(OR($A1535="",$G1535&lt;&gt;"Ativo"),"",IF(COUNTIFS($A$4:$A1535,$A1535,$G$4:$G1535,"Ativo")=1,1,0))</f>
        <v/>
      </c>
    </row>
    <row r="1536" spans="1:55" x14ac:dyDescent="0.3">
      <c r="A1536" s="76"/>
      <c r="B1536" s="104"/>
      <c r="C1536" s="76"/>
      <c r="D1536" s="77"/>
      <c r="E1536" s="12"/>
      <c r="F1536" s="78"/>
      <c r="G1536" s="77"/>
      <c r="H1536" s="79"/>
      <c r="BA1536" s="5" t="str">
        <f t="shared" si="23"/>
        <v/>
      </c>
      <c r="BB1536" s="5" t="str">
        <f>IF(OR($E1536="",$G1536&lt;&gt;"Ativo"),"",IF(COUNTIFS($E$4:$E1536,$E1536,$A$4:$A1536,$A1536,$G$4:$G1536,"Ativo")=1,1,0))</f>
        <v/>
      </c>
      <c r="BC1536" t="str">
        <f>IF(OR($A1536="",$G1536&lt;&gt;"Ativo"),"",IF(COUNTIFS($A$4:$A1536,$A1536,$G$4:$G1536,"Ativo")=1,1,0))</f>
        <v/>
      </c>
    </row>
    <row r="1537" spans="1:55" x14ac:dyDescent="0.3">
      <c r="A1537" s="76"/>
      <c r="B1537" s="104"/>
      <c r="C1537" s="76"/>
      <c r="D1537" s="77"/>
      <c r="E1537" s="12"/>
      <c r="F1537" s="78"/>
      <c r="G1537" s="77"/>
      <c r="H1537" s="79"/>
      <c r="BA1537" s="5" t="str">
        <f t="shared" si="23"/>
        <v/>
      </c>
      <c r="BB1537" s="5" t="str">
        <f>IF(OR($E1537="",$G1537&lt;&gt;"Ativo"),"",IF(COUNTIFS($E$4:$E1537,$E1537,$A$4:$A1537,$A1537,$G$4:$G1537,"Ativo")=1,1,0))</f>
        <v/>
      </c>
      <c r="BC1537" t="str">
        <f>IF(OR($A1537="",$G1537&lt;&gt;"Ativo"),"",IF(COUNTIFS($A$4:$A1537,$A1537,$G$4:$G1537,"Ativo")=1,1,0))</f>
        <v/>
      </c>
    </row>
    <row r="1538" spans="1:55" x14ac:dyDescent="0.3">
      <c r="A1538" s="76"/>
      <c r="B1538" s="104"/>
      <c r="C1538" s="76"/>
      <c r="D1538" s="77"/>
      <c r="E1538" s="12"/>
      <c r="F1538" s="78"/>
      <c r="G1538" s="77"/>
      <c r="H1538" s="79"/>
      <c r="BA1538" s="5" t="str">
        <f t="shared" si="23"/>
        <v/>
      </c>
      <c r="BB1538" s="5" t="str">
        <f>IF(OR($E1538="",$G1538&lt;&gt;"Ativo"),"",IF(COUNTIFS($E$4:$E1538,$E1538,$A$4:$A1538,$A1538,$G$4:$G1538,"Ativo")=1,1,0))</f>
        <v/>
      </c>
      <c r="BC1538" t="str">
        <f>IF(OR($A1538="",$G1538&lt;&gt;"Ativo"),"",IF(COUNTIFS($A$4:$A1538,$A1538,$G$4:$G1538,"Ativo")=1,1,0))</f>
        <v/>
      </c>
    </row>
    <row r="1539" spans="1:55" x14ac:dyDescent="0.3">
      <c r="A1539" s="76"/>
      <c r="B1539" s="104"/>
      <c r="C1539" s="76"/>
      <c r="D1539" s="77"/>
      <c r="E1539" s="12"/>
      <c r="F1539" s="78"/>
      <c r="G1539" s="77"/>
      <c r="H1539" s="79"/>
      <c r="BA1539" s="5" t="str">
        <f t="shared" si="23"/>
        <v/>
      </c>
      <c r="BB1539" s="5" t="str">
        <f>IF(OR($E1539="",$G1539&lt;&gt;"Ativo"),"",IF(COUNTIFS($E$4:$E1539,$E1539,$A$4:$A1539,$A1539,$G$4:$G1539,"Ativo")=1,1,0))</f>
        <v/>
      </c>
      <c r="BC1539" t="str">
        <f>IF(OR($A1539="",$G1539&lt;&gt;"Ativo"),"",IF(COUNTIFS($A$4:$A1539,$A1539,$G$4:$G1539,"Ativo")=1,1,0))</f>
        <v/>
      </c>
    </row>
    <row r="1540" spans="1:55" x14ac:dyDescent="0.3">
      <c r="A1540" s="76"/>
      <c r="B1540" s="104"/>
      <c r="C1540" s="76"/>
      <c r="D1540" s="77"/>
      <c r="E1540" s="12"/>
      <c r="F1540" s="78"/>
      <c r="G1540" s="77"/>
      <c r="H1540" s="79"/>
      <c r="BA1540" s="5" t="str">
        <f t="shared" ref="BA1540:BA1603" si="24">IF($D1540="","",MID($D1540,4,LEN($D1540)-5))</f>
        <v/>
      </c>
      <c r="BB1540" s="5" t="str">
        <f>IF(OR($E1540="",$G1540&lt;&gt;"Ativo"),"",IF(COUNTIFS($E$4:$E1540,$E1540,$A$4:$A1540,$A1540,$G$4:$G1540,"Ativo")=1,1,0))</f>
        <v/>
      </c>
      <c r="BC1540" t="str">
        <f>IF(OR($A1540="",$G1540&lt;&gt;"Ativo"),"",IF(COUNTIFS($A$4:$A1540,$A1540,$G$4:$G1540,"Ativo")=1,1,0))</f>
        <v/>
      </c>
    </row>
    <row r="1541" spans="1:55" x14ac:dyDescent="0.3">
      <c r="A1541" s="76"/>
      <c r="B1541" s="104"/>
      <c r="C1541" s="76"/>
      <c r="D1541" s="77"/>
      <c r="E1541" s="12"/>
      <c r="F1541" s="78"/>
      <c r="G1541" s="77"/>
      <c r="H1541" s="79"/>
      <c r="BA1541" s="5" t="str">
        <f t="shared" si="24"/>
        <v/>
      </c>
      <c r="BB1541" s="5" t="str">
        <f>IF(OR($E1541="",$G1541&lt;&gt;"Ativo"),"",IF(COUNTIFS($E$4:$E1541,$E1541,$A$4:$A1541,$A1541,$G$4:$G1541,"Ativo")=1,1,0))</f>
        <v/>
      </c>
      <c r="BC1541" t="str">
        <f>IF(OR($A1541="",$G1541&lt;&gt;"Ativo"),"",IF(COUNTIFS($A$4:$A1541,$A1541,$G$4:$G1541,"Ativo")=1,1,0))</f>
        <v/>
      </c>
    </row>
    <row r="1542" spans="1:55" x14ac:dyDescent="0.3">
      <c r="A1542" s="76"/>
      <c r="B1542" s="104"/>
      <c r="C1542" s="76"/>
      <c r="D1542" s="77"/>
      <c r="E1542" s="12"/>
      <c r="F1542" s="78"/>
      <c r="G1542" s="77"/>
      <c r="H1542" s="79"/>
      <c r="BA1542" s="5" t="str">
        <f t="shared" si="24"/>
        <v/>
      </c>
      <c r="BB1542" s="5" t="str">
        <f>IF(OR($E1542="",$G1542&lt;&gt;"Ativo"),"",IF(COUNTIFS($E$4:$E1542,$E1542,$A$4:$A1542,$A1542,$G$4:$G1542,"Ativo")=1,1,0))</f>
        <v/>
      </c>
      <c r="BC1542" t="str">
        <f>IF(OR($A1542="",$G1542&lt;&gt;"Ativo"),"",IF(COUNTIFS($A$4:$A1542,$A1542,$G$4:$G1542,"Ativo")=1,1,0))</f>
        <v/>
      </c>
    </row>
    <row r="1543" spans="1:55" x14ac:dyDescent="0.3">
      <c r="A1543" s="76"/>
      <c r="B1543" s="104"/>
      <c r="C1543" s="76"/>
      <c r="D1543" s="77"/>
      <c r="E1543" s="12"/>
      <c r="F1543" s="78"/>
      <c r="G1543" s="77"/>
      <c r="H1543" s="79"/>
      <c r="BA1543" s="5" t="str">
        <f t="shared" si="24"/>
        <v/>
      </c>
      <c r="BB1543" s="5" t="str">
        <f>IF(OR($E1543="",$G1543&lt;&gt;"Ativo"),"",IF(COUNTIFS($E$4:$E1543,$E1543,$A$4:$A1543,$A1543,$G$4:$G1543,"Ativo")=1,1,0))</f>
        <v/>
      </c>
      <c r="BC1543" t="str">
        <f>IF(OR($A1543="",$G1543&lt;&gt;"Ativo"),"",IF(COUNTIFS($A$4:$A1543,$A1543,$G$4:$G1543,"Ativo")=1,1,0))</f>
        <v/>
      </c>
    </row>
    <row r="1544" spans="1:55" x14ac:dyDescent="0.3">
      <c r="A1544" s="76"/>
      <c r="B1544" s="104"/>
      <c r="C1544" s="76"/>
      <c r="D1544" s="77"/>
      <c r="E1544" s="12"/>
      <c r="F1544" s="78"/>
      <c r="G1544" s="77"/>
      <c r="H1544" s="79"/>
      <c r="BA1544" s="5" t="str">
        <f t="shared" si="24"/>
        <v/>
      </c>
      <c r="BB1544" s="5" t="str">
        <f>IF(OR($E1544="",$G1544&lt;&gt;"Ativo"),"",IF(COUNTIFS($E$4:$E1544,$E1544,$A$4:$A1544,$A1544,$G$4:$G1544,"Ativo")=1,1,0))</f>
        <v/>
      </c>
      <c r="BC1544" t="str">
        <f>IF(OR($A1544="",$G1544&lt;&gt;"Ativo"),"",IF(COUNTIFS($A$4:$A1544,$A1544,$G$4:$G1544,"Ativo")=1,1,0))</f>
        <v/>
      </c>
    </row>
    <row r="1545" spans="1:55" x14ac:dyDescent="0.3">
      <c r="A1545" s="76"/>
      <c r="B1545" s="104"/>
      <c r="C1545" s="76"/>
      <c r="D1545" s="77"/>
      <c r="E1545" s="12"/>
      <c r="F1545" s="78"/>
      <c r="G1545" s="77"/>
      <c r="H1545" s="79"/>
      <c r="BA1545" s="5" t="str">
        <f t="shared" si="24"/>
        <v/>
      </c>
      <c r="BB1545" s="5" t="str">
        <f>IF(OR($E1545="",$G1545&lt;&gt;"Ativo"),"",IF(COUNTIFS($E$4:$E1545,$E1545,$A$4:$A1545,$A1545,$G$4:$G1545,"Ativo")=1,1,0))</f>
        <v/>
      </c>
      <c r="BC1545" t="str">
        <f>IF(OR($A1545="",$G1545&lt;&gt;"Ativo"),"",IF(COUNTIFS($A$4:$A1545,$A1545,$G$4:$G1545,"Ativo")=1,1,0))</f>
        <v/>
      </c>
    </row>
    <row r="1546" spans="1:55" x14ac:dyDescent="0.3">
      <c r="A1546" s="76"/>
      <c r="B1546" s="104"/>
      <c r="C1546" s="76"/>
      <c r="D1546" s="77"/>
      <c r="E1546" s="12"/>
      <c r="F1546" s="78"/>
      <c r="G1546" s="77"/>
      <c r="H1546" s="79"/>
      <c r="BA1546" s="5" t="str">
        <f t="shared" si="24"/>
        <v/>
      </c>
      <c r="BB1546" s="5" t="str">
        <f>IF(OR($E1546="",$G1546&lt;&gt;"Ativo"),"",IF(COUNTIFS($E$4:$E1546,$E1546,$A$4:$A1546,$A1546,$G$4:$G1546,"Ativo")=1,1,0))</f>
        <v/>
      </c>
      <c r="BC1546" t="str">
        <f>IF(OR($A1546="",$G1546&lt;&gt;"Ativo"),"",IF(COUNTIFS($A$4:$A1546,$A1546,$G$4:$G1546,"Ativo")=1,1,0))</f>
        <v/>
      </c>
    </row>
    <row r="1547" spans="1:55" x14ac:dyDescent="0.3">
      <c r="A1547" s="76"/>
      <c r="B1547" s="104"/>
      <c r="C1547" s="76"/>
      <c r="D1547" s="77"/>
      <c r="E1547" s="12"/>
      <c r="F1547" s="78"/>
      <c r="G1547" s="77"/>
      <c r="H1547" s="79"/>
      <c r="BA1547" s="5" t="str">
        <f t="shared" si="24"/>
        <v/>
      </c>
      <c r="BB1547" s="5" t="str">
        <f>IF(OR($E1547="",$G1547&lt;&gt;"Ativo"),"",IF(COUNTIFS($E$4:$E1547,$E1547,$A$4:$A1547,$A1547,$G$4:$G1547,"Ativo")=1,1,0))</f>
        <v/>
      </c>
      <c r="BC1547" t="str">
        <f>IF(OR($A1547="",$G1547&lt;&gt;"Ativo"),"",IF(COUNTIFS($A$4:$A1547,$A1547,$G$4:$G1547,"Ativo")=1,1,0))</f>
        <v/>
      </c>
    </row>
    <row r="1548" spans="1:55" x14ac:dyDescent="0.3">
      <c r="A1548" s="76"/>
      <c r="B1548" s="104"/>
      <c r="C1548" s="76"/>
      <c r="D1548" s="77"/>
      <c r="E1548" s="12"/>
      <c r="F1548" s="78"/>
      <c r="G1548" s="77"/>
      <c r="H1548" s="79"/>
      <c r="BA1548" s="5" t="str">
        <f t="shared" si="24"/>
        <v/>
      </c>
      <c r="BB1548" s="5" t="str">
        <f>IF(OR($E1548="",$G1548&lt;&gt;"Ativo"),"",IF(COUNTIFS($E$4:$E1548,$E1548,$A$4:$A1548,$A1548,$G$4:$G1548,"Ativo")=1,1,0))</f>
        <v/>
      </c>
      <c r="BC1548" t="str">
        <f>IF(OR($A1548="",$G1548&lt;&gt;"Ativo"),"",IF(COUNTIFS($A$4:$A1548,$A1548,$G$4:$G1548,"Ativo")=1,1,0))</f>
        <v/>
      </c>
    </row>
    <row r="1549" spans="1:55" x14ac:dyDescent="0.3">
      <c r="A1549" s="76"/>
      <c r="B1549" s="104"/>
      <c r="C1549" s="76"/>
      <c r="D1549" s="77"/>
      <c r="E1549" s="12"/>
      <c r="F1549" s="78"/>
      <c r="G1549" s="77"/>
      <c r="H1549" s="79"/>
      <c r="BA1549" s="5" t="str">
        <f t="shared" si="24"/>
        <v/>
      </c>
      <c r="BB1549" s="5" t="str">
        <f>IF(OR($E1549="",$G1549&lt;&gt;"Ativo"),"",IF(COUNTIFS($E$4:$E1549,$E1549,$A$4:$A1549,$A1549,$G$4:$G1549,"Ativo")=1,1,0))</f>
        <v/>
      </c>
      <c r="BC1549" t="str">
        <f>IF(OR($A1549="",$G1549&lt;&gt;"Ativo"),"",IF(COUNTIFS($A$4:$A1549,$A1549,$G$4:$G1549,"Ativo")=1,1,0))</f>
        <v/>
      </c>
    </row>
    <row r="1550" spans="1:55" x14ac:dyDescent="0.3">
      <c r="A1550" s="76"/>
      <c r="B1550" s="104"/>
      <c r="C1550" s="76"/>
      <c r="D1550" s="77"/>
      <c r="E1550" s="12"/>
      <c r="F1550" s="78"/>
      <c r="G1550" s="77"/>
      <c r="H1550" s="79"/>
      <c r="BA1550" s="5" t="str">
        <f t="shared" si="24"/>
        <v/>
      </c>
      <c r="BB1550" s="5" t="str">
        <f>IF(OR($E1550="",$G1550&lt;&gt;"Ativo"),"",IF(COUNTIFS($E$4:$E1550,$E1550,$A$4:$A1550,$A1550,$G$4:$G1550,"Ativo")=1,1,0))</f>
        <v/>
      </c>
      <c r="BC1550" t="str">
        <f>IF(OR($A1550="",$G1550&lt;&gt;"Ativo"),"",IF(COUNTIFS($A$4:$A1550,$A1550,$G$4:$G1550,"Ativo")=1,1,0))</f>
        <v/>
      </c>
    </row>
    <row r="1551" spans="1:55" x14ac:dyDescent="0.3">
      <c r="A1551" s="76"/>
      <c r="B1551" s="104"/>
      <c r="C1551" s="76"/>
      <c r="D1551" s="77"/>
      <c r="E1551" s="12"/>
      <c r="F1551" s="78"/>
      <c r="G1551" s="77"/>
      <c r="H1551" s="79"/>
      <c r="BA1551" s="5" t="str">
        <f t="shared" si="24"/>
        <v/>
      </c>
      <c r="BB1551" s="5" t="str">
        <f>IF(OR($E1551="",$G1551&lt;&gt;"Ativo"),"",IF(COUNTIFS($E$4:$E1551,$E1551,$A$4:$A1551,$A1551,$G$4:$G1551,"Ativo")=1,1,0))</f>
        <v/>
      </c>
      <c r="BC1551" t="str">
        <f>IF(OR($A1551="",$G1551&lt;&gt;"Ativo"),"",IF(COUNTIFS($A$4:$A1551,$A1551,$G$4:$G1551,"Ativo")=1,1,0))</f>
        <v/>
      </c>
    </row>
    <row r="1552" spans="1:55" x14ac:dyDescent="0.3">
      <c r="A1552" s="76"/>
      <c r="B1552" s="104"/>
      <c r="C1552" s="76"/>
      <c r="D1552" s="77"/>
      <c r="E1552" s="12"/>
      <c r="F1552" s="78"/>
      <c r="G1552" s="77"/>
      <c r="H1552" s="79"/>
      <c r="BA1552" s="5" t="str">
        <f t="shared" si="24"/>
        <v/>
      </c>
      <c r="BB1552" s="5" t="str">
        <f>IF(OR($E1552="",$G1552&lt;&gt;"Ativo"),"",IF(COUNTIFS($E$4:$E1552,$E1552,$A$4:$A1552,$A1552,$G$4:$G1552,"Ativo")=1,1,0))</f>
        <v/>
      </c>
      <c r="BC1552" t="str">
        <f>IF(OR($A1552="",$G1552&lt;&gt;"Ativo"),"",IF(COUNTIFS($A$4:$A1552,$A1552,$G$4:$G1552,"Ativo")=1,1,0))</f>
        <v/>
      </c>
    </row>
    <row r="1553" spans="1:55" x14ac:dyDescent="0.3">
      <c r="A1553" s="76"/>
      <c r="B1553" s="104"/>
      <c r="C1553" s="76"/>
      <c r="D1553" s="77"/>
      <c r="E1553" s="12"/>
      <c r="F1553" s="78"/>
      <c r="G1553" s="77"/>
      <c r="H1553" s="79"/>
      <c r="BA1553" s="5" t="str">
        <f t="shared" si="24"/>
        <v/>
      </c>
      <c r="BB1553" s="5" t="str">
        <f>IF(OR($E1553="",$G1553&lt;&gt;"Ativo"),"",IF(COUNTIFS($E$4:$E1553,$E1553,$A$4:$A1553,$A1553,$G$4:$G1553,"Ativo")=1,1,0))</f>
        <v/>
      </c>
      <c r="BC1553" t="str">
        <f>IF(OR($A1553="",$G1553&lt;&gt;"Ativo"),"",IF(COUNTIFS($A$4:$A1553,$A1553,$G$4:$G1553,"Ativo")=1,1,0))</f>
        <v/>
      </c>
    </row>
    <row r="1554" spans="1:55" x14ac:dyDescent="0.3">
      <c r="A1554" s="76"/>
      <c r="B1554" s="104"/>
      <c r="C1554" s="76"/>
      <c r="D1554" s="77"/>
      <c r="E1554" s="12"/>
      <c r="F1554" s="78"/>
      <c r="G1554" s="77"/>
      <c r="H1554" s="79"/>
      <c r="BA1554" s="5" t="str">
        <f t="shared" si="24"/>
        <v/>
      </c>
      <c r="BB1554" s="5" t="str">
        <f>IF(OR($E1554="",$G1554&lt;&gt;"Ativo"),"",IF(COUNTIFS($E$4:$E1554,$E1554,$A$4:$A1554,$A1554,$G$4:$G1554,"Ativo")=1,1,0))</f>
        <v/>
      </c>
      <c r="BC1554" t="str">
        <f>IF(OR($A1554="",$G1554&lt;&gt;"Ativo"),"",IF(COUNTIFS($A$4:$A1554,$A1554,$G$4:$G1554,"Ativo")=1,1,0))</f>
        <v/>
      </c>
    </row>
    <row r="1555" spans="1:55" x14ac:dyDescent="0.3">
      <c r="A1555" s="76"/>
      <c r="B1555" s="104"/>
      <c r="C1555" s="76"/>
      <c r="D1555" s="77"/>
      <c r="E1555" s="12"/>
      <c r="F1555" s="78"/>
      <c r="G1555" s="77"/>
      <c r="H1555" s="79"/>
      <c r="BA1555" s="5" t="str">
        <f t="shared" si="24"/>
        <v/>
      </c>
      <c r="BB1555" s="5" t="str">
        <f>IF(OR($E1555="",$G1555&lt;&gt;"Ativo"),"",IF(COUNTIFS($E$4:$E1555,$E1555,$A$4:$A1555,$A1555,$G$4:$G1555,"Ativo")=1,1,0))</f>
        <v/>
      </c>
      <c r="BC1555" t="str">
        <f>IF(OR($A1555="",$G1555&lt;&gt;"Ativo"),"",IF(COUNTIFS($A$4:$A1555,$A1555,$G$4:$G1555,"Ativo")=1,1,0))</f>
        <v/>
      </c>
    </row>
    <row r="1556" spans="1:55" x14ac:dyDescent="0.3">
      <c r="A1556" s="76"/>
      <c r="B1556" s="104"/>
      <c r="C1556" s="76"/>
      <c r="D1556" s="77"/>
      <c r="E1556" s="12"/>
      <c r="F1556" s="78"/>
      <c r="G1556" s="77"/>
      <c r="H1556" s="79"/>
      <c r="BA1556" s="5" t="str">
        <f t="shared" si="24"/>
        <v/>
      </c>
      <c r="BB1556" s="5" t="str">
        <f>IF(OR($E1556="",$G1556&lt;&gt;"Ativo"),"",IF(COUNTIFS($E$4:$E1556,$E1556,$A$4:$A1556,$A1556,$G$4:$G1556,"Ativo")=1,1,0))</f>
        <v/>
      </c>
      <c r="BC1556" t="str">
        <f>IF(OR($A1556="",$G1556&lt;&gt;"Ativo"),"",IF(COUNTIFS($A$4:$A1556,$A1556,$G$4:$G1556,"Ativo")=1,1,0))</f>
        <v/>
      </c>
    </row>
    <row r="1557" spans="1:55" x14ac:dyDescent="0.3">
      <c r="A1557" s="76"/>
      <c r="B1557" s="104"/>
      <c r="C1557" s="76"/>
      <c r="D1557" s="77"/>
      <c r="E1557" s="12"/>
      <c r="F1557" s="78"/>
      <c r="G1557" s="77"/>
      <c r="H1557" s="79"/>
      <c r="BA1557" s="5" t="str">
        <f t="shared" si="24"/>
        <v/>
      </c>
      <c r="BB1557" s="5" t="str">
        <f>IF(OR($E1557="",$G1557&lt;&gt;"Ativo"),"",IF(COUNTIFS($E$4:$E1557,$E1557,$A$4:$A1557,$A1557,$G$4:$G1557,"Ativo")=1,1,0))</f>
        <v/>
      </c>
      <c r="BC1557" t="str">
        <f>IF(OR($A1557="",$G1557&lt;&gt;"Ativo"),"",IF(COUNTIFS($A$4:$A1557,$A1557,$G$4:$G1557,"Ativo")=1,1,0))</f>
        <v/>
      </c>
    </row>
    <row r="1558" spans="1:55" x14ac:dyDescent="0.3">
      <c r="A1558" s="76"/>
      <c r="B1558" s="104"/>
      <c r="C1558" s="76"/>
      <c r="D1558" s="77"/>
      <c r="E1558" s="12"/>
      <c r="F1558" s="78"/>
      <c r="G1558" s="77"/>
      <c r="H1558" s="79"/>
      <c r="BA1558" s="5" t="str">
        <f t="shared" si="24"/>
        <v/>
      </c>
      <c r="BB1558" s="5" t="str">
        <f>IF(OR($E1558="",$G1558&lt;&gt;"Ativo"),"",IF(COUNTIFS($E$4:$E1558,$E1558,$A$4:$A1558,$A1558,$G$4:$G1558,"Ativo")=1,1,0))</f>
        <v/>
      </c>
      <c r="BC1558" t="str">
        <f>IF(OR($A1558="",$G1558&lt;&gt;"Ativo"),"",IF(COUNTIFS($A$4:$A1558,$A1558,$G$4:$G1558,"Ativo")=1,1,0))</f>
        <v/>
      </c>
    </row>
    <row r="1559" spans="1:55" x14ac:dyDescent="0.3">
      <c r="A1559" s="76"/>
      <c r="B1559" s="104"/>
      <c r="C1559" s="76"/>
      <c r="D1559" s="77"/>
      <c r="E1559" s="12"/>
      <c r="F1559" s="78"/>
      <c r="G1559" s="77"/>
      <c r="H1559" s="79"/>
      <c r="BA1559" s="5" t="str">
        <f t="shared" si="24"/>
        <v/>
      </c>
      <c r="BB1559" s="5" t="str">
        <f>IF(OR($E1559="",$G1559&lt;&gt;"Ativo"),"",IF(COUNTIFS($E$4:$E1559,$E1559,$A$4:$A1559,$A1559,$G$4:$G1559,"Ativo")=1,1,0))</f>
        <v/>
      </c>
      <c r="BC1559" t="str">
        <f>IF(OR($A1559="",$G1559&lt;&gt;"Ativo"),"",IF(COUNTIFS($A$4:$A1559,$A1559,$G$4:$G1559,"Ativo")=1,1,0))</f>
        <v/>
      </c>
    </row>
    <row r="1560" spans="1:55" x14ac:dyDescent="0.3">
      <c r="A1560" s="76"/>
      <c r="B1560" s="104"/>
      <c r="C1560" s="76"/>
      <c r="D1560" s="77"/>
      <c r="E1560" s="12"/>
      <c r="F1560" s="78"/>
      <c r="G1560" s="77"/>
      <c r="H1560" s="79"/>
      <c r="BA1560" s="5" t="str">
        <f t="shared" si="24"/>
        <v/>
      </c>
      <c r="BB1560" s="5" t="str">
        <f>IF(OR($E1560="",$G1560&lt;&gt;"Ativo"),"",IF(COUNTIFS($E$4:$E1560,$E1560,$A$4:$A1560,$A1560,$G$4:$G1560,"Ativo")=1,1,0))</f>
        <v/>
      </c>
      <c r="BC1560" t="str">
        <f>IF(OR($A1560="",$G1560&lt;&gt;"Ativo"),"",IF(COUNTIFS($A$4:$A1560,$A1560,$G$4:$G1560,"Ativo")=1,1,0))</f>
        <v/>
      </c>
    </row>
    <row r="1561" spans="1:55" x14ac:dyDescent="0.3">
      <c r="A1561" s="76"/>
      <c r="B1561" s="104"/>
      <c r="C1561" s="76"/>
      <c r="D1561" s="77"/>
      <c r="E1561" s="12"/>
      <c r="F1561" s="78"/>
      <c r="G1561" s="77"/>
      <c r="H1561" s="79"/>
      <c r="BA1561" s="5" t="str">
        <f t="shared" si="24"/>
        <v/>
      </c>
      <c r="BB1561" s="5" t="str">
        <f>IF(OR($E1561="",$G1561&lt;&gt;"Ativo"),"",IF(COUNTIFS($E$4:$E1561,$E1561,$A$4:$A1561,$A1561,$G$4:$G1561,"Ativo")=1,1,0))</f>
        <v/>
      </c>
      <c r="BC1561" t="str">
        <f>IF(OR($A1561="",$G1561&lt;&gt;"Ativo"),"",IF(COUNTIFS($A$4:$A1561,$A1561,$G$4:$G1561,"Ativo")=1,1,0))</f>
        <v/>
      </c>
    </row>
    <row r="1562" spans="1:55" x14ac:dyDescent="0.3">
      <c r="A1562" s="76"/>
      <c r="B1562" s="104"/>
      <c r="C1562" s="76"/>
      <c r="D1562" s="77"/>
      <c r="E1562" s="12"/>
      <c r="F1562" s="78"/>
      <c r="G1562" s="77"/>
      <c r="H1562" s="79"/>
      <c r="BA1562" s="5" t="str">
        <f t="shared" si="24"/>
        <v/>
      </c>
      <c r="BB1562" s="5" t="str">
        <f>IF(OR($E1562="",$G1562&lt;&gt;"Ativo"),"",IF(COUNTIFS($E$4:$E1562,$E1562,$A$4:$A1562,$A1562,$G$4:$G1562,"Ativo")=1,1,0))</f>
        <v/>
      </c>
      <c r="BC1562" t="str">
        <f>IF(OR($A1562="",$G1562&lt;&gt;"Ativo"),"",IF(COUNTIFS($A$4:$A1562,$A1562,$G$4:$G1562,"Ativo")=1,1,0))</f>
        <v/>
      </c>
    </row>
    <row r="1563" spans="1:55" x14ac:dyDescent="0.3">
      <c r="A1563" s="76"/>
      <c r="B1563" s="104"/>
      <c r="C1563" s="76"/>
      <c r="D1563" s="77"/>
      <c r="E1563" s="12"/>
      <c r="F1563" s="78"/>
      <c r="G1563" s="77"/>
      <c r="H1563" s="79"/>
      <c r="BA1563" s="5" t="str">
        <f t="shared" si="24"/>
        <v/>
      </c>
      <c r="BB1563" s="5" t="str">
        <f>IF(OR($E1563="",$G1563&lt;&gt;"Ativo"),"",IF(COUNTIFS($E$4:$E1563,$E1563,$A$4:$A1563,$A1563,$G$4:$G1563,"Ativo")=1,1,0))</f>
        <v/>
      </c>
      <c r="BC1563" t="str">
        <f>IF(OR($A1563="",$G1563&lt;&gt;"Ativo"),"",IF(COUNTIFS($A$4:$A1563,$A1563,$G$4:$G1563,"Ativo")=1,1,0))</f>
        <v/>
      </c>
    </row>
    <row r="1564" spans="1:55" x14ac:dyDescent="0.3">
      <c r="A1564" s="76"/>
      <c r="B1564" s="104"/>
      <c r="C1564" s="76"/>
      <c r="D1564" s="77"/>
      <c r="E1564" s="12"/>
      <c r="F1564" s="78"/>
      <c r="G1564" s="77"/>
      <c r="H1564" s="79"/>
      <c r="BA1564" s="5" t="str">
        <f t="shared" si="24"/>
        <v/>
      </c>
      <c r="BB1564" s="5" t="str">
        <f>IF(OR($E1564="",$G1564&lt;&gt;"Ativo"),"",IF(COUNTIFS($E$4:$E1564,$E1564,$A$4:$A1564,$A1564,$G$4:$G1564,"Ativo")=1,1,0))</f>
        <v/>
      </c>
      <c r="BC1564" t="str">
        <f>IF(OR($A1564="",$G1564&lt;&gt;"Ativo"),"",IF(COUNTIFS($A$4:$A1564,$A1564,$G$4:$G1564,"Ativo")=1,1,0))</f>
        <v/>
      </c>
    </row>
    <row r="1565" spans="1:55" x14ac:dyDescent="0.3">
      <c r="A1565" s="76"/>
      <c r="B1565" s="104"/>
      <c r="C1565" s="76"/>
      <c r="D1565" s="77"/>
      <c r="E1565" s="12"/>
      <c r="F1565" s="78"/>
      <c r="G1565" s="77"/>
      <c r="H1565" s="79"/>
      <c r="BA1565" s="5" t="str">
        <f t="shared" si="24"/>
        <v/>
      </c>
      <c r="BB1565" s="5" t="str">
        <f>IF(OR($E1565="",$G1565&lt;&gt;"Ativo"),"",IF(COUNTIFS($E$4:$E1565,$E1565,$A$4:$A1565,$A1565,$G$4:$G1565,"Ativo")=1,1,0))</f>
        <v/>
      </c>
      <c r="BC1565" t="str">
        <f>IF(OR($A1565="",$G1565&lt;&gt;"Ativo"),"",IF(COUNTIFS($A$4:$A1565,$A1565,$G$4:$G1565,"Ativo")=1,1,0))</f>
        <v/>
      </c>
    </row>
    <row r="1566" spans="1:55" x14ac:dyDescent="0.3">
      <c r="A1566" s="76"/>
      <c r="B1566" s="104"/>
      <c r="C1566" s="76"/>
      <c r="D1566" s="77"/>
      <c r="E1566" s="12"/>
      <c r="F1566" s="78"/>
      <c r="G1566" s="77"/>
      <c r="H1566" s="79"/>
      <c r="BA1566" s="5" t="str">
        <f t="shared" si="24"/>
        <v/>
      </c>
      <c r="BB1566" s="5" t="str">
        <f>IF(OR($E1566="",$G1566&lt;&gt;"Ativo"),"",IF(COUNTIFS($E$4:$E1566,$E1566,$A$4:$A1566,$A1566,$G$4:$G1566,"Ativo")=1,1,0))</f>
        <v/>
      </c>
      <c r="BC1566" t="str">
        <f>IF(OR($A1566="",$G1566&lt;&gt;"Ativo"),"",IF(COUNTIFS($A$4:$A1566,$A1566,$G$4:$G1566,"Ativo")=1,1,0))</f>
        <v/>
      </c>
    </row>
    <row r="1567" spans="1:55" x14ac:dyDescent="0.3">
      <c r="A1567" s="76"/>
      <c r="B1567" s="104"/>
      <c r="C1567" s="76"/>
      <c r="D1567" s="77"/>
      <c r="E1567" s="12"/>
      <c r="F1567" s="78"/>
      <c r="G1567" s="77"/>
      <c r="H1567" s="79"/>
      <c r="BA1567" s="5" t="str">
        <f t="shared" si="24"/>
        <v/>
      </c>
      <c r="BB1567" s="5" t="str">
        <f>IF(OR($E1567="",$G1567&lt;&gt;"Ativo"),"",IF(COUNTIFS($E$4:$E1567,$E1567,$A$4:$A1567,$A1567,$G$4:$G1567,"Ativo")=1,1,0))</f>
        <v/>
      </c>
      <c r="BC1567" t="str">
        <f>IF(OR($A1567="",$G1567&lt;&gt;"Ativo"),"",IF(COUNTIFS($A$4:$A1567,$A1567,$G$4:$G1567,"Ativo")=1,1,0))</f>
        <v/>
      </c>
    </row>
    <row r="1568" spans="1:55" x14ac:dyDescent="0.3">
      <c r="A1568" s="76"/>
      <c r="B1568" s="104"/>
      <c r="C1568" s="76"/>
      <c r="D1568" s="77"/>
      <c r="E1568" s="12"/>
      <c r="F1568" s="78"/>
      <c r="G1568" s="77"/>
      <c r="H1568" s="79"/>
      <c r="BA1568" s="5" t="str">
        <f t="shared" si="24"/>
        <v/>
      </c>
      <c r="BB1568" s="5" t="str">
        <f>IF(OR($E1568="",$G1568&lt;&gt;"Ativo"),"",IF(COUNTIFS($E$4:$E1568,$E1568,$A$4:$A1568,$A1568,$G$4:$G1568,"Ativo")=1,1,0))</f>
        <v/>
      </c>
      <c r="BC1568" t="str">
        <f>IF(OR($A1568="",$G1568&lt;&gt;"Ativo"),"",IF(COUNTIFS($A$4:$A1568,$A1568,$G$4:$G1568,"Ativo")=1,1,0))</f>
        <v/>
      </c>
    </row>
    <row r="1569" spans="1:55" x14ac:dyDescent="0.3">
      <c r="A1569" s="76"/>
      <c r="B1569" s="104"/>
      <c r="C1569" s="76"/>
      <c r="D1569" s="77"/>
      <c r="E1569" s="12"/>
      <c r="F1569" s="78"/>
      <c r="G1569" s="77"/>
      <c r="H1569" s="79"/>
      <c r="BA1569" s="5" t="str">
        <f t="shared" si="24"/>
        <v/>
      </c>
      <c r="BB1569" s="5" t="str">
        <f>IF(OR($E1569="",$G1569&lt;&gt;"Ativo"),"",IF(COUNTIFS($E$4:$E1569,$E1569,$A$4:$A1569,$A1569,$G$4:$G1569,"Ativo")=1,1,0))</f>
        <v/>
      </c>
      <c r="BC1569" t="str">
        <f>IF(OR($A1569="",$G1569&lt;&gt;"Ativo"),"",IF(COUNTIFS($A$4:$A1569,$A1569,$G$4:$G1569,"Ativo")=1,1,0))</f>
        <v/>
      </c>
    </row>
    <row r="1570" spans="1:55" x14ac:dyDescent="0.3">
      <c r="A1570" s="76"/>
      <c r="B1570" s="104"/>
      <c r="C1570" s="76"/>
      <c r="D1570" s="77"/>
      <c r="E1570" s="12"/>
      <c r="F1570" s="78"/>
      <c r="G1570" s="77"/>
      <c r="H1570" s="79"/>
      <c r="BA1570" s="5" t="str">
        <f t="shared" si="24"/>
        <v/>
      </c>
      <c r="BB1570" s="5" t="str">
        <f>IF(OR($E1570="",$G1570&lt;&gt;"Ativo"),"",IF(COUNTIFS($E$4:$E1570,$E1570,$A$4:$A1570,$A1570,$G$4:$G1570,"Ativo")=1,1,0))</f>
        <v/>
      </c>
      <c r="BC1570" t="str">
        <f>IF(OR($A1570="",$G1570&lt;&gt;"Ativo"),"",IF(COUNTIFS($A$4:$A1570,$A1570,$G$4:$G1570,"Ativo")=1,1,0))</f>
        <v/>
      </c>
    </row>
    <row r="1571" spans="1:55" x14ac:dyDescent="0.3">
      <c r="A1571" s="76"/>
      <c r="B1571" s="104"/>
      <c r="C1571" s="76"/>
      <c r="D1571" s="77"/>
      <c r="E1571" s="12"/>
      <c r="F1571" s="78"/>
      <c r="G1571" s="77"/>
      <c r="H1571" s="79"/>
      <c r="BA1571" s="5" t="str">
        <f t="shared" si="24"/>
        <v/>
      </c>
      <c r="BB1571" s="5" t="str">
        <f>IF(OR($E1571="",$G1571&lt;&gt;"Ativo"),"",IF(COUNTIFS($E$4:$E1571,$E1571,$A$4:$A1571,$A1571,$G$4:$G1571,"Ativo")=1,1,0))</f>
        <v/>
      </c>
      <c r="BC1571" t="str">
        <f>IF(OR($A1571="",$G1571&lt;&gt;"Ativo"),"",IF(COUNTIFS($A$4:$A1571,$A1571,$G$4:$G1571,"Ativo")=1,1,0))</f>
        <v/>
      </c>
    </row>
    <row r="1572" spans="1:55" x14ac:dyDescent="0.3">
      <c r="A1572" s="76"/>
      <c r="B1572" s="104"/>
      <c r="C1572" s="76"/>
      <c r="D1572" s="77"/>
      <c r="E1572" s="12"/>
      <c r="F1572" s="78"/>
      <c r="G1572" s="77"/>
      <c r="H1572" s="79"/>
      <c r="BA1572" s="5" t="str">
        <f t="shared" si="24"/>
        <v/>
      </c>
      <c r="BB1572" s="5" t="str">
        <f>IF(OR($E1572="",$G1572&lt;&gt;"Ativo"),"",IF(COUNTIFS($E$4:$E1572,$E1572,$A$4:$A1572,$A1572,$G$4:$G1572,"Ativo")=1,1,0))</f>
        <v/>
      </c>
      <c r="BC1572" t="str">
        <f>IF(OR($A1572="",$G1572&lt;&gt;"Ativo"),"",IF(COUNTIFS($A$4:$A1572,$A1572,$G$4:$G1572,"Ativo")=1,1,0))</f>
        <v/>
      </c>
    </row>
    <row r="1573" spans="1:55" x14ac:dyDescent="0.3">
      <c r="A1573" s="76"/>
      <c r="B1573" s="104"/>
      <c r="C1573" s="76"/>
      <c r="D1573" s="77"/>
      <c r="E1573" s="12"/>
      <c r="F1573" s="78"/>
      <c r="G1573" s="77"/>
      <c r="H1573" s="79"/>
      <c r="BA1573" s="5" t="str">
        <f t="shared" si="24"/>
        <v/>
      </c>
      <c r="BB1573" s="5" t="str">
        <f>IF(OR($E1573="",$G1573&lt;&gt;"Ativo"),"",IF(COUNTIFS($E$4:$E1573,$E1573,$A$4:$A1573,$A1573,$G$4:$G1573,"Ativo")=1,1,0))</f>
        <v/>
      </c>
      <c r="BC1573" t="str">
        <f>IF(OR($A1573="",$G1573&lt;&gt;"Ativo"),"",IF(COUNTIFS($A$4:$A1573,$A1573,$G$4:$G1573,"Ativo")=1,1,0))</f>
        <v/>
      </c>
    </row>
    <row r="1574" spans="1:55" x14ac:dyDescent="0.3">
      <c r="A1574" s="76"/>
      <c r="B1574" s="104"/>
      <c r="C1574" s="76"/>
      <c r="D1574" s="77"/>
      <c r="E1574" s="12"/>
      <c r="F1574" s="78"/>
      <c r="G1574" s="77"/>
      <c r="H1574" s="79"/>
      <c r="BA1574" s="5" t="str">
        <f t="shared" si="24"/>
        <v/>
      </c>
      <c r="BB1574" s="5" t="str">
        <f>IF(OR($E1574="",$G1574&lt;&gt;"Ativo"),"",IF(COUNTIFS($E$4:$E1574,$E1574,$A$4:$A1574,$A1574,$G$4:$G1574,"Ativo")=1,1,0))</f>
        <v/>
      </c>
      <c r="BC1574" t="str">
        <f>IF(OR($A1574="",$G1574&lt;&gt;"Ativo"),"",IF(COUNTIFS($A$4:$A1574,$A1574,$G$4:$G1574,"Ativo")=1,1,0))</f>
        <v/>
      </c>
    </row>
    <row r="1575" spans="1:55" x14ac:dyDescent="0.3">
      <c r="A1575" s="76"/>
      <c r="B1575" s="104"/>
      <c r="C1575" s="76"/>
      <c r="D1575" s="77"/>
      <c r="E1575" s="12"/>
      <c r="F1575" s="78"/>
      <c r="G1575" s="77"/>
      <c r="H1575" s="79"/>
      <c r="BA1575" s="5" t="str">
        <f t="shared" si="24"/>
        <v/>
      </c>
      <c r="BB1575" s="5" t="str">
        <f>IF(OR($E1575="",$G1575&lt;&gt;"Ativo"),"",IF(COUNTIFS($E$4:$E1575,$E1575,$A$4:$A1575,$A1575,$G$4:$G1575,"Ativo")=1,1,0))</f>
        <v/>
      </c>
      <c r="BC1575" t="str">
        <f>IF(OR($A1575="",$G1575&lt;&gt;"Ativo"),"",IF(COUNTIFS($A$4:$A1575,$A1575,$G$4:$G1575,"Ativo")=1,1,0))</f>
        <v/>
      </c>
    </row>
    <row r="1576" spans="1:55" x14ac:dyDescent="0.3">
      <c r="A1576" s="76"/>
      <c r="B1576" s="104"/>
      <c r="C1576" s="76"/>
      <c r="D1576" s="77"/>
      <c r="E1576" s="12"/>
      <c r="F1576" s="78"/>
      <c r="G1576" s="77"/>
      <c r="H1576" s="79"/>
      <c r="BA1576" s="5" t="str">
        <f t="shared" si="24"/>
        <v/>
      </c>
      <c r="BB1576" s="5" t="str">
        <f>IF(OR($E1576="",$G1576&lt;&gt;"Ativo"),"",IF(COUNTIFS($E$4:$E1576,$E1576,$A$4:$A1576,$A1576,$G$4:$G1576,"Ativo")=1,1,0))</f>
        <v/>
      </c>
      <c r="BC1576" t="str">
        <f>IF(OR($A1576="",$G1576&lt;&gt;"Ativo"),"",IF(COUNTIFS($A$4:$A1576,$A1576,$G$4:$G1576,"Ativo")=1,1,0))</f>
        <v/>
      </c>
    </row>
    <row r="1577" spans="1:55" x14ac:dyDescent="0.3">
      <c r="A1577" s="76"/>
      <c r="B1577" s="104"/>
      <c r="C1577" s="76"/>
      <c r="D1577" s="77"/>
      <c r="E1577" s="12"/>
      <c r="F1577" s="78"/>
      <c r="G1577" s="77"/>
      <c r="H1577" s="79"/>
      <c r="BA1577" s="5" t="str">
        <f t="shared" si="24"/>
        <v/>
      </c>
      <c r="BB1577" s="5" t="str">
        <f>IF(OR($E1577="",$G1577&lt;&gt;"Ativo"),"",IF(COUNTIFS($E$4:$E1577,$E1577,$A$4:$A1577,$A1577,$G$4:$G1577,"Ativo")=1,1,0))</f>
        <v/>
      </c>
      <c r="BC1577" t="str">
        <f>IF(OR($A1577="",$G1577&lt;&gt;"Ativo"),"",IF(COUNTIFS($A$4:$A1577,$A1577,$G$4:$G1577,"Ativo")=1,1,0))</f>
        <v/>
      </c>
    </row>
    <row r="1578" spans="1:55" x14ac:dyDescent="0.3">
      <c r="A1578" s="76"/>
      <c r="B1578" s="104"/>
      <c r="C1578" s="76"/>
      <c r="D1578" s="77"/>
      <c r="E1578" s="12"/>
      <c r="F1578" s="78"/>
      <c r="G1578" s="77"/>
      <c r="H1578" s="79"/>
      <c r="BA1578" s="5" t="str">
        <f t="shared" si="24"/>
        <v/>
      </c>
      <c r="BB1578" s="5" t="str">
        <f>IF(OR($E1578="",$G1578&lt;&gt;"Ativo"),"",IF(COUNTIFS($E$4:$E1578,$E1578,$A$4:$A1578,$A1578,$G$4:$G1578,"Ativo")=1,1,0))</f>
        <v/>
      </c>
      <c r="BC1578" t="str">
        <f>IF(OR($A1578="",$G1578&lt;&gt;"Ativo"),"",IF(COUNTIFS($A$4:$A1578,$A1578,$G$4:$G1578,"Ativo")=1,1,0))</f>
        <v/>
      </c>
    </row>
    <row r="1579" spans="1:55" x14ac:dyDescent="0.3">
      <c r="A1579" s="76"/>
      <c r="B1579" s="104"/>
      <c r="C1579" s="76"/>
      <c r="D1579" s="77"/>
      <c r="E1579" s="12"/>
      <c r="F1579" s="78"/>
      <c r="G1579" s="77"/>
      <c r="H1579" s="79"/>
      <c r="BA1579" s="5" t="str">
        <f t="shared" si="24"/>
        <v/>
      </c>
      <c r="BB1579" s="5" t="str">
        <f>IF(OR($E1579="",$G1579&lt;&gt;"Ativo"),"",IF(COUNTIFS($E$4:$E1579,$E1579,$A$4:$A1579,$A1579,$G$4:$G1579,"Ativo")=1,1,0))</f>
        <v/>
      </c>
      <c r="BC1579" t="str">
        <f>IF(OR($A1579="",$G1579&lt;&gt;"Ativo"),"",IF(COUNTIFS($A$4:$A1579,$A1579,$G$4:$G1579,"Ativo")=1,1,0))</f>
        <v/>
      </c>
    </row>
    <row r="1580" spans="1:55" x14ac:dyDescent="0.3">
      <c r="A1580" s="76"/>
      <c r="B1580" s="104"/>
      <c r="C1580" s="76"/>
      <c r="D1580" s="77"/>
      <c r="E1580" s="12"/>
      <c r="F1580" s="78"/>
      <c r="G1580" s="77"/>
      <c r="H1580" s="79"/>
      <c r="BA1580" s="5" t="str">
        <f t="shared" si="24"/>
        <v/>
      </c>
      <c r="BB1580" s="5" t="str">
        <f>IF(OR($E1580="",$G1580&lt;&gt;"Ativo"),"",IF(COUNTIFS($E$4:$E1580,$E1580,$A$4:$A1580,$A1580,$G$4:$G1580,"Ativo")=1,1,0))</f>
        <v/>
      </c>
      <c r="BC1580" t="str">
        <f>IF(OR($A1580="",$G1580&lt;&gt;"Ativo"),"",IF(COUNTIFS($A$4:$A1580,$A1580,$G$4:$G1580,"Ativo")=1,1,0))</f>
        <v/>
      </c>
    </row>
    <row r="1581" spans="1:55" x14ac:dyDescent="0.3">
      <c r="A1581" s="76"/>
      <c r="B1581" s="104"/>
      <c r="C1581" s="76"/>
      <c r="D1581" s="77"/>
      <c r="E1581" s="12"/>
      <c r="F1581" s="78"/>
      <c r="G1581" s="77"/>
      <c r="H1581" s="79"/>
      <c r="BA1581" s="5" t="str">
        <f t="shared" si="24"/>
        <v/>
      </c>
      <c r="BB1581" s="5" t="str">
        <f>IF(OR($E1581="",$G1581&lt;&gt;"Ativo"),"",IF(COUNTIFS($E$4:$E1581,$E1581,$A$4:$A1581,$A1581,$G$4:$G1581,"Ativo")=1,1,0))</f>
        <v/>
      </c>
      <c r="BC1581" t="str">
        <f>IF(OR($A1581="",$G1581&lt;&gt;"Ativo"),"",IF(COUNTIFS($A$4:$A1581,$A1581,$G$4:$G1581,"Ativo")=1,1,0))</f>
        <v/>
      </c>
    </row>
    <row r="1582" spans="1:55" x14ac:dyDescent="0.3">
      <c r="A1582" s="76"/>
      <c r="B1582" s="104"/>
      <c r="C1582" s="76"/>
      <c r="D1582" s="77"/>
      <c r="E1582" s="12"/>
      <c r="F1582" s="78"/>
      <c r="G1582" s="77"/>
      <c r="H1582" s="79"/>
      <c r="BA1582" s="5" t="str">
        <f t="shared" si="24"/>
        <v/>
      </c>
      <c r="BB1582" s="5" t="str">
        <f>IF(OR($E1582="",$G1582&lt;&gt;"Ativo"),"",IF(COUNTIFS($E$4:$E1582,$E1582,$A$4:$A1582,$A1582,$G$4:$G1582,"Ativo")=1,1,0))</f>
        <v/>
      </c>
      <c r="BC1582" t="str">
        <f>IF(OR($A1582="",$G1582&lt;&gt;"Ativo"),"",IF(COUNTIFS($A$4:$A1582,$A1582,$G$4:$G1582,"Ativo")=1,1,0))</f>
        <v/>
      </c>
    </row>
    <row r="1583" spans="1:55" x14ac:dyDescent="0.3">
      <c r="A1583" s="76"/>
      <c r="B1583" s="104"/>
      <c r="C1583" s="76"/>
      <c r="D1583" s="77"/>
      <c r="E1583" s="12"/>
      <c r="F1583" s="78"/>
      <c r="G1583" s="77"/>
      <c r="H1583" s="79"/>
      <c r="BA1583" s="5" t="str">
        <f t="shared" si="24"/>
        <v/>
      </c>
      <c r="BB1583" s="5" t="str">
        <f>IF(OR($E1583="",$G1583&lt;&gt;"Ativo"),"",IF(COUNTIFS($E$4:$E1583,$E1583,$A$4:$A1583,$A1583,$G$4:$G1583,"Ativo")=1,1,0))</f>
        <v/>
      </c>
      <c r="BC1583" t="str">
        <f>IF(OR($A1583="",$G1583&lt;&gt;"Ativo"),"",IF(COUNTIFS($A$4:$A1583,$A1583,$G$4:$G1583,"Ativo")=1,1,0))</f>
        <v/>
      </c>
    </row>
    <row r="1584" spans="1:55" x14ac:dyDescent="0.3">
      <c r="A1584" s="76"/>
      <c r="B1584" s="104"/>
      <c r="C1584" s="76"/>
      <c r="D1584" s="77"/>
      <c r="E1584" s="12"/>
      <c r="F1584" s="78"/>
      <c r="G1584" s="77"/>
      <c r="H1584" s="79"/>
      <c r="BA1584" s="5" t="str">
        <f t="shared" si="24"/>
        <v/>
      </c>
      <c r="BB1584" s="5" t="str">
        <f>IF(OR($E1584="",$G1584&lt;&gt;"Ativo"),"",IF(COUNTIFS($E$4:$E1584,$E1584,$A$4:$A1584,$A1584,$G$4:$G1584,"Ativo")=1,1,0))</f>
        <v/>
      </c>
      <c r="BC1584" t="str">
        <f>IF(OR($A1584="",$G1584&lt;&gt;"Ativo"),"",IF(COUNTIFS($A$4:$A1584,$A1584,$G$4:$G1584,"Ativo")=1,1,0))</f>
        <v/>
      </c>
    </row>
    <row r="1585" spans="1:55" x14ac:dyDescent="0.3">
      <c r="A1585" s="76"/>
      <c r="B1585" s="104"/>
      <c r="C1585" s="76"/>
      <c r="D1585" s="77"/>
      <c r="E1585" s="12"/>
      <c r="F1585" s="78"/>
      <c r="G1585" s="77"/>
      <c r="H1585" s="79"/>
      <c r="BA1585" s="5" t="str">
        <f t="shared" si="24"/>
        <v/>
      </c>
      <c r="BB1585" s="5" t="str">
        <f>IF(OR($E1585="",$G1585&lt;&gt;"Ativo"),"",IF(COUNTIFS($E$4:$E1585,$E1585,$A$4:$A1585,$A1585,$G$4:$G1585,"Ativo")=1,1,0))</f>
        <v/>
      </c>
      <c r="BC1585" t="str">
        <f>IF(OR($A1585="",$G1585&lt;&gt;"Ativo"),"",IF(COUNTIFS($A$4:$A1585,$A1585,$G$4:$G1585,"Ativo")=1,1,0))</f>
        <v/>
      </c>
    </row>
    <row r="1586" spans="1:55" x14ac:dyDescent="0.3">
      <c r="A1586" s="76"/>
      <c r="B1586" s="104"/>
      <c r="C1586" s="76"/>
      <c r="D1586" s="77"/>
      <c r="E1586" s="12"/>
      <c r="F1586" s="78"/>
      <c r="G1586" s="77"/>
      <c r="H1586" s="79"/>
      <c r="BA1586" s="5" t="str">
        <f t="shared" si="24"/>
        <v/>
      </c>
      <c r="BB1586" s="5" t="str">
        <f>IF(OR($E1586="",$G1586&lt;&gt;"Ativo"),"",IF(COUNTIFS($E$4:$E1586,$E1586,$A$4:$A1586,$A1586,$G$4:$G1586,"Ativo")=1,1,0))</f>
        <v/>
      </c>
      <c r="BC1586" t="str">
        <f>IF(OR($A1586="",$G1586&lt;&gt;"Ativo"),"",IF(COUNTIFS($A$4:$A1586,$A1586,$G$4:$G1586,"Ativo")=1,1,0))</f>
        <v/>
      </c>
    </row>
    <row r="1587" spans="1:55" x14ac:dyDescent="0.3">
      <c r="A1587" s="76"/>
      <c r="B1587" s="104"/>
      <c r="C1587" s="76"/>
      <c r="D1587" s="77"/>
      <c r="E1587" s="12"/>
      <c r="F1587" s="78"/>
      <c r="G1587" s="77"/>
      <c r="H1587" s="79"/>
      <c r="BA1587" s="5" t="str">
        <f t="shared" si="24"/>
        <v/>
      </c>
      <c r="BB1587" s="5" t="str">
        <f>IF(OR($E1587="",$G1587&lt;&gt;"Ativo"),"",IF(COUNTIFS($E$4:$E1587,$E1587,$A$4:$A1587,$A1587,$G$4:$G1587,"Ativo")=1,1,0))</f>
        <v/>
      </c>
      <c r="BC1587" t="str">
        <f>IF(OR($A1587="",$G1587&lt;&gt;"Ativo"),"",IF(COUNTIFS($A$4:$A1587,$A1587,$G$4:$G1587,"Ativo")=1,1,0))</f>
        <v/>
      </c>
    </row>
    <row r="1588" spans="1:55" x14ac:dyDescent="0.3">
      <c r="A1588" s="76"/>
      <c r="B1588" s="104"/>
      <c r="C1588" s="76"/>
      <c r="D1588" s="77"/>
      <c r="E1588" s="12"/>
      <c r="F1588" s="78"/>
      <c r="G1588" s="77"/>
      <c r="H1588" s="79"/>
      <c r="BA1588" s="5" t="str">
        <f t="shared" si="24"/>
        <v/>
      </c>
      <c r="BB1588" s="5" t="str">
        <f>IF(OR($E1588="",$G1588&lt;&gt;"Ativo"),"",IF(COUNTIFS($E$4:$E1588,$E1588,$A$4:$A1588,$A1588,$G$4:$G1588,"Ativo")=1,1,0))</f>
        <v/>
      </c>
      <c r="BC1588" t="str">
        <f>IF(OR($A1588="",$G1588&lt;&gt;"Ativo"),"",IF(COUNTIFS($A$4:$A1588,$A1588,$G$4:$G1588,"Ativo")=1,1,0))</f>
        <v/>
      </c>
    </row>
    <row r="1589" spans="1:55" x14ac:dyDescent="0.3">
      <c r="A1589" s="76"/>
      <c r="B1589" s="104"/>
      <c r="C1589" s="76"/>
      <c r="D1589" s="77"/>
      <c r="E1589" s="12"/>
      <c r="F1589" s="78"/>
      <c r="G1589" s="77"/>
      <c r="H1589" s="79"/>
      <c r="BA1589" s="5" t="str">
        <f t="shared" si="24"/>
        <v/>
      </c>
      <c r="BB1589" s="5" t="str">
        <f>IF(OR($E1589="",$G1589&lt;&gt;"Ativo"),"",IF(COUNTIFS($E$4:$E1589,$E1589,$A$4:$A1589,$A1589,$G$4:$G1589,"Ativo")=1,1,0))</f>
        <v/>
      </c>
      <c r="BC1589" t="str">
        <f>IF(OR($A1589="",$G1589&lt;&gt;"Ativo"),"",IF(COUNTIFS($A$4:$A1589,$A1589,$G$4:$G1589,"Ativo")=1,1,0))</f>
        <v/>
      </c>
    </row>
    <row r="1590" spans="1:55" x14ac:dyDescent="0.3">
      <c r="A1590" s="76"/>
      <c r="B1590" s="104"/>
      <c r="C1590" s="76"/>
      <c r="D1590" s="77"/>
      <c r="E1590" s="12"/>
      <c r="F1590" s="78"/>
      <c r="G1590" s="77"/>
      <c r="H1590" s="79"/>
      <c r="BA1590" s="5" t="str">
        <f t="shared" si="24"/>
        <v/>
      </c>
      <c r="BB1590" s="5" t="str">
        <f>IF(OR($E1590="",$G1590&lt;&gt;"Ativo"),"",IF(COUNTIFS($E$4:$E1590,$E1590,$A$4:$A1590,$A1590,$G$4:$G1590,"Ativo")=1,1,0))</f>
        <v/>
      </c>
      <c r="BC1590" t="str">
        <f>IF(OR($A1590="",$G1590&lt;&gt;"Ativo"),"",IF(COUNTIFS($A$4:$A1590,$A1590,$G$4:$G1590,"Ativo")=1,1,0))</f>
        <v/>
      </c>
    </row>
    <row r="1591" spans="1:55" x14ac:dyDescent="0.3">
      <c r="A1591" s="76"/>
      <c r="B1591" s="104"/>
      <c r="C1591" s="76"/>
      <c r="D1591" s="77"/>
      <c r="E1591" s="12"/>
      <c r="F1591" s="78"/>
      <c r="G1591" s="77"/>
      <c r="H1591" s="79"/>
      <c r="BA1591" s="5" t="str">
        <f t="shared" si="24"/>
        <v/>
      </c>
      <c r="BB1591" s="5" t="str">
        <f>IF(OR($E1591="",$G1591&lt;&gt;"Ativo"),"",IF(COUNTIFS($E$4:$E1591,$E1591,$A$4:$A1591,$A1591,$G$4:$G1591,"Ativo")=1,1,0))</f>
        <v/>
      </c>
      <c r="BC1591" t="str">
        <f>IF(OR($A1591="",$G1591&lt;&gt;"Ativo"),"",IF(COUNTIFS($A$4:$A1591,$A1591,$G$4:$G1591,"Ativo")=1,1,0))</f>
        <v/>
      </c>
    </row>
    <row r="1592" spans="1:55" x14ac:dyDescent="0.3">
      <c r="A1592" s="76"/>
      <c r="B1592" s="104"/>
      <c r="C1592" s="76"/>
      <c r="D1592" s="77"/>
      <c r="E1592" s="12"/>
      <c r="F1592" s="78"/>
      <c r="G1592" s="77"/>
      <c r="H1592" s="79"/>
      <c r="BA1592" s="5" t="str">
        <f t="shared" si="24"/>
        <v/>
      </c>
      <c r="BB1592" s="5" t="str">
        <f>IF(OR($E1592="",$G1592&lt;&gt;"Ativo"),"",IF(COUNTIFS($E$4:$E1592,$E1592,$A$4:$A1592,$A1592,$G$4:$G1592,"Ativo")=1,1,0))</f>
        <v/>
      </c>
      <c r="BC1592" t="str">
        <f>IF(OR($A1592="",$G1592&lt;&gt;"Ativo"),"",IF(COUNTIFS($A$4:$A1592,$A1592,$G$4:$G1592,"Ativo")=1,1,0))</f>
        <v/>
      </c>
    </row>
    <row r="1593" spans="1:55" x14ac:dyDescent="0.3">
      <c r="A1593" s="76"/>
      <c r="B1593" s="104"/>
      <c r="C1593" s="76"/>
      <c r="D1593" s="77"/>
      <c r="E1593" s="12"/>
      <c r="F1593" s="78"/>
      <c r="G1593" s="77"/>
      <c r="H1593" s="79"/>
      <c r="BA1593" s="5" t="str">
        <f t="shared" si="24"/>
        <v/>
      </c>
      <c r="BB1593" s="5" t="str">
        <f>IF(OR($E1593="",$G1593&lt;&gt;"Ativo"),"",IF(COUNTIFS($E$4:$E1593,$E1593,$A$4:$A1593,$A1593,$G$4:$G1593,"Ativo")=1,1,0))</f>
        <v/>
      </c>
      <c r="BC1593" t="str">
        <f>IF(OR($A1593="",$G1593&lt;&gt;"Ativo"),"",IF(COUNTIFS($A$4:$A1593,$A1593,$G$4:$G1593,"Ativo")=1,1,0))</f>
        <v/>
      </c>
    </row>
    <row r="1594" spans="1:55" x14ac:dyDescent="0.3">
      <c r="A1594" s="76"/>
      <c r="B1594" s="104"/>
      <c r="C1594" s="76"/>
      <c r="D1594" s="77"/>
      <c r="E1594" s="12"/>
      <c r="F1594" s="78"/>
      <c r="G1594" s="77"/>
      <c r="H1594" s="79"/>
      <c r="BA1594" s="5" t="str">
        <f t="shared" si="24"/>
        <v/>
      </c>
      <c r="BB1594" s="5" t="str">
        <f>IF(OR($E1594="",$G1594&lt;&gt;"Ativo"),"",IF(COUNTIFS($E$4:$E1594,$E1594,$A$4:$A1594,$A1594,$G$4:$G1594,"Ativo")=1,1,0))</f>
        <v/>
      </c>
      <c r="BC1594" t="str">
        <f>IF(OR($A1594="",$G1594&lt;&gt;"Ativo"),"",IF(COUNTIFS($A$4:$A1594,$A1594,$G$4:$G1594,"Ativo")=1,1,0))</f>
        <v/>
      </c>
    </row>
    <row r="1595" spans="1:55" x14ac:dyDescent="0.3">
      <c r="A1595" s="76"/>
      <c r="B1595" s="104"/>
      <c r="C1595" s="76"/>
      <c r="D1595" s="77"/>
      <c r="E1595" s="12"/>
      <c r="F1595" s="78"/>
      <c r="G1595" s="77"/>
      <c r="H1595" s="79"/>
      <c r="BA1595" s="5" t="str">
        <f t="shared" si="24"/>
        <v/>
      </c>
      <c r="BB1595" s="5" t="str">
        <f>IF(OR($E1595="",$G1595&lt;&gt;"Ativo"),"",IF(COUNTIFS($E$4:$E1595,$E1595,$A$4:$A1595,$A1595,$G$4:$G1595,"Ativo")=1,1,0))</f>
        <v/>
      </c>
      <c r="BC1595" t="str">
        <f>IF(OR($A1595="",$G1595&lt;&gt;"Ativo"),"",IF(COUNTIFS($A$4:$A1595,$A1595,$G$4:$G1595,"Ativo")=1,1,0))</f>
        <v/>
      </c>
    </row>
    <row r="1596" spans="1:55" x14ac:dyDescent="0.3">
      <c r="A1596" s="76"/>
      <c r="B1596" s="104"/>
      <c r="C1596" s="76"/>
      <c r="D1596" s="77"/>
      <c r="E1596" s="12"/>
      <c r="F1596" s="78"/>
      <c r="G1596" s="77"/>
      <c r="H1596" s="79"/>
      <c r="BA1596" s="5" t="str">
        <f t="shared" si="24"/>
        <v/>
      </c>
      <c r="BB1596" s="5" t="str">
        <f>IF(OR($E1596="",$G1596&lt;&gt;"Ativo"),"",IF(COUNTIFS($E$4:$E1596,$E1596,$A$4:$A1596,$A1596,$G$4:$G1596,"Ativo")=1,1,0))</f>
        <v/>
      </c>
      <c r="BC1596" t="str">
        <f>IF(OR($A1596="",$G1596&lt;&gt;"Ativo"),"",IF(COUNTIFS($A$4:$A1596,$A1596,$G$4:$G1596,"Ativo")=1,1,0))</f>
        <v/>
      </c>
    </row>
    <row r="1597" spans="1:55" x14ac:dyDescent="0.3">
      <c r="A1597" s="76"/>
      <c r="B1597" s="104"/>
      <c r="C1597" s="76"/>
      <c r="D1597" s="77"/>
      <c r="E1597" s="12"/>
      <c r="F1597" s="78"/>
      <c r="G1597" s="77"/>
      <c r="H1597" s="79"/>
      <c r="BA1597" s="5" t="str">
        <f t="shared" si="24"/>
        <v/>
      </c>
      <c r="BB1597" s="5" t="str">
        <f>IF(OR($E1597="",$G1597&lt;&gt;"Ativo"),"",IF(COUNTIFS($E$4:$E1597,$E1597,$A$4:$A1597,$A1597,$G$4:$G1597,"Ativo")=1,1,0))</f>
        <v/>
      </c>
      <c r="BC1597" t="str">
        <f>IF(OR($A1597="",$G1597&lt;&gt;"Ativo"),"",IF(COUNTIFS($A$4:$A1597,$A1597,$G$4:$G1597,"Ativo")=1,1,0))</f>
        <v/>
      </c>
    </row>
    <row r="1598" spans="1:55" x14ac:dyDescent="0.3">
      <c r="A1598" s="76"/>
      <c r="B1598" s="104"/>
      <c r="C1598" s="76"/>
      <c r="D1598" s="77"/>
      <c r="E1598" s="12"/>
      <c r="F1598" s="78"/>
      <c r="G1598" s="77"/>
      <c r="H1598" s="79"/>
      <c r="BA1598" s="5" t="str">
        <f t="shared" si="24"/>
        <v/>
      </c>
      <c r="BB1598" s="5" t="str">
        <f>IF(OR($E1598="",$G1598&lt;&gt;"Ativo"),"",IF(COUNTIFS($E$4:$E1598,$E1598,$A$4:$A1598,$A1598,$G$4:$G1598,"Ativo")=1,1,0))</f>
        <v/>
      </c>
      <c r="BC1598" t="str">
        <f>IF(OR($A1598="",$G1598&lt;&gt;"Ativo"),"",IF(COUNTIFS($A$4:$A1598,$A1598,$G$4:$G1598,"Ativo")=1,1,0))</f>
        <v/>
      </c>
    </row>
    <row r="1599" spans="1:55" x14ac:dyDescent="0.3">
      <c r="A1599" s="76"/>
      <c r="B1599" s="104"/>
      <c r="C1599" s="76"/>
      <c r="D1599" s="77"/>
      <c r="E1599" s="12"/>
      <c r="F1599" s="78"/>
      <c r="G1599" s="77"/>
      <c r="H1599" s="79"/>
      <c r="BA1599" s="5" t="str">
        <f t="shared" si="24"/>
        <v/>
      </c>
      <c r="BB1599" s="5" t="str">
        <f>IF(OR($E1599="",$G1599&lt;&gt;"Ativo"),"",IF(COUNTIFS($E$4:$E1599,$E1599,$A$4:$A1599,$A1599,$G$4:$G1599,"Ativo")=1,1,0))</f>
        <v/>
      </c>
      <c r="BC1599" t="str">
        <f>IF(OR($A1599="",$G1599&lt;&gt;"Ativo"),"",IF(COUNTIFS($A$4:$A1599,$A1599,$G$4:$G1599,"Ativo")=1,1,0))</f>
        <v/>
      </c>
    </row>
    <row r="1600" spans="1:55" x14ac:dyDescent="0.3">
      <c r="A1600" s="76"/>
      <c r="B1600" s="104"/>
      <c r="C1600" s="76"/>
      <c r="D1600" s="77"/>
      <c r="E1600" s="12"/>
      <c r="F1600" s="78"/>
      <c r="G1600" s="77"/>
      <c r="H1600" s="79"/>
      <c r="BA1600" s="5" t="str">
        <f t="shared" si="24"/>
        <v/>
      </c>
      <c r="BB1600" s="5" t="str">
        <f>IF(OR($E1600="",$G1600&lt;&gt;"Ativo"),"",IF(COUNTIFS($E$4:$E1600,$E1600,$A$4:$A1600,$A1600,$G$4:$G1600,"Ativo")=1,1,0))</f>
        <v/>
      </c>
      <c r="BC1600" t="str">
        <f>IF(OR($A1600="",$G1600&lt;&gt;"Ativo"),"",IF(COUNTIFS($A$4:$A1600,$A1600,$G$4:$G1600,"Ativo")=1,1,0))</f>
        <v/>
      </c>
    </row>
    <row r="1601" spans="1:55" x14ac:dyDescent="0.3">
      <c r="A1601" s="76"/>
      <c r="B1601" s="104"/>
      <c r="C1601" s="76"/>
      <c r="D1601" s="77"/>
      <c r="E1601" s="12"/>
      <c r="F1601" s="78"/>
      <c r="G1601" s="77"/>
      <c r="H1601" s="79"/>
      <c r="BA1601" s="5" t="str">
        <f t="shared" si="24"/>
        <v/>
      </c>
      <c r="BB1601" s="5" t="str">
        <f>IF(OR($E1601="",$G1601&lt;&gt;"Ativo"),"",IF(COUNTIFS($E$4:$E1601,$E1601,$A$4:$A1601,$A1601,$G$4:$G1601,"Ativo")=1,1,0))</f>
        <v/>
      </c>
      <c r="BC1601" t="str">
        <f>IF(OR($A1601="",$G1601&lt;&gt;"Ativo"),"",IF(COUNTIFS($A$4:$A1601,$A1601,$G$4:$G1601,"Ativo")=1,1,0))</f>
        <v/>
      </c>
    </row>
    <row r="1602" spans="1:55" x14ac:dyDescent="0.3">
      <c r="A1602" s="76"/>
      <c r="B1602" s="104"/>
      <c r="C1602" s="76"/>
      <c r="D1602" s="77"/>
      <c r="E1602" s="12"/>
      <c r="F1602" s="78"/>
      <c r="G1602" s="77"/>
      <c r="H1602" s="79"/>
      <c r="BA1602" s="5" t="str">
        <f t="shared" si="24"/>
        <v/>
      </c>
      <c r="BB1602" s="5" t="str">
        <f>IF(OR($E1602="",$G1602&lt;&gt;"Ativo"),"",IF(COUNTIFS($E$4:$E1602,$E1602,$A$4:$A1602,$A1602,$G$4:$G1602,"Ativo")=1,1,0))</f>
        <v/>
      </c>
      <c r="BC1602" t="str">
        <f>IF(OR($A1602="",$G1602&lt;&gt;"Ativo"),"",IF(COUNTIFS($A$4:$A1602,$A1602,$G$4:$G1602,"Ativo")=1,1,0))</f>
        <v/>
      </c>
    </row>
    <row r="1603" spans="1:55" x14ac:dyDescent="0.3">
      <c r="A1603" s="76"/>
      <c r="B1603" s="104"/>
      <c r="C1603" s="76"/>
      <c r="D1603" s="77"/>
      <c r="E1603" s="12"/>
      <c r="F1603" s="78"/>
      <c r="G1603" s="77"/>
      <c r="H1603" s="79"/>
      <c r="BA1603" s="5" t="str">
        <f t="shared" si="24"/>
        <v/>
      </c>
      <c r="BB1603" s="5" t="str">
        <f>IF(OR($E1603="",$G1603&lt;&gt;"Ativo"),"",IF(COUNTIFS($E$4:$E1603,$E1603,$A$4:$A1603,$A1603,$G$4:$G1603,"Ativo")=1,1,0))</f>
        <v/>
      </c>
      <c r="BC1603" t="str">
        <f>IF(OR($A1603="",$G1603&lt;&gt;"Ativo"),"",IF(COUNTIFS($A$4:$A1603,$A1603,$G$4:$G1603,"Ativo")=1,1,0))</f>
        <v/>
      </c>
    </row>
    <row r="1604" spans="1:55" x14ac:dyDescent="0.3">
      <c r="A1604" s="76"/>
      <c r="B1604" s="104"/>
      <c r="C1604" s="76"/>
      <c r="D1604" s="77"/>
      <c r="E1604" s="12"/>
      <c r="F1604" s="78"/>
      <c r="G1604" s="77"/>
      <c r="H1604" s="79"/>
      <c r="BA1604" s="5" t="str">
        <f t="shared" ref="BA1604:BA1667" si="25">IF($D1604="","",MID($D1604,4,LEN($D1604)-5))</f>
        <v/>
      </c>
      <c r="BB1604" s="5" t="str">
        <f>IF(OR($E1604="",$G1604&lt;&gt;"Ativo"),"",IF(COUNTIFS($E$4:$E1604,$E1604,$A$4:$A1604,$A1604,$G$4:$G1604,"Ativo")=1,1,0))</f>
        <v/>
      </c>
      <c r="BC1604" t="str">
        <f>IF(OR($A1604="",$G1604&lt;&gt;"Ativo"),"",IF(COUNTIFS($A$4:$A1604,$A1604,$G$4:$G1604,"Ativo")=1,1,0))</f>
        <v/>
      </c>
    </row>
    <row r="1605" spans="1:55" x14ac:dyDescent="0.3">
      <c r="A1605" s="76"/>
      <c r="B1605" s="104"/>
      <c r="C1605" s="76"/>
      <c r="D1605" s="77"/>
      <c r="E1605" s="12"/>
      <c r="F1605" s="78"/>
      <c r="G1605" s="77"/>
      <c r="H1605" s="79"/>
      <c r="BA1605" s="5" t="str">
        <f t="shared" si="25"/>
        <v/>
      </c>
      <c r="BB1605" s="5" t="str">
        <f>IF(OR($E1605="",$G1605&lt;&gt;"Ativo"),"",IF(COUNTIFS($E$4:$E1605,$E1605,$A$4:$A1605,$A1605,$G$4:$G1605,"Ativo")=1,1,0))</f>
        <v/>
      </c>
      <c r="BC1605" t="str">
        <f>IF(OR($A1605="",$G1605&lt;&gt;"Ativo"),"",IF(COUNTIFS($A$4:$A1605,$A1605,$G$4:$G1605,"Ativo")=1,1,0))</f>
        <v/>
      </c>
    </row>
    <row r="1606" spans="1:55" x14ac:dyDescent="0.3">
      <c r="A1606" s="76"/>
      <c r="B1606" s="104"/>
      <c r="C1606" s="76"/>
      <c r="D1606" s="77"/>
      <c r="E1606" s="12"/>
      <c r="F1606" s="78"/>
      <c r="G1606" s="77"/>
      <c r="H1606" s="79"/>
      <c r="BA1606" s="5" t="str">
        <f t="shared" si="25"/>
        <v/>
      </c>
      <c r="BB1606" s="5" t="str">
        <f>IF(OR($E1606="",$G1606&lt;&gt;"Ativo"),"",IF(COUNTIFS($E$4:$E1606,$E1606,$A$4:$A1606,$A1606,$G$4:$G1606,"Ativo")=1,1,0))</f>
        <v/>
      </c>
      <c r="BC1606" t="str">
        <f>IF(OR($A1606="",$G1606&lt;&gt;"Ativo"),"",IF(COUNTIFS($A$4:$A1606,$A1606,$G$4:$G1606,"Ativo")=1,1,0))</f>
        <v/>
      </c>
    </row>
    <row r="1607" spans="1:55" x14ac:dyDescent="0.3">
      <c r="A1607" s="76"/>
      <c r="B1607" s="104"/>
      <c r="C1607" s="76"/>
      <c r="D1607" s="77"/>
      <c r="E1607" s="12"/>
      <c r="F1607" s="78"/>
      <c r="G1607" s="77"/>
      <c r="H1607" s="79"/>
      <c r="BA1607" s="5" t="str">
        <f t="shared" si="25"/>
        <v/>
      </c>
      <c r="BB1607" s="5" t="str">
        <f>IF(OR($E1607="",$G1607&lt;&gt;"Ativo"),"",IF(COUNTIFS($E$4:$E1607,$E1607,$A$4:$A1607,$A1607,$G$4:$G1607,"Ativo")=1,1,0))</f>
        <v/>
      </c>
      <c r="BC1607" t="str">
        <f>IF(OR($A1607="",$G1607&lt;&gt;"Ativo"),"",IF(COUNTIFS($A$4:$A1607,$A1607,$G$4:$G1607,"Ativo")=1,1,0))</f>
        <v/>
      </c>
    </row>
    <row r="1608" spans="1:55" x14ac:dyDescent="0.3">
      <c r="A1608" s="76"/>
      <c r="B1608" s="104"/>
      <c r="C1608" s="76"/>
      <c r="D1608" s="77"/>
      <c r="E1608" s="12"/>
      <c r="F1608" s="78"/>
      <c r="G1608" s="77"/>
      <c r="H1608" s="79"/>
      <c r="BA1608" s="5" t="str">
        <f t="shared" si="25"/>
        <v/>
      </c>
      <c r="BB1608" s="5" t="str">
        <f>IF(OR($E1608="",$G1608&lt;&gt;"Ativo"),"",IF(COUNTIFS($E$4:$E1608,$E1608,$A$4:$A1608,$A1608,$G$4:$G1608,"Ativo")=1,1,0))</f>
        <v/>
      </c>
      <c r="BC1608" t="str">
        <f>IF(OR($A1608="",$G1608&lt;&gt;"Ativo"),"",IF(COUNTIFS($A$4:$A1608,$A1608,$G$4:$G1608,"Ativo")=1,1,0))</f>
        <v/>
      </c>
    </row>
    <row r="1609" spans="1:55" x14ac:dyDescent="0.3">
      <c r="A1609" s="76"/>
      <c r="B1609" s="104"/>
      <c r="C1609" s="76"/>
      <c r="D1609" s="77"/>
      <c r="E1609" s="12"/>
      <c r="F1609" s="78"/>
      <c r="G1609" s="77"/>
      <c r="H1609" s="79"/>
      <c r="BA1609" s="5" t="str">
        <f t="shared" si="25"/>
        <v/>
      </c>
      <c r="BB1609" s="5" t="str">
        <f>IF(OR($E1609="",$G1609&lt;&gt;"Ativo"),"",IF(COUNTIFS($E$4:$E1609,$E1609,$A$4:$A1609,$A1609,$G$4:$G1609,"Ativo")=1,1,0))</f>
        <v/>
      </c>
      <c r="BC1609" t="str">
        <f>IF(OR($A1609="",$G1609&lt;&gt;"Ativo"),"",IF(COUNTIFS($A$4:$A1609,$A1609,$G$4:$G1609,"Ativo")=1,1,0))</f>
        <v/>
      </c>
    </row>
    <row r="1610" spans="1:55" x14ac:dyDescent="0.3">
      <c r="A1610" s="76"/>
      <c r="B1610" s="104"/>
      <c r="C1610" s="76"/>
      <c r="D1610" s="77"/>
      <c r="E1610" s="12"/>
      <c r="F1610" s="78"/>
      <c r="G1610" s="77"/>
      <c r="H1610" s="79"/>
      <c r="BA1610" s="5" t="str">
        <f t="shared" si="25"/>
        <v/>
      </c>
      <c r="BB1610" s="5" t="str">
        <f>IF(OR($E1610="",$G1610&lt;&gt;"Ativo"),"",IF(COUNTIFS($E$4:$E1610,$E1610,$A$4:$A1610,$A1610,$G$4:$G1610,"Ativo")=1,1,0))</f>
        <v/>
      </c>
      <c r="BC1610" t="str">
        <f>IF(OR($A1610="",$G1610&lt;&gt;"Ativo"),"",IF(COUNTIFS($A$4:$A1610,$A1610,$G$4:$G1610,"Ativo")=1,1,0))</f>
        <v/>
      </c>
    </row>
    <row r="1611" spans="1:55" x14ac:dyDescent="0.3">
      <c r="A1611" s="76"/>
      <c r="B1611" s="104"/>
      <c r="C1611" s="76"/>
      <c r="D1611" s="77"/>
      <c r="E1611" s="12"/>
      <c r="F1611" s="78"/>
      <c r="G1611" s="77"/>
      <c r="H1611" s="79"/>
      <c r="BA1611" s="5" t="str">
        <f t="shared" si="25"/>
        <v/>
      </c>
      <c r="BB1611" s="5" t="str">
        <f>IF(OR($E1611="",$G1611&lt;&gt;"Ativo"),"",IF(COUNTIFS($E$4:$E1611,$E1611,$A$4:$A1611,$A1611,$G$4:$G1611,"Ativo")=1,1,0))</f>
        <v/>
      </c>
      <c r="BC1611" t="str">
        <f>IF(OR($A1611="",$G1611&lt;&gt;"Ativo"),"",IF(COUNTIFS($A$4:$A1611,$A1611,$G$4:$G1611,"Ativo")=1,1,0))</f>
        <v/>
      </c>
    </row>
    <row r="1612" spans="1:55" x14ac:dyDescent="0.3">
      <c r="A1612" s="76"/>
      <c r="B1612" s="104"/>
      <c r="C1612" s="76"/>
      <c r="D1612" s="77"/>
      <c r="E1612" s="12"/>
      <c r="F1612" s="78"/>
      <c r="G1612" s="77"/>
      <c r="H1612" s="79"/>
      <c r="BA1612" s="5" t="str">
        <f t="shared" si="25"/>
        <v/>
      </c>
      <c r="BB1612" s="5" t="str">
        <f>IF(OR($E1612="",$G1612&lt;&gt;"Ativo"),"",IF(COUNTIFS($E$4:$E1612,$E1612,$A$4:$A1612,$A1612,$G$4:$G1612,"Ativo")=1,1,0))</f>
        <v/>
      </c>
      <c r="BC1612" t="str">
        <f>IF(OR($A1612="",$G1612&lt;&gt;"Ativo"),"",IF(COUNTIFS($A$4:$A1612,$A1612,$G$4:$G1612,"Ativo")=1,1,0))</f>
        <v/>
      </c>
    </row>
    <row r="1613" spans="1:55" x14ac:dyDescent="0.3">
      <c r="A1613" s="76"/>
      <c r="B1613" s="104"/>
      <c r="C1613" s="76"/>
      <c r="D1613" s="77"/>
      <c r="E1613" s="12"/>
      <c r="F1613" s="78"/>
      <c r="G1613" s="77"/>
      <c r="H1613" s="79"/>
      <c r="BA1613" s="5" t="str">
        <f t="shared" si="25"/>
        <v/>
      </c>
      <c r="BB1613" s="5" t="str">
        <f>IF(OR($E1613="",$G1613&lt;&gt;"Ativo"),"",IF(COUNTIFS($E$4:$E1613,$E1613,$A$4:$A1613,$A1613,$G$4:$G1613,"Ativo")=1,1,0))</f>
        <v/>
      </c>
      <c r="BC1613" t="str">
        <f>IF(OR($A1613="",$G1613&lt;&gt;"Ativo"),"",IF(COUNTIFS($A$4:$A1613,$A1613,$G$4:$G1613,"Ativo")=1,1,0))</f>
        <v/>
      </c>
    </row>
    <row r="1614" spans="1:55" x14ac:dyDescent="0.3">
      <c r="A1614" s="76"/>
      <c r="B1614" s="104"/>
      <c r="C1614" s="76"/>
      <c r="D1614" s="77"/>
      <c r="E1614" s="12"/>
      <c r="F1614" s="78"/>
      <c r="G1614" s="77"/>
      <c r="H1614" s="79"/>
      <c r="BA1614" s="5" t="str">
        <f t="shared" si="25"/>
        <v/>
      </c>
      <c r="BB1614" s="5" t="str">
        <f>IF(OR($E1614="",$G1614&lt;&gt;"Ativo"),"",IF(COUNTIFS($E$4:$E1614,$E1614,$A$4:$A1614,$A1614,$G$4:$G1614,"Ativo")=1,1,0))</f>
        <v/>
      </c>
      <c r="BC1614" t="str">
        <f>IF(OR($A1614="",$G1614&lt;&gt;"Ativo"),"",IF(COUNTIFS($A$4:$A1614,$A1614,$G$4:$G1614,"Ativo")=1,1,0))</f>
        <v/>
      </c>
    </row>
    <row r="1615" spans="1:55" x14ac:dyDescent="0.3">
      <c r="A1615" s="76"/>
      <c r="B1615" s="104"/>
      <c r="C1615" s="76"/>
      <c r="D1615" s="77"/>
      <c r="E1615" s="12"/>
      <c r="F1615" s="78"/>
      <c r="G1615" s="77"/>
      <c r="H1615" s="79"/>
      <c r="BA1615" s="5" t="str">
        <f t="shared" si="25"/>
        <v/>
      </c>
      <c r="BB1615" s="5" t="str">
        <f>IF(OR($E1615="",$G1615&lt;&gt;"Ativo"),"",IF(COUNTIFS($E$4:$E1615,$E1615,$A$4:$A1615,$A1615,$G$4:$G1615,"Ativo")=1,1,0))</f>
        <v/>
      </c>
      <c r="BC1615" t="str">
        <f>IF(OR($A1615="",$G1615&lt;&gt;"Ativo"),"",IF(COUNTIFS($A$4:$A1615,$A1615,$G$4:$G1615,"Ativo")=1,1,0))</f>
        <v/>
      </c>
    </row>
    <row r="1616" spans="1:55" x14ac:dyDescent="0.3">
      <c r="A1616" s="76"/>
      <c r="B1616" s="104"/>
      <c r="C1616" s="76"/>
      <c r="D1616" s="77"/>
      <c r="E1616" s="12"/>
      <c r="F1616" s="78"/>
      <c r="G1616" s="77"/>
      <c r="H1616" s="79"/>
      <c r="BA1616" s="5" t="str">
        <f t="shared" si="25"/>
        <v/>
      </c>
      <c r="BB1616" s="5" t="str">
        <f>IF(OR($E1616="",$G1616&lt;&gt;"Ativo"),"",IF(COUNTIFS($E$4:$E1616,$E1616,$A$4:$A1616,$A1616,$G$4:$G1616,"Ativo")=1,1,0))</f>
        <v/>
      </c>
      <c r="BC1616" t="str">
        <f>IF(OR($A1616="",$G1616&lt;&gt;"Ativo"),"",IF(COUNTIFS($A$4:$A1616,$A1616,$G$4:$G1616,"Ativo")=1,1,0))</f>
        <v/>
      </c>
    </row>
    <row r="1617" spans="1:55" x14ac:dyDescent="0.3">
      <c r="A1617" s="76"/>
      <c r="B1617" s="104"/>
      <c r="C1617" s="76"/>
      <c r="D1617" s="77"/>
      <c r="E1617" s="12"/>
      <c r="F1617" s="78"/>
      <c r="G1617" s="77"/>
      <c r="H1617" s="79"/>
      <c r="BA1617" s="5" t="str">
        <f t="shared" si="25"/>
        <v/>
      </c>
      <c r="BB1617" s="5" t="str">
        <f>IF(OR($E1617="",$G1617&lt;&gt;"Ativo"),"",IF(COUNTIFS($E$4:$E1617,$E1617,$A$4:$A1617,$A1617,$G$4:$G1617,"Ativo")=1,1,0))</f>
        <v/>
      </c>
      <c r="BC1617" t="str">
        <f>IF(OR($A1617="",$G1617&lt;&gt;"Ativo"),"",IF(COUNTIFS($A$4:$A1617,$A1617,$G$4:$G1617,"Ativo")=1,1,0))</f>
        <v/>
      </c>
    </row>
    <row r="1618" spans="1:55" x14ac:dyDescent="0.3">
      <c r="A1618" s="76"/>
      <c r="B1618" s="104"/>
      <c r="C1618" s="76"/>
      <c r="D1618" s="77"/>
      <c r="E1618" s="12"/>
      <c r="F1618" s="78"/>
      <c r="G1618" s="77"/>
      <c r="H1618" s="79"/>
      <c r="BA1618" s="5" t="str">
        <f t="shared" si="25"/>
        <v/>
      </c>
      <c r="BB1618" s="5" t="str">
        <f>IF(OR($E1618="",$G1618&lt;&gt;"Ativo"),"",IF(COUNTIFS($E$4:$E1618,$E1618,$A$4:$A1618,$A1618,$G$4:$G1618,"Ativo")=1,1,0))</f>
        <v/>
      </c>
      <c r="BC1618" t="str">
        <f>IF(OR($A1618="",$G1618&lt;&gt;"Ativo"),"",IF(COUNTIFS($A$4:$A1618,$A1618,$G$4:$G1618,"Ativo")=1,1,0))</f>
        <v/>
      </c>
    </row>
    <row r="1619" spans="1:55" x14ac:dyDescent="0.3">
      <c r="A1619" s="76"/>
      <c r="B1619" s="104"/>
      <c r="C1619" s="76"/>
      <c r="D1619" s="77"/>
      <c r="E1619" s="12"/>
      <c r="F1619" s="78"/>
      <c r="G1619" s="77"/>
      <c r="H1619" s="79"/>
      <c r="BA1619" s="5" t="str">
        <f t="shared" si="25"/>
        <v/>
      </c>
      <c r="BB1619" s="5" t="str">
        <f>IF(OR($E1619="",$G1619&lt;&gt;"Ativo"),"",IF(COUNTIFS($E$4:$E1619,$E1619,$A$4:$A1619,$A1619,$G$4:$G1619,"Ativo")=1,1,0))</f>
        <v/>
      </c>
      <c r="BC1619" t="str">
        <f>IF(OR($A1619="",$G1619&lt;&gt;"Ativo"),"",IF(COUNTIFS($A$4:$A1619,$A1619,$G$4:$G1619,"Ativo")=1,1,0))</f>
        <v/>
      </c>
    </row>
    <row r="1620" spans="1:55" x14ac:dyDescent="0.3">
      <c r="A1620" s="76"/>
      <c r="B1620" s="104"/>
      <c r="C1620" s="76"/>
      <c r="D1620" s="77"/>
      <c r="E1620" s="12"/>
      <c r="F1620" s="78"/>
      <c r="G1620" s="77"/>
      <c r="H1620" s="79"/>
      <c r="BA1620" s="5" t="str">
        <f t="shared" si="25"/>
        <v/>
      </c>
      <c r="BB1620" s="5" t="str">
        <f>IF(OR($E1620="",$G1620&lt;&gt;"Ativo"),"",IF(COUNTIFS($E$4:$E1620,$E1620,$A$4:$A1620,$A1620,$G$4:$G1620,"Ativo")=1,1,0))</f>
        <v/>
      </c>
      <c r="BC1620" t="str">
        <f>IF(OR($A1620="",$G1620&lt;&gt;"Ativo"),"",IF(COUNTIFS($A$4:$A1620,$A1620,$G$4:$G1620,"Ativo")=1,1,0))</f>
        <v/>
      </c>
    </row>
    <row r="1621" spans="1:55" x14ac:dyDescent="0.3">
      <c r="A1621" s="76"/>
      <c r="B1621" s="104"/>
      <c r="C1621" s="76"/>
      <c r="D1621" s="77"/>
      <c r="E1621" s="12"/>
      <c r="F1621" s="78"/>
      <c r="G1621" s="77"/>
      <c r="H1621" s="79"/>
      <c r="BA1621" s="5" t="str">
        <f t="shared" si="25"/>
        <v/>
      </c>
      <c r="BB1621" s="5" t="str">
        <f>IF(OR($E1621="",$G1621&lt;&gt;"Ativo"),"",IF(COUNTIFS($E$4:$E1621,$E1621,$A$4:$A1621,$A1621,$G$4:$G1621,"Ativo")=1,1,0))</f>
        <v/>
      </c>
      <c r="BC1621" t="str">
        <f>IF(OR($A1621="",$G1621&lt;&gt;"Ativo"),"",IF(COUNTIFS($A$4:$A1621,$A1621,$G$4:$G1621,"Ativo")=1,1,0))</f>
        <v/>
      </c>
    </row>
    <row r="1622" spans="1:55" x14ac:dyDescent="0.3">
      <c r="A1622" s="76"/>
      <c r="B1622" s="104"/>
      <c r="C1622" s="76"/>
      <c r="D1622" s="77"/>
      <c r="E1622" s="12"/>
      <c r="F1622" s="78"/>
      <c r="G1622" s="77"/>
      <c r="H1622" s="79"/>
      <c r="BA1622" s="5" t="str">
        <f t="shared" si="25"/>
        <v/>
      </c>
      <c r="BB1622" s="5" t="str">
        <f>IF(OR($E1622="",$G1622&lt;&gt;"Ativo"),"",IF(COUNTIFS($E$4:$E1622,$E1622,$A$4:$A1622,$A1622,$G$4:$G1622,"Ativo")=1,1,0))</f>
        <v/>
      </c>
      <c r="BC1622" t="str">
        <f>IF(OR($A1622="",$G1622&lt;&gt;"Ativo"),"",IF(COUNTIFS($A$4:$A1622,$A1622,$G$4:$G1622,"Ativo")=1,1,0))</f>
        <v/>
      </c>
    </row>
    <row r="1623" spans="1:55" x14ac:dyDescent="0.3">
      <c r="A1623" s="76"/>
      <c r="B1623" s="104"/>
      <c r="C1623" s="76"/>
      <c r="D1623" s="77"/>
      <c r="E1623" s="12"/>
      <c r="F1623" s="78"/>
      <c r="G1623" s="77"/>
      <c r="H1623" s="79"/>
      <c r="BA1623" s="5" t="str">
        <f t="shared" si="25"/>
        <v/>
      </c>
      <c r="BB1623" s="5" t="str">
        <f>IF(OR($E1623="",$G1623&lt;&gt;"Ativo"),"",IF(COUNTIFS($E$4:$E1623,$E1623,$A$4:$A1623,$A1623,$G$4:$G1623,"Ativo")=1,1,0))</f>
        <v/>
      </c>
      <c r="BC1623" t="str">
        <f>IF(OR($A1623="",$G1623&lt;&gt;"Ativo"),"",IF(COUNTIFS($A$4:$A1623,$A1623,$G$4:$G1623,"Ativo")=1,1,0))</f>
        <v/>
      </c>
    </row>
    <row r="1624" spans="1:55" x14ac:dyDescent="0.3">
      <c r="A1624" s="76"/>
      <c r="B1624" s="104"/>
      <c r="C1624" s="76"/>
      <c r="D1624" s="77"/>
      <c r="E1624" s="12"/>
      <c r="F1624" s="78"/>
      <c r="G1624" s="77"/>
      <c r="H1624" s="79"/>
      <c r="BA1624" s="5" t="str">
        <f t="shared" si="25"/>
        <v/>
      </c>
      <c r="BB1624" s="5" t="str">
        <f>IF(OR($E1624="",$G1624&lt;&gt;"Ativo"),"",IF(COUNTIFS($E$4:$E1624,$E1624,$A$4:$A1624,$A1624,$G$4:$G1624,"Ativo")=1,1,0))</f>
        <v/>
      </c>
      <c r="BC1624" t="str">
        <f>IF(OR($A1624="",$G1624&lt;&gt;"Ativo"),"",IF(COUNTIFS($A$4:$A1624,$A1624,$G$4:$G1624,"Ativo")=1,1,0))</f>
        <v/>
      </c>
    </row>
    <row r="1625" spans="1:55" x14ac:dyDescent="0.3">
      <c r="A1625" s="76"/>
      <c r="B1625" s="104"/>
      <c r="C1625" s="76"/>
      <c r="D1625" s="77"/>
      <c r="E1625" s="12"/>
      <c r="F1625" s="78"/>
      <c r="G1625" s="77"/>
      <c r="H1625" s="79"/>
      <c r="BA1625" s="5" t="str">
        <f t="shared" si="25"/>
        <v/>
      </c>
      <c r="BB1625" s="5" t="str">
        <f>IF(OR($E1625="",$G1625&lt;&gt;"Ativo"),"",IF(COUNTIFS($E$4:$E1625,$E1625,$A$4:$A1625,$A1625,$G$4:$G1625,"Ativo")=1,1,0))</f>
        <v/>
      </c>
      <c r="BC1625" t="str">
        <f>IF(OR($A1625="",$G1625&lt;&gt;"Ativo"),"",IF(COUNTIFS($A$4:$A1625,$A1625,$G$4:$G1625,"Ativo")=1,1,0))</f>
        <v/>
      </c>
    </row>
    <row r="1626" spans="1:55" x14ac:dyDescent="0.3">
      <c r="A1626" s="76"/>
      <c r="B1626" s="104"/>
      <c r="C1626" s="76"/>
      <c r="D1626" s="77"/>
      <c r="E1626" s="12"/>
      <c r="F1626" s="78"/>
      <c r="G1626" s="77"/>
      <c r="H1626" s="79"/>
      <c r="BA1626" s="5" t="str">
        <f t="shared" si="25"/>
        <v/>
      </c>
      <c r="BB1626" s="5" t="str">
        <f>IF(OR($E1626="",$G1626&lt;&gt;"Ativo"),"",IF(COUNTIFS($E$4:$E1626,$E1626,$A$4:$A1626,$A1626,$G$4:$G1626,"Ativo")=1,1,0))</f>
        <v/>
      </c>
      <c r="BC1626" t="str">
        <f>IF(OR($A1626="",$G1626&lt;&gt;"Ativo"),"",IF(COUNTIFS($A$4:$A1626,$A1626,$G$4:$G1626,"Ativo")=1,1,0))</f>
        <v/>
      </c>
    </row>
    <row r="1627" spans="1:55" x14ac:dyDescent="0.3">
      <c r="A1627" s="76"/>
      <c r="B1627" s="104"/>
      <c r="C1627" s="76"/>
      <c r="D1627" s="77"/>
      <c r="E1627" s="12"/>
      <c r="F1627" s="78"/>
      <c r="G1627" s="77"/>
      <c r="H1627" s="79"/>
      <c r="BA1627" s="5" t="str">
        <f t="shared" si="25"/>
        <v/>
      </c>
      <c r="BB1627" s="5" t="str">
        <f>IF(OR($E1627="",$G1627&lt;&gt;"Ativo"),"",IF(COUNTIFS($E$4:$E1627,$E1627,$A$4:$A1627,$A1627,$G$4:$G1627,"Ativo")=1,1,0))</f>
        <v/>
      </c>
      <c r="BC1627" t="str">
        <f>IF(OR($A1627="",$G1627&lt;&gt;"Ativo"),"",IF(COUNTIFS($A$4:$A1627,$A1627,$G$4:$G1627,"Ativo")=1,1,0))</f>
        <v/>
      </c>
    </row>
    <row r="1628" spans="1:55" x14ac:dyDescent="0.3">
      <c r="A1628" s="76"/>
      <c r="B1628" s="104"/>
      <c r="C1628" s="76"/>
      <c r="D1628" s="77"/>
      <c r="E1628" s="12"/>
      <c r="F1628" s="78"/>
      <c r="G1628" s="77"/>
      <c r="H1628" s="79"/>
      <c r="BA1628" s="5" t="str">
        <f t="shared" si="25"/>
        <v/>
      </c>
      <c r="BB1628" s="5" t="str">
        <f>IF(OR($E1628="",$G1628&lt;&gt;"Ativo"),"",IF(COUNTIFS($E$4:$E1628,$E1628,$A$4:$A1628,$A1628,$G$4:$G1628,"Ativo")=1,1,0))</f>
        <v/>
      </c>
      <c r="BC1628" t="str">
        <f>IF(OR($A1628="",$G1628&lt;&gt;"Ativo"),"",IF(COUNTIFS($A$4:$A1628,$A1628,$G$4:$G1628,"Ativo")=1,1,0))</f>
        <v/>
      </c>
    </row>
    <row r="1629" spans="1:55" x14ac:dyDescent="0.3">
      <c r="A1629" s="76"/>
      <c r="B1629" s="104"/>
      <c r="C1629" s="76"/>
      <c r="D1629" s="77"/>
      <c r="E1629" s="12"/>
      <c r="F1629" s="78"/>
      <c r="G1629" s="77"/>
      <c r="H1629" s="79"/>
      <c r="BA1629" s="5" t="str">
        <f t="shared" si="25"/>
        <v/>
      </c>
      <c r="BB1629" s="5" t="str">
        <f>IF(OR($E1629="",$G1629&lt;&gt;"Ativo"),"",IF(COUNTIFS($E$4:$E1629,$E1629,$A$4:$A1629,$A1629,$G$4:$G1629,"Ativo")=1,1,0))</f>
        <v/>
      </c>
      <c r="BC1629" t="str">
        <f>IF(OR($A1629="",$G1629&lt;&gt;"Ativo"),"",IF(COUNTIFS($A$4:$A1629,$A1629,$G$4:$G1629,"Ativo")=1,1,0))</f>
        <v/>
      </c>
    </row>
    <row r="1630" spans="1:55" x14ac:dyDescent="0.3">
      <c r="A1630" s="76"/>
      <c r="B1630" s="104"/>
      <c r="C1630" s="76"/>
      <c r="D1630" s="77"/>
      <c r="E1630" s="12"/>
      <c r="F1630" s="78"/>
      <c r="G1630" s="77"/>
      <c r="H1630" s="79"/>
      <c r="BA1630" s="5" t="str">
        <f t="shared" si="25"/>
        <v/>
      </c>
      <c r="BB1630" s="5" t="str">
        <f>IF(OR($E1630="",$G1630&lt;&gt;"Ativo"),"",IF(COUNTIFS($E$4:$E1630,$E1630,$A$4:$A1630,$A1630,$G$4:$G1630,"Ativo")=1,1,0))</f>
        <v/>
      </c>
      <c r="BC1630" t="str">
        <f>IF(OR($A1630="",$G1630&lt;&gt;"Ativo"),"",IF(COUNTIFS($A$4:$A1630,$A1630,$G$4:$G1630,"Ativo")=1,1,0))</f>
        <v/>
      </c>
    </row>
    <row r="1631" spans="1:55" x14ac:dyDescent="0.3">
      <c r="A1631" s="76"/>
      <c r="B1631" s="104"/>
      <c r="C1631" s="76"/>
      <c r="D1631" s="77"/>
      <c r="E1631" s="12"/>
      <c r="F1631" s="78"/>
      <c r="G1631" s="77"/>
      <c r="H1631" s="79"/>
      <c r="BA1631" s="5" t="str">
        <f t="shared" si="25"/>
        <v/>
      </c>
      <c r="BB1631" s="5" t="str">
        <f>IF(OR($E1631="",$G1631&lt;&gt;"Ativo"),"",IF(COUNTIFS($E$4:$E1631,$E1631,$A$4:$A1631,$A1631,$G$4:$G1631,"Ativo")=1,1,0))</f>
        <v/>
      </c>
      <c r="BC1631" t="str">
        <f>IF(OR($A1631="",$G1631&lt;&gt;"Ativo"),"",IF(COUNTIFS($A$4:$A1631,$A1631,$G$4:$G1631,"Ativo")=1,1,0))</f>
        <v/>
      </c>
    </row>
    <row r="1632" spans="1:55" x14ac:dyDescent="0.3">
      <c r="A1632" s="76"/>
      <c r="B1632" s="104"/>
      <c r="C1632" s="76"/>
      <c r="D1632" s="77"/>
      <c r="E1632" s="12"/>
      <c r="F1632" s="78"/>
      <c r="G1632" s="77"/>
      <c r="H1632" s="79"/>
      <c r="BA1632" s="5" t="str">
        <f t="shared" si="25"/>
        <v/>
      </c>
      <c r="BB1632" s="5" t="str">
        <f>IF(OR($E1632="",$G1632&lt;&gt;"Ativo"),"",IF(COUNTIFS($E$4:$E1632,$E1632,$A$4:$A1632,$A1632,$G$4:$G1632,"Ativo")=1,1,0))</f>
        <v/>
      </c>
      <c r="BC1632" t="str">
        <f>IF(OR($A1632="",$G1632&lt;&gt;"Ativo"),"",IF(COUNTIFS($A$4:$A1632,$A1632,$G$4:$G1632,"Ativo")=1,1,0))</f>
        <v/>
      </c>
    </row>
    <row r="1633" spans="1:55" x14ac:dyDescent="0.3">
      <c r="A1633" s="76"/>
      <c r="B1633" s="104"/>
      <c r="C1633" s="76"/>
      <c r="D1633" s="77"/>
      <c r="E1633" s="12"/>
      <c r="F1633" s="78"/>
      <c r="G1633" s="77"/>
      <c r="H1633" s="79"/>
      <c r="BA1633" s="5" t="str">
        <f t="shared" si="25"/>
        <v/>
      </c>
      <c r="BB1633" s="5" t="str">
        <f>IF(OR($E1633="",$G1633&lt;&gt;"Ativo"),"",IF(COUNTIFS($E$4:$E1633,$E1633,$A$4:$A1633,$A1633,$G$4:$G1633,"Ativo")=1,1,0))</f>
        <v/>
      </c>
      <c r="BC1633" t="str">
        <f>IF(OR($A1633="",$G1633&lt;&gt;"Ativo"),"",IF(COUNTIFS($A$4:$A1633,$A1633,$G$4:$G1633,"Ativo")=1,1,0))</f>
        <v/>
      </c>
    </row>
    <row r="1634" spans="1:55" x14ac:dyDescent="0.3">
      <c r="A1634" s="76"/>
      <c r="B1634" s="104"/>
      <c r="C1634" s="76"/>
      <c r="D1634" s="77"/>
      <c r="E1634" s="12"/>
      <c r="F1634" s="78"/>
      <c r="G1634" s="77"/>
      <c r="H1634" s="79"/>
      <c r="BA1634" s="5" t="str">
        <f t="shared" si="25"/>
        <v/>
      </c>
      <c r="BB1634" s="5" t="str">
        <f>IF(OR($E1634="",$G1634&lt;&gt;"Ativo"),"",IF(COUNTIFS($E$4:$E1634,$E1634,$A$4:$A1634,$A1634,$G$4:$G1634,"Ativo")=1,1,0))</f>
        <v/>
      </c>
      <c r="BC1634" t="str">
        <f>IF(OR($A1634="",$G1634&lt;&gt;"Ativo"),"",IF(COUNTIFS($A$4:$A1634,$A1634,$G$4:$G1634,"Ativo")=1,1,0))</f>
        <v/>
      </c>
    </row>
    <row r="1635" spans="1:55" x14ac:dyDescent="0.3">
      <c r="A1635" s="76"/>
      <c r="B1635" s="104"/>
      <c r="C1635" s="76"/>
      <c r="D1635" s="77"/>
      <c r="E1635" s="12"/>
      <c r="F1635" s="78"/>
      <c r="G1635" s="77"/>
      <c r="H1635" s="79"/>
      <c r="BA1635" s="5" t="str">
        <f t="shared" si="25"/>
        <v/>
      </c>
      <c r="BB1635" s="5" t="str">
        <f>IF(OR($E1635="",$G1635&lt;&gt;"Ativo"),"",IF(COUNTIFS($E$4:$E1635,$E1635,$A$4:$A1635,$A1635,$G$4:$G1635,"Ativo")=1,1,0))</f>
        <v/>
      </c>
      <c r="BC1635" t="str">
        <f>IF(OR($A1635="",$G1635&lt;&gt;"Ativo"),"",IF(COUNTIFS($A$4:$A1635,$A1635,$G$4:$G1635,"Ativo")=1,1,0))</f>
        <v/>
      </c>
    </row>
    <row r="1636" spans="1:55" x14ac:dyDescent="0.3">
      <c r="A1636" s="76"/>
      <c r="B1636" s="104"/>
      <c r="C1636" s="76"/>
      <c r="D1636" s="77"/>
      <c r="E1636" s="12"/>
      <c r="F1636" s="78"/>
      <c r="G1636" s="77"/>
      <c r="H1636" s="79"/>
      <c r="BA1636" s="5" t="str">
        <f t="shared" si="25"/>
        <v/>
      </c>
      <c r="BB1636" s="5" t="str">
        <f>IF(OR($E1636="",$G1636&lt;&gt;"Ativo"),"",IF(COUNTIFS($E$4:$E1636,$E1636,$A$4:$A1636,$A1636,$G$4:$G1636,"Ativo")=1,1,0))</f>
        <v/>
      </c>
      <c r="BC1636" t="str">
        <f>IF(OR($A1636="",$G1636&lt;&gt;"Ativo"),"",IF(COUNTIFS($A$4:$A1636,$A1636,$G$4:$G1636,"Ativo")=1,1,0))</f>
        <v/>
      </c>
    </row>
    <row r="1637" spans="1:55" x14ac:dyDescent="0.3">
      <c r="A1637" s="76"/>
      <c r="B1637" s="104"/>
      <c r="C1637" s="76"/>
      <c r="D1637" s="77"/>
      <c r="E1637" s="12"/>
      <c r="F1637" s="78"/>
      <c r="G1637" s="77"/>
      <c r="H1637" s="79"/>
      <c r="BA1637" s="5" t="str">
        <f t="shared" si="25"/>
        <v/>
      </c>
      <c r="BB1637" s="5" t="str">
        <f>IF(OR($E1637="",$G1637&lt;&gt;"Ativo"),"",IF(COUNTIFS($E$4:$E1637,$E1637,$A$4:$A1637,$A1637,$G$4:$G1637,"Ativo")=1,1,0))</f>
        <v/>
      </c>
      <c r="BC1637" t="str">
        <f>IF(OR($A1637="",$G1637&lt;&gt;"Ativo"),"",IF(COUNTIFS($A$4:$A1637,$A1637,$G$4:$G1637,"Ativo")=1,1,0))</f>
        <v/>
      </c>
    </row>
    <row r="1638" spans="1:55" x14ac:dyDescent="0.3">
      <c r="A1638" s="76"/>
      <c r="B1638" s="104"/>
      <c r="C1638" s="76"/>
      <c r="D1638" s="77"/>
      <c r="E1638" s="12"/>
      <c r="F1638" s="78"/>
      <c r="G1638" s="77"/>
      <c r="H1638" s="79"/>
      <c r="BA1638" s="5" t="str">
        <f t="shared" si="25"/>
        <v/>
      </c>
      <c r="BB1638" s="5" t="str">
        <f>IF(OR($E1638="",$G1638&lt;&gt;"Ativo"),"",IF(COUNTIFS($E$4:$E1638,$E1638,$A$4:$A1638,$A1638,$G$4:$G1638,"Ativo")=1,1,0))</f>
        <v/>
      </c>
      <c r="BC1638" t="str">
        <f>IF(OR($A1638="",$G1638&lt;&gt;"Ativo"),"",IF(COUNTIFS($A$4:$A1638,$A1638,$G$4:$G1638,"Ativo")=1,1,0))</f>
        <v/>
      </c>
    </row>
    <row r="1639" spans="1:55" x14ac:dyDescent="0.3">
      <c r="A1639" s="76"/>
      <c r="B1639" s="104"/>
      <c r="C1639" s="76"/>
      <c r="D1639" s="77"/>
      <c r="E1639" s="12"/>
      <c r="F1639" s="78"/>
      <c r="G1639" s="77"/>
      <c r="H1639" s="79"/>
      <c r="BA1639" s="5" t="str">
        <f t="shared" si="25"/>
        <v/>
      </c>
      <c r="BB1639" s="5" t="str">
        <f>IF(OR($E1639="",$G1639&lt;&gt;"Ativo"),"",IF(COUNTIFS($E$4:$E1639,$E1639,$A$4:$A1639,$A1639,$G$4:$G1639,"Ativo")=1,1,0))</f>
        <v/>
      </c>
      <c r="BC1639" t="str">
        <f>IF(OR($A1639="",$G1639&lt;&gt;"Ativo"),"",IF(COUNTIFS($A$4:$A1639,$A1639,$G$4:$G1639,"Ativo")=1,1,0))</f>
        <v/>
      </c>
    </row>
    <row r="1640" spans="1:55" x14ac:dyDescent="0.3">
      <c r="A1640" s="76"/>
      <c r="B1640" s="104"/>
      <c r="C1640" s="76"/>
      <c r="D1640" s="77"/>
      <c r="E1640" s="12"/>
      <c r="F1640" s="78"/>
      <c r="G1640" s="77"/>
      <c r="H1640" s="79"/>
      <c r="BA1640" s="5" t="str">
        <f t="shared" si="25"/>
        <v/>
      </c>
      <c r="BB1640" s="5" t="str">
        <f>IF(OR($E1640="",$G1640&lt;&gt;"Ativo"),"",IF(COUNTIFS($E$4:$E1640,$E1640,$A$4:$A1640,$A1640,$G$4:$G1640,"Ativo")=1,1,0))</f>
        <v/>
      </c>
      <c r="BC1640" t="str">
        <f>IF(OR($A1640="",$G1640&lt;&gt;"Ativo"),"",IF(COUNTIFS($A$4:$A1640,$A1640,$G$4:$G1640,"Ativo")=1,1,0))</f>
        <v/>
      </c>
    </row>
    <row r="1641" spans="1:55" x14ac:dyDescent="0.3">
      <c r="A1641" s="76"/>
      <c r="B1641" s="104"/>
      <c r="C1641" s="76"/>
      <c r="D1641" s="77"/>
      <c r="E1641" s="12"/>
      <c r="F1641" s="78"/>
      <c r="G1641" s="77"/>
      <c r="H1641" s="79"/>
      <c r="BA1641" s="5" t="str">
        <f t="shared" si="25"/>
        <v/>
      </c>
      <c r="BB1641" s="5" t="str">
        <f>IF(OR($E1641="",$G1641&lt;&gt;"Ativo"),"",IF(COUNTIFS($E$4:$E1641,$E1641,$A$4:$A1641,$A1641,$G$4:$G1641,"Ativo")=1,1,0))</f>
        <v/>
      </c>
      <c r="BC1641" t="str">
        <f>IF(OR($A1641="",$G1641&lt;&gt;"Ativo"),"",IF(COUNTIFS($A$4:$A1641,$A1641,$G$4:$G1641,"Ativo")=1,1,0))</f>
        <v/>
      </c>
    </row>
    <row r="1642" spans="1:55" x14ac:dyDescent="0.3">
      <c r="A1642" s="76"/>
      <c r="B1642" s="104"/>
      <c r="C1642" s="76"/>
      <c r="D1642" s="77"/>
      <c r="E1642" s="12"/>
      <c r="F1642" s="78"/>
      <c r="G1642" s="77"/>
      <c r="H1642" s="79"/>
      <c r="BA1642" s="5" t="str">
        <f t="shared" si="25"/>
        <v/>
      </c>
      <c r="BB1642" s="5" t="str">
        <f>IF(OR($E1642="",$G1642&lt;&gt;"Ativo"),"",IF(COUNTIFS($E$4:$E1642,$E1642,$A$4:$A1642,$A1642,$G$4:$G1642,"Ativo")=1,1,0))</f>
        <v/>
      </c>
      <c r="BC1642" t="str">
        <f>IF(OR($A1642="",$G1642&lt;&gt;"Ativo"),"",IF(COUNTIFS($A$4:$A1642,$A1642,$G$4:$G1642,"Ativo")=1,1,0))</f>
        <v/>
      </c>
    </row>
    <row r="1643" spans="1:55" x14ac:dyDescent="0.3">
      <c r="A1643" s="76"/>
      <c r="B1643" s="104"/>
      <c r="C1643" s="76"/>
      <c r="D1643" s="77"/>
      <c r="E1643" s="12"/>
      <c r="F1643" s="78"/>
      <c r="G1643" s="77"/>
      <c r="H1643" s="79"/>
      <c r="BA1643" s="5" t="str">
        <f t="shared" si="25"/>
        <v/>
      </c>
      <c r="BB1643" s="5" t="str">
        <f>IF(OR($E1643="",$G1643&lt;&gt;"Ativo"),"",IF(COUNTIFS($E$4:$E1643,$E1643,$A$4:$A1643,$A1643,$G$4:$G1643,"Ativo")=1,1,0))</f>
        <v/>
      </c>
      <c r="BC1643" t="str">
        <f>IF(OR($A1643="",$G1643&lt;&gt;"Ativo"),"",IF(COUNTIFS($A$4:$A1643,$A1643,$G$4:$G1643,"Ativo")=1,1,0))</f>
        <v/>
      </c>
    </row>
    <row r="1644" spans="1:55" x14ac:dyDescent="0.3">
      <c r="A1644" s="76"/>
      <c r="B1644" s="104"/>
      <c r="C1644" s="76"/>
      <c r="D1644" s="77"/>
      <c r="E1644" s="12"/>
      <c r="F1644" s="78"/>
      <c r="G1644" s="77"/>
      <c r="H1644" s="79"/>
      <c r="BA1644" s="5" t="str">
        <f t="shared" si="25"/>
        <v/>
      </c>
      <c r="BB1644" s="5" t="str">
        <f>IF(OR($E1644="",$G1644&lt;&gt;"Ativo"),"",IF(COUNTIFS($E$4:$E1644,$E1644,$A$4:$A1644,$A1644,$G$4:$G1644,"Ativo")=1,1,0))</f>
        <v/>
      </c>
      <c r="BC1644" t="str">
        <f>IF(OR($A1644="",$G1644&lt;&gt;"Ativo"),"",IF(COUNTIFS($A$4:$A1644,$A1644,$G$4:$G1644,"Ativo")=1,1,0))</f>
        <v/>
      </c>
    </row>
    <row r="1645" spans="1:55" x14ac:dyDescent="0.3">
      <c r="A1645" s="76"/>
      <c r="B1645" s="104"/>
      <c r="C1645" s="76"/>
      <c r="D1645" s="77"/>
      <c r="E1645" s="12"/>
      <c r="F1645" s="78"/>
      <c r="G1645" s="77"/>
      <c r="H1645" s="79"/>
      <c r="BA1645" s="5" t="str">
        <f t="shared" si="25"/>
        <v/>
      </c>
      <c r="BB1645" s="5" t="str">
        <f>IF(OR($E1645="",$G1645&lt;&gt;"Ativo"),"",IF(COUNTIFS($E$4:$E1645,$E1645,$A$4:$A1645,$A1645,$G$4:$G1645,"Ativo")=1,1,0))</f>
        <v/>
      </c>
      <c r="BC1645" t="str">
        <f>IF(OR($A1645="",$G1645&lt;&gt;"Ativo"),"",IF(COUNTIFS($A$4:$A1645,$A1645,$G$4:$G1645,"Ativo")=1,1,0))</f>
        <v/>
      </c>
    </row>
    <row r="1646" spans="1:55" x14ac:dyDescent="0.3">
      <c r="A1646" s="76"/>
      <c r="B1646" s="104"/>
      <c r="C1646" s="76"/>
      <c r="D1646" s="77"/>
      <c r="E1646" s="12"/>
      <c r="F1646" s="78"/>
      <c r="G1646" s="77"/>
      <c r="H1646" s="79"/>
      <c r="BA1646" s="5" t="str">
        <f t="shared" si="25"/>
        <v/>
      </c>
      <c r="BB1646" s="5" t="str">
        <f>IF(OR($E1646="",$G1646&lt;&gt;"Ativo"),"",IF(COUNTIFS($E$4:$E1646,$E1646,$A$4:$A1646,$A1646,$G$4:$G1646,"Ativo")=1,1,0))</f>
        <v/>
      </c>
      <c r="BC1646" t="str">
        <f>IF(OR($A1646="",$G1646&lt;&gt;"Ativo"),"",IF(COUNTIFS($A$4:$A1646,$A1646,$G$4:$G1646,"Ativo")=1,1,0))</f>
        <v/>
      </c>
    </row>
    <row r="1647" spans="1:55" x14ac:dyDescent="0.3">
      <c r="A1647" s="76"/>
      <c r="B1647" s="104"/>
      <c r="C1647" s="76"/>
      <c r="D1647" s="77"/>
      <c r="E1647" s="12"/>
      <c r="F1647" s="78"/>
      <c r="G1647" s="77"/>
      <c r="H1647" s="79"/>
      <c r="BA1647" s="5" t="str">
        <f t="shared" si="25"/>
        <v/>
      </c>
      <c r="BB1647" s="5" t="str">
        <f>IF(OR($E1647="",$G1647&lt;&gt;"Ativo"),"",IF(COUNTIFS($E$4:$E1647,$E1647,$A$4:$A1647,$A1647,$G$4:$G1647,"Ativo")=1,1,0))</f>
        <v/>
      </c>
      <c r="BC1647" t="str">
        <f>IF(OR($A1647="",$G1647&lt;&gt;"Ativo"),"",IF(COUNTIFS($A$4:$A1647,$A1647,$G$4:$G1647,"Ativo")=1,1,0))</f>
        <v/>
      </c>
    </row>
    <row r="1648" spans="1:55" x14ac:dyDescent="0.3">
      <c r="A1648" s="76"/>
      <c r="B1648" s="104"/>
      <c r="C1648" s="76"/>
      <c r="D1648" s="77"/>
      <c r="E1648" s="12"/>
      <c r="F1648" s="78"/>
      <c r="G1648" s="77"/>
      <c r="H1648" s="79"/>
      <c r="BA1648" s="5" t="str">
        <f t="shared" si="25"/>
        <v/>
      </c>
      <c r="BB1648" s="5" t="str">
        <f>IF(OR($E1648="",$G1648&lt;&gt;"Ativo"),"",IF(COUNTIFS($E$4:$E1648,$E1648,$A$4:$A1648,$A1648,$G$4:$G1648,"Ativo")=1,1,0))</f>
        <v/>
      </c>
      <c r="BC1648" t="str">
        <f>IF(OR($A1648="",$G1648&lt;&gt;"Ativo"),"",IF(COUNTIFS($A$4:$A1648,$A1648,$G$4:$G1648,"Ativo")=1,1,0))</f>
        <v/>
      </c>
    </row>
    <row r="1649" spans="1:55" x14ac:dyDescent="0.3">
      <c r="A1649" s="76"/>
      <c r="B1649" s="104"/>
      <c r="C1649" s="76"/>
      <c r="D1649" s="77"/>
      <c r="E1649" s="12"/>
      <c r="F1649" s="78"/>
      <c r="G1649" s="77"/>
      <c r="H1649" s="79"/>
      <c r="BA1649" s="5" t="str">
        <f t="shared" si="25"/>
        <v/>
      </c>
      <c r="BB1649" s="5" t="str">
        <f>IF(OR($E1649="",$G1649&lt;&gt;"Ativo"),"",IF(COUNTIFS($E$4:$E1649,$E1649,$A$4:$A1649,$A1649,$G$4:$G1649,"Ativo")=1,1,0))</f>
        <v/>
      </c>
      <c r="BC1649" t="str">
        <f>IF(OR($A1649="",$G1649&lt;&gt;"Ativo"),"",IF(COUNTIFS($A$4:$A1649,$A1649,$G$4:$G1649,"Ativo")=1,1,0))</f>
        <v/>
      </c>
    </row>
    <row r="1650" spans="1:55" x14ac:dyDescent="0.3">
      <c r="A1650" s="76"/>
      <c r="B1650" s="104"/>
      <c r="C1650" s="76"/>
      <c r="D1650" s="77"/>
      <c r="E1650" s="12"/>
      <c r="F1650" s="78"/>
      <c r="G1650" s="77"/>
      <c r="H1650" s="79"/>
      <c r="BA1650" s="5" t="str">
        <f t="shared" si="25"/>
        <v/>
      </c>
      <c r="BB1650" s="5" t="str">
        <f>IF(OR($E1650="",$G1650&lt;&gt;"Ativo"),"",IF(COUNTIFS($E$4:$E1650,$E1650,$A$4:$A1650,$A1650,$G$4:$G1650,"Ativo")=1,1,0))</f>
        <v/>
      </c>
      <c r="BC1650" t="str">
        <f>IF(OR($A1650="",$G1650&lt;&gt;"Ativo"),"",IF(COUNTIFS($A$4:$A1650,$A1650,$G$4:$G1650,"Ativo")=1,1,0))</f>
        <v/>
      </c>
    </row>
    <row r="1651" spans="1:55" x14ac:dyDescent="0.3">
      <c r="A1651" s="76"/>
      <c r="B1651" s="104"/>
      <c r="C1651" s="76"/>
      <c r="D1651" s="77"/>
      <c r="E1651" s="12"/>
      <c r="F1651" s="78"/>
      <c r="G1651" s="77"/>
      <c r="H1651" s="79"/>
      <c r="BA1651" s="5" t="str">
        <f t="shared" si="25"/>
        <v/>
      </c>
      <c r="BB1651" s="5" t="str">
        <f>IF(OR($E1651="",$G1651&lt;&gt;"Ativo"),"",IF(COUNTIFS($E$4:$E1651,$E1651,$A$4:$A1651,$A1651,$G$4:$G1651,"Ativo")=1,1,0))</f>
        <v/>
      </c>
      <c r="BC1651" t="str">
        <f>IF(OR($A1651="",$G1651&lt;&gt;"Ativo"),"",IF(COUNTIFS($A$4:$A1651,$A1651,$G$4:$G1651,"Ativo")=1,1,0))</f>
        <v/>
      </c>
    </row>
    <row r="1652" spans="1:55" x14ac:dyDescent="0.3">
      <c r="A1652" s="76"/>
      <c r="B1652" s="104"/>
      <c r="C1652" s="76"/>
      <c r="D1652" s="77"/>
      <c r="E1652" s="12"/>
      <c r="F1652" s="78"/>
      <c r="G1652" s="77"/>
      <c r="H1652" s="79"/>
      <c r="BA1652" s="5" t="str">
        <f t="shared" si="25"/>
        <v/>
      </c>
      <c r="BB1652" s="5" t="str">
        <f>IF(OR($E1652="",$G1652&lt;&gt;"Ativo"),"",IF(COUNTIFS($E$4:$E1652,$E1652,$A$4:$A1652,$A1652,$G$4:$G1652,"Ativo")=1,1,0))</f>
        <v/>
      </c>
      <c r="BC1652" t="str">
        <f>IF(OR($A1652="",$G1652&lt;&gt;"Ativo"),"",IF(COUNTIFS($A$4:$A1652,$A1652,$G$4:$G1652,"Ativo")=1,1,0))</f>
        <v/>
      </c>
    </row>
    <row r="1653" spans="1:55" x14ac:dyDescent="0.3">
      <c r="A1653" s="76"/>
      <c r="B1653" s="104"/>
      <c r="C1653" s="76"/>
      <c r="D1653" s="77"/>
      <c r="E1653" s="12"/>
      <c r="F1653" s="78"/>
      <c r="G1653" s="77"/>
      <c r="H1653" s="79"/>
      <c r="BA1653" s="5" t="str">
        <f t="shared" si="25"/>
        <v/>
      </c>
      <c r="BB1653" s="5" t="str">
        <f>IF(OR($E1653="",$G1653&lt;&gt;"Ativo"),"",IF(COUNTIFS($E$4:$E1653,$E1653,$A$4:$A1653,$A1653,$G$4:$G1653,"Ativo")=1,1,0))</f>
        <v/>
      </c>
      <c r="BC1653" t="str">
        <f>IF(OR($A1653="",$G1653&lt;&gt;"Ativo"),"",IF(COUNTIFS($A$4:$A1653,$A1653,$G$4:$G1653,"Ativo")=1,1,0))</f>
        <v/>
      </c>
    </row>
    <row r="1654" spans="1:55" x14ac:dyDescent="0.3">
      <c r="A1654" s="76"/>
      <c r="B1654" s="104"/>
      <c r="C1654" s="76"/>
      <c r="D1654" s="77"/>
      <c r="E1654" s="12"/>
      <c r="F1654" s="78"/>
      <c r="G1654" s="77"/>
      <c r="H1654" s="79"/>
      <c r="BA1654" s="5" t="str">
        <f t="shared" si="25"/>
        <v/>
      </c>
      <c r="BB1654" s="5" t="str">
        <f>IF(OR($E1654="",$G1654&lt;&gt;"Ativo"),"",IF(COUNTIFS($E$4:$E1654,$E1654,$A$4:$A1654,$A1654,$G$4:$G1654,"Ativo")=1,1,0))</f>
        <v/>
      </c>
      <c r="BC1654" t="str">
        <f>IF(OR($A1654="",$G1654&lt;&gt;"Ativo"),"",IF(COUNTIFS($A$4:$A1654,$A1654,$G$4:$G1654,"Ativo")=1,1,0))</f>
        <v/>
      </c>
    </row>
    <row r="1655" spans="1:55" x14ac:dyDescent="0.3">
      <c r="A1655" s="76"/>
      <c r="B1655" s="104"/>
      <c r="C1655" s="76"/>
      <c r="D1655" s="77"/>
      <c r="E1655" s="12"/>
      <c r="F1655" s="78"/>
      <c r="G1655" s="77"/>
      <c r="H1655" s="79"/>
      <c r="BA1655" s="5" t="str">
        <f t="shared" si="25"/>
        <v/>
      </c>
      <c r="BB1655" s="5" t="str">
        <f>IF(OR($E1655="",$G1655&lt;&gt;"Ativo"),"",IF(COUNTIFS($E$4:$E1655,$E1655,$A$4:$A1655,$A1655,$G$4:$G1655,"Ativo")=1,1,0))</f>
        <v/>
      </c>
      <c r="BC1655" t="str">
        <f>IF(OR($A1655="",$G1655&lt;&gt;"Ativo"),"",IF(COUNTIFS($A$4:$A1655,$A1655,$G$4:$G1655,"Ativo")=1,1,0))</f>
        <v/>
      </c>
    </row>
    <row r="1656" spans="1:55" x14ac:dyDescent="0.3">
      <c r="A1656" s="76"/>
      <c r="B1656" s="104"/>
      <c r="C1656" s="76"/>
      <c r="D1656" s="77"/>
      <c r="E1656" s="12"/>
      <c r="F1656" s="78"/>
      <c r="G1656" s="77"/>
      <c r="H1656" s="79"/>
      <c r="BA1656" s="5" t="str">
        <f t="shared" si="25"/>
        <v/>
      </c>
      <c r="BB1656" s="5" t="str">
        <f>IF(OR($E1656="",$G1656&lt;&gt;"Ativo"),"",IF(COUNTIFS($E$4:$E1656,$E1656,$A$4:$A1656,$A1656,$G$4:$G1656,"Ativo")=1,1,0))</f>
        <v/>
      </c>
      <c r="BC1656" t="str">
        <f>IF(OR($A1656="",$G1656&lt;&gt;"Ativo"),"",IF(COUNTIFS($A$4:$A1656,$A1656,$G$4:$G1656,"Ativo")=1,1,0))</f>
        <v/>
      </c>
    </row>
    <row r="1657" spans="1:55" x14ac:dyDescent="0.3">
      <c r="A1657" s="76"/>
      <c r="B1657" s="104"/>
      <c r="C1657" s="76"/>
      <c r="D1657" s="77"/>
      <c r="E1657" s="12"/>
      <c r="F1657" s="78"/>
      <c r="G1657" s="77"/>
      <c r="H1657" s="79"/>
      <c r="BA1657" s="5" t="str">
        <f t="shared" si="25"/>
        <v/>
      </c>
      <c r="BB1657" s="5" t="str">
        <f>IF(OR($E1657="",$G1657&lt;&gt;"Ativo"),"",IF(COUNTIFS($E$4:$E1657,$E1657,$A$4:$A1657,$A1657,$G$4:$G1657,"Ativo")=1,1,0))</f>
        <v/>
      </c>
      <c r="BC1657" t="str">
        <f>IF(OR($A1657="",$G1657&lt;&gt;"Ativo"),"",IF(COUNTIFS($A$4:$A1657,$A1657,$G$4:$G1657,"Ativo")=1,1,0))</f>
        <v/>
      </c>
    </row>
    <row r="1658" spans="1:55" x14ac:dyDescent="0.3">
      <c r="A1658" s="76"/>
      <c r="B1658" s="104"/>
      <c r="C1658" s="76"/>
      <c r="D1658" s="77"/>
      <c r="E1658" s="12"/>
      <c r="F1658" s="78"/>
      <c r="G1658" s="77"/>
      <c r="H1658" s="79"/>
      <c r="BA1658" s="5" t="str">
        <f t="shared" si="25"/>
        <v/>
      </c>
      <c r="BB1658" s="5" t="str">
        <f>IF(OR($E1658="",$G1658&lt;&gt;"Ativo"),"",IF(COUNTIFS($E$4:$E1658,$E1658,$A$4:$A1658,$A1658,$G$4:$G1658,"Ativo")=1,1,0))</f>
        <v/>
      </c>
      <c r="BC1658" t="str">
        <f>IF(OR($A1658="",$G1658&lt;&gt;"Ativo"),"",IF(COUNTIFS($A$4:$A1658,$A1658,$G$4:$G1658,"Ativo")=1,1,0))</f>
        <v/>
      </c>
    </row>
    <row r="1659" spans="1:55" x14ac:dyDescent="0.3">
      <c r="A1659" s="76"/>
      <c r="B1659" s="104"/>
      <c r="C1659" s="76"/>
      <c r="D1659" s="77"/>
      <c r="E1659" s="12"/>
      <c r="F1659" s="78"/>
      <c r="G1659" s="77"/>
      <c r="H1659" s="79"/>
      <c r="BA1659" s="5" t="str">
        <f t="shared" si="25"/>
        <v/>
      </c>
      <c r="BB1659" s="5" t="str">
        <f>IF(OR($E1659="",$G1659&lt;&gt;"Ativo"),"",IF(COUNTIFS($E$4:$E1659,$E1659,$A$4:$A1659,$A1659,$G$4:$G1659,"Ativo")=1,1,0))</f>
        <v/>
      </c>
      <c r="BC1659" t="str">
        <f>IF(OR($A1659="",$G1659&lt;&gt;"Ativo"),"",IF(COUNTIFS($A$4:$A1659,$A1659,$G$4:$G1659,"Ativo")=1,1,0))</f>
        <v/>
      </c>
    </row>
    <row r="1660" spans="1:55" x14ac:dyDescent="0.3">
      <c r="A1660" s="76"/>
      <c r="B1660" s="104"/>
      <c r="C1660" s="76"/>
      <c r="D1660" s="77"/>
      <c r="E1660" s="12"/>
      <c r="F1660" s="78"/>
      <c r="G1660" s="77"/>
      <c r="H1660" s="79"/>
      <c r="BA1660" s="5" t="str">
        <f t="shared" si="25"/>
        <v/>
      </c>
      <c r="BB1660" s="5" t="str">
        <f>IF(OR($E1660="",$G1660&lt;&gt;"Ativo"),"",IF(COUNTIFS($E$4:$E1660,$E1660,$A$4:$A1660,$A1660,$G$4:$G1660,"Ativo")=1,1,0))</f>
        <v/>
      </c>
      <c r="BC1660" t="str">
        <f>IF(OR($A1660="",$G1660&lt;&gt;"Ativo"),"",IF(COUNTIFS($A$4:$A1660,$A1660,$G$4:$G1660,"Ativo")=1,1,0))</f>
        <v/>
      </c>
    </row>
    <row r="1661" spans="1:55" x14ac:dyDescent="0.3">
      <c r="A1661" s="76"/>
      <c r="B1661" s="104"/>
      <c r="C1661" s="76"/>
      <c r="D1661" s="77"/>
      <c r="E1661" s="12"/>
      <c r="F1661" s="78"/>
      <c r="G1661" s="77"/>
      <c r="H1661" s="79"/>
      <c r="BA1661" s="5" t="str">
        <f t="shared" si="25"/>
        <v/>
      </c>
      <c r="BB1661" s="5" t="str">
        <f>IF(OR($E1661="",$G1661&lt;&gt;"Ativo"),"",IF(COUNTIFS($E$4:$E1661,$E1661,$A$4:$A1661,$A1661,$G$4:$G1661,"Ativo")=1,1,0))</f>
        <v/>
      </c>
      <c r="BC1661" t="str">
        <f>IF(OR($A1661="",$G1661&lt;&gt;"Ativo"),"",IF(COUNTIFS($A$4:$A1661,$A1661,$G$4:$G1661,"Ativo")=1,1,0))</f>
        <v/>
      </c>
    </row>
    <row r="1662" spans="1:55" x14ac:dyDescent="0.3">
      <c r="A1662" s="76"/>
      <c r="B1662" s="104"/>
      <c r="C1662" s="76"/>
      <c r="D1662" s="77"/>
      <c r="E1662" s="12"/>
      <c r="F1662" s="78"/>
      <c r="G1662" s="77"/>
      <c r="H1662" s="79"/>
      <c r="BA1662" s="5" t="str">
        <f t="shared" si="25"/>
        <v/>
      </c>
      <c r="BB1662" s="5" t="str">
        <f>IF(OR($E1662="",$G1662&lt;&gt;"Ativo"),"",IF(COUNTIFS($E$4:$E1662,$E1662,$A$4:$A1662,$A1662,$G$4:$G1662,"Ativo")=1,1,0))</f>
        <v/>
      </c>
      <c r="BC1662" t="str">
        <f>IF(OR($A1662="",$G1662&lt;&gt;"Ativo"),"",IF(COUNTIFS($A$4:$A1662,$A1662,$G$4:$G1662,"Ativo")=1,1,0))</f>
        <v/>
      </c>
    </row>
    <row r="1663" spans="1:55" x14ac:dyDescent="0.3">
      <c r="A1663" s="76"/>
      <c r="B1663" s="104"/>
      <c r="C1663" s="76"/>
      <c r="D1663" s="77"/>
      <c r="E1663" s="12"/>
      <c r="F1663" s="78"/>
      <c r="G1663" s="77"/>
      <c r="H1663" s="79"/>
      <c r="BA1663" s="5" t="str">
        <f t="shared" si="25"/>
        <v/>
      </c>
      <c r="BB1663" s="5" t="str">
        <f>IF(OR($E1663="",$G1663&lt;&gt;"Ativo"),"",IF(COUNTIFS($E$4:$E1663,$E1663,$A$4:$A1663,$A1663,$G$4:$G1663,"Ativo")=1,1,0))</f>
        <v/>
      </c>
      <c r="BC1663" t="str">
        <f>IF(OR($A1663="",$G1663&lt;&gt;"Ativo"),"",IF(COUNTIFS($A$4:$A1663,$A1663,$G$4:$G1663,"Ativo")=1,1,0))</f>
        <v/>
      </c>
    </row>
    <row r="1664" spans="1:55" x14ac:dyDescent="0.3">
      <c r="A1664" s="76"/>
      <c r="B1664" s="104"/>
      <c r="C1664" s="76"/>
      <c r="D1664" s="77"/>
      <c r="E1664" s="12"/>
      <c r="F1664" s="78"/>
      <c r="G1664" s="77"/>
      <c r="H1664" s="79"/>
      <c r="BA1664" s="5" t="str">
        <f t="shared" si="25"/>
        <v/>
      </c>
      <c r="BB1664" s="5" t="str">
        <f>IF(OR($E1664="",$G1664&lt;&gt;"Ativo"),"",IF(COUNTIFS($E$4:$E1664,$E1664,$A$4:$A1664,$A1664,$G$4:$G1664,"Ativo")=1,1,0))</f>
        <v/>
      </c>
      <c r="BC1664" t="str">
        <f>IF(OR($A1664="",$G1664&lt;&gt;"Ativo"),"",IF(COUNTIFS($A$4:$A1664,$A1664,$G$4:$G1664,"Ativo")=1,1,0))</f>
        <v/>
      </c>
    </row>
    <row r="1665" spans="1:55" x14ac:dyDescent="0.3">
      <c r="A1665" s="76"/>
      <c r="B1665" s="104"/>
      <c r="C1665" s="76"/>
      <c r="D1665" s="77"/>
      <c r="E1665" s="12"/>
      <c r="F1665" s="78"/>
      <c r="G1665" s="77"/>
      <c r="H1665" s="79"/>
      <c r="BA1665" s="5" t="str">
        <f t="shared" si="25"/>
        <v/>
      </c>
      <c r="BB1665" s="5" t="str">
        <f>IF(OR($E1665="",$G1665&lt;&gt;"Ativo"),"",IF(COUNTIFS($E$4:$E1665,$E1665,$A$4:$A1665,$A1665,$G$4:$G1665,"Ativo")=1,1,0))</f>
        <v/>
      </c>
      <c r="BC1665" t="str">
        <f>IF(OR($A1665="",$G1665&lt;&gt;"Ativo"),"",IF(COUNTIFS($A$4:$A1665,$A1665,$G$4:$G1665,"Ativo")=1,1,0))</f>
        <v/>
      </c>
    </row>
    <row r="1666" spans="1:55" x14ac:dyDescent="0.3">
      <c r="A1666" s="76"/>
      <c r="B1666" s="104"/>
      <c r="C1666" s="76"/>
      <c r="D1666" s="77"/>
      <c r="E1666" s="12"/>
      <c r="F1666" s="78"/>
      <c r="G1666" s="77"/>
      <c r="H1666" s="79"/>
      <c r="BA1666" s="5" t="str">
        <f t="shared" si="25"/>
        <v/>
      </c>
      <c r="BB1666" s="5" t="str">
        <f>IF(OR($E1666="",$G1666&lt;&gt;"Ativo"),"",IF(COUNTIFS($E$4:$E1666,$E1666,$A$4:$A1666,$A1666,$G$4:$G1666,"Ativo")=1,1,0))</f>
        <v/>
      </c>
      <c r="BC1666" t="str">
        <f>IF(OR($A1666="",$G1666&lt;&gt;"Ativo"),"",IF(COUNTIFS($A$4:$A1666,$A1666,$G$4:$G1666,"Ativo")=1,1,0))</f>
        <v/>
      </c>
    </row>
    <row r="1667" spans="1:55" x14ac:dyDescent="0.3">
      <c r="A1667" s="76"/>
      <c r="B1667" s="104"/>
      <c r="C1667" s="76"/>
      <c r="D1667" s="77"/>
      <c r="E1667" s="12"/>
      <c r="F1667" s="78"/>
      <c r="G1667" s="77"/>
      <c r="H1667" s="79"/>
      <c r="BA1667" s="5" t="str">
        <f t="shared" si="25"/>
        <v/>
      </c>
      <c r="BB1667" s="5" t="str">
        <f>IF(OR($E1667="",$G1667&lt;&gt;"Ativo"),"",IF(COUNTIFS($E$4:$E1667,$E1667,$A$4:$A1667,$A1667,$G$4:$G1667,"Ativo")=1,1,0))</f>
        <v/>
      </c>
      <c r="BC1667" t="str">
        <f>IF(OR($A1667="",$G1667&lt;&gt;"Ativo"),"",IF(COUNTIFS($A$4:$A1667,$A1667,$G$4:$G1667,"Ativo")=1,1,0))</f>
        <v/>
      </c>
    </row>
    <row r="1668" spans="1:55" x14ac:dyDescent="0.3">
      <c r="A1668" s="76"/>
      <c r="B1668" s="104"/>
      <c r="C1668" s="76"/>
      <c r="D1668" s="77"/>
      <c r="E1668" s="12"/>
      <c r="F1668" s="78"/>
      <c r="G1668" s="77"/>
      <c r="H1668" s="79"/>
      <c r="BA1668" s="5" t="str">
        <f t="shared" ref="BA1668:BA1731" si="26">IF($D1668="","",MID($D1668,4,LEN($D1668)-5))</f>
        <v/>
      </c>
      <c r="BB1668" s="5" t="str">
        <f>IF(OR($E1668="",$G1668&lt;&gt;"Ativo"),"",IF(COUNTIFS($E$4:$E1668,$E1668,$A$4:$A1668,$A1668,$G$4:$G1668,"Ativo")=1,1,0))</f>
        <v/>
      </c>
      <c r="BC1668" t="str">
        <f>IF(OR($A1668="",$G1668&lt;&gt;"Ativo"),"",IF(COUNTIFS($A$4:$A1668,$A1668,$G$4:$G1668,"Ativo")=1,1,0))</f>
        <v/>
      </c>
    </row>
    <row r="1669" spans="1:55" x14ac:dyDescent="0.3">
      <c r="A1669" s="76"/>
      <c r="B1669" s="104"/>
      <c r="C1669" s="76"/>
      <c r="D1669" s="77"/>
      <c r="E1669" s="12"/>
      <c r="F1669" s="78"/>
      <c r="G1669" s="77"/>
      <c r="H1669" s="79"/>
      <c r="BA1669" s="5" t="str">
        <f t="shared" si="26"/>
        <v/>
      </c>
      <c r="BB1669" s="5" t="str">
        <f>IF(OR($E1669="",$G1669&lt;&gt;"Ativo"),"",IF(COUNTIFS($E$4:$E1669,$E1669,$A$4:$A1669,$A1669,$G$4:$G1669,"Ativo")=1,1,0))</f>
        <v/>
      </c>
      <c r="BC1669" t="str">
        <f>IF(OR($A1669="",$G1669&lt;&gt;"Ativo"),"",IF(COUNTIFS($A$4:$A1669,$A1669,$G$4:$G1669,"Ativo")=1,1,0))</f>
        <v/>
      </c>
    </row>
    <row r="1670" spans="1:55" x14ac:dyDescent="0.3">
      <c r="A1670" s="76"/>
      <c r="B1670" s="104"/>
      <c r="C1670" s="76"/>
      <c r="D1670" s="77"/>
      <c r="E1670" s="12"/>
      <c r="F1670" s="78"/>
      <c r="G1670" s="77"/>
      <c r="H1670" s="79"/>
      <c r="BA1670" s="5" t="str">
        <f t="shared" si="26"/>
        <v/>
      </c>
      <c r="BB1670" s="5" t="str">
        <f>IF(OR($E1670="",$G1670&lt;&gt;"Ativo"),"",IF(COUNTIFS($E$4:$E1670,$E1670,$A$4:$A1670,$A1670,$G$4:$G1670,"Ativo")=1,1,0))</f>
        <v/>
      </c>
      <c r="BC1670" t="str">
        <f>IF(OR($A1670="",$G1670&lt;&gt;"Ativo"),"",IF(COUNTIFS($A$4:$A1670,$A1670,$G$4:$G1670,"Ativo")=1,1,0))</f>
        <v/>
      </c>
    </row>
    <row r="1671" spans="1:55" x14ac:dyDescent="0.3">
      <c r="A1671" s="76"/>
      <c r="B1671" s="104"/>
      <c r="C1671" s="76"/>
      <c r="D1671" s="77"/>
      <c r="E1671" s="12"/>
      <c r="F1671" s="78"/>
      <c r="G1671" s="77"/>
      <c r="H1671" s="79"/>
      <c r="BA1671" s="5" t="str">
        <f t="shared" si="26"/>
        <v/>
      </c>
      <c r="BB1671" s="5" t="str">
        <f>IF(OR($E1671="",$G1671&lt;&gt;"Ativo"),"",IF(COUNTIFS($E$4:$E1671,$E1671,$A$4:$A1671,$A1671,$G$4:$G1671,"Ativo")=1,1,0))</f>
        <v/>
      </c>
      <c r="BC1671" t="str">
        <f>IF(OR($A1671="",$G1671&lt;&gt;"Ativo"),"",IF(COUNTIFS($A$4:$A1671,$A1671,$G$4:$G1671,"Ativo")=1,1,0))</f>
        <v/>
      </c>
    </row>
    <row r="1672" spans="1:55" x14ac:dyDescent="0.3">
      <c r="A1672" s="76"/>
      <c r="B1672" s="104"/>
      <c r="C1672" s="76"/>
      <c r="D1672" s="77"/>
      <c r="E1672" s="12"/>
      <c r="F1672" s="78"/>
      <c r="G1672" s="77"/>
      <c r="H1672" s="79"/>
      <c r="BA1672" s="5" t="str">
        <f t="shared" si="26"/>
        <v/>
      </c>
      <c r="BB1672" s="5" t="str">
        <f>IF(OR($E1672="",$G1672&lt;&gt;"Ativo"),"",IF(COUNTIFS($E$4:$E1672,$E1672,$A$4:$A1672,$A1672,$G$4:$G1672,"Ativo")=1,1,0))</f>
        <v/>
      </c>
      <c r="BC1672" t="str">
        <f>IF(OR($A1672="",$G1672&lt;&gt;"Ativo"),"",IF(COUNTIFS($A$4:$A1672,$A1672,$G$4:$G1672,"Ativo")=1,1,0))</f>
        <v/>
      </c>
    </row>
    <row r="1673" spans="1:55" x14ac:dyDescent="0.3">
      <c r="A1673" s="76"/>
      <c r="B1673" s="104"/>
      <c r="C1673" s="76"/>
      <c r="D1673" s="77"/>
      <c r="E1673" s="12"/>
      <c r="F1673" s="78"/>
      <c r="G1673" s="77"/>
      <c r="H1673" s="79"/>
      <c r="BA1673" s="5" t="str">
        <f t="shared" si="26"/>
        <v/>
      </c>
      <c r="BB1673" s="5" t="str">
        <f>IF(OR($E1673="",$G1673&lt;&gt;"Ativo"),"",IF(COUNTIFS($E$4:$E1673,$E1673,$A$4:$A1673,$A1673,$G$4:$G1673,"Ativo")=1,1,0))</f>
        <v/>
      </c>
      <c r="BC1673" t="str">
        <f>IF(OR($A1673="",$G1673&lt;&gt;"Ativo"),"",IF(COUNTIFS($A$4:$A1673,$A1673,$G$4:$G1673,"Ativo")=1,1,0))</f>
        <v/>
      </c>
    </row>
    <row r="1674" spans="1:55" x14ac:dyDescent="0.3">
      <c r="A1674" s="76"/>
      <c r="B1674" s="104"/>
      <c r="C1674" s="76"/>
      <c r="D1674" s="77"/>
      <c r="E1674" s="12"/>
      <c r="F1674" s="78"/>
      <c r="G1674" s="77"/>
      <c r="H1674" s="79"/>
      <c r="BA1674" s="5" t="str">
        <f t="shared" si="26"/>
        <v/>
      </c>
      <c r="BB1674" s="5" t="str">
        <f>IF(OR($E1674="",$G1674&lt;&gt;"Ativo"),"",IF(COUNTIFS($E$4:$E1674,$E1674,$A$4:$A1674,$A1674,$G$4:$G1674,"Ativo")=1,1,0))</f>
        <v/>
      </c>
      <c r="BC1674" t="str">
        <f>IF(OR($A1674="",$G1674&lt;&gt;"Ativo"),"",IF(COUNTIFS($A$4:$A1674,$A1674,$G$4:$G1674,"Ativo")=1,1,0))</f>
        <v/>
      </c>
    </row>
    <row r="1675" spans="1:55" x14ac:dyDescent="0.3">
      <c r="A1675" s="76"/>
      <c r="B1675" s="104"/>
      <c r="C1675" s="76"/>
      <c r="D1675" s="77"/>
      <c r="E1675" s="12"/>
      <c r="F1675" s="78"/>
      <c r="G1675" s="77"/>
      <c r="H1675" s="79"/>
      <c r="BA1675" s="5" t="str">
        <f t="shared" si="26"/>
        <v/>
      </c>
      <c r="BB1675" s="5" t="str">
        <f>IF(OR($E1675="",$G1675&lt;&gt;"Ativo"),"",IF(COUNTIFS($E$4:$E1675,$E1675,$A$4:$A1675,$A1675,$G$4:$G1675,"Ativo")=1,1,0))</f>
        <v/>
      </c>
      <c r="BC1675" t="str">
        <f>IF(OR($A1675="",$G1675&lt;&gt;"Ativo"),"",IF(COUNTIFS($A$4:$A1675,$A1675,$G$4:$G1675,"Ativo")=1,1,0))</f>
        <v/>
      </c>
    </row>
    <row r="1676" spans="1:55" x14ac:dyDescent="0.3">
      <c r="A1676" s="76"/>
      <c r="B1676" s="104"/>
      <c r="C1676" s="76"/>
      <c r="D1676" s="77"/>
      <c r="E1676" s="12"/>
      <c r="F1676" s="78"/>
      <c r="G1676" s="77"/>
      <c r="H1676" s="79"/>
      <c r="BA1676" s="5" t="str">
        <f t="shared" si="26"/>
        <v/>
      </c>
      <c r="BB1676" s="5" t="str">
        <f>IF(OR($E1676="",$G1676&lt;&gt;"Ativo"),"",IF(COUNTIFS($E$4:$E1676,$E1676,$A$4:$A1676,$A1676,$G$4:$G1676,"Ativo")=1,1,0))</f>
        <v/>
      </c>
      <c r="BC1676" t="str">
        <f>IF(OR($A1676="",$G1676&lt;&gt;"Ativo"),"",IF(COUNTIFS($A$4:$A1676,$A1676,$G$4:$G1676,"Ativo")=1,1,0))</f>
        <v/>
      </c>
    </row>
    <row r="1677" spans="1:55" x14ac:dyDescent="0.3">
      <c r="A1677" s="76"/>
      <c r="B1677" s="104"/>
      <c r="C1677" s="76"/>
      <c r="D1677" s="77"/>
      <c r="E1677" s="12"/>
      <c r="F1677" s="78"/>
      <c r="G1677" s="77"/>
      <c r="H1677" s="79"/>
      <c r="BA1677" s="5" t="str">
        <f t="shared" si="26"/>
        <v/>
      </c>
      <c r="BB1677" s="5" t="str">
        <f>IF(OR($E1677="",$G1677&lt;&gt;"Ativo"),"",IF(COUNTIFS($E$4:$E1677,$E1677,$A$4:$A1677,$A1677,$G$4:$G1677,"Ativo")=1,1,0))</f>
        <v/>
      </c>
      <c r="BC1677" t="str">
        <f>IF(OR($A1677="",$G1677&lt;&gt;"Ativo"),"",IF(COUNTIFS($A$4:$A1677,$A1677,$G$4:$G1677,"Ativo")=1,1,0))</f>
        <v/>
      </c>
    </row>
    <row r="1678" spans="1:55" x14ac:dyDescent="0.3">
      <c r="A1678" s="76"/>
      <c r="B1678" s="104"/>
      <c r="C1678" s="76"/>
      <c r="D1678" s="77"/>
      <c r="E1678" s="12"/>
      <c r="F1678" s="78"/>
      <c r="G1678" s="77"/>
      <c r="H1678" s="79"/>
      <c r="BA1678" s="5" t="str">
        <f t="shared" si="26"/>
        <v/>
      </c>
      <c r="BB1678" s="5" t="str">
        <f>IF(OR($E1678="",$G1678&lt;&gt;"Ativo"),"",IF(COUNTIFS($E$4:$E1678,$E1678,$A$4:$A1678,$A1678,$G$4:$G1678,"Ativo")=1,1,0))</f>
        <v/>
      </c>
      <c r="BC1678" t="str">
        <f>IF(OR($A1678="",$G1678&lt;&gt;"Ativo"),"",IF(COUNTIFS($A$4:$A1678,$A1678,$G$4:$G1678,"Ativo")=1,1,0))</f>
        <v/>
      </c>
    </row>
    <row r="1679" spans="1:55" x14ac:dyDescent="0.3">
      <c r="A1679" s="76"/>
      <c r="B1679" s="104"/>
      <c r="C1679" s="76"/>
      <c r="D1679" s="77"/>
      <c r="E1679" s="12"/>
      <c r="F1679" s="78"/>
      <c r="G1679" s="77"/>
      <c r="H1679" s="79"/>
      <c r="BA1679" s="5" t="str">
        <f t="shared" si="26"/>
        <v/>
      </c>
      <c r="BB1679" s="5" t="str">
        <f>IF(OR($E1679="",$G1679&lt;&gt;"Ativo"),"",IF(COUNTIFS($E$4:$E1679,$E1679,$A$4:$A1679,$A1679,$G$4:$G1679,"Ativo")=1,1,0))</f>
        <v/>
      </c>
      <c r="BC1679" t="str">
        <f>IF(OR($A1679="",$G1679&lt;&gt;"Ativo"),"",IF(COUNTIFS($A$4:$A1679,$A1679,$G$4:$G1679,"Ativo")=1,1,0))</f>
        <v/>
      </c>
    </row>
    <row r="1680" spans="1:55" x14ac:dyDescent="0.3">
      <c r="A1680" s="76"/>
      <c r="B1680" s="104"/>
      <c r="C1680" s="76"/>
      <c r="D1680" s="77"/>
      <c r="E1680" s="12"/>
      <c r="F1680" s="78"/>
      <c r="G1680" s="77"/>
      <c r="H1680" s="79"/>
      <c r="BA1680" s="5" t="str">
        <f t="shared" si="26"/>
        <v/>
      </c>
      <c r="BB1680" s="5" t="str">
        <f>IF(OR($E1680="",$G1680&lt;&gt;"Ativo"),"",IF(COUNTIFS($E$4:$E1680,$E1680,$A$4:$A1680,$A1680,$G$4:$G1680,"Ativo")=1,1,0))</f>
        <v/>
      </c>
      <c r="BC1680" t="str">
        <f>IF(OR($A1680="",$G1680&lt;&gt;"Ativo"),"",IF(COUNTIFS($A$4:$A1680,$A1680,$G$4:$G1680,"Ativo")=1,1,0))</f>
        <v/>
      </c>
    </row>
    <row r="1681" spans="1:55" x14ac:dyDescent="0.3">
      <c r="A1681" s="76"/>
      <c r="B1681" s="104"/>
      <c r="C1681" s="76"/>
      <c r="D1681" s="77"/>
      <c r="E1681" s="12"/>
      <c r="F1681" s="78"/>
      <c r="G1681" s="77"/>
      <c r="H1681" s="79"/>
      <c r="BA1681" s="5" t="str">
        <f t="shared" si="26"/>
        <v/>
      </c>
      <c r="BB1681" s="5" t="str">
        <f>IF(OR($E1681="",$G1681&lt;&gt;"Ativo"),"",IF(COUNTIFS($E$4:$E1681,$E1681,$A$4:$A1681,$A1681,$G$4:$G1681,"Ativo")=1,1,0))</f>
        <v/>
      </c>
      <c r="BC1681" t="str">
        <f>IF(OR($A1681="",$G1681&lt;&gt;"Ativo"),"",IF(COUNTIFS($A$4:$A1681,$A1681,$G$4:$G1681,"Ativo")=1,1,0))</f>
        <v/>
      </c>
    </row>
    <row r="1682" spans="1:55" x14ac:dyDescent="0.3">
      <c r="A1682" s="76"/>
      <c r="B1682" s="104"/>
      <c r="C1682" s="76"/>
      <c r="D1682" s="77"/>
      <c r="E1682" s="12"/>
      <c r="F1682" s="78"/>
      <c r="G1682" s="77"/>
      <c r="H1682" s="79"/>
      <c r="BA1682" s="5" t="str">
        <f t="shared" si="26"/>
        <v/>
      </c>
      <c r="BB1682" s="5" t="str">
        <f>IF(OR($E1682="",$G1682&lt;&gt;"Ativo"),"",IF(COUNTIFS($E$4:$E1682,$E1682,$A$4:$A1682,$A1682,$G$4:$G1682,"Ativo")=1,1,0))</f>
        <v/>
      </c>
      <c r="BC1682" t="str">
        <f>IF(OR($A1682="",$G1682&lt;&gt;"Ativo"),"",IF(COUNTIFS($A$4:$A1682,$A1682,$G$4:$G1682,"Ativo")=1,1,0))</f>
        <v/>
      </c>
    </row>
    <row r="1683" spans="1:55" x14ac:dyDescent="0.3">
      <c r="A1683" s="76"/>
      <c r="B1683" s="104"/>
      <c r="C1683" s="76"/>
      <c r="D1683" s="77"/>
      <c r="E1683" s="12"/>
      <c r="F1683" s="78"/>
      <c r="G1683" s="77"/>
      <c r="H1683" s="79"/>
      <c r="BA1683" s="5" t="str">
        <f t="shared" si="26"/>
        <v/>
      </c>
      <c r="BB1683" s="5" t="str">
        <f>IF(OR($E1683="",$G1683&lt;&gt;"Ativo"),"",IF(COUNTIFS($E$4:$E1683,$E1683,$A$4:$A1683,$A1683,$G$4:$G1683,"Ativo")=1,1,0))</f>
        <v/>
      </c>
      <c r="BC1683" t="str">
        <f>IF(OR($A1683="",$G1683&lt;&gt;"Ativo"),"",IF(COUNTIFS($A$4:$A1683,$A1683,$G$4:$G1683,"Ativo")=1,1,0))</f>
        <v/>
      </c>
    </row>
    <row r="1684" spans="1:55" x14ac:dyDescent="0.3">
      <c r="A1684" s="76"/>
      <c r="B1684" s="104"/>
      <c r="C1684" s="76"/>
      <c r="D1684" s="77"/>
      <c r="E1684" s="12"/>
      <c r="F1684" s="78"/>
      <c r="G1684" s="77"/>
      <c r="H1684" s="79"/>
      <c r="BA1684" s="5" t="str">
        <f t="shared" si="26"/>
        <v/>
      </c>
      <c r="BB1684" s="5" t="str">
        <f>IF(OR($E1684="",$G1684&lt;&gt;"Ativo"),"",IF(COUNTIFS($E$4:$E1684,$E1684,$A$4:$A1684,$A1684,$G$4:$G1684,"Ativo")=1,1,0))</f>
        <v/>
      </c>
      <c r="BC1684" t="str">
        <f>IF(OR($A1684="",$G1684&lt;&gt;"Ativo"),"",IF(COUNTIFS($A$4:$A1684,$A1684,$G$4:$G1684,"Ativo")=1,1,0))</f>
        <v/>
      </c>
    </row>
    <row r="1685" spans="1:55" x14ac:dyDescent="0.3">
      <c r="A1685" s="76"/>
      <c r="B1685" s="104"/>
      <c r="C1685" s="76"/>
      <c r="D1685" s="77"/>
      <c r="E1685" s="12"/>
      <c r="F1685" s="78"/>
      <c r="G1685" s="77"/>
      <c r="H1685" s="79"/>
      <c r="BA1685" s="5" t="str">
        <f t="shared" si="26"/>
        <v/>
      </c>
      <c r="BB1685" s="5" t="str">
        <f>IF(OR($E1685="",$G1685&lt;&gt;"Ativo"),"",IF(COUNTIFS($E$4:$E1685,$E1685,$A$4:$A1685,$A1685,$G$4:$G1685,"Ativo")=1,1,0))</f>
        <v/>
      </c>
      <c r="BC1685" t="str">
        <f>IF(OR($A1685="",$G1685&lt;&gt;"Ativo"),"",IF(COUNTIFS($A$4:$A1685,$A1685,$G$4:$G1685,"Ativo")=1,1,0))</f>
        <v/>
      </c>
    </row>
    <row r="1686" spans="1:55" x14ac:dyDescent="0.3">
      <c r="A1686" s="76"/>
      <c r="B1686" s="104"/>
      <c r="C1686" s="76"/>
      <c r="D1686" s="77"/>
      <c r="E1686" s="12"/>
      <c r="F1686" s="78"/>
      <c r="G1686" s="77"/>
      <c r="H1686" s="79"/>
      <c r="BA1686" s="5" t="str">
        <f t="shared" si="26"/>
        <v/>
      </c>
      <c r="BB1686" s="5" t="str">
        <f>IF(OR($E1686="",$G1686&lt;&gt;"Ativo"),"",IF(COUNTIFS($E$4:$E1686,$E1686,$A$4:$A1686,$A1686,$G$4:$G1686,"Ativo")=1,1,0))</f>
        <v/>
      </c>
      <c r="BC1686" t="str">
        <f>IF(OR($A1686="",$G1686&lt;&gt;"Ativo"),"",IF(COUNTIFS($A$4:$A1686,$A1686,$G$4:$G1686,"Ativo")=1,1,0))</f>
        <v/>
      </c>
    </row>
    <row r="1687" spans="1:55" x14ac:dyDescent="0.3">
      <c r="A1687" s="76"/>
      <c r="B1687" s="104"/>
      <c r="C1687" s="76"/>
      <c r="D1687" s="77"/>
      <c r="E1687" s="12"/>
      <c r="F1687" s="78"/>
      <c r="G1687" s="77"/>
      <c r="H1687" s="79"/>
      <c r="BA1687" s="5" t="str">
        <f t="shared" si="26"/>
        <v/>
      </c>
      <c r="BB1687" s="5" t="str">
        <f>IF(OR($E1687="",$G1687&lt;&gt;"Ativo"),"",IF(COUNTIFS($E$4:$E1687,$E1687,$A$4:$A1687,$A1687,$G$4:$G1687,"Ativo")=1,1,0))</f>
        <v/>
      </c>
      <c r="BC1687" t="str">
        <f>IF(OR($A1687="",$G1687&lt;&gt;"Ativo"),"",IF(COUNTIFS($A$4:$A1687,$A1687,$G$4:$G1687,"Ativo")=1,1,0))</f>
        <v/>
      </c>
    </row>
    <row r="1688" spans="1:55" x14ac:dyDescent="0.3">
      <c r="A1688" s="76"/>
      <c r="B1688" s="104"/>
      <c r="C1688" s="76"/>
      <c r="D1688" s="77"/>
      <c r="E1688" s="12"/>
      <c r="F1688" s="78"/>
      <c r="G1688" s="77"/>
      <c r="H1688" s="79"/>
      <c r="BA1688" s="5" t="str">
        <f t="shared" si="26"/>
        <v/>
      </c>
      <c r="BB1688" s="5" t="str">
        <f>IF(OR($E1688="",$G1688&lt;&gt;"Ativo"),"",IF(COUNTIFS($E$4:$E1688,$E1688,$A$4:$A1688,$A1688,$G$4:$G1688,"Ativo")=1,1,0))</f>
        <v/>
      </c>
      <c r="BC1688" t="str">
        <f>IF(OR($A1688="",$G1688&lt;&gt;"Ativo"),"",IF(COUNTIFS($A$4:$A1688,$A1688,$G$4:$G1688,"Ativo")=1,1,0))</f>
        <v/>
      </c>
    </row>
    <row r="1689" spans="1:55" x14ac:dyDescent="0.3">
      <c r="A1689" s="76"/>
      <c r="B1689" s="104"/>
      <c r="C1689" s="76"/>
      <c r="D1689" s="77"/>
      <c r="E1689" s="12"/>
      <c r="F1689" s="78"/>
      <c r="G1689" s="77"/>
      <c r="H1689" s="79"/>
      <c r="BA1689" s="5" t="str">
        <f t="shared" si="26"/>
        <v/>
      </c>
      <c r="BB1689" s="5" t="str">
        <f>IF(OR($E1689="",$G1689&lt;&gt;"Ativo"),"",IF(COUNTIFS($E$4:$E1689,$E1689,$A$4:$A1689,$A1689,$G$4:$G1689,"Ativo")=1,1,0))</f>
        <v/>
      </c>
      <c r="BC1689" t="str">
        <f>IF(OR($A1689="",$G1689&lt;&gt;"Ativo"),"",IF(COUNTIFS($A$4:$A1689,$A1689,$G$4:$G1689,"Ativo")=1,1,0))</f>
        <v/>
      </c>
    </row>
    <row r="1690" spans="1:55" x14ac:dyDescent="0.3">
      <c r="A1690" s="76"/>
      <c r="B1690" s="104"/>
      <c r="C1690" s="76"/>
      <c r="D1690" s="77"/>
      <c r="E1690" s="12"/>
      <c r="F1690" s="78"/>
      <c r="G1690" s="77"/>
      <c r="H1690" s="79"/>
      <c r="BA1690" s="5" t="str">
        <f t="shared" si="26"/>
        <v/>
      </c>
      <c r="BB1690" s="5" t="str">
        <f>IF(OR($E1690="",$G1690&lt;&gt;"Ativo"),"",IF(COUNTIFS($E$4:$E1690,$E1690,$A$4:$A1690,$A1690,$G$4:$G1690,"Ativo")=1,1,0))</f>
        <v/>
      </c>
      <c r="BC1690" t="str">
        <f>IF(OR($A1690="",$G1690&lt;&gt;"Ativo"),"",IF(COUNTIFS($A$4:$A1690,$A1690,$G$4:$G1690,"Ativo")=1,1,0))</f>
        <v/>
      </c>
    </row>
    <row r="1691" spans="1:55" x14ac:dyDescent="0.3">
      <c r="A1691" s="76"/>
      <c r="B1691" s="104"/>
      <c r="C1691" s="76"/>
      <c r="D1691" s="77"/>
      <c r="E1691" s="12"/>
      <c r="F1691" s="78"/>
      <c r="G1691" s="77"/>
      <c r="H1691" s="79"/>
      <c r="BA1691" s="5" t="str">
        <f t="shared" si="26"/>
        <v/>
      </c>
      <c r="BB1691" s="5" t="str">
        <f>IF(OR($E1691="",$G1691&lt;&gt;"Ativo"),"",IF(COUNTIFS($E$4:$E1691,$E1691,$A$4:$A1691,$A1691,$G$4:$G1691,"Ativo")=1,1,0))</f>
        <v/>
      </c>
      <c r="BC1691" t="str">
        <f>IF(OR($A1691="",$G1691&lt;&gt;"Ativo"),"",IF(COUNTIFS($A$4:$A1691,$A1691,$G$4:$G1691,"Ativo")=1,1,0))</f>
        <v/>
      </c>
    </row>
    <row r="1692" spans="1:55" x14ac:dyDescent="0.3">
      <c r="A1692" s="76"/>
      <c r="B1692" s="104"/>
      <c r="C1692" s="76"/>
      <c r="D1692" s="77"/>
      <c r="E1692" s="12"/>
      <c r="F1692" s="78"/>
      <c r="G1692" s="77"/>
      <c r="H1692" s="79"/>
      <c r="BA1692" s="5" t="str">
        <f t="shared" si="26"/>
        <v/>
      </c>
      <c r="BB1692" s="5" t="str">
        <f>IF(OR($E1692="",$G1692&lt;&gt;"Ativo"),"",IF(COUNTIFS($E$4:$E1692,$E1692,$A$4:$A1692,$A1692,$G$4:$G1692,"Ativo")=1,1,0))</f>
        <v/>
      </c>
      <c r="BC1692" t="str">
        <f>IF(OR($A1692="",$G1692&lt;&gt;"Ativo"),"",IF(COUNTIFS($A$4:$A1692,$A1692,$G$4:$G1692,"Ativo")=1,1,0))</f>
        <v/>
      </c>
    </row>
    <row r="1693" spans="1:55" x14ac:dyDescent="0.3">
      <c r="A1693" s="76"/>
      <c r="B1693" s="104"/>
      <c r="C1693" s="76"/>
      <c r="D1693" s="77"/>
      <c r="E1693" s="12"/>
      <c r="F1693" s="78"/>
      <c r="G1693" s="77"/>
      <c r="H1693" s="79"/>
      <c r="BA1693" s="5" t="str">
        <f t="shared" si="26"/>
        <v/>
      </c>
      <c r="BB1693" s="5" t="str">
        <f>IF(OR($E1693="",$G1693&lt;&gt;"Ativo"),"",IF(COUNTIFS($E$4:$E1693,$E1693,$A$4:$A1693,$A1693,$G$4:$G1693,"Ativo")=1,1,0))</f>
        <v/>
      </c>
      <c r="BC1693" t="str">
        <f>IF(OR($A1693="",$G1693&lt;&gt;"Ativo"),"",IF(COUNTIFS($A$4:$A1693,$A1693,$G$4:$G1693,"Ativo")=1,1,0))</f>
        <v/>
      </c>
    </row>
    <row r="1694" spans="1:55" x14ac:dyDescent="0.3">
      <c r="A1694" s="76"/>
      <c r="B1694" s="104"/>
      <c r="C1694" s="76"/>
      <c r="D1694" s="77"/>
      <c r="E1694" s="12"/>
      <c r="F1694" s="78"/>
      <c r="G1694" s="77"/>
      <c r="H1694" s="79"/>
      <c r="BA1694" s="5" t="str">
        <f t="shared" si="26"/>
        <v/>
      </c>
      <c r="BB1694" s="5" t="str">
        <f>IF(OR($E1694="",$G1694&lt;&gt;"Ativo"),"",IF(COUNTIFS($E$4:$E1694,$E1694,$A$4:$A1694,$A1694,$G$4:$G1694,"Ativo")=1,1,0))</f>
        <v/>
      </c>
      <c r="BC1694" t="str">
        <f>IF(OR($A1694="",$G1694&lt;&gt;"Ativo"),"",IF(COUNTIFS($A$4:$A1694,$A1694,$G$4:$G1694,"Ativo")=1,1,0))</f>
        <v/>
      </c>
    </row>
    <row r="1695" spans="1:55" x14ac:dyDescent="0.3">
      <c r="A1695" s="76"/>
      <c r="B1695" s="104"/>
      <c r="C1695" s="76"/>
      <c r="D1695" s="77"/>
      <c r="E1695" s="12"/>
      <c r="F1695" s="78"/>
      <c r="G1695" s="77"/>
      <c r="H1695" s="79"/>
      <c r="BA1695" s="5" t="str">
        <f t="shared" si="26"/>
        <v/>
      </c>
      <c r="BB1695" s="5" t="str">
        <f>IF(OR($E1695="",$G1695&lt;&gt;"Ativo"),"",IF(COUNTIFS($E$4:$E1695,$E1695,$A$4:$A1695,$A1695,$G$4:$G1695,"Ativo")=1,1,0))</f>
        <v/>
      </c>
      <c r="BC1695" t="str">
        <f>IF(OR($A1695="",$G1695&lt;&gt;"Ativo"),"",IF(COUNTIFS($A$4:$A1695,$A1695,$G$4:$G1695,"Ativo")=1,1,0))</f>
        <v/>
      </c>
    </row>
    <row r="1696" spans="1:55" x14ac:dyDescent="0.3">
      <c r="A1696" s="76"/>
      <c r="B1696" s="104"/>
      <c r="C1696" s="76"/>
      <c r="D1696" s="77"/>
      <c r="E1696" s="12"/>
      <c r="F1696" s="78"/>
      <c r="G1696" s="77"/>
      <c r="H1696" s="79"/>
      <c r="BA1696" s="5" t="str">
        <f t="shared" si="26"/>
        <v/>
      </c>
      <c r="BB1696" s="5" t="str">
        <f>IF(OR($E1696="",$G1696&lt;&gt;"Ativo"),"",IF(COUNTIFS($E$4:$E1696,$E1696,$A$4:$A1696,$A1696,$G$4:$G1696,"Ativo")=1,1,0))</f>
        <v/>
      </c>
      <c r="BC1696" t="str">
        <f>IF(OR($A1696="",$G1696&lt;&gt;"Ativo"),"",IF(COUNTIFS($A$4:$A1696,$A1696,$G$4:$G1696,"Ativo")=1,1,0))</f>
        <v/>
      </c>
    </row>
    <row r="1697" spans="1:55" x14ac:dyDescent="0.3">
      <c r="A1697" s="76"/>
      <c r="B1697" s="104"/>
      <c r="C1697" s="76"/>
      <c r="D1697" s="77"/>
      <c r="E1697" s="12"/>
      <c r="F1697" s="78"/>
      <c r="G1697" s="77"/>
      <c r="H1697" s="79"/>
      <c r="BA1697" s="5" t="str">
        <f t="shared" si="26"/>
        <v/>
      </c>
      <c r="BB1697" s="5" t="str">
        <f>IF(OR($E1697="",$G1697&lt;&gt;"Ativo"),"",IF(COUNTIFS($E$4:$E1697,$E1697,$A$4:$A1697,$A1697,$G$4:$G1697,"Ativo")=1,1,0))</f>
        <v/>
      </c>
      <c r="BC1697" t="str">
        <f>IF(OR($A1697="",$G1697&lt;&gt;"Ativo"),"",IF(COUNTIFS($A$4:$A1697,$A1697,$G$4:$G1697,"Ativo")=1,1,0))</f>
        <v/>
      </c>
    </row>
    <row r="1698" spans="1:55" x14ac:dyDescent="0.3">
      <c r="A1698" s="76"/>
      <c r="B1698" s="104"/>
      <c r="C1698" s="76"/>
      <c r="D1698" s="77"/>
      <c r="E1698" s="12"/>
      <c r="F1698" s="78"/>
      <c r="G1698" s="77"/>
      <c r="H1698" s="79"/>
      <c r="BA1698" s="5" t="str">
        <f t="shared" si="26"/>
        <v/>
      </c>
      <c r="BB1698" s="5" t="str">
        <f>IF(OR($E1698="",$G1698&lt;&gt;"Ativo"),"",IF(COUNTIFS($E$4:$E1698,$E1698,$A$4:$A1698,$A1698,$G$4:$G1698,"Ativo")=1,1,0))</f>
        <v/>
      </c>
      <c r="BC1698" t="str">
        <f>IF(OR($A1698="",$G1698&lt;&gt;"Ativo"),"",IF(COUNTIFS($A$4:$A1698,$A1698,$G$4:$G1698,"Ativo")=1,1,0))</f>
        <v/>
      </c>
    </row>
    <row r="1699" spans="1:55" x14ac:dyDescent="0.3">
      <c r="A1699" s="76"/>
      <c r="B1699" s="104"/>
      <c r="C1699" s="76"/>
      <c r="D1699" s="77"/>
      <c r="E1699" s="12"/>
      <c r="F1699" s="78"/>
      <c r="G1699" s="77"/>
      <c r="H1699" s="79"/>
      <c r="BA1699" s="5" t="str">
        <f t="shared" si="26"/>
        <v/>
      </c>
      <c r="BB1699" s="5" t="str">
        <f>IF(OR($E1699="",$G1699&lt;&gt;"Ativo"),"",IF(COUNTIFS($E$4:$E1699,$E1699,$A$4:$A1699,$A1699,$G$4:$G1699,"Ativo")=1,1,0))</f>
        <v/>
      </c>
      <c r="BC1699" t="str">
        <f>IF(OR($A1699="",$G1699&lt;&gt;"Ativo"),"",IF(COUNTIFS($A$4:$A1699,$A1699,$G$4:$G1699,"Ativo")=1,1,0))</f>
        <v/>
      </c>
    </row>
    <row r="1700" spans="1:55" x14ac:dyDescent="0.3">
      <c r="A1700" s="76"/>
      <c r="B1700" s="104"/>
      <c r="C1700" s="76"/>
      <c r="D1700" s="77"/>
      <c r="E1700" s="12"/>
      <c r="F1700" s="78"/>
      <c r="G1700" s="77"/>
      <c r="H1700" s="79"/>
      <c r="BA1700" s="5" t="str">
        <f t="shared" si="26"/>
        <v/>
      </c>
      <c r="BB1700" s="5" t="str">
        <f>IF(OR($E1700="",$G1700&lt;&gt;"Ativo"),"",IF(COUNTIFS($E$4:$E1700,$E1700,$A$4:$A1700,$A1700,$G$4:$G1700,"Ativo")=1,1,0))</f>
        <v/>
      </c>
      <c r="BC1700" t="str">
        <f>IF(OR($A1700="",$G1700&lt;&gt;"Ativo"),"",IF(COUNTIFS($A$4:$A1700,$A1700,$G$4:$G1700,"Ativo")=1,1,0))</f>
        <v/>
      </c>
    </row>
    <row r="1701" spans="1:55" x14ac:dyDescent="0.3">
      <c r="A1701" s="76"/>
      <c r="B1701" s="104"/>
      <c r="C1701" s="76"/>
      <c r="D1701" s="77"/>
      <c r="E1701" s="12"/>
      <c r="F1701" s="78"/>
      <c r="G1701" s="77"/>
      <c r="H1701" s="79"/>
      <c r="BA1701" s="5" t="str">
        <f t="shared" si="26"/>
        <v/>
      </c>
      <c r="BB1701" s="5" t="str">
        <f>IF(OR($E1701="",$G1701&lt;&gt;"Ativo"),"",IF(COUNTIFS($E$4:$E1701,$E1701,$A$4:$A1701,$A1701,$G$4:$G1701,"Ativo")=1,1,0))</f>
        <v/>
      </c>
      <c r="BC1701" t="str">
        <f>IF(OR($A1701="",$G1701&lt;&gt;"Ativo"),"",IF(COUNTIFS($A$4:$A1701,$A1701,$G$4:$G1701,"Ativo")=1,1,0))</f>
        <v/>
      </c>
    </row>
    <row r="1702" spans="1:55" x14ac:dyDescent="0.3">
      <c r="A1702" s="76"/>
      <c r="B1702" s="104"/>
      <c r="C1702" s="76"/>
      <c r="D1702" s="77"/>
      <c r="E1702" s="12"/>
      <c r="F1702" s="78"/>
      <c r="G1702" s="77"/>
      <c r="H1702" s="79"/>
      <c r="BA1702" s="5" t="str">
        <f t="shared" si="26"/>
        <v/>
      </c>
      <c r="BB1702" s="5" t="str">
        <f>IF(OR($E1702="",$G1702&lt;&gt;"Ativo"),"",IF(COUNTIFS($E$4:$E1702,$E1702,$A$4:$A1702,$A1702,$G$4:$G1702,"Ativo")=1,1,0))</f>
        <v/>
      </c>
      <c r="BC1702" t="str">
        <f>IF(OR($A1702="",$G1702&lt;&gt;"Ativo"),"",IF(COUNTIFS($A$4:$A1702,$A1702,$G$4:$G1702,"Ativo")=1,1,0))</f>
        <v/>
      </c>
    </row>
    <row r="1703" spans="1:55" x14ac:dyDescent="0.3">
      <c r="A1703" s="76"/>
      <c r="B1703" s="104"/>
      <c r="C1703" s="76"/>
      <c r="D1703" s="77"/>
      <c r="E1703" s="12"/>
      <c r="F1703" s="78"/>
      <c r="G1703" s="77"/>
      <c r="H1703" s="79"/>
      <c r="BA1703" s="5" t="str">
        <f t="shared" si="26"/>
        <v/>
      </c>
      <c r="BB1703" s="5" t="str">
        <f>IF(OR($E1703="",$G1703&lt;&gt;"Ativo"),"",IF(COUNTIFS($E$4:$E1703,$E1703,$A$4:$A1703,$A1703,$G$4:$G1703,"Ativo")=1,1,0))</f>
        <v/>
      </c>
      <c r="BC1703" t="str">
        <f>IF(OR($A1703="",$G1703&lt;&gt;"Ativo"),"",IF(COUNTIFS($A$4:$A1703,$A1703,$G$4:$G1703,"Ativo")=1,1,0))</f>
        <v/>
      </c>
    </row>
    <row r="1704" spans="1:55" x14ac:dyDescent="0.3">
      <c r="A1704" s="76"/>
      <c r="B1704" s="104"/>
      <c r="C1704" s="76"/>
      <c r="D1704" s="77"/>
      <c r="E1704" s="12"/>
      <c r="F1704" s="78"/>
      <c r="G1704" s="77"/>
      <c r="H1704" s="79"/>
      <c r="BA1704" s="5" t="str">
        <f t="shared" si="26"/>
        <v/>
      </c>
      <c r="BB1704" s="5" t="str">
        <f>IF(OR($E1704="",$G1704&lt;&gt;"Ativo"),"",IF(COUNTIFS($E$4:$E1704,$E1704,$A$4:$A1704,$A1704,$G$4:$G1704,"Ativo")=1,1,0))</f>
        <v/>
      </c>
      <c r="BC1704" t="str">
        <f>IF(OR($A1704="",$G1704&lt;&gt;"Ativo"),"",IF(COUNTIFS($A$4:$A1704,$A1704,$G$4:$G1704,"Ativo")=1,1,0))</f>
        <v/>
      </c>
    </row>
    <row r="1705" spans="1:55" x14ac:dyDescent="0.3">
      <c r="A1705" s="76"/>
      <c r="B1705" s="104"/>
      <c r="C1705" s="76"/>
      <c r="D1705" s="77"/>
      <c r="E1705" s="12"/>
      <c r="F1705" s="78"/>
      <c r="G1705" s="77"/>
      <c r="H1705" s="79"/>
      <c r="BA1705" s="5" t="str">
        <f t="shared" si="26"/>
        <v/>
      </c>
      <c r="BB1705" s="5" t="str">
        <f>IF(OR($E1705="",$G1705&lt;&gt;"Ativo"),"",IF(COUNTIFS($E$4:$E1705,$E1705,$A$4:$A1705,$A1705,$G$4:$G1705,"Ativo")=1,1,0))</f>
        <v/>
      </c>
      <c r="BC1705" t="str">
        <f>IF(OR($A1705="",$G1705&lt;&gt;"Ativo"),"",IF(COUNTIFS($A$4:$A1705,$A1705,$G$4:$G1705,"Ativo")=1,1,0))</f>
        <v/>
      </c>
    </row>
    <row r="1706" spans="1:55" x14ac:dyDescent="0.3">
      <c r="A1706" s="76"/>
      <c r="B1706" s="104"/>
      <c r="C1706" s="76"/>
      <c r="D1706" s="77"/>
      <c r="E1706" s="12"/>
      <c r="F1706" s="78"/>
      <c r="G1706" s="77"/>
      <c r="H1706" s="79"/>
      <c r="BA1706" s="5" t="str">
        <f t="shared" si="26"/>
        <v/>
      </c>
      <c r="BB1706" s="5" t="str">
        <f>IF(OR($E1706="",$G1706&lt;&gt;"Ativo"),"",IF(COUNTIFS($E$4:$E1706,$E1706,$A$4:$A1706,$A1706,$G$4:$G1706,"Ativo")=1,1,0))</f>
        <v/>
      </c>
      <c r="BC1706" t="str">
        <f>IF(OR($A1706="",$G1706&lt;&gt;"Ativo"),"",IF(COUNTIFS($A$4:$A1706,$A1706,$G$4:$G1706,"Ativo")=1,1,0))</f>
        <v/>
      </c>
    </row>
    <row r="1707" spans="1:55" x14ac:dyDescent="0.3">
      <c r="A1707" s="76"/>
      <c r="B1707" s="104"/>
      <c r="C1707" s="76"/>
      <c r="D1707" s="77"/>
      <c r="E1707" s="12"/>
      <c r="F1707" s="78"/>
      <c r="G1707" s="77"/>
      <c r="H1707" s="79"/>
      <c r="BA1707" s="5" t="str">
        <f t="shared" si="26"/>
        <v/>
      </c>
      <c r="BB1707" s="5" t="str">
        <f>IF(OR($E1707="",$G1707&lt;&gt;"Ativo"),"",IF(COUNTIFS($E$4:$E1707,$E1707,$A$4:$A1707,$A1707,$G$4:$G1707,"Ativo")=1,1,0))</f>
        <v/>
      </c>
      <c r="BC1707" t="str">
        <f>IF(OR($A1707="",$G1707&lt;&gt;"Ativo"),"",IF(COUNTIFS($A$4:$A1707,$A1707,$G$4:$G1707,"Ativo")=1,1,0))</f>
        <v/>
      </c>
    </row>
    <row r="1708" spans="1:55" x14ac:dyDescent="0.3">
      <c r="A1708" s="76"/>
      <c r="B1708" s="104"/>
      <c r="C1708" s="76"/>
      <c r="D1708" s="77"/>
      <c r="E1708" s="12"/>
      <c r="F1708" s="78"/>
      <c r="G1708" s="77"/>
      <c r="H1708" s="79"/>
      <c r="BA1708" s="5" t="str">
        <f t="shared" si="26"/>
        <v/>
      </c>
      <c r="BB1708" s="5" t="str">
        <f>IF(OR($E1708="",$G1708&lt;&gt;"Ativo"),"",IF(COUNTIFS($E$4:$E1708,$E1708,$A$4:$A1708,$A1708,$G$4:$G1708,"Ativo")=1,1,0))</f>
        <v/>
      </c>
      <c r="BC1708" t="str">
        <f>IF(OR($A1708="",$G1708&lt;&gt;"Ativo"),"",IF(COUNTIFS($A$4:$A1708,$A1708,$G$4:$G1708,"Ativo")=1,1,0))</f>
        <v/>
      </c>
    </row>
    <row r="1709" spans="1:55" x14ac:dyDescent="0.3">
      <c r="A1709" s="76"/>
      <c r="B1709" s="104"/>
      <c r="C1709" s="76"/>
      <c r="D1709" s="77"/>
      <c r="E1709" s="12"/>
      <c r="F1709" s="78"/>
      <c r="G1709" s="77"/>
      <c r="H1709" s="79"/>
      <c r="BA1709" s="5" t="str">
        <f t="shared" si="26"/>
        <v/>
      </c>
      <c r="BB1709" s="5" t="str">
        <f>IF(OR($E1709="",$G1709&lt;&gt;"Ativo"),"",IF(COUNTIFS($E$4:$E1709,$E1709,$A$4:$A1709,$A1709,$G$4:$G1709,"Ativo")=1,1,0))</f>
        <v/>
      </c>
      <c r="BC1709" t="str">
        <f>IF(OR($A1709="",$G1709&lt;&gt;"Ativo"),"",IF(COUNTIFS($A$4:$A1709,$A1709,$G$4:$G1709,"Ativo")=1,1,0))</f>
        <v/>
      </c>
    </row>
    <row r="1710" spans="1:55" x14ac:dyDescent="0.3">
      <c r="A1710" s="76"/>
      <c r="B1710" s="104"/>
      <c r="C1710" s="76"/>
      <c r="D1710" s="77"/>
      <c r="E1710" s="12"/>
      <c r="F1710" s="78"/>
      <c r="G1710" s="77"/>
      <c r="H1710" s="79"/>
      <c r="BA1710" s="5" t="str">
        <f t="shared" si="26"/>
        <v/>
      </c>
      <c r="BB1710" s="5" t="str">
        <f>IF(OR($E1710="",$G1710&lt;&gt;"Ativo"),"",IF(COUNTIFS($E$4:$E1710,$E1710,$A$4:$A1710,$A1710,$G$4:$G1710,"Ativo")=1,1,0))</f>
        <v/>
      </c>
      <c r="BC1710" t="str">
        <f>IF(OR($A1710="",$G1710&lt;&gt;"Ativo"),"",IF(COUNTIFS($A$4:$A1710,$A1710,$G$4:$G1710,"Ativo")=1,1,0))</f>
        <v/>
      </c>
    </row>
    <row r="1711" spans="1:55" x14ac:dyDescent="0.3">
      <c r="A1711" s="76"/>
      <c r="B1711" s="104"/>
      <c r="C1711" s="76"/>
      <c r="D1711" s="77"/>
      <c r="E1711" s="12"/>
      <c r="F1711" s="78"/>
      <c r="G1711" s="77"/>
      <c r="H1711" s="79"/>
      <c r="BA1711" s="5" t="str">
        <f t="shared" si="26"/>
        <v/>
      </c>
      <c r="BB1711" s="5" t="str">
        <f>IF(OR($E1711="",$G1711&lt;&gt;"Ativo"),"",IF(COUNTIFS($E$4:$E1711,$E1711,$A$4:$A1711,$A1711,$G$4:$G1711,"Ativo")=1,1,0))</f>
        <v/>
      </c>
      <c r="BC1711" t="str">
        <f>IF(OR($A1711="",$G1711&lt;&gt;"Ativo"),"",IF(COUNTIFS($A$4:$A1711,$A1711,$G$4:$G1711,"Ativo")=1,1,0))</f>
        <v/>
      </c>
    </row>
    <row r="1712" spans="1:55" x14ac:dyDescent="0.3">
      <c r="A1712" s="76"/>
      <c r="B1712" s="104"/>
      <c r="C1712" s="76"/>
      <c r="D1712" s="77"/>
      <c r="E1712" s="12"/>
      <c r="F1712" s="78"/>
      <c r="G1712" s="77"/>
      <c r="H1712" s="79"/>
      <c r="BA1712" s="5" t="str">
        <f t="shared" si="26"/>
        <v/>
      </c>
      <c r="BB1712" s="5" t="str">
        <f>IF(OR($E1712="",$G1712&lt;&gt;"Ativo"),"",IF(COUNTIFS($E$4:$E1712,$E1712,$A$4:$A1712,$A1712,$G$4:$G1712,"Ativo")=1,1,0))</f>
        <v/>
      </c>
      <c r="BC1712" t="str">
        <f>IF(OR($A1712="",$G1712&lt;&gt;"Ativo"),"",IF(COUNTIFS($A$4:$A1712,$A1712,$G$4:$G1712,"Ativo")=1,1,0))</f>
        <v/>
      </c>
    </row>
    <row r="1713" spans="1:55" x14ac:dyDescent="0.3">
      <c r="A1713" s="76"/>
      <c r="B1713" s="104"/>
      <c r="C1713" s="76"/>
      <c r="D1713" s="77"/>
      <c r="E1713" s="12"/>
      <c r="F1713" s="78"/>
      <c r="G1713" s="77"/>
      <c r="H1713" s="79"/>
      <c r="BA1713" s="5" t="str">
        <f t="shared" si="26"/>
        <v/>
      </c>
      <c r="BB1713" s="5" t="str">
        <f>IF(OR($E1713="",$G1713&lt;&gt;"Ativo"),"",IF(COUNTIFS($E$4:$E1713,$E1713,$A$4:$A1713,$A1713,$G$4:$G1713,"Ativo")=1,1,0))</f>
        <v/>
      </c>
      <c r="BC1713" t="str">
        <f>IF(OR($A1713="",$G1713&lt;&gt;"Ativo"),"",IF(COUNTIFS($A$4:$A1713,$A1713,$G$4:$G1713,"Ativo")=1,1,0))</f>
        <v/>
      </c>
    </row>
    <row r="1714" spans="1:55" x14ac:dyDescent="0.3">
      <c r="A1714" s="76"/>
      <c r="B1714" s="104"/>
      <c r="C1714" s="76"/>
      <c r="D1714" s="77"/>
      <c r="E1714" s="12"/>
      <c r="F1714" s="78"/>
      <c r="G1714" s="77"/>
      <c r="H1714" s="79"/>
      <c r="BA1714" s="5" t="str">
        <f t="shared" si="26"/>
        <v/>
      </c>
      <c r="BB1714" s="5" t="str">
        <f>IF(OR($E1714="",$G1714&lt;&gt;"Ativo"),"",IF(COUNTIFS($E$4:$E1714,$E1714,$A$4:$A1714,$A1714,$G$4:$G1714,"Ativo")=1,1,0))</f>
        <v/>
      </c>
      <c r="BC1714" t="str">
        <f>IF(OR($A1714="",$G1714&lt;&gt;"Ativo"),"",IF(COUNTIFS($A$4:$A1714,$A1714,$G$4:$G1714,"Ativo")=1,1,0))</f>
        <v/>
      </c>
    </row>
    <row r="1715" spans="1:55" x14ac:dyDescent="0.3">
      <c r="A1715" s="76"/>
      <c r="B1715" s="104"/>
      <c r="C1715" s="76"/>
      <c r="D1715" s="77"/>
      <c r="E1715" s="12"/>
      <c r="F1715" s="78"/>
      <c r="G1715" s="77"/>
      <c r="H1715" s="79"/>
      <c r="BA1715" s="5" t="str">
        <f t="shared" si="26"/>
        <v/>
      </c>
      <c r="BB1715" s="5" t="str">
        <f>IF(OR($E1715="",$G1715&lt;&gt;"Ativo"),"",IF(COUNTIFS($E$4:$E1715,$E1715,$A$4:$A1715,$A1715,$G$4:$G1715,"Ativo")=1,1,0))</f>
        <v/>
      </c>
      <c r="BC1715" t="str">
        <f>IF(OR($A1715="",$G1715&lt;&gt;"Ativo"),"",IF(COUNTIFS($A$4:$A1715,$A1715,$G$4:$G1715,"Ativo")=1,1,0))</f>
        <v/>
      </c>
    </row>
    <row r="1716" spans="1:55" x14ac:dyDescent="0.3">
      <c r="A1716" s="76"/>
      <c r="B1716" s="104"/>
      <c r="C1716" s="76"/>
      <c r="D1716" s="77"/>
      <c r="E1716" s="12"/>
      <c r="F1716" s="78"/>
      <c r="G1716" s="77"/>
      <c r="H1716" s="79"/>
      <c r="BA1716" s="5" t="str">
        <f t="shared" si="26"/>
        <v/>
      </c>
      <c r="BB1716" s="5" t="str">
        <f>IF(OR($E1716="",$G1716&lt;&gt;"Ativo"),"",IF(COUNTIFS($E$4:$E1716,$E1716,$A$4:$A1716,$A1716,$G$4:$G1716,"Ativo")=1,1,0))</f>
        <v/>
      </c>
      <c r="BC1716" t="str">
        <f>IF(OR($A1716="",$G1716&lt;&gt;"Ativo"),"",IF(COUNTIFS($A$4:$A1716,$A1716,$G$4:$G1716,"Ativo")=1,1,0))</f>
        <v/>
      </c>
    </row>
    <row r="1717" spans="1:55" x14ac:dyDescent="0.3">
      <c r="A1717" s="76"/>
      <c r="B1717" s="104"/>
      <c r="C1717" s="76"/>
      <c r="D1717" s="77"/>
      <c r="E1717" s="12"/>
      <c r="F1717" s="78"/>
      <c r="G1717" s="77"/>
      <c r="H1717" s="79"/>
      <c r="BA1717" s="5" t="str">
        <f t="shared" si="26"/>
        <v/>
      </c>
      <c r="BB1717" s="5" t="str">
        <f>IF(OR($E1717="",$G1717&lt;&gt;"Ativo"),"",IF(COUNTIFS($E$4:$E1717,$E1717,$A$4:$A1717,$A1717,$G$4:$G1717,"Ativo")=1,1,0))</f>
        <v/>
      </c>
      <c r="BC1717" t="str">
        <f>IF(OR($A1717="",$G1717&lt;&gt;"Ativo"),"",IF(COUNTIFS($A$4:$A1717,$A1717,$G$4:$G1717,"Ativo")=1,1,0))</f>
        <v/>
      </c>
    </row>
    <row r="1718" spans="1:55" x14ac:dyDescent="0.3">
      <c r="A1718" s="76"/>
      <c r="B1718" s="104"/>
      <c r="C1718" s="76"/>
      <c r="D1718" s="77"/>
      <c r="E1718" s="12"/>
      <c r="F1718" s="78"/>
      <c r="G1718" s="77"/>
      <c r="H1718" s="79"/>
      <c r="BA1718" s="5" t="str">
        <f t="shared" si="26"/>
        <v/>
      </c>
      <c r="BB1718" s="5" t="str">
        <f>IF(OR($E1718="",$G1718&lt;&gt;"Ativo"),"",IF(COUNTIFS($E$4:$E1718,$E1718,$A$4:$A1718,$A1718,$G$4:$G1718,"Ativo")=1,1,0))</f>
        <v/>
      </c>
      <c r="BC1718" t="str">
        <f>IF(OR($A1718="",$G1718&lt;&gt;"Ativo"),"",IF(COUNTIFS($A$4:$A1718,$A1718,$G$4:$G1718,"Ativo")=1,1,0))</f>
        <v/>
      </c>
    </row>
    <row r="1719" spans="1:55" x14ac:dyDescent="0.3">
      <c r="A1719" s="76"/>
      <c r="B1719" s="104"/>
      <c r="C1719" s="76"/>
      <c r="D1719" s="77"/>
      <c r="E1719" s="12"/>
      <c r="F1719" s="78"/>
      <c r="G1719" s="77"/>
      <c r="H1719" s="79"/>
      <c r="BA1719" s="5" t="str">
        <f t="shared" si="26"/>
        <v/>
      </c>
      <c r="BB1719" s="5" t="str">
        <f>IF(OR($E1719="",$G1719&lt;&gt;"Ativo"),"",IF(COUNTIFS($E$4:$E1719,$E1719,$A$4:$A1719,$A1719,$G$4:$G1719,"Ativo")=1,1,0))</f>
        <v/>
      </c>
      <c r="BC1719" t="str">
        <f>IF(OR($A1719="",$G1719&lt;&gt;"Ativo"),"",IF(COUNTIFS($A$4:$A1719,$A1719,$G$4:$G1719,"Ativo")=1,1,0))</f>
        <v/>
      </c>
    </row>
    <row r="1720" spans="1:55" x14ac:dyDescent="0.3">
      <c r="A1720" s="76"/>
      <c r="B1720" s="104"/>
      <c r="C1720" s="76"/>
      <c r="D1720" s="77"/>
      <c r="E1720" s="12"/>
      <c r="F1720" s="78"/>
      <c r="G1720" s="77"/>
      <c r="H1720" s="79"/>
      <c r="BA1720" s="5" t="str">
        <f t="shared" si="26"/>
        <v/>
      </c>
      <c r="BB1720" s="5" t="str">
        <f>IF(OR($E1720="",$G1720&lt;&gt;"Ativo"),"",IF(COUNTIFS($E$4:$E1720,$E1720,$A$4:$A1720,$A1720,$G$4:$G1720,"Ativo")=1,1,0))</f>
        <v/>
      </c>
      <c r="BC1720" t="str">
        <f>IF(OR($A1720="",$G1720&lt;&gt;"Ativo"),"",IF(COUNTIFS($A$4:$A1720,$A1720,$G$4:$G1720,"Ativo")=1,1,0))</f>
        <v/>
      </c>
    </row>
    <row r="1721" spans="1:55" x14ac:dyDescent="0.3">
      <c r="A1721" s="76"/>
      <c r="B1721" s="104"/>
      <c r="C1721" s="76"/>
      <c r="D1721" s="77"/>
      <c r="E1721" s="12"/>
      <c r="F1721" s="78"/>
      <c r="G1721" s="77"/>
      <c r="H1721" s="79"/>
      <c r="BA1721" s="5" t="str">
        <f t="shared" si="26"/>
        <v/>
      </c>
      <c r="BB1721" s="5" t="str">
        <f>IF(OR($E1721="",$G1721&lt;&gt;"Ativo"),"",IF(COUNTIFS($E$4:$E1721,$E1721,$A$4:$A1721,$A1721,$G$4:$G1721,"Ativo")=1,1,0))</f>
        <v/>
      </c>
      <c r="BC1721" t="str">
        <f>IF(OR($A1721="",$G1721&lt;&gt;"Ativo"),"",IF(COUNTIFS($A$4:$A1721,$A1721,$G$4:$G1721,"Ativo")=1,1,0))</f>
        <v/>
      </c>
    </row>
    <row r="1722" spans="1:55" x14ac:dyDescent="0.3">
      <c r="A1722" s="76"/>
      <c r="B1722" s="104"/>
      <c r="C1722" s="76"/>
      <c r="D1722" s="77"/>
      <c r="E1722" s="12"/>
      <c r="F1722" s="78"/>
      <c r="G1722" s="77"/>
      <c r="H1722" s="79"/>
      <c r="BA1722" s="5" t="str">
        <f t="shared" si="26"/>
        <v/>
      </c>
      <c r="BB1722" s="5" t="str">
        <f>IF(OR($E1722="",$G1722&lt;&gt;"Ativo"),"",IF(COUNTIFS($E$4:$E1722,$E1722,$A$4:$A1722,$A1722,$G$4:$G1722,"Ativo")=1,1,0))</f>
        <v/>
      </c>
      <c r="BC1722" t="str">
        <f>IF(OR($A1722="",$G1722&lt;&gt;"Ativo"),"",IF(COUNTIFS($A$4:$A1722,$A1722,$G$4:$G1722,"Ativo")=1,1,0))</f>
        <v/>
      </c>
    </row>
    <row r="1723" spans="1:55" x14ac:dyDescent="0.3">
      <c r="A1723" s="76"/>
      <c r="B1723" s="104"/>
      <c r="C1723" s="76"/>
      <c r="D1723" s="77"/>
      <c r="E1723" s="12"/>
      <c r="F1723" s="78"/>
      <c r="G1723" s="77"/>
      <c r="H1723" s="79"/>
      <c r="BA1723" s="5" t="str">
        <f t="shared" si="26"/>
        <v/>
      </c>
      <c r="BB1723" s="5" t="str">
        <f>IF(OR($E1723="",$G1723&lt;&gt;"Ativo"),"",IF(COUNTIFS($E$4:$E1723,$E1723,$A$4:$A1723,$A1723,$G$4:$G1723,"Ativo")=1,1,0))</f>
        <v/>
      </c>
      <c r="BC1723" t="str">
        <f>IF(OR($A1723="",$G1723&lt;&gt;"Ativo"),"",IF(COUNTIFS($A$4:$A1723,$A1723,$G$4:$G1723,"Ativo")=1,1,0))</f>
        <v/>
      </c>
    </row>
    <row r="1724" spans="1:55" x14ac:dyDescent="0.3">
      <c r="A1724" s="76"/>
      <c r="B1724" s="104"/>
      <c r="C1724" s="76"/>
      <c r="D1724" s="77"/>
      <c r="E1724" s="12"/>
      <c r="F1724" s="78"/>
      <c r="G1724" s="77"/>
      <c r="H1724" s="79"/>
      <c r="BA1724" s="5" t="str">
        <f t="shared" si="26"/>
        <v/>
      </c>
      <c r="BB1724" s="5" t="str">
        <f>IF(OR($E1724="",$G1724&lt;&gt;"Ativo"),"",IF(COUNTIFS($E$4:$E1724,$E1724,$A$4:$A1724,$A1724,$G$4:$G1724,"Ativo")=1,1,0))</f>
        <v/>
      </c>
      <c r="BC1724" t="str">
        <f>IF(OR($A1724="",$G1724&lt;&gt;"Ativo"),"",IF(COUNTIFS($A$4:$A1724,$A1724,$G$4:$G1724,"Ativo")=1,1,0))</f>
        <v/>
      </c>
    </row>
    <row r="1725" spans="1:55" x14ac:dyDescent="0.3">
      <c r="A1725" s="76"/>
      <c r="B1725" s="104"/>
      <c r="C1725" s="76"/>
      <c r="D1725" s="77"/>
      <c r="E1725" s="12"/>
      <c r="F1725" s="78"/>
      <c r="G1725" s="77"/>
      <c r="H1725" s="79"/>
      <c r="BA1725" s="5" t="str">
        <f t="shared" si="26"/>
        <v/>
      </c>
      <c r="BB1725" s="5" t="str">
        <f>IF(OR($E1725="",$G1725&lt;&gt;"Ativo"),"",IF(COUNTIFS($E$4:$E1725,$E1725,$A$4:$A1725,$A1725,$G$4:$G1725,"Ativo")=1,1,0))</f>
        <v/>
      </c>
      <c r="BC1725" t="str">
        <f>IF(OR($A1725="",$G1725&lt;&gt;"Ativo"),"",IF(COUNTIFS($A$4:$A1725,$A1725,$G$4:$G1725,"Ativo")=1,1,0))</f>
        <v/>
      </c>
    </row>
    <row r="1726" spans="1:55" x14ac:dyDescent="0.3">
      <c r="A1726" s="76"/>
      <c r="B1726" s="104"/>
      <c r="C1726" s="76"/>
      <c r="D1726" s="77"/>
      <c r="E1726" s="12"/>
      <c r="F1726" s="78"/>
      <c r="G1726" s="77"/>
      <c r="H1726" s="79"/>
      <c r="BA1726" s="5" t="str">
        <f t="shared" si="26"/>
        <v/>
      </c>
      <c r="BB1726" s="5" t="str">
        <f>IF(OR($E1726="",$G1726&lt;&gt;"Ativo"),"",IF(COUNTIFS($E$4:$E1726,$E1726,$A$4:$A1726,$A1726,$G$4:$G1726,"Ativo")=1,1,0))</f>
        <v/>
      </c>
      <c r="BC1726" t="str">
        <f>IF(OR($A1726="",$G1726&lt;&gt;"Ativo"),"",IF(COUNTIFS($A$4:$A1726,$A1726,$G$4:$G1726,"Ativo")=1,1,0))</f>
        <v/>
      </c>
    </row>
    <row r="1727" spans="1:55" x14ac:dyDescent="0.3">
      <c r="A1727" s="76"/>
      <c r="B1727" s="104"/>
      <c r="C1727" s="76"/>
      <c r="D1727" s="77"/>
      <c r="E1727" s="12"/>
      <c r="F1727" s="78"/>
      <c r="G1727" s="77"/>
      <c r="H1727" s="79"/>
      <c r="BA1727" s="5" t="str">
        <f t="shared" si="26"/>
        <v/>
      </c>
      <c r="BB1727" s="5" t="str">
        <f>IF(OR($E1727="",$G1727&lt;&gt;"Ativo"),"",IF(COUNTIFS($E$4:$E1727,$E1727,$A$4:$A1727,$A1727,$G$4:$G1727,"Ativo")=1,1,0))</f>
        <v/>
      </c>
      <c r="BC1727" t="str">
        <f>IF(OR($A1727="",$G1727&lt;&gt;"Ativo"),"",IF(COUNTIFS($A$4:$A1727,$A1727,$G$4:$G1727,"Ativo")=1,1,0))</f>
        <v/>
      </c>
    </row>
    <row r="1728" spans="1:55" x14ac:dyDescent="0.3">
      <c r="A1728" s="76"/>
      <c r="B1728" s="104"/>
      <c r="C1728" s="76"/>
      <c r="D1728" s="77"/>
      <c r="E1728" s="12"/>
      <c r="F1728" s="78"/>
      <c r="G1728" s="77"/>
      <c r="H1728" s="79"/>
      <c r="BA1728" s="5" t="str">
        <f t="shared" si="26"/>
        <v/>
      </c>
      <c r="BB1728" s="5" t="str">
        <f>IF(OR($E1728="",$G1728&lt;&gt;"Ativo"),"",IF(COUNTIFS($E$4:$E1728,$E1728,$A$4:$A1728,$A1728,$G$4:$G1728,"Ativo")=1,1,0))</f>
        <v/>
      </c>
      <c r="BC1728" t="str">
        <f>IF(OR($A1728="",$G1728&lt;&gt;"Ativo"),"",IF(COUNTIFS($A$4:$A1728,$A1728,$G$4:$G1728,"Ativo")=1,1,0))</f>
        <v/>
      </c>
    </row>
    <row r="1729" spans="1:55" x14ac:dyDescent="0.3">
      <c r="A1729" s="76"/>
      <c r="B1729" s="104"/>
      <c r="C1729" s="76"/>
      <c r="D1729" s="77"/>
      <c r="E1729" s="12"/>
      <c r="F1729" s="78"/>
      <c r="G1729" s="77"/>
      <c r="H1729" s="79"/>
      <c r="BA1729" s="5" t="str">
        <f t="shared" si="26"/>
        <v/>
      </c>
      <c r="BB1729" s="5" t="str">
        <f>IF(OR($E1729="",$G1729&lt;&gt;"Ativo"),"",IF(COUNTIFS($E$4:$E1729,$E1729,$A$4:$A1729,$A1729,$G$4:$G1729,"Ativo")=1,1,0))</f>
        <v/>
      </c>
      <c r="BC1729" t="str">
        <f>IF(OR($A1729="",$G1729&lt;&gt;"Ativo"),"",IF(COUNTIFS($A$4:$A1729,$A1729,$G$4:$G1729,"Ativo")=1,1,0))</f>
        <v/>
      </c>
    </row>
    <row r="1730" spans="1:55" x14ac:dyDescent="0.3">
      <c r="A1730" s="76"/>
      <c r="B1730" s="104"/>
      <c r="C1730" s="76"/>
      <c r="D1730" s="77"/>
      <c r="E1730" s="12"/>
      <c r="F1730" s="78"/>
      <c r="G1730" s="77"/>
      <c r="H1730" s="79"/>
      <c r="BA1730" s="5" t="str">
        <f t="shared" si="26"/>
        <v/>
      </c>
      <c r="BB1730" s="5" t="str">
        <f>IF(OR($E1730="",$G1730&lt;&gt;"Ativo"),"",IF(COUNTIFS($E$4:$E1730,$E1730,$A$4:$A1730,$A1730,$G$4:$G1730,"Ativo")=1,1,0))</f>
        <v/>
      </c>
      <c r="BC1730" t="str">
        <f>IF(OR($A1730="",$G1730&lt;&gt;"Ativo"),"",IF(COUNTIFS($A$4:$A1730,$A1730,$G$4:$G1730,"Ativo")=1,1,0))</f>
        <v/>
      </c>
    </row>
    <row r="1731" spans="1:55" x14ac:dyDescent="0.3">
      <c r="A1731" s="76"/>
      <c r="B1731" s="104"/>
      <c r="C1731" s="76"/>
      <c r="D1731" s="77"/>
      <c r="E1731" s="12"/>
      <c r="F1731" s="78"/>
      <c r="G1731" s="77"/>
      <c r="H1731" s="79"/>
      <c r="BA1731" s="5" t="str">
        <f t="shared" si="26"/>
        <v/>
      </c>
      <c r="BB1731" s="5" t="str">
        <f>IF(OR($E1731="",$G1731&lt;&gt;"Ativo"),"",IF(COUNTIFS($E$4:$E1731,$E1731,$A$4:$A1731,$A1731,$G$4:$G1731,"Ativo")=1,1,0))</f>
        <v/>
      </c>
      <c r="BC1731" t="str">
        <f>IF(OR($A1731="",$G1731&lt;&gt;"Ativo"),"",IF(COUNTIFS($A$4:$A1731,$A1731,$G$4:$G1731,"Ativo")=1,1,0))</f>
        <v/>
      </c>
    </row>
    <row r="1732" spans="1:55" x14ac:dyDescent="0.3">
      <c r="A1732" s="76"/>
      <c r="B1732" s="104"/>
      <c r="C1732" s="76"/>
      <c r="D1732" s="77"/>
      <c r="E1732" s="12"/>
      <c r="F1732" s="78"/>
      <c r="G1732" s="77"/>
      <c r="H1732" s="79"/>
      <c r="BA1732" s="5" t="str">
        <f t="shared" ref="BA1732:BA1795" si="27">IF($D1732="","",MID($D1732,4,LEN($D1732)-5))</f>
        <v/>
      </c>
      <c r="BB1732" s="5" t="str">
        <f>IF(OR($E1732="",$G1732&lt;&gt;"Ativo"),"",IF(COUNTIFS($E$4:$E1732,$E1732,$A$4:$A1732,$A1732,$G$4:$G1732,"Ativo")=1,1,0))</f>
        <v/>
      </c>
      <c r="BC1732" t="str">
        <f>IF(OR($A1732="",$G1732&lt;&gt;"Ativo"),"",IF(COUNTIFS($A$4:$A1732,$A1732,$G$4:$G1732,"Ativo")=1,1,0))</f>
        <v/>
      </c>
    </row>
    <row r="1733" spans="1:55" x14ac:dyDescent="0.3">
      <c r="A1733" s="76"/>
      <c r="B1733" s="104"/>
      <c r="C1733" s="76"/>
      <c r="D1733" s="77"/>
      <c r="E1733" s="12"/>
      <c r="F1733" s="78"/>
      <c r="G1733" s="77"/>
      <c r="H1733" s="79"/>
      <c r="BA1733" s="5" t="str">
        <f t="shared" si="27"/>
        <v/>
      </c>
      <c r="BB1733" s="5" t="str">
        <f>IF(OR($E1733="",$G1733&lt;&gt;"Ativo"),"",IF(COUNTIFS($E$4:$E1733,$E1733,$A$4:$A1733,$A1733,$G$4:$G1733,"Ativo")=1,1,0))</f>
        <v/>
      </c>
      <c r="BC1733" t="str">
        <f>IF(OR($A1733="",$G1733&lt;&gt;"Ativo"),"",IF(COUNTIFS($A$4:$A1733,$A1733,$G$4:$G1733,"Ativo")=1,1,0))</f>
        <v/>
      </c>
    </row>
    <row r="1734" spans="1:55" x14ac:dyDescent="0.3">
      <c r="A1734" s="76"/>
      <c r="B1734" s="104"/>
      <c r="C1734" s="76"/>
      <c r="D1734" s="77"/>
      <c r="E1734" s="12"/>
      <c r="F1734" s="78"/>
      <c r="G1734" s="77"/>
      <c r="H1734" s="79"/>
      <c r="BA1734" s="5" t="str">
        <f t="shared" si="27"/>
        <v/>
      </c>
      <c r="BB1734" s="5" t="str">
        <f>IF(OR($E1734="",$G1734&lt;&gt;"Ativo"),"",IF(COUNTIFS($E$4:$E1734,$E1734,$A$4:$A1734,$A1734,$G$4:$G1734,"Ativo")=1,1,0))</f>
        <v/>
      </c>
      <c r="BC1734" t="str">
        <f>IF(OR($A1734="",$G1734&lt;&gt;"Ativo"),"",IF(COUNTIFS($A$4:$A1734,$A1734,$G$4:$G1734,"Ativo")=1,1,0))</f>
        <v/>
      </c>
    </row>
    <row r="1735" spans="1:55" x14ac:dyDescent="0.3">
      <c r="A1735" s="76"/>
      <c r="B1735" s="104"/>
      <c r="C1735" s="76"/>
      <c r="D1735" s="77"/>
      <c r="E1735" s="12"/>
      <c r="F1735" s="78"/>
      <c r="G1735" s="77"/>
      <c r="H1735" s="79"/>
      <c r="BA1735" s="5" t="str">
        <f t="shared" si="27"/>
        <v/>
      </c>
      <c r="BB1735" s="5" t="str">
        <f>IF(OR($E1735="",$G1735&lt;&gt;"Ativo"),"",IF(COUNTIFS($E$4:$E1735,$E1735,$A$4:$A1735,$A1735,$G$4:$G1735,"Ativo")=1,1,0))</f>
        <v/>
      </c>
      <c r="BC1735" t="str">
        <f>IF(OR($A1735="",$G1735&lt;&gt;"Ativo"),"",IF(COUNTIFS($A$4:$A1735,$A1735,$G$4:$G1735,"Ativo")=1,1,0))</f>
        <v/>
      </c>
    </row>
    <row r="1736" spans="1:55" x14ac:dyDescent="0.3">
      <c r="A1736" s="76"/>
      <c r="B1736" s="104"/>
      <c r="C1736" s="76"/>
      <c r="D1736" s="77"/>
      <c r="E1736" s="12"/>
      <c r="F1736" s="78"/>
      <c r="G1736" s="77"/>
      <c r="H1736" s="79"/>
      <c r="BA1736" s="5" t="str">
        <f t="shared" si="27"/>
        <v/>
      </c>
      <c r="BB1736" s="5" t="str">
        <f>IF(OR($E1736="",$G1736&lt;&gt;"Ativo"),"",IF(COUNTIFS($E$4:$E1736,$E1736,$A$4:$A1736,$A1736,$G$4:$G1736,"Ativo")=1,1,0))</f>
        <v/>
      </c>
      <c r="BC1736" t="str">
        <f>IF(OR($A1736="",$G1736&lt;&gt;"Ativo"),"",IF(COUNTIFS($A$4:$A1736,$A1736,$G$4:$G1736,"Ativo")=1,1,0))</f>
        <v/>
      </c>
    </row>
    <row r="1737" spans="1:55" x14ac:dyDescent="0.3">
      <c r="A1737" s="76"/>
      <c r="B1737" s="104"/>
      <c r="C1737" s="76"/>
      <c r="D1737" s="77"/>
      <c r="E1737" s="12"/>
      <c r="F1737" s="78"/>
      <c r="G1737" s="77"/>
      <c r="H1737" s="79"/>
      <c r="BA1737" s="5" t="str">
        <f t="shared" si="27"/>
        <v/>
      </c>
      <c r="BB1737" s="5" t="str">
        <f>IF(OR($E1737="",$G1737&lt;&gt;"Ativo"),"",IF(COUNTIFS($E$4:$E1737,$E1737,$A$4:$A1737,$A1737,$G$4:$G1737,"Ativo")=1,1,0))</f>
        <v/>
      </c>
      <c r="BC1737" t="str">
        <f>IF(OR($A1737="",$G1737&lt;&gt;"Ativo"),"",IF(COUNTIFS($A$4:$A1737,$A1737,$G$4:$G1737,"Ativo")=1,1,0))</f>
        <v/>
      </c>
    </row>
    <row r="1738" spans="1:55" x14ac:dyDescent="0.3">
      <c r="A1738" s="76"/>
      <c r="B1738" s="104"/>
      <c r="C1738" s="76"/>
      <c r="D1738" s="77"/>
      <c r="E1738" s="12"/>
      <c r="F1738" s="78"/>
      <c r="G1738" s="77"/>
      <c r="H1738" s="79"/>
      <c r="BA1738" s="5" t="str">
        <f t="shared" si="27"/>
        <v/>
      </c>
      <c r="BB1738" s="5" t="str">
        <f>IF(OR($E1738="",$G1738&lt;&gt;"Ativo"),"",IF(COUNTIFS($E$4:$E1738,$E1738,$A$4:$A1738,$A1738,$G$4:$G1738,"Ativo")=1,1,0))</f>
        <v/>
      </c>
      <c r="BC1738" t="str">
        <f>IF(OR($A1738="",$G1738&lt;&gt;"Ativo"),"",IF(COUNTIFS($A$4:$A1738,$A1738,$G$4:$G1738,"Ativo")=1,1,0))</f>
        <v/>
      </c>
    </row>
    <row r="1739" spans="1:55" x14ac:dyDescent="0.3">
      <c r="A1739" s="76"/>
      <c r="B1739" s="104"/>
      <c r="C1739" s="76"/>
      <c r="D1739" s="77"/>
      <c r="E1739" s="12"/>
      <c r="F1739" s="78"/>
      <c r="G1739" s="77"/>
      <c r="H1739" s="79"/>
      <c r="BA1739" s="5" t="str">
        <f t="shared" si="27"/>
        <v/>
      </c>
      <c r="BB1739" s="5" t="str">
        <f>IF(OR($E1739="",$G1739&lt;&gt;"Ativo"),"",IF(COUNTIFS($E$4:$E1739,$E1739,$A$4:$A1739,$A1739,$G$4:$G1739,"Ativo")=1,1,0))</f>
        <v/>
      </c>
      <c r="BC1739" t="str">
        <f>IF(OR($A1739="",$G1739&lt;&gt;"Ativo"),"",IF(COUNTIFS($A$4:$A1739,$A1739,$G$4:$G1739,"Ativo")=1,1,0))</f>
        <v/>
      </c>
    </row>
    <row r="1740" spans="1:55" x14ac:dyDescent="0.3">
      <c r="A1740" s="76"/>
      <c r="B1740" s="104"/>
      <c r="C1740" s="76"/>
      <c r="D1740" s="77"/>
      <c r="E1740" s="12"/>
      <c r="F1740" s="78"/>
      <c r="G1740" s="77"/>
      <c r="H1740" s="79"/>
      <c r="BA1740" s="5" t="str">
        <f t="shared" si="27"/>
        <v/>
      </c>
      <c r="BB1740" s="5" t="str">
        <f>IF(OR($E1740="",$G1740&lt;&gt;"Ativo"),"",IF(COUNTIFS($E$4:$E1740,$E1740,$A$4:$A1740,$A1740,$G$4:$G1740,"Ativo")=1,1,0))</f>
        <v/>
      </c>
      <c r="BC1740" t="str">
        <f>IF(OR($A1740="",$G1740&lt;&gt;"Ativo"),"",IF(COUNTIFS($A$4:$A1740,$A1740,$G$4:$G1740,"Ativo")=1,1,0))</f>
        <v/>
      </c>
    </row>
    <row r="1741" spans="1:55" x14ac:dyDescent="0.3">
      <c r="A1741" s="76"/>
      <c r="B1741" s="104"/>
      <c r="C1741" s="76"/>
      <c r="D1741" s="77"/>
      <c r="E1741" s="12"/>
      <c r="F1741" s="78"/>
      <c r="G1741" s="77"/>
      <c r="H1741" s="79"/>
      <c r="BA1741" s="5" t="str">
        <f t="shared" si="27"/>
        <v/>
      </c>
      <c r="BB1741" s="5" t="str">
        <f>IF(OR($E1741="",$G1741&lt;&gt;"Ativo"),"",IF(COUNTIFS($E$4:$E1741,$E1741,$A$4:$A1741,$A1741,$G$4:$G1741,"Ativo")=1,1,0))</f>
        <v/>
      </c>
      <c r="BC1741" t="str">
        <f>IF(OR($A1741="",$G1741&lt;&gt;"Ativo"),"",IF(COUNTIFS($A$4:$A1741,$A1741,$G$4:$G1741,"Ativo")=1,1,0))</f>
        <v/>
      </c>
    </row>
    <row r="1742" spans="1:55" x14ac:dyDescent="0.3">
      <c r="A1742" s="76"/>
      <c r="B1742" s="104"/>
      <c r="C1742" s="76"/>
      <c r="D1742" s="77"/>
      <c r="E1742" s="12"/>
      <c r="F1742" s="78"/>
      <c r="G1742" s="77"/>
      <c r="H1742" s="79"/>
      <c r="BA1742" s="5" t="str">
        <f t="shared" si="27"/>
        <v/>
      </c>
      <c r="BB1742" s="5" t="str">
        <f>IF(OR($E1742="",$G1742&lt;&gt;"Ativo"),"",IF(COUNTIFS($E$4:$E1742,$E1742,$A$4:$A1742,$A1742,$G$4:$G1742,"Ativo")=1,1,0))</f>
        <v/>
      </c>
      <c r="BC1742" t="str">
        <f>IF(OR($A1742="",$G1742&lt;&gt;"Ativo"),"",IF(COUNTIFS($A$4:$A1742,$A1742,$G$4:$G1742,"Ativo")=1,1,0))</f>
        <v/>
      </c>
    </row>
    <row r="1743" spans="1:55" x14ac:dyDescent="0.3">
      <c r="A1743" s="76"/>
      <c r="B1743" s="104"/>
      <c r="C1743" s="76"/>
      <c r="D1743" s="77"/>
      <c r="E1743" s="12"/>
      <c r="F1743" s="78"/>
      <c r="G1743" s="77"/>
      <c r="H1743" s="79"/>
      <c r="BA1743" s="5" t="str">
        <f t="shared" si="27"/>
        <v/>
      </c>
      <c r="BB1743" s="5" t="str">
        <f>IF(OR($E1743="",$G1743&lt;&gt;"Ativo"),"",IF(COUNTIFS($E$4:$E1743,$E1743,$A$4:$A1743,$A1743,$G$4:$G1743,"Ativo")=1,1,0))</f>
        <v/>
      </c>
      <c r="BC1743" t="str">
        <f>IF(OR($A1743="",$G1743&lt;&gt;"Ativo"),"",IF(COUNTIFS($A$4:$A1743,$A1743,$G$4:$G1743,"Ativo")=1,1,0))</f>
        <v/>
      </c>
    </row>
    <row r="1744" spans="1:55" x14ac:dyDescent="0.3">
      <c r="A1744" s="76"/>
      <c r="B1744" s="104"/>
      <c r="C1744" s="76"/>
      <c r="D1744" s="77"/>
      <c r="E1744" s="12"/>
      <c r="F1744" s="78"/>
      <c r="G1744" s="77"/>
      <c r="H1744" s="79"/>
      <c r="BA1744" s="5" t="str">
        <f t="shared" si="27"/>
        <v/>
      </c>
      <c r="BB1744" s="5" t="str">
        <f>IF(OR($E1744="",$G1744&lt;&gt;"Ativo"),"",IF(COUNTIFS($E$4:$E1744,$E1744,$A$4:$A1744,$A1744,$G$4:$G1744,"Ativo")=1,1,0))</f>
        <v/>
      </c>
      <c r="BC1744" t="str">
        <f>IF(OR($A1744="",$G1744&lt;&gt;"Ativo"),"",IF(COUNTIFS($A$4:$A1744,$A1744,$G$4:$G1744,"Ativo")=1,1,0))</f>
        <v/>
      </c>
    </row>
    <row r="1745" spans="1:55" x14ac:dyDescent="0.3">
      <c r="A1745" s="76"/>
      <c r="B1745" s="104"/>
      <c r="C1745" s="76"/>
      <c r="D1745" s="77"/>
      <c r="E1745" s="12"/>
      <c r="F1745" s="78"/>
      <c r="G1745" s="77"/>
      <c r="H1745" s="79"/>
      <c r="BA1745" s="5" t="str">
        <f t="shared" si="27"/>
        <v/>
      </c>
      <c r="BB1745" s="5" t="str">
        <f>IF(OR($E1745="",$G1745&lt;&gt;"Ativo"),"",IF(COUNTIFS($E$4:$E1745,$E1745,$A$4:$A1745,$A1745,$G$4:$G1745,"Ativo")=1,1,0))</f>
        <v/>
      </c>
      <c r="BC1745" t="str">
        <f>IF(OR($A1745="",$G1745&lt;&gt;"Ativo"),"",IF(COUNTIFS($A$4:$A1745,$A1745,$G$4:$G1745,"Ativo")=1,1,0))</f>
        <v/>
      </c>
    </row>
    <row r="1746" spans="1:55" x14ac:dyDescent="0.3">
      <c r="A1746" s="76"/>
      <c r="B1746" s="104"/>
      <c r="C1746" s="76"/>
      <c r="D1746" s="77"/>
      <c r="E1746" s="12"/>
      <c r="F1746" s="78"/>
      <c r="G1746" s="77"/>
      <c r="H1746" s="79"/>
      <c r="BA1746" s="5" t="str">
        <f t="shared" si="27"/>
        <v/>
      </c>
      <c r="BB1746" s="5" t="str">
        <f>IF(OR($E1746="",$G1746&lt;&gt;"Ativo"),"",IF(COUNTIFS($E$4:$E1746,$E1746,$A$4:$A1746,$A1746,$G$4:$G1746,"Ativo")=1,1,0))</f>
        <v/>
      </c>
      <c r="BC1746" t="str">
        <f>IF(OR($A1746="",$G1746&lt;&gt;"Ativo"),"",IF(COUNTIFS($A$4:$A1746,$A1746,$G$4:$G1746,"Ativo")=1,1,0))</f>
        <v/>
      </c>
    </row>
    <row r="1747" spans="1:55" x14ac:dyDescent="0.3">
      <c r="A1747" s="76"/>
      <c r="B1747" s="104"/>
      <c r="C1747" s="76"/>
      <c r="D1747" s="77"/>
      <c r="E1747" s="12"/>
      <c r="F1747" s="78"/>
      <c r="G1747" s="77"/>
      <c r="H1747" s="79"/>
      <c r="BA1747" s="5" t="str">
        <f t="shared" si="27"/>
        <v/>
      </c>
      <c r="BB1747" s="5" t="str">
        <f>IF(OR($E1747="",$G1747&lt;&gt;"Ativo"),"",IF(COUNTIFS($E$4:$E1747,$E1747,$A$4:$A1747,$A1747,$G$4:$G1747,"Ativo")=1,1,0))</f>
        <v/>
      </c>
      <c r="BC1747" t="str">
        <f>IF(OR($A1747="",$G1747&lt;&gt;"Ativo"),"",IF(COUNTIFS($A$4:$A1747,$A1747,$G$4:$G1747,"Ativo")=1,1,0))</f>
        <v/>
      </c>
    </row>
    <row r="1748" spans="1:55" x14ac:dyDescent="0.3">
      <c r="A1748" s="76"/>
      <c r="B1748" s="104"/>
      <c r="C1748" s="76"/>
      <c r="D1748" s="77"/>
      <c r="E1748" s="12"/>
      <c r="F1748" s="78"/>
      <c r="G1748" s="77"/>
      <c r="H1748" s="79"/>
      <c r="BA1748" s="5" t="str">
        <f t="shared" si="27"/>
        <v/>
      </c>
      <c r="BB1748" s="5" t="str">
        <f>IF(OR($E1748="",$G1748&lt;&gt;"Ativo"),"",IF(COUNTIFS($E$4:$E1748,$E1748,$A$4:$A1748,$A1748,$G$4:$G1748,"Ativo")=1,1,0))</f>
        <v/>
      </c>
      <c r="BC1748" t="str">
        <f>IF(OR($A1748="",$G1748&lt;&gt;"Ativo"),"",IF(COUNTIFS($A$4:$A1748,$A1748,$G$4:$G1748,"Ativo")=1,1,0))</f>
        <v/>
      </c>
    </row>
    <row r="1749" spans="1:55" x14ac:dyDescent="0.3">
      <c r="A1749" s="76"/>
      <c r="B1749" s="104"/>
      <c r="C1749" s="76"/>
      <c r="D1749" s="77"/>
      <c r="E1749" s="12"/>
      <c r="F1749" s="78"/>
      <c r="G1749" s="77"/>
      <c r="H1749" s="79"/>
      <c r="BA1749" s="5" t="str">
        <f t="shared" si="27"/>
        <v/>
      </c>
      <c r="BB1749" s="5" t="str">
        <f>IF(OR($E1749="",$G1749&lt;&gt;"Ativo"),"",IF(COUNTIFS($E$4:$E1749,$E1749,$A$4:$A1749,$A1749,$G$4:$G1749,"Ativo")=1,1,0))</f>
        <v/>
      </c>
      <c r="BC1749" t="str">
        <f>IF(OR($A1749="",$G1749&lt;&gt;"Ativo"),"",IF(COUNTIFS($A$4:$A1749,$A1749,$G$4:$G1749,"Ativo")=1,1,0))</f>
        <v/>
      </c>
    </row>
    <row r="1750" spans="1:55" x14ac:dyDescent="0.3">
      <c r="A1750" s="76"/>
      <c r="B1750" s="104"/>
      <c r="C1750" s="76"/>
      <c r="D1750" s="77"/>
      <c r="E1750" s="12"/>
      <c r="F1750" s="78"/>
      <c r="G1750" s="77"/>
      <c r="H1750" s="79"/>
      <c r="BA1750" s="5" t="str">
        <f t="shared" si="27"/>
        <v/>
      </c>
      <c r="BB1750" s="5" t="str">
        <f>IF(OR($E1750="",$G1750&lt;&gt;"Ativo"),"",IF(COUNTIFS($E$4:$E1750,$E1750,$A$4:$A1750,$A1750,$G$4:$G1750,"Ativo")=1,1,0))</f>
        <v/>
      </c>
      <c r="BC1750" t="str">
        <f>IF(OR($A1750="",$G1750&lt;&gt;"Ativo"),"",IF(COUNTIFS($A$4:$A1750,$A1750,$G$4:$G1750,"Ativo")=1,1,0))</f>
        <v/>
      </c>
    </row>
    <row r="1751" spans="1:55" x14ac:dyDescent="0.3">
      <c r="A1751" s="76"/>
      <c r="B1751" s="104"/>
      <c r="C1751" s="76"/>
      <c r="D1751" s="77"/>
      <c r="E1751" s="12"/>
      <c r="F1751" s="78"/>
      <c r="G1751" s="77"/>
      <c r="H1751" s="79"/>
      <c r="BA1751" s="5" t="str">
        <f t="shared" si="27"/>
        <v/>
      </c>
      <c r="BB1751" s="5" t="str">
        <f>IF(OR($E1751="",$G1751&lt;&gt;"Ativo"),"",IF(COUNTIFS($E$4:$E1751,$E1751,$A$4:$A1751,$A1751,$G$4:$G1751,"Ativo")=1,1,0))</f>
        <v/>
      </c>
      <c r="BC1751" t="str">
        <f>IF(OR($A1751="",$G1751&lt;&gt;"Ativo"),"",IF(COUNTIFS($A$4:$A1751,$A1751,$G$4:$G1751,"Ativo")=1,1,0))</f>
        <v/>
      </c>
    </row>
    <row r="1752" spans="1:55" x14ac:dyDescent="0.3">
      <c r="A1752" s="76"/>
      <c r="B1752" s="104"/>
      <c r="C1752" s="76"/>
      <c r="D1752" s="77"/>
      <c r="E1752" s="12"/>
      <c r="F1752" s="78"/>
      <c r="G1752" s="77"/>
      <c r="H1752" s="79"/>
      <c r="BA1752" s="5" t="str">
        <f t="shared" si="27"/>
        <v/>
      </c>
      <c r="BB1752" s="5" t="str">
        <f>IF(OR($E1752="",$G1752&lt;&gt;"Ativo"),"",IF(COUNTIFS($E$4:$E1752,$E1752,$A$4:$A1752,$A1752,$G$4:$G1752,"Ativo")=1,1,0))</f>
        <v/>
      </c>
      <c r="BC1752" t="str">
        <f>IF(OR($A1752="",$G1752&lt;&gt;"Ativo"),"",IF(COUNTIFS($A$4:$A1752,$A1752,$G$4:$G1752,"Ativo")=1,1,0))</f>
        <v/>
      </c>
    </row>
    <row r="1753" spans="1:55" x14ac:dyDescent="0.3">
      <c r="A1753" s="76"/>
      <c r="B1753" s="104"/>
      <c r="C1753" s="76"/>
      <c r="D1753" s="77"/>
      <c r="E1753" s="12"/>
      <c r="F1753" s="78"/>
      <c r="G1753" s="77"/>
      <c r="H1753" s="79"/>
      <c r="BA1753" s="5" t="str">
        <f t="shared" si="27"/>
        <v/>
      </c>
      <c r="BB1753" s="5" t="str">
        <f>IF(OR($E1753="",$G1753&lt;&gt;"Ativo"),"",IF(COUNTIFS($E$4:$E1753,$E1753,$A$4:$A1753,$A1753,$G$4:$G1753,"Ativo")=1,1,0))</f>
        <v/>
      </c>
      <c r="BC1753" t="str">
        <f>IF(OR($A1753="",$G1753&lt;&gt;"Ativo"),"",IF(COUNTIFS($A$4:$A1753,$A1753,$G$4:$G1753,"Ativo")=1,1,0))</f>
        <v/>
      </c>
    </row>
    <row r="1754" spans="1:55" x14ac:dyDescent="0.3">
      <c r="A1754" s="76"/>
      <c r="B1754" s="104"/>
      <c r="C1754" s="76"/>
      <c r="D1754" s="77"/>
      <c r="E1754" s="12"/>
      <c r="F1754" s="78"/>
      <c r="G1754" s="77"/>
      <c r="H1754" s="79"/>
      <c r="BA1754" s="5" t="str">
        <f t="shared" si="27"/>
        <v/>
      </c>
      <c r="BB1754" s="5" t="str">
        <f>IF(OR($E1754="",$G1754&lt;&gt;"Ativo"),"",IF(COUNTIFS($E$4:$E1754,$E1754,$A$4:$A1754,$A1754,$G$4:$G1754,"Ativo")=1,1,0))</f>
        <v/>
      </c>
      <c r="BC1754" t="str">
        <f>IF(OR($A1754="",$G1754&lt;&gt;"Ativo"),"",IF(COUNTIFS($A$4:$A1754,$A1754,$G$4:$G1754,"Ativo")=1,1,0))</f>
        <v/>
      </c>
    </row>
    <row r="1755" spans="1:55" x14ac:dyDescent="0.3">
      <c r="A1755" s="76"/>
      <c r="B1755" s="104"/>
      <c r="C1755" s="76"/>
      <c r="D1755" s="77"/>
      <c r="E1755" s="12"/>
      <c r="F1755" s="78"/>
      <c r="G1755" s="77"/>
      <c r="H1755" s="79"/>
      <c r="BA1755" s="5" t="str">
        <f t="shared" si="27"/>
        <v/>
      </c>
      <c r="BB1755" s="5" t="str">
        <f>IF(OR($E1755="",$G1755&lt;&gt;"Ativo"),"",IF(COUNTIFS($E$4:$E1755,$E1755,$A$4:$A1755,$A1755,$G$4:$G1755,"Ativo")=1,1,0))</f>
        <v/>
      </c>
      <c r="BC1755" t="str">
        <f>IF(OR($A1755="",$G1755&lt;&gt;"Ativo"),"",IF(COUNTIFS($A$4:$A1755,$A1755,$G$4:$G1755,"Ativo")=1,1,0))</f>
        <v/>
      </c>
    </row>
    <row r="1756" spans="1:55" x14ac:dyDescent="0.3">
      <c r="A1756" s="76"/>
      <c r="B1756" s="104"/>
      <c r="C1756" s="76"/>
      <c r="D1756" s="77"/>
      <c r="E1756" s="12"/>
      <c r="F1756" s="78"/>
      <c r="G1756" s="77"/>
      <c r="H1756" s="79"/>
      <c r="BA1756" s="5" t="str">
        <f t="shared" si="27"/>
        <v/>
      </c>
      <c r="BB1756" s="5" t="str">
        <f>IF(OR($E1756="",$G1756&lt;&gt;"Ativo"),"",IF(COUNTIFS($E$4:$E1756,$E1756,$A$4:$A1756,$A1756,$G$4:$G1756,"Ativo")=1,1,0))</f>
        <v/>
      </c>
      <c r="BC1756" t="str">
        <f>IF(OR($A1756="",$G1756&lt;&gt;"Ativo"),"",IF(COUNTIFS($A$4:$A1756,$A1756,$G$4:$G1756,"Ativo")=1,1,0))</f>
        <v/>
      </c>
    </row>
    <row r="1757" spans="1:55" x14ac:dyDescent="0.3">
      <c r="A1757" s="76"/>
      <c r="B1757" s="104"/>
      <c r="C1757" s="76"/>
      <c r="D1757" s="77"/>
      <c r="E1757" s="12"/>
      <c r="F1757" s="78"/>
      <c r="G1757" s="77"/>
      <c r="H1757" s="79"/>
      <c r="BA1757" s="5" t="str">
        <f t="shared" si="27"/>
        <v/>
      </c>
      <c r="BB1757" s="5" t="str">
        <f>IF(OR($E1757="",$G1757&lt;&gt;"Ativo"),"",IF(COUNTIFS($E$4:$E1757,$E1757,$A$4:$A1757,$A1757,$G$4:$G1757,"Ativo")=1,1,0))</f>
        <v/>
      </c>
      <c r="BC1757" t="str">
        <f>IF(OR($A1757="",$G1757&lt;&gt;"Ativo"),"",IF(COUNTIFS($A$4:$A1757,$A1757,$G$4:$G1757,"Ativo")=1,1,0))</f>
        <v/>
      </c>
    </row>
    <row r="1758" spans="1:55" x14ac:dyDescent="0.3">
      <c r="A1758" s="76"/>
      <c r="B1758" s="104"/>
      <c r="C1758" s="76"/>
      <c r="D1758" s="77"/>
      <c r="E1758" s="12"/>
      <c r="F1758" s="78"/>
      <c r="G1758" s="77"/>
      <c r="H1758" s="79"/>
      <c r="BA1758" s="5" t="str">
        <f t="shared" si="27"/>
        <v/>
      </c>
      <c r="BB1758" s="5" t="str">
        <f>IF(OR($E1758="",$G1758&lt;&gt;"Ativo"),"",IF(COUNTIFS($E$4:$E1758,$E1758,$A$4:$A1758,$A1758,$G$4:$G1758,"Ativo")=1,1,0))</f>
        <v/>
      </c>
      <c r="BC1758" t="str">
        <f>IF(OR($A1758="",$G1758&lt;&gt;"Ativo"),"",IF(COUNTIFS($A$4:$A1758,$A1758,$G$4:$G1758,"Ativo")=1,1,0))</f>
        <v/>
      </c>
    </row>
    <row r="1759" spans="1:55" x14ac:dyDescent="0.3">
      <c r="A1759" s="76"/>
      <c r="B1759" s="104"/>
      <c r="C1759" s="76"/>
      <c r="D1759" s="77"/>
      <c r="E1759" s="12"/>
      <c r="F1759" s="78"/>
      <c r="G1759" s="77"/>
      <c r="H1759" s="79"/>
      <c r="BA1759" s="5" t="str">
        <f t="shared" si="27"/>
        <v/>
      </c>
      <c r="BB1759" s="5" t="str">
        <f>IF(OR($E1759="",$G1759&lt;&gt;"Ativo"),"",IF(COUNTIFS($E$4:$E1759,$E1759,$A$4:$A1759,$A1759,$G$4:$G1759,"Ativo")=1,1,0))</f>
        <v/>
      </c>
      <c r="BC1759" t="str">
        <f>IF(OR($A1759="",$G1759&lt;&gt;"Ativo"),"",IF(COUNTIFS($A$4:$A1759,$A1759,$G$4:$G1759,"Ativo")=1,1,0))</f>
        <v/>
      </c>
    </row>
    <row r="1760" spans="1:55" x14ac:dyDescent="0.3">
      <c r="A1760" s="76"/>
      <c r="B1760" s="104"/>
      <c r="C1760" s="76"/>
      <c r="D1760" s="77"/>
      <c r="E1760" s="12"/>
      <c r="F1760" s="78"/>
      <c r="G1760" s="77"/>
      <c r="H1760" s="79"/>
      <c r="BA1760" s="5" t="str">
        <f t="shared" si="27"/>
        <v/>
      </c>
      <c r="BB1760" s="5" t="str">
        <f>IF(OR($E1760="",$G1760&lt;&gt;"Ativo"),"",IF(COUNTIFS($E$4:$E1760,$E1760,$A$4:$A1760,$A1760,$G$4:$G1760,"Ativo")=1,1,0))</f>
        <v/>
      </c>
      <c r="BC1760" t="str">
        <f>IF(OR($A1760="",$G1760&lt;&gt;"Ativo"),"",IF(COUNTIFS($A$4:$A1760,$A1760,$G$4:$G1760,"Ativo")=1,1,0))</f>
        <v/>
      </c>
    </row>
    <row r="1761" spans="1:55" x14ac:dyDescent="0.3">
      <c r="A1761" s="76"/>
      <c r="B1761" s="104"/>
      <c r="C1761" s="76"/>
      <c r="D1761" s="77"/>
      <c r="E1761" s="12"/>
      <c r="F1761" s="78"/>
      <c r="G1761" s="77"/>
      <c r="H1761" s="79"/>
      <c r="BA1761" s="5" t="str">
        <f t="shared" si="27"/>
        <v/>
      </c>
      <c r="BB1761" s="5" t="str">
        <f>IF(OR($E1761="",$G1761&lt;&gt;"Ativo"),"",IF(COUNTIFS($E$4:$E1761,$E1761,$A$4:$A1761,$A1761,$G$4:$G1761,"Ativo")=1,1,0))</f>
        <v/>
      </c>
      <c r="BC1761" t="str">
        <f>IF(OR($A1761="",$G1761&lt;&gt;"Ativo"),"",IF(COUNTIFS($A$4:$A1761,$A1761,$G$4:$G1761,"Ativo")=1,1,0))</f>
        <v/>
      </c>
    </row>
    <row r="1762" spans="1:55" x14ac:dyDescent="0.3">
      <c r="A1762" s="76"/>
      <c r="B1762" s="104"/>
      <c r="C1762" s="76"/>
      <c r="D1762" s="77"/>
      <c r="E1762" s="12"/>
      <c r="F1762" s="78"/>
      <c r="G1762" s="77"/>
      <c r="H1762" s="79"/>
      <c r="BA1762" s="5" t="str">
        <f t="shared" si="27"/>
        <v/>
      </c>
      <c r="BB1762" s="5" t="str">
        <f>IF(OR($E1762="",$G1762&lt;&gt;"Ativo"),"",IF(COUNTIFS($E$4:$E1762,$E1762,$A$4:$A1762,$A1762,$G$4:$G1762,"Ativo")=1,1,0))</f>
        <v/>
      </c>
      <c r="BC1762" t="str">
        <f>IF(OR($A1762="",$G1762&lt;&gt;"Ativo"),"",IF(COUNTIFS($A$4:$A1762,$A1762,$G$4:$G1762,"Ativo")=1,1,0))</f>
        <v/>
      </c>
    </row>
    <row r="1763" spans="1:55" x14ac:dyDescent="0.3">
      <c r="A1763" s="76"/>
      <c r="B1763" s="104"/>
      <c r="C1763" s="76"/>
      <c r="D1763" s="77"/>
      <c r="E1763" s="12"/>
      <c r="F1763" s="78"/>
      <c r="G1763" s="77"/>
      <c r="H1763" s="79"/>
      <c r="BA1763" s="5" t="str">
        <f t="shared" si="27"/>
        <v/>
      </c>
      <c r="BB1763" s="5" t="str">
        <f>IF(OR($E1763="",$G1763&lt;&gt;"Ativo"),"",IF(COUNTIFS($E$4:$E1763,$E1763,$A$4:$A1763,$A1763,$G$4:$G1763,"Ativo")=1,1,0))</f>
        <v/>
      </c>
      <c r="BC1763" t="str">
        <f>IF(OR($A1763="",$G1763&lt;&gt;"Ativo"),"",IF(COUNTIFS($A$4:$A1763,$A1763,$G$4:$G1763,"Ativo")=1,1,0))</f>
        <v/>
      </c>
    </row>
    <row r="1764" spans="1:55" x14ac:dyDescent="0.3">
      <c r="A1764" s="76"/>
      <c r="B1764" s="104"/>
      <c r="C1764" s="76"/>
      <c r="D1764" s="77"/>
      <c r="E1764" s="12"/>
      <c r="F1764" s="78"/>
      <c r="G1764" s="77"/>
      <c r="H1764" s="79"/>
      <c r="BA1764" s="5" t="str">
        <f t="shared" si="27"/>
        <v/>
      </c>
      <c r="BB1764" s="5" t="str">
        <f>IF(OR($E1764="",$G1764&lt;&gt;"Ativo"),"",IF(COUNTIFS($E$4:$E1764,$E1764,$A$4:$A1764,$A1764,$G$4:$G1764,"Ativo")=1,1,0))</f>
        <v/>
      </c>
      <c r="BC1764" t="str">
        <f>IF(OR($A1764="",$G1764&lt;&gt;"Ativo"),"",IF(COUNTIFS($A$4:$A1764,$A1764,$G$4:$G1764,"Ativo")=1,1,0))</f>
        <v/>
      </c>
    </row>
    <row r="1765" spans="1:55" x14ac:dyDescent="0.3">
      <c r="A1765" s="76"/>
      <c r="B1765" s="104"/>
      <c r="C1765" s="76"/>
      <c r="D1765" s="77"/>
      <c r="E1765" s="12"/>
      <c r="F1765" s="78"/>
      <c r="G1765" s="77"/>
      <c r="H1765" s="79"/>
      <c r="BA1765" s="5" t="str">
        <f t="shared" si="27"/>
        <v/>
      </c>
      <c r="BB1765" s="5" t="str">
        <f>IF(OR($E1765="",$G1765&lt;&gt;"Ativo"),"",IF(COUNTIFS($E$4:$E1765,$E1765,$A$4:$A1765,$A1765,$G$4:$G1765,"Ativo")=1,1,0))</f>
        <v/>
      </c>
      <c r="BC1765" t="str">
        <f>IF(OR($A1765="",$G1765&lt;&gt;"Ativo"),"",IF(COUNTIFS($A$4:$A1765,$A1765,$G$4:$G1765,"Ativo")=1,1,0))</f>
        <v/>
      </c>
    </row>
    <row r="1766" spans="1:55" x14ac:dyDescent="0.3">
      <c r="A1766" s="76"/>
      <c r="B1766" s="104"/>
      <c r="C1766" s="76"/>
      <c r="D1766" s="77"/>
      <c r="E1766" s="12"/>
      <c r="F1766" s="78"/>
      <c r="G1766" s="77"/>
      <c r="H1766" s="79"/>
      <c r="BA1766" s="5" t="str">
        <f t="shared" si="27"/>
        <v/>
      </c>
      <c r="BB1766" s="5" t="str">
        <f>IF(OR($E1766="",$G1766&lt;&gt;"Ativo"),"",IF(COUNTIFS($E$4:$E1766,$E1766,$A$4:$A1766,$A1766,$G$4:$G1766,"Ativo")=1,1,0))</f>
        <v/>
      </c>
      <c r="BC1766" t="str">
        <f>IF(OR($A1766="",$G1766&lt;&gt;"Ativo"),"",IF(COUNTIFS($A$4:$A1766,$A1766,$G$4:$G1766,"Ativo")=1,1,0))</f>
        <v/>
      </c>
    </row>
    <row r="1767" spans="1:55" x14ac:dyDescent="0.3">
      <c r="A1767" s="76"/>
      <c r="B1767" s="104"/>
      <c r="C1767" s="76"/>
      <c r="D1767" s="77"/>
      <c r="E1767" s="12"/>
      <c r="F1767" s="78"/>
      <c r="G1767" s="77"/>
      <c r="H1767" s="79"/>
      <c r="BA1767" s="5" t="str">
        <f t="shared" si="27"/>
        <v/>
      </c>
      <c r="BB1767" s="5" t="str">
        <f>IF(OR($E1767="",$G1767&lt;&gt;"Ativo"),"",IF(COUNTIFS($E$4:$E1767,$E1767,$A$4:$A1767,$A1767,$G$4:$G1767,"Ativo")=1,1,0))</f>
        <v/>
      </c>
      <c r="BC1767" t="str">
        <f>IF(OR($A1767="",$G1767&lt;&gt;"Ativo"),"",IF(COUNTIFS($A$4:$A1767,$A1767,$G$4:$G1767,"Ativo")=1,1,0))</f>
        <v/>
      </c>
    </row>
    <row r="1768" spans="1:55" x14ac:dyDescent="0.3">
      <c r="A1768" s="76"/>
      <c r="B1768" s="104"/>
      <c r="C1768" s="76"/>
      <c r="D1768" s="77"/>
      <c r="E1768" s="12"/>
      <c r="F1768" s="78"/>
      <c r="G1768" s="77"/>
      <c r="H1768" s="79"/>
      <c r="BA1768" s="5" t="str">
        <f t="shared" si="27"/>
        <v/>
      </c>
      <c r="BB1768" s="5" t="str">
        <f>IF(OR($E1768="",$G1768&lt;&gt;"Ativo"),"",IF(COUNTIFS($E$4:$E1768,$E1768,$A$4:$A1768,$A1768,$G$4:$G1768,"Ativo")=1,1,0))</f>
        <v/>
      </c>
      <c r="BC1768" t="str">
        <f>IF(OR($A1768="",$G1768&lt;&gt;"Ativo"),"",IF(COUNTIFS($A$4:$A1768,$A1768,$G$4:$G1768,"Ativo")=1,1,0))</f>
        <v/>
      </c>
    </row>
    <row r="1769" spans="1:55" x14ac:dyDescent="0.3">
      <c r="A1769" s="76"/>
      <c r="B1769" s="104"/>
      <c r="C1769" s="76"/>
      <c r="D1769" s="77"/>
      <c r="E1769" s="12"/>
      <c r="F1769" s="78"/>
      <c r="G1769" s="77"/>
      <c r="H1769" s="79"/>
      <c r="BA1769" s="5" t="str">
        <f t="shared" si="27"/>
        <v/>
      </c>
      <c r="BB1769" s="5" t="str">
        <f>IF(OR($E1769="",$G1769&lt;&gt;"Ativo"),"",IF(COUNTIFS($E$4:$E1769,$E1769,$A$4:$A1769,$A1769,$G$4:$G1769,"Ativo")=1,1,0))</f>
        <v/>
      </c>
      <c r="BC1769" t="str">
        <f>IF(OR($A1769="",$G1769&lt;&gt;"Ativo"),"",IF(COUNTIFS($A$4:$A1769,$A1769,$G$4:$G1769,"Ativo")=1,1,0))</f>
        <v/>
      </c>
    </row>
    <row r="1770" spans="1:55" x14ac:dyDescent="0.3">
      <c r="A1770" s="76"/>
      <c r="B1770" s="104"/>
      <c r="C1770" s="76"/>
      <c r="D1770" s="77"/>
      <c r="E1770" s="12"/>
      <c r="F1770" s="78"/>
      <c r="G1770" s="77"/>
      <c r="H1770" s="79"/>
      <c r="BA1770" s="5" t="str">
        <f t="shared" si="27"/>
        <v/>
      </c>
      <c r="BB1770" s="5" t="str">
        <f>IF(OR($E1770="",$G1770&lt;&gt;"Ativo"),"",IF(COUNTIFS($E$4:$E1770,$E1770,$A$4:$A1770,$A1770,$G$4:$G1770,"Ativo")=1,1,0))</f>
        <v/>
      </c>
      <c r="BC1770" t="str">
        <f>IF(OR($A1770="",$G1770&lt;&gt;"Ativo"),"",IF(COUNTIFS($A$4:$A1770,$A1770,$G$4:$G1770,"Ativo")=1,1,0))</f>
        <v/>
      </c>
    </row>
    <row r="1771" spans="1:55" x14ac:dyDescent="0.3">
      <c r="A1771" s="76"/>
      <c r="B1771" s="104"/>
      <c r="C1771" s="76"/>
      <c r="D1771" s="77"/>
      <c r="E1771" s="12"/>
      <c r="F1771" s="78"/>
      <c r="G1771" s="77"/>
      <c r="H1771" s="79"/>
      <c r="BA1771" s="5" t="str">
        <f t="shared" si="27"/>
        <v/>
      </c>
      <c r="BB1771" s="5" t="str">
        <f>IF(OR($E1771="",$G1771&lt;&gt;"Ativo"),"",IF(COUNTIFS($E$4:$E1771,$E1771,$A$4:$A1771,$A1771,$G$4:$G1771,"Ativo")=1,1,0))</f>
        <v/>
      </c>
      <c r="BC1771" t="str">
        <f>IF(OR($A1771="",$G1771&lt;&gt;"Ativo"),"",IF(COUNTIFS($A$4:$A1771,$A1771,$G$4:$G1771,"Ativo")=1,1,0))</f>
        <v/>
      </c>
    </row>
    <row r="1772" spans="1:55" x14ac:dyDescent="0.3">
      <c r="A1772" s="76"/>
      <c r="B1772" s="104"/>
      <c r="C1772" s="76"/>
      <c r="D1772" s="77"/>
      <c r="E1772" s="12"/>
      <c r="F1772" s="78"/>
      <c r="G1772" s="77"/>
      <c r="H1772" s="79"/>
      <c r="BA1772" s="5" t="str">
        <f t="shared" si="27"/>
        <v/>
      </c>
      <c r="BB1772" s="5" t="str">
        <f>IF(OR($E1772="",$G1772&lt;&gt;"Ativo"),"",IF(COUNTIFS($E$4:$E1772,$E1772,$A$4:$A1772,$A1772,$G$4:$G1772,"Ativo")=1,1,0))</f>
        <v/>
      </c>
      <c r="BC1772" t="str">
        <f>IF(OR($A1772="",$G1772&lt;&gt;"Ativo"),"",IF(COUNTIFS($A$4:$A1772,$A1772,$G$4:$G1772,"Ativo")=1,1,0))</f>
        <v/>
      </c>
    </row>
    <row r="1773" spans="1:55" x14ac:dyDescent="0.3">
      <c r="A1773" s="76"/>
      <c r="B1773" s="104"/>
      <c r="C1773" s="76"/>
      <c r="D1773" s="77"/>
      <c r="E1773" s="12"/>
      <c r="F1773" s="78"/>
      <c r="G1773" s="77"/>
      <c r="H1773" s="79"/>
      <c r="BA1773" s="5" t="str">
        <f t="shared" si="27"/>
        <v/>
      </c>
      <c r="BB1773" s="5" t="str">
        <f>IF(OR($E1773="",$G1773&lt;&gt;"Ativo"),"",IF(COUNTIFS($E$4:$E1773,$E1773,$A$4:$A1773,$A1773,$G$4:$G1773,"Ativo")=1,1,0))</f>
        <v/>
      </c>
      <c r="BC1773" t="str">
        <f>IF(OR($A1773="",$G1773&lt;&gt;"Ativo"),"",IF(COUNTIFS($A$4:$A1773,$A1773,$G$4:$G1773,"Ativo")=1,1,0))</f>
        <v/>
      </c>
    </row>
    <row r="1774" spans="1:55" x14ac:dyDescent="0.3">
      <c r="A1774" s="76"/>
      <c r="B1774" s="104"/>
      <c r="C1774" s="76"/>
      <c r="D1774" s="77"/>
      <c r="E1774" s="12"/>
      <c r="F1774" s="78"/>
      <c r="G1774" s="77"/>
      <c r="H1774" s="79"/>
      <c r="BA1774" s="5" t="str">
        <f t="shared" si="27"/>
        <v/>
      </c>
      <c r="BB1774" s="5" t="str">
        <f>IF(OR($E1774="",$G1774&lt;&gt;"Ativo"),"",IF(COUNTIFS($E$4:$E1774,$E1774,$A$4:$A1774,$A1774,$G$4:$G1774,"Ativo")=1,1,0))</f>
        <v/>
      </c>
      <c r="BC1774" t="str">
        <f>IF(OR($A1774="",$G1774&lt;&gt;"Ativo"),"",IF(COUNTIFS($A$4:$A1774,$A1774,$G$4:$G1774,"Ativo")=1,1,0))</f>
        <v/>
      </c>
    </row>
    <row r="1775" spans="1:55" x14ac:dyDescent="0.3">
      <c r="A1775" s="76"/>
      <c r="B1775" s="104"/>
      <c r="C1775" s="76"/>
      <c r="D1775" s="77"/>
      <c r="E1775" s="12"/>
      <c r="F1775" s="78"/>
      <c r="G1775" s="77"/>
      <c r="H1775" s="79"/>
      <c r="BA1775" s="5" t="str">
        <f t="shared" si="27"/>
        <v/>
      </c>
      <c r="BB1775" s="5" t="str">
        <f>IF(OR($E1775="",$G1775&lt;&gt;"Ativo"),"",IF(COUNTIFS($E$4:$E1775,$E1775,$A$4:$A1775,$A1775,$G$4:$G1775,"Ativo")=1,1,0))</f>
        <v/>
      </c>
      <c r="BC1775" t="str">
        <f>IF(OR($A1775="",$G1775&lt;&gt;"Ativo"),"",IF(COUNTIFS($A$4:$A1775,$A1775,$G$4:$G1775,"Ativo")=1,1,0))</f>
        <v/>
      </c>
    </row>
    <row r="1776" spans="1:55" x14ac:dyDescent="0.3">
      <c r="A1776" s="76"/>
      <c r="B1776" s="104"/>
      <c r="C1776" s="76"/>
      <c r="D1776" s="77"/>
      <c r="E1776" s="12"/>
      <c r="F1776" s="78"/>
      <c r="G1776" s="77"/>
      <c r="H1776" s="79"/>
      <c r="BA1776" s="5" t="str">
        <f t="shared" si="27"/>
        <v/>
      </c>
      <c r="BB1776" s="5" t="str">
        <f>IF(OR($E1776="",$G1776&lt;&gt;"Ativo"),"",IF(COUNTIFS($E$4:$E1776,$E1776,$A$4:$A1776,$A1776,$G$4:$G1776,"Ativo")=1,1,0))</f>
        <v/>
      </c>
      <c r="BC1776" t="str">
        <f>IF(OR($A1776="",$G1776&lt;&gt;"Ativo"),"",IF(COUNTIFS($A$4:$A1776,$A1776,$G$4:$G1776,"Ativo")=1,1,0))</f>
        <v/>
      </c>
    </row>
    <row r="1777" spans="1:55" x14ac:dyDescent="0.3">
      <c r="A1777" s="76"/>
      <c r="B1777" s="104"/>
      <c r="C1777" s="76"/>
      <c r="D1777" s="77"/>
      <c r="E1777" s="12"/>
      <c r="F1777" s="78"/>
      <c r="G1777" s="77"/>
      <c r="H1777" s="79"/>
      <c r="BA1777" s="5" t="str">
        <f t="shared" si="27"/>
        <v/>
      </c>
      <c r="BB1777" s="5" t="str">
        <f>IF(OR($E1777="",$G1777&lt;&gt;"Ativo"),"",IF(COUNTIFS($E$4:$E1777,$E1777,$A$4:$A1777,$A1777,$G$4:$G1777,"Ativo")=1,1,0))</f>
        <v/>
      </c>
      <c r="BC1777" t="str">
        <f>IF(OR($A1777="",$G1777&lt;&gt;"Ativo"),"",IF(COUNTIFS($A$4:$A1777,$A1777,$G$4:$G1777,"Ativo")=1,1,0))</f>
        <v/>
      </c>
    </row>
    <row r="1778" spans="1:55" x14ac:dyDescent="0.3">
      <c r="A1778" s="76"/>
      <c r="B1778" s="104"/>
      <c r="C1778" s="76"/>
      <c r="D1778" s="77"/>
      <c r="E1778" s="12"/>
      <c r="F1778" s="78"/>
      <c r="G1778" s="77"/>
      <c r="H1778" s="79"/>
      <c r="BA1778" s="5" t="str">
        <f t="shared" si="27"/>
        <v/>
      </c>
      <c r="BB1778" s="5" t="str">
        <f>IF(OR($E1778="",$G1778&lt;&gt;"Ativo"),"",IF(COUNTIFS($E$4:$E1778,$E1778,$A$4:$A1778,$A1778,$G$4:$G1778,"Ativo")=1,1,0))</f>
        <v/>
      </c>
      <c r="BC1778" t="str">
        <f>IF(OR($A1778="",$G1778&lt;&gt;"Ativo"),"",IF(COUNTIFS($A$4:$A1778,$A1778,$G$4:$G1778,"Ativo")=1,1,0))</f>
        <v/>
      </c>
    </row>
    <row r="1779" spans="1:55" x14ac:dyDescent="0.3">
      <c r="A1779" s="76"/>
      <c r="B1779" s="104"/>
      <c r="C1779" s="76"/>
      <c r="D1779" s="77"/>
      <c r="E1779" s="12"/>
      <c r="F1779" s="78"/>
      <c r="G1779" s="77"/>
      <c r="H1779" s="79"/>
      <c r="BA1779" s="5" t="str">
        <f t="shared" si="27"/>
        <v/>
      </c>
      <c r="BB1779" s="5" t="str">
        <f>IF(OR($E1779="",$G1779&lt;&gt;"Ativo"),"",IF(COUNTIFS($E$4:$E1779,$E1779,$A$4:$A1779,$A1779,$G$4:$G1779,"Ativo")=1,1,0))</f>
        <v/>
      </c>
      <c r="BC1779" t="str">
        <f>IF(OR($A1779="",$G1779&lt;&gt;"Ativo"),"",IF(COUNTIFS($A$4:$A1779,$A1779,$G$4:$G1779,"Ativo")=1,1,0))</f>
        <v/>
      </c>
    </row>
    <row r="1780" spans="1:55" x14ac:dyDescent="0.3">
      <c r="A1780" s="76"/>
      <c r="B1780" s="104"/>
      <c r="C1780" s="76"/>
      <c r="D1780" s="77"/>
      <c r="E1780" s="12"/>
      <c r="F1780" s="78"/>
      <c r="G1780" s="77"/>
      <c r="H1780" s="79"/>
      <c r="BA1780" s="5" t="str">
        <f t="shared" si="27"/>
        <v/>
      </c>
      <c r="BB1780" s="5" t="str">
        <f>IF(OR($E1780="",$G1780&lt;&gt;"Ativo"),"",IF(COUNTIFS($E$4:$E1780,$E1780,$A$4:$A1780,$A1780,$G$4:$G1780,"Ativo")=1,1,0))</f>
        <v/>
      </c>
      <c r="BC1780" t="str">
        <f>IF(OR($A1780="",$G1780&lt;&gt;"Ativo"),"",IF(COUNTIFS($A$4:$A1780,$A1780,$G$4:$G1780,"Ativo")=1,1,0))</f>
        <v/>
      </c>
    </row>
    <row r="1781" spans="1:55" x14ac:dyDescent="0.3">
      <c r="A1781" s="76"/>
      <c r="B1781" s="104"/>
      <c r="C1781" s="76"/>
      <c r="D1781" s="77"/>
      <c r="E1781" s="12"/>
      <c r="F1781" s="78"/>
      <c r="G1781" s="77"/>
      <c r="H1781" s="79"/>
      <c r="BA1781" s="5" t="str">
        <f t="shared" si="27"/>
        <v/>
      </c>
      <c r="BB1781" s="5" t="str">
        <f>IF(OR($E1781="",$G1781&lt;&gt;"Ativo"),"",IF(COUNTIFS($E$4:$E1781,$E1781,$A$4:$A1781,$A1781,$G$4:$G1781,"Ativo")=1,1,0))</f>
        <v/>
      </c>
      <c r="BC1781" t="str">
        <f>IF(OR($A1781="",$G1781&lt;&gt;"Ativo"),"",IF(COUNTIFS($A$4:$A1781,$A1781,$G$4:$G1781,"Ativo")=1,1,0))</f>
        <v/>
      </c>
    </row>
    <row r="1782" spans="1:55" x14ac:dyDescent="0.3">
      <c r="A1782" s="76"/>
      <c r="B1782" s="104"/>
      <c r="C1782" s="76"/>
      <c r="D1782" s="77"/>
      <c r="E1782" s="12"/>
      <c r="F1782" s="78"/>
      <c r="G1782" s="77"/>
      <c r="H1782" s="79"/>
      <c r="BA1782" s="5" t="str">
        <f t="shared" si="27"/>
        <v/>
      </c>
      <c r="BB1782" s="5" t="str">
        <f>IF(OR($E1782="",$G1782&lt;&gt;"Ativo"),"",IF(COUNTIFS($E$4:$E1782,$E1782,$A$4:$A1782,$A1782,$G$4:$G1782,"Ativo")=1,1,0))</f>
        <v/>
      </c>
      <c r="BC1782" t="str">
        <f>IF(OR($A1782="",$G1782&lt;&gt;"Ativo"),"",IF(COUNTIFS($A$4:$A1782,$A1782,$G$4:$G1782,"Ativo")=1,1,0))</f>
        <v/>
      </c>
    </row>
    <row r="1783" spans="1:55" x14ac:dyDescent="0.3">
      <c r="A1783" s="76"/>
      <c r="B1783" s="104"/>
      <c r="C1783" s="76"/>
      <c r="D1783" s="77"/>
      <c r="E1783" s="12"/>
      <c r="F1783" s="78"/>
      <c r="G1783" s="77"/>
      <c r="H1783" s="79"/>
      <c r="BA1783" s="5" t="str">
        <f t="shared" si="27"/>
        <v/>
      </c>
      <c r="BB1783" s="5" t="str">
        <f>IF(OR($E1783="",$G1783&lt;&gt;"Ativo"),"",IF(COUNTIFS($E$4:$E1783,$E1783,$A$4:$A1783,$A1783,$G$4:$G1783,"Ativo")=1,1,0))</f>
        <v/>
      </c>
      <c r="BC1783" t="str">
        <f>IF(OR($A1783="",$G1783&lt;&gt;"Ativo"),"",IF(COUNTIFS($A$4:$A1783,$A1783,$G$4:$G1783,"Ativo")=1,1,0))</f>
        <v/>
      </c>
    </row>
    <row r="1784" spans="1:55" x14ac:dyDescent="0.3">
      <c r="A1784" s="76"/>
      <c r="B1784" s="104"/>
      <c r="C1784" s="76"/>
      <c r="D1784" s="77"/>
      <c r="E1784" s="12"/>
      <c r="F1784" s="78"/>
      <c r="G1784" s="77"/>
      <c r="H1784" s="79"/>
      <c r="BA1784" s="5" t="str">
        <f t="shared" si="27"/>
        <v/>
      </c>
      <c r="BB1784" s="5" t="str">
        <f>IF(OR($E1784="",$G1784&lt;&gt;"Ativo"),"",IF(COUNTIFS($E$4:$E1784,$E1784,$A$4:$A1784,$A1784,$G$4:$G1784,"Ativo")=1,1,0))</f>
        <v/>
      </c>
      <c r="BC1784" t="str">
        <f>IF(OR($A1784="",$G1784&lt;&gt;"Ativo"),"",IF(COUNTIFS($A$4:$A1784,$A1784,$G$4:$G1784,"Ativo")=1,1,0))</f>
        <v/>
      </c>
    </row>
    <row r="1785" spans="1:55" x14ac:dyDescent="0.3">
      <c r="A1785" s="76"/>
      <c r="B1785" s="104"/>
      <c r="C1785" s="76"/>
      <c r="D1785" s="77"/>
      <c r="E1785" s="12"/>
      <c r="F1785" s="78"/>
      <c r="G1785" s="77"/>
      <c r="H1785" s="79"/>
      <c r="BA1785" s="5" t="str">
        <f t="shared" si="27"/>
        <v/>
      </c>
      <c r="BB1785" s="5" t="str">
        <f>IF(OR($E1785="",$G1785&lt;&gt;"Ativo"),"",IF(COUNTIFS($E$4:$E1785,$E1785,$A$4:$A1785,$A1785,$G$4:$G1785,"Ativo")=1,1,0))</f>
        <v/>
      </c>
      <c r="BC1785" t="str">
        <f>IF(OR($A1785="",$G1785&lt;&gt;"Ativo"),"",IF(COUNTIFS($A$4:$A1785,$A1785,$G$4:$G1785,"Ativo")=1,1,0))</f>
        <v/>
      </c>
    </row>
    <row r="1786" spans="1:55" x14ac:dyDescent="0.3">
      <c r="A1786" s="76"/>
      <c r="B1786" s="104"/>
      <c r="C1786" s="76"/>
      <c r="D1786" s="77"/>
      <c r="E1786" s="12"/>
      <c r="F1786" s="78"/>
      <c r="G1786" s="77"/>
      <c r="H1786" s="79"/>
      <c r="BA1786" s="5" t="str">
        <f t="shared" si="27"/>
        <v/>
      </c>
      <c r="BB1786" s="5" t="str">
        <f>IF(OR($E1786="",$G1786&lt;&gt;"Ativo"),"",IF(COUNTIFS($E$4:$E1786,$E1786,$A$4:$A1786,$A1786,$G$4:$G1786,"Ativo")=1,1,0))</f>
        <v/>
      </c>
      <c r="BC1786" t="str">
        <f>IF(OR($A1786="",$G1786&lt;&gt;"Ativo"),"",IF(COUNTIFS($A$4:$A1786,$A1786,$G$4:$G1786,"Ativo")=1,1,0))</f>
        <v/>
      </c>
    </row>
    <row r="1787" spans="1:55" x14ac:dyDescent="0.3">
      <c r="A1787" s="76"/>
      <c r="B1787" s="104"/>
      <c r="C1787" s="76"/>
      <c r="D1787" s="77"/>
      <c r="E1787" s="12"/>
      <c r="F1787" s="78"/>
      <c r="G1787" s="77"/>
      <c r="H1787" s="79"/>
      <c r="BA1787" s="5" t="str">
        <f t="shared" si="27"/>
        <v/>
      </c>
      <c r="BB1787" s="5" t="str">
        <f>IF(OR($E1787="",$G1787&lt;&gt;"Ativo"),"",IF(COUNTIFS($E$4:$E1787,$E1787,$A$4:$A1787,$A1787,$G$4:$G1787,"Ativo")=1,1,0))</f>
        <v/>
      </c>
      <c r="BC1787" t="str">
        <f>IF(OR($A1787="",$G1787&lt;&gt;"Ativo"),"",IF(COUNTIFS($A$4:$A1787,$A1787,$G$4:$G1787,"Ativo")=1,1,0))</f>
        <v/>
      </c>
    </row>
    <row r="1788" spans="1:55" x14ac:dyDescent="0.3">
      <c r="A1788" s="76"/>
      <c r="B1788" s="104"/>
      <c r="C1788" s="76"/>
      <c r="D1788" s="77"/>
      <c r="E1788" s="12"/>
      <c r="F1788" s="78"/>
      <c r="G1788" s="77"/>
      <c r="H1788" s="79"/>
      <c r="BA1788" s="5" t="str">
        <f t="shared" si="27"/>
        <v/>
      </c>
      <c r="BB1788" s="5" t="str">
        <f>IF(OR($E1788="",$G1788&lt;&gt;"Ativo"),"",IF(COUNTIFS($E$4:$E1788,$E1788,$A$4:$A1788,$A1788,$G$4:$G1788,"Ativo")=1,1,0))</f>
        <v/>
      </c>
      <c r="BC1788" t="str">
        <f>IF(OR($A1788="",$G1788&lt;&gt;"Ativo"),"",IF(COUNTIFS($A$4:$A1788,$A1788,$G$4:$G1788,"Ativo")=1,1,0))</f>
        <v/>
      </c>
    </row>
    <row r="1789" spans="1:55" x14ac:dyDescent="0.3">
      <c r="A1789" s="76"/>
      <c r="B1789" s="104"/>
      <c r="C1789" s="76"/>
      <c r="D1789" s="77"/>
      <c r="E1789" s="12"/>
      <c r="F1789" s="78"/>
      <c r="G1789" s="77"/>
      <c r="H1789" s="79"/>
      <c r="BA1789" s="5" t="str">
        <f t="shared" si="27"/>
        <v/>
      </c>
      <c r="BB1789" s="5" t="str">
        <f>IF(OR($E1789="",$G1789&lt;&gt;"Ativo"),"",IF(COUNTIFS($E$4:$E1789,$E1789,$A$4:$A1789,$A1789,$G$4:$G1789,"Ativo")=1,1,0))</f>
        <v/>
      </c>
      <c r="BC1789" t="str">
        <f>IF(OR($A1789="",$G1789&lt;&gt;"Ativo"),"",IF(COUNTIFS($A$4:$A1789,$A1789,$G$4:$G1789,"Ativo")=1,1,0))</f>
        <v/>
      </c>
    </row>
    <row r="1790" spans="1:55" x14ac:dyDescent="0.3">
      <c r="A1790" s="76"/>
      <c r="B1790" s="104"/>
      <c r="C1790" s="76"/>
      <c r="D1790" s="77"/>
      <c r="E1790" s="12"/>
      <c r="F1790" s="78"/>
      <c r="G1790" s="77"/>
      <c r="H1790" s="79"/>
      <c r="BA1790" s="5" t="str">
        <f t="shared" si="27"/>
        <v/>
      </c>
      <c r="BB1790" s="5" t="str">
        <f>IF(OR($E1790="",$G1790&lt;&gt;"Ativo"),"",IF(COUNTIFS($E$4:$E1790,$E1790,$A$4:$A1790,$A1790,$G$4:$G1790,"Ativo")=1,1,0))</f>
        <v/>
      </c>
      <c r="BC1790" t="str">
        <f>IF(OR($A1790="",$G1790&lt;&gt;"Ativo"),"",IF(COUNTIFS($A$4:$A1790,$A1790,$G$4:$G1790,"Ativo")=1,1,0))</f>
        <v/>
      </c>
    </row>
    <row r="1791" spans="1:55" x14ac:dyDescent="0.3">
      <c r="A1791" s="76"/>
      <c r="B1791" s="104"/>
      <c r="C1791" s="76"/>
      <c r="D1791" s="77"/>
      <c r="E1791" s="12"/>
      <c r="F1791" s="78"/>
      <c r="G1791" s="77"/>
      <c r="H1791" s="79"/>
      <c r="BA1791" s="5" t="str">
        <f t="shared" si="27"/>
        <v/>
      </c>
      <c r="BB1791" s="5" t="str">
        <f>IF(OR($E1791="",$G1791&lt;&gt;"Ativo"),"",IF(COUNTIFS($E$4:$E1791,$E1791,$A$4:$A1791,$A1791,$G$4:$G1791,"Ativo")=1,1,0))</f>
        <v/>
      </c>
      <c r="BC1791" t="str">
        <f>IF(OR($A1791="",$G1791&lt;&gt;"Ativo"),"",IF(COUNTIFS($A$4:$A1791,$A1791,$G$4:$G1791,"Ativo")=1,1,0))</f>
        <v/>
      </c>
    </row>
    <row r="1792" spans="1:55" x14ac:dyDescent="0.3">
      <c r="A1792" s="76"/>
      <c r="B1792" s="104"/>
      <c r="C1792" s="76"/>
      <c r="D1792" s="77"/>
      <c r="E1792" s="12"/>
      <c r="F1792" s="78"/>
      <c r="G1792" s="77"/>
      <c r="H1792" s="79"/>
      <c r="BA1792" s="5" t="str">
        <f t="shared" si="27"/>
        <v/>
      </c>
      <c r="BB1792" s="5" t="str">
        <f>IF(OR($E1792="",$G1792&lt;&gt;"Ativo"),"",IF(COUNTIFS($E$4:$E1792,$E1792,$A$4:$A1792,$A1792,$G$4:$G1792,"Ativo")=1,1,0))</f>
        <v/>
      </c>
      <c r="BC1792" t="str">
        <f>IF(OR($A1792="",$G1792&lt;&gt;"Ativo"),"",IF(COUNTIFS($A$4:$A1792,$A1792,$G$4:$G1792,"Ativo")=1,1,0))</f>
        <v/>
      </c>
    </row>
    <row r="1793" spans="1:55" x14ac:dyDescent="0.3">
      <c r="A1793" s="76"/>
      <c r="B1793" s="104"/>
      <c r="C1793" s="76"/>
      <c r="D1793" s="77"/>
      <c r="E1793" s="12"/>
      <c r="F1793" s="78"/>
      <c r="G1793" s="77"/>
      <c r="H1793" s="79"/>
      <c r="BA1793" s="5" t="str">
        <f t="shared" si="27"/>
        <v/>
      </c>
      <c r="BB1793" s="5" t="str">
        <f>IF(OR($E1793="",$G1793&lt;&gt;"Ativo"),"",IF(COUNTIFS($E$4:$E1793,$E1793,$A$4:$A1793,$A1793,$G$4:$G1793,"Ativo")=1,1,0))</f>
        <v/>
      </c>
      <c r="BC1793" t="str">
        <f>IF(OR($A1793="",$G1793&lt;&gt;"Ativo"),"",IF(COUNTIFS($A$4:$A1793,$A1793,$G$4:$G1793,"Ativo")=1,1,0))</f>
        <v/>
      </c>
    </row>
    <row r="1794" spans="1:55" x14ac:dyDescent="0.3">
      <c r="A1794" s="76"/>
      <c r="B1794" s="104"/>
      <c r="C1794" s="76"/>
      <c r="D1794" s="77"/>
      <c r="E1794" s="12"/>
      <c r="F1794" s="78"/>
      <c r="G1794" s="77"/>
      <c r="H1794" s="79"/>
      <c r="BA1794" s="5" t="str">
        <f t="shared" si="27"/>
        <v/>
      </c>
      <c r="BB1794" s="5" t="str">
        <f>IF(OR($E1794="",$G1794&lt;&gt;"Ativo"),"",IF(COUNTIFS($E$4:$E1794,$E1794,$A$4:$A1794,$A1794,$G$4:$G1794,"Ativo")=1,1,0))</f>
        <v/>
      </c>
      <c r="BC1794" t="str">
        <f>IF(OR($A1794="",$G1794&lt;&gt;"Ativo"),"",IF(COUNTIFS($A$4:$A1794,$A1794,$G$4:$G1794,"Ativo")=1,1,0))</f>
        <v/>
      </c>
    </row>
    <row r="1795" spans="1:55" x14ac:dyDescent="0.3">
      <c r="A1795" s="76"/>
      <c r="B1795" s="104"/>
      <c r="C1795" s="76"/>
      <c r="D1795" s="77"/>
      <c r="E1795" s="12"/>
      <c r="F1795" s="78"/>
      <c r="G1795" s="77"/>
      <c r="H1795" s="79"/>
      <c r="BA1795" s="5" t="str">
        <f t="shared" si="27"/>
        <v/>
      </c>
      <c r="BB1795" s="5" t="str">
        <f>IF(OR($E1795="",$G1795&lt;&gt;"Ativo"),"",IF(COUNTIFS($E$4:$E1795,$E1795,$A$4:$A1795,$A1795,$G$4:$G1795,"Ativo")=1,1,0))</f>
        <v/>
      </c>
      <c r="BC1795" t="str">
        <f>IF(OR($A1795="",$G1795&lt;&gt;"Ativo"),"",IF(COUNTIFS($A$4:$A1795,$A1795,$G$4:$G1795,"Ativo")=1,1,0))</f>
        <v/>
      </c>
    </row>
    <row r="1796" spans="1:55" x14ac:dyDescent="0.3">
      <c r="A1796" s="76"/>
      <c r="B1796" s="104"/>
      <c r="C1796" s="76"/>
      <c r="D1796" s="77"/>
      <c r="E1796" s="12"/>
      <c r="F1796" s="78"/>
      <c r="G1796" s="77"/>
      <c r="H1796" s="79"/>
      <c r="BA1796" s="5" t="str">
        <f t="shared" ref="BA1796:BA1859" si="28">IF($D1796="","",MID($D1796,4,LEN($D1796)-5))</f>
        <v/>
      </c>
      <c r="BB1796" s="5" t="str">
        <f>IF(OR($E1796="",$G1796&lt;&gt;"Ativo"),"",IF(COUNTIFS($E$4:$E1796,$E1796,$A$4:$A1796,$A1796,$G$4:$G1796,"Ativo")=1,1,0))</f>
        <v/>
      </c>
      <c r="BC1796" t="str">
        <f>IF(OR($A1796="",$G1796&lt;&gt;"Ativo"),"",IF(COUNTIFS($A$4:$A1796,$A1796,$G$4:$G1796,"Ativo")=1,1,0))</f>
        <v/>
      </c>
    </row>
    <row r="1797" spans="1:55" x14ac:dyDescent="0.3">
      <c r="A1797" s="76"/>
      <c r="B1797" s="104"/>
      <c r="C1797" s="76"/>
      <c r="D1797" s="77"/>
      <c r="E1797" s="12"/>
      <c r="F1797" s="78"/>
      <c r="G1797" s="77"/>
      <c r="H1797" s="79"/>
      <c r="BA1797" s="5" t="str">
        <f t="shared" si="28"/>
        <v/>
      </c>
      <c r="BB1797" s="5" t="str">
        <f>IF(OR($E1797="",$G1797&lt;&gt;"Ativo"),"",IF(COUNTIFS($E$4:$E1797,$E1797,$A$4:$A1797,$A1797,$G$4:$G1797,"Ativo")=1,1,0))</f>
        <v/>
      </c>
      <c r="BC1797" t="str">
        <f>IF(OR($A1797="",$G1797&lt;&gt;"Ativo"),"",IF(COUNTIFS($A$4:$A1797,$A1797,$G$4:$G1797,"Ativo")=1,1,0))</f>
        <v/>
      </c>
    </row>
    <row r="1798" spans="1:55" x14ac:dyDescent="0.3">
      <c r="A1798" s="76"/>
      <c r="B1798" s="104"/>
      <c r="C1798" s="76"/>
      <c r="D1798" s="77"/>
      <c r="E1798" s="12"/>
      <c r="F1798" s="78"/>
      <c r="G1798" s="77"/>
      <c r="H1798" s="79"/>
      <c r="BA1798" s="5" t="str">
        <f t="shared" si="28"/>
        <v/>
      </c>
      <c r="BB1798" s="5" t="str">
        <f>IF(OR($E1798="",$G1798&lt;&gt;"Ativo"),"",IF(COUNTIFS($E$4:$E1798,$E1798,$A$4:$A1798,$A1798,$G$4:$G1798,"Ativo")=1,1,0))</f>
        <v/>
      </c>
      <c r="BC1798" t="str">
        <f>IF(OR($A1798="",$G1798&lt;&gt;"Ativo"),"",IF(COUNTIFS($A$4:$A1798,$A1798,$G$4:$G1798,"Ativo")=1,1,0))</f>
        <v/>
      </c>
    </row>
    <row r="1799" spans="1:55" x14ac:dyDescent="0.3">
      <c r="A1799" s="76"/>
      <c r="B1799" s="104"/>
      <c r="C1799" s="76"/>
      <c r="D1799" s="77"/>
      <c r="E1799" s="12"/>
      <c r="F1799" s="78"/>
      <c r="G1799" s="77"/>
      <c r="H1799" s="79"/>
      <c r="BA1799" s="5" t="str">
        <f t="shared" si="28"/>
        <v/>
      </c>
      <c r="BB1799" s="5" t="str">
        <f>IF(OR($E1799="",$G1799&lt;&gt;"Ativo"),"",IF(COUNTIFS($E$4:$E1799,$E1799,$A$4:$A1799,$A1799,$G$4:$G1799,"Ativo")=1,1,0))</f>
        <v/>
      </c>
      <c r="BC1799" t="str">
        <f>IF(OR($A1799="",$G1799&lt;&gt;"Ativo"),"",IF(COUNTIFS($A$4:$A1799,$A1799,$G$4:$G1799,"Ativo")=1,1,0))</f>
        <v/>
      </c>
    </row>
    <row r="1800" spans="1:55" x14ac:dyDescent="0.3">
      <c r="A1800" s="76"/>
      <c r="B1800" s="104"/>
      <c r="C1800" s="76"/>
      <c r="D1800" s="77"/>
      <c r="E1800" s="12"/>
      <c r="F1800" s="78"/>
      <c r="G1800" s="77"/>
      <c r="H1800" s="79"/>
      <c r="BA1800" s="5" t="str">
        <f t="shared" si="28"/>
        <v/>
      </c>
      <c r="BB1800" s="5" t="str">
        <f>IF(OR($E1800="",$G1800&lt;&gt;"Ativo"),"",IF(COUNTIFS($E$4:$E1800,$E1800,$A$4:$A1800,$A1800,$G$4:$G1800,"Ativo")=1,1,0))</f>
        <v/>
      </c>
      <c r="BC1800" t="str">
        <f>IF(OR($A1800="",$G1800&lt;&gt;"Ativo"),"",IF(COUNTIFS($A$4:$A1800,$A1800,$G$4:$G1800,"Ativo")=1,1,0))</f>
        <v/>
      </c>
    </row>
    <row r="1801" spans="1:55" x14ac:dyDescent="0.3">
      <c r="A1801" s="76"/>
      <c r="B1801" s="104"/>
      <c r="C1801" s="76"/>
      <c r="D1801" s="77"/>
      <c r="E1801" s="12"/>
      <c r="F1801" s="78"/>
      <c r="G1801" s="77"/>
      <c r="H1801" s="79"/>
      <c r="BA1801" s="5" t="str">
        <f t="shared" si="28"/>
        <v/>
      </c>
      <c r="BB1801" s="5" t="str">
        <f>IF(OR($E1801="",$G1801&lt;&gt;"Ativo"),"",IF(COUNTIFS($E$4:$E1801,$E1801,$A$4:$A1801,$A1801,$G$4:$G1801,"Ativo")=1,1,0))</f>
        <v/>
      </c>
      <c r="BC1801" t="str">
        <f>IF(OR($A1801="",$G1801&lt;&gt;"Ativo"),"",IF(COUNTIFS($A$4:$A1801,$A1801,$G$4:$G1801,"Ativo")=1,1,0))</f>
        <v/>
      </c>
    </row>
    <row r="1802" spans="1:55" x14ac:dyDescent="0.3">
      <c r="A1802" s="76"/>
      <c r="B1802" s="104"/>
      <c r="C1802" s="76"/>
      <c r="D1802" s="77"/>
      <c r="E1802" s="12"/>
      <c r="F1802" s="78"/>
      <c r="G1802" s="77"/>
      <c r="H1802" s="79"/>
      <c r="BA1802" s="5" t="str">
        <f t="shared" si="28"/>
        <v/>
      </c>
      <c r="BB1802" s="5" t="str">
        <f>IF(OR($E1802="",$G1802&lt;&gt;"Ativo"),"",IF(COUNTIFS($E$4:$E1802,$E1802,$A$4:$A1802,$A1802,$G$4:$G1802,"Ativo")=1,1,0))</f>
        <v/>
      </c>
      <c r="BC1802" t="str">
        <f>IF(OR($A1802="",$G1802&lt;&gt;"Ativo"),"",IF(COUNTIFS($A$4:$A1802,$A1802,$G$4:$G1802,"Ativo")=1,1,0))</f>
        <v/>
      </c>
    </row>
    <row r="1803" spans="1:55" x14ac:dyDescent="0.3">
      <c r="A1803" s="76"/>
      <c r="B1803" s="104"/>
      <c r="C1803" s="76"/>
      <c r="D1803" s="77"/>
      <c r="E1803" s="12"/>
      <c r="F1803" s="78"/>
      <c r="G1803" s="77"/>
      <c r="H1803" s="79"/>
      <c r="BA1803" s="5" t="str">
        <f t="shared" si="28"/>
        <v/>
      </c>
      <c r="BB1803" s="5" t="str">
        <f>IF(OR($E1803="",$G1803&lt;&gt;"Ativo"),"",IF(COUNTIFS($E$4:$E1803,$E1803,$A$4:$A1803,$A1803,$G$4:$G1803,"Ativo")=1,1,0))</f>
        <v/>
      </c>
      <c r="BC1803" t="str">
        <f>IF(OR($A1803="",$G1803&lt;&gt;"Ativo"),"",IF(COUNTIFS($A$4:$A1803,$A1803,$G$4:$G1803,"Ativo")=1,1,0))</f>
        <v/>
      </c>
    </row>
    <row r="1804" spans="1:55" x14ac:dyDescent="0.3">
      <c r="A1804" s="76"/>
      <c r="B1804" s="104"/>
      <c r="C1804" s="76"/>
      <c r="D1804" s="77"/>
      <c r="E1804" s="12"/>
      <c r="F1804" s="78"/>
      <c r="G1804" s="77"/>
      <c r="H1804" s="79"/>
      <c r="BA1804" s="5" t="str">
        <f t="shared" si="28"/>
        <v/>
      </c>
      <c r="BB1804" s="5" t="str">
        <f>IF(OR($E1804="",$G1804&lt;&gt;"Ativo"),"",IF(COUNTIFS($E$4:$E1804,$E1804,$A$4:$A1804,$A1804,$G$4:$G1804,"Ativo")=1,1,0))</f>
        <v/>
      </c>
      <c r="BC1804" t="str">
        <f>IF(OR($A1804="",$G1804&lt;&gt;"Ativo"),"",IF(COUNTIFS($A$4:$A1804,$A1804,$G$4:$G1804,"Ativo")=1,1,0))</f>
        <v/>
      </c>
    </row>
    <row r="1805" spans="1:55" x14ac:dyDescent="0.3">
      <c r="A1805" s="76"/>
      <c r="B1805" s="104"/>
      <c r="C1805" s="76"/>
      <c r="D1805" s="77"/>
      <c r="E1805" s="12"/>
      <c r="F1805" s="78"/>
      <c r="G1805" s="77"/>
      <c r="H1805" s="79"/>
      <c r="BA1805" s="5" t="str">
        <f t="shared" si="28"/>
        <v/>
      </c>
      <c r="BB1805" s="5" t="str">
        <f>IF(OR($E1805="",$G1805&lt;&gt;"Ativo"),"",IF(COUNTIFS($E$4:$E1805,$E1805,$A$4:$A1805,$A1805,$G$4:$G1805,"Ativo")=1,1,0))</f>
        <v/>
      </c>
      <c r="BC1805" t="str">
        <f>IF(OR($A1805="",$G1805&lt;&gt;"Ativo"),"",IF(COUNTIFS($A$4:$A1805,$A1805,$G$4:$G1805,"Ativo")=1,1,0))</f>
        <v/>
      </c>
    </row>
    <row r="1806" spans="1:55" x14ac:dyDescent="0.3">
      <c r="A1806" s="76"/>
      <c r="B1806" s="104"/>
      <c r="C1806" s="76"/>
      <c r="D1806" s="77"/>
      <c r="E1806" s="12"/>
      <c r="F1806" s="78"/>
      <c r="G1806" s="77"/>
      <c r="H1806" s="79"/>
      <c r="BA1806" s="5" t="str">
        <f t="shared" si="28"/>
        <v/>
      </c>
      <c r="BB1806" s="5" t="str">
        <f>IF(OR($E1806="",$G1806&lt;&gt;"Ativo"),"",IF(COUNTIFS($E$4:$E1806,$E1806,$A$4:$A1806,$A1806,$G$4:$G1806,"Ativo")=1,1,0))</f>
        <v/>
      </c>
      <c r="BC1806" t="str">
        <f>IF(OR($A1806="",$G1806&lt;&gt;"Ativo"),"",IF(COUNTIFS($A$4:$A1806,$A1806,$G$4:$G1806,"Ativo")=1,1,0))</f>
        <v/>
      </c>
    </row>
    <row r="1807" spans="1:55" x14ac:dyDescent="0.3">
      <c r="A1807" s="76"/>
      <c r="B1807" s="104"/>
      <c r="C1807" s="76"/>
      <c r="D1807" s="77"/>
      <c r="E1807" s="12"/>
      <c r="F1807" s="78"/>
      <c r="G1807" s="77"/>
      <c r="H1807" s="79"/>
      <c r="BA1807" s="5" t="str">
        <f t="shared" si="28"/>
        <v/>
      </c>
      <c r="BB1807" s="5" t="str">
        <f>IF(OR($E1807="",$G1807&lt;&gt;"Ativo"),"",IF(COUNTIFS($E$4:$E1807,$E1807,$A$4:$A1807,$A1807,$G$4:$G1807,"Ativo")=1,1,0))</f>
        <v/>
      </c>
      <c r="BC1807" t="str">
        <f>IF(OR($A1807="",$G1807&lt;&gt;"Ativo"),"",IF(COUNTIFS($A$4:$A1807,$A1807,$G$4:$G1807,"Ativo")=1,1,0))</f>
        <v/>
      </c>
    </row>
    <row r="1808" spans="1:55" x14ac:dyDescent="0.3">
      <c r="A1808" s="76"/>
      <c r="B1808" s="104"/>
      <c r="C1808" s="76"/>
      <c r="D1808" s="77"/>
      <c r="E1808" s="12"/>
      <c r="F1808" s="78"/>
      <c r="G1808" s="77"/>
      <c r="H1808" s="79"/>
      <c r="BA1808" s="5" t="str">
        <f t="shared" si="28"/>
        <v/>
      </c>
      <c r="BB1808" s="5" t="str">
        <f>IF(OR($E1808="",$G1808&lt;&gt;"Ativo"),"",IF(COUNTIFS($E$4:$E1808,$E1808,$A$4:$A1808,$A1808,$G$4:$G1808,"Ativo")=1,1,0))</f>
        <v/>
      </c>
      <c r="BC1808" t="str">
        <f>IF(OR($A1808="",$G1808&lt;&gt;"Ativo"),"",IF(COUNTIFS($A$4:$A1808,$A1808,$G$4:$G1808,"Ativo")=1,1,0))</f>
        <v/>
      </c>
    </row>
    <row r="1809" spans="1:55" x14ac:dyDescent="0.3">
      <c r="A1809" s="76"/>
      <c r="B1809" s="104"/>
      <c r="C1809" s="76"/>
      <c r="D1809" s="77"/>
      <c r="E1809" s="12"/>
      <c r="F1809" s="78"/>
      <c r="G1809" s="77"/>
      <c r="H1809" s="79"/>
      <c r="BA1809" s="5" t="str">
        <f t="shared" si="28"/>
        <v/>
      </c>
      <c r="BB1809" s="5" t="str">
        <f>IF(OR($E1809="",$G1809&lt;&gt;"Ativo"),"",IF(COUNTIFS($E$4:$E1809,$E1809,$A$4:$A1809,$A1809,$G$4:$G1809,"Ativo")=1,1,0))</f>
        <v/>
      </c>
      <c r="BC1809" t="str">
        <f>IF(OR($A1809="",$G1809&lt;&gt;"Ativo"),"",IF(COUNTIFS($A$4:$A1809,$A1809,$G$4:$G1809,"Ativo")=1,1,0))</f>
        <v/>
      </c>
    </row>
    <row r="1810" spans="1:55" x14ac:dyDescent="0.3">
      <c r="A1810" s="76"/>
      <c r="B1810" s="104"/>
      <c r="C1810" s="76"/>
      <c r="D1810" s="77"/>
      <c r="E1810" s="12"/>
      <c r="F1810" s="78"/>
      <c r="G1810" s="77"/>
      <c r="H1810" s="79"/>
      <c r="BA1810" s="5" t="str">
        <f t="shared" si="28"/>
        <v/>
      </c>
      <c r="BB1810" s="5" t="str">
        <f>IF(OR($E1810="",$G1810&lt;&gt;"Ativo"),"",IF(COUNTIFS($E$4:$E1810,$E1810,$A$4:$A1810,$A1810,$G$4:$G1810,"Ativo")=1,1,0))</f>
        <v/>
      </c>
      <c r="BC1810" t="str">
        <f>IF(OR($A1810="",$G1810&lt;&gt;"Ativo"),"",IF(COUNTIFS($A$4:$A1810,$A1810,$G$4:$G1810,"Ativo")=1,1,0))</f>
        <v/>
      </c>
    </row>
    <row r="1811" spans="1:55" x14ac:dyDescent="0.3">
      <c r="A1811" s="76"/>
      <c r="B1811" s="104"/>
      <c r="C1811" s="76"/>
      <c r="D1811" s="77"/>
      <c r="E1811" s="12"/>
      <c r="F1811" s="78"/>
      <c r="G1811" s="77"/>
      <c r="H1811" s="79"/>
      <c r="BA1811" s="5" t="str">
        <f t="shared" si="28"/>
        <v/>
      </c>
      <c r="BB1811" s="5" t="str">
        <f>IF(OR($E1811="",$G1811&lt;&gt;"Ativo"),"",IF(COUNTIFS($E$4:$E1811,$E1811,$A$4:$A1811,$A1811,$G$4:$G1811,"Ativo")=1,1,0))</f>
        <v/>
      </c>
      <c r="BC1811" t="str">
        <f>IF(OR($A1811="",$G1811&lt;&gt;"Ativo"),"",IF(COUNTIFS($A$4:$A1811,$A1811,$G$4:$G1811,"Ativo")=1,1,0))</f>
        <v/>
      </c>
    </row>
    <row r="1812" spans="1:55" x14ac:dyDescent="0.3">
      <c r="A1812" s="76"/>
      <c r="B1812" s="104"/>
      <c r="C1812" s="76"/>
      <c r="D1812" s="77"/>
      <c r="E1812" s="12"/>
      <c r="F1812" s="78"/>
      <c r="G1812" s="77"/>
      <c r="H1812" s="79"/>
      <c r="BA1812" s="5" t="str">
        <f t="shared" si="28"/>
        <v/>
      </c>
      <c r="BB1812" s="5" t="str">
        <f>IF(OR($E1812="",$G1812&lt;&gt;"Ativo"),"",IF(COUNTIFS($E$4:$E1812,$E1812,$A$4:$A1812,$A1812,$G$4:$G1812,"Ativo")=1,1,0))</f>
        <v/>
      </c>
      <c r="BC1812" t="str">
        <f>IF(OR($A1812="",$G1812&lt;&gt;"Ativo"),"",IF(COUNTIFS($A$4:$A1812,$A1812,$G$4:$G1812,"Ativo")=1,1,0))</f>
        <v/>
      </c>
    </row>
    <row r="1813" spans="1:55" x14ac:dyDescent="0.3">
      <c r="A1813" s="76"/>
      <c r="B1813" s="104"/>
      <c r="C1813" s="76"/>
      <c r="D1813" s="77"/>
      <c r="E1813" s="12"/>
      <c r="F1813" s="78"/>
      <c r="G1813" s="77"/>
      <c r="H1813" s="79"/>
      <c r="BA1813" s="5" t="str">
        <f t="shared" si="28"/>
        <v/>
      </c>
      <c r="BB1813" s="5" t="str">
        <f>IF(OR($E1813="",$G1813&lt;&gt;"Ativo"),"",IF(COUNTIFS($E$4:$E1813,$E1813,$A$4:$A1813,$A1813,$G$4:$G1813,"Ativo")=1,1,0))</f>
        <v/>
      </c>
      <c r="BC1813" t="str">
        <f>IF(OR($A1813="",$G1813&lt;&gt;"Ativo"),"",IF(COUNTIFS($A$4:$A1813,$A1813,$G$4:$G1813,"Ativo")=1,1,0))</f>
        <v/>
      </c>
    </row>
    <row r="1814" spans="1:55" x14ac:dyDescent="0.3">
      <c r="A1814" s="76"/>
      <c r="B1814" s="104"/>
      <c r="C1814" s="76"/>
      <c r="D1814" s="77"/>
      <c r="E1814" s="12"/>
      <c r="F1814" s="78"/>
      <c r="G1814" s="77"/>
      <c r="H1814" s="79"/>
      <c r="BA1814" s="5" t="str">
        <f t="shared" si="28"/>
        <v/>
      </c>
      <c r="BB1814" s="5" t="str">
        <f>IF(OR($E1814="",$G1814&lt;&gt;"Ativo"),"",IF(COUNTIFS($E$4:$E1814,$E1814,$A$4:$A1814,$A1814,$G$4:$G1814,"Ativo")=1,1,0))</f>
        <v/>
      </c>
      <c r="BC1814" t="str">
        <f>IF(OR($A1814="",$G1814&lt;&gt;"Ativo"),"",IF(COUNTIFS($A$4:$A1814,$A1814,$G$4:$G1814,"Ativo")=1,1,0))</f>
        <v/>
      </c>
    </row>
    <row r="1815" spans="1:55" x14ac:dyDescent="0.3">
      <c r="A1815" s="76"/>
      <c r="B1815" s="104"/>
      <c r="C1815" s="76"/>
      <c r="D1815" s="77"/>
      <c r="E1815" s="12"/>
      <c r="F1815" s="78"/>
      <c r="G1815" s="77"/>
      <c r="H1815" s="79"/>
      <c r="BA1815" s="5" t="str">
        <f t="shared" si="28"/>
        <v/>
      </c>
      <c r="BB1815" s="5" t="str">
        <f>IF(OR($E1815="",$G1815&lt;&gt;"Ativo"),"",IF(COUNTIFS($E$4:$E1815,$E1815,$A$4:$A1815,$A1815,$G$4:$G1815,"Ativo")=1,1,0))</f>
        <v/>
      </c>
      <c r="BC1815" t="str">
        <f>IF(OR($A1815="",$G1815&lt;&gt;"Ativo"),"",IF(COUNTIFS($A$4:$A1815,$A1815,$G$4:$G1815,"Ativo")=1,1,0))</f>
        <v/>
      </c>
    </row>
    <row r="1816" spans="1:55" x14ac:dyDescent="0.3">
      <c r="A1816" s="76"/>
      <c r="B1816" s="104"/>
      <c r="C1816" s="76"/>
      <c r="D1816" s="77"/>
      <c r="E1816" s="12"/>
      <c r="F1816" s="78"/>
      <c r="G1816" s="77"/>
      <c r="H1816" s="79"/>
      <c r="BA1816" s="5" t="str">
        <f t="shared" si="28"/>
        <v/>
      </c>
      <c r="BB1816" s="5" t="str">
        <f>IF(OR($E1816="",$G1816&lt;&gt;"Ativo"),"",IF(COUNTIFS($E$4:$E1816,$E1816,$A$4:$A1816,$A1816,$G$4:$G1816,"Ativo")=1,1,0))</f>
        <v/>
      </c>
      <c r="BC1816" t="str">
        <f>IF(OR($A1816="",$G1816&lt;&gt;"Ativo"),"",IF(COUNTIFS($A$4:$A1816,$A1816,$G$4:$G1816,"Ativo")=1,1,0))</f>
        <v/>
      </c>
    </row>
    <row r="1817" spans="1:55" x14ac:dyDescent="0.3">
      <c r="A1817" s="76"/>
      <c r="B1817" s="104"/>
      <c r="C1817" s="76"/>
      <c r="D1817" s="77"/>
      <c r="E1817" s="12"/>
      <c r="F1817" s="78"/>
      <c r="G1817" s="77"/>
      <c r="H1817" s="79"/>
      <c r="BA1817" s="5" t="str">
        <f t="shared" si="28"/>
        <v/>
      </c>
      <c r="BB1817" s="5" t="str">
        <f>IF(OR($E1817="",$G1817&lt;&gt;"Ativo"),"",IF(COUNTIFS($E$4:$E1817,$E1817,$A$4:$A1817,$A1817,$G$4:$G1817,"Ativo")=1,1,0))</f>
        <v/>
      </c>
      <c r="BC1817" t="str">
        <f>IF(OR($A1817="",$G1817&lt;&gt;"Ativo"),"",IF(COUNTIFS($A$4:$A1817,$A1817,$G$4:$G1817,"Ativo")=1,1,0))</f>
        <v/>
      </c>
    </row>
    <row r="1818" spans="1:55" x14ac:dyDescent="0.3">
      <c r="A1818" s="76"/>
      <c r="B1818" s="104"/>
      <c r="C1818" s="76"/>
      <c r="D1818" s="77"/>
      <c r="E1818" s="12"/>
      <c r="F1818" s="78"/>
      <c r="G1818" s="77"/>
      <c r="H1818" s="79"/>
      <c r="BA1818" s="5" t="str">
        <f t="shared" si="28"/>
        <v/>
      </c>
      <c r="BB1818" s="5" t="str">
        <f>IF(OR($E1818="",$G1818&lt;&gt;"Ativo"),"",IF(COUNTIFS($E$4:$E1818,$E1818,$A$4:$A1818,$A1818,$G$4:$G1818,"Ativo")=1,1,0))</f>
        <v/>
      </c>
      <c r="BC1818" t="str">
        <f>IF(OR($A1818="",$G1818&lt;&gt;"Ativo"),"",IF(COUNTIFS($A$4:$A1818,$A1818,$G$4:$G1818,"Ativo")=1,1,0))</f>
        <v/>
      </c>
    </row>
    <row r="1819" spans="1:55" x14ac:dyDescent="0.3">
      <c r="A1819" s="76"/>
      <c r="B1819" s="104"/>
      <c r="C1819" s="76"/>
      <c r="D1819" s="77"/>
      <c r="E1819" s="12"/>
      <c r="F1819" s="78"/>
      <c r="G1819" s="77"/>
      <c r="H1819" s="79"/>
      <c r="BA1819" s="5" t="str">
        <f t="shared" si="28"/>
        <v/>
      </c>
      <c r="BB1819" s="5" t="str">
        <f>IF(OR($E1819="",$G1819&lt;&gt;"Ativo"),"",IF(COUNTIFS($E$4:$E1819,$E1819,$A$4:$A1819,$A1819,$G$4:$G1819,"Ativo")=1,1,0))</f>
        <v/>
      </c>
      <c r="BC1819" t="str">
        <f>IF(OR($A1819="",$G1819&lt;&gt;"Ativo"),"",IF(COUNTIFS($A$4:$A1819,$A1819,$G$4:$G1819,"Ativo")=1,1,0))</f>
        <v/>
      </c>
    </row>
    <row r="1820" spans="1:55" x14ac:dyDescent="0.3">
      <c r="A1820" s="76"/>
      <c r="B1820" s="104"/>
      <c r="C1820" s="76"/>
      <c r="D1820" s="77"/>
      <c r="E1820" s="12"/>
      <c r="F1820" s="78"/>
      <c r="G1820" s="77"/>
      <c r="H1820" s="79"/>
      <c r="BA1820" s="5" t="str">
        <f t="shared" si="28"/>
        <v/>
      </c>
      <c r="BB1820" s="5" t="str">
        <f>IF(OR($E1820="",$G1820&lt;&gt;"Ativo"),"",IF(COUNTIFS($E$4:$E1820,$E1820,$A$4:$A1820,$A1820,$G$4:$G1820,"Ativo")=1,1,0))</f>
        <v/>
      </c>
      <c r="BC1820" t="str">
        <f>IF(OR($A1820="",$G1820&lt;&gt;"Ativo"),"",IF(COUNTIFS($A$4:$A1820,$A1820,$G$4:$G1820,"Ativo")=1,1,0))</f>
        <v/>
      </c>
    </row>
    <row r="1821" spans="1:55" x14ac:dyDescent="0.3">
      <c r="A1821" s="76"/>
      <c r="B1821" s="104"/>
      <c r="C1821" s="76"/>
      <c r="D1821" s="77"/>
      <c r="E1821" s="12"/>
      <c r="F1821" s="78"/>
      <c r="G1821" s="77"/>
      <c r="H1821" s="79"/>
      <c r="BA1821" s="5" t="str">
        <f t="shared" si="28"/>
        <v/>
      </c>
      <c r="BB1821" s="5" t="str">
        <f>IF(OR($E1821="",$G1821&lt;&gt;"Ativo"),"",IF(COUNTIFS($E$4:$E1821,$E1821,$A$4:$A1821,$A1821,$G$4:$G1821,"Ativo")=1,1,0))</f>
        <v/>
      </c>
      <c r="BC1821" t="str">
        <f>IF(OR($A1821="",$G1821&lt;&gt;"Ativo"),"",IF(COUNTIFS($A$4:$A1821,$A1821,$G$4:$G1821,"Ativo")=1,1,0))</f>
        <v/>
      </c>
    </row>
    <row r="1822" spans="1:55" x14ac:dyDescent="0.3">
      <c r="A1822" s="76"/>
      <c r="B1822" s="104"/>
      <c r="C1822" s="76"/>
      <c r="D1822" s="77"/>
      <c r="E1822" s="12"/>
      <c r="F1822" s="78"/>
      <c r="G1822" s="77"/>
      <c r="H1822" s="79"/>
      <c r="BA1822" s="5" t="str">
        <f t="shared" si="28"/>
        <v/>
      </c>
      <c r="BB1822" s="5" t="str">
        <f>IF(OR($E1822="",$G1822&lt;&gt;"Ativo"),"",IF(COUNTIFS($E$4:$E1822,$E1822,$A$4:$A1822,$A1822,$G$4:$G1822,"Ativo")=1,1,0))</f>
        <v/>
      </c>
      <c r="BC1822" t="str">
        <f>IF(OR($A1822="",$G1822&lt;&gt;"Ativo"),"",IF(COUNTIFS($A$4:$A1822,$A1822,$G$4:$G1822,"Ativo")=1,1,0))</f>
        <v/>
      </c>
    </row>
    <row r="1823" spans="1:55" x14ac:dyDescent="0.3">
      <c r="A1823" s="76"/>
      <c r="B1823" s="104"/>
      <c r="C1823" s="76"/>
      <c r="D1823" s="77"/>
      <c r="E1823" s="12"/>
      <c r="F1823" s="78"/>
      <c r="G1823" s="77"/>
      <c r="H1823" s="79"/>
      <c r="BA1823" s="5" t="str">
        <f t="shared" si="28"/>
        <v/>
      </c>
      <c r="BB1823" s="5" t="str">
        <f>IF(OR($E1823="",$G1823&lt;&gt;"Ativo"),"",IF(COUNTIFS($E$4:$E1823,$E1823,$A$4:$A1823,$A1823,$G$4:$G1823,"Ativo")=1,1,0))</f>
        <v/>
      </c>
      <c r="BC1823" t="str">
        <f>IF(OR($A1823="",$G1823&lt;&gt;"Ativo"),"",IF(COUNTIFS($A$4:$A1823,$A1823,$G$4:$G1823,"Ativo")=1,1,0))</f>
        <v/>
      </c>
    </row>
    <row r="1824" spans="1:55" x14ac:dyDescent="0.3">
      <c r="A1824" s="76"/>
      <c r="B1824" s="104"/>
      <c r="C1824" s="76"/>
      <c r="D1824" s="77"/>
      <c r="E1824" s="12"/>
      <c r="F1824" s="78"/>
      <c r="G1824" s="77"/>
      <c r="H1824" s="79"/>
      <c r="BA1824" s="5" t="str">
        <f t="shared" si="28"/>
        <v/>
      </c>
      <c r="BB1824" s="5" t="str">
        <f>IF(OR($E1824="",$G1824&lt;&gt;"Ativo"),"",IF(COUNTIFS($E$4:$E1824,$E1824,$A$4:$A1824,$A1824,$G$4:$G1824,"Ativo")=1,1,0))</f>
        <v/>
      </c>
      <c r="BC1824" t="str">
        <f>IF(OR($A1824="",$G1824&lt;&gt;"Ativo"),"",IF(COUNTIFS($A$4:$A1824,$A1824,$G$4:$G1824,"Ativo")=1,1,0))</f>
        <v/>
      </c>
    </row>
    <row r="1825" spans="1:55" x14ac:dyDescent="0.3">
      <c r="A1825" s="76"/>
      <c r="B1825" s="104"/>
      <c r="C1825" s="76"/>
      <c r="D1825" s="77"/>
      <c r="E1825" s="12"/>
      <c r="F1825" s="78"/>
      <c r="G1825" s="77"/>
      <c r="H1825" s="79"/>
      <c r="BA1825" s="5" t="str">
        <f t="shared" si="28"/>
        <v/>
      </c>
      <c r="BB1825" s="5" t="str">
        <f>IF(OR($E1825="",$G1825&lt;&gt;"Ativo"),"",IF(COUNTIFS($E$4:$E1825,$E1825,$A$4:$A1825,$A1825,$G$4:$G1825,"Ativo")=1,1,0))</f>
        <v/>
      </c>
      <c r="BC1825" t="str">
        <f>IF(OR($A1825="",$G1825&lt;&gt;"Ativo"),"",IF(COUNTIFS($A$4:$A1825,$A1825,$G$4:$G1825,"Ativo")=1,1,0))</f>
        <v/>
      </c>
    </row>
    <row r="1826" spans="1:55" x14ac:dyDescent="0.3">
      <c r="A1826" s="76"/>
      <c r="B1826" s="104"/>
      <c r="C1826" s="76"/>
      <c r="D1826" s="77"/>
      <c r="E1826" s="12"/>
      <c r="F1826" s="78"/>
      <c r="G1826" s="77"/>
      <c r="H1826" s="79"/>
      <c r="BA1826" s="5" t="str">
        <f t="shared" si="28"/>
        <v/>
      </c>
      <c r="BB1826" s="5" t="str">
        <f>IF(OR($E1826="",$G1826&lt;&gt;"Ativo"),"",IF(COUNTIFS($E$4:$E1826,$E1826,$A$4:$A1826,$A1826,$G$4:$G1826,"Ativo")=1,1,0))</f>
        <v/>
      </c>
      <c r="BC1826" t="str">
        <f>IF(OR($A1826="",$G1826&lt;&gt;"Ativo"),"",IF(COUNTIFS($A$4:$A1826,$A1826,$G$4:$G1826,"Ativo")=1,1,0))</f>
        <v/>
      </c>
    </row>
    <row r="1827" spans="1:55" x14ac:dyDescent="0.3">
      <c r="A1827" s="76"/>
      <c r="B1827" s="104"/>
      <c r="C1827" s="76"/>
      <c r="D1827" s="77"/>
      <c r="E1827" s="12"/>
      <c r="F1827" s="78"/>
      <c r="G1827" s="77"/>
      <c r="H1827" s="79"/>
      <c r="BA1827" s="5" t="str">
        <f t="shared" si="28"/>
        <v/>
      </c>
      <c r="BB1827" s="5" t="str">
        <f>IF(OR($E1827="",$G1827&lt;&gt;"Ativo"),"",IF(COUNTIFS($E$4:$E1827,$E1827,$A$4:$A1827,$A1827,$G$4:$G1827,"Ativo")=1,1,0))</f>
        <v/>
      </c>
      <c r="BC1827" t="str">
        <f>IF(OR($A1827="",$G1827&lt;&gt;"Ativo"),"",IF(COUNTIFS($A$4:$A1827,$A1827,$G$4:$G1827,"Ativo")=1,1,0))</f>
        <v/>
      </c>
    </row>
    <row r="1828" spans="1:55" x14ac:dyDescent="0.3">
      <c r="A1828" s="76"/>
      <c r="B1828" s="104"/>
      <c r="C1828" s="76"/>
      <c r="D1828" s="77"/>
      <c r="E1828" s="12"/>
      <c r="F1828" s="78"/>
      <c r="G1828" s="77"/>
      <c r="H1828" s="79"/>
      <c r="BA1828" s="5" t="str">
        <f t="shared" si="28"/>
        <v/>
      </c>
      <c r="BB1828" s="5" t="str">
        <f>IF(OR($E1828="",$G1828&lt;&gt;"Ativo"),"",IF(COUNTIFS($E$4:$E1828,$E1828,$A$4:$A1828,$A1828,$G$4:$G1828,"Ativo")=1,1,0))</f>
        <v/>
      </c>
      <c r="BC1828" t="str">
        <f>IF(OR($A1828="",$G1828&lt;&gt;"Ativo"),"",IF(COUNTIFS($A$4:$A1828,$A1828,$G$4:$G1828,"Ativo")=1,1,0))</f>
        <v/>
      </c>
    </row>
    <row r="1829" spans="1:55" x14ac:dyDescent="0.3">
      <c r="A1829" s="76"/>
      <c r="B1829" s="104"/>
      <c r="C1829" s="76"/>
      <c r="D1829" s="77"/>
      <c r="E1829" s="12"/>
      <c r="F1829" s="78"/>
      <c r="G1829" s="77"/>
      <c r="H1829" s="79"/>
      <c r="BA1829" s="5" t="str">
        <f t="shared" si="28"/>
        <v/>
      </c>
      <c r="BB1829" s="5" t="str">
        <f>IF(OR($E1829="",$G1829&lt;&gt;"Ativo"),"",IF(COUNTIFS($E$4:$E1829,$E1829,$A$4:$A1829,$A1829,$G$4:$G1829,"Ativo")=1,1,0))</f>
        <v/>
      </c>
      <c r="BC1829" t="str">
        <f>IF(OR($A1829="",$G1829&lt;&gt;"Ativo"),"",IF(COUNTIFS($A$4:$A1829,$A1829,$G$4:$G1829,"Ativo")=1,1,0))</f>
        <v/>
      </c>
    </row>
    <row r="1830" spans="1:55" x14ac:dyDescent="0.3">
      <c r="A1830" s="76"/>
      <c r="B1830" s="104"/>
      <c r="C1830" s="76"/>
      <c r="D1830" s="77"/>
      <c r="E1830" s="12"/>
      <c r="F1830" s="78"/>
      <c r="G1830" s="77"/>
      <c r="H1830" s="79"/>
      <c r="BA1830" s="5" t="str">
        <f t="shared" si="28"/>
        <v/>
      </c>
      <c r="BB1830" s="5" t="str">
        <f>IF(OR($E1830="",$G1830&lt;&gt;"Ativo"),"",IF(COUNTIFS($E$4:$E1830,$E1830,$A$4:$A1830,$A1830,$G$4:$G1830,"Ativo")=1,1,0))</f>
        <v/>
      </c>
      <c r="BC1830" t="str">
        <f>IF(OR($A1830="",$G1830&lt;&gt;"Ativo"),"",IF(COUNTIFS($A$4:$A1830,$A1830,$G$4:$G1830,"Ativo")=1,1,0))</f>
        <v/>
      </c>
    </row>
    <row r="1831" spans="1:55" x14ac:dyDescent="0.3">
      <c r="A1831" s="76"/>
      <c r="B1831" s="104"/>
      <c r="C1831" s="76"/>
      <c r="D1831" s="77"/>
      <c r="E1831" s="12"/>
      <c r="F1831" s="78"/>
      <c r="G1831" s="77"/>
      <c r="H1831" s="79"/>
      <c r="BA1831" s="5" t="str">
        <f t="shared" si="28"/>
        <v/>
      </c>
      <c r="BB1831" s="5" t="str">
        <f>IF(OR($E1831="",$G1831&lt;&gt;"Ativo"),"",IF(COUNTIFS($E$4:$E1831,$E1831,$A$4:$A1831,$A1831,$G$4:$G1831,"Ativo")=1,1,0))</f>
        <v/>
      </c>
      <c r="BC1831" t="str">
        <f>IF(OR($A1831="",$G1831&lt;&gt;"Ativo"),"",IF(COUNTIFS($A$4:$A1831,$A1831,$G$4:$G1831,"Ativo")=1,1,0))</f>
        <v/>
      </c>
    </row>
    <row r="1832" spans="1:55" x14ac:dyDescent="0.3">
      <c r="A1832" s="76"/>
      <c r="B1832" s="104"/>
      <c r="C1832" s="76"/>
      <c r="D1832" s="77"/>
      <c r="E1832" s="12"/>
      <c r="F1832" s="78"/>
      <c r="G1832" s="77"/>
      <c r="H1832" s="79"/>
      <c r="BA1832" s="5" t="str">
        <f t="shared" si="28"/>
        <v/>
      </c>
      <c r="BB1832" s="5" t="str">
        <f>IF(OR($E1832="",$G1832&lt;&gt;"Ativo"),"",IF(COUNTIFS($E$4:$E1832,$E1832,$A$4:$A1832,$A1832,$G$4:$G1832,"Ativo")=1,1,0))</f>
        <v/>
      </c>
      <c r="BC1832" t="str">
        <f>IF(OR($A1832="",$G1832&lt;&gt;"Ativo"),"",IF(COUNTIFS($A$4:$A1832,$A1832,$G$4:$G1832,"Ativo")=1,1,0))</f>
        <v/>
      </c>
    </row>
    <row r="1833" spans="1:55" x14ac:dyDescent="0.3">
      <c r="A1833" s="76"/>
      <c r="B1833" s="104"/>
      <c r="C1833" s="76"/>
      <c r="D1833" s="77"/>
      <c r="E1833" s="12"/>
      <c r="F1833" s="78"/>
      <c r="G1833" s="77"/>
      <c r="H1833" s="79"/>
      <c r="BA1833" s="5" t="str">
        <f t="shared" si="28"/>
        <v/>
      </c>
      <c r="BB1833" s="5" t="str">
        <f>IF(OR($E1833="",$G1833&lt;&gt;"Ativo"),"",IF(COUNTIFS($E$4:$E1833,$E1833,$A$4:$A1833,$A1833,$G$4:$G1833,"Ativo")=1,1,0))</f>
        <v/>
      </c>
      <c r="BC1833" t="str">
        <f>IF(OR($A1833="",$G1833&lt;&gt;"Ativo"),"",IF(COUNTIFS($A$4:$A1833,$A1833,$G$4:$G1833,"Ativo")=1,1,0))</f>
        <v/>
      </c>
    </row>
    <row r="1834" spans="1:55" x14ac:dyDescent="0.3">
      <c r="A1834" s="76"/>
      <c r="B1834" s="104"/>
      <c r="C1834" s="76"/>
      <c r="D1834" s="77"/>
      <c r="E1834" s="12"/>
      <c r="F1834" s="78"/>
      <c r="G1834" s="77"/>
      <c r="H1834" s="79"/>
      <c r="BA1834" s="5" t="str">
        <f t="shared" si="28"/>
        <v/>
      </c>
      <c r="BB1834" s="5" t="str">
        <f>IF(OR($E1834="",$G1834&lt;&gt;"Ativo"),"",IF(COUNTIFS($E$4:$E1834,$E1834,$A$4:$A1834,$A1834,$G$4:$G1834,"Ativo")=1,1,0))</f>
        <v/>
      </c>
      <c r="BC1834" t="str">
        <f>IF(OR($A1834="",$G1834&lt;&gt;"Ativo"),"",IF(COUNTIFS($A$4:$A1834,$A1834,$G$4:$G1834,"Ativo")=1,1,0))</f>
        <v/>
      </c>
    </row>
    <row r="1835" spans="1:55" x14ac:dyDescent="0.3">
      <c r="A1835" s="76"/>
      <c r="B1835" s="104"/>
      <c r="C1835" s="76"/>
      <c r="D1835" s="77"/>
      <c r="E1835" s="12"/>
      <c r="F1835" s="78"/>
      <c r="G1835" s="77"/>
      <c r="H1835" s="79"/>
      <c r="BA1835" s="5" t="str">
        <f t="shared" si="28"/>
        <v/>
      </c>
      <c r="BB1835" s="5" t="str">
        <f>IF(OR($E1835="",$G1835&lt;&gt;"Ativo"),"",IF(COUNTIFS($E$4:$E1835,$E1835,$A$4:$A1835,$A1835,$G$4:$G1835,"Ativo")=1,1,0))</f>
        <v/>
      </c>
      <c r="BC1835" t="str">
        <f>IF(OR($A1835="",$G1835&lt;&gt;"Ativo"),"",IF(COUNTIFS($A$4:$A1835,$A1835,$G$4:$G1835,"Ativo")=1,1,0))</f>
        <v/>
      </c>
    </row>
    <row r="1836" spans="1:55" x14ac:dyDescent="0.3">
      <c r="A1836" s="76"/>
      <c r="B1836" s="104"/>
      <c r="C1836" s="76"/>
      <c r="D1836" s="77"/>
      <c r="E1836" s="12"/>
      <c r="F1836" s="78"/>
      <c r="G1836" s="77"/>
      <c r="H1836" s="79"/>
      <c r="BA1836" s="5" t="str">
        <f t="shared" si="28"/>
        <v/>
      </c>
      <c r="BB1836" s="5" t="str">
        <f>IF(OR($E1836="",$G1836&lt;&gt;"Ativo"),"",IF(COUNTIFS($E$4:$E1836,$E1836,$A$4:$A1836,$A1836,$G$4:$G1836,"Ativo")=1,1,0))</f>
        <v/>
      </c>
      <c r="BC1836" t="str">
        <f>IF(OR($A1836="",$G1836&lt;&gt;"Ativo"),"",IF(COUNTIFS($A$4:$A1836,$A1836,$G$4:$G1836,"Ativo")=1,1,0))</f>
        <v/>
      </c>
    </row>
    <row r="1837" spans="1:55" x14ac:dyDescent="0.3">
      <c r="A1837" s="76"/>
      <c r="B1837" s="104"/>
      <c r="C1837" s="76"/>
      <c r="D1837" s="77"/>
      <c r="E1837" s="12"/>
      <c r="F1837" s="78"/>
      <c r="G1837" s="77"/>
      <c r="H1837" s="79"/>
      <c r="BA1837" s="5" t="str">
        <f t="shared" si="28"/>
        <v/>
      </c>
      <c r="BB1837" s="5" t="str">
        <f>IF(OR($E1837="",$G1837&lt;&gt;"Ativo"),"",IF(COUNTIFS($E$4:$E1837,$E1837,$A$4:$A1837,$A1837,$G$4:$G1837,"Ativo")=1,1,0))</f>
        <v/>
      </c>
      <c r="BC1837" t="str">
        <f>IF(OR($A1837="",$G1837&lt;&gt;"Ativo"),"",IF(COUNTIFS($A$4:$A1837,$A1837,$G$4:$G1837,"Ativo")=1,1,0))</f>
        <v/>
      </c>
    </row>
    <row r="1838" spans="1:55" x14ac:dyDescent="0.3">
      <c r="A1838" s="76"/>
      <c r="B1838" s="104"/>
      <c r="C1838" s="76"/>
      <c r="D1838" s="77"/>
      <c r="E1838" s="12"/>
      <c r="F1838" s="78"/>
      <c r="G1838" s="77"/>
      <c r="H1838" s="79"/>
      <c r="BA1838" s="5" t="str">
        <f t="shared" si="28"/>
        <v/>
      </c>
      <c r="BB1838" s="5" t="str">
        <f>IF(OR($E1838="",$G1838&lt;&gt;"Ativo"),"",IF(COUNTIFS($E$4:$E1838,$E1838,$A$4:$A1838,$A1838,$G$4:$G1838,"Ativo")=1,1,0))</f>
        <v/>
      </c>
      <c r="BC1838" t="str">
        <f>IF(OR($A1838="",$G1838&lt;&gt;"Ativo"),"",IF(COUNTIFS($A$4:$A1838,$A1838,$G$4:$G1838,"Ativo")=1,1,0))</f>
        <v/>
      </c>
    </row>
    <row r="1839" spans="1:55" x14ac:dyDescent="0.3">
      <c r="A1839" s="76"/>
      <c r="B1839" s="104"/>
      <c r="C1839" s="76"/>
      <c r="D1839" s="77"/>
      <c r="E1839" s="12"/>
      <c r="F1839" s="78"/>
      <c r="G1839" s="77"/>
      <c r="H1839" s="79"/>
      <c r="BA1839" s="5" t="str">
        <f t="shared" si="28"/>
        <v/>
      </c>
      <c r="BB1839" s="5" t="str">
        <f>IF(OR($E1839="",$G1839&lt;&gt;"Ativo"),"",IF(COUNTIFS($E$4:$E1839,$E1839,$A$4:$A1839,$A1839,$G$4:$G1839,"Ativo")=1,1,0))</f>
        <v/>
      </c>
      <c r="BC1839" t="str">
        <f>IF(OR($A1839="",$G1839&lt;&gt;"Ativo"),"",IF(COUNTIFS($A$4:$A1839,$A1839,$G$4:$G1839,"Ativo")=1,1,0))</f>
        <v/>
      </c>
    </row>
    <row r="1840" spans="1:55" x14ac:dyDescent="0.3">
      <c r="A1840" s="76"/>
      <c r="B1840" s="104"/>
      <c r="C1840" s="76"/>
      <c r="D1840" s="77"/>
      <c r="E1840" s="12"/>
      <c r="F1840" s="78"/>
      <c r="G1840" s="77"/>
      <c r="H1840" s="79"/>
      <c r="BA1840" s="5" t="str">
        <f t="shared" si="28"/>
        <v/>
      </c>
      <c r="BB1840" s="5" t="str">
        <f>IF(OR($E1840="",$G1840&lt;&gt;"Ativo"),"",IF(COUNTIFS($E$4:$E1840,$E1840,$A$4:$A1840,$A1840,$G$4:$G1840,"Ativo")=1,1,0))</f>
        <v/>
      </c>
      <c r="BC1840" t="str">
        <f>IF(OR($A1840="",$G1840&lt;&gt;"Ativo"),"",IF(COUNTIFS($A$4:$A1840,$A1840,$G$4:$G1840,"Ativo")=1,1,0))</f>
        <v/>
      </c>
    </row>
    <row r="1841" spans="1:55" x14ac:dyDescent="0.3">
      <c r="A1841" s="76"/>
      <c r="B1841" s="104"/>
      <c r="C1841" s="76"/>
      <c r="D1841" s="77"/>
      <c r="E1841" s="12"/>
      <c r="F1841" s="78"/>
      <c r="G1841" s="77"/>
      <c r="H1841" s="79"/>
      <c r="BA1841" s="5" t="str">
        <f t="shared" si="28"/>
        <v/>
      </c>
      <c r="BB1841" s="5" t="str">
        <f>IF(OR($E1841="",$G1841&lt;&gt;"Ativo"),"",IF(COUNTIFS($E$4:$E1841,$E1841,$A$4:$A1841,$A1841,$G$4:$G1841,"Ativo")=1,1,0))</f>
        <v/>
      </c>
      <c r="BC1841" t="str">
        <f>IF(OR($A1841="",$G1841&lt;&gt;"Ativo"),"",IF(COUNTIFS($A$4:$A1841,$A1841,$G$4:$G1841,"Ativo")=1,1,0))</f>
        <v/>
      </c>
    </row>
    <row r="1842" spans="1:55" x14ac:dyDescent="0.3">
      <c r="A1842" s="76"/>
      <c r="B1842" s="104"/>
      <c r="C1842" s="76"/>
      <c r="D1842" s="77"/>
      <c r="E1842" s="12"/>
      <c r="F1842" s="78"/>
      <c r="G1842" s="77"/>
      <c r="H1842" s="79"/>
      <c r="BA1842" s="5" t="str">
        <f t="shared" si="28"/>
        <v/>
      </c>
      <c r="BB1842" s="5" t="str">
        <f>IF(OR($E1842="",$G1842&lt;&gt;"Ativo"),"",IF(COUNTIFS($E$4:$E1842,$E1842,$A$4:$A1842,$A1842,$G$4:$G1842,"Ativo")=1,1,0))</f>
        <v/>
      </c>
      <c r="BC1842" t="str">
        <f>IF(OR($A1842="",$G1842&lt;&gt;"Ativo"),"",IF(COUNTIFS($A$4:$A1842,$A1842,$G$4:$G1842,"Ativo")=1,1,0))</f>
        <v/>
      </c>
    </row>
    <row r="1843" spans="1:55" x14ac:dyDescent="0.3">
      <c r="A1843" s="76"/>
      <c r="B1843" s="104"/>
      <c r="C1843" s="76"/>
      <c r="D1843" s="77"/>
      <c r="E1843" s="12"/>
      <c r="F1843" s="78"/>
      <c r="G1843" s="77"/>
      <c r="H1843" s="79"/>
      <c r="BA1843" s="5" t="str">
        <f t="shared" si="28"/>
        <v/>
      </c>
      <c r="BB1843" s="5" t="str">
        <f>IF(OR($E1843="",$G1843&lt;&gt;"Ativo"),"",IF(COUNTIFS($E$4:$E1843,$E1843,$A$4:$A1843,$A1843,$G$4:$G1843,"Ativo")=1,1,0))</f>
        <v/>
      </c>
      <c r="BC1843" t="str">
        <f>IF(OR($A1843="",$G1843&lt;&gt;"Ativo"),"",IF(COUNTIFS($A$4:$A1843,$A1843,$G$4:$G1843,"Ativo")=1,1,0))</f>
        <v/>
      </c>
    </row>
    <row r="1844" spans="1:55" x14ac:dyDescent="0.3">
      <c r="A1844" s="76"/>
      <c r="B1844" s="104"/>
      <c r="C1844" s="76"/>
      <c r="D1844" s="77"/>
      <c r="E1844" s="12"/>
      <c r="F1844" s="78"/>
      <c r="G1844" s="77"/>
      <c r="H1844" s="79"/>
      <c r="BA1844" s="5" t="str">
        <f t="shared" si="28"/>
        <v/>
      </c>
      <c r="BB1844" s="5" t="str">
        <f>IF(OR($E1844="",$G1844&lt;&gt;"Ativo"),"",IF(COUNTIFS($E$4:$E1844,$E1844,$A$4:$A1844,$A1844,$G$4:$G1844,"Ativo")=1,1,0))</f>
        <v/>
      </c>
      <c r="BC1844" t="str">
        <f>IF(OR($A1844="",$G1844&lt;&gt;"Ativo"),"",IF(COUNTIFS($A$4:$A1844,$A1844,$G$4:$G1844,"Ativo")=1,1,0))</f>
        <v/>
      </c>
    </row>
    <row r="1845" spans="1:55" x14ac:dyDescent="0.3">
      <c r="A1845" s="76"/>
      <c r="B1845" s="104"/>
      <c r="C1845" s="76"/>
      <c r="D1845" s="77"/>
      <c r="E1845" s="12"/>
      <c r="F1845" s="78"/>
      <c r="G1845" s="77"/>
      <c r="H1845" s="79"/>
      <c r="BA1845" s="5" t="str">
        <f t="shared" si="28"/>
        <v/>
      </c>
      <c r="BB1845" s="5" t="str">
        <f>IF(OR($E1845="",$G1845&lt;&gt;"Ativo"),"",IF(COUNTIFS($E$4:$E1845,$E1845,$A$4:$A1845,$A1845,$G$4:$G1845,"Ativo")=1,1,0))</f>
        <v/>
      </c>
      <c r="BC1845" t="str">
        <f>IF(OR($A1845="",$G1845&lt;&gt;"Ativo"),"",IF(COUNTIFS($A$4:$A1845,$A1845,$G$4:$G1845,"Ativo")=1,1,0))</f>
        <v/>
      </c>
    </row>
    <row r="1846" spans="1:55" x14ac:dyDescent="0.3">
      <c r="A1846" s="76"/>
      <c r="B1846" s="104"/>
      <c r="C1846" s="76"/>
      <c r="D1846" s="77"/>
      <c r="E1846" s="12"/>
      <c r="F1846" s="78"/>
      <c r="G1846" s="77"/>
      <c r="H1846" s="79"/>
      <c r="BA1846" s="5" t="str">
        <f t="shared" si="28"/>
        <v/>
      </c>
      <c r="BB1846" s="5" t="str">
        <f>IF(OR($E1846="",$G1846&lt;&gt;"Ativo"),"",IF(COUNTIFS($E$4:$E1846,$E1846,$A$4:$A1846,$A1846,$G$4:$G1846,"Ativo")=1,1,0))</f>
        <v/>
      </c>
      <c r="BC1846" t="str">
        <f>IF(OR($A1846="",$G1846&lt;&gt;"Ativo"),"",IF(COUNTIFS($A$4:$A1846,$A1846,$G$4:$G1846,"Ativo")=1,1,0))</f>
        <v/>
      </c>
    </row>
    <row r="1847" spans="1:55" x14ac:dyDescent="0.3">
      <c r="A1847" s="76"/>
      <c r="B1847" s="104"/>
      <c r="C1847" s="76"/>
      <c r="D1847" s="77"/>
      <c r="E1847" s="12"/>
      <c r="F1847" s="78"/>
      <c r="G1847" s="77"/>
      <c r="H1847" s="79"/>
      <c r="BA1847" s="5" t="str">
        <f t="shared" si="28"/>
        <v/>
      </c>
      <c r="BB1847" s="5" t="str">
        <f>IF(OR($E1847="",$G1847&lt;&gt;"Ativo"),"",IF(COUNTIFS($E$4:$E1847,$E1847,$A$4:$A1847,$A1847,$G$4:$G1847,"Ativo")=1,1,0))</f>
        <v/>
      </c>
      <c r="BC1847" t="str">
        <f>IF(OR($A1847="",$G1847&lt;&gt;"Ativo"),"",IF(COUNTIFS($A$4:$A1847,$A1847,$G$4:$G1847,"Ativo")=1,1,0))</f>
        <v/>
      </c>
    </row>
    <row r="1848" spans="1:55" x14ac:dyDescent="0.3">
      <c r="A1848" s="76"/>
      <c r="B1848" s="104"/>
      <c r="C1848" s="76"/>
      <c r="D1848" s="77"/>
      <c r="E1848" s="12"/>
      <c r="F1848" s="78"/>
      <c r="G1848" s="77"/>
      <c r="H1848" s="79"/>
      <c r="BA1848" s="5" t="str">
        <f t="shared" si="28"/>
        <v/>
      </c>
      <c r="BB1848" s="5" t="str">
        <f>IF(OR($E1848="",$G1848&lt;&gt;"Ativo"),"",IF(COUNTIFS($E$4:$E1848,$E1848,$A$4:$A1848,$A1848,$G$4:$G1848,"Ativo")=1,1,0))</f>
        <v/>
      </c>
      <c r="BC1848" t="str">
        <f>IF(OR($A1848="",$G1848&lt;&gt;"Ativo"),"",IF(COUNTIFS($A$4:$A1848,$A1848,$G$4:$G1848,"Ativo")=1,1,0))</f>
        <v/>
      </c>
    </row>
    <row r="1849" spans="1:55" x14ac:dyDescent="0.3">
      <c r="A1849" s="76"/>
      <c r="B1849" s="104"/>
      <c r="C1849" s="76"/>
      <c r="D1849" s="77"/>
      <c r="E1849" s="12"/>
      <c r="F1849" s="78"/>
      <c r="G1849" s="77"/>
      <c r="H1849" s="79"/>
      <c r="BA1849" s="5" t="str">
        <f t="shared" si="28"/>
        <v/>
      </c>
      <c r="BB1849" s="5" t="str">
        <f>IF(OR($E1849="",$G1849&lt;&gt;"Ativo"),"",IF(COUNTIFS($E$4:$E1849,$E1849,$A$4:$A1849,$A1849,$G$4:$G1849,"Ativo")=1,1,0))</f>
        <v/>
      </c>
      <c r="BC1849" t="str">
        <f>IF(OR($A1849="",$G1849&lt;&gt;"Ativo"),"",IF(COUNTIFS($A$4:$A1849,$A1849,$G$4:$G1849,"Ativo")=1,1,0))</f>
        <v/>
      </c>
    </row>
    <row r="1850" spans="1:55" x14ac:dyDescent="0.3">
      <c r="A1850" s="76"/>
      <c r="B1850" s="104"/>
      <c r="C1850" s="76"/>
      <c r="D1850" s="77"/>
      <c r="E1850" s="12"/>
      <c r="F1850" s="78"/>
      <c r="G1850" s="77"/>
      <c r="H1850" s="79"/>
      <c r="BA1850" s="5" t="str">
        <f t="shared" si="28"/>
        <v/>
      </c>
      <c r="BB1850" s="5" t="str">
        <f>IF(OR($E1850="",$G1850&lt;&gt;"Ativo"),"",IF(COUNTIFS($E$4:$E1850,$E1850,$A$4:$A1850,$A1850,$G$4:$G1850,"Ativo")=1,1,0))</f>
        <v/>
      </c>
      <c r="BC1850" t="str">
        <f>IF(OR($A1850="",$G1850&lt;&gt;"Ativo"),"",IF(COUNTIFS($A$4:$A1850,$A1850,$G$4:$G1850,"Ativo")=1,1,0))</f>
        <v/>
      </c>
    </row>
    <row r="1851" spans="1:55" x14ac:dyDescent="0.3">
      <c r="A1851" s="76"/>
      <c r="B1851" s="104"/>
      <c r="C1851" s="76"/>
      <c r="D1851" s="77"/>
      <c r="E1851" s="12"/>
      <c r="F1851" s="78"/>
      <c r="G1851" s="77"/>
      <c r="H1851" s="79"/>
      <c r="BA1851" s="5" t="str">
        <f t="shared" si="28"/>
        <v/>
      </c>
      <c r="BB1851" s="5" t="str">
        <f>IF(OR($E1851="",$G1851&lt;&gt;"Ativo"),"",IF(COUNTIFS($E$4:$E1851,$E1851,$A$4:$A1851,$A1851,$G$4:$G1851,"Ativo")=1,1,0))</f>
        <v/>
      </c>
      <c r="BC1851" t="str">
        <f>IF(OR($A1851="",$G1851&lt;&gt;"Ativo"),"",IF(COUNTIFS($A$4:$A1851,$A1851,$G$4:$G1851,"Ativo")=1,1,0))</f>
        <v/>
      </c>
    </row>
    <row r="1852" spans="1:55" x14ac:dyDescent="0.3">
      <c r="A1852" s="76"/>
      <c r="B1852" s="104"/>
      <c r="C1852" s="76"/>
      <c r="D1852" s="77"/>
      <c r="E1852" s="12"/>
      <c r="F1852" s="78"/>
      <c r="G1852" s="77"/>
      <c r="H1852" s="79"/>
      <c r="BA1852" s="5" t="str">
        <f t="shared" si="28"/>
        <v/>
      </c>
      <c r="BB1852" s="5" t="str">
        <f>IF(OR($E1852="",$G1852&lt;&gt;"Ativo"),"",IF(COUNTIFS($E$4:$E1852,$E1852,$A$4:$A1852,$A1852,$G$4:$G1852,"Ativo")=1,1,0))</f>
        <v/>
      </c>
      <c r="BC1852" t="str">
        <f>IF(OR($A1852="",$G1852&lt;&gt;"Ativo"),"",IF(COUNTIFS($A$4:$A1852,$A1852,$G$4:$G1852,"Ativo")=1,1,0))</f>
        <v/>
      </c>
    </row>
    <row r="1853" spans="1:55" x14ac:dyDescent="0.3">
      <c r="A1853" s="76"/>
      <c r="B1853" s="104"/>
      <c r="C1853" s="76"/>
      <c r="D1853" s="77"/>
      <c r="E1853" s="12"/>
      <c r="F1853" s="78"/>
      <c r="G1853" s="77"/>
      <c r="H1853" s="79"/>
      <c r="BA1853" s="5" t="str">
        <f t="shared" si="28"/>
        <v/>
      </c>
      <c r="BB1853" s="5" t="str">
        <f>IF(OR($E1853="",$G1853&lt;&gt;"Ativo"),"",IF(COUNTIFS($E$4:$E1853,$E1853,$A$4:$A1853,$A1853,$G$4:$G1853,"Ativo")=1,1,0))</f>
        <v/>
      </c>
      <c r="BC1853" t="str">
        <f>IF(OR($A1853="",$G1853&lt;&gt;"Ativo"),"",IF(COUNTIFS($A$4:$A1853,$A1853,$G$4:$G1853,"Ativo")=1,1,0))</f>
        <v/>
      </c>
    </row>
    <row r="1854" spans="1:55" x14ac:dyDescent="0.3">
      <c r="A1854" s="76"/>
      <c r="B1854" s="104"/>
      <c r="C1854" s="76"/>
      <c r="D1854" s="77"/>
      <c r="E1854" s="12"/>
      <c r="F1854" s="78"/>
      <c r="G1854" s="77"/>
      <c r="H1854" s="79"/>
      <c r="BA1854" s="5" t="str">
        <f t="shared" si="28"/>
        <v/>
      </c>
      <c r="BB1854" s="5" t="str">
        <f>IF(OR($E1854="",$G1854&lt;&gt;"Ativo"),"",IF(COUNTIFS($E$4:$E1854,$E1854,$A$4:$A1854,$A1854,$G$4:$G1854,"Ativo")=1,1,0))</f>
        <v/>
      </c>
      <c r="BC1854" t="str">
        <f>IF(OR($A1854="",$G1854&lt;&gt;"Ativo"),"",IF(COUNTIFS($A$4:$A1854,$A1854,$G$4:$G1854,"Ativo")=1,1,0))</f>
        <v/>
      </c>
    </row>
    <row r="1855" spans="1:55" x14ac:dyDescent="0.3">
      <c r="A1855" s="76"/>
      <c r="B1855" s="104"/>
      <c r="C1855" s="76"/>
      <c r="D1855" s="77"/>
      <c r="E1855" s="12"/>
      <c r="F1855" s="78"/>
      <c r="G1855" s="77"/>
      <c r="H1855" s="79"/>
      <c r="BA1855" s="5" t="str">
        <f t="shared" si="28"/>
        <v/>
      </c>
      <c r="BB1855" s="5" t="str">
        <f>IF(OR($E1855="",$G1855&lt;&gt;"Ativo"),"",IF(COUNTIFS($E$4:$E1855,$E1855,$A$4:$A1855,$A1855,$G$4:$G1855,"Ativo")=1,1,0))</f>
        <v/>
      </c>
      <c r="BC1855" t="str">
        <f>IF(OR($A1855="",$G1855&lt;&gt;"Ativo"),"",IF(COUNTIFS($A$4:$A1855,$A1855,$G$4:$G1855,"Ativo")=1,1,0))</f>
        <v/>
      </c>
    </row>
    <row r="1856" spans="1:55" x14ac:dyDescent="0.3">
      <c r="A1856" s="76"/>
      <c r="B1856" s="104"/>
      <c r="C1856" s="76"/>
      <c r="D1856" s="77"/>
      <c r="E1856" s="12"/>
      <c r="F1856" s="78"/>
      <c r="G1856" s="77"/>
      <c r="H1856" s="79"/>
      <c r="BA1856" s="5" t="str">
        <f t="shared" si="28"/>
        <v/>
      </c>
      <c r="BB1856" s="5" t="str">
        <f>IF(OR($E1856="",$G1856&lt;&gt;"Ativo"),"",IF(COUNTIFS($E$4:$E1856,$E1856,$A$4:$A1856,$A1856,$G$4:$G1856,"Ativo")=1,1,0))</f>
        <v/>
      </c>
      <c r="BC1856" t="str">
        <f>IF(OR($A1856="",$G1856&lt;&gt;"Ativo"),"",IF(COUNTIFS($A$4:$A1856,$A1856,$G$4:$G1856,"Ativo")=1,1,0))</f>
        <v/>
      </c>
    </row>
    <row r="1857" spans="1:55" x14ac:dyDescent="0.3">
      <c r="A1857" s="76"/>
      <c r="B1857" s="104"/>
      <c r="C1857" s="76"/>
      <c r="D1857" s="77"/>
      <c r="E1857" s="12"/>
      <c r="F1857" s="78"/>
      <c r="G1857" s="77"/>
      <c r="H1857" s="79"/>
      <c r="BA1857" s="5" t="str">
        <f t="shared" si="28"/>
        <v/>
      </c>
      <c r="BB1857" s="5" t="str">
        <f>IF(OR($E1857="",$G1857&lt;&gt;"Ativo"),"",IF(COUNTIFS($E$4:$E1857,$E1857,$A$4:$A1857,$A1857,$G$4:$G1857,"Ativo")=1,1,0))</f>
        <v/>
      </c>
      <c r="BC1857" t="str">
        <f>IF(OR($A1857="",$G1857&lt;&gt;"Ativo"),"",IF(COUNTIFS($A$4:$A1857,$A1857,$G$4:$G1857,"Ativo")=1,1,0))</f>
        <v/>
      </c>
    </row>
    <row r="1858" spans="1:55" x14ac:dyDescent="0.3">
      <c r="A1858" s="76"/>
      <c r="B1858" s="104"/>
      <c r="C1858" s="76"/>
      <c r="D1858" s="77"/>
      <c r="E1858" s="12"/>
      <c r="F1858" s="78"/>
      <c r="G1858" s="77"/>
      <c r="H1858" s="79"/>
      <c r="BA1858" s="5" t="str">
        <f t="shared" si="28"/>
        <v/>
      </c>
      <c r="BB1858" s="5" t="str">
        <f>IF(OR($E1858="",$G1858&lt;&gt;"Ativo"),"",IF(COUNTIFS($E$4:$E1858,$E1858,$A$4:$A1858,$A1858,$G$4:$G1858,"Ativo")=1,1,0))</f>
        <v/>
      </c>
      <c r="BC1858" t="str">
        <f>IF(OR($A1858="",$G1858&lt;&gt;"Ativo"),"",IF(COUNTIFS($A$4:$A1858,$A1858,$G$4:$G1858,"Ativo")=1,1,0))</f>
        <v/>
      </c>
    </row>
    <row r="1859" spans="1:55" x14ac:dyDescent="0.3">
      <c r="A1859" s="76"/>
      <c r="B1859" s="104"/>
      <c r="C1859" s="76"/>
      <c r="D1859" s="77"/>
      <c r="E1859" s="12"/>
      <c r="F1859" s="78"/>
      <c r="G1859" s="77"/>
      <c r="H1859" s="79"/>
      <c r="BA1859" s="5" t="str">
        <f t="shared" si="28"/>
        <v/>
      </c>
      <c r="BB1859" s="5" t="str">
        <f>IF(OR($E1859="",$G1859&lt;&gt;"Ativo"),"",IF(COUNTIFS($E$4:$E1859,$E1859,$A$4:$A1859,$A1859,$G$4:$G1859,"Ativo")=1,1,0))</f>
        <v/>
      </c>
      <c r="BC1859" t="str">
        <f>IF(OR($A1859="",$G1859&lt;&gt;"Ativo"),"",IF(COUNTIFS($A$4:$A1859,$A1859,$G$4:$G1859,"Ativo")=1,1,0))</f>
        <v/>
      </c>
    </row>
    <row r="1860" spans="1:55" x14ac:dyDescent="0.3">
      <c r="A1860" s="76"/>
      <c r="B1860" s="104"/>
      <c r="C1860" s="76"/>
      <c r="D1860" s="77"/>
      <c r="E1860" s="12"/>
      <c r="F1860" s="78"/>
      <c r="G1860" s="77"/>
      <c r="H1860" s="79"/>
      <c r="BA1860" s="5" t="str">
        <f t="shared" ref="BA1860:BA1923" si="29">IF($D1860="","",MID($D1860,4,LEN($D1860)-5))</f>
        <v/>
      </c>
      <c r="BB1860" s="5" t="str">
        <f>IF(OR($E1860="",$G1860&lt;&gt;"Ativo"),"",IF(COUNTIFS($E$4:$E1860,$E1860,$A$4:$A1860,$A1860,$G$4:$G1860,"Ativo")=1,1,0))</f>
        <v/>
      </c>
      <c r="BC1860" t="str">
        <f>IF(OR($A1860="",$G1860&lt;&gt;"Ativo"),"",IF(COUNTIFS($A$4:$A1860,$A1860,$G$4:$G1860,"Ativo")=1,1,0))</f>
        <v/>
      </c>
    </row>
    <row r="1861" spans="1:55" x14ac:dyDescent="0.3">
      <c r="A1861" s="76"/>
      <c r="B1861" s="104"/>
      <c r="C1861" s="76"/>
      <c r="D1861" s="77"/>
      <c r="E1861" s="12"/>
      <c r="F1861" s="78"/>
      <c r="G1861" s="77"/>
      <c r="H1861" s="79"/>
      <c r="BA1861" s="5" t="str">
        <f t="shared" si="29"/>
        <v/>
      </c>
      <c r="BB1861" s="5" t="str">
        <f>IF(OR($E1861="",$G1861&lt;&gt;"Ativo"),"",IF(COUNTIFS($E$4:$E1861,$E1861,$A$4:$A1861,$A1861,$G$4:$G1861,"Ativo")=1,1,0))</f>
        <v/>
      </c>
      <c r="BC1861" t="str">
        <f>IF(OR($A1861="",$G1861&lt;&gt;"Ativo"),"",IF(COUNTIFS($A$4:$A1861,$A1861,$G$4:$G1861,"Ativo")=1,1,0))</f>
        <v/>
      </c>
    </row>
    <row r="1862" spans="1:55" x14ac:dyDescent="0.3">
      <c r="A1862" s="76"/>
      <c r="B1862" s="104"/>
      <c r="C1862" s="76"/>
      <c r="D1862" s="77"/>
      <c r="E1862" s="12"/>
      <c r="F1862" s="78"/>
      <c r="G1862" s="77"/>
      <c r="H1862" s="79"/>
      <c r="BA1862" s="5" t="str">
        <f t="shared" si="29"/>
        <v/>
      </c>
      <c r="BB1862" s="5" t="str">
        <f>IF(OR($E1862="",$G1862&lt;&gt;"Ativo"),"",IF(COUNTIFS($E$4:$E1862,$E1862,$A$4:$A1862,$A1862,$G$4:$G1862,"Ativo")=1,1,0))</f>
        <v/>
      </c>
      <c r="BC1862" t="str">
        <f>IF(OR($A1862="",$G1862&lt;&gt;"Ativo"),"",IF(COUNTIFS($A$4:$A1862,$A1862,$G$4:$G1862,"Ativo")=1,1,0))</f>
        <v/>
      </c>
    </row>
    <row r="1863" spans="1:55" x14ac:dyDescent="0.3">
      <c r="A1863" s="76"/>
      <c r="B1863" s="104"/>
      <c r="C1863" s="76"/>
      <c r="D1863" s="77"/>
      <c r="E1863" s="12"/>
      <c r="F1863" s="78"/>
      <c r="G1863" s="77"/>
      <c r="H1863" s="79"/>
      <c r="BA1863" s="5" t="str">
        <f t="shared" si="29"/>
        <v/>
      </c>
      <c r="BB1863" s="5" t="str">
        <f>IF(OR($E1863="",$G1863&lt;&gt;"Ativo"),"",IF(COUNTIFS($E$4:$E1863,$E1863,$A$4:$A1863,$A1863,$G$4:$G1863,"Ativo")=1,1,0))</f>
        <v/>
      </c>
      <c r="BC1863" t="str">
        <f>IF(OR($A1863="",$G1863&lt;&gt;"Ativo"),"",IF(COUNTIFS($A$4:$A1863,$A1863,$G$4:$G1863,"Ativo")=1,1,0))</f>
        <v/>
      </c>
    </row>
    <row r="1864" spans="1:55" x14ac:dyDescent="0.3">
      <c r="A1864" s="76"/>
      <c r="B1864" s="104"/>
      <c r="C1864" s="76"/>
      <c r="D1864" s="77"/>
      <c r="E1864" s="12"/>
      <c r="F1864" s="78"/>
      <c r="G1864" s="77"/>
      <c r="H1864" s="79"/>
      <c r="BA1864" s="5" t="str">
        <f t="shared" si="29"/>
        <v/>
      </c>
      <c r="BB1864" s="5" t="str">
        <f>IF(OR($E1864="",$G1864&lt;&gt;"Ativo"),"",IF(COUNTIFS($E$4:$E1864,$E1864,$A$4:$A1864,$A1864,$G$4:$G1864,"Ativo")=1,1,0))</f>
        <v/>
      </c>
      <c r="BC1864" t="str">
        <f>IF(OR($A1864="",$G1864&lt;&gt;"Ativo"),"",IF(COUNTIFS($A$4:$A1864,$A1864,$G$4:$G1864,"Ativo")=1,1,0))</f>
        <v/>
      </c>
    </row>
    <row r="1865" spans="1:55" x14ac:dyDescent="0.3">
      <c r="A1865" s="76"/>
      <c r="B1865" s="104"/>
      <c r="C1865" s="76"/>
      <c r="D1865" s="77"/>
      <c r="E1865" s="12"/>
      <c r="F1865" s="78"/>
      <c r="G1865" s="77"/>
      <c r="H1865" s="79"/>
      <c r="BA1865" s="5" t="str">
        <f t="shared" si="29"/>
        <v/>
      </c>
      <c r="BB1865" s="5" t="str">
        <f>IF(OR($E1865="",$G1865&lt;&gt;"Ativo"),"",IF(COUNTIFS($E$4:$E1865,$E1865,$A$4:$A1865,$A1865,$G$4:$G1865,"Ativo")=1,1,0))</f>
        <v/>
      </c>
      <c r="BC1865" t="str">
        <f>IF(OR($A1865="",$G1865&lt;&gt;"Ativo"),"",IF(COUNTIFS($A$4:$A1865,$A1865,$G$4:$G1865,"Ativo")=1,1,0))</f>
        <v/>
      </c>
    </row>
    <row r="1866" spans="1:55" x14ac:dyDescent="0.3">
      <c r="A1866" s="76"/>
      <c r="B1866" s="104"/>
      <c r="C1866" s="76"/>
      <c r="D1866" s="77"/>
      <c r="E1866" s="12"/>
      <c r="F1866" s="78"/>
      <c r="G1866" s="77"/>
      <c r="H1866" s="79"/>
      <c r="BA1866" s="5" t="str">
        <f t="shared" si="29"/>
        <v/>
      </c>
      <c r="BB1866" s="5" t="str">
        <f>IF(OR($E1866="",$G1866&lt;&gt;"Ativo"),"",IF(COUNTIFS($E$4:$E1866,$E1866,$A$4:$A1866,$A1866,$G$4:$G1866,"Ativo")=1,1,0))</f>
        <v/>
      </c>
      <c r="BC1866" t="str">
        <f>IF(OR($A1866="",$G1866&lt;&gt;"Ativo"),"",IF(COUNTIFS($A$4:$A1866,$A1866,$G$4:$G1866,"Ativo")=1,1,0))</f>
        <v/>
      </c>
    </row>
    <row r="1867" spans="1:55" x14ac:dyDescent="0.3">
      <c r="A1867" s="76"/>
      <c r="B1867" s="104"/>
      <c r="C1867" s="76"/>
      <c r="D1867" s="77"/>
      <c r="E1867" s="12"/>
      <c r="F1867" s="78"/>
      <c r="G1867" s="77"/>
      <c r="H1867" s="79"/>
      <c r="BA1867" s="5" t="str">
        <f t="shared" si="29"/>
        <v/>
      </c>
      <c r="BB1867" s="5" t="str">
        <f>IF(OR($E1867="",$G1867&lt;&gt;"Ativo"),"",IF(COUNTIFS($E$4:$E1867,$E1867,$A$4:$A1867,$A1867,$G$4:$G1867,"Ativo")=1,1,0))</f>
        <v/>
      </c>
      <c r="BC1867" t="str">
        <f>IF(OR($A1867="",$G1867&lt;&gt;"Ativo"),"",IF(COUNTIFS($A$4:$A1867,$A1867,$G$4:$G1867,"Ativo")=1,1,0))</f>
        <v/>
      </c>
    </row>
    <row r="1868" spans="1:55" x14ac:dyDescent="0.3">
      <c r="A1868" s="76"/>
      <c r="B1868" s="104"/>
      <c r="C1868" s="76"/>
      <c r="D1868" s="77"/>
      <c r="E1868" s="12"/>
      <c r="F1868" s="78"/>
      <c r="G1868" s="77"/>
      <c r="H1868" s="79"/>
      <c r="BA1868" s="5" t="str">
        <f t="shared" si="29"/>
        <v/>
      </c>
      <c r="BB1868" s="5" t="str">
        <f>IF(OR($E1868="",$G1868&lt;&gt;"Ativo"),"",IF(COUNTIFS($E$4:$E1868,$E1868,$A$4:$A1868,$A1868,$G$4:$G1868,"Ativo")=1,1,0))</f>
        <v/>
      </c>
      <c r="BC1868" t="str">
        <f>IF(OR($A1868="",$G1868&lt;&gt;"Ativo"),"",IF(COUNTIFS($A$4:$A1868,$A1868,$G$4:$G1868,"Ativo")=1,1,0))</f>
        <v/>
      </c>
    </row>
    <row r="1869" spans="1:55" x14ac:dyDescent="0.3">
      <c r="A1869" s="76"/>
      <c r="B1869" s="104"/>
      <c r="C1869" s="76"/>
      <c r="D1869" s="77"/>
      <c r="E1869" s="12"/>
      <c r="F1869" s="78"/>
      <c r="G1869" s="77"/>
      <c r="H1869" s="79"/>
      <c r="BA1869" s="5" t="str">
        <f t="shared" si="29"/>
        <v/>
      </c>
      <c r="BB1869" s="5" t="str">
        <f>IF(OR($E1869="",$G1869&lt;&gt;"Ativo"),"",IF(COUNTIFS($E$4:$E1869,$E1869,$A$4:$A1869,$A1869,$G$4:$G1869,"Ativo")=1,1,0))</f>
        <v/>
      </c>
      <c r="BC1869" t="str">
        <f>IF(OR($A1869="",$G1869&lt;&gt;"Ativo"),"",IF(COUNTIFS($A$4:$A1869,$A1869,$G$4:$G1869,"Ativo")=1,1,0))</f>
        <v/>
      </c>
    </row>
    <row r="1870" spans="1:55" x14ac:dyDescent="0.3">
      <c r="A1870" s="76"/>
      <c r="B1870" s="104"/>
      <c r="C1870" s="76"/>
      <c r="D1870" s="77"/>
      <c r="E1870" s="12"/>
      <c r="F1870" s="78"/>
      <c r="G1870" s="77"/>
      <c r="H1870" s="79"/>
      <c r="BA1870" s="5" t="str">
        <f t="shared" si="29"/>
        <v/>
      </c>
      <c r="BB1870" s="5" t="str">
        <f>IF(OR($E1870="",$G1870&lt;&gt;"Ativo"),"",IF(COUNTIFS($E$4:$E1870,$E1870,$A$4:$A1870,$A1870,$G$4:$G1870,"Ativo")=1,1,0))</f>
        <v/>
      </c>
      <c r="BC1870" t="str">
        <f>IF(OR($A1870="",$G1870&lt;&gt;"Ativo"),"",IF(COUNTIFS($A$4:$A1870,$A1870,$G$4:$G1870,"Ativo")=1,1,0))</f>
        <v/>
      </c>
    </row>
    <row r="1871" spans="1:55" x14ac:dyDescent="0.3">
      <c r="A1871" s="76"/>
      <c r="B1871" s="104"/>
      <c r="C1871" s="76"/>
      <c r="D1871" s="77"/>
      <c r="E1871" s="12"/>
      <c r="F1871" s="78"/>
      <c r="G1871" s="77"/>
      <c r="H1871" s="79"/>
      <c r="BA1871" s="5" t="str">
        <f t="shared" si="29"/>
        <v/>
      </c>
      <c r="BB1871" s="5" t="str">
        <f>IF(OR($E1871="",$G1871&lt;&gt;"Ativo"),"",IF(COUNTIFS($E$4:$E1871,$E1871,$A$4:$A1871,$A1871,$G$4:$G1871,"Ativo")=1,1,0))</f>
        <v/>
      </c>
      <c r="BC1871" t="str">
        <f>IF(OR($A1871="",$G1871&lt;&gt;"Ativo"),"",IF(COUNTIFS($A$4:$A1871,$A1871,$G$4:$G1871,"Ativo")=1,1,0))</f>
        <v/>
      </c>
    </row>
    <row r="1872" spans="1:55" x14ac:dyDescent="0.3">
      <c r="A1872" s="76"/>
      <c r="B1872" s="104"/>
      <c r="C1872" s="76"/>
      <c r="D1872" s="77"/>
      <c r="E1872" s="12"/>
      <c r="F1872" s="78"/>
      <c r="G1872" s="77"/>
      <c r="H1872" s="79"/>
      <c r="BA1872" s="5" t="str">
        <f t="shared" si="29"/>
        <v/>
      </c>
      <c r="BB1872" s="5" t="str">
        <f>IF(OR($E1872="",$G1872&lt;&gt;"Ativo"),"",IF(COUNTIFS($E$4:$E1872,$E1872,$A$4:$A1872,$A1872,$G$4:$G1872,"Ativo")=1,1,0))</f>
        <v/>
      </c>
      <c r="BC1872" t="str">
        <f>IF(OR($A1872="",$G1872&lt;&gt;"Ativo"),"",IF(COUNTIFS($A$4:$A1872,$A1872,$G$4:$G1872,"Ativo")=1,1,0))</f>
        <v/>
      </c>
    </row>
    <row r="1873" spans="1:55" x14ac:dyDescent="0.3">
      <c r="A1873" s="76"/>
      <c r="B1873" s="104"/>
      <c r="C1873" s="76"/>
      <c r="D1873" s="77"/>
      <c r="E1873" s="12"/>
      <c r="F1873" s="78"/>
      <c r="G1873" s="77"/>
      <c r="H1873" s="79"/>
      <c r="BA1873" s="5" t="str">
        <f t="shared" si="29"/>
        <v/>
      </c>
      <c r="BB1873" s="5" t="str">
        <f>IF(OR($E1873="",$G1873&lt;&gt;"Ativo"),"",IF(COUNTIFS($E$4:$E1873,$E1873,$A$4:$A1873,$A1873,$G$4:$G1873,"Ativo")=1,1,0))</f>
        <v/>
      </c>
      <c r="BC1873" t="str">
        <f>IF(OR($A1873="",$G1873&lt;&gt;"Ativo"),"",IF(COUNTIFS($A$4:$A1873,$A1873,$G$4:$G1873,"Ativo")=1,1,0))</f>
        <v/>
      </c>
    </row>
    <row r="1874" spans="1:55" x14ac:dyDescent="0.3">
      <c r="A1874" s="76"/>
      <c r="B1874" s="104"/>
      <c r="C1874" s="76"/>
      <c r="D1874" s="77"/>
      <c r="E1874" s="12"/>
      <c r="F1874" s="78"/>
      <c r="G1874" s="77"/>
      <c r="H1874" s="79"/>
      <c r="BA1874" s="5" t="str">
        <f t="shared" si="29"/>
        <v/>
      </c>
      <c r="BB1874" s="5" t="str">
        <f>IF(OR($E1874="",$G1874&lt;&gt;"Ativo"),"",IF(COUNTIFS($E$4:$E1874,$E1874,$A$4:$A1874,$A1874,$G$4:$G1874,"Ativo")=1,1,0))</f>
        <v/>
      </c>
      <c r="BC1874" t="str">
        <f>IF(OR($A1874="",$G1874&lt;&gt;"Ativo"),"",IF(COUNTIFS($A$4:$A1874,$A1874,$G$4:$G1874,"Ativo")=1,1,0))</f>
        <v/>
      </c>
    </row>
    <row r="1875" spans="1:55" x14ac:dyDescent="0.3">
      <c r="A1875" s="76"/>
      <c r="B1875" s="104"/>
      <c r="C1875" s="76"/>
      <c r="D1875" s="77"/>
      <c r="E1875" s="12"/>
      <c r="F1875" s="78"/>
      <c r="G1875" s="77"/>
      <c r="H1875" s="79"/>
      <c r="BA1875" s="5" t="str">
        <f t="shared" si="29"/>
        <v/>
      </c>
      <c r="BB1875" s="5" t="str">
        <f>IF(OR($E1875="",$G1875&lt;&gt;"Ativo"),"",IF(COUNTIFS($E$4:$E1875,$E1875,$A$4:$A1875,$A1875,$G$4:$G1875,"Ativo")=1,1,0))</f>
        <v/>
      </c>
      <c r="BC1875" t="str">
        <f>IF(OR($A1875="",$G1875&lt;&gt;"Ativo"),"",IF(COUNTIFS($A$4:$A1875,$A1875,$G$4:$G1875,"Ativo")=1,1,0))</f>
        <v/>
      </c>
    </row>
    <row r="1876" spans="1:55" x14ac:dyDescent="0.3">
      <c r="A1876" s="76"/>
      <c r="B1876" s="104"/>
      <c r="C1876" s="76"/>
      <c r="D1876" s="77"/>
      <c r="E1876" s="12"/>
      <c r="F1876" s="78"/>
      <c r="G1876" s="77"/>
      <c r="H1876" s="79"/>
      <c r="BA1876" s="5" t="str">
        <f t="shared" si="29"/>
        <v/>
      </c>
      <c r="BB1876" s="5" t="str">
        <f>IF(OR($E1876="",$G1876&lt;&gt;"Ativo"),"",IF(COUNTIFS($E$4:$E1876,$E1876,$A$4:$A1876,$A1876,$G$4:$G1876,"Ativo")=1,1,0))</f>
        <v/>
      </c>
      <c r="BC1876" t="str">
        <f>IF(OR($A1876="",$G1876&lt;&gt;"Ativo"),"",IF(COUNTIFS($A$4:$A1876,$A1876,$G$4:$G1876,"Ativo")=1,1,0))</f>
        <v/>
      </c>
    </row>
    <row r="1877" spans="1:55" x14ac:dyDescent="0.3">
      <c r="A1877" s="76"/>
      <c r="B1877" s="104"/>
      <c r="C1877" s="76"/>
      <c r="D1877" s="77"/>
      <c r="E1877" s="12"/>
      <c r="F1877" s="78"/>
      <c r="G1877" s="77"/>
      <c r="H1877" s="79"/>
      <c r="BA1877" s="5" t="str">
        <f t="shared" si="29"/>
        <v/>
      </c>
      <c r="BB1877" s="5" t="str">
        <f>IF(OR($E1877="",$G1877&lt;&gt;"Ativo"),"",IF(COUNTIFS($E$4:$E1877,$E1877,$A$4:$A1877,$A1877,$G$4:$G1877,"Ativo")=1,1,0))</f>
        <v/>
      </c>
      <c r="BC1877" t="str">
        <f>IF(OR($A1877="",$G1877&lt;&gt;"Ativo"),"",IF(COUNTIFS($A$4:$A1877,$A1877,$G$4:$G1877,"Ativo")=1,1,0))</f>
        <v/>
      </c>
    </row>
    <row r="1878" spans="1:55" x14ac:dyDescent="0.3">
      <c r="A1878" s="76"/>
      <c r="B1878" s="104"/>
      <c r="C1878" s="76"/>
      <c r="D1878" s="77"/>
      <c r="E1878" s="12"/>
      <c r="F1878" s="78"/>
      <c r="G1878" s="77"/>
      <c r="H1878" s="79"/>
      <c r="BA1878" s="5" t="str">
        <f t="shared" si="29"/>
        <v/>
      </c>
      <c r="BB1878" s="5" t="str">
        <f>IF(OR($E1878="",$G1878&lt;&gt;"Ativo"),"",IF(COUNTIFS($E$4:$E1878,$E1878,$A$4:$A1878,$A1878,$G$4:$G1878,"Ativo")=1,1,0))</f>
        <v/>
      </c>
      <c r="BC1878" t="str">
        <f>IF(OR($A1878="",$G1878&lt;&gt;"Ativo"),"",IF(COUNTIFS($A$4:$A1878,$A1878,$G$4:$G1878,"Ativo")=1,1,0))</f>
        <v/>
      </c>
    </row>
    <row r="1879" spans="1:55" x14ac:dyDescent="0.3">
      <c r="A1879" s="76"/>
      <c r="B1879" s="104"/>
      <c r="C1879" s="76"/>
      <c r="D1879" s="77"/>
      <c r="E1879" s="12"/>
      <c r="F1879" s="78"/>
      <c r="G1879" s="77"/>
      <c r="H1879" s="79"/>
      <c r="BA1879" s="5" t="str">
        <f t="shared" si="29"/>
        <v/>
      </c>
      <c r="BB1879" s="5" t="str">
        <f>IF(OR($E1879="",$G1879&lt;&gt;"Ativo"),"",IF(COUNTIFS($E$4:$E1879,$E1879,$A$4:$A1879,$A1879,$G$4:$G1879,"Ativo")=1,1,0))</f>
        <v/>
      </c>
      <c r="BC1879" t="str">
        <f>IF(OR($A1879="",$G1879&lt;&gt;"Ativo"),"",IF(COUNTIFS($A$4:$A1879,$A1879,$G$4:$G1879,"Ativo")=1,1,0))</f>
        <v/>
      </c>
    </row>
    <row r="1880" spans="1:55" x14ac:dyDescent="0.3">
      <c r="A1880" s="76"/>
      <c r="B1880" s="104"/>
      <c r="C1880" s="76"/>
      <c r="D1880" s="77"/>
      <c r="E1880" s="12"/>
      <c r="F1880" s="78"/>
      <c r="G1880" s="77"/>
      <c r="H1880" s="79"/>
      <c r="BA1880" s="5" t="str">
        <f t="shared" si="29"/>
        <v/>
      </c>
      <c r="BB1880" s="5" t="str">
        <f>IF(OR($E1880="",$G1880&lt;&gt;"Ativo"),"",IF(COUNTIFS($E$4:$E1880,$E1880,$A$4:$A1880,$A1880,$G$4:$G1880,"Ativo")=1,1,0))</f>
        <v/>
      </c>
      <c r="BC1880" t="str">
        <f>IF(OR($A1880="",$G1880&lt;&gt;"Ativo"),"",IF(COUNTIFS($A$4:$A1880,$A1880,$G$4:$G1880,"Ativo")=1,1,0))</f>
        <v/>
      </c>
    </row>
    <row r="1881" spans="1:55" x14ac:dyDescent="0.3">
      <c r="A1881" s="76"/>
      <c r="B1881" s="104"/>
      <c r="C1881" s="76"/>
      <c r="D1881" s="77"/>
      <c r="E1881" s="12"/>
      <c r="F1881" s="78"/>
      <c r="G1881" s="77"/>
      <c r="H1881" s="79"/>
      <c r="BA1881" s="5" t="str">
        <f t="shared" si="29"/>
        <v/>
      </c>
      <c r="BB1881" s="5" t="str">
        <f>IF(OR($E1881="",$G1881&lt;&gt;"Ativo"),"",IF(COUNTIFS($E$4:$E1881,$E1881,$A$4:$A1881,$A1881,$G$4:$G1881,"Ativo")=1,1,0))</f>
        <v/>
      </c>
      <c r="BC1881" t="str">
        <f>IF(OR($A1881="",$G1881&lt;&gt;"Ativo"),"",IF(COUNTIFS($A$4:$A1881,$A1881,$G$4:$G1881,"Ativo")=1,1,0))</f>
        <v/>
      </c>
    </row>
    <row r="1882" spans="1:55" x14ac:dyDescent="0.3">
      <c r="A1882" s="76"/>
      <c r="B1882" s="104"/>
      <c r="C1882" s="76"/>
      <c r="D1882" s="77"/>
      <c r="E1882" s="12"/>
      <c r="F1882" s="78"/>
      <c r="G1882" s="77"/>
      <c r="H1882" s="79"/>
      <c r="BA1882" s="5" t="str">
        <f t="shared" si="29"/>
        <v/>
      </c>
      <c r="BB1882" s="5" t="str">
        <f>IF(OR($E1882="",$G1882&lt;&gt;"Ativo"),"",IF(COUNTIFS($E$4:$E1882,$E1882,$A$4:$A1882,$A1882,$G$4:$G1882,"Ativo")=1,1,0))</f>
        <v/>
      </c>
      <c r="BC1882" t="str">
        <f>IF(OR($A1882="",$G1882&lt;&gt;"Ativo"),"",IF(COUNTIFS($A$4:$A1882,$A1882,$G$4:$G1882,"Ativo")=1,1,0))</f>
        <v/>
      </c>
    </row>
    <row r="1883" spans="1:55" x14ac:dyDescent="0.3">
      <c r="A1883" s="76"/>
      <c r="B1883" s="104"/>
      <c r="C1883" s="76"/>
      <c r="D1883" s="77"/>
      <c r="E1883" s="12"/>
      <c r="F1883" s="78"/>
      <c r="G1883" s="77"/>
      <c r="H1883" s="79"/>
      <c r="BA1883" s="5" t="str">
        <f t="shared" si="29"/>
        <v/>
      </c>
      <c r="BB1883" s="5" t="str">
        <f>IF(OR($E1883="",$G1883&lt;&gt;"Ativo"),"",IF(COUNTIFS($E$4:$E1883,$E1883,$A$4:$A1883,$A1883,$G$4:$G1883,"Ativo")=1,1,0))</f>
        <v/>
      </c>
      <c r="BC1883" t="str">
        <f>IF(OR($A1883="",$G1883&lt;&gt;"Ativo"),"",IF(COUNTIFS($A$4:$A1883,$A1883,$G$4:$G1883,"Ativo")=1,1,0))</f>
        <v/>
      </c>
    </row>
    <row r="1884" spans="1:55" x14ac:dyDescent="0.3">
      <c r="A1884" s="76"/>
      <c r="B1884" s="104"/>
      <c r="C1884" s="76"/>
      <c r="D1884" s="77"/>
      <c r="E1884" s="12"/>
      <c r="F1884" s="78"/>
      <c r="G1884" s="77"/>
      <c r="H1884" s="79"/>
      <c r="BA1884" s="5" t="str">
        <f t="shared" si="29"/>
        <v/>
      </c>
      <c r="BB1884" s="5" t="str">
        <f>IF(OR($E1884="",$G1884&lt;&gt;"Ativo"),"",IF(COUNTIFS($E$4:$E1884,$E1884,$A$4:$A1884,$A1884,$G$4:$G1884,"Ativo")=1,1,0))</f>
        <v/>
      </c>
      <c r="BC1884" t="str">
        <f>IF(OR($A1884="",$G1884&lt;&gt;"Ativo"),"",IF(COUNTIFS($A$4:$A1884,$A1884,$G$4:$G1884,"Ativo")=1,1,0))</f>
        <v/>
      </c>
    </row>
    <row r="1885" spans="1:55" x14ac:dyDescent="0.3">
      <c r="A1885" s="76"/>
      <c r="B1885" s="104"/>
      <c r="C1885" s="76"/>
      <c r="D1885" s="77"/>
      <c r="E1885" s="12"/>
      <c r="F1885" s="78"/>
      <c r="G1885" s="77"/>
      <c r="H1885" s="79"/>
      <c r="BA1885" s="5" t="str">
        <f t="shared" si="29"/>
        <v/>
      </c>
      <c r="BB1885" s="5" t="str">
        <f>IF(OR($E1885="",$G1885&lt;&gt;"Ativo"),"",IF(COUNTIFS($E$4:$E1885,$E1885,$A$4:$A1885,$A1885,$G$4:$G1885,"Ativo")=1,1,0))</f>
        <v/>
      </c>
      <c r="BC1885" t="str">
        <f>IF(OR($A1885="",$G1885&lt;&gt;"Ativo"),"",IF(COUNTIFS($A$4:$A1885,$A1885,$G$4:$G1885,"Ativo")=1,1,0))</f>
        <v/>
      </c>
    </row>
    <row r="1886" spans="1:55" x14ac:dyDescent="0.3">
      <c r="A1886" s="76"/>
      <c r="B1886" s="104"/>
      <c r="C1886" s="76"/>
      <c r="D1886" s="77"/>
      <c r="E1886" s="12"/>
      <c r="F1886" s="78"/>
      <c r="G1886" s="77"/>
      <c r="H1886" s="79"/>
      <c r="BA1886" s="5" t="str">
        <f t="shared" si="29"/>
        <v/>
      </c>
      <c r="BB1886" s="5" t="str">
        <f>IF(OR($E1886="",$G1886&lt;&gt;"Ativo"),"",IF(COUNTIFS($E$4:$E1886,$E1886,$A$4:$A1886,$A1886,$G$4:$G1886,"Ativo")=1,1,0))</f>
        <v/>
      </c>
      <c r="BC1886" t="str">
        <f>IF(OR($A1886="",$G1886&lt;&gt;"Ativo"),"",IF(COUNTIFS($A$4:$A1886,$A1886,$G$4:$G1886,"Ativo")=1,1,0))</f>
        <v/>
      </c>
    </row>
    <row r="1887" spans="1:55" x14ac:dyDescent="0.3">
      <c r="A1887" s="76"/>
      <c r="B1887" s="104"/>
      <c r="C1887" s="76"/>
      <c r="D1887" s="77"/>
      <c r="E1887" s="12"/>
      <c r="F1887" s="78"/>
      <c r="G1887" s="77"/>
      <c r="H1887" s="79"/>
      <c r="BA1887" s="5" t="str">
        <f t="shared" si="29"/>
        <v/>
      </c>
      <c r="BB1887" s="5" t="str">
        <f>IF(OR($E1887="",$G1887&lt;&gt;"Ativo"),"",IF(COUNTIFS($E$4:$E1887,$E1887,$A$4:$A1887,$A1887,$G$4:$G1887,"Ativo")=1,1,0))</f>
        <v/>
      </c>
      <c r="BC1887" t="str">
        <f>IF(OR($A1887="",$G1887&lt;&gt;"Ativo"),"",IF(COUNTIFS($A$4:$A1887,$A1887,$G$4:$G1887,"Ativo")=1,1,0))</f>
        <v/>
      </c>
    </row>
    <row r="1888" spans="1:55" x14ac:dyDescent="0.3">
      <c r="A1888" s="76"/>
      <c r="B1888" s="104"/>
      <c r="C1888" s="76"/>
      <c r="D1888" s="77"/>
      <c r="E1888" s="12"/>
      <c r="F1888" s="78"/>
      <c r="G1888" s="77"/>
      <c r="H1888" s="79"/>
      <c r="BA1888" s="5" t="str">
        <f t="shared" si="29"/>
        <v/>
      </c>
      <c r="BB1888" s="5" t="str">
        <f>IF(OR($E1888="",$G1888&lt;&gt;"Ativo"),"",IF(COUNTIFS($E$4:$E1888,$E1888,$A$4:$A1888,$A1888,$G$4:$G1888,"Ativo")=1,1,0))</f>
        <v/>
      </c>
      <c r="BC1888" t="str">
        <f>IF(OR($A1888="",$G1888&lt;&gt;"Ativo"),"",IF(COUNTIFS($A$4:$A1888,$A1888,$G$4:$G1888,"Ativo")=1,1,0))</f>
        <v/>
      </c>
    </row>
    <row r="1889" spans="1:55" x14ac:dyDescent="0.3">
      <c r="A1889" s="76"/>
      <c r="B1889" s="104"/>
      <c r="C1889" s="76"/>
      <c r="D1889" s="77"/>
      <c r="E1889" s="12"/>
      <c r="F1889" s="78"/>
      <c r="G1889" s="77"/>
      <c r="H1889" s="79"/>
      <c r="BA1889" s="5" t="str">
        <f t="shared" si="29"/>
        <v/>
      </c>
      <c r="BB1889" s="5" t="str">
        <f>IF(OR($E1889="",$G1889&lt;&gt;"Ativo"),"",IF(COUNTIFS($E$4:$E1889,$E1889,$A$4:$A1889,$A1889,$G$4:$G1889,"Ativo")=1,1,0))</f>
        <v/>
      </c>
      <c r="BC1889" t="str">
        <f>IF(OR($A1889="",$G1889&lt;&gt;"Ativo"),"",IF(COUNTIFS($A$4:$A1889,$A1889,$G$4:$G1889,"Ativo")=1,1,0))</f>
        <v/>
      </c>
    </row>
    <row r="1890" spans="1:55" x14ac:dyDescent="0.3">
      <c r="A1890" s="76"/>
      <c r="B1890" s="104"/>
      <c r="C1890" s="76"/>
      <c r="D1890" s="77"/>
      <c r="E1890" s="12"/>
      <c r="F1890" s="78"/>
      <c r="G1890" s="77"/>
      <c r="H1890" s="79"/>
      <c r="BA1890" s="5" t="str">
        <f t="shared" si="29"/>
        <v/>
      </c>
      <c r="BB1890" s="5" t="str">
        <f>IF(OR($E1890="",$G1890&lt;&gt;"Ativo"),"",IF(COUNTIFS($E$4:$E1890,$E1890,$A$4:$A1890,$A1890,$G$4:$G1890,"Ativo")=1,1,0))</f>
        <v/>
      </c>
      <c r="BC1890" t="str">
        <f>IF(OR($A1890="",$G1890&lt;&gt;"Ativo"),"",IF(COUNTIFS($A$4:$A1890,$A1890,$G$4:$G1890,"Ativo")=1,1,0))</f>
        <v/>
      </c>
    </row>
    <row r="1891" spans="1:55" x14ac:dyDescent="0.3">
      <c r="A1891" s="76"/>
      <c r="B1891" s="104"/>
      <c r="C1891" s="76"/>
      <c r="D1891" s="77"/>
      <c r="E1891" s="12"/>
      <c r="F1891" s="78"/>
      <c r="G1891" s="77"/>
      <c r="H1891" s="79"/>
      <c r="BA1891" s="5" t="str">
        <f t="shared" si="29"/>
        <v/>
      </c>
      <c r="BB1891" s="5" t="str">
        <f>IF(OR($E1891="",$G1891&lt;&gt;"Ativo"),"",IF(COUNTIFS($E$4:$E1891,$E1891,$A$4:$A1891,$A1891,$G$4:$G1891,"Ativo")=1,1,0))</f>
        <v/>
      </c>
      <c r="BC1891" t="str">
        <f>IF(OR($A1891="",$G1891&lt;&gt;"Ativo"),"",IF(COUNTIFS($A$4:$A1891,$A1891,$G$4:$G1891,"Ativo")=1,1,0))</f>
        <v/>
      </c>
    </row>
    <row r="1892" spans="1:55" x14ac:dyDescent="0.3">
      <c r="A1892" s="76"/>
      <c r="B1892" s="104"/>
      <c r="C1892" s="76"/>
      <c r="D1892" s="77"/>
      <c r="E1892" s="12"/>
      <c r="F1892" s="78"/>
      <c r="G1892" s="77"/>
      <c r="H1892" s="79"/>
      <c r="BA1892" s="5" t="str">
        <f t="shared" si="29"/>
        <v/>
      </c>
      <c r="BB1892" s="5" t="str">
        <f>IF(OR($E1892="",$G1892&lt;&gt;"Ativo"),"",IF(COUNTIFS($E$4:$E1892,$E1892,$A$4:$A1892,$A1892,$G$4:$G1892,"Ativo")=1,1,0))</f>
        <v/>
      </c>
      <c r="BC1892" t="str">
        <f>IF(OR($A1892="",$G1892&lt;&gt;"Ativo"),"",IF(COUNTIFS($A$4:$A1892,$A1892,$G$4:$G1892,"Ativo")=1,1,0))</f>
        <v/>
      </c>
    </row>
    <row r="1893" spans="1:55" x14ac:dyDescent="0.3">
      <c r="A1893" s="76"/>
      <c r="B1893" s="104"/>
      <c r="C1893" s="76"/>
      <c r="D1893" s="77"/>
      <c r="E1893" s="12"/>
      <c r="F1893" s="78"/>
      <c r="G1893" s="77"/>
      <c r="H1893" s="79"/>
      <c r="BA1893" s="5" t="str">
        <f t="shared" si="29"/>
        <v/>
      </c>
      <c r="BB1893" s="5" t="str">
        <f>IF(OR($E1893="",$G1893&lt;&gt;"Ativo"),"",IF(COUNTIFS($E$4:$E1893,$E1893,$A$4:$A1893,$A1893,$G$4:$G1893,"Ativo")=1,1,0))</f>
        <v/>
      </c>
      <c r="BC1893" t="str">
        <f>IF(OR($A1893="",$G1893&lt;&gt;"Ativo"),"",IF(COUNTIFS($A$4:$A1893,$A1893,$G$4:$G1893,"Ativo")=1,1,0))</f>
        <v/>
      </c>
    </row>
    <row r="1894" spans="1:55" x14ac:dyDescent="0.3">
      <c r="A1894" s="76"/>
      <c r="B1894" s="104"/>
      <c r="C1894" s="76"/>
      <c r="D1894" s="77"/>
      <c r="E1894" s="12"/>
      <c r="F1894" s="78"/>
      <c r="G1894" s="77"/>
      <c r="H1894" s="79"/>
      <c r="BA1894" s="5" t="str">
        <f t="shared" si="29"/>
        <v/>
      </c>
      <c r="BB1894" s="5" t="str">
        <f>IF(OR($E1894="",$G1894&lt;&gt;"Ativo"),"",IF(COUNTIFS($E$4:$E1894,$E1894,$A$4:$A1894,$A1894,$G$4:$G1894,"Ativo")=1,1,0))</f>
        <v/>
      </c>
      <c r="BC1894" t="str">
        <f>IF(OR($A1894="",$G1894&lt;&gt;"Ativo"),"",IF(COUNTIFS($A$4:$A1894,$A1894,$G$4:$G1894,"Ativo")=1,1,0))</f>
        <v/>
      </c>
    </row>
    <row r="1895" spans="1:55" x14ac:dyDescent="0.3">
      <c r="A1895" s="76"/>
      <c r="B1895" s="104"/>
      <c r="C1895" s="76"/>
      <c r="D1895" s="77"/>
      <c r="E1895" s="12"/>
      <c r="F1895" s="78"/>
      <c r="G1895" s="77"/>
      <c r="H1895" s="79"/>
      <c r="BA1895" s="5" t="str">
        <f t="shared" si="29"/>
        <v/>
      </c>
      <c r="BB1895" s="5" t="str">
        <f>IF(OR($E1895="",$G1895&lt;&gt;"Ativo"),"",IF(COUNTIFS($E$4:$E1895,$E1895,$A$4:$A1895,$A1895,$G$4:$G1895,"Ativo")=1,1,0))</f>
        <v/>
      </c>
      <c r="BC1895" t="str">
        <f>IF(OR($A1895="",$G1895&lt;&gt;"Ativo"),"",IF(COUNTIFS($A$4:$A1895,$A1895,$G$4:$G1895,"Ativo")=1,1,0))</f>
        <v/>
      </c>
    </row>
    <row r="1896" spans="1:55" x14ac:dyDescent="0.3">
      <c r="A1896" s="76"/>
      <c r="B1896" s="104"/>
      <c r="C1896" s="76"/>
      <c r="D1896" s="77"/>
      <c r="E1896" s="12"/>
      <c r="F1896" s="78"/>
      <c r="G1896" s="77"/>
      <c r="H1896" s="79"/>
      <c r="BA1896" s="5" t="str">
        <f t="shared" si="29"/>
        <v/>
      </c>
      <c r="BB1896" s="5" t="str">
        <f>IF(OR($E1896="",$G1896&lt;&gt;"Ativo"),"",IF(COUNTIFS($E$4:$E1896,$E1896,$A$4:$A1896,$A1896,$G$4:$G1896,"Ativo")=1,1,0))</f>
        <v/>
      </c>
      <c r="BC1896" t="str">
        <f>IF(OR($A1896="",$G1896&lt;&gt;"Ativo"),"",IF(COUNTIFS($A$4:$A1896,$A1896,$G$4:$G1896,"Ativo")=1,1,0))</f>
        <v/>
      </c>
    </row>
    <row r="1897" spans="1:55" x14ac:dyDescent="0.3">
      <c r="A1897" s="76"/>
      <c r="B1897" s="104"/>
      <c r="C1897" s="76"/>
      <c r="D1897" s="77"/>
      <c r="E1897" s="12"/>
      <c r="F1897" s="78"/>
      <c r="G1897" s="77"/>
      <c r="H1897" s="79"/>
      <c r="BA1897" s="5" t="str">
        <f t="shared" si="29"/>
        <v/>
      </c>
      <c r="BB1897" s="5" t="str">
        <f>IF(OR($E1897="",$G1897&lt;&gt;"Ativo"),"",IF(COUNTIFS($E$4:$E1897,$E1897,$A$4:$A1897,$A1897,$G$4:$G1897,"Ativo")=1,1,0))</f>
        <v/>
      </c>
      <c r="BC1897" t="str">
        <f>IF(OR($A1897="",$G1897&lt;&gt;"Ativo"),"",IF(COUNTIFS($A$4:$A1897,$A1897,$G$4:$G1897,"Ativo")=1,1,0))</f>
        <v/>
      </c>
    </row>
    <row r="1898" spans="1:55" x14ac:dyDescent="0.3">
      <c r="A1898" s="76"/>
      <c r="B1898" s="104"/>
      <c r="C1898" s="76"/>
      <c r="D1898" s="77"/>
      <c r="E1898" s="12"/>
      <c r="F1898" s="78"/>
      <c r="G1898" s="77"/>
      <c r="H1898" s="79"/>
      <c r="BA1898" s="5" t="str">
        <f t="shared" si="29"/>
        <v/>
      </c>
      <c r="BB1898" s="5" t="str">
        <f>IF(OR($E1898="",$G1898&lt;&gt;"Ativo"),"",IF(COUNTIFS($E$4:$E1898,$E1898,$A$4:$A1898,$A1898,$G$4:$G1898,"Ativo")=1,1,0))</f>
        <v/>
      </c>
      <c r="BC1898" t="str">
        <f>IF(OR($A1898="",$G1898&lt;&gt;"Ativo"),"",IF(COUNTIFS($A$4:$A1898,$A1898,$G$4:$G1898,"Ativo")=1,1,0))</f>
        <v/>
      </c>
    </row>
    <row r="1899" spans="1:55" x14ac:dyDescent="0.3">
      <c r="A1899" s="76"/>
      <c r="B1899" s="104"/>
      <c r="C1899" s="76"/>
      <c r="D1899" s="77"/>
      <c r="E1899" s="12"/>
      <c r="F1899" s="78"/>
      <c r="G1899" s="77"/>
      <c r="H1899" s="79"/>
      <c r="BA1899" s="5" t="str">
        <f t="shared" si="29"/>
        <v/>
      </c>
      <c r="BB1899" s="5" t="str">
        <f>IF(OR($E1899="",$G1899&lt;&gt;"Ativo"),"",IF(COUNTIFS($E$4:$E1899,$E1899,$A$4:$A1899,$A1899,$G$4:$G1899,"Ativo")=1,1,0))</f>
        <v/>
      </c>
      <c r="BC1899" t="str">
        <f>IF(OR($A1899="",$G1899&lt;&gt;"Ativo"),"",IF(COUNTIFS($A$4:$A1899,$A1899,$G$4:$G1899,"Ativo")=1,1,0))</f>
        <v/>
      </c>
    </row>
    <row r="1900" spans="1:55" x14ac:dyDescent="0.3">
      <c r="A1900" s="76"/>
      <c r="B1900" s="104"/>
      <c r="C1900" s="76"/>
      <c r="D1900" s="77"/>
      <c r="E1900" s="12"/>
      <c r="F1900" s="78"/>
      <c r="G1900" s="77"/>
      <c r="H1900" s="79"/>
      <c r="BA1900" s="5" t="str">
        <f t="shared" si="29"/>
        <v/>
      </c>
      <c r="BB1900" s="5" t="str">
        <f>IF(OR($E1900="",$G1900&lt;&gt;"Ativo"),"",IF(COUNTIFS($E$4:$E1900,$E1900,$A$4:$A1900,$A1900,$G$4:$G1900,"Ativo")=1,1,0))</f>
        <v/>
      </c>
      <c r="BC1900" t="str">
        <f>IF(OR($A1900="",$G1900&lt;&gt;"Ativo"),"",IF(COUNTIFS($A$4:$A1900,$A1900,$G$4:$G1900,"Ativo")=1,1,0))</f>
        <v/>
      </c>
    </row>
    <row r="1901" spans="1:55" x14ac:dyDescent="0.3">
      <c r="A1901" s="76"/>
      <c r="B1901" s="104"/>
      <c r="C1901" s="76"/>
      <c r="D1901" s="77"/>
      <c r="E1901" s="12"/>
      <c r="F1901" s="78"/>
      <c r="G1901" s="77"/>
      <c r="H1901" s="79"/>
      <c r="BA1901" s="5" t="str">
        <f t="shared" si="29"/>
        <v/>
      </c>
      <c r="BB1901" s="5" t="str">
        <f>IF(OR($E1901="",$G1901&lt;&gt;"Ativo"),"",IF(COUNTIFS($E$4:$E1901,$E1901,$A$4:$A1901,$A1901,$G$4:$G1901,"Ativo")=1,1,0))</f>
        <v/>
      </c>
      <c r="BC1901" t="str">
        <f>IF(OR($A1901="",$G1901&lt;&gt;"Ativo"),"",IF(COUNTIFS($A$4:$A1901,$A1901,$G$4:$G1901,"Ativo")=1,1,0))</f>
        <v/>
      </c>
    </row>
    <row r="1902" spans="1:55" x14ac:dyDescent="0.3">
      <c r="A1902" s="76"/>
      <c r="B1902" s="104"/>
      <c r="C1902" s="76"/>
      <c r="D1902" s="77"/>
      <c r="E1902" s="12"/>
      <c r="F1902" s="78"/>
      <c r="G1902" s="77"/>
      <c r="H1902" s="79"/>
      <c r="BA1902" s="5" t="str">
        <f t="shared" si="29"/>
        <v/>
      </c>
      <c r="BB1902" s="5" t="str">
        <f>IF(OR($E1902="",$G1902&lt;&gt;"Ativo"),"",IF(COUNTIFS($E$4:$E1902,$E1902,$A$4:$A1902,$A1902,$G$4:$G1902,"Ativo")=1,1,0))</f>
        <v/>
      </c>
      <c r="BC1902" t="str">
        <f>IF(OR($A1902="",$G1902&lt;&gt;"Ativo"),"",IF(COUNTIFS($A$4:$A1902,$A1902,$G$4:$G1902,"Ativo")=1,1,0))</f>
        <v/>
      </c>
    </row>
    <row r="1903" spans="1:55" x14ac:dyDescent="0.3">
      <c r="A1903" s="76"/>
      <c r="B1903" s="104"/>
      <c r="C1903" s="76"/>
      <c r="D1903" s="77"/>
      <c r="E1903" s="12"/>
      <c r="F1903" s="78"/>
      <c r="G1903" s="77"/>
      <c r="H1903" s="79"/>
      <c r="BA1903" s="5" t="str">
        <f t="shared" si="29"/>
        <v/>
      </c>
      <c r="BB1903" s="5" t="str">
        <f>IF(OR($E1903="",$G1903&lt;&gt;"Ativo"),"",IF(COUNTIFS($E$4:$E1903,$E1903,$A$4:$A1903,$A1903,$G$4:$G1903,"Ativo")=1,1,0))</f>
        <v/>
      </c>
      <c r="BC1903" t="str">
        <f>IF(OR($A1903="",$G1903&lt;&gt;"Ativo"),"",IF(COUNTIFS($A$4:$A1903,$A1903,$G$4:$G1903,"Ativo")=1,1,0))</f>
        <v/>
      </c>
    </row>
    <row r="1904" spans="1:55" x14ac:dyDescent="0.3">
      <c r="A1904" s="76"/>
      <c r="B1904" s="104"/>
      <c r="C1904" s="76"/>
      <c r="D1904" s="77"/>
      <c r="E1904" s="12"/>
      <c r="F1904" s="78"/>
      <c r="G1904" s="77"/>
      <c r="H1904" s="79"/>
      <c r="BA1904" s="5" t="str">
        <f t="shared" si="29"/>
        <v/>
      </c>
      <c r="BB1904" s="5" t="str">
        <f>IF(OR($E1904="",$G1904&lt;&gt;"Ativo"),"",IF(COUNTIFS($E$4:$E1904,$E1904,$A$4:$A1904,$A1904,$G$4:$G1904,"Ativo")=1,1,0))</f>
        <v/>
      </c>
      <c r="BC1904" t="str">
        <f>IF(OR($A1904="",$G1904&lt;&gt;"Ativo"),"",IF(COUNTIFS($A$4:$A1904,$A1904,$G$4:$G1904,"Ativo")=1,1,0))</f>
        <v/>
      </c>
    </row>
    <row r="1905" spans="1:55" x14ac:dyDescent="0.3">
      <c r="A1905" s="76"/>
      <c r="B1905" s="104"/>
      <c r="C1905" s="76"/>
      <c r="D1905" s="77"/>
      <c r="E1905" s="12"/>
      <c r="F1905" s="78"/>
      <c r="G1905" s="77"/>
      <c r="H1905" s="79"/>
      <c r="BA1905" s="5" t="str">
        <f t="shared" si="29"/>
        <v/>
      </c>
      <c r="BB1905" s="5" t="str">
        <f>IF(OR($E1905="",$G1905&lt;&gt;"Ativo"),"",IF(COUNTIFS($E$4:$E1905,$E1905,$A$4:$A1905,$A1905,$G$4:$G1905,"Ativo")=1,1,0))</f>
        <v/>
      </c>
      <c r="BC1905" t="str">
        <f>IF(OR($A1905="",$G1905&lt;&gt;"Ativo"),"",IF(COUNTIFS($A$4:$A1905,$A1905,$G$4:$G1905,"Ativo")=1,1,0))</f>
        <v/>
      </c>
    </row>
    <row r="1906" spans="1:55" x14ac:dyDescent="0.3">
      <c r="A1906" s="76"/>
      <c r="B1906" s="104"/>
      <c r="C1906" s="76"/>
      <c r="D1906" s="77"/>
      <c r="E1906" s="12"/>
      <c r="F1906" s="78"/>
      <c r="G1906" s="77"/>
      <c r="H1906" s="79"/>
      <c r="BA1906" s="5" t="str">
        <f t="shared" si="29"/>
        <v/>
      </c>
      <c r="BB1906" s="5" t="str">
        <f>IF(OR($E1906="",$G1906&lt;&gt;"Ativo"),"",IF(COUNTIFS($E$4:$E1906,$E1906,$A$4:$A1906,$A1906,$G$4:$G1906,"Ativo")=1,1,0))</f>
        <v/>
      </c>
      <c r="BC1906" t="str">
        <f>IF(OR($A1906="",$G1906&lt;&gt;"Ativo"),"",IF(COUNTIFS($A$4:$A1906,$A1906,$G$4:$G1906,"Ativo")=1,1,0))</f>
        <v/>
      </c>
    </row>
    <row r="1907" spans="1:55" x14ac:dyDescent="0.3">
      <c r="A1907" s="76"/>
      <c r="B1907" s="104"/>
      <c r="C1907" s="76"/>
      <c r="D1907" s="77"/>
      <c r="E1907" s="12"/>
      <c r="F1907" s="78"/>
      <c r="G1907" s="77"/>
      <c r="H1907" s="79"/>
      <c r="BA1907" s="5" t="str">
        <f t="shared" si="29"/>
        <v/>
      </c>
      <c r="BB1907" s="5" t="str">
        <f>IF(OR($E1907="",$G1907&lt;&gt;"Ativo"),"",IF(COUNTIFS($E$4:$E1907,$E1907,$A$4:$A1907,$A1907,$G$4:$G1907,"Ativo")=1,1,0))</f>
        <v/>
      </c>
      <c r="BC1907" t="str">
        <f>IF(OR($A1907="",$G1907&lt;&gt;"Ativo"),"",IF(COUNTIFS($A$4:$A1907,$A1907,$G$4:$G1907,"Ativo")=1,1,0))</f>
        <v/>
      </c>
    </row>
    <row r="1908" spans="1:55" x14ac:dyDescent="0.3">
      <c r="A1908" s="76"/>
      <c r="B1908" s="104"/>
      <c r="C1908" s="76"/>
      <c r="D1908" s="77"/>
      <c r="E1908" s="12"/>
      <c r="F1908" s="78"/>
      <c r="G1908" s="77"/>
      <c r="H1908" s="79"/>
      <c r="BA1908" s="5" t="str">
        <f t="shared" si="29"/>
        <v/>
      </c>
      <c r="BB1908" s="5" t="str">
        <f>IF(OR($E1908="",$G1908&lt;&gt;"Ativo"),"",IF(COUNTIFS($E$4:$E1908,$E1908,$A$4:$A1908,$A1908,$G$4:$G1908,"Ativo")=1,1,0))</f>
        <v/>
      </c>
      <c r="BC1908" t="str">
        <f>IF(OR($A1908="",$G1908&lt;&gt;"Ativo"),"",IF(COUNTIFS($A$4:$A1908,$A1908,$G$4:$G1908,"Ativo")=1,1,0))</f>
        <v/>
      </c>
    </row>
    <row r="1909" spans="1:55" x14ac:dyDescent="0.3">
      <c r="A1909" s="76"/>
      <c r="B1909" s="104"/>
      <c r="C1909" s="76"/>
      <c r="D1909" s="77"/>
      <c r="E1909" s="12"/>
      <c r="F1909" s="78"/>
      <c r="G1909" s="77"/>
      <c r="H1909" s="79"/>
      <c r="BA1909" s="5" t="str">
        <f t="shared" si="29"/>
        <v/>
      </c>
      <c r="BB1909" s="5" t="str">
        <f>IF(OR($E1909="",$G1909&lt;&gt;"Ativo"),"",IF(COUNTIFS($E$4:$E1909,$E1909,$A$4:$A1909,$A1909,$G$4:$G1909,"Ativo")=1,1,0))</f>
        <v/>
      </c>
      <c r="BC1909" t="str">
        <f>IF(OR($A1909="",$G1909&lt;&gt;"Ativo"),"",IF(COUNTIFS($A$4:$A1909,$A1909,$G$4:$G1909,"Ativo")=1,1,0))</f>
        <v/>
      </c>
    </row>
    <row r="1910" spans="1:55" x14ac:dyDescent="0.3">
      <c r="A1910" s="76"/>
      <c r="B1910" s="104"/>
      <c r="C1910" s="76"/>
      <c r="D1910" s="77"/>
      <c r="E1910" s="12"/>
      <c r="F1910" s="78"/>
      <c r="G1910" s="77"/>
      <c r="H1910" s="79"/>
      <c r="BA1910" s="5" t="str">
        <f t="shared" si="29"/>
        <v/>
      </c>
      <c r="BB1910" s="5" t="str">
        <f>IF(OR($E1910="",$G1910&lt;&gt;"Ativo"),"",IF(COUNTIFS($E$4:$E1910,$E1910,$A$4:$A1910,$A1910,$G$4:$G1910,"Ativo")=1,1,0))</f>
        <v/>
      </c>
      <c r="BC1910" t="str">
        <f>IF(OR($A1910="",$G1910&lt;&gt;"Ativo"),"",IF(COUNTIFS($A$4:$A1910,$A1910,$G$4:$G1910,"Ativo")=1,1,0))</f>
        <v/>
      </c>
    </row>
    <row r="1911" spans="1:55" x14ac:dyDescent="0.3">
      <c r="A1911" s="76"/>
      <c r="B1911" s="104"/>
      <c r="C1911" s="76"/>
      <c r="D1911" s="77"/>
      <c r="E1911" s="12"/>
      <c r="F1911" s="78"/>
      <c r="G1911" s="77"/>
      <c r="H1911" s="79"/>
      <c r="BA1911" s="5" t="str">
        <f t="shared" si="29"/>
        <v/>
      </c>
      <c r="BB1911" s="5" t="str">
        <f>IF(OR($E1911="",$G1911&lt;&gt;"Ativo"),"",IF(COUNTIFS($E$4:$E1911,$E1911,$A$4:$A1911,$A1911,$G$4:$G1911,"Ativo")=1,1,0))</f>
        <v/>
      </c>
      <c r="BC1911" t="str">
        <f>IF(OR($A1911="",$G1911&lt;&gt;"Ativo"),"",IF(COUNTIFS($A$4:$A1911,$A1911,$G$4:$G1911,"Ativo")=1,1,0))</f>
        <v/>
      </c>
    </row>
    <row r="1912" spans="1:55" x14ac:dyDescent="0.3">
      <c r="A1912" s="76"/>
      <c r="B1912" s="104"/>
      <c r="C1912" s="76"/>
      <c r="D1912" s="77"/>
      <c r="E1912" s="12"/>
      <c r="F1912" s="78"/>
      <c r="G1912" s="77"/>
      <c r="H1912" s="79"/>
      <c r="BA1912" s="5" t="str">
        <f t="shared" si="29"/>
        <v/>
      </c>
      <c r="BB1912" s="5" t="str">
        <f>IF(OR($E1912="",$G1912&lt;&gt;"Ativo"),"",IF(COUNTIFS($E$4:$E1912,$E1912,$A$4:$A1912,$A1912,$G$4:$G1912,"Ativo")=1,1,0))</f>
        <v/>
      </c>
      <c r="BC1912" t="str">
        <f>IF(OR($A1912="",$G1912&lt;&gt;"Ativo"),"",IF(COUNTIFS($A$4:$A1912,$A1912,$G$4:$G1912,"Ativo")=1,1,0))</f>
        <v/>
      </c>
    </row>
    <row r="1913" spans="1:55" x14ac:dyDescent="0.3">
      <c r="A1913" s="76"/>
      <c r="B1913" s="104"/>
      <c r="C1913" s="76"/>
      <c r="D1913" s="77"/>
      <c r="E1913" s="12"/>
      <c r="F1913" s="78"/>
      <c r="G1913" s="77"/>
      <c r="H1913" s="79"/>
      <c r="BA1913" s="5" t="str">
        <f t="shared" si="29"/>
        <v/>
      </c>
      <c r="BB1913" s="5" t="str">
        <f>IF(OR($E1913="",$G1913&lt;&gt;"Ativo"),"",IF(COUNTIFS($E$4:$E1913,$E1913,$A$4:$A1913,$A1913,$G$4:$G1913,"Ativo")=1,1,0))</f>
        <v/>
      </c>
      <c r="BC1913" t="str">
        <f>IF(OR($A1913="",$G1913&lt;&gt;"Ativo"),"",IF(COUNTIFS($A$4:$A1913,$A1913,$G$4:$G1913,"Ativo")=1,1,0))</f>
        <v/>
      </c>
    </row>
    <row r="1914" spans="1:55" x14ac:dyDescent="0.3">
      <c r="A1914" s="76"/>
      <c r="B1914" s="104"/>
      <c r="C1914" s="76"/>
      <c r="D1914" s="77"/>
      <c r="E1914" s="12"/>
      <c r="F1914" s="78"/>
      <c r="G1914" s="77"/>
      <c r="H1914" s="79"/>
      <c r="BA1914" s="5" t="str">
        <f t="shared" si="29"/>
        <v/>
      </c>
      <c r="BB1914" s="5" t="str">
        <f>IF(OR($E1914="",$G1914&lt;&gt;"Ativo"),"",IF(COUNTIFS($E$4:$E1914,$E1914,$A$4:$A1914,$A1914,$G$4:$G1914,"Ativo")=1,1,0))</f>
        <v/>
      </c>
      <c r="BC1914" t="str">
        <f>IF(OR($A1914="",$G1914&lt;&gt;"Ativo"),"",IF(COUNTIFS($A$4:$A1914,$A1914,$G$4:$G1914,"Ativo")=1,1,0))</f>
        <v/>
      </c>
    </row>
    <row r="1915" spans="1:55" x14ac:dyDescent="0.3">
      <c r="A1915" s="76"/>
      <c r="B1915" s="104"/>
      <c r="C1915" s="76"/>
      <c r="D1915" s="77"/>
      <c r="E1915" s="12"/>
      <c r="F1915" s="78"/>
      <c r="G1915" s="77"/>
      <c r="H1915" s="79"/>
      <c r="BA1915" s="5" t="str">
        <f t="shared" si="29"/>
        <v/>
      </c>
      <c r="BB1915" s="5" t="str">
        <f>IF(OR($E1915="",$G1915&lt;&gt;"Ativo"),"",IF(COUNTIFS($E$4:$E1915,$E1915,$A$4:$A1915,$A1915,$G$4:$G1915,"Ativo")=1,1,0))</f>
        <v/>
      </c>
      <c r="BC1915" t="str">
        <f>IF(OR($A1915="",$G1915&lt;&gt;"Ativo"),"",IF(COUNTIFS($A$4:$A1915,$A1915,$G$4:$G1915,"Ativo")=1,1,0))</f>
        <v/>
      </c>
    </row>
    <row r="1916" spans="1:55" x14ac:dyDescent="0.3">
      <c r="A1916" s="76"/>
      <c r="B1916" s="104"/>
      <c r="C1916" s="76"/>
      <c r="D1916" s="77"/>
      <c r="E1916" s="12"/>
      <c r="F1916" s="78"/>
      <c r="G1916" s="77"/>
      <c r="H1916" s="79"/>
      <c r="BA1916" s="5" t="str">
        <f t="shared" si="29"/>
        <v/>
      </c>
      <c r="BB1916" s="5" t="str">
        <f>IF(OR($E1916="",$G1916&lt;&gt;"Ativo"),"",IF(COUNTIFS($E$4:$E1916,$E1916,$A$4:$A1916,$A1916,$G$4:$G1916,"Ativo")=1,1,0))</f>
        <v/>
      </c>
      <c r="BC1916" t="str">
        <f>IF(OR($A1916="",$G1916&lt;&gt;"Ativo"),"",IF(COUNTIFS($A$4:$A1916,$A1916,$G$4:$G1916,"Ativo")=1,1,0))</f>
        <v/>
      </c>
    </row>
    <row r="1917" spans="1:55" x14ac:dyDescent="0.3">
      <c r="A1917" s="76"/>
      <c r="B1917" s="104"/>
      <c r="C1917" s="76"/>
      <c r="D1917" s="77"/>
      <c r="E1917" s="12"/>
      <c r="F1917" s="78"/>
      <c r="G1917" s="77"/>
      <c r="H1917" s="79"/>
      <c r="BA1917" s="5" t="str">
        <f t="shared" si="29"/>
        <v/>
      </c>
      <c r="BB1917" s="5" t="str">
        <f>IF(OR($E1917="",$G1917&lt;&gt;"Ativo"),"",IF(COUNTIFS($E$4:$E1917,$E1917,$A$4:$A1917,$A1917,$G$4:$G1917,"Ativo")=1,1,0))</f>
        <v/>
      </c>
      <c r="BC1917" t="str">
        <f>IF(OR($A1917="",$G1917&lt;&gt;"Ativo"),"",IF(COUNTIFS($A$4:$A1917,$A1917,$G$4:$G1917,"Ativo")=1,1,0))</f>
        <v/>
      </c>
    </row>
    <row r="1918" spans="1:55" x14ac:dyDescent="0.3">
      <c r="A1918" s="76"/>
      <c r="B1918" s="104"/>
      <c r="C1918" s="76"/>
      <c r="D1918" s="77"/>
      <c r="E1918" s="12"/>
      <c r="F1918" s="78"/>
      <c r="G1918" s="77"/>
      <c r="H1918" s="79"/>
      <c r="BA1918" s="5" t="str">
        <f t="shared" si="29"/>
        <v/>
      </c>
      <c r="BB1918" s="5" t="str">
        <f>IF(OR($E1918="",$G1918&lt;&gt;"Ativo"),"",IF(COUNTIFS($E$4:$E1918,$E1918,$A$4:$A1918,$A1918,$G$4:$G1918,"Ativo")=1,1,0))</f>
        <v/>
      </c>
      <c r="BC1918" t="str">
        <f>IF(OR($A1918="",$G1918&lt;&gt;"Ativo"),"",IF(COUNTIFS($A$4:$A1918,$A1918,$G$4:$G1918,"Ativo")=1,1,0))</f>
        <v/>
      </c>
    </row>
    <row r="1919" spans="1:55" x14ac:dyDescent="0.3">
      <c r="A1919" s="76"/>
      <c r="B1919" s="104"/>
      <c r="C1919" s="76"/>
      <c r="D1919" s="77"/>
      <c r="E1919" s="12"/>
      <c r="F1919" s="78"/>
      <c r="G1919" s="77"/>
      <c r="H1919" s="79"/>
      <c r="BA1919" s="5" t="str">
        <f t="shared" si="29"/>
        <v/>
      </c>
      <c r="BB1919" s="5" t="str">
        <f>IF(OR($E1919="",$G1919&lt;&gt;"Ativo"),"",IF(COUNTIFS($E$4:$E1919,$E1919,$A$4:$A1919,$A1919,$G$4:$G1919,"Ativo")=1,1,0))</f>
        <v/>
      </c>
      <c r="BC1919" t="str">
        <f>IF(OR($A1919="",$G1919&lt;&gt;"Ativo"),"",IF(COUNTIFS($A$4:$A1919,$A1919,$G$4:$G1919,"Ativo")=1,1,0))</f>
        <v/>
      </c>
    </row>
    <row r="1920" spans="1:55" x14ac:dyDescent="0.3">
      <c r="A1920" s="76"/>
      <c r="B1920" s="104"/>
      <c r="C1920" s="76"/>
      <c r="D1920" s="77"/>
      <c r="E1920" s="12"/>
      <c r="F1920" s="78"/>
      <c r="G1920" s="77"/>
      <c r="H1920" s="79"/>
      <c r="BA1920" s="5" t="str">
        <f t="shared" si="29"/>
        <v/>
      </c>
      <c r="BB1920" s="5" t="str">
        <f>IF(OR($E1920="",$G1920&lt;&gt;"Ativo"),"",IF(COUNTIFS($E$4:$E1920,$E1920,$A$4:$A1920,$A1920,$G$4:$G1920,"Ativo")=1,1,0))</f>
        <v/>
      </c>
      <c r="BC1920" t="str">
        <f>IF(OR($A1920="",$G1920&lt;&gt;"Ativo"),"",IF(COUNTIFS($A$4:$A1920,$A1920,$G$4:$G1920,"Ativo")=1,1,0))</f>
        <v/>
      </c>
    </row>
    <row r="1921" spans="1:55" x14ac:dyDescent="0.3">
      <c r="A1921" s="76"/>
      <c r="B1921" s="104"/>
      <c r="C1921" s="76"/>
      <c r="D1921" s="77"/>
      <c r="E1921" s="12"/>
      <c r="F1921" s="78"/>
      <c r="G1921" s="77"/>
      <c r="H1921" s="79"/>
      <c r="BA1921" s="5" t="str">
        <f t="shared" si="29"/>
        <v/>
      </c>
      <c r="BB1921" s="5" t="str">
        <f>IF(OR($E1921="",$G1921&lt;&gt;"Ativo"),"",IF(COUNTIFS($E$4:$E1921,$E1921,$A$4:$A1921,$A1921,$G$4:$G1921,"Ativo")=1,1,0))</f>
        <v/>
      </c>
      <c r="BC1921" t="str">
        <f>IF(OR($A1921="",$G1921&lt;&gt;"Ativo"),"",IF(COUNTIFS($A$4:$A1921,$A1921,$G$4:$G1921,"Ativo")=1,1,0))</f>
        <v/>
      </c>
    </row>
    <row r="1922" spans="1:55" x14ac:dyDescent="0.3">
      <c r="A1922" s="76"/>
      <c r="B1922" s="104"/>
      <c r="C1922" s="76"/>
      <c r="D1922" s="77"/>
      <c r="E1922" s="12"/>
      <c r="F1922" s="78"/>
      <c r="G1922" s="77"/>
      <c r="H1922" s="79"/>
      <c r="BA1922" s="5" t="str">
        <f t="shared" si="29"/>
        <v/>
      </c>
      <c r="BB1922" s="5" t="str">
        <f>IF(OR($E1922="",$G1922&lt;&gt;"Ativo"),"",IF(COUNTIFS($E$4:$E1922,$E1922,$A$4:$A1922,$A1922,$G$4:$G1922,"Ativo")=1,1,0))</f>
        <v/>
      </c>
      <c r="BC1922" t="str">
        <f>IF(OR($A1922="",$G1922&lt;&gt;"Ativo"),"",IF(COUNTIFS($A$4:$A1922,$A1922,$G$4:$G1922,"Ativo")=1,1,0))</f>
        <v/>
      </c>
    </row>
    <row r="1923" spans="1:55" x14ac:dyDescent="0.3">
      <c r="A1923" s="76"/>
      <c r="B1923" s="104"/>
      <c r="C1923" s="76"/>
      <c r="D1923" s="77"/>
      <c r="E1923" s="12"/>
      <c r="F1923" s="78"/>
      <c r="G1923" s="77"/>
      <c r="H1923" s="79"/>
      <c r="BA1923" s="5" t="str">
        <f t="shared" si="29"/>
        <v/>
      </c>
      <c r="BB1923" s="5" t="str">
        <f>IF(OR($E1923="",$G1923&lt;&gt;"Ativo"),"",IF(COUNTIFS($E$4:$E1923,$E1923,$A$4:$A1923,$A1923,$G$4:$G1923,"Ativo")=1,1,0))</f>
        <v/>
      </c>
      <c r="BC1923" t="str">
        <f>IF(OR($A1923="",$G1923&lt;&gt;"Ativo"),"",IF(COUNTIFS($A$4:$A1923,$A1923,$G$4:$G1923,"Ativo")=1,1,0))</f>
        <v/>
      </c>
    </row>
    <row r="1924" spans="1:55" x14ac:dyDescent="0.3">
      <c r="A1924" s="76"/>
      <c r="B1924" s="104"/>
      <c r="C1924" s="76"/>
      <c r="D1924" s="77"/>
      <c r="E1924" s="12"/>
      <c r="F1924" s="78"/>
      <c r="G1924" s="77"/>
      <c r="H1924" s="79"/>
      <c r="BA1924" s="5" t="str">
        <f t="shared" ref="BA1924:BA1987" si="30">IF($D1924="","",MID($D1924,4,LEN($D1924)-5))</f>
        <v/>
      </c>
      <c r="BB1924" s="5" t="str">
        <f>IF(OR($E1924="",$G1924&lt;&gt;"Ativo"),"",IF(COUNTIFS($E$4:$E1924,$E1924,$A$4:$A1924,$A1924,$G$4:$G1924,"Ativo")=1,1,0))</f>
        <v/>
      </c>
      <c r="BC1924" t="str">
        <f>IF(OR($A1924="",$G1924&lt;&gt;"Ativo"),"",IF(COUNTIFS($A$4:$A1924,$A1924,$G$4:$G1924,"Ativo")=1,1,0))</f>
        <v/>
      </c>
    </row>
    <row r="1925" spans="1:55" x14ac:dyDescent="0.3">
      <c r="A1925" s="76"/>
      <c r="B1925" s="104"/>
      <c r="C1925" s="76"/>
      <c r="D1925" s="77"/>
      <c r="E1925" s="12"/>
      <c r="F1925" s="78"/>
      <c r="G1925" s="77"/>
      <c r="H1925" s="79"/>
      <c r="BA1925" s="5" t="str">
        <f t="shared" si="30"/>
        <v/>
      </c>
      <c r="BB1925" s="5" t="str">
        <f>IF(OR($E1925="",$G1925&lt;&gt;"Ativo"),"",IF(COUNTIFS($E$4:$E1925,$E1925,$A$4:$A1925,$A1925,$G$4:$G1925,"Ativo")=1,1,0))</f>
        <v/>
      </c>
      <c r="BC1925" t="str">
        <f>IF(OR($A1925="",$G1925&lt;&gt;"Ativo"),"",IF(COUNTIFS($A$4:$A1925,$A1925,$G$4:$G1925,"Ativo")=1,1,0))</f>
        <v/>
      </c>
    </row>
    <row r="1926" spans="1:55" x14ac:dyDescent="0.3">
      <c r="A1926" s="76"/>
      <c r="B1926" s="104"/>
      <c r="C1926" s="76"/>
      <c r="D1926" s="77"/>
      <c r="E1926" s="12"/>
      <c r="F1926" s="78"/>
      <c r="G1926" s="77"/>
      <c r="H1926" s="79"/>
      <c r="BA1926" s="5" t="str">
        <f t="shared" si="30"/>
        <v/>
      </c>
      <c r="BB1926" s="5" t="str">
        <f>IF(OR($E1926="",$G1926&lt;&gt;"Ativo"),"",IF(COUNTIFS($E$4:$E1926,$E1926,$A$4:$A1926,$A1926,$G$4:$G1926,"Ativo")=1,1,0))</f>
        <v/>
      </c>
      <c r="BC1926" t="str">
        <f>IF(OR($A1926="",$G1926&lt;&gt;"Ativo"),"",IF(COUNTIFS($A$4:$A1926,$A1926,$G$4:$G1926,"Ativo")=1,1,0))</f>
        <v/>
      </c>
    </row>
    <row r="1927" spans="1:55" x14ac:dyDescent="0.3">
      <c r="A1927" s="76"/>
      <c r="B1927" s="104"/>
      <c r="C1927" s="76"/>
      <c r="D1927" s="77"/>
      <c r="E1927" s="12"/>
      <c r="F1927" s="78"/>
      <c r="G1927" s="77"/>
      <c r="H1927" s="79"/>
      <c r="BA1927" s="5" t="str">
        <f t="shared" si="30"/>
        <v/>
      </c>
      <c r="BB1927" s="5" t="str">
        <f>IF(OR($E1927="",$G1927&lt;&gt;"Ativo"),"",IF(COUNTIFS($E$4:$E1927,$E1927,$A$4:$A1927,$A1927,$G$4:$G1927,"Ativo")=1,1,0))</f>
        <v/>
      </c>
      <c r="BC1927" t="str">
        <f>IF(OR($A1927="",$G1927&lt;&gt;"Ativo"),"",IF(COUNTIFS($A$4:$A1927,$A1927,$G$4:$G1927,"Ativo")=1,1,0))</f>
        <v/>
      </c>
    </row>
    <row r="1928" spans="1:55" x14ac:dyDescent="0.3">
      <c r="A1928" s="76"/>
      <c r="B1928" s="104"/>
      <c r="C1928" s="76"/>
      <c r="D1928" s="77"/>
      <c r="E1928" s="12"/>
      <c r="F1928" s="78"/>
      <c r="G1928" s="77"/>
      <c r="H1928" s="79"/>
      <c r="BA1928" s="5" t="str">
        <f t="shared" si="30"/>
        <v/>
      </c>
      <c r="BB1928" s="5" t="str">
        <f>IF(OR($E1928="",$G1928&lt;&gt;"Ativo"),"",IF(COUNTIFS($E$4:$E1928,$E1928,$A$4:$A1928,$A1928,$G$4:$G1928,"Ativo")=1,1,0))</f>
        <v/>
      </c>
      <c r="BC1928" t="str">
        <f>IF(OR($A1928="",$G1928&lt;&gt;"Ativo"),"",IF(COUNTIFS($A$4:$A1928,$A1928,$G$4:$G1928,"Ativo")=1,1,0))</f>
        <v/>
      </c>
    </row>
    <row r="1929" spans="1:55" x14ac:dyDescent="0.3">
      <c r="A1929" s="76"/>
      <c r="B1929" s="104"/>
      <c r="C1929" s="76"/>
      <c r="D1929" s="77"/>
      <c r="E1929" s="12"/>
      <c r="F1929" s="78"/>
      <c r="G1929" s="77"/>
      <c r="H1929" s="79"/>
      <c r="BA1929" s="5" t="str">
        <f t="shared" si="30"/>
        <v/>
      </c>
      <c r="BB1929" s="5" t="str">
        <f>IF(OR($E1929="",$G1929&lt;&gt;"Ativo"),"",IF(COUNTIFS($E$4:$E1929,$E1929,$A$4:$A1929,$A1929,$G$4:$G1929,"Ativo")=1,1,0))</f>
        <v/>
      </c>
      <c r="BC1929" t="str">
        <f>IF(OR($A1929="",$G1929&lt;&gt;"Ativo"),"",IF(COUNTIFS($A$4:$A1929,$A1929,$G$4:$G1929,"Ativo")=1,1,0))</f>
        <v/>
      </c>
    </row>
    <row r="1930" spans="1:55" x14ac:dyDescent="0.3">
      <c r="A1930" s="76"/>
      <c r="B1930" s="104"/>
      <c r="C1930" s="76"/>
      <c r="D1930" s="77"/>
      <c r="E1930" s="12"/>
      <c r="F1930" s="78"/>
      <c r="G1930" s="77"/>
      <c r="H1930" s="79"/>
      <c r="BA1930" s="5" t="str">
        <f t="shared" si="30"/>
        <v/>
      </c>
      <c r="BB1930" s="5" t="str">
        <f>IF(OR($E1930="",$G1930&lt;&gt;"Ativo"),"",IF(COUNTIFS($E$4:$E1930,$E1930,$A$4:$A1930,$A1930,$G$4:$G1930,"Ativo")=1,1,0))</f>
        <v/>
      </c>
      <c r="BC1930" t="str">
        <f>IF(OR($A1930="",$G1930&lt;&gt;"Ativo"),"",IF(COUNTIFS($A$4:$A1930,$A1930,$G$4:$G1930,"Ativo")=1,1,0))</f>
        <v/>
      </c>
    </row>
    <row r="1931" spans="1:55" x14ac:dyDescent="0.3">
      <c r="A1931" s="76"/>
      <c r="B1931" s="104"/>
      <c r="C1931" s="76"/>
      <c r="D1931" s="77"/>
      <c r="E1931" s="12"/>
      <c r="F1931" s="78"/>
      <c r="G1931" s="77"/>
      <c r="H1931" s="79"/>
      <c r="BA1931" s="5" t="str">
        <f t="shared" si="30"/>
        <v/>
      </c>
      <c r="BB1931" s="5" t="str">
        <f>IF(OR($E1931="",$G1931&lt;&gt;"Ativo"),"",IF(COUNTIFS($E$4:$E1931,$E1931,$A$4:$A1931,$A1931,$G$4:$G1931,"Ativo")=1,1,0))</f>
        <v/>
      </c>
      <c r="BC1931" t="str">
        <f>IF(OR($A1931="",$G1931&lt;&gt;"Ativo"),"",IF(COUNTIFS($A$4:$A1931,$A1931,$G$4:$G1931,"Ativo")=1,1,0))</f>
        <v/>
      </c>
    </row>
    <row r="1932" spans="1:55" x14ac:dyDescent="0.3">
      <c r="A1932" s="76"/>
      <c r="B1932" s="104"/>
      <c r="C1932" s="76"/>
      <c r="D1932" s="77"/>
      <c r="E1932" s="12"/>
      <c r="F1932" s="78"/>
      <c r="G1932" s="77"/>
      <c r="H1932" s="79"/>
      <c r="BA1932" s="5" t="str">
        <f t="shared" si="30"/>
        <v/>
      </c>
      <c r="BB1932" s="5" t="str">
        <f>IF(OR($E1932="",$G1932&lt;&gt;"Ativo"),"",IF(COUNTIFS($E$4:$E1932,$E1932,$A$4:$A1932,$A1932,$G$4:$G1932,"Ativo")=1,1,0))</f>
        <v/>
      </c>
      <c r="BC1932" t="str">
        <f>IF(OR($A1932="",$G1932&lt;&gt;"Ativo"),"",IF(COUNTIFS($A$4:$A1932,$A1932,$G$4:$G1932,"Ativo")=1,1,0))</f>
        <v/>
      </c>
    </row>
    <row r="1933" spans="1:55" x14ac:dyDescent="0.3">
      <c r="A1933" s="76"/>
      <c r="B1933" s="104"/>
      <c r="C1933" s="76"/>
      <c r="D1933" s="77"/>
      <c r="E1933" s="12"/>
      <c r="F1933" s="78"/>
      <c r="G1933" s="77"/>
      <c r="H1933" s="79"/>
      <c r="BA1933" s="5" t="str">
        <f t="shared" si="30"/>
        <v/>
      </c>
      <c r="BB1933" s="5" t="str">
        <f>IF(OR($E1933="",$G1933&lt;&gt;"Ativo"),"",IF(COUNTIFS($E$4:$E1933,$E1933,$A$4:$A1933,$A1933,$G$4:$G1933,"Ativo")=1,1,0))</f>
        <v/>
      </c>
      <c r="BC1933" t="str">
        <f>IF(OR($A1933="",$G1933&lt;&gt;"Ativo"),"",IF(COUNTIFS($A$4:$A1933,$A1933,$G$4:$G1933,"Ativo")=1,1,0))</f>
        <v/>
      </c>
    </row>
    <row r="1934" spans="1:55" x14ac:dyDescent="0.3">
      <c r="A1934" s="76"/>
      <c r="B1934" s="104"/>
      <c r="C1934" s="76"/>
      <c r="D1934" s="77"/>
      <c r="E1934" s="12"/>
      <c r="F1934" s="78"/>
      <c r="G1934" s="77"/>
      <c r="H1934" s="79"/>
      <c r="BA1934" s="5" t="str">
        <f t="shared" si="30"/>
        <v/>
      </c>
      <c r="BB1934" s="5" t="str">
        <f>IF(OR($E1934="",$G1934&lt;&gt;"Ativo"),"",IF(COUNTIFS($E$4:$E1934,$E1934,$A$4:$A1934,$A1934,$G$4:$G1934,"Ativo")=1,1,0))</f>
        <v/>
      </c>
      <c r="BC1934" t="str">
        <f>IF(OR($A1934="",$G1934&lt;&gt;"Ativo"),"",IF(COUNTIFS($A$4:$A1934,$A1934,$G$4:$G1934,"Ativo")=1,1,0))</f>
        <v/>
      </c>
    </row>
    <row r="1935" spans="1:55" x14ac:dyDescent="0.3">
      <c r="A1935" s="76"/>
      <c r="B1935" s="104"/>
      <c r="C1935" s="76"/>
      <c r="D1935" s="77"/>
      <c r="E1935" s="12"/>
      <c r="F1935" s="78"/>
      <c r="G1935" s="77"/>
      <c r="H1935" s="79"/>
      <c r="BA1935" s="5" t="str">
        <f t="shared" si="30"/>
        <v/>
      </c>
      <c r="BB1935" s="5" t="str">
        <f>IF(OR($E1935="",$G1935&lt;&gt;"Ativo"),"",IF(COUNTIFS($E$4:$E1935,$E1935,$A$4:$A1935,$A1935,$G$4:$G1935,"Ativo")=1,1,0))</f>
        <v/>
      </c>
      <c r="BC1935" t="str">
        <f>IF(OR($A1935="",$G1935&lt;&gt;"Ativo"),"",IF(COUNTIFS($A$4:$A1935,$A1935,$G$4:$G1935,"Ativo")=1,1,0))</f>
        <v/>
      </c>
    </row>
    <row r="1936" spans="1:55" x14ac:dyDescent="0.3">
      <c r="A1936" s="76"/>
      <c r="B1936" s="104"/>
      <c r="C1936" s="76"/>
      <c r="D1936" s="77"/>
      <c r="E1936" s="12"/>
      <c r="F1936" s="78"/>
      <c r="G1936" s="77"/>
      <c r="H1936" s="79"/>
      <c r="BA1936" s="5" t="str">
        <f t="shared" si="30"/>
        <v/>
      </c>
      <c r="BB1936" s="5" t="str">
        <f>IF(OR($E1936="",$G1936&lt;&gt;"Ativo"),"",IF(COUNTIFS($E$4:$E1936,$E1936,$A$4:$A1936,$A1936,$G$4:$G1936,"Ativo")=1,1,0))</f>
        <v/>
      </c>
      <c r="BC1936" t="str">
        <f>IF(OR($A1936="",$G1936&lt;&gt;"Ativo"),"",IF(COUNTIFS($A$4:$A1936,$A1936,$G$4:$G1936,"Ativo")=1,1,0))</f>
        <v/>
      </c>
    </row>
    <row r="1937" spans="1:55" x14ac:dyDescent="0.3">
      <c r="A1937" s="76"/>
      <c r="B1937" s="104"/>
      <c r="C1937" s="76"/>
      <c r="D1937" s="77"/>
      <c r="E1937" s="12"/>
      <c r="F1937" s="78"/>
      <c r="G1937" s="77"/>
      <c r="H1937" s="79"/>
      <c r="BA1937" s="5" t="str">
        <f t="shared" si="30"/>
        <v/>
      </c>
      <c r="BB1937" s="5" t="str">
        <f>IF(OR($E1937="",$G1937&lt;&gt;"Ativo"),"",IF(COUNTIFS($E$4:$E1937,$E1937,$A$4:$A1937,$A1937,$G$4:$G1937,"Ativo")=1,1,0))</f>
        <v/>
      </c>
      <c r="BC1937" t="str">
        <f>IF(OR($A1937="",$G1937&lt;&gt;"Ativo"),"",IF(COUNTIFS($A$4:$A1937,$A1937,$G$4:$G1937,"Ativo")=1,1,0))</f>
        <v/>
      </c>
    </row>
    <row r="1938" spans="1:55" x14ac:dyDescent="0.3">
      <c r="A1938" s="76"/>
      <c r="B1938" s="104"/>
      <c r="C1938" s="76"/>
      <c r="D1938" s="77"/>
      <c r="E1938" s="12"/>
      <c r="F1938" s="78"/>
      <c r="G1938" s="77"/>
      <c r="H1938" s="79"/>
      <c r="BA1938" s="5" t="str">
        <f t="shared" si="30"/>
        <v/>
      </c>
      <c r="BB1938" s="5" t="str">
        <f>IF(OR($E1938="",$G1938&lt;&gt;"Ativo"),"",IF(COUNTIFS($E$4:$E1938,$E1938,$A$4:$A1938,$A1938,$G$4:$G1938,"Ativo")=1,1,0))</f>
        <v/>
      </c>
      <c r="BC1938" t="str">
        <f>IF(OR($A1938="",$G1938&lt;&gt;"Ativo"),"",IF(COUNTIFS($A$4:$A1938,$A1938,$G$4:$G1938,"Ativo")=1,1,0))</f>
        <v/>
      </c>
    </row>
    <row r="1939" spans="1:55" x14ac:dyDescent="0.3">
      <c r="A1939" s="76"/>
      <c r="B1939" s="104"/>
      <c r="C1939" s="76"/>
      <c r="D1939" s="77"/>
      <c r="E1939" s="12"/>
      <c r="F1939" s="78"/>
      <c r="G1939" s="77"/>
      <c r="H1939" s="79"/>
      <c r="BA1939" s="5" t="str">
        <f t="shared" si="30"/>
        <v/>
      </c>
      <c r="BB1939" s="5" t="str">
        <f>IF(OR($E1939="",$G1939&lt;&gt;"Ativo"),"",IF(COUNTIFS($E$4:$E1939,$E1939,$A$4:$A1939,$A1939,$G$4:$G1939,"Ativo")=1,1,0))</f>
        <v/>
      </c>
      <c r="BC1939" t="str">
        <f>IF(OR($A1939="",$G1939&lt;&gt;"Ativo"),"",IF(COUNTIFS($A$4:$A1939,$A1939,$G$4:$G1939,"Ativo")=1,1,0))</f>
        <v/>
      </c>
    </row>
    <row r="1940" spans="1:55" x14ac:dyDescent="0.3">
      <c r="A1940" s="76"/>
      <c r="B1940" s="104"/>
      <c r="C1940" s="76"/>
      <c r="D1940" s="77"/>
      <c r="E1940" s="12"/>
      <c r="F1940" s="78"/>
      <c r="G1940" s="77"/>
      <c r="H1940" s="79"/>
      <c r="BA1940" s="5" t="str">
        <f t="shared" si="30"/>
        <v/>
      </c>
      <c r="BB1940" s="5" t="str">
        <f>IF(OR($E1940="",$G1940&lt;&gt;"Ativo"),"",IF(COUNTIFS($E$4:$E1940,$E1940,$A$4:$A1940,$A1940,$G$4:$G1940,"Ativo")=1,1,0))</f>
        <v/>
      </c>
      <c r="BC1940" t="str">
        <f>IF(OR($A1940="",$G1940&lt;&gt;"Ativo"),"",IF(COUNTIFS($A$4:$A1940,$A1940,$G$4:$G1940,"Ativo")=1,1,0))</f>
        <v/>
      </c>
    </row>
    <row r="1941" spans="1:55" x14ac:dyDescent="0.3">
      <c r="A1941" s="76"/>
      <c r="B1941" s="104"/>
      <c r="C1941" s="76"/>
      <c r="D1941" s="77"/>
      <c r="E1941" s="12"/>
      <c r="F1941" s="78"/>
      <c r="G1941" s="77"/>
      <c r="H1941" s="79"/>
      <c r="BA1941" s="5" t="str">
        <f t="shared" si="30"/>
        <v/>
      </c>
      <c r="BB1941" s="5" t="str">
        <f>IF(OR($E1941="",$G1941&lt;&gt;"Ativo"),"",IF(COUNTIFS($E$4:$E1941,$E1941,$A$4:$A1941,$A1941,$G$4:$G1941,"Ativo")=1,1,0))</f>
        <v/>
      </c>
      <c r="BC1941" t="str">
        <f>IF(OR($A1941="",$G1941&lt;&gt;"Ativo"),"",IF(COUNTIFS($A$4:$A1941,$A1941,$G$4:$G1941,"Ativo")=1,1,0))</f>
        <v/>
      </c>
    </row>
    <row r="1942" spans="1:55" x14ac:dyDescent="0.3">
      <c r="A1942" s="76"/>
      <c r="B1942" s="104"/>
      <c r="C1942" s="76"/>
      <c r="D1942" s="77"/>
      <c r="E1942" s="12"/>
      <c r="F1942" s="78"/>
      <c r="G1942" s="77"/>
      <c r="H1942" s="79"/>
      <c r="BA1942" s="5" t="str">
        <f t="shared" si="30"/>
        <v/>
      </c>
      <c r="BB1942" s="5" t="str">
        <f>IF(OR($E1942="",$G1942&lt;&gt;"Ativo"),"",IF(COUNTIFS($E$4:$E1942,$E1942,$A$4:$A1942,$A1942,$G$4:$G1942,"Ativo")=1,1,0))</f>
        <v/>
      </c>
      <c r="BC1942" t="str">
        <f>IF(OR($A1942="",$G1942&lt;&gt;"Ativo"),"",IF(COUNTIFS($A$4:$A1942,$A1942,$G$4:$G1942,"Ativo")=1,1,0))</f>
        <v/>
      </c>
    </row>
    <row r="1943" spans="1:55" x14ac:dyDescent="0.3">
      <c r="A1943" s="76"/>
      <c r="B1943" s="104"/>
      <c r="C1943" s="76"/>
      <c r="D1943" s="77"/>
      <c r="E1943" s="12"/>
      <c r="F1943" s="78"/>
      <c r="G1943" s="77"/>
      <c r="H1943" s="79"/>
      <c r="BA1943" s="5" t="str">
        <f t="shared" si="30"/>
        <v/>
      </c>
      <c r="BB1943" s="5" t="str">
        <f>IF(OR($E1943="",$G1943&lt;&gt;"Ativo"),"",IF(COUNTIFS($E$4:$E1943,$E1943,$A$4:$A1943,$A1943,$G$4:$G1943,"Ativo")=1,1,0))</f>
        <v/>
      </c>
      <c r="BC1943" t="str">
        <f>IF(OR($A1943="",$G1943&lt;&gt;"Ativo"),"",IF(COUNTIFS($A$4:$A1943,$A1943,$G$4:$G1943,"Ativo")=1,1,0))</f>
        <v/>
      </c>
    </row>
    <row r="1944" spans="1:55" x14ac:dyDescent="0.3">
      <c r="A1944" s="76"/>
      <c r="B1944" s="104"/>
      <c r="C1944" s="76"/>
      <c r="D1944" s="77"/>
      <c r="E1944" s="12"/>
      <c r="F1944" s="78"/>
      <c r="G1944" s="77"/>
      <c r="H1944" s="79"/>
      <c r="BA1944" s="5" t="str">
        <f t="shared" si="30"/>
        <v/>
      </c>
      <c r="BB1944" s="5" t="str">
        <f>IF(OR($E1944="",$G1944&lt;&gt;"Ativo"),"",IF(COUNTIFS($E$4:$E1944,$E1944,$A$4:$A1944,$A1944,$G$4:$G1944,"Ativo")=1,1,0))</f>
        <v/>
      </c>
      <c r="BC1944" t="str">
        <f>IF(OR($A1944="",$G1944&lt;&gt;"Ativo"),"",IF(COUNTIFS($A$4:$A1944,$A1944,$G$4:$G1944,"Ativo")=1,1,0))</f>
        <v/>
      </c>
    </row>
    <row r="1945" spans="1:55" x14ac:dyDescent="0.3">
      <c r="A1945" s="76"/>
      <c r="B1945" s="104"/>
      <c r="C1945" s="76"/>
      <c r="D1945" s="77"/>
      <c r="E1945" s="12"/>
      <c r="F1945" s="78"/>
      <c r="G1945" s="77"/>
      <c r="H1945" s="79"/>
      <c r="BA1945" s="5" t="str">
        <f t="shared" si="30"/>
        <v/>
      </c>
      <c r="BB1945" s="5" t="str">
        <f>IF(OR($E1945="",$G1945&lt;&gt;"Ativo"),"",IF(COUNTIFS($E$4:$E1945,$E1945,$A$4:$A1945,$A1945,$G$4:$G1945,"Ativo")=1,1,0))</f>
        <v/>
      </c>
      <c r="BC1945" t="str">
        <f>IF(OR($A1945="",$G1945&lt;&gt;"Ativo"),"",IF(COUNTIFS($A$4:$A1945,$A1945,$G$4:$G1945,"Ativo")=1,1,0))</f>
        <v/>
      </c>
    </row>
    <row r="1946" spans="1:55" x14ac:dyDescent="0.3">
      <c r="A1946" s="76"/>
      <c r="B1946" s="104"/>
      <c r="C1946" s="76"/>
      <c r="D1946" s="77"/>
      <c r="E1946" s="12"/>
      <c r="F1946" s="78"/>
      <c r="G1946" s="77"/>
      <c r="H1946" s="79"/>
      <c r="BA1946" s="5" t="str">
        <f t="shared" si="30"/>
        <v/>
      </c>
      <c r="BB1946" s="5" t="str">
        <f>IF(OR($E1946="",$G1946&lt;&gt;"Ativo"),"",IF(COUNTIFS($E$4:$E1946,$E1946,$A$4:$A1946,$A1946,$G$4:$G1946,"Ativo")=1,1,0))</f>
        <v/>
      </c>
      <c r="BC1946" t="str">
        <f>IF(OR($A1946="",$G1946&lt;&gt;"Ativo"),"",IF(COUNTIFS($A$4:$A1946,$A1946,$G$4:$G1946,"Ativo")=1,1,0))</f>
        <v/>
      </c>
    </row>
    <row r="1947" spans="1:55" x14ac:dyDescent="0.3">
      <c r="A1947" s="76"/>
      <c r="B1947" s="104"/>
      <c r="C1947" s="76"/>
      <c r="D1947" s="77"/>
      <c r="E1947" s="12"/>
      <c r="F1947" s="78"/>
      <c r="G1947" s="77"/>
      <c r="H1947" s="79"/>
      <c r="BA1947" s="5" t="str">
        <f t="shared" si="30"/>
        <v/>
      </c>
      <c r="BB1947" s="5" t="str">
        <f>IF(OR($E1947="",$G1947&lt;&gt;"Ativo"),"",IF(COUNTIFS($E$4:$E1947,$E1947,$A$4:$A1947,$A1947,$G$4:$G1947,"Ativo")=1,1,0))</f>
        <v/>
      </c>
      <c r="BC1947" t="str">
        <f>IF(OR($A1947="",$G1947&lt;&gt;"Ativo"),"",IF(COUNTIFS($A$4:$A1947,$A1947,$G$4:$G1947,"Ativo")=1,1,0))</f>
        <v/>
      </c>
    </row>
    <row r="1948" spans="1:55" x14ac:dyDescent="0.3">
      <c r="A1948" s="76"/>
      <c r="B1948" s="104"/>
      <c r="C1948" s="76"/>
      <c r="D1948" s="77"/>
      <c r="E1948" s="12"/>
      <c r="F1948" s="78"/>
      <c r="G1948" s="77"/>
      <c r="H1948" s="79"/>
      <c r="BA1948" s="5" t="str">
        <f t="shared" si="30"/>
        <v/>
      </c>
      <c r="BB1948" s="5" t="str">
        <f>IF(OR($E1948="",$G1948&lt;&gt;"Ativo"),"",IF(COUNTIFS($E$4:$E1948,$E1948,$A$4:$A1948,$A1948,$G$4:$G1948,"Ativo")=1,1,0))</f>
        <v/>
      </c>
      <c r="BC1948" t="str">
        <f>IF(OR($A1948="",$G1948&lt;&gt;"Ativo"),"",IF(COUNTIFS($A$4:$A1948,$A1948,$G$4:$G1948,"Ativo")=1,1,0))</f>
        <v/>
      </c>
    </row>
    <row r="1949" spans="1:55" x14ac:dyDescent="0.3">
      <c r="A1949" s="76"/>
      <c r="B1949" s="104"/>
      <c r="C1949" s="76"/>
      <c r="D1949" s="77"/>
      <c r="E1949" s="12"/>
      <c r="F1949" s="78"/>
      <c r="G1949" s="77"/>
      <c r="H1949" s="79"/>
      <c r="BA1949" s="5" t="str">
        <f t="shared" si="30"/>
        <v/>
      </c>
      <c r="BB1949" s="5" t="str">
        <f>IF(OR($E1949="",$G1949&lt;&gt;"Ativo"),"",IF(COUNTIFS($E$4:$E1949,$E1949,$A$4:$A1949,$A1949,$G$4:$G1949,"Ativo")=1,1,0))</f>
        <v/>
      </c>
      <c r="BC1949" t="str">
        <f>IF(OR($A1949="",$G1949&lt;&gt;"Ativo"),"",IF(COUNTIFS($A$4:$A1949,$A1949,$G$4:$G1949,"Ativo")=1,1,0))</f>
        <v/>
      </c>
    </row>
    <row r="1950" spans="1:55" x14ac:dyDescent="0.3">
      <c r="A1950" s="76"/>
      <c r="B1950" s="104"/>
      <c r="C1950" s="76"/>
      <c r="D1950" s="77"/>
      <c r="E1950" s="12"/>
      <c r="F1950" s="78"/>
      <c r="G1950" s="77"/>
      <c r="H1950" s="79"/>
      <c r="BA1950" s="5" t="str">
        <f t="shared" si="30"/>
        <v/>
      </c>
      <c r="BB1950" s="5" t="str">
        <f>IF(OR($E1950="",$G1950&lt;&gt;"Ativo"),"",IF(COUNTIFS($E$4:$E1950,$E1950,$A$4:$A1950,$A1950,$G$4:$G1950,"Ativo")=1,1,0))</f>
        <v/>
      </c>
      <c r="BC1950" t="str">
        <f>IF(OR($A1950="",$G1950&lt;&gt;"Ativo"),"",IF(COUNTIFS($A$4:$A1950,$A1950,$G$4:$G1950,"Ativo")=1,1,0))</f>
        <v/>
      </c>
    </row>
    <row r="1951" spans="1:55" x14ac:dyDescent="0.3">
      <c r="A1951" s="76"/>
      <c r="B1951" s="104"/>
      <c r="C1951" s="76"/>
      <c r="D1951" s="77"/>
      <c r="E1951" s="12"/>
      <c r="F1951" s="78"/>
      <c r="G1951" s="77"/>
      <c r="H1951" s="79"/>
      <c r="BA1951" s="5" t="str">
        <f t="shared" si="30"/>
        <v/>
      </c>
      <c r="BB1951" s="5" t="str">
        <f>IF(OR($E1951="",$G1951&lt;&gt;"Ativo"),"",IF(COUNTIFS($E$4:$E1951,$E1951,$A$4:$A1951,$A1951,$G$4:$G1951,"Ativo")=1,1,0))</f>
        <v/>
      </c>
      <c r="BC1951" t="str">
        <f>IF(OR($A1951="",$G1951&lt;&gt;"Ativo"),"",IF(COUNTIFS($A$4:$A1951,$A1951,$G$4:$G1951,"Ativo")=1,1,0))</f>
        <v/>
      </c>
    </row>
    <row r="1952" spans="1:55" x14ac:dyDescent="0.3">
      <c r="A1952" s="76"/>
      <c r="B1952" s="104"/>
      <c r="C1952" s="76"/>
      <c r="D1952" s="77"/>
      <c r="E1952" s="12"/>
      <c r="F1952" s="78"/>
      <c r="G1952" s="77"/>
      <c r="H1952" s="79"/>
      <c r="BA1952" s="5" t="str">
        <f t="shared" si="30"/>
        <v/>
      </c>
      <c r="BB1952" s="5" t="str">
        <f>IF(OR($E1952="",$G1952&lt;&gt;"Ativo"),"",IF(COUNTIFS($E$4:$E1952,$E1952,$A$4:$A1952,$A1952,$G$4:$G1952,"Ativo")=1,1,0))</f>
        <v/>
      </c>
      <c r="BC1952" t="str">
        <f>IF(OR($A1952="",$G1952&lt;&gt;"Ativo"),"",IF(COUNTIFS($A$4:$A1952,$A1952,$G$4:$G1952,"Ativo")=1,1,0))</f>
        <v/>
      </c>
    </row>
    <row r="1953" spans="1:55" x14ac:dyDescent="0.3">
      <c r="A1953" s="76"/>
      <c r="B1953" s="104"/>
      <c r="C1953" s="76"/>
      <c r="D1953" s="77"/>
      <c r="E1953" s="12"/>
      <c r="F1953" s="78"/>
      <c r="G1953" s="77"/>
      <c r="H1953" s="79"/>
      <c r="BA1953" s="5" t="str">
        <f t="shared" si="30"/>
        <v/>
      </c>
      <c r="BB1953" s="5" t="str">
        <f>IF(OR($E1953="",$G1953&lt;&gt;"Ativo"),"",IF(COUNTIFS($E$4:$E1953,$E1953,$A$4:$A1953,$A1953,$G$4:$G1953,"Ativo")=1,1,0))</f>
        <v/>
      </c>
      <c r="BC1953" t="str">
        <f>IF(OR($A1953="",$G1953&lt;&gt;"Ativo"),"",IF(COUNTIFS($A$4:$A1953,$A1953,$G$4:$G1953,"Ativo")=1,1,0))</f>
        <v/>
      </c>
    </row>
    <row r="1954" spans="1:55" x14ac:dyDescent="0.3">
      <c r="A1954" s="76"/>
      <c r="B1954" s="104"/>
      <c r="C1954" s="76"/>
      <c r="D1954" s="77"/>
      <c r="E1954" s="12"/>
      <c r="F1954" s="78"/>
      <c r="G1954" s="77"/>
      <c r="H1954" s="79"/>
      <c r="BA1954" s="5" t="str">
        <f t="shared" si="30"/>
        <v/>
      </c>
      <c r="BB1954" s="5" t="str">
        <f>IF(OR($E1954="",$G1954&lt;&gt;"Ativo"),"",IF(COUNTIFS($E$4:$E1954,$E1954,$A$4:$A1954,$A1954,$G$4:$G1954,"Ativo")=1,1,0))</f>
        <v/>
      </c>
      <c r="BC1954" t="str">
        <f>IF(OR($A1954="",$G1954&lt;&gt;"Ativo"),"",IF(COUNTIFS($A$4:$A1954,$A1954,$G$4:$G1954,"Ativo")=1,1,0))</f>
        <v/>
      </c>
    </row>
    <row r="1955" spans="1:55" x14ac:dyDescent="0.3">
      <c r="A1955" s="76"/>
      <c r="B1955" s="104"/>
      <c r="C1955" s="76"/>
      <c r="D1955" s="77"/>
      <c r="E1955" s="12"/>
      <c r="F1955" s="78"/>
      <c r="G1955" s="77"/>
      <c r="H1955" s="79"/>
      <c r="BA1955" s="5" t="str">
        <f t="shared" si="30"/>
        <v/>
      </c>
      <c r="BB1955" s="5" t="str">
        <f>IF(OR($E1955="",$G1955&lt;&gt;"Ativo"),"",IF(COUNTIFS($E$4:$E1955,$E1955,$A$4:$A1955,$A1955,$G$4:$G1955,"Ativo")=1,1,0))</f>
        <v/>
      </c>
      <c r="BC1955" t="str">
        <f>IF(OR($A1955="",$G1955&lt;&gt;"Ativo"),"",IF(COUNTIFS($A$4:$A1955,$A1955,$G$4:$G1955,"Ativo")=1,1,0))</f>
        <v/>
      </c>
    </row>
    <row r="1956" spans="1:55" x14ac:dyDescent="0.3">
      <c r="A1956" s="76"/>
      <c r="B1956" s="104"/>
      <c r="C1956" s="76"/>
      <c r="D1956" s="77"/>
      <c r="E1956" s="12"/>
      <c r="F1956" s="78"/>
      <c r="G1956" s="77"/>
      <c r="H1956" s="79"/>
      <c r="BA1956" s="5" t="str">
        <f t="shared" si="30"/>
        <v/>
      </c>
      <c r="BB1956" s="5" t="str">
        <f>IF(OR($E1956="",$G1956&lt;&gt;"Ativo"),"",IF(COUNTIFS($E$4:$E1956,$E1956,$A$4:$A1956,$A1956,$G$4:$G1956,"Ativo")=1,1,0))</f>
        <v/>
      </c>
      <c r="BC1956" t="str">
        <f>IF(OR($A1956="",$G1956&lt;&gt;"Ativo"),"",IF(COUNTIFS($A$4:$A1956,$A1956,$G$4:$G1956,"Ativo")=1,1,0))</f>
        <v/>
      </c>
    </row>
    <row r="1957" spans="1:55" x14ac:dyDescent="0.3">
      <c r="A1957" s="76"/>
      <c r="B1957" s="104"/>
      <c r="C1957" s="76"/>
      <c r="D1957" s="77"/>
      <c r="E1957" s="12"/>
      <c r="F1957" s="78"/>
      <c r="G1957" s="77"/>
      <c r="H1957" s="79"/>
      <c r="BA1957" s="5" t="str">
        <f t="shared" si="30"/>
        <v/>
      </c>
      <c r="BB1957" s="5" t="str">
        <f>IF(OR($E1957="",$G1957&lt;&gt;"Ativo"),"",IF(COUNTIFS($E$4:$E1957,$E1957,$A$4:$A1957,$A1957,$G$4:$G1957,"Ativo")=1,1,0))</f>
        <v/>
      </c>
      <c r="BC1957" t="str">
        <f>IF(OR($A1957="",$G1957&lt;&gt;"Ativo"),"",IF(COUNTIFS($A$4:$A1957,$A1957,$G$4:$G1957,"Ativo")=1,1,0))</f>
        <v/>
      </c>
    </row>
    <row r="1958" spans="1:55" x14ac:dyDescent="0.3">
      <c r="A1958" s="76"/>
      <c r="B1958" s="104"/>
      <c r="C1958" s="76"/>
      <c r="D1958" s="77"/>
      <c r="E1958" s="12"/>
      <c r="F1958" s="78"/>
      <c r="G1958" s="77"/>
      <c r="H1958" s="79"/>
      <c r="BA1958" s="5" t="str">
        <f t="shared" si="30"/>
        <v/>
      </c>
      <c r="BB1958" s="5" t="str">
        <f>IF(OR($E1958="",$G1958&lt;&gt;"Ativo"),"",IF(COUNTIFS($E$4:$E1958,$E1958,$A$4:$A1958,$A1958,$G$4:$G1958,"Ativo")=1,1,0))</f>
        <v/>
      </c>
      <c r="BC1958" t="str">
        <f>IF(OR($A1958="",$G1958&lt;&gt;"Ativo"),"",IF(COUNTIFS($A$4:$A1958,$A1958,$G$4:$G1958,"Ativo")=1,1,0))</f>
        <v/>
      </c>
    </row>
    <row r="1959" spans="1:55" x14ac:dyDescent="0.3">
      <c r="A1959" s="76"/>
      <c r="B1959" s="104"/>
      <c r="C1959" s="76"/>
      <c r="D1959" s="77"/>
      <c r="E1959" s="12"/>
      <c r="F1959" s="78"/>
      <c r="G1959" s="77"/>
      <c r="H1959" s="79"/>
      <c r="BA1959" s="5" t="str">
        <f t="shared" si="30"/>
        <v/>
      </c>
      <c r="BB1959" s="5" t="str">
        <f>IF(OR($E1959="",$G1959&lt;&gt;"Ativo"),"",IF(COUNTIFS($E$4:$E1959,$E1959,$A$4:$A1959,$A1959,$G$4:$G1959,"Ativo")=1,1,0))</f>
        <v/>
      </c>
      <c r="BC1959" t="str">
        <f>IF(OR($A1959="",$G1959&lt;&gt;"Ativo"),"",IF(COUNTIFS($A$4:$A1959,$A1959,$G$4:$G1959,"Ativo")=1,1,0))</f>
        <v/>
      </c>
    </row>
    <row r="1960" spans="1:55" x14ac:dyDescent="0.3">
      <c r="A1960" s="76"/>
      <c r="B1960" s="104"/>
      <c r="C1960" s="76"/>
      <c r="D1960" s="77"/>
      <c r="E1960" s="12"/>
      <c r="F1960" s="78"/>
      <c r="G1960" s="77"/>
      <c r="H1960" s="79"/>
      <c r="BA1960" s="5" t="str">
        <f t="shared" si="30"/>
        <v/>
      </c>
      <c r="BB1960" s="5" t="str">
        <f>IF(OR($E1960="",$G1960&lt;&gt;"Ativo"),"",IF(COUNTIFS($E$4:$E1960,$E1960,$A$4:$A1960,$A1960,$G$4:$G1960,"Ativo")=1,1,0))</f>
        <v/>
      </c>
      <c r="BC1960" t="str">
        <f>IF(OR($A1960="",$G1960&lt;&gt;"Ativo"),"",IF(COUNTIFS($A$4:$A1960,$A1960,$G$4:$G1960,"Ativo")=1,1,0))</f>
        <v/>
      </c>
    </row>
    <row r="1961" spans="1:55" x14ac:dyDescent="0.3">
      <c r="A1961" s="76"/>
      <c r="B1961" s="104"/>
      <c r="C1961" s="76"/>
      <c r="D1961" s="77"/>
      <c r="E1961" s="12"/>
      <c r="F1961" s="78"/>
      <c r="G1961" s="77"/>
      <c r="H1961" s="79"/>
      <c r="BA1961" s="5" t="str">
        <f t="shared" si="30"/>
        <v/>
      </c>
      <c r="BB1961" s="5" t="str">
        <f>IF(OR($E1961="",$G1961&lt;&gt;"Ativo"),"",IF(COUNTIFS($E$4:$E1961,$E1961,$A$4:$A1961,$A1961,$G$4:$G1961,"Ativo")=1,1,0))</f>
        <v/>
      </c>
      <c r="BC1961" t="str">
        <f>IF(OR($A1961="",$G1961&lt;&gt;"Ativo"),"",IF(COUNTIFS($A$4:$A1961,$A1961,$G$4:$G1961,"Ativo")=1,1,0))</f>
        <v/>
      </c>
    </row>
    <row r="1962" spans="1:55" x14ac:dyDescent="0.3">
      <c r="A1962" s="76"/>
      <c r="B1962" s="104"/>
      <c r="C1962" s="76"/>
      <c r="D1962" s="77"/>
      <c r="E1962" s="12"/>
      <c r="F1962" s="78"/>
      <c r="G1962" s="77"/>
      <c r="H1962" s="79"/>
      <c r="BA1962" s="5" t="str">
        <f t="shared" si="30"/>
        <v/>
      </c>
      <c r="BB1962" s="5" t="str">
        <f>IF(OR($E1962="",$G1962&lt;&gt;"Ativo"),"",IF(COUNTIFS($E$4:$E1962,$E1962,$A$4:$A1962,$A1962,$G$4:$G1962,"Ativo")=1,1,0))</f>
        <v/>
      </c>
      <c r="BC1962" t="str">
        <f>IF(OR($A1962="",$G1962&lt;&gt;"Ativo"),"",IF(COUNTIFS($A$4:$A1962,$A1962,$G$4:$G1962,"Ativo")=1,1,0))</f>
        <v/>
      </c>
    </row>
    <row r="1963" spans="1:55" x14ac:dyDescent="0.3">
      <c r="A1963" s="76"/>
      <c r="B1963" s="104"/>
      <c r="C1963" s="76"/>
      <c r="D1963" s="77"/>
      <c r="E1963" s="12"/>
      <c r="F1963" s="78"/>
      <c r="G1963" s="77"/>
      <c r="H1963" s="79"/>
      <c r="BA1963" s="5" t="str">
        <f t="shared" si="30"/>
        <v/>
      </c>
      <c r="BB1963" s="5" t="str">
        <f>IF(OR($E1963="",$G1963&lt;&gt;"Ativo"),"",IF(COUNTIFS($E$4:$E1963,$E1963,$A$4:$A1963,$A1963,$G$4:$G1963,"Ativo")=1,1,0))</f>
        <v/>
      </c>
      <c r="BC1963" t="str">
        <f>IF(OR($A1963="",$G1963&lt;&gt;"Ativo"),"",IF(COUNTIFS($A$4:$A1963,$A1963,$G$4:$G1963,"Ativo")=1,1,0))</f>
        <v/>
      </c>
    </row>
    <row r="1964" spans="1:55" x14ac:dyDescent="0.3">
      <c r="A1964" s="76"/>
      <c r="B1964" s="104"/>
      <c r="C1964" s="76"/>
      <c r="D1964" s="77"/>
      <c r="E1964" s="12"/>
      <c r="F1964" s="78"/>
      <c r="G1964" s="77"/>
      <c r="H1964" s="79"/>
      <c r="BA1964" s="5" t="str">
        <f t="shared" si="30"/>
        <v/>
      </c>
      <c r="BB1964" s="5" t="str">
        <f>IF(OR($E1964="",$G1964&lt;&gt;"Ativo"),"",IF(COUNTIFS($E$4:$E1964,$E1964,$A$4:$A1964,$A1964,$G$4:$G1964,"Ativo")=1,1,0))</f>
        <v/>
      </c>
      <c r="BC1964" t="str">
        <f>IF(OR($A1964="",$G1964&lt;&gt;"Ativo"),"",IF(COUNTIFS($A$4:$A1964,$A1964,$G$4:$G1964,"Ativo")=1,1,0))</f>
        <v/>
      </c>
    </row>
    <row r="1965" spans="1:55" x14ac:dyDescent="0.3">
      <c r="A1965" s="76"/>
      <c r="B1965" s="104"/>
      <c r="C1965" s="76"/>
      <c r="D1965" s="77"/>
      <c r="E1965" s="12"/>
      <c r="F1965" s="78"/>
      <c r="G1965" s="77"/>
      <c r="H1965" s="79"/>
      <c r="BA1965" s="5" t="str">
        <f t="shared" si="30"/>
        <v/>
      </c>
      <c r="BB1965" s="5" t="str">
        <f>IF(OR($E1965="",$G1965&lt;&gt;"Ativo"),"",IF(COUNTIFS($E$4:$E1965,$E1965,$A$4:$A1965,$A1965,$G$4:$G1965,"Ativo")=1,1,0))</f>
        <v/>
      </c>
      <c r="BC1965" t="str">
        <f>IF(OR($A1965="",$G1965&lt;&gt;"Ativo"),"",IF(COUNTIFS($A$4:$A1965,$A1965,$G$4:$G1965,"Ativo")=1,1,0))</f>
        <v/>
      </c>
    </row>
    <row r="1966" spans="1:55" x14ac:dyDescent="0.3">
      <c r="A1966" s="76"/>
      <c r="B1966" s="104"/>
      <c r="C1966" s="76"/>
      <c r="D1966" s="77"/>
      <c r="E1966" s="12"/>
      <c r="F1966" s="78"/>
      <c r="G1966" s="77"/>
      <c r="H1966" s="79"/>
      <c r="BA1966" s="5" t="str">
        <f t="shared" si="30"/>
        <v/>
      </c>
      <c r="BB1966" s="5" t="str">
        <f>IF(OR($E1966="",$G1966&lt;&gt;"Ativo"),"",IF(COUNTIFS($E$4:$E1966,$E1966,$A$4:$A1966,$A1966,$G$4:$G1966,"Ativo")=1,1,0))</f>
        <v/>
      </c>
      <c r="BC1966" t="str">
        <f>IF(OR($A1966="",$G1966&lt;&gt;"Ativo"),"",IF(COUNTIFS($A$4:$A1966,$A1966,$G$4:$G1966,"Ativo")=1,1,0))</f>
        <v/>
      </c>
    </row>
    <row r="1967" spans="1:55" x14ac:dyDescent="0.3">
      <c r="A1967" s="76"/>
      <c r="B1967" s="104"/>
      <c r="C1967" s="76"/>
      <c r="D1967" s="77"/>
      <c r="E1967" s="12"/>
      <c r="F1967" s="78"/>
      <c r="G1967" s="77"/>
      <c r="H1967" s="79"/>
      <c r="BA1967" s="5" t="str">
        <f t="shared" si="30"/>
        <v/>
      </c>
      <c r="BB1967" s="5" t="str">
        <f>IF(OR($E1967="",$G1967&lt;&gt;"Ativo"),"",IF(COUNTIFS($E$4:$E1967,$E1967,$A$4:$A1967,$A1967,$G$4:$G1967,"Ativo")=1,1,0))</f>
        <v/>
      </c>
      <c r="BC1967" t="str">
        <f>IF(OR($A1967="",$G1967&lt;&gt;"Ativo"),"",IF(COUNTIFS($A$4:$A1967,$A1967,$G$4:$G1967,"Ativo")=1,1,0))</f>
        <v/>
      </c>
    </row>
    <row r="1968" spans="1:55" x14ac:dyDescent="0.3">
      <c r="A1968" s="76"/>
      <c r="B1968" s="104"/>
      <c r="C1968" s="76"/>
      <c r="D1968" s="77"/>
      <c r="E1968" s="12"/>
      <c r="F1968" s="78"/>
      <c r="G1968" s="77"/>
      <c r="H1968" s="79"/>
      <c r="BA1968" s="5" t="str">
        <f t="shared" si="30"/>
        <v/>
      </c>
      <c r="BB1968" s="5" t="str">
        <f>IF(OR($E1968="",$G1968&lt;&gt;"Ativo"),"",IF(COUNTIFS($E$4:$E1968,$E1968,$A$4:$A1968,$A1968,$G$4:$G1968,"Ativo")=1,1,0))</f>
        <v/>
      </c>
      <c r="BC1968" t="str">
        <f>IF(OR($A1968="",$G1968&lt;&gt;"Ativo"),"",IF(COUNTIFS($A$4:$A1968,$A1968,$G$4:$G1968,"Ativo")=1,1,0))</f>
        <v/>
      </c>
    </row>
    <row r="1969" spans="1:55" x14ac:dyDescent="0.3">
      <c r="A1969" s="76"/>
      <c r="B1969" s="104"/>
      <c r="C1969" s="76"/>
      <c r="D1969" s="77"/>
      <c r="E1969" s="12"/>
      <c r="F1969" s="78"/>
      <c r="G1969" s="77"/>
      <c r="H1969" s="79"/>
      <c r="BA1969" s="5" t="str">
        <f t="shared" si="30"/>
        <v/>
      </c>
      <c r="BB1969" s="5" t="str">
        <f>IF(OR($E1969="",$G1969&lt;&gt;"Ativo"),"",IF(COUNTIFS($E$4:$E1969,$E1969,$A$4:$A1969,$A1969,$G$4:$G1969,"Ativo")=1,1,0))</f>
        <v/>
      </c>
      <c r="BC1969" t="str">
        <f>IF(OR($A1969="",$G1969&lt;&gt;"Ativo"),"",IF(COUNTIFS($A$4:$A1969,$A1969,$G$4:$G1969,"Ativo")=1,1,0))</f>
        <v/>
      </c>
    </row>
    <row r="1970" spans="1:55" x14ac:dyDescent="0.3">
      <c r="A1970" s="76"/>
      <c r="B1970" s="104"/>
      <c r="C1970" s="76"/>
      <c r="D1970" s="77"/>
      <c r="E1970" s="12"/>
      <c r="F1970" s="78"/>
      <c r="G1970" s="77"/>
      <c r="H1970" s="79"/>
      <c r="BA1970" s="5" t="str">
        <f t="shared" si="30"/>
        <v/>
      </c>
      <c r="BB1970" s="5" t="str">
        <f>IF(OR($E1970="",$G1970&lt;&gt;"Ativo"),"",IF(COUNTIFS($E$4:$E1970,$E1970,$A$4:$A1970,$A1970,$G$4:$G1970,"Ativo")=1,1,0))</f>
        <v/>
      </c>
      <c r="BC1970" t="str">
        <f>IF(OR($A1970="",$G1970&lt;&gt;"Ativo"),"",IF(COUNTIFS($A$4:$A1970,$A1970,$G$4:$G1970,"Ativo")=1,1,0))</f>
        <v/>
      </c>
    </row>
    <row r="1971" spans="1:55" x14ac:dyDescent="0.3">
      <c r="A1971" s="76"/>
      <c r="B1971" s="104"/>
      <c r="C1971" s="76"/>
      <c r="D1971" s="77"/>
      <c r="E1971" s="12"/>
      <c r="F1971" s="78"/>
      <c r="G1971" s="77"/>
      <c r="H1971" s="79"/>
      <c r="BA1971" s="5" t="str">
        <f t="shared" si="30"/>
        <v/>
      </c>
      <c r="BB1971" s="5" t="str">
        <f>IF(OR($E1971="",$G1971&lt;&gt;"Ativo"),"",IF(COUNTIFS($E$4:$E1971,$E1971,$A$4:$A1971,$A1971,$G$4:$G1971,"Ativo")=1,1,0))</f>
        <v/>
      </c>
      <c r="BC1971" t="str">
        <f>IF(OR($A1971="",$G1971&lt;&gt;"Ativo"),"",IF(COUNTIFS($A$4:$A1971,$A1971,$G$4:$G1971,"Ativo")=1,1,0))</f>
        <v/>
      </c>
    </row>
    <row r="1972" spans="1:55" x14ac:dyDescent="0.3">
      <c r="A1972" s="76"/>
      <c r="B1972" s="104"/>
      <c r="C1972" s="76"/>
      <c r="D1972" s="77"/>
      <c r="E1972" s="12"/>
      <c r="F1972" s="78"/>
      <c r="G1972" s="77"/>
      <c r="H1972" s="79"/>
      <c r="BA1972" s="5" t="str">
        <f t="shared" si="30"/>
        <v/>
      </c>
      <c r="BB1972" s="5" t="str">
        <f>IF(OR($E1972="",$G1972&lt;&gt;"Ativo"),"",IF(COUNTIFS($E$4:$E1972,$E1972,$A$4:$A1972,$A1972,$G$4:$G1972,"Ativo")=1,1,0))</f>
        <v/>
      </c>
      <c r="BC1972" t="str">
        <f>IF(OR($A1972="",$G1972&lt;&gt;"Ativo"),"",IF(COUNTIFS($A$4:$A1972,$A1972,$G$4:$G1972,"Ativo")=1,1,0))</f>
        <v/>
      </c>
    </row>
    <row r="1973" spans="1:55" x14ac:dyDescent="0.3">
      <c r="A1973" s="76"/>
      <c r="B1973" s="104"/>
      <c r="C1973" s="76"/>
      <c r="D1973" s="77"/>
      <c r="E1973" s="12"/>
      <c r="F1973" s="78"/>
      <c r="G1973" s="77"/>
      <c r="H1973" s="79"/>
      <c r="BA1973" s="5" t="str">
        <f t="shared" si="30"/>
        <v/>
      </c>
      <c r="BB1973" s="5" t="str">
        <f>IF(OR($E1973="",$G1973&lt;&gt;"Ativo"),"",IF(COUNTIFS($E$4:$E1973,$E1973,$A$4:$A1973,$A1973,$G$4:$G1973,"Ativo")=1,1,0))</f>
        <v/>
      </c>
      <c r="BC1973" t="str">
        <f>IF(OR($A1973="",$G1973&lt;&gt;"Ativo"),"",IF(COUNTIFS($A$4:$A1973,$A1973,$G$4:$G1973,"Ativo")=1,1,0))</f>
        <v/>
      </c>
    </row>
    <row r="1974" spans="1:55" x14ac:dyDescent="0.3">
      <c r="A1974" s="76"/>
      <c r="B1974" s="104"/>
      <c r="C1974" s="76"/>
      <c r="D1974" s="77"/>
      <c r="E1974" s="12"/>
      <c r="F1974" s="78"/>
      <c r="G1974" s="77"/>
      <c r="H1974" s="79"/>
      <c r="BA1974" s="5" t="str">
        <f t="shared" si="30"/>
        <v/>
      </c>
      <c r="BB1974" s="5" t="str">
        <f>IF(OR($E1974="",$G1974&lt;&gt;"Ativo"),"",IF(COUNTIFS($E$4:$E1974,$E1974,$A$4:$A1974,$A1974,$G$4:$G1974,"Ativo")=1,1,0))</f>
        <v/>
      </c>
      <c r="BC1974" t="str">
        <f>IF(OR($A1974="",$G1974&lt;&gt;"Ativo"),"",IF(COUNTIFS($A$4:$A1974,$A1974,$G$4:$G1974,"Ativo")=1,1,0))</f>
        <v/>
      </c>
    </row>
    <row r="1975" spans="1:55" x14ac:dyDescent="0.3">
      <c r="A1975" s="76"/>
      <c r="B1975" s="104"/>
      <c r="C1975" s="76"/>
      <c r="D1975" s="77"/>
      <c r="E1975" s="12"/>
      <c r="F1975" s="78"/>
      <c r="G1975" s="77"/>
      <c r="H1975" s="79"/>
      <c r="BA1975" s="5" t="str">
        <f t="shared" si="30"/>
        <v/>
      </c>
      <c r="BB1975" s="5" t="str">
        <f>IF(OR($E1975="",$G1975&lt;&gt;"Ativo"),"",IF(COUNTIFS($E$4:$E1975,$E1975,$A$4:$A1975,$A1975,$G$4:$G1975,"Ativo")=1,1,0))</f>
        <v/>
      </c>
      <c r="BC1975" t="str">
        <f>IF(OR($A1975="",$G1975&lt;&gt;"Ativo"),"",IF(COUNTIFS($A$4:$A1975,$A1975,$G$4:$G1975,"Ativo")=1,1,0))</f>
        <v/>
      </c>
    </row>
    <row r="1976" spans="1:55" x14ac:dyDescent="0.3">
      <c r="A1976" s="76"/>
      <c r="B1976" s="104"/>
      <c r="C1976" s="76"/>
      <c r="D1976" s="77"/>
      <c r="E1976" s="12"/>
      <c r="F1976" s="78"/>
      <c r="G1976" s="77"/>
      <c r="H1976" s="79"/>
      <c r="BA1976" s="5" t="str">
        <f t="shared" si="30"/>
        <v/>
      </c>
      <c r="BB1976" s="5" t="str">
        <f>IF(OR($E1976="",$G1976&lt;&gt;"Ativo"),"",IF(COUNTIFS($E$4:$E1976,$E1976,$A$4:$A1976,$A1976,$G$4:$G1976,"Ativo")=1,1,0))</f>
        <v/>
      </c>
      <c r="BC1976" t="str">
        <f>IF(OR($A1976="",$G1976&lt;&gt;"Ativo"),"",IF(COUNTIFS($A$4:$A1976,$A1976,$G$4:$G1976,"Ativo")=1,1,0))</f>
        <v/>
      </c>
    </row>
    <row r="1977" spans="1:55" x14ac:dyDescent="0.3">
      <c r="A1977" s="76"/>
      <c r="B1977" s="104"/>
      <c r="C1977" s="76"/>
      <c r="D1977" s="77"/>
      <c r="E1977" s="12"/>
      <c r="F1977" s="78"/>
      <c r="G1977" s="77"/>
      <c r="H1977" s="79"/>
      <c r="BA1977" s="5" t="str">
        <f t="shared" si="30"/>
        <v/>
      </c>
      <c r="BB1977" s="5" t="str">
        <f>IF(OR($E1977="",$G1977&lt;&gt;"Ativo"),"",IF(COUNTIFS($E$4:$E1977,$E1977,$A$4:$A1977,$A1977,$G$4:$G1977,"Ativo")=1,1,0))</f>
        <v/>
      </c>
      <c r="BC1977" t="str">
        <f>IF(OR($A1977="",$G1977&lt;&gt;"Ativo"),"",IF(COUNTIFS($A$4:$A1977,$A1977,$G$4:$G1977,"Ativo")=1,1,0))</f>
        <v/>
      </c>
    </row>
    <row r="1978" spans="1:55" x14ac:dyDescent="0.3">
      <c r="A1978" s="76"/>
      <c r="B1978" s="104"/>
      <c r="C1978" s="76"/>
      <c r="D1978" s="77"/>
      <c r="E1978" s="12"/>
      <c r="F1978" s="78"/>
      <c r="G1978" s="77"/>
      <c r="H1978" s="79"/>
      <c r="BA1978" s="5" t="str">
        <f t="shared" si="30"/>
        <v/>
      </c>
      <c r="BB1978" s="5" t="str">
        <f>IF(OR($E1978="",$G1978&lt;&gt;"Ativo"),"",IF(COUNTIFS($E$4:$E1978,$E1978,$A$4:$A1978,$A1978,$G$4:$G1978,"Ativo")=1,1,0))</f>
        <v/>
      </c>
      <c r="BC1978" t="str">
        <f>IF(OR($A1978="",$G1978&lt;&gt;"Ativo"),"",IF(COUNTIFS($A$4:$A1978,$A1978,$G$4:$G1978,"Ativo")=1,1,0))</f>
        <v/>
      </c>
    </row>
    <row r="1979" spans="1:55" x14ac:dyDescent="0.3">
      <c r="A1979" s="76"/>
      <c r="B1979" s="104"/>
      <c r="C1979" s="76"/>
      <c r="D1979" s="77"/>
      <c r="E1979" s="12"/>
      <c r="F1979" s="78"/>
      <c r="G1979" s="77"/>
      <c r="H1979" s="79"/>
      <c r="BA1979" s="5" t="str">
        <f t="shared" si="30"/>
        <v/>
      </c>
      <c r="BB1979" s="5" t="str">
        <f>IF(OR($E1979="",$G1979&lt;&gt;"Ativo"),"",IF(COUNTIFS($E$4:$E1979,$E1979,$A$4:$A1979,$A1979,$G$4:$G1979,"Ativo")=1,1,0))</f>
        <v/>
      </c>
      <c r="BC1979" t="str">
        <f>IF(OR($A1979="",$G1979&lt;&gt;"Ativo"),"",IF(COUNTIFS($A$4:$A1979,$A1979,$G$4:$G1979,"Ativo")=1,1,0))</f>
        <v/>
      </c>
    </row>
    <row r="1980" spans="1:55" x14ac:dyDescent="0.3">
      <c r="A1980" s="76"/>
      <c r="B1980" s="104"/>
      <c r="C1980" s="76"/>
      <c r="D1980" s="77"/>
      <c r="E1980" s="12"/>
      <c r="F1980" s="78"/>
      <c r="G1980" s="77"/>
      <c r="H1980" s="79"/>
      <c r="BA1980" s="5" t="str">
        <f t="shared" si="30"/>
        <v/>
      </c>
      <c r="BB1980" s="5" t="str">
        <f>IF(OR($E1980="",$G1980&lt;&gt;"Ativo"),"",IF(COUNTIFS($E$4:$E1980,$E1980,$A$4:$A1980,$A1980,$G$4:$G1980,"Ativo")=1,1,0))</f>
        <v/>
      </c>
      <c r="BC1980" t="str">
        <f>IF(OR($A1980="",$G1980&lt;&gt;"Ativo"),"",IF(COUNTIFS($A$4:$A1980,$A1980,$G$4:$G1980,"Ativo")=1,1,0))</f>
        <v/>
      </c>
    </row>
    <row r="1981" spans="1:55" x14ac:dyDescent="0.3">
      <c r="A1981" s="76"/>
      <c r="B1981" s="104"/>
      <c r="C1981" s="76"/>
      <c r="D1981" s="77"/>
      <c r="E1981" s="12"/>
      <c r="F1981" s="78"/>
      <c r="G1981" s="77"/>
      <c r="H1981" s="79"/>
      <c r="BA1981" s="5" t="str">
        <f t="shared" si="30"/>
        <v/>
      </c>
      <c r="BB1981" s="5" t="str">
        <f>IF(OR($E1981="",$G1981&lt;&gt;"Ativo"),"",IF(COUNTIFS($E$4:$E1981,$E1981,$A$4:$A1981,$A1981,$G$4:$G1981,"Ativo")=1,1,0))</f>
        <v/>
      </c>
      <c r="BC1981" t="str">
        <f>IF(OR($A1981="",$G1981&lt;&gt;"Ativo"),"",IF(COUNTIFS($A$4:$A1981,$A1981,$G$4:$G1981,"Ativo")=1,1,0))</f>
        <v/>
      </c>
    </row>
    <row r="1982" spans="1:55" x14ac:dyDescent="0.3">
      <c r="A1982" s="76"/>
      <c r="B1982" s="104"/>
      <c r="C1982" s="76"/>
      <c r="D1982" s="77"/>
      <c r="E1982" s="12"/>
      <c r="F1982" s="78"/>
      <c r="G1982" s="77"/>
      <c r="H1982" s="79"/>
      <c r="BA1982" s="5" t="str">
        <f t="shared" si="30"/>
        <v/>
      </c>
      <c r="BB1982" s="5" t="str">
        <f>IF(OR($E1982="",$G1982&lt;&gt;"Ativo"),"",IF(COUNTIFS($E$4:$E1982,$E1982,$A$4:$A1982,$A1982,$G$4:$G1982,"Ativo")=1,1,0))</f>
        <v/>
      </c>
      <c r="BC1982" t="str">
        <f>IF(OR($A1982="",$G1982&lt;&gt;"Ativo"),"",IF(COUNTIFS($A$4:$A1982,$A1982,$G$4:$G1982,"Ativo")=1,1,0))</f>
        <v/>
      </c>
    </row>
    <row r="1983" spans="1:55" x14ac:dyDescent="0.3">
      <c r="A1983" s="76"/>
      <c r="B1983" s="104"/>
      <c r="C1983" s="76"/>
      <c r="D1983" s="77"/>
      <c r="E1983" s="12"/>
      <c r="F1983" s="78"/>
      <c r="G1983" s="77"/>
      <c r="H1983" s="79"/>
      <c r="BA1983" s="5" t="str">
        <f t="shared" si="30"/>
        <v/>
      </c>
      <c r="BB1983" s="5" t="str">
        <f>IF(OR($E1983="",$G1983&lt;&gt;"Ativo"),"",IF(COUNTIFS($E$4:$E1983,$E1983,$A$4:$A1983,$A1983,$G$4:$G1983,"Ativo")=1,1,0))</f>
        <v/>
      </c>
      <c r="BC1983" t="str">
        <f>IF(OR($A1983="",$G1983&lt;&gt;"Ativo"),"",IF(COUNTIFS($A$4:$A1983,$A1983,$G$4:$G1983,"Ativo")=1,1,0))</f>
        <v/>
      </c>
    </row>
    <row r="1984" spans="1:55" x14ac:dyDescent="0.3">
      <c r="A1984" s="76"/>
      <c r="B1984" s="104"/>
      <c r="C1984" s="76"/>
      <c r="D1984" s="77"/>
      <c r="E1984" s="12"/>
      <c r="F1984" s="78"/>
      <c r="G1984" s="77"/>
      <c r="H1984" s="79"/>
      <c r="BA1984" s="5" t="str">
        <f t="shared" si="30"/>
        <v/>
      </c>
      <c r="BB1984" s="5" t="str">
        <f>IF(OR($E1984="",$G1984&lt;&gt;"Ativo"),"",IF(COUNTIFS($E$4:$E1984,$E1984,$A$4:$A1984,$A1984,$G$4:$G1984,"Ativo")=1,1,0))</f>
        <v/>
      </c>
      <c r="BC1984" t="str">
        <f>IF(OR($A1984="",$G1984&lt;&gt;"Ativo"),"",IF(COUNTIFS($A$4:$A1984,$A1984,$G$4:$G1984,"Ativo")=1,1,0))</f>
        <v/>
      </c>
    </row>
    <row r="1985" spans="1:55" x14ac:dyDescent="0.3">
      <c r="A1985" s="76"/>
      <c r="B1985" s="104"/>
      <c r="C1985" s="76"/>
      <c r="D1985" s="77"/>
      <c r="E1985" s="12"/>
      <c r="F1985" s="78"/>
      <c r="G1985" s="77"/>
      <c r="H1985" s="79"/>
      <c r="BA1985" s="5" t="str">
        <f t="shared" si="30"/>
        <v/>
      </c>
      <c r="BB1985" s="5" t="str">
        <f>IF(OR($E1985="",$G1985&lt;&gt;"Ativo"),"",IF(COUNTIFS($E$4:$E1985,$E1985,$A$4:$A1985,$A1985,$G$4:$G1985,"Ativo")=1,1,0))</f>
        <v/>
      </c>
      <c r="BC1985" t="str">
        <f>IF(OR($A1985="",$G1985&lt;&gt;"Ativo"),"",IF(COUNTIFS($A$4:$A1985,$A1985,$G$4:$G1985,"Ativo")=1,1,0))</f>
        <v/>
      </c>
    </row>
    <row r="1986" spans="1:55" x14ac:dyDescent="0.3">
      <c r="A1986" s="76"/>
      <c r="B1986" s="104"/>
      <c r="C1986" s="76"/>
      <c r="D1986" s="77"/>
      <c r="E1986" s="12"/>
      <c r="F1986" s="78"/>
      <c r="G1986" s="77"/>
      <c r="H1986" s="79"/>
      <c r="BA1986" s="5" t="str">
        <f t="shared" si="30"/>
        <v/>
      </c>
      <c r="BB1986" s="5" t="str">
        <f>IF(OR($E1986="",$G1986&lt;&gt;"Ativo"),"",IF(COUNTIFS($E$4:$E1986,$E1986,$A$4:$A1986,$A1986,$G$4:$G1986,"Ativo")=1,1,0))</f>
        <v/>
      </c>
      <c r="BC1986" t="str">
        <f>IF(OR($A1986="",$G1986&lt;&gt;"Ativo"),"",IF(COUNTIFS($A$4:$A1986,$A1986,$G$4:$G1986,"Ativo")=1,1,0))</f>
        <v/>
      </c>
    </row>
    <row r="1987" spans="1:55" x14ac:dyDescent="0.3">
      <c r="A1987" s="76"/>
      <c r="B1987" s="104"/>
      <c r="C1987" s="76"/>
      <c r="D1987" s="77"/>
      <c r="E1987" s="12"/>
      <c r="F1987" s="78"/>
      <c r="G1987" s="77"/>
      <c r="H1987" s="79"/>
      <c r="BA1987" s="5" t="str">
        <f t="shared" si="30"/>
        <v/>
      </c>
      <c r="BB1987" s="5" t="str">
        <f>IF(OR($E1987="",$G1987&lt;&gt;"Ativo"),"",IF(COUNTIFS($E$4:$E1987,$E1987,$A$4:$A1987,$A1987,$G$4:$G1987,"Ativo")=1,1,0))</f>
        <v/>
      </c>
      <c r="BC1987" t="str">
        <f>IF(OR($A1987="",$G1987&lt;&gt;"Ativo"),"",IF(COUNTIFS($A$4:$A1987,$A1987,$G$4:$G1987,"Ativo")=1,1,0))</f>
        <v/>
      </c>
    </row>
    <row r="1988" spans="1:55" x14ac:dyDescent="0.3">
      <c r="A1988" s="76"/>
      <c r="B1988" s="104"/>
      <c r="C1988" s="76"/>
      <c r="D1988" s="77"/>
      <c r="E1988" s="12"/>
      <c r="F1988" s="78"/>
      <c r="G1988" s="77"/>
      <c r="H1988" s="79"/>
      <c r="BA1988" s="5" t="str">
        <f t="shared" ref="BA1988:BA2051" si="31">IF($D1988="","",MID($D1988,4,LEN($D1988)-5))</f>
        <v/>
      </c>
      <c r="BB1988" s="5" t="str">
        <f>IF(OR($E1988="",$G1988&lt;&gt;"Ativo"),"",IF(COUNTIFS($E$4:$E1988,$E1988,$A$4:$A1988,$A1988,$G$4:$G1988,"Ativo")=1,1,0))</f>
        <v/>
      </c>
      <c r="BC1988" t="str">
        <f>IF(OR($A1988="",$G1988&lt;&gt;"Ativo"),"",IF(COUNTIFS($A$4:$A1988,$A1988,$G$4:$G1988,"Ativo")=1,1,0))</f>
        <v/>
      </c>
    </row>
    <row r="1989" spans="1:55" x14ac:dyDescent="0.3">
      <c r="A1989" s="76"/>
      <c r="B1989" s="104"/>
      <c r="C1989" s="76"/>
      <c r="D1989" s="77"/>
      <c r="E1989" s="12"/>
      <c r="F1989" s="78"/>
      <c r="G1989" s="77"/>
      <c r="H1989" s="79"/>
      <c r="BA1989" s="5" t="str">
        <f t="shared" si="31"/>
        <v/>
      </c>
      <c r="BB1989" s="5" t="str">
        <f>IF(OR($E1989="",$G1989&lt;&gt;"Ativo"),"",IF(COUNTIFS($E$4:$E1989,$E1989,$A$4:$A1989,$A1989,$G$4:$G1989,"Ativo")=1,1,0))</f>
        <v/>
      </c>
      <c r="BC1989" t="str">
        <f>IF(OR($A1989="",$G1989&lt;&gt;"Ativo"),"",IF(COUNTIFS($A$4:$A1989,$A1989,$G$4:$G1989,"Ativo")=1,1,0))</f>
        <v/>
      </c>
    </row>
    <row r="1990" spans="1:55" x14ac:dyDescent="0.3">
      <c r="A1990" s="76"/>
      <c r="B1990" s="104"/>
      <c r="C1990" s="76"/>
      <c r="D1990" s="77"/>
      <c r="E1990" s="12"/>
      <c r="F1990" s="78"/>
      <c r="G1990" s="77"/>
      <c r="H1990" s="79"/>
      <c r="BA1990" s="5" t="str">
        <f t="shared" si="31"/>
        <v/>
      </c>
      <c r="BB1990" s="5" t="str">
        <f>IF(OR($E1990="",$G1990&lt;&gt;"Ativo"),"",IF(COUNTIFS($E$4:$E1990,$E1990,$A$4:$A1990,$A1990,$G$4:$G1990,"Ativo")=1,1,0))</f>
        <v/>
      </c>
      <c r="BC1990" t="str">
        <f>IF(OR($A1990="",$G1990&lt;&gt;"Ativo"),"",IF(COUNTIFS($A$4:$A1990,$A1990,$G$4:$G1990,"Ativo")=1,1,0))</f>
        <v/>
      </c>
    </row>
    <row r="1991" spans="1:55" x14ac:dyDescent="0.3">
      <c r="A1991" s="76"/>
      <c r="B1991" s="104"/>
      <c r="C1991" s="76"/>
      <c r="D1991" s="77"/>
      <c r="E1991" s="12"/>
      <c r="F1991" s="78"/>
      <c r="G1991" s="77"/>
      <c r="H1991" s="79"/>
      <c r="BA1991" s="5" t="str">
        <f t="shared" si="31"/>
        <v/>
      </c>
      <c r="BB1991" s="5" t="str">
        <f>IF(OR($E1991="",$G1991&lt;&gt;"Ativo"),"",IF(COUNTIFS($E$4:$E1991,$E1991,$A$4:$A1991,$A1991,$G$4:$G1991,"Ativo")=1,1,0))</f>
        <v/>
      </c>
      <c r="BC1991" t="str">
        <f>IF(OR($A1991="",$G1991&lt;&gt;"Ativo"),"",IF(COUNTIFS($A$4:$A1991,$A1991,$G$4:$G1991,"Ativo")=1,1,0))</f>
        <v/>
      </c>
    </row>
    <row r="1992" spans="1:55" x14ac:dyDescent="0.3">
      <c r="A1992" s="76"/>
      <c r="B1992" s="104"/>
      <c r="C1992" s="76"/>
      <c r="D1992" s="77"/>
      <c r="E1992" s="12"/>
      <c r="F1992" s="78"/>
      <c r="G1992" s="77"/>
      <c r="H1992" s="79"/>
      <c r="BA1992" s="5" t="str">
        <f t="shared" si="31"/>
        <v/>
      </c>
      <c r="BB1992" s="5" t="str">
        <f>IF(OR($E1992="",$G1992&lt;&gt;"Ativo"),"",IF(COUNTIFS($E$4:$E1992,$E1992,$A$4:$A1992,$A1992,$G$4:$G1992,"Ativo")=1,1,0))</f>
        <v/>
      </c>
      <c r="BC1992" t="str">
        <f>IF(OR($A1992="",$G1992&lt;&gt;"Ativo"),"",IF(COUNTIFS($A$4:$A1992,$A1992,$G$4:$G1992,"Ativo")=1,1,0))</f>
        <v/>
      </c>
    </row>
    <row r="1993" spans="1:55" x14ac:dyDescent="0.3">
      <c r="A1993" s="76"/>
      <c r="B1993" s="104"/>
      <c r="C1993" s="76"/>
      <c r="D1993" s="77"/>
      <c r="E1993" s="12"/>
      <c r="F1993" s="78"/>
      <c r="G1993" s="77"/>
      <c r="H1993" s="79"/>
      <c r="BA1993" s="5" t="str">
        <f t="shared" si="31"/>
        <v/>
      </c>
      <c r="BB1993" s="5" t="str">
        <f>IF(OR($E1993="",$G1993&lt;&gt;"Ativo"),"",IF(COUNTIFS($E$4:$E1993,$E1993,$A$4:$A1993,$A1993,$G$4:$G1993,"Ativo")=1,1,0))</f>
        <v/>
      </c>
      <c r="BC1993" t="str">
        <f>IF(OR($A1993="",$G1993&lt;&gt;"Ativo"),"",IF(COUNTIFS($A$4:$A1993,$A1993,$G$4:$G1993,"Ativo")=1,1,0))</f>
        <v/>
      </c>
    </row>
    <row r="1994" spans="1:55" x14ac:dyDescent="0.3">
      <c r="A1994" s="76"/>
      <c r="B1994" s="104"/>
      <c r="C1994" s="76"/>
      <c r="D1994" s="77"/>
      <c r="E1994" s="12"/>
      <c r="F1994" s="78"/>
      <c r="G1994" s="77"/>
      <c r="H1994" s="79"/>
      <c r="BA1994" s="5" t="str">
        <f t="shared" si="31"/>
        <v/>
      </c>
      <c r="BB1994" s="5" t="str">
        <f>IF(OR($E1994="",$G1994&lt;&gt;"Ativo"),"",IF(COUNTIFS($E$4:$E1994,$E1994,$A$4:$A1994,$A1994,$G$4:$G1994,"Ativo")=1,1,0))</f>
        <v/>
      </c>
      <c r="BC1994" t="str">
        <f>IF(OR($A1994="",$G1994&lt;&gt;"Ativo"),"",IF(COUNTIFS($A$4:$A1994,$A1994,$G$4:$G1994,"Ativo")=1,1,0))</f>
        <v/>
      </c>
    </row>
    <row r="1995" spans="1:55" x14ac:dyDescent="0.3">
      <c r="A1995" s="76"/>
      <c r="B1995" s="104"/>
      <c r="C1995" s="76"/>
      <c r="D1995" s="77"/>
      <c r="E1995" s="12"/>
      <c r="F1995" s="78"/>
      <c r="G1995" s="77"/>
      <c r="H1995" s="79"/>
      <c r="BA1995" s="5" t="str">
        <f t="shared" si="31"/>
        <v/>
      </c>
      <c r="BB1995" s="5" t="str">
        <f>IF(OR($E1995="",$G1995&lt;&gt;"Ativo"),"",IF(COUNTIFS($E$4:$E1995,$E1995,$A$4:$A1995,$A1995,$G$4:$G1995,"Ativo")=1,1,0))</f>
        <v/>
      </c>
      <c r="BC1995" t="str">
        <f>IF(OR($A1995="",$G1995&lt;&gt;"Ativo"),"",IF(COUNTIFS($A$4:$A1995,$A1995,$G$4:$G1995,"Ativo")=1,1,0))</f>
        <v/>
      </c>
    </row>
    <row r="1996" spans="1:55" x14ac:dyDescent="0.3">
      <c r="A1996" s="76"/>
      <c r="B1996" s="104"/>
      <c r="C1996" s="76"/>
      <c r="D1996" s="77"/>
      <c r="E1996" s="12"/>
      <c r="F1996" s="78"/>
      <c r="G1996" s="77"/>
      <c r="H1996" s="79"/>
      <c r="BA1996" s="5" t="str">
        <f t="shared" si="31"/>
        <v/>
      </c>
      <c r="BB1996" s="5" t="str">
        <f>IF(OR($E1996="",$G1996&lt;&gt;"Ativo"),"",IF(COUNTIFS($E$4:$E1996,$E1996,$A$4:$A1996,$A1996,$G$4:$G1996,"Ativo")=1,1,0))</f>
        <v/>
      </c>
      <c r="BC1996" t="str">
        <f>IF(OR($A1996="",$G1996&lt;&gt;"Ativo"),"",IF(COUNTIFS($A$4:$A1996,$A1996,$G$4:$G1996,"Ativo")=1,1,0))</f>
        <v/>
      </c>
    </row>
    <row r="1997" spans="1:55" x14ac:dyDescent="0.3">
      <c r="A1997" s="76"/>
      <c r="B1997" s="104"/>
      <c r="C1997" s="76"/>
      <c r="D1997" s="77"/>
      <c r="E1997" s="12"/>
      <c r="F1997" s="78"/>
      <c r="G1997" s="77"/>
      <c r="H1997" s="79"/>
      <c r="BA1997" s="5" t="str">
        <f t="shared" si="31"/>
        <v/>
      </c>
      <c r="BB1997" s="5" t="str">
        <f>IF(OR($E1997="",$G1997&lt;&gt;"Ativo"),"",IF(COUNTIFS($E$4:$E1997,$E1997,$A$4:$A1997,$A1997,$G$4:$G1997,"Ativo")=1,1,0))</f>
        <v/>
      </c>
      <c r="BC1997" t="str">
        <f>IF(OR($A1997="",$G1997&lt;&gt;"Ativo"),"",IF(COUNTIFS($A$4:$A1997,$A1997,$G$4:$G1997,"Ativo")=1,1,0))</f>
        <v/>
      </c>
    </row>
    <row r="1998" spans="1:55" x14ac:dyDescent="0.3">
      <c r="A1998" s="76"/>
      <c r="B1998" s="104"/>
      <c r="C1998" s="76"/>
      <c r="D1998" s="77"/>
      <c r="E1998" s="12"/>
      <c r="F1998" s="78"/>
      <c r="G1998" s="77"/>
      <c r="H1998" s="79"/>
      <c r="BA1998" s="5" t="str">
        <f t="shared" si="31"/>
        <v/>
      </c>
      <c r="BB1998" s="5" t="str">
        <f>IF(OR($E1998="",$G1998&lt;&gt;"Ativo"),"",IF(COUNTIFS($E$4:$E1998,$E1998,$A$4:$A1998,$A1998,$G$4:$G1998,"Ativo")=1,1,0))</f>
        <v/>
      </c>
      <c r="BC1998" t="str">
        <f>IF(OR($A1998="",$G1998&lt;&gt;"Ativo"),"",IF(COUNTIFS($A$4:$A1998,$A1998,$G$4:$G1998,"Ativo")=1,1,0))</f>
        <v/>
      </c>
    </row>
    <row r="1999" spans="1:55" x14ac:dyDescent="0.3">
      <c r="A1999" s="76"/>
      <c r="B1999" s="104"/>
      <c r="C1999" s="76"/>
      <c r="D1999" s="77"/>
      <c r="E1999" s="12"/>
      <c r="F1999" s="78"/>
      <c r="G1999" s="77"/>
      <c r="H1999" s="79"/>
      <c r="BA1999" s="5" t="str">
        <f t="shared" si="31"/>
        <v/>
      </c>
      <c r="BB1999" s="5" t="str">
        <f>IF(OR($E1999="",$G1999&lt;&gt;"Ativo"),"",IF(COUNTIFS($E$4:$E1999,$E1999,$A$4:$A1999,$A1999,$G$4:$G1999,"Ativo")=1,1,0))</f>
        <v/>
      </c>
      <c r="BC1999" t="str">
        <f>IF(OR($A1999="",$G1999&lt;&gt;"Ativo"),"",IF(COUNTIFS($A$4:$A1999,$A1999,$G$4:$G1999,"Ativo")=1,1,0))</f>
        <v/>
      </c>
    </row>
    <row r="2000" spans="1:55" x14ac:dyDescent="0.3">
      <c r="A2000" s="76"/>
      <c r="B2000" s="104"/>
      <c r="C2000" s="76"/>
      <c r="D2000" s="77"/>
      <c r="E2000" s="12"/>
      <c r="F2000" s="78"/>
      <c r="G2000" s="77"/>
      <c r="H2000" s="79"/>
      <c r="BA2000" s="5" t="str">
        <f t="shared" si="31"/>
        <v/>
      </c>
      <c r="BB2000" s="5" t="str">
        <f>IF(OR($E2000="",$G2000&lt;&gt;"Ativo"),"",IF(COUNTIFS($E$4:$E2000,$E2000,$A$4:$A2000,$A2000,$G$4:$G2000,"Ativo")=1,1,0))</f>
        <v/>
      </c>
      <c r="BC2000" t="str">
        <f>IF(OR($A2000="",$G2000&lt;&gt;"Ativo"),"",IF(COUNTIFS($A$4:$A2000,$A2000,$G$4:$G2000,"Ativo")=1,1,0))</f>
        <v/>
      </c>
    </row>
    <row r="2001" spans="1:55" x14ac:dyDescent="0.3">
      <c r="A2001" s="76"/>
      <c r="B2001" s="104"/>
      <c r="C2001" s="76"/>
      <c r="D2001" s="77"/>
      <c r="E2001" s="12"/>
      <c r="F2001" s="78"/>
      <c r="G2001" s="77"/>
      <c r="H2001" s="79"/>
      <c r="BA2001" s="5" t="str">
        <f t="shared" si="31"/>
        <v/>
      </c>
      <c r="BB2001" s="5" t="str">
        <f>IF(OR($E2001="",$G2001&lt;&gt;"Ativo"),"",IF(COUNTIFS($E$4:$E2001,$E2001,$A$4:$A2001,$A2001,$G$4:$G2001,"Ativo")=1,1,0))</f>
        <v/>
      </c>
      <c r="BC2001" t="str">
        <f>IF(OR($A2001="",$G2001&lt;&gt;"Ativo"),"",IF(COUNTIFS($A$4:$A2001,$A2001,$G$4:$G2001,"Ativo")=1,1,0))</f>
        <v/>
      </c>
    </row>
    <row r="2002" spans="1:55" x14ac:dyDescent="0.3">
      <c r="A2002" s="76"/>
      <c r="B2002" s="104"/>
      <c r="C2002" s="76"/>
      <c r="D2002" s="77"/>
      <c r="E2002" s="12"/>
      <c r="F2002" s="78"/>
      <c r="G2002" s="77"/>
      <c r="H2002" s="79"/>
      <c r="BA2002" s="5" t="str">
        <f t="shared" si="31"/>
        <v/>
      </c>
      <c r="BB2002" s="5" t="str">
        <f>IF(OR($E2002="",$G2002&lt;&gt;"Ativo"),"",IF(COUNTIFS($E$4:$E2002,$E2002,$A$4:$A2002,$A2002,$G$4:$G2002,"Ativo")=1,1,0))</f>
        <v/>
      </c>
      <c r="BC2002" t="str">
        <f>IF(OR($A2002="",$G2002&lt;&gt;"Ativo"),"",IF(COUNTIFS($A$4:$A2002,$A2002,$G$4:$G2002,"Ativo")=1,1,0))</f>
        <v/>
      </c>
    </row>
    <row r="2003" spans="1:55" x14ac:dyDescent="0.3">
      <c r="A2003" s="76"/>
      <c r="B2003" s="104"/>
      <c r="C2003" s="76"/>
      <c r="D2003" s="77"/>
      <c r="E2003" s="12"/>
      <c r="F2003" s="78"/>
      <c r="G2003" s="77"/>
      <c r="H2003" s="79"/>
      <c r="BA2003" s="5" t="str">
        <f t="shared" si="31"/>
        <v/>
      </c>
      <c r="BB2003" s="5" t="str">
        <f>IF(OR($E2003="",$G2003&lt;&gt;"Ativo"),"",IF(COUNTIFS($E$4:$E2003,$E2003,$A$4:$A2003,$A2003,$G$4:$G2003,"Ativo")=1,1,0))</f>
        <v/>
      </c>
      <c r="BC2003" t="str">
        <f>IF(OR($A2003="",$G2003&lt;&gt;"Ativo"),"",IF(COUNTIFS($A$4:$A2003,$A2003,$G$4:$G2003,"Ativo")=1,1,0))</f>
        <v/>
      </c>
    </row>
    <row r="2004" spans="1:55" x14ac:dyDescent="0.3">
      <c r="A2004" s="76"/>
      <c r="B2004" s="104"/>
      <c r="C2004" s="76"/>
      <c r="D2004" s="77"/>
      <c r="E2004" s="12"/>
      <c r="F2004" s="78"/>
      <c r="G2004" s="77"/>
      <c r="H2004" s="79"/>
      <c r="BA2004" s="5" t="str">
        <f t="shared" si="31"/>
        <v/>
      </c>
      <c r="BB2004" s="5" t="str">
        <f>IF(OR($E2004="",$G2004&lt;&gt;"Ativo"),"",IF(COUNTIFS($E$4:$E2004,$E2004,$A$4:$A2004,$A2004,$G$4:$G2004,"Ativo")=1,1,0))</f>
        <v/>
      </c>
      <c r="BC2004" t="str">
        <f>IF(OR($A2004="",$G2004&lt;&gt;"Ativo"),"",IF(COUNTIFS($A$4:$A2004,$A2004,$G$4:$G2004,"Ativo")=1,1,0))</f>
        <v/>
      </c>
    </row>
    <row r="2005" spans="1:55" x14ac:dyDescent="0.3">
      <c r="A2005" s="76"/>
      <c r="B2005" s="104"/>
      <c r="C2005" s="76"/>
      <c r="D2005" s="77"/>
      <c r="E2005" s="12"/>
      <c r="F2005" s="78"/>
      <c r="G2005" s="77"/>
      <c r="H2005" s="79"/>
      <c r="BA2005" s="5" t="str">
        <f t="shared" si="31"/>
        <v/>
      </c>
      <c r="BB2005" s="5" t="str">
        <f>IF(OR($E2005="",$G2005&lt;&gt;"Ativo"),"",IF(COUNTIFS($E$4:$E2005,$E2005,$A$4:$A2005,$A2005,$G$4:$G2005,"Ativo")=1,1,0))</f>
        <v/>
      </c>
      <c r="BC2005" t="str">
        <f>IF(OR($A2005="",$G2005&lt;&gt;"Ativo"),"",IF(COUNTIFS($A$4:$A2005,$A2005,$G$4:$G2005,"Ativo")=1,1,0))</f>
        <v/>
      </c>
    </row>
    <row r="2006" spans="1:55" x14ac:dyDescent="0.3">
      <c r="A2006" s="76"/>
      <c r="B2006" s="104"/>
      <c r="C2006" s="76"/>
      <c r="D2006" s="77"/>
      <c r="E2006" s="12"/>
      <c r="F2006" s="78"/>
      <c r="G2006" s="77"/>
      <c r="H2006" s="79"/>
      <c r="BA2006" s="5" t="str">
        <f t="shared" si="31"/>
        <v/>
      </c>
      <c r="BB2006" s="5" t="str">
        <f>IF(OR($E2006="",$G2006&lt;&gt;"Ativo"),"",IF(COUNTIFS($E$4:$E2006,$E2006,$A$4:$A2006,$A2006,$G$4:$G2006,"Ativo")=1,1,0))</f>
        <v/>
      </c>
      <c r="BC2006" t="str">
        <f>IF(OR($A2006="",$G2006&lt;&gt;"Ativo"),"",IF(COUNTIFS($A$4:$A2006,$A2006,$G$4:$G2006,"Ativo")=1,1,0))</f>
        <v/>
      </c>
    </row>
    <row r="2007" spans="1:55" x14ac:dyDescent="0.3">
      <c r="A2007" s="76"/>
      <c r="B2007" s="104"/>
      <c r="C2007" s="76"/>
      <c r="D2007" s="77"/>
      <c r="E2007" s="12"/>
      <c r="F2007" s="78"/>
      <c r="G2007" s="77"/>
      <c r="H2007" s="79"/>
      <c r="BA2007" s="5" t="str">
        <f t="shared" si="31"/>
        <v/>
      </c>
      <c r="BB2007" s="5" t="str">
        <f>IF(OR($E2007="",$G2007&lt;&gt;"Ativo"),"",IF(COUNTIFS($E$4:$E2007,$E2007,$A$4:$A2007,$A2007,$G$4:$G2007,"Ativo")=1,1,0))</f>
        <v/>
      </c>
      <c r="BC2007" t="str">
        <f>IF(OR($A2007="",$G2007&lt;&gt;"Ativo"),"",IF(COUNTIFS($A$4:$A2007,$A2007,$G$4:$G2007,"Ativo")=1,1,0))</f>
        <v/>
      </c>
    </row>
    <row r="2008" spans="1:55" x14ac:dyDescent="0.3">
      <c r="A2008" s="76"/>
      <c r="B2008" s="104"/>
      <c r="C2008" s="76"/>
      <c r="D2008" s="77"/>
      <c r="E2008" s="12"/>
      <c r="F2008" s="78"/>
      <c r="G2008" s="77"/>
      <c r="H2008" s="79"/>
      <c r="BA2008" s="5" t="str">
        <f t="shared" si="31"/>
        <v/>
      </c>
      <c r="BB2008" s="5" t="str">
        <f>IF(OR($E2008="",$G2008&lt;&gt;"Ativo"),"",IF(COUNTIFS($E$4:$E2008,$E2008,$A$4:$A2008,$A2008,$G$4:$G2008,"Ativo")=1,1,0))</f>
        <v/>
      </c>
      <c r="BC2008" t="str">
        <f>IF(OR($A2008="",$G2008&lt;&gt;"Ativo"),"",IF(COUNTIFS($A$4:$A2008,$A2008,$G$4:$G2008,"Ativo")=1,1,0))</f>
        <v/>
      </c>
    </row>
    <row r="2009" spans="1:55" x14ac:dyDescent="0.3">
      <c r="A2009" s="76"/>
      <c r="B2009" s="104"/>
      <c r="C2009" s="76"/>
      <c r="D2009" s="77"/>
      <c r="E2009" s="12"/>
      <c r="F2009" s="78"/>
      <c r="G2009" s="77"/>
      <c r="H2009" s="79"/>
      <c r="BA2009" s="5" t="str">
        <f t="shared" si="31"/>
        <v/>
      </c>
      <c r="BB2009" s="5" t="str">
        <f>IF(OR($E2009="",$G2009&lt;&gt;"Ativo"),"",IF(COUNTIFS($E$4:$E2009,$E2009,$A$4:$A2009,$A2009,$G$4:$G2009,"Ativo")=1,1,0))</f>
        <v/>
      </c>
      <c r="BC2009" t="str">
        <f>IF(OR($A2009="",$G2009&lt;&gt;"Ativo"),"",IF(COUNTIFS($A$4:$A2009,$A2009,$G$4:$G2009,"Ativo")=1,1,0))</f>
        <v/>
      </c>
    </row>
    <row r="2010" spans="1:55" x14ac:dyDescent="0.3">
      <c r="A2010" s="76"/>
      <c r="B2010" s="104"/>
      <c r="C2010" s="76"/>
      <c r="D2010" s="77"/>
      <c r="E2010" s="12"/>
      <c r="F2010" s="78"/>
      <c r="G2010" s="77"/>
      <c r="H2010" s="79"/>
      <c r="BA2010" s="5" t="str">
        <f t="shared" si="31"/>
        <v/>
      </c>
      <c r="BB2010" s="5" t="str">
        <f>IF(OR($E2010="",$G2010&lt;&gt;"Ativo"),"",IF(COUNTIFS($E$4:$E2010,$E2010,$A$4:$A2010,$A2010,$G$4:$G2010,"Ativo")=1,1,0))</f>
        <v/>
      </c>
      <c r="BC2010" t="str">
        <f>IF(OR($A2010="",$G2010&lt;&gt;"Ativo"),"",IF(COUNTIFS($A$4:$A2010,$A2010,$G$4:$G2010,"Ativo")=1,1,0))</f>
        <v/>
      </c>
    </row>
    <row r="2011" spans="1:55" x14ac:dyDescent="0.3">
      <c r="A2011" s="76"/>
      <c r="B2011" s="104"/>
      <c r="C2011" s="76"/>
      <c r="D2011" s="77"/>
      <c r="E2011" s="12"/>
      <c r="F2011" s="78"/>
      <c r="G2011" s="77"/>
      <c r="H2011" s="79"/>
      <c r="BA2011" s="5" t="str">
        <f t="shared" si="31"/>
        <v/>
      </c>
      <c r="BB2011" s="5" t="str">
        <f>IF(OR($E2011="",$G2011&lt;&gt;"Ativo"),"",IF(COUNTIFS($E$4:$E2011,$E2011,$A$4:$A2011,$A2011,$G$4:$G2011,"Ativo")=1,1,0))</f>
        <v/>
      </c>
      <c r="BC2011" t="str">
        <f>IF(OR($A2011="",$G2011&lt;&gt;"Ativo"),"",IF(COUNTIFS($A$4:$A2011,$A2011,$G$4:$G2011,"Ativo")=1,1,0))</f>
        <v/>
      </c>
    </row>
    <row r="2012" spans="1:55" x14ac:dyDescent="0.3">
      <c r="A2012" s="76"/>
      <c r="B2012" s="104"/>
      <c r="C2012" s="76"/>
      <c r="D2012" s="77"/>
      <c r="E2012" s="12"/>
      <c r="F2012" s="78"/>
      <c r="G2012" s="77"/>
      <c r="H2012" s="79"/>
      <c r="BA2012" s="5" t="str">
        <f t="shared" si="31"/>
        <v/>
      </c>
      <c r="BB2012" s="5" t="str">
        <f>IF(OR($E2012="",$G2012&lt;&gt;"Ativo"),"",IF(COUNTIFS($E$4:$E2012,$E2012,$A$4:$A2012,$A2012,$G$4:$G2012,"Ativo")=1,1,0))</f>
        <v/>
      </c>
      <c r="BC2012" t="str">
        <f>IF(OR($A2012="",$G2012&lt;&gt;"Ativo"),"",IF(COUNTIFS($A$4:$A2012,$A2012,$G$4:$G2012,"Ativo")=1,1,0))</f>
        <v/>
      </c>
    </row>
    <row r="2013" spans="1:55" x14ac:dyDescent="0.3">
      <c r="A2013" s="76"/>
      <c r="B2013" s="104"/>
      <c r="C2013" s="76"/>
      <c r="D2013" s="77"/>
      <c r="E2013" s="12"/>
      <c r="F2013" s="78"/>
      <c r="G2013" s="77"/>
      <c r="H2013" s="79"/>
      <c r="BA2013" s="5" t="str">
        <f t="shared" si="31"/>
        <v/>
      </c>
      <c r="BB2013" s="5" t="str">
        <f>IF(OR($E2013="",$G2013&lt;&gt;"Ativo"),"",IF(COUNTIFS($E$4:$E2013,$E2013,$A$4:$A2013,$A2013,$G$4:$G2013,"Ativo")=1,1,0))</f>
        <v/>
      </c>
      <c r="BC2013" t="str">
        <f>IF(OR($A2013="",$G2013&lt;&gt;"Ativo"),"",IF(COUNTIFS($A$4:$A2013,$A2013,$G$4:$G2013,"Ativo")=1,1,0))</f>
        <v/>
      </c>
    </row>
    <row r="2014" spans="1:55" x14ac:dyDescent="0.3">
      <c r="A2014" s="76"/>
      <c r="B2014" s="104"/>
      <c r="C2014" s="76"/>
      <c r="D2014" s="77"/>
      <c r="E2014" s="12"/>
      <c r="F2014" s="78"/>
      <c r="G2014" s="77"/>
      <c r="H2014" s="79"/>
      <c r="BA2014" s="5" t="str">
        <f t="shared" si="31"/>
        <v/>
      </c>
      <c r="BB2014" s="5" t="str">
        <f>IF(OR($E2014="",$G2014&lt;&gt;"Ativo"),"",IF(COUNTIFS($E$4:$E2014,$E2014,$A$4:$A2014,$A2014,$G$4:$G2014,"Ativo")=1,1,0))</f>
        <v/>
      </c>
      <c r="BC2014" t="str">
        <f>IF(OR($A2014="",$G2014&lt;&gt;"Ativo"),"",IF(COUNTIFS($A$4:$A2014,$A2014,$G$4:$G2014,"Ativo")=1,1,0))</f>
        <v/>
      </c>
    </row>
    <row r="2015" spans="1:55" x14ac:dyDescent="0.3">
      <c r="A2015" s="76"/>
      <c r="B2015" s="104"/>
      <c r="C2015" s="76"/>
      <c r="D2015" s="77"/>
      <c r="E2015" s="12"/>
      <c r="F2015" s="78"/>
      <c r="G2015" s="77"/>
      <c r="H2015" s="79"/>
      <c r="BA2015" s="5" t="str">
        <f t="shared" si="31"/>
        <v/>
      </c>
      <c r="BB2015" s="5" t="str">
        <f>IF(OR($E2015="",$G2015&lt;&gt;"Ativo"),"",IF(COUNTIFS($E$4:$E2015,$E2015,$A$4:$A2015,$A2015,$G$4:$G2015,"Ativo")=1,1,0))</f>
        <v/>
      </c>
      <c r="BC2015" t="str">
        <f>IF(OR($A2015="",$G2015&lt;&gt;"Ativo"),"",IF(COUNTIFS($A$4:$A2015,$A2015,$G$4:$G2015,"Ativo")=1,1,0))</f>
        <v/>
      </c>
    </row>
    <row r="2016" spans="1:55" x14ac:dyDescent="0.3">
      <c r="A2016" s="76"/>
      <c r="B2016" s="104"/>
      <c r="C2016" s="76"/>
      <c r="D2016" s="77"/>
      <c r="E2016" s="12"/>
      <c r="F2016" s="78"/>
      <c r="G2016" s="77"/>
      <c r="H2016" s="79"/>
      <c r="BA2016" s="5" t="str">
        <f t="shared" si="31"/>
        <v/>
      </c>
      <c r="BB2016" s="5" t="str">
        <f>IF(OR($E2016="",$G2016&lt;&gt;"Ativo"),"",IF(COUNTIFS($E$4:$E2016,$E2016,$A$4:$A2016,$A2016,$G$4:$G2016,"Ativo")=1,1,0))</f>
        <v/>
      </c>
      <c r="BC2016" t="str">
        <f>IF(OR($A2016="",$G2016&lt;&gt;"Ativo"),"",IF(COUNTIFS($A$4:$A2016,$A2016,$G$4:$G2016,"Ativo")=1,1,0))</f>
        <v/>
      </c>
    </row>
    <row r="2017" spans="1:55" x14ac:dyDescent="0.3">
      <c r="A2017" s="76"/>
      <c r="B2017" s="104"/>
      <c r="C2017" s="76"/>
      <c r="D2017" s="77"/>
      <c r="E2017" s="12"/>
      <c r="F2017" s="78"/>
      <c r="G2017" s="77"/>
      <c r="H2017" s="79"/>
      <c r="BA2017" s="5" t="str">
        <f t="shared" si="31"/>
        <v/>
      </c>
      <c r="BB2017" s="5" t="str">
        <f>IF(OR($E2017="",$G2017&lt;&gt;"Ativo"),"",IF(COUNTIFS($E$4:$E2017,$E2017,$A$4:$A2017,$A2017,$G$4:$G2017,"Ativo")=1,1,0))</f>
        <v/>
      </c>
      <c r="BC2017" t="str">
        <f>IF(OR($A2017="",$G2017&lt;&gt;"Ativo"),"",IF(COUNTIFS($A$4:$A2017,$A2017,$G$4:$G2017,"Ativo")=1,1,0))</f>
        <v/>
      </c>
    </row>
    <row r="2018" spans="1:55" x14ac:dyDescent="0.3">
      <c r="A2018" s="76"/>
      <c r="B2018" s="104"/>
      <c r="C2018" s="76"/>
      <c r="D2018" s="77"/>
      <c r="E2018" s="12"/>
      <c r="F2018" s="78"/>
      <c r="G2018" s="77"/>
      <c r="H2018" s="79"/>
      <c r="BA2018" s="5" t="str">
        <f t="shared" si="31"/>
        <v/>
      </c>
      <c r="BB2018" s="5" t="str">
        <f>IF(OR($E2018="",$G2018&lt;&gt;"Ativo"),"",IF(COUNTIFS($E$4:$E2018,$E2018,$A$4:$A2018,$A2018,$G$4:$G2018,"Ativo")=1,1,0))</f>
        <v/>
      </c>
      <c r="BC2018" t="str">
        <f>IF(OR($A2018="",$G2018&lt;&gt;"Ativo"),"",IF(COUNTIFS($A$4:$A2018,$A2018,$G$4:$G2018,"Ativo")=1,1,0))</f>
        <v/>
      </c>
    </row>
    <row r="2019" spans="1:55" x14ac:dyDescent="0.3">
      <c r="A2019" s="76"/>
      <c r="B2019" s="104"/>
      <c r="C2019" s="76"/>
      <c r="D2019" s="77"/>
      <c r="E2019" s="12"/>
      <c r="F2019" s="78"/>
      <c r="G2019" s="77"/>
      <c r="H2019" s="79"/>
      <c r="BA2019" s="5" t="str">
        <f t="shared" si="31"/>
        <v/>
      </c>
      <c r="BB2019" s="5" t="str">
        <f>IF(OR($E2019="",$G2019&lt;&gt;"Ativo"),"",IF(COUNTIFS($E$4:$E2019,$E2019,$A$4:$A2019,$A2019,$G$4:$G2019,"Ativo")=1,1,0))</f>
        <v/>
      </c>
      <c r="BC2019" t="str">
        <f>IF(OR($A2019="",$G2019&lt;&gt;"Ativo"),"",IF(COUNTIFS($A$4:$A2019,$A2019,$G$4:$G2019,"Ativo")=1,1,0))</f>
        <v/>
      </c>
    </row>
    <row r="2020" spans="1:55" x14ac:dyDescent="0.3">
      <c r="A2020" s="76"/>
      <c r="B2020" s="104"/>
      <c r="C2020" s="76"/>
      <c r="D2020" s="77"/>
      <c r="E2020" s="12"/>
      <c r="F2020" s="78"/>
      <c r="G2020" s="77"/>
      <c r="H2020" s="79"/>
      <c r="BA2020" s="5" t="str">
        <f t="shared" si="31"/>
        <v/>
      </c>
      <c r="BB2020" s="5" t="str">
        <f>IF(OR($E2020="",$G2020&lt;&gt;"Ativo"),"",IF(COUNTIFS($E$4:$E2020,$E2020,$A$4:$A2020,$A2020,$G$4:$G2020,"Ativo")=1,1,0))</f>
        <v/>
      </c>
      <c r="BC2020" t="str">
        <f>IF(OR($A2020="",$G2020&lt;&gt;"Ativo"),"",IF(COUNTIFS($A$4:$A2020,$A2020,$G$4:$G2020,"Ativo")=1,1,0))</f>
        <v/>
      </c>
    </row>
    <row r="2021" spans="1:55" x14ac:dyDescent="0.3">
      <c r="A2021" s="76"/>
      <c r="B2021" s="104"/>
      <c r="C2021" s="76"/>
      <c r="D2021" s="77"/>
      <c r="E2021" s="12"/>
      <c r="F2021" s="78"/>
      <c r="G2021" s="77"/>
      <c r="H2021" s="79"/>
      <c r="BA2021" s="5" t="str">
        <f t="shared" si="31"/>
        <v/>
      </c>
      <c r="BB2021" s="5" t="str">
        <f>IF(OR($E2021="",$G2021&lt;&gt;"Ativo"),"",IF(COUNTIFS($E$4:$E2021,$E2021,$A$4:$A2021,$A2021,$G$4:$G2021,"Ativo")=1,1,0))</f>
        <v/>
      </c>
      <c r="BC2021" t="str">
        <f>IF(OR($A2021="",$G2021&lt;&gt;"Ativo"),"",IF(COUNTIFS($A$4:$A2021,$A2021,$G$4:$G2021,"Ativo")=1,1,0))</f>
        <v/>
      </c>
    </row>
    <row r="2022" spans="1:55" x14ac:dyDescent="0.3">
      <c r="A2022" s="76"/>
      <c r="B2022" s="104"/>
      <c r="C2022" s="76"/>
      <c r="D2022" s="77"/>
      <c r="E2022" s="12"/>
      <c r="F2022" s="78"/>
      <c r="G2022" s="77"/>
      <c r="H2022" s="79"/>
      <c r="BA2022" s="5" t="str">
        <f t="shared" si="31"/>
        <v/>
      </c>
      <c r="BB2022" s="5" t="str">
        <f>IF(OR($E2022="",$G2022&lt;&gt;"Ativo"),"",IF(COUNTIFS($E$4:$E2022,$E2022,$A$4:$A2022,$A2022,$G$4:$G2022,"Ativo")=1,1,0))</f>
        <v/>
      </c>
      <c r="BC2022" t="str">
        <f>IF(OR($A2022="",$G2022&lt;&gt;"Ativo"),"",IF(COUNTIFS($A$4:$A2022,$A2022,$G$4:$G2022,"Ativo")=1,1,0))</f>
        <v/>
      </c>
    </row>
    <row r="2023" spans="1:55" x14ac:dyDescent="0.3">
      <c r="A2023" s="76"/>
      <c r="B2023" s="104"/>
      <c r="C2023" s="76"/>
      <c r="D2023" s="77"/>
      <c r="E2023" s="12"/>
      <c r="F2023" s="78"/>
      <c r="G2023" s="77"/>
      <c r="H2023" s="79"/>
      <c r="BA2023" s="5" t="str">
        <f t="shared" si="31"/>
        <v/>
      </c>
      <c r="BB2023" s="5" t="str">
        <f>IF(OR($E2023="",$G2023&lt;&gt;"Ativo"),"",IF(COUNTIFS($E$4:$E2023,$E2023,$A$4:$A2023,$A2023,$G$4:$G2023,"Ativo")=1,1,0))</f>
        <v/>
      </c>
      <c r="BC2023" t="str">
        <f>IF(OR($A2023="",$G2023&lt;&gt;"Ativo"),"",IF(COUNTIFS($A$4:$A2023,$A2023,$G$4:$G2023,"Ativo")=1,1,0))</f>
        <v/>
      </c>
    </row>
    <row r="2024" spans="1:55" x14ac:dyDescent="0.3">
      <c r="A2024" s="76"/>
      <c r="B2024" s="104"/>
      <c r="C2024" s="76"/>
      <c r="D2024" s="77"/>
      <c r="E2024" s="12"/>
      <c r="F2024" s="78"/>
      <c r="G2024" s="77"/>
      <c r="H2024" s="79"/>
      <c r="BA2024" s="5" t="str">
        <f t="shared" si="31"/>
        <v/>
      </c>
      <c r="BB2024" s="5" t="str">
        <f>IF(OR($E2024="",$G2024&lt;&gt;"Ativo"),"",IF(COUNTIFS($E$4:$E2024,$E2024,$A$4:$A2024,$A2024,$G$4:$G2024,"Ativo")=1,1,0))</f>
        <v/>
      </c>
      <c r="BC2024" t="str">
        <f>IF(OR($A2024="",$G2024&lt;&gt;"Ativo"),"",IF(COUNTIFS($A$4:$A2024,$A2024,$G$4:$G2024,"Ativo")=1,1,0))</f>
        <v/>
      </c>
    </row>
    <row r="2025" spans="1:55" x14ac:dyDescent="0.3">
      <c r="A2025" s="76"/>
      <c r="B2025" s="104"/>
      <c r="C2025" s="76"/>
      <c r="D2025" s="77"/>
      <c r="E2025" s="12"/>
      <c r="F2025" s="78"/>
      <c r="G2025" s="77"/>
      <c r="H2025" s="79"/>
      <c r="BA2025" s="5" t="str">
        <f t="shared" si="31"/>
        <v/>
      </c>
      <c r="BB2025" s="5" t="str">
        <f>IF(OR($E2025="",$G2025&lt;&gt;"Ativo"),"",IF(COUNTIFS($E$4:$E2025,$E2025,$A$4:$A2025,$A2025,$G$4:$G2025,"Ativo")=1,1,0))</f>
        <v/>
      </c>
      <c r="BC2025" t="str">
        <f>IF(OR($A2025="",$G2025&lt;&gt;"Ativo"),"",IF(COUNTIFS($A$4:$A2025,$A2025,$G$4:$G2025,"Ativo")=1,1,0))</f>
        <v/>
      </c>
    </row>
    <row r="2026" spans="1:55" x14ac:dyDescent="0.3">
      <c r="A2026" s="76"/>
      <c r="B2026" s="104"/>
      <c r="C2026" s="76"/>
      <c r="D2026" s="77"/>
      <c r="E2026" s="12"/>
      <c r="F2026" s="78"/>
      <c r="G2026" s="77"/>
      <c r="H2026" s="79"/>
      <c r="BA2026" s="5" t="str">
        <f t="shared" si="31"/>
        <v/>
      </c>
      <c r="BB2026" s="5" t="str">
        <f>IF(OR($E2026="",$G2026&lt;&gt;"Ativo"),"",IF(COUNTIFS($E$4:$E2026,$E2026,$A$4:$A2026,$A2026,$G$4:$G2026,"Ativo")=1,1,0))</f>
        <v/>
      </c>
      <c r="BC2026" t="str">
        <f>IF(OR($A2026="",$G2026&lt;&gt;"Ativo"),"",IF(COUNTIFS($A$4:$A2026,$A2026,$G$4:$G2026,"Ativo")=1,1,0))</f>
        <v/>
      </c>
    </row>
    <row r="2027" spans="1:55" x14ac:dyDescent="0.3">
      <c r="A2027" s="76"/>
      <c r="B2027" s="104"/>
      <c r="C2027" s="76"/>
      <c r="D2027" s="77"/>
      <c r="E2027" s="12"/>
      <c r="F2027" s="78"/>
      <c r="G2027" s="77"/>
      <c r="H2027" s="79"/>
      <c r="BA2027" s="5" t="str">
        <f t="shared" si="31"/>
        <v/>
      </c>
      <c r="BB2027" s="5" t="str">
        <f>IF(OR($E2027="",$G2027&lt;&gt;"Ativo"),"",IF(COUNTIFS($E$4:$E2027,$E2027,$A$4:$A2027,$A2027,$G$4:$G2027,"Ativo")=1,1,0))</f>
        <v/>
      </c>
      <c r="BC2027" t="str">
        <f>IF(OR($A2027="",$G2027&lt;&gt;"Ativo"),"",IF(COUNTIFS($A$4:$A2027,$A2027,$G$4:$G2027,"Ativo")=1,1,0))</f>
        <v/>
      </c>
    </row>
    <row r="2028" spans="1:55" x14ac:dyDescent="0.3">
      <c r="A2028" s="76"/>
      <c r="B2028" s="104"/>
      <c r="C2028" s="76"/>
      <c r="D2028" s="77"/>
      <c r="E2028" s="12"/>
      <c r="F2028" s="78"/>
      <c r="G2028" s="77"/>
      <c r="H2028" s="79"/>
      <c r="BA2028" s="5" t="str">
        <f t="shared" si="31"/>
        <v/>
      </c>
      <c r="BB2028" s="5" t="str">
        <f>IF(OR($E2028="",$G2028&lt;&gt;"Ativo"),"",IF(COUNTIFS($E$4:$E2028,$E2028,$A$4:$A2028,$A2028,$G$4:$G2028,"Ativo")=1,1,0))</f>
        <v/>
      </c>
      <c r="BC2028" t="str">
        <f>IF(OR($A2028="",$G2028&lt;&gt;"Ativo"),"",IF(COUNTIFS($A$4:$A2028,$A2028,$G$4:$G2028,"Ativo")=1,1,0))</f>
        <v/>
      </c>
    </row>
    <row r="2029" spans="1:55" x14ac:dyDescent="0.3">
      <c r="A2029" s="76"/>
      <c r="B2029" s="104"/>
      <c r="C2029" s="76"/>
      <c r="D2029" s="77"/>
      <c r="E2029" s="12"/>
      <c r="F2029" s="78"/>
      <c r="G2029" s="77"/>
      <c r="H2029" s="79"/>
      <c r="BA2029" s="5" t="str">
        <f t="shared" si="31"/>
        <v/>
      </c>
      <c r="BB2029" s="5" t="str">
        <f>IF(OR($E2029="",$G2029&lt;&gt;"Ativo"),"",IF(COUNTIFS($E$4:$E2029,$E2029,$A$4:$A2029,$A2029,$G$4:$G2029,"Ativo")=1,1,0))</f>
        <v/>
      </c>
      <c r="BC2029" t="str">
        <f>IF(OR($A2029="",$G2029&lt;&gt;"Ativo"),"",IF(COUNTIFS($A$4:$A2029,$A2029,$G$4:$G2029,"Ativo")=1,1,0))</f>
        <v/>
      </c>
    </row>
    <row r="2030" spans="1:55" x14ac:dyDescent="0.3">
      <c r="A2030" s="76"/>
      <c r="B2030" s="104"/>
      <c r="C2030" s="76"/>
      <c r="D2030" s="77"/>
      <c r="E2030" s="12"/>
      <c r="F2030" s="78"/>
      <c r="G2030" s="77"/>
      <c r="H2030" s="79"/>
      <c r="BA2030" s="5" t="str">
        <f t="shared" si="31"/>
        <v/>
      </c>
      <c r="BB2030" s="5" t="str">
        <f>IF(OR($E2030="",$G2030&lt;&gt;"Ativo"),"",IF(COUNTIFS($E$4:$E2030,$E2030,$A$4:$A2030,$A2030,$G$4:$G2030,"Ativo")=1,1,0))</f>
        <v/>
      </c>
      <c r="BC2030" t="str">
        <f>IF(OR($A2030="",$G2030&lt;&gt;"Ativo"),"",IF(COUNTIFS($A$4:$A2030,$A2030,$G$4:$G2030,"Ativo")=1,1,0))</f>
        <v/>
      </c>
    </row>
    <row r="2031" spans="1:55" x14ac:dyDescent="0.3">
      <c r="A2031" s="76"/>
      <c r="B2031" s="104"/>
      <c r="C2031" s="76"/>
      <c r="D2031" s="77"/>
      <c r="E2031" s="12"/>
      <c r="F2031" s="78"/>
      <c r="G2031" s="77"/>
      <c r="H2031" s="79"/>
      <c r="BA2031" s="5" t="str">
        <f t="shared" si="31"/>
        <v/>
      </c>
      <c r="BB2031" s="5" t="str">
        <f>IF(OR($E2031="",$G2031&lt;&gt;"Ativo"),"",IF(COUNTIFS($E$4:$E2031,$E2031,$A$4:$A2031,$A2031,$G$4:$G2031,"Ativo")=1,1,0))</f>
        <v/>
      </c>
      <c r="BC2031" t="str">
        <f>IF(OR($A2031="",$G2031&lt;&gt;"Ativo"),"",IF(COUNTIFS($A$4:$A2031,$A2031,$G$4:$G2031,"Ativo")=1,1,0))</f>
        <v/>
      </c>
    </row>
    <row r="2032" spans="1:55" x14ac:dyDescent="0.3">
      <c r="A2032" s="76"/>
      <c r="B2032" s="104"/>
      <c r="C2032" s="76"/>
      <c r="D2032" s="77"/>
      <c r="E2032" s="12"/>
      <c r="F2032" s="78"/>
      <c r="G2032" s="77"/>
      <c r="H2032" s="79"/>
      <c r="BA2032" s="5" t="str">
        <f t="shared" si="31"/>
        <v/>
      </c>
      <c r="BB2032" s="5" t="str">
        <f>IF(OR($E2032="",$G2032&lt;&gt;"Ativo"),"",IF(COUNTIFS($E$4:$E2032,$E2032,$A$4:$A2032,$A2032,$G$4:$G2032,"Ativo")=1,1,0))</f>
        <v/>
      </c>
      <c r="BC2032" t="str">
        <f>IF(OR($A2032="",$G2032&lt;&gt;"Ativo"),"",IF(COUNTIFS($A$4:$A2032,$A2032,$G$4:$G2032,"Ativo")=1,1,0))</f>
        <v/>
      </c>
    </row>
    <row r="2033" spans="1:55" x14ac:dyDescent="0.3">
      <c r="A2033" s="76"/>
      <c r="B2033" s="104"/>
      <c r="C2033" s="76"/>
      <c r="D2033" s="77"/>
      <c r="E2033" s="12"/>
      <c r="F2033" s="78"/>
      <c r="G2033" s="77"/>
      <c r="H2033" s="79"/>
      <c r="BA2033" s="5" t="str">
        <f t="shared" si="31"/>
        <v/>
      </c>
      <c r="BB2033" s="5" t="str">
        <f>IF(OR($E2033="",$G2033&lt;&gt;"Ativo"),"",IF(COUNTIFS($E$4:$E2033,$E2033,$A$4:$A2033,$A2033,$G$4:$G2033,"Ativo")=1,1,0))</f>
        <v/>
      </c>
      <c r="BC2033" t="str">
        <f>IF(OR($A2033="",$G2033&lt;&gt;"Ativo"),"",IF(COUNTIFS($A$4:$A2033,$A2033,$G$4:$G2033,"Ativo")=1,1,0))</f>
        <v/>
      </c>
    </row>
    <row r="2034" spans="1:55" x14ac:dyDescent="0.3">
      <c r="A2034" s="76"/>
      <c r="B2034" s="104"/>
      <c r="C2034" s="76"/>
      <c r="D2034" s="77"/>
      <c r="E2034" s="12"/>
      <c r="F2034" s="78"/>
      <c r="G2034" s="77"/>
      <c r="H2034" s="79"/>
      <c r="BA2034" s="5" t="str">
        <f t="shared" si="31"/>
        <v/>
      </c>
      <c r="BB2034" s="5" t="str">
        <f>IF(OR($E2034="",$G2034&lt;&gt;"Ativo"),"",IF(COUNTIFS($E$4:$E2034,$E2034,$A$4:$A2034,$A2034,$G$4:$G2034,"Ativo")=1,1,0))</f>
        <v/>
      </c>
      <c r="BC2034" t="str">
        <f>IF(OR($A2034="",$G2034&lt;&gt;"Ativo"),"",IF(COUNTIFS($A$4:$A2034,$A2034,$G$4:$G2034,"Ativo")=1,1,0))</f>
        <v/>
      </c>
    </row>
    <row r="2035" spans="1:55" x14ac:dyDescent="0.3">
      <c r="A2035" s="76"/>
      <c r="B2035" s="104"/>
      <c r="C2035" s="76"/>
      <c r="D2035" s="77"/>
      <c r="E2035" s="12"/>
      <c r="F2035" s="78"/>
      <c r="G2035" s="77"/>
      <c r="H2035" s="79"/>
      <c r="BA2035" s="5" t="str">
        <f t="shared" si="31"/>
        <v/>
      </c>
      <c r="BB2035" s="5" t="str">
        <f>IF(OR($E2035="",$G2035&lt;&gt;"Ativo"),"",IF(COUNTIFS($E$4:$E2035,$E2035,$A$4:$A2035,$A2035,$G$4:$G2035,"Ativo")=1,1,0))</f>
        <v/>
      </c>
      <c r="BC2035" t="str">
        <f>IF(OR($A2035="",$G2035&lt;&gt;"Ativo"),"",IF(COUNTIFS($A$4:$A2035,$A2035,$G$4:$G2035,"Ativo")=1,1,0))</f>
        <v/>
      </c>
    </row>
    <row r="2036" spans="1:55" x14ac:dyDescent="0.3">
      <c r="A2036" s="76"/>
      <c r="B2036" s="104"/>
      <c r="C2036" s="76"/>
      <c r="D2036" s="77"/>
      <c r="E2036" s="12"/>
      <c r="F2036" s="78"/>
      <c r="G2036" s="77"/>
      <c r="H2036" s="79"/>
      <c r="BA2036" s="5" t="str">
        <f t="shared" si="31"/>
        <v/>
      </c>
      <c r="BB2036" s="5" t="str">
        <f>IF(OR($E2036="",$G2036&lt;&gt;"Ativo"),"",IF(COUNTIFS($E$4:$E2036,$E2036,$A$4:$A2036,$A2036,$G$4:$G2036,"Ativo")=1,1,0))</f>
        <v/>
      </c>
      <c r="BC2036" t="str">
        <f>IF(OR($A2036="",$G2036&lt;&gt;"Ativo"),"",IF(COUNTIFS($A$4:$A2036,$A2036,$G$4:$G2036,"Ativo")=1,1,0))</f>
        <v/>
      </c>
    </row>
    <row r="2037" spans="1:55" x14ac:dyDescent="0.3">
      <c r="A2037" s="76"/>
      <c r="B2037" s="104"/>
      <c r="C2037" s="76"/>
      <c r="D2037" s="77"/>
      <c r="E2037" s="12"/>
      <c r="F2037" s="78"/>
      <c r="G2037" s="77"/>
      <c r="H2037" s="79"/>
      <c r="BA2037" s="5" t="str">
        <f t="shared" si="31"/>
        <v/>
      </c>
      <c r="BB2037" s="5" t="str">
        <f>IF(OR($E2037="",$G2037&lt;&gt;"Ativo"),"",IF(COUNTIFS($E$4:$E2037,$E2037,$A$4:$A2037,$A2037,$G$4:$G2037,"Ativo")=1,1,0))</f>
        <v/>
      </c>
      <c r="BC2037" t="str">
        <f>IF(OR($A2037="",$G2037&lt;&gt;"Ativo"),"",IF(COUNTIFS($A$4:$A2037,$A2037,$G$4:$G2037,"Ativo")=1,1,0))</f>
        <v/>
      </c>
    </row>
    <row r="2038" spans="1:55" x14ac:dyDescent="0.3">
      <c r="A2038" s="76"/>
      <c r="B2038" s="104"/>
      <c r="C2038" s="76"/>
      <c r="D2038" s="77"/>
      <c r="E2038" s="12"/>
      <c r="F2038" s="78"/>
      <c r="G2038" s="77"/>
      <c r="H2038" s="79"/>
      <c r="BA2038" s="5" t="str">
        <f t="shared" si="31"/>
        <v/>
      </c>
      <c r="BB2038" s="5" t="str">
        <f>IF(OR($E2038="",$G2038&lt;&gt;"Ativo"),"",IF(COUNTIFS($E$4:$E2038,$E2038,$A$4:$A2038,$A2038,$G$4:$G2038,"Ativo")=1,1,0))</f>
        <v/>
      </c>
      <c r="BC2038" t="str">
        <f>IF(OR($A2038="",$G2038&lt;&gt;"Ativo"),"",IF(COUNTIFS($A$4:$A2038,$A2038,$G$4:$G2038,"Ativo")=1,1,0))</f>
        <v/>
      </c>
    </row>
    <row r="2039" spans="1:55" x14ac:dyDescent="0.3">
      <c r="A2039" s="76"/>
      <c r="B2039" s="104"/>
      <c r="C2039" s="76"/>
      <c r="D2039" s="77"/>
      <c r="E2039" s="12"/>
      <c r="F2039" s="78"/>
      <c r="G2039" s="77"/>
      <c r="H2039" s="79"/>
      <c r="BA2039" s="5" t="str">
        <f t="shared" si="31"/>
        <v/>
      </c>
      <c r="BB2039" s="5" t="str">
        <f>IF(OR($E2039="",$G2039&lt;&gt;"Ativo"),"",IF(COUNTIFS($E$4:$E2039,$E2039,$A$4:$A2039,$A2039,$G$4:$G2039,"Ativo")=1,1,0))</f>
        <v/>
      </c>
      <c r="BC2039" t="str">
        <f>IF(OR($A2039="",$G2039&lt;&gt;"Ativo"),"",IF(COUNTIFS($A$4:$A2039,$A2039,$G$4:$G2039,"Ativo")=1,1,0))</f>
        <v/>
      </c>
    </row>
    <row r="2040" spans="1:55" x14ac:dyDescent="0.3">
      <c r="A2040" s="76"/>
      <c r="B2040" s="104"/>
      <c r="C2040" s="76"/>
      <c r="D2040" s="77"/>
      <c r="E2040" s="12"/>
      <c r="F2040" s="78"/>
      <c r="G2040" s="77"/>
      <c r="H2040" s="79"/>
      <c r="BA2040" s="5" t="str">
        <f t="shared" si="31"/>
        <v/>
      </c>
      <c r="BB2040" s="5" t="str">
        <f>IF(OR($E2040="",$G2040&lt;&gt;"Ativo"),"",IF(COUNTIFS($E$4:$E2040,$E2040,$A$4:$A2040,$A2040,$G$4:$G2040,"Ativo")=1,1,0))</f>
        <v/>
      </c>
      <c r="BC2040" t="str">
        <f>IF(OR($A2040="",$G2040&lt;&gt;"Ativo"),"",IF(COUNTIFS($A$4:$A2040,$A2040,$G$4:$G2040,"Ativo")=1,1,0))</f>
        <v/>
      </c>
    </row>
    <row r="2041" spans="1:55" x14ac:dyDescent="0.3">
      <c r="A2041" s="76"/>
      <c r="B2041" s="104"/>
      <c r="C2041" s="76"/>
      <c r="D2041" s="77"/>
      <c r="E2041" s="12"/>
      <c r="F2041" s="78"/>
      <c r="G2041" s="77"/>
      <c r="H2041" s="79"/>
      <c r="BA2041" s="5" t="str">
        <f t="shared" si="31"/>
        <v/>
      </c>
      <c r="BB2041" s="5" t="str">
        <f>IF(OR($E2041="",$G2041&lt;&gt;"Ativo"),"",IF(COUNTIFS($E$4:$E2041,$E2041,$A$4:$A2041,$A2041,$G$4:$G2041,"Ativo")=1,1,0))</f>
        <v/>
      </c>
      <c r="BC2041" t="str">
        <f>IF(OR($A2041="",$G2041&lt;&gt;"Ativo"),"",IF(COUNTIFS($A$4:$A2041,$A2041,$G$4:$G2041,"Ativo")=1,1,0))</f>
        <v/>
      </c>
    </row>
    <row r="2042" spans="1:55" x14ac:dyDescent="0.3">
      <c r="A2042" s="76"/>
      <c r="B2042" s="104"/>
      <c r="C2042" s="76"/>
      <c r="D2042" s="77"/>
      <c r="E2042" s="12"/>
      <c r="F2042" s="78"/>
      <c r="G2042" s="77"/>
      <c r="H2042" s="79"/>
      <c r="BA2042" s="5" t="str">
        <f t="shared" si="31"/>
        <v/>
      </c>
      <c r="BB2042" s="5" t="str">
        <f>IF(OR($E2042="",$G2042&lt;&gt;"Ativo"),"",IF(COUNTIFS($E$4:$E2042,$E2042,$A$4:$A2042,$A2042,$G$4:$G2042,"Ativo")=1,1,0))</f>
        <v/>
      </c>
      <c r="BC2042" t="str">
        <f>IF(OR($A2042="",$G2042&lt;&gt;"Ativo"),"",IF(COUNTIFS($A$4:$A2042,$A2042,$G$4:$G2042,"Ativo")=1,1,0))</f>
        <v/>
      </c>
    </row>
    <row r="2043" spans="1:55" x14ac:dyDescent="0.3">
      <c r="A2043" s="76"/>
      <c r="B2043" s="104"/>
      <c r="C2043" s="76"/>
      <c r="D2043" s="77"/>
      <c r="E2043" s="12"/>
      <c r="F2043" s="78"/>
      <c r="G2043" s="77"/>
      <c r="H2043" s="79"/>
      <c r="BA2043" s="5" t="str">
        <f t="shared" si="31"/>
        <v/>
      </c>
      <c r="BB2043" s="5" t="str">
        <f>IF(OR($E2043="",$G2043&lt;&gt;"Ativo"),"",IF(COUNTIFS($E$4:$E2043,$E2043,$A$4:$A2043,$A2043,$G$4:$G2043,"Ativo")=1,1,0))</f>
        <v/>
      </c>
      <c r="BC2043" t="str">
        <f>IF(OR($A2043="",$G2043&lt;&gt;"Ativo"),"",IF(COUNTIFS($A$4:$A2043,$A2043,$G$4:$G2043,"Ativo")=1,1,0))</f>
        <v/>
      </c>
    </row>
    <row r="2044" spans="1:55" x14ac:dyDescent="0.3">
      <c r="A2044" s="76"/>
      <c r="B2044" s="104"/>
      <c r="C2044" s="76"/>
      <c r="D2044" s="77"/>
      <c r="E2044" s="12"/>
      <c r="F2044" s="78"/>
      <c r="G2044" s="77"/>
      <c r="H2044" s="79"/>
      <c r="BA2044" s="5" t="str">
        <f t="shared" si="31"/>
        <v/>
      </c>
      <c r="BB2044" s="5" t="str">
        <f>IF(OR($E2044="",$G2044&lt;&gt;"Ativo"),"",IF(COUNTIFS($E$4:$E2044,$E2044,$A$4:$A2044,$A2044,$G$4:$G2044,"Ativo")=1,1,0))</f>
        <v/>
      </c>
      <c r="BC2044" t="str">
        <f>IF(OR($A2044="",$G2044&lt;&gt;"Ativo"),"",IF(COUNTIFS($A$4:$A2044,$A2044,$G$4:$G2044,"Ativo")=1,1,0))</f>
        <v/>
      </c>
    </row>
    <row r="2045" spans="1:55" x14ac:dyDescent="0.3">
      <c r="A2045" s="76"/>
      <c r="B2045" s="104"/>
      <c r="C2045" s="76"/>
      <c r="D2045" s="77"/>
      <c r="E2045" s="12"/>
      <c r="F2045" s="78"/>
      <c r="G2045" s="77"/>
      <c r="H2045" s="79"/>
      <c r="BA2045" s="5" t="str">
        <f t="shared" si="31"/>
        <v/>
      </c>
      <c r="BB2045" s="5" t="str">
        <f>IF(OR($E2045="",$G2045&lt;&gt;"Ativo"),"",IF(COUNTIFS($E$4:$E2045,$E2045,$A$4:$A2045,$A2045,$G$4:$G2045,"Ativo")=1,1,0))</f>
        <v/>
      </c>
      <c r="BC2045" t="str">
        <f>IF(OR($A2045="",$G2045&lt;&gt;"Ativo"),"",IF(COUNTIFS($A$4:$A2045,$A2045,$G$4:$G2045,"Ativo")=1,1,0))</f>
        <v/>
      </c>
    </row>
    <row r="2046" spans="1:55" x14ac:dyDescent="0.3">
      <c r="A2046" s="76"/>
      <c r="B2046" s="104"/>
      <c r="C2046" s="76"/>
      <c r="D2046" s="77"/>
      <c r="E2046" s="12"/>
      <c r="F2046" s="78"/>
      <c r="G2046" s="77"/>
      <c r="H2046" s="79"/>
      <c r="BA2046" s="5" t="str">
        <f t="shared" si="31"/>
        <v/>
      </c>
      <c r="BB2046" s="5" t="str">
        <f>IF(OR($E2046="",$G2046&lt;&gt;"Ativo"),"",IF(COUNTIFS($E$4:$E2046,$E2046,$A$4:$A2046,$A2046,$G$4:$G2046,"Ativo")=1,1,0))</f>
        <v/>
      </c>
      <c r="BC2046" t="str">
        <f>IF(OR($A2046="",$G2046&lt;&gt;"Ativo"),"",IF(COUNTIFS($A$4:$A2046,$A2046,$G$4:$G2046,"Ativo")=1,1,0))</f>
        <v/>
      </c>
    </row>
    <row r="2047" spans="1:55" x14ac:dyDescent="0.3">
      <c r="A2047" s="76"/>
      <c r="B2047" s="104"/>
      <c r="C2047" s="76"/>
      <c r="D2047" s="77"/>
      <c r="E2047" s="12"/>
      <c r="F2047" s="78"/>
      <c r="G2047" s="77"/>
      <c r="H2047" s="79"/>
      <c r="BA2047" s="5" t="str">
        <f t="shared" si="31"/>
        <v/>
      </c>
      <c r="BB2047" s="5" t="str">
        <f>IF(OR($E2047="",$G2047&lt;&gt;"Ativo"),"",IF(COUNTIFS($E$4:$E2047,$E2047,$A$4:$A2047,$A2047,$G$4:$G2047,"Ativo")=1,1,0))</f>
        <v/>
      </c>
      <c r="BC2047" t="str">
        <f>IF(OR($A2047="",$G2047&lt;&gt;"Ativo"),"",IF(COUNTIFS($A$4:$A2047,$A2047,$G$4:$G2047,"Ativo")=1,1,0))</f>
        <v/>
      </c>
    </row>
    <row r="2048" spans="1:55" x14ac:dyDescent="0.3">
      <c r="A2048" s="76"/>
      <c r="B2048" s="104"/>
      <c r="C2048" s="76"/>
      <c r="D2048" s="77"/>
      <c r="E2048" s="12"/>
      <c r="F2048" s="78"/>
      <c r="G2048" s="77"/>
      <c r="H2048" s="79"/>
      <c r="BA2048" s="5" t="str">
        <f t="shared" si="31"/>
        <v/>
      </c>
      <c r="BB2048" s="5" t="str">
        <f>IF(OR($E2048="",$G2048&lt;&gt;"Ativo"),"",IF(COUNTIFS($E$4:$E2048,$E2048,$A$4:$A2048,$A2048,$G$4:$G2048,"Ativo")=1,1,0))</f>
        <v/>
      </c>
      <c r="BC2048" t="str">
        <f>IF(OR($A2048="",$G2048&lt;&gt;"Ativo"),"",IF(COUNTIFS($A$4:$A2048,$A2048,$G$4:$G2048,"Ativo")=1,1,0))</f>
        <v/>
      </c>
    </row>
    <row r="2049" spans="1:55" x14ac:dyDescent="0.3">
      <c r="A2049" s="76"/>
      <c r="B2049" s="104"/>
      <c r="C2049" s="76"/>
      <c r="D2049" s="77"/>
      <c r="E2049" s="12"/>
      <c r="F2049" s="78"/>
      <c r="G2049" s="77"/>
      <c r="H2049" s="79"/>
      <c r="BA2049" s="5" t="str">
        <f t="shared" si="31"/>
        <v/>
      </c>
      <c r="BB2049" s="5" t="str">
        <f>IF(OR($E2049="",$G2049&lt;&gt;"Ativo"),"",IF(COUNTIFS($E$4:$E2049,$E2049,$A$4:$A2049,$A2049,$G$4:$G2049,"Ativo")=1,1,0))</f>
        <v/>
      </c>
      <c r="BC2049" t="str">
        <f>IF(OR($A2049="",$G2049&lt;&gt;"Ativo"),"",IF(COUNTIFS($A$4:$A2049,$A2049,$G$4:$G2049,"Ativo")=1,1,0))</f>
        <v/>
      </c>
    </row>
    <row r="2050" spans="1:55" x14ac:dyDescent="0.3">
      <c r="A2050" s="76"/>
      <c r="B2050" s="104"/>
      <c r="C2050" s="76"/>
      <c r="D2050" s="77"/>
      <c r="E2050" s="12"/>
      <c r="F2050" s="78"/>
      <c r="G2050" s="77"/>
      <c r="H2050" s="79"/>
      <c r="BA2050" s="5" t="str">
        <f t="shared" si="31"/>
        <v/>
      </c>
      <c r="BB2050" s="5" t="str">
        <f>IF(OR($E2050="",$G2050&lt;&gt;"Ativo"),"",IF(COUNTIFS($E$4:$E2050,$E2050,$A$4:$A2050,$A2050,$G$4:$G2050,"Ativo")=1,1,0))</f>
        <v/>
      </c>
      <c r="BC2050" t="str">
        <f>IF(OR($A2050="",$G2050&lt;&gt;"Ativo"),"",IF(COUNTIFS($A$4:$A2050,$A2050,$G$4:$G2050,"Ativo")=1,1,0))</f>
        <v/>
      </c>
    </row>
    <row r="2051" spans="1:55" x14ac:dyDescent="0.3">
      <c r="A2051" s="76"/>
      <c r="B2051" s="104"/>
      <c r="C2051" s="76"/>
      <c r="D2051" s="77"/>
      <c r="E2051" s="12"/>
      <c r="F2051" s="78"/>
      <c r="G2051" s="77"/>
      <c r="H2051" s="79"/>
      <c r="BA2051" s="5" t="str">
        <f t="shared" si="31"/>
        <v/>
      </c>
      <c r="BB2051" s="5" t="str">
        <f>IF(OR($E2051="",$G2051&lt;&gt;"Ativo"),"",IF(COUNTIFS($E$4:$E2051,$E2051,$A$4:$A2051,$A2051,$G$4:$G2051,"Ativo")=1,1,0))</f>
        <v/>
      </c>
      <c r="BC2051" t="str">
        <f>IF(OR($A2051="",$G2051&lt;&gt;"Ativo"),"",IF(COUNTIFS($A$4:$A2051,$A2051,$G$4:$G2051,"Ativo")=1,1,0))</f>
        <v/>
      </c>
    </row>
    <row r="2052" spans="1:55" x14ac:dyDescent="0.3">
      <c r="A2052" s="76"/>
      <c r="B2052" s="104"/>
      <c r="C2052" s="76"/>
      <c r="D2052" s="77"/>
      <c r="E2052" s="12"/>
      <c r="F2052" s="78"/>
      <c r="G2052" s="77"/>
      <c r="H2052" s="79"/>
      <c r="BA2052" s="5" t="str">
        <f t="shared" ref="BA2052:BA2115" si="32">IF($D2052="","",MID($D2052,4,LEN($D2052)-5))</f>
        <v/>
      </c>
      <c r="BB2052" s="5" t="str">
        <f>IF(OR($E2052="",$G2052&lt;&gt;"Ativo"),"",IF(COUNTIFS($E$4:$E2052,$E2052,$A$4:$A2052,$A2052,$G$4:$G2052,"Ativo")=1,1,0))</f>
        <v/>
      </c>
      <c r="BC2052" t="str">
        <f>IF(OR($A2052="",$G2052&lt;&gt;"Ativo"),"",IF(COUNTIFS($A$4:$A2052,$A2052,$G$4:$G2052,"Ativo")=1,1,0))</f>
        <v/>
      </c>
    </row>
    <row r="2053" spans="1:55" x14ac:dyDescent="0.3">
      <c r="A2053" s="76"/>
      <c r="B2053" s="104"/>
      <c r="C2053" s="76"/>
      <c r="D2053" s="77"/>
      <c r="E2053" s="12"/>
      <c r="F2053" s="78"/>
      <c r="G2053" s="77"/>
      <c r="H2053" s="79"/>
      <c r="BA2053" s="5" t="str">
        <f t="shared" si="32"/>
        <v/>
      </c>
      <c r="BB2053" s="5" t="str">
        <f>IF(OR($E2053="",$G2053&lt;&gt;"Ativo"),"",IF(COUNTIFS($E$4:$E2053,$E2053,$A$4:$A2053,$A2053,$G$4:$G2053,"Ativo")=1,1,0))</f>
        <v/>
      </c>
      <c r="BC2053" t="str">
        <f>IF(OR($A2053="",$G2053&lt;&gt;"Ativo"),"",IF(COUNTIFS($A$4:$A2053,$A2053,$G$4:$G2053,"Ativo")=1,1,0))</f>
        <v/>
      </c>
    </row>
    <row r="2054" spans="1:55" x14ac:dyDescent="0.3">
      <c r="A2054" s="76"/>
      <c r="B2054" s="104"/>
      <c r="C2054" s="76"/>
      <c r="D2054" s="77"/>
      <c r="E2054" s="12"/>
      <c r="F2054" s="78"/>
      <c r="G2054" s="77"/>
      <c r="H2054" s="79"/>
      <c r="BA2054" s="5" t="str">
        <f t="shared" si="32"/>
        <v/>
      </c>
      <c r="BB2054" s="5" t="str">
        <f>IF(OR($E2054="",$G2054&lt;&gt;"Ativo"),"",IF(COUNTIFS($E$4:$E2054,$E2054,$A$4:$A2054,$A2054,$G$4:$G2054,"Ativo")=1,1,0))</f>
        <v/>
      </c>
      <c r="BC2054" t="str">
        <f>IF(OR($A2054="",$G2054&lt;&gt;"Ativo"),"",IF(COUNTIFS($A$4:$A2054,$A2054,$G$4:$G2054,"Ativo")=1,1,0))</f>
        <v/>
      </c>
    </row>
    <row r="2055" spans="1:55" x14ac:dyDescent="0.3">
      <c r="A2055" s="76"/>
      <c r="B2055" s="104"/>
      <c r="C2055" s="76"/>
      <c r="D2055" s="77"/>
      <c r="E2055" s="12"/>
      <c r="F2055" s="78"/>
      <c r="G2055" s="77"/>
      <c r="H2055" s="79"/>
      <c r="BA2055" s="5" t="str">
        <f t="shared" si="32"/>
        <v/>
      </c>
      <c r="BB2055" s="5" t="str">
        <f>IF(OR($E2055="",$G2055&lt;&gt;"Ativo"),"",IF(COUNTIFS($E$4:$E2055,$E2055,$A$4:$A2055,$A2055,$G$4:$G2055,"Ativo")=1,1,0))</f>
        <v/>
      </c>
      <c r="BC2055" t="str">
        <f>IF(OR($A2055="",$G2055&lt;&gt;"Ativo"),"",IF(COUNTIFS($A$4:$A2055,$A2055,$G$4:$G2055,"Ativo")=1,1,0))</f>
        <v/>
      </c>
    </row>
    <row r="2056" spans="1:55" x14ac:dyDescent="0.3">
      <c r="A2056" s="76"/>
      <c r="B2056" s="104"/>
      <c r="C2056" s="76"/>
      <c r="D2056" s="77"/>
      <c r="E2056" s="12"/>
      <c r="F2056" s="78"/>
      <c r="G2056" s="77"/>
      <c r="H2056" s="79"/>
      <c r="BA2056" s="5" t="str">
        <f t="shared" si="32"/>
        <v/>
      </c>
      <c r="BB2056" s="5" t="str">
        <f>IF(OR($E2056="",$G2056&lt;&gt;"Ativo"),"",IF(COUNTIFS($E$4:$E2056,$E2056,$A$4:$A2056,$A2056,$G$4:$G2056,"Ativo")=1,1,0))</f>
        <v/>
      </c>
      <c r="BC2056" t="str">
        <f>IF(OR($A2056="",$G2056&lt;&gt;"Ativo"),"",IF(COUNTIFS($A$4:$A2056,$A2056,$G$4:$G2056,"Ativo")=1,1,0))</f>
        <v/>
      </c>
    </row>
    <row r="2057" spans="1:55" x14ac:dyDescent="0.3">
      <c r="A2057" s="76"/>
      <c r="B2057" s="104"/>
      <c r="C2057" s="76"/>
      <c r="D2057" s="77"/>
      <c r="E2057" s="12"/>
      <c r="F2057" s="78"/>
      <c r="G2057" s="77"/>
      <c r="H2057" s="79"/>
      <c r="BA2057" s="5" t="str">
        <f t="shared" si="32"/>
        <v/>
      </c>
      <c r="BB2057" s="5" t="str">
        <f>IF(OR($E2057="",$G2057&lt;&gt;"Ativo"),"",IF(COUNTIFS($E$4:$E2057,$E2057,$A$4:$A2057,$A2057,$G$4:$G2057,"Ativo")=1,1,0))</f>
        <v/>
      </c>
      <c r="BC2057" t="str">
        <f>IF(OR($A2057="",$G2057&lt;&gt;"Ativo"),"",IF(COUNTIFS($A$4:$A2057,$A2057,$G$4:$G2057,"Ativo")=1,1,0))</f>
        <v/>
      </c>
    </row>
    <row r="2058" spans="1:55" x14ac:dyDescent="0.3">
      <c r="A2058" s="76"/>
      <c r="B2058" s="104"/>
      <c r="C2058" s="76"/>
      <c r="D2058" s="77"/>
      <c r="E2058" s="12"/>
      <c r="F2058" s="78"/>
      <c r="G2058" s="77"/>
      <c r="H2058" s="79"/>
      <c r="BA2058" s="5" t="str">
        <f t="shared" si="32"/>
        <v/>
      </c>
      <c r="BB2058" s="5" t="str">
        <f>IF(OR($E2058="",$G2058&lt;&gt;"Ativo"),"",IF(COUNTIFS($E$4:$E2058,$E2058,$A$4:$A2058,$A2058,$G$4:$G2058,"Ativo")=1,1,0))</f>
        <v/>
      </c>
      <c r="BC2058" t="str">
        <f>IF(OR($A2058="",$G2058&lt;&gt;"Ativo"),"",IF(COUNTIFS($A$4:$A2058,$A2058,$G$4:$G2058,"Ativo")=1,1,0))</f>
        <v/>
      </c>
    </row>
    <row r="2059" spans="1:55" x14ac:dyDescent="0.3">
      <c r="A2059" s="76"/>
      <c r="B2059" s="104"/>
      <c r="C2059" s="76"/>
      <c r="D2059" s="77"/>
      <c r="E2059" s="12"/>
      <c r="F2059" s="78"/>
      <c r="G2059" s="77"/>
      <c r="H2059" s="79"/>
      <c r="BA2059" s="5" t="str">
        <f t="shared" si="32"/>
        <v/>
      </c>
      <c r="BB2059" s="5" t="str">
        <f>IF(OR($E2059="",$G2059&lt;&gt;"Ativo"),"",IF(COUNTIFS($E$4:$E2059,$E2059,$A$4:$A2059,$A2059,$G$4:$G2059,"Ativo")=1,1,0))</f>
        <v/>
      </c>
      <c r="BC2059" t="str">
        <f>IF(OR($A2059="",$G2059&lt;&gt;"Ativo"),"",IF(COUNTIFS($A$4:$A2059,$A2059,$G$4:$G2059,"Ativo")=1,1,0))</f>
        <v/>
      </c>
    </row>
    <row r="2060" spans="1:55" x14ac:dyDescent="0.3">
      <c r="A2060" s="76"/>
      <c r="B2060" s="104"/>
      <c r="C2060" s="76"/>
      <c r="D2060" s="77"/>
      <c r="E2060" s="12"/>
      <c r="F2060" s="78"/>
      <c r="G2060" s="77"/>
      <c r="H2060" s="79"/>
      <c r="BA2060" s="5" t="str">
        <f t="shared" si="32"/>
        <v/>
      </c>
      <c r="BB2060" s="5" t="str">
        <f>IF(OR($E2060="",$G2060&lt;&gt;"Ativo"),"",IF(COUNTIFS($E$4:$E2060,$E2060,$A$4:$A2060,$A2060,$G$4:$G2060,"Ativo")=1,1,0))</f>
        <v/>
      </c>
      <c r="BC2060" t="str">
        <f>IF(OR($A2060="",$G2060&lt;&gt;"Ativo"),"",IF(COUNTIFS($A$4:$A2060,$A2060,$G$4:$G2060,"Ativo")=1,1,0))</f>
        <v/>
      </c>
    </row>
    <row r="2061" spans="1:55" x14ac:dyDescent="0.3">
      <c r="A2061" s="76"/>
      <c r="B2061" s="104"/>
      <c r="C2061" s="76"/>
      <c r="D2061" s="77"/>
      <c r="E2061" s="12"/>
      <c r="F2061" s="78"/>
      <c r="G2061" s="77"/>
      <c r="H2061" s="79"/>
      <c r="BA2061" s="5" t="str">
        <f t="shared" si="32"/>
        <v/>
      </c>
      <c r="BB2061" s="5" t="str">
        <f>IF(OR($E2061="",$G2061&lt;&gt;"Ativo"),"",IF(COUNTIFS($E$4:$E2061,$E2061,$A$4:$A2061,$A2061,$G$4:$G2061,"Ativo")=1,1,0))</f>
        <v/>
      </c>
      <c r="BC2061" t="str">
        <f>IF(OR($A2061="",$G2061&lt;&gt;"Ativo"),"",IF(COUNTIFS($A$4:$A2061,$A2061,$G$4:$G2061,"Ativo")=1,1,0))</f>
        <v/>
      </c>
    </row>
    <row r="2062" spans="1:55" x14ac:dyDescent="0.3">
      <c r="A2062" s="76"/>
      <c r="B2062" s="104"/>
      <c r="C2062" s="76"/>
      <c r="D2062" s="77"/>
      <c r="E2062" s="12"/>
      <c r="F2062" s="78"/>
      <c r="G2062" s="77"/>
      <c r="H2062" s="79"/>
      <c r="BA2062" s="5" t="str">
        <f t="shared" si="32"/>
        <v/>
      </c>
      <c r="BB2062" s="5" t="str">
        <f>IF(OR($E2062="",$G2062&lt;&gt;"Ativo"),"",IF(COUNTIFS($E$4:$E2062,$E2062,$A$4:$A2062,$A2062,$G$4:$G2062,"Ativo")=1,1,0))</f>
        <v/>
      </c>
      <c r="BC2062" t="str">
        <f>IF(OR($A2062="",$G2062&lt;&gt;"Ativo"),"",IF(COUNTIFS($A$4:$A2062,$A2062,$G$4:$G2062,"Ativo")=1,1,0))</f>
        <v/>
      </c>
    </row>
    <row r="2063" spans="1:55" x14ac:dyDescent="0.3">
      <c r="A2063" s="76"/>
      <c r="B2063" s="104"/>
      <c r="C2063" s="76"/>
      <c r="D2063" s="77"/>
      <c r="E2063" s="12"/>
      <c r="F2063" s="78"/>
      <c r="G2063" s="77"/>
      <c r="H2063" s="79"/>
      <c r="BA2063" s="5" t="str">
        <f t="shared" si="32"/>
        <v/>
      </c>
      <c r="BB2063" s="5" t="str">
        <f>IF(OR($E2063="",$G2063&lt;&gt;"Ativo"),"",IF(COUNTIFS($E$4:$E2063,$E2063,$A$4:$A2063,$A2063,$G$4:$G2063,"Ativo")=1,1,0))</f>
        <v/>
      </c>
      <c r="BC2063" t="str">
        <f>IF(OR($A2063="",$G2063&lt;&gt;"Ativo"),"",IF(COUNTIFS($A$4:$A2063,$A2063,$G$4:$G2063,"Ativo")=1,1,0))</f>
        <v/>
      </c>
    </row>
    <row r="2064" spans="1:55" x14ac:dyDescent="0.3">
      <c r="A2064" s="76"/>
      <c r="B2064" s="104"/>
      <c r="C2064" s="76"/>
      <c r="D2064" s="77"/>
      <c r="E2064" s="12"/>
      <c r="F2064" s="78"/>
      <c r="G2064" s="77"/>
      <c r="H2064" s="79"/>
      <c r="BA2064" s="5" t="str">
        <f t="shared" si="32"/>
        <v/>
      </c>
      <c r="BB2064" s="5" t="str">
        <f>IF(OR($E2064="",$G2064&lt;&gt;"Ativo"),"",IF(COUNTIFS($E$4:$E2064,$E2064,$A$4:$A2064,$A2064,$G$4:$G2064,"Ativo")=1,1,0))</f>
        <v/>
      </c>
      <c r="BC2064" t="str">
        <f>IF(OR($A2064="",$G2064&lt;&gt;"Ativo"),"",IF(COUNTIFS($A$4:$A2064,$A2064,$G$4:$G2064,"Ativo")=1,1,0))</f>
        <v/>
      </c>
    </row>
    <row r="2065" spans="1:55" x14ac:dyDescent="0.3">
      <c r="A2065" s="76"/>
      <c r="B2065" s="104"/>
      <c r="C2065" s="76"/>
      <c r="D2065" s="77"/>
      <c r="E2065" s="12"/>
      <c r="F2065" s="78"/>
      <c r="G2065" s="77"/>
      <c r="H2065" s="79"/>
      <c r="BA2065" s="5" t="str">
        <f t="shared" si="32"/>
        <v/>
      </c>
      <c r="BB2065" s="5" t="str">
        <f>IF(OR($E2065="",$G2065&lt;&gt;"Ativo"),"",IF(COUNTIFS($E$4:$E2065,$E2065,$A$4:$A2065,$A2065,$G$4:$G2065,"Ativo")=1,1,0))</f>
        <v/>
      </c>
      <c r="BC2065" t="str">
        <f>IF(OR($A2065="",$G2065&lt;&gt;"Ativo"),"",IF(COUNTIFS($A$4:$A2065,$A2065,$G$4:$G2065,"Ativo")=1,1,0))</f>
        <v/>
      </c>
    </row>
    <row r="2066" spans="1:55" x14ac:dyDescent="0.3">
      <c r="A2066" s="76"/>
      <c r="B2066" s="104"/>
      <c r="C2066" s="76"/>
      <c r="D2066" s="77"/>
      <c r="E2066" s="12"/>
      <c r="F2066" s="78"/>
      <c r="G2066" s="77"/>
      <c r="H2066" s="79"/>
      <c r="BA2066" s="5" t="str">
        <f t="shared" si="32"/>
        <v/>
      </c>
      <c r="BB2066" s="5" t="str">
        <f>IF(OR($E2066="",$G2066&lt;&gt;"Ativo"),"",IF(COUNTIFS($E$4:$E2066,$E2066,$A$4:$A2066,$A2066,$G$4:$G2066,"Ativo")=1,1,0))</f>
        <v/>
      </c>
      <c r="BC2066" t="str">
        <f>IF(OR($A2066="",$G2066&lt;&gt;"Ativo"),"",IF(COUNTIFS($A$4:$A2066,$A2066,$G$4:$G2066,"Ativo")=1,1,0))</f>
        <v/>
      </c>
    </row>
    <row r="2067" spans="1:55" x14ac:dyDescent="0.3">
      <c r="A2067" s="76"/>
      <c r="B2067" s="104"/>
      <c r="C2067" s="76"/>
      <c r="D2067" s="77"/>
      <c r="E2067" s="12"/>
      <c r="F2067" s="78"/>
      <c r="G2067" s="77"/>
      <c r="H2067" s="79"/>
      <c r="BA2067" s="5" t="str">
        <f t="shared" si="32"/>
        <v/>
      </c>
      <c r="BB2067" s="5" t="str">
        <f>IF(OR($E2067="",$G2067&lt;&gt;"Ativo"),"",IF(COUNTIFS($E$4:$E2067,$E2067,$A$4:$A2067,$A2067,$G$4:$G2067,"Ativo")=1,1,0))</f>
        <v/>
      </c>
      <c r="BC2067" t="str">
        <f>IF(OR($A2067="",$G2067&lt;&gt;"Ativo"),"",IF(COUNTIFS($A$4:$A2067,$A2067,$G$4:$G2067,"Ativo")=1,1,0))</f>
        <v/>
      </c>
    </row>
    <row r="2068" spans="1:55" x14ac:dyDescent="0.3">
      <c r="A2068" s="76"/>
      <c r="B2068" s="104"/>
      <c r="C2068" s="76"/>
      <c r="D2068" s="77"/>
      <c r="E2068" s="12"/>
      <c r="F2068" s="78"/>
      <c r="G2068" s="77"/>
      <c r="H2068" s="79"/>
      <c r="BA2068" s="5" t="str">
        <f t="shared" si="32"/>
        <v/>
      </c>
      <c r="BB2068" s="5" t="str">
        <f>IF(OR($E2068="",$G2068&lt;&gt;"Ativo"),"",IF(COUNTIFS($E$4:$E2068,$E2068,$A$4:$A2068,$A2068,$G$4:$G2068,"Ativo")=1,1,0))</f>
        <v/>
      </c>
      <c r="BC2068" t="str">
        <f>IF(OR($A2068="",$G2068&lt;&gt;"Ativo"),"",IF(COUNTIFS($A$4:$A2068,$A2068,$G$4:$G2068,"Ativo")=1,1,0))</f>
        <v/>
      </c>
    </row>
    <row r="2069" spans="1:55" x14ac:dyDescent="0.3">
      <c r="A2069" s="76"/>
      <c r="B2069" s="104"/>
      <c r="C2069" s="76"/>
      <c r="D2069" s="77"/>
      <c r="E2069" s="12"/>
      <c r="F2069" s="78"/>
      <c r="G2069" s="77"/>
      <c r="H2069" s="79"/>
      <c r="BA2069" s="5" t="str">
        <f t="shared" si="32"/>
        <v/>
      </c>
      <c r="BB2069" s="5" t="str">
        <f>IF(OR($E2069="",$G2069&lt;&gt;"Ativo"),"",IF(COUNTIFS($E$4:$E2069,$E2069,$A$4:$A2069,$A2069,$G$4:$G2069,"Ativo")=1,1,0))</f>
        <v/>
      </c>
      <c r="BC2069" t="str">
        <f>IF(OR($A2069="",$G2069&lt;&gt;"Ativo"),"",IF(COUNTIFS($A$4:$A2069,$A2069,$G$4:$G2069,"Ativo")=1,1,0))</f>
        <v/>
      </c>
    </row>
    <row r="2070" spans="1:55" x14ac:dyDescent="0.3">
      <c r="A2070" s="76"/>
      <c r="B2070" s="104"/>
      <c r="C2070" s="76"/>
      <c r="D2070" s="77"/>
      <c r="E2070" s="12"/>
      <c r="F2070" s="78"/>
      <c r="G2070" s="77"/>
      <c r="H2070" s="79"/>
      <c r="BA2070" s="5" t="str">
        <f t="shared" si="32"/>
        <v/>
      </c>
      <c r="BB2070" s="5" t="str">
        <f>IF(OR($E2070="",$G2070&lt;&gt;"Ativo"),"",IF(COUNTIFS($E$4:$E2070,$E2070,$A$4:$A2070,$A2070,$G$4:$G2070,"Ativo")=1,1,0))</f>
        <v/>
      </c>
      <c r="BC2070" t="str">
        <f>IF(OR($A2070="",$G2070&lt;&gt;"Ativo"),"",IF(COUNTIFS($A$4:$A2070,$A2070,$G$4:$G2070,"Ativo")=1,1,0))</f>
        <v/>
      </c>
    </row>
    <row r="2071" spans="1:55" x14ac:dyDescent="0.3">
      <c r="A2071" s="76"/>
      <c r="B2071" s="104"/>
      <c r="C2071" s="76"/>
      <c r="D2071" s="77"/>
      <c r="E2071" s="12"/>
      <c r="F2071" s="78"/>
      <c r="G2071" s="77"/>
      <c r="H2071" s="79"/>
      <c r="BA2071" s="5" t="str">
        <f t="shared" si="32"/>
        <v/>
      </c>
      <c r="BB2071" s="5" t="str">
        <f>IF(OR($E2071="",$G2071&lt;&gt;"Ativo"),"",IF(COUNTIFS($E$4:$E2071,$E2071,$A$4:$A2071,$A2071,$G$4:$G2071,"Ativo")=1,1,0))</f>
        <v/>
      </c>
      <c r="BC2071" t="str">
        <f>IF(OR($A2071="",$G2071&lt;&gt;"Ativo"),"",IF(COUNTIFS($A$4:$A2071,$A2071,$G$4:$G2071,"Ativo")=1,1,0))</f>
        <v/>
      </c>
    </row>
    <row r="2072" spans="1:55" x14ac:dyDescent="0.3">
      <c r="A2072" s="76"/>
      <c r="B2072" s="104"/>
      <c r="C2072" s="76"/>
      <c r="D2072" s="77"/>
      <c r="E2072" s="12"/>
      <c r="F2072" s="78"/>
      <c r="G2072" s="77"/>
      <c r="H2072" s="79"/>
      <c r="BA2072" s="5" t="str">
        <f t="shared" si="32"/>
        <v/>
      </c>
      <c r="BB2072" s="5" t="str">
        <f>IF(OR($E2072="",$G2072&lt;&gt;"Ativo"),"",IF(COUNTIFS($E$4:$E2072,$E2072,$A$4:$A2072,$A2072,$G$4:$G2072,"Ativo")=1,1,0))</f>
        <v/>
      </c>
      <c r="BC2072" t="str">
        <f>IF(OR($A2072="",$G2072&lt;&gt;"Ativo"),"",IF(COUNTIFS($A$4:$A2072,$A2072,$G$4:$G2072,"Ativo")=1,1,0))</f>
        <v/>
      </c>
    </row>
    <row r="2073" spans="1:55" x14ac:dyDescent="0.3">
      <c r="A2073" s="76"/>
      <c r="B2073" s="104"/>
      <c r="C2073" s="76"/>
      <c r="D2073" s="77"/>
      <c r="E2073" s="12"/>
      <c r="F2073" s="78"/>
      <c r="G2073" s="77"/>
      <c r="H2073" s="79"/>
      <c r="BA2073" s="5" t="str">
        <f t="shared" si="32"/>
        <v/>
      </c>
      <c r="BB2073" s="5" t="str">
        <f>IF(OR($E2073="",$G2073&lt;&gt;"Ativo"),"",IF(COUNTIFS($E$4:$E2073,$E2073,$A$4:$A2073,$A2073,$G$4:$G2073,"Ativo")=1,1,0))</f>
        <v/>
      </c>
      <c r="BC2073" t="str">
        <f>IF(OR($A2073="",$G2073&lt;&gt;"Ativo"),"",IF(COUNTIFS($A$4:$A2073,$A2073,$G$4:$G2073,"Ativo")=1,1,0))</f>
        <v/>
      </c>
    </row>
    <row r="2074" spans="1:55" x14ac:dyDescent="0.3">
      <c r="A2074" s="76"/>
      <c r="B2074" s="104"/>
      <c r="C2074" s="76"/>
      <c r="D2074" s="77"/>
      <c r="E2074" s="12"/>
      <c r="F2074" s="78"/>
      <c r="G2074" s="77"/>
      <c r="H2074" s="79"/>
      <c r="BA2074" s="5" t="str">
        <f t="shared" si="32"/>
        <v/>
      </c>
      <c r="BB2074" s="5" t="str">
        <f>IF(OR($E2074="",$G2074&lt;&gt;"Ativo"),"",IF(COUNTIFS($E$4:$E2074,$E2074,$A$4:$A2074,$A2074,$G$4:$G2074,"Ativo")=1,1,0))</f>
        <v/>
      </c>
      <c r="BC2074" t="str">
        <f>IF(OR($A2074="",$G2074&lt;&gt;"Ativo"),"",IF(COUNTIFS($A$4:$A2074,$A2074,$G$4:$G2074,"Ativo")=1,1,0))</f>
        <v/>
      </c>
    </row>
    <row r="2075" spans="1:55" x14ac:dyDescent="0.3">
      <c r="A2075" s="76"/>
      <c r="B2075" s="104"/>
      <c r="C2075" s="76"/>
      <c r="D2075" s="77"/>
      <c r="E2075" s="12"/>
      <c r="F2075" s="78"/>
      <c r="G2075" s="77"/>
      <c r="H2075" s="79"/>
      <c r="BA2075" s="5" t="str">
        <f t="shared" si="32"/>
        <v/>
      </c>
      <c r="BB2075" s="5" t="str">
        <f>IF(OR($E2075="",$G2075&lt;&gt;"Ativo"),"",IF(COUNTIFS($E$4:$E2075,$E2075,$A$4:$A2075,$A2075,$G$4:$G2075,"Ativo")=1,1,0))</f>
        <v/>
      </c>
      <c r="BC2075" t="str">
        <f>IF(OR($A2075="",$G2075&lt;&gt;"Ativo"),"",IF(COUNTIFS($A$4:$A2075,$A2075,$G$4:$G2075,"Ativo")=1,1,0))</f>
        <v/>
      </c>
    </row>
    <row r="2076" spans="1:55" x14ac:dyDescent="0.3">
      <c r="A2076" s="76"/>
      <c r="B2076" s="104"/>
      <c r="C2076" s="76"/>
      <c r="D2076" s="77"/>
      <c r="E2076" s="12"/>
      <c r="F2076" s="78"/>
      <c r="G2076" s="77"/>
      <c r="H2076" s="79"/>
      <c r="BA2076" s="5" t="str">
        <f t="shared" si="32"/>
        <v/>
      </c>
      <c r="BB2076" s="5" t="str">
        <f>IF(OR($E2076="",$G2076&lt;&gt;"Ativo"),"",IF(COUNTIFS($E$4:$E2076,$E2076,$A$4:$A2076,$A2076,$G$4:$G2076,"Ativo")=1,1,0))</f>
        <v/>
      </c>
      <c r="BC2076" t="str">
        <f>IF(OR($A2076="",$G2076&lt;&gt;"Ativo"),"",IF(COUNTIFS($A$4:$A2076,$A2076,$G$4:$G2076,"Ativo")=1,1,0))</f>
        <v/>
      </c>
    </row>
    <row r="2077" spans="1:55" x14ac:dyDescent="0.3">
      <c r="A2077" s="76"/>
      <c r="B2077" s="104"/>
      <c r="C2077" s="76"/>
      <c r="D2077" s="77"/>
      <c r="E2077" s="12"/>
      <c r="F2077" s="78"/>
      <c r="G2077" s="77"/>
      <c r="H2077" s="79"/>
      <c r="BA2077" s="5" t="str">
        <f t="shared" si="32"/>
        <v/>
      </c>
      <c r="BB2077" s="5" t="str">
        <f>IF(OR($E2077="",$G2077&lt;&gt;"Ativo"),"",IF(COUNTIFS($E$4:$E2077,$E2077,$A$4:$A2077,$A2077,$G$4:$G2077,"Ativo")=1,1,0))</f>
        <v/>
      </c>
      <c r="BC2077" t="str">
        <f>IF(OR($A2077="",$G2077&lt;&gt;"Ativo"),"",IF(COUNTIFS($A$4:$A2077,$A2077,$G$4:$G2077,"Ativo")=1,1,0))</f>
        <v/>
      </c>
    </row>
    <row r="2078" spans="1:55" x14ac:dyDescent="0.3">
      <c r="A2078" s="76"/>
      <c r="B2078" s="104"/>
      <c r="C2078" s="76"/>
      <c r="D2078" s="77"/>
      <c r="E2078" s="12"/>
      <c r="F2078" s="78"/>
      <c r="G2078" s="77"/>
      <c r="H2078" s="79"/>
      <c r="BA2078" s="5" t="str">
        <f t="shared" si="32"/>
        <v/>
      </c>
      <c r="BB2078" s="5" t="str">
        <f>IF(OR($E2078="",$G2078&lt;&gt;"Ativo"),"",IF(COUNTIFS($E$4:$E2078,$E2078,$A$4:$A2078,$A2078,$G$4:$G2078,"Ativo")=1,1,0))</f>
        <v/>
      </c>
      <c r="BC2078" t="str">
        <f>IF(OR($A2078="",$G2078&lt;&gt;"Ativo"),"",IF(COUNTIFS($A$4:$A2078,$A2078,$G$4:$G2078,"Ativo")=1,1,0))</f>
        <v/>
      </c>
    </row>
    <row r="2079" spans="1:55" x14ac:dyDescent="0.3">
      <c r="A2079" s="76"/>
      <c r="B2079" s="104"/>
      <c r="C2079" s="76"/>
      <c r="D2079" s="77"/>
      <c r="E2079" s="12"/>
      <c r="F2079" s="78"/>
      <c r="G2079" s="77"/>
      <c r="H2079" s="79"/>
      <c r="BA2079" s="5" t="str">
        <f t="shared" si="32"/>
        <v/>
      </c>
      <c r="BB2079" s="5" t="str">
        <f>IF(OR($E2079="",$G2079&lt;&gt;"Ativo"),"",IF(COUNTIFS($E$4:$E2079,$E2079,$A$4:$A2079,$A2079,$G$4:$G2079,"Ativo")=1,1,0))</f>
        <v/>
      </c>
      <c r="BC2079" t="str">
        <f>IF(OR($A2079="",$G2079&lt;&gt;"Ativo"),"",IF(COUNTIFS($A$4:$A2079,$A2079,$G$4:$G2079,"Ativo")=1,1,0))</f>
        <v/>
      </c>
    </row>
    <row r="2080" spans="1:55" x14ac:dyDescent="0.3">
      <c r="A2080" s="76"/>
      <c r="B2080" s="104"/>
      <c r="C2080" s="76"/>
      <c r="D2080" s="77"/>
      <c r="E2080" s="12"/>
      <c r="F2080" s="78"/>
      <c r="G2080" s="77"/>
      <c r="H2080" s="79"/>
      <c r="BA2080" s="5" t="str">
        <f t="shared" si="32"/>
        <v/>
      </c>
      <c r="BB2080" s="5" t="str">
        <f>IF(OR($E2080="",$G2080&lt;&gt;"Ativo"),"",IF(COUNTIFS($E$4:$E2080,$E2080,$A$4:$A2080,$A2080,$G$4:$G2080,"Ativo")=1,1,0))</f>
        <v/>
      </c>
      <c r="BC2080" t="str">
        <f>IF(OR($A2080="",$G2080&lt;&gt;"Ativo"),"",IF(COUNTIFS($A$4:$A2080,$A2080,$G$4:$G2080,"Ativo")=1,1,0))</f>
        <v/>
      </c>
    </row>
    <row r="2081" spans="1:55" x14ac:dyDescent="0.3">
      <c r="A2081" s="76"/>
      <c r="B2081" s="104"/>
      <c r="C2081" s="76"/>
      <c r="D2081" s="77"/>
      <c r="E2081" s="12"/>
      <c r="F2081" s="78"/>
      <c r="G2081" s="77"/>
      <c r="H2081" s="79"/>
      <c r="BA2081" s="5" t="str">
        <f t="shared" si="32"/>
        <v/>
      </c>
      <c r="BB2081" s="5" t="str">
        <f>IF(OR($E2081="",$G2081&lt;&gt;"Ativo"),"",IF(COUNTIFS($E$4:$E2081,$E2081,$A$4:$A2081,$A2081,$G$4:$G2081,"Ativo")=1,1,0))</f>
        <v/>
      </c>
      <c r="BC2081" t="str">
        <f>IF(OR($A2081="",$G2081&lt;&gt;"Ativo"),"",IF(COUNTIFS($A$4:$A2081,$A2081,$G$4:$G2081,"Ativo")=1,1,0))</f>
        <v/>
      </c>
    </row>
    <row r="2082" spans="1:55" x14ac:dyDescent="0.3">
      <c r="A2082" s="76"/>
      <c r="B2082" s="104"/>
      <c r="C2082" s="76"/>
      <c r="D2082" s="77"/>
      <c r="E2082" s="12"/>
      <c r="F2082" s="78"/>
      <c r="G2082" s="77"/>
      <c r="H2082" s="79"/>
      <c r="BA2082" s="5" t="str">
        <f t="shared" si="32"/>
        <v/>
      </c>
      <c r="BB2082" s="5" t="str">
        <f>IF(OR($E2082="",$G2082&lt;&gt;"Ativo"),"",IF(COUNTIFS($E$4:$E2082,$E2082,$A$4:$A2082,$A2082,$G$4:$G2082,"Ativo")=1,1,0))</f>
        <v/>
      </c>
      <c r="BC2082" t="str">
        <f>IF(OR($A2082="",$G2082&lt;&gt;"Ativo"),"",IF(COUNTIFS($A$4:$A2082,$A2082,$G$4:$G2082,"Ativo")=1,1,0))</f>
        <v/>
      </c>
    </row>
    <row r="2083" spans="1:55" x14ac:dyDescent="0.3">
      <c r="A2083" s="76"/>
      <c r="B2083" s="104"/>
      <c r="C2083" s="76"/>
      <c r="D2083" s="77"/>
      <c r="E2083" s="12"/>
      <c r="F2083" s="78"/>
      <c r="G2083" s="77"/>
      <c r="H2083" s="79"/>
      <c r="BA2083" s="5" t="str">
        <f t="shared" si="32"/>
        <v/>
      </c>
      <c r="BB2083" s="5" t="str">
        <f>IF(OR($E2083="",$G2083&lt;&gt;"Ativo"),"",IF(COUNTIFS($E$4:$E2083,$E2083,$A$4:$A2083,$A2083,$G$4:$G2083,"Ativo")=1,1,0))</f>
        <v/>
      </c>
      <c r="BC2083" t="str">
        <f>IF(OR($A2083="",$G2083&lt;&gt;"Ativo"),"",IF(COUNTIFS($A$4:$A2083,$A2083,$G$4:$G2083,"Ativo")=1,1,0))</f>
        <v/>
      </c>
    </row>
    <row r="2084" spans="1:55" x14ac:dyDescent="0.3">
      <c r="A2084" s="76"/>
      <c r="B2084" s="104"/>
      <c r="C2084" s="76"/>
      <c r="D2084" s="77"/>
      <c r="E2084" s="12"/>
      <c r="F2084" s="78"/>
      <c r="G2084" s="77"/>
      <c r="H2084" s="79"/>
      <c r="BA2084" s="5" t="str">
        <f t="shared" si="32"/>
        <v/>
      </c>
      <c r="BB2084" s="5" t="str">
        <f>IF(OR($E2084="",$G2084&lt;&gt;"Ativo"),"",IF(COUNTIFS($E$4:$E2084,$E2084,$A$4:$A2084,$A2084,$G$4:$G2084,"Ativo")=1,1,0))</f>
        <v/>
      </c>
      <c r="BC2084" t="str">
        <f>IF(OR($A2084="",$G2084&lt;&gt;"Ativo"),"",IF(COUNTIFS($A$4:$A2084,$A2084,$G$4:$G2084,"Ativo")=1,1,0))</f>
        <v/>
      </c>
    </row>
    <row r="2085" spans="1:55" x14ac:dyDescent="0.3">
      <c r="A2085" s="76"/>
      <c r="B2085" s="104"/>
      <c r="C2085" s="76"/>
      <c r="D2085" s="77"/>
      <c r="E2085" s="12"/>
      <c r="F2085" s="78"/>
      <c r="G2085" s="77"/>
      <c r="H2085" s="79"/>
      <c r="BA2085" s="5" t="str">
        <f t="shared" si="32"/>
        <v/>
      </c>
      <c r="BB2085" s="5" t="str">
        <f>IF(OR($E2085="",$G2085&lt;&gt;"Ativo"),"",IF(COUNTIFS($E$4:$E2085,$E2085,$A$4:$A2085,$A2085,$G$4:$G2085,"Ativo")=1,1,0))</f>
        <v/>
      </c>
      <c r="BC2085" t="str">
        <f>IF(OR($A2085="",$G2085&lt;&gt;"Ativo"),"",IF(COUNTIFS($A$4:$A2085,$A2085,$G$4:$G2085,"Ativo")=1,1,0))</f>
        <v/>
      </c>
    </row>
    <row r="2086" spans="1:55" x14ac:dyDescent="0.3">
      <c r="A2086" s="76"/>
      <c r="B2086" s="104"/>
      <c r="C2086" s="76"/>
      <c r="D2086" s="77"/>
      <c r="E2086" s="12"/>
      <c r="F2086" s="78"/>
      <c r="G2086" s="77"/>
      <c r="H2086" s="79"/>
      <c r="BA2086" s="5" t="str">
        <f t="shared" si="32"/>
        <v/>
      </c>
      <c r="BB2086" s="5" t="str">
        <f>IF(OR($E2086="",$G2086&lt;&gt;"Ativo"),"",IF(COUNTIFS($E$4:$E2086,$E2086,$A$4:$A2086,$A2086,$G$4:$G2086,"Ativo")=1,1,0))</f>
        <v/>
      </c>
      <c r="BC2086" t="str">
        <f>IF(OR($A2086="",$G2086&lt;&gt;"Ativo"),"",IF(COUNTIFS($A$4:$A2086,$A2086,$G$4:$G2086,"Ativo")=1,1,0))</f>
        <v/>
      </c>
    </row>
    <row r="2087" spans="1:55" x14ac:dyDescent="0.3">
      <c r="A2087" s="76"/>
      <c r="B2087" s="104"/>
      <c r="C2087" s="76"/>
      <c r="D2087" s="77"/>
      <c r="E2087" s="12"/>
      <c r="F2087" s="78"/>
      <c r="G2087" s="77"/>
      <c r="H2087" s="79"/>
      <c r="BA2087" s="5" t="str">
        <f t="shared" si="32"/>
        <v/>
      </c>
      <c r="BB2087" s="5" t="str">
        <f>IF(OR($E2087="",$G2087&lt;&gt;"Ativo"),"",IF(COUNTIFS($E$4:$E2087,$E2087,$A$4:$A2087,$A2087,$G$4:$G2087,"Ativo")=1,1,0))</f>
        <v/>
      </c>
      <c r="BC2087" t="str">
        <f>IF(OR($A2087="",$G2087&lt;&gt;"Ativo"),"",IF(COUNTIFS($A$4:$A2087,$A2087,$G$4:$G2087,"Ativo")=1,1,0))</f>
        <v/>
      </c>
    </row>
    <row r="2088" spans="1:55" x14ac:dyDescent="0.3">
      <c r="A2088" s="76"/>
      <c r="B2088" s="104"/>
      <c r="C2088" s="76"/>
      <c r="D2088" s="77"/>
      <c r="E2088" s="12"/>
      <c r="F2088" s="78"/>
      <c r="G2088" s="77"/>
      <c r="H2088" s="79"/>
      <c r="BA2088" s="5" t="str">
        <f t="shared" si="32"/>
        <v/>
      </c>
      <c r="BB2088" s="5" t="str">
        <f>IF(OR($E2088="",$G2088&lt;&gt;"Ativo"),"",IF(COUNTIFS($E$4:$E2088,$E2088,$A$4:$A2088,$A2088,$G$4:$G2088,"Ativo")=1,1,0))</f>
        <v/>
      </c>
      <c r="BC2088" t="str">
        <f>IF(OR($A2088="",$G2088&lt;&gt;"Ativo"),"",IF(COUNTIFS($A$4:$A2088,$A2088,$G$4:$G2088,"Ativo")=1,1,0))</f>
        <v/>
      </c>
    </row>
    <row r="2089" spans="1:55" x14ac:dyDescent="0.3">
      <c r="A2089" s="76"/>
      <c r="B2089" s="104"/>
      <c r="C2089" s="76"/>
      <c r="D2089" s="77"/>
      <c r="E2089" s="12"/>
      <c r="F2089" s="78"/>
      <c r="G2089" s="77"/>
      <c r="H2089" s="79"/>
      <c r="BA2089" s="5" t="str">
        <f t="shared" si="32"/>
        <v/>
      </c>
      <c r="BB2089" s="5" t="str">
        <f>IF(OR($E2089="",$G2089&lt;&gt;"Ativo"),"",IF(COUNTIFS($E$4:$E2089,$E2089,$A$4:$A2089,$A2089,$G$4:$G2089,"Ativo")=1,1,0))</f>
        <v/>
      </c>
      <c r="BC2089" t="str">
        <f>IF(OR($A2089="",$G2089&lt;&gt;"Ativo"),"",IF(COUNTIFS($A$4:$A2089,$A2089,$G$4:$G2089,"Ativo")=1,1,0))</f>
        <v/>
      </c>
    </row>
    <row r="2090" spans="1:55" x14ac:dyDescent="0.3">
      <c r="A2090" s="76"/>
      <c r="B2090" s="104"/>
      <c r="C2090" s="76"/>
      <c r="D2090" s="77"/>
      <c r="E2090" s="12"/>
      <c r="F2090" s="78"/>
      <c r="G2090" s="77"/>
      <c r="H2090" s="79"/>
      <c r="BA2090" s="5" t="str">
        <f t="shared" si="32"/>
        <v/>
      </c>
      <c r="BB2090" s="5" t="str">
        <f>IF(OR($E2090="",$G2090&lt;&gt;"Ativo"),"",IF(COUNTIFS($E$4:$E2090,$E2090,$A$4:$A2090,$A2090,$G$4:$G2090,"Ativo")=1,1,0))</f>
        <v/>
      </c>
      <c r="BC2090" t="str">
        <f>IF(OR($A2090="",$G2090&lt;&gt;"Ativo"),"",IF(COUNTIFS($A$4:$A2090,$A2090,$G$4:$G2090,"Ativo")=1,1,0))</f>
        <v/>
      </c>
    </row>
    <row r="2091" spans="1:55" x14ac:dyDescent="0.3">
      <c r="A2091" s="76"/>
      <c r="B2091" s="104"/>
      <c r="C2091" s="76"/>
      <c r="D2091" s="77"/>
      <c r="E2091" s="12"/>
      <c r="F2091" s="78"/>
      <c r="G2091" s="77"/>
      <c r="H2091" s="79"/>
      <c r="BA2091" s="5" t="str">
        <f t="shared" si="32"/>
        <v/>
      </c>
      <c r="BB2091" s="5" t="str">
        <f>IF(OR($E2091="",$G2091&lt;&gt;"Ativo"),"",IF(COUNTIFS($E$4:$E2091,$E2091,$A$4:$A2091,$A2091,$G$4:$G2091,"Ativo")=1,1,0))</f>
        <v/>
      </c>
      <c r="BC2091" t="str">
        <f>IF(OR($A2091="",$G2091&lt;&gt;"Ativo"),"",IF(COUNTIFS($A$4:$A2091,$A2091,$G$4:$G2091,"Ativo")=1,1,0))</f>
        <v/>
      </c>
    </row>
    <row r="2092" spans="1:55" x14ac:dyDescent="0.3">
      <c r="A2092" s="76"/>
      <c r="B2092" s="104"/>
      <c r="C2092" s="76"/>
      <c r="D2092" s="77"/>
      <c r="E2092" s="12"/>
      <c r="F2092" s="78"/>
      <c r="G2092" s="77"/>
      <c r="H2092" s="79"/>
      <c r="BA2092" s="5" t="str">
        <f t="shared" si="32"/>
        <v/>
      </c>
      <c r="BB2092" s="5" t="str">
        <f>IF(OR($E2092="",$G2092&lt;&gt;"Ativo"),"",IF(COUNTIFS($E$4:$E2092,$E2092,$A$4:$A2092,$A2092,$G$4:$G2092,"Ativo")=1,1,0))</f>
        <v/>
      </c>
      <c r="BC2092" t="str">
        <f>IF(OR($A2092="",$G2092&lt;&gt;"Ativo"),"",IF(COUNTIFS($A$4:$A2092,$A2092,$G$4:$G2092,"Ativo")=1,1,0))</f>
        <v/>
      </c>
    </row>
    <row r="2093" spans="1:55" x14ac:dyDescent="0.3">
      <c r="A2093" s="76"/>
      <c r="B2093" s="104"/>
      <c r="C2093" s="76"/>
      <c r="D2093" s="77"/>
      <c r="E2093" s="12"/>
      <c r="F2093" s="78"/>
      <c r="G2093" s="77"/>
      <c r="H2093" s="79"/>
      <c r="BA2093" s="5" t="str">
        <f t="shared" si="32"/>
        <v/>
      </c>
      <c r="BB2093" s="5" t="str">
        <f>IF(OR($E2093="",$G2093&lt;&gt;"Ativo"),"",IF(COUNTIFS($E$4:$E2093,$E2093,$A$4:$A2093,$A2093,$G$4:$G2093,"Ativo")=1,1,0))</f>
        <v/>
      </c>
      <c r="BC2093" t="str">
        <f>IF(OR($A2093="",$G2093&lt;&gt;"Ativo"),"",IF(COUNTIFS($A$4:$A2093,$A2093,$G$4:$G2093,"Ativo")=1,1,0))</f>
        <v/>
      </c>
    </row>
    <row r="2094" spans="1:55" x14ac:dyDescent="0.3">
      <c r="A2094" s="76"/>
      <c r="B2094" s="104"/>
      <c r="C2094" s="76"/>
      <c r="D2094" s="77"/>
      <c r="E2094" s="12"/>
      <c r="F2094" s="78"/>
      <c r="G2094" s="77"/>
      <c r="H2094" s="79"/>
      <c r="BA2094" s="5" t="str">
        <f t="shared" si="32"/>
        <v/>
      </c>
      <c r="BB2094" s="5" t="str">
        <f>IF(OR($E2094="",$G2094&lt;&gt;"Ativo"),"",IF(COUNTIFS($E$4:$E2094,$E2094,$A$4:$A2094,$A2094,$G$4:$G2094,"Ativo")=1,1,0))</f>
        <v/>
      </c>
      <c r="BC2094" t="str">
        <f>IF(OR($A2094="",$G2094&lt;&gt;"Ativo"),"",IF(COUNTIFS($A$4:$A2094,$A2094,$G$4:$G2094,"Ativo")=1,1,0))</f>
        <v/>
      </c>
    </row>
    <row r="2095" spans="1:55" x14ac:dyDescent="0.3">
      <c r="A2095" s="76"/>
      <c r="B2095" s="104"/>
      <c r="C2095" s="76"/>
      <c r="D2095" s="77"/>
      <c r="E2095" s="12"/>
      <c r="F2095" s="78"/>
      <c r="G2095" s="77"/>
      <c r="H2095" s="79"/>
      <c r="BA2095" s="5" t="str">
        <f t="shared" si="32"/>
        <v/>
      </c>
      <c r="BB2095" s="5" t="str">
        <f>IF(OR($E2095="",$G2095&lt;&gt;"Ativo"),"",IF(COUNTIFS($E$4:$E2095,$E2095,$A$4:$A2095,$A2095,$G$4:$G2095,"Ativo")=1,1,0))</f>
        <v/>
      </c>
      <c r="BC2095" t="str">
        <f>IF(OR($A2095="",$G2095&lt;&gt;"Ativo"),"",IF(COUNTIFS($A$4:$A2095,$A2095,$G$4:$G2095,"Ativo")=1,1,0))</f>
        <v/>
      </c>
    </row>
    <row r="2096" spans="1:55" x14ac:dyDescent="0.3">
      <c r="A2096" s="76"/>
      <c r="B2096" s="104"/>
      <c r="C2096" s="76"/>
      <c r="D2096" s="77"/>
      <c r="E2096" s="12"/>
      <c r="F2096" s="78"/>
      <c r="G2096" s="77"/>
      <c r="H2096" s="79"/>
      <c r="BA2096" s="5" t="str">
        <f t="shared" si="32"/>
        <v/>
      </c>
      <c r="BB2096" s="5" t="str">
        <f>IF(OR($E2096="",$G2096&lt;&gt;"Ativo"),"",IF(COUNTIFS($E$4:$E2096,$E2096,$A$4:$A2096,$A2096,$G$4:$G2096,"Ativo")=1,1,0))</f>
        <v/>
      </c>
      <c r="BC2096" t="str">
        <f>IF(OR($A2096="",$G2096&lt;&gt;"Ativo"),"",IF(COUNTIFS($A$4:$A2096,$A2096,$G$4:$G2096,"Ativo")=1,1,0))</f>
        <v/>
      </c>
    </row>
    <row r="2097" spans="1:55" x14ac:dyDescent="0.3">
      <c r="A2097" s="76"/>
      <c r="B2097" s="104"/>
      <c r="C2097" s="76"/>
      <c r="D2097" s="77"/>
      <c r="E2097" s="12"/>
      <c r="F2097" s="78"/>
      <c r="G2097" s="77"/>
      <c r="H2097" s="79"/>
      <c r="BA2097" s="5" t="str">
        <f t="shared" si="32"/>
        <v/>
      </c>
      <c r="BB2097" s="5" t="str">
        <f>IF(OR($E2097="",$G2097&lt;&gt;"Ativo"),"",IF(COUNTIFS($E$4:$E2097,$E2097,$A$4:$A2097,$A2097,$G$4:$G2097,"Ativo")=1,1,0))</f>
        <v/>
      </c>
      <c r="BC2097" t="str">
        <f>IF(OR($A2097="",$G2097&lt;&gt;"Ativo"),"",IF(COUNTIFS($A$4:$A2097,$A2097,$G$4:$G2097,"Ativo")=1,1,0))</f>
        <v/>
      </c>
    </row>
    <row r="2098" spans="1:55" x14ac:dyDescent="0.3">
      <c r="A2098" s="76"/>
      <c r="B2098" s="104"/>
      <c r="C2098" s="76"/>
      <c r="D2098" s="77"/>
      <c r="E2098" s="12"/>
      <c r="F2098" s="78"/>
      <c r="G2098" s="77"/>
      <c r="H2098" s="79"/>
      <c r="BA2098" s="5" t="str">
        <f t="shared" si="32"/>
        <v/>
      </c>
      <c r="BB2098" s="5" t="str">
        <f>IF(OR($E2098="",$G2098&lt;&gt;"Ativo"),"",IF(COUNTIFS($E$4:$E2098,$E2098,$A$4:$A2098,$A2098,$G$4:$G2098,"Ativo")=1,1,0))</f>
        <v/>
      </c>
      <c r="BC2098" t="str">
        <f>IF(OR($A2098="",$G2098&lt;&gt;"Ativo"),"",IF(COUNTIFS($A$4:$A2098,$A2098,$G$4:$G2098,"Ativo")=1,1,0))</f>
        <v/>
      </c>
    </row>
    <row r="2099" spans="1:55" x14ac:dyDescent="0.3">
      <c r="A2099" s="76"/>
      <c r="B2099" s="104"/>
      <c r="C2099" s="76"/>
      <c r="D2099" s="77"/>
      <c r="E2099" s="12"/>
      <c r="F2099" s="78"/>
      <c r="G2099" s="77"/>
      <c r="H2099" s="79"/>
      <c r="BA2099" s="5" t="str">
        <f t="shared" si="32"/>
        <v/>
      </c>
      <c r="BB2099" s="5" t="str">
        <f>IF(OR($E2099="",$G2099&lt;&gt;"Ativo"),"",IF(COUNTIFS($E$4:$E2099,$E2099,$A$4:$A2099,$A2099,$G$4:$G2099,"Ativo")=1,1,0))</f>
        <v/>
      </c>
      <c r="BC2099" t="str">
        <f>IF(OR($A2099="",$G2099&lt;&gt;"Ativo"),"",IF(COUNTIFS($A$4:$A2099,$A2099,$G$4:$G2099,"Ativo")=1,1,0))</f>
        <v/>
      </c>
    </row>
    <row r="2100" spans="1:55" x14ac:dyDescent="0.3">
      <c r="A2100" s="76"/>
      <c r="B2100" s="104"/>
      <c r="C2100" s="76"/>
      <c r="D2100" s="77"/>
      <c r="E2100" s="12"/>
      <c r="F2100" s="78"/>
      <c r="G2100" s="77"/>
      <c r="H2100" s="79"/>
      <c r="BA2100" s="5" t="str">
        <f t="shared" si="32"/>
        <v/>
      </c>
      <c r="BB2100" s="5" t="str">
        <f>IF(OR($E2100="",$G2100&lt;&gt;"Ativo"),"",IF(COUNTIFS($E$4:$E2100,$E2100,$A$4:$A2100,$A2100,$G$4:$G2100,"Ativo")=1,1,0))</f>
        <v/>
      </c>
      <c r="BC2100" t="str">
        <f>IF(OR($A2100="",$G2100&lt;&gt;"Ativo"),"",IF(COUNTIFS($A$4:$A2100,$A2100,$G$4:$G2100,"Ativo")=1,1,0))</f>
        <v/>
      </c>
    </row>
    <row r="2101" spans="1:55" x14ac:dyDescent="0.3">
      <c r="A2101" s="76"/>
      <c r="B2101" s="104"/>
      <c r="C2101" s="76"/>
      <c r="D2101" s="77"/>
      <c r="E2101" s="12"/>
      <c r="F2101" s="78"/>
      <c r="G2101" s="77"/>
      <c r="H2101" s="79"/>
      <c r="BA2101" s="5" t="str">
        <f t="shared" si="32"/>
        <v/>
      </c>
      <c r="BB2101" s="5" t="str">
        <f>IF(OR($E2101="",$G2101&lt;&gt;"Ativo"),"",IF(COUNTIFS($E$4:$E2101,$E2101,$A$4:$A2101,$A2101,$G$4:$G2101,"Ativo")=1,1,0))</f>
        <v/>
      </c>
      <c r="BC2101" t="str">
        <f>IF(OR($A2101="",$G2101&lt;&gt;"Ativo"),"",IF(COUNTIFS($A$4:$A2101,$A2101,$G$4:$G2101,"Ativo")=1,1,0))</f>
        <v/>
      </c>
    </row>
    <row r="2102" spans="1:55" x14ac:dyDescent="0.3">
      <c r="A2102" s="76"/>
      <c r="B2102" s="104"/>
      <c r="C2102" s="76"/>
      <c r="D2102" s="77"/>
      <c r="E2102" s="12"/>
      <c r="F2102" s="78"/>
      <c r="G2102" s="77"/>
      <c r="H2102" s="79"/>
      <c r="BA2102" s="5" t="str">
        <f t="shared" si="32"/>
        <v/>
      </c>
      <c r="BB2102" s="5" t="str">
        <f>IF(OR($E2102="",$G2102&lt;&gt;"Ativo"),"",IF(COUNTIFS($E$4:$E2102,$E2102,$A$4:$A2102,$A2102,$G$4:$G2102,"Ativo")=1,1,0))</f>
        <v/>
      </c>
      <c r="BC2102" t="str">
        <f>IF(OR($A2102="",$G2102&lt;&gt;"Ativo"),"",IF(COUNTIFS($A$4:$A2102,$A2102,$G$4:$G2102,"Ativo")=1,1,0))</f>
        <v/>
      </c>
    </row>
    <row r="2103" spans="1:55" x14ac:dyDescent="0.3">
      <c r="A2103" s="76"/>
      <c r="B2103" s="104"/>
      <c r="C2103" s="76"/>
      <c r="D2103" s="77"/>
      <c r="E2103" s="12"/>
      <c r="F2103" s="78"/>
      <c r="G2103" s="77"/>
      <c r="H2103" s="79"/>
      <c r="BA2103" s="5" t="str">
        <f t="shared" si="32"/>
        <v/>
      </c>
      <c r="BB2103" s="5" t="str">
        <f>IF(OR($E2103="",$G2103&lt;&gt;"Ativo"),"",IF(COUNTIFS($E$4:$E2103,$E2103,$A$4:$A2103,$A2103,$G$4:$G2103,"Ativo")=1,1,0))</f>
        <v/>
      </c>
      <c r="BC2103" t="str">
        <f>IF(OR($A2103="",$G2103&lt;&gt;"Ativo"),"",IF(COUNTIFS($A$4:$A2103,$A2103,$G$4:$G2103,"Ativo")=1,1,0))</f>
        <v/>
      </c>
    </row>
    <row r="2104" spans="1:55" x14ac:dyDescent="0.3">
      <c r="A2104" s="76"/>
      <c r="B2104" s="104"/>
      <c r="C2104" s="76"/>
      <c r="D2104" s="77"/>
      <c r="E2104" s="12"/>
      <c r="F2104" s="78"/>
      <c r="G2104" s="77"/>
      <c r="H2104" s="79"/>
      <c r="BA2104" s="5" t="str">
        <f t="shared" si="32"/>
        <v/>
      </c>
      <c r="BB2104" s="5" t="str">
        <f>IF(OR($E2104="",$G2104&lt;&gt;"Ativo"),"",IF(COUNTIFS($E$4:$E2104,$E2104,$A$4:$A2104,$A2104,$G$4:$G2104,"Ativo")=1,1,0))</f>
        <v/>
      </c>
      <c r="BC2104" t="str">
        <f>IF(OR($A2104="",$G2104&lt;&gt;"Ativo"),"",IF(COUNTIFS($A$4:$A2104,$A2104,$G$4:$G2104,"Ativo")=1,1,0))</f>
        <v/>
      </c>
    </row>
    <row r="2105" spans="1:55" x14ac:dyDescent="0.3">
      <c r="A2105" s="76"/>
      <c r="B2105" s="104"/>
      <c r="C2105" s="76"/>
      <c r="D2105" s="77"/>
      <c r="E2105" s="12"/>
      <c r="F2105" s="78"/>
      <c r="G2105" s="77"/>
      <c r="H2105" s="79"/>
      <c r="BA2105" s="5" t="str">
        <f t="shared" si="32"/>
        <v/>
      </c>
      <c r="BB2105" s="5" t="str">
        <f>IF(OR($E2105="",$G2105&lt;&gt;"Ativo"),"",IF(COUNTIFS($E$4:$E2105,$E2105,$A$4:$A2105,$A2105,$G$4:$G2105,"Ativo")=1,1,0))</f>
        <v/>
      </c>
      <c r="BC2105" t="str">
        <f>IF(OR($A2105="",$G2105&lt;&gt;"Ativo"),"",IF(COUNTIFS($A$4:$A2105,$A2105,$G$4:$G2105,"Ativo")=1,1,0))</f>
        <v/>
      </c>
    </row>
    <row r="2106" spans="1:55" x14ac:dyDescent="0.3">
      <c r="A2106" s="76"/>
      <c r="B2106" s="104"/>
      <c r="C2106" s="76"/>
      <c r="D2106" s="77"/>
      <c r="E2106" s="12"/>
      <c r="F2106" s="78"/>
      <c r="G2106" s="77"/>
      <c r="H2106" s="79"/>
      <c r="BA2106" s="5" t="str">
        <f t="shared" si="32"/>
        <v/>
      </c>
      <c r="BB2106" s="5" t="str">
        <f>IF(OR($E2106="",$G2106&lt;&gt;"Ativo"),"",IF(COUNTIFS($E$4:$E2106,$E2106,$A$4:$A2106,$A2106,$G$4:$G2106,"Ativo")=1,1,0))</f>
        <v/>
      </c>
      <c r="BC2106" t="str">
        <f>IF(OR($A2106="",$G2106&lt;&gt;"Ativo"),"",IF(COUNTIFS($A$4:$A2106,$A2106,$G$4:$G2106,"Ativo")=1,1,0))</f>
        <v/>
      </c>
    </row>
    <row r="2107" spans="1:55" x14ac:dyDescent="0.3">
      <c r="A2107" s="76"/>
      <c r="B2107" s="104"/>
      <c r="C2107" s="76"/>
      <c r="D2107" s="77"/>
      <c r="E2107" s="12"/>
      <c r="F2107" s="78"/>
      <c r="G2107" s="77"/>
      <c r="H2107" s="79"/>
      <c r="BA2107" s="5" t="str">
        <f t="shared" si="32"/>
        <v/>
      </c>
      <c r="BB2107" s="5" t="str">
        <f>IF(OR($E2107="",$G2107&lt;&gt;"Ativo"),"",IF(COUNTIFS($E$4:$E2107,$E2107,$A$4:$A2107,$A2107,$G$4:$G2107,"Ativo")=1,1,0))</f>
        <v/>
      </c>
      <c r="BC2107" t="str">
        <f>IF(OR($A2107="",$G2107&lt;&gt;"Ativo"),"",IF(COUNTIFS($A$4:$A2107,$A2107,$G$4:$G2107,"Ativo")=1,1,0))</f>
        <v/>
      </c>
    </row>
    <row r="2108" spans="1:55" x14ac:dyDescent="0.3">
      <c r="A2108" s="76"/>
      <c r="B2108" s="104"/>
      <c r="C2108" s="76"/>
      <c r="D2108" s="77"/>
      <c r="E2108" s="12"/>
      <c r="F2108" s="78"/>
      <c r="G2108" s="77"/>
      <c r="H2108" s="79"/>
      <c r="BA2108" s="5" t="str">
        <f t="shared" si="32"/>
        <v/>
      </c>
      <c r="BB2108" s="5" t="str">
        <f>IF(OR($E2108="",$G2108&lt;&gt;"Ativo"),"",IF(COUNTIFS($E$4:$E2108,$E2108,$A$4:$A2108,$A2108,$G$4:$G2108,"Ativo")=1,1,0))</f>
        <v/>
      </c>
      <c r="BC2108" t="str">
        <f>IF(OR($A2108="",$G2108&lt;&gt;"Ativo"),"",IF(COUNTIFS($A$4:$A2108,$A2108,$G$4:$G2108,"Ativo")=1,1,0))</f>
        <v/>
      </c>
    </row>
    <row r="2109" spans="1:55" x14ac:dyDescent="0.3">
      <c r="A2109" s="76"/>
      <c r="B2109" s="104"/>
      <c r="C2109" s="76"/>
      <c r="D2109" s="77"/>
      <c r="E2109" s="12"/>
      <c r="F2109" s="78"/>
      <c r="G2109" s="77"/>
      <c r="H2109" s="79"/>
      <c r="BA2109" s="5" t="str">
        <f t="shared" si="32"/>
        <v/>
      </c>
      <c r="BB2109" s="5" t="str">
        <f>IF(OR($E2109="",$G2109&lt;&gt;"Ativo"),"",IF(COUNTIFS($E$4:$E2109,$E2109,$A$4:$A2109,$A2109,$G$4:$G2109,"Ativo")=1,1,0))</f>
        <v/>
      </c>
      <c r="BC2109" t="str">
        <f>IF(OR($A2109="",$G2109&lt;&gt;"Ativo"),"",IF(COUNTIFS($A$4:$A2109,$A2109,$G$4:$G2109,"Ativo")=1,1,0))</f>
        <v/>
      </c>
    </row>
    <row r="2110" spans="1:55" x14ac:dyDescent="0.3">
      <c r="A2110" s="76"/>
      <c r="B2110" s="104"/>
      <c r="C2110" s="76"/>
      <c r="D2110" s="77"/>
      <c r="E2110" s="12"/>
      <c r="F2110" s="78"/>
      <c r="G2110" s="77"/>
      <c r="H2110" s="79"/>
      <c r="BA2110" s="5" t="str">
        <f t="shared" si="32"/>
        <v/>
      </c>
      <c r="BB2110" s="5" t="str">
        <f>IF(OR($E2110="",$G2110&lt;&gt;"Ativo"),"",IF(COUNTIFS($E$4:$E2110,$E2110,$A$4:$A2110,$A2110,$G$4:$G2110,"Ativo")=1,1,0))</f>
        <v/>
      </c>
      <c r="BC2110" t="str">
        <f>IF(OR($A2110="",$G2110&lt;&gt;"Ativo"),"",IF(COUNTIFS($A$4:$A2110,$A2110,$G$4:$G2110,"Ativo")=1,1,0))</f>
        <v/>
      </c>
    </row>
    <row r="2111" spans="1:55" x14ac:dyDescent="0.3">
      <c r="A2111" s="76"/>
      <c r="B2111" s="104"/>
      <c r="C2111" s="76"/>
      <c r="D2111" s="77"/>
      <c r="E2111" s="12"/>
      <c r="F2111" s="78"/>
      <c r="G2111" s="77"/>
      <c r="H2111" s="79"/>
      <c r="BA2111" s="5" t="str">
        <f t="shared" si="32"/>
        <v/>
      </c>
      <c r="BB2111" s="5" t="str">
        <f>IF(OR($E2111="",$G2111&lt;&gt;"Ativo"),"",IF(COUNTIFS($E$4:$E2111,$E2111,$A$4:$A2111,$A2111,$G$4:$G2111,"Ativo")=1,1,0))</f>
        <v/>
      </c>
      <c r="BC2111" t="str">
        <f>IF(OR($A2111="",$G2111&lt;&gt;"Ativo"),"",IF(COUNTIFS($A$4:$A2111,$A2111,$G$4:$G2111,"Ativo")=1,1,0))</f>
        <v/>
      </c>
    </row>
    <row r="2112" spans="1:55" x14ac:dyDescent="0.3">
      <c r="A2112" s="76"/>
      <c r="B2112" s="104"/>
      <c r="C2112" s="76"/>
      <c r="D2112" s="77"/>
      <c r="E2112" s="12"/>
      <c r="F2112" s="78"/>
      <c r="G2112" s="77"/>
      <c r="H2112" s="79"/>
      <c r="BA2112" s="5" t="str">
        <f t="shared" si="32"/>
        <v/>
      </c>
      <c r="BB2112" s="5" t="str">
        <f>IF(OR($E2112="",$G2112&lt;&gt;"Ativo"),"",IF(COUNTIFS($E$4:$E2112,$E2112,$A$4:$A2112,$A2112,$G$4:$G2112,"Ativo")=1,1,0))</f>
        <v/>
      </c>
      <c r="BC2112" t="str">
        <f>IF(OR($A2112="",$G2112&lt;&gt;"Ativo"),"",IF(COUNTIFS($A$4:$A2112,$A2112,$G$4:$G2112,"Ativo")=1,1,0))</f>
        <v/>
      </c>
    </row>
    <row r="2113" spans="1:55" x14ac:dyDescent="0.3">
      <c r="A2113" s="76"/>
      <c r="B2113" s="104"/>
      <c r="C2113" s="76"/>
      <c r="D2113" s="77"/>
      <c r="E2113" s="12"/>
      <c r="F2113" s="78"/>
      <c r="G2113" s="77"/>
      <c r="H2113" s="79"/>
      <c r="BA2113" s="5" t="str">
        <f t="shared" si="32"/>
        <v/>
      </c>
      <c r="BB2113" s="5" t="str">
        <f>IF(OR($E2113="",$G2113&lt;&gt;"Ativo"),"",IF(COUNTIFS($E$4:$E2113,$E2113,$A$4:$A2113,$A2113,$G$4:$G2113,"Ativo")=1,1,0))</f>
        <v/>
      </c>
      <c r="BC2113" t="str">
        <f>IF(OR($A2113="",$G2113&lt;&gt;"Ativo"),"",IF(COUNTIFS($A$4:$A2113,$A2113,$G$4:$G2113,"Ativo")=1,1,0))</f>
        <v/>
      </c>
    </row>
    <row r="2114" spans="1:55" x14ac:dyDescent="0.3">
      <c r="A2114" s="76"/>
      <c r="B2114" s="104"/>
      <c r="C2114" s="76"/>
      <c r="D2114" s="77"/>
      <c r="E2114" s="12"/>
      <c r="F2114" s="78"/>
      <c r="G2114" s="77"/>
      <c r="H2114" s="79"/>
      <c r="BA2114" s="5" t="str">
        <f t="shared" si="32"/>
        <v/>
      </c>
      <c r="BB2114" s="5" t="str">
        <f>IF(OR($E2114="",$G2114&lt;&gt;"Ativo"),"",IF(COUNTIFS($E$4:$E2114,$E2114,$A$4:$A2114,$A2114,$G$4:$G2114,"Ativo")=1,1,0))</f>
        <v/>
      </c>
      <c r="BC2114" t="str">
        <f>IF(OR($A2114="",$G2114&lt;&gt;"Ativo"),"",IF(COUNTIFS($A$4:$A2114,$A2114,$G$4:$G2114,"Ativo")=1,1,0))</f>
        <v/>
      </c>
    </row>
    <row r="2115" spans="1:55" x14ac:dyDescent="0.3">
      <c r="A2115" s="76"/>
      <c r="B2115" s="104"/>
      <c r="C2115" s="76"/>
      <c r="D2115" s="77"/>
      <c r="E2115" s="12"/>
      <c r="F2115" s="78"/>
      <c r="G2115" s="77"/>
      <c r="H2115" s="79"/>
      <c r="BA2115" s="5" t="str">
        <f t="shared" si="32"/>
        <v/>
      </c>
      <c r="BB2115" s="5" t="str">
        <f>IF(OR($E2115="",$G2115&lt;&gt;"Ativo"),"",IF(COUNTIFS($E$4:$E2115,$E2115,$A$4:$A2115,$A2115,$G$4:$G2115,"Ativo")=1,1,0))</f>
        <v/>
      </c>
      <c r="BC2115" t="str">
        <f>IF(OR($A2115="",$G2115&lt;&gt;"Ativo"),"",IF(COUNTIFS($A$4:$A2115,$A2115,$G$4:$G2115,"Ativo")=1,1,0))</f>
        <v/>
      </c>
    </row>
    <row r="2116" spans="1:55" x14ac:dyDescent="0.3">
      <c r="A2116" s="76"/>
      <c r="B2116" s="104"/>
      <c r="C2116" s="76"/>
      <c r="D2116" s="77"/>
      <c r="E2116" s="12"/>
      <c r="F2116" s="78"/>
      <c r="G2116" s="77"/>
      <c r="H2116" s="79"/>
      <c r="BA2116" s="5" t="str">
        <f t="shared" ref="BA2116:BA2179" si="33">IF($D2116="","",MID($D2116,4,LEN($D2116)-5))</f>
        <v/>
      </c>
      <c r="BB2116" s="5" t="str">
        <f>IF(OR($E2116="",$G2116&lt;&gt;"Ativo"),"",IF(COUNTIFS($E$4:$E2116,$E2116,$A$4:$A2116,$A2116,$G$4:$G2116,"Ativo")=1,1,0))</f>
        <v/>
      </c>
      <c r="BC2116" t="str">
        <f>IF(OR($A2116="",$G2116&lt;&gt;"Ativo"),"",IF(COUNTIFS($A$4:$A2116,$A2116,$G$4:$G2116,"Ativo")=1,1,0))</f>
        <v/>
      </c>
    </row>
    <row r="2117" spans="1:55" x14ac:dyDescent="0.3">
      <c r="A2117" s="76"/>
      <c r="B2117" s="104"/>
      <c r="C2117" s="76"/>
      <c r="D2117" s="77"/>
      <c r="E2117" s="12"/>
      <c r="F2117" s="78"/>
      <c r="G2117" s="77"/>
      <c r="H2117" s="79"/>
      <c r="BA2117" s="5" t="str">
        <f t="shared" si="33"/>
        <v/>
      </c>
      <c r="BB2117" s="5" t="str">
        <f>IF(OR($E2117="",$G2117&lt;&gt;"Ativo"),"",IF(COUNTIFS($E$4:$E2117,$E2117,$A$4:$A2117,$A2117,$G$4:$G2117,"Ativo")=1,1,0))</f>
        <v/>
      </c>
      <c r="BC2117" t="str">
        <f>IF(OR($A2117="",$G2117&lt;&gt;"Ativo"),"",IF(COUNTIFS($A$4:$A2117,$A2117,$G$4:$G2117,"Ativo")=1,1,0))</f>
        <v/>
      </c>
    </row>
    <row r="2118" spans="1:55" x14ac:dyDescent="0.3">
      <c r="A2118" s="76"/>
      <c r="B2118" s="104"/>
      <c r="C2118" s="76"/>
      <c r="D2118" s="77"/>
      <c r="E2118" s="12"/>
      <c r="F2118" s="78"/>
      <c r="G2118" s="77"/>
      <c r="H2118" s="79"/>
      <c r="BA2118" s="5" t="str">
        <f t="shared" si="33"/>
        <v/>
      </c>
      <c r="BB2118" s="5" t="str">
        <f>IF(OR($E2118="",$G2118&lt;&gt;"Ativo"),"",IF(COUNTIFS($E$4:$E2118,$E2118,$A$4:$A2118,$A2118,$G$4:$G2118,"Ativo")=1,1,0))</f>
        <v/>
      </c>
      <c r="BC2118" t="str">
        <f>IF(OR($A2118="",$G2118&lt;&gt;"Ativo"),"",IF(COUNTIFS($A$4:$A2118,$A2118,$G$4:$G2118,"Ativo")=1,1,0))</f>
        <v/>
      </c>
    </row>
    <row r="2119" spans="1:55" x14ac:dyDescent="0.3">
      <c r="A2119" s="76"/>
      <c r="B2119" s="104"/>
      <c r="C2119" s="76"/>
      <c r="D2119" s="77"/>
      <c r="E2119" s="12"/>
      <c r="F2119" s="78"/>
      <c r="G2119" s="77"/>
      <c r="H2119" s="79"/>
      <c r="BA2119" s="5" t="str">
        <f t="shared" si="33"/>
        <v/>
      </c>
      <c r="BB2119" s="5" t="str">
        <f>IF(OR($E2119="",$G2119&lt;&gt;"Ativo"),"",IF(COUNTIFS($E$4:$E2119,$E2119,$A$4:$A2119,$A2119,$G$4:$G2119,"Ativo")=1,1,0))</f>
        <v/>
      </c>
      <c r="BC2119" t="str">
        <f>IF(OR($A2119="",$G2119&lt;&gt;"Ativo"),"",IF(COUNTIFS($A$4:$A2119,$A2119,$G$4:$G2119,"Ativo")=1,1,0))</f>
        <v/>
      </c>
    </row>
    <row r="2120" spans="1:55" x14ac:dyDescent="0.3">
      <c r="A2120" s="76"/>
      <c r="B2120" s="104"/>
      <c r="C2120" s="76"/>
      <c r="D2120" s="77"/>
      <c r="E2120" s="12"/>
      <c r="F2120" s="78"/>
      <c r="G2120" s="77"/>
      <c r="H2120" s="79"/>
      <c r="BA2120" s="5" t="str">
        <f t="shared" si="33"/>
        <v/>
      </c>
      <c r="BB2120" s="5" t="str">
        <f>IF(OR($E2120="",$G2120&lt;&gt;"Ativo"),"",IF(COUNTIFS($E$4:$E2120,$E2120,$A$4:$A2120,$A2120,$G$4:$G2120,"Ativo")=1,1,0))</f>
        <v/>
      </c>
      <c r="BC2120" t="str">
        <f>IF(OR($A2120="",$G2120&lt;&gt;"Ativo"),"",IF(COUNTIFS($A$4:$A2120,$A2120,$G$4:$G2120,"Ativo")=1,1,0))</f>
        <v/>
      </c>
    </row>
    <row r="2121" spans="1:55" x14ac:dyDescent="0.3">
      <c r="A2121" s="76"/>
      <c r="B2121" s="104"/>
      <c r="C2121" s="76"/>
      <c r="D2121" s="77"/>
      <c r="E2121" s="12"/>
      <c r="F2121" s="78"/>
      <c r="G2121" s="77"/>
      <c r="H2121" s="79"/>
      <c r="BA2121" s="5" t="str">
        <f t="shared" si="33"/>
        <v/>
      </c>
      <c r="BB2121" s="5" t="str">
        <f>IF(OR($E2121="",$G2121&lt;&gt;"Ativo"),"",IF(COUNTIFS($E$4:$E2121,$E2121,$A$4:$A2121,$A2121,$G$4:$G2121,"Ativo")=1,1,0))</f>
        <v/>
      </c>
      <c r="BC2121" t="str">
        <f>IF(OR($A2121="",$G2121&lt;&gt;"Ativo"),"",IF(COUNTIFS($A$4:$A2121,$A2121,$G$4:$G2121,"Ativo")=1,1,0))</f>
        <v/>
      </c>
    </row>
    <row r="2122" spans="1:55" x14ac:dyDescent="0.3">
      <c r="A2122" s="76"/>
      <c r="B2122" s="104"/>
      <c r="C2122" s="76"/>
      <c r="D2122" s="77"/>
      <c r="E2122" s="12"/>
      <c r="F2122" s="78"/>
      <c r="G2122" s="77"/>
      <c r="H2122" s="79"/>
      <c r="BA2122" s="5" t="str">
        <f t="shared" si="33"/>
        <v/>
      </c>
      <c r="BB2122" s="5" t="str">
        <f>IF(OR($E2122="",$G2122&lt;&gt;"Ativo"),"",IF(COUNTIFS($E$4:$E2122,$E2122,$A$4:$A2122,$A2122,$G$4:$G2122,"Ativo")=1,1,0))</f>
        <v/>
      </c>
      <c r="BC2122" t="str">
        <f>IF(OR($A2122="",$G2122&lt;&gt;"Ativo"),"",IF(COUNTIFS($A$4:$A2122,$A2122,$G$4:$G2122,"Ativo")=1,1,0))</f>
        <v/>
      </c>
    </row>
    <row r="2123" spans="1:55" x14ac:dyDescent="0.3">
      <c r="A2123" s="76"/>
      <c r="B2123" s="104"/>
      <c r="C2123" s="76"/>
      <c r="D2123" s="77"/>
      <c r="E2123" s="12"/>
      <c r="F2123" s="78"/>
      <c r="G2123" s="77"/>
      <c r="H2123" s="79"/>
      <c r="BA2123" s="5" t="str">
        <f t="shared" si="33"/>
        <v/>
      </c>
      <c r="BB2123" s="5" t="str">
        <f>IF(OR($E2123="",$G2123&lt;&gt;"Ativo"),"",IF(COUNTIFS($E$4:$E2123,$E2123,$A$4:$A2123,$A2123,$G$4:$G2123,"Ativo")=1,1,0))</f>
        <v/>
      </c>
      <c r="BC2123" t="str">
        <f>IF(OR($A2123="",$G2123&lt;&gt;"Ativo"),"",IF(COUNTIFS($A$4:$A2123,$A2123,$G$4:$G2123,"Ativo")=1,1,0))</f>
        <v/>
      </c>
    </row>
    <row r="2124" spans="1:55" x14ac:dyDescent="0.3">
      <c r="A2124" s="76"/>
      <c r="B2124" s="104"/>
      <c r="C2124" s="76"/>
      <c r="D2124" s="77"/>
      <c r="E2124" s="12"/>
      <c r="F2124" s="78"/>
      <c r="G2124" s="77"/>
      <c r="H2124" s="79"/>
      <c r="BA2124" s="5" t="str">
        <f t="shared" si="33"/>
        <v/>
      </c>
      <c r="BB2124" s="5" t="str">
        <f>IF(OR($E2124="",$G2124&lt;&gt;"Ativo"),"",IF(COUNTIFS($E$4:$E2124,$E2124,$A$4:$A2124,$A2124,$G$4:$G2124,"Ativo")=1,1,0))</f>
        <v/>
      </c>
      <c r="BC2124" t="str">
        <f>IF(OR($A2124="",$G2124&lt;&gt;"Ativo"),"",IF(COUNTIFS($A$4:$A2124,$A2124,$G$4:$G2124,"Ativo")=1,1,0))</f>
        <v/>
      </c>
    </row>
    <row r="2125" spans="1:55" x14ac:dyDescent="0.3">
      <c r="A2125" s="76"/>
      <c r="B2125" s="104"/>
      <c r="C2125" s="76"/>
      <c r="D2125" s="77"/>
      <c r="E2125" s="12"/>
      <c r="F2125" s="78"/>
      <c r="G2125" s="77"/>
      <c r="H2125" s="79"/>
      <c r="BA2125" s="5" t="str">
        <f t="shared" si="33"/>
        <v/>
      </c>
      <c r="BB2125" s="5" t="str">
        <f>IF(OR($E2125="",$G2125&lt;&gt;"Ativo"),"",IF(COUNTIFS($E$4:$E2125,$E2125,$A$4:$A2125,$A2125,$G$4:$G2125,"Ativo")=1,1,0))</f>
        <v/>
      </c>
      <c r="BC2125" t="str">
        <f>IF(OR($A2125="",$G2125&lt;&gt;"Ativo"),"",IF(COUNTIFS($A$4:$A2125,$A2125,$G$4:$G2125,"Ativo")=1,1,0))</f>
        <v/>
      </c>
    </row>
    <row r="2126" spans="1:55" x14ac:dyDescent="0.3">
      <c r="A2126" s="76"/>
      <c r="B2126" s="104"/>
      <c r="C2126" s="76"/>
      <c r="D2126" s="77"/>
      <c r="E2126" s="12"/>
      <c r="F2126" s="78"/>
      <c r="G2126" s="77"/>
      <c r="H2126" s="79"/>
      <c r="BA2126" s="5" t="str">
        <f t="shared" si="33"/>
        <v/>
      </c>
      <c r="BB2126" s="5" t="str">
        <f>IF(OR($E2126="",$G2126&lt;&gt;"Ativo"),"",IF(COUNTIFS($E$4:$E2126,$E2126,$A$4:$A2126,$A2126,$G$4:$G2126,"Ativo")=1,1,0))</f>
        <v/>
      </c>
      <c r="BC2126" t="str">
        <f>IF(OR($A2126="",$G2126&lt;&gt;"Ativo"),"",IF(COUNTIFS($A$4:$A2126,$A2126,$G$4:$G2126,"Ativo")=1,1,0))</f>
        <v/>
      </c>
    </row>
    <row r="2127" spans="1:55" x14ac:dyDescent="0.3">
      <c r="A2127" s="76"/>
      <c r="B2127" s="104"/>
      <c r="C2127" s="76"/>
      <c r="D2127" s="77"/>
      <c r="E2127" s="12"/>
      <c r="F2127" s="78"/>
      <c r="G2127" s="77"/>
      <c r="H2127" s="79"/>
      <c r="BA2127" s="5" t="str">
        <f t="shared" si="33"/>
        <v/>
      </c>
      <c r="BB2127" s="5" t="str">
        <f>IF(OR($E2127="",$G2127&lt;&gt;"Ativo"),"",IF(COUNTIFS($E$4:$E2127,$E2127,$A$4:$A2127,$A2127,$G$4:$G2127,"Ativo")=1,1,0))</f>
        <v/>
      </c>
      <c r="BC2127" t="str">
        <f>IF(OR($A2127="",$G2127&lt;&gt;"Ativo"),"",IF(COUNTIFS($A$4:$A2127,$A2127,$G$4:$G2127,"Ativo")=1,1,0))</f>
        <v/>
      </c>
    </row>
    <row r="2128" spans="1:55" x14ac:dyDescent="0.3">
      <c r="A2128" s="76"/>
      <c r="B2128" s="104"/>
      <c r="C2128" s="76"/>
      <c r="D2128" s="77"/>
      <c r="E2128" s="12"/>
      <c r="F2128" s="78"/>
      <c r="G2128" s="77"/>
      <c r="H2128" s="79"/>
      <c r="BA2128" s="5" t="str">
        <f t="shared" si="33"/>
        <v/>
      </c>
      <c r="BB2128" s="5" t="str">
        <f>IF(OR($E2128="",$G2128&lt;&gt;"Ativo"),"",IF(COUNTIFS($E$4:$E2128,$E2128,$A$4:$A2128,$A2128,$G$4:$G2128,"Ativo")=1,1,0))</f>
        <v/>
      </c>
      <c r="BC2128" t="str">
        <f>IF(OR($A2128="",$G2128&lt;&gt;"Ativo"),"",IF(COUNTIFS($A$4:$A2128,$A2128,$G$4:$G2128,"Ativo")=1,1,0))</f>
        <v/>
      </c>
    </row>
    <row r="2129" spans="1:55" x14ac:dyDescent="0.3">
      <c r="A2129" s="76"/>
      <c r="B2129" s="104"/>
      <c r="C2129" s="76"/>
      <c r="D2129" s="77"/>
      <c r="E2129" s="12"/>
      <c r="F2129" s="78"/>
      <c r="G2129" s="77"/>
      <c r="H2129" s="79"/>
      <c r="BA2129" s="5" t="str">
        <f t="shared" si="33"/>
        <v/>
      </c>
      <c r="BB2129" s="5" t="str">
        <f>IF(OR($E2129="",$G2129&lt;&gt;"Ativo"),"",IF(COUNTIFS($E$4:$E2129,$E2129,$A$4:$A2129,$A2129,$G$4:$G2129,"Ativo")=1,1,0))</f>
        <v/>
      </c>
      <c r="BC2129" t="str">
        <f>IF(OR($A2129="",$G2129&lt;&gt;"Ativo"),"",IF(COUNTIFS($A$4:$A2129,$A2129,$G$4:$G2129,"Ativo")=1,1,0))</f>
        <v/>
      </c>
    </row>
    <row r="2130" spans="1:55" x14ac:dyDescent="0.3">
      <c r="A2130" s="76"/>
      <c r="B2130" s="104"/>
      <c r="C2130" s="76"/>
      <c r="D2130" s="77"/>
      <c r="E2130" s="12"/>
      <c r="F2130" s="78"/>
      <c r="G2130" s="77"/>
      <c r="H2130" s="79"/>
      <c r="BA2130" s="5" t="str">
        <f t="shared" si="33"/>
        <v/>
      </c>
      <c r="BB2130" s="5" t="str">
        <f>IF(OR($E2130="",$G2130&lt;&gt;"Ativo"),"",IF(COUNTIFS($E$4:$E2130,$E2130,$A$4:$A2130,$A2130,$G$4:$G2130,"Ativo")=1,1,0))</f>
        <v/>
      </c>
      <c r="BC2130" t="str">
        <f>IF(OR($A2130="",$G2130&lt;&gt;"Ativo"),"",IF(COUNTIFS($A$4:$A2130,$A2130,$G$4:$G2130,"Ativo")=1,1,0))</f>
        <v/>
      </c>
    </row>
    <row r="2131" spans="1:55" x14ac:dyDescent="0.3">
      <c r="A2131" s="76"/>
      <c r="B2131" s="104"/>
      <c r="C2131" s="76"/>
      <c r="D2131" s="77"/>
      <c r="E2131" s="12"/>
      <c r="F2131" s="78"/>
      <c r="G2131" s="77"/>
      <c r="H2131" s="79"/>
      <c r="BA2131" s="5" t="str">
        <f t="shared" si="33"/>
        <v/>
      </c>
      <c r="BB2131" s="5" t="str">
        <f>IF(OR($E2131="",$G2131&lt;&gt;"Ativo"),"",IF(COUNTIFS($E$4:$E2131,$E2131,$A$4:$A2131,$A2131,$G$4:$G2131,"Ativo")=1,1,0))</f>
        <v/>
      </c>
      <c r="BC2131" t="str">
        <f>IF(OR($A2131="",$G2131&lt;&gt;"Ativo"),"",IF(COUNTIFS($A$4:$A2131,$A2131,$G$4:$G2131,"Ativo")=1,1,0))</f>
        <v/>
      </c>
    </row>
    <row r="2132" spans="1:55" x14ac:dyDescent="0.3">
      <c r="A2132" s="76"/>
      <c r="B2132" s="104"/>
      <c r="C2132" s="76"/>
      <c r="D2132" s="77"/>
      <c r="E2132" s="12"/>
      <c r="F2132" s="78"/>
      <c r="G2132" s="77"/>
      <c r="H2132" s="79"/>
      <c r="BA2132" s="5" t="str">
        <f t="shared" si="33"/>
        <v/>
      </c>
      <c r="BB2132" s="5" t="str">
        <f>IF(OR($E2132="",$G2132&lt;&gt;"Ativo"),"",IF(COUNTIFS($E$4:$E2132,$E2132,$A$4:$A2132,$A2132,$G$4:$G2132,"Ativo")=1,1,0))</f>
        <v/>
      </c>
      <c r="BC2132" t="str">
        <f>IF(OR($A2132="",$G2132&lt;&gt;"Ativo"),"",IF(COUNTIFS($A$4:$A2132,$A2132,$G$4:$G2132,"Ativo")=1,1,0))</f>
        <v/>
      </c>
    </row>
    <row r="2133" spans="1:55" x14ac:dyDescent="0.3">
      <c r="A2133" s="76"/>
      <c r="B2133" s="104"/>
      <c r="C2133" s="76"/>
      <c r="D2133" s="77"/>
      <c r="E2133" s="12"/>
      <c r="F2133" s="78"/>
      <c r="G2133" s="77"/>
      <c r="H2133" s="79"/>
      <c r="BA2133" s="5" t="str">
        <f t="shared" si="33"/>
        <v/>
      </c>
      <c r="BB2133" s="5" t="str">
        <f>IF(OR($E2133="",$G2133&lt;&gt;"Ativo"),"",IF(COUNTIFS($E$4:$E2133,$E2133,$A$4:$A2133,$A2133,$G$4:$G2133,"Ativo")=1,1,0))</f>
        <v/>
      </c>
      <c r="BC2133" t="str">
        <f>IF(OR($A2133="",$G2133&lt;&gt;"Ativo"),"",IF(COUNTIFS($A$4:$A2133,$A2133,$G$4:$G2133,"Ativo")=1,1,0))</f>
        <v/>
      </c>
    </row>
    <row r="2134" spans="1:55" x14ac:dyDescent="0.3">
      <c r="A2134" s="76"/>
      <c r="B2134" s="104"/>
      <c r="C2134" s="76"/>
      <c r="D2134" s="77"/>
      <c r="E2134" s="12"/>
      <c r="F2134" s="78"/>
      <c r="G2134" s="77"/>
      <c r="H2134" s="79"/>
      <c r="BA2134" s="5" t="str">
        <f t="shared" si="33"/>
        <v/>
      </c>
      <c r="BB2134" s="5" t="str">
        <f>IF(OR($E2134="",$G2134&lt;&gt;"Ativo"),"",IF(COUNTIFS($E$4:$E2134,$E2134,$A$4:$A2134,$A2134,$G$4:$G2134,"Ativo")=1,1,0))</f>
        <v/>
      </c>
      <c r="BC2134" t="str">
        <f>IF(OR($A2134="",$G2134&lt;&gt;"Ativo"),"",IF(COUNTIFS($A$4:$A2134,$A2134,$G$4:$G2134,"Ativo")=1,1,0))</f>
        <v/>
      </c>
    </row>
    <row r="2135" spans="1:55" x14ac:dyDescent="0.3">
      <c r="A2135" s="76"/>
      <c r="B2135" s="104"/>
      <c r="C2135" s="76"/>
      <c r="D2135" s="77"/>
      <c r="E2135" s="12"/>
      <c r="F2135" s="78"/>
      <c r="G2135" s="77"/>
      <c r="H2135" s="79"/>
      <c r="BA2135" s="5" t="str">
        <f t="shared" si="33"/>
        <v/>
      </c>
      <c r="BB2135" s="5" t="str">
        <f>IF(OR($E2135="",$G2135&lt;&gt;"Ativo"),"",IF(COUNTIFS($E$4:$E2135,$E2135,$A$4:$A2135,$A2135,$G$4:$G2135,"Ativo")=1,1,0))</f>
        <v/>
      </c>
      <c r="BC2135" t="str">
        <f>IF(OR($A2135="",$G2135&lt;&gt;"Ativo"),"",IF(COUNTIFS($A$4:$A2135,$A2135,$G$4:$G2135,"Ativo")=1,1,0))</f>
        <v/>
      </c>
    </row>
    <row r="2136" spans="1:55" x14ac:dyDescent="0.3">
      <c r="A2136" s="76"/>
      <c r="B2136" s="104"/>
      <c r="C2136" s="76"/>
      <c r="D2136" s="77"/>
      <c r="E2136" s="12"/>
      <c r="F2136" s="78"/>
      <c r="G2136" s="77"/>
      <c r="H2136" s="79"/>
      <c r="BA2136" s="5" t="str">
        <f t="shared" si="33"/>
        <v/>
      </c>
      <c r="BB2136" s="5" t="str">
        <f>IF(OR($E2136="",$G2136&lt;&gt;"Ativo"),"",IF(COUNTIFS($E$4:$E2136,$E2136,$A$4:$A2136,$A2136,$G$4:$G2136,"Ativo")=1,1,0))</f>
        <v/>
      </c>
      <c r="BC2136" t="str">
        <f>IF(OR($A2136="",$G2136&lt;&gt;"Ativo"),"",IF(COUNTIFS($A$4:$A2136,$A2136,$G$4:$G2136,"Ativo")=1,1,0))</f>
        <v/>
      </c>
    </row>
    <row r="2137" spans="1:55" x14ac:dyDescent="0.3">
      <c r="A2137" s="76"/>
      <c r="B2137" s="104"/>
      <c r="C2137" s="76"/>
      <c r="D2137" s="77"/>
      <c r="E2137" s="12"/>
      <c r="F2137" s="78"/>
      <c r="G2137" s="77"/>
      <c r="H2137" s="79"/>
      <c r="BA2137" s="5" t="str">
        <f t="shared" si="33"/>
        <v/>
      </c>
      <c r="BB2137" s="5" t="str">
        <f>IF(OR($E2137="",$G2137&lt;&gt;"Ativo"),"",IF(COUNTIFS($E$4:$E2137,$E2137,$A$4:$A2137,$A2137,$G$4:$G2137,"Ativo")=1,1,0))</f>
        <v/>
      </c>
      <c r="BC2137" t="str">
        <f>IF(OR($A2137="",$G2137&lt;&gt;"Ativo"),"",IF(COUNTIFS($A$4:$A2137,$A2137,$G$4:$G2137,"Ativo")=1,1,0))</f>
        <v/>
      </c>
    </row>
    <row r="2138" spans="1:55" x14ac:dyDescent="0.3">
      <c r="A2138" s="76"/>
      <c r="B2138" s="104"/>
      <c r="C2138" s="76"/>
      <c r="D2138" s="77"/>
      <c r="E2138" s="12"/>
      <c r="F2138" s="78"/>
      <c r="G2138" s="77"/>
      <c r="H2138" s="79"/>
      <c r="BA2138" s="5" t="str">
        <f t="shared" si="33"/>
        <v/>
      </c>
      <c r="BB2138" s="5" t="str">
        <f>IF(OR($E2138="",$G2138&lt;&gt;"Ativo"),"",IF(COUNTIFS($E$4:$E2138,$E2138,$A$4:$A2138,$A2138,$G$4:$G2138,"Ativo")=1,1,0))</f>
        <v/>
      </c>
      <c r="BC2138" t="str">
        <f>IF(OR($A2138="",$G2138&lt;&gt;"Ativo"),"",IF(COUNTIFS($A$4:$A2138,$A2138,$G$4:$G2138,"Ativo")=1,1,0))</f>
        <v/>
      </c>
    </row>
    <row r="2139" spans="1:55" x14ac:dyDescent="0.3">
      <c r="A2139" s="76"/>
      <c r="B2139" s="104"/>
      <c r="C2139" s="76"/>
      <c r="D2139" s="77"/>
      <c r="E2139" s="12"/>
      <c r="F2139" s="78"/>
      <c r="G2139" s="77"/>
      <c r="H2139" s="79"/>
      <c r="BA2139" s="5" t="str">
        <f t="shared" si="33"/>
        <v/>
      </c>
      <c r="BB2139" s="5" t="str">
        <f>IF(OR($E2139="",$G2139&lt;&gt;"Ativo"),"",IF(COUNTIFS($E$4:$E2139,$E2139,$A$4:$A2139,$A2139,$G$4:$G2139,"Ativo")=1,1,0))</f>
        <v/>
      </c>
      <c r="BC2139" t="str">
        <f>IF(OR($A2139="",$G2139&lt;&gt;"Ativo"),"",IF(COUNTIFS($A$4:$A2139,$A2139,$G$4:$G2139,"Ativo")=1,1,0))</f>
        <v/>
      </c>
    </row>
    <row r="2140" spans="1:55" x14ac:dyDescent="0.3">
      <c r="A2140" s="76"/>
      <c r="B2140" s="104"/>
      <c r="C2140" s="76"/>
      <c r="D2140" s="77"/>
      <c r="E2140" s="12"/>
      <c r="F2140" s="78"/>
      <c r="G2140" s="77"/>
      <c r="H2140" s="79"/>
      <c r="BA2140" s="5" t="str">
        <f t="shared" si="33"/>
        <v/>
      </c>
      <c r="BB2140" s="5" t="str">
        <f>IF(OR($E2140="",$G2140&lt;&gt;"Ativo"),"",IF(COUNTIFS($E$4:$E2140,$E2140,$A$4:$A2140,$A2140,$G$4:$G2140,"Ativo")=1,1,0))</f>
        <v/>
      </c>
      <c r="BC2140" t="str">
        <f>IF(OR($A2140="",$G2140&lt;&gt;"Ativo"),"",IF(COUNTIFS($A$4:$A2140,$A2140,$G$4:$G2140,"Ativo")=1,1,0))</f>
        <v/>
      </c>
    </row>
    <row r="2141" spans="1:55" x14ac:dyDescent="0.3">
      <c r="A2141" s="76"/>
      <c r="B2141" s="104"/>
      <c r="C2141" s="76"/>
      <c r="D2141" s="77"/>
      <c r="E2141" s="12"/>
      <c r="F2141" s="78"/>
      <c r="G2141" s="77"/>
      <c r="H2141" s="79"/>
      <c r="BA2141" s="5" t="str">
        <f t="shared" si="33"/>
        <v/>
      </c>
      <c r="BB2141" s="5" t="str">
        <f>IF(OR($E2141="",$G2141&lt;&gt;"Ativo"),"",IF(COUNTIFS($E$4:$E2141,$E2141,$A$4:$A2141,$A2141,$G$4:$G2141,"Ativo")=1,1,0))</f>
        <v/>
      </c>
      <c r="BC2141" t="str">
        <f>IF(OR($A2141="",$G2141&lt;&gt;"Ativo"),"",IF(COUNTIFS($A$4:$A2141,$A2141,$G$4:$G2141,"Ativo")=1,1,0))</f>
        <v/>
      </c>
    </row>
    <row r="2142" spans="1:55" x14ac:dyDescent="0.3">
      <c r="A2142" s="76"/>
      <c r="B2142" s="104"/>
      <c r="C2142" s="76"/>
      <c r="D2142" s="77"/>
      <c r="E2142" s="12"/>
      <c r="F2142" s="78"/>
      <c r="G2142" s="77"/>
      <c r="H2142" s="79"/>
      <c r="BA2142" s="5" t="str">
        <f t="shared" si="33"/>
        <v/>
      </c>
      <c r="BB2142" s="5" t="str">
        <f>IF(OR($E2142="",$G2142&lt;&gt;"Ativo"),"",IF(COUNTIFS($E$4:$E2142,$E2142,$A$4:$A2142,$A2142,$G$4:$G2142,"Ativo")=1,1,0))</f>
        <v/>
      </c>
      <c r="BC2142" t="str">
        <f>IF(OR($A2142="",$G2142&lt;&gt;"Ativo"),"",IF(COUNTIFS($A$4:$A2142,$A2142,$G$4:$G2142,"Ativo")=1,1,0))</f>
        <v/>
      </c>
    </row>
    <row r="2143" spans="1:55" x14ac:dyDescent="0.3">
      <c r="A2143" s="76"/>
      <c r="B2143" s="104"/>
      <c r="C2143" s="76"/>
      <c r="D2143" s="77"/>
      <c r="E2143" s="12"/>
      <c r="F2143" s="78"/>
      <c r="G2143" s="77"/>
      <c r="H2143" s="79"/>
      <c r="BA2143" s="5" t="str">
        <f t="shared" si="33"/>
        <v/>
      </c>
      <c r="BB2143" s="5" t="str">
        <f>IF(OR($E2143="",$G2143&lt;&gt;"Ativo"),"",IF(COUNTIFS($E$4:$E2143,$E2143,$A$4:$A2143,$A2143,$G$4:$G2143,"Ativo")=1,1,0))</f>
        <v/>
      </c>
      <c r="BC2143" t="str">
        <f>IF(OR($A2143="",$G2143&lt;&gt;"Ativo"),"",IF(COUNTIFS($A$4:$A2143,$A2143,$G$4:$G2143,"Ativo")=1,1,0))</f>
        <v/>
      </c>
    </row>
    <row r="2144" spans="1:55" x14ac:dyDescent="0.3">
      <c r="A2144" s="76"/>
      <c r="B2144" s="104"/>
      <c r="C2144" s="76"/>
      <c r="D2144" s="77"/>
      <c r="E2144" s="12"/>
      <c r="F2144" s="78"/>
      <c r="G2144" s="77"/>
      <c r="H2144" s="79"/>
      <c r="BA2144" s="5" t="str">
        <f t="shared" si="33"/>
        <v/>
      </c>
      <c r="BB2144" s="5" t="str">
        <f>IF(OR($E2144="",$G2144&lt;&gt;"Ativo"),"",IF(COUNTIFS($E$4:$E2144,$E2144,$A$4:$A2144,$A2144,$G$4:$G2144,"Ativo")=1,1,0))</f>
        <v/>
      </c>
      <c r="BC2144" t="str">
        <f>IF(OR($A2144="",$G2144&lt;&gt;"Ativo"),"",IF(COUNTIFS($A$4:$A2144,$A2144,$G$4:$G2144,"Ativo")=1,1,0))</f>
        <v/>
      </c>
    </row>
    <row r="2145" spans="1:55" x14ac:dyDescent="0.3">
      <c r="A2145" s="76"/>
      <c r="B2145" s="104"/>
      <c r="C2145" s="76"/>
      <c r="D2145" s="77"/>
      <c r="E2145" s="12"/>
      <c r="F2145" s="78"/>
      <c r="G2145" s="77"/>
      <c r="H2145" s="79"/>
      <c r="BA2145" s="5" t="str">
        <f t="shared" si="33"/>
        <v/>
      </c>
      <c r="BB2145" s="5" t="str">
        <f>IF(OR($E2145="",$G2145&lt;&gt;"Ativo"),"",IF(COUNTIFS($E$4:$E2145,$E2145,$A$4:$A2145,$A2145,$G$4:$G2145,"Ativo")=1,1,0))</f>
        <v/>
      </c>
      <c r="BC2145" t="str">
        <f>IF(OR($A2145="",$G2145&lt;&gt;"Ativo"),"",IF(COUNTIFS($A$4:$A2145,$A2145,$G$4:$G2145,"Ativo")=1,1,0))</f>
        <v/>
      </c>
    </row>
    <row r="2146" spans="1:55" x14ac:dyDescent="0.3">
      <c r="A2146" s="76"/>
      <c r="B2146" s="104"/>
      <c r="C2146" s="76"/>
      <c r="D2146" s="77"/>
      <c r="E2146" s="12"/>
      <c r="F2146" s="78"/>
      <c r="G2146" s="77"/>
      <c r="H2146" s="79"/>
      <c r="BA2146" s="5" t="str">
        <f t="shared" si="33"/>
        <v/>
      </c>
      <c r="BB2146" s="5" t="str">
        <f>IF(OR($E2146="",$G2146&lt;&gt;"Ativo"),"",IF(COUNTIFS($E$4:$E2146,$E2146,$A$4:$A2146,$A2146,$G$4:$G2146,"Ativo")=1,1,0))</f>
        <v/>
      </c>
      <c r="BC2146" t="str">
        <f>IF(OR($A2146="",$G2146&lt;&gt;"Ativo"),"",IF(COUNTIFS($A$4:$A2146,$A2146,$G$4:$G2146,"Ativo")=1,1,0))</f>
        <v/>
      </c>
    </row>
    <row r="2147" spans="1:55" x14ac:dyDescent="0.3">
      <c r="A2147" s="76"/>
      <c r="B2147" s="104"/>
      <c r="C2147" s="76"/>
      <c r="D2147" s="77"/>
      <c r="E2147" s="12"/>
      <c r="F2147" s="78"/>
      <c r="G2147" s="77"/>
      <c r="H2147" s="79"/>
      <c r="BA2147" s="5" t="str">
        <f t="shared" si="33"/>
        <v/>
      </c>
      <c r="BB2147" s="5" t="str">
        <f>IF(OR($E2147="",$G2147&lt;&gt;"Ativo"),"",IF(COUNTIFS($E$4:$E2147,$E2147,$A$4:$A2147,$A2147,$G$4:$G2147,"Ativo")=1,1,0))</f>
        <v/>
      </c>
      <c r="BC2147" t="str">
        <f>IF(OR($A2147="",$G2147&lt;&gt;"Ativo"),"",IF(COUNTIFS($A$4:$A2147,$A2147,$G$4:$G2147,"Ativo")=1,1,0))</f>
        <v/>
      </c>
    </row>
    <row r="2148" spans="1:55" x14ac:dyDescent="0.3">
      <c r="A2148" s="76"/>
      <c r="B2148" s="104"/>
      <c r="C2148" s="76"/>
      <c r="D2148" s="77"/>
      <c r="E2148" s="12"/>
      <c r="F2148" s="78"/>
      <c r="G2148" s="77"/>
      <c r="H2148" s="79"/>
      <c r="BA2148" s="5" t="str">
        <f t="shared" si="33"/>
        <v/>
      </c>
      <c r="BB2148" s="5" t="str">
        <f>IF(OR($E2148="",$G2148&lt;&gt;"Ativo"),"",IF(COUNTIFS($E$4:$E2148,$E2148,$A$4:$A2148,$A2148,$G$4:$G2148,"Ativo")=1,1,0))</f>
        <v/>
      </c>
      <c r="BC2148" t="str">
        <f>IF(OR($A2148="",$G2148&lt;&gt;"Ativo"),"",IF(COUNTIFS($A$4:$A2148,$A2148,$G$4:$G2148,"Ativo")=1,1,0))</f>
        <v/>
      </c>
    </row>
    <row r="2149" spans="1:55" x14ac:dyDescent="0.3">
      <c r="A2149" s="76"/>
      <c r="B2149" s="104"/>
      <c r="C2149" s="76"/>
      <c r="D2149" s="77"/>
      <c r="E2149" s="12"/>
      <c r="F2149" s="78"/>
      <c r="G2149" s="77"/>
      <c r="H2149" s="79"/>
      <c r="BA2149" s="5" t="str">
        <f t="shared" si="33"/>
        <v/>
      </c>
      <c r="BB2149" s="5" t="str">
        <f>IF(OR($E2149="",$G2149&lt;&gt;"Ativo"),"",IF(COUNTIFS($E$4:$E2149,$E2149,$A$4:$A2149,$A2149,$G$4:$G2149,"Ativo")=1,1,0))</f>
        <v/>
      </c>
      <c r="BC2149" t="str">
        <f>IF(OR($A2149="",$G2149&lt;&gt;"Ativo"),"",IF(COUNTIFS($A$4:$A2149,$A2149,$G$4:$G2149,"Ativo")=1,1,0))</f>
        <v/>
      </c>
    </row>
    <row r="2150" spans="1:55" x14ac:dyDescent="0.3">
      <c r="A2150" s="76"/>
      <c r="B2150" s="104"/>
      <c r="C2150" s="76"/>
      <c r="D2150" s="77"/>
      <c r="E2150" s="12"/>
      <c r="F2150" s="78"/>
      <c r="G2150" s="77"/>
      <c r="H2150" s="79"/>
      <c r="BA2150" s="5" t="str">
        <f t="shared" si="33"/>
        <v/>
      </c>
      <c r="BB2150" s="5" t="str">
        <f>IF(OR($E2150="",$G2150&lt;&gt;"Ativo"),"",IF(COUNTIFS($E$4:$E2150,$E2150,$A$4:$A2150,$A2150,$G$4:$G2150,"Ativo")=1,1,0))</f>
        <v/>
      </c>
      <c r="BC2150" t="str">
        <f>IF(OR($A2150="",$G2150&lt;&gt;"Ativo"),"",IF(COUNTIFS($A$4:$A2150,$A2150,$G$4:$G2150,"Ativo")=1,1,0))</f>
        <v/>
      </c>
    </row>
    <row r="2151" spans="1:55" x14ac:dyDescent="0.3">
      <c r="A2151" s="76"/>
      <c r="B2151" s="104"/>
      <c r="C2151" s="76"/>
      <c r="D2151" s="77"/>
      <c r="E2151" s="12"/>
      <c r="F2151" s="78"/>
      <c r="G2151" s="77"/>
      <c r="H2151" s="79"/>
      <c r="BA2151" s="5" t="str">
        <f t="shared" si="33"/>
        <v/>
      </c>
      <c r="BB2151" s="5" t="str">
        <f>IF(OR($E2151="",$G2151&lt;&gt;"Ativo"),"",IF(COUNTIFS($E$4:$E2151,$E2151,$A$4:$A2151,$A2151,$G$4:$G2151,"Ativo")=1,1,0))</f>
        <v/>
      </c>
      <c r="BC2151" t="str">
        <f>IF(OR($A2151="",$G2151&lt;&gt;"Ativo"),"",IF(COUNTIFS($A$4:$A2151,$A2151,$G$4:$G2151,"Ativo")=1,1,0))</f>
        <v/>
      </c>
    </row>
    <row r="2152" spans="1:55" x14ac:dyDescent="0.3">
      <c r="A2152" s="76"/>
      <c r="B2152" s="104"/>
      <c r="C2152" s="76"/>
      <c r="D2152" s="77"/>
      <c r="E2152" s="12"/>
      <c r="F2152" s="78"/>
      <c r="G2152" s="77"/>
      <c r="H2152" s="79"/>
      <c r="BA2152" s="5" t="str">
        <f t="shared" si="33"/>
        <v/>
      </c>
      <c r="BB2152" s="5" t="str">
        <f>IF(OR($E2152="",$G2152&lt;&gt;"Ativo"),"",IF(COUNTIFS($E$4:$E2152,$E2152,$A$4:$A2152,$A2152,$G$4:$G2152,"Ativo")=1,1,0))</f>
        <v/>
      </c>
      <c r="BC2152" t="str">
        <f>IF(OR($A2152="",$G2152&lt;&gt;"Ativo"),"",IF(COUNTIFS($A$4:$A2152,$A2152,$G$4:$G2152,"Ativo")=1,1,0))</f>
        <v/>
      </c>
    </row>
    <row r="2153" spans="1:55" x14ac:dyDescent="0.3">
      <c r="A2153" s="76"/>
      <c r="B2153" s="104"/>
      <c r="C2153" s="76"/>
      <c r="D2153" s="77"/>
      <c r="E2153" s="12"/>
      <c r="F2153" s="78"/>
      <c r="G2153" s="77"/>
      <c r="H2153" s="79"/>
      <c r="BA2153" s="5" t="str">
        <f t="shared" si="33"/>
        <v/>
      </c>
      <c r="BB2153" s="5" t="str">
        <f>IF(OR($E2153="",$G2153&lt;&gt;"Ativo"),"",IF(COUNTIFS($E$4:$E2153,$E2153,$A$4:$A2153,$A2153,$G$4:$G2153,"Ativo")=1,1,0))</f>
        <v/>
      </c>
      <c r="BC2153" t="str">
        <f>IF(OR($A2153="",$G2153&lt;&gt;"Ativo"),"",IF(COUNTIFS($A$4:$A2153,$A2153,$G$4:$G2153,"Ativo")=1,1,0))</f>
        <v/>
      </c>
    </row>
    <row r="2154" spans="1:55" x14ac:dyDescent="0.3">
      <c r="A2154" s="76"/>
      <c r="B2154" s="104"/>
      <c r="C2154" s="76"/>
      <c r="D2154" s="77"/>
      <c r="E2154" s="12"/>
      <c r="F2154" s="78"/>
      <c r="G2154" s="77"/>
      <c r="H2154" s="79"/>
      <c r="BA2154" s="5" t="str">
        <f t="shared" si="33"/>
        <v/>
      </c>
      <c r="BB2154" s="5" t="str">
        <f>IF(OR($E2154="",$G2154&lt;&gt;"Ativo"),"",IF(COUNTIFS($E$4:$E2154,$E2154,$A$4:$A2154,$A2154,$G$4:$G2154,"Ativo")=1,1,0))</f>
        <v/>
      </c>
      <c r="BC2154" t="str">
        <f>IF(OR($A2154="",$G2154&lt;&gt;"Ativo"),"",IF(COUNTIFS($A$4:$A2154,$A2154,$G$4:$G2154,"Ativo")=1,1,0))</f>
        <v/>
      </c>
    </row>
    <row r="2155" spans="1:55" x14ac:dyDescent="0.3">
      <c r="A2155" s="76"/>
      <c r="B2155" s="104"/>
      <c r="C2155" s="76"/>
      <c r="D2155" s="77"/>
      <c r="E2155" s="12"/>
      <c r="F2155" s="78"/>
      <c r="G2155" s="77"/>
      <c r="H2155" s="79"/>
      <c r="BA2155" s="5" t="str">
        <f t="shared" si="33"/>
        <v/>
      </c>
      <c r="BB2155" s="5" t="str">
        <f>IF(OR($E2155="",$G2155&lt;&gt;"Ativo"),"",IF(COUNTIFS($E$4:$E2155,$E2155,$A$4:$A2155,$A2155,$G$4:$G2155,"Ativo")=1,1,0))</f>
        <v/>
      </c>
      <c r="BC2155" t="str">
        <f>IF(OR($A2155="",$G2155&lt;&gt;"Ativo"),"",IF(COUNTIFS($A$4:$A2155,$A2155,$G$4:$G2155,"Ativo")=1,1,0))</f>
        <v/>
      </c>
    </row>
    <row r="2156" spans="1:55" x14ac:dyDescent="0.3">
      <c r="A2156" s="76"/>
      <c r="B2156" s="104"/>
      <c r="C2156" s="76"/>
      <c r="D2156" s="77"/>
      <c r="E2156" s="12"/>
      <c r="F2156" s="78"/>
      <c r="G2156" s="77"/>
      <c r="H2156" s="79"/>
      <c r="BA2156" s="5" t="str">
        <f t="shared" si="33"/>
        <v/>
      </c>
      <c r="BB2156" s="5" t="str">
        <f>IF(OR($E2156="",$G2156&lt;&gt;"Ativo"),"",IF(COUNTIFS($E$4:$E2156,$E2156,$A$4:$A2156,$A2156,$G$4:$G2156,"Ativo")=1,1,0))</f>
        <v/>
      </c>
      <c r="BC2156" t="str">
        <f>IF(OR($A2156="",$G2156&lt;&gt;"Ativo"),"",IF(COUNTIFS($A$4:$A2156,$A2156,$G$4:$G2156,"Ativo")=1,1,0))</f>
        <v/>
      </c>
    </row>
    <row r="2157" spans="1:55" x14ac:dyDescent="0.3">
      <c r="A2157" s="76"/>
      <c r="B2157" s="104"/>
      <c r="C2157" s="76"/>
      <c r="D2157" s="77"/>
      <c r="E2157" s="12"/>
      <c r="F2157" s="78"/>
      <c r="G2157" s="77"/>
      <c r="H2157" s="79"/>
      <c r="BA2157" s="5" t="str">
        <f t="shared" si="33"/>
        <v/>
      </c>
      <c r="BB2157" s="5" t="str">
        <f>IF(OR($E2157="",$G2157&lt;&gt;"Ativo"),"",IF(COUNTIFS($E$4:$E2157,$E2157,$A$4:$A2157,$A2157,$G$4:$G2157,"Ativo")=1,1,0))</f>
        <v/>
      </c>
      <c r="BC2157" t="str">
        <f>IF(OR($A2157="",$G2157&lt;&gt;"Ativo"),"",IF(COUNTIFS($A$4:$A2157,$A2157,$G$4:$G2157,"Ativo")=1,1,0))</f>
        <v/>
      </c>
    </row>
    <row r="2158" spans="1:55" x14ac:dyDescent="0.3">
      <c r="A2158" s="76"/>
      <c r="B2158" s="104"/>
      <c r="C2158" s="76"/>
      <c r="D2158" s="77"/>
      <c r="E2158" s="12"/>
      <c r="F2158" s="78"/>
      <c r="G2158" s="77"/>
      <c r="H2158" s="79"/>
      <c r="BA2158" s="5" t="str">
        <f t="shared" si="33"/>
        <v/>
      </c>
      <c r="BB2158" s="5" t="str">
        <f>IF(OR($E2158="",$G2158&lt;&gt;"Ativo"),"",IF(COUNTIFS($E$4:$E2158,$E2158,$A$4:$A2158,$A2158,$G$4:$G2158,"Ativo")=1,1,0))</f>
        <v/>
      </c>
      <c r="BC2158" t="str">
        <f>IF(OR($A2158="",$G2158&lt;&gt;"Ativo"),"",IF(COUNTIFS($A$4:$A2158,$A2158,$G$4:$G2158,"Ativo")=1,1,0))</f>
        <v/>
      </c>
    </row>
    <row r="2159" spans="1:55" x14ac:dyDescent="0.3">
      <c r="A2159" s="76"/>
      <c r="B2159" s="104"/>
      <c r="C2159" s="76"/>
      <c r="D2159" s="77"/>
      <c r="E2159" s="12"/>
      <c r="F2159" s="78"/>
      <c r="G2159" s="77"/>
      <c r="H2159" s="79"/>
      <c r="BA2159" s="5" t="str">
        <f t="shared" si="33"/>
        <v/>
      </c>
      <c r="BB2159" s="5" t="str">
        <f>IF(OR($E2159="",$G2159&lt;&gt;"Ativo"),"",IF(COUNTIFS($E$4:$E2159,$E2159,$A$4:$A2159,$A2159,$G$4:$G2159,"Ativo")=1,1,0))</f>
        <v/>
      </c>
      <c r="BC2159" t="str">
        <f>IF(OR($A2159="",$G2159&lt;&gt;"Ativo"),"",IF(COUNTIFS($A$4:$A2159,$A2159,$G$4:$G2159,"Ativo")=1,1,0))</f>
        <v/>
      </c>
    </row>
    <row r="2160" spans="1:55" x14ac:dyDescent="0.3">
      <c r="A2160" s="76"/>
      <c r="B2160" s="104"/>
      <c r="C2160" s="76"/>
      <c r="D2160" s="77"/>
      <c r="E2160" s="12"/>
      <c r="F2160" s="78"/>
      <c r="G2160" s="77"/>
      <c r="H2160" s="79"/>
      <c r="BA2160" s="5" t="str">
        <f t="shared" si="33"/>
        <v/>
      </c>
      <c r="BB2160" s="5" t="str">
        <f>IF(OR($E2160="",$G2160&lt;&gt;"Ativo"),"",IF(COUNTIFS($E$4:$E2160,$E2160,$A$4:$A2160,$A2160,$G$4:$G2160,"Ativo")=1,1,0))</f>
        <v/>
      </c>
      <c r="BC2160" t="str">
        <f>IF(OR($A2160="",$G2160&lt;&gt;"Ativo"),"",IF(COUNTIFS($A$4:$A2160,$A2160,$G$4:$G2160,"Ativo")=1,1,0))</f>
        <v/>
      </c>
    </row>
    <row r="2161" spans="1:55" x14ac:dyDescent="0.3">
      <c r="A2161" s="76"/>
      <c r="B2161" s="104"/>
      <c r="C2161" s="76"/>
      <c r="D2161" s="77"/>
      <c r="E2161" s="12"/>
      <c r="F2161" s="78"/>
      <c r="G2161" s="77"/>
      <c r="H2161" s="79"/>
      <c r="BA2161" s="5" t="str">
        <f t="shared" si="33"/>
        <v/>
      </c>
      <c r="BB2161" s="5" t="str">
        <f>IF(OR($E2161="",$G2161&lt;&gt;"Ativo"),"",IF(COUNTIFS($E$4:$E2161,$E2161,$A$4:$A2161,$A2161,$G$4:$G2161,"Ativo")=1,1,0))</f>
        <v/>
      </c>
      <c r="BC2161" t="str">
        <f>IF(OR($A2161="",$G2161&lt;&gt;"Ativo"),"",IF(COUNTIFS($A$4:$A2161,$A2161,$G$4:$G2161,"Ativo")=1,1,0))</f>
        <v/>
      </c>
    </row>
    <row r="2162" spans="1:55" x14ac:dyDescent="0.3">
      <c r="A2162" s="76"/>
      <c r="B2162" s="104"/>
      <c r="C2162" s="76"/>
      <c r="D2162" s="77"/>
      <c r="E2162" s="12"/>
      <c r="F2162" s="78"/>
      <c r="G2162" s="77"/>
      <c r="H2162" s="79"/>
      <c r="BA2162" s="5" t="str">
        <f t="shared" si="33"/>
        <v/>
      </c>
      <c r="BB2162" s="5" t="str">
        <f>IF(OR($E2162="",$G2162&lt;&gt;"Ativo"),"",IF(COUNTIFS($E$4:$E2162,$E2162,$A$4:$A2162,$A2162,$G$4:$G2162,"Ativo")=1,1,0))</f>
        <v/>
      </c>
      <c r="BC2162" t="str">
        <f>IF(OR($A2162="",$G2162&lt;&gt;"Ativo"),"",IF(COUNTIFS($A$4:$A2162,$A2162,$G$4:$G2162,"Ativo")=1,1,0))</f>
        <v/>
      </c>
    </row>
    <row r="2163" spans="1:55" x14ac:dyDescent="0.3">
      <c r="A2163" s="76"/>
      <c r="B2163" s="104"/>
      <c r="C2163" s="76"/>
      <c r="D2163" s="77"/>
      <c r="E2163" s="12"/>
      <c r="F2163" s="78"/>
      <c r="G2163" s="77"/>
      <c r="H2163" s="79"/>
      <c r="BA2163" s="5" t="str">
        <f t="shared" si="33"/>
        <v/>
      </c>
      <c r="BB2163" s="5" t="str">
        <f>IF(OR($E2163="",$G2163&lt;&gt;"Ativo"),"",IF(COUNTIFS($E$4:$E2163,$E2163,$A$4:$A2163,$A2163,$G$4:$G2163,"Ativo")=1,1,0))</f>
        <v/>
      </c>
      <c r="BC2163" t="str">
        <f>IF(OR($A2163="",$G2163&lt;&gt;"Ativo"),"",IF(COUNTIFS($A$4:$A2163,$A2163,$G$4:$G2163,"Ativo")=1,1,0))</f>
        <v/>
      </c>
    </row>
    <row r="2164" spans="1:55" x14ac:dyDescent="0.3">
      <c r="A2164" s="76"/>
      <c r="B2164" s="104"/>
      <c r="C2164" s="76"/>
      <c r="D2164" s="77"/>
      <c r="E2164" s="12"/>
      <c r="F2164" s="78"/>
      <c r="G2164" s="77"/>
      <c r="H2164" s="79"/>
      <c r="BA2164" s="5" t="str">
        <f t="shared" si="33"/>
        <v/>
      </c>
      <c r="BB2164" s="5" t="str">
        <f>IF(OR($E2164="",$G2164&lt;&gt;"Ativo"),"",IF(COUNTIFS($E$4:$E2164,$E2164,$A$4:$A2164,$A2164,$G$4:$G2164,"Ativo")=1,1,0))</f>
        <v/>
      </c>
      <c r="BC2164" t="str">
        <f>IF(OR($A2164="",$G2164&lt;&gt;"Ativo"),"",IF(COUNTIFS($A$4:$A2164,$A2164,$G$4:$G2164,"Ativo")=1,1,0))</f>
        <v/>
      </c>
    </row>
    <row r="2165" spans="1:55" x14ac:dyDescent="0.3">
      <c r="A2165" s="76"/>
      <c r="B2165" s="104"/>
      <c r="C2165" s="76"/>
      <c r="D2165" s="77"/>
      <c r="E2165" s="12"/>
      <c r="F2165" s="78"/>
      <c r="G2165" s="77"/>
      <c r="H2165" s="79"/>
      <c r="BA2165" s="5" t="str">
        <f t="shared" si="33"/>
        <v/>
      </c>
      <c r="BB2165" s="5" t="str">
        <f>IF(OR($E2165="",$G2165&lt;&gt;"Ativo"),"",IF(COUNTIFS($E$4:$E2165,$E2165,$A$4:$A2165,$A2165,$G$4:$G2165,"Ativo")=1,1,0))</f>
        <v/>
      </c>
      <c r="BC2165" t="str">
        <f>IF(OR($A2165="",$G2165&lt;&gt;"Ativo"),"",IF(COUNTIFS($A$4:$A2165,$A2165,$G$4:$G2165,"Ativo")=1,1,0))</f>
        <v/>
      </c>
    </row>
    <row r="2166" spans="1:55" x14ac:dyDescent="0.3">
      <c r="A2166" s="76"/>
      <c r="B2166" s="104"/>
      <c r="C2166" s="76"/>
      <c r="D2166" s="77"/>
      <c r="E2166" s="12"/>
      <c r="F2166" s="78"/>
      <c r="G2166" s="77"/>
      <c r="H2166" s="79"/>
      <c r="BA2166" s="5" t="str">
        <f t="shared" si="33"/>
        <v/>
      </c>
      <c r="BB2166" s="5" t="str">
        <f>IF(OR($E2166="",$G2166&lt;&gt;"Ativo"),"",IF(COUNTIFS($E$4:$E2166,$E2166,$A$4:$A2166,$A2166,$G$4:$G2166,"Ativo")=1,1,0))</f>
        <v/>
      </c>
      <c r="BC2166" t="str">
        <f>IF(OR($A2166="",$G2166&lt;&gt;"Ativo"),"",IF(COUNTIFS($A$4:$A2166,$A2166,$G$4:$G2166,"Ativo")=1,1,0))</f>
        <v/>
      </c>
    </row>
    <row r="2167" spans="1:55" x14ac:dyDescent="0.3">
      <c r="A2167" s="76"/>
      <c r="B2167" s="104"/>
      <c r="C2167" s="76"/>
      <c r="D2167" s="77"/>
      <c r="E2167" s="12"/>
      <c r="F2167" s="78"/>
      <c r="G2167" s="77"/>
      <c r="H2167" s="79"/>
      <c r="BA2167" s="5" t="str">
        <f t="shared" si="33"/>
        <v/>
      </c>
      <c r="BB2167" s="5" t="str">
        <f>IF(OR($E2167="",$G2167&lt;&gt;"Ativo"),"",IF(COUNTIFS($E$4:$E2167,$E2167,$A$4:$A2167,$A2167,$G$4:$G2167,"Ativo")=1,1,0))</f>
        <v/>
      </c>
      <c r="BC2167" t="str">
        <f>IF(OR($A2167="",$G2167&lt;&gt;"Ativo"),"",IF(COUNTIFS($A$4:$A2167,$A2167,$G$4:$G2167,"Ativo")=1,1,0))</f>
        <v/>
      </c>
    </row>
    <row r="2168" spans="1:55" x14ac:dyDescent="0.3">
      <c r="A2168" s="76"/>
      <c r="B2168" s="104"/>
      <c r="C2168" s="76"/>
      <c r="D2168" s="77"/>
      <c r="E2168" s="12"/>
      <c r="F2168" s="78"/>
      <c r="G2168" s="77"/>
      <c r="H2168" s="79"/>
      <c r="BA2168" s="5" t="str">
        <f t="shared" si="33"/>
        <v/>
      </c>
      <c r="BB2168" s="5" t="str">
        <f>IF(OR($E2168="",$G2168&lt;&gt;"Ativo"),"",IF(COUNTIFS($E$4:$E2168,$E2168,$A$4:$A2168,$A2168,$G$4:$G2168,"Ativo")=1,1,0))</f>
        <v/>
      </c>
      <c r="BC2168" t="str">
        <f>IF(OR($A2168="",$G2168&lt;&gt;"Ativo"),"",IF(COUNTIFS($A$4:$A2168,$A2168,$G$4:$G2168,"Ativo")=1,1,0))</f>
        <v/>
      </c>
    </row>
    <row r="2169" spans="1:55" x14ac:dyDescent="0.3">
      <c r="A2169" s="76"/>
      <c r="B2169" s="104"/>
      <c r="C2169" s="76"/>
      <c r="D2169" s="77"/>
      <c r="E2169" s="12"/>
      <c r="F2169" s="78"/>
      <c r="G2169" s="77"/>
      <c r="H2169" s="79"/>
      <c r="BA2169" s="5" t="str">
        <f t="shared" si="33"/>
        <v/>
      </c>
      <c r="BB2169" s="5" t="str">
        <f>IF(OR($E2169="",$G2169&lt;&gt;"Ativo"),"",IF(COUNTIFS($E$4:$E2169,$E2169,$A$4:$A2169,$A2169,$G$4:$G2169,"Ativo")=1,1,0))</f>
        <v/>
      </c>
      <c r="BC2169" t="str">
        <f>IF(OR($A2169="",$G2169&lt;&gt;"Ativo"),"",IF(COUNTIFS($A$4:$A2169,$A2169,$G$4:$G2169,"Ativo")=1,1,0))</f>
        <v/>
      </c>
    </row>
    <row r="2170" spans="1:55" x14ac:dyDescent="0.3">
      <c r="A2170" s="76"/>
      <c r="B2170" s="104"/>
      <c r="C2170" s="76"/>
      <c r="D2170" s="77"/>
      <c r="E2170" s="12"/>
      <c r="F2170" s="78"/>
      <c r="G2170" s="77"/>
      <c r="H2170" s="79"/>
      <c r="BA2170" s="5" t="str">
        <f t="shared" si="33"/>
        <v/>
      </c>
      <c r="BB2170" s="5" t="str">
        <f>IF(OR($E2170="",$G2170&lt;&gt;"Ativo"),"",IF(COUNTIFS($E$4:$E2170,$E2170,$A$4:$A2170,$A2170,$G$4:$G2170,"Ativo")=1,1,0))</f>
        <v/>
      </c>
      <c r="BC2170" t="str">
        <f>IF(OR($A2170="",$G2170&lt;&gt;"Ativo"),"",IF(COUNTIFS($A$4:$A2170,$A2170,$G$4:$G2170,"Ativo")=1,1,0))</f>
        <v/>
      </c>
    </row>
    <row r="2171" spans="1:55" x14ac:dyDescent="0.3">
      <c r="A2171" s="76"/>
      <c r="B2171" s="104"/>
      <c r="C2171" s="76"/>
      <c r="D2171" s="77"/>
      <c r="E2171" s="12"/>
      <c r="F2171" s="78"/>
      <c r="G2171" s="77"/>
      <c r="H2171" s="79"/>
      <c r="BA2171" s="5" t="str">
        <f t="shared" si="33"/>
        <v/>
      </c>
      <c r="BB2171" s="5" t="str">
        <f>IF(OR($E2171="",$G2171&lt;&gt;"Ativo"),"",IF(COUNTIFS($E$4:$E2171,$E2171,$A$4:$A2171,$A2171,$G$4:$G2171,"Ativo")=1,1,0))</f>
        <v/>
      </c>
      <c r="BC2171" t="str">
        <f>IF(OR($A2171="",$G2171&lt;&gt;"Ativo"),"",IF(COUNTIFS($A$4:$A2171,$A2171,$G$4:$G2171,"Ativo")=1,1,0))</f>
        <v/>
      </c>
    </row>
    <row r="2172" spans="1:55" x14ac:dyDescent="0.3">
      <c r="A2172" s="76"/>
      <c r="B2172" s="104"/>
      <c r="C2172" s="76"/>
      <c r="D2172" s="77"/>
      <c r="E2172" s="12"/>
      <c r="F2172" s="78"/>
      <c r="G2172" s="77"/>
      <c r="H2172" s="79"/>
      <c r="BA2172" s="5" t="str">
        <f t="shared" si="33"/>
        <v/>
      </c>
      <c r="BB2172" s="5" t="str">
        <f>IF(OR($E2172="",$G2172&lt;&gt;"Ativo"),"",IF(COUNTIFS($E$4:$E2172,$E2172,$A$4:$A2172,$A2172,$G$4:$G2172,"Ativo")=1,1,0))</f>
        <v/>
      </c>
      <c r="BC2172" t="str">
        <f>IF(OR($A2172="",$G2172&lt;&gt;"Ativo"),"",IF(COUNTIFS($A$4:$A2172,$A2172,$G$4:$G2172,"Ativo")=1,1,0))</f>
        <v/>
      </c>
    </row>
    <row r="2173" spans="1:55" x14ac:dyDescent="0.3">
      <c r="A2173" s="76"/>
      <c r="B2173" s="104"/>
      <c r="C2173" s="76"/>
      <c r="D2173" s="77"/>
      <c r="E2173" s="12"/>
      <c r="F2173" s="78"/>
      <c r="G2173" s="77"/>
      <c r="H2173" s="79"/>
      <c r="BA2173" s="5" t="str">
        <f t="shared" si="33"/>
        <v/>
      </c>
      <c r="BB2173" s="5" t="str">
        <f>IF(OR($E2173="",$G2173&lt;&gt;"Ativo"),"",IF(COUNTIFS($E$4:$E2173,$E2173,$A$4:$A2173,$A2173,$G$4:$G2173,"Ativo")=1,1,0))</f>
        <v/>
      </c>
      <c r="BC2173" t="str">
        <f>IF(OR($A2173="",$G2173&lt;&gt;"Ativo"),"",IF(COUNTIFS($A$4:$A2173,$A2173,$G$4:$G2173,"Ativo")=1,1,0))</f>
        <v/>
      </c>
    </row>
    <row r="2174" spans="1:55" x14ac:dyDescent="0.3">
      <c r="A2174" s="76"/>
      <c r="B2174" s="104"/>
      <c r="C2174" s="76"/>
      <c r="D2174" s="77"/>
      <c r="E2174" s="12"/>
      <c r="F2174" s="78"/>
      <c r="G2174" s="77"/>
      <c r="H2174" s="79"/>
      <c r="BA2174" s="5" t="str">
        <f t="shared" si="33"/>
        <v/>
      </c>
      <c r="BB2174" s="5" t="str">
        <f>IF(OR($E2174="",$G2174&lt;&gt;"Ativo"),"",IF(COUNTIFS($E$4:$E2174,$E2174,$A$4:$A2174,$A2174,$G$4:$G2174,"Ativo")=1,1,0))</f>
        <v/>
      </c>
      <c r="BC2174" t="str">
        <f>IF(OR($A2174="",$G2174&lt;&gt;"Ativo"),"",IF(COUNTIFS($A$4:$A2174,$A2174,$G$4:$G2174,"Ativo")=1,1,0))</f>
        <v/>
      </c>
    </row>
    <row r="2175" spans="1:55" x14ac:dyDescent="0.3">
      <c r="A2175" s="76"/>
      <c r="B2175" s="104"/>
      <c r="C2175" s="76"/>
      <c r="D2175" s="77"/>
      <c r="E2175" s="12"/>
      <c r="F2175" s="78"/>
      <c r="G2175" s="77"/>
      <c r="H2175" s="79"/>
      <c r="BA2175" s="5" t="str">
        <f t="shared" si="33"/>
        <v/>
      </c>
      <c r="BB2175" s="5" t="str">
        <f>IF(OR($E2175="",$G2175&lt;&gt;"Ativo"),"",IF(COUNTIFS($E$4:$E2175,$E2175,$A$4:$A2175,$A2175,$G$4:$G2175,"Ativo")=1,1,0))</f>
        <v/>
      </c>
      <c r="BC2175" t="str">
        <f>IF(OR($A2175="",$G2175&lt;&gt;"Ativo"),"",IF(COUNTIFS($A$4:$A2175,$A2175,$G$4:$G2175,"Ativo")=1,1,0))</f>
        <v/>
      </c>
    </row>
    <row r="2176" spans="1:55" x14ac:dyDescent="0.3">
      <c r="A2176" s="76"/>
      <c r="B2176" s="104"/>
      <c r="C2176" s="76"/>
      <c r="D2176" s="77"/>
      <c r="E2176" s="12"/>
      <c r="F2176" s="78"/>
      <c r="G2176" s="77"/>
      <c r="H2176" s="79"/>
      <c r="BA2176" s="5" t="str">
        <f t="shared" si="33"/>
        <v/>
      </c>
      <c r="BB2176" s="5" t="str">
        <f>IF(OR($E2176="",$G2176&lt;&gt;"Ativo"),"",IF(COUNTIFS($E$4:$E2176,$E2176,$A$4:$A2176,$A2176,$G$4:$G2176,"Ativo")=1,1,0))</f>
        <v/>
      </c>
      <c r="BC2176" t="str">
        <f>IF(OR($A2176="",$G2176&lt;&gt;"Ativo"),"",IF(COUNTIFS($A$4:$A2176,$A2176,$G$4:$G2176,"Ativo")=1,1,0))</f>
        <v/>
      </c>
    </row>
    <row r="2177" spans="1:55" x14ac:dyDescent="0.3">
      <c r="A2177" s="76"/>
      <c r="B2177" s="104"/>
      <c r="C2177" s="76"/>
      <c r="D2177" s="77"/>
      <c r="E2177" s="12"/>
      <c r="F2177" s="78"/>
      <c r="G2177" s="77"/>
      <c r="H2177" s="79"/>
      <c r="BA2177" s="5" t="str">
        <f t="shared" si="33"/>
        <v/>
      </c>
      <c r="BB2177" s="5" t="str">
        <f>IF(OR($E2177="",$G2177&lt;&gt;"Ativo"),"",IF(COUNTIFS($E$4:$E2177,$E2177,$A$4:$A2177,$A2177,$G$4:$G2177,"Ativo")=1,1,0))</f>
        <v/>
      </c>
      <c r="BC2177" t="str">
        <f>IF(OR($A2177="",$G2177&lt;&gt;"Ativo"),"",IF(COUNTIFS($A$4:$A2177,$A2177,$G$4:$G2177,"Ativo")=1,1,0))</f>
        <v/>
      </c>
    </row>
    <row r="2178" spans="1:55" x14ac:dyDescent="0.3">
      <c r="A2178" s="76"/>
      <c r="B2178" s="104"/>
      <c r="C2178" s="76"/>
      <c r="D2178" s="77"/>
      <c r="E2178" s="12"/>
      <c r="F2178" s="78"/>
      <c r="G2178" s="77"/>
      <c r="H2178" s="79"/>
      <c r="BA2178" s="5" t="str">
        <f t="shared" si="33"/>
        <v/>
      </c>
      <c r="BB2178" s="5" t="str">
        <f>IF(OR($E2178="",$G2178&lt;&gt;"Ativo"),"",IF(COUNTIFS($E$4:$E2178,$E2178,$A$4:$A2178,$A2178,$G$4:$G2178,"Ativo")=1,1,0))</f>
        <v/>
      </c>
      <c r="BC2178" t="str">
        <f>IF(OR($A2178="",$G2178&lt;&gt;"Ativo"),"",IF(COUNTIFS($A$4:$A2178,$A2178,$G$4:$G2178,"Ativo")=1,1,0))</f>
        <v/>
      </c>
    </row>
    <row r="2179" spans="1:55" x14ac:dyDescent="0.3">
      <c r="A2179" s="76"/>
      <c r="B2179" s="104"/>
      <c r="C2179" s="76"/>
      <c r="D2179" s="77"/>
      <c r="E2179" s="12"/>
      <c r="F2179" s="78"/>
      <c r="G2179" s="77"/>
      <c r="H2179" s="79"/>
      <c r="BA2179" s="5" t="str">
        <f t="shared" si="33"/>
        <v/>
      </c>
      <c r="BB2179" s="5" t="str">
        <f>IF(OR($E2179="",$G2179&lt;&gt;"Ativo"),"",IF(COUNTIFS($E$4:$E2179,$E2179,$A$4:$A2179,$A2179,$G$4:$G2179,"Ativo")=1,1,0))</f>
        <v/>
      </c>
      <c r="BC2179" t="str">
        <f>IF(OR($A2179="",$G2179&lt;&gt;"Ativo"),"",IF(COUNTIFS($A$4:$A2179,$A2179,$G$4:$G2179,"Ativo")=1,1,0))</f>
        <v/>
      </c>
    </row>
    <row r="2180" spans="1:55" x14ac:dyDescent="0.3">
      <c r="A2180" s="76"/>
      <c r="B2180" s="104"/>
      <c r="C2180" s="76"/>
      <c r="D2180" s="77"/>
      <c r="E2180" s="12"/>
      <c r="F2180" s="78"/>
      <c r="G2180" s="77"/>
      <c r="H2180" s="79"/>
      <c r="BA2180" s="5" t="str">
        <f t="shared" ref="BA2180:BA2243" si="34">IF($D2180="","",MID($D2180,4,LEN($D2180)-5))</f>
        <v/>
      </c>
      <c r="BB2180" s="5" t="str">
        <f>IF(OR($E2180="",$G2180&lt;&gt;"Ativo"),"",IF(COUNTIFS($E$4:$E2180,$E2180,$A$4:$A2180,$A2180,$G$4:$G2180,"Ativo")=1,1,0))</f>
        <v/>
      </c>
      <c r="BC2180" t="str">
        <f>IF(OR($A2180="",$G2180&lt;&gt;"Ativo"),"",IF(COUNTIFS($A$4:$A2180,$A2180,$G$4:$G2180,"Ativo")=1,1,0))</f>
        <v/>
      </c>
    </row>
    <row r="2181" spans="1:55" x14ac:dyDescent="0.3">
      <c r="A2181" s="76"/>
      <c r="B2181" s="104"/>
      <c r="C2181" s="76"/>
      <c r="D2181" s="77"/>
      <c r="E2181" s="12"/>
      <c r="F2181" s="78"/>
      <c r="G2181" s="77"/>
      <c r="H2181" s="79"/>
      <c r="BA2181" s="5" t="str">
        <f t="shared" si="34"/>
        <v/>
      </c>
      <c r="BB2181" s="5" t="str">
        <f>IF(OR($E2181="",$G2181&lt;&gt;"Ativo"),"",IF(COUNTIFS($E$4:$E2181,$E2181,$A$4:$A2181,$A2181,$G$4:$G2181,"Ativo")=1,1,0))</f>
        <v/>
      </c>
      <c r="BC2181" t="str">
        <f>IF(OR($A2181="",$G2181&lt;&gt;"Ativo"),"",IF(COUNTIFS($A$4:$A2181,$A2181,$G$4:$G2181,"Ativo")=1,1,0))</f>
        <v/>
      </c>
    </row>
    <row r="2182" spans="1:55" x14ac:dyDescent="0.3">
      <c r="A2182" s="76"/>
      <c r="B2182" s="104"/>
      <c r="C2182" s="76"/>
      <c r="D2182" s="77"/>
      <c r="E2182" s="12"/>
      <c r="F2182" s="78"/>
      <c r="G2182" s="77"/>
      <c r="H2182" s="79"/>
      <c r="BA2182" s="5" t="str">
        <f t="shared" si="34"/>
        <v/>
      </c>
      <c r="BB2182" s="5" t="str">
        <f>IF(OR($E2182="",$G2182&lt;&gt;"Ativo"),"",IF(COUNTIFS($E$4:$E2182,$E2182,$A$4:$A2182,$A2182,$G$4:$G2182,"Ativo")=1,1,0))</f>
        <v/>
      </c>
      <c r="BC2182" t="str">
        <f>IF(OR($A2182="",$G2182&lt;&gt;"Ativo"),"",IF(COUNTIFS($A$4:$A2182,$A2182,$G$4:$G2182,"Ativo")=1,1,0))</f>
        <v/>
      </c>
    </row>
    <row r="2183" spans="1:55" x14ac:dyDescent="0.3">
      <c r="A2183" s="76"/>
      <c r="B2183" s="104"/>
      <c r="C2183" s="76"/>
      <c r="D2183" s="77"/>
      <c r="E2183" s="12"/>
      <c r="F2183" s="78"/>
      <c r="G2183" s="77"/>
      <c r="H2183" s="79"/>
      <c r="BA2183" s="5" t="str">
        <f t="shared" si="34"/>
        <v/>
      </c>
      <c r="BB2183" s="5" t="str">
        <f>IF(OR($E2183="",$G2183&lt;&gt;"Ativo"),"",IF(COUNTIFS($E$4:$E2183,$E2183,$A$4:$A2183,$A2183,$G$4:$G2183,"Ativo")=1,1,0))</f>
        <v/>
      </c>
      <c r="BC2183" t="str">
        <f>IF(OR($A2183="",$G2183&lt;&gt;"Ativo"),"",IF(COUNTIFS($A$4:$A2183,$A2183,$G$4:$G2183,"Ativo")=1,1,0))</f>
        <v/>
      </c>
    </row>
    <row r="2184" spans="1:55" x14ac:dyDescent="0.3">
      <c r="A2184" s="76"/>
      <c r="B2184" s="104"/>
      <c r="C2184" s="76"/>
      <c r="D2184" s="77"/>
      <c r="E2184" s="12"/>
      <c r="F2184" s="78"/>
      <c r="G2184" s="77"/>
      <c r="H2184" s="79"/>
      <c r="BA2184" s="5" t="str">
        <f t="shared" si="34"/>
        <v/>
      </c>
      <c r="BB2184" s="5" t="str">
        <f>IF(OR($E2184="",$G2184&lt;&gt;"Ativo"),"",IF(COUNTIFS($E$4:$E2184,$E2184,$A$4:$A2184,$A2184,$G$4:$G2184,"Ativo")=1,1,0))</f>
        <v/>
      </c>
      <c r="BC2184" t="str">
        <f>IF(OR($A2184="",$G2184&lt;&gt;"Ativo"),"",IF(COUNTIFS($A$4:$A2184,$A2184,$G$4:$G2184,"Ativo")=1,1,0))</f>
        <v/>
      </c>
    </row>
    <row r="2185" spans="1:55" x14ac:dyDescent="0.3">
      <c r="A2185" s="76"/>
      <c r="B2185" s="104"/>
      <c r="C2185" s="76"/>
      <c r="D2185" s="77"/>
      <c r="E2185" s="12"/>
      <c r="F2185" s="78"/>
      <c r="G2185" s="77"/>
      <c r="H2185" s="79"/>
      <c r="BA2185" s="5" t="str">
        <f t="shared" si="34"/>
        <v/>
      </c>
      <c r="BB2185" s="5" t="str">
        <f>IF(OR($E2185="",$G2185&lt;&gt;"Ativo"),"",IF(COUNTIFS($E$4:$E2185,$E2185,$A$4:$A2185,$A2185,$G$4:$G2185,"Ativo")=1,1,0))</f>
        <v/>
      </c>
      <c r="BC2185" t="str">
        <f>IF(OR($A2185="",$G2185&lt;&gt;"Ativo"),"",IF(COUNTIFS($A$4:$A2185,$A2185,$G$4:$G2185,"Ativo")=1,1,0))</f>
        <v/>
      </c>
    </row>
    <row r="2186" spans="1:55" x14ac:dyDescent="0.3">
      <c r="A2186" s="76"/>
      <c r="B2186" s="104"/>
      <c r="C2186" s="76"/>
      <c r="D2186" s="77"/>
      <c r="E2186" s="12"/>
      <c r="F2186" s="78"/>
      <c r="G2186" s="77"/>
      <c r="H2186" s="79"/>
      <c r="BA2186" s="5" t="str">
        <f t="shared" si="34"/>
        <v/>
      </c>
      <c r="BB2186" s="5" t="str">
        <f>IF(OR($E2186="",$G2186&lt;&gt;"Ativo"),"",IF(COUNTIFS($E$4:$E2186,$E2186,$A$4:$A2186,$A2186,$G$4:$G2186,"Ativo")=1,1,0))</f>
        <v/>
      </c>
      <c r="BC2186" t="str">
        <f>IF(OR($A2186="",$G2186&lt;&gt;"Ativo"),"",IF(COUNTIFS($A$4:$A2186,$A2186,$G$4:$G2186,"Ativo")=1,1,0))</f>
        <v/>
      </c>
    </row>
    <row r="2187" spans="1:55" x14ac:dyDescent="0.3">
      <c r="A2187" s="76"/>
      <c r="B2187" s="104"/>
      <c r="C2187" s="76"/>
      <c r="D2187" s="77"/>
      <c r="E2187" s="12"/>
      <c r="F2187" s="78"/>
      <c r="G2187" s="77"/>
      <c r="H2187" s="79"/>
      <c r="BA2187" s="5" t="str">
        <f t="shared" si="34"/>
        <v/>
      </c>
      <c r="BB2187" s="5" t="str">
        <f>IF(OR($E2187="",$G2187&lt;&gt;"Ativo"),"",IF(COUNTIFS($E$4:$E2187,$E2187,$A$4:$A2187,$A2187,$G$4:$G2187,"Ativo")=1,1,0))</f>
        <v/>
      </c>
      <c r="BC2187" t="str">
        <f>IF(OR($A2187="",$G2187&lt;&gt;"Ativo"),"",IF(COUNTIFS($A$4:$A2187,$A2187,$G$4:$G2187,"Ativo")=1,1,0))</f>
        <v/>
      </c>
    </row>
    <row r="2188" spans="1:55" x14ac:dyDescent="0.3">
      <c r="A2188" s="76"/>
      <c r="B2188" s="104"/>
      <c r="C2188" s="76"/>
      <c r="D2188" s="77"/>
      <c r="E2188" s="12"/>
      <c r="F2188" s="78"/>
      <c r="G2188" s="77"/>
      <c r="H2188" s="79"/>
      <c r="BA2188" s="5" t="str">
        <f t="shared" si="34"/>
        <v/>
      </c>
      <c r="BB2188" s="5" t="str">
        <f>IF(OR($E2188="",$G2188&lt;&gt;"Ativo"),"",IF(COUNTIFS($E$4:$E2188,$E2188,$A$4:$A2188,$A2188,$G$4:$G2188,"Ativo")=1,1,0))</f>
        <v/>
      </c>
      <c r="BC2188" t="str">
        <f>IF(OR($A2188="",$G2188&lt;&gt;"Ativo"),"",IF(COUNTIFS($A$4:$A2188,$A2188,$G$4:$G2188,"Ativo")=1,1,0))</f>
        <v/>
      </c>
    </row>
    <row r="2189" spans="1:55" x14ac:dyDescent="0.3">
      <c r="A2189" s="76"/>
      <c r="B2189" s="104"/>
      <c r="C2189" s="76"/>
      <c r="D2189" s="77"/>
      <c r="E2189" s="12"/>
      <c r="F2189" s="78"/>
      <c r="G2189" s="77"/>
      <c r="H2189" s="79"/>
      <c r="BA2189" s="5" t="str">
        <f t="shared" si="34"/>
        <v/>
      </c>
      <c r="BB2189" s="5" t="str">
        <f>IF(OR($E2189="",$G2189&lt;&gt;"Ativo"),"",IF(COUNTIFS($E$4:$E2189,$E2189,$A$4:$A2189,$A2189,$G$4:$G2189,"Ativo")=1,1,0))</f>
        <v/>
      </c>
      <c r="BC2189" t="str">
        <f>IF(OR($A2189="",$G2189&lt;&gt;"Ativo"),"",IF(COUNTIFS($A$4:$A2189,$A2189,$G$4:$G2189,"Ativo")=1,1,0))</f>
        <v/>
      </c>
    </row>
    <row r="2190" spans="1:55" x14ac:dyDescent="0.3">
      <c r="A2190" s="76"/>
      <c r="B2190" s="104"/>
      <c r="C2190" s="76"/>
      <c r="D2190" s="77"/>
      <c r="E2190" s="12"/>
      <c r="F2190" s="78"/>
      <c r="G2190" s="77"/>
      <c r="H2190" s="79"/>
      <c r="BA2190" s="5" t="str">
        <f t="shared" si="34"/>
        <v/>
      </c>
      <c r="BB2190" s="5" t="str">
        <f>IF(OR($E2190="",$G2190&lt;&gt;"Ativo"),"",IF(COUNTIFS($E$4:$E2190,$E2190,$A$4:$A2190,$A2190,$G$4:$G2190,"Ativo")=1,1,0))</f>
        <v/>
      </c>
      <c r="BC2190" t="str">
        <f>IF(OR($A2190="",$G2190&lt;&gt;"Ativo"),"",IF(COUNTIFS($A$4:$A2190,$A2190,$G$4:$G2190,"Ativo")=1,1,0))</f>
        <v/>
      </c>
    </row>
    <row r="2191" spans="1:55" x14ac:dyDescent="0.3">
      <c r="A2191" s="76"/>
      <c r="B2191" s="104"/>
      <c r="C2191" s="76"/>
      <c r="D2191" s="77"/>
      <c r="E2191" s="12"/>
      <c r="F2191" s="78"/>
      <c r="G2191" s="77"/>
      <c r="H2191" s="79"/>
      <c r="BA2191" s="5" t="str">
        <f t="shared" si="34"/>
        <v/>
      </c>
      <c r="BB2191" s="5" t="str">
        <f>IF(OR($E2191="",$G2191&lt;&gt;"Ativo"),"",IF(COUNTIFS($E$4:$E2191,$E2191,$A$4:$A2191,$A2191,$G$4:$G2191,"Ativo")=1,1,0))</f>
        <v/>
      </c>
      <c r="BC2191" t="str">
        <f>IF(OR($A2191="",$G2191&lt;&gt;"Ativo"),"",IF(COUNTIFS($A$4:$A2191,$A2191,$G$4:$G2191,"Ativo")=1,1,0))</f>
        <v/>
      </c>
    </row>
    <row r="2192" spans="1:55" x14ac:dyDescent="0.3">
      <c r="A2192" s="76"/>
      <c r="B2192" s="104"/>
      <c r="C2192" s="76"/>
      <c r="D2192" s="77"/>
      <c r="E2192" s="12"/>
      <c r="F2192" s="78"/>
      <c r="G2192" s="77"/>
      <c r="H2192" s="79"/>
      <c r="BA2192" s="5" t="str">
        <f t="shared" si="34"/>
        <v/>
      </c>
      <c r="BB2192" s="5" t="str">
        <f>IF(OR($E2192="",$G2192&lt;&gt;"Ativo"),"",IF(COUNTIFS($E$4:$E2192,$E2192,$A$4:$A2192,$A2192,$G$4:$G2192,"Ativo")=1,1,0))</f>
        <v/>
      </c>
      <c r="BC2192" t="str">
        <f>IF(OR($A2192="",$G2192&lt;&gt;"Ativo"),"",IF(COUNTIFS($A$4:$A2192,$A2192,$G$4:$G2192,"Ativo")=1,1,0))</f>
        <v/>
      </c>
    </row>
    <row r="2193" spans="1:55" x14ac:dyDescent="0.3">
      <c r="A2193" s="76"/>
      <c r="B2193" s="104"/>
      <c r="C2193" s="76"/>
      <c r="D2193" s="77"/>
      <c r="E2193" s="12"/>
      <c r="F2193" s="78"/>
      <c r="G2193" s="77"/>
      <c r="H2193" s="79"/>
      <c r="BA2193" s="5" t="str">
        <f t="shared" si="34"/>
        <v/>
      </c>
      <c r="BB2193" s="5" t="str">
        <f>IF(OR($E2193="",$G2193&lt;&gt;"Ativo"),"",IF(COUNTIFS($E$4:$E2193,$E2193,$A$4:$A2193,$A2193,$G$4:$G2193,"Ativo")=1,1,0))</f>
        <v/>
      </c>
      <c r="BC2193" t="str">
        <f>IF(OR($A2193="",$G2193&lt;&gt;"Ativo"),"",IF(COUNTIFS($A$4:$A2193,$A2193,$G$4:$G2193,"Ativo")=1,1,0))</f>
        <v/>
      </c>
    </row>
    <row r="2194" spans="1:55" x14ac:dyDescent="0.3">
      <c r="A2194" s="76"/>
      <c r="B2194" s="104"/>
      <c r="C2194" s="76"/>
      <c r="D2194" s="77"/>
      <c r="E2194" s="12"/>
      <c r="F2194" s="78"/>
      <c r="G2194" s="77"/>
      <c r="H2194" s="79"/>
      <c r="BA2194" s="5" t="str">
        <f t="shared" si="34"/>
        <v/>
      </c>
      <c r="BB2194" s="5" t="str">
        <f>IF(OR($E2194="",$G2194&lt;&gt;"Ativo"),"",IF(COUNTIFS($E$4:$E2194,$E2194,$A$4:$A2194,$A2194,$G$4:$G2194,"Ativo")=1,1,0))</f>
        <v/>
      </c>
      <c r="BC2194" t="str">
        <f>IF(OR($A2194="",$G2194&lt;&gt;"Ativo"),"",IF(COUNTIFS($A$4:$A2194,$A2194,$G$4:$G2194,"Ativo")=1,1,0))</f>
        <v/>
      </c>
    </row>
    <row r="2195" spans="1:55" x14ac:dyDescent="0.3">
      <c r="A2195" s="76"/>
      <c r="B2195" s="104"/>
      <c r="C2195" s="76"/>
      <c r="D2195" s="77"/>
      <c r="E2195" s="12"/>
      <c r="F2195" s="78"/>
      <c r="G2195" s="77"/>
      <c r="H2195" s="79"/>
      <c r="BA2195" s="5" t="str">
        <f t="shared" si="34"/>
        <v/>
      </c>
      <c r="BB2195" s="5" t="str">
        <f>IF(OR($E2195="",$G2195&lt;&gt;"Ativo"),"",IF(COUNTIFS($E$4:$E2195,$E2195,$A$4:$A2195,$A2195,$G$4:$G2195,"Ativo")=1,1,0))</f>
        <v/>
      </c>
      <c r="BC2195" t="str">
        <f>IF(OR($A2195="",$G2195&lt;&gt;"Ativo"),"",IF(COUNTIFS($A$4:$A2195,$A2195,$G$4:$G2195,"Ativo")=1,1,0))</f>
        <v/>
      </c>
    </row>
    <row r="2196" spans="1:55" x14ac:dyDescent="0.3">
      <c r="A2196" s="76"/>
      <c r="B2196" s="104"/>
      <c r="C2196" s="76"/>
      <c r="D2196" s="77"/>
      <c r="E2196" s="12"/>
      <c r="F2196" s="78"/>
      <c r="G2196" s="77"/>
      <c r="H2196" s="79"/>
      <c r="BA2196" s="5" t="str">
        <f t="shared" si="34"/>
        <v/>
      </c>
      <c r="BB2196" s="5" t="str">
        <f>IF(OR($E2196="",$G2196&lt;&gt;"Ativo"),"",IF(COUNTIFS($E$4:$E2196,$E2196,$A$4:$A2196,$A2196,$G$4:$G2196,"Ativo")=1,1,0))</f>
        <v/>
      </c>
      <c r="BC2196" t="str">
        <f>IF(OR($A2196="",$G2196&lt;&gt;"Ativo"),"",IF(COUNTIFS($A$4:$A2196,$A2196,$G$4:$G2196,"Ativo")=1,1,0))</f>
        <v/>
      </c>
    </row>
    <row r="2197" spans="1:55" x14ac:dyDescent="0.3">
      <c r="A2197" s="76"/>
      <c r="B2197" s="104"/>
      <c r="C2197" s="76"/>
      <c r="D2197" s="77"/>
      <c r="E2197" s="12"/>
      <c r="F2197" s="78"/>
      <c r="G2197" s="77"/>
      <c r="H2197" s="79"/>
      <c r="BA2197" s="5" t="str">
        <f t="shared" si="34"/>
        <v/>
      </c>
      <c r="BB2197" s="5" t="str">
        <f>IF(OR($E2197="",$G2197&lt;&gt;"Ativo"),"",IF(COUNTIFS($E$4:$E2197,$E2197,$A$4:$A2197,$A2197,$G$4:$G2197,"Ativo")=1,1,0))</f>
        <v/>
      </c>
      <c r="BC2197" t="str">
        <f>IF(OR($A2197="",$G2197&lt;&gt;"Ativo"),"",IF(COUNTIFS($A$4:$A2197,$A2197,$G$4:$G2197,"Ativo")=1,1,0))</f>
        <v/>
      </c>
    </row>
    <row r="2198" spans="1:55" x14ac:dyDescent="0.3">
      <c r="A2198" s="76"/>
      <c r="B2198" s="104"/>
      <c r="C2198" s="76"/>
      <c r="D2198" s="77"/>
      <c r="E2198" s="12"/>
      <c r="F2198" s="78"/>
      <c r="G2198" s="77"/>
      <c r="H2198" s="79"/>
      <c r="BA2198" s="5" t="str">
        <f t="shared" si="34"/>
        <v/>
      </c>
      <c r="BB2198" s="5" t="str">
        <f>IF(OR($E2198="",$G2198&lt;&gt;"Ativo"),"",IF(COUNTIFS($E$4:$E2198,$E2198,$A$4:$A2198,$A2198,$G$4:$G2198,"Ativo")=1,1,0))</f>
        <v/>
      </c>
      <c r="BC2198" t="str">
        <f>IF(OR($A2198="",$G2198&lt;&gt;"Ativo"),"",IF(COUNTIFS($A$4:$A2198,$A2198,$G$4:$G2198,"Ativo")=1,1,0))</f>
        <v/>
      </c>
    </row>
    <row r="2199" spans="1:55" x14ac:dyDescent="0.3">
      <c r="A2199" s="76"/>
      <c r="B2199" s="104"/>
      <c r="C2199" s="76"/>
      <c r="D2199" s="77"/>
      <c r="E2199" s="12"/>
      <c r="F2199" s="78"/>
      <c r="G2199" s="77"/>
      <c r="H2199" s="79"/>
      <c r="BA2199" s="5" t="str">
        <f t="shared" si="34"/>
        <v/>
      </c>
      <c r="BB2199" s="5" t="str">
        <f>IF(OR($E2199="",$G2199&lt;&gt;"Ativo"),"",IF(COUNTIFS($E$4:$E2199,$E2199,$A$4:$A2199,$A2199,$G$4:$G2199,"Ativo")=1,1,0))</f>
        <v/>
      </c>
      <c r="BC2199" t="str">
        <f>IF(OR($A2199="",$G2199&lt;&gt;"Ativo"),"",IF(COUNTIFS($A$4:$A2199,$A2199,$G$4:$G2199,"Ativo")=1,1,0))</f>
        <v/>
      </c>
    </row>
    <row r="2200" spans="1:55" x14ac:dyDescent="0.3">
      <c r="A2200" s="76"/>
      <c r="B2200" s="104"/>
      <c r="C2200" s="76"/>
      <c r="D2200" s="77"/>
      <c r="E2200" s="12"/>
      <c r="F2200" s="78"/>
      <c r="G2200" s="77"/>
      <c r="H2200" s="79"/>
      <c r="BA2200" s="5" t="str">
        <f t="shared" si="34"/>
        <v/>
      </c>
      <c r="BB2200" s="5" t="str">
        <f>IF(OR($E2200="",$G2200&lt;&gt;"Ativo"),"",IF(COUNTIFS($E$4:$E2200,$E2200,$A$4:$A2200,$A2200,$G$4:$G2200,"Ativo")=1,1,0))</f>
        <v/>
      </c>
      <c r="BC2200" t="str">
        <f>IF(OR($A2200="",$G2200&lt;&gt;"Ativo"),"",IF(COUNTIFS($A$4:$A2200,$A2200,$G$4:$G2200,"Ativo")=1,1,0))</f>
        <v/>
      </c>
    </row>
    <row r="2201" spans="1:55" x14ac:dyDescent="0.3">
      <c r="A2201" s="76"/>
      <c r="B2201" s="104"/>
      <c r="C2201" s="76"/>
      <c r="D2201" s="77"/>
      <c r="E2201" s="12"/>
      <c r="F2201" s="78"/>
      <c r="G2201" s="77"/>
      <c r="H2201" s="79"/>
      <c r="BA2201" s="5" t="str">
        <f t="shared" si="34"/>
        <v/>
      </c>
      <c r="BB2201" s="5" t="str">
        <f>IF(OR($E2201="",$G2201&lt;&gt;"Ativo"),"",IF(COUNTIFS($E$4:$E2201,$E2201,$A$4:$A2201,$A2201,$G$4:$G2201,"Ativo")=1,1,0))</f>
        <v/>
      </c>
      <c r="BC2201" t="str">
        <f>IF(OR($A2201="",$G2201&lt;&gt;"Ativo"),"",IF(COUNTIFS($A$4:$A2201,$A2201,$G$4:$G2201,"Ativo")=1,1,0))</f>
        <v/>
      </c>
    </row>
    <row r="2202" spans="1:55" x14ac:dyDescent="0.3">
      <c r="A2202" s="76"/>
      <c r="B2202" s="104"/>
      <c r="C2202" s="76"/>
      <c r="D2202" s="77"/>
      <c r="E2202" s="12"/>
      <c r="F2202" s="78"/>
      <c r="G2202" s="77"/>
      <c r="H2202" s="79"/>
      <c r="BA2202" s="5" t="str">
        <f t="shared" si="34"/>
        <v/>
      </c>
      <c r="BB2202" s="5" t="str">
        <f>IF(OR($E2202="",$G2202&lt;&gt;"Ativo"),"",IF(COUNTIFS($E$4:$E2202,$E2202,$A$4:$A2202,$A2202,$G$4:$G2202,"Ativo")=1,1,0))</f>
        <v/>
      </c>
      <c r="BC2202" t="str">
        <f>IF(OR($A2202="",$G2202&lt;&gt;"Ativo"),"",IF(COUNTIFS($A$4:$A2202,$A2202,$G$4:$G2202,"Ativo")=1,1,0))</f>
        <v/>
      </c>
    </row>
    <row r="2203" spans="1:55" x14ac:dyDescent="0.3">
      <c r="A2203" s="76"/>
      <c r="B2203" s="104"/>
      <c r="C2203" s="76"/>
      <c r="D2203" s="77"/>
      <c r="E2203" s="12"/>
      <c r="F2203" s="78"/>
      <c r="G2203" s="77"/>
      <c r="H2203" s="79"/>
      <c r="BA2203" s="5" t="str">
        <f t="shared" si="34"/>
        <v/>
      </c>
      <c r="BB2203" s="5" t="str">
        <f>IF(OR($E2203="",$G2203&lt;&gt;"Ativo"),"",IF(COUNTIFS($E$4:$E2203,$E2203,$A$4:$A2203,$A2203,$G$4:$G2203,"Ativo")=1,1,0))</f>
        <v/>
      </c>
      <c r="BC2203" t="str">
        <f>IF(OR($A2203="",$G2203&lt;&gt;"Ativo"),"",IF(COUNTIFS($A$4:$A2203,$A2203,$G$4:$G2203,"Ativo")=1,1,0))</f>
        <v/>
      </c>
    </row>
    <row r="2204" spans="1:55" x14ac:dyDescent="0.3">
      <c r="A2204" s="76"/>
      <c r="B2204" s="104"/>
      <c r="C2204" s="76"/>
      <c r="D2204" s="77"/>
      <c r="E2204" s="12"/>
      <c r="F2204" s="78"/>
      <c r="G2204" s="77"/>
      <c r="H2204" s="79"/>
      <c r="BA2204" s="5" t="str">
        <f t="shared" si="34"/>
        <v/>
      </c>
      <c r="BB2204" s="5" t="str">
        <f>IF(OR($E2204="",$G2204&lt;&gt;"Ativo"),"",IF(COUNTIFS($E$4:$E2204,$E2204,$A$4:$A2204,$A2204,$G$4:$G2204,"Ativo")=1,1,0))</f>
        <v/>
      </c>
      <c r="BC2204" t="str">
        <f>IF(OR($A2204="",$G2204&lt;&gt;"Ativo"),"",IF(COUNTIFS($A$4:$A2204,$A2204,$G$4:$G2204,"Ativo")=1,1,0))</f>
        <v/>
      </c>
    </row>
    <row r="2205" spans="1:55" x14ac:dyDescent="0.3">
      <c r="A2205" s="76"/>
      <c r="B2205" s="104"/>
      <c r="C2205" s="76"/>
      <c r="D2205" s="77"/>
      <c r="E2205" s="12"/>
      <c r="F2205" s="78"/>
      <c r="G2205" s="77"/>
      <c r="H2205" s="79"/>
      <c r="BA2205" s="5" t="str">
        <f t="shared" si="34"/>
        <v/>
      </c>
      <c r="BB2205" s="5" t="str">
        <f>IF(OR($E2205="",$G2205&lt;&gt;"Ativo"),"",IF(COUNTIFS($E$4:$E2205,$E2205,$A$4:$A2205,$A2205,$G$4:$G2205,"Ativo")=1,1,0))</f>
        <v/>
      </c>
      <c r="BC2205" t="str">
        <f>IF(OR($A2205="",$G2205&lt;&gt;"Ativo"),"",IF(COUNTIFS($A$4:$A2205,$A2205,$G$4:$G2205,"Ativo")=1,1,0))</f>
        <v/>
      </c>
    </row>
    <row r="2206" spans="1:55" x14ac:dyDescent="0.3">
      <c r="A2206" s="76"/>
      <c r="B2206" s="104"/>
      <c r="C2206" s="76"/>
      <c r="D2206" s="77"/>
      <c r="E2206" s="12"/>
      <c r="F2206" s="78"/>
      <c r="G2206" s="77"/>
      <c r="H2206" s="79"/>
      <c r="BA2206" s="5" t="str">
        <f t="shared" si="34"/>
        <v/>
      </c>
      <c r="BB2206" s="5" t="str">
        <f>IF(OR($E2206="",$G2206&lt;&gt;"Ativo"),"",IF(COUNTIFS($E$4:$E2206,$E2206,$A$4:$A2206,$A2206,$G$4:$G2206,"Ativo")=1,1,0))</f>
        <v/>
      </c>
      <c r="BC2206" t="str">
        <f>IF(OR($A2206="",$G2206&lt;&gt;"Ativo"),"",IF(COUNTIFS($A$4:$A2206,$A2206,$G$4:$G2206,"Ativo")=1,1,0))</f>
        <v/>
      </c>
    </row>
    <row r="2207" spans="1:55" x14ac:dyDescent="0.3">
      <c r="A2207" s="76"/>
      <c r="B2207" s="104"/>
      <c r="C2207" s="76"/>
      <c r="D2207" s="77"/>
      <c r="E2207" s="12"/>
      <c r="F2207" s="78"/>
      <c r="G2207" s="77"/>
      <c r="H2207" s="79"/>
      <c r="BA2207" s="5" t="str">
        <f t="shared" si="34"/>
        <v/>
      </c>
      <c r="BB2207" s="5" t="str">
        <f>IF(OR($E2207="",$G2207&lt;&gt;"Ativo"),"",IF(COUNTIFS($E$4:$E2207,$E2207,$A$4:$A2207,$A2207,$G$4:$G2207,"Ativo")=1,1,0))</f>
        <v/>
      </c>
      <c r="BC2207" t="str">
        <f>IF(OR($A2207="",$G2207&lt;&gt;"Ativo"),"",IF(COUNTIFS($A$4:$A2207,$A2207,$G$4:$G2207,"Ativo")=1,1,0))</f>
        <v/>
      </c>
    </row>
    <row r="2208" spans="1:55" x14ac:dyDescent="0.3">
      <c r="A2208" s="76"/>
      <c r="B2208" s="104"/>
      <c r="C2208" s="76"/>
      <c r="D2208" s="77"/>
      <c r="E2208" s="12"/>
      <c r="F2208" s="78"/>
      <c r="G2208" s="77"/>
      <c r="H2208" s="79"/>
      <c r="BA2208" s="5" t="str">
        <f t="shared" si="34"/>
        <v/>
      </c>
      <c r="BB2208" s="5" t="str">
        <f>IF(OR($E2208="",$G2208&lt;&gt;"Ativo"),"",IF(COUNTIFS($E$4:$E2208,$E2208,$A$4:$A2208,$A2208,$G$4:$G2208,"Ativo")=1,1,0))</f>
        <v/>
      </c>
      <c r="BC2208" t="str">
        <f>IF(OR($A2208="",$G2208&lt;&gt;"Ativo"),"",IF(COUNTIFS($A$4:$A2208,$A2208,$G$4:$G2208,"Ativo")=1,1,0))</f>
        <v/>
      </c>
    </row>
    <row r="2209" spans="1:55" x14ac:dyDescent="0.3">
      <c r="A2209" s="76"/>
      <c r="B2209" s="104"/>
      <c r="C2209" s="76"/>
      <c r="D2209" s="77"/>
      <c r="E2209" s="12"/>
      <c r="F2209" s="78"/>
      <c r="G2209" s="77"/>
      <c r="H2209" s="79"/>
      <c r="BA2209" s="5" t="str">
        <f t="shared" si="34"/>
        <v/>
      </c>
      <c r="BB2209" s="5" t="str">
        <f>IF(OR($E2209="",$G2209&lt;&gt;"Ativo"),"",IF(COUNTIFS($E$4:$E2209,$E2209,$A$4:$A2209,$A2209,$G$4:$G2209,"Ativo")=1,1,0))</f>
        <v/>
      </c>
      <c r="BC2209" t="str">
        <f>IF(OR($A2209="",$G2209&lt;&gt;"Ativo"),"",IF(COUNTIFS($A$4:$A2209,$A2209,$G$4:$G2209,"Ativo")=1,1,0))</f>
        <v/>
      </c>
    </row>
    <row r="2210" spans="1:55" x14ac:dyDescent="0.3">
      <c r="A2210" s="76"/>
      <c r="B2210" s="104"/>
      <c r="C2210" s="76"/>
      <c r="D2210" s="77"/>
      <c r="E2210" s="12"/>
      <c r="F2210" s="78"/>
      <c r="G2210" s="77"/>
      <c r="H2210" s="79"/>
      <c r="BA2210" s="5" t="str">
        <f t="shared" si="34"/>
        <v/>
      </c>
      <c r="BB2210" s="5" t="str">
        <f>IF(OR($E2210="",$G2210&lt;&gt;"Ativo"),"",IF(COUNTIFS($E$4:$E2210,$E2210,$A$4:$A2210,$A2210,$G$4:$G2210,"Ativo")=1,1,0))</f>
        <v/>
      </c>
      <c r="BC2210" t="str">
        <f>IF(OR($A2210="",$G2210&lt;&gt;"Ativo"),"",IF(COUNTIFS($A$4:$A2210,$A2210,$G$4:$G2210,"Ativo")=1,1,0))</f>
        <v/>
      </c>
    </row>
    <row r="2211" spans="1:55" x14ac:dyDescent="0.3">
      <c r="A2211" s="76"/>
      <c r="B2211" s="104"/>
      <c r="C2211" s="76"/>
      <c r="D2211" s="77"/>
      <c r="E2211" s="12"/>
      <c r="F2211" s="78"/>
      <c r="G2211" s="77"/>
      <c r="H2211" s="79"/>
      <c r="BA2211" s="5" t="str">
        <f t="shared" si="34"/>
        <v/>
      </c>
      <c r="BB2211" s="5" t="str">
        <f>IF(OR($E2211="",$G2211&lt;&gt;"Ativo"),"",IF(COUNTIFS($E$4:$E2211,$E2211,$A$4:$A2211,$A2211,$G$4:$G2211,"Ativo")=1,1,0))</f>
        <v/>
      </c>
      <c r="BC2211" t="str">
        <f>IF(OR($A2211="",$G2211&lt;&gt;"Ativo"),"",IF(COUNTIFS($A$4:$A2211,$A2211,$G$4:$G2211,"Ativo")=1,1,0))</f>
        <v/>
      </c>
    </row>
    <row r="2212" spans="1:55" x14ac:dyDescent="0.3">
      <c r="A2212" s="76"/>
      <c r="B2212" s="104"/>
      <c r="C2212" s="76"/>
      <c r="D2212" s="77"/>
      <c r="E2212" s="12"/>
      <c r="F2212" s="78"/>
      <c r="G2212" s="77"/>
      <c r="H2212" s="79"/>
      <c r="BA2212" s="5" t="str">
        <f t="shared" si="34"/>
        <v/>
      </c>
      <c r="BB2212" s="5" t="str">
        <f>IF(OR($E2212="",$G2212&lt;&gt;"Ativo"),"",IF(COUNTIFS($E$4:$E2212,$E2212,$A$4:$A2212,$A2212,$G$4:$G2212,"Ativo")=1,1,0))</f>
        <v/>
      </c>
      <c r="BC2212" t="str">
        <f>IF(OR($A2212="",$G2212&lt;&gt;"Ativo"),"",IF(COUNTIFS($A$4:$A2212,$A2212,$G$4:$G2212,"Ativo")=1,1,0))</f>
        <v/>
      </c>
    </row>
    <row r="2213" spans="1:55" x14ac:dyDescent="0.3">
      <c r="A2213" s="76"/>
      <c r="B2213" s="104"/>
      <c r="C2213" s="76"/>
      <c r="D2213" s="77"/>
      <c r="E2213" s="12"/>
      <c r="F2213" s="78"/>
      <c r="G2213" s="77"/>
      <c r="H2213" s="79"/>
      <c r="BA2213" s="5" t="str">
        <f t="shared" si="34"/>
        <v/>
      </c>
      <c r="BB2213" s="5" t="str">
        <f>IF(OR($E2213="",$G2213&lt;&gt;"Ativo"),"",IF(COUNTIFS($E$4:$E2213,$E2213,$A$4:$A2213,$A2213,$G$4:$G2213,"Ativo")=1,1,0))</f>
        <v/>
      </c>
      <c r="BC2213" t="str">
        <f>IF(OR($A2213="",$G2213&lt;&gt;"Ativo"),"",IF(COUNTIFS($A$4:$A2213,$A2213,$G$4:$G2213,"Ativo")=1,1,0))</f>
        <v/>
      </c>
    </row>
    <row r="2214" spans="1:55" x14ac:dyDescent="0.3">
      <c r="A2214" s="76"/>
      <c r="B2214" s="104"/>
      <c r="C2214" s="76"/>
      <c r="D2214" s="77"/>
      <c r="E2214" s="12"/>
      <c r="F2214" s="78"/>
      <c r="G2214" s="77"/>
      <c r="H2214" s="79"/>
      <c r="BA2214" s="5" t="str">
        <f t="shared" si="34"/>
        <v/>
      </c>
      <c r="BB2214" s="5" t="str">
        <f>IF(OR($E2214="",$G2214&lt;&gt;"Ativo"),"",IF(COUNTIFS($E$4:$E2214,$E2214,$A$4:$A2214,$A2214,$G$4:$G2214,"Ativo")=1,1,0))</f>
        <v/>
      </c>
      <c r="BC2214" t="str">
        <f>IF(OR($A2214="",$G2214&lt;&gt;"Ativo"),"",IF(COUNTIFS($A$4:$A2214,$A2214,$G$4:$G2214,"Ativo")=1,1,0))</f>
        <v/>
      </c>
    </row>
    <row r="2215" spans="1:55" x14ac:dyDescent="0.3">
      <c r="A2215" s="76"/>
      <c r="B2215" s="104"/>
      <c r="C2215" s="76"/>
      <c r="D2215" s="77"/>
      <c r="E2215" s="12"/>
      <c r="F2215" s="78"/>
      <c r="G2215" s="77"/>
      <c r="H2215" s="79"/>
      <c r="BA2215" s="5" t="str">
        <f t="shared" si="34"/>
        <v/>
      </c>
      <c r="BB2215" s="5" t="str">
        <f>IF(OR($E2215="",$G2215&lt;&gt;"Ativo"),"",IF(COUNTIFS($E$4:$E2215,$E2215,$A$4:$A2215,$A2215,$G$4:$G2215,"Ativo")=1,1,0))</f>
        <v/>
      </c>
      <c r="BC2215" t="str">
        <f>IF(OR($A2215="",$G2215&lt;&gt;"Ativo"),"",IF(COUNTIFS($A$4:$A2215,$A2215,$G$4:$G2215,"Ativo")=1,1,0))</f>
        <v/>
      </c>
    </row>
    <row r="2216" spans="1:55" x14ac:dyDescent="0.3">
      <c r="A2216" s="76"/>
      <c r="B2216" s="104"/>
      <c r="C2216" s="76"/>
      <c r="D2216" s="77"/>
      <c r="E2216" s="12"/>
      <c r="F2216" s="78"/>
      <c r="G2216" s="77"/>
      <c r="H2216" s="79"/>
      <c r="BA2216" s="5" t="str">
        <f t="shared" si="34"/>
        <v/>
      </c>
      <c r="BB2216" s="5" t="str">
        <f>IF(OR($E2216="",$G2216&lt;&gt;"Ativo"),"",IF(COUNTIFS($E$4:$E2216,$E2216,$A$4:$A2216,$A2216,$G$4:$G2216,"Ativo")=1,1,0))</f>
        <v/>
      </c>
      <c r="BC2216" t="str">
        <f>IF(OR($A2216="",$G2216&lt;&gt;"Ativo"),"",IF(COUNTIFS($A$4:$A2216,$A2216,$G$4:$G2216,"Ativo")=1,1,0))</f>
        <v/>
      </c>
    </row>
    <row r="2217" spans="1:55" x14ac:dyDescent="0.3">
      <c r="A2217" s="76"/>
      <c r="B2217" s="104"/>
      <c r="C2217" s="76"/>
      <c r="D2217" s="77"/>
      <c r="E2217" s="12"/>
      <c r="F2217" s="78"/>
      <c r="G2217" s="77"/>
      <c r="H2217" s="79"/>
      <c r="BA2217" s="5" t="str">
        <f t="shared" si="34"/>
        <v/>
      </c>
      <c r="BB2217" s="5" t="str">
        <f>IF(OR($E2217="",$G2217&lt;&gt;"Ativo"),"",IF(COUNTIFS($E$4:$E2217,$E2217,$A$4:$A2217,$A2217,$G$4:$G2217,"Ativo")=1,1,0))</f>
        <v/>
      </c>
      <c r="BC2217" t="str">
        <f>IF(OR($A2217="",$G2217&lt;&gt;"Ativo"),"",IF(COUNTIFS($A$4:$A2217,$A2217,$G$4:$G2217,"Ativo")=1,1,0))</f>
        <v/>
      </c>
    </row>
    <row r="2218" spans="1:55" x14ac:dyDescent="0.3">
      <c r="A2218" s="76"/>
      <c r="B2218" s="104"/>
      <c r="C2218" s="76"/>
      <c r="D2218" s="77"/>
      <c r="E2218" s="12"/>
      <c r="F2218" s="78"/>
      <c r="G2218" s="77"/>
      <c r="H2218" s="79"/>
      <c r="BA2218" s="5" t="str">
        <f t="shared" si="34"/>
        <v/>
      </c>
      <c r="BB2218" s="5" t="str">
        <f>IF(OR($E2218="",$G2218&lt;&gt;"Ativo"),"",IF(COUNTIFS($E$4:$E2218,$E2218,$A$4:$A2218,$A2218,$G$4:$G2218,"Ativo")=1,1,0))</f>
        <v/>
      </c>
      <c r="BC2218" t="str">
        <f>IF(OR($A2218="",$G2218&lt;&gt;"Ativo"),"",IF(COUNTIFS($A$4:$A2218,$A2218,$G$4:$G2218,"Ativo")=1,1,0))</f>
        <v/>
      </c>
    </row>
    <row r="2219" spans="1:55" x14ac:dyDescent="0.3">
      <c r="A2219" s="76"/>
      <c r="B2219" s="104"/>
      <c r="C2219" s="76"/>
      <c r="D2219" s="77"/>
      <c r="E2219" s="12"/>
      <c r="F2219" s="78"/>
      <c r="G2219" s="77"/>
      <c r="H2219" s="79"/>
      <c r="BA2219" s="5" t="str">
        <f t="shared" si="34"/>
        <v/>
      </c>
      <c r="BB2219" s="5" t="str">
        <f>IF(OR($E2219="",$G2219&lt;&gt;"Ativo"),"",IF(COUNTIFS($E$4:$E2219,$E2219,$A$4:$A2219,$A2219,$G$4:$G2219,"Ativo")=1,1,0))</f>
        <v/>
      </c>
      <c r="BC2219" t="str">
        <f>IF(OR($A2219="",$G2219&lt;&gt;"Ativo"),"",IF(COUNTIFS($A$4:$A2219,$A2219,$G$4:$G2219,"Ativo")=1,1,0))</f>
        <v/>
      </c>
    </row>
    <row r="2220" spans="1:55" x14ac:dyDescent="0.3">
      <c r="A2220" s="76"/>
      <c r="B2220" s="104"/>
      <c r="C2220" s="76"/>
      <c r="D2220" s="77"/>
      <c r="E2220" s="12"/>
      <c r="F2220" s="78"/>
      <c r="G2220" s="77"/>
      <c r="H2220" s="79"/>
      <c r="BA2220" s="5" t="str">
        <f t="shared" si="34"/>
        <v/>
      </c>
      <c r="BB2220" s="5" t="str">
        <f>IF(OR($E2220="",$G2220&lt;&gt;"Ativo"),"",IF(COUNTIFS($E$4:$E2220,$E2220,$A$4:$A2220,$A2220,$G$4:$G2220,"Ativo")=1,1,0))</f>
        <v/>
      </c>
      <c r="BC2220" t="str">
        <f>IF(OR($A2220="",$G2220&lt;&gt;"Ativo"),"",IF(COUNTIFS($A$4:$A2220,$A2220,$G$4:$G2220,"Ativo")=1,1,0))</f>
        <v/>
      </c>
    </row>
    <row r="2221" spans="1:55" x14ac:dyDescent="0.3">
      <c r="A2221" s="76"/>
      <c r="B2221" s="104"/>
      <c r="C2221" s="76"/>
      <c r="D2221" s="77"/>
      <c r="E2221" s="12"/>
      <c r="F2221" s="78"/>
      <c r="G2221" s="77"/>
      <c r="H2221" s="79"/>
      <c r="BA2221" s="5" t="str">
        <f t="shared" si="34"/>
        <v/>
      </c>
      <c r="BB2221" s="5" t="str">
        <f>IF(OR($E2221="",$G2221&lt;&gt;"Ativo"),"",IF(COUNTIFS($E$4:$E2221,$E2221,$A$4:$A2221,$A2221,$G$4:$G2221,"Ativo")=1,1,0))</f>
        <v/>
      </c>
      <c r="BC2221" t="str">
        <f>IF(OR($A2221="",$G2221&lt;&gt;"Ativo"),"",IF(COUNTIFS($A$4:$A2221,$A2221,$G$4:$G2221,"Ativo")=1,1,0))</f>
        <v/>
      </c>
    </row>
    <row r="2222" spans="1:55" x14ac:dyDescent="0.3">
      <c r="A2222" s="76"/>
      <c r="B2222" s="104"/>
      <c r="C2222" s="76"/>
      <c r="D2222" s="77"/>
      <c r="E2222" s="12"/>
      <c r="F2222" s="78"/>
      <c r="G2222" s="77"/>
      <c r="H2222" s="79"/>
      <c r="BA2222" s="5" t="str">
        <f t="shared" si="34"/>
        <v/>
      </c>
      <c r="BB2222" s="5" t="str">
        <f>IF(OR($E2222="",$G2222&lt;&gt;"Ativo"),"",IF(COUNTIFS($E$4:$E2222,$E2222,$A$4:$A2222,$A2222,$G$4:$G2222,"Ativo")=1,1,0))</f>
        <v/>
      </c>
      <c r="BC2222" t="str">
        <f>IF(OR($A2222="",$G2222&lt;&gt;"Ativo"),"",IF(COUNTIFS($A$4:$A2222,$A2222,$G$4:$G2222,"Ativo")=1,1,0))</f>
        <v/>
      </c>
    </row>
    <row r="2223" spans="1:55" x14ac:dyDescent="0.3">
      <c r="A2223" s="76"/>
      <c r="B2223" s="104"/>
      <c r="C2223" s="76"/>
      <c r="D2223" s="77"/>
      <c r="E2223" s="12"/>
      <c r="F2223" s="78"/>
      <c r="G2223" s="77"/>
      <c r="H2223" s="79"/>
      <c r="BA2223" s="5" t="str">
        <f t="shared" si="34"/>
        <v/>
      </c>
      <c r="BB2223" s="5" t="str">
        <f>IF(OR($E2223="",$G2223&lt;&gt;"Ativo"),"",IF(COUNTIFS($E$4:$E2223,$E2223,$A$4:$A2223,$A2223,$G$4:$G2223,"Ativo")=1,1,0))</f>
        <v/>
      </c>
      <c r="BC2223" t="str">
        <f>IF(OR($A2223="",$G2223&lt;&gt;"Ativo"),"",IF(COUNTIFS($A$4:$A2223,$A2223,$G$4:$G2223,"Ativo")=1,1,0))</f>
        <v/>
      </c>
    </row>
    <row r="2224" spans="1:55" x14ac:dyDescent="0.3">
      <c r="A2224" s="76"/>
      <c r="B2224" s="104"/>
      <c r="C2224" s="76"/>
      <c r="D2224" s="77"/>
      <c r="E2224" s="12"/>
      <c r="F2224" s="78"/>
      <c r="G2224" s="77"/>
      <c r="H2224" s="79"/>
      <c r="BA2224" s="5" t="str">
        <f t="shared" si="34"/>
        <v/>
      </c>
      <c r="BB2224" s="5" t="str">
        <f>IF(OR($E2224="",$G2224&lt;&gt;"Ativo"),"",IF(COUNTIFS($E$4:$E2224,$E2224,$A$4:$A2224,$A2224,$G$4:$G2224,"Ativo")=1,1,0))</f>
        <v/>
      </c>
      <c r="BC2224" t="str">
        <f>IF(OR($A2224="",$G2224&lt;&gt;"Ativo"),"",IF(COUNTIFS($A$4:$A2224,$A2224,$G$4:$G2224,"Ativo")=1,1,0))</f>
        <v/>
      </c>
    </row>
    <row r="2225" spans="1:55" x14ac:dyDescent="0.3">
      <c r="A2225" s="76"/>
      <c r="B2225" s="104"/>
      <c r="C2225" s="76"/>
      <c r="D2225" s="77"/>
      <c r="E2225" s="12"/>
      <c r="F2225" s="78"/>
      <c r="G2225" s="77"/>
      <c r="H2225" s="79"/>
      <c r="BA2225" s="5" t="str">
        <f t="shared" si="34"/>
        <v/>
      </c>
      <c r="BB2225" s="5" t="str">
        <f>IF(OR($E2225="",$G2225&lt;&gt;"Ativo"),"",IF(COUNTIFS($E$4:$E2225,$E2225,$A$4:$A2225,$A2225,$G$4:$G2225,"Ativo")=1,1,0))</f>
        <v/>
      </c>
      <c r="BC2225" t="str">
        <f>IF(OR($A2225="",$G2225&lt;&gt;"Ativo"),"",IF(COUNTIFS($A$4:$A2225,$A2225,$G$4:$G2225,"Ativo")=1,1,0))</f>
        <v/>
      </c>
    </row>
    <row r="2226" spans="1:55" x14ac:dyDescent="0.3">
      <c r="A2226" s="76"/>
      <c r="B2226" s="104"/>
      <c r="C2226" s="76"/>
      <c r="D2226" s="77"/>
      <c r="E2226" s="12"/>
      <c r="F2226" s="78"/>
      <c r="G2226" s="77"/>
      <c r="H2226" s="79"/>
      <c r="BA2226" s="5" t="str">
        <f t="shared" si="34"/>
        <v/>
      </c>
      <c r="BB2226" s="5" t="str">
        <f>IF(OR($E2226="",$G2226&lt;&gt;"Ativo"),"",IF(COUNTIFS($E$4:$E2226,$E2226,$A$4:$A2226,$A2226,$G$4:$G2226,"Ativo")=1,1,0))</f>
        <v/>
      </c>
      <c r="BC2226" t="str">
        <f>IF(OR($A2226="",$G2226&lt;&gt;"Ativo"),"",IF(COUNTIFS($A$4:$A2226,$A2226,$G$4:$G2226,"Ativo")=1,1,0))</f>
        <v/>
      </c>
    </row>
    <row r="2227" spans="1:55" x14ac:dyDescent="0.3">
      <c r="A2227" s="76"/>
      <c r="B2227" s="104"/>
      <c r="C2227" s="76"/>
      <c r="D2227" s="77"/>
      <c r="E2227" s="12"/>
      <c r="F2227" s="78"/>
      <c r="G2227" s="77"/>
      <c r="H2227" s="79"/>
      <c r="BA2227" s="5" t="str">
        <f t="shared" si="34"/>
        <v/>
      </c>
      <c r="BB2227" s="5" t="str">
        <f>IF(OR($E2227="",$G2227&lt;&gt;"Ativo"),"",IF(COUNTIFS($E$4:$E2227,$E2227,$A$4:$A2227,$A2227,$G$4:$G2227,"Ativo")=1,1,0))</f>
        <v/>
      </c>
      <c r="BC2227" t="str">
        <f>IF(OR($A2227="",$G2227&lt;&gt;"Ativo"),"",IF(COUNTIFS($A$4:$A2227,$A2227,$G$4:$G2227,"Ativo")=1,1,0))</f>
        <v/>
      </c>
    </row>
    <row r="2228" spans="1:55" x14ac:dyDescent="0.3">
      <c r="A2228" s="76"/>
      <c r="B2228" s="104"/>
      <c r="C2228" s="76"/>
      <c r="D2228" s="77"/>
      <c r="E2228" s="12"/>
      <c r="F2228" s="78"/>
      <c r="G2228" s="77"/>
      <c r="H2228" s="79"/>
      <c r="BA2228" s="5" t="str">
        <f t="shared" si="34"/>
        <v/>
      </c>
      <c r="BB2228" s="5" t="str">
        <f>IF(OR($E2228="",$G2228&lt;&gt;"Ativo"),"",IF(COUNTIFS($E$4:$E2228,$E2228,$A$4:$A2228,$A2228,$G$4:$G2228,"Ativo")=1,1,0))</f>
        <v/>
      </c>
      <c r="BC2228" t="str">
        <f>IF(OR($A2228="",$G2228&lt;&gt;"Ativo"),"",IF(COUNTIFS($A$4:$A2228,$A2228,$G$4:$G2228,"Ativo")=1,1,0))</f>
        <v/>
      </c>
    </row>
    <row r="2229" spans="1:55" x14ac:dyDescent="0.3">
      <c r="A2229" s="76"/>
      <c r="B2229" s="104"/>
      <c r="C2229" s="76"/>
      <c r="D2229" s="77"/>
      <c r="E2229" s="12"/>
      <c r="F2229" s="78"/>
      <c r="G2229" s="77"/>
      <c r="H2229" s="79"/>
      <c r="BA2229" s="5" t="str">
        <f t="shared" si="34"/>
        <v/>
      </c>
      <c r="BB2229" s="5" t="str">
        <f>IF(OR($E2229="",$G2229&lt;&gt;"Ativo"),"",IF(COUNTIFS($E$4:$E2229,$E2229,$A$4:$A2229,$A2229,$G$4:$G2229,"Ativo")=1,1,0))</f>
        <v/>
      </c>
      <c r="BC2229" t="str">
        <f>IF(OR($A2229="",$G2229&lt;&gt;"Ativo"),"",IF(COUNTIFS($A$4:$A2229,$A2229,$G$4:$G2229,"Ativo")=1,1,0))</f>
        <v/>
      </c>
    </row>
    <row r="2230" spans="1:55" x14ac:dyDescent="0.3">
      <c r="A2230" s="76"/>
      <c r="B2230" s="104"/>
      <c r="C2230" s="76"/>
      <c r="D2230" s="77"/>
      <c r="E2230" s="12"/>
      <c r="F2230" s="78"/>
      <c r="G2230" s="77"/>
      <c r="H2230" s="79"/>
      <c r="BA2230" s="5" t="str">
        <f t="shared" si="34"/>
        <v/>
      </c>
      <c r="BB2230" s="5" t="str">
        <f>IF(OR($E2230="",$G2230&lt;&gt;"Ativo"),"",IF(COUNTIFS($E$4:$E2230,$E2230,$A$4:$A2230,$A2230,$G$4:$G2230,"Ativo")=1,1,0))</f>
        <v/>
      </c>
      <c r="BC2230" t="str">
        <f>IF(OR($A2230="",$G2230&lt;&gt;"Ativo"),"",IF(COUNTIFS($A$4:$A2230,$A2230,$G$4:$G2230,"Ativo")=1,1,0))</f>
        <v/>
      </c>
    </row>
    <row r="2231" spans="1:55" x14ac:dyDescent="0.3">
      <c r="A2231" s="76"/>
      <c r="B2231" s="104"/>
      <c r="C2231" s="76"/>
      <c r="D2231" s="77"/>
      <c r="E2231" s="12"/>
      <c r="F2231" s="78"/>
      <c r="G2231" s="77"/>
      <c r="H2231" s="79"/>
      <c r="BA2231" s="5" t="str">
        <f t="shared" si="34"/>
        <v/>
      </c>
      <c r="BB2231" s="5" t="str">
        <f>IF(OR($E2231="",$G2231&lt;&gt;"Ativo"),"",IF(COUNTIFS($E$4:$E2231,$E2231,$A$4:$A2231,$A2231,$G$4:$G2231,"Ativo")=1,1,0))</f>
        <v/>
      </c>
      <c r="BC2231" t="str">
        <f>IF(OR($A2231="",$G2231&lt;&gt;"Ativo"),"",IF(COUNTIFS($A$4:$A2231,$A2231,$G$4:$G2231,"Ativo")=1,1,0))</f>
        <v/>
      </c>
    </row>
    <row r="2232" spans="1:55" x14ac:dyDescent="0.3">
      <c r="A2232" s="76"/>
      <c r="B2232" s="104"/>
      <c r="C2232" s="76"/>
      <c r="D2232" s="77"/>
      <c r="E2232" s="12"/>
      <c r="F2232" s="78"/>
      <c r="G2232" s="77"/>
      <c r="H2232" s="79"/>
      <c r="BA2232" s="5" t="str">
        <f t="shared" si="34"/>
        <v/>
      </c>
      <c r="BB2232" s="5" t="str">
        <f>IF(OR($E2232="",$G2232&lt;&gt;"Ativo"),"",IF(COUNTIFS($E$4:$E2232,$E2232,$A$4:$A2232,$A2232,$G$4:$G2232,"Ativo")=1,1,0))</f>
        <v/>
      </c>
      <c r="BC2232" t="str">
        <f>IF(OR($A2232="",$G2232&lt;&gt;"Ativo"),"",IF(COUNTIFS($A$4:$A2232,$A2232,$G$4:$G2232,"Ativo")=1,1,0))</f>
        <v/>
      </c>
    </row>
    <row r="2233" spans="1:55" x14ac:dyDescent="0.3">
      <c r="A2233" s="76"/>
      <c r="B2233" s="104"/>
      <c r="C2233" s="76"/>
      <c r="D2233" s="77"/>
      <c r="E2233" s="12"/>
      <c r="F2233" s="78"/>
      <c r="G2233" s="77"/>
      <c r="H2233" s="79"/>
      <c r="BA2233" s="5" t="str">
        <f t="shared" si="34"/>
        <v/>
      </c>
      <c r="BB2233" s="5" t="str">
        <f>IF(OR($E2233="",$G2233&lt;&gt;"Ativo"),"",IF(COUNTIFS($E$4:$E2233,$E2233,$A$4:$A2233,$A2233,$G$4:$G2233,"Ativo")=1,1,0))</f>
        <v/>
      </c>
      <c r="BC2233" t="str">
        <f>IF(OR($A2233="",$G2233&lt;&gt;"Ativo"),"",IF(COUNTIFS($A$4:$A2233,$A2233,$G$4:$G2233,"Ativo")=1,1,0))</f>
        <v/>
      </c>
    </row>
    <row r="2234" spans="1:55" x14ac:dyDescent="0.3">
      <c r="A2234" s="76"/>
      <c r="B2234" s="104"/>
      <c r="C2234" s="76"/>
      <c r="D2234" s="77"/>
      <c r="E2234" s="12"/>
      <c r="F2234" s="78"/>
      <c r="G2234" s="77"/>
      <c r="H2234" s="79"/>
      <c r="BA2234" s="5" t="str">
        <f t="shared" si="34"/>
        <v/>
      </c>
      <c r="BB2234" s="5" t="str">
        <f>IF(OR($E2234="",$G2234&lt;&gt;"Ativo"),"",IF(COUNTIFS($E$4:$E2234,$E2234,$A$4:$A2234,$A2234,$G$4:$G2234,"Ativo")=1,1,0))</f>
        <v/>
      </c>
      <c r="BC2234" t="str">
        <f>IF(OR($A2234="",$G2234&lt;&gt;"Ativo"),"",IF(COUNTIFS($A$4:$A2234,$A2234,$G$4:$G2234,"Ativo")=1,1,0))</f>
        <v/>
      </c>
    </row>
    <row r="2235" spans="1:55" x14ac:dyDescent="0.3">
      <c r="A2235" s="76"/>
      <c r="B2235" s="104"/>
      <c r="C2235" s="76"/>
      <c r="D2235" s="77"/>
      <c r="E2235" s="12"/>
      <c r="F2235" s="78"/>
      <c r="G2235" s="77"/>
      <c r="H2235" s="79"/>
      <c r="BA2235" s="5" t="str">
        <f t="shared" si="34"/>
        <v/>
      </c>
      <c r="BB2235" s="5" t="str">
        <f>IF(OR($E2235="",$G2235&lt;&gt;"Ativo"),"",IF(COUNTIFS($E$4:$E2235,$E2235,$A$4:$A2235,$A2235,$G$4:$G2235,"Ativo")=1,1,0))</f>
        <v/>
      </c>
      <c r="BC2235" t="str">
        <f>IF(OR($A2235="",$G2235&lt;&gt;"Ativo"),"",IF(COUNTIFS($A$4:$A2235,$A2235,$G$4:$G2235,"Ativo")=1,1,0))</f>
        <v/>
      </c>
    </row>
    <row r="2236" spans="1:55" x14ac:dyDescent="0.3">
      <c r="A2236" s="76"/>
      <c r="B2236" s="104"/>
      <c r="C2236" s="76"/>
      <c r="D2236" s="77"/>
      <c r="E2236" s="12"/>
      <c r="F2236" s="78"/>
      <c r="G2236" s="77"/>
      <c r="H2236" s="79"/>
      <c r="BA2236" s="5" t="str">
        <f t="shared" si="34"/>
        <v/>
      </c>
      <c r="BB2236" s="5" t="str">
        <f>IF(OR($E2236="",$G2236&lt;&gt;"Ativo"),"",IF(COUNTIFS($E$4:$E2236,$E2236,$A$4:$A2236,$A2236,$G$4:$G2236,"Ativo")=1,1,0))</f>
        <v/>
      </c>
      <c r="BC2236" t="str">
        <f>IF(OR($A2236="",$G2236&lt;&gt;"Ativo"),"",IF(COUNTIFS($A$4:$A2236,$A2236,$G$4:$G2236,"Ativo")=1,1,0))</f>
        <v/>
      </c>
    </row>
    <row r="2237" spans="1:55" x14ac:dyDescent="0.3">
      <c r="A2237" s="76"/>
      <c r="B2237" s="104"/>
      <c r="C2237" s="76"/>
      <c r="D2237" s="77"/>
      <c r="E2237" s="12"/>
      <c r="F2237" s="78"/>
      <c r="G2237" s="77"/>
      <c r="H2237" s="79"/>
      <c r="BA2237" s="5" t="str">
        <f t="shared" si="34"/>
        <v/>
      </c>
      <c r="BB2237" s="5" t="str">
        <f>IF(OR($E2237="",$G2237&lt;&gt;"Ativo"),"",IF(COUNTIFS($E$4:$E2237,$E2237,$A$4:$A2237,$A2237,$G$4:$G2237,"Ativo")=1,1,0))</f>
        <v/>
      </c>
      <c r="BC2237" t="str">
        <f>IF(OR($A2237="",$G2237&lt;&gt;"Ativo"),"",IF(COUNTIFS($A$4:$A2237,$A2237,$G$4:$G2237,"Ativo")=1,1,0))</f>
        <v/>
      </c>
    </row>
    <row r="2238" spans="1:55" x14ac:dyDescent="0.3">
      <c r="A2238" s="76"/>
      <c r="B2238" s="104"/>
      <c r="C2238" s="76"/>
      <c r="D2238" s="77"/>
      <c r="E2238" s="12"/>
      <c r="F2238" s="78"/>
      <c r="G2238" s="77"/>
      <c r="H2238" s="79"/>
      <c r="BA2238" s="5" t="str">
        <f t="shared" si="34"/>
        <v/>
      </c>
      <c r="BB2238" s="5" t="str">
        <f>IF(OR($E2238="",$G2238&lt;&gt;"Ativo"),"",IF(COUNTIFS($E$4:$E2238,$E2238,$A$4:$A2238,$A2238,$G$4:$G2238,"Ativo")=1,1,0))</f>
        <v/>
      </c>
      <c r="BC2238" t="str">
        <f>IF(OR($A2238="",$G2238&lt;&gt;"Ativo"),"",IF(COUNTIFS($A$4:$A2238,$A2238,$G$4:$G2238,"Ativo")=1,1,0))</f>
        <v/>
      </c>
    </row>
    <row r="2239" spans="1:55" x14ac:dyDescent="0.3">
      <c r="A2239" s="76"/>
      <c r="B2239" s="104"/>
      <c r="C2239" s="76"/>
      <c r="D2239" s="77"/>
      <c r="E2239" s="12"/>
      <c r="F2239" s="78"/>
      <c r="G2239" s="77"/>
      <c r="H2239" s="79"/>
      <c r="BA2239" s="5" t="str">
        <f t="shared" si="34"/>
        <v/>
      </c>
      <c r="BB2239" s="5" t="str">
        <f>IF(OR($E2239="",$G2239&lt;&gt;"Ativo"),"",IF(COUNTIFS($E$4:$E2239,$E2239,$A$4:$A2239,$A2239,$G$4:$G2239,"Ativo")=1,1,0))</f>
        <v/>
      </c>
      <c r="BC2239" t="str">
        <f>IF(OR($A2239="",$G2239&lt;&gt;"Ativo"),"",IF(COUNTIFS($A$4:$A2239,$A2239,$G$4:$G2239,"Ativo")=1,1,0))</f>
        <v/>
      </c>
    </row>
    <row r="2240" spans="1:55" x14ac:dyDescent="0.3">
      <c r="A2240" s="76"/>
      <c r="B2240" s="104"/>
      <c r="C2240" s="76"/>
      <c r="D2240" s="77"/>
      <c r="E2240" s="12"/>
      <c r="F2240" s="78"/>
      <c r="G2240" s="77"/>
      <c r="H2240" s="79"/>
      <c r="BA2240" s="5" t="str">
        <f t="shared" si="34"/>
        <v/>
      </c>
      <c r="BB2240" s="5" t="str">
        <f>IF(OR($E2240="",$G2240&lt;&gt;"Ativo"),"",IF(COUNTIFS($E$4:$E2240,$E2240,$A$4:$A2240,$A2240,$G$4:$G2240,"Ativo")=1,1,0))</f>
        <v/>
      </c>
      <c r="BC2240" t="str">
        <f>IF(OR($A2240="",$G2240&lt;&gt;"Ativo"),"",IF(COUNTIFS($A$4:$A2240,$A2240,$G$4:$G2240,"Ativo")=1,1,0))</f>
        <v/>
      </c>
    </row>
    <row r="2241" spans="1:55" x14ac:dyDescent="0.3">
      <c r="A2241" s="76"/>
      <c r="B2241" s="104"/>
      <c r="C2241" s="76"/>
      <c r="D2241" s="77"/>
      <c r="E2241" s="12"/>
      <c r="F2241" s="78"/>
      <c r="G2241" s="77"/>
      <c r="H2241" s="79"/>
      <c r="BA2241" s="5" t="str">
        <f t="shared" si="34"/>
        <v/>
      </c>
      <c r="BB2241" s="5" t="str">
        <f>IF(OR($E2241="",$G2241&lt;&gt;"Ativo"),"",IF(COUNTIFS($E$4:$E2241,$E2241,$A$4:$A2241,$A2241,$G$4:$G2241,"Ativo")=1,1,0))</f>
        <v/>
      </c>
      <c r="BC2241" t="str">
        <f>IF(OR($A2241="",$G2241&lt;&gt;"Ativo"),"",IF(COUNTIFS($A$4:$A2241,$A2241,$G$4:$G2241,"Ativo")=1,1,0))</f>
        <v/>
      </c>
    </row>
    <row r="2242" spans="1:55" x14ac:dyDescent="0.3">
      <c r="A2242" s="76"/>
      <c r="B2242" s="104"/>
      <c r="C2242" s="76"/>
      <c r="D2242" s="77"/>
      <c r="E2242" s="12"/>
      <c r="F2242" s="78"/>
      <c r="G2242" s="77"/>
      <c r="H2242" s="79"/>
      <c r="BA2242" s="5" t="str">
        <f t="shared" si="34"/>
        <v/>
      </c>
      <c r="BB2242" s="5" t="str">
        <f>IF(OR($E2242="",$G2242&lt;&gt;"Ativo"),"",IF(COUNTIFS($E$4:$E2242,$E2242,$A$4:$A2242,$A2242,$G$4:$G2242,"Ativo")=1,1,0))</f>
        <v/>
      </c>
      <c r="BC2242" t="str">
        <f>IF(OR($A2242="",$G2242&lt;&gt;"Ativo"),"",IF(COUNTIFS($A$4:$A2242,$A2242,$G$4:$G2242,"Ativo")=1,1,0))</f>
        <v/>
      </c>
    </row>
    <row r="2243" spans="1:55" x14ac:dyDescent="0.3">
      <c r="A2243" s="76"/>
      <c r="B2243" s="104"/>
      <c r="C2243" s="76"/>
      <c r="D2243" s="77"/>
      <c r="E2243" s="12"/>
      <c r="F2243" s="78"/>
      <c r="G2243" s="77"/>
      <c r="H2243" s="79"/>
      <c r="BA2243" s="5" t="str">
        <f t="shared" si="34"/>
        <v/>
      </c>
      <c r="BB2243" s="5" t="str">
        <f>IF(OR($E2243="",$G2243&lt;&gt;"Ativo"),"",IF(COUNTIFS($E$4:$E2243,$E2243,$A$4:$A2243,$A2243,$G$4:$G2243,"Ativo")=1,1,0))</f>
        <v/>
      </c>
      <c r="BC2243" t="str">
        <f>IF(OR($A2243="",$G2243&lt;&gt;"Ativo"),"",IF(COUNTIFS($A$4:$A2243,$A2243,$G$4:$G2243,"Ativo")=1,1,0))</f>
        <v/>
      </c>
    </row>
    <row r="2244" spans="1:55" x14ac:dyDescent="0.3">
      <c r="A2244" s="76"/>
      <c r="B2244" s="104"/>
      <c r="C2244" s="76"/>
      <c r="D2244" s="77"/>
      <c r="E2244" s="12"/>
      <c r="F2244" s="78"/>
      <c r="G2244" s="77"/>
      <c r="H2244" s="79"/>
      <c r="BA2244" s="5" t="str">
        <f t="shared" ref="BA2244:BA2307" si="35">IF($D2244="","",MID($D2244,4,LEN($D2244)-5))</f>
        <v/>
      </c>
      <c r="BB2244" s="5" t="str">
        <f>IF(OR($E2244="",$G2244&lt;&gt;"Ativo"),"",IF(COUNTIFS($E$4:$E2244,$E2244,$A$4:$A2244,$A2244,$G$4:$G2244,"Ativo")=1,1,0))</f>
        <v/>
      </c>
      <c r="BC2244" t="str">
        <f>IF(OR($A2244="",$G2244&lt;&gt;"Ativo"),"",IF(COUNTIFS($A$4:$A2244,$A2244,$G$4:$G2244,"Ativo")=1,1,0))</f>
        <v/>
      </c>
    </row>
    <row r="2245" spans="1:55" x14ac:dyDescent="0.3">
      <c r="A2245" s="76"/>
      <c r="B2245" s="104"/>
      <c r="C2245" s="76"/>
      <c r="D2245" s="77"/>
      <c r="E2245" s="12"/>
      <c r="F2245" s="78"/>
      <c r="G2245" s="77"/>
      <c r="H2245" s="79"/>
      <c r="BA2245" s="5" t="str">
        <f t="shared" si="35"/>
        <v/>
      </c>
      <c r="BB2245" s="5" t="str">
        <f>IF(OR($E2245="",$G2245&lt;&gt;"Ativo"),"",IF(COUNTIFS($E$4:$E2245,$E2245,$A$4:$A2245,$A2245,$G$4:$G2245,"Ativo")=1,1,0))</f>
        <v/>
      </c>
      <c r="BC2245" t="str">
        <f>IF(OR($A2245="",$G2245&lt;&gt;"Ativo"),"",IF(COUNTIFS($A$4:$A2245,$A2245,$G$4:$G2245,"Ativo")=1,1,0))</f>
        <v/>
      </c>
    </row>
    <row r="2246" spans="1:55" x14ac:dyDescent="0.3">
      <c r="A2246" s="76"/>
      <c r="B2246" s="104"/>
      <c r="C2246" s="76"/>
      <c r="D2246" s="77"/>
      <c r="E2246" s="12"/>
      <c r="F2246" s="78"/>
      <c r="G2246" s="77"/>
      <c r="H2246" s="79"/>
      <c r="BA2246" s="5" t="str">
        <f t="shared" si="35"/>
        <v/>
      </c>
      <c r="BB2246" s="5" t="str">
        <f>IF(OR($E2246="",$G2246&lt;&gt;"Ativo"),"",IF(COUNTIFS($E$4:$E2246,$E2246,$A$4:$A2246,$A2246,$G$4:$G2246,"Ativo")=1,1,0))</f>
        <v/>
      </c>
      <c r="BC2246" t="str">
        <f>IF(OR($A2246="",$G2246&lt;&gt;"Ativo"),"",IF(COUNTIFS($A$4:$A2246,$A2246,$G$4:$G2246,"Ativo")=1,1,0))</f>
        <v/>
      </c>
    </row>
    <row r="2247" spans="1:55" x14ac:dyDescent="0.3">
      <c r="A2247" s="76"/>
      <c r="B2247" s="104"/>
      <c r="C2247" s="76"/>
      <c r="D2247" s="77"/>
      <c r="E2247" s="12"/>
      <c r="F2247" s="78"/>
      <c r="G2247" s="77"/>
      <c r="H2247" s="79"/>
      <c r="BA2247" s="5" t="str">
        <f t="shared" si="35"/>
        <v/>
      </c>
      <c r="BB2247" s="5" t="str">
        <f>IF(OR($E2247="",$G2247&lt;&gt;"Ativo"),"",IF(COUNTIFS($E$4:$E2247,$E2247,$A$4:$A2247,$A2247,$G$4:$G2247,"Ativo")=1,1,0))</f>
        <v/>
      </c>
      <c r="BC2247" t="str">
        <f>IF(OR($A2247="",$G2247&lt;&gt;"Ativo"),"",IF(COUNTIFS($A$4:$A2247,$A2247,$G$4:$G2247,"Ativo")=1,1,0))</f>
        <v/>
      </c>
    </row>
    <row r="2248" spans="1:55" x14ac:dyDescent="0.3">
      <c r="A2248" s="76"/>
      <c r="B2248" s="104"/>
      <c r="C2248" s="76"/>
      <c r="D2248" s="77"/>
      <c r="E2248" s="12"/>
      <c r="F2248" s="78"/>
      <c r="G2248" s="77"/>
      <c r="H2248" s="79"/>
      <c r="BA2248" s="5" t="str">
        <f t="shared" si="35"/>
        <v/>
      </c>
      <c r="BB2248" s="5" t="str">
        <f>IF(OR($E2248="",$G2248&lt;&gt;"Ativo"),"",IF(COUNTIFS($E$4:$E2248,$E2248,$A$4:$A2248,$A2248,$G$4:$G2248,"Ativo")=1,1,0))</f>
        <v/>
      </c>
      <c r="BC2248" t="str">
        <f>IF(OR($A2248="",$G2248&lt;&gt;"Ativo"),"",IF(COUNTIFS($A$4:$A2248,$A2248,$G$4:$G2248,"Ativo")=1,1,0))</f>
        <v/>
      </c>
    </row>
    <row r="2249" spans="1:55" x14ac:dyDescent="0.3">
      <c r="A2249" s="76"/>
      <c r="B2249" s="104"/>
      <c r="C2249" s="76"/>
      <c r="D2249" s="77"/>
      <c r="E2249" s="12"/>
      <c r="F2249" s="78"/>
      <c r="G2249" s="77"/>
      <c r="H2249" s="79"/>
      <c r="BA2249" s="5" t="str">
        <f t="shared" si="35"/>
        <v/>
      </c>
      <c r="BB2249" s="5" t="str">
        <f>IF(OR($E2249="",$G2249&lt;&gt;"Ativo"),"",IF(COUNTIFS($E$4:$E2249,$E2249,$A$4:$A2249,$A2249,$G$4:$G2249,"Ativo")=1,1,0))</f>
        <v/>
      </c>
      <c r="BC2249" t="str">
        <f>IF(OR($A2249="",$G2249&lt;&gt;"Ativo"),"",IF(COUNTIFS($A$4:$A2249,$A2249,$G$4:$G2249,"Ativo")=1,1,0))</f>
        <v/>
      </c>
    </row>
    <row r="2250" spans="1:55" x14ac:dyDescent="0.3">
      <c r="A2250" s="76"/>
      <c r="B2250" s="104"/>
      <c r="C2250" s="76"/>
      <c r="D2250" s="77"/>
      <c r="E2250" s="12"/>
      <c r="F2250" s="78"/>
      <c r="G2250" s="77"/>
      <c r="H2250" s="79"/>
      <c r="BA2250" s="5" t="str">
        <f t="shared" si="35"/>
        <v/>
      </c>
      <c r="BB2250" s="5" t="str">
        <f>IF(OR($E2250="",$G2250&lt;&gt;"Ativo"),"",IF(COUNTIFS($E$4:$E2250,$E2250,$A$4:$A2250,$A2250,$G$4:$G2250,"Ativo")=1,1,0))</f>
        <v/>
      </c>
      <c r="BC2250" t="str">
        <f>IF(OR($A2250="",$G2250&lt;&gt;"Ativo"),"",IF(COUNTIFS($A$4:$A2250,$A2250,$G$4:$G2250,"Ativo")=1,1,0))</f>
        <v/>
      </c>
    </row>
    <row r="2251" spans="1:55" x14ac:dyDescent="0.3">
      <c r="A2251" s="76"/>
      <c r="B2251" s="104"/>
      <c r="C2251" s="76"/>
      <c r="D2251" s="77"/>
      <c r="E2251" s="12"/>
      <c r="F2251" s="78"/>
      <c r="G2251" s="77"/>
      <c r="H2251" s="79"/>
      <c r="BA2251" s="5" t="str">
        <f t="shared" si="35"/>
        <v/>
      </c>
      <c r="BB2251" s="5" t="str">
        <f>IF(OR($E2251="",$G2251&lt;&gt;"Ativo"),"",IF(COUNTIFS($E$4:$E2251,$E2251,$A$4:$A2251,$A2251,$G$4:$G2251,"Ativo")=1,1,0))</f>
        <v/>
      </c>
      <c r="BC2251" t="str">
        <f>IF(OR($A2251="",$G2251&lt;&gt;"Ativo"),"",IF(COUNTIFS($A$4:$A2251,$A2251,$G$4:$G2251,"Ativo")=1,1,0))</f>
        <v/>
      </c>
    </row>
    <row r="2252" spans="1:55" x14ac:dyDescent="0.3">
      <c r="A2252" s="76"/>
      <c r="B2252" s="104"/>
      <c r="C2252" s="76"/>
      <c r="D2252" s="77"/>
      <c r="E2252" s="12"/>
      <c r="F2252" s="78"/>
      <c r="G2252" s="77"/>
      <c r="H2252" s="79"/>
      <c r="BA2252" s="5" t="str">
        <f t="shared" si="35"/>
        <v/>
      </c>
      <c r="BB2252" s="5" t="str">
        <f>IF(OR($E2252="",$G2252&lt;&gt;"Ativo"),"",IF(COUNTIFS($E$4:$E2252,$E2252,$A$4:$A2252,$A2252,$G$4:$G2252,"Ativo")=1,1,0))</f>
        <v/>
      </c>
      <c r="BC2252" t="str">
        <f>IF(OR($A2252="",$G2252&lt;&gt;"Ativo"),"",IF(COUNTIFS($A$4:$A2252,$A2252,$G$4:$G2252,"Ativo")=1,1,0))</f>
        <v/>
      </c>
    </row>
    <row r="2253" spans="1:55" x14ac:dyDescent="0.3">
      <c r="A2253" s="76"/>
      <c r="B2253" s="104"/>
      <c r="C2253" s="76"/>
      <c r="D2253" s="77"/>
      <c r="E2253" s="12"/>
      <c r="F2253" s="78"/>
      <c r="G2253" s="77"/>
      <c r="H2253" s="79"/>
      <c r="BA2253" s="5" t="str">
        <f t="shared" si="35"/>
        <v/>
      </c>
      <c r="BB2253" s="5" t="str">
        <f>IF(OR($E2253="",$G2253&lt;&gt;"Ativo"),"",IF(COUNTIFS($E$4:$E2253,$E2253,$A$4:$A2253,$A2253,$G$4:$G2253,"Ativo")=1,1,0))</f>
        <v/>
      </c>
      <c r="BC2253" t="str">
        <f>IF(OR($A2253="",$G2253&lt;&gt;"Ativo"),"",IF(COUNTIFS($A$4:$A2253,$A2253,$G$4:$G2253,"Ativo")=1,1,0))</f>
        <v/>
      </c>
    </row>
    <row r="2254" spans="1:55" x14ac:dyDescent="0.3">
      <c r="A2254" s="76"/>
      <c r="B2254" s="104"/>
      <c r="C2254" s="76"/>
      <c r="D2254" s="77"/>
      <c r="E2254" s="12"/>
      <c r="F2254" s="78"/>
      <c r="G2254" s="77"/>
      <c r="H2254" s="79"/>
      <c r="BA2254" s="5" t="str">
        <f t="shared" si="35"/>
        <v/>
      </c>
      <c r="BB2254" s="5" t="str">
        <f>IF(OR($E2254="",$G2254&lt;&gt;"Ativo"),"",IF(COUNTIFS($E$4:$E2254,$E2254,$A$4:$A2254,$A2254,$G$4:$G2254,"Ativo")=1,1,0))</f>
        <v/>
      </c>
      <c r="BC2254" t="str">
        <f>IF(OR($A2254="",$G2254&lt;&gt;"Ativo"),"",IF(COUNTIFS($A$4:$A2254,$A2254,$G$4:$G2254,"Ativo")=1,1,0))</f>
        <v/>
      </c>
    </row>
    <row r="2255" spans="1:55" x14ac:dyDescent="0.3">
      <c r="A2255" s="76"/>
      <c r="B2255" s="104"/>
      <c r="C2255" s="76"/>
      <c r="D2255" s="77"/>
      <c r="E2255" s="12"/>
      <c r="F2255" s="78"/>
      <c r="G2255" s="77"/>
      <c r="H2255" s="79"/>
      <c r="BA2255" s="5" t="str">
        <f t="shared" si="35"/>
        <v/>
      </c>
      <c r="BB2255" s="5" t="str">
        <f>IF(OR($E2255="",$G2255&lt;&gt;"Ativo"),"",IF(COUNTIFS($E$4:$E2255,$E2255,$A$4:$A2255,$A2255,$G$4:$G2255,"Ativo")=1,1,0))</f>
        <v/>
      </c>
      <c r="BC2255" t="str">
        <f>IF(OR($A2255="",$G2255&lt;&gt;"Ativo"),"",IF(COUNTIFS($A$4:$A2255,$A2255,$G$4:$G2255,"Ativo")=1,1,0))</f>
        <v/>
      </c>
    </row>
    <row r="2256" spans="1:55" x14ac:dyDescent="0.3">
      <c r="A2256" s="76"/>
      <c r="B2256" s="104"/>
      <c r="C2256" s="76"/>
      <c r="D2256" s="77"/>
      <c r="E2256" s="12"/>
      <c r="F2256" s="78"/>
      <c r="G2256" s="77"/>
      <c r="H2256" s="79"/>
      <c r="BA2256" s="5" t="str">
        <f t="shared" si="35"/>
        <v/>
      </c>
      <c r="BB2256" s="5" t="str">
        <f>IF(OR($E2256="",$G2256&lt;&gt;"Ativo"),"",IF(COUNTIFS($E$4:$E2256,$E2256,$A$4:$A2256,$A2256,$G$4:$G2256,"Ativo")=1,1,0))</f>
        <v/>
      </c>
      <c r="BC2256" t="str">
        <f>IF(OR($A2256="",$G2256&lt;&gt;"Ativo"),"",IF(COUNTIFS($A$4:$A2256,$A2256,$G$4:$G2256,"Ativo")=1,1,0))</f>
        <v/>
      </c>
    </row>
    <row r="2257" spans="1:55" x14ac:dyDescent="0.3">
      <c r="A2257" s="76"/>
      <c r="B2257" s="104"/>
      <c r="C2257" s="76"/>
      <c r="D2257" s="77"/>
      <c r="E2257" s="12"/>
      <c r="F2257" s="78"/>
      <c r="G2257" s="77"/>
      <c r="H2257" s="79"/>
      <c r="BA2257" s="5" t="str">
        <f t="shared" si="35"/>
        <v/>
      </c>
      <c r="BB2257" s="5" t="str">
        <f>IF(OR($E2257="",$G2257&lt;&gt;"Ativo"),"",IF(COUNTIFS($E$4:$E2257,$E2257,$A$4:$A2257,$A2257,$G$4:$G2257,"Ativo")=1,1,0))</f>
        <v/>
      </c>
      <c r="BC2257" t="str">
        <f>IF(OR($A2257="",$G2257&lt;&gt;"Ativo"),"",IF(COUNTIFS($A$4:$A2257,$A2257,$G$4:$G2257,"Ativo")=1,1,0))</f>
        <v/>
      </c>
    </row>
    <row r="2258" spans="1:55" x14ac:dyDescent="0.3">
      <c r="A2258" s="76"/>
      <c r="B2258" s="104"/>
      <c r="C2258" s="76"/>
      <c r="D2258" s="77"/>
      <c r="E2258" s="12"/>
      <c r="F2258" s="78"/>
      <c r="G2258" s="77"/>
      <c r="H2258" s="79"/>
      <c r="BA2258" s="5" t="str">
        <f t="shared" si="35"/>
        <v/>
      </c>
      <c r="BB2258" s="5" t="str">
        <f>IF(OR($E2258="",$G2258&lt;&gt;"Ativo"),"",IF(COUNTIFS($E$4:$E2258,$E2258,$A$4:$A2258,$A2258,$G$4:$G2258,"Ativo")=1,1,0))</f>
        <v/>
      </c>
      <c r="BC2258" t="str">
        <f>IF(OR($A2258="",$G2258&lt;&gt;"Ativo"),"",IF(COUNTIFS($A$4:$A2258,$A2258,$G$4:$G2258,"Ativo")=1,1,0))</f>
        <v/>
      </c>
    </row>
    <row r="2259" spans="1:55" x14ac:dyDescent="0.3">
      <c r="A2259" s="76"/>
      <c r="B2259" s="104"/>
      <c r="C2259" s="76"/>
      <c r="D2259" s="77"/>
      <c r="E2259" s="12"/>
      <c r="F2259" s="78"/>
      <c r="G2259" s="77"/>
      <c r="H2259" s="79"/>
      <c r="BA2259" s="5" t="str">
        <f t="shared" si="35"/>
        <v/>
      </c>
      <c r="BB2259" s="5" t="str">
        <f>IF(OR($E2259="",$G2259&lt;&gt;"Ativo"),"",IF(COUNTIFS($E$4:$E2259,$E2259,$A$4:$A2259,$A2259,$G$4:$G2259,"Ativo")=1,1,0))</f>
        <v/>
      </c>
      <c r="BC2259" t="str">
        <f>IF(OR($A2259="",$G2259&lt;&gt;"Ativo"),"",IF(COUNTIFS($A$4:$A2259,$A2259,$G$4:$G2259,"Ativo")=1,1,0))</f>
        <v/>
      </c>
    </row>
    <row r="2260" spans="1:55" x14ac:dyDescent="0.3">
      <c r="A2260" s="76"/>
      <c r="B2260" s="104"/>
      <c r="C2260" s="76"/>
      <c r="D2260" s="77"/>
      <c r="E2260" s="12"/>
      <c r="F2260" s="78"/>
      <c r="G2260" s="77"/>
      <c r="H2260" s="79"/>
      <c r="BA2260" s="5" t="str">
        <f t="shared" si="35"/>
        <v/>
      </c>
      <c r="BB2260" s="5" t="str">
        <f>IF(OR($E2260="",$G2260&lt;&gt;"Ativo"),"",IF(COUNTIFS($E$4:$E2260,$E2260,$A$4:$A2260,$A2260,$G$4:$G2260,"Ativo")=1,1,0))</f>
        <v/>
      </c>
      <c r="BC2260" t="str">
        <f>IF(OR($A2260="",$G2260&lt;&gt;"Ativo"),"",IF(COUNTIFS($A$4:$A2260,$A2260,$G$4:$G2260,"Ativo")=1,1,0))</f>
        <v/>
      </c>
    </row>
    <row r="2261" spans="1:55" x14ac:dyDescent="0.3">
      <c r="A2261" s="76"/>
      <c r="B2261" s="104"/>
      <c r="C2261" s="76"/>
      <c r="D2261" s="77"/>
      <c r="E2261" s="12"/>
      <c r="F2261" s="78"/>
      <c r="G2261" s="77"/>
      <c r="H2261" s="79"/>
      <c r="BA2261" s="5" t="str">
        <f t="shared" si="35"/>
        <v/>
      </c>
      <c r="BB2261" s="5" t="str">
        <f>IF(OR($E2261="",$G2261&lt;&gt;"Ativo"),"",IF(COUNTIFS($E$4:$E2261,$E2261,$A$4:$A2261,$A2261,$G$4:$G2261,"Ativo")=1,1,0))</f>
        <v/>
      </c>
      <c r="BC2261" t="str">
        <f>IF(OR($A2261="",$G2261&lt;&gt;"Ativo"),"",IF(COUNTIFS($A$4:$A2261,$A2261,$G$4:$G2261,"Ativo")=1,1,0))</f>
        <v/>
      </c>
    </row>
    <row r="2262" spans="1:55" x14ac:dyDescent="0.3">
      <c r="A2262" s="76"/>
      <c r="B2262" s="104"/>
      <c r="C2262" s="76"/>
      <c r="D2262" s="77"/>
      <c r="E2262" s="12"/>
      <c r="F2262" s="78"/>
      <c r="G2262" s="77"/>
      <c r="H2262" s="79"/>
      <c r="BA2262" s="5" t="str">
        <f t="shared" si="35"/>
        <v/>
      </c>
      <c r="BB2262" s="5" t="str">
        <f>IF(OR($E2262="",$G2262&lt;&gt;"Ativo"),"",IF(COUNTIFS($E$4:$E2262,$E2262,$A$4:$A2262,$A2262,$G$4:$G2262,"Ativo")=1,1,0))</f>
        <v/>
      </c>
      <c r="BC2262" t="str">
        <f>IF(OR($A2262="",$G2262&lt;&gt;"Ativo"),"",IF(COUNTIFS($A$4:$A2262,$A2262,$G$4:$G2262,"Ativo")=1,1,0))</f>
        <v/>
      </c>
    </row>
    <row r="2263" spans="1:55" x14ac:dyDescent="0.3">
      <c r="A2263" s="76"/>
      <c r="B2263" s="104"/>
      <c r="C2263" s="76"/>
      <c r="D2263" s="77"/>
      <c r="E2263" s="12"/>
      <c r="F2263" s="78"/>
      <c r="G2263" s="77"/>
      <c r="H2263" s="79"/>
      <c r="BA2263" s="5" t="str">
        <f t="shared" si="35"/>
        <v/>
      </c>
      <c r="BB2263" s="5" t="str">
        <f>IF(OR($E2263="",$G2263&lt;&gt;"Ativo"),"",IF(COUNTIFS($E$4:$E2263,$E2263,$A$4:$A2263,$A2263,$G$4:$G2263,"Ativo")=1,1,0))</f>
        <v/>
      </c>
      <c r="BC2263" t="str">
        <f>IF(OR($A2263="",$G2263&lt;&gt;"Ativo"),"",IF(COUNTIFS($A$4:$A2263,$A2263,$G$4:$G2263,"Ativo")=1,1,0))</f>
        <v/>
      </c>
    </row>
    <row r="2264" spans="1:55" x14ac:dyDescent="0.3">
      <c r="A2264" s="76"/>
      <c r="B2264" s="104"/>
      <c r="C2264" s="76"/>
      <c r="D2264" s="77"/>
      <c r="E2264" s="12"/>
      <c r="F2264" s="78"/>
      <c r="G2264" s="77"/>
      <c r="H2264" s="79"/>
      <c r="BA2264" s="5" t="str">
        <f t="shared" si="35"/>
        <v/>
      </c>
      <c r="BB2264" s="5" t="str">
        <f>IF(OR($E2264="",$G2264&lt;&gt;"Ativo"),"",IF(COUNTIFS($E$4:$E2264,$E2264,$A$4:$A2264,$A2264,$G$4:$G2264,"Ativo")=1,1,0))</f>
        <v/>
      </c>
      <c r="BC2264" t="str">
        <f>IF(OR($A2264="",$G2264&lt;&gt;"Ativo"),"",IF(COUNTIFS($A$4:$A2264,$A2264,$G$4:$G2264,"Ativo")=1,1,0))</f>
        <v/>
      </c>
    </row>
    <row r="2265" spans="1:55" x14ac:dyDescent="0.3">
      <c r="A2265" s="76"/>
      <c r="B2265" s="104"/>
      <c r="C2265" s="76"/>
      <c r="D2265" s="77"/>
      <c r="E2265" s="12"/>
      <c r="F2265" s="78"/>
      <c r="G2265" s="77"/>
      <c r="H2265" s="79"/>
      <c r="BA2265" s="5" t="str">
        <f t="shared" si="35"/>
        <v/>
      </c>
      <c r="BB2265" s="5" t="str">
        <f>IF(OR($E2265="",$G2265&lt;&gt;"Ativo"),"",IF(COUNTIFS($E$4:$E2265,$E2265,$A$4:$A2265,$A2265,$G$4:$G2265,"Ativo")=1,1,0))</f>
        <v/>
      </c>
      <c r="BC2265" t="str">
        <f>IF(OR($A2265="",$G2265&lt;&gt;"Ativo"),"",IF(COUNTIFS($A$4:$A2265,$A2265,$G$4:$G2265,"Ativo")=1,1,0))</f>
        <v/>
      </c>
    </row>
    <row r="2266" spans="1:55" x14ac:dyDescent="0.3">
      <c r="A2266" s="76"/>
      <c r="B2266" s="104"/>
      <c r="C2266" s="76"/>
      <c r="D2266" s="77"/>
      <c r="E2266" s="12"/>
      <c r="F2266" s="78"/>
      <c r="G2266" s="77"/>
      <c r="H2266" s="79"/>
      <c r="BA2266" s="5" t="str">
        <f t="shared" si="35"/>
        <v/>
      </c>
      <c r="BB2266" s="5" t="str">
        <f>IF(OR($E2266="",$G2266&lt;&gt;"Ativo"),"",IF(COUNTIFS($E$4:$E2266,$E2266,$A$4:$A2266,$A2266,$G$4:$G2266,"Ativo")=1,1,0))</f>
        <v/>
      </c>
      <c r="BC2266" t="str">
        <f>IF(OR($A2266="",$G2266&lt;&gt;"Ativo"),"",IF(COUNTIFS($A$4:$A2266,$A2266,$G$4:$G2266,"Ativo")=1,1,0))</f>
        <v/>
      </c>
    </row>
    <row r="2267" spans="1:55" x14ac:dyDescent="0.3">
      <c r="A2267" s="76"/>
      <c r="B2267" s="104"/>
      <c r="C2267" s="76"/>
      <c r="D2267" s="77"/>
      <c r="E2267" s="12"/>
      <c r="F2267" s="78"/>
      <c r="G2267" s="77"/>
      <c r="H2267" s="79"/>
      <c r="BA2267" s="5" t="str">
        <f t="shared" si="35"/>
        <v/>
      </c>
      <c r="BB2267" s="5" t="str">
        <f>IF(OR($E2267="",$G2267&lt;&gt;"Ativo"),"",IF(COUNTIFS($E$4:$E2267,$E2267,$A$4:$A2267,$A2267,$G$4:$G2267,"Ativo")=1,1,0))</f>
        <v/>
      </c>
      <c r="BC2267" t="str">
        <f>IF(OR($A2267="",$G2267&lt;&gt;"Ativo"),"",IF(COUNTIFS($A$4:$A2267,$A2267,$G$4:$G2267,"Ativo")=1,1,0))</f>
        <v/>
      </c>
    </row>
    <row r="2268" spans="1:55" x14ac:dyDescent="0.3">
      <c r="A2268" s="76"/>
      <c r="B2268" s="104"/>
      <c r="C2268" s="76"/>
      <c r="D2268" s="77"/>
      <c r="E2268" s="12"/>
      <c r="F2268" s="78"/>
      <c r="G2268" s="77"/>
      <c r="H2268" s="79"/>
      <c r="BA2268" s="5" t="str">
        <f t="shared" si="35"/>
        <v/>
      </c>
      <c r="BB2268" s="5" t="str">
        <f>IF(OR($E2268="",$G2268&lt;&gt;"Ativo"),"",IF(COUNTIFS($E$4:$E2268,$E2268,$A$4:$A2268,$A2268,$G$4:$G2268,"Ativo")=1,1,0))</f>
        <v/>
      </c>
      <c r="BC2268" t="str">
        <f>IF(OR($A2268="",$G2268&lt;&gt;"Ativo"),"",IF(COUNTIFS($A$4:$A2268,$A2268,$G$4:$G2268,"Ativo")=1,1,0))</f>
        <v/>
      </c>
    </row>
    <row r="2269" spans="1:55" x14ac:dyDescent="0.3">
      <c r="A2269" s="76"/>
      <c r="B2269" s="104"/>
      <c r="C2269" s="76"/>
      <c r="D2269" s="77"/>
      <c r="E2269" s="12"/>
      <c r="F2269" s="78"/>
      <c r="G2269" s="77"/>
      <c r="H2269" s="79"/>
      <c r="BA2269" s="5" t="str">
        <f t="shared" si="35"/>
        <v/>
      </c>
      <c r="BB2269" s="5" t="str">
        <f>IF(OR($E2269="",$G2269&lt;&gt;"Ativo"),"",IF(COUNTIFS($E$4:$E2269,$E2269,$A$4:$A2269,$A2269,$G$4:$G2269,"Ativo")=1,1,0))</f>
        <v/>
      </c>
      <c r="BC2269" t="str">
        <f>IF(OR($A2269="",$G2269&lt;&gt;"Ativo"),"",IF(COUNTIFS($A$4:$A2269,$A2269,$G$4:$G2269,"Ativo")=1,1,0))</f>
        <v/>
      </c>
    </row>
    <row r="2270" spans="1:55" x14ac:dyDescent="0.3">
      <c r="A2270" s="76"/>
      <c r="B2270" s="104"/>
      <c r="C2270" s="76"/>
      <c r="D2270" s="77"/>
      <c r="E2270" s="12"/>
      <c r="F2270" s="78"/>
      <c r="G2270" s="77"/>
      <c r="H2270" s="79"/>
      <c r="BA2270" s="5" t="str">
        <f t="shared" si="35"/>
        <v/>
      </c>
      <c r="BB2270" s="5" t="str">
        <f>IF(OR($E2270="",$G2270&lt;&gt;"Ativo"),"",IF(COUNTIFS($E$4:$E2270,$E2270,$A$4:$A2270,$A2270,$G$4:$G2270,"Ativo")=1,1,0))</f>
        <v/>
      </c>
      <c r="BC2270" t="str">
        <f>IF(OR($A2270="",$G2270&lt;&gt;"Ativo"),"",IF(COUNTIFS($A$4:$A2270,$A2270,$G$4:$G2270,"Ativo")=1,1,0))</f>
        <v/>
      </c>
    </row>
    <row r="2271" spans="1:55" x14ac:dyDescent="0.3">
      <c r="A2271" s="76"/>
      <c r="B2271" s="104"/>
      <c r="C2271" s="76"/>
      <c r="D2271" s="77"/>
      <c r="E2271" s="12"/>
      <c r="F2271" s="78"/>
      <c r="G2271" s="77"/>
      <c r="H2271" s="79"/>
      <c r="BA2271" s="5" t="str">
        <f t="shared" si="35"/>
        <v/>
      </c>
      <c r="BB2271" s="5" t="str">
        <f>IF(OR($E2271="",$G2271&lt;&gt;"Ativo"),"",IF(COUNTIFS($E$4:$E2271,$E2271,$A$4:$A2271,$A2271,$G$4:$G2271,"Ativo")=1,1,0))</f>
        <v/>
      </c>
      <c r="BC2271" t="str">
        <f>IF(OR($A2271="",$G2271&lt;&gt;"Ativo"),"",IF(COUNTIFS($A$4:$A2271,$A2271,$G$4:$G2271,"Ativo")=1,1,0))</f>
        <v/>
      </c>
    </row>
    <row r="2272" spans="1:55" x14ac:dyDescent="0.3">
      <c r="A2272" s="76"/>
      <c r="B2272" s="104"/>
      <c r="C2272" s="76"/>
      <c r="D2272" s="77"/>
      <c r="E2272" s="12"/>
      <c r="F2272" s="78"/>
      <c r="G2272" s="77"/>
      <c r="H2272" s="79"/>
      <c r="BA2272" s="5" t="str">
        <f t="shared" si="35"/>
        <v/>
      </c>
      <c r="BB2272" s="5" t="str">
        <f>IF(OR($E2272="",$G2272&lt;&gt;"Ativo"),"",IF(COUNTIFS($E$4:$E2272,$E2272,$A$4:$A2272,$A2272,$G$4:$G2272,"Ativo")=1,1,0))</f>
        <v/>
      </c>
      <c r="BC2272" t="str">
        <f>IF(OR($A2272="",$G2272&lt;&gt;"Ativo"),"",IF(COUNTIFS($A$4:$A2272,$A2272,$G$4:$G2272,"Ativo")=1,1,0))</f>
        <v/>
      </c>
    </row>
    <row r="2273" spans="1:55" x14ac:dyDescent="0.3">
      <c r="A2273" s="76"/>
      <c r="B2273" s="104"/>
      <c r="C2273" s="76"/>
      <c r="D2273" s="77"/>
      <c r="E2273" s="12"/>
      <c r="F2273" s="78"/>
      <c r="G2273" s="77"/>
      <c r="H2273" s="79"/>
      <c r="BA2273" s="5" t="str">
        <f t="shared" si="35"/>
        <v/>
      </c>
      <c r="BB2273" s="5" t="str">
        <f>IF(OR($E2273="",$G2273&lt;&gt;"Ativo"),"",IF(COUNTIFS($E$4:$E2273,$E2273,$A$4:$A2273,$A2273,$G$4:$G2273,"Ativo")=1,1,0))</f>
        <v/>
      </c>
      <c r="BC2273" t="str">
        <f>IF(OR($A2273="",$G2273&lt;&gt;"Ativo"),"",IF(COUNTIFS($A$4:$A2273,$A2273,$G$4:$G2273,"Ativo")=1,1,0))</f>
        <v/>
      </c>
    </row>
    <row r="2274" spans="1:55" x14ac:dyDescent="0.3">
      <c r="A2274" s="76"/>
      <c r="B2274" s="104"/>
      <c r="C2274" s="76"/>
      <c r="D2274" s="77"/>
      <c r="E2274" s="12"/>
      <c r="F2274" s="78"/>
      <c r="G2274" s="77"/>
      <c r="H2274" s="79"/>
      <c r="BA2274" s="5" t="str">
        <f t="shared" si="35"/>
        <v/>
      </c>
      <c r="BB2274" s="5" t="str">
        <f>IF(OR($E2274="",$G2274&lt;&gt;"Ativo"),"",IF(COUNTIFS($E$4:$E2274,$E2274,$A$4:$A2274,$A2274,$G$4:$G2274,"Ativo")=1,1,0))</f>
        <v/>
      </c>
      <c r="BC2274" t="str">
        <f>IF(OR($A2274="",$G2274&lt;&gt;"Ativo"),"",IF(COUNTIFS($A$4:$A2274,$A2274,$G$4:$G2274,"Ativo")=1,1,0))</f>
        <v/>
      </c>
    </row>
    <row r="2275" spans="1:55" x14ac:dyDescent="0.3">
      <c r="A2275" s="76"/>
      <c r="B2275" s="104"/>
      <c r="C2275" s="76"/>
      <c r="D2275" s="77"/>
      <c r="E2275" s="12"/>
      <c r="F2275" s="78"/>
      <c r="G2275" s="77"/>
      <c r="H2275" s="79"/>
      <c r="BA2275" s="5" t="str">
        <f t="shared" si="35"/>
        <v/>
      </c>
      <c r="BB2275" s="5" t="str">
        <f>IF(OR($E2275="",$G2275&lt;&gt;"Ativo"),"",IF(COUNTIFS($E$4:$E2275,$E2275,$A$4:$A2275,$A2275,$G$4:$G2275,"Ativo")=1,1,0))</f>
        <v/>
      </c>
      <c r="BC2275" t="str">
        <f>IF(OR($A2275="",$G2275&lt;&gt;"Ativo"),"",IF(COUNTIFS($A$4:$A2275,$A2275,$G$4:$G2275,"Ativo")=1,1,0))</f>
        <v/>
      </c>
    </row>
    <row r="2276" spans="1:55" x14ac:dyDescent="0.3">
      <c r="A2276" s="76"/>
      <c r="B2276" s="104"/>
      <c r="C2276" s="76"/>
      <c r="D2276" s="77"/>
      <c r="E2276" s="12"/>
      <c r="F2276" s="78"/>
      <c r="G2276" s="77"/>
      <c r="H2276" s="79"/>
      <c r="BA2276" s="5" t="str">
        <f t="shared" si="35"/>
        <v/>
      </c>
      <c r="BB2276" s="5" t="str">
        <f>IF(OR($E2276="",$G2276&lt;&gt;"Ativo"),"",IF(COUNTIFS($E$4:$E2276,$E2276,$A$4:$A2276,$A2276,$G$4:$G2276,"Ativo")=1,1,0))</f>
        <v/>
      </c>
      <c r="BC2276" t="str">
        <f>IF(OR($A2276="",$G2276&lt;&gt;"Ativo"),"",IF(COUNTIFS($A$4:$A2276,$A2276,$G$4:$G2276,"Ativo")=1,1,0))</f>
        <v/>
      </c>
    </row>
    <row r="2277" spans="1:55" x14ac:dyDescent="0.3">
      <c r="A2277" s="76"/>
      <c r="B2277" s="104"/>
      <c r="C2277" s="76"/>
      <c r="D2277" s="77"/>
      <c r="E2277" s="12"/>
      <c r="F2277" s="78"/>
      <c r="G2277" s="77"/>
      <c r="H2277" s="79"/>
      <c r="BA2277" s="5" t="str">
        <f t="shared" si="35"/>
        <v/>
      </c>
      <c r="BB2277" s="5" t="str">
        <f>IF(OR($E2277="",$G2277&lt;&gt;"Ativo"),"",IF(COUNTIFS($E$4:$E2277,$E2277,$A$4:$A2277,$A2277,$G$4:$G2277,"Ativo")=1,1,0))</f>
        <v/>
      </c>
      <c r="BC2277" t="str">
        <f>IF(OR($A2277="",$G2277&lt;&gt;"Ativo"),"",IF(COUNTIFS($A$4:$A2277,$A2277,$G$4:$G2277,"Ativo")=1,1,0))</f>
        <v/>
      </c>
    </row>
    <row r="2278" spans="1:55" x14ac:dyDescent="0.3">
      <c r="A2278" s="76"/>
      <c r="B2278" s="104"/>
      <c r="C2278" s="76"/>
      <c r="D2278" s="77"/>
      <c r="E2278" s="12"/>
      <c r="F2278" s="78"/>
      <c r="G2278" s="77"/>
      <c r="H2278" s="79"/>
      <c r="BA2278" s="5" t="str">
        <f t="shared" si="35"/>
        <v/>
      </c>
      <c r="BB2278" s="5" t="str">
        <f>IF(OR($E2278="",$G2278&lt;&gt;"Ativo"),"",IF(COUNTIFS($E$4:$E2278,$E2278,$A$4:$A2278,$A2278,$G$4:$G2278,"Ativo")=1,1,0))</f>
        <v/>
      </c>
      <c r="BC2278" t="str">
        <f>IF(OR($A2278="",$G2278&lt;&gt;"Ativo"),"",IF(COUNTIFS($A$4:$A2278,$A2278,$G$4:$G2278,"Ativo")=1,1,0))</f>
        <v/>
      </c>
    </row>
    <row r="2279" spans="1:55" x14ac:dyDescent="0.3">
      <c r="A2279" s="76"/>
      <c r="B2279" s="104"/>
      <c r="C2279" s="76"/>
      <c r="D2279" s="77"/>
      <c r="E2279" s="12"/>
      <c r="F2279" s="78"/>
      <c r="G2279" s="77"/>
      <c r="H2279" s="79"/>
      <c r="BA2279" s="5" t="str">
        <f t="shared" si="35"/>
        <v/>
      </c>
      <c r="BB2279" s="5" t="str">
        <f>IF(OR($E2279="",$G2279&lt;&gt;"Ativo"),"",IF(COUNTIFS($E$4:$E2279,$E2279,$A$4:$A2279,$A2279,$G$4:$G2279,"Ativo")=1,1,0))</f>
        <v/>
      </c>
      <c r="BC2279" t="str">
        <f>IF(OR($A2279="",$G2279&lt;&gt;"Ativo"),"",IF(COUNTIFS($A$4:$A2279,$A2279,$G$4:$G2279,"Ativo")=1,1,0))</f>
        <v/>
      </c>
    </row>
    <row r="2280" spans="1:55" x14ac:dyDescent="0.3">
      <c r="A2280" s="76"/>
      <c r="B2280" s="104"/>
      <c r="C2280" s="76"/>
      <c r="D2280" s="77"/>
      <c r="E2280" s="12"/>
      <c r="F2280" s="78"/>
      <c r="G2280" s="77"/>
      <c r="H2280" s="79"/>
      <c r="BA2280" s="5" t="str">
        <f t="shared" si="35"/>
        <v/>
      </c>
      <c r="BB2280" s="5" t="str">
        <f>IF(OR($E2280="",$G2280&lt;&gt;"Ativo"),"",IF(COUNTIFS($E$4:$E2280,$E2280,$A$4:$A2280,$A2280,$G$4:$G2280,"Ativo")=1,1,0))</f>
        <v/>
      </c>
      <c r="BC2280" t="str">
        <f>IF(OR($A2280="",$G2280&lt;&gt;"Ativo"),"",IF(COUNTIFS($A$4:$A2280,$A2280,$G$4:$G2280,"Ativo")=1,1,0))</f>
        <v/>
      </c>
    </row>
    <row r="2281" spans="1:55" x14ac:dyDescent="0.3">
      <c r="A2281" s="76"/>
      <c r="B2281" s="104"/>
      <c r="C2281" s="76"/>
      <c r="D2281" s="77"/>
      <c r="E2281" s="12"/>
      <c r="F2281" s="78"/>
      <c r="G2281" s="77"/>
      <c r="H2281" s="79"/>
      <c r="BA2281" s="5" t="str">
        <f t="shared" si="35"/>
        <v/>
      </c>
      <c r="BB2281" s="5" t="str">
        <f>IF(OR($E2281="",$G2281&lt;&gt;"Ativo"),"",IF(COUNTIFS($E$4:$E2281,$E2281,$A$4:$A2281,$A2281,$G$4:$G2281,"Ativo")=1,1,0))</f>
        <v/>
      </c>
      <c r="BC2281" t="str">
        <f>IF(OR($A2281="",$G2281&lt;&gt;"Ativo"),"",IF(COUNTIFS($A$4:$A2281,$A2281,$G$4:$G2281,"Ativo")=1,1,0))</f>
        <v/>
      </c>
    </row>
    <row r="2282" spans="1:55" x14ac:dyDescent="0.3">
      <c r="A2282" s="76"/>
      <c r="B2282" s="104"/>
      <c r="C2282" s="76"/>
      <c r="D2282" s="77"/>
      <c r="E2282" s="12"/>
      <c r="F2282" s="78"/>
      <c r="G2282" s="77"/>
      <c r="H2282" s="79"/>
      <c r="BA2282" s="5" t="str">
        <f t="shared" si="35"/>
        <v/>
      </c>
      <c r="BB2282" s="5" t="str">
        <f>IF(OR($E2282="",$G2282&lt;&gt;"Ativo"),"",IF(COUNTIFS($E$4:$E2282,$E2282,$A$4:$A2282,$A2282,$G$4:$G2282,"Ativo")=1,1,0))</f>
        <v/>
      </c>
      <c r="BC2282" t="str">
        <f>IF(OR($A2282="",$G2282&lt;&gt;"Ativo"),"",IF(COUNTIFS($A$4:$A2282,$A2282,$G$4:$G2282,"Ativo")=1,1,0))</f>
        <v/>
      </c>
    </row>
    <row r="2283" spans="1:55" x14ac:dyDescent="0.3">
      <c r="A2283" s="76"/>
      <c r="B2283" s="104"/>
      <c r="C2283" s="76"/>
      <c r="D2283" s="77"/>
      <c r="E2283" s="12"/>
      <c r="F2283" s="78"/>
      <c r="G2283" s="77"/>
      <c r="H2283" s="79"/>
      <c r="BA2283" s="5" t="str">
        <f t="shared" si="35"/>
        <v/>
      </c>
      <c r="BB2283" s="5" t="str">
        <f>IF(OR($E2283="",$G2283&lt;&gt;"Ativo"),"",IF(COUNTIFS($E$4:$E2283,$E2283,$A$4:$A2283,$A2283,$G$4:$G2283,"Ativo")=1,1,0))</f>
        <v/>
      </c>
      <c r="BC2283" t="str">
        <f>IF(OR($A2283="",$G2283&lt;&gt;"Ativo"),"",IF(COUNTIFS($A$4:$A2283,$A2283,$G$4:$G2283,"Ativo")=1,1,0))</f>
        <v/>
      </c>
    </row>
    <row r="2284" spans="1:55" x14ac:dyDescent="0.3">
      <c r="A2284" s="76"/>
      <c r="B2284" s="104"/>
      <c r="C2284" s="76"/>
      <c r="D2284" s="77"/>
      <c r="E2284" s="12"/>
      <c r="F2284" s="78"/>
      <c r="G2284" s="77"/>
      <c r="H2284" s="79"/>
      <c r="BA2284" s="5" t="str">
        <f t="shared" si="35"/>
        <v/>
      </c>
      <c r="BB2284" s="5" t="str">
        <f>IF(OR($E2284="",$G2284&lt;&gt;"Ativo"),"",IF(COUNTIFS($E$4:$E2284,$E2284,$A$4:$A2284,$A2284,$G$4:$G2284,"Ativo")=1,1,0))</f>
        <v/>
      </c>
      <c r="BC2284" t="str">
        <f>IF(OR($A2284="",$G2284&lt;&gt;"Ativo"),"",IF(COUNTIFS($A$4:$A2284,$A2284,$G$4:$G2284,"Ativo")=1,1,0))</f>
        <v/>
      </c>
    </row>
    <row r="2285" spans="1:55" x14ac:dyDescent="0.3">
      <c r="A2285" s="76"/>
      <c r="B2285" s="104"/>
      <c r="C2285" s="76"/>
      <c r="D2285" s="77"/>
      <c r="E2285" s="12"/>
      <c r="F2285" s="78"/>
      <c r="G2285" s="77"/>
      <c r="H2285" s="79"/>
      <c r="BA2285" s="5" t="str">
        <f t="shared" si="35"/>
        <v/>
      </c>
      <c r="BB2285" s="5" t="str">
        <f>IF(OR($E2285="",$G2285&lt;&gt;"Ativo"),"",IF(COUNTIFS($E$4:$E2285,$E2285,$A$4:$A2285,$A2285,$G$4:$G2285,"Ativo")=1,1,0))</f>
        <v/>
      </c>
      <c r="BC2285" t="str">
        <f>IF(OR($A2285="",$G2285&lt;&gt;"Ativo"),"",IF(COUNTIFS($A$4:$A2285,$A2285,$G$4:$G2285,"Ativo")=1,1,0))</f>
        <v/>
      </c>
    </row>
    <row r="2286" spans="1:55" x14ac:dyDescent="0.3">
      <c r="A2286" s="76"/>
      <c r="B2286" s="104"/>
      <c r="C2286" s="76"/>
      <c r="D2286" s="77"/>
      <c r="E2286" s="12"/>
      <c r="F2286" s="78"/>
      <c r="G2286" s="77"/>
      <c r="H2286" s="79"/>
      <c r="BA2286" s="5" t="str">
        <f t="shared" si="35"/>
        <v/>
      </c>
      <c r="BB2286" s="5" t="str">
        <f>IF(OR($E2286="",$G2286&lt;&gt;"Ativo"),"",IF(COUNTIFS($E$4:$E2286,$E2286,$A$4:$A2286,$A2286,$G$4:$G2286,"Ativo")=1,1,0))</f>
        <v/>
      </c>
      <c r="BC2286" t="str">
        <f>IF(OR($A2286="",$G2286&lt;&gt;"Ativo"),"",IF(COUNTIFS($A$4:$A2286,$A2286,$G$4:$G2286,"Ativo")=1,1,0))</f>
        <v/>
      </c>
    </row>
    <row r="2287" spans="1:55" x14ac:dyDescent="0.3">
      <c r="A2287" s="76"/>
      <c r="B2287" s="104"/>
      <c r="C2287" s="76"/>
      <c r="D2287" s="77"/>
      <c r="E2287" s="12"/>
      <c r="F2287" s="78"/>
      <c r="G2287" s="77"/>
      <c r="H2287" s="79"/>
      <c r="BA2287" s="5" t="str">
        <f t="shared" si="35"/>
        <v/>
      </c>
      <c r="BB2287" s="5" t="str">
        <f>IF(OR($E2287="",$G2287&lt;&gt;"Ativo"),"",IF(COUNTIFS($E$4:$E2287,$E2287,$A$4:$A2287,$A2287,$G$4:$G2287,"Ativo")=1,1,0))</f>
        <v/>
      </c>
      <c r="BC2287" t="str">
        <f>IF(OR($A2287="",$G2287&lt;&gt;"Ativo"),"",IF(COUNTIFS($A$4:$A2287,$A2287,$G$4:$G2287,"Ativo")=1,1,0))</f>
        <v/>
      </c>
    </row>
    <row r="2288" spans="1:55" x14ac:dyDescent="0.3">
      <c r="A2288" s="76"/>
      <c r="B2288" s="104"/>
      <c r="C2288" s="76"/>
      <c r="D2288" s="77"/>
      <c r="E2288" s="12"/>
      <c r="F2288" s="78"/>
      <c r="G2288" s="77"/>
      <c r="H2288" s="79"/>
      <c r="BA2288" s="5" t="str">
        <f t="shared" si="35"/>
        <v/>
      </c>
      <c r="BB2288" s="5" t="str">
        <f>IF(OR($E2288="",$G2288&lt;&gt;"Ativo"),"",IF(COUNTIFS($E$4:$E2288,$E2288,$A$4:$A2288,$A2288,$G$4:$G2288,"Ativo")=1,1,0))</f>
        <v/>
      </c>
      <c r="BC2288" t="str">
        <f>IF(OR($A2288="",$G2288&lt;&gt;"Ativo"),"",IF(COUNTIFS($A$4:$A2288,$A2288,$G$4:$G2288,"Ativo")=1,1,0))</f>
        <v/>
      </c>
    </row>
    <row r="2289" spans="1:55" x14ac:dyDescent="0.3">
      <c r="A2289" s="76"/>
      <c r="B2289" s="104"/>
      <c r="C2289" s="76"/>
      <c r="D2289" s="77"/>
      <c r="E2289" s="12"/>
      <c r="F2289" s="78"/>
      <c r="G2289" s="77"/>
      <c r="H2289" s="79"/>
      <c r="BA2289" s="5" t="str">
        <f t="shared" si="35"/>
        <v/>
      </c>
      <c r="BB2289" s="5" t="str">
        <f>IF(OR($E2289="",$G2289&lt;&gt;"Ativo"),"",IF(COUNTIFS($E$4:$E2289,$E2289,$A$4:$A2289,$A2289,$G$4:$G2289,"Ativo")=1,1,0))</f>
        <v/>
      </c>
      <c r="BC2289" t="str">
        <f>IF(OR($A2289="",$G2289&lt;&gt;"Ativo"),"",IF(COUNTIFS($A$4:$A2289,$A2289,$G$4:$G2289,"Ativo")=1,1,0))</f>
        <v/>
      </c>
    </row>
    <row r="2290" spans="1:55" x14ac:dyDescent="0.3">
      <c r="A2290" s="76"/>
      <c r="B2290" s="104"/>
      <c r="C2290" s="76"/>
      <c r="D2290" s="77"/>
      <c r="E2290" s="12"/>
      <c r="F2290" s="78"/>
      <c r="G2290" s="77"/>
      <c r="H2290" s="79"/>
      <c r="BA2290" s="5" t="str">
        <f t="shared" si="35"/>
        <v/>
      </c>
      <c r="BB2290" s="5" t="str">
        <f>IF(OR($E2290="",$G2290&lt;&gt;"Ativo"),"",IF(COUNTIFS($E$4:$E2290,$E2290,$A$4:$A2290,$A2290,$G$4:$G2290,"Ativo")=1,1,0))</f>
        <v/>
      </c>
      <c r="BC2290" t="str">
        <f>IF(OR($A2290="",$G2290&lt;&gt;"Ativo"),"",IF(COUNTIFS($A$4:$A2290,$A2290,$G$4:$G2290,"Ativo")=1,1,0))</f>
        <v/>
      </c>
    </row>
    <row r="2291" spans="1:55" x14ac:dyDescent="0.3">
      <c r="A2291" s="76"/>
      <c r="B2291" s="104"/>
      <c r="C2291" s="76"/>
      <c r="D2291" s="77"/>
      <c r="E2291" s="12"/>
      <c r="F2291" s="78"/>
      <c r="G2291" s="77"/>
      <c r="H2291" s="79"/>
      <c r="BA2291" s="5" t="str">
        <f t="shared" si="35"/>
        <v/>
      </c>
      <c r="BB2291" s="5" t="str">
        <f>IF(OR($E2291="",$G2291&lt;&gt;"Ativo"),"",IF(COUNTIFS($E$4:$E2291,$E2291,$A$4:$A2291,$A2291,$G$4:$G2291,"Ativo")=1,1,0))</f>
        <v/>
      </c>
      <c r="BC2291" t="str">
        <f>IF(OR($A2291="",$G2291&lt;&gt;"Ativo"),"",IF(COUNTIFS($A$4:$A2291,$A2291,$G$4:$G2291,"Ativo")=1,1,0))</f>
        <v/>
      </c>
    </row>
    <row r="2292" spans="1:55" x14ac:dyDescent="0.3">
      <c r="A2292" s="76"/>
      <c r="B2292" s="104"/>
      <c r="C2292" s="76"/>
      <c r="D2292" s="77"/>
      <c r="E2292" s="12"/>
      <c r="F2292" s="78"/>
      <c r="G2292" s="77"/>
      <c r="H2292" s="79"/>
      <c r="BA2292" s="5" t="str">
        <f t="shared" si="35"/>
        <v/>
      </c>
      <c r="BB2292" s="5" t="str">
        <f>IF(OR($E2292="",$G2292&lt;&gt;"Ativo"),"",IF(COUNTIFS($E$4:$E2292,$E2292,$A$4:$A2292,$A2292,$G$4:$G2292,"Ativo")=1,1,0))</f>
        <v/>
      </c>
      <c r="BC2292" t="str">
        <f>IF(OR($A2292="",$G2292&lt;&gt;"Ativo"),"",IF(COUNTIFS($A$4:$A2292,$A2292,$G$4:$G2292,"Ativo")=1,1,0))</f>
        <v/>
      </c>
    </row>
    <row r="2293" spans="1:55" x14ac:dyDescent="0.3">
      <c r="A2293" s="76"/>
      <c r="B2293" s="104"/>
      <c r="C2293" s="76"/>
      <c r="D2293" s="77"/>
      <c r="E2293" s="12"/>
      <c r="F2293" s="78"/>
      <c r="G2293" s="77"/>
      <c r="H2293" s="79"/>
      <c r="BA2293" s="5" t="str">
        <f t="shared" si="35"/>
        <v/>
      </c>
      <c r="BB2293" s="5" t="str">
        <f>IF(OR($E2293="",$G2293&lt;&gt;"Ativo"),"",IF(COUNTIFS($E$4:$E2293,$E2293,$A$4:$A2293,$A2293,$G$4:$G2293,"Ativo")=1,1,0))</f>
        <v/>
      </c>
      <c r="BC2293" t="str">
        <f>IF(OR($A2293="",$G2293&lt;&gt;"Ativo"),"",IF(COUNTIFS($A$4:$A2293,$A2293,$G$4:$G2293,"Ativo")=1,1,0))</f>
        <v/>
      </c>
    </row>
    <row r="2294" spans="1:55" x14ac:dyDescent="0.3">
      <c r="A2294" s="76"/>
      <c r="B2294" s="104"/>
      <c r="C2294" s="76"/>
      <c r="D2294" s="77"/>
      <c r="E2294" s="12"/>
      <c r="F2294" s="78"/>
      <c r="G2294" s="77"/>
      <c r="H2294" s="79"/>
      <c r="BA2294" s="5" t="str">
        <f t="shared" si="35"/>
        <v/>
      </c>
      <c r="BB2294" s="5" t="str">
        <f>IF(OR($E2294="",$G2294&lt;&gt;"Ativo"),"",IF(COUNTIFS($E$4:$E2294,$E2294,$A$4:$A2294,$A2294,$G$4:$G2294,"Ativo")=1,1,0))</f>
        <v/>
      </c>
      <c r="BC2294" t="str">
        <f>IF(OR($A2294="",$G2294&lt;&gt;"Ativo"),"",IF(COUNTIFS($A$4:$A2294,$A2294,$G$4:$G2294,"Ativo")=1,1,0))</f>
        <v/>
      </c>
    </row>
    <row r="2295" spans="1:55" x14ac:dyDescent="0.3">
      <c r="A2295" s="76"/>
      <c r="B2295" s="104"/>
      <c r="C2295" s="76"/>
      <c r="D2295" s="77"/>
      <c r="E2295" s="12"/>
      <c r="F2295" s="78"/>
      <c r="G2295" s="77"/>
      <c r="H2295" s="79"/>
      <c r="BA2295" s="5" t="str">
        <f t="shared" si="35"/>
        <v/>
      </c>
      <c r="BB2295" s="5" t="str">
        <f>IF(OR($E2295="",$G2295&lt;&gt;"Ativo"),"",IF(COUNTIFS($E$4:$E2295,$E2295,$A$4:$A2295,$A2295,$G$4:$G2295,"Ativo")=1,1,0))</f>
        <v/>
      </c>
      <c r="BC2295" t="str">
        <f>IF(OR($A2295="",$G2295&lt;&gt;"Ativo"),"",IF(COUNTIFS($A$4:$A2295,$A2295,$G$4:$G2295,"Ativo")=1,1,0))</f>
        <v/>
      </c>
    </row>
    <row r="2296" spans="1:55" x14ac:dyDescent="0.3">
      <c r="A2296" s="76"/>
      <c r="B2296" s="104"/>
      <c r="C2296" s="76"/>
      <c r="D2296" s="77"/>
      <c r="E2296" s="12"/>
      <c r="F2296" s="78"/>
      <c r="G2296" s="77"/>
      <c r="H2296" s="79"/>
      <c r="BA2296" s="5" t="str">
        <f t="shared" si="35"/>
        <v/>
      </c>
      <c r="BB2296" s="5" t="str">
        <f>IF(OR($E2296="",$G2296&lt;&gt;"Ativo"),"",IF(COUNTIFS($E$4:$E2296,$E2296,$A$4:$A2296,$A2296,$G$4:$G2296,"Ativo")=1,1,0))</f>
        <v/>
      </c>
      <c r="BC2296" t="str">
        <f>IF(OR($A2296="",$G2296&lt;&gt;"Ativo"),"",IF(COUNTIFS($A$4:$A2296,$A2296,$G$4:$G2296,"Ativo")=1,1,0))</f>
        <v/>
      </c>
    </row>
    <row r="2297" spans="1:55" x14ac:dyDescent="0.3">
      <c r="A2297" s="76"/>
      <c r="B2297" s="104"/>
      <c r="C2297" s="76"/>
      <c r="D2297" s="77"/>
      <c r="E2297" s="12"/>
      <c r="F2297" s="78"/>
      <c r="G2297" s="77"/>
      <c r="H2297" s="79"/>
      <c r="BA2297" s="5" t="str">
        <f t="shared" si="35"/>
        <v/>
      </c>
      <c r="BB2297" s="5" t="str">
        <f>IF(OR($E2297="",$G2297&lt;&gt;"Ativo"),"",IF(COUNTIFS($E$4:$E2297,$E2297,$A$4:$A2297,$A2297,$G$4:$G2297,"Ativo")=1,1,0))</f>
        <v/>
      </c>
      <c r="BC2297" t="str">
        <f>IF(OR($A2297="",$G2297&lt;&gt;"Ativo"),"",IF(COUNTIFS($A$4:$A2297,$A2297,$G$4:$G2297,"Ativo")=1,1,0))</f>
        <v/>
      </c>
    </row>
    <row r="2298" spans="1:55" x14ac:dyDescent="0.3">
      <c r="A2298" s="76"/>
      <c r="B2298" s="104"/>
      <c r="C2298" s="76"/>
      <c r="D2298" s="77"/>
      <c r="E2298" s="12"/>
      <c r="F2298" s="78"/>
      <c r="G2298" s="77"/>
      <c r="H2298" s="79"/>
      <c r="BA2298" s="5" t="str">
        <f t="shared" si="35"/>
        <v/>
      </c>
      <c r="BB2298" s="5" t="str">
        <f>IF(OR($E2298="",$G2298&lt;&gt;"Ativo"),"",IF(COUNTIFS($E$4:$E2298,$E2298,$A$4:$A2298,$A2298,$G$4:$G2298,"Ativo")=1,1,0))</f>
        <v/>
      </c>
      <c r="BC2298" t="str">
        <f>IF(OR($A2298="",$G2298&lt;&gt;"Ativo"),"",IF(COUNTIFS($A$4:$A2298,$A2298,$G$4:$G2298,"Ativo")=1,1,0))</f>
        <v/>
      </c>
    </row>
    <row r="2299" spans="1:55" x14ac:dyDescent="0.3">
      <c r="A2299" s="76"/>
      <c r="B2299" s="104"/>
      <c r="C2299" s="76"/>
      <c r="D2299" s="77"/>
      <c r="E2299" s="12"/>
      <c r="F2299" s="78"/>
      <c r="G2299" s="77"/>
      <c r="H2299" s="79"/>
      <c r="BA2299" s="5" t="str">
        <f t="shared" si="35"/>
        <v/>
      </c>
      <c r="BB2299" s="5" t="str">
        <f>IF(OR($E2299="",$G2299&lt;&gt;"Ativo"),"",IF(COUNTIFS($E$4:$E2299,$E2299,$A$4:$A2299,$A2299,$G$4:$G2299,"Ativo")=1,1,0))</f>
        <v/>
      </c>
      <c r="BC2299" t="str">
        <f>IF(OR($A2299="",$G2299&lt;&gt;"Ativo"),"",IF(COUNTIFS($A$4:$A2299,$A2299,$G$4:$G2299,"Ativo")=1,1,0))</f>
        <v/>
      </c>
    </row>
    <row r="2300" spans="1:55" x14ac:dyDescent="0.3">
      <c r="A2300" s="76"/>
      <c r="B2300" s="104"/>
      <c r="C2300" s="76"/>
      <c r="D2300" s="77"/>
      <c r="E2300" s="12"/>
      <c r="F2300" s="78"/>
      <c r="G2300" s="77"/>
      <c r="H2300" s="79"/>
      <c r="BA2300" s="5" t="str">
        <f t="shared" si="35"/>
        <v/>
      </c>
      <c r="BB2300" s="5" t="str">
        <f>IF(OR($E2300="",$G2300&lt;&gt;"Ativo"),"",IF(COUNTIFS($E$4:$E2300,$E2300,$A$4:$A2300,$A2300,$G$4:$G2300,"Ativo")=1,1,0))</f>
        <v/>
      </c>
      <c r="BC2300" t="str">
        <f>IF(OR($A2300="",$G2300&lt;&gt;"Ativo"),"",IF(COUNTIFS($A$4:$A2300,$A2300,$G$4:$G2300,"Ativo")=1,1,0))</f>
        <v/>
      </c>
    </row>
    <row r="2301" spans="1:55" x14ac:dyDescent="0.3">
      <c r="A2301" s="76"/>
      <c r="B2301" s="104"/>
      <c r="C2301" s="76"/>
      <c r="D2301" s="77"/>
      <c r="E2301" s="12"/>
      <c r="F2301" s="78"/>
      <c r="G2301" s="77"/>
      <c r="H2301" s="79"/>
      <c r="BA2301" s="5" t="str">
        <f t="shared" si="35"/>
        <v/>
      </c>
      <c r="BB2301" s="5" t="str">
        <f>IF(OR($E2301="",$G2301&lt;&gt;"Ativo"),"",IF(COUNTIFS($E$4:$E2301,$E2301,$A$4:$A2301,$A2301,$G$4:$G2301,"Ativo")=1,1,0))</f>
        <v/>
      </c>
      <c r="BC2301" t="str">
        <f>IF(OR($A2301="",$G2301&lt;&gt;"Ativo"),"",IF(COUNTIFS($A$4:$A2301,$A2301,$G$4:$G2301,"Ativo")=1,1,0))</f>
        <v/>
      </c>
    </row>
    <row r="2302" spans="1:55" x14ac:dyDescent="0.3">
      <c r="A2302" s="76"/>
      <c r="B2302" s="104"/>
      <c r="C2302" s="76"/>
      <c r="D2302" s="77"/>
      <c r="E2302" s="12"/>
      <c r="F2302" s="78"/>
      <c r="G2302" s="77"/>
      <c r="H2302" s="79"/>
      <c r="BA2302" s="5" t="str">
        <f t="shared" si="35"/>
        <v/>
      </c>
      <c r="BB2302" s="5" t="str">
        <f>IF(OR($E2302="",$G2302&lt;&gt;"Ativo"),"",IF(COUNTIFS($E$4:$E2302,$E2302,$A$4:$A2302,$A2302,$G$4:$G2302,"Ativo")=1,1,0))</f>
        <v/>
      </c>
      <c r="BC2302" t="str">
        <f>IF(OR($A2302="",$G2302&lt;&gt;"Ativo"),"",IF(COUNTIFS($A$4:$A2302,$A2302,$G$4:$G2302,"Ativo")=1,1,0))</f>
        <v/>
      </c>
    </row>
    <row r="2303" spans="1:55" x14ac:dyDescent="0.3">
      <c r="A2303" s="76"/>
      <c r="B2303" s="104"/>
      <c r="C2303" s="76"/>
      <c r="D2303" s="77"/>
      <c r="E2303" s="12"/>
      <c r="F2303" s="78"/>
      <c r="G2303" s="77"/>
      <c r="H2303" s="79"/>
      <c r="BA2303" s="5" t="str">
        <f t="shared" si="35"/>
        <v/>
      </c>
      <c r="BB2303" s="5" t="str">
        <f>IF(OR($E2303="",$G2303&lt;&gt;"Ativo"),"",IF(COUNTIFS($E$4:$E2303,$E2303,$A$4:$A2303,$A2303,$G$4:$G2303,"Ativo")=1,1,0))</f>
        <v/>
      </c>
      <c r="BC2303" t="str">
        <f>IF(OR($A2303="",$G2303&lt;&gt;"Ativo"),"",IF(COUNTIFS($A$4:$A2303,$A2303,$G$4:$G2303,"Ativo")=1,1,0))</f>
        <v/>
      </c>
    </row>
    <row r="2304" spans="1:55" x14ac:dyDescent="0.3">
      <c r="A2304" s="76"/>
      <c r="B2304" s="104"/>
      <c r="C2304" s="76"/>
      <c r="D2304" s="77"/>
      <c r="E2304" s="12"/>
      <c r="F2304" s="78"/>
      <c r="G2304" s="77"/>
      <c r="H2304" s="79"/>
      <c r="BA2304" s="5" t="str">
        <f t="shared" si="35"/>
        <v/>
      </c>
      <c r="BB2304" s="5" t="str">
        <f>IF(OR($E2304="",$G2304&lt;&gt;"Ativo"),"",IF(COUNTIFS($E$4:$E2304,$E2304,$A$4:$A2304,$A2304,$G$4:$G2304,"Ativo")=1,1,0))</f>
        <v/>
      </c>
      <c r="BC2304" t="str">
        <f>IF(OR($A2304="",$G2304&lt;&gt;"Ativo"),"",IF(COUNTIFS($A$4:$A2304,$A2304,$G$4:$G2304,"Ativo")=1,1,0))</f>
        <v/>
      </c>
    </row>
    <row r="2305" spans="1:55" x14ac:dyDescent="0.3">
      <c r="A2305" s="76"/>
      <c r="B2305" s="104"/>
      <c r="C2305" s="76"/>
      <c r="D2305" s="77"/>
      <c r="E2305" s="12"/>
      <c r="F2305" s="78"/>
      <c r="G2305" s="77"/>
      <c r="H2305" s="79"/>
      <c r="BA2305" s="5" t="str">
        <f t="shared" si="35"/>
        <v/>
      </c>
      <c r="BB2305" s="5" t="str">
        <f>IF(OR($E2305="",$G2305&lt;&gt;"Ativo"),"",IF(COUNTIFS($E$4:$E2305,$E2305,$A$4:$A2305,$A2305,$G$4:$G2305,"Ativo")=1,1,0))</f>
        <v/>
      </c>
      <c r="BC2305" t="str">
        <f>IF(OR($A2305="",$G2305&lt;&gt;"Ativo"),"",IF(COUNTIFS($A$4:$A2305,$A2305,$G$4:$G2305,"Ativo")=1,1,0))</f>
        <v/>
      </c>
    </row>
    <row r="2306" spans="1:55" x14ac:dyDescent="0.3">
      <c r="A2306" s="76"/>
      <c r="B2306" s="104"/>
      <c r="C2306" s="76"/>
      <c r="D2306" s="77"/>
      <c r="E2306" s="12"/>
      <c r="F2306" s="78"/>
      <c r="G2306" s="77"/>
      <c r="H2306" s="79"/>
      <c r="BA2306" s="5" t="str">
        <f t="shared" si="35"/>
        <v/>
      </c>
      <c r="BB2306" s="5" t="str">
        <f>IF(OR($E2306="",$G2306&lt;&gt;"Ativo"),"",IF(COUNTIFS($E$4:$E2306,$E2306,$A$4:$A2306,$A2306,$G$4:$G2306,"Ativo")=1,1,0))</f>
        <v/>
      </c>
      <c r="BC2306" t="str">
        <f>IF(OR($A2306="",$G2306&lt;&gt;"Ativo"),"",IF(COUNTIFS($A$4:$A2306,$A2306,$G$4:$G2306,"Ativo")=1,1,0))</f>
        <v/>
      </c>
    </row>
    <row r="2307" spans="1:55" x14ac:dyDescent="0.3">
      <c r="A2307" s="76"/>
      <c r="B2307" s="104"/>
      <c r="C2307" s="76"/>
      <c r="D2307" s="77"/>
      <c r="E2307" s="12"/>
      <c r="F2307" s="78"/>
      <c r="G2307" s="77"/>
      <c r="H2307" s="79"/>
      <c r="BA2307" s="5" t="str">
        <f t="shared" si="35"/>
        <v/>
      </c>
      <c r="BB2307" s="5" t="str">
        <f>IF(OR($E2307="",$G2307&lt;&gt;"Ativo"),"",IF(COUNTIFS($E$4:$E2307,$E2307,$A$4:$A2307,$A2307,$G$4:$G2307,"Ativo")=1,1,0))</f>
        <v/>
      </c>
      <c r="BC2307" t="str">
        <f>IF(OR($A2307="",$G2307&lt;&gt;"Ativo"),"",IF(COUNTIFS($A$4:$A2307,$A2307,$G$4:$G2307,"Ativo")=1,1,0))</f>
        <v/>
      </c>
    </row>
    <row r="2308" spans="1:55" x14ac:dyDescent="0.3">
      <c r="A2308" s="76"/>
      <c r="B2308" s="104"/>
      <c r="C2308" s="76"/>
      <c r="D2308" s="77"/>
      <c r="E2308" s="12"/>
      <c r="F2308" s="78"/>
      <c r="G2308" s="77"/>
      <c r="H2308" s="79"/>
      <c r="BA2308" s="5" t="str">
        <f t="shared" ref="BA2308:BA2371" si="36">IF($D2308="","",MID($D2308,4,LEN($D2308)-5))</f>
        <v/>
      </c>
      <c r="BB2308" s="5" t="str">
        <f>IF(OR($E2308="",$G2308&lt;&gt;"Ativo"),"",IF(COUNTIFS($E$4:$E2308,$E2308,$A$4:$A2308,$A2308,$G$4:$G2308,"Ativo")=1,1,0))</f>
        <v/>
      </c>
      <c r="BC2308" t="str">
        <f>IF(OR($A2308="",$G2308&lt;&gt;"Ativo"),"",IF(COUNTIFS($A$4:$A2308,$A2308,$G$4:$G2308,"Ativo")=1,1,0))</f>
        <v/>
      </c>
    </row>
    <row r="2309" spans="1:55" x14ac:dyDescent="0.3">
      <c r="A2309" s="76"/>
      <c r="B2309" s="104"/>
      <c r="C2309" s="76"/>
      <c r="D2309" s="77"/>
      <c r="E2309" s="12"/>
      <c r="F2309" s="78"/>
      <c r="G2309" s="77"/>
      <c r="H2309" s="79"/>
      <c r="BA2309" s="5" t="str">
        <f t="shared" si="36"/>
        <v/>
      </c>
      <c r="BB2309" s="5" t="str">
        <f>IF(OR($E2309="",$G2309&lt;&gt;"Ativo"),"",IF(COUNTIFS($E$4:$E2309,$E2309,$A$4:$A2309,$A2309,$G$4:$G2309,"Ativo")=1,1,0))</f>
        <v/>
      </c>
      <c r="BC2309" t="str">
        <f>IF(OR($A2309="",$G2309&lt;&gt;"Ativo"),"",IF(COUNTIFS($A$4:$A2309,$A2309,$G$4:$G2309,"Ativo")=1,1,0))</f>
        <v/>
      </c>
    </row>
    <row r="2310" spans="1:55" x14ac:dyDescent="0.3">
      <c r="A2310" s="76"/>
      <c r="B2310" s="104"/>
      <c r="C2310" s="76"/>
      <c r="D2310" s="77"/>
      <c r="E2310" s="12"/>
      <c r="F2310" s="78"/>
      <c r="G2310" s="77"/>
      <c r="H2310" s="79"/>
      <c r="BA2310" s="5" t="str">
        <f t="shared" si="36"/>
        <v/>
      </c>
      <c r="BB2310" s="5" t="str">
        <f>IF(OR($E2310="",$G2310&lt;&gt;"Ativo"),"",IF(COUNTIFS($E$4:$E2310,$E2310,$A$4:$A2310,$A2310,$G$4:$G2310,"Ativo")=1,1,0))</f>
        <v/>
      </c>
      <c r="BC2310" t="str">
        <f>IF(OR($A2310="",$G2310&lt;&gt;"Ativo"),"",IF(COUNTIFS($A$4:$A2310,$A2310,$G$4:$G2310,"Ativo")=1,1,0))</f>
        <v/>
      </c>
    </row>
    <row r="2311" spans="1:55" x14ac:dyDescent="0.3">
      <c r="A2311" s="76"/>
      <c r="B2311" s="104"/>
      <c r="C2311" s="76"/>
      <c r="D2311" s="77"/>
      <c r="E2311" s="12"/>
      <c r="F2311" s="78"/>
      <c r="G2311" s="77"/>
      <c r="H2311" s="79"/>
      <c r="BA2311" s="5" t="str">
        <f t="shared" si="36"/>
        <v/>
      </c>
      <c r="BB2311" s="5" t="str">
        <f>IF(OR($E2311="",$G2311&lt;&gt;"Ativo"),"",IF(COUNTIFS($E$4:$E2311,$E2311,$A$4:$A2311,$A2311,$G$4:$G2311,"Ativo")=1,1,0))</f>
        <v/>
      </c>
      <c r="BC2311" t="str">
        <f>IF(OR($A2311="",$G2311&lt;&gt;"Ativo"),"",IF(COUNTIFS($A$4:$A2311,$A2311,$G$4:$G2311,"Ativo")=1,1,0))</f>
        <v/>
      </c>
    </row>
    <row r="2312" spans="1:55" x14ac:dyDescent="0.3">
      <c r="A2312" s="76"/>
      <c r="B2312" s="104"/>
      <c r="C2312" s="76"/>
      <c r="D2312" s="77"/>
      <c r="E2312" s="12"/>
      <c r="F2312" s="78"/>
      <c r="G2312" s="77"/>
      <c r="H2312" s="79"/>
      <c r="BA2312" s="5" t="str">
        <f t="shared" si="36"/>
        <v/>
      </c>
      <c r="BB2312" s="5" t="str">
        <f>IF(OR($E2312="",$G2312&lt;&gt;"Ativo"),"",IF(COUNTIFS($E$4:$E2312,$E2312,$A$4:$A2312,$A2312,$G$4:$G2312,"Ativo")=1,1,0))</f>
        <v/>
      </c>
      <c r="BC2312" t="str">
        <f>IF(OR($A2312="",$G2312&lt;&gt;"Ativo"),"",IF(COUNTIFS($A$4:$A2312,$A2312,$G$4:$G2312,"Ativo")=1,1,0))</f>
        <v/>
      </c>
    </row>
    <row r="2313" spans="1:55" x14ac:dyDescent="0.3">
      <c r="A2313" s="76"/>
      <c r="B2313" s="104"/>
      <c r="C2313" s="76"/>
      <c r="D2313" s="77"/>
      <c r="E2313" s="12"/>
      <c r="F2313" s="78"/>
      <c r="G2313" s="77"/>
      <c r="H2313" s="79"/>
      <c r="BA2313" s="5" t="str">
        <f t="shared" si="36"/>
        <v/>
      </c>
      <c r="BB2313" s="5" t="str">
        <f>IF(OR($E2313="",$G2313&lt;&gt;"Ativo"),"",IF(COUNTIFS($E$4:$E2313,$E2313,$A$4:$A2313,$A2313,$G$4:$G2313,"Ativo")=1,1,0))</f>
        <v/>
      </c>
      <c r="BC2313" t="str">
        <f>IF(OR($A2313="",$G2313&lt;&gt;"Ativo"),"",IF(COUNTIFS($A$4:$A2313,$A2313,$G$4:$G2313,"Ativo")=1,1,0))</f>
        <v/>
      </c>
    </row>
    <row r="2314" spans="1:55" x14ac:dyDescent="0.3">
      <c r="A2314" s="76"/>
      <c r="B2314" s="104"/>
      <c r="C2314" s="76"/>
      <c r="D2314" s="77"/>
      <c r="E2314" s="12"/>
      <c r="F2314" s="78"/>
      <c r="G2314" s="77"/>
      <c r="H2314" s="79"/>
      <c r="BA2314" s="5" t="str">
        <f t="shared" si="36"/>
        <v/>
      </c>
      <c r="BB2314" s="5" t="str">
        <f>IF(OR($E2314="",$G2314&lt;&gt;"Ativo"),"",IF(COUNTIFS($E$4:$E2314,$E2314,$A$4:$A2314,$A2314,$G$4:$G2314,"Ativo")=1,1,0))</f>
        <v/>
      </c>
      <c r="BC2314" t="str">
        <f>IF(OR($A2314="",$G2314&lt;&gt;"Ativo"),"",IF(COUNTIFS($A$4:$A2314,$A2314,$G$4:$G2314,"Ativo")=1,1,0))</f>
        <v/>
      </c>
    </row>
    <row r="2315" spans="1:55" x14ac:dyDescent="0.3">
      <c r="A2315" s="76"/>
      <c r="B2315" s="104"/>
      <c r="C2315" s="76"/>
      <c r="D2315" s="77"/>
      <c r="E2315" s="12"/>
      <c r="F2315" s="78"/>
      <c r="G2315" s="77"/>
      <c r="H2315" s="79"/>
      <c r="BA2315" s="5" t="str">
        <f t="shared" si="36"/>
        <v/>
      </c>
      <c r="BB2315" s="5" t="str">
        <f>IF(OR($E2315="",$G2315&lt;&gt;"Ativo"),"",IF(COUNTIFS($E$4:$E2315,$E2315,$A$4:$A2315,$A2315,$G$4:$G2315,"Ativo")=1,1,0))</f>
        <v/>
      </c>
      <c r="BC2315" t="str">
        <f>IF(OR($A2315="",$G2315&lt;&gt;"Ativo"),"",IF(COUNTIFS($A$4:$A2315,$A2315,$G$4:$G2315,"Ativo")=1,1,0))</f>
        <v/>
      </c>
    </row>
    <row r="2316" spans="1:55" x14ac:dyDescent="0.3">
      <c r="A2316" s="76"/>
      <c r="B2316" s="104"/>
      <c r="C2316" s="76"/>
      <c r="D2316" s="77"/>
      <c r="E2316" s="12"/>
      <c r="F2316" s="78"/>
      <c r="G2316" s="77"/>
      <c r="H2316" s="79"/>
      <c r="BA2316" s="5" t="str">
        <f t="shared" si="36"/>
        <v/>
      </c>
      <c r="BB2316" s="5" t="str">
        <f>IF(OR($E2316="",$G2316&lt;&gt;"Ativo"),"",IF(COUNTIFS($E$4:$E2316,$E2316,$A$4:$A2316,$A2316,$G$4:$G2316,"Ativo")=1,1,0))</f>
        <v/>
      </c>
      <c r="BC2316" t="str">
        <f>IF(OR($A2316="",$G2316&lt;&gt;"Ativo"),"",IF(COUNTIFS($A$4:$A2316,$A2316,$G$4:$G2316,"Ativo")=1,1,0))</f>
        <v/>
      </c>
    </row>
    <row r="2317" spans="1:55" x14ac:dyDescent="0.3">
      <c r="A2317" s="76"/>
      <c r="B2317" s="104"/>
      <c r="C2317" s="76"/>
      <c r="D2317" s="77"/>
      <c r="E2317" s="12"/>
      <c r="F2317" s="78"/>
      <c r="G2317" s="77"/>
      <c r="H2317" s="79"/>
      <c r="BA2317" s="5" t="str">
        <f t="shared" si="36"/>
        <v/>
      </c>
      <c r="BB2317" s="5" t="str">
        <f>IF(OR($E2317="",$G2317&lt;&gt;"Ativo"),"",IF(COUNTIFS($E$4:$E2317,$E2317,$A$4:$A2317,$A2317,$G$4:$G2317,"Ativo")=1,1,0))</f>
        <v/>
      </c>
      <c r="BC2317" t="str">
        <f>IF(OR($A2317="",$G2317&lt;&gt;"Ativo"),"",IF(COUNTIFS($A$4:$A2317,$A2317,$G$4:$G2317,"Ativo")=1,1,0))</f>
        <v/>
      </c>
    </row>
    <row r="2318" spans="1:55" x14ac:dyDescent="0.3">
      <c r="A2318" s="76"/>
      <c r="B2318" s="104"/>
      <c r="C2318" s="76"/>
      <c r="D2318" s="77"/>
      <c r="E2318" s="12"/>
      <c r="F2318" s="78"/>
      <c r="G2318" s="77"/>
      <c r="H2318" s="79"/>
      <c r="BA2318" s="5" t="str">
        <f t="shared" si="36"/>
        <v/>
      </c>
      <c r="BB2318" s="5" t="str">
        <f>IF(OR($E2318="",$G2318&lt;&gt;"Ativo"),"",IF(COUNTIFS($E$4:$E2318,$E2318,$A$4:$A2318,$A2318,$G$4:$G2318,"Ativo")=1,1,0))</f>
        <v/>
      </c>
      <c r="BC2318" t="str">
        <f>IF(OR($A2318="",$G2318&lt;&gt;"Ativo"),"",IF(COUNTIFS($A$4:$A2318,$A2318,$G$4:$G2318,"Ativo")=1,1,0))</f>
        <v/>
      </c>
    </row>
    <row r="2319" spans="1:55" x14ac:dyDescent="0.3">
      <c r="A2319" s="76"/>
      <c r="B2319" s="104"/>
      <c r="C2319" s="76"/>
      <c r="D2319" s="77"/>
      <c r="E2319" s="12"/>
      <c r="F2319" s="78"/>
      <c r="G2319" s="77"/>
      <c r="H2319" s="79"/>
      <c r="BA2319" s="5" t="str">
        <f t="shared" si="36"/>
        <v/>
      </c>
      <c r="BB2319" s="5" t="str">
        <f>IF(OR($E2319="",$G2319&lt;&gt;"Ativo"),"",IF(COUNTIFS($E$4:$E2319,$E2319,$A$4:$A2319,$A2319,$G$4:$G2319,"Ativo")=1,1,0))</f>
        <v/>
      </c>
      <c r="BC2319" t="str">
        <f>IF(OR($A2319="",$G2319&lt;&gt;"Ativo"),"",IF(COUNTIFS($A$4:$A2319,$A2319,$G$4:$G2319,"Ativo")=1,1,0))</f>
        <v/>
      </c>
    </row>
    <row r="2320" spans="1:55" x14ac:dyDescent="0.3">
      <c r="A2320" s="76"/>
      <c r="B2320" s="104"/>
      <c r="C2320" s="76"/>
      <c r="D2320" s="77"/>
      <c r="E2320" s="12"/>
      <c r="F2320" s="78"/>
      <c r="G2320" s="77"/>
      <c r="H2320" s="79"/>
      <c r="BA2320" s="5" t="str">
        <f t="shared" si="36"/>
        <v/>
      </c>
      <c r="BB2320" s="5" t="str">
        <f>IF(OR($E2320="",$G2320&lt;&gt;"Ativo"),"",IF(COUNTIFS($E$4:$E2320,$E2320,$A$4:$A2320,$A2320,$G$4:$G2320,"Ativo")=1,1,0))</f>
        <v/>
      </c>
      <c r="BC2320" t="str">
        <f>IF(OR($A2320="",$G2320&lt;&gt;"Ativo"),"",IF(COUNTIFS($A$4:$A2320,$A2320,$G$4:$G2320,"Ativo")=1,1,0))</f>
        <v/>
      </c>
    </row>
    <row r="2321" spans="1:55" x14ac:dyDescent="0.3">
      <c r="A2321" s="76"/>
      <c r="B2321" s="104"/>
      <c r="C2321" s="76"/>
      <c r="D2321" s="77"/>
      <c r="E2321" s="12"/>
      <c r="F2321" s="78"/>
      <c r="G2321" s="77"/>
      <c r="H2321" s="79"/>
      <c r="BA2321" s="5" t="str">
        <f t="shared" si="36"/>
        <v/>
      </c>
      <c r="BB2321" s="5" t="str">
        <f>IF(OR($E2321="",$G2321&lt;&gt;"Ativo"),"",IF(COUNTIFS($E$4:$E2321,$E2321,$A$4:$A2321,$A2321,$G$4:$G2321,"Ativo")=1,1,0))</f>
        <v/>
      </c>
      <c r="BC2321" t="str">
        <f>IF(OR($A2321="",$G2321&lt;&gt;"Ativo"),"",IF(COUNTIFS($A$4:$A2321,$A2321,$G$4:$G2321,"Ativo")=1,1,0))</f>
        <v/>
      </c>
    </row>
    <row r="2322" spans="1:55" x14ac:dyDescent="0.3">
      <c r="A2322" s="76"/>
      <c r="B2322" s="104"/>
      <c r="C2322" s="76"/>
      <c r="D2322" s="77"/>
      <c r="E2322" s="12"/>
      <c r="F2322" s="78"/>
      <c r="G2322" s="77"/>
      <c r="H2322" s="79"/>
      <c r="BA2322" s="5" t="str">
        <f t="shared" si="36"/>
        <v/>
      </c>
      <c r="BB2322" s="5" t="str">
        <f>IF(OR($E2322="",$G2322&lt;&gt;"Ativo"),"",IF(COUNTIFS($E$4:$E2322,$E2322,$A$4:$A2322,$A2322,$G$4:$G2322,"Ativo")=1,1,0))</f>
        <v/>
      </c>
      <c r="BC2322" t="str">
        <f>IF(OR($A2322="",$G2322&lt;&gt;"Ativo"),"",IF(COUNTIFS($A$4:$A2322,$A2322,$G$4:$G2322,"Ativo")=1,1,0))</f>
        <v/>
      </c>
    </row>
    <row r="2323" spans="1:55" x14ac:dyDescent="0.3">
      <c r="A2323" s="76"/>
      <c r="B2323" s="104"/>
      <c r="C2323" s="76"/>
      <c r="D2323" s="77"/>
      <c r="E2323" s="12"/>
      <c r="F2323" s="78"/>
      <c r="G2323" s="77"/>
      <c r="H2323" s="79"/>
      <c r="BA2323" s="5" t="str">
        <f t="shared" si="36"/>
        <v/>
      </c>
      <c r="BB2323" s="5" t="str">
        <f>IF(OR($E2323="",$G2323&lt;&gt;"Ativo"),"",IF(COUNTIFS($E$4:$E2323,$E2323,$A$4:$A2323,$A2323,$G$4:$G2323,"Ativo")=1,1,0))</f>
        <v/>
      </c>
      <c r="BC2323" t="str">
        <f>IF(OR($A2323="",$G2323&lt;&gt;"Ativo"),"",IF(COUNTIFS($A$4:$A2323,$A2323,$G$4:$G2323,"Ativo")=1,1,0))</f>
        <v/>
      </c>
    </row>
    <row r="2324" spans="1:55" x14ac:dyDescent="0.3">
      <c r="A2324" s="76"/>
      <c r="B2324" s="104"/>
      <c r="C2324" s="76"/>
      <c r="D2324" s="77"/>
      <c r="E2324" s="12"/>
      <c r="F2324" s="78"/>
      <c r="G2324" s="77"/>
      <c r="H2324" s="79"/>
      <c r="BA2324" s="5" t="str">
        <f t="shared" si="36"/>
        <v/>
      </c>
      <c r="BB2324" s="5" t="str">
        <f>IF(OR($E2324="",$G2324&lt;&gt;"Ativo"),"",IF(COUNTIFS($E$4:$E2324,$E2324,$A$4:$A2324,$A2324,$G$4:$G2324,"Ativo")=1,1,0))</f>
        <v/>
      </c>
      <c r="BC2324" t="str">
        <f>IF(OR($A2324="",$G2324&lt;&gt;"Ativo"),"",IF(COUNTIFS($A$4:$A2324,$A2324,$G$4:$G2324,"Ativo")=1,1,0))</f>
        <v/>
      </c>
    </row>
    <row r="2325" spans="1:55" x14ac:dyDescent="0.3">
      <c r="A2325" s="76"/>
      <c r="B2325" s="104"/>
      <c r="C2325" s="76"/>
      <c r="D2325" s="77"/>
      <c r="E2325" s="12"/>
      <c r="F2325" s="78"/>
      <c r="G2325" s="77"/>
      <c r="H2325" s="79"/>
      <c r="BA2325" s="5" t="str">
        <f t="shared" si="36"/>
        <v/>
      </c>
      <c r="BB2325" s="5" t="str">
        <f>IF(OR($E2325="",$G2325&lt;&gt;"Ativo"),"",IF(COUNTIFS($E$4:$E2325,$E2325,$A$4:$A2325,$A2325,$G$4:$G2325,"Ativo")=1,1,0))</f>
        <v/>
      </c>
      <c r="BC2325" t="str">
        <f>IF(OR($A2325="",$G2325&lt;&gt;"Ativo"),"",IF(COUNTIFS($A$4:$A2325,$A2325,$G$4:$G2325,"Ativo")=1,1,0))</f>
        <v/>
      </c>
    </row>
    <row r="2326" spans="1:55" x14ac:dyDescent="0.3">
      <c r="A2326" s="76"/>
      <c r="B2326" s="104"/>
      <c r="C2326" s="76"/>
      <c r="D2326" s="77"/>
      <c r="E2326" s="12"/>
      <c r="F2326" s="78"/>
      <c r="G2326" s="77"/>
      <c r="H2326" s="79"/>
      <c r="BA2326" s="5" t="str">
        <f t="shared" si="36"/>
        <v/>
      </c>
      <c r="BB2326" s="5" t="str">
        <f>IF(OR($E2326="",$G2326&lt;&gt;"Ativo"),"",IF(COUNTIFS($E$4:$E2326,$E2326,$A$4:$A2326,$A2326,$G$4:$G2326,"Ativo")=1,1,0))</f>
        <v/>
      </c>
      <c r="BC2326" t="str">
        <f>IF(OR($A2326="",$G2326&lt;&gt;"Ativo"),"",IF(COUNTIFS($A$4:$A2326,$A2326,$G$4:$G2326,"Ativo")=1,1,0))</f>
        <v/>
      </c>
    </row>
    <row r="2327" spans="1:55" x14ac:dyDescent="0.3">
      <c r="A2327" s="76"/>
      <c r="B2327" s="104"/>
      <c r="C2327" s="76"/>
      <c r="D2327" s="77"/>
      <c r="E2327" s="12"/>
      <c r="F2327" s="78"/>
      <c r="G2327" s="77"/>
      <c r="H2327" s="79"/>
      <c r="BA2327" s="5" t="str">
        <f t="shared" si="36"/>
        <v/>
      </c>
      <c r="BB2327" s="5" t="str">
        <f>IF(OR($E2327="",$G2327&lt;&gt;"Ativo"),"",IF(COUNTIFS($E$4:$E2327,$E2327,$A$4:$A2327,$A2327,$G$4:$G2327,"Ativo")=1,1,0))</f>
        <v/>
      </c>
      <c r="BC2327" t="str">
        <f>IF(OR($A2327="",$G2327&lt;&gt;"Ativo"),"",IF(COUNTIFS($A$4:$A2327,$A2327,$G$4:$G2327,"Ativo")=1,1,0))</f>
        <v/>
      </c>
    </row>
    <row r="2328" spans="1:55" x14ac:dyDescent="0.3">
      <c r="A2328" s="76"/>
      <c r="B2328" s="104"/>
      <c r="C2328" s="76"/>
      <c r="D2328" s="77"/>
      <c r="E2328" s="12"/>
      <c r="F2328" s="78"/>
      <c r="G2328" s="77"/>
      <c r="H2328" s="79"/>
      <c r="BA2328" s="5" t="str">
        <f t="shared" si="36"/>
        <v/>
      </c>
      <c r="BB2328" s="5" t="str">
        <f>IF(OR($E2328="",$G2328&lt;&gt;"Ativo"),"",IF(COUNTIFS($E$4:$E2328,$E2328,$A$4:$A2328,$A2328,$G$4:$G2328,"Ativo")=1,1,0))</f>
        <v/>
      </c>
      <c r="BC2328" t="str">
        <f>IF(OR($A2328="",$G2328&lt;&gt;"Ativo"),"",IF(COUNTIFS($A$4:$A2328,$A2328,$G$4:$G2328,"Ativo")=1,1,0))</f>
        <v/>
      </c>
    </row>
    <row r="2329" spans="1:55" x14ac:dyDescent="0.3">
      <c r="A2329" s="76"/>
      <c r="B2329" s="104"/>
      <c r="C2329" s="76"/>
      <c r="D2329" s="77"/>
      <c r="E2329" s="12"/>
      <c r="F2329" s="78"/>
      <c r="G2329" s="77"/>
      <c r="H2329" s="79"/>
      <c r="BA2329" s="5" t="str">
        <f t="shared" si="36"/>
        <v/>
      </c>
      <c r="BB2329" s="5" t="str">
        <f>IF(OR($E2329="",$G2329&lt;&gt;"Ativo"),"",IF(COUNTIFS($E$4:$E2329,$E2329,$A$4:$A2329,$A2329,$G$4:$G2329,"Ativo")=1,1,0))</f>
        <v/>
      </c>
      <c r="BC2329" t="str">
        <f>IF(OR($A2329="",$G2329&lt;&gt;"Ativo"),"",IF(COUNTIFS($A$4:$A2329,$A2329,$G$4:$G2329,"Ativo")=1,1,0))</f>
        <v/>
      </c>
    </row>
    <row r="2330" spans="1:55" x14ac:dyDescent="0.3">
      <c r="A2330" s="76"/>
      <c r="B2330" s="104"/>
      <c r="C2330" s="76"/>
      <c r="D2330" s="77"/>
      <c r="E2330" s="12"/>
      <c r="F2330" s="78"/>
      <c r="G2330" s="77"/>
      <c r="H2330" s="79"/>
      <c r="BA2330" s="5" t="str">
        <f t="shared" si="36"/>
        <v/>
      </c>
      <c r="BB2330" s="5" t="str">
        <f>IF(OR($E2330="",$G2330&lt;&gt;"Ativo"),"",IF(COUNTIFS($E$4:$E2330,$E2330,$A$4:$A2330,$A2330,$G$4:$G2330,"Ativo")=1,1,0))</f>
        <v/>
      </c>
      <c r="BC2330" t="str">
        <f>IF(OR($A2330="",$G2330&lt;&gt;"Ativo"),"",IF(COUNTIFS($A$4:$A2330,$A2330,$G$4:$G2330,"Ativo")=1,1,0))</f>
        <v/>
      </c>
    </row>
    <row r="2331" spans="1:55" x14ac:dyDescent="0.3">
      <c r="A2331" s="76"/>
      <c r="B2331" s="104"/>
      <c r="C2331" s="76"/>
      <c r="D2331" s="77"/>
      <c r="E2331" s="12"/>
      <c r="F2331" s="78"/>
      <c r="G2331" s="77"/>
      <c r="H2331" s="79"/>
      <c r="BA2331" s="5" t="str">
        <f t="shared" si="36"/>
        <v/>
      </c>
      <c r="BB2331" s="5" t="str">
        <f>IF(OR($E2331="",$G2331&lt;&gt;"Ativo"),"",IF(COUNTIFS($E$4:$E2331,$E2331,$A$4:$A2331,$A2331,$G$4:$G2331,"Ativo")=1,1,0))</f>
        <v/>
      </c>
      <c r="BC2331" t="str">
        <f>IF(OR($A2331="",$G2331&lt;&gt;"Ativo"),"",IF(COUNTIFS($A$4:$A2331,$A2331,$G$4:$G2331,"Ativo")=1,1,0))</f>
        <v/>
      </c>
    </row>
    <row r="2332" spans="1:55" x14ac:dyDescent="0.3">
      <c r="A2332" s="76"/>
      <c r="B2332" s="104"/>
      <c r="C2332" s="76"/>
      <c r="D2332" s="77"/>
      <c r="E2332" s="12"/>
      <c r="F2332" s="78"/>
      <c r="G2332" s="77"/>
      <c r="H2332" s="79"/>
      <c r="BA2332" s="5" t="str">
        <f t="shared" si="36"/>
        <v/>
      </c>
      <c r="BB2332" s="5" t="str">
        <f>IF(OR($E2332="",$G2332&lt;&gt;"Ativo"),"",IF(COUNTIFS($E$4:$E2332,$E2332,$A$4:$A2332,$A2332,$G$4:$G2332,"Ativo")=1,1,0))</f>
        <v/>
      </c>
      <c r="BC2332" t="str">
        <f>IF(OR($A2332="",$G2332&lt;&gt;"Ativo"),"",IF(COUNTIFS($A$4:$A2332,$A2332,$G$4:$G2332,"Ativo")=1,1,0))</f>
        <v/>
      </c>
    </row>
    <row r="2333" spans="1:55" x14ac:dyDescent="0.3">
      <c r="A2333" s="76"/>
      <c r="B2333" s="104"/>
      <c r="C2333" s="76"/>
      <c r="D2333" s="77"/>
      <c r="E2333" s="12"/>
      <c r="F2333" s="78"/>
      <c r="G2333" s="77"/>
      <c r="H2333" s="79"/>
      <c r="BA2333" s="5" t="str">
        <f t="shared" si="36"/>
        <v/>
      </c>
      <c r="BB2333" s="5" t="str">
        <f>IF(OR($E2333="",$G2333&lt;&gt;"Ativo"),"",IF(COUNTIFS($E$4:$E2333,$E2333,$A$4:$A2333,$A2333,$G$4:$G2333,"Ativo")=1,1,0))</f>
        <v/>
      </c>
      <c r="BC2333" t="str">
        <f>IF(OR($A2333="",$G2333&lt;&gt;"Ativo"),"",IF(COUNTIFS($A$4:$A2333,$A2333,$G$4:$G2333,"Ativo")=1,1,0))</f>
        <v/>
      </c>
    </row>
    <row r="2334" spans="1:55" x14ac:dyDescent="0.3">
      <c r="A2334" s="76"/>
      <c r="B2334" s="104"/>
      <c r="C2334" s="76"/>
      <c r="D2334" s="77"/>
      <c r="E2334" s="12"/>
      <c r="F2334" s="78"/>
      <c r="G2334" s="77"/>
      <c r="H2334" s="79"/>
      <c r="BA2334" s="5" t="str">
        <f t="shared" si="36"/>
        <v/>
      </c>
      <c r="BB2334" s="5" t="str">
        <f>IF(OR($E2334="",$G2334&lt;&gt;"Ativo"),"",IF(COUNTIFS($E$4:$E2334,$E2334,$A$4:$A2334,$A2334,$G$4:$G2334,"Ativo")=1,1,0))</f>
        <v/>
      </c>
      <c r="BC2334" t="str">
        <f>IF(OR($A2334="",$G2334&lt;&gt;"Ativo"),"",IF(COUNTIFS($A$4:$A2334,$A2334,$G$4:$G2334,"Ativo")=1,1,0))</f>
        <v/>
      </c>
    </row>
    <row r="2335" spans="1:55" x14ac:dyDescent="0.3">
      <c r="A2335" s="76"/>
      <c r="B2335" s="104"/>
      <c r="C2335" s="76"/>
      <c r="D2335" s="77"/>
      <c r="E2335" s="12"/>
      <c r="F2335" s="78"/>
      <c r="G2335" s="77"/>
      <c r="H2335" s="79"/>
      <c r="BA2335" s="5" t="str">
        <f t="shared" si="36"/>
        <v/>
      </c>
      <c r="BB2335" s="5" t="str">
        <f>IF(OR($E2335="",$G2335&lt;&gt;"Ativo"),"",IF(COUNTIFS($E$4:$E2335,$E2335,$A$4:$A2335,$A2335,$G$4:$G2335,"Ativo")=1,1,0))</f>
        <v/>
      </c>
      <c r="BC2335" t="str">
        <f>IF(OR($A2335="",$G2335&lt;&gt;"Ativo"),"",IF(COUNTIFS($A$4:$A2335,$A2335,$G$4:$G2335,"Ativo")=1,1,0))</f>
        <v/>
      </c>
    </row>
    <row r="2336" spans="1:55" x14ac:dyDescent="0.3">
      <c r="A2336" s="76"/>
      <c r="B2336" s="104"/>
      <c r="C2336" s="76"/>
      <c r="D2336" s="77"/>
      <c r="E2336" s="12"/>
      <c r="F2336" s="78"/>
      <c r="G2336" s="77"/>
      <c r="H2336" s="79"/>
      <c r="BA2336" s="5" t="str">
        <f t="shared" si="36"/>
        <v/>
      </c>
      <c r="BB2336" s="5" t="str">
        <f>IF(OR($E2336="",$G2336&lt;&gt;"Ativo"),"",IF(COUNTIFS($E$4:$E2336,$E2336,$A$4:$A2336,$A2336,$G$4:$G2336,"Ativo")=1,1,0))</f>
        <v/>
      </c>
      <c r="BC2336" t="str">
        <f>IF(OR($A2336="",$G2336&lt;&gt;"Ativo"),"",IF(COUNTIFS($A$4:$A2336,$A2336,$G$4:$G2336,"Ativo")=1,1,0))</f>
        <v/>
      </c>
    </row>
    <row r="2337" spans="1:55" x14ac:dyDescent="0.3">
      <c r="A2337" s="76"/>
      <c r="B2337" s="104"/>
      <c r="C2337" s="76"/>
      <c r="D2337" s="77"/>
      <c r="E2337" s="12"/>
      <c r="F2337" s="78"/>
      <c r="G2337" s="77"/>
      <c r="H2337" s="79"/>
      <c r="BA2337" s="5" t="str">
        <f t="shared" si="36"/>
        <v/>
      </c>
      <c r="BB2337" s="5" t="str">
        <f>IF(OR($E2337="",$G2337&lt;&gt;"Ativo"),"",IF(COUNTIFS($E$4:$E2337,$E2337,$A$4:$A2337,$A2337,$G$4:$G2337,"Ativo")=1,1,0))</f>
        <v/>
      </c>
      <c r="BC2337" t="str">
        <f>IF(OR($A2337="",$G2337&lt;&gt;"Ativo"),"",IF(COUNTIFS($A$4:$A2337,$A2337,$G$4:$G2337,"Ativo")=1,1,0))</f>
        <v/>
      </c>
    </row>
    <row r="2338" spans="1:55" x14ac:dyDescent="0.3">
      <c r="A2338" s="76"/>
      <c r="B2338" s="104"/>
      <c r="C2338" s="76"/>
      <c r="D2338" s="77"/>
      <c r="E2338" s="12"/>
      <c r="F2338" s="78"/>
      <c r="G2338" s="77"/>
      <c r="H2338" s="79"/>
      <c r="BA2338" s="5" t="str">
        <f t="shared" si="36"/>
        <v/>
      </c>
      <c r="BB2338" s="5" t="str">
        <f>IF(OR($E2338="",$G2338&lt;&gt;"Ativo"),"",IF(COUNTIFS($E$4:$E2338,$E2338,$A$4:$A2338,$A2338,$G$4:$G2338,"Ativo")=1,1,0))</f>
        <v/>
      </c>
      <c r="BC2338" t="str">
        <f>IF(OR($A2338="",$G2338&lt;&gt;"Ativo"),"",IF(COUNTIFS($A$4:$A2338,$A2338,$G$4:$G2338,"Ativo")=1,1,0))</f>
        <v/>
      </c>
    </row>
    <row r="2339" spans="1:55" x14ac:dyDescent="0.3">
      <c r="A2339" s="76"/>
      <c r="B2339" s="104"/>
      <c r="C2339" s="76"/>
      <c r="D2339" s="77"/>
      <c r="E2339" s="12"/>
      <c r="F2339" s="78"/>
      <c r="G2339" s="77"/>
      <c r="H2339" s="79"/>
      <c r="BA2339" s="5" t="str">
        <f t="shared" si="36"/>
        <v/>
      </c>
      <c r="BB2339" s="5" t="str">
        <f>IF(OR($E2339="",$G2339&lt;&gt;"Ativo"),"",IF(COUNTIFS($E$4:$E2339,$E2339,$A$4:$A2339,$A2339,$G$4:$G2339,"Ativo")=1,1,0))</f>
        <v/>
      </c>
      <c r="BC2339" t="str">
        <f>IF(OR($A2339="",$G2339&lt;&gt;"Ativo"),"",IF(COUNTIFS($A$4:$A2339,$A2339,$G$4:$G2339,"Ativo")=1,1,0))</f>
        <v/>
      </c>
    </row>
    <row r="2340" spans="1:55" x14ac:dyDescent="0.3">
      <c r="A2340" s="76"/>
      <c r="B2340" s="104"/>
      <c r="C2340" s="76"/>
      <c r="D2340" s="77"/>
      <c r="E2340" s="12"/>
      <c r="F2340" s="78"/>
      <c r="G2340" s="77"/>
      <c r="H2340" s="79"/>
      <c r="BA2340" s="5" t="str">
        <f t="shared" si="36"/>
        <v/>
      </c>
      <c r="BB2340" s="5" t="str">
        <f>IF(OR($E2340="",$G2340&lt;&gt;"Ativo"),"",IF(COUNTIFS($E$4:$E2340,$E2340,$A$4:$A2340,$A2340,$G$4:$G2340,"Ativo")=1,1,0))</f>
        <v/>
      </c>
      <c r="BC2340" t="str">
        <f>IF(OR($A2340="",$G2340&lt;&gt;"Ativo"),"",IF(COUNTIFS($A$4:$A2340,$A2340,$G$4:$G2340,"Ativo")=1,1,0))</f>
        <v/>
      </c>
    </row>
    <row r="2341" spans="1:55" x14ac:dyDescent="0.3">
      <c r="A2341" s="76"/>
      <c r="B2341" s="104"/>
      <c r="C2341" s="76"/>
      <c r="D2341" s="77"/>
      <c r="E2341" s="12"/>
      <c r="F2341" s="78"/>
      <c r="G2341" s="77"/>
      <c r="H2341" s="79"/>
      <c r="BA2341" s="5" t="str">
        <f t="shared" si="36"/>
        <v/>
      </c>
      <c r="BB2341" s="5" t="str">
        <f>IF(OR($E2341="",$G2341&lt;&gt;"Ativo"),"",IF(COUNTIFS($E$4:$E2341,$E2341,$A$4:$A2341,$A2341,$G$4:$G2341,"Ativo")=1,1,0))</f>
        <v/>
      </c>
      <c r="BC2341" t="str">
        <f>IF(OR($A2341="",$G2341&lt;&gt;"Ativo"),"",IF(COUNTIFS($A$4:$A2341,$A2341,$G$4:$G2341,"Ativo")=1,1,0))</f>
        <v/>
      </c>
    </row>
    <row r="2342" spans="1:55" x14ac:dyDescent="0.3">
      <c r="A2342" s="76"/>
      <c r="B2342" s="104"/>
      <c r="C2342" s="76"/>
      <c r="D2342" s="77"/>
      <c r="E2342" s="12"/>
      <c r="F2342" s="78"/>
      <c r="G2342" s="77"/>
      <c r="H2342" s="79"/>
      <c r="BA2342" s="5" t="str">
        <f t="shared" si="36"/>
        <v/>
      </c>
      <c r="BB2342" s="5" t="str">
        <f>IF(OR($E2342="",$G2342&lt;&gt;"Ativo"),"",IF(COUNTIFS($E$4:$E2342,$E2342,$A$4:$A2342,$A2342,$G$4:$G2342,"Ativo")=1,1,0))</f>
        <v/>
      </c>
      <c r="BC2342" t="str">
        <f>IF(OR($A2342="",$G2342&lt;&gt;"Ativo"),"",IF(COUNTIFS($A$4:$A2342,$A2342,$G$4:$G2342,"Ativo")=1,1,0))</f>
        <v/>
      </c>
    </row>
    <row r="2343" spans="1:55" x14ac:dyDescent="0.3">
      <c r="A2343" s="76"/>
      <c r="B2343" s="104"/>
      <c r="C2343" s="76"/>
      <c r="D2343" s="77"/>
      <c r="E2343" s="12"/>
      <c r="F2343" s="78"/>
      <c r="G2343" s="77"/>
      <c r="H2343" s="79"/>
      <c r="BA2343" s="5" t="str">
        <f t="shared" si="36"/>
        <v/>
      </c>
      <c r="BB2343" s="5" t="str">
        <f>IF(OR($E2343="",$G2343&lt;&gt;"Ativo"),"",IF(COUNTIFS($E$4:$E2343,$E2343,$A$4:$A2343,$A2343,$G$4:$G2343,"Ativo")=1,1,0))</f>
        <v/>
      </c>
      <c r="BC2343" t="str">
        <f>IF(OR($A2343="",$G2343&lt;&gt;"Ativo"),"",IF(COUNTIFS($A$4:$A2343,$A2343,$G$4:$G2343,"Ativo")=1,1,0))</f>
        <v/>
      </c>
    </row>
    <row r="2344" spans="1:55" x14ac:dyDescent="0.3">
      <c r="A2344" s="76"/>
      <c r="B2344" s="104"/>
      <c r="C2344" s="76"/>
      <c r="D2344" s="77"/>
      <c r="E2344" s="12"/>
      <c r="F2344" s="78"/>
      <c r="G2344" s="77"/>
      <c r="H2344" s="79"/>
      <c r="BA2344" s="5" t="str">
        <f t="shared" si="36"/>
        <v/>
      </c>
      <c r="BB2344" s="5" t="str">
        <f>IF(OR($E2344="",$G2344&lt;&gt;"Ativo"),"",IF(COUNTIFS($E$4:$E2344,$E2344,$A$4:$A2344,$A2344,$G$4:$G2344,"Ativo")=1,1,0))</f>
        <v/>
      </c>
      <c r="BC2344" t="str">
        <f>IF(OR($A2344="",$G2344&lt;&gt;"Ativo"),"",IF(COUNTIFS($A$4:$A2344,$A2344,$G$4:$G2344,"Ativo")=1,1,0))</f>
        <v/>
      </c>
    </row>
    <row r="2345" spans="1:55" x14ac:dyDescent="0.3">
      <c r="A2345" s="76"/>
      <c r="B2345" s="104"/>
      <c r="C2345" s="76"/>
      <c r="D2345" s="77"/>
      <c r="E2345" s="12"/>
      <c r="F2345" s="78"/>
      <c r="G2345" s="77"/>
      <c r="H2345" s="79"/>
      <c r="BA2345" s="5" t="str">
        <f t="shared" si="36"/>
        <v/>
      </c>
      <c r="BB2345" s="5" t="str">
        <f>IF(OR($E2345="",$G2345&lt;&gt;"Ativo"),"",IF(COUNTIFS($E$4:$E2345,$E2345,$A$4:$A2345,$A2345,$G$4:$G2345,"Ativo")=1,1,0))</f>
        <v/>
      </c>
      <c r="BC2345" t="str">
        <f>IF(OR($A2345="",$G2345&lt;&gt;"Ativo"),"",IF(COUNTIFS($A$4:$A2345,$A2345,$G$4:$G2345,"Ativo")=1,1,0))</f>
        <v/>
      </c>
    </row>
    <row r="2346" spans="1:55" x14ac:dyDescent="0.3">
      <c r="A2346" s="76"/>
      <c r="B2346" s="104"/>
      <c r="C2346" s="76"/>
      <c r="D2346" s="77"/>
      <c r="E2346" s="12"/>
      <c r="F2346" s="78"/>
      <c r="G2346" s="77"/>
      <c r="H2346" s="79"/>
      <c r="BA2346" s="5" t="str">
        <f t="shared" si="36"/>
        <v/>
      </c>
      <c r="BB2346" s="5" t="str">
        <f>IF(OR($E2346="",$G2346&lt;&gt;"Ativo"),"",IF(COUNTIFS($E$4:$E2346,$E2346,$A$4:$A2346,$A2346,$G$4:$G2346,"Ativo")=1,1,0))</f>
        <v/>
      </c>
      <c r="BC2346" t="str">
        <f>IF(OR($A2346="",$G2346&lt;&gt;"Ativo"),"",IF(COUNTIFS($A$4:$A2346,$A2346,$G$4:$G2346,"Ativo")=1,1,0))</f>
        <v/>
      </c>
    </row>
    <row r="2347" spans="1:55" x14ac:dyDescent="0.3">
      <c r="A2347" s="76"/>
      <c r="B2347" s="104"/>
      <c r="C2347" s="76"/>
      <c r="D2347" s="77"/>
      <c r="E2347" s="12"/>
      <c r="F2347" s="78"/>
      <c r="G2347" s="77"/>
      <c r="H2347" s="79"/>
      <c r="BA2347" s="5" t="str">
        <f t="shared" si="36"/>
        <v/>
      </c>
      <c r="BB2347" s="5" t="str">
        <f>IF(OR($E2347="",$G2347&lt;&gt;"Ativo"),"",IF(COUNTIFS($E$4:$E2347,$E2347,$A$4:$A2347,$A2347,$G$4:$G2347,"Ativo")=1,1,0))</f>
        <v/>
      </c>
      <c r="BC2347" t="str">
        <f>IF(OR($A2347="",$G2347&lt;&gt;"Ativo"),"",IF(COUNTIFS($A$4:$A2347,$A2347,$G$4:$G2347,"Ativo")=1,1,0))</f>
        <v/>
      </c>
    </row>
    <row r="2348" spans="1:55" x14ac:dyDescent="0.3">
      <c r="A2348" s="76"/>
      <c r="B2348" s="104"/>
      <c r="C2348" s="76"/>
      <c r="D2348" s="77"/>
      <c r="E2348" s="12"/>
      <c r="F2348" s="78"/>
      <c r="G2348" s="77"/>
      <c r="H2348" s="79"/>
      <c r="BA2348" s="5" t="str">
        <f t="shared" si="36"/>
        <v/>
      </c>
      <c r="BB2348" s="5" t="str">
        <f>IF(OR($E2348="",$G2348&lt;&gt;"Ativo"),"",IF(COUNTIFS($E$4:$E2348,$E2348,$A$4:$A2348,$A2348,$G$4:$G2348,"Ativo")=1,1,0))</f>
        <v/>
      </c>
      <c r="BC2348" t="str">
        <f>IF(OR($A2348="",$G2348&lt;&gt;"Ativo"),"",IF(COUNTIFS($A$4:$A2348,$A2348,$G$4:$G2348,"Ativo")=1,1,0))</f>
        <v/>
      </c>
    </row>
    <row r="2349" spans="1:55" x14ac:dyDescent="0.3">
      <c r="A2349" s="76"/>
      <c r="B2349" s="104"/>
      <c r="C2349" s="76"/>
      <c r="D2349" s="77"/>
      <c r="E2349" s="12"/>
      <c r="F2349" s="78"/>
      <c r="G2349" s="77"/>
      <c r="H2349" s="79"/>
      <c r="BA2349" s="5" t="str">
        <f t="shared" si="36"/>
        <v/>
      </c>
      <c r="BB2349" s="5" t="str">
        <f>IF(OR($E2349="",$G2349&lt;&gt;"Ativo"),"",IF(COUNTIFS($E$4:$E2349,$E2349,$A$4:$A2349,$A2349,$G$4:$G2349,"Ativo")=1,1,0))</f>
        <v/>
      </c>
      <c r="BC2349" t="str">
        <f>IF(OR($A2349="",$G2349&lt;&gt;"Ativo"),"",IF(COUNTIFS($A$4:$A2349,$A2349,$G$4:$G2349,"Ativo")=1,1,0))</f>
        <v/>
      </c>
    </row>
    <row r="2350" spans="1:55" x14ac:dyDescent="0.3">
      <c r="A2350" s="76"/>
      <c r="B2350" s="104"/>
      <c r="C2350" s="76"/>
      <c r="D2350" s="77"/>
      <c r="E2350" s="12"/>
      <c r="F2350" s="78"/>
      <c r="G2350" s="77"/>
      <c r="H2350" s="79"/>
      <c r="BA2350" s="5" t="str">
        <f t="shared" si="36"/>
        <v/>
      </c>
      <c r="BB2350" s="5" t="str">
        <f>IF(OR($E2350="",$G2350&lt;&gt;"Ativo"),"",IF(COUNTIFS($E$4:$E2350,$E2350,$A$4:$A2350,$A2350,$G$4:$G2350,"Ativo")=1,1,0))</f>
        <v/>
      </c>
      <c r="BC2350" t="str">
        <f>IF(OR($A2350="",$G2350&lt;&gt;"Ativo"),"",IF(COUNTIFS($A$4:$A2350,$A2350,$G$4:$G2350,"Ativo")=1,1,0))</f>
        <v/>
      </c>
    </row>
    <row r="2351" spans="1:55" x14ac:dyDescent="0.3">
      <c r="A2351" s="76"/>
      <c r="B2351" s="104"/>
      <c r="C2351" s="76"/>
      <c r="D2351" s="77"/>
      <c r="E2351" s="12"/>
      <c r="F2351" s="78"/>
      <c r="G2351" s="77"/>
      <c r="H2351" s="79"/>
      <c r="BA2351" s="5" t="str">
        <f t="shared" si="36"/>
        <v/>
      </c>
      <c r="BB2351" s="5" t="str">
        <f>IF(OR($E2351="",$G2351&lt;&gt;"Ativo"),"",IF(COUNTIFS($E$4:$E2351,$E2351,$A$4:$A2351,$A2351,$G$4:$G2351,"Ativo")=1,1,0))</f>
        <v/>
      </c>
      <c r="BC2351" t="str">
        <f>IF(OR($A2351="",$G2351&lt;&gt;"Ativo"),"",IF(COUNTIFS($A$4:$A2351,$A2351,$G$4:$G2351,"Ativo")=1,1,0))</f>
        <v/>
      </c>
    </row>
    <row r="2352" spans="1:55" x14ac:dyDescent="0.3">
      <c r="A2352" s="76"/>
      <c r="B2352" s="104"/>
      <c r="C2352" s="76"/>
      <c r="D2352" s="77"/>
      <c r="E2352" s="12"/>
      <c r="F2352" s="78"/>
      <c r="G2352" s="77"/>
      <c r="H2352" s="79"/>
      <c r="BA2352" s="5" t="str">
        <f t="shared" si="36"/>
        <v/>
      </c>
      <c r="BB2352" s="5" t="str">
        <f>IF(OR($E2352="",$G2352&lt;&gt;"Ativo"),"",IF(COUNTIFS($E$4:$E2352,$E2352,$A$4:$A2352,$A2352,$G$4:$G2352,"Ativo")=1,1,0))</f>
        <v/>
      </c>
      <c r="BC2352" t="str">
        <f>IF(OR($A2352="",$G2352&lt;&gt;"Ativo"),"",IF(COUNTIFS($A$4:$A2352,$A2352,$G$4:$G2352,"Ativo")=1,1,0))</f>
        <v/>
      </c>
    </row>
    <row r="2353" spans="1:55" x14ac:dyDescent="0.3">
      <c r="A2353" s="76"/>
      <c r="B2353" s="104"/>
      <c r="C2353" s="76"/>
      <c r="D2353" s="77"/>
      <c r="E2353" s="12"/>
      <c r="F2353" s="78"/>
      <c r="G2353" s="77"/>
      <c r="H2353" s="79"/>
      <c r="BA2353" s="5" t="str">
        <f t="shared" si="36"/>
        <v/>
      </c>
      <c r="BB2353" s="5" t="str">
        <f>IF(OR($E2353="",$G2353&lt;&gt;"Ativo"),"",IF(COUNTIFS($E$4:$E2353,$E2353,$A$4:$A2353,$A2353,$G$4:$G2353,"Ativo")=1,1,0))</f>
        <v/>
      </c>
      <c r="BC2353" t="str">
        <f>IF(OR($A2353="",$G2353&lt;&gt;"Ativo"),"",IF(COUNTIFS($A$4:$A2353,$A2353,$G$4:$G2353,"Ativo")=1,1,0))</f>
        <v/>
      </c>
    </row>
    <row r="2354" spans="1:55" x14ac:dyDescent="0.3">
      <c r="A2354" s="76"/>
      <c r="B2354" s="104"/>
      <c r="C2354" s="76"/>
      <c r="D2354" s="77"/>
      <c r="E2354" s="12"/>
      <c r="F2354" s="78"/>
      <c r="G2354" s="77"/>
      <c r="H2354" s="79"/>
      <c r="BA2354" s="5" t="str">
        <f t="shared" si="36"/>
        <v/>
      </c>
      <c r="BB2354" s="5" t="str">
        <f>IF(OR($E2354="",$G2354&lt;&gt;"Ativo"),"",IF(COUNTIFS($E$4:$E2354,$E2354,$A$4:$A2354,$A2354,$G$4:$G2354,"Ativo")=1,1,0))</f>
        <v/>
      </c>
      <c r="BC2354" t="str">
        <f>IF(OR($A2354="",$G2354&lt;&gt;"Ativo"),"",IF(COUNTIFS($A$4:$A2354,$A2354,$G$4:$G2354,"Ativo")=1,1,0))</f>
        <v/>
      </c>
    </row>
    <row r="2355" spans="1:55" x14ac:dyDescent="0.3">
      <c r="A2355" s="76"/>
      <c r="B2355" s="104"/>
      <c r="C2355" s="76"/>
      <c r="D2355" s="77"/>
      <c r="E2355" s="12"/>
      <c r="F2355" s="78"/>
      <c r="G2355" s="77"/>
      <c r="H2355" s="79"/>
      <c r="BA2355" s="5" t="str">
        <f t="shared" si="36"/>
        <v/>
      </c>
      <c r="BB2355" s="5" t="str">
        <f>IF(OR($E2355="",$G2355&lt;&gt;"Ativo"),"",IF(COUNTIFS($E$4:$E2355,$E2355,$A$4:$A2355,$A2355,$G$4:$G2355,"Ativo")=1,1,0))</f>
        <v/>
      </c>
      <c r="BC2355" t="str">
        <f>IF(OR($A2355="",$G2355&lt;&gt;"Ativo"),"",IF(COUNTIFS($A$4:$A2355,$A2355,$G$4:$G2355,"Ativo")=1,1,0))</f>
        <v/>
      </c>
    </row>
    <row r="2356" spans="1:55" x14ac:dyDescent="0.3">
      <c r="A2356" s="76"/>
      <c r="B2356" s="104"/>
      <c r="C2356" s="76"/>
      <c r="D2356" s="77"/>
      <c r="E2356" s="12"/>
      <c r="F2356" s="78"/>
      <c r="G2356" s="77"/>
      <c r="H2356" s="79"/>
      <c r="BA2356" s="5" t="str">
        <f t="shared" si="36"/>
        <v/>
      </c>
      <c r="BB2356" s="5" t="str">
        <f>IF(OR($E2356="",$G2356&lt;&gt;"Ativo"),"",IF(COUNTIFS($E$4:$E2356,$E2356,$A$4:$A2356,$A2356,$G$4:$G2356,"Ativo")=1,1,0))</f>
        <v/>
      </c>
      <c r="BC2356" t="str">
        <f>IF(OR($A2356="",$G2356&lt;&gt;"Ativo"),"",IF(COUNTIFS($A$4:$A2356,$A2356,$G$4:$G2356,"Ativo")=1,1,0))</f>
        <v/>
      </c>
    </row>
    <row r="2357" spans="1:55" x14ac:dyDescent="0.3">
      <c r="A2357" s="76"/>
      <c r="B2357" s="104"/>
      <c r="C2357" s="76"/>
      <c r="D2357" s="77"/>
      <c r="E2357" s="12"/>
      <c r="F2357" s="78"/>
      <c r="G2357" s="77"/>
      <c r="H2357" s="79"/>
      <c r="BA2357" s="5" t="str">
        <f t="shared" si="36"/>
        <v/>
      </c>
      <c r="BB2357" s="5" t="str">
        <f>IF(OR($E2357="",$G2357&lt;&gt;"Ativo"),"",IF(COUNTIFS($E$4:$E2357,$E2357,$A$4:$A2357,$A2357,$G$4:$G2357,"Ativo")=1,1,0))</f>
        <v/>
      </c>
      <c r="BC2357" t="str">
        <f>IF(OR($A2357="",$G2357&lt;&gt;"Ativo"),"",IF(COUNTIFS($A$4:$A2357,$A2357,$G$4:$G2357,"Ativo")=1,1,0))</f>
        <v/>
      </c>
    </row>
    <row r="2358" spans="1:55" x14ac:dyDescent="0.3">
      <c r="A2358" s="76"/>
      <c r="B2358" s="104"/>
      <c r="C2358" s="76"/>
      <c r="D2358" s="77"/>
      <c r="E2358" s="12"/>
      <c r="F2358" s="78"/>
      <c r="G2358" s="77"/>
      <c r="H2358" s="79"/>
      <c r="BA2358" s="5" t="str">
        <f t="shared" si="36"/>
        <v/>
      </c>
      <c r="BB2358" s="5" t="str">
        <f>IF(OR($E2358="",$G2358&lt;&gt;"Ativo"),"",IF(COUNTIFS($E$4:$E2358,$E2358,$A$4:$A2358,$A2358,$G$4:$G2358,"Ativo")=1,1,0))</f>
        <v/>
      </c>
      <c r="BC2358" t="str">
        <f>IF(OR($A2358="",$G2358&lt;&gt;"Ativo"),"",IF(COUNTIFS($A$4:$A2358,$A2358,$G$4:$G2358,"Ativo")=1,1,0))</f>
        <v/>
      </c>
    </row>
    <row r="2359" spans="1:55" x14ac:dyDescent="0.3">
      <c r="A2359" s="76"/>
      <c r="B2359" s="104"/>
      <c r="C2359" s="76"/>
      <c r="D2359" s="77"/>
      <c r="E2359" s="12"/>
      <c r="F2359" s="78"/>
      <c r="G2359" s="77"/>
      <c r="H2359" s="79"/>
      <c r="BA2359" s="5" t="str">
        <f t="shared" si="36"/>
        <v/>
      </c>
      <c r="BB2359" s="5" t="str">
        <f>IF(OR($E2359="",$G2359&lt;&gt;"Ativo"),"",IF(COUNTIFS($E$4:$E2359,$E2359,$A$4:$A2359,$A2359,$G$4:$G2359,"Ativo")=1,1,0))</f>
        <v/>
      </c>
      <c r="BC2359" t="str">
        <f>IF(OR($A2359="",$G2359&lt;&gt;"Ativo"),"",IF(COUNTIFS($A$4:$A2359,$A2359,$G$4:$G2359,"Ativo")=1,1,0))</f>
        <v/>
      </c>
    </row>
    <row r="2360" spans="1:55" x14ac:dyDescent="0.3">
      <c r="A2360" s="76"/>
      <c r="B2360" s="104"/>
      <c r="C2360" s="76"/>
      <c r="D2360" s="77"/>
      <c r="E2360" s="12"/>
      <c r="F2360" s="78"/>
      <c r="G2360" s="77"/>
      <c r="H2360" s="79"/>
      <c r="BA2360" s="5" t="str">
        <f t="shared" si="36"/>
        <v/>
      </c>
      <c r="BB2360" s="5" t="str">
        <f>IF(OR($E2360="",$G2360&lt;&gt;"Ativo"),"",IF(COUNTIFS($E$4:$E2360,$E2360,$A$4:$A2360,$A2360,$G$4:$G2360,"Ativo")=1,1,0))</f>
        <v/>
      </c>
      <c r="BC2360" t="str">
        <f>IF(OR($A2360="",$G2360&lt;&gt;"Ativo"),"",IF(COUNTIFS($A$4:$A2360,$A2360,$G$4:$G2360,"Ativo")=1,1,0))</f>
        <v/>
      </c>
    </row>
    <row r="2361" spans="1:55" x14ac:dyDescent="0.3">
      <c r="A2361" s="76"/>
      <c r="B2361" s="104"/>
      <c r="C2361" s="76"/>
      <c r="D2361" s="77"/>
      <c r="E2361" s="12"/>
      <c r="F2361" s="78"/>
      <c r="G2361" s="77"/>
      <c r="H2361" s="79"/>
      <c r="BA2361" s="5" t="str">
        <f t="shared" si="36"/>
        <v/>
      </c>
      <c r="BB2361" s="5" t="str">
        <f>IF(OR($E2361="",$G2361&lt;&gt;"Ativo"),"",IF(COUNTIFS($E$4:$E2361,$E2361,$A$4:$A2361,$A2361,$G$4:$G2361,"Ativo")=1,1,0))</f>
        <v/>
      </c>
      <c r="BC2361" t="str">
        <f>IF(OR($A2361="",$G2361&lt;&gt;"Ativo"),"",IF(COUNTIFS($A$4:$A2361,$A2361,$G$4:$G2361,"Ativo")=1,1,0))</f>
        <v/>
      </c>
    </row>
    <row r="2362" spans="1:55" x14ac:dyDescent="0.3">
      <c r="A2362" s="76"/>
      <c r="B2362" s="104"/>
      <c r="C2362" s="76"/>
      <c r="D2362" s="77"/>
      <c r="E2362" s="12"/>
      <c r="F2362" s="78"/>
      <c r="G2362" s="77"/>
      <c r="H2362" s="79"/>
      <c r="BA2362" s="5" t="str">
        <f t="shared" si="36"/>
        <v/>
      </c>
      <c r="BB2362" s="5" t="str">
        <f>IF(OR($E2362="",$G2362&lt;&gt;"Ativo"),"",IF(COUNTIFS($E$4:$E2362,$E2362,$A$4:$A2362,$A2362,$G$4:$G2362,"Ativo")=1,1,0))</f>
        <v/>
      </c>
      <c r="BC2362" t="str">
        <f>IF(OR($A2362="",$G2362&lt;&gt;"Ativo"),"",IF(COUNTIFS($A$4:$A2362,$A2362,$G$4:$G2362,"Ativo")=1,1,0))</f>
        <v/>
      </c>
    </row>
    <row r="2363" spans="1:55" x14ac:dyDescent="0.3">
      <c r="A2363" s="76"/>
      <c r="B2363" s="104"/>
      <c r="C2363" s="76"/>
      <c r="D2363" s="77"/>
      <c r="E2363" s="12"/>
      <c r="F2363" s="78"/>
      <c r="G2363" s="77"/>
      <c r="H2363" s="79"/>
      <c r="BA2363" s="5" t="str">
        <f t="shared" si="36"/>
        <v/>
      </c>
      <c r="BB2363" s="5" t="str">
        <f>IF(OR($E2363="",$G2363&lt;&gt;"Ativo"),"",IF(COUNTIFS($E$4:$E2363,$E2363,$A$4:$A2363,$A2363,$G$4:$G2363,"Ativo")=1,1,0))</f>
        <v/>
      </c>
      <c r="BC2363" t="str">
        <f>IF(OR($A2363="",$G2363&lt;&gt;"Ativo"),"",IF(COUNTIFS($A$4:$A2363,$A2363,$G$4:$G2363,"Ativo")=1,1,0))</f>
        <v/>
      </c>
    </row>
    <row r="2364" spans="1:55" x14ac:dyDescent="0.3">
      <c r="A2364" s="76"/>
      <c r="B2364" s="104"/>
      <c r="C2364" s="76"/>
      <c r="D2364" s="77"/>
      <c r="E2364" s="12"/>
      <c r="F2364" s="78"/>
      <c r="G2364" s="77"/>
      <c r="H2364" s="79"/>
      <c r="BA2364" s="5" t="str">
        <f t="shared" si="36"/>
        <v/>
      </c>
      <c r="BB2364" s="5" t="str">
        <f>IF(OR($E2364="",$G2364&lt;&gt;"Ativo"),"",IF(COUNTIFS($E$4:$E2364,$E2364,$A$4:$A2364,$A2364,$G$4:$G2364,"Ativo")=1,1,0))</f>
        <v/>
      </c>
      <c r="BC2364" t="str">
        <f>IF(OR($A2364="",$G2364&lt;&gt;"Ativo"),"",IF(COUNTIFS($A$4:$A2364,$A2364,$G$4:$G2364,"Ativo")=1,1,0))</f>
        <v/>
      </c>
    </row>
    <row r="2365" spans="1:55" x14ac:dyDescent="0.3">
      <c r="A2365" s="76"/>
      <c r="B2365" s="104"/>
      <c r="C2365" s="76"/>
      <c r="D2365" s="77"/>
      <c r="E2365" s="12"/>
      <c r="F2365" s="78"/>
      <c r="G2365" s="77"/>
      <c r="H2365" s="79"/>
      <c r="BA2365" s="5" t="str">
        <f t="shared" si="36"/>
        <v/>
      </c>
      <c r="BB2365" s="5" t="str">
        <f>IF(OR($E2365="",$G2365&lt;&gt;"Ativo"),"",IF(COUNTIFS($E$4:$E2365,$E2365,$A$4:$A2365,$A2365,$G$4:$G2365,"Ativo")=1,1,0))</f>
        <v/>
      </c>
      <c r="BC2365" t="str">
        <f>IF(OR($A2365="",$G2365&lt;&gt;"Ativo"),"",IF(COUNTIFS($A$4:$A2365,$A2365,$G$4:$G2365,"Ativo")=1,1,0))</f>
        <v/>
      </c>
    </row>
    <row r="2366" spans="1:55" x14ac:dyDescent="0.3">
      <c r="A2366" s="76"/>
      <c r="B2366" s="104"/>
      <c r="C2366" s="76"/>
      <c r="D2366" s="77"/>
      <c r="E2366" s="12"/>
      <c r="F2366" s="78"/>
      <c r="G2366" s="77"/>
      <c r="H2366" s="79"/>
      <c r="BA2366" s="5" t="str">
        <f t="shared" si="36"/>
        <v/>
      </c>
      <c r="BB2366" s="5" t="str">
        <f>IF(OR($E2366="",$G2366&lt;&gt;"Ativo"),"",IF(COUNTIFS($E$4:$E2366,$E2366,$A$4:$A2366,$A2366,$G$4:$G2366,"Ativo")=1,1,0))</f>
        <v/>
      </c>
      <c r="BC2366" t="str">
        <f>IF(OR($A2366="",$G2366&lt;&gt;"Ativo"),"",IF(COUNTIFS($A$4:$A2366,$A2366,$G$4:$G2366,"Ativo")=1,1,0))</f>
        <v/>
      </c>
    </row>
    <row r="2367" spans="1:55" x14ac:dyDescent="0.3">
      <c r="A2367" s="76"/>
      <c r="B2367" s="104"/>
      <c r="C2367" s="76"/>
      <c r="D2367" s="77"/>
      <c r="E2367" s="12"/>
      <c r="F2367" s="78"/>
      <c r="G2367" s="77"/>
      <c r="H2367" s="79"/>
      <c r="BA2367" s="5" t="str">
        <f t="shared" si="36"/>
        <v/>
      </c>
      <c r="BB2367" s="5" t="str">
        <f>IF(OR($E2367="",$G2367&lt;&gt;"Ativo"),"",IF(COUNTIFS($E$4:$E2367,$E2367,$A$4:$A2367,$A2367,$G$4:$G2367,"Ativo")=1,1,0))</f>
        <v/>
      </c>
      <c r="BC2367" t="str">
        <f>IF(OR($A2367="",$G2367&lt;&gt;"Ativo"),"",IF(COUNTIFS($A$4:$A2367,$A2367,$G$4:$G2367,"Ativo")=1,1,0))</f>
        <v/>
      </c>
    </row>
    <row r="2368" spans="1:55" x14ac:dyDescent="0.3">
      <c r="A2368" s="76"/>
      <c r="B2368" s="104"/>
      <c r="C2368" s="76"/>
      <c r="D2368" s="77"/>
      <c r="E2368" s="12"/>
      <c r="F2368" s="78"/>
      <c r="G2368" s="77"/>
      <c r="H2368" s="79"/>
      <c r="BA2368" s="5" t="str">
        <f t="shared" si="36"/>
        <v/>
      </c>
      <c r="BB2368" s="5" t="str">
        <f>IF(OR($E2368="",$G2368&lt;&gt;"Ativo"),"",IF(COUNTIFS($E$4:$E2368,$E2368,$A$4:$A2368,$A2368,$G$4:$G2368,"Ativo")=1,1,0))</f>
        <v/>
      </c>
      <c r="BC2368" t="str">
        <f>IF(OR($A2368="",$G2368&lt;&gt;"Ativo"),"",IF(COUNTIFS($A$4:$A2368,$A2368,$G$4:$G2368,"Ativo")=1,1,0))</f>
        <v/>
      </c>
    </row>
    <row r="2369" spans="1:55" x14ac:dyDescent="0.3">
      <c r="A2369" s="76"/>
      <c r="B2369" s="104"/>
      <c r="C2369" s="76"/>
      <c r="D2369" s="77"/>
      <c r="E2369" s="12"/>
      <c r="F2369" s="78"/>
      <c r="G2369" s="77"/>
      <c r="H2369" s="79"/>
      <c r="BA2369" s="5" t="str">
        <f t="shared" si="36"/>
        <v/>
      </c>
      <c r="BB2369" s="5" t="str">
        <f>IF(OR($E2369="",$G2369&lt;&gt;"Ativo"),"",IF(COUNTIFS($E$4:$E2369,$E2369,$A$4:$A2369,$A2369,$G$4:$G2369,"Ativo")=1,1,0))</f>
        <v/>
      </c>
      <c r="BC2369" t="str">
        <f>IF(OR($A2369="",$G2369&lt;&gt;"Ativo"),"",IF(COUNTIFS($A$4:$A2369,$A2369,$G$4:$G2369,"Ativo")=1,1,0))</f>
        <v/>
      </c>
    </row>
    <row r="2370" spans="1:55" x14ac:dyDescent="0.3">
      <c r="A2370" s="76"/>
      <c r="B2370" s="104"/>
      <c r="C2370" s="76"/>
      <c r="D2370" s="77"/>
      <c r="E2370" s="12"/>
      <c r="F2370" s="78"/>
      <c r="G2370" s="77"/>
      <c r="H2370" s="79"/>
      <c r="BA2370" s="5" t="str">
        <f t="shared" si="36"/>
        <v/>
      </c>
      <c r="BB2370" s="5" t="str">
        <f>IF(OR($E2370="",$G2370&lt;&gt;"Ativo"),"",IF(COUNTIFS($E$4:$E2370,$E2370,$A$4:$A2370,$A2370,$G$4:$G2370,"Ativo")=1,1,0))</f>
        <v/>
      </c>
      <c r="BC2370" t="str">
        <f>IF(OR($A2370="",$G2370&lt;&gt;"Ativo"),"",IF(COUNTIFS($A$4:$A2370,$A2370,$G$4:$G2370,"Ativo")=1,1,0))</f>
        <v/>
      </c>
    </row>
    <row r="2371" spans="1:55" x14ac:dyDescent="0.3">
      <c r="A2371" s="76"/>
      <c r="B2371" s="104"/>
      <c r="C2371" s="76"/>
      <c r="D2371" s="77"/>
      <c r="E2371" s="12"/>
      <c r="F2371" s="78"/>
      <c r="G2371" s="77"/>
      <c r="H2371" s="79"/>
      <c r="BA2371" s="5" t="str">
        <f t="shared" si="36"/>
        <v/>
      </c>
      <c r="BB2371" s="5" t="str">
        <f>IF(OR($E2371="",$G2371&lt;&gt;"Ativo"),"",IF(COUNTIFS($E$4:$E2371,$E2371,$A$4:$A2371,$A2371,$G$4:$G2371,"Ativo")=1,1,0))</f>
        <v/>
      </c>
      <c r="BC2371" t="str">
        <f>IF(OR($A2371="",$G2371&lt;&gt;"Ativo"),"",IF(COUNTIFS($A$4:$A2371,$A2371,$G$4:$G2371,"Ativo")=1,1,0))</f>
        <v/>
      </c>
    </row>
    <row r="2372" spans="1:55" x14ac:dyDescent="0.3">
      <c r="A2372" s="76"/>
      <c r="B2372" s="104"/>
      <c r="C2372" s="76"/>
      <c r="D2372" s="77"/>
      <c r="E2372" s="12"/>
      <c r="F2372" s="78"/>
      <c r="G2372" s="77"/>
      <c r="H2372" s="79"/>
      <c r="BA2372" s="5" t="str">
        <f t="shared" ref="BA2372:BA2435" si="37">IF($D2372="","",MID($D2372,4,LEN($D2372)-5))</f>
        <v/>
      </c>
      <c r="BB2372" s="5" t="str">
        <f>IF(OR($E2372="",$G2372&lt;&gt;"Ativo"),"",IF(COUNTIFS($E$4:$E2372,$E2372,$A$4:$A2372,$A2372,$G$4:$G2372,"Ativo")=1,1,0))</f>
        <v/>
      </c>
      <c r="BC2372" t="str">
        <f>IF(OR($A2372="",$G2372&lt;&gt;"Ativo"),"",IF(COUNTIFS($A$4:$A2372,$A2372,$G$4:$G2372,"Ativo")=1,1,0))</f>
        <v/>
      </c>
    </row>
    <row r="2373" spans="1:55" x14ac:dyDescent="0.3">
      <c r="A2373" s="76"/>
      <c r="B2373" s="104"/>
      <c r="C2373" s="76"/>
      <c r="D2373" s="77"/>
      <c r="E2373" s="12"/>
      <c r="F2373" s="78"/>
      <c r="G2373" s="77"/>
      <c r="H2373" s="79"/>
      <c r="BA2373" s="5" t="str">
        <f t="shared" si="37"/>
        <v/>
      </c>
      <c r="BB2373" s="5" t="str">
        <f>IF(OR($E2373="",$G2373&lt;&gt;"Ativo"),"",IF(COUNTIFS($E$4:$E2373,$E2373,$A$4:$A2373,$A2373,$G$4:$G2373,"Ativo")=1,1,0))</f>
        <v/>
      </c>
      <c r="BC2373" t="str">
        <f>IF(OR($A2373="",$G2373&lt;&gt;"Ativo"),"",IF(COUNTIFS($A$4:$A2373,$A2373,$G$4:$G2373,"Ativo")=1,1,0))</f>
        <v/>
      </c>
    </row>
    <row r="2374" spans="1:55" x14ac:dyDescent="0.3">
      <c r="A2374" s="76"/>
      <c r="B2374" s="104"/>
      <c r="C2374" s="76"/>
      <c r="D2374" s="77"/>
      <c r="E2374" s="12"/>
      <c r="F2374" s="78"/>
      <c r="G2374" s="77"/>
      <c r="H2374" s="79"/>
      <c r="BA2374" s="5" t="str">
        <f t="shared" si="37"/>
        <v/>
      </c>
      <c r="BB2374" s="5" t="str">
        <f>IF(OR($E2374="",$G2374&lt;&gt;"Ativo"),"",IF(COUNTIFS($E$4:$E2374,$E2374,$A$4:$A2374,$A2374,$G$4:$G2374,"Ativo")=1,1,0))</f>
        <v/>
      </c>
      <c r="BC2374" t="str">
        <f>IF(OR($A2374="",$G2374&lt;&gt;"Ativo"),"",IF(COUNTIFS($A$4:$A2374,$A2374,$G$4:$G2374,"Ativo")=1,1,0))</f>
        <v/>
      </c>
    </row>
    <row r="2375" spans="1:55" x14ac:dyDescent="0.3">
      <c r="A2375" s="76"/>
      <c r="B2375" s="104"/>
      <c r="C2375" s="76"/>
      <c r="D2375" s="77"/>
      <c r="E2375" s="12"/>
      <c r="F2375" s="78"/>
      <c r="G2375" s="77"/>
      <c r="H2375" s="79"/>
      <c r="BA2375" s="5" t="str">
        <f t="shared" si="37"/>
        <v/>
      </c>
      <c r="BB2375" s="5" t="str">
        <f>IF(OR($E2375="",$G2375&lt;&gt;"Ativo"),"",IF(COUNTIFS($E$4:$E2375,$E2375,$A$4:$A2375,$A2375,$G$4:$G2375,"Ativo")=1,1,0))</f>
        <v/>
      </c>
      <c r="BC2375" t="str">
        <f>IF(OR($A2375="",$G2375&lt;&gt;"Ativo"),"",IF(COUNTIFS($A$4:$A2375,$A2375,$G$4:$G2375,"Ativo")=1,1,0))</f>
        <v/>
      </c>
    </row>
    <row r="2376" spans="1:55" x14ac:dyDescent="0.3">
      <c r="A2376" s="76"/>
      <c r="B2376" s="104"/>
      <c r="C2376" s="76"/>
      <c r="D2376" s="77"/>
      <c r="E2376" s="12"/>
      <c r="F2376" s="78"/>
      <c r="G2376" s="77"/>
      <c r="H2376" s="79"/>
      <c r="BA2376" s="5" t="str">
        <f t="shared" si="37"/>
        <v/>
      </c>
      <c r="BB2376" s="5" t="str">
        <f>IF(OR($E2376="",$G2376&lt;&gt;"Ativo"),"",IF(COUNTIFS($E$4:$E2376,$E2376,$A$4:$A2376,$A2376,$G$4:$G2376,"Ativo")=1,1,0))</f>
        <v/>
      </c>
      <c r="BC2376" t="str">
        <f>IF(OR($A2376="",$G2376&lt;&gt;"Ativo"),"",IF(COUNTIFS($A$4:$A2376,$A2376,$G$4:$G2376,"Ativo")=1,1,0))</f>
        <v/>
      </c>
    </row>
    <row r="2377" spans="1:55" x14ac:dyDescent="0.3">
      <c r="A2377" s="76"/>
      <c r="B2377" s="104"/>
      <c r="C2377" s="76"/>
      <c r="D2377" s="77"/>
      <c r="E2377" s="12"/>
      <c r="F2377" s="78"/>
      <c r="G2377" s="77"/>
      <c r="H2377" s="79"/>
      <c r="BA2377" s="5" t="str">
        <f t="shared" si="37"/>
        <v/>
      </c>
      <c r="BB2377" s="5" t="str">
        <f>IF(OR($E2377="",$G2377&lt;&gt;"Ativo"),"",IF(COUNTIFS($E$4:$E2377,$E2377,$A$4:$A2377,$A2377,$G$4:$G2377,"Ativo")=1,1,0))</f>
        <v/>
      </c>
      <c r="BC2377" t="str">
        <f>IF(OR($A2377="",$G2377&lt;&gt;"Ativo"),"",IF(COUNTIFS($A$4:$A2377,$A2377,$G$4:$G2377,"Ativo")=1,1,0))</f>
        <v/>
      </c>
    </row>
    <row r="2378" spans="1:55" x14ac:dyDescent="0.3">
      <c r="A2378" s="76"/>
      <c r="B2378" s="104"/>
      <c r="C2378" s="76"/>
      <c r="D2378" s="77"/>
      <c r="E2378" s="12"/>
      <c r="F2378" s="78"/>
      <c r="G2378" s="77"/>
      <c r="H2378" s="79"/>
      <c r="BA2378" s="5" t="str">
        <f t="shared" si="37"/>
        <v/>
      </c>
      <c r="BB2378" s="5" t="str">
        <f>IF(OR($E2378="",$G2378&lt;&gt;"Ativo"),"",IF(COUNTIFS($E$4:$E2378,$E2378,$A$4:$A2378,$A2378,$G$4:$G2378,"Ativo")=1,1,0))</f>
        <v/>
      </c>
      <c r="BC2378" t="str">
        <f>IF(OR($A2378="",$G2378&lt;&gt;"Ativo"),"",IF(COUNTIFS($A$4:$A2378,$A2378,$G$4:$G2378,"Ativo")=1,1,0))</f>
        <v/>
      </c>
    </row>
    <row r="2379" spans="1:55" x14ac:dyDescent="0.3">
      <c r="A2379" s="76"/>
      <c r="B2379" s="104"/>
      <c r="C2379" s="76"/>
      <c r="D2379" s="77"/>
      <c r="E2379" s="12"/>
      <c r="F2379" s="78"/>
      <c r="G2379" s="77"/>
      <c r="H2379" s="79"/>
      <c r="BA2379" s="5" t="str">
        <f t="shared" si="37"/>
        <v/>
      </c>
      <c r="BB2379" s="5" t="str">
        <f>IF(OR($E2379="",$G2379&lt;&gt;"Ativo"),"",IF(COUNTIFS($E$4:$E2379,$E2379,$A$4:$A2379,$A2379,$G$4:$G2379,"Ativo")=1,1,0))</f>
        <v/>
      </c>
      <c r="BC2379" t="str">
        <f>IF(OR($A2379="",$G2379&lt;&gt;"Ativo"),"",IF(COUNTIFS($A$4:$A2379,$A2379,$G$4:$G2379,"Ativo")=1,1,0))</f>
        <v/>
      </c>
    </row>
    <row r="2380" spans="1:55" x14ac:dyDescent="0.3">
      <c r="A2380" s="76"/>
      <c r="B2380" s="104"/>
      <c r="C2380" s="76"/>
      <c r="D2380" s="77"/>
      <c r="E2380" s="12"/>
      <c r="F2380" s="78"/>
      <c r="G2380" s="77"/>
      <c r="H2380" s="79"/>
      <c r="BA2380" s="5" t="str">
        <f t="shared" si="37"/>
        <v/>
      </c>
      <c r="BB2380" s="5" t="str">
        <f>IF(OR($E2380="",$G2380&lt;&gt;"Ativo"),"",IF(COUNTIFS($E$4:$E2380,$E2380,$A$4:$A2380,$A2380,$G$4:$G2380,"Ativo")=1,1,0))</f>
        <v/>
      </c>
      <c r="BC2380" t="str">
        <f>IF(OR($A2380="",$G2380&lt;&gt;"Ativo"),"",IF(COUNTIFS($A$4:$A2380,$A2380,$G$4:$G2380,"Ativo")=1,1,0))</f>
        <v/>
      </c>
    </row>
    <row r="2381" spans="1:55" x14ac:dyDescent="0.3">
      <c r="A2381" s="76"/>
      <c r="B2381" s="104"/>
      <c r="C2381" s="76"/>
      <c r="D2381" s="77"/>
      <c r="E2381" s="12"/>
      <c r="F2381" s="78"/>
      <c r="G2381" s="77"/>
      <c r="H2381" s="79"/>
      <c r="BA2381" s="5" t="str">
        <f t="shared" si="37"/>
        <v/>
      </c>
      <c r="BB2381" s="5" t="str">
        <f>IF(OR($E2381="",$G2381&lt;&gt;"Ativo"),"",IF(COUNTIFS($E$4:$E2381,$E2381,$A$4:$A2381,$A2381,$G$4:$G2381,"Ativo")=1,1,0))</f>
        <v/>
      </c>
      <c r="BC2381" t="str">
        <f>IF(OR($A2381="",$G2381&lt;&gt;"Ativo"),"",IF(COUNTIFS($A$4:$A2381,$A2381,$G$4:$G2381,"Ativo")=1,1,0))</f>
        <v/>
      </c>
    </row>
    <row r="2382" spans="1:55" x14ac:dyDescent="0.3">
      <c r="A2382" s="76"/>
      <c r="B2382" s="104"/>
      <c r="C2382" s="76"/>
      <c r="D2382" s="77"/>
      <c r="E2382" s="12"/>
      <c r="F2382" s="78"/>
      <c r="G2382" s="77"/>
      <c r="H2382" s="79"/>
      <c r="BA2382" s="5" t="str">
        <f t="shared" si="37"/>
        <v/>
      </c>
      <c r="BB2382" s="5" t="str">
        <f>IF(OR($E2382="",$G2382&lt;&gt;"Ativo"),"",IF(COUNTIFS($E$4:$E2382,$E2382,$A$4:$A2382,$A2382,$G$4:$G2382,"Ativo")=1,1,0))</f>
        <v/>
      </c>
      <c r="BC2382" t="str">
        <f>IF(OR($A2382="",$G2382&lt;&gt;"Ativo"),"",IF(COUNTIFS($A$4:$A2382,$A2382,$G$4:$G2382,"Ativo")=1,1,0))</f>
        <v/>
      </c>
    </row>
    <row r="2383" spans="1:55" x14ac:dyDescent="0.3">
      <c r="A2383" s="76"/>
      <c r="B2383" s="104"/>
      <c r="C2383" s="76"/>
      <c r="D2383" s="77"/>
      <c r="E2383" s="12"/>
      <c r="F2383" s="78"/>
      <c r="G2383" s="77"/>
      <c r="H2383" s="79"/>
      <c r="BA2383" s="5" t="str">
        <f t="shared" si="37"/>
        <v/>
      </c>
      <c r="BB2383" s="5" t="str">
        <f>IF(OR($E2383="",$G2383&lt;&gt;"Ativo"),"",IF(COUNTIFS($E$4:$E2383,$E2383,$A$4:$A2383,$A2383,$G$4:$G2383,"Ativo")=1,1,0))</f>
        <v/>
      </c>
      <c r="BC2383" t="str">
        <f>IF(OR($A2383="",$G2383&lt;&gt;"Ativo"),"",IF(COUNTIFS($A$4:$A2383,$A2383,$G$4:$G2383,"Ativo")=1,1,0))</f>
        <v/>
      </c>
    </row>
    <row r="2384" spans="1:55" x14ac:dyDescent="0.3">
      <c r="A2384" s="76"/>
      <c r="B2384" s="104"/>
      <c r="C2384" s="76"/>
      <c r="D2384" s="77"/>
      <c r="E2384" s="12"/>
      <c r="F2384" s="78"/>
      <c r="G2384" s="77"/>
      <c r="H2384" s="79"/>
      <c r="BA2384" s="5" t="str">
        <f t="shared" si="37"/>
        <v/>
      </c>
      <c r="BB2384" s="5" t="str">
        <f>IF(OR($E2384="",$G2384&lt;&gt;"Ativo"),"",IF(COUNTIFS($E$4:$E2384,$E2384,$A$4:$A2384,$A2384,$G$4:$G2384,"Ativo")=1,1,0))</f>
        <v/>
      </c>
      <c r="BC2384" t="str">
        <f>IF(OR($A2384="",$G2384&lt;&gt;"Ativo"),"",IF(COUNTIFS($A$4:$A2384,$A2384,$G$4:$G2384,"Ativo")=1,1,0))</f>
        <v/>
      </c>
    </row>
    <row r="2385" spans="1:55" x14ac:dyDescent="0.3">
      <c r="A2385" s="76"/>
      <c r="B2385" s="104"/>
      <c r="C2385" s="76"/>
      <c r="D2385" s="77"/>
      <c r="E2385" s="12"/>
      <c r="F2385" s="78"/>
      <c r="G2385" s="77"/>
      <c r="H2385" s="79"/>
      <c r="BA2385" s="5" t="str">
        <f t="shared" si="37"/>
        <v/>
      </c>
      <c r="BB2385" s="5" t="str">
        <f>IF(OR($E2385="",$G2385&lt;&gt;"Ativo"),"",IF(COUNTIFS($E$4:$E2385,$E2385,$A$4:$A2385,$A2385,$G$4:$G2385,"Ativo")=1,1,0))</f>
        <v/>
      </c>
      <c r="BC2385" t="str">
        <f>IF(OR($A2385="",$G2385&lt;&gt;"Ativo"),"",IF(COUNTIFS($A$4:$A2385,$A2385,$G$4:$G2385,"Ativo")=1,1,0))</f>
        <v/>
      </c>
    </row>
    <row r="2386" spans="1:55" x14ac:dyDescent="0.3">
      <c r="A2386" s="76"/>
      <c r="B2386" s="104"/>
      <c r="C2386" s="76"/>
      <c r="D2386" s="77"/>
      <c r="E2386" s="12"/>
      <c r="F2386" s="78"/>
      <c r="G2386" s="77"/>
      <c r="H2386" s="79"/>
      <c r="BA2386" s="5" t="str">
        <f t="shared" si="37"/>
        <v/>
      </c>
      <c r="BB2386" s="5" t="str">
        <f>IF(OR($E2386="",$G2386&lt;&gt;"Ativo"),"",IF(COUNTIFS($E$4:$E2386,$E2386,$A$4:$A2386,$A2386,$G$4:$G2386,"Ativo")=1,1,0))</f>
        <v/>
      </c>
      <c r="BC2386" t="str">
        <f>IF(OR($A2386="",$G2386&lt;&gt;"Ativo"),"",IF(COUNTIFS($A$4:$A2386,$A2386,$G$4:$G2386,"Ativo")=1,1,0))</f>
        <v/>
      </c>
    </row>
    <row r="2387" spans="1:55" x14ac:dyDescent="0.3">
      <c r="A2387" s="76"/>
      <c r="B2387" s="104"/>
      <c r="C2387" s="76"/>
      <c r="D2387" s="77"/>
      <c r="E2387" s="12"/>
      <c r="F2387" s="78"/>
      <c r="G2387" s="77"/>
      <c r="H2387" s="79"/>
      <c r="BA2387" s="5" t="str">
        <f t="shared" si="37"/>
        <v/>
      </c>
      <c r="BB2387" s="5" t="str">
        <f>IF(OR($E2387="",$G2387&lt;&gt;"Ativo"),"",IF(COUNTIFS($E$4:$E2387,$E2387,$A$4:$A2387,$A2387,$G$4:$G2387,"Ativo")=1,1,0))</f>
        <v/>
      </c>
      <c r="BC2387" t="str">
        <f>IF(OR($A2387="",$G2387&lt;&gt;"Ativo"),"",IF(COUNTIFS($A$4:$A2387,$A2387,$G$4:$G2387,"Ativo")=1,1,0))</f>
        <v/>
      </c>
    </row>
    <row r="2388" spans="1:55" x14ac:dyDescent="0.3">
      <c r="A2388" s="76"/>
      <c r="B2388" s="104"/>
      <c r="C2388" s="76"/>
      <c r="D2388" s="77"/>
      <c r="E2388" s="12"/>
      <c r="F2388" s="78"/>
      <c r="G2388" s="77"/>
      <c r="H2388" s="79"/>
      <c r="BA2388" s="5" t="str">
        <f t="shared" si="37"/>
        <v/>
      </c>
      <c r="BB2388" s="5" t="str">
        <f>IF(OR($E2388="",$G2388&lt;&gt;"Ativo"),"",IF(COUNTIFS($E$4:$E2388,$E2388,$A$4:$A2388,$A2388,$G$4:$G2388,"Ativo")=1,1,0))</f>
        <v/>
      </c>
      <c r="BC2388" t="str">
        <f>IF(OR($A2388="",$G2388&lt;&gt;"Ativo"),"",IF(COUNTIFS($A$4:$A2388,$A2388,$G$4:$G2388,"Ativo")=1,1,0))</f>
        <v/>
      </c>
    </row>
    <row r="2389" spans="1:55" x14ac:dyDescent="0.3">
      <c r="A2389" s="76"/>
      <c r="B2389" s="104"/>
      <c r="C2389" s="76"/>
      <c r="D2389" s="77"/>
      <c r="E2389" s="12"/>
      <c r="F2389" s="78"/>
      <c r="G2389" s="77"/>
      <c r="H2389" s="79"/>
      <c r="BA2389" s="5" t="str">
        <f t="shared" si="37"/>
        <v/>
      </c>
      <c r="BB2389" s="5" t="str">
        <f>IF(OR($E2389="",$G2389&lt;&gt;"Ativo"),"",IF(COUNTIFS($E$4:$E2389,$E2389,$A$4:$A2389,$A2389,$G$4:$G2389,"Ativo")=1,1,0))</f>
        <v/>
      </c>
      <c r="BC2389" t="str">
        <f>IF(OR($A2389="",$G2389&lt;&gt;"Ativo"),"",IF(COUNTIFS($A$4:$A2389,$A2389,$G$4:$G2389,"Ativo")=1,1,0))</f>
        <v/>
      </c>
    </row>
    <row r="2390" spans="1:55" x14ac:dyDescent="0.3">
      <c r="A2390" s="76"/>
      <c r="B2390" s="104"/>
      <c r="C2390" s="76"/>
      <c r="D2390" s="77"/>
      <c r="E2390" s="12"/>
      <c r="F2390" s="78"/>
      <c r="G2390" s="77"/>
      <c r="H2390" s="79"/>
      <c r="BA2390" s="5" t="str">
        <f t="shared" si="37"/>
        <v/>
      </c>
      <c r="BB2390" s="5" t="str">
        <f>IF(OR($E2390="",$G2390&lt;&gt;"Ativo"),"",IF(COUNTIFS($E$4:$E2390,$E2390,$A$4:$A2390,$A2390,$G$4:$G2390,"Ativo")=1,1,0))</f>
        <v/>
      </c>
      <c r="BC2390" t="str">
        <f>IF(OR($A2390="",$G2390&lt;&gt;"Ativo"),"",IF(COUNTIFS($A$4:$A2390,$A2390,$G$4:$G2390,"Ativo")=1,1,0))</f>
        <v/>
      </c>
    </row>
    <row r="2391" spans="1:55" x14ac:dyDescent="0.3">
      <c r="A2391" s="76"/>
      <c r="B2391" s="104"/>
      <c r="C2391" s="76"/>
      <c r="D2391" s="77"/>
      <c r="E2391" s="12"/>
      <c r="F2391" s="78"/>
      <c r="G2391" s="77"/>
      <c r="H2391" s="79"/>
      <c r="BA2391" s="5" t="str">
        <f t="shared" si="37"/>
        <v/>
      </c>
      <c r="BB2391" s="5" t="str">
        <f>IF(OR($E2391="",$G2391&lt;&gt;"Ativo"),"",IF(COUNTIFS($E$4:$E2391,$E2391,$A$4:$A2391,$A2391,$G$4:$G2391,"Ativo")=1,1,0))</f>
        <v/>
      </c>
      <c r="BC2391" t="str">
        <f>IF(OR($A2391="",$G2391&lt;&gt;"Ativo"),"",IF(COUNTIFS($A$4:$A2391,$A2391,$G$4:$G2391,"Ativo")=1,1,0))</f>
        <v/>
      </c>
    </row>
    <row r="2392" spans="1:55" x14ac:dyDescent="0.3">
      <c r="A2392" s="76"/>
      <c r="B2392" s="104"/>
      <c r="C2392" s="76"/>
      <c r="D2392" s="77"/>
      <c r="E2392" s="12"/>
      <c r="F2392" s="78"/>
      <c r="G2392" s="77"/>
      <c r="H2392" s="79"/>
      <c r="BA2392" s="5" t="str">
        <f t="shared" si="37"/>
        <v/>
      </c>
      <c r="BB2392" s="5" t="str">
        <f>IF(OR($E2392="",$G2392&lt;&gt;"Ativo"),"",IF(COUNTIFS($E$4:$E2392,$E2392,$A$4:$A2392,$A2392,$G$4:$G2392,"Ativo")=1,1,0))</f>
        <v/>
      </c>
      <c r="BC2392" t="str">
        <f>IF(OR($A2392="",$G2392&lt;&gt;"Ativo"),"",IF(COUNTIFS($A$4:$A2392,$A2392,$G$4:$G2392,"Ativo")=1,1,0))</f>
        <v/>
      </c>
    </row>
    <row r="2393" spans="1:55" x14ac:dyDescent="0.3">
      <c r="A2393" s="76"/>
      <c r="B2393" s="104"/>
      <c r="C2393" s="76"/>
      <c r="D2393" s="77"/>
      <c r="E2393" s="12"/>
      <c r="F2393" s="78"/>
      <c r="G2393" s="77"/>
      <c r="H2393" s="79"/>
      <c r="BA2393" s="5" t="str">
        <f t="shared" si="37"/>
        <v/>
      </c>
      <c r="BB2393" s="5" t="str">
        <f>IF(OR($E2393="",$G2393&lt;&gt;"Ativo"),"",IF(COUNTIFS($E$4:$E2393,$E2393,$A$4:$A2393,$A2393,$G$4:$G2393,"Ativo")=1,1,0))</f>
        <v/>
      </c>
      <c r="BC2393" t="str">
        <f>IF(OR($A2393="",$G2393&lt;&gt;"Ativo"),"",IF(COUNTIFS($A$4:$A2393,$A2393,$G$4:$G2393,"Ativo")=1,1,0))</f>
        <v/>
      </c>
    </row>
    <row r="2394" spans="1:55" x14ac:dyDescent="0.3">
      <c r="A2394" s="76"/>
      <c r="B2394" s="104"/>
      <c r="C2394" s="76"/>
      <c r="D2394" s="77"/>
      <c r="E2394" s="12"/>
      <c r="F2394" s="78"/>
      <c r="G2394" s="77"/>
      <c r="H2394" s="79"/>
      <c r="BA2394" s="5" t="str">
        <f t="shared" si="37"/>
        <v/>
      </c>
      <c r="BB2394" s="5" t="str">
        <f>IF(OR($E2394="",$G2394&lt;&gt;"Ativo"),"",IF(COUNTIFS($E$4:$E2394,$E2394,$A$4:$A2394,$A2394,$G$4:$G2394,"Ativo")=1,1,0))</f>
        <v/>
      </c>
      <c r="BC2394" t="str">
        <f>IF(OR($A2394="",$G2394&lt;&gt;"Ativo"),"",IF(COUNTIFS($A$4:$A2394,$A2394,$G$4:$G2394,"Ativo")=1,1,0))</f>
        <v/>
      </c>
    </row>
    <row r="2395" spans="1:55" x14ac:dyDescent="0.3">
      <c r="A2395" s="76"/>
      <c r="B2395" s="104"/>
      <c r="C2395" s="76"/>
      <c r="D2395" s="77"/>
      <c r="E2395" s="12"/>
      <c r="F2395" s="78"/>
      <c r="G2395" s="77"/>
      <c r="H2395" s="79"/>
      <c r="BA2395" s="5" t="str">
        <f t="shared" si="37"/>
        <v/>
      </c>
      <c r="BB2395" s="5" t="str">
        <f>IF(OR($E2395="",$G2395&lt;&gt;"Ativo"),"",IF(COUNTIFS($E$4:$E2395,$E2395,$A$4:$A2395,$A2395,$G$4:$G2395,"Ativo")=1,1,0))</f>
        <v/>
      </c>
      <c r="BC2395" t="str">
        <f>IF(OR($A2395="",$G2395&lt;&gt;"Ativo"),"",IF(COUNTIFS($A$4:$A2395,$A2395,$G$4:$G2395,"Ativo")=1,1,0))</f>
        <v/>
      </c>
    </row>
    <row r="2396" spans="1:55" x14ac:dyDescent="0.3">
      <c r="A2396" s="76"/>
      <c r="B2396" s="104"/>
      <c r="C2396" s="76"/>
      <c r="D2396" s="77"/>
      <c r="E2396" s="12"/>
      <c r="F2396" s="78"/>
      <c r="G2396" s="77"/>
      <c r="H2396" s="79"/>
      <c r="BA2396" s="5" t="str">
        <f t="shared" si="37"/>
        <v/>
      </c>
      <c r="BB2396" s="5" t="str">
        <f>IF(OR($E2396="",$G2396&lt;&gt;"Ativo"),"",IF(COUNTIFS($E$4:$E2396,$E2396,$A$4:$A2396,$A2396,$G$4:$G2396,"Ativo")=1,1,0))</f>
        <v/>
      </c>
      <c r="BC2396" t="str">
        <f>IF(OR($A2396="",$G2396&lt;&gt;"Ativo"),"",IF(COUNTIFS($A$4:$A2396,$A2396,$G$4:$G2396,"Ativo")=1,1,0))</f>
        <v/>
      </c>
    </row>
    <row r="2397" spans="1:55" x14ac:dyDescent="0.3">
      <c r="A2397" s="76"/>
      <c r="B2397" s="104"/>
      <c r="C2397" s="76"/>
      <c r="D2397" s="77"/>
      <c r="E2397" s="12"/>
      <c r="F2397" s="78"/>
      <c r="G2397" s="77"/>
      <c r="H2397" s="79"/>
      <c r="BA2397" s="5" t="str">
        <f t="shared" si="37"/>
        <v/>
      </c>
      <c r="BB2397" s="5" t="str">
        <f>IF(OR($E2397="",$G2397&lt;&gt;"Ativo"),"",IF(COUNTIFS($E$4:$E2397,$E2397,$A$4:$A2397,$A2397,$G$4:$G2397,"Ativo")=1,1,0))</f>
        <v/>
      </c>
      <c r="BC2397" t="str">
        <f>IF(OR($A2397="",$G2397&lt;&gt;"Ativo"),"",IF(COUNTIFS($A$4:$A2397,$A2397,$G$4:$G2397,"Ativo")=1,1,0))</f>
        <v/>
      </c>
    </row>
    <row r="2398" spans="1:55" x14ac:dyDescent="0.3">
      <c r="A2398" s="76"/>
      <c r="B2398" s="104"/>
      <c r="C2398" s="76"/>
      <c r="D2398" s="77"/>
      <c r="E2398" s="12"/>
      <c r="F2398" s="78"/>
      <c r="G2398" s="77"/>
      <c r="H2398" s="79"/>
      <c r="BA2398" s="5" t="str">
        <f t="shared" si="37"/>
        <v/>
      </c>
      <c r="BB2398" s="5" t="str">
        <f>IF(OR($E2398="",$G2398&lt;&gt;"Ativo"),"",IF(COUNTIFS($E$4:$E2398,$E2398,$A$4:$A2398,$A2398,$G$4:$G2398,"Ativo")=1,1,0))</f>
        <v/>
      </c>
      <c r="BC2398" t="str">
        <f>IF(OR($A2398="",$G2398&lt;&gt;"Ativo"),"",IF(COUNTIFS($A$4:$A2398,$A2398,$G$4:$G2398,"Ativo")=1,1,0))</f>
        <v/>
      </c>
    </row>
    <row r="2399" spans="1:55" x14ac:dyDescent="0.3">
      <c r="A2399" s="76"/>
      <c r="B2399" s="104"/>
      <c r="C2399" s="76"/>
      <c r="D2399" s="77"/>
      <c r="E2399" s="12"/>
      <c r="F2399" s="78"/>
      <c r="G2399" s="77"/>
      <c r="H2399" s="79"/>
      <c r="BA2399" s="5" t="str">
        <f t="shared" si="37"/>
        <v/>
      </c>
      <c r="BB2399" s="5" t="str">
        <f>IF(OR($E2399="",$G2399&lt;&gt;"Ativo"),"",IF(COUNTIFS($E$4:$E2399,$E2399,$A$4:$A2399,$A2399,$G$4:$G2399,"Ativo")=1,1,0))</f>
        <v/>
      </c>
      <c r="BC2399" t="str">
        <f>IF(OR($A2399="",$G2399&lt;&gt;"Ativo"),"",IF(COUNTIFS($A$4:$A2399,$A2399,$G$4:$G2399,"Ativo")=1,1,0))</f>
        <v/>
      </c>
    </row>
    <row r="2400" spans="1:55" x14ac:dyDescent="0.3">
      <c r="A2400" s="76"/>
      <c r="B2400" s="104"/>
      <c r="C2400" s="76"/>
      <c r="D2400" s="77"/>
      <c r="E2400" s="12"/>
      <c r="F2400" s="78"/>
      <c r="G2400" s="77"/>
      <c r="H2400" s="79"/>
      <c r="BA2400" s="5" t="str">
        <f t="shared" si="37"/>
        <v/>
      </c>
      <c r="BB2400" s="5" t="str">
        <f>IF(OR($E2400="",$G2400&lt;&gt;"Ativo"),"",IF(COUNTIFS($E$4:$E2400,$E2400,$A$4:$A2400,$A2400,$G$4:$G2400,"Ativo")=1,1,0))</f>
        <v/>
      </c>
      <c r="BC2400" t="str">
        <f>IF(OR($A2400="",$G2400&lt;&gt;"Ativo"),"",IF(COUNTIFS($A$4:$A2400,$A2400,$G$4:$G2400,"Ativo")=1,1,0))</f>
        <v/>
      </c>
    </row>
    <row r="2401" spans="1:55" x14ac:dyDescent="0.3">
      <c r="A2401" s="76"/>
      <c r="B2401" s="104"/>
      <c r="C2401" s="76"/>
      <c r="D2401" s="77"/>
      <c r="E2401" s="12"/>
      <c r="F2401" s="78"/>
      <c r="G2401" s="77"/>
      <c r="H2401" s="79"/>
      <c r="BA2401" s="5" t="str">
        <f t="shared" si="37"/>
        <v/>
      </c>
      <c r="BB2401" s="5" t="str">
        <f>IF(OR($E2401="",$G2401&lt;&gt;"Ativo"),"",IF(COUNTIFS($E$4:$E2401,$E2401,$A$4:$A2401,$A2401,$G$4:$G2401,"Ativo")=1,1,0))</f>
        <v/>
      </c>
      <c r="BC2401" t="str">
        <f>IF(OR($A2401="",$G2401&lt;&gt;"Ativo"),"",IF(COUNTIFS($A$4:$A2401,$A2401,$G$4:$G2401,"Ativo")=1,1,0))</f>
        <v/>
      </c>
    </row>
    <row r="2402" spans="1:55" x14ac:dyDescent="0.3">
      <c r="A2402" s="76"/>
      <c r="B2402" s="104"/>
      <c r="C2402" s="76"/>
      <c r="D2402" s="77"/>
      <c r="E2402" s="12"/>
      <c r="F2402" s="78"/>
      <c r="G2402" s="77"/>
      <c r="H2402" s="79"/>
      <c r="BA2402" s="5" t="str">
        <f t="shared" si="37"/>
        <v/>
      </c>
      <c r="BB2402" s="5" t="str">
        <f>IF(OR($E2402="",$G2402&lt;&gt;"Ativo"),"",IF(COUNTIFS($E$4:$E2402,$E2402,$A$4:$A2402,$A2402,$G$4:$G2402,"Ativo")=1,1,0))</f>
        <v/>
      </c>
      <c r="BC2402" t="str">
        <f>IF(OR($A2402="",$G2402&lt;&gt;"Ativo"),"",IF(COUNTIFS($A$4:$A2402,$A2402,$G$4:$G2402,"Ativo")=1,1,0))</f>
        <v/>
      </c>
    </row>
    <row r="2403" spans="1:55" x14ac:dyDescent="0.3">
      <c r="A2403" s="76"/>
      <c r="B2403" s="104"/>
      <c r="C2403" s="76"/>
      <c r="D2403" s="77"/>
      <c r="E2403" s="12"/>
      <c r="F2403" s="78"/>
      <c r="G2403" s="77"/>
      <c r="H2403" s="79"/>
      <c r="BA2403" s="5" t="str">
        <f t="shared" si="37"/>
        <v/>
      </c>
      <c r="BB2403" s="5" t="str">
        <f>IF(OR($E2403="",$G2403&lt;&gt;"Ativo"),"",IF(COUNTIFS($E$4:$E2403,$E2403,$A$4:$A2403,$A2403,$G$4:$G2403,"Ativo")=1,1,0))</f>
        <v/>
      </c>
      <c r="BC2403" t="str">
        <f>IF(OR($A2403="",$G2403&lt;&gt;"Ativo"),"",IF(COUNTIFS($A$4:$A2403,$A2403,$G$4:$G2403,"Ativo")=1,1,0))</f>
        <v/>
      </c>
    </row>
    <row r="2404" spans="1:55" x14ac:dyDescent="0.3">
      <c r="A2404" s="76"/>
      <c r="B2404" s="104"/>
      <c r="C2404" s="76"/>
      <c r="D2404" s="77"/>
      <c r="E2404" s="12"/>
      <c r="F2404" s="78"/>
      <c r="G2404" s="77"/>
      <c r="H2404" s="79"/>
      <c r="BA2404" s="5" t="str">
        <f t="shared" si="37"/>
        <v/>
      </c>
      <c r="BB2404" s="5" t="str">
        <f>IF(OR($E2404="",$G2404&lt;&gt;"Ativo"),"",IF(COUNTIFS($E$4:$E2404,$E2404,$A$4:$A2404,$A2404,$G$4:$G2404,"Ativo")=1,1,0))</f>
        <v/>
      </c>
      <c r="BC2404" t="str">
        <f>IF(OR($A2404="",$G2404&lt;&gt;"Ativo"),"",IF(COUNTIFS($A$4:$A2404,$A2404,$G$4:$G2404,"Ativo")=1,1,0))</f>
        <v/>
      </c>
    </row>
    <row r="2405" spans="1:55" x14ac:dyDescent="0.3">
      <c r="A2405" s="76"/>
      <c r="B2405" s="104"/>
      <c r="C2405" s="76"/>
      <c r="D2405" s="77"/>
      <c r="E2405" s="12"/>
      <c r="F2405" s="78"/>
      <c r="G2405" s="77"/>
      <c r="H2405" s="79"/>
      <c r="BA2405" s="5" t="str">
        <f t="shared" si="37"/>
        <v/>
      </c>
      <c r="BB2405" s="5" t="str">
        <f>IF(OR($E2405="",$G2405&lt;&gt;"Ativo"),"",IF(COUNTIFS($E$4:$E2405,$E2405,$A$4:$A2405,$A2405,$G$4:$G2405,"Ativo")=1,1,0))</f>
        <v/>
      </c>
      <c r="BC2405" t="str">
        <f>IF(OR($A2405="",$G2405&lt;&gt;"Ativo"),"",IF(COUNTIFS($A$4:$A2405,$A2405,$G$4:$G2405,"Ativo")=1,1,0))</f>
        <v/>
      </c>
    </row>
    <row r="2406" spans="1:55" x14ac:dyDescent="0.3">
      <c r="A2406" s="76"/>
      <c r="B2406" s="104"/>
      <c r="C2406" s="76"/>
      <c r="D2406" s="77"/>
      <c r="E2406" s="12"/>
      <c r="F2406" s="78"/>
      <c r="G2406" s="77"/>
      <c r="H2406" s="79"/>
      <c r="BA2406" s="5" t="str">
        <f t="shared" si="37"/>
        <v/>
      </c>
      <c r="BB2406" s="5" t="str">
        <f>IF(OR($E2406="",$G2406&lt;&gt;"Ativo"),"",IF(COUNTIFS($E$4:$E2406,$E2406,$A$4:$A2406,$A2406,$G$4:$G2406,"Ativo")=1,1,0))</f>
        <v/>
      </c>
      <c r="BC2406" t="str">
        <f>IF(OR($A2406="",$G2406&lt;&gt;"Ativo"),"",IF(COUNTIFS($A$4:$A2406,$A2406,$G$4:$G2406,"Ativo")=1,1,0))</f>
        <v/>
      </c>
    </row>
    <row r="2407" spans="1:55" x14ac:dyDescent="0.3">
      <c r="A2407" s="76"/>
      <c r="B2407" s="104"/>
      <c r="C2407" s="76"/>
      <c r="D2407" s="77"/>
      <c r="E2407" s="12"/>
      <c r="F2407" s="78"/>
      <c r="G2407" s="77"/>
      <c r="H2407" s="79"/>
      <c r="BA2407" s="5" t="str">
        <f t="shared" si="37"/>
        <v/>
      </c>
      <c r="BB2407" s="5" t="str">
        <f>IF(OR($E2407="",$G2407&lt;&gt;"Ativo"),"",IF(COUNTIFS($E$4:$E2407,$E2407,$A$4:$A2407,$A2407,$G$4:$G2407,"Ativo")=1,1,0))</f>
        <v/>
      </c>
      <c r="BC2407" t="str">
        <f>IF(OR($A2407="",$G2407&lt;&gt;"Ativo"),"",IF(COUNTIFS($A$4:$A2407,$A2407,$G$4:$G2407,"Ativo")=1,1,0))</f>
        <v/>
      </c>
    </row>
    <row r="2408" spans="1:55" x14ac:dyDescent="0.3">
      <c r="A2408" s="76"/>
      <c r="B2408" s="104"/>
      <c r="C2408" s="76"/>
      <c r="D2408" s="77"/>
      <c r="E2408" s="12"/>
      <c r="F2408" s="78"/>
      <c r="G2408" s="77"/>
      <c r="H2408" s="79"/>
      <c r="BA2408" s="5" t="str">
        <f t="shared" si="37"/>
        <v/>
      </c>
      <c r="BB2408" s="5" t="str">
        <f>IF(OR($E2408="",$G2408&lt;&gt;"Ativo"),"",IF(COUNTIFS($E$4:$E2408,$E2408,$A$4:$A2408,$A2408,$G$4:$G2408,"Ativo")=1,1,0))</f>
        <v/>
      </c>
      <c r="BC2408" t="str">
        <f>IF(OR($A2408="",$G2408&lt;&gt;"Ativo"),"",IF(COUNTIFS($A$4:$A2408,$A2408,$G$4:$G2408,"Ativo")=1,1,0))</f>
        <v/>
      </c>
    </row>
    <row r="2409" spans="1:55" x14ac:dyDescent="0.3">
      <c r="A2409" s="76"/>
      <c r="B2409" s="104"/>
      <c r="C2409" s="76"/>
      <c r="D2409" s="77"/>
      <c r="E2409" s="12"/>
      <c r="F2409" s="78"/>
      <c r="G2409" s="77"/>
      <c r="H2409" s="79"/>
      <c r="BA2409" s="5" t="str">
        <f t="shared" si="37"/>
        <v/>
      </c>
      <c r="BB2409" s="5" t="str">
        <f>IF(OR($E2409="",$G2409&lt;&gt;"Ativo"),"",IF(COUNTIFS($E$4:$E2409,$E2409,$A$4:$A2409,$A2409,$G$4:$G2409,"Ativo")=1,1,0))</f>
        <v/>
      </c>
      <c r="BC2409" t="str">
        <f>IF(OR($A2409="",$G2409&lt;&gt;"Ativo"),"",IF(COUNTIFS($A$4:$A2409,$A2409,$G$4:$G2409,"Ativo")=1,1,0))</f>
        <v/>
      </c>
    </row>
    <row r="2410" spans="1:55" x14ac:dyDescent="0.3">
      <c r="A2410" s="76"/>
      <c r="B2410" s="104"/>
      <c r="C2410" s="76"/>
      <c r="D2410" s="77"/>
      <c r="E2410" s="12"/>
      <c r="F2410" s="78"/>
      <c r="G2410" s="77"/>
      <c r="H2410" s="79"/>
      <c r="BA2410" s="5" t="str">
        <f t="shared" si="37"/>
        <v/>
      </c>
      <c r="BB2410" s="5" t="str">
        <f>IF(OR($E2410="",$G2410&lt;&gt;"Ativo"),"",IF(COUNTIFS($E$4:$E2410,$E2410,$A$4:$A2410,$A2410,$G$4:$G2410,"Ativo")=1,1,0))</f>
        <v/>
      </c>
      <c r="BC2410" t="str">
        <f>IF(OR($A2410="",$G2410&lt;&gt;"Ativo"),"",IF(COUNTIFS($A$4:$A2410,$A2410,$G$4:$G2410,"Ativo")=1,1,0))</f>
        <v/>
      </c>
    </row>
    <row r="2411" spans="1:55" x14ac:dyDescent="0.3">
      <c r="A2411" s="76"/>
      <c r="B2411" s="104"/>
      <c r="C2411" s="76"/>
      <c r="D2411" s="77"/>
      <c r="E2411" s="12"/>
      <c r="F2411" s="78"/>
      <c r="G2411" s="77"/>
      <c r="H2411" s="79"/>
      <c r="BA2411" s="5" t="str">
        <f t="shared" si="37"/>
        <v/>
      </c>
      <c r="BB2411" s="5" t="str">
        <f>IF(OR($E2411="",$G2411&lt;&gt;"Ativo"),"",IF(COUNTIFS($E$4:$E2411,$E2411,$A$4:$A2411,$A2411,$G$4:$G2411,"Ativo")=1,1,0))</f>
        <v/>
      </c>
      <c r="BC2411" t="str">
        <f>IF(OR($A2411="",$G2411&lt;&gt;"Ativo"),"",IF(COUNTIFS($A$4:$A2411,$A2411,$G$4:$G2411,"Ativo")=1,1,0))</f>
        <v/>
      </c>
    </row>
    <row r="2412" spans="1:55" x14ac:dyDescent="0.3">
      <c r="A2412" s="76"/>
      <c r="B2412" s="104"/>
      <c r="C2412" s="76"/>
      <c r="D2412" s="77"/>
      <c r="E2412" s="12"/>
      <c r="F2412" s="78"/>
      <c r="G2412" s="77"/>
      <c r="H2412" s="79"/>
      <c r="BA2412" s="5" t="str">
        <f t="shared" si="37"/>
        <v/>
      </c>
      <c r="BB2412" s="5" t="str">
        <f>IF(OR($E2412="",$G2412&lt;&gt;"Ativo"),"",IF(COUNTIFS($E$4:$E2412,$E2412,$A$4:$A2412,$A2412,$G$4:$G2412,"Ativo")=1,1,0))</f>
        <v/>
      </c>
      <c r="BC2412" t="str">
        <f>IF(OR($A2412="",$G2412&lt;&gt;"Ativo"),"",IF(COUNTIFS($A$4:$A2412,$A2412,$G$4:$G2412,"Ativo")=1,1,0))</f>
        <v/>
      </c>
    </row>
    <row r="2413" spans="1:55" x14ac:dyDescent="0.3">
      <c r="A2413" s="76"/>
      <c r="B2413" s="104"/>
      <c r="C2413" s="76"/>
      <c r="D2413" s="77"/>
      <c r="E2413" s="12"/>
      <c r="F2413" s="78"/>
      <c r="G2413" s="77"/>
      <c r="H2413" s="79"/>
      <c r="BA2413" s="5" t="str">
        <f t="shared" si="37"/>
        <v/>
      </c>
      <c r="BB2413" s="5" t="str">
        <f>IF(OR($E2413="",$G2413&lt;&gt;"Ativo"),"",IF(COUNTIFS($E$4:$E2413,$E2413,$A$4:$A2413,$A2413,$G$4:$G2413,"Ativo")=1,1,0))</f>
        <v/>
      </c>
      <c r="BC2413" t="str">
        <f>IF(OR($A2413="",$G2413&lt;&gt;"Ativo"),"",IF(COUNTIFS($A$4:$A2413,$A2413,$G$4:$G2413,"Ativo")=1,1,0))</f>
        <v/>
      </c>
    </row>
    <row r="2414" spans="1:55" x14ac:dyDescent="0.3">
      <c r="A2414" s="76"/>
      <c r="B2414" s="104"/>
      <c r="C2414" s="76"/>
      <c r="D2414" s="77"/>
      <c r="E2414" s="12"/>
      <c r="F2414" s="78"/>
      <c r="G2414" s="77"/>
      <c r="H2414" s="79"/>
      <c r="BA2414" s="5" t="str">
        <f t="shared" si="37"/>
        <v/>
      </c>
      <c r="BB2414" s="5" t="str">
        <f>IF(OR($E2414="",$G2414&lt;&gt;"Ativo"),"",IF(COUNTIFS($E$4:$E2414,$E2414,$A$4:$A2414,$A2414,$G$4:$G2414,"Ativo")=1,1,0))</f>
        <v/>
      </c>
      <c r="BC2414" t="str">
        <f>IF(OR($A2414="",$G2414&lt;&gt;"Ativo"),"",IF(COUNTIFS($A$4:$A2414,$A2414,$G$4:$G2414,"Ativo")=1,1,0))</f>
        <v/>
      </c>
    </row>
    <row r="2415" spans="1:55" x14ac:dyDescent="0.3">
      <c r="A2415" s="76"/>
      <c r="B2415" s="104"/>
      <c r="C2415" s="76"/>
      <c r="D2415" s="77"/>
      <c r="E2415" s="12"/>
      <c r="F2415" s="78"/>
      <c r="G2415" s="77"/>
      <c r="H2415" s="79"/>
      <c r="BA2415" s="5" t="str">
        <f t="shared" si="37"/>
        <v/>
      </c>
      <c r="BB2415" s="5" t="str">
        <f>IF(OR($E2415="",$G2415&lt;&gt;"Ativo"),"",IF(COUNTIFS($E$4:$E2415,$E2415,$A$4:$A2415,$A2415,$G$4:$G2415,"Ativo")=1,1,0))</f>
        <v/>
      </c>
      <c r="BC2415" t="str">
        <f>IF(OR($A2415="",$G2415&lt;&gt;"Ativo"),"",IF(COUNTIFS($A$4:$A2415,$A2415,$G$4:$G2415,"Ativo")=1,1,0))</f>
        <v/>
      </c>
    </row>
    <row r="2416" spans="1:55" x14ac:dyDescent="0.3">
      <c r="A2416" s="76"/>
      <c r="B2416" s="104"/>
      <c r="C2416" s="76"/>
      <c r="D2416" s="77"/>
      <c r="E2416" s="12"/>
      <c r="F2416" s="78"/>
      <c r="G2416" s="77"/>
      <c r="H2416" s="79"/>
      <c r="BA2416" s="5" t="str">
        <f t="shared" si="37"/>
        <v/>
      </c>
      <c r="BB2416" s="5" t="str">
        <f>IF(OR($E2416="",$G2416&lt;&gt;"Ativo"),"",IF(COUNTIFS($E$4:$E2416,$E2416,$A$4:$A2416,$A2416,$G$4:$G2416,"Ativo")=1,1,0))</f>
        <v/>
      </c>
      <c r="BC2416" t="str">
        <f>IF(OR($A2416="",$G2416&lt;&gt;"Ativo"),"",IF(COUNTIFS($A$4:$A2416,$A2416,$G$4:$G2416,"Ativo")=1,1,0))</f>
        <v/>
      </c>
    </row>
    <row r="2417" spans="1:55" x14ac:dyDescent="0.3">
      <c r="A2417" s="76"/>
      <c r="B2417" s="104"/>
      <c r="C2417" s="76"/>
      <c r="D2417" s="77"/>
      <c r="E2417" s="12"/>
      <c r="F2417" s="78"/>
      <c r="G2417" s="77"/>
      <c r="H2417" s="79"/>
      <c r="BA2417" s="5" t="str">
        <f t="shared" si="37"/>
        <v/>
      </c>
      <c r="BB2417" s="5" t="str">
        <f>IF(OR($E2417="",$G2417&lt;&gt;"Ativo"),"",IF(COUNTIFS($E$4:$E2417,$E2417,$A$4:$A2417,$A2417,$G$4:$G2417,"Ativo")=1,1,0))</f>
        <v/>
      </c>
      <c r="BC2417" t="str">
        <f>IF(OR($A2417="",$G2417&lt;&gt;"Ativo"),"",IF(COUNTIFS($A$4:$A2417,$A2417,$G$4:$G2417,"Ativo")=1,1,0))</f>
        <v/>
      </c>
    </row>
    <row r="2418" spans="1:55" x14ac:dyDescent="0.3">
      <c r="A2418" s="76"/>
      <c r="B2418" s="104"/>
      <c r="C2418" s="76"/>
      <c r="D2418" s="77"/>
      <c r="E2418" s="12"/>
      <c r="F2418" s="78"/>
      <c r="G2418" s="77"/>
      <c r="H2418" s="79"/>
      <c r="BA2418" s="5" t="str">
        <f t="shared" si="37"/>
        <v/>
      </c>
      <c r="BB2418" s="5" t="str">
        <f>IF(OR($E2418="",$G2418&lt;&gt;"Ativo"),"",IF(COUNTIFS($E$4:$E2418,$E2418,$A$4:$A2418,$A2418,$G$4:$G2418,"Ativo")=1,1,0))</f>
        <v/>
      </c>
      <c r="BC2418" t="str">
        <f>IF(OR($A2418="",$G2418&lt;&gt;"Ativo"),"",IF(COUNTIFS($A$4:$A2418,$A2418,$G$4:$G2418,"Ativo")=1,1,0))</f>
        <v/>
      </c>
    </row>
    <row r="2419" spans="1:55" x14ac:dyDescent="0.3">
      <c r="A2419" s="76"/>
      <c r="B2419" s="104"/>
      <c r="C2419" s="76"/>
      <c r="D2419" s="77"/>
      <c r="E2419" s="12"/>
      <c r="F2419" s="78"/>
      <c r="G2419" s="77"/>
      <c r="H2419" s="79"/>
      <c r="BA2419" s="5" t="str">
        <f t="shared" si="37"/>
        <v/>
      </c>
      <c r="BB2419" s="5" t="str">
        <f>IF(OR($E2419="",$G2419&lt;&gt;"Ativo"),"",IF(COUNTIFS($E$4:$E2419,$E2419,$A$4:$A2419,$A2419,$G$4:$G2419,"Ativo")=1,1,0))</f>
        <v/>
      </c>
      <c r="BC2419" t="str">
        <f>IF(OR($A2419="",$G2419&lt;&gt;"Ativo"),"",IF(COUNTIFS($A$4:$A2419,$A2419,$G$4:$G2419,"Ativo")=1,1,0))</f>
        <v/>
      </c>
    </row>
    <row r="2420" spans="1:55" x14ac:dyDescent="0.3">
      <c r="A2420" s="76"/>
      <c r="B2420" s="104"/>
      <c r="C2420" s="76"/>
      <c r="D2420" s="77"/>
      <c r="E2420" s="12"/>
      <c r="F2420" s="78"/>
      <c r="G2420" s="77"/>
      <c r="H2420" s="79"/>
      <c r="BA2420" s="5" t="str">
        <f t="shared" si="37"/>
        <v/>
      </c>
      <c r="BB2420" s="5" t="str">
        <f>IF(OR($E2420="",$G2420&lt;&gt;"Ativo"),"",IF(COUNTIFS($E$4:$E2420,$E2420,$A$4:$A2420,$A2420,$G$4:$G2420,"Ativo")=1,1,0))</f>
        <v/>
      </c>
      <c r="BC2420" t="str">
        <f>IF(OR($A2420="",$G2420&lt;&gt;"Ativo"),"",IF(COUNTIFS($A$4:$A2420,$A2420,$G$4:$G2420,"Ativo")=1,1,0))</f>
        <v/>
      </c>
    </row>
    <row r="2421" spans="1:55" x14ac:dyDescent="0.3">
      <c r="A2421" s="76"/>
      <c r="B2421" s="104"/>
      <c r="C2421" s="76"/>
      <c r="D2421" s="77"/>
      <c r="E2421" s="12"/>
      <c r="F2421" s="78"/>
      <c r="G2421" s="77"/>
      <c r="H2421" s="79"/>
      <c r="BA2421" s="5" t="str">
        <f t="shared" si="37"/>
        <v/>
      </c>
      <c r="BB2421" s="5" t="str">
        <f>IF(OR($E2421="",$G2421&lt;&gt;"Ativo"),"",IF(COUNTIFS($E$4:$E2421,$E2421,$A$4:$A2421,$A2421,$G$4:$G2421,"Ativo")=1,1,0))</f>
        <v/>
      </c>
      <c r="BC2421" t="str">
        <f>IF(OR($A2421="",$G2421&lt;&gt;"Ativo"),"",IF(COUNTIFS($A$4:$A2421,$A2421,$G$4:$G2421,"Ativo")=1,1,0))</f>
        <v/>
      </c>
    </row>
    <row r="2422" spans="1:55" x14ac:dyDescent="0.3">
      <c r="A2422" s="76"/>
      <c r="B2422" s="104"/>
      <c r="C2422" s="76"/>
      <c r="D2422" s="77"/>
      <c r="E2422" s="12"/>
      <c r="F2422" s="78"/>
      <c r="G2422" s="77"/>
      <c r="H2422" s="79"/>
      <c r="BA2422" s="5" t="str">
        <f t="shared" si="37"/>
        <v/>
      </c>
      <c r="BB2422" s="5" t="str">
        <f>IF(OR($E2422="",$G2422&lt;&gt;"Ativo"),"",IF(COUNTIFS($E$4:$E2422,$E2422,$A$4:$A2422,$A2422,$G$4:$G2422,"Ativo")=1,1,0))</f>
        <v/>
      </c>
      <c r="BC2422" t="str">
        <f>IF(OR($A2422="",$G2422&lt;&gt;"Ativo"),"",IF(COUNTIFS($A$4:$A2422,$A2422,$G$4:$G2422,"Ativo")=1,1,0))</f>
        <v/>
      </c>
    </row>
    <row r="2423" spans="1:55" x14ac:dyDescent="0.3">
      <c r="A2423" s="76"/>
      <c r="B2423" s="104"/>
      <c r="C2423" s="76"/>
      <c r="D2423" s="77"/>
      <c r="E2423" s="12"/>
      <c r="F2423" s="78"/>
      <c r="G2423" s="77"/>
      <c r="H2423" s="79"/>
      <c r="BA2423" s="5" t="str">
        <f t="shared" si="37"/>
        <v/>
      </c>
      <c r="BB2423" s="5" t="str">
        <f>IF(OR($E2423="",$G2423&lt;&gt;"Ativo"),"",IF(COUNTIFS($E$4:$E2423,$E2423,$A$4:$A2423,$A2423,$G$4:$G2423,"Ativo")=1,1,0))</f>
        <v/>
      </c>
      <c r="BC2423" t="str">
        <f>IF(OR($A2423="",$G2423&lt;&gt;"Ativo"),"",IF(COUNTIFS($A$4:$A2423,$A2423,$G$4:$G2423,"Ativo")=1,1,0))</f>
        <v/>
      </c>
    </row>
    <row r="2424" spans="1:55" x14ac:dyDescent="0.3">
      <c r="A2424" s="76"/>
      <c r="B2424" s="104"/>
      <c r="C2424" s="76"/>
      <c r="D2424" s="77"/>
      <c r="E2424" s="12"/>
      <c r="F2424" s="78"/>
      <c r="G2424" s="77"/>
      <c r="H2424" s="79"/>
      <c r="BA2424" s="5" t="str">
        <f t="shared" si="37"/>
        <v/>
      </c>
      <c r="BB2424" s="5" t="str">
        <f>IF(OR($E2424="",$G2424&lt;&gt;"Ativo"),"",IF(COUNTIFS($E$4:$E2424,$E2424,$A$4:$A2424,$A2424,$G$4:$G2424,"Ativo")=1,1,0))</f>
        <v/>
      </c>
      <c r="BC2424" t="str">
        <f>IF(OR($A2424="",$G2424&lt;&gt;"Ativo"),"",IF(COUNTIFS($A$4:$A2424,$A2424,$G$4:$G2424,"Ativo")=1,1,0))</f>
        <v/>
      </c>
    </row>
    <row r="2425" spans="1:55" x14ac:dyDescent="0.3">
      <c r="A2425" s="76"/>
      <c r="B2425" s="104"/>
      <c r="C2425" s="76"/>
      <c r="D2425" s="77"/>
      <c r="E2425" s="12"/>
      <c r="F2425" s="78"/>
      <c r="G2425" s="77"/>
      <c r="H2425" s="79"/>
      <c r="BA2425" s="5" t="str">
        <f t="shared" si="37"/>
        <v/>
      </c>
      <c r="BB2425" s="5" t="str">
        <f>IF(OR($E2425="",$G2425&lt;&gt;"Ativo"),"",IF(COUNTIFS($E$4:$E2425,$E2425,$A$4:$A2425,$A2425,$G$4:$G2425,"Ativo")=1,1,0))</f>
        <v/>
      </c>
      <c r="BC2425" t="str">
        <f>IF(OR($A2425="",$G2425&lt;&gt;"Ativo"),"",IF(COUNTIFS($A$4:$A2425,$A2425,$G$4:$G2425,"Ativo")=1,1,0))</f>
        <v/>
      </c>
    </row>
    <row r="2426" spans="1:55" x14ac:dyDescent="0.3">
      <c r="A2426" s="76"/>
      <c r="B2426" s="104"/>
      <c r="C2426" s="76"/>
      <c r="D2426" s="77"/>
      <c r="E2426" s="12"/>
      <c r="F2426" s="78"/>
      <c r="G2426" s="77"/>
      <c r="H2426" s="79"/>
      <c r="BA2426" s="5" t="str">
        <f t="shared" si="37"/>
        <v/>
      </c>
      <c r="BB2426" s="5" t="str">
        <f>IF(OR($E2426="",$G2426&lt;&gt;"Ativo"),"",IF(COUNTIFS($E$4:$E2426,$E2426,$A$4:$A2426,$A2426,$G$4:$G2426,"Ativo")=1,1,0))</f>
        <v/>
      </c>
      <c r="BC2426" t="str">
        <f>IF(OR($A2426="",$G2426&lt;&gt;"Ativo"),"",IF(COUNTIFS($A$4:$A2426,$A2426,$G$4:$G2426,"Ativo")=1,1,0))</f>
        <v/>
      </c>
    </row>
    <row r="2427" spans="1:55" x14ac:dyDescent="0.3">
      <c r="A2427" s="76"/>
      <c r="B2427" s="104"/>
      <c r="C2427" s="76"/>
      <c r="D2427" s="77"/>
      <c r="E2427" s="12"/>
      <c r="F2427" s="78"/>
      <c r="G2427" s="77"/>
      <c r="H2427" s="79"/>
      <c r="BA2427" s="5" t="str">
        <f t="shared" si="37"/>
        <v/>
      </c>
      <c r="BB2427" s="5" t="str">
        <f>IF(OR($E2427="",$G2427&lt;&gt;"Ativo"),"",IF(COUNTIFS($E$4:$E2427,$E2427,$A$4:$A2427,$A2427,$G$4:$G2427,"Ativo")=1,1,0))</f>
        <v/>
      </c>
      <c r="BC2427" t="str">
        <f>IF(OR($A2427="",$G2427&lt;&gt;"Ativo"),"",IF(COUNTIFS($A$4:$A2427,$A2427,$G$4:$G2427,"Ativo")=1,1,0))</f>
        <v/>
      </c>
    </row>
    <row r="2428" spans="1:55" x14ac:dyDescent="0.3">
      <c r="A2428" s="76"/>
      <c r="B2428" s="104"/>
      <c r="C2428" s="76"/>
      <c r="D2428" s="77"/>
      <c r="E2428" s="12"/>
      <c r="F2428" s="78"/>
      <c r="G2428" s="77"/>
      <c r="H2428" s="79"/>
      <c r="BA2428" s="5" t="str">
        <f t="shared" si="37"/>
        <v/>
      </c>
      <c r="BB2428" s="5" t="str">
        <f>IF(OR($E2428="",$G2428&lt;&gt;"Ativo"),"",IF(COUNTIFS($E$4:$E2428,$E2428,$A$4:$A2428,$A2428,$G$4:$G2428,"Ativo")=1,1,0))</f>
        <v/>
      </c>
      <c r="BC2428" t="str">
        <f>IF(OR($A2428="",$G2428&lt;&gt;"Ativo"),"",IF(COUNTIFS($A$4:$A2428,$A2428,$G$4:$G2428,"Ativo")=1,1,0))</f>
        <v/>
      </c>
    </row>
    <row r="2429" spans="1:55" x14ac:dyDescent="0.3">
      <c r="A2429" s="76"/>
      <c r="B2429" s="104"/>
      <c r="C2429" s="76"/>
      <c r="D2429" s="77"/>
      <c r="E2429" s="12"/>
      <c r="F2429" s="78"/>
      <c r="G2429" s="77"/>
      <c r="H2429" s="79"/>
      <c r="BA2429" s="5" t="str">
        <f t="shared" si="37"/>
        <v/>
      </c>
      <c r="BB2429" s="5" t="str">
        <f>IF(OR($E2429="",$G2429&lt;&gt;"Ativo"),"",IF(COUNTIFS($E$4:$E2429,$E2429,$A$4:$A2429,$A2429,$G$4:$G2429,"Ativo")=1,1,0))</f>
        <v/>
      </c>
      <c r="BC2429" t="str">
        <f>IF(OR($A2429="",$G2429&lt;&gt;"Ativo"),"",IF(COUNTIFS($A$4:$A2429,$A2429,$G$4:$G2429,"Ativo")=1,1,0))</f>
        <v/>
      </c>
    </row>
    <row r="2430" spans="1:55" x14ac:dyDescent="0.3">
      <c r="A2430" s="76"/>
      <c r="B2430" s="104"/>
      <c r="C2430" s="76"/>
      <c r="D2430" s="77"/>
      <c r="E2430" s="12"/>
      <c r="F2430" s="78"/>
      <c r="G2430" s="77"/>
      <c r="H2430" s="79"/>
      <c r="BA2430" s="5" t="str">
        <f t="shared" si="37"/>
        <v/>
      </c>
      <c r="BB2430" s="5" t="str">
        <f>IF(OR($E2430="",$G2430&lt;&gt;"Ativo"),"",IF(COUNTIFS($E$4:$E2430,$E2430,$A$4:$A2430,$A2430,$G$4:$G2430,"Ativo")=1,1,0))</f>
        <v/>
      </c>
      <c r="BC2430" t="str">
        <f>IF(OR($A2430="",$G2430&lt;&gt;"Ativo"),"",IF(COUNTIFS($A$4:$A2430,$A2430,$G$4:$G2430,"Ativo")=1,1,0))</f>
        <v/>
      </c>
    </row>
    <row r="2431" spans="1:55" x14ac:dyDescent="0.3">
      <c r="A2431" s="76"/>
      <c r="B2431" s="104"/>
      <c r="C2431" s="76"/>
      <c r="D2431" s="77"/>
      <c r="E2431" s="12"/>
      <c r="F2431" s="78"/>
      <c r="G2431" s="77"/>
      <c r="H2431" s="79"/>
      <c r="BA2431" s="5" t="str">
        <f t="shared" si="37"/>
        <v/>
      </c>
      <c r="BB2431" s="5" t="str">
        <f>IF(OR($E2431="",$G2431&lt;&gt;"Ativo"),"",IF(COUNTIFS($E$4:$E2431,$E2431,$A$4:$A2431,$A2431,$G$4:$G2431,"Ativo")=1,1,0))</f>
        <v/>
      </c>
      <c r="BC2431" t="str">
        <f>IF(OR($A2431="",$G2431&lt;&gt;"Ativo"),"",IF(COUNTIFS($A$4:$A2431,$A2431,$G$4:$G2431,"Ativo")=1,1,0))</f>
        <v/>
      </c>
    </row>
    <row r="2432" spans="1:55" x14ac:dyDescent="0.3">
      <c r="A2432" s="76"/>
      <c r="B2432" s="104"/>
      <c r="C2432" s="76"/>
      <c r="D2432" s="77"/>
      <c r="E2432" s="12"/>
      <c r="F2432" s="78"/>
      <c r="G2432" s="77"/>
      <c r="H2432" s="79"/>
      <c r="BA2432" s="5" t="str">
        <f t="shared" si="37"/>
        <v/>
      </c>
      <c r="BB2432" s="5" t="str">
        <f>IF(OR($E2432="",$G2432&lt;&gt;"Ativo"),"",IF(COUNTIFS($E$4:$E2432,$E2432,$A$4:$A2432,$A2432,$G$4:$G2432,"Ativo")=1,1,0))</f>
        <v/>
      </c>
      <c r="BC2432" t="str">
        <f>IF(OR($A2432="",$G2432&lt;&gt;"Ativo"),"",IF(COUNTIFS($A$4:$A2432,$A2432,$G$4:$G2432,"Ativo")=1,1,0))</f>
        <v/>
      </c>
    </row>
    <row r="2433" spans="1:55" x14ac:dyDescent="0.3">
      <c r="A2433" s="76"/>
      <c r="B2433" s="104"/>
      <c r="C2433" s="76"/>
      <c r="D2433" s="77"/>
      <c r="E2433" s="12"/>
      <c r="F2433" s="78"/>
      <c r="G2433" s="77"/>
      <c r="H2433" s="79"/>
      <c r="BA2433" s="5" t="str">
        <f t="shared" si="37"/>
        <v/>
      </c>
      <c r="BB2433" s="5" t="str">
        <f>IF(OR($E2433="",$G2433&lt;&gt;"Ativo"),"",IF(COUNTIFS($E$4:$E2433,$E2433,$A$4:$A2433,$A2433,$G$4:$G2433,"Ativo")=1,1,0))</f>
        <v/>
      </c>
      <c r="BC2433" t="str">
        <f>IF(OR($A2433="",$G2433&lt;&gt;"Ativo"),"",IF(COUNTIFS($A$4:$A2433,$A2433,$G$4:$G2433,"Ativo")=1,1,0))</f>
        <v/>
      </c>
    </row>
    <row r="2434" spans="1:55" x14ac:dyDescent="0.3">
      <c r="A2434" s="76"/>
      <c r="B2434" s="104"/>
      <c r="C2434" s="76"/>
      <c r="D2434" s="77"/>
      <c r="E2434" s="12"/>
      <c r="F2434" s="78"/>
      <c r="G2434" s="77"/>
      <c r="H2434" s="79"/>
      <c r="BA2434" s="5" t="str">
        <f t="shared" si="37"/>
        <v/>
      </c>
      <c r="BB2434" s="5" t="str">
        <f>IF(OR($E2434="",$G2434&lt;&gt;"Ativo"),"",IF(COUNTIFS($E$4:$E2434,$E2434,$A$4:$A2434,$A2434,$G$4:$G2434,"Ativo")=1,1,0))</f>
        <v/>
      </c>
      <c r="BC2434" t="str">
        <f>IF(OR($A2434="",$G2434&lt;&gt;"Ativo"),"",IF(COUNTIFS($A$4:$A2434,$A2434,$G$4:$G2434,"Ativo")=1,1,0))</f>
        <v/>
      </c>
    </row>
    <row r="2435" spans="1:55" x14ac:dyDescent="0.3">
      <c r="A2435" s="76"/>
      <c r="B2435" s="104"/>
      <c r="C2435" s="76"/>
      <c r="D2435" s="77"/>
      <c r="E2435" s="12"/>
      <c r="F2435" s="78"/>
      <c r="G2435" s="77"/>
      <c r="H2435" s="79"/>
      <c r="BA2435" s="5" t="str">
        <f t="shared" si="37"/>
        <v/>
      </c>
      <c r="BB2435" s="5" t="str">
        <f>IF(OR($E2435="",$G2435&lt;&gt;"Ativo"),"",IF(COUNTIFS($E$4:$E2435,$E2435,$A$4:$A2435,$A2435,$G$4:$G2435,"Ativo")=1,1,0))</f>
        <v/>
      </c>
      <c r="BC2435" t="str">
        <f>IF(OR($A2435="",$G2435&lt;&gt;"Ativo"),"",IF(COUNTIFS($A$4:$A2435,$A2435,$G$4:$G2435,"Ativo")=1,1,0))</f>
        <v/>
      </c>
    </row>
    <row r="2436" spans="1:55" x14ac:dyDescent="0.3">
      <c r="A2436" s="76"/>
      <c r="B2436" s="104"/>
      <c r="C2436" s="76"/>
      <c r="D2436" s="77"/>
      <c r="E2436" s="12"/>
      <c r="F2436" s="78"/>
      <c r="G2436" s="77"/>
      <c r="H2436" s="79"/>
      <c r="BA2436" s="5" t="str">
        <f t="shared" ref="BA2436:BA2499" si="38">IF($D2436="","",MID($D2436,4,LEN($D2436)-5))</f>
        <v/>
      </c>
      <c r="BB2436" s="5" t="str">
        <f>IF(OR($E2436="",$G2436&lt;&gt;"Ativo"),"",IF(COUNTIFS($E$4:$E2436,$E2436,$A$4:$A2436,$A2436,$G$4:$G2436,"Ativo")=1,1,0))</f>
        <v/>
      </c>
      <c r="BC2436" t="str">
        <f>IF(OR($A2436="",$G2436&lt;&gt;"Ativo"),"",IF(COUNTIFS($A$4:$A2436,$A2436,$G$4:$G2436,"Ativo")=1,1,0))</f>
        <v/>
      </c>
    </row>
    <row r="2437" spans="1:55" x14ac:dyDescent="0.3">
      <c r="A2437" s="76"/>
      <c r="B2437" s="104"/>
      <c r="C2437" s="76"/>
      <c r="D2437" s="77"/>
      <c r="E2437" s="12"/>
      <c r="F2437" s="78"/>
      <c r="G2437" s="77"/>
      <c r="H2437" s="79"/>
      <c r="BA2437" s="5" t="str">
        <f t="shared" si="38"/>
        <v/>
      </c>
      <c r="BB2437" s="5" t="str">
        <f>IF(OR($E2437="",$G2437&lt;&gt;"Ativo"),"",IF(COUNTIFS($E$4:$E2437,$E2437,$A$4:$A2437,$A2437,$G$4:$G2437,"Ativo")=1,1,0))</f>
        <v/>
      </c>
      <c r="BC2437" t="str">
        <f>IF(OR($A2437="",$G2437&lt;&gt;"Ativo"),"",IF(COUNTIFS($A$4:$A2437,$A2437,$G$4:$G2437,"Ativo")=1,1,0))</f>
        <v/>
      </c>
    </row>
    <row r="2438" spans="1:55" x14ac:dyDescent="0.3">
      <c r="A2438" s="76"/>
      <c r="B2438" s="104"/>
      <c r="C2438" s="76"/>
      <c r="D2438" s="77"/>
      <c r="E2438" s="12"/>
      <c r="F2438" s="78"/>
      <c r="G2438" s="77"/>
      <c r="H2438" s="79"/>
      <c r="BA2438" s="5" t="str">
        <f t="shared" si="38"/>
        <v/>
      </c>
      <c r="BB2438" s="5" t="str">
        <f>IF(OR($E2438="",$G2438&lt;&gt;"Ativo"),"",IF(COUNTIFS($E$4:$E2438,$E2438,$A$4:$A2438,$A2438,$G$4:$G2438,"Ativo")=1,1,0))</f>
        <v/>
      </c>
      <c r="BC2438" t="str">
        <f>IF(OR($A2438="",$G2438&lt;&gt;"Ativo"),"",IF(COUNTIFS($A$4:$A2438,$A2438,$G$4:$G2438,"Ativo")=1,1,0))</f>
        <v/>
      </c>
    </row>
    <row r="2439" spans="1:55" x14ac:dyDescent="0.3">
      <c r="A2439" s="76"/>
      <c r="B2439" s="104"/>
      <c r="C2439" s="76"/>
      <c r="D2439" s="77"/>
      <c r="E2439" s="12"/>
      <c r="F2439" s="78"/>
      <c r="G2439" s="77"/>
      <c r="H2439" s="79"/>
      <c r="BA2439" s="5" t="str">
        <f t="shared" si="38"/>
        <v/>
      </c>
      <c r="BB2439" s="5" t="str">
        <f>IF(OR($E2439="",$G2439&lt;&gt;"Ativo"),"",IF(COUNTIFS($E$4:$E2439,$E2439,$A$4:$A2439,$A2439,$G$4:$G2439,"Ativo")=1,1,0))</f>
        <v/>
      </c>
      <c r="BC2439" t="str">
        <f>IF(OR($A2439="",$G2439&lt;&gt;"Ativo"),"",IF(COUNTIFS($A$4:$A2439,$A2439,$G$4:$G2439,"Ativo")=1,1,0))</f>
        <v/>
      </c>
    </row>
    <row r="2440" spans="1:55" x14ac:dyDescent="0.3">
      <c r="A2440" s="76"/>
      <c r="B2440" s="104"/>
      <c r="C2440" s="76"/>
      <c r="D2440" s="77"/>
      <c r="E2440" s="12"/>
      <c r="F2440" s="78"/>
      <c r="G2440" s="77"/>
      <c r="H2440" s="79"/>
      <c r="BA2440" s="5" t="str">
        <f t="shared" si="38"/>
        <v/>
      </c>
      <c r="BB2440" s="5" t="str">
        <f>IF(OR($E2440="",$G2440&lt;&gt;"Ativo"),"",IF(COUNTIFS($E$4:$E2440,$E2440,$A$4:$A2440,$A2440,$G$4:$G2440,"Ativo")=1,1,0))</f>
        <v/>
      </c>
      <c r="BC2440" t="str">
        <f>IF(OR($A2440="",$G2440&lt;&gt;"Ativo"),"",IF(COUNTIFS($A$4:$A2440,$A2440,$G$4:$G2440,"Ativo")=1,1,0))</f>
        <v/>
      </c>
    </row>
    <row r="2441" spans="1:55" x14ac:dyDescent="0.3">
      <c r="A2441" s="76"/>
      <c r="B2441" s="104"/>
      <c r="C2441" s="76"/>
      <c r="D2441" s="77"/>
      <c r="E2441" s="12"/>
      <c r="F2441" s="78"/>
      <c r="G2441" s="77"/>
      <c r="H2441" s="79"/>
      <c r="BA2441" s="5" t="str">
        <f t="shared" si="38"/>
        <v/>
      </c>
      <c r="BB2441" s="5" t="str">
        <f>IF(OR($E2441="",$G2441&lt;&gt;"Ativo"),"",IF(COUNTIFS($E$4:$E2441,$E2441,$A$4:$A2441,$A2441,$G$4:$G2441,"Ativo")=1,1,0))</f>
        <v/>
      </c>
      <c r="BC2441" t="str">
        <f>IF(OR($A2441="",$G2441&lt;&gt;"Ativo"),"",IF(COUNTIFS($A$4:$A2441,$A2441,$G$4:$G2441,"Ativo")=1,1,0))</f>
        <v/>
      </c>
    </row>
    <row r="2442" spans="1:55" x14ac:dyDescent="0.3">
      <c r="A2442" s="76"/>
      <c r="B2442" s="104"/>
      <c r="C2442" s="76"/>
      <c r="D2442" s="77"/>
      <c r="E2442" s="12"/>
      <c r="F2442" s="78"/>
      <c r="G2442" s="77"/>
      <c r="H2442" s="79"/>
      <c r="BA2442" s="5" t="str">
        <f t="shared" si="38"/>
        <v/>
      </c>
      <c r="BB2442" s="5" t="str">
        <f>IF(OR($E2442="",$G2442&lt;&gt;"Ativo"),"",IF(COUNTIFS($E$4:$E2442,$E2442,$A$4:$A2442,$A2442,$G$4:$G2442,"Ativo")=1,1,0))</f>
        <v/>
      </c>
      <c r="BC2442" t="str">
        <f>IF(OR($A2442="",$G2442&lt;&gt;"Ativo"),"",IF(COUNTIFS($A$4:$A2442,$A2442,$G$4:$G2442,"Ativo")=1,1,0))</f>
        <v/>
      </c>
    </row>
    <row r="2443" spans="1:55" x14ac:dyDescent="0.3">
      <c r="A2443" s="76"/>
      <c r="B2443" s="104"/>
      <c r="C2443" s="76"/>
      <c r="D2443" s="77"/>
      <c r="E2443" s="12"/>
      <c r="F2443" s="78"/>
      <c r="G2443" s="77"/>
      <c r="H2443" s="79"/>
      <c r="BA2443" s="5" t="str">
        <f t="shared" si="38"/>
        <v/>
      </c>
      <c r="BB2443" s="5" t="str">
        <f>IF(OR($E2443="",$G2443&lt;&gt;"Ativo"),"",IF(COUNTIFS($E$4:$E2443,$E2443,$A$4:$A2443,$A2443,$G$4:$G2443,"Ativo")=1,1,0))</f>
        <v/>
      </c>
      <c r="BC2443" t="str">
        <f>IF(OR($A2443="",$G2443&lt;&gt;"Ativo"),"",IF(COUNTIFS($A$4:$A2443,$A2443,$G$4:$G2443,"Ativo")=1,1,0))</f>
        <v/>
      </c>
    </row>
    <row r="2444" spans="1:55" x14ac:dyDescent="0.3">
      <c r="A2444" s="76"/>
      <c r="B2444" s="104"/>
      <c r="C2444" s="76"/>
      <c r="D2444" s="77"/>
      <c r="E2444" s="12"/>
      <c r="F2444" s="78"/>
      <c r="G2444" s="77"/>
      <c r="H2444" s="79"/>
      <c r="BA2444" s="5" t="str">
        <f t="shared" si="38"/>
        <v/>
      </c>
      <c r="BB2444" s="5" t="str">
        <f>IF(OR($E2444="",$G2444&lt;&gt;"Ativo"),"",IF(COUNTIFS($E$4:$E2444,$E2444,$A$4:$A2444,$A2444,$G$4:$G2444,"Ativo")=1,1,0))</f>
        <v/>
      </c>
      <c r="BC2444" t="str">
        <f>IF(OR($A2444="",$G2444&lt;&gt;"Ativo"),"",IF(COUNTIFS($A$4:$A2444,$A2444,$G$4:$G2444,"Ativo")=1,1,0))</f>
        <v/>
      </c>
    </row>
    <row r="2445" spans="1:55" x14ac:dyDescent="0.3">
      <c r="A2445" s="76"/>
      <c r="B2445" s="104"/>
      <c r="C2445" s="76"/>
      <c r="D2445" s="77"/>
      <c r="E2445" s="12"/>
      <c r="F2445" s="78"/>
      <c r="G2445" s="77"/>
      <c r="H2445" s="79"/>
      <c r="BA2445" s="5" t="str">
        <f t="shared" si="38"/>
        <v/>
      </c>
      <c r="BB2445" s="5" t="str">
        <f>IF(OR($E2445="",$G2445&lt;&gt;"Ativo"),"",IF(COUNTIFS($E$4:$E2445,$E2445,$A$4:$A2445,$A2445,$G$4:$G2445,"Ativo")=1,1,0))</f>
        <v/>
      </c>
      <c r="BC2445" t="str">
        <f>IF(OR($A2445="",$G2445&lt;&gt;"Ativo"),"",IF(COUNTIFS($A$4:$A2445,$A2445,$G$4:$G2445,"Ativo")=1,1,0))</f>
        <v/>
      </c>
    </row>
    <row r="2446" spans="1:55" x14ac:dyDescent="0.3">
      <c r="A2446" s="76"/>
      <c r="B2446" s="104"/>
      <c r="C2446" s="76"/>
      <c r="D2446" s="77"/>
      <c r="E2446" s="12"/>
      <c r="F2446" s="78"/>
      <c r="G2446" s="77"/>
      <c r="H2446" s="79"/>
      <c r="BA2446" s="5" t="str">
        <f t="shared" si="38"/>
        <v/>
      </c>
      <c r="BB2446" s="5" t="str">
        <f>IF(OR($E2446="",$G2446&lt;&gt;"Ativo"),"",IF(COUNTIFS($E$4:$E2446,$E2446,$A$4:$A2446,$A2446,$G$4:$G2446,"Ativo")=1,1,0))</f>
        <v/>
      </c>
      <c r="BC2446" t="str">
        <f>IF(OR($A2446="",$G2446&lt;&gt;"Ativo"),"",IF(COUNTIFS($A$4:$A2446,$A2446,$G$4:$G2446,"Ativo")=1,1,0))</f>
        <v/>
      </c>
    </row>
    <row r="2447" spans="1:55" x14ac:dyDescent="0.3">
      <c r="A2447" s="76"/>
      <c r="B2447" s="104"/>
      <c r="C2447" s="76"/>
      <c r="D2447" s="77"/>
      <c r="E2447" s="12"/>
      <c r="F2447" s="78"/>
      <c r="G2447" s="77"/>
      <c r="H2447" s="79"/>
      <c r="BA2447" s="5" t="str">
        <f t="shared" si="38"/>
        <v/>
      </c>
      <c r="BB2447" s="5" t="str">
        <f>IF(OR($E2447="",$G2447&lt;&gt;"Ativo"),"",IF(COUNTIFS($E$4:$E2447,$E2447,$A$4:$A2447,$A2447,$G$4:$G2447,"Ativo")=1,1,0))</f>
        <v/>
      </c>
      <c r="BC2447" t="str">
        <f>IF(OR($A2447="",$G2447&lt;&gt;"Ativo"),"",IF(COUNTIFS($A$4:$A2447,$A2447,$G$4:$G2447,"Ativo")=1,1,0))</f>
        <v/>
      </c>
    </row>
    <row r="2448" spans="1:55" x14ac:dyDescent="0.3">
      <c r="A2448" s="76"/>
      <c r="B2448" s="104"/>
      <c r="C2448" s="76"/>
      <c r="D2448" s="77"/>
      <c r="E2448" s="12"/>
      <c r="F2448" s="78"/>
      <c r="G2448" s="77"/>
      <c r="H2448" s="79"/>
      <c r="BA2448" s="5" t="str">
        <f t="shared" si="38"/>
        <v/>
      </c>
      <c r="BB2448" s="5" t="str">
        <f>IF(OR($E2448="",$G2448&lt;&gt;"Ativo"),"",IF(COUNTIFS($E$4:$E2448,$E2448,$A$4:$A2448,$A2448,$G$4:$G2448,"Ativo")=1,1,0))</f>
        <v/>
      </c>
      <c r="BC2448" t="str">
        <f>IF(OR($A2448="",$G2448&lt;&gt;"Ativo"),"",IF(COUNTIFS($A$4:$A2448,$A2448,$G$4:$G2448,"Ativo")=1,1,0))</f>
        <v/>
      </c>
    </row>
    <row r="2449" spans="1:55" x14ac:dyDescent="0.3">
      <c r="A2449" s="76"/>
      <c r="B2449" s="104"/>
      <c r="C2449" s="76"/>
      <c r="D2449" s="77"/>
      <c r="E2449" s="12"/>
      <c r="F2449" s="78"/>
      <c r="G2449" s="77"/>
      <c r="H2449" s="79"/>
      <c r="BA2449" s="5" t="str">
        <f t="shared" si="38"/>
        <v/>
      </c>
      <c r="BB2449" s="5" t="str">
        <f>IF(OR($E2449="",$G2449&lt;&gt;"Ativo"),"",IF(COUNTIFS($E$4:$E2449,$E2449,$A$4:$A2449,$A2449,$G$4:$G2449,"Ativo")=1,1,0))</f>
        <v/>
      </c>
      <c r="BC2449" t="str">
        <f>IF(OR($A2449="",$G2449&lt;&gt;"Ativo"),"",IF(COUNTIFS($A$4:$A2449,$A2449,$G$4:$G2449,"Ativo")=1,1,0))</f>
        <v/>
      </c>
    </row>
    <row r="2450" spans="1:55" x14ac:dyDescent="0.3">
      <c r="A2450" s="76"/>
      <c r="B2450" s="104"/>
      <c r="C2450" s="76"/>
      <c r="D2450" s="77"/>
      <c r="E2450" s="12"/>
      <c r="F2450" s="78"/>
      <c r="G2450" s="77"/>
      <c r="H2450" s="79"/>
      <c r="BA2450" s="5" t="str">
        <f t="shared" si="38"/>
        <v/>
      </c>
      <c r="BB2450" s="5" t="str">
        <f>IF(OR($E2450="",$G2450&lt;&gt;"Ativo"),"",IF(COUNTIFS($E$4:$E2450,$E2450,$A$4:$A2450,$A2450,$G$4:$G2450,"Ativo")=1,1,0))</f>
        <v/>
      </c>
      <c r="BC2450" t="str">
        <f>IF(OR($A2450="",$G2450&lt;&gt;"Ativo"),"",IF(COUNTIFS($A$4:$A2450,$A2450,$G$4:$G2450,"Ativo")=1,1,0))</f>
        <v/>
      </c>
    </row>
    <row r="2451" spans="1:55" x14ac:dyDescent="0.3">
      <c r="A2451" s="76"/>
      <c r="B2451" s="104"/>
      <c r="C2451" s="76"/>
      <c r="D2451" s="77"/>
      <c r="E2451" s="12"/>
      <c r="F2451" s="78"/>
      <c r="G2451" s="77"/>
      <c r="H2451" s="79"/>
      <c r="BA2451" s="5" t="str">
        <f t="shared" si="38"/>
        <v/>
      </c>
      <c r="BB2451" s="5" t="str">
        <f>IF(OR($E2451="",$G2451&lt;&gt;"Ativo"),"",IF(COUNTIFS($E$4:$E2451,$E2451,$A$4:$A2451,$A2451,$G$4:$G2451,"Ativo")=1,1,0))</f>
        <v/>
      </c>
      <c r="BC2451" t="str">
        <f>IF(OR($A2451="",$G2451&lt;&gt;"Ativo"),"",IF(COUNTIFS($A$4:$A2451,$A2451,$G$4:$G2451,"Ativo")=1,1,0))</f>
        <v/>
      </c>
    </row>
    <row r="2452" spans="1:55" x14ac:dyDescent="0.3">
      <c r="A2452" s="76"/>
      <c r="B2452" s="104"/>
      <c r="C2452" s="76"/>
      <c r="D2452" s="77"/>
      <c r="E2452" s="12"/>
      <c r="F2452" s="78"/>
      <c r="G2452" s="77"/>
      <c r="H2452" s="79"/>
      <c r="BA2452" s="5" t="str">
        <f t="shared" si="38"/>
        <v/>
      </c>
      <c r="BB2452" s="5" t="str">
        <f>IF(OR($E2452="",$G2452&lt;&gt;"Ativo"),"",IF(COUNTIFS($E$4:$E2452,$E2452,$A$4:$A2452,$A2452,$G$4:$G2452,"Ativo")=1,1,0))</f>
        <v/>
      </c>
      <c r="BC2452" t="str">
        <f>IF(OR($A2452="",$G2452&lt;&gt;"Ativo"),"",IF(COUNTIFS($A$4:$A2452,$A2452,$G$4:$G2452,"Ativo")=1,1,0))</f>
        <v/>
      </c>
    </row>
    <row r="2453" spans="1:55" x14ac:dyDescent="0.3">
      <c r="A2453" s="76"/>
      <c r="B2453" s="104"/>
      <c r="C2453" s="76"/>
      <c r="D2453" s="77"/>
      <c r="E2453" s="12"/>
      <c r="F2453" s="78"/>
      <c r="G2453" s="77"/>
      <c r="H2453" s="79"/>
      <c r="BA2453" s="5" t="str">
        <f t="shared" si="38"/>
        <v/>
      </c>
      <c r="BB2453" s="5" t="str">
        <f>IF(OR($E2453="",$G2453&lt;&gt;"Ativo"),"",IF(COUNTIFS($E$4:$E2453,$E2453,$A$4:$A2453,$A2453,$G$4:$G2453,"Ativo")=1,1,0))</f>
        <v/>
      </c>
      <c r="BC2453" t="str">
        <f>IF(OR($A2453="",$G2453&lt;&gt;"Ativo"),"",IF(COUNTIFS($A$4:$A2453,$A2453,$G$4:$G2453,"Ativo")=1,1,0))</f>
        <v/>
      </c>
    </row>
    <row r="2454" spans="1:55" x14ac:dyDescent="0.3">
      <c r="A2454" s="76"/>
      <c r="B2454" s="104"/>
      <c r="C2454" s="76"/>
      <c r="D2454" s="77"/>
      <c r="E2454" s="12"/>
      <c r="F2454" s="78"/>
      <c r="G2454" s="77"/>
      <c r="H2454" s="79"/>
      <c r="BA2454" s="5" t="str">
        <f t="shared" si="38"/>
        <v/>
      </c>
      <c r="BB2454" s="5" t="str">
        <f>IF(OR($E2454="",$G2454&lt;&gt;"Ativo"),"",IF(COUNTIFS($E$4:$E2454,$E2454,$A$4:$A2454,$A2454,$G$4:$G2454,"Ativo")=1,1,0))</f>
        <v/>
      </c>
      <c r="BC2454" t="str">
        <f>IF(OR($A2454="",$G2454&lt;&gt;"Ativo"),"",IF(COUNTIFS($A$4:$A2454,$A2454,$G$4:$G2454,"Ativo")=1,1,0))</f>
        <v/>
      </c>
    </row>
    <row r="2455" spans="1:55" x14ac:dyDescent="0.3">
      <c r="A2455" s="76"/>
      <c r="B2455" s="104"/>
      <c r="C2455" s="76"/>
      <c r="D2455" s="77"/>
      <c r="E2455" s="12"/>
      <c r="F2455" s="78"/>
      <c r="G2455" s="77"/>
      <c r="H2455" s="79"/>
      <c r="BA2455" s="5" t="str">
        <f t="shared" si="38"/>
        <v/>
      </c>
      <c r="BB2455" s="5" t="str">
        <f>IF(OR($E2455="",$G2455&lt;&gt;"Ativo"),"",IF(COUNTIFS($E$4:$E2455,$E2455,$A$4:$A2455,$A2455,$G$4:$G2455,"Ativo")=1,1,0))</f>
        <v/>
      </c>
      <c r="BC2455" t="str">
        <f>IF(OR($A2455="",$G2455&lt;&gt;"Ativo"),"",IF(COUNTIFS($A$4:$A2455,$A2455,$G$4:$G2455,"Ativo")=1,1,0))</f>
        <v/>
      </c>
    </row>
    <row r="2456" spans="1:55" x14ac:dyDescent="0.3">
      <c r="A2456" s="76"/>
      <c r="B2456" s="104"/>
      <c r="C2456" s="76"/>
      <c r="D2456" s="77"/>
      <c r="E2456" s="12"/>
      <c r="F2456" s="78"/>
      <c r="G2456" s="77"/>
      <c r="H2456" s="79"/>
      <c r="BA2456" s="5" t="str">
        <f t="shared" si="38"/>
        <v/>
      </c>
      <c r="BB2456" s="5" t="str">
        <f>IF(OR($E2456="",$G2456&lt;&gt;"Ativo"),"",IF(COUNTIFS($E$4:$E2456,$E2456,$A$4:$A2456,$A2456,$G$4:$G2456,"Ativo")=1,1,0))</f>
        <v/>
      </c>
      <c r="BC2456" t="str">
        <f>IF(OR($A2456="",$G2456&lt;&gt;"Ativo"),"",IF(COUNTIFS($A$4:$A2456,$A2456,$G$4:$G2456,"Ativo")=1,1,0))</f>
        <v/>
      </c>
    </row>
    <row r="2457" spans="1:55" x14ac:dyDescent="0.3">
      <c r="A2457" s="76"/>
      <c r="B2457" s="104"/>
      <c r="C2457" s="76"/>
      <c r="D2457" s="77"/>
      <c r="E2457" s="12"/>
      <c r="F2457" s="78"/>
      <c r="G2457" s="77"/>
      <c r="H2457" s="79"/>
      <c r="BA2457" s="5" t="str">
        <f t="shared" si="38"/>
        <v/>
      </c>
      <c r="BB2457" s="5" t="str">
        <f>IF(OR($E2457="",$G2457&lt;&gt;"Ativo"),"",IF(COUNTIFS($E$4:$E2457,$E2457,$A$4:$A2457,$A2457,$G$4:$G2457,"Ativo")=1,1,0))</f>
        <v/>
      </c>
      <c r="BC2457" t="str">
        <f>IF(OR($A2457="",$G2457&lt;&gt;"Ativo"),"",IF(COUNTIFS($A$4:$A2457,$A2457,$G$4:$G2457,"Ativo")=1,1,0))</f>
        <v/>
      </c>
    </row>
    <row r="2458" spans="1:55" x14ac:dyDescent="0.3">
      <c r="A2458" s="76"/>
      <c r="B2458" s="104"/>
      <c r="C2458" s="76"/>
      <c r="D2458" s="77"/>
      <c r="E2458" s="12"/>
      <c r="F2458" s="78"/>
      <c r="G2458" s="77"/>
      <c r="H2458" s="79"/>
      <c r="BA2458" s="5" t="str">
        <f t="shared" si="38"/>
        <v/>
      </c>
      <c r="BB2458" s="5" t="str">
        <f>IF(OR($E2458="",$G2458&lt;&gt;"Ativo"),"",IF(COUNTIFS($E$4:$E2458,$E2458,$A$4:$A2458,$A2458,$G$4:$G2458,"Ativo")=1,1,0))</f>
        <v/>
      </c>
      <c r="BC2458" t="str">
        <f>IF(OR($A2458="",$G2458&lt;&gt;"Ativo"),"",IF(COUNTIFS($A$4:$A2458,$A2458,$G$4:$G2458,"Ativo")=1,1,0))</f>
        <v/>
      </c>
    </row>
    <row r="2459" spans="1:55" x14ac:dyDescent="0.3">
      <c r="A2459" s="76"/>
      <c r="B2459" s="104"/>
      <c r="C2459" s="76"/>
      <c r="D2459" s="77"/>
      <c r="E2459" s="12"/>
      <c r="F2459" s="78"/>
      <c r="G2459" s="77"/>
      <c r="H2459" s="79"/>
      <c r="BA2459" s="5" t="str">
        <f t="shared" si="38"/>
        <v/>
      </c>
      <c r="BB2459" s="5" t="str">
        <f>IF(OR($E2459="",$G2459&lt;&gt;"Ativo"),"",IF(COUNTIFS($E$4:$E2459,$E2459,$A$4:$A2459,$A2459,$G$4:$G2459,"Ativo")=1,1,0))</f>
        <v/>
      </c>
      <c r="BC2459" t="str">
        <f>IF(OR($A2459="",$G2459&lt;&gt;"Ativo"),"",IF(COUNTIFS($A$4:$A2459,$A2459,$G$4:$G2459,"Ativo")=1,1,0))</f>
        <v/>
      </c>
    </row>
    <row r="2460" spans="1:55" x14ac:dyDescent="0.3">
      <c r="A2460" s="76"/>
      <c r="B2460" s="104"/>
      <c r="C2460" s="76"/>
      <c r="D2460" s="77"/>
      <c r="E2460" s="12"/>
      <c r="F2460" s="78"/>
      <c r="G2460" s="77"/>
      <c r="H2460" s="79"/>
      <c r="BA2460" s="5" t="str">
        <f t="shared" si="38"/>
        <v/>
      </c>
      <c r="BB2460" s="5" t="str">
        <f>IF(OR($E2460="",$G2460&lt;&gt;"Ativo"),"",IF(COUNTIFS($E$4:$E2460,$E2460,$A$4:$A2460,$A2460,$G$4:$G2460,"Ativo")=1,1,0))</f>
        <v/>
      </c>
      <c r="BC2460" t="str">
        <f>IF(OR($A2460="",$G2460&lt;&gt;"Ativo"),"",IF(COUNTIFS($A$4:$A2460,$A2460,$G$4:$G2460,"Ativo")=1,1,0))</f>
        <v/>
      </c>
    </row>
    <row r="2461" spans="1:55" x14ac:dyDescent="0.3">
      <c r="A2461" s="76"/>
      <c r="B2461" s="104"/>
      <c r="C2461" s="76"/>
      <c r="D2461" s="77"/>
      <c r="E2461" s="12"/>
      <c r="F2461" s="78"/>
      <c r="G2461" s="77"/>
      <c r="H2461" s="79"/>
      <c r="BA2461" s="5" t="str">
        <f t="shared" si="38"/>
        <v/>
      </c>
      <c r="BB2461" s="5" t="str">
        <f>IF(OR($E2461="",$G2461&lt;&gt;"Ativo"),"",IF(COUNTIFS($E$4:$E2461,$E2461,$A$4:$A2461,$A2461,$G$4:$G2461,"Ativo")=1,1,0))</f>
        <v/>
      </c>
      <c r="BC2461" t="str">
        <f>IF(OR($A2461="",$G2461&lt;&gt;"Ativo"),"",IF(COUNTIFS($A$4:$A2461,$A2461,$G$4:$G2461,"Ativo")=1,1,0))</f>
        <v/>
      </c>
    </row>
    <row r="2462" spans="1:55" x14ac:dyDescent="0.3">
      <c r="A2462" s="76"/>
      <c r="B2462" s="104"/>
      <c r="C2462" s="76"/>
      <c r="D2462" s="77"/>
      <c r="E2462" s="12"/>
      <c r="F2462" s="78"/>
      <c r="G2462" s="77"/>
      <c r="H2462" s="79"/>
      <c r="BA2462" s="5" t="str">
        <f t="shared" si="38"/>
        <v/>
      </c>
      <c r="BB2462" s="5" t="str">
        <f>IF(OR($E2462="",$G2462&lt;&gt;"Ativo"),"",IF(COUNTIFS($E$4:$E2462,$E2462,$A$4:$A2462,$A2462,$G$4:$G2462,"Ativo")=1,1,0))</f>
        <v/>
      </c>
      <c r="BC2462" t="str">
        <f>IF(OR($A2462="",$G2462&lt;&gt;"Ativo"),"",IF(COUNTIFS($A$4:$A2462,$A2462,$G$4:$G2462,"Ativo")=1,1,0))</f>
        <v/>
      </c>
    </row>
    <row r="2463" spans="1:55" x14ac:dyDescent="0.3">
      <c r="A2463" s="76"/>
      <c r="B2463" s="104"/>
      <c r="C2463" s="76"/>
      <c r="D2463" s="77"/>
      <c r="E2463" s="12"/>
      <c r="F2463" s="78"/>
      <c r="G2463" s="77"/>
      <c r="H2463" s="79"/>
      <c r="BA2463" s="5" t="str">
        <f t="shared" si="38"/>
        <v/>
      </c>
      <c r="BB2463" s="5" t="str">
        <f>IF(OR($E2463="",$G2463&lt;&gt;"Ativo"),"",IF(COUNTIFS($E$4:$E2463,$E2463,$A$4:$A2463,$A2463,$G$4:$G2463,"Ativo")=1,1,0))</f>
        <v/>
      </c>
      <c r="BC2463" t="str">
        <f>IF(OR($A2463="",$G2463&lt;&gt;"Ativo"),"",IF(COUNTIFS($A$4:$A2463,$A2463,$G$4:$G2463,"Ativo")=1,1,0))</f>
        <v/>
      </c>
    </row>
    <row r="2464" spans="1:55" x14ac:dyDescent="0.3">
      <c r="A2464" s="76"/>
      <c r="B2464" s="104"/>
      <c r="C2464" s="76"/>
      <c r="D2464" s="77"/>
      <c r="E2464" s="12"/>
      <c r="F2464" s="78"/>
      <c r="G2464" s="77"/>
      <c r="H2464" s="79"/>
      <c r="BA2464" s="5" t="str">
        <f t="shared" si="38"/>
        <v/>
      </c>
      <c r="BB2464" s="5" t="str">
        <f>IF(OR($E2464="",$G2464&lt;&gt;"Ativo"),"",IF(COUNTIFS($E$4:$E2464,$E2464,$A$4:$A2464,$A2464,$G$4:$G2464,"Ativo")=1,1,0))</f>
        <v/>
      </c>
      <c r="BC2464" t="str">
        <f>IF(OR($A2464="",$G2464&lt;&gt;"Ativo"),"",IF(COUNTIFS($A$4:$A2464,$A2464,$G$4:$G2464,"Ativo")=1,1,0))</f>
        <v/>
      </c>
    </row>
    <row r="2465" spans="1:55" x14ac:dyDescent="0.3">
      <c r="A2465" s="76"/>
      <c r="B2465" s="104"/>
      <c r="C2465" s="76"/>
      <c r="D2465" s="77"/>
      <c r="E2465" s="12"/>
      <c r="F2465" s="78"/>
      <c r="G2465" s="77"/>
      <c r="H2465" s="79"/>
      <c r="BA2465" s="5" t="str">
        <f t="shared" si="38"/>
        <v/>
      </c>
      <c r="BB2465" s="5" t="str">
        <f>IF(OR($E2465="",$G2465&lt;&gt;"Ativo"),"",IF(COUNTIFS($E$4:$E2465,$E2465,$A$4:$A2465,$A2465,$G$4:$G2465,"Ativo")=1,1,0))</f>
        <v/>
      </c>
      <c r="BC2465" t="str">
        <f>IF(OR($A2465="",$G2465&lt;&gt;"Ativo"),"",IF(COUNTIFS($A$4:$A2465,$A2465,$G$4:$G2465,"Ativo")=1,1,0))</f>
        <v/>
      </c>
    </row>
    <row r="2466" spans="1:55" x14ac:dyDescent="0.3">
      <c r="A2466" s="76"/>
      <c r="B2466" s="104"/>
      <c r="C2466" s="76"/>
      <c r="D2466" s="77"/>
      <c r="E2466" s="12"/>
      <c r="F2466" s="78"/>
      <c r="G2466" s="77"/>
      <c r="H2466" s="79"/>
      <c r="BA2466" s="5" t="str">
        <f t="shared" si="38"/>
        <v/>
      </c>
      <c r="BB2466" s="5" t="str">
        <f>IF(OR($E2466="",$G2466&lt;&gt;"Ativo"),"",IF(COUNTIFS($E$4:$E2466,$E2466,$A$4:$A2466,$A2466,$G$4:$G2466,"Ativo")=1,1,0))</f>
        <v/>
      </c>
      <c r="BC2466" t="str">
        <f>IF(OR($A2466="",$G2466&lt;&gt;"Ativo"),"",IF(COUNTIFS($A$4:$A2466,$A2466,$G$4:$G2466,"Ativo")=1,1,0))</f>
        <v/>
      </c>
    </row>
    <row r="2467" spans="1:55" x14ac:dyDescent="0.3">
      <c r="A2467" s="76"/>
      <c r="B2467" s="104"/>
      <c r="C2467" s="76"/>
      <c r="D2467" s="77"/>
      <c r="E2467" s="12"/>
      <c r="F2467" s="78"/>
      <c r="G2467" s="77"/>
      <c r="H2467" s="79"/>
      <c r="BA2467" s="5" t="str">
        <f t="shared" si="38"/>
        <v/>
      </c>
      <c r="BB2467" s="5" t="str">
        <f>IF(OR($E2467="",$G2467&lt;&gt;"Ativo"),"",IF(COUNTIFS($E$4:$E2467,$E2467,$A$4:$A2467,$A2467,$G$4:$G2467,"Ativo")=1,1,0))</f>
        <v/>
      </c>
      <c r="BC2467" t="str">
        <f>IF(OR($A2467="",$G2467&lt;&gt;"Ativo"),"",IF(COUNTIFS($A$4:$A2467,$A2467,$G$4:$G2467,"Ativo")=1,1,0))</f>
        <v/>
      </c>
    </row>
    <row r="2468" spans="1:55" x14ac:dyDescent="0.3">
      <c r="A2468" s="76"/>
      <c r="B2468" s="104"/>
      <c r="C2468" s="76"/>
      <c r="D2468" s="77"/>
      <c r="E2468" s="12"/>
      <c r="F2468" s="78"/>
      <c r="G2468" s="77"/>
      <c r="H2468" s="79"/>
      <c r="BA2468" s="5" t="str">
        <f t="shared" si="38"/>
        <v/>
      </c>
      <c r="BB2468" s="5" t="str">
        <f>IF(OR($E2468="",$G2468&lt;&gt;"Ativo"),"",IF(COUNTIFS($E$4:$E2468,$E2468,$A$4:$A2468,$A2468,$G$4:$G2468,"Ativo")=1,1,0))</f>
        <v/>
      </c>
      <c r="BC2468" t="str">
        <f>IF(OR($A2468="",$G2468&lt;&gt;"Ativo"),"",IF(COUNTIFS($A$4:$A2468,$A2468,$G$4:$G2468,"Ativo")=1,1,0))</f>
        <v/>
      </c>
    </row>
    <row r="2469" spans="1:55" x14ac:dyDescent="0.3">
      <c r="A2469" s="76"/>
      <c r="B2469" s="104"/>
      <c r="C2469" s="76"/>
      <c r="D2469" s="77"/>
      <c r="E2469" s="12"/>
      <c r="F2469" s="78"/>
      <c r="G2469" s="77"/>
      <c r="H2469" s="79"/>
      <c r="BA2469" s="5" t="str">
        <f t="shared" si="38"/>
        <v/>
      </c>
      <c r="BB2469" s="5" t="str">
        <f>IF(OR($E2469="",$G2469&lt;&gt;"Ativo"),"",IF(COUNTIFS($E$4:$E2469,$E2469,$A$4:$A2469,$A2469,$G$4:$G2469,"Ativo")=1,1,0))</f>
        <v/>
      </c>
      <c r="BC2469" t="str">
        <f>IF(OR($A2469="",$G2469&lt;&gt;"Ativo"),"",IF(COUNTIFS($A$4:$A2469,$A2469,$G$4:$G2469,"Ativo")=1,1,0))</f>
        <v/>
      </c>
    </row>
    <row r="2470" spans="1:55" x14ac:dyDescent="0.3">
      <c r="A2470" s="76"/>
      <c r="B2470" s="104"/>
      <c r="C2470" s="76"/>
      <c r="D2470" s="77"/>
      <c r="E2470" s="12"/>
      <c r="F2470" s="78"/>
      <c r="G2470" s="77"/>
      <c r="H2470" s="79"/>
      <c r="BA2470" s="5" t="str">
        <f t="shared" si="38"/>
        <v/>
      </c>
      <c r="BB2470" s="5" t="str">
        <f>IF(OR($E2470="",$G2470&lt;&gt;"Ativo"),"",IF(COUNTIFS($E$4:$E2470,$E2470,$A$4:$A2470,$A2470,$G$4:$G2470,"Ativo")=1,1,0))</f>
        <v/>
      </c>
      <c r="BC2470" t="str">
        <f>IF(OR($A2470="",$G2470&lt;&gt;"Ativo"),"",IF(COUNTIFS($A$4:$A2470,$A2470,$G$4:$G2470,"Ativo")=1,1,0))</f>
        <v/>
      </c>
    </row>
    <row r="2471" spans="1:55" x14ac:dyDescent="0.3">
      <c r="A2471" s="76"/>
      <c r="B2471" s="104"/>
      <c r="C2471" s="76"/>
      <c r="D2471" s="77"/>
      <c r="E2471" s="12"/>
      <c r="F2471" s="78"/>
      <c r="G2471" s="77"/>
      <c r="H2471" s="79"/>
      <c r="BA2471" s="5" t="str">
        <f t="shared" si="38"/>
        <v/>
      </c>
      <c r="BB2471" s="5" t="str">
        <f>IF(OR($E2471="",$G2471&lt;&gt;"Ativo"),"",IF(COUNTIFS($E$4:$E2471,$E2471,$A$4:$A2471,$A2471,$G$4:$G2471,"Ativo")=1,1,0))</f>
        <v/>
      </c>
      <c r="BC2471" t="str">
        <f>IF(OR($A2471="",$G2471&lt;&gt;"Ativo"),"",IF(COUNTIFS($A$4:$A2471,$A2471,$G$4:$G2471,"Ativo")=1,1,0))</f>
        <v/>
      </c>
    </row>
    <row r="2472" spans="1:55" x14ac:dyDescent="0.3">
      <c r="A2472" s="76"/>
      <c r="B2472" s="104"/>
      <c r="C2472" s="76"/>
      <c r="D2472" s="77"/>
      <c r="E2472" s="12"/>
      <c r="F2472" s="78"/>
      <c r="G2472" s="77"/>
      <c r="H2472" s="79"/>
      <c r="BA2472" s="5" t="str">
        <f t="shared" si="38"/>
        <v/>
      </c>
      <c r="BB2472" s="5" t="str">
        <f>IF(OR($E2472="",$G2472&lt;&gt;"Ativo"),"",IF(COUNTIFS($E$4:$E2472,$E2472,$A$4:$A2472,$A2472,$G$4:$G2472,"Ativo")=1,1,0))</f>
        <v/>
      </c>
      <c r="BC2472" t="str">
        <f>IF(OR($A2472="",$G2472&lt;&gt;"Ativo"),"",IF(COUNTIFS($A$4:$A2472,$A2472,$G$4:$G2472,"Ativo")=1,1,0))</f>
        <v/>
      </c>
    </row>
    <row r="2473" spans="1:55" x14ac:dyDescent="0.3">
      <c r="A2473" s="76"/>
      <c r="B2473" s="104"/>
      <c r="C2473" s="76"/>
      <c r="D2473" s="77"/>
      <c r="E2473" s="12"/>
      <c r="F2473" s="78"/>
      <c r="G2473" s="77"/>
      <c r="H2473" s="79"/>
      <c r="BA2473" s="5" t="str">
        <f t="shared" si="38"/>
        <v/>
      </c>
      <c r="BB2473" s="5" t="str">
        <f>IF(OR($E2473="",$G2473&lt;&gt;"Ativo"),"",IF(COUNTIFS($E$4:$E2473,$E2473,$A$4:$A2473,$A2473,$G$4:$G2473,"Ativo")=1,1,0))</f>
        <v/>
      </c>
      <c r="BC2473" t="str">
        <f>IF(OR($A2473="",$G2473&lt;&gt;"Ativo"),"",IF(COUNTIFS($A$4:$A2473,$A2473,$G$4:$G2473,"Ativo")=1,1,0))</f>
        <v/>
      </c>
    </row>
    <row r="2474" spans="1:55" x14ac:dyDescent="0.3">
      <c r="A2474" s="76"/>
      <c r="B2474" s="104"/>
      <c r="C2474" s="76"/>
      <c r="D2474" s="77"/>
      <c r="E2474" s="12"/>
      <c r="F2474" s="78"/>
      <c r="G2474" s="77"/>
      <c r="H2474" s="79"/>
      <c r="BA2474" s="5" t="str">
        <f t="shared" si="38"/>
        <v/>
      </c>
      <c r="BB2474" s="5" t="str">
        <f>IF(OR($E2474="",$G2474&lt;&gt;"Ativo"),"",IF(COUNTIFS($E$4:$E2474,$E2474,$A$4:$A2474,$A2474,$G$4:$G2474,"Ativo")=1,1,0))</f>
        <v/>
      </c>
      <c r="BC2474" t="str">
        <f>IF(OR($A2474="",$G2474&lt;&gt;"Ativo"),"",IF(COUNTIFS($A$4:$A2474,$A2474,$G$4:$G2474,"Ativo")=1,1,0))</f>
        <v/>
      </c>
    </row>
    <row r="2475" spans="1:55" x14ac:dyDescent="0.3">
      <c r="A2475" s="76"/>
      <c r="B2475" s="104"/>
      <c r="C2475" s="76"/>
      <c r="D2475" s="77"/>
      <c r="E2475" s="12"/>
      <c r="F2475" s="78"/>
      <c r="G2475" s="77"/>
      <c r="H2475" s="79"/>
      <c r="BA2475" s="5" t="str">
        <f t="shared" si="38"/>
        <v/>
      </c>
      <c r="BB2475" s="5" t="str">
        <f>IF(OR($E2475="",$G2475&lt;&gt;"Ativo"),"",IF(COUNTIFS($E$4:$E2475,$E2475,$A$4:$A2475,$A2475,$G$4:$G2475,"Ativo")=1,1,0))</f>
        <v/>
      </c>
      <c r="BC2475" t="str">
        <f>IF(OR($A2475="",$G2475&lt;&gt;"Ativo"),"",IF(COUNTIFS($A$4:$A2475,$A2475,$G$4:$G2475,"Ativo")=1,1,0))</f>
        <v/>
      </c>
    </row>
    <row r="2476" spans="1:55" x14ac:dyDescent="0.3">
      <c r="A2476" s="76"/>
      <c r="B2476" s="104"/>
      <c r="C2476" s="76"/>
      <c r="D2476" s="77"/>
      <c r="E2476" s="12"/>
      <c r="F2476" s="78"/>
      <c r="G2476" s="77"/>
      <c r="H2476" s="79"/>
      <c r="BA2476" s="5" t="str">
        <f t="shared" si="38"/>
        <v/>
      </c>
      <c r="BB2476" s="5" t="str">
        <f>IF(OR($E2476="",$G2476&lt;&gt;"Ativo"),"",IF(COUNTIFS($E$4:$E2476,$E2476,$A$4:$A2476,$A2476,$G$4:$G2476,"Ativo")=1,1,0))</f>
        <v/>
      </c>
      <c r="BC2476" t="str">
        <f>IF(OR($A2476="",$G2476&lt;&gt;"Ativo"),"",IF(COUNTIFS($A$4:$A2476,$A2476,$G$4:$G2476,"Ativo")=1,1,0))</f>
        <v/>
      </c>
    </row>
    <row r="2477" spans="1:55" x14ac:dyDescent="0.3">
      <c r="A2477" s="76"/>
      <c r="B2477" s="104"/>
      <c r="C2477" s="76"/>
      <c r="D2477" s="77"/>
      <c r="E2477" s="12"/>
      <c r="F2477" s="78"/>
      <c r="G2477" s="77"/>
      <c r="H2477" s="79"/>
      <c r="BA2477" s="5" t="str">
        <f t="shared" si="38"/>
        <v/>
      </c>
      <c r="BB2477" s="5" t="str">
        <f>IF(OR($E2477="",$G2477&lt;&gt;"Ativo"),"",IF(COUNTIFS($E$4:$E2477,$E2477,$A$4:$A2477,$A2477,$G$4:$G2477,"Ativo")=1,1,0))</f>
        <v/>
      </c>
      <c r="BC2477" t="str">
        <f>IF(OR($A2477="",$G2477&lt;&gt;"Ativo"),"",IF(COUNTIFS($A$4:$A2477,$A2477,$G$4:$G2477,"Ativo")=1,1,0))</f>
        <v/>
      </c>
    </row>
    <row r="2478" spans="1:55" x14ac:dyDescent="0.3">
      <c r="A2478" s="76"/>
      <c r="B2478" s="104"/>
      <c r="C2478" s="76"/>
      <c r="D2478" s="77"/>
      <c r="E2478" s="12"/>
      <c r="F2478" s="78"/>
      <c r="G2478" s="77"/>
      <c r="H2478" s="79"/>
      <c r="BA2478" s="5" t="str">
        <f t="shared" si="38"/>
        <v/>
      </c>
      <c r="BB2478" s="5" t="str">
        <f>IF(OR($E2478="",$G2478&lt;&gt;"Ativo"),"",IF(COUNTIFS($E$4:$E2478,$E2478,$A$4:$A2478,$A2478,$G$4:$G2478,"Ativo")=1,1,0))</f>
        <v/>
      </c>
      <c r="BC2478" t="str">
        <f>IF(OR($A2478="",$G2478&lt;&gt;"Ativo"),"",IF(COUNTIFS($A$4:$A2478,$A2478,$G$4:$G2478,"Ativo")=1,1,0))</f>
        <v/>
      </c>
    </row>
    <row r="2479" spans="1:55" x14ac:dyDescent="0.3">
      <c r="A2479" s="76"/>
      <c r="B2479" s="104"/>
      <c r="C2479" s="76"/>
      <c r="D2479" s="77"/>
      <c r="E2479" s="12"/>
      <c r="F2479" s="78"/>
      <c r="G2479" s="77"/>
      <c r="H2479" s="79"/>
      <c r="BA2479" s="5" t="str">
        <f t="shared" si="38"/>
        <v/>
      </c>
      <c r="BB2479" s="5" t="str">
        <f>IF(OR($E2479="",$G2479&lt;&gt;"Ativo"),"",IF(COUNTIFS($E$4:$E2479,$E2479,$A$4:$A2479,$A2479,$G$4:$G2479,"Ativo")=1,1,0))</f>
        <v/>
      </c>
      <c r="BC2479" t="str">
        <f>IF(OR($A2479="",$G2479&lt;&gt;"Ativo"),"",IF(COUNTIFS($A$4:$A2479,$A2479,$G$4:$G2479,"Ativo")=1,1,0))</f>
        <v/>
      </c>
    </row>
    <row r="2480" spans="1:55" x14ac:dyDescent="0.3">
      <c r="A2480" s="76"/>
      <c r="B2480" s="104"/>
      <c r="C2480" s="76"/>
      <c r="D2480" s="77"/>
      <c r="E2480" s="12"/>
      <c r="F2480" s="78"/>
      <c r="G2480" s="77"/>
      <c r="H2480" s="79"/>
      <c r="BA2480" s="5" t="str">
        <f t="shared" si="38"/>
        <v/>
      </c>
      <c r="BB2480" s="5" t="str">
        <f>IF(OR($E2480="",$G2480&lt;&gt;"Ativo"),"",IF(COUNTIFS($E$4:$E2480,$E2480,$A$4:$A2480,$A2480,$G$4:$G2480,"Ativo")=1,1,0))</f>
        <v/>
      </c>
      <c r="BC2480" t="str">
        <f>IF(OR($A2480="",$G2480&lt;&gt;"Ativo"),"",IF(COUNTIFS($A$4:$A2480,$A2480,$G$4:$G2480,"Ativo")=1,1,0))</f>
        <v/>
      </c>
    </row>
    <row r="2481" spans="1:55" x14ac:dyDescent="0.3">
      <c r="A2481" s="76"/>
      <c r="B2481" s="104"/>
      <c r="C2481" s="76"/>
      <c r="D2481" s="77"/>
      <c r="E2481" s="12"/>
      <c r="F2481" s="78"/>
      <c r="G2481" s="77"/>
      <c r="H2481" s="79"/>
      <c r="BA2481" s="5" t="str">
        <f t="shared" si="38"/>
        <v/>
      </c>
      <c r="BB2481" s="5" t="str">
        <f>IF(OR($E2481="",$G2481&lt;&gt;"Ativo"),"",IF(COUNTIFS($E$4:$E2481,$E2481,$A$4:$A2481,$A2481,$G$4:$G2481,"Ativo")=1,1,0))</f>
        <v/>
      </c>
      <c r="BC2481" t="str">
        <f>IF(OR($A2481="",$G2481&lt;&gt;"Ativo"),"",IF(COUNTIFS($A$4:$A2481,$A2481,$G$4:$G2481,"Ativo")=1,1,0))</f>
        <v/>
      </c>
    </row>
    <row r="2482" spans="1:55" x14ac:dyDescent="0.3">
      <c r="A2482" s="76"/>
      <c r="B2482" s="104"/>
      <c r="C2482" s="76"/>
      <c r="D2482" s="77"/>
      <c r="E2482" s="12"/>
      <c r="F2482" s="78"/>
      <c r="G2482" s="77"/>
      <c r="H2482" s="79"/>
      <c r="BA2482" s="5" t="str">
        <f t="shared" si="38"/>
        <v/>
      </c>
      <c r="BB2482" s="5" t="str">
        <f>IF(OR($E2482="",$G2482&lt;&gt;"Ativo"),"",IF(COUNTIFS($E$4:$E2482,$E2482,$A$4:$A2482,$A2482,$G$4:$G2482,"Ativo")=1,1,0))</f>
        <v/>
      </c>
      <c r="BC2482" t="str">
        <f>IF(OR($A2482="",$G2482&lt;&gt;"Ativo"),"",IF(COUNTIFS($A$4:$A2482,$A2482,$G$4:$G2482,"Ativo")=1,1,0))</f>
        <v/>
      </c>
    </row>
    <row r="2483" spans="1:55" x14ac:dyDescent="0.3">
      <c r="A2483" s="76"/>
      <c r="B2483" s="104"/>
      <c r="C2483" s="76"/>
      <c r="D2483" s="77"/>
      <c r="E2483" s="12"/>
      <c r="F2483" s="78"/>
      <c r="G2483" s="77"/>
      <c r="H2483" s="79"/>
      <c r="BA2483" s="5" t="str">
        <f t="shared" si="38"/>
        <v/>
      </c>
      <c r="BB2483" s="5" t="str">
        <f>IF(OR($E2483="",$G2483&lt;&gt;"Ativo"),"",IF(COUNTIFS($E$4:$E2483,$E2483,$A$4:$A2483,$A2483,$G$4:$G2483,"Ativo")=1,1,0))</f>
        <v/>
      </c>
      <c r="BC2483" t="str">
        <f>IF(OR($A2483="",$G2483&lt;&gt;"Ativo"),"",IF(COUNTIFS($A$4:$A2483,$A2483,$G$4:$G2483,"Ativo")=1,1,0))</f>
        <v/>
      </c>
    </row>
    <row r="2484" spans="1:55" x14ac:dyDescent="0.3">
      <c r="A2484" s="76"/>
      <c r="B2484" s="104"/>
      <c r="C2484" s="76"/>
      <c r="D2484" s="77"/>
      <c r="E2484" s="12"/>
      <c r="F2484" s="78"/>
      <c r="G2484" s="77"/>
      <c r="H2484" s="79"/>
      <c r="BA2484" s="5" t="str">
        <f t="shared" si="38"/>
        <v/>
      </c>
      <c r="BB2484" s="5" t="str">
        <f>IF(OR($E2484="",$G2484&lt;&gt;"Ativo"),"",IF(COUNTIFS($E$4:$E2484,$E2484,$A$4:$A2484,$A2484,$G$4:$G2484,"Ativo")=1,1,0))</f>
        <v/>
      </c>
      <c r="BC2484" t="str">
        <f>IF(OR($A2484="",$G2484&lt;&gt;"Ativo"),"",IF(COUNTIFS($A$4:$A2484,$A2484,$G$4:$G2484,"Ativo")=1,1,0))</f>
        <v/>
      </c>
    </row>
    <row r="2485" spans="1:55" x14ac:dyDescent="0.3">
      <c r="A2485" s="76"/>
      <c r="B2485" s="104"/>
      <c r="C2485" s="76"/>
      <c r="D2485" s="77"/>
      <c r="E2485" s="12"/>
      <c r="F2485" s="78"/>
      <c r="G2485" s="77"/>
      <c r="H2485" s="79"/>
      <c r="BA2485" s="5" t="str">
        <f t="shared" si="38"/>
        <v/>
      </c>
      <c r="BB2485" s="5" t="str">
        <f>IF(OR($E2485="",$G2485&lt;&gt;"Ativo"),"",IF(COUNTIFS($E$4:$E2485,$E2485,$A$4:$A2485,$A2485,$G$4:$G2485,"Ativo")=1,1,0))</f>
        <v/>
      </c>
      <c r="BC2485" t="str">
        <f>IF(OR($A2485="",$G2485&lt;&gt;"Ativo"),"",IF(COUNTIFS($A$4:$A2485,$A2485,$G$4:$G2485,"Ativo")=1,1,0))</f>
        <v/>
      </c>
    </row>
    <row r="2486" spans="1:55" x14ac:dyDescent="0.3">
      <c r="A2486" s="76"/>
      <c r="B2486" s="104"/>
      <c r="C2486" s="76"/>
      <c r="D2486" s="77"/>
      <c r="E2486" s="12"/>
      <c r="F2486" s="78"/>
      <c r="G2486" s="77"/>
      <c r="H2486" s="79"/>
      <c r="BA2486" s="5" t="str">
        <f t="shared" si="38"/>
        <v/>
      </c>
      <c r="BB2486" s="5" t="str">
        <f>IF(OR($E2486="",$G2486&lt;&gt;"Ativo"),"",IF(COUNTIFS($E$4:$E2486,$E2486,$A$4:$A2486,$A2486,$G$4:$G2486,"Ativo")=1,1,0))</f>
        <v/>
      </c>
      <c r="BC2486" t="str">
        <f>IF(OR($A2486="",$G2486&lt;&gt;"Ativo"),"",IF(COUNTIFS($A$4:$A2486,$A2486,$G$4:$G2486,"Ativo")=1,1,0))</f>
        <v/>
      </c>
    </row>
    <row r="2487" spans="1:55" x14ac:dyDescent="0.3">
      <c r="A2487" s="76"/>
      <c r="B2487" s="104"/>
      <c r="C2487" s="76"/>
      <c r="D2487" s="77"/>
      <c r="E2487" s="12"/>
      <c r="F2487" s="78"/>
      <c r="G2487" s="77"/>
      <c r="H2487" s="79"/>
      <c r="BA2487" s="5" t="str">
        <f t="shared" si="38"/>
        <v/>
      </c>
      <c r="BB2487" s="5" t="str">
        <f>IF(OR($E2487="",$G2487&lt;&gt;"Ativo"),"",IF(COUNTIFS($E$4:$E2487,$E2487,$A$4:$A2487,$A2487,$G$4:$G2487,"Ativo")=1,1,0))</f>
        <v/>
      </c>
      <c r="BC2487" t="str">
        <f>IF(OR($A2487="",$G2487&lt;&gt;"Ativo"),"",IF(COUNTIFS($A$4:$A2487,$A2487,$G$4:$G2487,"Ativo")=1,1,0))</f>
        <v/>
      </c>
    </row>
    <row r="2488" spans="1:55" x14ac:dyDescent="0.3">
      <c r="A2488" s="76"/>
      <c r="B2488" s="104"/>
      <c r="C2488" s="76"/>
      <c r="D2488" s="77"/>
      <c r="E2488" s="12"/>
      <c r="F2488" s="78"/>
      <c r="G2488" s="77"/>
      <c r="H2488" s="79"/>
      <c r="BA2488" s="5" t="str">
        <f t="shared" si="38"/>
        <v/>
      </c>
      <c r="BB2488" s="5" t="str">
        <f>IF(OR($E2488="",$G2488&lt;&gt;"Ativo"),"",IF(COUNTIFS($E$4:$E2488,$E2488,$A$4:$A2488,$A2488,$G$4:$G2488,"Ativo")=1,1,0))</f>
        <v/>
      </c>
      <c r="BC2488" t="str">
        <f>IF(OR($A2488="",$G2488&lt;&gt;"Ativo"),"",IF(COUNTIFS($A$4:$A2488,$A2488,$G$4:$G2488,"Ativo")=1,1,0))</f>
        <v/>
      </c>
    </row>
    <row r="2489" spans="1:55" x14ac:dyDescent="0.3">
      <c r="A2489" s="76"/>
      <c r="B2489" s="104"/>
      <c r="C2489" s="76"/>
      <c r="D2489" s="77"/>
      <c r="E2489" s="12"/>
      <c r="F2489" s="78"/>
      <c r="G2489" s="77"/>
      <c r="H2489" s="79"/>
      <c r="BA2489" s="5" t="str">
        <f t="shared" si="38"/>
        <v/>
      </c>
      <c r="BB2489" s="5" t="str">
        <f>IF(OR($E2489="",$G2489&lt;&gt;"Ativo"),"",IF(COUNTIFS($E$4:$E2489,$E2489,$A$4:$A2489,$A2489,$G$4:$G2489,"Ativo")=1,1,0))</f>
        <v/>
      </c>
      <c r="BC2489" t="str">
        <f>IF(OR($A2489="",$G2489&lt;&gt;"Ativo"),"",IF(COUNTIFS($A$4:$A2489,$A2489,$G$4:$G2489,"Ativo")=1,1,0))</f>
        <v/>
      </c>
    </row>
    <row r="2490" spans="1:55" x14ac:dyDescent="0.3">
      <c r="A2490" s="76"/>
      <c r="B2490" s="104"/>
      <c r="C2490" s="76"/>
      <c r="D2490" s="77"/>
      <c r="E2490" s="12"/>
      <c r="F2490" s="78"/>
      <c r="G2490" s="77"/>
      <c r="H2490" s="79"/>
      <c r="BA2490" s="5" t="str">
        <f t="shared" si="38"/>
        <v/>
      </c>
      <c r="BB2490" s="5" t="str">
        <f>IF(OR($E2490="",$G2490&lt;&gt;"Ativo"),"",IF(COUNTIFS($E$4:$E2490,$E2490,$A$4:$A2490,$A2490,$G$4:$G2490,"Ativo")=1,1,0))</f>
        <v/>
      </c>
      <c r="BC2490" t="str">
        <f>IF(OR($A2490="",$G2490&lt;&gt;"Ativo"),"",IF(COUNTIFS($A$4:$A2490,$A2490,$G$4:$G2490,"Ativo")=1,1,0))</f>
        <v/>
      </c>
    </row>
    <row r="2491" spans="1:55" x14ac:dyDescent="0.3">
      <c r="A2491" s="76"/>
      <c r="B2491" s="104"/>
      <c r="C2491" s="76"/>
      <c r="D2491" s="77"/>
      <c r="E2491" s="12"/>
      <c r="F2491" s="78"/>
      <c r="G2491" s="77"/>
      <c r="H2491" s="79"/>
      <c r="BA2491" s="5" t="str">
        <f t="shared" si="38"/>
        <v/>
      </c>
      <c r="BB2491" s="5" t="str">
        <f>IF(OR($E2491="",$G2491&lt;&gt;"Ativo"),"",IF(COUNTIFS($E$4:$E2491,$E2491,$A$4:$A2491,$A2491,$G$4:$G2491,"Ativo")=1,1,0))</f>
        <v/>
      </c>
      <c r="BC2491" t="str">
        <f>IF(OR($A2491="",$G2491&lt;&gt;"Ativo"),"",IF(COUNTIFS($A$4:$A2491,$A2491,$G$4:$G2491,"Ativo")=1,1,0))</f>
        <v/>
      </c>
    </row>
    <row r="2492" spans="1:55" x14ac:dyDescent="0.3">
      <c r="A2492" s="76"/>
      <c r="B2492" s="104"/>
      <c r="C2492" s="76"/>
      <c r="D2492" s="77"/>
      <c r="E2492" s="12"/>
      <c r="F2492" s="78"/>
      <c r="G2492" s="77"/>
      <c r="H2492" s="79"/>
      <c r="BA2492" s="5" t="str">
        <f t="shared" si="38"/>
        <v/>
      </c>
      <c r="BB2492" s="5" t="str">
        <f>IF(OR($E2492="",$G2492&lt;&gt;"Ativo"),"",IF(COUNTIFS($E$4:$E2492,$E2492,$A$4:$A2492,$A2492,$G$4:$G2492,"Ativo")=1,1,0))</f>
        <v/>
      </c>
      <c r="BC2492" t="str">
        <f>IF(OR($A2492="",$G2492&lt;&gt;"Ativo"),"",IF(COUNTIFS($A$4:$A2492,$A2492,$G$4:$G2492,"Ativo")=1,1,0))</f>
        <v/>
      </c>
    </row>
    <row r="2493" spans="1:55" x14ac:dyDescent="0.3">
      <c r="A2493" s="76"/>
      <c r="B2493" s="104"/>
      <c r="C2493" s="76"/>
      <c r="D2493" s="77"/>
      <c r="E2493" s="12"/>
      <c r="F2493" s="78"/>
      <c r="G2493" s="77"/>
      <c r="H2493" s="79"/>
      <c r="BA2493" s="5" t="str">
        <f t="shared" si="38"/>
        <v/>
      </c>
      <c r="BB2493" s="5" t="str">
        <f>IF(OR($E2493="",$G2493&lt;&gt;"Ativo"),"",IF(COUNTIFS($E$4:$E2493,$E2493,$A$4:$A2493,$A2493,$G$4:$G2493,"Ativo")=1,1,0))</f>
        <v/>
      </c>
      <c r="BC2493" t="str">
        <f>IF(OR($A2493="",$G2493&lt;&gt;"Ativo"),"",IF(COUNTIFS($A$4:$A2493,$A2493,$G$4:$G2493,"Ativo")=1,1,0))</f>
        <v/>
      </c>
    </row>
    <row r="2494" spans="1:55" x14ac:dyDescent="0.3">
      <c r="A2494" s="76"/>
      <c r="B2494" s="104"/>
      <c r="C2494" s="76"/>
      <c r="D2494" s="77"/>
      <c r="E2494" s="12"/>
      <c r="F2494" s="78"/>
      <c r="G2494" s="77"/>
      <c r="H2494" s="79"/>
      <c r="BA2494" s="5" t="str">
        <f t="shared" si="38"/>
        <v/>
      </c>
      <c r="BB2494" s="5" t="str">
        <f>IF(OR($E2494="",$G2494&lt;&gt;"Ativo"),"",IF(COUNTIFS($E$4:$E2494,$E2494,$A$4:$A2494,$A2494,$G$4:$G2494,"Ativo")=1,1,0))</f>
        <v/>
      </c>
      <c r="BC2494" t="str">
        <f>IF(OR($A2494="",$G2494&lt;&gt;"Ativo"),"",IF(COUNTIFS($A$4:$A2494,$A2494,$G$4:$G2494,"Ativo")=1,1,0))</f>
        <v/>
      </c>
    </row>
    <row r="2495" spans="1:55" x14ac:dyDescent="0.3">
      <c r="A2495" s="76"/>
      <c r="B2495" s="104"/>
      <c r="C2495" s="76"/>
      <c r="D2495" s="77"/>
      <c r="E2495" s="12"/>
      <c r="F2495" s="78"/>
      <c r="G2495" s="77"/>
      <c r="H2495" s="79"/>
      <c r="BA2495" s="5" t="str">
        <f t="shared" si="38"/>
        <v/>
      </c>
      <c r="BB2495" s="5" t="str">
        <f>IF(OR($E2495="",$G2495&lt;&gt;"Ativo"),"",IF(COUNTIFS($E$4:$E2495,$E2495,$A$4:$A2495,$A2495,$G$4:$G2495,"Ativo")=1,1,0))</f>
        <v/>
      </c>
      <c r="BC2495" t="str">
        <f>IF(OR($A2495="",$G2495&lt;&gt;"Ativo"),"",IF(COUNTIFS($A$4:$A2495,$A2495,$G$4:$G2495,"Ativo")=1,1,0))</f>
        <v/>
      </c>
    </row>
    <row r="2496" spans="1:55" x14ac:dyDescent="0.3">
      <c r="A2496" s="76"/>
      <c r="B2496" s="104"/>
      <c r="C2496" s="76"/>
      <c r="D2496" s="77"/>
      <c r="E2496" s="12"/>
      <c r="F2496" s="78"/>
      <c r="G2496" s="77"/>
      <c r="H2496" s="79"/>
      <c r="BA2496" s="5" t="str">
        <f t="shared" si="38"/>
        <v/>
      </c>
      <c r="BB2496" s="5" t="str">
        <f>IF(OR($E2496="",$G2496&lt;&gt;"Ativo"),"",IF(COUNTIFS($E$4:$E2496,$E2496,$A$4:$A2496,$A2496,$G$4:$G2496,"Ativo")=1,1,0))</f>
        <v/>
      </c>
      <c r="BC2496" t="str">
        <f>IF(OR($A2496="",$G2496&lt;&gt;"Ativo"),"",IF(COUNTIFS($A$4:$A2496,$A2496,$G$4:$G2496,"Ativo")=1,1,0))</f>
        <v/>
      </c>
    </row>
    <row r="2497" spans="1:55" x14ac:dyDescent="0.3">
      <c r="A2497" s="76"/>
      <c r="B2497" s="104"/>
      <c r="C2497" s="76"/>
      <c r="D2497" s="77"/>
      <c r="E2497" s="12"/>
      <c r="F2497" s="78"/>
      <c r="G2497" s="77"/>
      <c r="H2497" s="79"/>
      <c r="BA2497" s="5" t="str">
        <f t="shared" si="38"/>
        <v/>
      </c>
      <c r="BB2497" s="5" t="str">
        <f>IF(OR($E2497="",$G2497&lt;&gt;"Ativo"),"",IF(COUNTIFS($E$4:$E2497,$E2497,$A$4:$A2497,$A2497,$G$4:$G2497,"Ativo")=1,1,0))</f>
        <v/>
      </c>
      <c r="BC2497" t="str">
        <f>IF(OR($A2497="",$G2497&lt;&gt;"Ativo"),"",IF(COUNTIFS($A$4:$A2497,$A2497,$G$4:$G2497,"Ativo")=1,1,0))</f>
        <v/>
      </c>
    </row>
    <row r="2498" spans="1:55" x14ac:dyDescent="0.3">
      <c r="A2498" s="76"/>
      <c r="B2498" s="104"/>
      <c r="C2498" s="76"/>
      <c r="D2498" s="77"/>
      <c r="E2498" s="12"/>
      <c r="F2498" s="78"/>
      <c r="G2498" s="77"/>
      <c r="H2498" s="79"/>
      <c r="BA2498" s="5" t="str">
        <f t="shared" si="38"/>
        <v/>
      </c>
      <c r="BB2498" s="5" t="str">
        <f>IF(OR($E2498="",$G2498&lt;&gt;"Ativo"),"",IF(COUNTIFS($E$4:$E2498,$E2498,$A$4:$A2498,$A2498,$G$4:$G2498,"Ativo")=1,1,0))</f>
        <v/>
      </c>
      <c r="BC2498" t="str">
        <f>IF(OR($A2498="",$G2498&lt;&gt;"Ativo"),"",IF(COUNTIFS($A$4:$A2498,$A2498,$G$4:$G2498,"Ativo")=1,1,0))</f>
        <v/>
      </c>
    </row>
    <row r="2499" spans="1:55" x14ac:dyDescent="0.3">
      <c r="A2499" s="76"/>
      <c r="B2499" s="104"/>
      <c r="C2499" s="76"/>
      <c r="D2499" s="77"/>
      <c r="E2499" s="12"/>
      <c r="F2499" s="78"/>
      <c r="G2499" s="77"/>
      <c r="H2499" s="79"/>
      <c r="BA2499" s="5" t="str">
        <f t="shared" si="38"/>
        <v/>
      </c>
      <c r="BB2499" s="5" t="str">
        <f>IF(OR($E2499="",$G2499&lt;&gt;"Ativo"),"",IF(COUNTIFS($E$4:$E2499,$E2499,$A$4:$A2499,$A2499,$G$4:$G2499,"Ativo")=1,1,0))</f>
        <v/>
      </c>
      <c r="BC2499" t="str">
        <f>IF(OR($A2499="",$G2499&lt;&gt;"Ativo"),"",IF(COUNTIFS($A$4:$A2499,$A2499,$G$4:$G2499,"Ativo")=1,1,0))</f>
        <v/>
      </c>
    </row>
    <row r="2500" spans="1:55" x14ac:dyDescent="0.3">
      <c r="A2500" s="76"/>
      <c r="B2500" s="104"/>
      <c r="C2500" s="76"/>
      <c r="D2500" s="77"/>
      <c r="E2500" s="12"/>
      <c r="F2500" s="78"/>
      <c r="G2500" s="77"/>
      <c r="H2500" s="79"/>
      <c r="BA2500" s="5" t="str">
        <f t="shared" ref="BA2500:BA2563" si="39">IF($D2500="","",MID($D2500,4,LEN($D2500)-5))</f>
        <v/>
      </c>
      <c r="BB2500" s="5" t="str">
        <f>IF(OR($E2500="",$G2500&lt;&gt;"Ativo"),"",IF(COUNTIFS($E$4:$E2500,$E2500,$A$4:$A2500,$A2500,$G$4:$G2500,"Ativo")=1,1,0))</f>
        <v/>
      </c>
      <c r="BC2500" t="str">
        <f>IF(OR($A2500="",$G2500&lt;&gt;"Ativo"),"",IF(COUNTIFS($A$4:$A2500,$A2500,$G$4:$G2500,"Ativo")=1,1,0))</f>
        <v/>
      </c>
    </row>
    <row r="2501" spans="1:55" x14ac:dyDescent="0.3">
      <c r="A2501" s="76"/>
      <c r="B2501" s="104"/>
      <c r="C2501" s="76"/>
      <c r="D2501" s="77"/>
      <c r="E2501" s="12"/>
      <c r="F2501" s="78"/>
      <c r="G2501" s="77"/>
      <c r="H2501" s="79"/>
      <c r="BA2501" s="5" t="str">
        <f t="shared" si="39"/>
        <v/>
      </c>
      <c r="BB2501" s="5" t="str">
        <f>IF(OR($E2501="",$G2501&lt;&gt;"Ativo"),"",IF(COUNTIFS($E$4:$E2501,$E2501,$A$4:$A2501,$A2501,$G$4:$G2501,"Ativo")=1,1,0))</f>
        <v/>
      </c>
      <c r="BC2501" t="str">
        <f>IF(OR($A2501="",$G2501&lt;&gt;"Ativo"),"",IF(COUNTIFS($A$4:$A2501,$A2501,$G$4:$G2501,"Ativo")=1,1,0))</f>
        <v/>
      </c>
    </row>
    <row r="2502" spans="1:55" x14ac:dyDescent="0.3">
      <c r="A2502" s="76"/>
      <c r="B2502" s="104"/>
      <c r="C2502" s="76"/>
      <c r="D2502" s="77"/>
      <c r="E2502" s="12"/>
      <c r="F2502" s="78"/>
      <c r="G2502" s="77"/>
      <c r="H2502" s="79"/>
      <c r="BA2502" s="5" t="str">
        <f t="shared" si="39"/>
        <v/>
      </c>
      <c r="BB2502" s="5" t="str">
        <f>IF(OR($E2502="",$G2502&lt;&gt;"Ativo"),"",IF(COUNTIFS($E$4:$E2502,$E2502,$A$4:$A2502,$A2502,$G$4:$G2502,"Ativo")=1,1,0))</f>
        <v/>
      </c>
      <c r="BC2502" t="str">
        <f>IF(OR($A2502="",$G2502&lt;&gt;"Ativo"),"",IF(COUNTIFS($A$4:$A2502,$A2502,$G$4:$G2502,"Ativo")=1,1,0))</f>
        <v/>
      </c>
    </row>
    <row r="2503" spans="1:55" x14ac:dyDescent="0.3">
      <c r="A2503" s="76"/>
      <c r="B2503" s="104"/>
      <c r="C2503" s="76"/>
      <c r="D2503" s="77"/>
      <c r="E2503" s="12"/>
      <c r="F2503" s="78"/>
      <c r="G2503" s="77"/>
      <c r="H2503" s="79"/>
      <c r="BA2503" s="5" t="str">
        <f t="shared" si="39"/>
        <v/>
      </c>
      <c r="BB2503" s="5" t="str">
        <f>IF(OR($E2503="",$G2503&lt;&gt;"Ativo"),"",IF(COUNTIFS($E$4:$E2503,$E2503,$A$4:$A2503,$A2503,$G$4:$G2503,"Ativo")=1,1,0))</f>
        <v/>
      </c>
      <c r="BC2503" t="str">
        <f>IF(OR($A2503="",$G2503&lt;&gt;"Ativo"),"",IF(COUNTIFS($A$4:$A2503,$A2503,$G$4:$G2503,"Ativo")=1,1,0))</f>
        <v/>
      </c>
    </row>
    <row r="2504" spans="1:55" x14ac:dyDescent="0.3">
      <c r="A2504" s="76"/>
      <c r="B2504" s="104"/>
      <c r="C2504" s="76"/>
      <c r="D2504" s="77"/>
      <c r="E2504" s="12"/>
      <c r="F2504" s="78"/>
      <c r="G2504" s="77"/>
      <c r="H2504" s="79"/>
      <c r="BA2504" s="5" t="str">
        <f t="shared" si="39"/>
        <v/>
      </c>
      <c r="BB2504" s="5" t="str">
        <f>IF(OR($E2504="",$G2504&lt;&gt;"Ativo"),"",IF(COUNTIFS($E$4:$E2504,$E2504,$A$4:$A2504,$A2504,$G$4:$G2504,"Ativo")=1,1,0))</f>
        <v/>
      </c>
      <c r="BC2504" t="str">
        <f>IF(OR($A2504="",$G2504&lt;&gt;"Ativo"),"",IF(COUNTIFS($A$4:$A2504,$A2504,$G$4:$G2504,"Ativo")=1,1,0))</f>
        <v/>
      </c>
    </row>
    <row r="2505" spans="1:55" x14ac:dyDescent="0.3">
      <c r="A2505" s="76"/>
      <c r="B2505" s="104"/>
      <c r="C2505" s="76"/>
      <c r="D2505" s="77"/>
      <c r="E2505" s="12"/>
      <c r="F2505" s="78"/>
      <c r="G2505" s="77"/>
      <c r="H2505" s="79"/>
      <c r="BA2505" s="5" t="str">
        <f t="shared" si="39"/>
        <v/>
      </c>
      <c r="BB2505" s="5" t="str">
        <f>IF(OR($E2505="",$G2505&lt;&gt;"Ativo"),"",IF(COUNTIFS($E$4:$E2505,$E2505,$A$4:$A2505,$A2505,$G$4:$G2505,"Ativo")=1,1,0))</f>
        <v/>
      </c>
      <c r="BC2505" t="str">
        <f>IF(OR($A2505="",$G2505&lt;&gt;"Ativo"),"",IF(COUNTIFS($A$4:$A2505,$A2505,$G$4:$G2505,"Ativo")=1,1,0))</f>
        <v/>
      </c>
    </row>
    <row r="2506" spans="1:55" x14ac:dyDescent="0.3">
      <c r="A2506" s="76"/>
      <c r="B2506" s="104"/>
      <c r="C2506" s="76"/>
      <c r="D2506" s="77"/>
      <c r="E2506" s="12"/>
      <c r="F2506" s="78"/>
      <c r="G2506" s="77"/>
      <c r="H2506" s="79"/>
      <c r="BA2506" s="5" t="str">
        <f t="shared" si="39"/>
        <v/>
      </c>
      <c r="BB2506" s="5" t="str">
        <f>IF(OR($E2506="",$G2506&lt;&gt;"Ativo"),"",IF(COUNTIFS($E$4:$E2506,$E2506,$A$4:$A2506,$A2506,$G$4:$G2506,"Ativo")=1,1,0))</f>
        <v/>
      </c>
      <c r="BC2506" t="str">
        <f>IF(OR($A2506="",$G2506&lt;&gt;"Ativo"),"",IF(COUNTIFS($A$4:$A2506,$A2506,$G$4:$G2506,"Ativo")=1,1,0))</f>
        <v/>
      </c>
    </row>
    <row r="2507" spans="1:55" x14ac:dyDescent="0.3">
      <c r="A2507" s="76"/>
      <c r="B2507" s="104"/>
      <c r="C2507" s="76"/>
      <c r="D2507" s="77"/>
      <c r="E2507" s="12"/>
      <c r="F2507" s="78"/>
      <c r="G2507" s="77"/>
      <c r="H2507" s="79"/>
      <c r="BA2507" s="5" t="str">
        <f t="shared" si="39"/>
        <v/>
      </c>
      <c r="BB2507" s="5" t="str">
        <f>IF(OR($E2507="",$G2507&lt;&gt;"Ativo"),"",IF(COUNTIFS($E$4:$E2507,$E2507,$A$4:$A2507,$A2507,$G$4:$G2507,"Ativo")=1,1,0))</f>
        <v/>
      </c>
      <c r="BC2507" t="str">
        <f>IF(OR($A2507="",$G2507&lt;&gt;"Ativo"),"",IF(COUNTIFS($A$4:$A2507,$A2507,$G$4:$G2507,"Ativo")=1,1,0))</f>
        <v/>
      </c>
    </row>
    <row r="2508" spans="1:55" x14ac:dyDescent="0.3">
      <c r="A2508" s="76"/>
      <c r="B2508" s="104"/>
      <c r="C2508" s="76"/>
      <c r="D2508" s="77"/>
      <c r="E2508" s="12"/>
      <c r="F2508" s="78"/>
      <c r="G2508" s="77"/>
      <c r="H2508" s="79"/>
      <c r="BA2508" s="5" t="str">
        <f t="shared" si="39"/>
        <v/>
      </c>
      <c r="BB2508" s="5" t="str">
        <f>IF(OR($E2508="",$G2508&lt;&gt;"Ativo"),"",IF(COUNTIFS($E$4:$E2508,$E2508,$A$4:$A2508,$A2508,$G$4:$G2508,"Ativo")=1,1,0))</f>
        <v/>
      </c>
      <c r="BC2508" t="str">
        <f>IF(OR($A2508="",$G2508&lt;&gt;"Ativo"),"",IF(COUNTIFS($A$4:$A2508,$A2508,$G$4:$G2508,"Ativo")=1,1,0))</f>
        <v/>
      </c>
    </row>
    <row r="2509" spans="1:55" x14ac:dyDescent="0.3">
      <c r="A2509" s="76"/>
      <c r="B2509" s="104"/>
      <c r="C2509" s="76"/>
      <c r="D2509" s="77"/>
      <c r="E2509" s="12"/>
      <c r="F2509" s="78"/>
      <c r="G2509" s="77"/>
      <c r="H2509" s="79"/>
      <c r="BA2509" s="5" t="str">
        <f t="shared" si="39"/>
        <v/>
      </c>
      <c r="BB2509" s="5" t="str">
        <f>IF(OR($E2509="",$G2509&lt;&gt;"Ativo"),"",IF(COUNTIFS($E$4:$E2509,$E2509,$A$4:$A2509,$A2509,$G$4:$G2509,"Ativo")=1,1,0))</f>
        <v/>
      </c>
      <c r="BC2509" t="str">
        <f>IF(OR($A2509="",$G2509&lt;&gt;"Ativo"),"",IF(COUNTIFS($A$4:$A2509,$A2509,$G$4:$G2509,"Ativo")=1,1,0))</f>
        <v/>
      </c>
    </row>
    <row r="2510" spans="1:55" x14ac:dyDescent="0.3">
      <c r="A2510" s="76"/>
      <c r="B2510" s="104"/>
      <c r="C2510" s="76"/>
      <c r="D2510" s="77"/>
      <c r="E2510" s="12"/>
      <c r="F2510" s="78"/>
      <c r="G2510" s="77"/>
      <c r="H2510" s="79"/>
      <c r="BA2510" s="5" t="str">
        <f t="shared" si="39"/>
        <v/>
      </c>
      <c r="BB2510" s="5" t="str">
        <f>IF(OR($E2510="",$G2510&lt;&gt;"Ativo"),"",IF(COUNTIFS($E$4:$E2510,$E2510,$A$4:$A2510,$A2510,$G$4:$G2510,"Ativo")=1,1,0))</f>
        <v/>
      </c>
      <c r="BC2510" t="str">
        <f>IF(OR($A2510="",$G2510&lt;&gt;"Ativo"),"",IF(COUNTIFS($A$4:$A2510,$A2510,$G$4:$G2510,"Ativo")=1,1,0))</f>
        <v/>
      </c>
    </row>
    <row r="2511" spans="1:55" x14ac:dyDescent="0.3">
      <c r="A2511" s="76"/>
      <c r="B2511" s="104"/>
      <c r="C2511" s="76"/>
      <c r="D2511" s="77"/>
      <c r="E2511" s="12"/>
      <c r="F2511" s="78"/>
      <c r="G2511" s="77"/>
      <c r="H2511" s="79"/>
      <c r="BA2511" s="5" t="str">
        <f t="shared" si="39"/>
        <v/>
      </c>
      <c r="BB2511" s="5" t="str">
        <f>IF(OR($E2511="",$G2511&lt;&gt;"Ativo"),"",IF(COUNTIFS($E$4:$E2511,$E2511,$A$4:$A2511,$A2511,$G$4:$G2511,"Ativo")=1,1,0))</f>
        <v/>
      </c>
      <c r="BC2511" t="str">
        <f>IF(OR($A2511="",$G2511&lt;&gt;"Ativo"),"",IF(COUNTIFS($A$4:$A2511,$A2511,$G$4:$G2511,"Ativo")=1,1,0))</f>
        <v/>
      </c>
    </row>
    <row r="2512" spans="1:55" x14ac:dyDescent="0.3">
      <c r="A2512" s="76"/>
      <c r="B2512" s="104"/>
      <c r="C2512" s="76"/>
      <c r="D2512" s="77"/>
      <c r="E2512" s="12"/>
      <c r="F2512" s="78"/>
      <c r="G2512" s="77"/>
      <c r="H2512" s="79"/>
      <c r="BA2512" s="5" t="str">
        <f t="shared" si="39"/>
        <v/>
      </c>
      <c r="BB2512" s="5" t="str">
        <f>IF(OR($E2512="",$G2512&lt;&gt;"Ativo"),"",IF(COUNTIFS($E$4:$E2512,$E2512,$A$4:$A2512,$A2512,$G$4:$G2512,"Ativo")=1,1,0))</f>
        <v/>
      </c>
      <c r="BC2512" t="str">
        <f>IF(OR($A2512="",$G2512&lt;&gt;"Ativo"),"",IF(COUNTIFS($A$4:$A2512,$A2512,$G$4:$G2512,"Ativo")=1,1,0))</f>
        <v/>
      </c>
    </row>
    <row r="2513" spans="1:55" x14ac:dyDescent="0.3">
      <c r="A2513" s="76"/>
      <c r="B2513" s="104"/>
      <c r="C2513" s="76"/>
      <c r="D2513" s="77"/>
      <c r="E2513" s="12"/>
      <c r="F2513" s="78"/>
      <c r="G2513" s="77"/>
      <c r="H2513" s="79"/>
      <c r="BA2513" s="5" t="str">
        <f t="shared" si="39"/>
        <v/>
      </c>
      <c r="BB2513" s="5" t="str">
        <f>IF(OR($E2513="",$G2513&lt;&gt;"Ativo"),"",IF(COUNTIFS($E$4:$E2513,$E2513,$A$4:$A2513,$A2513,$G$4:$G2513,"Ativo")=1,1,0))</f>
        <v/>
      </c>
      <c r="BC2513" t="str">
        <f>IF(OR($A2513="",$G2513&lt;&gt;"Ativo"),"",IF(COUNTIFS($A$4:$A2513,$A2513,$G$4:$G2513,"Ativo")=1,1,0))</f>
        <v/>
      </c>
    </row>
    <row r="2514" spans="1:55" x14ac:dyDescent="0.3">
      <c r="A2514" s="76"/>
      <c r="B2514" s="104"/>
      <c r="C2514" s="76"/>
      <c r="D2514" s="77"/>
      <c r="E2514" s="12"/>
      <c r="F2514" s="78"/>
      <c r="G2514" s="77"/>
      <c r="H2514" s="79"/>
      <c r="BA2514" s="5" t="str">
        <f t="shared" si="39"/>
        <v/>
      </c>
      <c r="BB2514" s="5" t="str">
        <f>IF(OR($E2514="",$G2514&lt;&gt;"Ativo"),"",IF(COUNTIFS($E$4:$E2514,$E2514,$A$4:$A2514,$A2514,$G$4:$G2514,"Ativo")=1,1,0))</f>
        <v/>
      </c>
      <c r="BC2514" t="str">
        <f>IF(OR($A2514="",$G2514&lt;&gt;"Ativo"),"",IF(COUNTIFS($A$4:$A2514,$A2514,$G$4:$G2514,"Ativo")=1,1,0))</f>
        <v/>
      </c>
    </row>
    <row r="2515" spans="1:55" x14ac:dyDescent="0.3">
      <c r="A2515" s="76"/>
      <c r="B2515" s="104"/>
      <c r="C2515" s="76"/>
      <c r="D2515" s="77"/>
      <c r="E2515" s="12"/>
      <c r="F2515" s="78"/>
      <c r="G2515" s="77"/>
      <c r="H2515" s="79"/>
      <c r="BA2515" s="5" t="str">
        <f t="shared" si="39"/>
        <v/>
      </c>
      <c r="BB2515" s="5" t="str">
        <f>IF(OR($E2515="",$G2515&lt;&gt;"Ativo"),"",IF(COUNTIFS($E$4:$E2515,$E2515,$A$4:$A2515,$A2515,$G$4:$G2515,"Ativo")=1,1,0))</f>
        <v/>
      </c>
      <c r="BC2515" t="str">
        <f>IF(OR($A2515="",$G2515&lt;&gt;"Ativo"),"",IF(COUNTIFS($A$4:$A2515,$A2515,$G$4:$G2515,"Ativo")=1,1,0))</f>
        <v/>
      </c>
    </row>
    <row r="2516" spans="1:55" x14ac:dyDescent="0.3">
      <c r="A2516" s="76"/>
      <c r="B2516" s="104"/>
      <c r="C2516" s="76"/>
      <c r="D2516" s="77"/>
      <c r="E2516" s="12"/>
      <c r="F2516" s="78"/>
      <c r="G2516" s="77"/>
      <c r="H2516" s="79"/>
      <c r="BA2516" s="5" t="str">
        <f t="shared" si="39"/>
        <v/>
      </c>
      <c r="BB2516" s="5" t="str">
        <f>IF(OR($E2516="",$G2516&lt;&gt;"Ativo"),"",IF(COUNTIFS($E$4:$E2516,$E2516,$A$4:$A2516,$A2516,$G$4:$G2516,"Ativo")=1,1,0))</f>
        <v/>
      </c>
      <c r="BC2516" t="str">
        <f>IF(OR($A2516="",$G2516&lt;&gt;"Ativo"),"",IF(COUNTIFS($A$4:$A2516,$A2516,$G$4:$G2516,"Ativo")=1,1,0))</f>
        <v/>
      </c>
    </row>
    <row r="2517" spans="1:55" x14ac:dyDescent="0.3">
      <c r="A2517" s="76"/>
      <c r="B2517" s="104"/>
      <c r="C2517" s="76"/>
      <c r="D2517" s="77"/>
      <c r="E2517" s="12"/>
      <c r="F2517" s="78"/>
      <c r="G2517" s="77"/>
      <c r="H2517" s="79"/>
      <c r="BA2517" s="5" t="str">
        <f t="shared" si="39"/>
        <v/>
      </c>
      <c r="BB2517" s="5" t="str">
        <f>IF(OR($E2517="",$G2517&lt;&gt;"Ativo"),"",IF(COUNTIFS($E$4:$E2517,$E2517,$A$4:$A2517,$A2517,$G$4:$G2517,"Ativo")=1,1,0))</f>
        <v/>
      </c>
      <c r="BC2517" t="str">
        <f>IF(OR($A2517="",$G2517&lt;&gt;"Ativo"),"",IF(COUNTIFS($A$4:$A2517,$A2517,$G$4:$G2517,"Ativo")=1,1,0))</f>
        <v/>
      </c>
    </row>
    <row r="2518" spans="1:55" x14ac:dyDescent="0.3">
      <c r="A2518" s="76"/>
      <c r="B2518" s="104"/>
      <c r="C2518" s="76"/>
      <c r="D2518" s="77"/>
      <c r="E2518" s="12"/>
      <c r="F2518" s="78"/>
      <c r="G2518" s="77"/>
      <c r="H2518" s="79"/>
      <c r="BA2518" s="5" t="str">
        <f t="shared" si="39"/>
        <v/>
      </c>
      <c r="BB2518" s="5" t="str">
        <f>IF(OR($E2518="",$G2518&lt;&gt;"Ativo"),"",IF(COUNTIFS($E$4:$E2518,$E2518,$A$4:$A2518,$A2518,$G$4:$G2518,"Ativo")=1,1,0))</f>
        <v/>
      </c>
      <c r="BC2518" t="str">
        <f>IF(OR($A2518="",$G2518&lt;&gt;"Ativo"),"",IF(COUNTIFS($A$4:$A2518,$A2518,$G$4:$G2518,"Ativo")=1,1,0))</f>
        <v/>
      </c>
    </row>
    <row r="2519" spans="1:55" x14ac:dyDescent="0.3">
      <c r="A2519" s="76"/>
      <c r="B2519" s="104"/>
      <c r="C2519" s="76"/>
      <c r="D2519" s="77"/>
      <c r="E2519" s="12"/>
      <c r="F2519" s="78"/>
      <c r="G2519" s="77"/>
      <c r="H2519" s="79"/>
      <c r="BA2519" s="5" t="str">
        <f t="shared" si="39"/>
        <v/>
      </c>
      <c r="BB2519" s="5" t="str">
        <f>IF(OR($E2519="",$G2519&lt;&gt;"Ativo"),"",IF(COUNTIFS($E$4:$E2519,$E2519,$A$4:$A2519,$A2519,$G$4:$G2519,"Ativo")=1,1,0))</f>
        <v/>
      </c>
      <c r="BC2519" t="str">
        <f>IF(OR($A2519="",$G2519&lt;&gt;"Ativo"),"",IF(COUNTIFS($A$4:$A2519,$A2519,$G$4:$G2519,"Ativo")=1,1,0))</f>
        <v/>
      </c>
    </row>
    <row r="2520" spans="1:55" x14ac:dyDescent="0.3">
      <c r="A2520" s="76"/>
      <c r="B2520" s="104"/>
      <c r="C2520" s="76"/>
      <c r="D2520" s="77"/>
      <c r="E2520" s="12"/>
      <c r="F2520" s="78"/>
      <c r="G2520" s="77"/>
      <c r="H2520" s="79"/>
      <c r="BA2520" s="5" t="str">
        <f t="shared" si="39"/>
        <v/>
      </c>
      <c r="BB2520" s="5" t="str">
        <f>IF(OR($E2520="",$G2520&lt;&gt;"Ativo"),"",IF(COUNTIFS($E$4:$E2520,$E2520,$A$4:$A2520,$A2520,$G$4:$G2520,"Ativo")=1,1,0))</f>
        <v/>
      </c>
      <c r="BC2520" t="str">
        <f>IF(OR($A2520="",$G2520&lt;&gt;"Ativo"),"",IF(COUNTIFS($A$4:$A2520,$A2520,$G$4:$G2520,"Ativo")=1,1,0))</f>
        <v/>
      </c>
    </row>
    <row r="2521" spans="1:55" x14ac:dyDescent="0.3">
      <c r="A2521" s="76"/>
      <c r="B2521" s="104"/>
      <c r="C2521" s="76"/>
      <c r="D2521" s="77"/>
      <c r="E2521" s="12"/>
      <c r="F2521" s="78"/>
      <c r="G2521" s="77"/>
      <c r="H2521" s="79"/>
      <c r="BA2521" s="5" t="str">
        <f t="shared" si="39"/>
        <v/>
      </c>
      <c r="BB2521" s="5" t="str">
        <f>IF(OR($E2521="",$G2521&lt;&gt;"Ativo"),"",IF(COUNTIFS($E$4:$E2521,$E2521,$A$4:$A2521,$A2521,$G$4:$G2521,"Ativo")=1,1,0))</f>
        <v/>
      </c>
      <c r="BC2521" t="str">
        <f>IF(OR($A2521="",$G2521&lt;&gt;"Ativo"),"",IF(COUNTIFS($A$4:$A2521,$A2521,$G$4:$G2521,"Ativo")=1,1,0))</f>
        <v/>
      </c>
    </row>
    <row r="2522" spans="1:55" x14ac:dyDescent="0.3">
      <c r="A2522" s="76"/>
      <c r="B2522" s="104"/>
      <c r="C2522" s="76"/>
      <c r="D2522" s="77"/>
      <c r="E2522" s="12"/>
      <c r="F2522" s="78"/>
      <c r="G2522" s="77"/>
      <c r="H2522" s="79"/>
      <c r="BA2522" s="5" t="str">
        <f t="shared" si="39"/>
        <v/>
      </c>
      <c r="BB2522" s="5" t="str">
        <f>IF(OR($E2522="",$G2522&lt;&gt;"Ativo"),"",IF(COUNTIFS($E$4:$E2522,$E2522,$A$4:$A2522,$A2522,$G$4:$G2522,"Ativo")=1,1,0))</f>
        <v/>
      </c>
      <c r="BC2522" t="str">
        <f>IF(OR($A2522="",$G2522&lt;&gt;"Ativo"),"",IF(COUNTIFS($A$4:$A2522,$A2522,$G$4:$G2522,"Ativo")=1,1,0))</f>
        <v/>
      </c>
    </row>
    <row r="2523" spans="1:55" x14ac:dyDescent="0.3">
      <c r="A2523" s="76"/>
      <c r="B2523" s="104"/>
      <c r="C2523" s="76"/>
      <c r="D2523" s="77"/>
      <c r="E2523" s="12"/>
      <c r="F2523" s="78"/>
      <c r="G2523" s="77"/>
      <c r="H2523" s="79"/>
      <c r="BA2523" s="5" t="str">
        <f t="shared" si="39"/>
        <v/>
      </c>
      <c r="BB2523" s="5" t="str">
        <f>IF(OR($E2523="",$G2523&lt;&gt;"Ativo"),"",IF(COUNTIFS($E$4:$E2523,$E2523,$A$4:$A2523,$A2523,$G$4:$G2523,"Ativo")=1,1,0))</f>
        <v/>
      </c>
      <c r="BC2523" t="str">
        <f>IF(OR($A2523="",$G2523&lt;&gt;"Ativo"),"",IF(COUNTIFS($A$4:$A2523,$A2523,$G$4:$G2523,"Ativo")=1,1,0))</f>
        <v/>
      </c>
    </row>
    <row r="2524" spans="1:55" x14ac:dyDescent="0.3">
      <c r="A2524" s="76"/>
      <c r="B2524" s="104"/>
      <c r="C2524" s="76"/>
      <c r="D2524" s="77"/>
      <c r="E2524" s="12"/>
      <c r="F2524" s="78"/>
      <c r="G2524" s="77"/>
      <c r="H2524" s="79"/>
      <c r="BA2524" s="5" t="str">
        <f t="shared" si="39"/>
        <v/>
      </c>
      <c r="BB2524" s="5" t="str">
        <f>IF(OR($E2524="",$G2524&lt;&gt;"Ativo"),"",IF(COUNTIFS($E$4:$E2524,$E2524,$A$4:$A2524,$A2524,$G$4:$G2524,"Ativo")=1,1,0))</f>
        <v/>
      </c>
      <c r="BC2524" t="str">
        <f>IF(OR($A2524="",$G2524&lt;&gt;"Ativo"),"",IF(COUNTIFS($A$4:$A2524,$A2524,$G$4:$G2524,"Ativo")=1,1,0))</f>
        <v/>
      </c>
    </row>
    <row r="2525" spans="1:55" x14ac:dyDescent="0.3">
      <c r="A2525" s="76"/>
      <c r="B2525" s="104"/>
      <c r="C2525" s="76"/>
      <c r="D2525" s="77"/>
      <c r="E2525" s="12"/>
      <c r="F2525" s="78"/>
      <c r="G2525" s="77"/>
      <c r="H2525" s="79"/>
      <c r="BA2525" s="5" t="str">
        <f t="shared" si="39"/>
        <v/>
      </c>
      <c r="BB2525" s="5" t="str">
        <f>IF(OR($E2525="",$G2525&lt;&gt;"Ativo"),"",IF(COUNTIFS($E$4:$E2525,$E2525,$A$4:$A2525,$A2525,$G$4:$G2525,"Ativo")=1,1,0))</f>
        <v/>
      </c>
      <c r="BC2525" t="str">
        <f>IF(OR($A2525="",$G2525&lt;&gt;"Ativo"),"",IF(COUNTIFS($A$4:$A2525,$A2525,$G$4:$G2525,"Ativo")=1,1,0))</f>
        <v/>
      </c>
    </row>
    <row r="2526" spans="1:55" x14ac:dyDescent="0.3">
      <c r="A2526" s="76"/>
      <c r="B2526" s="104"/>
      <c r="C2526" s="76"/>
      <c r="D2526" s="77"/>
      <c r="E2526" s="12"/>
      <c r="F2526" s="78"/>
      <c r="G2526" s="77"/>
      <c r="H2526" s="79"/>
      <c r="BA2526" s="5" t="str">
        <f t="shared" si="39"/>
        <v/>
      </c>
      <c r="BB2526" s="5" t="str">
        <f>IF(OR($E2526="",$G2526&lt;&gt;"Ativo"),"",IF(COUNTIFS($E$4:$E2526,$E2526,$A$4:$A2526,$A2526,$G$4:$G2526,"Ativo")=1,1,0))</f>
        <v/>
      </c>
      <c r="BC2526" t="str">
        <f>IF(OR($A2526="",$G2526&lt;&gt;"Ativo"),"",IF(COUNTIFS($A$4:$A2526,$A2526,$G$4:$G2526,"Ativo")=1,1,0))</f>
        <v/>
      </c>
    </row>
    <row r="2527" spans="1:55" x14ac:dyDescent="0.3">
      <c r="A2527" s="76"/>
      <c r="B2527" s="104"/>
      <c r="C2527" s="76"/>
      <c r="D2527" s="77"/>
      <c r="E2527" s="12"/>
      <c r="F2527" s="78"/>
      <c r="G2527" s="77"/>
      <c r="H2527" s="79"/>
      <c r="BA2527" s="5" t="str">
        <f t="shared" si="39"/>
        <v/>
      </c>
      <c r="BB2527" s="5" t="str">
        <f>IF(OR($E2527="",$G2527&lt;&gt;"Ativo"),"",IF(COUNTIFS($E$4:$E2527,$E2527,$A$4:$A2527,$A2527,$G$4:$G2527,"Ativo")=1,1,0))</f>
        <v/>
      </c>
      <c r="BC2527" t="str">
        <f>IF(OR($A2527="",$G2527&lt;&gt;"Ativo"),"",IF(COUNTIFS($A$4:$A2527,$A2527,$G$4:$G2527,"Ativo")=1,1,0))</f>
        <v/>
      </c>
    </row>
    <row r="2528" spans="1:55" x14ac:dyDescent="0.3">
      <c r="A2528" s="76"/>
      <c r="B2528" s="104"/>
      <c r="C2528" s="76"/>
      <c r="D2528" s="77"/>
      <c r="E2528" s="12"/>
      <c r="F2528" s="78"/>
      <c r="G2528" s="77"/>
      <c r="H2528" s="79"/>
      <c r="BA2528" s="5" t="str">
        <f t="shared" si="39"/>
        <v/>
      </c>
      <c r="BB2528" s="5" t="str">
        <f>IF(OR($E2528="",$G2528&lt;&gt;"Ativo"),"",IF(COUNTIFS($E$4:$E2528,$E2528,$A$4:$A2528,$A2528,$G$4:$G2528,"Ativo")=1,1,0))</f>
        <v/>
      </c>
      <c r="BC2528" t="str">
        <f>IF(OR($A2528="",$G2528&lt;&gt;"Ativo"),"",IF(COUNTIFS($A$4:$A2528,$A2528,$G$4:$G2528,"Ativo")=1,1,0))</f>
        <v/>
      </c>
    </row>
    <row r="2529" spans="1:55" x14ac:dyDescent="0.3">
      <c r="A2529" s="76"/>
      <c r="B2529" s="104"/>
      <c r="C2529" s="76"/>
      <c r="D2529" s="77"/>
      <c r="E2529" s="12"/>
      <c r="F2529" s="78"/>
      <c r="G2529" s="77"/>
      <c r="H2529" s="79"/>
      <c r="BA2529" s="5" t="str">
        <f t="shared" si="39"/>
        <v/>
      </c>
      <c r="BB2529" s="5" t="str">
        <f>IF(OR($E2529="",$G2529&lt;&gt;"Ativo"),"",IF(COUNTIFS($E$4:$E2529,$E2529,$A$4:$A2529,$A2529,$G$4:$G2529,"Ativo")=1,1,0))</f>
        <v/>
      </c>
      <c r="BC2529" t="str">
        <f>IF(OR($A2529="",$G2529&lt;&gt;"Ativo"),"",IF(COUNTIFS($A$4:$A2529,$A2529,$G$4:$G2529,"Ativo")=1,1,0))</f>
        <v/>
      </c>
    </row>
    <row r="2530" spans="1:55" x14ac:dyDescent="0.3">
      <c r="A2530" s="76"/>
      <c r="B2530" s="104"/>
      <c r="C2530" s="76"/>
      <c r="D2530" s="77"/>
      <c r="E2530" s="12"/>
      <c r="F2530" s="78"/>
      <c r="G2530" s="77"/>
      <c r="H2530" s="79"/>
      <c r="BA2530" s="5" t="str">
        <f t="shared" si="39"/>
        <v/>
      </c>
      <c r="BB2530" s="5" t="str">
        <f>IF(OR($E2530="",$G2530&lt;&gt;"Ativo"),"",IF(COUNTIFS($E$4:$E2530,$E2530,$A$4:$A2530,$A2530,$G$4:$G2530,"Ativo")=1,1,0))</f>
        <v/>
      </c>
      <c r="BC2530" t="str">
        <f>IF(OR($A2530="",$G2530&lt;&gt;"Ativo"),"",IF(COUNTIFS($A$4:$A2530,$A2530,$G$4:$G2530,"Ativo")=1,1,0))</f>
        <v/>
      </c>
    </row>
    <row r="2531" spans="1:55" x14ac:dyDescent="0.3">
      <c r="A2531" s="76"/>
      <c r="B2531" s="104"/>
      <c r="C2531" s="76"/>
      <c r="D2531" s="77"/>
      <c r="E2531" s="12"/>
      <c r="F2531" s="78"/>
      <c r="G2531" s="77"/>
      <c r="H2531" s="79"/>
      <c r="BA2531" s="5" t="str">
        <f t="shared" si="39"/>
        <v/>
      </c>
      <c r="BB2531" s="5" t="str">
        <f>IF(OR($E2531="",$G2531&lt;&gt;"Ativo"),"",IF(COUNTIFS($E$4:$E2531,$E2531,$A$4:$A2531,$A2531,$G$4:$G2531,"Ativo")=1,1,0))</f>
        <v/>
      </c>
      <c r="BC2531" t="str">
        <f>IF(OR($A2531="",$G2531&lt;&gt;"Ativo"),"",IF(COUNTIFS($A$4:$A2531,$A2531,$G$4:$G2531,"Ativo")=1,1,0))</f>
        <v/>
      </c>
    </row>
    <row r="2532" spans="1:55" x14ac:dyDescent="0.3">
      <c r="A2532" s="76"/>
      <c r="B2532" s="104"/>
      <c r="C2532" s="76"/>
      <c r="D2532" s="77"/>
      <c r="E2532" s="12"/>
      <c r="F2532" s="78"/>
      <c r="G2532" s="77"/>
      <c r="H2532" s="79"/>
      <c r="BA2532" s="5" t="str">
        <f t="shared" si="39"/>
        <v/>
      </c>
      <c r="BB2532" s="5" t="str">
        <f>IF(OR($E2532="",$G2532&lt;&gt;"Ativo"),"",IF(COUNTIFS($E$4:$E2532,$E2532,$A$4:$A2532,$A2532,$G$4:$G2532,"Ativo")=1,1,0))</f>
        <v/>
      </c>
      <c r="BC2532" t="str">
        <f>IF(OR($A2532="",$G2532&lt;&gt;"Ativo"),"",IF(COUNTIFS($A$4:$A2532,$A2532,$G$4:$G2532,"Ativo")=1,1,0))</f>
        <v/>
      </c>
    </row>
    <row r="2533" spans="1:55" x14ac:dyDescent="0.3">
      <c r="A2533" s="76"/>
      <c r="B2533" s="104"/>
      <c r="C2533" s="76"/>
      <c r="D2533" s="77"/>
      <c r="E2533" s="12"/>
      <c r="F2533" s="78"/>
      <c r="G2533" s="77"/>
      <c r="H2533" s="79"/>
      <c r="BA2533" s="5" t="str">
        <f t="shared" si="39"/>
        <v/>
      </c>
      <c r="BB2533" s="5" t="str">
        <f>IF(OR($E2533="",$G2533&lt;&gt;"Ativo"),"",IF(COUNTIFS($E$4:$E2533,$E2533,$A$4:$A2533,$A2533,$G$4:$G2533,"Ativo")=1,1,0))</f>
        <v/>
      </c>
      <c r="BC2533" t="str">
        <f>IF(OR($A2533="",$G2533&lt;&gt;"Ativo"),"",IF(COUNTIFS($A$4:$A2533,$A2533,$G$4:$G2533,"Ativo")=1,1,0))</f>
        <v/>
      </c>
    </row>
    <row r="2534" spans="1:55" x14ac:dyDescent="0.3">
      <c r="A2534" s="76"/>
      <c r="B2534" s="104"/>
      <c r="C2534" s="76"/>
      <c r="D2534" s="77"/>
      <c r="E2534" s="12"/>
      <c r="F2534" s="78"/>
      <c r="G2534" s="77"/>
      <c r="H2534" s="79"/>
      <c r="BA2534" s="5" t="str">
        <f t="shared" si="39"/>
        <v/>
      </c>
      <c r="BB2534" s="5" t="str">
        <f>IF(OR($E2534="",$G2534&lt;&gt;"Ativo"),"",IF(COUNTIFS($E$4:$E2534,$E2534,$A$4:$A2534,$A2534,$G$4:$G2534,"Ativo")=1,1,0))</f>
        <v/>
      </c>
      <c r="BC2534" t="str">
        <f>IF(OR($A2534="",$G2534&lt;&gt;"Ativo"),"",IF(COUNTIFS($A$4:$A2534,$A2534,$G$4:$G2534,"Ativo")=1,1,0))</f>
        <v/>
      </c>
    </row>
    <row r="2535" spans="1:55" x14ac:dyDescent="0.3">
      <c r="A2535" s="76"/>
      <c r="B2535" s="104"/>
      <c r="C2535" s="76"/>
      <c r="D2535" s="77"/>
      <c r="E2535" s="12"/>
      <c r="F2535" s="78"/>
      <c r="G2535" s="77"/>
      <c r="H2535" s="79"/>
      <c r="BA2535" s="5" t="str">
        <f t="shared" si="39"/>
        <v/>
      </c>
      <c r="BB2535" s="5" t="str">
        <f>IF(OR($E2535="",$G2535&lt;&gt;"Ativo"),"",IF(COUNTIFS($E$4:$E2535,$E2535,$A$4:$A2535,$A2535,$G$4:$G2535,"Ativo")=1,1,0))</f>
        <v/>
      </c>
      <c r="BC2535" t="str">
        <f>IF(OR($A2535="",$G2535&lt;&gt;"Ativo"),"",IF(COUNTIFS($A$4:$A2535,$A2535,$G$4:$G2535,"Ativo")=1,1,0))</f>
        <v/>
      </c>
    </row>
    <row r="2536" spans="1:55" x14ac:dyDescent="0.3">
      <c r="A2536" s="76"/>
      <c r="B2536" s="104"/>
      <c r="C2536" s="76"/>
      <c r="D2536" s="77"/>
      <c r="E2536" s="12"/>
      <c r="F2536" s="78"/>
      <c r="G2536" s="77"/>
      <c r="H2536" s="79"/>
      <c r="BA2536" s="5" t="str">
        <f t="shared" si="39"/>
        <v/>
      </c>
      <c r="BB2536" s="5" t="str">
        <f>IF(OR($E2536="",$G2536&lt;&gt;"Ativo"),"",IF(COUNTIFS($E$4:$E2536,$E2536,$A$4:$A2536,$A2536,$G$4:$G2536,"Ativo")=1,1,0))</f>
        <v/>
      </c>
      <c r="BC2536" t="str">
        <f>IF(OR($A2536="",$G2536&lt;&gt;"Ativo"),"",IF(COUNTIFS($A$4:$A2536,$A2536,$G$4:$G2536,"Ativo")=1,1,0))</f>
        <v/>
      </c>
    </row>
    <row r="2537" spans="1:55" x14ac:dyDescent="0.3">
      <c r="A2537" s="76"/>
      <c r="B2537" s="104"/>
      <c r="C2537" s="76"/>
      <c r="D2537" s="77"/>
      <c r="E2537" s="12"/>
      <c r="F2537" s="78"/>
      <c r="G2537" s="77"/>
      <c r="H2537" s="79"/>
      <c r="BA2537" s="5" t="str">
        <f t="shared" si="39"/>
        <v/>
      </c>
      <c r="BB2537" s="5" t="str">
        <f>IF(OR($E2537="",$G2537&lt;&gt;"Ativo"),"",IF(COUNTIFS($E$4:$E2537,$E2537,$A$4:$A2537,$A2537,$G$4:$G2537,"Ativo")=1,1,0))</f>
        <v/>
      </c>
      <c r="BC2537" t="str">
        <f>IF(OR($A2537="",$G2537&lt;&gt;"Ativo"),"",IF(COUNTIFS($A$4:$A2537,$A2537,$G$4:$G2537,"Ativo")=1,1,0))</f>
        <v/>
      </c>
    </row>
    <row r="2538" spans="1:55" x14ac:dyDescent="0.3">
      <c r="A2538" s="76"/>
      <c r="B2538" s="104"/>
      <c r="C2538" s="76"/>
      <c r="D2538" s="77"/>
      <c r="E2538" s="12"/>
      <c r="F2538" s="78"/>
      <c r="G2538" s="77"/>
      <c r="H2538" s="79"/>
      <c r="BA2538" s="5" t="str">
        <f t="shared" si="39"/>
        <v/>
      </c>
      <c r="BB2538" s="5" t="str">
        <f>IF(OR($E2538="",$G2538&lt;&gt;"Ativo"),"",IF(COUNTIFS($E$4:$E2538,$E2538,$A$4:$A2538,$A2538,$G$4:$G2538,"Ativo")=1,1,0))</f>
        <v/>
      </c>
      <c r="BC2538" t="str">
        <f>IF(OR($A2538="",$G2538&lt;&gt;"Ativo"),"",IF(COUNTIFS($A$4:$A2538,$A2538,$G$4:$G2538,"Ativo")=1,1,0))</f>
        <v/>
      </c>
    </row>
    <row r="2539" spans="1:55" x14ac:dyDescent="0.3">
      <c r="A2539" s="76"/>
      <c r="B2539" s="104"/>
      <c r="C2539" s="76"/>
      <c r="D2539" s="77"/>
      <c r="E2539" s="12"/>
      <c r="F2539" s="78"/>
      <c r="G2539" s="77"/>
      <c r="H2539" s="79"/>
      <c r="BA2539" s="5" t="str">
        <f t="shared" si="39"/>
        <v/>
      </c>
      <c r="BB2539" s="5" t="str">
        <f>IF(OR($E2539="",$G2539&lt;&gt;"Ativo"),"",IF(COUNTIFS($E$4:$E2539,$E2539,$A$4:$A2539,$A2539,$G$4:$G2539,"Ativo")=1,1,0))</f>
        <v/>
      </c>
      <c r="BC2539" t="str">
        <f>IF(OR($A2539="",$G2539&lt;&gt;"Ativo"),"",IF(COUNTIFS($A$4:$A2539,$A2539,$G$4:$G2539,"Ativo")=1,1,0))</f>
        <v/>
      </c>
    </row>
    <row r="2540" spans="1:55" x14ac:dyDescent="0.3">
      <c r="A2540" s="76"/>
      <c r="B2540" s="104"/>
      <c r="C2540" s="76"/>
      <c r="D2540" s="77"/>
      <c r="E2540" s="12"/>
      <c r="F2540" s="78"/>
      <c r="G2540" s="77"/>
      <c r="H2540" s="79"/>
      <c r="BA2540" s="5" t="str">
        <f t="shared" si="39"/>
        <v/>
      </c>
      <c r="BB2540" s="5" t="str">
        <f>IF(OR($E2540="",$G2540&lt;&gt;"Ativo"),"",IF(COUNTIFS($E$4:$E2540,$E2540,$A$4:$A2540,$A2540,$G$4:$G2540,"Ativo")=1,1,0))</f>
        <v/>
      </c>
      <c r="BC2540" t="str">
        <f>IF(OR($A2540="",$G2540&lt;&gt;"Ativo"),"",IF(COUNTIFS($A$4:$A2540,$A2540,$G$4:$G2540,"Ativo")=1,1,0))</f>
        <v/>
      </c>
    </row>
    <row r="2541" spans="1:55" x14ac:dyDescent="0.3">
      <c r="A2541" s="76"/>
      <c r="B2541" s="104"/>
      <c r="C2541" s="76"/>
      <c r="D2541" s="77"/>
      <c r="E2541" s="12"/>
      <c r="F2541" s="78"/>
      <c r="G2541" s="77"/>
      <c r="H2541" s="79"/>
      <c r="BA2541" s="5" t="str">
        <f t="shared" si="39"/>
        <v/>
      </c>
      <c r="BB2541" s="5" t="str">
        <f>IF(OR($E2541="",$G2541&lt;&gt;"Ativo"),"",IF(COUNTIFS($E$4:$E2541,$E2541,$A$4:$A2541,$A2541,$G$4:$G2541,"Ativo")=1,1,0))</f>
        <v/>
      </c>
      <c r="BC2541" t="str">
        <f>IF(OR($A2541="",$G2541&lt;&gt;"Ativo"),"",IF(COUNTIFS($A$4:$A2541,$A2541,$G$4:$G2541,"Ativo")=1,1,0))</f>
        <v/>
      </c>
    </row>
    <row r="2542" spans="1:55" x14ac:dyDescent="0.3">
      <c r="A2542" s="76"/>
      <c r="B2542" s="104"/>
      <c r="C2542" s="76"/>
      <c r="D2542" s="77"/>
      <c r="E2542" s="12"/>
      <c r="F2542" s="78"/>
      <c r="G2542" s="77"/>
      <c r="H2542" s="79"/>
      <c r="BA2542" s="5" t="str">
        <f t="shared" si="39"/>
        <v/>
      </c>
      <c r="BB2542" s="5" t="str">
        <f>IF(OR($E2542="",$G2542&lt;&gt;"Ativo"),"",IF(COUNTIFS($E$4:$E2542,$E2542,$A$4:$A2542,$A2542,$G$4:$G2542,"Ativo")=1,1,0))</f>
        <v/>
      </c>
      <c r="BC2542" t="str">
        <f>IF(OR($A2542="",$G2542&lt;&gt;"Ativo"),"",IF(COUNTIFS($A$4:$A2542,$A2542,$G$4:$G2542,"Ativo")=1,1,0))</f>
        <v/>
      </c>
    </row>
    <row r="2543" spans="1:55" x14ac:dyDescent="0.3">
      <c r="A2543" s="76"/>
      <c r="B2543" s="104"/>
      <c r="C2543" s="76"/>
      <c r="D2543" s="77"/>
      <c r="E2543" s="12"/>
      <c r="F2543" s="78"/>
      <c r="G2543" s="77"/>
      <c r="H2543" s="79"/>
      <c r="BA2543" s="5" t="str">
        <f t="shared" si="39"/>
        <v/>
      </c>
      <c r="BB2543" s="5" t="str">
        <f>IF(OR($E2543="",$G2543&lt;&gt;"Ativo"),"",IF(COUNTIFS($E$4:$E2543,$E2543,$A$4:$A2543,$A2543,$G$4:$G2543,"Ativo")=1,1,0))</f>
        <v/>
      </c>
      <c r="BC2543" t="str">
        <f>IF(OR($A2543="",$G2543&lt;&gt;"Ativo"),"",IF(COUNTIFS($A$4:$A2543,$A2543,$G$4:$G2543,"Ativo")=1,1,0))</f>
        <v/>
      </c>
    </row>
    <row r="2544" spans="1:55" x14ac:dyDescent="0.3">
      <c r="A2544" s="76"/>
      <c r="B2544" s="104"/>
      <c r="C2544" s="76"/>
      <c r="D2544" s="77"/>
      <c r="E2544" s="12"/>
      <c r="F2544" s="78"/>
      <c r="G2544" s="77"/>
      <c r="H2544" s="79"/>
      <c r="BA2544" s="5" t="str">
        <f t="shared" si="39"/>
        <v/>
      </c>
      <c r="BB2544" s="5" t="str">
        <f>IF(OR($E2544="",$G2544&lt;&gt;"Ativo"),"",IF(COUNTIFS($E$4:$E2544,$E2544,$A$4:$A2544,$A2544,$G$4:$G2544,"Ativo")=1,1,0))</f>
        <v/>
      </c>
      <c r="BC2544" t="str">
        <f>IF(OR($A2544="",$G2544&lt;&gt;"Ativo"),"",IF(COUNTIFS($A$4:$A2544,$A2544,$G$4:$G2544,"Ativo")=1,1,0))</f>
        <v/>
      </c>
    </row>
    <row r="2545" spans="1:55" x14ac:dyDescent="0.3">
      <c r="A2545" s="76"/>
      <c r="B2545" s="104"/>
      <c r="C2545" s="76"/>
      <c r="D2545" s="77"/>
      <c r="E2545" s="12"/>
      <c r="F2545" s="78"/>
      <c r="G2545" s="77"/>
      <c r="H2545" s="79"/>
      <c r="BA2545" s="5" t="str">
        <f t="shared" si="39"/>
        <v/>
      </c>
      <c r="BB2545" s="5" t="str">
        <f>IF(OR($E2545="",$G2545&lt;&gt;"Ativo"),"",IF(COUNTIFS($E$4:$E2545,$E2545,$A$4:$A2545,$A2545,$G$4:$G2545,"Ativo")=1,1,0))</f>
        <v/>
      </c>
      <c r="BC2545" t="str">
        <f>IF(OR($A2545="",$G2545&lt;&gt;"Ativo"),"",IF(COUNTIFS($A$4:$A2545,$A2545,$G$4:$G2545,"Ativo")=1,1,0))</f>
        <v/>
      </c>
    </row>
    <row r="2546" spans="1:55" x14ac:dyDescent="0.3">
      <c r="A2546" s="76"/>
      <c r="B2546" s="104"/>
      <c r="C2546" s="76"/>
      <c r="D2546" s="77"/>
      <c r="E2546" s="12"/>
      <c r="F2546" s="78"/>
      <c r="G2546" s="77"/>
      <c r="H2546" s="79"/>
      <c r="BA2546" s="5" t="str">
        <f t="shared" si="39"/>
        <v/>
      </c>
      <c r="BB2546" s="5" t="str">
        <f>IF(OR($E2546="",$G2546&lt;&gt;"Ativo"),"",IF(COUNTIFS($E$4:$E2546,$E2546,$A$4:$A2546,$A2546,$G$4:$G2546,"Ativo")=1,1,0))</f>
        <v/>
      </c>
      <c r="BC2546" t="str">
        <f>IF(OR($A2546="",$G2546&lt;&gt;"Ativo"),"",IF(COUNTIFS($A$4:$A2546,$A2546,$G$4:$G2546,"Ativo")=1,1,0))</f>
        <v/>
      </c>
    </row>
    <row r="2547" spans="1:55" x14ac:dyDescent="0.3">
      <c r="A2547" s="76"/>
      <c r="B2547" s="104"/>
      <c r="C2547" s="76"/>
      <c r="D2547" s="77"/>
      <c r="E2547" s="12"/>
      <c r="F2547" s="78"/>
      <c r="G2547" s="77"/>
      <c r="H2547" s="79"/>
      <c r="BA2547" s="5" t="str">
        <f t="shared" si="39"/>
        <v/>
      </c>
      <c r="BB2547" s="5" t="str">
        <f>IF(OR($E2547="",$G2547&lt;&gt;"Ativo"),"",IF(COUNTIFS($E$4:$E2547,$E2547,$A$4:$A2547,$A2547,$G$4:$G2547,"Ativo")=1,1,0))</f>
        <v/>
      </c>
      <c r="BC2547" t="str">
        <f>IF(OR($A2547="",$G2547&lt;&gt;"Ativo"),"",IF(COUNTIFS($A$4:$A2547,$A2547,$G$4:$G2547,"Ativo")=1,1,0))</f>
        <v/>
      </c>
    </row>
    <row r="2548" spans="1:55" x14ac:dyDescent="0.3">
      <c r="A2548" s="76"/>
      <c r="B2548" s="104"/>
      <c r="C2548" s="76"/>
      <c r="D2548" s="77"/>
      <c r="E2548" s="12"/>
      <c r="F2548" s="78"/>
      <c r="G2548" s="77"/>
      <c r="H2548" s="79"/>
      <c r="BA2548" s="5" t="str">
        <f t="shared" si="39"/>
        <v/>
      </c>
      <c r="BB2548" s="5" t="str">
        <f>IF(OR($E2548="",$G2548&lt;&gt;"Ativo"),"",IF(COUNTIFS($E$4:$E2548,$E2548,$A$4:$A2548,$A2548,$G$4:$G2548,"Ativo")=1,1,0))</f>
        <v/>
      </c>
      <c r="BC2548" t="str">
        <f>IF(OR($A2548="",$G2548&lt;&gt;"Ativo"),"",IF(COUNTIFS($A$4:$A2548,$A2548,$G$4:$G2548,"Ativo")=1,1,0))</f>
        <v/>
      </c>
    </row>
    <row r="2549" spans="1:55" x14ac:dyDescent="0.3">
      <c r="A2549" s="76"/>
      <c r="B2549" s="104"/>
      <c r="C2549" s="76"/>
      <c r="D2549" s="77"/>
      <c r="E2549" s="12"/>
      <c r="F2549" s="78"/>
      <c r="G2549" s="77"/>
      <c r="H2549" s="79"/>
      <c r="BA2549" s="5" t="str">
        <f t="shared" si="39"/>
        <v/>
      </c>
      <c r="BB2549" s="5" t="str">
        <f>IF(OR($E2549="",$G2549&lt;&gt;"Ativo"),"",IF(COUNTIFS($E$4:$E2549,$E2549,$A$4:$A2549,$A2549,$G$4:$G2549,"Ativo")=1,1,0))</f>
        <v/>
      </c>
      <c r="BC2549" t="str">
        <f>IF(OR($A2549="",$G2549&lt;&gt;"Ativo"),"",IF(COUNTIFS($A$4:$A2549,$A2549,$G$4:$G2549,"Ativo")=1,1,0))</f>
        <v/>
      </c>
    </row>
    <row r="2550" spans="1:55" x14ac:dyDescent="0.3">
      <c r="A2550" s="76"/>
      <c r="B2550" s="104"/>
      <c r="C2550" s="76"/>
      <c r="D2550" s="77"/>
      <c r="E2550" s="12"/>
      <c r="F2550" s="78"/>
      <c r="G2550" s="77"/>
      <c r="H2550" s="79"/>
      <c r="BA2550" s="5" t="str">
        <f t="shared" si="39"/>
        <v/>
      </c>
      <c r="BB2550" s="5" t="str">
        <f>IF(OR($E2550="",$G2550&lt;&gt;"Ativo"),"",IF(COUNTIFS($E$4:$E2550,$E2550,$A$4:$A2550,$A2550,$G$4:$G2550,"Ativo")=1,1,0))</f>
        <v/>
      </c>
      <c r="BC2550" t="str">
        <f>IF(OR($A2550="",$G2550&lt;&gt;"Ativo"),"",IF(COUNTIFS($A$4:$A2550,$A2550,$G$4:$G2550,"Ativo")=1,1,0))</f>
        <v/>
      </c>
    </row>
    <row r="2551" spans="1:55" x14ac:dyDescent="0.3">
      <c r="A2551" s="76"/>
      <c r="B2551" s="104"/>
      <c r="C2551" s="76"/>
      <c r="D2551" s="77"/>
      <c r="E2551" s="12"/>
      <c r="F2551" s="78"/>
      <c r="G2551" s="77"/>
      <c r="H2551" s="79"/>
      <c r="BA2551" s="5" t="str">
        <f t="shared" si="39"/>
        <v/>
      </c>
      <c r="BB2551" s="5" t="str">
        <f>IF(OR($E2551="",$G2551&lt;&gt;"Ativo"),"",IF(COUNTIFS($E$4:$E2551,$E2551,$A$4:$A2551,$A2551,$G$4:$G2551,"Ativo")=1,1,0))</f>
        <v/>
      </c>
      <c r="BC2551" t="str">
        <f>IF(OR($A2551="",$G2551&lt;&gt;"Ativo"),"",IF(COUNTIFS($A$4:$A2551,$A2551,$G$4:$G2551,"Ativo")=1,1,0))</f>
        <v/>
      </c>
    </row>
    <row r="2552" spans="1:55" x14ac:dyDescent="0.3">
      <c r="A2552" s="76"/>
      <c r="B2552" s="104"/>
      <c r="C2552" s="76"/>
      <c r="D2552" s="77"/>
      <c r="E2552" s="12"/>
      <c r="F2552" s="78"/>
      <c r="G2552" s="77"/>
      <c r="H2552" s="79"/>
      <c r="BA2552" s="5" t="str">
        <f t="shared" si="39"/>
        <v/>
      </c>
      <c r="BB2552" s="5" t="str">
        <f>IF(OR($E2552="",$G2552&lt;&gt;"Ativo"),"",IF(COUNTIFS($E$4:$E2552,$E2552,$A$4:$A2552,$A2552,$G$4:$G2552,"Ativo")=1,1,0))</f>
        <v/>
      </c>
      <c r="BC2552" t="str">
        <f>IF(OR($A2552="",$G2552&lt;&gt;"Ativo"),"",IF(COUNTIFS($A$4:$A2552,$A2552,$G$4:$G2552,"Ativo")=1,1,0))</f>
        <v/>
      </c>
    </row>
    <row r="2553" spans="1:55" x14ac:dyDescent="0.3">
      <c r="A2553" s="76"/>
      <c r="B2553" s="104"/>
      <c r="C2553" s="76"/>
      <c r="D2553" s="77"/>
      <c r="E2553" s="12"/>
      <c r="F2553" s="78"/>
      <c r="G2553" s="77"/>
      <c r="H2553" s="79"/>
      <c r="BA2553" s="5" t="str">
        <f t="shared" si="39"/>
        <v/>
      </c>
      <c r="BB2553" s="5" t="str">
        <f>IF(OR($E2553="",$G2553&lt;&gt;"Ativo"),"",IF(COUNTIFS($E$4:$E2553,$E2553,$A$4:$A2553,$A2553,$G$4:$G2553,"Ativo")=1,1,0))</f>
        <v/>
      </c>
      <c r="BC2553" t="str">
        <f>IF(OR($A2553="",$G2553&lt;&gt;"Ativo"),"",IF(COUNTIFS($A$4:$A2553,$A2553,$G$4:$G2553,"Ativo")=1,1,0))</f>
        <v/>
      </c>
    </row>
    <row r="2554" spans="1:55" x14ac:dyDescent="0.3">
      <c r="A2554" s="76"/>
      <c r="B2554" s="104"/>
      <c r="C2554" s="76"/>
      <c r="D2554" s="77"/>
      <c r="E2554" s="12"/>
      <c r="F2554" s="78"/>
      <c r="G2554" s="77"/>
      <c r="H2554" s="79"/>
      <c r="BA2554" s="5" t="str">
        <f t="shared" si="39"/>
        <v/>
      </c>
      <c r="BB2554" s="5" t="str">
        <f>IF(OR($E2554="",$G2554&lt;&gt;"Ativo"),"",IF(COUNTIFS($E$4:$E2554,$E2554,$A$4:$A2554,$A2554,$G$4:$G2554,"Ativo")=1,1,0))</f>
        <v/>
      </c>
      <c r="BC2554" t="str">
        <f>IF(OR($A2554="",$G2554&lt;&gt;"Ativo"),"",IF(COUNTIFS($A$4:$A2554,$A2554,$G$4:$G2554,"Ativo")=1,1,0))</f>
        <v/>
      </c>
    </row>
    <row r="2555" spans="1:55" x14ac:dyDescent="0.3">
      <c r="A2555" s="76"/>
      <c r="B2555" s="104"/>
      <c r="C2555" s="76"/>
      <c r="D2555" s="77"/>
      <c r="E2555" s="12"/>
      <c r="F2555" s="78"/>
      <c r="G2555" s="77"/>
      <c r="H2555" s="79"/>
      <c r="BA2555" s="5" t="str">
        <f t="shared" si="39"/>
        <v/>
      </c>
      <c r="BB2555" s="5" t="str">
        <f>IF(OR($E2555="",$G2555&lt;&gt;"Ativo"),"",IF(COUNTIFS($E$4:$E2555,$E2555,$A$4:$A2555,$A2555,$G$4:$G2555,"Ativo")=1,1,0))</f>
        <v/>
      </c>
      <c r="BC2555" t="str">
        <f>IF(OR($A2555="",$G2555&lt;&gt;"Ativo"),"",IF(COUNTIFS($A$4:$A2555,$A2555,$G$4:$G2555,"Ativo")=1,1,0))</f>
        <v/>
      </c>
    </row>
    <row r="2556" spans="1:55" x14ac:dyDescent="0.3">
      <c r="A2556" s="76"/>
      <c r="B2556" s="104"/>
      <c r="C2556" s="76"/>
      <c r="D2556" s="77"/>
      <c r="E2556" s="12"/>
      <c r="F2556" s="78"/>
      <c r="G2556" s="77"/>
      <c r="H2556" s="79"/>
      <c r="BA2556" s="5" t="str">
        <f t="shared" si="39"/>
        <v/>
      </c>
      <c r="BB2556" s="5" t="str">
        <f>IF(OR($E2556="",$G2556&lt;&gt;"Ativo"),"",IF(COUNTIFS($E$4:$E2556,$E2556,$A$4:$A2556,$A2556,$G$4:$G2556,"Ativo")=1,1,0))</f>
        <v/>
      </c>
      <c r="BC2556" t="str">
        <f>IF(OR($A2556="",$G2556&lt;&gt;"Ativo"),"",IF(COUNTIFS($A$4:$A2556,$A2556,$G$4:$G2556,"Ativo")=1,1,0))</f>
        <v/>
      </c>
    </row>
    <row r="2557" spans="1:55" x14ac:dyDescent="0.3">
      <c r="A2557" s="76"/>
      <c r="B2557" s="104"/>
      <c r="C2557" s="76"/>
      <c r="D2557" s="77"/>
      <c r="E2557" s="12"/>
      <c r="F2557" s="78"/>
      <c r="G2557" s="77"/>
      <c r="H2557" s="79"/>
      <c r="BA2557" s="5" t="str">
        <f t="shared" si="39"/>
        <v/>
      </c>
      <c r="BB2557" s="5" t="str">
        <f>IF(OR($E2557="",$G2557&lt;&gt;"Ativo"),"",IF(COUNTIFS($E$4:$E2557,$E2557,$A$4:$A2557,$A2557,$G$4:$G2557,"Ativo")=1,1,0))</f>
        <v/>
      </c>
      <c r="BC2557" t="str">
        <f>IF(OR($A2557="",$G2557&lt;&gt;"Ativo"),"",IF(COUNTIFS($A$4:$A2557,$A2557,$G$4:$G2557,"Ativo")=1,1,0))</f>
        <v/>
      </c>
    </row>
    <row r="2558" spans="1:55" x14ac:dyDescent="0.3">
      <c r="A2558" s="76"/>
      <c r="B2558" s="104"/>
      <c r="C2558" s="76"/>
      <c r="D2558" s="77"/>
      <c r="E2558" s="12"/>
      <c r="F2558" s="78"/>
      <c r="G2558" s="77"/>
      <c r="H2558" s="79"/>
      <c r="BA2558" s="5" t="str">
        <f t="shared" si="39"/>
        <v/>
      </c>
      <c r="BB2558" s="5" t="str">
        <f>IF(OR($E2558="",$G2558&lt;&gt;"Ativo"),"",IF(COUNTIFS($E$4:$E2558,$E2558,$A$4:$A2558,$A2558,$G$4:$G2558,"Ativo")=1,1,0))</f>
        <v/>
      </c>
      <c r="BC2558" t="str">
        <f>IF(OR($A2558="",$G2558&lt;&gt;"Ativo"),"",IF(COUNTIFS($A$4:$A2558,$A2558,$G$4:$G2558,"Ativo")=1,1,0))</f>
        <v/>
      </c>
    </row>
    <row r="2559" spans="1:55" x14ac:dyDescent="0.3">
      <c r="A2559" s="76"/>
      <c r="B2559" s="104"/>
      <c r="C2559" s="76"/>
      <c r="D2559" s="77"/>
      <c r="E2559" s="12"/>
      <c r="F2559" s="78"/>
      <c r="G2559" s="77"/>
      <c r="H2559" s="79"/>
      <c r="BA2559" s="5" t="str">
        <f t="shared" si="39"/>
        <v/>
      </c>
      <c r="BB2559" s="5" t="str">
        <f>IF(OR($E2559="",$G2559&lt;&gt;"Ativo"),"",IF(COUNTIFS($E$4:$E2559,$E2559,$A$4:$A2559,$A2559,$G$4:$G2559,"Ativo")=1,1,0))</f>
        <v/>
      </c>
      <c r="BC2559" t="str">
        <f>IF(OR($A2559="",$G2559&lt;&gt;"Ativo"),"",IF(COUNTIFS($A$4:$A2559,$A2559,$G$4:$G2559,"Ativo")=1,1,0))</f>
        <v/>
      </c>
    </row>
    <row r="2560" spans="1:55" x14ac:dyDescent="0.3">
      <c r="A2560" s="76"/>
      <c r="B2560" s="104"/>
      <c r="C2560" s="76"/>
      <c r="D2560" s="77"/>
      <c r="E2560" s="12"/>
      <c r="F2560" s="78"/>
      <c r="G2560" s="77"/>
      <c r="H2560" s="79"/>
      <c r="BA2560" s="5" t="str">
        <f t="shared" si="39"/>
        <v/>
      </c>
      <c r="BB2560" s="5" t="str">
        <f>IF(OR($E2560="",$G2560&lt;&gt;"Ativo"),"",IF(COUNTIFS($E$4:$E2560,$E2560,$A$4:$A2560,$A2560,$G$4:$G2560,"Ativo")=1,1,0))</f>
        <v/>
      </c>
      <c r="BC2560" t="str">
        <f>IF(OR($A2560="",$G2560&lt;&gt;"Ativo"),"",IF(COUNTIFS($A$4:$A2560,$A2560,$G$4:$G2560,"Ativo")=1,1,0))</f>
        <v/>
      </c>
    </row>
    <row r="2561" spans="1:55" x14ac:dyDescent="0.3">
      <c r="A2561" s="76"/>
      <c r="B2561" s="104"/>
      <c r="C2561" s="76"/>
      <c r="D2561" s="77"/>
      <c r="E2561" s="12"/>
      <c r="F2561" s="78"/>
      <c r="G2561" s="77"/>
      <c r="H2561" s="79"/>
      <c r="BA2561" s="5" t="str">
        <f t="shared" si="39"/>
        <v/>
      </c>
      <c r="BB2561" s="5" t="str">
        <f>IF(OR($E2561="",$G2561&lt;&gt;"Ativo"),"",IF(COUNTIFS($E$4:$E2561,$E2561,$A$4:$A2561,$A2561,$G$4:$G2561,"Ativo")=1,1,0))</f>
        <v/>
      </c>
      <c r="BC2561" t="str">
        <f>IF(OR($A2561="",$G2561&lt;&gt;"Ativo"),"",IF(COUNTIFS($A$4:$A2561,$A2561,$G$4:$G2561,"Ativo")=1,1,0))</f>
        <v/>
      </c>
    </row>
    <row r="2562" spans="1:55" x14ac:dyDescent="0.3">
      <c r="A2562" s="76"/>
      <c r="B2562" s="104"/>
      <c r="C2562" s="76"/>
      <c r="D2562" s="77"/>
      <c r="E2562" s="12"/>
      <c r="F2562" s="78"/>
      <c r="G2562" s="77"/>
      <c r="H2562" s="79"/>
      <c r="BA2562" s="5" t="str">
        <f t="shared" si="39"/>
        <v/>
      </c>
      <c r="BB2562" s="5" t="str">
        <f>IF(OR($E2562="",$G2562&lt;&gt;"Ativo"),"",IF(COUNTIFS($E$4:$E2562,$E2562,$A$4:$A2562,$A2562,$G$4:$G2562,"Ativo")=1,1,0))</f>
        <v/>
      </c>
      <c r="BC2562" t="str">
        <f>IF(OR($A2562="",$G2562&lt;&gt;"Ativo"),"",IF(COUNTIFS($A$4:$A2562,$A2562,$G$4:$G2562,"Ativo")=1,1,0))</f>
        <v/>
      </c>
    </row>
    <row r="2563" spans="1:55" x14ac:dyDescent="0.3">
      <c r="A2563" s="76"/>
      <c r="B2563" s="104"/>
      <c r="C2563" s="76"/>
      <c r="D2563" s="77"/>
      <c r="E2563" s="12"/>
      <c r="F2563" s="78"/>
      <c r="G2563" s="77"/>
      <c r="H2563" s="79"/>
      <c r="BA2563" s="5" t="str">
        <f t="shared" si="39"/>
        <v/>
      </c>
      <c r="BB2563" s="5" t="str">
        <f>IF(OR($E2563="",$G2563&lt;&gt;"Ativo"),"",IF(COUNTIFS($E$4:$E2563,$E2563,$A$4:$A2563,$A2563,$G$4:$G2563,"Ativo")=1,1,0))</f>
        <v/>
      </c>
      <c r="BC2563" t="str">
        <f>IF(OR($A2563="",$G2563&lt;&gt;"Ativo"),"",IF(COUNTIFS($A$4:$A2563,$A2563,$G$4:$G2563,"Ativo")=1,1,0))</f>
        <v/>
      </c>
    </row>
    <row r="2564" spans="1:55" x14ac:dyDescent="0.3">
      <c r="A2564" s="76"/>
      <c r="B2564" s="104"/>
      <c r="C2564" s="76"/>
      <c r="D2564" s="77"/>
      <c r="E2564" s="12"/>
      <c r="F2564" s="78"/>
      <c r="G2564" s="77"/>
      <c r="H2564" s="79"/>
      <c r="BA2564" s="5" t="str">
        <f t="shared" ref="BA2564:BA2627" si="40">IF($D2564="","",MID($D2564,4,LEN($D2564)-5))</f>
        <v/>
      </c>
      <c r="BB2564" s="5" t="str">
        <f>IF(OR($E2564="",$G2564&lt;&gt;"Ativo"),"",IF(COUNTIFS($E$4:$E2564,$E2564,$A$4:$A2564,$A2564,$G$4:$G2564,"Ativo")=1,1,0))</f>
        <v/>
      </c>
      <c r="BC2564" t="str">
        <f>IF(OR($A2564="",$G2564&lt;&gt;"Ativo"),"",IF(COUNTIFS($A$4:$A2564,$A2564,$G$4:$G2564,"Ativo")=1,1,0))</f>
        <v/>
      </c>
    </row>
    <row r="2565" spans="1:55" x14ac:dyDescent="0.3">
      <c r="A2565" s="76"/>
      <c r="B2565" s="104"/>
      <c r="C2565" s="76"/>
      <c r="D2565" s="77"/>
      <c r="E2565" s="12"/>
      <c r="F2565" s="78"/>
      <c r="G2565" s="77"/>
      <c r="H2565" s="79"/>
      <c r="BA2565" s="5" t="str">
        <f t="shared" si="40"/>
        <v/>
      </c>
      <c r="BB2565" s="5" t="str">
        <f>IF(OR($E2565="",$G2565&lt;&gt;"Ativo"),"",IF(COUNTIFS($E$4:$E2565,$E2565,$A$4:$A2565,$A2565,$G$4:$G2565,"Ativo")=1,1,0))</f>
        <v/>
      </c>
      <c r="BC2565" t="str">
        <f>IF(OR($A2565="",$G2565&lt;&gt;"Ativo"),"",IF(COUNTIFS($A$4:$A2565,$A2565,$G$4:$G2565,"Ativo")=1,1,0))</f>
        <v/>
      </c>
    </row>
    <row r="2566" spans="1:55" x14ac:dyDescent="0.3">
      <c r="A2566" s="76"/>
      <c r="B2566" s="104"/>
      <c r="C2566" s="76"/>
      <c r="D2566" s="77"/>
      <c r="E2566" s="12"/>
      <c r="F2566" s="78"/>
      <c r="G2566" s="77"/>
      <c r="H2566" s="79"/>
      <c r="BA2566" s="5" t="str">
        <f t="shared" si="40"/>
        <v/>
      </c>
      <c r="BB2566" s="5" t="str">
        <f>IF(OR($E2566="",$G2566&lt;&gt;"Ativo"),"",IF(COUNTIFS($E$4:$E2566,$E2566,$A$4:$A2566,$A2566,$G$4:$G2566,"Ativo")=1,1,0))</f>
        <v/>
      </c>
      <c r="BC2566" t="str">
        <f>IF(OR($A2566="",$G2566&lt;&gt;"Ativo"),"",IF(COUNTIFS($A$4:$A2566,$A2566,$G$4:$G2566,"Ativo")=1,1,0))</f>
        <v/>
      </c>
    </row>
    <row r="2567" spans="1:55" x14ac:dyDescent="0.3">
      <c r="A2567" s="76"/>
      <c r="B2567" s="104"/>
      <c r="C2567" s="76"/>
      <c r="D2567" s="77"/>
      <c r="E2567" s="12"/>
      <c r="F2567" s="78"/>
      <c r="G2567" s="77"/>
      <c r="H2567" s="79"/>
      <c r="BA2567" s="5" t="str">
        <f t="shared" si="40"/>
        <v/>
      </c>
      <c r="BB2567" s="5" t="str">
        <f>IF(OR($E2567="",$G2567&lt;&gt;"Ativo"),"",IF(COUNTIFS($E$4:$E2567,$E2567,$A$4:$A2567,$A2567,$G$4:$G2567,"Ativo")=1,1,0))</f>
        <v/>
      </c>
      <c r="BC2567" t="str">
        <f>IF(OR($A2567="",$G2567&lt;&gt;"Ativo"),"",IF(COUNTIFS($A$4:$A2567,$A2567,$G$4:$G2567,"Ativo")=1,1,0))</f>
        <v/>
      </c>
    </row>
    <row r="2568" spans="1:55" x14ac:dyDescent="0.3">
      <c r="A2568" s="76"/>
      <c r="B2568" s="104"/>
      <c r="C2568" s="76"/>
      <c r="D2568" s="77"/>
      <c r="E2568" s="12"/>
      <c r="F2568" s="78"/>
      <c r="G2568" s="77"/>
      <c r="H2568" s="79"/>
      <c r="BA2568" s="5" t="str">
        <f t="shared" si="40"/>
        <v/>
      </c>
      <c r="BB2568" s="5" t="str">
        <f>IF(OR($E2568="",$G2568&lt;&gt;"Ativo"),"",IF(COUNTIFS($E$4:$E2568,$E2568,$A$4:$A2568,$A2568,$G$4:$G2568,"Ativo")=1,1,0))</f>
        <v/>
      </c>
      <c r="BC2568" t="str">
        <f>IF(OR($A2568="",$G2568&lt;&gt;"Ativo"),"",IF(COUNTIFS($A$4:$A2568,$A2568,$G$4:$G2568,"Ativo")=1,1,0))</f>
        <v/>
      </c>
    </row>
    <row r="2569" spans="1:55" x14ac:dyDescent="0.3">
      <c r="A2569" s="76"/>
      <c r="B2569" s="104"/>
      <c r="C2569" s="76"/>
      <c r="D2569" s="77"/>
      <c r="E2569" s="12"/>
      <c r="F2569" s="78"/>
      <c r="G2569" s="77"/>
      <c r="H2569" s="79"/>
      <c r="BA2569" s="5" t="str">
        <f t="shared" si="40"/>
        <v/>
      </c>
      <c r="BB2569" s="5" t="str">
        <f>IF(OR($E2569="",$G2569&lt;&gt;"Ativo"),"",IF(COUNTIFS($E$4:$E2569,$E2569,$A$4:$A2569,$A2569,$G$4:$G2569,"Ativo")=1,1,0))</f>
        <v/>
      </c>
      <c r="BC2569" t="str">
        <f>IF(OR($A2569="",$G2569&lt;&gt;"Ativo"),"",IF(COUNTIFS($A$4:$A2569,$A2569,$G$4:$G2569,"Ativo")=1,1,0))</f>
        <v/>
      </c>
    </row>
    <row r="2570" spans="1:55" x14ac:dyDescent="0.3">
      <c r="A2570" s="76"/>
      <c r="B2570" s="104"/>
      <c r="C2570" s="76"/>
      <c r="D2570" s="77"/>
      <c r="E2570" s="12"/>
      <c r="F2570" s="78"/>
      <c r="G2570" s="77"/>
      <c r="H2570" s="79"/>
      <c r="BA2570" s="5" t="str">
        <f t="shared" si="40"/>
        <v/>
      </c>
      <c r="BB2570" s="5" t="str">
        <f>IF(OR($E2570="",$G2570&lt;&gt;"Ativo"),"",IF(COUNTIFS($E$4:$E2570,$E2570,$A$4:$A2570,$A2570,$G$4:$G2570,"Ativo")=1,1,0))</f>
        <v/>
      </c>
      <c r="BC2570" t="str">
        <f>IF(OR($A2570="",$G2570&lt;&gt;"Ativo"),"",IF(COUNTIFS($A$4:$A2570,$A2570,$G$4:$G2570,"Ativo")=1,1,0))</f>
        <v/>
      </c>
    </row>
    <row r="2571" spans="1:55" x14ac:dyDescent="0.3">
      <c r="A2571" s="76"/>
      <c r="B2571" s="104"/>
      <c r="C2571" s="76"/>
      <c r="D2571" s="77"/>
      <c r="E2571" s="12"/>
      <c r="F2571" s="78"/>
      <c r="G2571" s="77"/>
      <c r="H2571" s="79"/>
      <c r="BA2571" s="5" t="str">
        <f t="shared" si="40"/>
        <v/>
      </c>
      <c r="BB2571" s="5" t="str">
        <f>IF(OR($E2571="",$G2571&lt;&gt;"Ativo"),"",IF(COUNTIFS($E$4:$E2571,$E2571,$A$4:$A2571,$A2571,$G$4:$G2571,"Ativo")=1,1,0))</f>
        <v/>
      </c>
      <c r="BC2571" t="str">
        <f>IF(OR($A2571="",$G2571&lt;&gt;"Ativo"),"",IF(COUNTIFS($A$4:$A2571,$A2571,$G$4:$G2571,"Ativo")=1,1,0))</f>
        <v/>
      </c>
    </row>
    <row r="2572" spans="1:55" x14ac:dyDescent="0.3">
      <c r="A2572" s="76"/>
      <c r="B2572" s="104"/>
      <c r="C2572" s="76"/>
      <c r="D2572" s="77"/>
      <c r="E2572" s="12"/>
      <c r="F2572" s="78"/>
      <c r="G2572" s="77"/>
      <c r="H2572" s="79"/>
      <c r="BA2572" s="5" t="str">
        <f t="shared" si="40"/>
        <v/>
      </c>
      <c r="BB2572" s="5" t="str">
        <f>IF(OR($E2572="",$G2572&lt;&gt;"Ativo"),"",IF(COUNTIFS($E$4:$E2572,$E2572,$A$4:$A2572,$A2572,$G$4:$G2572,"Ativo")=1,1,0))</f>
        <v/>
      </c>
      <c r="BC2572" t="str">
        <f>IF(OR($A2572="",$G2572&lt;&gt;"Ativo"),"",IF(COUNTIFS($A$4:$A2572,$A2572,$G$4:$G2572,"Ativo")=1,1,0))</f>
        <v/>
      </c>
    </row>
    <row r="2573" spans="1:55" x14ac:dyDescent="0.3">
      <c r="A2573" s="76"/>
      <c r="B2573" s="104"/>
      <c r="C2573" s="76"/>
      <c r="D2573" s="77"/>
      <c r="E2573" s="12"/>
      <c r="F2573" s="78"/>
      <c r="G2573" s="77"/>
      <c r="H2573" s="79"/>
      <c r="BA2573" s="5" t="str">
        <f t="shared" si="40"/>
        <v/>
      </c>
      <c r="BB2573" s="5" t="str">
        <f>IF(OR($E2573="",$G2573&lt;&gt;"Ativo"),"",IF(COUNTIFS($E$4:$E2573,$E2573,$A$4:$A2573,$A2573,$G$4:$G2573,"Ativo")=1,1,0))</f>
        <v/>
      </c>
      <c r="BC2573" t="str">
        <f>IF(OR($A2573="",$G2573&lt;&gt;"Ativo"),"",IF(COUNTIFS($A$4:$A2573,$A2573,$G$4:$G2573,"Ativo")=1,1,0))</f>
        <v/>
      </c>
    </row>
    <row r="2574" spans="1:55" x14ac:dyDescent="0.3">
      <c r="A2574" s="76"/>
      <c r="B2574" s="104"/>
      <c r="C2574" s="76"/>
      <c r="D2574" s="77"/>
      <c r="E2574" s="12"/>
      <c r="F2574" s="78"/>
      <c r="G2574" s="77"/>
      <c r="H2574" s="79"/>
      <c r="BA2574" s="5" t="str">
        <f t="shared" si="40"/>
        <v/>
      </c>
      <c r="BB2574" s="5" t="str">
        <f>IF(OR($E2574="",$G2574&lt;&gt;"Ativo"),"",IF(COUNTIFS($E$4:$E2574,$E2574,$A$4:$A2574,$A2574,$G$4:$G2574,"Ativo")=1,1,0))</f>
        <v/>
      </c>
      <c r="BC2574" t="str">
        <f>IF(OR($A2574="",$G2574&lt;&gt;"Ativo"),"",IF(COUNTIFS($A$4:$A2574,$A2574,$G$4:$G2574,"Ativo")=1,1,0))</f>
        <v/>
      </c>
    </row>
    <row r="2575" spans="1:55" x14ac:dyDescent="0.3">
      <c r="A2575" s="76"/>
      <c r="B2575" s="104"/>
      <c r="C2575" s="76"/>
      <c r="D2575" s="77"/>
      <c r="E2575" s="12"/>
      <c r="F2575" s="78"/>
      <c r="G2575" s="77"/>
      <c r="H2575" s="79"/>
      <c r="BA2575" s="5" t="str">
        <f t="shared" si="40"/>
        <v/>
      </c>
      <c r="BB2575" s="5" t="str">
        <f>IF(OR($E2575="",$G2575&lt;&gt;"Ativo"),"",IF(COUNTIFS($E$4:$E2575,$E2575,$A$4:$A2575,$A2575,$G$4:$G2575,"Ativo")=1,1,0))</f>
        <v/>
      </c>
      <c r="BC2575" t="str">
        <f>IF(OR($A2575="",$G2575&lt;&gt;"Ativo"),"",IF(COUNTIFS($A$4:$A2575,$A2575,$G$4:$G2575,"Ativo")=1,1,0))</f>
        <v/>
      </c>
    </row>
    <row r="2576" spans="1:55" x14ac:dyDescent="0.3">
      <c r="A2576" s="76"/>
      <c r="B2576" s="104"/>
      <c r="C2576" s="76"/>
      <c r="D2576" s="77"/>
      <c r="E2576" s="12"/>
      <c r="F2576" s="78"/>
      <c r="G2576" s="77"/>
      <c r="H2576" s="79"/>
      <c r="BA2576" s="5" t="str">
        <f t="shared" si="40"/>
        <v/>
      </c>
      <c r="BB2576" s="5" t="str">
        <f>IF(OR($E2576="",$G2576&lt;&gt;"Ativo"),"",IF(COUNTIFS($E$4:$E2576,$E2576,$A$4:$A2576,$A2576,$G$4:$G2576,"Ativo")=1,1,0))</f>
        <v/>
      </c>
      <c r="BC2576" t="str">
        <f>IF(OR($A2576="",$G2576&lt;&gt;"Ativo"),"",IF(COUNTIFS($A$4:$A2576,$A2576,$G$4:$G2576,"Ativo")=1,1,0))</f>
        <v/>
      </c>
    </row>
    <row r="2577" spans="1:55" x14ac:dyDescent="0.3">
      <c r="A2577" s="76"/>
      <c r="B2577" s="104"/>
      <c r="C2577" s="76"/>
      <c r="D2577" s="77"/>
      <c r="E2577" s="12"/>
      <c r="F2577" s="78"/>
      <c r="G2577" s="77"/>
      <c r="H2577" s="79"/>
      <c r="BA2577" s="5" t="str">
        <f t="shared" si="40"/>
        <v/>
      </c>
      <c r="BB2577" s="5" t="str">
        <f>IF(OR($E2577="",$G2577&lt;&gt;"Ativo"),"",IF(COUNTIFS($E$4:$E2577,$E2577,$A$4:$A2577,$A2577,$G$4:$G2577,"Ativo")=1,1,0))</f>
        <v/>
      </c>
      <c r="BC2577" t="str">
        <f>IF(OR($A2577="",$G2577&lt;&gt;"Ativo"),"",IF(COUNTIFS($A$4:$A2577,$A2577,$G$4:$G2577,"Ativo")=1,1,0))</f>
        <v/>
      </c>
    </row>
    <row r="2578" spans="1:55" x14ac:dyDescent="0.3">
      <c r="A2578" s="76"/>
      <c r="B2578" s="104"/>
      <c r="C2578" s="76"/>
      <c r="D2578" s="77"/>
      <c r="E2578" s="12"/>
      <c r="F2578" s="78"/>
      <c r="G2578" s="77"/>
      <c r="H2578" s="79"/>
      <c r="BA2578" s="5" t="str">
        <f t="shared" si="40"/>
        <v/>
      </c>
      <c r="BB2578" s="5" t="str">
        <f>IF(OR($E2578="",$G2578&lt;&gt;"Ativo"),"",IF(COUNTIFS($E$4:$E2578,$E2578,$A$4:$A2578,$A2578,$G$4:$G2578,"Ativo")=1,1,0))</f>
        <v/>
      </c>
      <c r="BC2578" t="str">
        <f>IF(OR($A2578="",$G2578&lt;&gt;"Ativo"),"",IF(COUNTIFS($A$4:$A2578,$A2578,$G$4:$G2578,"Ativo")=1,1,0))</f>
        <v/>
      </c>
    </row>
    <row r="2579" spans="1:55" x14ac:dyDescent="0.3">
      <c r="A2579" s="76"/>
      <c r="B2579" s="104"/>
      <c r="C2579" s="76"/>
      <c r="D2579" s="77"/>
      <c r="E2579" s="12"/>
      <c r="F2579" s="78"/>
      <c r="G2579" s="77"/>
      <c r="H2579" s="79"/>
      <c r="BA2579" s="5" t="str">
        <f t="shared" si="40"/>
        <v/>
      </c>
      <c r="BB2579" s="5" t="str">
        <f>IF(OR($E2579="",$G2579&lt;&gt;"Ativo"),"",IF(COUNTIFS($E$4:$E2579,$E2579,$A$4:$A2579,$A2579,$G$4:$G2579,"Ativo")=1,1,0))</f>
        <v/>
      </c>
      <c r="BC2579" t="str">
        <f>IF(OR($A2579="",$G2579&lt;&gt;"Ativo"),"",IF(COUNTIFS($A$4:$A2579,$A2579,$G$4:$G2579,"Ativo")=1,1,0))</f>
        <v/>
      </c>
    </row>
    <row r="2580" spans="1:55" x14ac:dyDescent="0.3">
      <c r="A2580" s="76"/>
      <c r="B2580" s="104"/>
      <c r="C2580" s="76"/>
      <c r="D2580" s="77"/>
      <c r="E2580" s="12"/>
      <c r="F2580" s="78"/>
      <c r="G2580" s="77"/>
      <c r="H2580" s="79"/>
      <c r="BA2580" s="5" t="str">
        <f t="shared" si="40"/>
        <v/>
      </c>
      <c r="BB2580" s="5" t="str">
        <f>IF(OR($E2580="",$G2580&lt;&gt;"Ativo"),"",IF(COUNTIFS($E$4:$E2580,$E2580,$A$4:$A2580,$A2580,$G$4:$G2580,"Ativo")=1,1,0))</f>
        <v/>
      </c>
      <c r="BC2580" t="str">
        <f>IF(OR($A2580="",$G2580&lt;&gt;"Ativo"),"",IF(COUNTIFS($A$4:$A2580,$A2580,$G$4:$G2580,"Ativo")=1,1,0))</f>
        <v/>
      </c>
    </row>
    <row r="2581" spans="1:55" x14ac:dyDescent="0.3">
      <c r="A2581" s="76"/>
      <c r="B2581" s="104"/>
      <c r="C2581" s="76"/>
      <c r="D2581" s="77"/>
      <c r="E2581" s="12"/>
      <c r="F2581" s="78"/>
      <c r="G2581" s="77"/>
      <c r="H2581" s="79"/>
      <c r="BA2581" s="5" t="str">
        <f t="shared" si="40"/>
        <v/>
      </c>
      <c r="BB2581" s="5" t="str">
        <f>IF(OR($E2581="",$G2581&lt;&gt;"Ativo"),"",IF(COUNTIFS($E$4:$E2581,$E2581,$A$4:$A2581,$A2581,$G$4:$G2581,"Ativo")=1,1,0))</f>
        <v/>
      </c>
      <c r="BC2581" t="str">
        <f>IF(OR($A2581="",$G2581&lt;&gt;"Ativo"),"",IF(COUNTIFS($A$4:$A2581,$A2581,$G$4:$G2581,"Ativo")=1,1,0))</f>
        <v/>
      </c>
    </row>
    <row r="2582" spans="1:55" x14ac:dyDescent="0.3">
      <c r="A2582" s="76"/>
      <c r="B2582" s="104"/>
      <c r="C2582" s="76"/>
      <c r="D2582" s="77"/>
      <c r="E2582" s="12"/>
      <c r="F2582" s="78"/>
      <c r="G2582" s="77"/>
      <c r="H2582" s="79"/>
      <c r="BA2582" s="5" t="str">
        <f t="shared" si="40"/>
        <v/>
      </c>
      <c r="BB2582" s="5" t="str">
        <f>IF(OR($E2582="",$G2582&lt;&gt;"Ativo"),"",IF(COUNTIFS($E$4:$E2582,$E2582,$A$4:$A2582,$A2582,$G$4:$G2582,"Ativo")=1,1,0))</f>
        <v/>
      </c>
      <c r="BC2582" t="str">
        <f>IF(OR($A2582="",$G2582&lt;&gt;"Ativo"),"",IF(COUNTIFS($A$4:$A2582,$A2582,$G$4:$G2582,"Ativo")=1,1,0))</f>
        <v/>
      </c>
    </row>
    <row r="2583" spans="1:55" x14ac:dyDescent="0.3">
      <c r="A2583" s="76"/>
      <c r="B2583" s="104"/>
      <c r="C2583" s="76"/>
      <c r="D2583" s="77"/>
      <c r="E2583" s="12"/>
      <c r="F2583" s="78"/>
      <c r="G2583" s="77"/>
      <c r="H2583" s="79"/>
      <c r="BA2583" s="5" t="str">
        <f t="shared" si="40"/>
        <v/>
      </c>
      <c r="BB2583" s="5" t="str">
        <f>IF(OR($E2583="",$G2583&lt;&gt;"Ativo"),"",IF(COUNTIFS($E$4:$E2583,$E2583,$A$4:$A2583,$A2583,$G$4:$G2583,"Ativo")=1,1,0))</f>
        <v/>
      </c>
      <c r="BC2583" t="str">
        <f>IF(OR($A2583="",$G2583&lt;&gt;"Ativo"),"",IF(COUNTIFS($A$4:$A2583,$A2583,$G$4:$G2583,"Ativo")=1,1,0))</f>
        <v/>
      </c>
    </row>
    <row r="2584" spans="1:55" x14ac:dyDescent="0.3">
      <c r="A2584" s="76"/>
      <c r="B2584" s="104"/>
      <c r="C2584" s="76"/>
      <c r="D2584" s="77"/>
      <c r="E2584" s="12"/>
      <c r="F2584" s="78"/>
      <c r="G2584" s="77"/>
      <c r="H2584" s="79"/>
      <c r="BA2584" s="5" t="str">
        <f t="shared" si="40"/>
        <v/>
      </c>
      <c r="BB2584" s="5" t="str">
        <f>IF(OR($E2584="",$G2584&lt;&gt;"Ativo"),"",IF(COUNTIFS($E$4:$E2584,$E2584,$A$4:$A2584,$A2584,$G$4:$G2584,"Ativo")=1,1,0))</f>
        <v/>
      </c>
      <c r="BC2584" t="str">
        <f>IF(OR($A2584="",$G2584&lt;&gt;"Ativo"),"",IF(COUNTIFS($A$4:$A2584,$A2584,$G$4:$G2584,"Ativo")=1,1,0))</f>
        <v/>
      </c>
    </row>
    <row r="2585" spans="1:55" x14ac:dyDescent="0.3">
      <c r="A2585" s="76"/>
      <c r="B2585" s="104"/>
      <c r="C2585" s="76"/>
      <c r="D2585" s="77"/>
      <c r="E2585" s="12"/>
      <c r="F2585" s="78"/>
      <c r="G2585" s="77"/>
      <c r="H2585" s="79"/>
      <c r="BA2585" s="5" t="str">
        <f t="shared" si="40"/>
        <v/>
      </c>
      <c r="BB2585" s="5" t="str">
        <f>IF(OR($E2585="",$G2585&lt;&gt;"Ativo"),"",IF(COUNTIFS($E$4:$E2585,$E2585,$A$4:$A2585,$A2585,$G$4:$G2585,"Ativo")=1,1,0))</f>
        <v/>
      </c>
      <c r="BC2585" t="str">
        <f>IF(OR($A2585="",$G2585&lt;&gt;"Ativo"),"",IF(COUNTIFS($A$4:$A2585,$A2585,$G$4:$G2585,"Ativo")=1,1,0))</f>
        <v/>
      </c>
    </row>
    <row r="2586" spans="1:55" x14ac:dyDescent="0.3">
      <c r="A2586" s="76"/>
      <c r="B2586" s="104"/>
      <c r="C2586" s="76"/>
      <c r="D2586" s="77"/>
      <c r="E2586" s="12"/>
      <c r="F2586" s="78"/>
      <c r="G2586" s="77"/>
      <c r="H2586" s="79"/>
      <c r="BA2586" s="5" t="str">
        <f t="shared" si="40"/>
        <v/>
      </c>
      <c r="BB2586" s="5" t="str">
        <f>IF(OR($E2586="",$G2586&lt;&gt;"Ativo"),"",IF(COUNTIFS($E$4:$E2586,$E2586,$A$4:$A2586,$A2586,$G$4:$G2586,"Ativo")=1,1,0))</f>
        <v/>
      </c>
      <c r="BC2586" t="str">
        <f>IF(OR($A2586="",$G2586&lt;&gt;"Ativo"),"",IF(COUNTIFS($A$4:$A2586,$A2586,$G$4:$G2586,"Ativo")=1,1,0))</f>
        <v/>
      </c>
    </row>
    <row r="2587" spans="1:55" x14ac:dyDescent="0.3">
      <c r="A2587" s="76"/>
      <c r="B2587" s="104"/>
      <c r="C2587" s="76"/>
      <c r="D2587" s="77"/>
      <c r="E2587" s="12"/>
      <c r="F2587" s="78"/>
      <c r="G2587" s="77"/>
      <c r="H2587" s="79"/>
      <c r="BA2587" s="5" t="str">
        <f t="shared" si="40"/>
        <v/>
      </c>
      <c r="BB2587" s="5" t="str">
        <f>IF(OR($E2587="",$G2587&lt;&gt;"Ativo"),"",IF(COUNTIFS($E$4:$E2587,$E2587,$A$4:$A2587,$A2587,$G$4:$G2587,"Ativo")=1,1,0))</f>
        <v/>
      </c>
      <c r="BC2587" t="str">
        <f>IF(OR($A2587="",$G2587&lt;&gt;"Ativo"),"",IF(COUNTIFS($A$4:$A2587,$A2587,$G$4:$G2587,"Ativo")=1,1,0))</f>
        <v/>
      </c>
    </row>
    <row r="2588" spans="1:55" x14ac:dyDescent="0.3">
      <c r="A2588" s="76"/>
      <c r="B2588" s="104"/>
      <c r="C2588" s="76"/>
      <c r="D2588" s="77"/>
      <c r="E2588" s="12"/>
      <c r="F2588" s="78"/>
      <c r="G2588" s="77"/>
      <c r="H2588" s="79"/>
      <c r="BA2588" s="5" t="str">
        <f t="shared" si="40"/>
        <v/>
      </c>
      <c r="BB2588" s="5" t="str">
        <f>IF(OR($E2588="",$G2588&lt;&gt;"Ativo"),"",IF(COUNTIFS($E$4:$E2588,$E2588,$A$4:$A2588,$A2588,$G$4:$G2588,"Ativo")=1,1,0))</f>
        <v/>
      </c>
      <c r="BC2588" t="str">
        <f>IF(OR($A2588="",$G2588&lt;&gt;"Ativo"),"",IF(COUNTIFS($A$4:$A2588,$A2588,$G$4:$G2588,"Ativo")=1,1,0))</f>
        <v/>
      </c>
    </row>
    <row r="2589" spans="1:55" x14ac:dyDescent="0.3">
      <c r="A2589" s="76"/>
      <c r="B2589" s="104"/>
      <c r="C2589" s="76"/>
      <c r="D2589" s="77"/>
      <c r="E2589" s="12"/>
      <c r="F2589" s="78"/>
      <c r="G2589" s="77"/>
      <c r="H2589" s="79"/>
      <c r="BA2589" s="5" t="str">
        <f t="shared" si="40"/>
        <v/>
      </c>
      <c r="BB2589" s="5" t="str">
        <f>IF(OR($E2589="",$G2589&lt;&gt;"Ativo"),"",IF(COUNTIFS($E$4:$E2589,$E2589,$A$4:$A2589,$A2589,$G$4:$G2589,"Ativo")=1,1,0))</f>
        <v/>
      </c>
      <c r="BC2589" t="str">
        <f>IF(OR($A2589="",$G2589&lt;&gt;"Ativo"),"",IF(COUNTIFS($A$4:$A2589,$A2589,$G$4:$G2589,"Ativo")=1,1,0))</f>
        <v/>
      </c>
    </row>
    <row r="2590" spans="1:55" x14ac:dyDescent="0.3">
      <c r="A2590" s="76"/>
      <c r="B2590" s="104"/>
      <c r="C2590" s="76"/>
      <c r="D2590" s="77"/>
      <c r="E2590" s="12"/>
      <c r="F2590" s="78"/>
      <c r="G2590" s="77"/>
      <c r="H2590" s="79"/>
      <c r="BA2590" s="5" t="str">
        <f t="shared" si="40"/>
        <v/>
      </c>
      <c r="BB2590" s="5" t="str">
        <f>IF(OR($E2590="",$G2590&lt;&gt;"Ativo"),"",IF(COUNTIFS($E$4:$E2590,$E2590,$A$4:$A2590,$A2590,$G$4:$G2590,"Ativo")=1,1,0))</f>
        <v/>
      </c>
      <c r="BC2590" t="str">
        <f>IF(OR($A2590="",$G2590&lt;&gt;"Ativo"),"",IF(COUNTIFS($A$4:$A2590,$A2590,$G$4:$G2590,"Ativo")=1,1,0))</f>
        <v/>
      </c>
    </row>
    <row r="2591" spans="1:55" x14ac:dyDescent="0.3">
      <c r="A2591" s="76"/>
      <c r="B2591" s="104"/>
      <c r="C2591" s="76"/>
      <c r="D2591" s="77"/>
      <c r="E2591" s="12"/>
      <c r="F2591" s="78"/>
      <c r="G2591" s="77"/>
      <c r="H2591" s="79"/>
      <c r="BA2591" s="5" t="str">
        <f t="shared" si="40"/>
        <v/>
      </c>
      <c r="BB2591" s="5" t="str">
        <f>IF(OR($E2591="",$G2591&lt;&gt;"Ativo"),"",IF(COUNTIFS($E$4:$E2591,$E2591,$A$4:$A2591,$A2591,$G$4:$G2591,"Ativo")=1,1,0))</f>
        <v/>
      </c>
      <c r="BC2591" t="str">
        <f>IF(OR($A2591="",$G2591&lt;&gt;"Ativo"),"",IF(COUNTIFS($A$4:$A2591,$A2591,$G$4:$G2591,"Ativo")=1,1,0))</f>
        <v/>
      </c>
    </row>
    <row r="2592" spans="1:55" x14ac:dyDescent="0.3">
      <c r="A2592" s="76"/>
      <c r="B2592" s="104"/>
      <c r="C2592" s="76"/>
      <c r="D2592" s="77"/>
      <c r="E2592" s="12"/>
      <c r="F2592" s="78"/>
      <c r="G2592" s="77"/>
      <c r="H2592" s="79"/>
      <c r="BA2592" s="5" t="str">
        <f t="shared" si="40"/>
        <v/>
      </c>
      <c r="BB2592" s="5" t="str">
        <f>IF(OR($E2592="",$G2592&lt;&gt;"Ativo"),"",IF(COUNTIFS($E$4:$E2592,$E2592,$A$4:$A2592,$A2592,$G$4:$G2592,"Ativo")=1,1,0))</f>
        <v/>
      </c>
      <c r="BC2592" t="str">
        <f>IF(OR($A2592="",$G2592&lt;&gt;"Ativo"),"",IF(COUNTIFS($A$4:$A2592,$A2592,$G$4:$G2592,"Ativo")=1,1,0))</f>
        <v/>
      </c>
    </row>
    <row r="2593" spans="1:55" x14ac:dyDescent="0.3">
      <c r="A2593" s="76"/>
      <c r="B2593" s="104"/>
      <c r="C2593" s="76"/>
      <c r="D2593" s="77"/>
      <c r="E2593" s="12"/>
      <c r="F2593" s="78"/>
      <c r="G2593" s="77"/>
      <c r="H2593" s="79"/>
      <c r="BA2593" s="5" t="str">
        <f t="shared" si="40"/>
        <v/>
      </c>
      <c r="BB2593" s="5" t="str">
        <f>IF(OR($E2593="",$G2593&lt;&gt;"Ativo"),"",IF(COUNTIFS($E$4:$E2593,$E2593,$A$4:$A2593,$A2593,$G$4:$G2593,"Ativo")=1,1,0))</f>
        <v/>
      </c>
      <c r="BC2593" t="str">
        <f>IF(OR($A2593="",$G2593&lt;&gt;"Ativo"),"",IF(COUNTIFS($A$4:$A2593,$A2593,$G$4:$G2593,"Ativo")=1,1,0))</f>
        <v/>
      </c>
    </row>
    <row r="2594" spans="1:55" x14ac:dyDescent="0.3">
      <c r="A2594" s="76"/>
      <c r="B2594" s="104"/>
      <c r="C2594" s="76"/>
      <c r="D2594" s="77"/>
      <c r="E2594" s="12"/>
      <c r="F2594" s="78"/>
      <c r="G2594" s="77"/>
      <c r="H2594" s="79"/>
      <c r="BA2594" s="5" t="str">
        <f t="shared" si="40"/>
        <v/>
      </c>
      <c r="BB2594" s="5" t="str">
        <f>IF(OR($E2594="",$G2594&lt;&gt;"Ativo"),"",IF(COUNTIFS($E$4:$E2594,$E2594,$A$4:$A2594,$A2594,$G$4:$G2594,"Ativo")=1,1,0))</f>
        <v/>
      </c>
      <c r="BC2594" t="str">
        <f>IF(OR($A2594="",$G2594&lt;&gt;"Ativo"),"",IF(COUNTIFS($A$4:$A2594,$A2594,$G$4:$G2594,"Ativo")=1,1,0))</f>
        <v/>
      </c>
    </row>
    <row r="2595" spans="1:55" x14ac:dyDescent="0.3">
      <c r="A2595" s="76"/>
      <c r="B2595" s="104"/>
      <c r="C2595" s="76"/>
      <c r="D2595" s="77"/>
      <c r="E2595" s="12"/>
      <c r="F2595" s="78"/>
      <c r="G2595" s="77"/>
      <c r="H2595" s="79"/>
      <c r="BA2595" s="5" t="str">
        <f t="shared" si="40"/>
        <v/>
      </c>
      <c r="BB2595" s="5" t="str">
        <f>IF(OR($E2595="",$G2595&lt;&gt;"Ativo"),"",IF(COUNTIFS($E$4:$E2595,$E2595,$A$4:$A2595,$A2595,$G$4:$G2595,"Ativo")=1,1,0))</f>
        <v/>
      </c>
      <c r="BC2595" t="str">
        <f>IF(OR($A2595="",$G2595&lt;&gt;"Ativo"),"",IF(COUNTIFS($A$4:$A2595,$A2595,$G$4:$G2595,"Ativo")=1,1,0))</f>
        <v/>
      </c>
    </row>
    <row r="2596" spans="1:55" x14ac:dyDescent="0.3">
      <c r="A2596" s="76"/>
      <c r="B2596" s="104"/>
      <c r="C2596" s="76"/>
      <c r="D2596" s="77"/>
      <c r="E2596" s="12"/>
      <c r="F2596" s="78"/>
      <c r="G2596" s="77"/>
      <c r="H2596" s="79"/>
      <c r="BA2596" s="5" t="str">
        <f t="shared" si="40"/>
        <v/>
      </c>
      <c r="BB2596" s="5" t="str">
        <f>IF(OR($E2596="",$G2596&lt;&gt;"Ativo"),"",IF(COUNTIFS($E$4:$E2596,$E2596,$A$4:$A2596,$A2596,$G$4:$G2596,"Ativo")=1,1,0))</f>
        <v/>
      </c>
      <c r="BC2596" t="str">
        <f>IF(OR($A2596="",$G2596&lt;&gt;"Ativo"),"",IF(COUNTIFS($A$4:$A2596,$A2596,$G$4:$G2596,"Ativo")=1,1,0))</f>
        <v/>
      </c>
    </row>
    <row r="2597" spans="1:55" x14ac:dyDescent="0.3">
      <c r="A2597" s="76"/>
      <c r="B2597" s="104"/>
      <c r="C2597" s="76"/>
      <c r="D2597" s="77"/>
      <c r="E2597" s="12"/>
      <c r="F2597" s="78"/>
      <c r="G2597" s="77"/>
      <c r="H2597" s="79"/>
      <c r="BA2597" s="5" t="str">
        <f t="shared" si="40"/>
        <v/>
      </c>
      <c r="BB2597" s="5" t="str">
        <f>IF(OR($E2597="",$G2597&lt;&gt;"Ativo"),"",IF(COUNTIFS($E$4:$E2597,$E2597,$A$4:$A2597,$A2597,$G$4:$G2597,"Ativo")=1,1,0))</f>
        <v/>
      </c>
      <c r="BC2597" t="str">
        <f>IF(OR($A2597="",$G2597&lt;&gt;"Ativo"),"",IF(COUNTIFS($A$4:$A2597,$A2597,$G$4:$G2597,"Ativo")=1,1,0))</f>
        <v/>
      </c>
    </row>
    <row r="2598" spans="1:55" x14ac:dyDescent="0.3">
      <c r="A2598" s="76"/>
      <c r="B2598" s="104"/>
      <c r="C2598" s="76"/>
      <c r="D2598" s="77"/>
      <c r="E2598" s="12"/>
      <c r="F2598" s="78"/>
      <c r="G2598" s="77"/>
      <c r="H2598" s="79"/>
      <c r="BA2598" s="5" t="str">
        <f t="shared" si="40"/>
        <v/>
      </c>
      <c r="BB2598" s="5" t="str">
        <f>IF(OR($E2598="",$G2598&lt;&gt;"Ativo"),"",IF(COUNTIFS($E$4:$E2598,$E2598,$A$4:$A2598,$A2598,$G$4:$G2598,"Ativo")=1,1,0))</f>
        <v/>
      </c>
      <c r="BC2598" t="str">
        <f>IF(OR($A2598="",$G2598&lt;&gt;"Ativo"),"",IF(COUNTIFS($A$4:$A2598,$A2598,$G$4:$G2598,"Ativo")=1,1,0))</f>
        <v/>
      </c>
    </row>
    <row r="2599" spans="1:55" x14ac:dyDescent="0.3">
      <c r="A2599" s="76"/>
      <c r="B2599" s="104"/>
      <c r="C2599" s="76"/>
      <c r="D2599" s="77"/>
      <c r="E2599" s="12"/>
      <c r="F2599" s="78"/>
      <c r="G2599" s="77"/>
      <c r="H2599" s="79"/>
      <c r="BA2599" s="5" t="str">
        <f t="shared" si="40"/>
        <v/>
      </c>
      <c r="BB2599" s="5" t="str">
        <f>IF(OR($E2599="",$G2599&lt;&gt;"Ativo"),"",IF(COUNTIFS($E$4:$E2599,$E2599,$A$4:$A2599,$A2599,$G$4:$G2599,"Ativo")=1,1,0))</f>
        <v/>
      </c>
      <c r="BC2599" t="str">
        <f>IF(OR($A2599="",$G2599&lt;&gt;"Ativo"),"",IF(COUNTIFS($A$4:$A2599,$A2599,$G$4:$G2599,"Ativo")=1,1,0))</f>
        <v/>
      </c>
    </row>
    <row r="2600" spans="1:55" x14ac:dyDescent="0.3">
      <c r="A2600" s="76"/>
      <c r="B2600" s="104"/>
      <c r="C2600" s="76"/>
      <c r="D2600" s="77"/>
      <c r="E2600" s="12"/>
      <c r="F2600" s="78"/>
      <c r="G2600" s="77"/>
      <c r="H2600" s="79"/>
      <c r="BA2600" s="5" t="str">
        <f t="shared" si="40"/>
        <v/>
      </c>
      <c r="BB2600" s="5" t="str">
        <f>IF(OR($E2600="",$G2600&lt;&gt;"Ativo"),"",IF(COUNTIFS($E$4:$E2600,$E2600,$A$4:$A2600,$A2600,$G$4:$G2600,"Ativo")=1,1,0))</f>
        <v/>
      </c>
      <c r="BC2600" t="str">
        <f>IF(OR($A2600="",$G2600&lt;&gt;"Ativo"),"",IF(COUNTIFS($A$4:$A2600,$A2600,$G$4:$G2600,"Ativo")=1,1,0))</f>
        <v/>
      </c>
    </row>
    <row r="2601" spans="1:55" x14ac:dyDescent="0.3">
      <c r="A2601" s="76"/>
      <c r="B2601" s="104"/>
      <c r="C2601" s="76"/>
      <c r="D2601" s="77"/>
      <c r="E2601" s="12"/>
      <c r="F2601" s="78"/>
      <c r="G2601" s="77"/>
      <c r="H2601" s="79"/>
      <c r="BA2601" s="5" t="str">
        <f t="shared" si="40"/>
        <v/>
      </c>
      <c r="BB2601" s="5" t="str">
        <f>IF(OR($E2601="",$G2601&lt;&gt;"Ativo"),"",IF(COUNTIFS($E$4:$E2601,$E2601,$A$4:$A2601,$A2601,$G$4:$G2601,"Ativo")=1,1,0))</f>
        <v/>
      </c>
      <c r="BC2601" t="str">
        <f>IF(OR($A2601="",$G2601&lt;&gt;"Ativo"),"",IF(COUNTIFS($A$4:$A2601,$A2601,$G$4:$G2601,"Ativo")=1,1,0))</f>
        <v/>
      </c>
    </row>
    <row r="2602" spans="1:55" x14ac:dyDescent="0.3">
      <c r="A2602" s="76"/>
      <c r="B2602" s="104"/>
      <c r="C2602" s="76"/>
      <c r="D2602" s="77"/>
      <c r="E2602" s="12"/>
      <c r="F2602" s="78"/>
      <c r="G2602" s="77"/>
      <c r="H2602" s="79"/>
      <c r="BA2602" s="5" t="str">
        <f t="shared" si="40"/>
        <v/>
      </c>
      <c r="BB2602" s="5" t="str">
        <f>IF(OR($E2602="",$G2602&lt;&gt;"Ativo"),"",IF(COUNTIFS($E$4:$E2602,$E2602,$A$4:$A2602,$A2602,$G$4:$G2602,"Ativo")=1,1,0))</f>
        <v/>
      </c>
      <c r="BC2602" t="str">
        <f>IF(OR($A2602="",$G2602&lt;&gt;"Ativo"),"",IF(COUNTIFS($A$4:$A2602,$A2602,$G$4:$G2602,"Ativo")=1,1,0))</f>
        <v/>
      </c>
    </row>
    <row r="2603" spans="1:55" x14ac:dyDescent="0.3">
      <c r="A2603" s="76"/>
      <c r="B2603" s="104"/>
      <c r="C2603" s="76"/>
      <c r="D2603" s="77"/>
      <c r="E2603" s="12"/>
      <c r="F2603" s="78"/>
      <c r="G2603" s="77"/>
      <c r="H2603" s="79"/>
      <c r="BA2603" s="5" t="str">
        <f t="shared" si="40"/>
        <v/>
      </c>
      <c r="BB2603" s="5" t="str">
        <f>IF(OR($E2603="",$G2603&lt;&gt;"Ativo"),"",IF(COUNTIFS($E$4:$E2603,$E2603,$A$4:$A2603,$A2603,$G$4:$G2603,"Ativo")=1,1,0))</f>
        <v/>
      </c>
      <c r="BC2603" t="str">
        <f>IF(OR($A2603="",$G2603&lt;&gt;"Ativo"),"",IF(COUNTIFS($A$4:$A2603,$A2603,$G$4:$G2603,"Ativo")=1,1,0))</f>
        <v/>
      </c>
    </row>
    <row r="2604" spans="1:55" x14ac:dyDescent="0.3">
      <c r="A2604" s="76"/>
      <c r="B2604" s="104"/>
      <c r="C2604" s="76"/>
      <c r="D2604" s="77"/>
      <c r="E2604" s="12"/>
      <c r="F2604" s="78"/>
      <c r="G2604" s="77"/>
      <c r="H2604" s="79"/>
      <c r="BA2604" s="5" t="str">
        <f t="shared" si="40"/>
        <v/>
      </c>
      <c r="BB2604" s="5" t="str">
        <f>IF(OR($E2604="",$G2604&lt;&gt;"Ativo"),"",IF(COUNTIFS($E$4:$E2604,$E2604,$A$4:$A2604,$A2604,$G$4:$G2604,"Ativo")=1,1,0))</f>
        <v/>
      </c>
      <c r="BC2604" t="str">
        <f>IF(OR($A2604="",$G2604&lt;&gt;"Ativo"),"",IF(COUNTIFS($A$4:$A2604,$A2604,$G$4:$G2604,"Ativo")=1,1,0))</f>
        <v/>
      </c>
    </row>
    <row r="2605" spans="1:55" x14ac:dyDescent="0.3">
      <c r="A2605" s="76"/>
      <c r="B2605" s="104"/>
      <c r="C2605" s="76"/>
      <c r="D2605" s="77"/>
      <c r="E2605" s="12"/>
      <c r="F2605" s="78"/>
      <c r="G2605" s="77"/>
      <c r="H2605" s="79"/>
      <c r="BA2605" s="5" t="str">
        <f t="shared" si="40"/>
        <v/>
      </c>
      <c r="BB2605" s="5" t="str">
        <f>IF(OR($E2605="",$G2605&lt;&gt;"Ativo"),"",IF(COUNTIFS($E$4:$E2605,$E2605,$A$4:$A2605,$A2605,$G$4:$G2605,"Ativo")=1,1,0))</f>
        <v/>
      </c>
      <c r="BC2605" t="str">
        <f>IF(OR($A2605="",$G2605&lt;&gt;"Ativo"),"",IF(COUNTIFS($A$4:$A2605,$A2605,$G$4:$G2605,"Ativo")=1,1,0))</f>
        <v/>
      </c>
    </row>
    <row r="2606" spans="1:55" x14ac:dyDescent="0.3">
      <c r="A2606" s="76"/>
      <c r="B2606" s="104"/>
      <c r="C2606" s="76"/>
      <c r="D2606" s="77"/>
      <c r="E2606" s="12"/>
      <c r="F2606" s="78"/>
      <c r="G2606" s="77"/>
      <c r="H2606" s="79"/>
      <c r="BA2606" s="5" t="str">
        <f t="shared" si="40"/>
        <v/>
      </c>
      <c r="BB2606" s="5" t="str">
        <f>IF(OR($E2606="",$G2606&lt;&gt;"Ativo"),"",IF(COUNTIFS($E$4:$E2606,$E2606,$A$4:$A2606,$A2606,$G$4:$G2606,"Ativo")=1,1,0))</f>
        <v/>
      </c>
      <c r="BC2606" t="str">
        <f>IF(OR($A2606="",$G2606&lt;&gt;"Ativo"),"",IF(COUNTIFS($A$4:$A2606,$A2606,$G$4:$G2606,"Ativo")=1,1,0))</f>
        <v/>
      </c>
    </row>
    <row r="2607" spans="1:55" x14ac:dyDescent="0.3">
      <c r="A2607" s="76"/>
      <c r="B2607" s="104"/>
      <c r="C2607" s="76"/>
      <c r="D2607" s="77"/>
      <c r="E2607" s="12"/>
      <c r="F2607" s="78"/>
      <c r="G2607" s="77"/>
      <c r="H2607" s="79"/>
      <c r="BA2607" s="5" t="str">
        <f t="shared" si="40"/>
        <v/>
      </c>
      <c r="BB2607" s="5" t="str">
        <f>IF(OR($E2607="",$G2607&lt;&gt;"Ativo"),"",IF(COUNTIFS($E$4:$E2607,$E2607,$A$4:$A2607,$A2607,$G$4:$G2607,"Ativo")=1,1,0))</f>
        <v/>
      </c>
      <c r="BC2607" t="str">
        <f>IF(OR($A2607="",$G2607&lt;&gt;"Ativo"),"",IF(COUNTIFS($A$4:$A2607,$A2607,$G$4:$G2607,"Ativo")=1,1,0))</f>
        <v/>
      </c>
    </row>
    <row r="2608" spans="1:55" x14ac:dyDescent="0.3">
      <c r="A2608" s="76"/>
      <c r="B2608" s="104"/>
      <c r="C2608" s="76"/>
      <c r="D2608" s="77"/>
      <c r="E2608" s="12"/>
      <c r="F2608" s="78"/>
      <c r="G2608" s="77"/>
      <c r="H2608" s="79"/>
      <c r="BA2608" s="5" t="str">
        <f t="shared" si="40"/>
        <v/>
      </c>
      <c r="BB2608" s="5" t="str">
        <f>IF(OR($E2608="",$G2608&lt;&gt;"Ativo"),"",IF(COUNTIFS($E$4:$E2608,$E2608,$A$4:$A2608,$A2608,$G$4:$G2608,"Ativo")=1,1,0))</f>
        <v/>
      </c>
      <c r="BC2608" t="str">
        <f>IF(OR($A2608="",$G2608&lt;&gt;"Ativo"),"",IF(COUNTIFS($A$4:$A2608,$A2608,$G$4:$G2608,"Ativo")=1,1,0))</f>
        <v/>
      </c>
    </row>
    <row r="2609" spans="1:55" x14ac:dyDescent="0.3">
      <c r="A2609" s="76"/>
      <c r="B2609" s="104"/>
      <c r="C2609" s="76"/>
      <c r="D2609" s="77"/>
      <c r="E2609" s="12"/>
      <c r="F2609" s="78"/>
      <c r="G2609" s="77"/>
      <c r="H2609" s="79"/>
      <c r="BA2609" s="5" t="str">
        <f t="shared" si="40"/>
        <v/>
      </c>
      <c r="BB2609" s="5" t="str">
        <f>IF(OR($E2609="",$G2609&lt;&gt;"Ativo"),"",IF(COUNTIFS($E$4:$E2609,$E2609,$A$4:$A2609,$A2609,$G$4:$G2609,"Ativo")=1,1,0))</f>
        <v/>
      </c>
      <c r="BC2609" t="str">
        <f>IF(OR($A2609="",$G2609&lt;&gt;"Ativo"),"",IF(COUNTIFS($A$4:$A2609,$A2609,$G$4:$G2609,"Ativo")=1,1,0))</f>
        <v/>
      </c>
    </row>
    <row r="2610" spans="1:55" x14ac:dyDescent="0.3">
      <c r="A2610" s="76"/>
      <c r="B2610" s="104"/>
      <c r="C2610" s="76"/>
      <c r="D2610" s="77"/>
      <c r="E2610" s="12"/>
      <c r="F2610" s="78"/>
      <c r="G2610" s="77"/>
      <c r="H2610" s="79"/>
      <c r="BA2610" s="5" t="str">
        <f t="shared" si="40"/>
        <v/>
      </c>
      <c r="BB2610" s="5" t="str">
        <f>IF(OR($E2610="",$G2610&lt;&gt;"Ativo"),"",IF(COUNTIFS($E$4:$E2610,$E2610,$A$4:$A2610,$A2610,$G$4:$G2610,"Ativo")=1,1,0))</f>
        <v/>
      </c>
      <c r="BC2610" t="str">
        <f>IF(OR($A2610="",$G2610&lt;&gt;"Ativo"),"",IF(COUNTIFS($A$4:$A2610,$A2610,$G$4:$G2610,"Ativo")=1,1,0))</f>
        <v/>
      </c>
    </row>
    <row r="2611" spans="1:55" x14ac:dyDescent="0.3">
      <c r="A2611" s="76"/>
      <c r="B2611" s="104"/>
      <c r="C2611" s="76"/>
      <c r="D2611" s="77"/>
      <c r="E2611" s="12"/>
      <c r="F2611" s="78"/>
      <c r="G2611" s="77"/>
      <c r="H2611" s="79"/>
      <c r="BA2611" s="5" t="str">
        <f t="shared" si="40"/>
        <v/>
      </c>
      <c r="BB2611" s="5" t="str">
        <f>IF(OR($E2611="",$G2611&lt;&gt;"Ativo"),"",IF(COUNTIFS($E$4:$E2611,$E2611,$A$4:$A2611,$A2611,$G$4:$G2611,"Ativo")=1,1,0))</f>
        <v/>
      </c>
      <c r="BC2611" t="str">
        <f>IF(OR($A2611="",$G2611&lt;&gt;"Ativo"),"",IF(COUNTIFS($A$4:$A2611,$A2611,$G$4:$G2611,"Ativo")=1,1,0))</f>
        <v/>
      </c>
    </row>
    <row r="2612" spans="1:55" x14ac:dyDescent="0.3">
      <c r="A2612" s="76"/>
      <c r="B2612" s="104"/>
      <c r="C2612" s="76"/>
      <c r="D2612" s="77"/>
      <c r="E2612" s="12"/>
      <c r="F2612" s="78"/>
      <c r="G2612" s="77"/>
      <c r="H2612" s="79"/>
      <c r="BA2612" s="5" t="str">
        <f t="shared" si="40"/>
        <v/>
      </c>
      <c r="BB2612" s="5" t="str">
        <f>IF(OR($E2612="",$G2612&lt;&gt;"Ativo"),"",IF(COUNTIFS($E$4:$E2612,$E2612,$A$4:$A2612,$A2612,$G$4:$G2612,"Ativo")=1,1,0))</f>
        <v/>
      </c>
      <c r="BC2612" t="str">
        <f>IF(OR($A2612="",$G2612&lt;&gt;"Ativo"),"",IF(COUNTIFS($A$4:$A2612,$A2612,$G$4:$G2612,"Ativo")=1,1,0))</f>
        <v/>
      </c>
    </row>
    <row r="2613" spans="1:55" x14ac:dyDescent="0.3">
      <c r="A2613" s="76"/>
      <c r="B2613" s="104"/>
      <c r="C2613" s="76"/>
      <c r="D2613" s="77"/>
      <c r="E2613" s="12"/>
      <c r="F2613" s="78"/>
      <c r="G2613" s="77"/>
      <c r="H2613" s="79"/>
      <c r="BA2613" s="5" t="str">
        <f t="shared" si="40"/>
        <v/>
      </c>
      <c r="BB2613" s="5" t="str">
        <f>IF(OR($E2613="",$G2613&lt;&gt;"Ativo"),"",IF(COUNTIFS($E$4:$E2613,$E2613,$A$4:$A2613,$A2613,$G$4:$G2613,"Ativo")=1,1,0))</f>
        <v/>
      </c>
      <c r="BC2613" t="str">
        <f>IF(OR($A2613="",$G2613&lt;&gt;"Ativo"),"",IF(COUNTIFS($A$4:$A2613,$A2613,$G$4:$G2613,"Ativo")=1,1,0))</f>
        <v/>
      </c>
    </row>
    <row r="2614" spans="1:55" x14ac:dyDescent="0.3">
      <c r="A2614" s="76"/>
      <c r="B2614" s="104"/>
      <c r="C2614" s="76"/>
      <c r="D2614" s="77"/>
      <c r="E2614" s="12"/>
      <c r="F2614" s="78"/>
      <c r="G2614" s="77"/>
      <c r="H2614" s="79"/>
      <c r="BA2614" s="5" t="str">
        <f t="shared" si="40"/>
        <v/>
      </c>
      <c r="BB2614" s="5" t="str">
        <f>IF(OR($E2614="",$G2614&lt;&gt;"Ativo"),"",IF(COUNTIFS($E$4:$E2614,$E2614,$A$4:$A2614,$A2614,$G$4:$G2614,"Ativo")=1,1,0))</f>
        <v/>
      </c>
      <c r="BC2614" t="str">
        <f>IF(OR($A2614="",$G2614&lt;&gt;"Ativo"),"",IF(COUNTIFS($A$4:$A2614,$A2614,$G$4:$G2614,"Ativo")=1,1,0))</f>
        <v/>
      </c>
    </row>
    <row r="2615" spans="1:55" x14ac:dyDescent="0.3">
      <c r="A2615" s="76"/>
      <c r="B2615" s="104"/>
      <c r="C2615" s="76"/>
      <c r="D2615" s="77"/>
      <c r="E2615" s="12"/>
      <c r="F2615" s="78"/>
      <c r="G2615" s="77"/>
      <c r="H2615" s="79"/>
      <c r="BA2615" s="5" t="str">
        <f t="shared" si="40"/>
        <v/>
      </c>
      <c r="BB2615" s="5" t="str">
        <f>IF(OR($E2615="",$G2615&lt;&gt;"Ativo"),"",IF(COUNTIFS($E$4:$E2615,$E2615,$A$4:$A2615,$A2615,$G$4:$G2615,"Ativo")=1,1,0))</f>
        <v/>
      </c>
      <c r="BC2615" t="str">
        <f>IF(OR($A2615="",$G2615&lt;&gt;"Ativo"),"",IF(COUNTIFS($A$4:$A2615,$A2615,$G$4:$G2615,"Ativo")=1,1,0))</f>
        <v/>
      </c>
    </row>
    <row r="2616" spans="1:55" x14ac:dyDescent="0.3">
      <c r="A2616" s="76"/>
      <c r="B2616" s="104"/>
      <c r="C2616" s="76"/>
      <c r="D2616" s="77"/>
      <c r="E2616" s="12"/>
      <c r="F2616" s="78"/>
      <c r="G2616" s="77"/>
      <c r="H2616" s="79"/>
      <c r="BA2616" s="5" t="str">
        <f t="shared" si="40"/>
        <v/>
      </c>
      <c r="BB2616" s="5" t="str">
        <f>IF(OR($E2616="",$G2616&lt;&gt;"Ativo"),"",IF(COUNTIFS($E$4:$E2616,$E2616,$A$4:$A2616,$A2616,$G$4:$G2616,"Ativo")=1,1,0))</f>
        <v/>
      </c>
      <c r="BC2616" t="str">
        <f>IF(OR($A2616="",$G2616&lt;&gt;"Ativo"),"",IF(COUNTIFS($A$4:$A2616,$A2616,$G$4:$G2616,"Ativo")=1,1,0))</f>
        <v/>
      </c>
    </row>
    <row r="2617" spans="1:55" x14ac:dyDescent="0.3">
      <c r="A2617" s="76"/>
      <c r="B2617" s="104"/>
      <c r="C2617" s="76"/>
      <c r="D2617" s="77"/>
      <c r="E2617" s="12"/>
      <c r="F2617" s="78"/>
      <c r="G2617" s="77"/>
      <c r="H2617" s="79"/>
      <c r="BA2617" s="5" t="str">
        <f t="shared" si="40"/>
        <v/>
      </c>
      <c r="BB2617" s="5" t="str">
        <f>IF(OR($E2617="",$G2617&lt;&gt;"Ativo"),"",IF(COUNTIFS($E$4:$E2617,$E2617,$A$4:$A2617,$A2617,$G$4:$G2617,"Ativo")=1,1,0))</f>
        <v/>
      </c>
      <c r="BC2617" t="str">
        <f>IF(OR($A2617="",$G2617&lt;&gt;"Ativo"),"",IF(COUNTIFS($A$4:$A2617,$A2617,$G$4:$G2617,"Ativo")=1,1,0))</f>
        <v/>
      </c>
    </row>
    <row r="2618" spans="1:55" x14ac:dyDescent="0.3">
      <c r="A2618" s="76"/>
      <c r="B2618" s="104"/>
      <c r="C2618" s="76"/>
      <c r="D2618" s="77"/>
      <c r="E2618" s="12"/>
      <c r="F2618" s="78"/>
      <c r="G2618" s="77"/>
      <c r="H2618" s="79"/>
      <c r="BA2618" s="5" t="str">
        <f t="shared" si="40"/>
        <v/>
      </c>
      <c r="BB2618" s="5" t="str">
        <f>IF(OR($E2618="",$G2618&lt;&gt;"Ativo"),"",IF(COUNTIFS($E$4:$E2618,$E2618,$A$4:$A2618,$A2618,$G$4:$G2618,"Ativo")=1,1,0))</f>
        <v/>
      </c>
      <c r="BC2618" t="str">
        <f>IF(OR($A2618="",$G2618&lt;&gt;"Ativo"),"",IF(COUNTIFS($A$4:$A2618,$A2618,$G$4:$G2618,"Ativo")=1,1,0))</f>
        <v/>
      </c>
    </row>
    <row r="2619" spans="1:55" x14ac:dyDescent="0.3">
      <c r="A2619" s="76"/>
      <c r="B2619" s="104"/>
      <c r="C2619" s="76"/>
      <c r="D2619" s="77"/>
      <c r="E2619" s="12"/>
      <c r="F2619" s="78"/>
      <c r="G2619" s="77"/>
      <c r="H2619" s="79"/>
      <c r="BA2619" s="5" t="str">
        <f t="shared" si="40"/>
        <v/>
      </c>
      <c r="BB2619" s="5" t="str">
        <f>IF(OR($E2619="",$G2619&lt;&gt;"Ativo"),"",IF(COUNTIFS($E$4:$E2619,$E2619,$A$4:$A2619,$A2619,$G$4:$G2619,"Ativo")=1,1,0))</f>
        <v/>
      </c>
      <c r="BC2619" t="str">
        <f>IF(OR($A2619="",$G2619&lt;&gt;"Ativo"),"",IF(COUNTIFS($A$4:$A2619,$A2619,$G$4:$G2619,"Ativo")=1,1,0))</f>
        <v/>
      </c>
    </row>
    <row r="2620" spans="1:55" x14ac:dyDescent="0.3">
      <c r="A2620" s="76"/>
      <c r="B2620" s="104"/>
      <c r="C2620" s="76"/>
      <c r="D2620" s="77"/>
      <c r="E2620" s="12"/>
      <c r="F2620" s="78"/>
      <c r="G2620" s="77"/>
      <c r="H2620" s="79"/>
      <c r="BA2620" s="5" t="str">
        <f t="shared" si="40"/>
        <v/>
      </c>
      <c r="BB2620" s="5" t="str">
        <f>IF(OR($E2620="",$G2620&lt;&gt;"Ativo"),"",IF(COUNTIFS($E$4:$E2620,$E2620,$A$4:$A2620,$A2620,$G$4:$G2620,"Ativo")=1,1,0))</f>
        <v/>
      </c>
      <c r="BC2620" t="str">
        <f>IF(OR($A2620="",$G2620&lt;&gt;"Ativo"),"",IF(COUNTIFS($A$4:$A2620,$A2620,$G$4:$G2620,"Ativo")=1,1,0))</f>
        <v/>
      </c>
    </row>
    <row r="2621" spans="1:55" x14ac:dyDescent="0.3">
      <c r="A2621" s="76"/>
      <c r="B2621" s="104"/>
      <c r="C2621" s="76"/>
      <c r="D2621" s="77"/>
      <c r="E2621" s="12"/>
      <c r="F2621" s="78"/>
      <c r="G2621" s="77"/>
      <c r="H2621" s="79"/>
      <c r="BA2621" s="5" t="str">
        <f t="shared" si="40"/>
        <v/>
      </c>
      <c r="BB2621" s="5" t="str">
        <f>IF(OR($E2621="",$G2621&lt;&gt;"Ativo"),"",IF(COUNTIFS($E$4:$E2621,$E2621,$A$4:$A2621,$A2621,$G$4:$G2621,"Ativo")=1,1,0))</f>
        <v/>
      </c>
      <c r="BC2621" t="str">
        <f>IF(OR($A2621="",$G2621&lt;&gt;"Ativo"),"",IF(COUNTIFS($A$4:$A2621,$A2621,$G$4:$G2621,"Ativo")=1,1,0))</f>
        <v/>
      </c>
    </row>
    <row r="2622" spans="1:55" x14ac:dyDescent="0.3">
      <c r="A2622" s="76"/>
      <c r="B2622" s="104"/>
      <c r="C2622" s="76"/>
      <c r="D2622" s="77"/>
      <c r="E2622" s="12"/>
      <c r="F2622" s="78"/>
      <c r="G2622" s="77"/>
      <c r="H2622" s="79"/>
      <c r="BA2622" s="5" t="str">
        <f t="shared" si="40"/>
        <v/>
      </c>
      <c r="BB2622" s="5" t="str">
        <f>IF(OR($E2622="",$G2622&lt;&gt;"Ativo"),"",IF(COUNTIFS($E$4:$E2622,$E2622,$A$4:$A2622,$A2622,$G$4:$G2622,"Ativo")=1,1,0))</f>
        <v/>
      </c>
      <c r="BC2622" t="str">
        <f>IF(OR($A2622="",$G2622&lt;&gt;"Ativo"),"",IF(COUNTIFS($A$4:$A2622,$A2622,$G$4:$G2622,"Ativo")=1,1,0))</f>
        <v/>
      </c>
    </row>
    <row r="2623" spans="1:55" x14ac:dyDescent="0.3">
      <c r="A2623" s="76"/>
      <c r="B2623" s="104"/>
      <c r="C2623" s="76"/>
      <c r="D2623" s="77"/>
      <c r="E2623" s="12"/>
      <c r="F2623" s="78"/>
      <c r="G2623" s="77"/>
      <c r="H2623" s="79"/>
      <c r="BA2623" s="5" t="str">
        <f t="shared" si="40"/>
        <v/>
      </c>
      <c r="BB2623" s="5" t="str">
        <f>IF(OR($E2623="",$G2623&lt;&gt;"Ativo"),"",IF(COUNTIFS($E$4:$E2623,$E2623,$A$4:$A2623,$A2623,$G$4:$G2623,"Ativo")=1,1,0))</f>
        <v/>
      </c>
      <c r="BC2623" t="str">
        <f>IF(OR($A2623="",$G2623&lt;&gt;"Ativo"),"",IF(COUNTIFS($A$4:$A2623,$A2623,$G$4:$G2623,"Ativo")=1,1,0))</f>
        <v/>
      </c>
    </row>
    <row r="2624" spans="1:55" x14ac:dyDescent="0.3">
      <c r="A2624" s="76"/>
      <c r="B2624" s="104"/>
      <c r="C2624" s="76"/>
      <c r="D2624" s="77"/>
      <c r="E2624" s="12"/>
      <c r="F2624" s="78"/>
      <c r="G2624" s="77"/>
      <c r="H2624" s="79"/>
      <c r="BA2624" s="5" t="str">
        <f t="shared" si="40"/>
        <v/>
      </c>
      <c r="BB2624" s="5" t="str">
        <f>IF(OR($E2624="",$G2624&lt;&gt;"Ativo"),"",IF(COUNTIFS($E$4:$E2624,$E2624,$A$4:$A2624,$A2624,$G$4:$G2624,"Ativo")=1,1,0))</f>
        <v/>
      </c>
      <c r="BC2624" t="str">
        <f>IF(OR($A2624="",$G2624&lt;&gt;"Ativo"),"",IF(COUNTIFS($A$4:$A2624,$A2624,$G$4:$G2624,"Ativo")=1,1,0))</f>
        <v/>
      </c>
    </row>
    <row r="2625" spans="1:55" x14ac:dyDescent="0.3">
      <c r="A2625" s="76"/>
      <c r="B2625" s="104"/>
      <c r="C2625" s="76"/>
      <c r="D2625" s="77"/>
      <c r="E2625" s="12"/>
      <c r="F2625" s="78"/>
      <c r="G2625" s="77"/>
      <c r="H2625" s="79"/>
      <c r="BA2625" s="5" t="str">
        <f t="shared" si="40"/>
        <v/>
      </c>
      <c r="BB2625" s="5" t="str">
        <f>IF(OR($E2625="",$G2625&lt;&gt;"Ativo"),"",IF(COUNTIFS($E$4:$E2625,$E2625,$A$4:$A2625,$A2625,$G$4:$G2625,"Ativo")=1,1,0))</f>
        <v/>
      </c>
      <c r="BC2625" t="str">
        <f>IF(OR($A2625="",$G2625&lt;&gt;"Ativo"),"",IF(COUNTIFS($A$4:$A2625,$A2625,$G$4:$G2625,"Ativo")=1,1,0))</f>
        <v/>
      </c>
    </row>
    <row r="2626" spans="1:55" x14ac:dyDescent="0.3">
      <c r="A2626" s="76"/>
      <c r="B2626" s="104"/>
      <c r="C2626" s="76"/>
      <c r="D2626" s="77"/>
      <c r="E2626" s="12"/>
      <c r="F2626" s="78"/>
      <c r="G2626" s="77"/>
      <c r="H2626" s="79"/>
      <c r="BA2626" s="5" t="str">
        <f t="shared" si="40"/>
        <v/>
      </c>
      <c r="BB2626" s="5" t="str">
        <f>IF(OR($E2626="",$G2626&lt;&gt;"Ativo"),"",IF(COUNTIFS($E$4:$E2626,$E2626,$A$4:$A2626,$A2626,$G$4:$G2626,"Ativo")=1,1,0))</f>
        <v/>
      </c>
      <c r="BC2626" t="str">
        <f>IF(OR($A2626="",$G2626&lt;&gt;"Ativo"),"",IF(COUNTIFS($A$4:$A2626,$A2626,$G$4:$G2626,"Ativo")=1,1,0))</f>
        <v/>
      </c>
    </row>
    <row r="2627" spans="1:55" x14ac:dyDescent="0.3">
      <c r="A2627" s="76"/>
      <c r="B2627" s="104"/>
      <c r="C2627" s="76"/>
      <c r="D2627" s="77"/>
      <c r="E2627" s="12"/>
      <c r="F2627" s="78"/>
      <c r="G2627" s="77"/>
      <c r="H2627" s="79"/>
      <c r="BA2627" s="5" t="str">
        <f t="shared" si="40"/>
        <v/>
      </c>
      <c r="BB2627" s="5" t="str">
        <f>IF(OR($E2627="",$G2627&lt;&gt;"Ativo"),"",IF(COUNTIFS($E$4:$E2627,$E2627,$A$4:$A2627,$A2627,$G$4:$G2627,"Ativo")=1,1,0))</f>
        <v/>
      </c>
      <c r="BC2627" t="str">
        <f>IF(OR($A2627="",$G2627&lt;&gt;"Ativo"),"",IF(COUNTIFS($A$4:$A2627,$A2627,$G$4:$G2627,"Ativo")=1,1,0))</f>
        <v/>
      </c>
    </row>
    <row r="2628" spans="1:55" x14ac:dyDescent="0.3">
      <c r="A2628" s="76"/>
      <c r="B2628" s="104"/>
      <c r="C2628" s="76"/>
      <c r="D2628" s="77"/>
      <c r="E2628" s="12"/>
      <c r="F2628" s="78"/>
      <c r="G2628" s="77"/>
      <c r="H2628" s="79"/>
      <c r="BA2628" s="5" t="str">
        <f t="shared" ref="BA2628:BA2691" si="41">IF($D2628="","",MID($D2628,4,LEN($D2628)-5))</f>
        <v/>
      </c>
      <c r="BB2628" s="5" t="str">
        <f>IF(OR($E2628="",$G2628&lt;&gt;"Ativo"),"",IF(COUNTIFS($E$4:$E2628,$E2628,$A$4:$A2628,$A2628,$G$4:$G2628,"Ativo")=1,1,0))</f>
        <v/>
      </c>
      <c r="BC2628" t="str">
        <f>IF(OR($A2628="",$G2628&lt;&gt;"Ativo"),"",IF(COUNTIFS($A$4:$A2628,$A2628,$G$4:$G2628,"Ativo")=1,1,0))</f>
        <v/>
      </c>
    </row>
    <row r="2629" spans="1:55" x14ac:dyDescent="0.3">
      <c r="A2629" s="76"/>
      <c r="B2629" s="104"/>
      <c r="C2629" s="76"/>
      <c r="D2629" s="77"/>
      <c r="E2629" s="12"/>
      <c r="F2629" s="78"/>
      <c r="G2629" s="77"/>
      <c r="H2629" s="79"/>
      <c r="BA2629" s="5" t="str">
        <f t="shared" si="41"/>
        <v/>
      </c>
      <c r="BB2629" s="5" t="str">
        <f>IF(OR($E2629="",$G2629&lt;&gt;"Ativo"),"",IF(COUNTIFS($E$4:$E2629,$E2629,$A$4:$A2629,$A2629,$G$4:$G2629,"Ativo")=1,1,0))</f>
        <v/>
      </c>
      <c r="BC2629" t="str">
        <f>IF(OR($A2629="",$G2629&lt;&gt;"Ativo"),"",IF(COUNTIFS($A$4:$A2629,$A2629,$G$4:$G2629,"Ativo")=1,1,0))</f>
        <v/>
      </c>
    </row>
    <row r="2630" spans="1:55" x14ac:dyDescent="0.3">
      <c r="A2630" s="76"/>
      <c r="B2630" s="104"/>
      <c r="C2630" s="76"/>
      <c r="D2630" s="77"/>
      <c r="E2630" s="12"/>
      <c r="F2630" s="78"/>
      <c r="G2630" s="77"/>
      <c r="H2630" s="79"/>
      <c r="BA2630" s="5" t="str">
        <f t="shared" si="41"/>
        <v/>
      </c>
      <c r="BB2630" s="5" t="str">
        <f>IF(OR($E2630="",$G2630&lt;&gt;"Ativo"),"",IF(COUNTIFS($E$4:$E2630,$E2630,$A$4:$A2630,$A2630,$G$4:$G2630,"Ativo")=1,1,0))</f>
        <v/>
      </c>
      <c r="BC2630" t="str">
        <f>IF(OR($A2630="",$G2630&lt;&gt;"Ativo"),"",IF(COUNTIFS($A$4:$A2630,$A2630,$G$4:$G2630,"Ativo")=1,1,0))</f>
        <v/>
      </c>
    </row>
    <row r="2631" spans="1:55" x14ac:dyDescent="0.3">
      <c r="A2631" s="76"/>
      <c r="B2631" s="104"/>
      <c r="C2631" s="76"/>
      <c r="D2631" s="77"/>
      <c r="E2631" s="12"/>
      <c r="F2631" s="78"/>
      <c r="G2631" s="77"/>
      <c r="H2631" s="79"/>
      <c r="BA2631" s="5" t="str">
        <f t="shared" si="41"/>
        <v/>
      </c>
      <c r="BB2631" s="5" t="str">
        <f>IF(OR($E2631="",$G2631&lt;&gt;"Ativo"),"",IF(COUNTIFS($E$4:$E2631,$E2631,$A$4:$A2631,$A2631,$G$4:$G2631,"Ativo")=1,1,0))</f>
        <v/>
      </c>
      <c r="BC2631" t="str">
        <f>IF(OR($A2631="",$G2631&lt;&gt;"Ativo"),"",IF(COUNTIFS($A$4:$A2631,$A2631,$G$4:$G2631,"Ativo")=1,1,0))</f>
        <v/>
      </c>
    </row>
    <row r="2632" spans="1:55" x14ac:dyDescent="0.3">
      <c r="A2632" s="76"/>
      <c r="B2632" s="104"/>
      <c r="C2632" s="76"/>
      <c r="D2632" s="77"/>
      <c r="E2632" s="12"/>
      <c r="F2632" s="78"/>
      <c r="G2632" s="77"/>
      <c r="H2632" s="79"/>
      <c r="BA2632" s="5" t="str">
        <f t="shared" si="41"/>
        <v/>
      </c>
      <c r="BB2632" s="5" t="str">
        <f>IF(OR($E2632="",$G2632&lt;&gt;"Ativo"),"",IF(COUNTIFS($E$4:$E2632,$E2632,$A$4:$A2632,$A2632,$G$4:$G2632,"Ativo")=1,1,0))</f>
        <v/>
      </c>
      <c r="BC2632" t="str">
        <f>IF(OR($A2632="",$G2632&lt;&gt;"Ativo"),"",IF(COUNTIFS($A$4:$A2632,$A2632,$G$4:$G2632,"Ativo")=1,1,0))</f>
        <v/>
      </c>
    </row>
    <row r="2633" spans="1:55" x14ac:dyDescent="0.3">
      <c r="A2633" s="76"/>
      <c r="B2633" s="104"/>
      <c r="C2633" s="76"/>
      <c r="D2633" s="77"/>
      <c r="E2633" s="12"/>
      <c r="F2633" s="78"/>
      <c r="G2633" s="77"/>
      <c r="H2633" s="79"/>
      <c r="BA2633" s="5" t="str">
        <f t="shared" si="41"/>
        <v/>
      </c>
      <c r="BB2633" s="5" t="str">
        <f>IF(OR($E2633="",$G2633&lt;&gt;"Ativo"),"",IF(COUNTIFS($E$4:$E2633,$E2633,$A$4:$A2633,$A2633,$G$4:$G2633,"Ativo")=1,1,0))</f>
        <v/>
      </c>
      <c r="BC2633" t="str">
        <f>IF(OR($A2633="",$G2633&lt;&gt;"Ativo"),"",IF(COUNTIFS($A$4:$A2633,$A2633,$G$4:$G2633,"Ativo")=1,1,0))</f>
        <v/>
      </c>
    </row>
    <row r="2634" spans="1:55" x14ac:dyDescent="0.3">
      <c r="A2634" s="76"/>
      <c r="B2634" s="104"/>
      <c r="C2634" s="76"/>
      <c r="D2634" s="77"/>
      <c r="E2634" s="12"/>
      <c r="F2634" s="78"/>
      <c r="G2634" s="77"/>
      <c r="H2634" s="79"/>
      <c r="BA2634" s="5" t="str">
        <f t="shared" si="41"/>
        <v/>
      </c>
      <c r="BB2634" s="5" t="str">
        <f>IF(OR($E2634="",$G2634&lt;&gt;"Ativo"),"",IF(COUNTIFS($E$4:$E2634,$E2634,$A$4:$A2634,$A2634,$G$4:$G2634,"Ativo")=1,1,0))</f>
        <v/>
      </c>
      <c r="BC2634" t="str">
        <f>IF(OR($A2634="",$G2634&lt;&gt;"Ativo"),"",IF(COUNTIFS($A$4:$A2634,$A2634,$G$4:$G2634,"Ativo")=1,1,0))</f>
        <v/>
      </c>
    </row>
    <row r="2635" spans="1:55" x14ac:dyDescent="0.3">
      <c r="A2635" s="76"/>
      <c r="B2635" s="104"/>
      <c r="C2635" s="76"/>
      <c r="D2635" s="77"/>
      <c r="E2635" s="12"/>
      <c r="F2635" s="78"/>
      <c r="G2635" s="77"/>
      <c r="H2635" s="79"/>
      <c r="BA2635" s="5" t="str">
        <f t="shared" si="41"/>
        <v/>
      </c>
      <c r="BB2635" s="5" t="str">
        <f>IF(OR($E2635="",$G2635&lt;&gt;"Ativo"),"",IF(COUNTIFS($E$4:$E2635,$E2635,$A$4:$A2635,$A2635,$G$4:$G2635,"Ativo")=1,1,0))</f>
        <v/>
      </c>
      <c r="BC2635" t="str">
        <f>IF(OR($A2635="",$G2635&lt;&gt;"Ativo"),"",IF(COUNTIFS($A$4:$A2635,$A2635,$G$4:$G2635,"Ativo")=1,1,0))</f>
        <v/>
      </c>
    </row>
    <row r="2636" spans="1:55" x14ac:dyDescent="0.3">
      <c r="A2636" s="76"/>
      <c r="B2636" s="104"/>
      <c r="C2636" s="76"/>
      <c r="D2636" s="77"/>
      <c r="E2636" s="12"/>
      <c r="F2636" s="78"/>
      <c r="G2636" s="77"/>
      <c r="H2636" s="79"/>
      <c r="BA2636" s="5" t="str">
        <f t="shared" si="41"/>
        <v/>
      </c>
      <c r="BB2636" s="5" t="str">
        <f>IF(OR($E2636="",$G2636&lt;&gt;"Ativo"),"",IF(COUNTIFS($E$4:$E2636,$E2636,$A$4:$A2636,$A2636,$G$4:$G2636,"Ativo")=1,1,0))</f>
        <v/>
      </c>
      <c r="BC2636" t="str">
        <f>IF(OR($A2636="",$G2636&lt;&gt;"Ativo"),"",IF(COUNTIFS($A$4:$A2636,$A2636,$G$4:$G2636,"Ativo")=1,1,0))</f>
        <v/>
      </c>
    </row>
    <row r="2637" spans="1:55" x14ac:dyDescent="0.3">
      <c r="A2637" s="76"/>
      <c r="B2637" s="104"/>
      <c r="C2637" s="76"/>
      <c r="D2637" s="77"/>
      <c r="E2637" s="12"/>
      <c r="F2637" s="78"/>
      <c r="G2637" s="77"/>
      <c r="H2637" s="79"/>
      <c r="BA2637" s="5" t="str">
        <f t="shared" si="41"/>
        <v/>
      </c>
      <c r="BB2637" s="5" t="str">
        <f>IF(OR($E2637="",$G2637&lt;&gt;"Ativo"),"",IF(COUNTIFS($E$4:$E2637,$E2637,$A$4:$A2637,$A2637,$G$4:$G2637,"Ativo")=1,1,0))</f>
        <v/>
      </c>
      <c r="BC2637" t="str">
        <f>IF(OR($A2637="",$G2637&lt;&gt;"Ativo"),"",IF(COUNTIFS($A$4:$A2637,$A2637,$G$4:$G2637,"Ativo")=1,1,0))</f>
        <v/>
      </c>
    </row>
    <row r="2638" spans="1:55" x14ac:dyDescent="0.3">
      <c r="A2638" s="76"/>
      <c r="B2638" s="104"/>
      <c r="C2638" s="76"/>
      <c r="D2638" s="77"/>
      <c r="E2638" s="12"/>
      <c r="F2638" s="78"/>
      <c r="G2638" s="77"/>
      <c r="H2638" s="79"/>
      <c r="BA2638" s="5" t="str">
        <f t="shared" si="41"/>
        <v/>
      </c>
      <c r="BB2638" s="5" t="str">
        <f>IF(OR($E2638="",$G2638&lt;&gt;"Ativo"),"",IF(COUNTIFS($E$4:$E2638,$E2638,$A$4:$A2638,$A2638,$G$4:$G2638,"Ativo")=1,1,0))</f>
        <v/>
      </c>
      <c r="BC2638" t="str">
        <f>IF(OR($A2638="",$G2638&lt;&gt;"Ativo"),"",IF(COUNTIFS($A$4:$A2638,$A2638,$G$4:$G2638,"Ativo")=1,1,0))</f>
        <v/>
      </c>
    </row>
    <row r="2639" spans="1:55" x14ac:dyDescent="0.3">
      <c r="A2639" s="76"/>
      <c r="B2639" s="104"/>
      <c r="C2639" s="76"/>
      <c r="D2639" s="77"/>
      <c r="E2639" s="12"/>
      <c r="F2639" s="78"/>
      <c r="G2639" s="77"/>
      <c r="H2639" s="79"/>
      <c r="BA2639" s="5" t="str">
        <f t="shared" si="41"/>
        <v/>
      </c>
      <c r="BB2639" s="5" t="str">
        <f>IF(OR($E2639="",$G2639&lt;&gt;"Ativo"),"",IF(COUNTIFS($E$4:$E2639,$E2639,$A$4:$A2639,$A2639,$G$4:$G2639,"Ativo")=1,1,0))</f>
        <v/>
      </c>
      <c r="BC2639" t="str">
        <f>IF(OR($A2639="",$G2639&lt;&gt;"Ativo"),"",IF(COUNTIFS($A$4:$A2639,$A2639,$G$4:$G2639,"Ativo")=1,1,0))</f>
        <v/>
      </c>
    </row>
    <row r="2640" spans="1:55" x14ac:dyDescent="0.3">
      <c r="A2640" s="76"/>
      <c r="B2640" s="104"/>
      <c r="C2640" s="76"/>
      <c r="D2640" s="77"/>
      <c r="E2640" s="12"/>
      <c r="F2640" s="78"/>
      <c r="G2640" s="77"/>
      <c r="H2640" s="79"/>
      <c r="BA2640" s="5" t="str">
        <f t="shared" si="41"/>
        <v/>
      </c>
      <c r="BB2640" s="5" t="str">
        <f>IF(OR($E2640="",$G2640&lt;&gt;"Ativo"),"",IF(COUNTIFS($E$4:$E2640,$E2640,$A$4:$A2640,$A2640,$G$4:$G2640,"Ativo")=1,1,0))</f>
        <v/>
      </c>
      <c r="BC2640" t="str">
        <f>IF(OR($A2640="",$G2640&lt;&gt;"Ativo"),"",IF(COUNTIFS($A$4:$A2640,$A2640,$G$4:$G2640,"Ativo")=1,1,0))</f>
        <v/>
      </c>
    </row>
    <row r="2641" spans="1:55" x14ac:dyDescent="0.3">
      <c r="A2641" s="76"/>
      <c r="B2641" s="104"/>
      <c r="C2641" s="76"/>
      <c r="D2641" s="77"/>
      <c r="E2641" s="12"/>
      <c r="F2641" s="78"/>
      <c r="G2641" s="77"/>
      <c r="H2641" s="79"/>
      <c r="BA2641" s="5" t="str">
        <f t="shared" si="41"/>
        <v/>
      </c>
      <c r="BB2641" s="5" t="str">
        <f>IF(OR($E2641="",$G2641&lt;&gt;"Ativo"),"",IF(COUNTIFS($E$4:$E2641,$E2641,$A$4:$A2641,$A2641,$G$4:$G2641,"Ativo")=1,1,0))</f>
        <v/>
      </c>
      <c r="BC2641" t="str">
        <f>IF(OR($A2641="",$G2641&lt;&gt;"Ativo"),"",IF(COUNTIFS($A$4:$A2641,$A2641,$G$4:$G2641,"Ativo")=1,1,0))</f>
        <v/>
      </c>
    </row>
    <row r="2642" spans="1:55" x14ac:dyDescent="0.3">
      <c r="A2642" s="76"/>
      <c r="B2642" s="104"/>
      <c r="C2642" s="76"/>
      <c r="D2642" s="77"/>
      <c r="E2642" s="12"/>
      <c r="F2642" s="78"/>
      <c r="G2642" s="77"/>
      <c r="H2642" s="79"/>
      <c r="BA2642" s="5" t="str">
        <f t="shared" si="41"/>
        <v/>
      </c>
      <c r="BB2642" s="5" t="str">
        <f>IF(OR($E2642="",$G2642&lt;&gt;"Ativo"),"",IF(COUNTIFS($E$4:$E2642,$E2642,$A$4:$A2642,$A2642,$G$4:$G2642,"Ativo")=1,1,0))</f>
        <v/>
      </c>
      <c r="BC2642" t="str">
        <f>IF(OR($A2642="",$G2642&lt;&gt;"Ativo"),"",IF(COUNTIFS($A$4:$A2642,$A2642,$G$4:$G2642,"Ativo")=1,1,0))</f>
        <v/>
      </c>
    </row>
    <row r="2643" spans="1:55" x14ac:dyDescent="0.3">
      <c r="A2643" s="76"/>
      <c r="B2643" s="104"/>
      <c r="C2643" s="76"/>
      <c r="D2643" s="77"/>
      <c r="E2643" s="12"/>
      <c r="F2643" s="78"/>
      <c r="G2643" s="77"/>
      <c r="H2643" s="79"/>
      <c r="BA2643" s="5" t="str">
        <f t="shared" si="41"/>
        <v/>
      </c>
      <c r="BB2643" s="5" t="str">
        <f>IF(OR($E2643="",$G2643&lt;&gt;"Ativo"),"",IF(COUNTIFS($E$4:$E2643,$E2643,$A$4:$A2643,$A2643,$G$4:$G2643,"Ativo")=1,1,0))</f>
        <v/>
      </c>
      <c r="BC2643" t="str">
        <f>IF(OR($A2643="",$G2643&lt;&gt;"Ativo"),"",IF(COUNTIFS($A$4:$A2643,$A2643,$G$4:$G2643,"Ativo")=1,1,0))</f>
        <v/>
      </c>
    </row>
    <row r="2644" spans="1:55" x14ac:dyDescent="0.3">
      <c r="A2644" s="76"/>
      <c r="B2644" s="104"/>
      <c r="C2644" s="76"/>
      <c r="D2644" s="77"/>
      <c r="E2644" s="12"/>
      <c r="F2644" s="78"/>
      <c r="G2644" s="77"/>
      <c r="H2644" s="79"/>
      <c r="BA2644" s="5" t="str">
        <f t="shared" si="41"/>
        <v/>
      </c>
      <c r="BB2644" s="5" t="str">
        <f>IF(OR($E2644="",$G2644&lt;&gt;"Ativo"),"",IF(COUNTIFS($E$4:$E2644,$E2644,$A$4:$A2644,$A2644,$G$4:$G2644,"Ativo")=1,1,0))</f>
        <v/>
      </c>
      <c r="BC2644" t="str">
        <f>IF(OR($A2644="",$G2644&lt;&gt;"Ativo"),"",IF(COUNTIFS($A$4:$A2644,$A2644,$G$4:$G2644,"Ativo")=1,1,0))</f>
        <v/>
      </c>
    </row>
    <row r="2645" spans="1:55" x14ac:dyDescent="0.3">
      <c r="A2645" s="76"/>
      <c r="B2645" s="104"/>
      <c r="C2645" s="76"/>
      <c r="D2645" s="77"/>
      <c r="E2645" s="12"/>
      <c r="F2645" s="78"/>
      <c r="G2645" s="77"/>
      <c r="H2645" s="79"/>
      <c r="BA2645" s="5" t="str">
        <f t="shared" si="41"/>
        <v/>
      </c>
      <c r="BB2645" s="5" t="str">
        <f>IF(OR($E2645="",$G2645&lt;&gt;"Ativo"),"",IF(COUNTIFS($E$4:$E2645,$E2645,$A$4:$A2645,$A2645,$G$4:$G2645,"Ativo")=1,1,0))</f>
        <v/>
      </c>
      <c r="BC2645" t="str">
        <f>IF(OR($A2645="",$G2645&lt;&gt;"Ativo"),"",IF(COUNTIFS($A$4:$A2645,$A2645,$G$4:$G2645,"Ativo")=1,1,0))</f>
        <v/>
      </c>
    </row>
    <row r="2646" spans="1:55" x14ac:dyDescent="0.3">
      <c r="A2646" s="76"/>
      <c r="B2646" s="104"/>
      <c r="C2646" s="76"/>
      <c r="D2646" s="77"/>
      <c r="E2646" s="12"/>
      <c r="F2646" s="78"/>
      <c r="G2646" s="77"/>
      <c r="H2646" s="79"/>
      <c r="BA2646" s="5" t="str">
        <f t="shared" si="41"/>
        <v/>
      </c>
      <c r="BB2646" s="5" t="str">
        <f>IF(OR($E2646="",$G2646&lt;&gt;"Ativo"),"",IF(COUNTIFS($E$4:$E2646,$E2646,$A$4:$A2646,$A2646,$G$4:$G2646,"Ativo")=1,1,0))</f>
        <v/>
      </c>
      <c r="BC2646" t="str">
        <f>IF(OR($A2646="",$G2646&lt;&gt;"Ativo"),"",IF(COUNTIFS($A$4:$A2646,$A2646,$G$4:$G2646,"Ativo")=1,1,0))</f>
        <v/>
      </c>
    </row>
    <row r="2647" spans="1:55" x14ac:dyDescent="0.3">
      <c r="A2647" s="76"/>
      <c r="B2647" s="104"/>
      <c r="C2647" s="76"/>
      <c r="D2647" s="77"/>
      <c r="E2647" s="12"/>
      <c r="F2647" s="78"/>
      <c r="G2647" s="77"/>
      <c r="H2647" s="79"/>
      <c r="BA2647" s="5" t="str">
        <f t="shared" si="41"/>
        <v/>
      </c>
      <c r="BB2647" s="5" t="str">
        <f>IF(OR($E2647="",$G2647&lt;&gt;"Ativo"),"",IF(COUNTIFS($E$4:$E2647,$E2647,$A$4:$A2647,$A2647,$G$4:$G2647,"Ativo")=1,1,0))</f>
        <v/>
      </c>
      <c r="BC2647" t="str">
        <f>IF(OR($A2647="",$G2647&lt;&gt;"Ativo"),"",IF(COUNTIFS($A$4:$A2647,$A2647,$G$4:$G2647,"Ativo")=1,1,0))</f>
        <v/>
      </c>
    </row>
    <row r="2648" spans="1:55" x14ac:dyDescent="0.3">
      <c r="A2648" s="76"/>
      <c r="B2648" s="104"/>
      <c r="C2648" s="76"/>
      <c r="D2648" s="77"/>
      <c r="E2648" s="12"/>
      <c r="F2648" s="78"/>
      <c r="G2648" s="77"/>
      <c r="H2648" s="79"/>
      <c r="BA2648" s="5" t="str">
        <f t="shared" si="41"/>
        <v/>
      </c>
      <c r="BB2648" s="5" t="str">
        <f>IF(OR($E2648="",$G2648&lt;&gt;"Ativo"),"",IF(COUNTIFS($E$4:$E2648,$E2648,$A$4:$A2648,$A2648,$G$4:$G2648,"Ativo")=1,1,0))</f>
        <v/>
      </c>
      <c r="BC2648" t="str">
        <f>IF(OR($A2648="",$G2648&lt;&gt;"Ativo"),"",IF(COUNTIFS($A$4:$A2648,$A2648,$G$4:$G2648,"Ativo")=1,1,0))</f>
        <v/>
      </c>
    </row>
    <row r="2649" spans="1:55" x14ac:dyDescent="0.3">
      <c r="A2649" s="76"/>
      <c r="B2649" s="104"/>
      <c r="C2649" s="76"/>
      <c r="D2649" s="77"/>
      <c r="E2649" s="12"/>
      <c r="F2649" s="78"/>
      <c r="G2649" s="77"/>
      <c r="H2649" s="79"/>
      <c r="BA2649" s="5" t="str">
        <f t="shared" si="41"/>
        <v/>
      </c>
      <c r="BB2649" s="5" t="str">
        <f>IF(OR($E2649="",$G2649&lt;&gt;"Ativo"),"",IF(COUNTIFS($E$4:$E2649,$E2649,$A$4:$A2649,$A2649,$G$4:$G2649,"Ativo")=1,1,0))</f>
        <v/>
      </c>
      <c r="BC2649" t="str">
        <f>IF(OR($A2649="",$G2649&lt;&gt;"Ativo"),"",IF(COUNTIFS($A$4:$A2649,$A2649,$G$4:$G2649,"Ativo")=1,1,0))</f>
        <v/>
      </c>
    </row>
    <row r="2650" spans="1:55" x14ac:dyDescent="0.3">
      <c r="A2650" s="76"/>
      <c r="B2650" s="104"/>
      <c r="C2650" s="76"/>
      <c r="D2650" s="77"/>
      <c r="E2650" s="12"/>
      <c r="F2650" s="78"/>
      <c r="G2650" s="77"/>
      <c r="H2650" s="79"/>
      <c r="BA2650" s="5" t="str">
        <f t="shared" si="41"/>
        <v/>
      </c>
      <c r="BB2650" s="5" t="str">
        <f>IF(OR($E2650="",$G2650&lt;&gt;"Ativo"),"",IF(COUNTIFS($E$4:$E2650,$E2650,$A$4:$A2650,$A2650,$G$4:$G2650,"Ativo")=1,1,0))</f>
        <v/>
      </c>
      <c r="BC2650" t="str">
        <f>IF(OR($A2650="",$G2650&lt;&gt;"Ativo"),"",IF(COUNTIFS($A$4:$A2650,$A2650,$G$4:$G2650,"Ativo")=1,1,0))</f>
        <v/>
      </c>
    </row>
    <row r="2651" spans="1:55" x14ac:dyDescent="0.3">
      <c r="A2651" s="76"/>
      <c r="B2651" s="104"/>
      <c r="C2651" s="76"/>
      <c r="D2651" s="77"/>
      <c r="E2651" s="12"/>
      <c r="F2651" s="78"/>
      <c r="G2651" s="77"/>
      <c r="H2651" s="79"/>
      <c r="BA2651" s="5" t="str">
        <f t="shared" si="41"/>
        <v/>
      </c>
      <c r="BB2651" s="5" t="str">
        <f>IF(OR($E2651="",$G2651&lt;&gt;"Ativo"),"",IF(COUNTIFS($E$4:$E2651,$E2651,$A$4:$A2651,$A2651,$G$4:$G2651,"Ativo")=1,1,0))</f>
        <v/>
      </c>
      <c r="BC2651" t="str">
        <f>IF(OR($A2651="",$G2651&lt;&gt;"Ativo"),"",IF(COUNTIFS($A$4:$A2651,$A2651,$G$4:$G2651,"Ativo")=1,1,0))</f>
        <v/>
      </c>
    </row>
    <row r="2652" spans="1:55" x14ac:dyDescent="0.3">
      <c r="A2652" s="76"/>
      <c r="B2652" s="104"/>
      <c r="C2652" s="76"/>
      <c r="D2652" s="77"/>
      <c r="E2652" s="12"/>
      <c r="F2652" s="78"/>
      <c r="G2652" s="77"/>
      <c r="H2652" s="79"/>
      <c r="BA2652" s="5" t="str">
        <f t="shared" si="41"/>
        <v/>
      </c>
      <c r="BB2652" s="5" t="str">
        <f>IF(OR($E2652="",$G2652&lt;&gt;"Ativo"),"",IF(COUNTIFS($E$4:$E2652,$E2652,$A$4:$A2652,$A2652,$G$4:$G2652,"Ativo")=1,1,0))</f>
        <v/>
      </c>
      <c r="BC2652" t="str">
        <f>IF(OR($A2652="",$G2652&lt;&gt;"Ativo"),"",IF(COUNTIFS($A$4:$A2652,$A2652,$G$4:$G2652,"Ativo")=1,1,0))</f>
        <v/>
      </c>
    </row>
    <row r="2653" spans="1:55" x14ac:dyDescent="0.3">
      <c r="A2653" s="76"/>
      <c r="B2653" s="104"/>
      <c r="C2653" s="76"/>
      <c r="D2653" s="77"/>
      <c r="E2653" s="12"/>
      <c r="F2653" s="78"/>
      <c r="G2653" s="77"/>
      <c r="H2653" s="79"/>
      <c r="BA2653" s="5" t="str">
        <f t="shared" si="41"/>
        <v/>
      </c>
      <c r="BB2653" s="5" t="str">
        <f>IF(OR($E2653="",$G2653&lt;&gt;"Ativo"),"",IF(COUNTIFS($E$4:$E2653,$E2653,$A$4:$A2653,$A2653,$G$4:$G2653,"Ativo")=1,1,0))</f>
        <v/>
      </c>
      <c r="BC2653" t="str">
        <f>IF(OR($A2653="",$G2653&lt;&gt;"Ativo"),"",IF(COUNTIFS($A$4:$A2653,$A2653,$G$4:$G2653,"Ativo")=1,1,0))</f>
        <v/>
      </c>
    </row>
    <row r="2654" spans="1:55" x14ac:dyDescent="0.3">
      <c r="A2654" s="76"/>
      <c r="B2654" s="104"/>
      <c r="C2654" s="76"/>
      <c r="D2654" s="77"/>
      <c r="E2654" s="12"/>
      <c r="F2654" s="78"/>
      <c r="G2654" s="77"/>
      <c r="H2654" s="79"/>
      <c r="BA2654" s="5" t="str">
        <f t="shared" si="41"/>
        <v/>
      </c>
      <c r="BB2654" s="5" t="str">
        <f>IF(OR($E2654="",$G2654&lt;&gt;"Ativo"),"",IF(COUNTIFS($E$4:$E2654,$E2654,$A$4:$A2654,$A2654,$G$4:$G2654,"Ativo")=1,1,0))</f>
        <v/>
      </c>
      <c r="BC2654" t="str">
        <f>IF(OR($A2654="",$G2654&lt;&gt;"Ativo"),"",IF(COUNTIFS($A$4:$A2654,$A2654,$G$4:$G2654,"Ativo")=1,1,0))</f>
        <v/>
      </c>
    </row>
    <row r="2655" spans="1:55" x14ac:dyDescent="0.3">
      <c r="A2655" s="76"/>
      <c r="B2655" s="104"/>
      <c r="C2655" s="76"/>
      <c r="D2655" s="77"/>
      <c r="E2655" s="12"/>
      <c r="F2655" s="78"/>
      <c r="G2655" s="77"/>
      <c r="H2655" s="79"/>
      <c r="BA2655" s="5" t="str">
        <f t="shared" si="41"/>
        <v/>
      </c>
      <c r="BB2655" s="5" t="str">
        <f>IF(OR($E2655="",$G2655&lt;&gt;"Ativo"),"",IF(COUNTIFS($E$4:$E2655,$E2655,$A$4:$A2655,$A2655,$G$4:$G2655,"Ativo")=1,1,0))</f>
        <v/>
      </c>
      <c r="BC2655" t="str">
        <f>IF(OR($A2655="",$G2655&lt;&gt;"Ativo"),"",IF(COUNTIFS($A$4:$A2655,$A2655,$G$4:$G2655,"Ativo")=1,1,0))</f>
        <v/>
      </c>
    </row>
    <row r="2656" spans="1:55" x14ac:dyDescent="0.3">
      <c r="A2656" s="76"/>
      <c r="B2656" s="104"/>
      <c r="C2656" s="76"/>
      <c r="D2656" s="77"/>
      <c r="E2656" s="12"/>
      <c r="F2656" s="78"/>
      <c r="G2656" s="77"/>
      <c r="H2656" s="79"/>
      <c r="BA2656" s="5" t="str">
        <f t="shared" si="41"/>
        <v/>
      </c>
      <c r="BB2656" s="5" t="str">
        <f>IF(OR($E2656="",$G2656&lt;&gt;"Ativo"),"",IF(COUNTIFS($E$4:$E2656,$E2656,$A$4:$A2656,$A2656,$G$4:$G2656,"Ativo")=1,1,0))</f>
        <v/>
      </c>
      <c r="BC2656" t="str">
        <f>IF(OR($A2656="",$G2656&lt;&gt;"Ativo"),"",IF(COUNTIFS($A$4:$A2656,$A2656,$G$4:$G2656,"Ativo")=1,1,0))</f>
        <v/>
      </c>
    </row>
    <row r="2657" spans="1:55" x14ac:dyDescent="0.3">
      <c r="A2657" s="76"/>
      <c r="B2657" s="104"/>
      <c r="C2657" s="76"/>
      <c r="D2657" s="77"/>
      <c r="E2657" s="12"/>
      <c r="F2657" s="78"/>
      <c r="G2657" s="77"/>
      <c r="H2657" s="79"/>
      <c r="BA2657" s="5" t="str">
        <f t="shared" si="41"/>
        <v/>
      </c>
      <c r="BB2657" s="5" t="str">
        <f>IF(OR($E2657="",$G2657&lt;&gt;"Ativo"),"",IF(COUNTIFS($E$4:$E2657,$E2657,$A$4:$A2657,$A2657,$G$4:$G2657,"Ativo")=1,1,0))</f>
        <v/>
      </c>
      <c r="BC2657" t="str">
        <f>IF(OR($A2657="",$G2657&lt;&gt;"Ativo"),"",IF(COUNTIFS($A$4:$A2657,$A2657,$G$4:$G2657,"Ativo")=1,1,0))</f>
        <v/>
      </c>
    </row>
    <row r="2658" spans="1:55" x14ac:dyDescent="0.3">
      <c r="A2658" s="76"/>
      <c r="B2658" s="104"/>
      <c r="C2658" s="76"/>
      <c r="D2658" s="77"/>
      <c r="E2658" s="12"/>
      <c r="F2658" s="78"/>
      <c r="G2658" s="77"/>
      <c r="H2658" s="79"/>
      <c r="BA2658" s="5" t="str">
        <f t="shared" si="41"/>
        <v/>
      </c>
      <c r="BB2658" s="5" t="str">
        <f>IF(OR($E2658="",$G2658&lt;&gt;"Ativo"),"",IF(COUNTIFS($E$4:$E2658,$E2658,$A$4:$A2658,$A2658,$G$4:$G2658,"Ativo")=1,1,0))</f>
        <v/>
      </c>
      <c r="BC2658" t="str">
        <f>IF(OR($A2658="",$G2658&lt;&gt;"Ativo"),"",IF(COUNTIFS($A$4:$A2658,$A2658,$G$4:$G2658,"Ativo")=1,1,0))</f>
        <v/>
      </c>
    </row>
    <row r="2659" spans="1:55" x14ac:dyDescent="0.3">
      <c r="A2659" s="76"/>
      <c r="B2659" s="104"/>
      <c r="C2659" s="76"/>
      <c r="D2659" s="77"/>
      <c r="E2659" s="12"/>
      <c r="F2659" s="78"/>
      <c r="G2659" s="77"/>
      <c r="H2659" s="79"/>
      <c r="BA2659" s="5" t="str">
        <f t="shared" si="41"/>
        <v/>
      </c>
      <c r="BB2659" s="5" t="str">
        <f>IF(OR($E2659="",$G2659&lt;&gt;"Ativo"),"",IF(COUNTIFS($E$4:$E2659,$E2659,$A$4:$A2659,$A2659,$G$4:$G2659,"Ativo")=1,1,0))</f>
        <v/>
      </c>
      <c r="BC2659" t="str">
        <f>IF(OR($A2659="",$G2659&lt;&gt;"Ativo"),"",IF(COUNTIFS($A$4:$A2659,$A2659,$G$4:$G2659,"Ativo")=1,1,0))</f>
        <v/>
      </c>
    </row>
    <row r="2660" spans="1:55" x14ac:dyDescent="0.3">
      <c r="A2660" s="76"/>
      <c r="B2660" s="104"/>
      <c r="C2660" s="76"/>
      <c r="D2660" s="77"/>
      <c r="E2660" s="12"/>
      <c r="F2660" s="78"/>
      <c r="G2660" s="77"/>
      <c r="H2660" s="79"/>
      <c r="BA2660" s="5" t="str">
        <f t="shared" si="41"/>
        <v/>
      </c>
      <c r="BB2660" s="5" t="str">
        <f>IF(OR($E2660="",$G2660&lt;&gt;"Ativo"),"",IF(COUNTIFS($E$4:$E2660,$E2660,$A$4:$A2660,$A2660,$G$4:$G2660,"Ativo")=1,1,0))</f>
        <v/>
      </c>
      <c r="BC2660" t="str">
        <f>IF(OR($A2660="",$G2660&lt;&gt;"Ativo"),"",IF(COUNTIFS($A$4:$A2660,$A2660,$G$4:$G2660,"Ativo")=1,1,0))</f>
        <v/>
      </c>
    </row>
    <row r="2661" spans="1:55" x14ac:dyDescent="0.3">
      <c r="A2661" s="76"/>
      <c r="B2661" s="104"/>
      <c r="C2661" s="76"/>
      <c r="D2661" s="77"/>
      <c r="E2661" s="12"/>
      <c r="F2661" s="78"/>
      <c r="G2661" s="77"/>
      <c r="H2661" s="79"/>
      <c r="BA2661" s="5" t="str">
        <f t="shared" si="41"/>
        <v/>
      </c>
      <c r="BB2661" s="5" t="str">
        <f>IF(OR($E2661="",$G2661&lt;&gt;"Ativo"),"",IF(COUNTIFS($E$4:$E2661,$E2661,$A$4:$A2661,$A2661,$G$4:$G2661,"Ativo")=1,1,0))</f>
        <v/>
      </c>
      <c r="BC2661" t="str">
        <f>IF(OR($A2661="",$G2661&lt;&gt;"Ativo"),"",IF(COUNTIFS($A$4:$A2661,$A2661,$G$4:$G2661,"Ativo")=1,1,0))</f>
        <v/>
      </c>
    </row>
    <row r="2662" spans="1:55" x14ac:dyDescent="0.3">
      <c r="A2662" s="76"/>
      <c r="B2662" s="104"/>
      <c r="C2662" s="76"/>
      <c r="D2662" s="77"/>
      <c r="E2662" s="12"/>
      <c r="F2662" s="78"/>
      <c r="G2662" s="77"/>
      <c r="H2662" s="79"/>
      <c r="BA2662" s="5" t="str">
        <f t="shared" si="41"/>
        <v/>
      </c>
      <c r="BB2662" s="5" t="str">
        <f>IF(OR($E2662="",$G2662&lt;&gt;"Ativo"),"",IF(COUNTIFS($E$4:$E2662,$E2662,$A$4:$A2662,$A2662,$G$4:$G2662,"Ativo")=1,1,0))</f>
        <v/>
      </c>
      <c r="BC2662" t="str">
        <f>IF(OR($A2662="",$G2662&lt;&gt;"Ativo"),"",IF(COUNTIFS($A$4:$A2662,$A2662,$G$4:$G2662,"Ativo")=1,1,0))</f>
        <v/>
      </c>
    </row>
    <row r="2663" spans="1:55" x14ac:dyDescent="0.3">
      <c r="A2663" s="76"/>
      <c r="B2663" s="104"/>
      <c r="C2663" s="76"/>
      <c r="D2663" s="77"/>
      <c r="E2663" s="12"/>
      <c r="F2663" s="78"/>
      <c r="G2663" s="77"/>
      <c r="H2663" s="79"/>
      <c r="BA2663" s="5" t="str">
        <f t="shared" si="41"/>
        <v/>
      </c>
      <c r="BB2663" s="5" t="str">
        <f>IF(OR($E2663="",$G2663&lt;&gt;"Ativo"),"",IF(COUNTIFS($E$4:$E2663,$E2663,$A$4:$A2663,$A2663,$G$4:$G2663,"Ativo")=1,1,0))</f>
        <v/>
      </c>
      <c r="BC2663" t="str">
        <f>IF(OR($A2663="",$G2663&lt;&gt;"Ativo"),"",IF(COUNTIFS($A$4:$A2663,$A2663,$G$4:$G2663,"Ativo")=1,1,0))</f>
        <v/>
      </c>
    </row>
    <row r="2664" spans="1:55" x14ac:dyDescent="0.3">
      <c r="A2664" s="76"/>
      <c r="B2664" s="104"/>
      <c r="C2664" s="76"/>
      <c r="D2664" s="77"/>
      <c r="E2664" s="12"/>
      <c r="F2664" s="78"/>
      <c r="G2664" s="77"/>
      <c r="H2664" s="79"/>
      <c r="BA2664" s="5" t="str">
        <f t="shared" si="41"/>
        <v/>
      </c>
      <c r="BB2664" s="5" t="str">
        <f>IF(OR($E2664="",$G2664&lt;&gt;"Ativo"),"",IF(COUNTIFS($E$4:$E2664,$E2664,$A$4:$A2664,$A2664,$G$4:$G2664,"Ativo")=1,1,0))</f>
        <v/>
      </c>
      <c r="BC2664" t="str">
        <f>IF(OR($A2664="",$G2664&lt;&gt;"Ativo"),"",IF(COUNTIFS($A$4:$A2664,$A2664,$G$4:$G2664,"Ativo")=1,1,0))</f>
        <v/>
      </c>
    </row>
    <row r="2665" spans="1:55" x14ac:dyDescent="0.3">
      <c r="A2665" s="76"/>
      <c r="B2665" s="104"/>
      <c r="C2665" s="76"/>
      <c r="D2665" s="77"/>
      <c r="E2665" s="12"/>
      <c r="F2665" s="78"/>
      <c r="G2665" s="77"/>
      <c r="H2665" s="79"/>
      <c r="BA2665" s="5" t="str">
        <f t="shared" si="41"/>
        <v/>
      </c>
      <c r="BB2665" s="5" t="str">
        <f>IF(OR($E2665="",$G2665&lt;&gt;"Ativo"),"",IF(COUNTIFS($E$4:$E2665,$E2665,$A$4:$A2665,$A2665,$G$4:$G2665,"Ativo")=1,1,0))</f>
        <v/>
      </c>
      <c r="BC2665" t="str">
        <f>IF(OR($A2665="",$G2665&lt;&gt;"Ativo"),"",IF(COUNTIFS($A$4:$A2665,$A2665,$G$4:$G2665,"Ativo")=1,1,0))</f>
        <v/>
      </c>
    </row>
    <row r="2666" spans="1:55" x14ac:dyDescent="0.3">
      <c r="A2666" s="76"/>
      <c r="B2666" s="104"/>
      <c r="C2666" s="76"/>
      <c r="D2666" s="77"/>
      <c r="E2666" s="12"/>
      <c r="F2666" s="78"/>
      <c r="G2666" s="77"/>
      <c r="H2666" s="79"/>
      <c r="BA2666" s="5" t="str">
        <f t="shared" si="41"/>
        <v/>
      </c>
      <c r="BB2666" s="5" t="str">
        <f>IF(OR($E2666="",$G2666&lt;&gt;"Ativo"),"",IF(COUNTIFS($E$4:$E2666,$E2666,$A$4:$A2666,$A2666,$G$4:$G2666,"Ativo")=1,1,0))</f>
        <v/>
      </c>
      <c r="BC2666" t="str">
        <f>IF(OR($A2666="",$G2666&lt;&gt;"Ativo"),"",IF(COUNTIFS($A$4:$A2666,$A2666,$G$4:$G2666,"Ativo")=1,1,0))</f>
        <v/>
      </c>
    </row>
    <row r="2667" spans="1:55" x14ac:dyDescent="0.3">
      <c r="A2667" s="76"/>
      <c r="B2667" s="104"/>
      <c r="C2667" s="76"/>
      <c r="D2667" s="77"/>
      <c r="E2667" s="12"/>
      <c r="F2667" s="78"/>
      <c r="G2667" s="77"/>
      <c r="H2667" s="79"/>
      <c r="BA2667" s="5" t="str">
        <f t="shared" si="41"/>
        <v/>
      </c>
      <c r="BB2667" s="5" t="str">
        <f>IF(OR($E2667="",$G2667&lt;&gt;"Ativo"),"",IF(COUNTIFS($E$4:$E2667,$E2667,$A$4:$A2667,$A2667,$G$4:$G2667,"Ativo")=1,1,0))</f>
        <v/>
      </c>
      <c r="BC2667" t="str">
        <f>IF(OR($A2667="",$G2667&lt;&gt;"Ativo"),"",IF(COUNTIFS($A$4:$A2667,$A2667,$G$4:$G2667,"Ativo")=1,1,0))</f>
        <v/>
      </c>
    </row>
    <row r="2668" spans="1:55" x14ac:dyDescent="0.3">
      <c r="A2668" s="76"/>
      <c r="B2668" s="104"/>
      <c r="C2668" s="76"/>
      <c r="D2668" s="77"/>
      <c r="E2668" s="12"/>
      <c r="F2668" s="78"/>
      <c r="G2668" s="77"/>
      <c r="H2668" s="79"/>
      <c r="BA2668" s="5" t="str">
        <f t="shared" si="41"/>
        <v/>
      </c>
      <c r="BB2668" s="5" t="str">
        <f>IF(OR($E2668="",$G2668&lt;&gt;"Ativo"),"",IF(COUNTIFS($E$4:$E2668,$E2668,$A$4:$A2668,$A2668,$G$4:$G2668,"Ativo")=1,1,0))</f>
        <v/>
      </c>
      <c r="BC2668" t="str">
        <f>IF(OR($A2668="",$G2668&lt;&gt;"Ativo"),"",IF(COUNTIFS($A$4:$A2668,$A2668,$G$4:$G2668,"Ativo")=1,1,0))</f>
        <v/>
      </c>
    </row>
    <row r="2669" spans="1:55" x14ac:dyDescent="0.3">
      <c r="A2669" s="76"/>
      <c r="B2669" s="104"/>
      <c r="C2669" s="76"/>
      <c r="D2669" s="77"/>
      <c r="E2669" s="12"/>
      <c r="F2669" s="78"/>
      <c r="G2669" s="77"/>
      <c r="H2669" s="79"/>
      <c r="BA2669" s="5" t="str">
        <f t="shared" si="41"/>
        <v/>
      </c>
      <c r="BB2669" s="5" t="str">
        <f>IF(OR($E2669="",$G2669&lt;&gt;"Ativo"),"",IF(COUNTIFS($E$4:$E2669,$E2669,$A$4:$A2669,$A2669,$G$4:$G2669,"Ativo")=1,1,0))</f>
        <v/>
      </c>
      <c r="BC2669" t="str">
        <f>IF(OR($A2669="",$G2669&lt;&gt;"Ativo"),"",IF(COUNTIFS($A$4:$A2669,$A2669,$G$4:$G2669,"Ativo")=1,1,0))</f>
        <v/>
      </c>
    </row>
    <row r="2670" spans="1:55" x14ac:dyDescent="0.3">
      <c r="A2670" s="76"/>
      <c r="B2670" s="104"/>
      <c r="C2670" s="76"/>
      <c r="D2670" s="77"/>
      <c r="E2670" s="12"/>
      <c r="F2670" s="78"/>
      <c r="G2670" s="77"/>
      <c r="H2670" s="79"/>
      <c r="BA2670" s="5" t="str">
        <f t="shared" si="41"/>
        <v/>
      </c>
      <c r="BB2670" s="5" t="str">
        <f>IF(OR($E2670="",$G2670&lt;&gt;"Ativo"),"",IF(COUNTIFS($E$4:$E2670,$E2670,$A$4:$A2670,$A2670,$G$4:$G2670,"Ativo")=1,1,0))</f>
        <v/>
      </c>
      <c r="BC2670" t="str">
        <f>IF(OR($A2670="",$G2670&lt;&gt;"Ativo"),"",IF(COUNTIFS($A$4:$A2670,$A2670,$G$4:$G2670,"Ativo")=1,1,0))</f>
        <v/>
      </c>
    </row>
    <row r="2671" spans="1:55" x14ac:dyDescent="0.3">
      <c r="A2671" s="76"/>
      <c r="B2671" s="104"/>
      <c r="C2671" s="76"/>
      <c r="D2671" s="77"/>
      <c r="E2671" s="12"/>
      <c r="F2671" s="78"/>
      <c r="G2671" s="77"/>
      <c r="H2671" s="79"/>
      <c r="BA2671" s="5" t="str">
        <f t="shared" si="41"/>
        <v/>
      </c>
      <c r="BB2671" s="5" t="str">
        <f>IF(OR($E2671="",$G2671&lt;&gt;"Ativo"),"",IF(COUNTIFS($E$4:$E2671,$E2671,$A$4:$A2671,$A2671,$G$4:$G2671,"Ativo")=1,1,0))</f>
        <v/>
      </c>
      <c r="BC2671" t="str">
        <f>IF(OR($A2671="",$G2671&lt;&gt;"Ativo"),"",IF(COUNTIFS($A$4:$A2671,$A2671,$G$4:$G2671,"Ativo")=1,1,0))</f>
        <v/>
      </c>
    </row>
    <row r="2672" spans="1:55" x14ac:dyDescent="0.3">
      <c r="A2672" s="76"/>
      <c r="B2672" s="104"/>
      <c r="C2672" s="76"/>
      <c r="D2672" s="77"/>
      <c r="E2672" s="12"/>
      <c r="F2672" s="78"/>
      <c r="G2672" s="77"/>
      <c r="H2672" s="79"/>
      <c r="BA2672" s="5" t="str">
        <f t="shared" si="41"/>
        <v/>
      </c>
      <c r="BB2672" s="5" t="str">
        <f>IF(OR($E2672="",$G2672&lt;&gt;"Ativo"),"",IF(COUNTIFS($E$4:$E2672,$E2672,$A$4:$A2672,$A2672,$G$4:$G2672,"Ativo")=1,1,0))</f>
        <v/>
      </c>
      <c r="BC2672" t="str">
        <f>IF(OR($A2672="",$G2672&lt;&gt;"Ativo"),"",IF(COUNTIFS($A$4:$A2672,$A2672,$G$4:$G2672,"Ativo")=1,1,0))</f>
        <v/>
      </c>
    </row>
    <row r="2673" spans="1:55" x14ac:dyDescent="0.3">
      <c r="A2673" s="76"/>
      <c r="B2673" s="104"/>
      <c r="C2673" s="76"/>
      <c r="D2673" s="77"/>
      <c r="E2673" s="12"/>
      <c r="F2673" s="78"/>
      <c r="G2673" s="77"/>
      <c r="H2673" s="79"/>
      <c r="BA2673" s="5" t="str">
        <f t="shared" si="41"/>
        <v/>
      </c>
      <c r="BB2673" s="5" t="str">
        <f>IF(OR($E2673="",$G2673&lt;&gt;"Ativo"),"",IF(COUNTIFS($E$4:$E2673,$E2673,$A$4:$A2673,$A2673,$G$4:$G2673,"Ativo")=1,1,0))</f>
        <v/>
      </c>
      <c r="BC2673" t="str">
        <f>IF(OR($A2673="",$G2673&lt;&gt;"Ativo"),"",IF(COUNTIFS($A$4:$A2673,$A2673,$G$4:$G2673,"Ativo")=1,1,0))</f>
        <v/>
      </c>
    </row>
    <row r="2674" spans="1:55" x14ac:dyDescent="0.3">
      <c r="A2674" s="76"/>
      <c r="B2674" s="104"/>
      <c r="C2674" s="76"/>
      <c r="D2674" s="77"/>
      <c r="E2674" s="12"/>
      <c r="F2674" s="78"/>
      <c r="G2674" s="77"/>
      <c r="H2674" s="79"/>
      <c r="BA2674" s="5" t="str">
        <f t="shared" si="41"/>
        <v/>
      </c>
      <c r="BB2674" s="5" t="str">
        <f>IF(OR($E2674="",$G2674&lt;&gt;"Ativo"),"",IF(COUNTIFS($E$4:$E2674,$E2674,$A$4:$A2674,$A2674,$G$4:$G2674,"Ativo")=1,1,0))</f>
        <v/>
      </c>
      <c r="BC2674" t="str">
        <f>IF(OR($A2674="",$G2674&lt;&gt;"Ativo"),"",IF(COUNTIFS($A$4:$A2674,$A2674,$G$4:$G2674,"Ativo")=1,1,0))</f>
        <v/>
      </c>
    </row>
    <row r="2675" spans="1:55" x14ac:dyDescent="0.3">
      <c r="A2675" s="76"/>
      <c r="B2675" s="104"/>
      <c r="C2675" s="76"/>
      <c r="D2675" s="77"/>
      <c r="E2675" s="12"/>
      <c r="F2675" s="78"/>
      <c r="G2675" s="77"/>
      <c r="H2675" s="79"/>
      <c r="BA2675" s="5" t="str">
        <f t="shared" si="41"/>
        <v/>
      </c>
      <c r="BB2675" s="5" t="str">
        <f>IF(OR($E2675="",$G2675&lt;&gt;"Ativo"),"",IF(COUNTIFS($E$4:$E2675,$E2675,$A$4:$A2675,$A2675,$G$4:$G2675,"Ativo")=1,1,0))</f>
        <v/>
      </c>
      <c r="BC2675" t="str">
        <f>IF(OR($A2675="",$G2675&lt;&gt;"Ativo"),"",IF(COUNTIFS($A$4:$A2675,$A2675,$G$4:$G2675,"Ativo")=1,1,0))</f>
        <v/>
      </c>
    </row>
    <row r="2676" spans="1:55" x14ac:dyDescent="0.3">
      <c r="A2676" s="76"/>
      <c r="B2676" s="104"/>
      <c r="C2676" s="76"/>
      <c r="D2676" s="77"/>
      <c r="E2676" s="12"/>
      <c r="F2676" s="78"/>
      <c r="G2676" s="77"/>
      <c r="H2676" s="79"/>
      <c r="BA2676" s="5" t="str">
        <f t="shared" si="41"/>
        <v/>
      </c>
      <c r="BB2676" s="5" t="str">
        <f>IF(OR($E2676="",$G2676&lt;&gt;"Ativo"),"",IF(COUNTIFS($E$4:$E2676,$E2676,$A$4:$A2676,$A2676,$G$4:$G2676,"Ativo")=1,1,0))</f>
        <v/>
      </c>
      <c r="BC2676" t="str">
        <f>IF(OR($A2676="",$G2676&lt;&gt;"Ativo"),"",IF(COUNTIFS($A$4:$A2676,$A2676,$G$4:$G2676,"Ativo")=1,1,0))</f>
        <v/>
      </c>
    </row>
    <row r="2677" spans="1:55" x14ac:dyDescent="0.3">
      <c r="A2677" s="76"/>
      <c r="B2677" s="104"/>
      <c r="C2677" s="76"/>
      <c r="D2677" s="77"/>
      <c r="E2677" s="12"/>
      <c r="F2677" s="78"/>
      <c r="G2677" s="77"/>
      <c r="H2677" s="79"/>
      <c r="BA2677" s="5" t="str">
        <f t="shared" si="41"/>
        <v/>
      </c>
      <c r="BB2677" s="5" t="str">
        <f>IF(OR($E2677="",$G2677&lt;&gt;"Ativo"),"",IF(COUNTIFS($E$4:$E2677,$E2677,$A$4:$A2677,$A2677,$G$4:$G2677,"Ativo")=1,1,0))</f>
        <v/>
      </c>
      <c r="BC2677" t="str">
        <f>IF(OR($A2677="",$G2677&lt;&gt;"Ativo"),"",IF(COUNTIFS($A$4:$A2677,$A2677,$G$4:$G2677,"Ativo")=1,1,0))</f>
        <v/>
      </c>
    </row>
    <row r="2678" spans="1:55" x14ac:dyDescent="0.3">
      <c r="A2678" s="76"/>
      <c r="B2678" s="104"/>
      <c r="C2678" s="76"/>
      <c r="D2678" s="77"/>
      <c r="E2678" s="12"/>
      <c r="F2678" s="78"/>
      <c r="G2678" s="77"/>
      <c r="H2678" s="79"/>
      <c r="BA2678" s="5" t="str">
        <f t="shared" si="41"/>
        <v/>
      </c>
      <c r="BB2678" s="5" t="str">
        <f>IF(OR($E2678="",$G2678&lt;&gt;"Ativo"),"",IF(COUNTIFS($E$4:$E2678,$E2678,$A$4:$A2678,$A2678,$G$4:$G2678,"Ativo")=1,1,0))</f>
        <v/>
      </c>
      <c r="BC2678" t="str">
        <f>IF(OR($A2678="",$G2678&lt;&gt;"Ativo"),"",IF(COUNTIFS($A$4:$A2678,$A2678,$G$4:$G2678,"Ativo")=1,1,0))</f>
        <v/>
      </c>
    </row>
    <row r="2679" spans="1:55" x14ac:dyDescent="0.3">
      <c r="A2679" s="76"/>
      <c r="B2679" s="104"/>
      <c r="C2679" s="76"/>
      <c r="D2679" s="77"/>
      <c r="E2679" s="12"/>
      <c r="F2679" s="78"/>
      <c r="G2679" s="77"/>
      <c r="H2679" s="79"/>
      <c r="BA2679" s="5" t="str">
        <f t="shared" si="41"/>
        <v/>
      </c>
      <c r="BB2679" s="5" t="str">
        <f>IF(OR($E2679="",$G2679&lt;&gt;"Ativo"),"",IF(COUNTIFS($E$4:$E2679,$E2679,$A$4:$A2679,$A2679,$G$4:$G2679,"Ativo")=1,1,0))</f>
        <v/>
      </c>
      <c r="BC2679" t="str">
        <f>IF(OR($A2679="",$G2679&lt;&gt;"Ativo"),"",IF(COUNTIFS($A$4:$A2679,$A2679,$G$4:$G2679,"Ativo")=1,1,0))</f>
        <v/>
      </c>
    </row>
    <row r="2680" spans="1:55" x14ac:dyDescent="0.3">
      <c r="A2680" s="76"/>
      <c r="B2680" s="104"/>
      <c r="C2680" s="76"/>
      <c r="D2680" s="77"/>
      <c r="E2680" s="12"/>
      <c r="F2680" s="78"/>
      <c r="G2680" s="77"/>
      <c r="H2680" s="79"/>
      <c r="BA2680" s="5" t="str">
        <f t="shared" si="41"/>
        <v/>
      </c>
      <c r="BB2680" s="5" t="str">
        <f>IF(OR($E2680="",$G2680&lt;&gt;"Ativo"),"",IF(COUNTIFS($E$4:$E2680,$E2680,$A$4:$A2680,$A2680,$G$4:$G2680,"Ativo")=1,1,0))</f>
        <v/>
      </c>
      <c r="BC2680" t="str">
        <f>IF(OR($A2680="",$G2680&lt;&gt;"Ativo"),"",IF(COUNTIFS($A$4:$A2680,$A2680,$G$4:$G2680,"Ativo")=1,1,0))</f>
        <v/>
      </c>
    </row>
    <row r="2681" spans="1:55" x14ac:dyDescent="0.3">
      <c r="A2681" s="76"/>
      <c r="B2681" s="104"/>
      <c r="C2681" s="76"/>
      <c r="D2681" s="77"/>
      <c r="E2681" s="12"/>
      <c r="F2681" s="78"/>
      <c r="G2681" s="77"/>
      <c r="H2681" s="79"/>
      <c r="BA2681" s="5" t="str">
        <f t="shared" si="41"/>
        <v/>
      </c>
      <c r="BB2681" s="5" t="str">
        <f>IF(OR($E2681="",$G2681&lt;&gt;"Ativo"),"",IF(COUNTIFS($E$4:$E2681,$E2681,$A$4:$A2681,$A2681,$G$4:$G2681,"Ativo")=1,1,0))</f>
        <v/>
      </c>
      <c r="BC2681" t="str">
        <f>IF(OR($A2681="",$G2681&lt;&gt;"Ativo"),"",IF(COUNTIFS($A$4:$A2681,$A2681,$G$4:$G2681,"Ativo")=1,1,0))</f>
        <v/>
      </c>
    </row>
    <row r="2682" spans="1:55" x14ac:dyDescent="0.3">
      <c r="A2682" s="76"/>
      <c r="B2682" s="104"/>
      <c r="C2682" s="76"/>
      <c r="D2682" s="77"/>
      <c r="E2682" s="12"/>
      <c r="F2682" s="78"/>
      <c r="G2682" s="77"/>
      <c r="H2682" s="79"/>
      <c r="BA2682" s="5" t="str">
        <f t="shared" si="41"/>
        <v/>
      </c>
      <c r="BB2682" s="5" t="str">
        <f>IF(OR($E2682="",$G2682&lt;&gt;"Ativo"),"",IF(COUNTIFS($E$4:$E2682,$E2682,$A$4:$A2682,$A2682,$G$4:$G2682,"Ativo")=1,1,0))</f>
        <v/>
      </c>
      <c r="BC2682" t="str">
        <f>IF(OR($A2682="",$G2682&lt;&gt;"Ativo"),"",IF(COUNTIFS($A$4:$A2682,$A2682,$G$4:$G2682,"Ativo")=1,1,0))</f>
        <v/>
      </c>
    </row>
    <row r="2683" spans="1:55" x14ac:dyDescent="0.3">
      <c r="A2683" s="76"/>
      <c r="B2683" s="104"/>
      <c r="C2683" s="76"/>
      <c r="D2683" s="77"/>
      <c r="E2683" s="12"/>
      <c r="F2683" s="78"/>
      <c r="G2683" s="77"/>
      <c r="H2683" s="79"/>
      <c r="BA2683" s="5" t="str">
        <f t="shared" si="41"/>
        <v/>
      </c>
      <c r="BB2683" s="5" t="str">
        <f>IF(OR($E2683="",$G2683&lt;&gt;"Ativo"),"",IF(COUNTIFS($E$4:$E2683,$E2683,$A$4:$A2683,$A2683,$G$4:$G2683,"Ativo")=1,1,0))</f>
        <v/>
      </c>
      <c r="BC2683" t="str">
        <f>IF(OR($A2683="",$G2683&lt;&gt;"Ativo"),"",IF(COUNTIFS($A$4:$A2683,$A2683,$G$4:$G2683,"Ativo")=1,1,0))</f>
        <v/>
      </c>
    </row>
    <row r="2684" spans="1:55" x14ac:dyDescent="0.3">
      <c r="A2684" s="76"/>
      <c r="B2684" s="104"/>
      <c r="C2684" s="76"/>
      <c r="D2684" s="77"/>
      <c r="E2684" s="12"/>
      <c r="F2684" s="78"/>
      <c r="G2684" s="77"/>
      <c r="H2684" s="79"/>
      <c r="BA2684" s="5" t="str">
        <f t="shared" si="41"/>
        <v/>
      </c>
      <c r="BB2684" s="5" t="str">
        <f>IF(OR($E2684="",$G2684&lt;&gt;"Ativo"),"",IF(COUNTIFS($E$4:$E2684,$E2684,$A$4:$A2684,$A2684,$G$4:$G2684,"Ativo")=1,1,0))</f>
        <v/>
      </c>
      <c r="BC2684" t="str">
        <f>IF(OR($A2684="",$G2684&lt;&gt;"Ativo"),"",IF(COUNTIFS($A$4:$A2684,$A2684,$G$4:$G2684,"Ativo")=1,1,0))</f>
        <v/>
      </c>
    </row>
    <row r="2685" spans="1:55" x14ac:dyDescent="0.3">
      <c r="A2685" s="76"/>
      <c r="B2685" s="104"/>
      <c r="C2685" s="76"/>
      <c r="D2685" s="77"/>
      <c r="E2685" s="12"/>
      <c r="F2685" s="78"/>
      <c r="G2685" s="77"/>
      <c r="H2685" s="79"/>
      <c r="BA2685" s="5" t="str">
        <f t="shared" si="41"/>
        <v/>
      </c>
      <c r="BB2685" s="5" t="str">
        <f>IF(OR($E2685="",$G2685&lt;&gt;"Ativo"),"",IF(COUNTIFS($E$4:$E2685,$E2685,$A$4:$A2685,$A2685,$G$4:$G2685,"Ativo")=1,1,0))</f>
        <v/>
      </c>
      <c r="BC2685" t="str">
        <f>IF(OR($A2685="",$G2685&lt;&gt;"Ativo"),"",IF(COUNTIFS($A$4:$A2685,$A2685,$G$4:$G2685,"Ativo")=1,1,0))</f>
        <v/>
      </c>
    </row>
    <row r="2686" spans="1:55" x14ac:dyDescent="0.3">
      <c r="A2686" s="76"/>
      <c r="B2686" s="104"/>
      <c r="C2686" s="76"/>
      <c r="D2686" s="77"/>
      <c r="E2686" s="12"/>
      <c r="F2686" s="78"/>
      <c r="G2686" s="77"/>
      <c r="H2686" s="79"/>
      <c r="BA2686" s="5" t="str">
        <f t="shared" si="41"/>
        <v/>
      </c>
      <c r="BB2686" s="5" t="str">
        <f>IF(OR($E2686="",$G2686&lt;&gt;"Ativo"),"",IF(COUNTIFS($E$4:$E2686,$E2686,$A$4:$A2686,$A2686,$G$4:$G2686,"Ativo")=1,1,0))</f>
        <v/>
      </c>
      <c r="BC2686" t="str">
        <f>IF(OR($A2686="",$G2686&lt;&gt;"Ativo"),"",IF(COUNTIFS($A$4:$A2686,$A2686,$G$4:$G2686,"Ativo")=1,1,0))</f>
        <v/>
      </c>
    </row>
    <row r="2687" spans="1:55" x14ac:dyDescent="0.3">
      <c r="A2687" s="76"/>
      <c r="B2687" s="104"/>
      <c r="C2687" s="76"/>
      <c r="D2687" s="77"/>
      <c r="E2687" s="12"/>
      <c r="F2687" s="78"/>
      <c r="G2687" s="77"/>
      <c r="H2687" s="79"/>
      <c r="BA2687" s="5" t="str">
        <f t="shared" si="41"/>
        <v/>
      </c>
      <c r="BB2687" s="5" t="str">
        <f>IF(OR($E2687="",$G2687&lt;&gt;"Ativo"),"",IF(COUNTIFS($E$4:$E2687,$E2687,$A$4:$A2687,$A2687,$G$4:$G2687,"Ativo")=1,1,0))</f>
        <v/>
      </c>
      <c r="BC2687" t="str">
        <f>IF(OR($A2687="",$G2687&lt;&gt;"Ativo"),"",IF(COUNTIFS($A$4:$A2687,$A2687,$G$4:$G2687,"Ativo")=1,1,0))</f>
        <v/>
      </c>
    </row>
    <row r="2688" spans="1:55" x14ac:dyDescent="0.3">
      <c r="A2688" s="76"/>
      <c r="B2688" s="104"/>
      <c r="C2688" s="76"/>
      <c r="D2688" s="77"/>
      <c r="E2688" s="12"/>
      <c r="F2688" s="78"/>
      <c r="G2688" s="77"/>
      <c r="H2688" s="79"/>
      <c r="BA2688" s="5" t="str">
        <f t="shared" si="41"/>
        <v/>
      </c>
      <c r="BB2688" s="5" t="str">
        <f>IF(OR($E2688="",$G2688&lt;&gt;"Ativo"),"",IF(COUNTIFS($E$4:$E2688,$E2688,$A$4:$A2688,$A2688,$G$4:$G2688,"Ativo")=1,1,0))</f>
        <v/>
      </c>
      <c r="BC2688" t="str">
        <f>IF(OR($A2688="",$G2688&lt;&gt;"Ativo"),"",IF(COUNTIFS($A$4:$A2688,$A2688,$G$4:$G2688,"Ativo")=1,1,0))</f>
        <v/>
      </c>
    </row>
    <row r="2689" spans="1:55" x14ac:dyDescent="0.3">
      <c r="A2689" s="76"/>
      <c r="B2689" s="104"/>
      <c r="C2689" s="76"/>
      <c r="D2689" s="77"/>
      <c r="E2689" s="12"/>
      <c r="F2689" s="78"/>
      <c r="G2689" s="77"/>
      <c r="H2689" s="79"/>
      <c r="BA2689" s="5" t="str">
        <f t="shared" si="41"/>
        <v/>
      </c>
      <c r="BB2689" s="5" t="str">
        <f>IF(OR($E2689="",$G2689&lt;&gt;"Ativo"),"",IF(COUNTIFS($E$4:$E2689,$E2689,$A$4:$A2689,$A2689,$G$4:$G2689,"Ativo")=1,1,0))</f>
        <v/>
      </c>
      <c r="BC2689" t="str">
        <f>IF(OR($A2689="",$G2689&lt;&gt;"Ativo"),"",IF(COUNTIFS($A$4:$A2689,$A2689,$G$4:$G2689,"Ativo")=1,1,0))</f>
        <v/>
      </c>
    </row>
    <row r="2690" spans="1:55" x14ac:dyDescent="0.3">
      <c r="A2690" s="76"/>
      <c r="B2690" s="104"/>
      <c r="C2690" s="76"/>
      <c r="D2690" s="77"/>
      <c r="E2690" s="12"/>
      <c r="F2690" s="78"/>
      <c r="G2690" s="77"/>
      <c r="H2690" s="79"/>
      <c r="BA2690" s="5" t="str">
        <f t="shared" si="41"/>
        <v/>
      </c>
      <c r="BB2690" s="5" t="str">
        <f>IF(OR($E2690="",$G2690&lt;&gt;"Ativo"),"",IF(COUNTIFS($E$4:$E2690,$E2690,$A$4:$A2690,$A2690,$G$4:$G2690,"Ativo")=1,1,0))</f>
        <v/>
      </c>
      <c r="BC2690" t="str">
        <f>IF(OR($A2690="",$G2690&lt;&gt;"Ativo"),"",IF(COUNTIFS($A$4:$A2690,$A2690,$G$4:$G2690,"Ativo")=1,1,0))</f>
        <v/>
      </c>
    </row>
    <row r="2691" spans="1:55" x14ac:dyDescent="0.3">
      <c r="A2691" s="76"/>
      <c r="B2691" s="104"/>
      <c r="C2691" s="76"/>
      <c r="D2691" s="77"/>
      <c r="E2691" s="12"/>
      <c r="F2691" s="78"/>
      <c r="G2691" s="77"/>
      <c r="H2691" s="79"/>
      <c r="BA2691" s="5" t="str">
        <f t="shared" si="41"/>
        <v/>
      </c>
      <c r="BB2691" s="5" t="str">
        <f>IF(OR($E2691="",$G2691&lt;&gt;"Ativo"),"",IF(COUNTIFS($E$4:$E2691,$E2691,$A$4:$A2691,$A2691,$G$4:$G2691,"Ativo")=1,1,0))</f>
        <v/>
      </c>
      <c r="BC2691" t="str">
        <f>IF(OR($A2691="",$G2691&lt;&gt;"Ativo"),"",IF(COUNTIFS($A$4:$A2691,$A2691,$G$4:$G2691,"Ativo")=1,1,0))</f>
        <v/>
      </c>
    </row>
    <row r="2692" spans="1:55" x14ac:dyDescent="0.3">
      <c r="A2692" s="76"/>
      <c r="B2692" s="104"/>
      <c r="C2692" s="76"/>
      <c r="D2692" s="77"/>
      <c r="E2692" s="12"/>
      <c r="F2692" s="78"/>
      <c r="G2692" s="77"/>
      <c r="H2692" s="79"/>
      <c r="BA2692" s="5" t="str">
        <f t="shared" ref="BA2692:BA2755" si="42">IF($D2692="","",MID($D2692,4,LEN($D2692)-5))</f>
        <v/>
      </c>
      <c r="BB2692" s="5" t="str">
        <f>IF(OR($E2692="",$G2692&lt;&gt;"Ativo"),"",IF(COUNTIFS($E$4:$E2692,$E2692,$A$4:$A2692,$A2692,$G$4:$G2692,"Ativo")=1,1,0))</f>
        <v/>
      </c>
      <c r="BC2692" t="str">
        <f>IF(OR($A2692="",$G2692&lt;&gt;"Ativo"),"",IF(COUNTIFS($A$4:$A2692,$A2692,$G$4:$G2692,"Ativo")=1,1,0))</f>
        <v/>
      </c>
    </row>
    <row r="2693" spans="1:55" x14ac:dyDescent="0.3">
      <c r="A2693" s="76"/>
      <c r="B2693" s="104"/>
      <c r="C2693" s="76"/>
      <c r="D2693" s="77"/>
      <c r="E2693" s="12"/>
      <c r="F2693" s="78"/>
      <c r="G2693" s="77"/>
      <c r="H2693" s="79"/>
      <c r="BA2693" s="5" t="str">
        <f t="shared" si="42"/>
        <v/>
      </c>
      <c r="BB2693" s="5" t="str">
        <f>IF(OR($E2693="",$G2693&lt;&gt;"Ativo"),"",IF(COUNTIFS($E$4:$E2693,$E2693,$A$4:$A2693,$A2693,$G$4:$G2693,"Ativo")=1,1,0))</f>
        <v/>
      </c>
      <c r="BC2693" t="str">
        <f>IF(OR($A2693="",$G2693&lt;&gt;"Ativo"),"",IF(COUNTIFS($A$4:$A2693,$A2693,$G$4:$G2693,"Ativo")=1,1,0))</f>
        <v/>
      </c>
    </row>
    <row r="2694" spans="1:55" x14ac:dyDescent="0.3">
      <c r="A2694" s="76"/>
      <c r="B2694" s="104"/>
      <c r="C2694" s="76"/>
      <c r="D2694" s="77"/>
      <c r="E2694" s="12"/>
      <c r="F2694" s="78"/>
      <c r="G2694" s="77"/>
      <c r="H2694" s="79"/>
      <c r="BA2694" s="5" t="str">
        <f t="shared" si="42"/>
        <v/>
      </c>
      <c r="BB2694" s="5" t="str">
        <f>IF(OR($E2694="",$G2694&lt;&gt;"Ativo"),"",IF(COUNTIFS($E$4:$E2694,$E2694,$A$4:$A2694,$A2694,$G$4:$G2694,"Ativo")=1,1,0))</f>
        <v/>
      </c>
      <c r="BC2694" t="str">
        <f>IF(OR($A2694="",$G2694&lt;&gt;"Ativo"),"",IF(COUNTIFS($A$4:$A2694,$A2694,$G$4:$G2694,"Ativo")=1,1,0))</f>
        <v/>
      </c>
    </row>
    <row r="2695" spans="1:55" x14ac:dyDescent="0.3">
      <c r="A2695" s="76"/>
      <c r="B2695" s="104"/>
      <c r="C2695" s="76"/>
      <c r="D2695" s="77"/>
      <c r="E2695" s="12"/>
      <c r="F2695" s="78"/>
      <c r="G2695" s="77"/>
      <c r="H2695" s="79"/>
      <c r="BA2695" s="5" t="str">
        <f t="shared" si="42"/>
        <v/>
      </c>
      <c r="BB2695" s="5" t="str">
        <f>IF(OR($E2695="",$G2695&lt;&gt;"Ativo"),"",IF(COUNTIFS($E$4:$E2695,$E2695,$A$4:$A2695,$A2695,$G$4:$G2695,"Ativo")=1,1,0))</f>
        <v/>
      </c>
      <c r="BC2695" t="str">
        <f>IF(OR($A2695="",$G2695&lt;&gt;"Ativo"),"",IF(COUNTIFS($A$4:$A2695,$A2695,$G$4:$G2695,"Ativo")=1,1,0))</f>
        <v/>
      </c>
    </row>
    <row r="2696" spans="1:55" x14ac:dyDescent="0.3">
      <c r="A2696" s="76"/>
      <c r="B2696" s="104"/>
      <c r="C2696" s="76"/>
      <c r="D2696" s="77"/>
      <c r="E2696" s="12"/>
      <c r="F2696" s="78"/>
      <c r="G2696" s="77"/>
      <c r="H2696" s="79"/>
      <c r="BA2696" s="5" t="str">
        <f t="shared" si="42"/>
        <v/>
      </c>
      <c r="BB2696" s="5" t="str">
        <f>IF(OR($E2696="",$G2696&lt;&gt;"Ativo"),"",IF(COUNTIFS($E$4:$E2696,$E2696,$A$4:$A2696,$A2696,$G$4:$G2696,"Ativo")=1,1,0))</f>
        <v/>
      </c>
      <c r="BC2696" t="str">
        <f>IF(OR($A2696="",$G2696&lt;&gt;"Ativo"),"",IF(COUNTIFS($A$4:$A2696,$A2696,$G$4:$G2696,"Ativo")=1,1,0))</f>
        <v/>
      </c>
    </row>
    <row r="2697" spans="1:55" x14ac:dyDescent="0.3">
      <c r="A2697" s="76"/>
      <c r="B2697" s="104"/>
      <c r="C2697" s="76"/>
      <c r="D2697" s="77"/>
      <c r="E2697" s="12"/>
      <c r="F2697" s="78"/>
      <c r="G2697" s="77"/>
      <c r="H2697" s="79"/>
      <c r="BA2697" s="5" t="str">
        <f t="shared" si="42"/>
        <v/>
      </c>
      <c r="BB2697" s="5" t="str">
        <f>IF(OR($E2697="",$G2697&lt;&gt;"Ativo"),"",IF(COUNTIFS($E$4:$E2697,$E2697,$A$4:$A2697,$A2697,$G$4:$G2697,"Ativo")=1,1,0))</f>
        <v/>
      </c>
      <c r="BC2697" t="str">
        <f>IF(OR($A2697="",$G2697&lt;&gt;"Ativo"),"",IF(COUNTIFS($A$4:$A2697,$A2697,$G$4:$G2697,"Ativo")=1,1,0))</f>
        <v/>
      </c>
    </row>
    <row r="2698" spans="1:55" x14ac:dyDescent="0.3">
      <c r="A2698" s="76"/>
      <c r="B2698" s="104"/>
      <c r="C2698" s="76"/>
      <c r="D2698" s="77"/>
      <c r="E2698" s="12"/>
      <c r="F2698" s="78"/>
      <c r="G2698" s="77"/>
      <c r="H2698" s="79"/>
      <c r="BA2698" s="5" t="str">
        <f t="shared" si="42"/>
        <v/>
      </c>
      <c r="BB2698" s="5" t="str">
        <f>IF(OR($E2698="",$G2698&lt;&gt;"Ativo"),"",IF(COUNTIFS($E$4:$E2698,$E2698,$A$4:$A2698,$A2698,$G$4:$G2698,"Ativo")=1,1,0))</f>
        <v/>
      </c>
      <c r="BC2698" t="str">
        <f>IF(OR($A2698="",$G2698&lt;&gt;"Ativo"),"",IF(COUNTIFS($A$4:$A2698,$A2698,$G$4:$G2698,"Ativo")=1,1,0))</f>
        <v/>
      </c>
    </row>
    <row r="2699" spans="1:55" x14ac:dyDescent="0.3">
      <c r="A2699" s="76"/>
      <c r="B2699" s="104"/>
      <c r="C2699" s="76"/>
      <c r="D2699" s="77"/>
      <c r="E2699" s="12"/>
      <c r="F2699" s="78"/>
      <c r="G2699" s="77"/>
      <c r="H2699" s="79"/>
      <c r="BA2699" s="5" t="str">
        <f t="shared" si="42"/>
        <v/>
      </c>
      <c r="BB2699" s="5" t="str">
        <f>IF(OR($E2699="",$G2699&lt;&gt;"Ativo"),"",IF(COUNTIFS($E$4:$E2699,$E2699,$A$4:$A2699,$A2699,$G$4:$G2699,"Ativo")=1,1,0))</f>
        <v/>
      </c>
      <c r="BC2699" t="str">
        <f>IF(OR($A2699="",$G2699&lt;&gt;"Ativo"),"",IF(COUNTIFS($A$4:$A2699,$A2699,$G$4:$G2699,"Ativo")=1,1,0))</f>
        <v/>
      </c>
    </row>
    <row r="2700" spans="1:55" x14ac:dyDescent="0.3">
      <c r="A2700" s="76"/>
      <c r="B2700" s="104"/>
      <c r="C2700" s="76"/>
      <c r="D2700" s="77"/>
      <c r="E2700" s="12"/>
      <c r="F2700" s="78"/>
      <c r="G2700" s="77"/>
      <c r="H2700" s="79"/>
      <c r="BA2700" s="5" t="str">
        <f t="shared" si="42"/>
        <v/>
      </c>
      <c r="BB2700" s="5" t="str">
        <f>IF(OR($E2700="",$G2700&lt;&gt;"Ativo"),"",IF(COUNTIFS($E$4:$E2700,$E2700,$A$4:$A2700,$A2700,$G$4:$G2700,"Ativo")=1,1,0))</f>
        <v/>
      </c>
      <c r="BC2700" t="str">
        <f>IF(OR($A2700="",$G2700&lt;&gt;"Ativo"),"",IF(COUNTIFS($A$4:$A2700,$A2700,$G$4:$G2700,"Ativo")=1,1,0))</f>
        <v/>
      </c>
    </row>
    <row r="2701" spans="1:55" x14ac:dyDescent="0.3">
      <c r="A2701" s="76"/>
      <c r="B2701" s="104"/>
      <c r="C2701" s="76"/>
      <c r="D2701" s="77"/>
      <c r="E2701" s="12"/>
      <c r="F2701" s="78"/>
      <c r="G2701" s="77"/>
      <c r="H2701" s="79"/>
      <c r="BA2701" s="5" t="str">
        <f t="shared" si="42"/>
        <v/>
      </c>
      <c r="BB2701" s="5" t="str">
        <f>IF(OR($E2701="",$G2701&lt;&gt;"Ativo"),"",IF(COUNTIFS($E$4:$E2701,$E2701,$A$4:$A2701,$A2701,$G$4:$G2701,"Ativo")=1,1,0))</f>
        <v/>
      </c>
      <c r="BC2701" t="str">
        <f>IF(OR($A2701="",$G2701&lt;&gt;"Ativo"),"",IF(COUNTIFS($A$4:$A2701,$A2701,$G$4:$G2701,"Ativo")=1,1,0))</f>
        <v/>
      </c>
    </row>
    <row r="2702" spans="1:55" x14ac:dyDescent="0.3">
      <c r="A2702" s="76"/>
      <c r="B2702" s="104"/>
      <c r="C2702" s="76"/>
      <c r="D2702" s="77"/>
      <c r="E2702" s="12"/>
      <c r="F2702" s="78"/>
      <c r="G2702" s="77"/>
      <c r="H2702" s="79"/>
      <c r="BA2702" s="5" t="str">
        <f t="shared" si="42"/>
        <v/>
      </c>
      <c r="BB2702" s="5" t="str">
        <f>IF(OR($E2702="",$G2702&lt;&gt;"Ativo"),"",IF(COUNTIFS($E$4:$E2702,$E2702,$A$4:$A2702,$A2702,$G$4:$G2702,"Ativo")=1,1,0))</f>
        <v/>
      </c>
      <c r="BC2702" t="str">
        <f>IF(OR($A2702="",$G2702&lt;&gt;"Ativo"),"",IF(COUNTIFS($A$4:$A2702,$A2702,$G$4:$G2702,"Ativo")=1,1,0))</f>
        <v/>
      </c>
    </row>
    <row r="2703" spans="1:55" x14ac:dyDescent="0.3">
      <c r="A2703" s="76"/>
      <c r="B2703" s="104"/>
      <c r="C2703" s="76"/>
      <c r="D2703" s="77"/>
      <c r="E2703" s="12"/>
      <c r="F2703" s="78"/>
      <c r="G2703" s="77"/>
      <c r="H2703" s="79"/>
      <c r="BA2703" s="5" t="str">
        <f t="shared" si="42"/>
        <v/>
      </c>
      <c r="BB2703" s="5" t="str">
        <f>IF(OR($E2703="",$G2703&lt;&gt;"Ativo"),"",IF(COUNTIFS($E$4:$E2703,$E2703,$A$4:$A2703,$A2703,$G$4:$G2703,"Ativo")=1,1,0))</f>
        <v/>
      </c>
      <c r="BC2703" t="str">
        <f>IF(OR($A2703="",$G2703&lt;&gt;"Ativo"),"",IF(COUNTIFS($A$4:$A2703,$A2703,$G$4:$G2703,"Ativo")=1,1,0))</f>
        <v/>
      </c>
    </row>
    <row r="2704" spans="1:55" x14ac:dyDescent="0.3">
      <c r="A2704" s="76"/>
      <c r="B2704" s="104"/>
      <c r="C2704" s="76"/>
      <c r="D2704" s="77"/>
      <c r="E2704" s="12"/>
      <c r="F2704" s="78"/>
      <c r="G2704" s="77"/>
      <c r="H2704" s="79"/>
      <c r="BA2704" s="5" t="str">
        <f t="shared" si="42"/>
        <v/>
      </c>
      <c r="BB2704" s="5" t="str">
        <f>IF(OR($E2704="",$G2704&lt;&gt;"Ativo"),"",IF(COUNTIFS($E$4:$E2704,$E2704,$A$4:$A2704,$A2704,$G$4:$G2704,"Ativo")=1,1,0))</f>
        <v/>
      </c>
      <c r="BC2704" t="str">
        <f>IF(OR($A2704="",$G2704&lt;&gt;"Ativo"),"",IF(COUNTIFS($A$4:$A2704,$A2704,$G$4:$G2704,"Ativo")=1,1,0))</f>
        <v/>
      </c>
    </row>
    <row r="2705" spans="1:55" x14ac:dyDescent="0.3">
      <c r="A2705" s="76"/>
      <c r="B2705" s="104"/>
      <c r="C2705" s="76"/>
      <c r="D2705" s="77"/>
      <c r="E2705" s="12"/>
      <c r="F2705" s="78"/>
      <c r="G2705" s="77"/>
      <c r="H2705" s="79"/>
      <c r="BA2705" s="5" t="str">
        <f t="shared" si="42"/>
        <v/>
      </c>
      <c r="BB2705" s="5" t="str">
        <f>IF(OR($E2705="",$G2705&lt;&gt;"Ativo"),"",IF(COUNTIFS($E$4:$E2705,$E2705,$A$4:$A2705,$A2705,$G$4:$G2705,"Ativo")=1,1,0))</f>
        <v/>
      </c>
      <c r="BC2705" t="str">
        <f>IF(OR($A2705="",$G2705&lt;&gt;"Ativo"),"",IF(COUNTIFS($A$4:$A2705,$A2705,$G$4:$G2705,"Ativo")=1,1,0))</f>
        <v/>
      </c>
    </row>
    <row r="2706" spans="1:55" x14ac:dyDescent="0.3">
      <c r="A2706" s="76"/>
      <c r="B2706" s="104"/>
      <c r="C2706" s="76"/>
      <c r="D2706" s="77"/>
      <c r="E2706" s="12"/>
      <c r="F2706" s="78"/>
      <c r="G2706" s="77"/>
      <c r="H2706" s="79"/>
      <c r="BA2706" s="5" t="str">
        <f t="shared" si="42"/>
        <v/>
      </c>
      <c r="BB2706" s="5" t="str">
        <f>IF(OR($E2706="",$G2706&lt;&gt;"Ativo"),"",IF(COUNTIFS($E$4:$E2706,$E2706,$A$4:$A2706,$A2706,$G$4:$G2706,"Ativo")=1,1,0))</f>
        <v/>
      </c>
      <c r="BC2706" t="str">
        <f>IF(OR($A2706="",$G2706&lt;&gt;"Ativo"),"",IF(COUNTIFS($A$4:$A2706,$A2706,$G$4:$G2706,"Ativo")=1,1,0))</f>
        <v/>
      </c>
    </row>
    <row r="2707" spans="1:55" x14ac:dyDescent="0.3">
      <c r="A2707" s="76"/>
      <c r="B2707" s="104"/>
      <c r="C2707" s="76"/>
      <c r="D2707" s="77"/>
      <c r="E2707" s="12"/>
      <c r="F2707" s="78"/>
      <c r="G2707" s="77"/>
      <c r="H2707" s="79"/>
      <c r="BA2707" s="5" t="str">
        <f t="shared" si="42"/>
        <v/>
      </c>
      <c r="BB2707" s="5" t="str">
        <f>IF(OR($E2707="",$G2707&lt;&gt;"Ativo"),"",IF(COUNTIFS($E$4:$E2707,$E2707,$A$4:$A2707,$A2707,$G$4:$G2707,"Ativo")=1,1,0))</f>
        <v/>
      </c>
      <c r="BC2707" t="str">
        <f>IF(OR($A2707="",$G2707&lt;&gt;"Ativo"),"",IF(COUNTIFS($A$4:$A2707,$A2707,$G$4:$G2707,"Ativo")=1,1,0))</f>
        <v/>
      </c>
    </row>
    <row r="2708" spans="1:55" x14ac:dyDescent="0.3">
      <c r="A2708" s="76"/>
      <c r="B2708" s="104"/>
      <c r="C2708" s="76"/>
      <c r="D2708" s="77"/>
      <c r="E2708" s="12"/>
      <c r="F2708" s="78"/>
      <c r="G2708" s="77"/>
      <c r="H2708" s="79"/>
      <c r="BA2708" s="5" t="str">
        <f t="shared" si="42"/>
        <v/>
      </c>
      <c r="BB2708" s="5" t="str">
        <f>IF(OR($E2708="",$G2708&lt;&gt;"Ativo"),"",IF(COUNTIFS($E$4:$E2708,$E2708,$A$4:$A2708,$A2708,$G$4:$G2708,"Ativo")=1,1,0))</f>
        <v/>
      </c>
      <c r="BC2708" t="str">
        <f>IF(OR($A2708="",$G2708&lt;&gt;"Ativo"),"",IF(COUNTIFS($A$4:$A2708,$A2708,$G$4:$G2708,"Ativo")=1,1,0))</f>
        <v/>
      </c>
    </row>
    <row r="2709" spans="1:55" x14ac:dyDescent="0.3">
      <c r="A2709" s="76"/>
      <c r="B2709" s="104"/>
      <c r="C2709" s="76"/>
      <c r="D2709" s="77"/>
      <c r="E2709" s="12"/>
      <c r="F2709" s="78"/>
      <c r="G2709" s="77"/>
      <c r="H2709" s="79"/>
      <c r="BA2709" s="5" t="str">
        <f t="shared" si="42"/>
        <v/>
      </c>
      <c r="BB2709" s="5" t="str">
        <f>IF(OR($E2709="",$G2709&lt;&gt;"Ativo"),"",IF(COUNTIFS($E$4:$E2709,$E2709,$A$4:$A2709,$A2709,$G$4:$G2709,"Ativo")=1,1,0))</f>
        <v/>
      </c>
      <c r="BC2709" t="str">
        <f>IF(OR($A2709="",$G2709&lt;&gt;"Ativo"),"",IF(COUNTIFS($A$4:$A2709,$A2709,$G$4:$G2709,"Ativo")=1,1,0))</f>
        <v/>
      </c>
    </row>
    <row r="2710" spans="1:55" x14ac:dyDescent="0.3">
      <c r="A2710" s="76"/>
      <c r="B2710" s="104"/>
      <c r="C2710" s="76"/>
      <c r="D2710" s="77"/>
      <c r="E2710" s="12"/>
      <c r="F2710" s="78"/>
      <c r="G2710" s="77"/>
      <c r="H2710" s="79"/>
      <c r="BA2710" s="5" t="str">
        <f t="shared" si="42"/>
        <v/>
      </c>
      <c r="BB2710" s="5" t="str">
        <f>IF(OR($E2710="",$G2710&lt;&gt;"Ativo"),"",IF(COUNTIFS($E$4:$E2710,$E2710,$A$4:$A2710,$A2710,$G$4:$G2710,"Ativo")=1,1,0))</f>
        <v/>
      </c>
      <c r="BC2710" t="str">
        <f>IF(OR($A2710="",$G2710&lt;&gt;"Ativo"),"",IF(COUNTIFS($A$4:$A2710,$A2710,$G$4:$G2710,"Ativo")=1,1,0))</f>
        <v/>
      </c>
    </row>
    <row r="2711" spans="1:55" x14ac:dyDescent="0.3">
      <c r="A2711" s="76"/>
      <c r="B2711" s="104"/>
      <c r="C2711" s="76"/>
      <c r="D2711" s="77"/>
      <c r="E2711" s="12"/>
      <c r="F2711" s="78"/>
      <c r="G2711" s="77"/>
      <c r="H2711" s="79"/>
      <c r="BA2711" s="5" t="str">
        <f t="shared" si="42"/>
        <v/>
      </c>
      <c r="BB2711" s="5" t="str">
        <f>IF(OR($E2711="",$G2711&lt;&gt;"Ativo"),"",IF(COUNTIFS($E$4:$E2711,$E2711,$A$4:$A2711,$A2711,$G$4:$G2711,"Ativo")=1,1,0))</f>
        <v/>
      </c>
      <c r="BC2711" t="str">
        <f>IF(OR($A2711="",$G2711&lt;&gt;"Ativo"),"",IF(COUNTIFS($A$4:$A2711,$A2711,$G$4:$G2711,"Ativo")=1,1,0))</f>
        <v/>
      </c>
    </row>
    <row r="2712" spans="1:55" x14ac:dyDescent="0.3">
      <c r="A2712" s="76"/>
      <c r="B2712" s="104"/>
      <c r="C2712" s="76"/>
      <c r="D2712" s="77"/>
      <c r="E2712" s="12"/>
      <c r="F2712" s="78"/>
      <c r="G2712" s="77"/>
      <c r="H2712" s="79"/>
      <c r="BA2712" s="5" t="str">
        <f t="shared" si="42"/>
        <v/>
      </c>
      <c r="BB2712" s="5" t="str">
        <f>IF(OR($E2712="",$G2712&lt;&gt;"Ativo"),"",IF(COUNTIFS($E$4:$E2712,$E2712,$A$4:$A2712,$A2712,$G$4:$G2712,"Ativo")=1,1,0))</f>
        <v/>
      </c>
      <c r="BC2712" t="str">
        <f>IF(OR($A2712="",$G2712&lt;&gt;"Ativo"),"",IF(COUNTIFS($A$4:$A2712,$A2712,$G$4:$G2712,"Ativo")=1,1,0))</f>
        <v/>
      </c>
    </row>
    <row r="2713" spans="1:55" x14ac:dyDescent="0.3">
      <c r="A2713" s="76"/>
      <c r="B2713" s="104"/>
      <c r="C2713" s="76"/>
      <c r="D2713" s="77"/>
      <c r="E2713" s="12"/>
      <c r="F2713" s="78"/>
      <c r="G2713" s="77"/>
      <c r="H2713" s="79"/>
      <c r="BA2713" s="5" t="str">
        <f t="shared" si="42"/>
        <v/>
      </c>
      <c r="BB2713" s="5" t="str">
        <f>IF(OR($E2713="",$G2713&lt;&gt;"Ativo"),"",IF(COUNTIFS($E$4:$E2713,$E2713,$A$4:$A2713,$A2713,$G$4:$G2713,"Ativo")=1,1,0))</f>
        <v/>
      </c>
      <c r="BC2713" t="str">
        <f>IF(OR($A2713="",$G2713&lt;&gt;"Ativo"),"",IF(COUNTIFS($A$4:$A2713,$A2713,$G$4:$G2713,"Ativo")=1,1,0))</f>
        <v/>
      </c>
    </row>
    <row r="2714" spans="1:55" x14ac:dyDescent="0.3">
      <c r="A2714" s="76"/>
      <c r="B2714" s="104"/>
      <c r="C2714" s="76"/>
      <c r="D2714" s="77"/>
      <c r="E2714" s="12"/>
      <c r="F2714" s="78"/>
      <c r="G2714" s="77"/>
      <c r="H2714" s="79"/>
      <c r="BA2714" s="5" t="str">
        <f t="shared" si="42"/>
        <v/>
      </c>
      <c r="BB2714" s="5" t="str">
        <f>IF(OR($E2714="",$G2714&lt;&gt;"Ativo"),"",IF(COUNTIFS($E$4:$E2714,$E2714,$A$4:$A2714,$A2714,$G$4:$G2714,"Ativo")=1,1,0))</f>
        <v/>
      </c>
      <c r="BC2714" t="str">
        <f>IF(OR($A2714="",$G2714&lt;&gt;"Ativo"),"",IF(COUNTIFS($A$4:$A2714,$A2714,$G$4:$G2714,"Ativo")=1,1,0))</f>
        <v/>
      </c>
    </row>
    <row r="2715" spans="1:55" x14ac:dyDescent="0.3">
      <c r="A2715" s="76"/>
      <c r="B2715" s="104"/>
      <c r="C2715" s="76"/>
      <c r="D2715" s="77"/>
      <c r="E2715" s="12"/>
      <c r="F2715" s="78"/>
      <c r="G2715" s="77"/>
      <c r="H2715" s="79"/>
      <c r="BA2715" s="5" t="str">
        <f t="shared" si="42"/>
        <v/>
      </c>
      <c r="BB2715" s="5" t="str">
        <f>IF(OR($E2715="",$G2715&lt;&gt;"Ativo"),"",IF(COUNTIFS($E$4:$E2715,$E2715,$A$4:$A2715,$A2715,$G$4:$G2715,"Ativo")=1,1,0))</f>
        <v/>
      </c>
      <c r="BC2715" t="str">
        <f>IF(OR($A2715="",$G2715&lt;&gt;"Ativo"),"",IF(COUNTIFS($A$4:$A2715,$A2715,$G$4:$G2715,"Ativo")=1,1,0))</f>
        <v/>
      </c>
    </row>
    <row r="2716" spans="1:55" x14ac:dyDescent="0.3">
      <c r="A2716" s="76"/>
      <c r="B2716" s="104"/>
      <c r="C2716" s="76"/>
      <c r="D2716" s="77"/>
      <c r="E2716" s="12"/>
      <c r="F2716" s="78"/>
      <c r="G2716" s="77"/>
      <c r="H2716" s="79"/>
      <c r="BA2716" s="5" t="str">
        <f t="shared" si="42"/>
        <v/>
      </c>
      <c r="BB2716" s="5" t="str">
        <f>IF(OR($E2716="",$G2716&lt;&gt;"Ativo"),"",IF(COUNTIFS($E$4:$E2716,$E2716,$A$4:$A2716,$A2716,$G$4:$G2716,"Ativo")=1,1,0))</f>
        <v/>
      </c>
      <c r="BC2716" t="str">
        <f>IF(OR($A2716="",$G2716&lt;&gt;"Ativo"),"",IF(COUNTIFS($A$4:$A2716,$A2716,$G$4:$G2716,"Ativo")=1,1,0))</f>
        <v/>
      </c>
    </row>
    <row r="2717" spans="1:55" x14ac:dyDescent="0.3">
      <c r="A2717" s="76"/>
      <c r="B2717" s="104"/>
      <c r="C2717" s="76"/>
      <c r="D2717" s="77"/>
      <c r="E2717" s="12"/>
      <c r="F2717" s="78"/>
      <c r="G2717" s="77"/>
      <c r="H2717" s="79"/>
      <c r="BA2717" s="5" t="str">
        <f t="shared" si="42"/>
        <v/>
      </c>
      <c r="BB2717" s="5" t="str">
        <f>IF(OR($E2717="",$G2717&lt;&gt;"Ativo"),"",IF(COUNTIFS($E$4:$E2717,$E2717,$A$4:$A2717,$A2717,$G$4:$G2717,"Ativo")=1,1,0))</f>
        <v/>
      </c>
      <c r="BC2717" t="str">
        <f>IF(OR($A2717="",$G2717&lt;&gt;"Ativo"),"",IF(COUNTIFS($A$4:$A2717,$A2717,$G$4:$G2717,"Ativo")=1,1,0))</f>
        <v/>
      </c>
    </row>
    <row r="2718" spans="1:55" x14ac:dyDescent="0.3">
      <c r="A2718" s="76"/>
      <c r="B2718" s="104"/>
      <c r="C2718" s="76"/>
      <c r="D2718" s="77"/>
      <c r="E2718" s="12"/>
      <c r="F2718" s="78"/>
      <c r="G2718" s="77"/>
      <c r="H2718" s="79"/>
      <c r="BA2718" s="5" t="str">
        <f t="shared" si="42"/>
        <v/>
      </c>
      <c r="BB2718" s="5" t="str">
        <f>IF(OR($E2718="",$G2718&lt;&gt;"Ativo"),"",IF(COUNTIFS($E$4:$E2718,$E2718,$A$4:$A2718,$A2718,$G$4:$G2718,"Ativo")=1,1,0))</f>
        <v/>
      </c>
      <c r="BC2718" t="str">
        <f>IF(OR($A2718="",$G2718&lt;&gt;"Ativo"),"",IF(COUNTIFS($A$4:$A2718,$A2718,$G$4:$G2718,"Ativo")=1,1,0))</f>
        <v/>
      </c>
    </row>
    <row r="2719" spans="1:55" x14ac:dyDescent="0.3">
      <c r="A2719" s="76"/>
      <c r="B2719" s="104"/>
      <c r="C2719" s="76"/>
      <c r="D2719" s="77"/>
      <c r="E2719" s="12"/>
      <c r="F2719" s="78"/>
      <c r="G2719" s="77"/>
      <c r="H2719" s="79"/>
      <c r="BA2719" s="5" t="str">
        <f t="shared" si="42"/>
        <v/>
      </c>
      <c r="BB2719" s="5" t="str">
        <f>IF(OR($E2719="",$G2719&lt;&gt;"Ativo"),"",IF(COUNTIFS($E$4:$E2719,$E2719,$A$4:$A2719,$A2719,$G$4:$G2719,"Ativo")=1,1,0))</f>
        <v/>
      </c>
      <c r="BC2719" t="str">
        <f>IF(OR($A2719="",$G2719&lt;&gt;"Ativo"),"",IF(COUNTIFS($A$4:$A2719,$A2719,$G$4:$G2719,"Ativo")=1,1,0))</f>
        <v/>
      </c>
    </row>
    <row r="2720" spans="1:55" x14ac:dyDescent="0.3">
      <c r="A2720" s="76"/>
      <c r="B2720" s="104"/>
      <c r="C2720" s="76"/>
      <c r="D2720" s="77"/>
      <c r="E2720" s="12"/>
      <c r="F2720" s="78"/>
      <c r="G2720" s="77"/>
      <c r="H2720" s="79"/>
      <c r="BA2720" s="5" t="str">
        <f t="shared" si="42"/>
        <v/>
      </c>
      <c r="BB2720" s="5" t="str">
        <f>IF(OR($E2720="",$G2720&lt;&gt;"Ativo"),"",IF(COUNTIFS($E$4:$E2720,$E2720,$A$4:$A2720,$A2720,$G$4:$G2720,"Ativo")=1,1,0))</f>
        <v/>
      </c>
      <c r="BC2720" t="str">
        <f>IF(OR($A2720="",$G2720&lt;&gt;"Ativo"),"",IF(COUNTIFS($A$4:$A2720,$A2720,$G$4:$G2720,"Ativo")=1,1,0))</f>
        <v/>
      </c>
    </row>
    <row r="2721" spans="1:55" x14ac:dyDescent="0.3">
      <c r="A2721" s="76"/>
      <c r="B2721" s="104"/>
      <c r="C2721" s="76"/>
      <c r="D2721" s="77"/>
      <c r="E2721" s="12"/>
      <c r="F2721" s="78"/>
      <c r="G2721" s="77"/>
      <c r="H2721" s="79"/>
      <c r="BA2721" s="5" t="str">
        <f t="shared" si="42"/>
        <v/>
      </c>
      <c r="BB2721" s="5" t="str">
        <f>IF(OR($E2721="",$G2721&lt;&gt;"Ativo"),"",IF(COUNTIFS($E$4:$E2721,$E2721,$A$4:$A2721,$A2721,$G$4:$G2721,"Ativo")=1,1,0))</f>
        <v/>
      </c>
      <c r="BC2721" t="str">
        <f>IF(OR($A2721="",$G2721&lt;&gt;"Ativo"),"",IF(COUNTIFS($A$4:$A2721,$A2721,$G$4:$G2721,"Ativo")=1,1,0))</f>
        <v/>
      </c>
    </row>
    <row r="2722" spans="1:55" x14ac:dyDescent="0.3">
      <c r="A2722" s="76"/>
      <c r="B2722" s="104"/>
      <c r="C2722" s="76"/>
      <c r="D2722" s="77"/>
      <c r="E2722" s="12"/>
      <c r="F2722" s="78"/>
      <c r="G2722" s="77"/>
      <c r="H2722" s="79"/>
      <c r="BA2722" s="5" t="str">
        <f t="shared" si="42"/>
        <v/>
      </c>
      <c r="BB2722" s="5" t="str">
        <f>IF(OR($E2722="",$G2722&lt;&gt;"Ativo"),"",IF(COUNTIFS($E$4:$E2722,$E2722,$A$4:$A2722,$A2722,$G$4:$G2722,"Ativo")=1,1,0))</f>
        <v/>
      </c>
      <c r="BC2722" t="str">
        <f>IF(OR($A2722="",$G2722&lt;&gt;"Ativo"),"",IF(COUNTIFS($A$4:$A2722,$A2722,$G$4:$G2722,"Ativo")=1,1,0))</f>
        <v/>
      </c>
    </row>
    <row r="2723" spans="1:55" x14ac:dyDescent="0.3">
      <c r="A2723" s="76"/>
      <c r="B2723" s="104"/>
      <c r="C2723" s="76"/>
      <c r="D2723" s="77"/>
      <c r="E2723" s="12"/>
      <c r="F2723" s="78"/>
      <c r="G2723" s="77"/>
      <c r="H2723" s="79"/>
      <c r="BA2723" s="5" t="str">
        <f t="shared" si="42"/>
        <v/>
      </c>
      <c r="BB2723" s="5" t="str">
        <f>IF(OR($E2723="",$G2723&lt;&gt;"Ativo"),"",IF(COUNTIFS($E$4:$E2723,$E2723,$A$4:$A2723,$A2723,$G$4:$G2723,"Ativo")=1,1,0))</f>
        <v/>
      </c>
      <c r="BC2723" t="str">
        <f>IF(OR($A2723="",$G2723&lt;&gt;"Ativo"),"",IF(COUNTIFS($A$4:$A2723,$A2723,$G$4:$G2723,"Ativo")=1,1,0))</f>
        <v/>
      </c>
    </row>
    <row r="2724" spans="1:55" x14ac:dyDescent="0.3">
      <c r="A2724" s="76"/>
      <c r="B2724" s="104"/>
      <c r="C2724" s="76"/>
      <c r="D2724" s="77"/>
      <c r="E2724" s="12"/>
      <c r="F2724" s="78"/>
      <c r="G2724" s="77"/>
      <c r="H2724" s="79"/>
      <c r="BA2724" s="5" t="str">
        <f t="shared" si="42"/>
        <v/>
      </c>
      <c r="BB2724" s="5" t="str">
        <f>IF(OR($E2724="",$G2724&lt;&gt;"Ativo"),"",IF(COUNTIFS($E$4:$E2724,$E2724,$A$4:$A2724,$A2724,$G$4:$G2724,"Ativo")=1,1,0))</f>
        <v/>
      </c>
      <c r="BC2724" t="str">
        <f>IF(OR($A2724="",$G2724&lt;&gt;"Ativo"),"",IF(COUNTIFS($A$4:$A2724,$A2724,$G$4:$G2724,"Ativo")=1,1,0))</f>
        <v/>
      </c>
    </row>
    <row r="2725" spans="1:55" x14ac:dyDescent="0.3">
      <c r="A2725" s="76"/>
      <c r="B2725" s="104"/>
      <c r="C2725" s="76"/>
      <c r="D2725" s="77"/>
      <c r="E2725" s="12"/>
      <c r="F2725" s="78"/>
      <c r="G2725" s="77"/>
      <c r="H2725" s="79"/>
      <c r="BA2725" s="5" t="str">
        <f t="shared" si="42"/>
        <v/>
      </c>
      <c r="BB2725" s="5" t="str">
        <f>IF(OR($E2725="",$G2725&lt;&gt;"Ativo"),"",IF(COUNTIFS($E$4:$E2725,$E2725,$A$4:$A2725,$A2725,$G$4:$G2725,"Ativo")=1,1,0))</f>
        <v/>
      </c>
      <c r="BC2725" t="str">
        <f>IF(OR($A2725="",$G2725&lt;&gt;"Ativo"),"",IF(COUNTIFS($A$4:$A2725,$A2725,$G$4:$G2725,"Ativo")=1,1,0))</f>
        <v/>
      </c>
    </row>
    <row r="2726" spans="1:55" x14ac:dyDescent="0.3">
      <c r="A2726" s="76"/>
      <c r="B2726" s="104"/>
      <c r="C2726" s="76"/>
      <c r="D2726" s="77"/>
      <c r="E2726" s="12"/>
      <c r="F2726" s="78"/>
      <c r="G2726" s="77"/>
      <c r="H2726" s="79"/>
      <c r="BA2726" s="5" t="str">
        <f t="shared" si="42"/>
        <v/>
      </c>
      <c r="BB2726" s="5" t="str">
        <f>IF(OR($E2726="",$G2726&lt;&gt;"Ativo"),"",IF(COUNTIFS($E$4:$E2726,$E2726,$A$4:$A2726,$A2726,$G$4:$G2726,"Ativo")=1,1,0))</f>
        <v/>
      </c>
      <c r="BC2726" t="str">
        <f>IF(OR($A2726="",$G2726&lt;&gt;"Ativo"),"",IF(COUNTIFS($A$4:$A2726,$A2726,$G$4:$G2726,"Ativo")=1,1,0))</f>
        <v/>
      </c>
    </row>
    <row r="2727" spans="1:55" x14ac:dyDescent="0.3">
      <c r="A2727" s="76"/>
      <c r="B2727" s="104"/>
      <c r="C2727" s="76"/>
      <c r="D2727" s="77"/>
      <c r="E2727" s="12"/>
      <c r="F2727" s="78"/>
      <c r="G2727" s="77"/>
      <c r="H2727" s="79"/>
      <c r="BA2727" s="5" t="str">
        <f t="shared" si="42"/>
        <v/>
      </c>
      <c r="BB2727" s="5" t="str">
        <f>IF(OR($E2727="",$G2727&lt;&gt;"Ativo"),"",IF(COUNTIFS($E$4:$E2727,$E2727,$A$4:$A2727,$A2727,$G$4:$G2727,"Ativo")=1,1,0))</f>
        <v/>
      </c>
      <c r="BC2727" t="str">
        <f>IF(OR($A2727="",$G2727&lt;&gt;"Ativo"),"",IF(COUNTIFS($A$4:$A2727,$A2727,$G$4:$G2727,"Ativo")=1,1,0))</f>
        <v/>
      </c>
    </row>
    <row r="2728" spans="1:55" x14ac:dyDescent="0.3">
      <c r="A2728" s="76"/>
      <c r="B2728" s="104"/>
      <c r="C2728" s="76"/>
      <c r="D2728" s="77"/>
      <c r="E2728" s="12"/>
      <c r="F2728" s="78"/>
      <c r="G2728" s="77"/>
      <c r="H2728" s="79"/>
      <c r="BA2728" s="5" t="str">
        <f t="shared" si="42"/>
        <v/>
      </c>
      <c r="BB2728" s="5" t="str">
        <f>IF(OR($E2728="",$G2728&lt;&gt;"Ativo"),"",IF(COUNTIFS($E$4:$E2728,$E2728,$A$4:$A2728,$A2728,$G$4:$G2728,"Ativo")=1,1,0))</f>
        <v/>
      </c>
      <c r="BC2728" t="str">
        <f>IF(OR($A2728="",$G2728&lt;&gt;"Ativo"),"",IF(COUNTIFS($A$4:$A2728,$A2728,$G$4:$G2728,"Ativo")=1,1,0))</f>
        <v/>
      </c>
    </row>
    <row r="2729" spans="1:55" x14ac:dyDescent="0.3">
      <c r="A2729" s="76"/>
      <c r="B2729" s="104"/>
      <c r="C2729" s="76"/>
      <c r="D2729" s="77"/>
      <c r="E2729" s="12"/>
      <c r="F2729" s="78"/>
      <c r="G2729" s="77"/>
      <c r="H2729" s="79"/>
      <c r="BA2729" s="5" t="str">
        <f t="shared" si="42"/>
        <v/>
      </c>
      <c r="BB2729" s="5" t="str">
        <f>IF(OR($E2729="",$G2729&lt;&gt;"Ativo"),"",IF(COUNTIFS($E$4:$E2729,$E2729,$A$4:$A2729,$A2729,$G$4:$G2729,"Ativo")=1,1,0))</f>
        <v/>
      </c>
      <c r="BC2729" t="str">
        <f>IF(OR($A2729="",$G2729&lt;&gt;"Ativo"),"",IF(COUNTIFS($A$4:$A2729,$A2729,$G$4:$G2729,"Ativo")=1,1,0))</f>
        <v/>
      </c>
    </row>
    <row r="2730" spans="1:55" x14ac:dyDescent="0.3">
      <c r="A2730" s="76"/>
      <c r="B2730" s="104"/>
      <c r="C2730" s="76"/>
      <c r="D2730" s="77"/>
      <c r="E2730" s="12"/>
      <c r="F2730" s="78"/>
      <c r="G2730" s="77"/>
      <c r="H2730" s="79"/>
      <c r="BA2730" s="5" t="str">
        <f t="shared" si="42"/>
        <v/>
      </c>
      <c r="BB2730" s="5" t="str">
        <f>IF(OR($E2730="",$G2730&lt;&gt;"Ativo"),"",IF(COUNTIFS($E$4:$E2730,$E2730,$A$4:$A2730,$A2730,$G$4:$G2730,"Ativo")=1,1,0))</f>
        <v/>
      </c>
      <c r="BC2730" t="str">
        <f>IF(OR($A2730="",$G2730&lt;&gt;"Ativo"),"",IF(COUNTIFS($A$4:$A2730,$A2730,$G$4:$G2730,"Ativo")=1,1,0))</f>
        <v/>
      </c>
    </row>
    <row r="2731" spans="1:55" x14ac:dyDescent="0.3">
      <c r="A2731" s="76"/>
      <c r="B2731" s="104"/>
      <c r="C2731" s="76"/>
      <c r="D2731" s="77"/>
      <c r="E2731" s="12"/>
      <c r="F2731" s="78"/>
      <c r="G2731" s="77"/>
      <c r="H2731" s="79"/>
      <c r="BA2731" s="5" t="str">
        <f t="shared" si="42"/>
        <v/>
      </c>
      <c r="BB2731" s="5" t="str">
        <f>IF(OR($E2731="",$G2731&lt;&gt;"Ativo"),"",IF(COUNTIFS($E$4:$E2731,$E2731,$A$4:$A2731,$A2731,$G$4:$G2731,"Ativo")=1,1,0))</f>
        <v/>
      </c>
      <c r="BC2731" t="str">
        <f>IF(OR($A2731="",$G2731&lt;&gt;"Ativo"),"",IF(COUNTIFS($A$4:$A2731,$A2731,$G$4:$G2731,"Ativo")=1,1,0))</f>
        <v/>
      </c>
    </row>
    <row r="2732" spans="1:55" x14ac:dyDescent="0.3">
      <c r="A2732" s="76"/>
      <c r="B2732" s="104"/>
      <c r="C2732" s="76"/>
      <c r="D2732" s="77"/>
      <c r="E2732" s="12"/>
      <c r="F2732" s="78"/>
      <c r="G2732" s="77"/>
      <c r="H2732" s="79"/>
      <c r="BA2732" s="5" t="str">
        <f t="shared" si="42"/>
        <v/>
      </c>
      <c r="BB2732" s="5" t="str">
        <f>IF(OR($E2732="",$G2732&lt;&gt;"Ativo"),"",IF(COUNTIFS($E$4:$E2732,$E2732,$A$4:$A2732,$A2732,$G$4:$G2732,"Ativo")=1,1,0))</f>
        <v/>
      </c>
      <c r="BC2732" t="str">
        <f>IF(OR($A2732="",$G2732&lt;&gt;"Ativo"),"",IF(COUNTIFS($A$4:$A2732,$A2732,$G$4:$G2732,"Ativo")=1,1,0))</f>
        <v/>
      </c>
    </row>
    <row r="2733" spans="1:55" x14ac:dyDescent="0.3">
      <c r="A2733" s="76"/>
      <c r="B2733" s="104"/>
      <c r="C2733" s="76"/>
      <c r="D2733" s="77"/>
      <c r="E2733" s="12"/>
      <c r="F2733" s="78"/>
      <c r="G2733" s="77"/>
      <c r="H2733" s="79"/>
      <c r="BA2733" s="5" t="str">
        <f t="shared" si="42"/>
        <v/>
      </c>
      <c r="BB2733" s="5" t="str">
        <f>IF(OR($E2733="",$G2733&lt;&gt;"Ativo"),"",IF(COUNTIFS($E$4:$E2733,$E2733,$A$4:$A2733,$A2733,$G$4:$G2733,"Ativo")=1,1,0))</f>
        <v/>
      </c>
      <c r="BC2733" t="str">
        <f>IF(OR($A2733="",$G2733&lt;&gt;"Ativo"),"",IF(COUNTIFS($A$4:$A2733,$A2733,$G$4:$G2733,"Ativo")=1,1,0))</f>
        <v/>
      </c>
    </row>
    <row r="2734" spans="1:55" x14ac:dyDescent="0.3">
      <c r="A2734" s="76"/>
      <c r="B2734" s="104"/>
      <c r="C2734" s="76"/>
      <c r="D2734" s="77"/>
      <c r="E2734" s="12"/>
      <c r="F2734" s="78"/>
      <c r="G2734" s="77"/>
      <c r="H2734" s="79"/>
      <c r="BA2734" s="5" t="str">
        <f t="shared" si="42"/>
        <v/>
      </c>
      <c r="BB2734" s="5" t="str">
        <f>IF(OR($E2734="",$G2734&lt;&gt;"Ativo"),"",IF(COUNTIFS($E$4:$E2734,$E2734,$A$4:$A2734,$A2734,$G$4:$G2734,"Ativo")=1,1,0))</f>
        <v/>
      </c>
      <c r="BC2734" t="str">
        <f>IF(OR($A2734="",$G2734&lt;&gt;"Ativo"),"",IF(COUNTIFS($A$4:$A2734,$A2734,$G$4:$G2734,"Ativo")=1,1,0))</f>
        <v/>
      </c>
    </row>
    <row r="2735" spans="1:55" x14ac:dyDescent="0.3">
      <c r="A2735" s="76"/>
      <c r="B2735" s="104"/>
      <c r="C2735" s="76"/>
      <c r="D2735" s="77"/>
      <c r="E2735" s="12"/>
      <c r="F2735" s="78"/>
      <c r="G2735" s="77"/>
      <c r="H2735" s="79"/>
      <c r="BA2735" s="5" t="str">
        <f t="shared" si="42"/>
        <v/>
      </c>
      <c r="BB2735" s="5" t="str">
        <f>IF(OR($E2735="",$G2735&lt;&gt;"Ativo"),"",IF(COUNTIFS($E$4:$E2735,$E2735,$A$4:$A2735,$A2735,$G$4:$G2735,"Ativo")=1,1,0))</f>
        <v/>
      </c>
      <c r="BC2735" t="str">
        <f>IF(OR($A2735="",$G2735&lt;&gt;"Ativo"),"",IF(COUNTIFS($A$4:$A2735,$A2735,$G$4:$G2735,"Ativo")=1,1,0))</f>
        <v/>
      </c>
    </row>
    <row r="2736" spans="1:55" x14ac:dyDescent="0.3">
      <c r="A2736" s="76"/>
      <c r="B2736" s="104"/>
      <c r="C2736" s="76"/>
      <c r="D2736" s="77"/>
      <c r="E2736" s="12"/>
      <c r="F2736" s="78"/>
      <c r="G2736" s="77"/>
      <c r="H2736" s="79"/>
      <c r="BA2736" s="5" t="str">
        <f t="shared" si="42"/>
        <v/>
      </c>
      <c r="BB2736" s="5" t="str">
        <f>IF(OR($E2736="",$G2736&lt;&gt;"Ativo"),"",IF(COUNTIFS($E$4:$E2736,$E2736,$A$4:$A2736,$A2736,$G$4:$G2736,"Ativo")=1,1,0))</f>
        <v/>
      </c>
      <c r="BC2736" t="str">
        <f>IF(OR($A2736="",$G2736&lt;&gt;"Ativo"),"",IF(COUNTIFS($A$4:$A2736,$A2736,$G$4:$G2736,"Ativo")=1,1,0))</f>
        <v/>
      </c>
    </row>
    <row r="2737" spans="1:55" x14ac:dyDescent="0.3">
      <c r="A2737" s="76"/>
      <c r="B2737" s="104"/>
      <c r="C2737" s="76"/>
      <c r="D2737" s="77"/>
      <c r="E2737" s="12"/>
      <c r="F2737" s="78"/>
      <c r="G2737" s="77"/>
      <c r="H2737" s="79"/>
      <c r="BA2737" s="5" t="str">
        <f t="shared" si="42"/>
        <v/>
      </c>
      <c r="BB2737" s="5" t="str">
        <f>IF(OR($E2737="",$G2737&lt;&gt;"Ativo"),"",IF(COUNTIFS($E$4:$E2737,$E2737,$A$4:$A2737,$A2737,$G$4:$G2737,"Ativo")=1,1,0))</f>
        <v/>
      </c>
      <c r="BC2737" t="str">
        <f>IF(OR($A2737="",$G2737&lt;&gt;"Ativo"),"",IF(COUNTIFS($A$4:$A2737,$A2737,$G$4:$G2737,"Ativo")=1,1,0))</f>
        <v/>
      </c>
    </row>
    <row r="2738" spans="1:55" x14ac:dyDescent="0.3">
      <c r="A2738" s="76"/>
      <c r="B2738" s="104"/>
      <c r="C2738" s="76"/>
      <c r="D2738" s="77"/>
      <c r="E2738" s="12"/>
      <c r="F2738" s="78"/>
      <c r="G2738" s="77"/>
      <c r="H2738" s="79"/>
      <c r="BA2738" s="5" t="str">
        <f t="shared" si="42"/>
        <v/>
      </c>
      <c r="BB2738" s="5" t="str">
        <f>IF(OR($E2738="",$G2738&lt;&gt;"Ativo"),"",IF(COUNTIFS($E$4:$E2738,$E2738,$A$4:$A2738,$A2738,$G$4:$G2738,"Ativo")=1,1,0))</f>
        <v/>
      </c>
      <c r="BC2738" t="str">
        <f>IF(OR($A2738="",$G2738&lt;&gt;"Ativo"),"",IF(COUNTIFS($A$4:$A2738,$A2738,$G$4:$G2738,"Ativo")=1,1,0))</f>
        <v/>
      </c>
    </row>
    <row r="2739" spans="1:55" x14ac:dyDescent="0.3">
      <c r="A2739" s="76"/>
      <c r="B2739" s="104"/>
      <c r="C2739" s="76"/>
      <c r="D2739" s="77"/>
      <c r="E2739" s="12"/>
      <c r="F2739" s="78"/>
      <c r="G2739" s="77"/>
      <c r="H2739" s="79"/>
      <c r="BA2739" s="5" t="str">
        <f t="shared" si="42"/>
        <v/>
      </c>
      <c r="BB2739" s="5" t="str">
        <f>IF(OR($E2739="",$G2739&lt;&gt;"Ativo"),"",IF(COUNTIFS($E$4:$E2739,$E2739,$A$4:$A2739,$A2739,$G$4:$G2739,"Ativo")=1,1,0))</f>
        <v/>
      </c>
      <c r="BC2739" t="str">
        <f>IF(OR($A2739="",$G2739&lt;&gt;"Ativo"),"",IF(COUNTIFS($A$4:$A2739,$A2739,$G$4:$G2739,"Ativo")=1,1,0))</f>
        <v/>
      </c>
    </row>
    <row r="2740" spans="1:55" x14ac:dyDescent="0.3">
      <c r="A2740" s="76"/>
      <c r="B2740" s="104"/>
      <c r="C2740" s="76"/>
      <c r="D2740" s="77"/>
      <c r="E2740" s="12"/>
      <c r="F2740" s="78"/>
      <c r="G2740" s="77"/>
      <c r="H2740" s="79"/>
      <c r="BA2740" s="5" t="str">
        <f t="shared" si="42"/>
        <v/>
      </c>
      <c r="BB2740" s="5" t="str">
        <f>IF(OR($E2740="",$G2740&lt;&gt;"Ativo"),"",IF(COUNTIFS($E$4:$E2740,$E2740,$A$4:$A2740,$A2740,$G$4:$G2740,"Ativo")=1,1,0))</f>
        <v/>
      </c>
      <c r="BC2740" t="str">
        <f>IF(OR($A2740="",$G2740&lt;&gt;"Ativo"),"",IF(COUNTIFS($A$4:$A2740,$A2740,$G$4:$G2740,"Ativo")=1,1,0))</f>
        <v/>
      </c>
    </row>
    <row r="2741" spans="1:55" x14ac:dyDescent="0.3">
      <c r="A2741" s="76"/>
      <c r="B2741" s="104"/>
      <c r="C2741" s="76"/>
      <c r="D2741" s="77"/>
      <c r="E2741" s="12"/>
      <c r="F2741" s="78"/>
      <c r="G2741" s="77"/>
      <c r="H2741" s="79"/>
      <c r="BA2741" s="5" t="str">
        <f t="shared" si="42"/>
        <v/>
      </c>
      <c r="BB2741" s="5" t="str">
        <f>IF(OR($E2741="",$G2741&lt;&gt;"Ativo"),"",IF(COUNTIFS($E$4:$E2741,$E2741,$A$4:$A2741,$A2741,$G$4:$G2741,"Ativo")=1,1,0))</f>
        <v/>
      </c>
      <c r="BC2741" t="str">
        <f>IF(OR($A2741="",$G2741&lt;&gt;"Ativo"),"",IF(COUNTIFS($A$4:$A2741,$A2741,$G$4:$G2741,"Ativo")=1,1,0))</f>
        <v/>
      </c>
    </row>
    <row r="2742" spans="1:55" x14ac:dyDescent="0.3">
      <c r="A2742" s="76"/>
      <c r="B2742" s="104"/>
      <c r="C2742" s="76"/>
      <c r="D2742" s="77"/>
      <c r="E2742" s="12"/>
      <c r="F2742" s="78"/>
      <c r="G2742" s="77"/>
      <c r="H2742" s="79"/>
      <c r="BA2742" s="5" t="str">
        <f t="shared" si="42"/>
        <v/>
      </c>
      <c r="BB2742" s="5" t="str">
        <f>IF(OR($E2742="",$G2742&lt;&gt;"Ativo"),"",IF(COUNTIFS($E$4:$E2742,$E2742,$A$4:$A2742,$A2742,$G$4:$G2742,"Ativo")=1,1,0))</f>
        <v/>
      </c>
      <c r="BC2742" t="str">
        <f>IF(OR($A2742="",$G2742&lt;&gt;"Ativo"),"",IF(COUNTIFS($A$4:$A2742,$A2742,$G$4:$G2742,"Ativo")=1,1,0))</f>
        <v/>
      </c>
    </row>
    <row r="2743" spans="1:55" x14ac:dyDescent="0.3">
      <c r="A2743" s="76"/>
      <c r="B2743" s="104"/>
      <c r="C2743" s="76"/>
      <c r="D2743" s="77"/>
      <c r="E2743" s="12"/>
      <c r="F2743" s="78"/>
      <c r="G2743" s="77"/>
      <c r="H2743" s="79"/>
      <c r="BA2743" s="5" t="str">
        <f t="shared" si="42"/>
        <v/>
      </c>
      <c r="BB2743" s="5" t="str">
        <f>IF(OR($E2743="",$G2743&lt;&gt;"Ativo"),"",IF(COUNTIFS($E$4:$E2743,$E2743,$A$4:$A2743,$A2743,$G$4:$G2743,"Ativo")=1,1,0))</f>
        <v/>
      </c>
      <c r="BC2743" t="str">
        <f>IF(OR($A2743="",$G2743&lt;&gt;"Ativo"),"",IF(COUNTIFS($A$4:$A2743,$A2743,$G$4:$G2743,"Ativo")=1,1,0))</f>
        <v/>
      </c>
    </row>
    <row r="2744" spans="1:55" x14ac:dyDescent="0.3">
      <c r="A2744" s="76"/>
      <c r="B2744" s="104"/>
      <c r="C2744" s="76"/>
      <c r="D2744" s="77"/>
      <c r="E2744" s="12"/>
      <c r="F2744" s="78"/>
      <c r="G2744" s="77"/>
      <c r="H2744" s="79"/>
      <c r="BA2744" s="5" t="str">
        <f t="shared" si="42"/>
        <v/>
      </c>
      <c r="BB2744" s="5" t="str">
        <f>IF(OR($E2744="",$G2744&lt;&gt;"Ativo"),"",IF(COUNTIFS($E$4:$E2744,$E2744,$A$4:$A2744,$A2744,$G$4:$G2744,"Ativo")=1,1,0))</f>
        <v/>
      </c>
      <c r="BC2744" t="str">
        <f>IF(OR($A2744="",$G2744&lt;&gt;"Ativo"),"",IF(COUNTIFS($A$4:$A2744,$A2744,$G$4:$G2744,"Ativo")=1,1,0))</f>
        <v/>
      </c>
    </row>
    <row r="2745" spans="1:55" x14ac:dyDescent="0.3">
      <c r="A2745" s="76"/>
      <c r="B2745" s="104"/>
      <c r="C2745" s="76"/>
      <c r="D2745" s="77"/>
      <c r="E2745" s="12"/>
      <c r="F2745" s="78"/>
      <c r="G2745" s="77"/>
      <c r="H2745" s="79"/>
      <c r="BA2745" s="5" t="str">
        <f t="shared" si="42"/>
        <v/>
      </c>
      <c r="BB2745" s="5" t="str">
        <f>IF(OR($E2745="",$G2745&lt;&gt;"Ativo"),"",IF(COUNTIFS($E$4:$E2745,$E2745,$A$4:$A2745,$A2745,$G$4:$G2745,"Ativo")=1,1,0))</f>
        <v/>
      </c>
      <c r="BC2745" t="str">
        <f>IF(OR($A2745="",$G2745&lt;&gt;"Ativo"),"",IF(COUNTIFS($A$4:$A2745,$A2745,$G$4:$G2745,"Ativo")=1,1,0))</f>
        <v/>
      </c>
    </row>
    <row r="2746" spans="1:55" x14ac:dyDescent="0.3">
      <c r="A2746" s="76"/>
      <c r="B2746" s="104"/>
      <c r="C2746" s="76"/>
      <c r="D2746" s="77"/>
      <c r="E2746" s="12"/>
      <c r="F2746" s="78"/>
      <c r="G2746" s="77"/>
      <c r="H2746" s="79"/>
      <c r="BA2746" s="5" t="str">
        <f t="shared" si="42"/>
        <v/>
      </c>
      <c r="BB2746" s="5" t="str">
        <f>IF(OR($E2746="",$G2746&lt;&gt;"Ativo"),"",IF(COUNTIFS($E$4:$E2746,$E2746,$A$4:$A2746,$A2746,$G$4:$G2746,"Ativo")=1,1,0))</f>
        <v/>
      </c>
      <c r="BC2746" t="str">
        <f>IF(OR($A2746="",$G2746&lt;&gt;"Ativo"),"",IF(COUNTIFS($A$4:$A2746,$A2746,$G$4:$G2746,"Ativo")=1,1,0))</f>
        <v/>
      </c>
    </row>
    <row r="2747" spans="1:55" x14ac:dyDescent="0.3">
      <c r="A2747" s="76"/>
      <c r="B2747" s="104"/>
      <c r="C2747" s="76"/>
      <c r="D2747" s="77"/>
      <c r="E2747" s="12"/>
      <c r="F2747" s="78"/>
      <c r="G2747" s="77"/>
      <c r="H2747" s="79"/>
      <c r="BA2747" s="5" t="str">
        <f t="shared" si="42"/>
        <v/>
      </c>
      <c r="BB2747" s="5" t="str">
        <f>IF(OR($E2747="",$G2747&lt;&gt;"Ativo"),"",IF(COUNTIFS($E$4:$E2747,$E2747,$A$4:$A2747,$A2747,$G$4:$G2747,"Ativo")=1,1,0))</f>
        <v/>
      </c>
      <c r="BC2747" t="str">
        <f>IF(OR($A2747="",$G2747&lt;&gt;"Ativo"),"",IF(COUNTIFS($A$4:$A2747,$A2747,$G$4:$G2747,"Ativo")=1,1,0))</f>
        <v/>
      </c>
    </row>
    <row r="2748" spans="1:55" x14ac:dyDescent="0.3">
      <c r="A2748" s="76"/>
      <c r="B2748" s="104"/>
      <c r="C2748" s="76"/>
      <c r="D2748" s="77"/>
      <c r="E2748" s="12"/>
      <c r="F2748" s="78"/>
      <c r="G2748" s="77"/>
      <c r="H2748" s="79"/>
      <c r="BA2748" s="5" t="str">
        <f t="shared" si="42"/>
        <v/>
      </c>
      <c r="BB2748" s="5" t="str">
        <f>IF(OR($E2748="",$G2748&lt;&gt;"Ativo"),"",IF(COUNTIFS($E$4:$E2748,$E2748,$A$4:$A2748,$A2748,$G$4:$G2748,"Ativo")=1,1,0))</f>
        <v/>
      </c>
      <c r="BC2748" t="str">
        <f>IF(OR($A2748="",$G2748&lt;&gt;"Ativo"),"",IF(COUNTIFS($A$4:$A2748,$A2748,$G$4:$G2748,"Ativo")=1,1,0))</f>
        <v/>
      </c>
    </row>
    <row r="2749" spans="1:55" x14ac:dyDescent="0.3">
      <c r="A2749" s="76"/>
      <c r="B2749" s="104"/>
      <c r="C2749" s="76"/>
      <c r="D2749" s="77"/>
      <c r="E2749" s="12"/>
      <c r="F2749" s="78"/>
      <c r="G2749" s="77"/>
      <c r="H2749" s="79"/>
      <c r="BA2749" s="5" t="str">
        <f t="shared" si="42"/>
        <v/>
      </c>
      <c r="BB2749" s="5" t="str">
        <f>IF(OR($E2749="",$G2749&lt;&gt;"Ativo"),"",IF(COUNTIFS($E$4:$E2749,$E2749,$A$4:$A2749,$A2749,$G$4:$G2749,"Ativo")=1,1,0))</f>
        <v/>
      </c>
      <c r="BC2749" t="str">
        <f>IF(OR($A2749="",$G2749&lt;&gt;"Ativo"),"",IF(COUNTIFS($A$4:$A2749,$A2749,$G$4:$G2749,"Ativo")=1,1,0))</f>
        <v/>
      </c>
    </row>
    <row r="2750" spans="1:55" x14ac:dyDescent="0.3">
      <c r="A2750" s="76"/>
      <c r="B2750" s="104"/>
      <c r="C2750" s="76"/>
      <c r="D2750" s="77"/>
      <c r="E2750" s="12"/>
      <c r="F2750" s="78"/>
      <c r="G2750" s="77"/>
      <c r="H2750" s="79"/>
      <c r="BA2750" s="5" t="str">
        <f t="shared" si="42"/>
        <v/>
      </c>
      <c r="BB2750" s="5" t="str">
        <f>IF(OR($E2750="",$G2750&lt;&gt;"Ativo"),"",IF(COUNTIFS($E$4:$E2750,$E2750,$A$4:$A2750,$A2750,$G$4:$G2750,"Ativo")=1,1,0))</f>
        <v/>
      </c>
      <c r="BC2750" t="str">
        <f>IF(OR($A2750="",$G2750&lt;&gt;"Ativo"),"",IF(COUNTIFS($A$4:$A2750,$A2750,$G$4:$G2750,"Ativo")=1,1,0))</f>
        <v/>
      </c>
    </row>
    <row r="2751" spans="1:55" x14ac:dyDescent="0.3">
      <c r="A2751" s="76"/>
      <c r="B2751" s="104"/>
      <c r="C2751" s="76"/>
      <c r="D2751" s="77"/>
      <c r="E2751" s="12"/>
      <c r="F2751" s="78"/>
      <c r="G2751" s="77"/>
      <c r="H2751" s="79"/>
      <c r="BA2751" s="5" t="str">
        <f t="shared" si="42"/>
        <v/>
      </c>
      <c r="BB2751" s="5" t="str">
        <f>IF(OR($E2751="",$G2751&lt;&gt;"Ativo"),"",IF(COUNTIFS($E$4:$E2751,$E2751,$A$4:$A2751,$A2751,$G$4:$G2751,"Ativo")=1,1,0))</f>
        <v/>
      </c>
      <c r="BC2751" t="str">
        <f>IF(OR($A2751="",$G2751&lt;&gt;"Ativo"),"",IF(COUNTIFS($A$4:$A2751,$A2751,$G$4:$G2751,"Ativo")=1,1,0))</f>
        <v/>
      </c>
    </row>
    <row r="2752" spans="1:55" x14ac:dyDescent="0.3">
      <c r="A2752" s="76"/>
      <c r="B2752" s="104"/>
      <c r="C2752" s="76"/>
      <c r="D2752" s="77"/>
      <c r="E2752" s="12"/>
      <c r="F2752" s="78"/>
      <c r="G2752" s="77"/>
      <c r="H2752" s="79"/>
      <c r="BA2752" s="5" t="str">
        <f t="shared" si="42"/>
        <v/>
      </c>
      <c r="BB2752" s="5" t="str">
        <f>IF(OR($E2752="",$G2752&lt;&gt;"Ativo"),"",IF(COUNTIFS($E$4:$E2752,$E2752,$A$4:$A2752,$A2752,$G$4:$G2752,"Ativo")=1,1,0))</f>
        <v/>
      </c>
      <c r="BC2752" t="str">
        <f>IF(OR($A2752="",$G2752&lt;&gt;"Ativo"),"",IF(COUNTIFS($A$4:$A2752,$A2752,$G$4:$G2752,"Ativo")=1,1,0))</f>
        <v/>
      </c>
    </row>
    <row r="2753" spans="1:55" x14ac:dyDescent="0.3">
      <c r="A2753" s="76"/>
      <c r="B2753" s="104"/>
      <c r="C2753" s="76"/>
      <c r="D2753" s="77"/>
      <c r="E2753" s="12"/>
      <c r="F2753" s="78"/>
      <c r="G2753" s="77"/>
      <c r="H2753" s="79"/>
      <c r="BA2753" s="5" t="str">
        <f t="shared" si="42"/>
        <v/>
      </c>
      <c r="BB2753" s="5" t="str">
        <f>IF(OR($E2753="",$G2753&lt;&gt;"Ativo"),"",IF(COUNTIFS($E$4:$E2753,$E2753,$A$4:$A2753,$A2753,$G$4:$G2753,"Ativo")=1,1,0))</f>
        <v/>
      </c>
      <c r="BC2753" t="str">
        <f>IF(OR($A2753="",$G2753&lt;&gt;"Ativo"),"",IF(COUNTIFS($A$4:$A2753,$A2753,$G$4:$G2753,"Ativo")=1,1,0))</f>
        <v/>
      </c>
    </row>
    <row r="2754" spans="1:55" x14ac:dyDescent="0.3">
      <c r="A2754" s="76"/>
      <c r="B2754" s="104"/>
      <c r="C2754" s="76"/>
      <c r="D2754" s="77"/>
      <c r="E2754" s="12"/>
      <c r="F2754" s="78"/>
      <c r="G2754" s="77"/>
      <c r="H2754" s="79"/>
      <c r="BA2754" s="5" t="str">
        <f t="shared" si="42"/>
        <v/>
      </c>
      <c r="BB2754" s="5" t="str">
        <f>IF(OR($E2754="",$G2754&lt;&gt;"Ativo"),"",IF(COUNTIFS($E$4:$E2754,$E2754,$A$4:$A2754,$A2754,$G$4:$G2754,"Ativo")=1,1,0))</f>
        <v/>
      </c>
      <c r="BC2754" t="str">
        <f>IF(OR($A2754="",$G2754&lt;&gt;"Ativo"),"",IF(COUNTIFS($A$4:$A2754,$A2754,$G$4:$G2754,"Ativo")=1,1,0))</f>
        <v/>
      </c>
    </row>
    <row r="2755" spans="1:55" x14ac:dyDescent="0.3">
      <c r="A2755" s="76"/>
      <c r="B2755" s="104"/>
      <c r="C2755" s="76"/>
      <c r="D2755" s="77"/>
      <c r="E2755" s="12"/>
      <c r="F2755" s="78"/>
      <c r="G2755" s="77"/>
      <c r="H2755" s="79"/>
      <c r="BA2755" s="5" t="str">
        <f t="shared" si="42"/>
        <v/>
      </c>
      <c r="BB2755" s="5" t="str">
        <f>IF(OR($E2755="",$G2755&lt;&gt;"Ativo"),"",IF(COUNTIFS($E$4:$E2755,$E2755,$A$4:$A2755,$A2755,$G$4:$G2755,"Ativo")=1,1,0))</f>
        <v/>
      </c>
      <c r="BC2755" t="str">
        <f>IF(OR($A2755="",$G2755&lt;&gt;"Ativo"),"",IF(COUNTIFS($A$4:$A2755,$A2755,$G$4:$G2755,"Ativo")=1,1,0))</f>
        <v/>
      </c>
    </row>
    <row r="2756" spans="1:55" x14ac:dyDescent="0.3">
      <c r="A2756" s="76"/>
      <c r="B2756" s="104"/>
      <c r="C2756" s="76"/>
      <c r="D2756" s="77"/>
      <c r="E2756" s="12"/>
      <c r="F2756" s="78"/>
      <c r="G2756" s="77"/>
      <c r="H2756" s="79"/>
      <c r="BA2756" s="5" t="str">
        <f t="shared" ref="BA2756:BA2819" si="43">IF($D2756="","",MID($D2756,4,LEN($D2756)-5))</f>
        <v/>
      </c>
      <c r="BB2756" s="5" t="str">
        <f>IF(OR($E2756="",$G2756&lt;&gt;"Ativo"),"",IF(COUNTIFS($E$4:$E2756,$E2756,$A$4:$A2756,$A2756,$G$4:$G2756,"Ativo")=1,1,0))</f>
        <v/>
      </c>
      <c r="BC2756" t="str">
        <f>IF(OR($A2756="",$G2756&lt;&gt;"Ativo"),"",IF(COUNTIFS($A$4:$A2756,$A2756,$G$4:$G2756,"Ativo")=1,1,0))</f>
        <v/>
      </c>
    </row>
    <row r="2757" spans="1:55" x14ac:dyDescent="0.3">
      <c r="A2757" s="76"/>
      <c r="B2757" s="104"/>
      <c r="C2757" s="76"/>
      <c r="D2757" s="77"/>
      <c r="E2757" s="12"/>
      <c r="F2757" s="78"/>
      <c r="G2757" s="77"/>
      <c r="H2757" s="79"/>
      <c r="BA2757" s="5" t="str">
        <f t="shared" si="43"/>
        <v/>
      </c>
      <c r="BB2757" s="5" t="str">
        <f>IF(OR($E2757="",$G2757&lt;&gt;"Ativo"),"",IF(COUNTIFS($E$4:$E2757,$E2757,$A$4:$A2757,$A2757,$G$4:$G2757,"Ativo")=1,1,0))</f>
        <v/>
      </c>
      <c r="BC2757" t="str">
        <f>IF(OR($A2757="",$G2757&lt;&gt;"Ativo"),"",IF(COUNTIFS($A$4:$A2757,$A2757,$G$4:$G2757,"Ativo")=1,1,0))</f>
        <v/>
      </c>
    </row>
    <row r="2758" spans="1:55" x14ac:dyDescent="0.3">
      <c r="A2758" s="76"/>
      <c r="B2758" s="104"/>
      <c r="C2758" s="76"/>
      <c r="D2758" s="77"/>
      <c r="E2758" s="12"/>
      <c r="F2758" s="78"/>
      <c r="G2758" s="77"/>
      <c r="H2758" s="79"/>
      <c r="BA2758" s="5" t="str">
        <f t="shared" si="43"/>
        <v/>
      </c>
      <c r="BB2758" s="5" t="str">
        <f>IF(OR($E2758="",$G2758&lt;&gt;"Ativo"),"",IF(COUNTIFS($E$4:$E2758,$E2758,$A$4:$A2758,$A2758,$G$4:$G2758,"Ativo")=1,1,0))</f>
        <v/>
      </c>
      <c r="BC2758" t="str">
        <f>IF(OR($A2758="",$G2758&lt;&gt;"Ativo"),"",IF(COUNTIFS($A$4:$A2758,$A2758,$G$4:$G2758,"Ativo")=1,1,0))</f>
        <v/>
      </c>
    </row>
    <row r="2759" spans="1:55" x14ac:dyDescent="0.3">
      <c r="A2759" s="76"/>
      <c r="B2759" s="104"/>
      <c r="C2759" s="76"/>
      <c r="D2759" s="77"/>
      <c r="E2759" s="12"/>
      <c r="F2759" s="78"/>
      <c r="G2759" s="77"/>
      <c r="H2759" s="79"/>
      <c r="BA2759" s="5" t="str">
        <f t="shared" si="43"/>
        <v/>
      </c>
      <c r="BB2759" s="5" t="str">
        <f>IF(OR($E2759="",$G2759&lt;&gt;"Ativo"),"",IF(COUNTIFS($E$4:$E2759,$E2759,$A$4:$A2759,$A2759,$G$4:$G2759,"Ativo")=1,1,0))</f>
        <v/>
      </c>
      <c r="BC2759" t="str">
        <f>IF(OR($A2759="",$G2759&lt;&gt;"Ativo"),"",IF(COUNTIFS($A$4:$A2759,$A2759,$G$4:$G2759,"Ativo")=1,1,0))</f>
        <v/>
      </c>
    </row>
    <row r="2760" spans="1:55" x14ac:dyDescent="0.3">
      <c r="A2760" s="76"/>
      <c r="B2760" s="104"/>
      <c r="C2760" s="76"/>
      <c r="D2760" s="77"/>
      <c r="E2760" s="12"/>
      <c r="F2760" s="78"/>
      <c r="G2760" s="77"/>
      <c r="H2760" s="79"/>
      <c r="BA2760" s="5" t="str">
        <f t="shared" si="43"/>
        <v/>
      </c>
      <c r="BB2760" s="5" t="str">
        <f>IF(OR($E2760="",$G2760&lt;&gt;"Ativo"),"",IF(COUNTIFS($E$4:$E2760,$E2760,$A$4:$A2760,$A2760,$G$4:$G2760,"Ativo")=1,1,0))</f>
        <v/>
      </c>
      <c r="BC2760" t="str">
        <f>IF(OR($A2760="",$G2760&lt;&gt;"Ativo"),"",IF(COUNTIFS($A$4:$A2760,$A2760,$G$4:$G2760,"Ativo")=1,1,0))</f>
        <v/>
      </c>
    </row>
    <row r="2761" spans="1:55" x14ac:dyDescent="0.3">
      <c r="A2761" s="76"/>
      <c r="B2761" s="104"/>
      <c r="C2761" s="76"/>
      <c r="D2761" s="77"/>
      <c r="E2761" s="12"/>
      <c r="F2761" s="78"/>
      <c r="G2761" s="77"/>
      <c r="H2761" s="79"/>
      <c r="BA2761" s="5" t="str">
        <f t="shared" si="43"/>
        <v/>
      </c>
      <c r="BB2761" s="5" t="str">
        <f>IF(OR($E2761="",$G2761&lt;&gt;"Ativo"),"",IF(COUNTIFS($E$4:$E2761,$E2761,$A$4:$A2761,$A2761,$G$4:$G2761,"Ativo")=1,1,0))</f>
        <v/>
      </c>
      <c r="BC2761" t="str">
        <f>IF(OR($A2761="",$G2761&lt;&gt;"Ativo"),"",IF(COUNTIFS($A$4:$A2761,$A2761,$G$4:$G2761,"Ativo")=1,1,0))</f>
        <v/>
      </c>
    </row>
    <row r="2762" spans="1:55" x14ac:dyDescent="0.3">
      <c r="A2762" s="76"/>
      <c r="B2762" s="104"/>
      <c r="C2762" s="76"/>
      <c r="D2762" s="77"/>
      <c r="E2762" s="12"/>
      <c r="F2762" s="78"/>
      <c r="G2762" s="77"/>
      <c r="H2762" s="79"/>
      <c r="BA2762" s="5" t="str">
        <f t="shared" si="43"/>
        <v/>
      </c>
      <c r="BB2762" s="5" t="str">
        <f>IF(OR($E2762="",$G2762&lt;&gt;"Ativo"),"",IF(COUNTIFS($E$4:$E2762,$E2762,$A$4:$A2762,$A2762,$G$4:$G2762,"Ativo")=1,1,0))</f>
        <v/>
      </c>
      <c r="BC2762" t="str">
        <f>IF(OR($A2762="",$G2762&lt;&gt;"Ativo"),"",IF(COUNTIFS($A$4:$A2762,$A2762,$G$4:$G2762,"Ativo")=1,1,0))</f>
        <v/>
      </c>
    </row>
    <row r="2763" spans="1:55" x14ac:dyDescent="0.3">
      <c r="A2763" s="76"/>
      <c r="B2763" s="104"/>
      <c r="C2763" s="76"/>
      <c r="D2763" s="77"/>
      <c r="E2763" s="12"/>
      <c r="F2763" s="78"/>
      <c r="G2763" s="77"/>
      <c r="H2763" s="79"/>
      <c r="BA2763" s="5" t="str">
        <f t="shared" si="43"/>
        <v/>
      </c>
      <c r="BB2763" s="5" t="str">
        <f>IF(OR($E2763="",$G2763&lt;&gt;"Ativo"),"",IF(COUNTIFS($E$4:$E2763,$E2763,$A$4:$A2763,$A2763,$G$4:$G2763,"Ativo")=1,1,0))</f>
        <v/>
      </c>
      <c r="BC2763" t="str">
        <f>IF(OR($A2763="",$G2763&lt;&gt;"Ativo"),"",IF(COUNTIFS($A$4:$A2763,$A2763,$G$4:$G2763,"Ativo")=1,1,0))</f>
        <v/>
      </c>
    </row>
    <row r="2764" spans="1:55" x14ac:dyDescent="0.3">
      <c r="A2764" s="76"/>
      <c r="B2764" s="104"/>
      <c r="C2764" s="76"/>
      <c r="D2764" s="77"/>
      <c r="E2764" s="12"/>
      <c r="F2764" s="78"/>
      <c r="G2764" s="77"/>
      <c r="H2764" s="79"/>
      <c r="BA2764" s="5" t="str">
        <f t="shared" si="43"/>
        <v/>
      </c>
      <c r="BB2764" s="5" t="str">
        <f>IF(OR($E2764="",$G2764&lt;&gt;"Ativo"),"",IF(COUNTIFS($E$4:$E2764,$E2764,$A$4:$A2764,$A2764,$G$4:$G2764,"Ativo")=1,1,0))</f>
        <v/>
      </c>
      <c r="BC2764" t="str">
        <f>IF(OR($A2764="",$G2764&lt;&gt;"Ativo"),"",IF(COUNTIFS($A$4:$A2764,$A2764,$G$4:$G2764,"Ativo")=1,1,0))</f>
        <v/>
      </c>
    </row>
    <row r="2765" spans="1:55" x14ac:dyDescent="0.3">
      <c r="A2765" s="76"/>
      <c r="B2765" s="104"/>
      <c r="C2765" s="76"/>
      <c r="D2765" s="77"/>
      <c r="E2765" s="12"/>
      <c r="F2765" s="78"/>
      <c r="G2765" s="77"/>
      <c r="H2765" s="79"/>
      <c r="BA2765" s="5" t="str">
        <f t="shared" si="43"/>
        <v/>
      </c>
      <c r="BB2765" s="5" t="str">
        <f>IF(OR($E2765="",$G2765&lt;&gt;"Ativo"),"",IF(COUNTIFS($E$4:$E2765,$E2765,$A$4:$A2765,$A2765,$G$4:$G2765,"Ativo")=1,1,0))</f>
        <v/>
      </c>
      <c r="BC2765" t="str">
        <f>IF(OR($A2765="",$G2765&lt;&gt;"Ativo"),"",IF(COUNTIFS($A$4:$A2765,$A2765,$G$4:$G2765,"Ativo")=1,1,0))</f>
        <v/>
      </c>
    </row>
    <row r="2766" spans="1:55" x14ac:dyDescent="0.3">
      <c r="A2766" s="76"/>
      <c r="B2766" s="104"/>
      <c r="C2766" s="76"/>
      <c r="D2766" s="77"/>
      <c r="E2766" s="12"/>
      <c r="F2766" s="78"/>
      <c r="G2766" s="77"/>
      <c r="H2766" s="79"/>
      <c r="BA2766" s="5" t="str">
        <f t="shared" si="43"/>
        <v/>
      </c>
      <c r="BB2766" s="5" t="str">
        <f>IF(OR($E2766="",$G2766&lt;&gt;"Ativo"),"",IF(COUNTIFS($E$4:$E2766,$E2766,$A$4:$A2766,$A2766,$G$4:$G2766,"Ativo")=1,1,0))</f>
        <v/>
      </c>
      <c r="BC2766" t="str">
        <f>IF(OR($A2766="",$G2766&lt;&gt;"Ativo"),"",IF(COUNTIFS($A$4:$A2766,$A2766,$G$4:$G2766,"Ativo")=1,1,0))</f>
        <v/>
      </c>
    </row>
    <row r="2767" spans="1:55" x14ac:dyDescent="0.3">
      <c r="A2767" s="76"/>
      <c r="B2767" s="104"/>
      <c r="C2767" s="76"/>
      <c r="D2767" s="77"/>
      <c r="E2767" s="12"/>
      <c r="F2767" s="78"/>
      <c r="G2767" s="77"/>
      <c r="H2767" s="79"/>
      <c r="BA2767" s="5" t="str">
        <f t="shared" si="43"/>
        <v/>
      </c>
      <c r="BB2767" s="5" t="str">
        <f>IF(OR($E2767="",$G2767&lt;&gt;"Ativo"),"",IF(COUNTIFS($E$4:$E2767,$E2767,$A$4:$A2767,$A2767,$G$4:$G2767,"Ativo")=1,1,0))</f>
        <v/>
      </c>
      <c r="BC2767" t="str">
        <f>IF(OR($A2767="",$G2767&lt;&gt;"Ativo"),"",IF(COUNTIFS($A$4:$A2767,$A2767,$G$4:$G2767,"Ativo")=1,1,0))</f>
        <v/>
      </c>
    </row>
    <row r="2768" spans="1:55" x14ac:dyDescent="0.3">
      <c r="A2768" s="76"/>
      <c r="B2768" s="104"/>
      <c r="C2768" s="76"/>
      <c r="D2768" s="77"/>
      <c r="E2768" s="12"/>
      <c r="F2768" s="78"/>
      <c r="G2768" s="77"/>
      <c r="H2768" s="79"/>
      <c r="BA2768" s="5" t="str">
        <f t="shared" si="43"/>
        <v/>
      </c>
      <c r="BB2768" s="5" t="str">
        <f>IF(OR($E2768="",$G2768&lt;&gt;"Ativo"),"",IF(COUNTIFS($E$4:$E2768,$E2768,$A$4:$A2768,$A2768,$G$4:$G2768,"Ativo")=1,1,0))</f>
        <v/>
      </c>
      <c r="BC2768" t="str">
        <f>IF(OR($A2768="",$G2768&lt;&gt;"Ativo"),"",IF(COUNTIFS($A$4:$A2768,$A2768,$G$4:$G2768,"Ativo")=1,1,0))</f>
        <v/>
      </c>
    </row>
    <row r="2769" spans="1:55" x14ac:dyDescent="0.3">
      <c r="A2769" s="76"/>
      <c r="B2769" s="104"/>
      <c r="C2769" s="76"/>
      <c r="D2769" s="77"/>
      <c r="E2769" s="12"/>
      <c r="F2769" s="78"/>
      <c r="G2769" s="77"/>
      <c r="H2769" s="79"/>
      <c r="BA2769" s="5" t="str">
        <f t="shared" si="43"/>
        <v/>
      </c>
      <c r="BB2769" s="5" t="str">
        <f>IF(OR($E2769="",$G2769&lt;&gt;"Ativo"),"",IF(COUNTIFS($E$4:$E2769,$E2769,$A$4:$A2769,$A2769,$G$4:$G2769,"Ativo")=1,1,0))</f>
        <v/>
      </c>
      <c r="BC2769" t="str">
        <f>IF(OR($A2769="",$G2769&lt;&gt;"Ativo"),"",IF(COUNTIFS($A$4:$A2769,$A2769,$G$4:$G2769,"Ativo")=1,1,0))</f>
        <v/>
      </c>
    </row>
    <row r="2770" spans="1:55" x14ac:dyDescent="0.3">
      <c r="A2770" s="76"/>
      <c r="B2770" s="104"/>
      <c r="C2770" s="76"/>
      <c r="D2770" s="77"/>
      <c r="E2770" s="12"/>
      <c r="F2770" s="78"/>
      <c r="G2770" s="77"/>
      <c r="H2770" s="79"/>
      <c r="BA2770" s="5" t="str">
        <f t="shared" si="43"/>
        <v/>
      </c>
      <c r="BB2770" s="5" t="str">
        <f>IF(OR($E2770="",$G2770&lt;&gt;"Ativo"),"",IF(COUNTIFS($E$4:$E2770,$E2770,$A$4:$A2770,$A2770,$G$4:$G2770,"Ativo")=1,1,0))</f>
        <v/>
      </c>
      <c r="BC2770" t="str">
        <f>IF(OR($A2770="",$G2770&lt;&gt;"Ativo"),"",IF(COUNTIFS($A$4:$A2770,$A2770,$G$4:$G2770,"Ativo")=1,1,0))</f>
        <v/>
      </c>
    </row>
    <row r="2771" spans="1:55" x14ac:dyDescent="0.3">
      <c r="A2771" s="76"/>
      <c r="B2771" s="104"/>
      <c r="C2771" s="76"/>
      <c r="D2771" s="77"/>
      <c r="E2771" s="12"/>
      <c r="F2771" s="78"/>
      <c r="G2771" s="77"/>
      <c r="H2771" s="79"/>
      <c r="BA2771" s="5" t="str">
        <f t="shared" si="43"/>
        <v/>
      </c>
      <c r="BB2771" s="5" t="str">
        <f>IF(OR($E2771="",$G2771&lt;&gt;"Ativo"),"",IF(COUNTIFS($E$4:$E2771,$E2771,$A$4:$A2771,$A2771,$G$4:$G2771,"Ativo")=1,1,0))</f>
        <v/>
      </c>
      <c r="BC2771" t="str">
        <f>IF(OR($A2771="",$G2771&lt;&gt;"Ativo"),"",IF(COUNTIFS($A$4:$A2771,$A2771,$G$4:$G2771,"Ativo")=1,1,0))</f>
        <v/>
      </c>
    </row>
    <row r="2772" spans="1:55" x14ac:dyDescent="0.3">
      <c r="A2772" s="76"/>
      <c r="B2772" s="104"/>
      <c r="C2772" s="76"/>
      <c r="D2772" s="77"/>
      <c r="E2772" s="12"/>
      <c r="F2772" s="78"/>
      <c r="G2772" s="77"/>
      <c r="H2772" s="79"/>
      <c r="BA2772" s="5" t="str">
        <f t="shared" si="43"/>
        <v/>
      </c>
      <c r="BB2772" s="5" t="str">
        <f>IF(OR($E2772="",$G2772&lt;&gt;"Ativo"),"",IF(COUNTIFS($E$4:$E2772,$E2772,$A$4:$A2772,$A2772,$G$4:$G2772,"Ativo")=1,1,0))</f>
        <v/>
      </c>
      <c r="BC2772" t="str">
        <f>IF(OR($A2772="",$G2772&lt;&gt;"Ativo"),"",IF(COUNTIFS($A$4:$A2772,$A2772,$G$4:$G2772,"Ativo")=1,1,0))</f>
        <v/>
      </c>
    </row>
    <row r="2773" spans="1:55" x14ac:dyDescent="0.3">
      <c r="A2773" s="76"/>
      <c r="B2773" s="104"/>
      <c r="C2773" s="76"/>
      <c r="D2773" s="77"/>
      <c r="E2773" s="12"/>
      <c r="F2773" s="78"/>
      <c r="G2773" s="77"/>
      <c r="H2773" s="79"/>
      <c r="BA2773" s="5" t="str">
        <f t="shared" si="43"/>
        <v/>
      </c>
      <c r="BB2773" s="5" t="str">
        <f>IF(OR($E2773="",$G2773&lt;&gt;"Ativo"),"",IF(COUNTIFS($E$4:$E2773,$E2773,$A$4:$A2773,$A2773,$G$4:$G2773,"Ativo")=1,1,0))</f>
        <v/>
      </c>
      <c r="BC2773" t="str">
        <f>IF(OR($A2773="",$G2773&lt;&gt;"Ativo"),"",IF(COUNTIFS($A$4:$A2773,$A2773,$G$4:$G2773,"Ativo")=1,1,0))</f>
        <v/>
      </c>
    </row>
    <row r="2774" spans="1:55" x14ac:dyDescent="0.3">
      <c r="A2774" s="76"/>
      <c r="B2774" s="104"/>
      <c r="C2774" s="76"/>
      <c r="D2774" s="77"/>
      <c r="E2774" s="12"/>
      <c r="F2774" s="78"/>
      <c r="G2774" s="77"/>
      <c r="H2774" s="79"/>
      <c r="BA2774" s="5" t="str">
        <f t="shared" si="43"/>
        <v/>
      </c>
      <c r="BB2774" s="5" t="str">
        <f>IF(OR($E2774="",$G2774&lt;&gt;"Ativo"),"",IF(COUNTIFS($E$4:$E2774,$E2774,$A$4:$A2774,$A2774,$G$4:$G2774,"Ativo")=1,1,0))</f>
        <v/>
      </c>
      <c r="BC2774" t="str">
        <f>IF(OR($A2774="",$G2774&lt;&gt;"Ativo"),"",IF(COUNTIFS($A$4:$A2774,$A2774,$G$4:$G2774,"Ativo")=1,1,0))</f>
        <v/>
      </c>
    </row>
    <row r="2775" spans="1:55" x14ac:dyDescent="0.3">
      <c r="A2775" s="76"/>
      <c r="B2775" s="104"/>
      <c r="C2775" s="76"/>
      <c r="D2775" s="77"/>
      <c r="E2775" s="12"/>
      <c r="F2775" s="78"/>
      <c r="G2775" s="77"/>
      <c r="H2775" s="79"/>
      <c r="BA2775" s="5" t="str">
        <f t="shared" si="43"/>
        <v/>
      </c>
      <c r="BB2775" s="5" t="str">
        <f>IF(OR($E2775="",$G2775&lt;&gt;"Ativo"),"",IF(COUNTIFS($E$4:$E2775,$E2775,$A$4:$A2775,$A2775,$G$4:$G2775,"Ativo")=1,1,0))</f>
        <v/>
      </c>
      <c r="BC2775" t="str">
        <f>IF(OR($A2775="",$G2775&lt;&gt;"Ativo"),"",IF(COUNTIFS($A$4:$A2775,$A2775,$G$4:$G2775,"Ativo")=1,1,0))</f>
        <v/>
      </c>
    </row>
    <row r="2776" spans="1:55" x14ac:dyDescent="0.3">
      <c r="A2776" s="76"/>
      <c r="B2776" s="104"/>
      <c r="C2776" s="76"/>
      <c r="D2776" s="77"/>
      <c r="E2776" s="12"/>
      <c r="F2776" s="78"/>
      <c r="G2776" s="77"/>
      <c r="H2776" s="79"/>
      <c r="BA2776" s="5" t="str">
        <f t="shared" si="43"/>
        <v/>
      </c>
      <c r="BB2776" s="5" t="str">
        <f>IF(OR($E2776="",$G2776&lt;&gt;"Ativo"),"",IF(COUNTIFS($E$4:$E2776,$E2776,$A$4:$A2776,$A2776,$G$4:$G2776,"Ativo")=1,1,0))</f>
        <v/>
      </c>
      <c r="BC2776" t="str">
        <f>IF(OR($A2776="",$G2776&lt;&gt;"Ativo"),"",IF(COUNTIFS($A$4:$A2776,$A2776,$G$4:$G2776,"Ativo")=1,1,0))</f>
        <v/>
      </c>
    </row>
    <row r="2777" spans="1:55" x14ac:dyDescent="0.3">
      <c r="A2777" s="76"/>
      <c r="B2777" s="104"/>
      <c r="C2777" s="76"/>
      <c r="D2777" s="77"/>
      <c r="E2777" s="12"/>
      <c r="F2777" s="78"/>
      <c r="G2777" s="77"/>
      <c r="H2777" s="79"/>
      <c r="BA2777" s="5" t="str">
        <f t="shared" si="43"/>
        <v/>
      </c>
      <c r="BB2777" s="5" t="str">
        <f>IF(OR($E2777="",$G2777&lt;&gt;"Ativo"),"",IF(COUNTIFS($E$4:$E2777,$E2777,$A$4:$A2777,$A2777,$G$4:$G2777,"Ativo")=1,1,0))</f>
        <v/>
      </c>
      <c r="BC2777" t="str">
        <f>IF(OR($A2777="",$G2777&lt;&gt;"Ativo"),"",IF(COUNTIFS($A$4:$A2777,$A2777,$G$4:$G2777,"Ativo")=1,1,0))</f>
        <v/>
      </c>
    </row>
    <row r="2778" spans="1:55" x14ac:dyDescent="0.3">
      <c r="A2778" s="76"/>
      <c r="B2778" s="104"/>
      <c r="C2778" s="76"/>
      <c r="D2778" s="77"/>
      <c r="E2778" s="12"/>
      <c r="F2778" s="78"/>
      <c r="G2778" s="77"/>
      <c r="H2778" s="79"/>
      <c r="BA2778" s="5" t="str">
        <f t="shared" si="43"/>
        <v/>
      </c>
      <c r="BB2778" s="5" t="str">
        <f>IF(OR($E2778="",$G2778&lt;&gt;"Ativo"),"",IF(COUNTIFS($E$4:$E2778,$E2778,$A$4:$A2778,$A2778,$G$4:$G2778,"Ativo")=1,1,0))</f>
        <v/>
      </c>
      <c r="BC2778" t="str">
        <f>IF(OR($A2778="",$G2778&lt;&gt;"Ativo"),"",IF(COUNTIFS($A$4:$A2778,$A2778,$G$4:$G2778,"Ativo")=1,1,0))</f>
        <v/>
      </c>
    </row>
    <row r="2779" spans="1:55" x14ac:dyDescent="0.3">
      <c r="A2779" s="76"/>
      <c r="B2779" s="104"/>
      <c r="C2779" s="76"/>
      <c r="D2779" s="77"/>
      <c r="E2779" s="12"/>
      <c r="F2779" s="78"/>
      <c r="G2779" s="77"/>
      <c r="H2779" s="79"/>
      <c r="BA2779" s="5" t="str">
        <f t="shared" si="43"/>
        <v/>
      </c>
      <c r="BB2779" s="5" t="str">
        <f>IF(OR($E2779="",$G2779&lt;&gt;"Ativo"),"",IF(COUNTIFS($E$4:$E2779,$E2779,$A$4:$A2779,$A2779,$G$4:$G2779,"Ativo")=1,1,0))</f>
        <v/>
      </c>
      <c r="BC2779" t="str">
        <f>IF(OR($A2779="",$G2779&lt;&gt;"Ativo"),"",IF(COUNTIFS($A$4:$A2779,$A2779,$G$4:$G2779,"Ativo")=1,1,0))</f>
        <v/>
      </c>
    </row>
    <row r="2780" spans="1:55" x14ac:dyDescent="0.3">
      <c r="A2780" s="76"/>
      <c r="B2780" s="104"/>
      <c r="C2780" s="76"/>
      <c r="D2780" s="77"/>
      <c r="E2780" s="12"/>
      <c r="F2780" s="78"/>
      <c r="G2780" s="77"/>
      <c r="H2780" s="79"/>
      <c r="BA2780" s="5" t="str">
        <f t="shared" si="43"/>
        <v/>
      </c>
      <c r="BB2780" s="5" t="str">
        <f>IF(OR($E2780="",$G2780&lt;&gt;"Ativo"),"",IF(COUNTIFS($E$4:$E2780,$E2780,$A$4:$A2780,$A2780,$G$4:$G2780,"Ativo")=1,1,0))</f>
        <v/>
      </c>
      <c r="BC2780" t="str">
        <f>IF(OR($A2780="",$G2780&lt;&gt;"Ativo"),"",IF(COUNTIFS($A$4:$A2780,$A2780,$G$4:$G2780,"Ativo")=1,1,0))</f>
        <v/>
      </c>
    </row>
    <row r="2781" spans="1:55" x14ac:dyDescent="0.3">
      <c r="A2781" s="76"/>
      <c r="B2781" s="104"/>
      <c r="C2781" s="76"/>
      <c r="D2781" s="77"/>
      <c r="E2781" s="12"/>
      <c r="F2781" s="78"/>
      <c r="G2781" s="77"/>
      <c r="H2781" s="79"/>
      <c r="BA2781" s="5" t="str">
        <f t="shared" si="43"/>
        <v/>
      </c>
      <c r="BB2781" s="5" t="str">
        <f>IF(OR($E2781="",$G2781&lt;&gt;"Ativo"),"",IF(COUNTIFS($E$4:$E2781,$E2781,$A$4:$A2781,$A2781,$G$4:$G2781,"Ativo")=1,1,0))</f>
        <v/>
      </c>
      <c r="BC2781" t="str">
        <f>IF(OR($A2781="",$G2781&lt;&gt;"Ativo"),"",IF(COUNTIFS($A$4:$A2781,$A2781,$G$4:$G2781,"Ativo")=1,1,0))</f>
        <v/>
      </c>
    </row>
    <row r="2782" spans="1:55" x14ac:dyDescent="0.3">
      <c r="A2782" s="76"/>
      <c r="B2782" s="104"/>
      <c r="C2782" s="76"/>
      <c r="D2782" s="77"/>
      <c r="E2782" s="12"/>
      <c r="F2782" s="78"/>
      <c r="G2782" s="77"/>
      <c r="H2782" s="79"/>
      <c r="BA2782" s="5" t="str">
        <f t="shared" si="43"/>
        <v/>
      </c>
      <c r="BB2782" s="5" t="str">
        <f>IF(OR($E2782="",$G2782&lt;&gt;"Ativo"),"",IF(COUNTIFS($E$4:$E2782,$E2782,$A$4:$A2782,$A2782,$G$4:$G2782,"Ativo")=1,1,0))</f>
        <v/>
      </c>
      <c r="BC2782" t="str">
        <f>IF(OR($A2782="",$G2782&lt;&gt;"Ativo"),"",IF(COUNTIFS($A$4:$A2782,$A2782,$G$4:$G2782,"Ativo")=1,1,0))</f>
        <v/>
      </c>
    </row>
    <row r="2783" spans="1:55" x14ac:dyDescent="0.3">
      <c r="A2783" s="76"/>
      <c r="B2783" s="104"/>
      <c r="C2783" s="76"/>
      <c r="D2783" s="77"/>
      <c r="E2783" s="12"/>
      <c r="F2783" s="78"/>
      <c r="G2783" s="77"/>
      <c r="H2783" s="79"/>
      <c r="BA2783" s="5" t="str">
        <f t="shared" si="43"/>
        <v/>
      </c>
      <c r="BB2783" s="5" t="str">
        <f>IF(OR($E2783="",$G2783&lt;&gt;"Ativo"),"",IF(COUNTIFS($E$4:$E2783,$E2783,$A$4:$A2783,$A2783,$G$4:$G2783,"Ativo")=1,1,0))</f>
        <v/>
      </c>
      <c r="BC2783" t="str">
        <f>IF(OR($A2783="",$G2783&lt;&gt;"Ativo"),"",IF(COUNTIFS($A$4:$A2783,$A2783,$G$4:$G2783,"Ativo")=1,1,0))</f>
        <v/>
      </c>
    </row>
    <row r="2784" spans="1:55" x14ac:dyDescent="0.3">
      <c r="A2784" s="76"/>
      <c r="B2784" s="104"/>
      <c r="C2784" s="76"/>
      <c r="D2784" s="77"/>
      <c r="E2784" s="12"/>
      <c r="F2784" s="78"/>
      <c r="G2784" s="77"/>
      <c r="H2784" s="79"/>
      <c r="BA2784" s="5" t="str">
        <f t="shared" si="43"/>
        <v/>
      </c>
      <c r="BB2784" s="5" t="str">
        <f>IF(OR($E2784="",$G2784&lt;&gt;"Ativo"),"",IF(COUNTIFS($E$4:$E2784,$E2784,$A$4:$A2784,$A2784,$G$4:$G2784,"Ativo")=1,1,0))</f>
        <v/>
      </c>
      <c r="BC2784" t="str">
        <f>IF(OR($A2784="",$G2784&lt;&gt;"Ativo"),"",IF(COUNTIFS($A$4:$A2784,$A2784,$G$4:$G2784,"Ativo")=1,1,0))</f>
        <v/>
      </c>
    </row>
    <row r="2785" spans="1:55" x14ac:dyDescent="0.3">
      <c r="A2785" s="76"/>
      <c r="B2785" s="104"/>
      <c r="C2785" s="76"/>
      <c r="D2785" s="77"/>
      <c r="E2785" s="12"/>
      <c r="F2785" s="78"/>
      <c r="G2785" s="77"/>
      <c r="H2785" s="79"/>
      <c r="BA2785" s="5" t="str">
        <f t="shared" si="43"/>
        <v/>
      </c>
      <c r="BB2785" s="5" t="str">
        <f>IF(OR($E2785="",$G2785&lt;&gt;"Ativo"),"",IF(COUNTIFS($E$4:$E2785,$E2785,$A$4:$A2785,$A2785,$G$4:$G2785,"Ativo")=1,1,0))</f>
        <v/>
      </c>
      <c r="BC2785" t="str">
        <f>IF(OR($A2785="",$G2785&lt;&gt;"Ativo"),"",IF(COUNTIFS($A$4:$A2785,$A2785,$G$4:$G2785,"Ativo")=1,1,0))</f>
        <v/>
      </c>
    </row>
    <row r="2786" spans="1:55" x14ac:dyDescent="0.3">
      <c r="A2786" s="76"/>
      <c r="B2786" s="104"/>
      <c r="C2786" s="76"/>
      <c r="D2786" s="77"/>
      <c r="E2786" s="12"/>
      <c r="F2786" s="78"/>
      <c r="G2786" s="77"/>
      <c r="H2786" s="79"/>
      <c r="BA2786" s="5" t="str">
        <f t="shared" si="43"/>
        <v/>
      </c>
      <c r="BB2786" s="5" t="str">
        <f>IF(OR($E2786="",$G2786&lt;&gt;"Ativo"),"",IF(COUNTIFS($E$4:$E2786,$E2786,$A$4:$A2786,$A2786,$G$4:$G2786,"Ativo")=1,1,0))</f>
        <v/>
      </c>
      <c r="BC2786" t="str">
        <f>IF(OR($A2786="",$G2786&lt;&gt;"Ativo"),"",IF(COUNTIFS($A$4:$A2786,$A2786,$G$4:$G2786,"Ativo")=1,1,0))</f>
        <v/>
      </c>
    </row>
    <row r="2787" spans="1:55" x14ac:dyDescent="0.3">
      <c r="A2787" s="76"/>
      <c r="B2787" s="104"/>
      <c r="C2787" s="76"/>
      <c r="D2787" s="77"/>
      <c r="E2787" s="12"/>
      <c r="F2787" s="78"/>
      <c r="G2787" s="77"/>
      <c r="H2787" s="79"/>
      <c r="BA2787" s="5" t="str">
        <f t="shared" si="43"/>
        <v/>
      </c>
      <c r="BB2787" s="5" t="str">
        <f>IF(OR($E2787="",$G2787&lt;&gt;"Ativo"),"",IF(COUNTIFS($E$4:$E2787,$E2787,$A$4:$A2787,$A2787,$G$4:$G2787,"Ativo")=1,1,0))</f>
        <v/>
      </c>
      <c r="BC2787" t="str">
        <f>IF(OR($A2787="",$G2787&lt;&gt;"Ativo"),"",IF(COUNTIFS($A$4:$A2787,$A2787,$G$4:$G2787,"Ativo")=1,1,0))</f>
        <v/>
      </c>
    </row>
    <row r="2788" spans="1:55" x14ac:dyDescent="0.3">
      <c r="A2788" s="76"/>
      <c r="B2788" s="104"/>
      <c r="C2788" s="76"/>
      <c r="D2788" s="77"/>
      <c r="E2788" s="12"/>
      <c r="F2788" s="78"/>
      <c r="G2788" s="77"/>
      <c r="H2788" s="79"/>
      <c r="BA2788" s="5" t="str">
        <f t="shared" si="43"/>
        <v/>
      </c>
      <c r="BB2788" s="5" t="str">
        <f>IF(OR($E2788="",$G2788&lt;&gt;"Ativo"),"",IF(COUNTIFS($E$4:$E2788,$E2788,$A$4:$A2788,$A2788,$G$4:$G2788,"Ativo")=1,1,0))</f>
        <v/>
      </c>
      <c r="BC2788" t="str">
        <f>IF(OR($A2788="",$G2788&lt;&gt;"Ativo"),"",IF(COUNTIFS($A$4:$A2788,$A2788,$G$4:$G2788,"Ativo")=1,1,0))</f>
        <v/>
      </c>
    </row>
    <row r="2789" spans="1:55" x14ac:dyDescent="0.3">
      <c r="A2789" s="76"/>
      <c r="B2789" s="104"/>
      <c r="C2789" s="76"/>
      <c r="D2789" s="77"/>
      <c r="E2789" s="12"/>
      <c r="F2789" s="78"/>
      <c r="G2789" s="77"/>
      <c r="H2789" s="79"/>
      <c r="BA2789" s="5" t="str">
        <f t="shared" si="43"/>
        <v/>
      </c>
      <c r="BB2789" s="5" t="str">
        <f>IF(OR($E2789="",$G2789&lt;&gt;"Ativo"),"",IF(COUNTIFS($E$4:$E2789,$E2789,$A$4:$A2789,$A2789,$G$4:$G2789,"Ativo")=1,1,0))</f>
        <v/>
      </c>
      <c r="BC2789" t="str">
        <f>IF(OR($A2789="",$G2789&lt;&gt;"Ativo"),"",IF(COUNTIFS($A$4:$A2789,$A2789,$G$4:$G2789,"Ativo")=1,1,0))</f>
        <v/>
      </c>
    </row>
    <row r="2790" spans="1:55" x14ac:dyDescent="0.3">
      <c r="A2790" s="76"/>
      <c r="B2790" s="104"/>
      <c r="C2790" s="76"/>
      <c r="D2790" s="77"/>
      <c r="E2790" s="12"/>
      <c r="F2790" s="78"/>
      <c r="G2790" s="77"/>
      <c r="H2790" s="79"/>
      <c r="BA2790" s="5" t="str">
        <f t="shared" si="43"/>
        <v/>
      </c>
      <c r="BB2790" s="5" t="str">
        <f>IF(OR($E2790="",$G2790&lt;&gt;"Ativo"),"",IF(COUNTIFS($E$4:$E2790,$E2790,$A$4:$A2790,$A2790,$G$4:$G2790,"Ativo")=1,1,0))</f>
        <v/>
      </c>
      <c r="BC2790" t="str">
        <f>IF(OR($A2790="",$G2790&lt;&gt;"Ativo"),"",IF(COUNTIFS($A$4:$A2790,$A2790,$G$4:$G2790,"Ativo")=1,1,0))</f>
        <v/>
      </c>
    </row>
    <row r="2791" spans="1:55" x14ac:dyDescent="0.3">
      <c r="A2791" s="76"/>
      <c r="B2791" s="104"/>
      <c r="C2791" s="76"/>
      <c r="D2791" s="77"/>
      <c r="E2791" s="12"/>
      <c r="F2791" s="78"/>
      <c r="G2791" s="77"/>
      <c r="H2791" s="79"/>
      <c r="BA2791" s="5" t="str">
        <f t="shared" si="43"/>
        <v/>
      </c>
      <c r="BB2791" s="5" t="str">
        <f>IF(OR($E2791="",$G2791&lt;&gt;"Ativo"),"",IF(COUNTIFS($E$4:$E2791,$E2791,$A$4:$A2791,$A2791,$G$4:$G2791,"Ativo")=1,1,0))</f>
        <v/>
      </c>
      <c r="BC2791" t="str">
        <f>IF(OR($A2791="",$G2791&lt;&gt;"Ativo"),"",IF(COUNTIFS($A$4:$A2791,$A2791,$G$4:$G2791,"Ativo")=1,1,0))</f>
        <v/>
      </c>
    </row>
    <row r="2792" spans="1:55" x14ac:dyDescent="0.3">
      <c r="A2792" s="76"/>
      <c r="B2792" s="104"/>
      <c r="C2792" s="76"/>
      <c r="D2792" s="77"/>
      <c r="E2792" s="12"/>
      <c r="F2792" s="78"/>
      <c r="G2792" s="77"/>
      <c r="H2792" s="79"/>
      <c r="BA2792" s="5" t="str">
        <f t="shared" si="43"/>
        <v/>
      </c>
      <c r="BB2792" s="5" t="str">
        <f>IF(OR($E2792="",$G2792&lt;&gt;"Ativo"),"",IF(COUNTIFS($E$4:$E2792,$E2792,$A$4:$A2792,$A2792,$G$4:$G2792,"Ativo")=1,1,0))</f>
        <v/>
      </c>
      <c r="BC2792" t="str">
        <f>IF(OR($A2792="",$G2792&lt;&gt;"Ativo"),"",IF(COUNTIFS($A$4:$A2792,$A2792,$G$4:$G2792,"Ativo")=1,1,0))</f>
        <v/>
      </c>
    </row>
    <row r="2793" spans="1:55" x14ac:dyDescent="0.3">
      <c r="A2793" s="76"/>
      <c r="B2793" s="104"/>
      <c r="C2793" s="76"/>
      <c r="D2793" s="77"/>
      <c r="E2793" s="12"/>
      <c r="F2793" s="78"/>
      <c r="G2793" s="77"/>
      <c r="H2793" s="79"/>
      <c r="BA2793" s="5" t="str">
        <f t="shared" si="43"/>
        <v/>
      </c>
      <c r="BB2793" s="5" t="str">
        <f>IF(OR($E2793="",$G2793&lt;&gt;"Ativo"),"",IF(COUNTIFS($E$4:$E2793,$E2793,$A$4:$A2793,$A2793,$G$4:$G2793,"Ativo")=1,1,0))</f>
        <v/>
      </c>
      <c r="BC2793" t="str">
        <f>IF(OR($A2793="",$G2793&lt;&gt;"Ativo"),"",IF(COUNTIFS($A$4:$A2793,$A2793,$G$4:$G2793,"Ativo")=1,1,0))</f>
        <v/>
      </c>
    </row>
    <row r="2794" spans="1:55" x14ac:dyDescent="0.3">
      <c r="A2794" s="76"/>
      <c r="B2794" s="104"/>
      <c r="C2794" s="76"/>
      <c r="D2794" s="77"/>
      <c r="E2794" s="12"/>
      <c r="F2794" s="78"/>
      <c r="G2794" s="77"/>
      <c r="H2794" s="79"/>
      <c r="BA2794" s="5" t="str">
        <f t="shared" si="43"/>
        <v/>
      </c>
      <c r="BB2794" s="5" t="str">
        <f>IF(OR($E2794="",$G2794&lt;&gt;"Ativo"),"",IF(COUNTIFS($E$4:$E2794,$E2794,$A$4:$A2794,$A2794,$G$4:$G2794,"Ativo")=1,1,0))</f>
        <v/>
      </c>
      <c r="BC2794" t="str">
        <f>IF(OR($A2794="",$G2794&lt;&gt;"Ativo"),"",IF(COUNTIFS($A$4:$A2794,$A2794,$G$4:$G2794,"Ativo")=1,1,0))</f>
        <v/>
      </c>
    </row>
    <row r="2795" spans="1:55" x14ac:dyDescent="0.3">
      <c r="A2795" s="76"/>
      <c r="B2795" s="104"/>
      <c r="C2795" s="76"/>
      <c r="D2795" s="77"/>
      <c r="E2795" s="12"/>
      <c r="F2795" s="78"/>
      <c r="G2795" s="77"/>
      <c r="H2795" s="79"/>
      <c r="BA2795" s="5" t="str">
        <f t="shared" si="43"/>
        <v/>
      </c>
      <c r="BB2795" s="5" t="str">
        <f>IF(OR($E2795="",$G2795&lt;&gt;"Ativo"),"",IF(COUNTIFS($E$4:$E2795,$E2795,$A$4:$A2795,$A2795,$G$4:$G2795,"Ativo")=1,1,0))</f>
        <v/>
      </c>
      <c r="BC2795" t="str">
        <f>IF(OR($A2795="",$G2795&lt;&gt;"Ativo"),"",IF(COUNTIFS($A$4:$A2795,$A2795,$G$4:$G2795,"Ativo")=1,1,0))</f>
        <v/>
      </c>
    </row>
    <row r="2796" spans="1:55" x14ac:dyDescent="0.3">
      <c r="A2796" s="76"/>
      <c r="B2796" s="104"/>
      <c r="C2796" s="76"/>
      <c r="D2796" s="77"/>
      <c r="E2796" s="12"/>
      <c r="F2796" s="78"/>
      <c r="G2796" s="77"/>
      <c r="H2796" s="79"/>
      <c r="BA2796" s="5" t="str">
        <f t="shared" si="43"/>
        <v/>
      </c>
      <c r="BB2796" s="5" t="str">
        <f>IF(OR($E2796="",$G2796&lt;&gt;"Ativo"),"",IF(COUNTIFS($E$4:$E2796,$E2796,$A$4:$A2796,$A2796,$G$4:$G2796,"Ativo")=1,1,0))</f>
        <v/>
      </c>
      <c r="BC2796" t="str">
        <f>IF(OR($A2796="",$G2796&lt;&gt;"Ativo"),"",IF(COUNTIFS($A$4:$A2796,$A2796,$G$4:$G2796,"Ativo")=1,1,0))</f>
        <v/>
      </c>
    </row>
    <row r="2797" spans="1:55" x14ac:dyDescent="0.3">
      <c r="A2797" s="76"/>
      <c r="B2797" s="104"/>
      <c r="C2797" s="76"/>
      <c r="D2797" s="77"/>
      <c r="E2797" s="12"/>
      <c r="F2797" s="78"/>
      <c r="G2797" s="77"/>
      <c r="H2797" s="79"/>
      <c r="BA2797" s="5" t="str">
        <f t="shared" si="43"/>
        <v/>
      </c>
      <c r="BB2797" s="5" t="str">
        <f>IF(OR($E2797="",$G2797&lt;&gt;"Ativo"),"",IF(COUNTIFS($E$4:$E2797,$E2797,$A$4:$A2797,$A2797,$G$4:$G2797,"Ativo")=1,1,0))</f>
        <v/>
      </c>
      <c r="BC2797" t="str">
        <f>IF(OR($A2797="",$G2797&lt;&gt;"Ativo"),"",IF(COUNTIFS($A$4:$A2797,$A2797,$G$4:$G2797,"Ativo")=1,1,0))</f>
        <v/>
      </c>
    </row>
    <row r="2798" spans="1:55" x14ac:dyDescent="0.3">
      <c r="A2798" s="76"/>
      <c r="B2798" s="104"/>
      <c r="C2798" s="76"/>
      <c r="D2798" s="77"/>
      <c r="E2798" s="12"/>
      <c r="F2798" s="78"/>
      <c r="G2798" s="77"/>
      <c r="H2798" s="79"/>
      <c r="BA2798" s="5" t="str">
        <f t="shared" si="43"/>
        <v/>
      </c>
      <c r="BB2798" s="5" t="str">
        <f>IF(OR($E2798="",$G2798&lt;&gt;"Ativo"),"",IF(COUNTIFS($E$4:$E2798,$E2798,$A$4:$A2798,$A2798,$G$4:$G2798,"Ativo")=1,1,0))</f>
        <v/>
      </c>
      <c r="BC2798" t="str">
        <f>IF(OR($A2798="",$G2798&lt;&gt;"Ativo"),"",IF(COUNTIFS($A$4:$A2798,$A2798,$G$4:$G2798,"Ativo")=1,1,0))</f>
        <v/>
      </c>
    </row>
    <row r="2799" spans="1:55" x14ac:dyDescent="0.3">
      <c r="A2799" s="76"/>
      <c r="B2799" s="104"/>
      <c r="C2799" s="76"/>
      <c r="D2799" s="77"/>
      <c r="E2799" s="12"/>
      <c r="F2799" s="78"/>
      <c r="G2799" s="77"/>
      <c r="H2799" s="79"/>
      <c r="BA2799" s="5" t="str">
        <f t="shared" si="43"/>
        <v/>
      </c>
      <c r="BB2799" s="5" t="str">
        <f>IF(OR($E2799="",$G2799&lt;&gt;"Ativo"),"",IF(COUNTIFS($E$4:$E2799,$E2799,$A$4:$A2799,$A2799,$G$4:$G2799,"Ativo")=1,1,0))</f>
        <v/>
      </c>
      <c r="BC2799" t="str">
        <f>IF(OR($A2799="",$G2799&lt;&gt;"Ativo"),"",IF(COUNTIFS($A$4:$A2799,$A2799,$G$4:$G2799,"Ativo")=1,1,0))</f>
        <v/>
      </c>
    </row>
    <row r="2800" spans="1:55" x14ac:dyDescent="0.3">
      <c r="A2800" s="76"/>
      <c r="B2800" s="104"/>
      <c r="C2800" s="76"/>
      <c r="D2800" s="77"/>
      <c r="E2800" s="12"/>
      <c r="F2800" s="78"/>
      <c r="G2800" s="77"/>
      <c r="H2800" s="79"/>
      <c r="BA2800" s="5" t="str">
        <f t="shared" si="43"/>
        <v/>
      </c>
      <c r="BB2800" s="5" t="str">
        <f>IF(OR($E2800="",$G2800&lt;&gt;"Ativo"),"",IF(COUNTIFS($E$4:$E2800,$E2800,$A$4:$A2800,$A2800,$G$4:$G2800,"Ativo")=1,1,0))</f>
        <v/>
      </c>
      <c r="BC2800" t="str">
        <f>IF(OR($A2800="",$G2800&lt;&gt;"Ativo"),"",IF(COUNTIFS($A$4:$A2800,$A2800,$G$4:$G2800,"Ativo")=1,1,0))</f>
        <v/>
      </c>
    </row>
    <row r="2801" spans="1:55" x14ac:dyDescent="0.3">
      <c r="A2801" s="76"/>
      <c r="B2801" s="104"/>
      <c r="C2801" s="76"/>
      <c r="D2801" s="77"/>
      <c r="E2801" s="12"/>
      <c r="F2801" s="78"/>
      <c r="G2801" s="77"/>
      <c r="H2801" s="79"/>
      <c r="BA2801" s="5" t="str">
        <f t="shared" si="43"/>
        <v/>
      </c>
      <c r="BB2801" s="5" t="str">
        <f>IF(OR($E2801="",$G2801&lt;&gt;"Ativo"),"",IF(COUNTIFS($E$4:$E2801,$E2801,$A$4:$A2801,$A2801,$G$4:$G2801,"Ativo")=1,1,0))</f>
        <v/>
      </c>
      <c r="BC2801" t="str">
        <f>IF(OR($A2801="",$G2801&lt;&gt;"Ativo"),"",IF(COUNTIFS($A$4:$A2801,$A2801,$G$4:$G2801,"Ativo")=1,1,0))</f>
        <v/>
      </c>
    </row>
    <row r="2802" spans="1:55" x14ac:dyDescent="0.3">
      <c r="A2802" s="76"/>
      <c r="B2802" s="104"/>
      <c r="C2802" s="76"/>
      <c r="D2802" s="77"/>
      <c r="E2802" s="12"/>
      <c r="F2802" s="78"/>
      <c r="G2802" s="77"/>
      <c r="H2802" s="79"/>
      <c r="BA2802" s="5" t="str">
        <f t="shared" si="43"/>
        <v/>
      </c>
      <c r="BB2802" s="5" t="str">
        <f>IF(OR($E2802="",$G2802&lt;&gt;"Ativo"),"",IF(COUNTIFS($E$4:$E2802,$E2802,$A$4:$A2802,$A2802,$G$4:$G2802,"Ativo")=1,1,0))</f>
        <v/>
      </c>
      <c r="BC2802" t="str">
        <f>IF(OR($A2802="",$G2802&lt;&gt;"Ativo"),"",IF(COUNTIFS($A$4:$A2802,$A2802,$G$4:$G2802,"Ativo")=1,1,0))</f>
        <v/>
      </c>
    </row>
    <row r="2803" spans="1:55" x14ac:dyDescent="0.3">
      <c r="A2803" s="76"/>
      <c r="B2803" s="104"/>
      <c r="C2803" s="76"/>
      <c r="D2803" s="77"/>
      <c r="E2803" s="12"/>
      <c r="F2803" s="78"/>
      <c r="G2803" s="77"/>
      <c r="H2803" s="79"/>
      <c r="BA2803" s="5" t="str">
        <f t="shared" si="43"/>
        <v/>
      </c>
      <c r="BB2803" s="5" t="str">
        <f>IF(OR($E2803="",$G2803&lt;&gt;"Ativo"),"",IF(COUNTIFS($E$4:$E2803,$E2803,$A$4:$A2803,$A2803,$G$4:$G2803,"Ativo")=1,1,0))</f>
        <v/>
      </c>
      <c r="BC2803" t="str">
        <f>IF(OR($A2803="",$G2803&lt;&gt;"Ativo"),"",IF(COUNTIFS($A$4:$A2803,$A2803,$G$4:$G2803,"Ativo")=1,1,0))</f>
        <v/>
      </c>
    </row>
    <row r="2804" spans="1:55" x14ac:dyDescent="0.3">
      <c r="A2804" s="76"/>
      <c r="B2804" s="104"/>
      <c r="C2804" s="76"/>
      <c r="D2804" s="77"/>
      <c r="E2804" s="12"/>
      <c r="F2804" s="78"/>
      <c r="G2804" s="77"/>
      <c r="H2804" s="79"/>
      <c r="BA2804" s="5" t="str">
        <f t="shared" si="43"/>
        <v/>
      </c>
      <c r="BB2804" s="5" t="str">
        <f>IF(OR($E2804="",$G2804&lt;&gt;"Ativo"),"",IF(COUNTIFS($E$4:$E2804,$E2804,$A$4:$A2804,$A2804,$G$4:$G2804,"Ativo")=1,1,0))</f>
        <v/>
      </c>
      <c r="BC2804" t="str">
        <f>IF(OR($A2804="",$G2804&lt;&gt;"Ativo"),"",IF(COUNTIFS($A$4:$A2804,$A2804,$G$4:$G2804,"Ativo")=1,1,0))</f>
        <v/>
      </c>
    </row>
    <row r="2805" spans="1:55" x14ac:dyDescent="0.3">
      <c r="A2805" s="76"/>
      <c r="B2805" s="104"/>
      <c r="C2805" s="76"/>
      <c r="D2805" s="77"/>
      <c r="E2805" s="12"/>
      <c r="F2805" s="78"/>
      <c r="G2805" s="77"/>
      <c r="H2805" s="79"/>
      <c r="BA2805" s="5" t="str">
        <f t="shared" si="43"/>
        <v/>
      </c>
      <c r="BB2805" s="5" t="str">
        <f>IF(OR($E2805="",$G2805&lt;&gt;"Ativo"),"",IF(COUNTIFS($E$4:$E2805,$E2805,$A$4:$A2805,$A2805,$G$4:$G2805,"Ativo")=1,1,0))</f>
        <v/>
      </c>
      <c r="BC2805" t="str">
        <f>IF(OR($A2805="",$G2805&lt;&gt;"Ativo"),"",IF(COUNTIFS($A$4:$A2805,$A2805,$G$4:$G2805,"Ativo")=1,1,0))</f>
        <v/>
      </c>
    </row>
    <row r="2806" spans="1:55" x14ac:dyDescent="0.3">
      <c r="A2806" s="76"/>
      <c r="B2806" s="104"/>
      <c r="C2806" s="76"/>
      <c r="D2806" s="77"/>
      <c r="E2806" s="12"/>
      <c r="F2806" s="78"/>
      <c r="G2806" s="77"/>
      <c r="H2806" s="79"/>
      <c r="BA2806" s="5" t="str">
        <f t="shared" si="43"/>
        <v/>
      </c>
      <c r="BB2806" s="5" t="str">
        <f>IF(OR($E2806="",$G2806&lt;&gt;"Ativo"),"",IF(COUNTIFS($E$4:$E2806,$E2806,$A$4:$A2806,$A2806,$G$4:$G2806,"Ativo")=1,1,0))</f>
        <v/>
      </c>
      <c r="BC2806" t="str">
        <f>IF(OR($A2806="",$G2806&lt;&gt;"Ativo"),"",IF(COUNTIFS($A$4:$A2806,$A2806,$G$4:$G2806,"Ativo")=1,1,0))</f>
        <v/>
      </c>
    </row>
    <row r="2807" spans="1:55" x14ac:dyDescent="0.3">
      <c r="A2807" s="76"/>
      <c r="B2807" s="104"/>
      <c r="C2807" s="76"/>
      <c r="D2807" s="77"/>
      <c r="E2807" s="12"/>
      <c r="F2807" s="78"/>
      <c r="G2807" s="77"/>
      <c r="H2807" s="79"/>
      <c r="BA2807" s="5" t="str">
        <f t="shared" si="43"/>
        <v/>
      </c>
      <c r="BB2807" s="5" t="str">
        <f>IF(OR($E2807="",$G2807&lt;&gt;"Ativo"),"",IF(COUNTIFS($E$4:$E2807,$E2807,$A$4:$A2807,$A2807,$G$4:$G2807,"Ativo")=1,1,0))</f>
        <v/>
      </c>
      <c r="BC2807" t="str">
        <f>IF(OR($A2807="",$G2807&lt;&gt;"Ativo"),"",IF(COUNTIFS($A$4:$A2807,$A2807,$G$4:$G2807,"Ativo")=1,1,0))</f>
        <v/>
      </c>
    </row>
    <row r="2808" spans="1:55" x14ac:dyDescent="0.3">
      <c r="A2808" s="76"/>
      <c r="B2808" s="104"/>
      <c r="C2808" s="76"/>
      <c r="D2808" s="77"/>
      <c r="E2808" s="12"/>
      <c r="F2808" s="78"/>
      <c r="G2808" s="77"/>
      <c r="H2808" s="79"/>
      <c r="BA2808" s="5" t="str">
        <f t="shared" si="43"/>
        <v/>
      </c>
      <c r="BB2808" s="5" t="str">
        <f>IF(OR($E2808="",$G2808&lt;&gt;"Ativo"),"",IF(COUNTIFS($E$4:$E2808,$E2808,$A$4:$A2808,$A2808,$G$4:$G2808,"Ativo")=1,1,0))</f>
        <v/>
      </c>
      <c r="BC2808" t="str">
        <f>IF(OR($A2808="",$G2808&lt;&gt;"Ativo"),"",IF(COUNTIFS($A$4:$A2808,$A2808,$G$4:$G2808,"Ativo")=1,1,0))</f>
        <v/>
      </c>
    </row>
    <row r="2809" spans="1:55" x14ac:dyDescent="0.3">
      <c r="A2809" s="76"/>
      <c r="B2809" s="104"/>
      <c r="C2809" s="76"/>
      <c r="D2809" s="77"/>
      <c r="E2809" s="12"/>
      <c r="F2809" s="78"/>
      <c r="G2809" s="77"/>
      <c r="H2809" s="79"/>
      <c r="BA2809" s="5" t="str">
        <f t="shared" si="43"/>
        <v/>
      </c>
      <c r="BB2809" s="5" t="str">
        <f>IF(OR($E2809="",$G2809&lt;&gt;"Ativo"),"",IF(COUNTIFS($E$4:$E2809,$E2809,$A$4:$A2809,$A2809,$G$4:$G2809,"Ativo")=1,1,0))</f>
        <v/>
      </c>
      <c r="BC2809" t="str">
        <f>IF(OR($A2809="",$G2809&lt;&gt;"Ativo"),"",IF(COUNTIFS($A$4:$A2809,$A2809,$G$4:$G2809,"Ativo")=1,1,0))</f>
        <v/>
      </c>
    </row>
    <row r="2810" spans="1:55" x14ac:dyDescent="0.3">
      <c r="A2810" s="76"/>
      <c r="B2810" s="104"/>
      <c r="C2810" s="76"/>
      <c r="D2810" s="77"/>
      <c r="E2810" s="12"/>
      <c r="F2810" s="78"/>
      <c r="G2810" s="77"/>
      <c r="H2810" s="79"/>
      <c r="BA2810" s="5" t="str">
        <f t="shared" si="43"/>
        <v/>
      </c>
      <c r="BB2810" s="5" t="str">
        <f>IF(OR($E2810="",$G2810&lt;&gt;"Ativo"),"",IF(COUNTIFS($E$4:$E2810,$E2810,$A$4:$A2810,$A2810,$G$4:$G2810,"Ativo")=1,1,0))</f>
        <v/>
      </c>
      <c r="BC2810" t="str">
        <f>IF(OR($A2810="",$G2810&lt;&gt;"Ativo"),"",IF(COUNTIFS($A$4:$A2810,$A2810,$G$4:$G2810,"Ativo")=1,1,0))</f>
        <v/>
      </c>
    </row>
    <row r="2811" spans="1:55" x14ac:dyDescent="0.3">
      <c r="A2811" s="76"/>
      <c r="B2811" s="104"/>
      <c r="C2811" s="76"/>
      <c r="D2811" s="77"/>
      <c r="E2811" s="12"/>
      <c r="F2811" s="78"/>
      <c r="G2811" s="77"/>
      <c r="H2811" s="79"/>
      <c r="BA2811" s="5" t="str">
        <f t="shared" si="43"/>
        <v/>
      </c>
      <c r="BB2811" s="5" t="str">
        <f>IF(OR($E2811="",$G2811&lt;&gt;"Ativo"),"",IF(COUNTIFS($E$4:$E2811,$E2811,$A$4:$A2811,$A2811,$G$4:$G2811,"Ativo")=1,1,0))</f>
        <v/>
      </c>
      <c r="BC2811" t="str">
        <f>IF(OR($A2811="",$G2811&lt;&gt;"Ativo"),"",IF(COUNTIFS($A$4:$A2811,$A2811,$G$4:$G2811,"Ativo")=1,1,0))</f>
        <v/>
      </c>
    </row>
    <row r="2812" spans="1:55" x14ac:dyDescent="0.3">
      <c r="A2812" s="76"/>
      <c r="B2812" s="104"/>
      <c r="C2812" s="76"/>
      <c r="D2812" s="77"/>
      <c r="E2812" s="12"/>
      <c r="F2812" s="78"/>
      <c r="G2812" s="77"/>
      <c r="H2812" s="79"/>
      <c r="BA2812" s="5" t="str">
        <f t="shared" si="43"/>
        <v/>
      </c>
      <c r="BB2812" s="5" t="str">
        <f>IF(OR($E2812="",$G2812&lt;&gt;"Ativo"),"",IF(COUNTIFS($E$4:$E2812,$E2812,$A$4:$A2812,$A2812,$G$4:$G2812,"Ativo")=1,1,0))</f>
        <v/>
      </c>
      <c r="BC2812" t="str">
        <f>IF(OR($A2812="",$G2812&lt;&gt;"Ativo"),"",IF(COUNTIFS($A$4:$A2812,$A2812,$G$4:$G2812,"Ativo")=1,1,0))</f>
        <v/>
      </c>
    </row>
    <row r="2813" spans="1:55" x14ac:dyDescent="0.3">
      <c r="A2813" s="76"/>
      <c r="B2813" s="104"/>
      <c r="C2813" s="76"/>
      <c r="D2813" s="77"/>
      <c r="E2813" s="12"/>
      <c r="F2813" s="78"/>
      <c r="G2813" s="77"/>
      <c r="H2813" s="79"/>
      <c r="BA2813" s="5" t="str">
        <f t="shared" si="43"/>
        <v/>
      </c>
      <c r="BB2813" s="5" t="str">
        <f>IF(OR($E2813="",$G2813&lt;&gt;"Ativo"),"",IF(COUNTIFS($E$4:$E2813,$E2813,$A$4:$A2813,$A2813,$G$4:$G2813,"Ativo")=1,1,0))</f>
        <v/>
      </c>
      <c r="BC2813" t="str">
        <f>IF(OR($A2813="",$G2813&lt;&gt;"Ativo"),"",IF(COUNTIFS($A$4:$A2813,$A2813,$G$4:$G2813,"Ativo")=1,1,0))</f>
        <v/>
      </c>
    </row>
    <row r="2814" spans="1:55" x14ac:dyDescent="0.3">
      <c r="A2814" s="76"/>
      <c r="B2814" s="104"/>
      <c r="C2814" s="76"/>
      <c r="D2814" s="77"/>
      <c r="E2814" s="12"/>
      <c r="F2814" s="78"/>
      <c r="G2814" s="77"/>
      <c r="H2814" s="79"/>
      <c r="BA2814" s="5" t="str">
        <f t="shared" si="43"/>
        <v/>
      </c>
      <c r="BB2814" s="5" t="str">
        <f>IF(OR($E2814="",$G2814&lt;&gt;"Ativo"),"",IF(COUNTIFS($E$4:$E2814,$E2814,$A$4:$A2814,$A2814,$G$4:$G2814,"Ativo")=1,1,0))</f>
        <v/>
      </c>
      <c r="BC2814" t="str">
        <f>IF(OR($A2814="",$G2814&lt;&gt;"Ativo"),"",IF(COUNTIFS($A$4:$A2814,$A2814,$G$4:$G2814,"Ativo")=1,1,0))</f>
        <v/>
      </c>
    </row>
    <row r="2815" spans="1:55" x14ac:dyDescent="0.3">
      <c r="A2815" s="76"/>
      <c r="B2815" s="104"/>
      <c r="C2815" s="76"/>
      <c r="D2815" s="77"/>
      <c r="E2815" s="12"/>
      <c r="F2815" s="78"/>
      <c r="G2815" s="77"/>
      <c r="H2815" s="79"/>
      <c r="BA2815" s="5" t="str">
        <f t="shared" si="43"/>
        <v/>
      </c>
      <c r="BB2815" s="5" t="str">
        <f>IF(OR($E2815="",$G2815&lt;&gt;"Ativo"),"",IF(COUNTIFS($E$4:$E2815,$E2815,$A$4:$A2815,$A2815,$G$4:$G2815,"Ativo")=1,1,0))</f>
        <v/>
      </c>
      <c r="BC2815" t="str">
        <f>IF(OR($A2815="",$G2815&lt;&gt;"Ativo"),"",IF(COUNTIFS($A$4:$A2815,$A2815,$G$4:$G2815,"Ativo")=1,1,0))</f>
        <v/>
      </c>
    </row>
    <row r="2816" spans="1:55" x14ac:dyDescent="0.3">
      <c r="A2816" s="76"/>
      <c r="B2816" s="104"/>
      <c r="C2816" s="76"/>
      <c r="D2816" s="77"/>
      <c r="E2816" s="12"/>
      <c r="F2816" s="78"/>
      <c r="G2816" s="77"/>
      <c r="H2816" s="79"/>
      <c r="BA2816" s="5" t="str">
        <f t="shared" si="43"/>
        <v/>
      </c>
      <c r="BB2816" s="5" t="str">
        <f>IF(OR($E2816="",$G2816&lt;&gt;"Ativo"),"",IF(COUNTIFS($E$4:$E2816,$E2816,$A$4:$A2816,$A2816,$G$4:$G2816,"Ativo")=1,1,0))</f>
        <v/>
      </c>
      <c r="BC2816" t="str">
        <f>IF(OR($A2816="",$G2816&lt;&gt;"Ativo"),"",IF(COUNTIFS($A$4:$A2816,$A2816,$G$4:$G2816,"Ativo")=1,1,0))</f>
        <v/>
      </c>
    </row>
    <row r="2817" spans="1:55" x14ac:dyDescent="0.3">
      <c r="A2817" s="76"/>
      <c r="B2817" s="104"/>
      <c r="C2817" s="76"/>
      <c r="D2817" s="77"/>
      <c r="E2817" s="12"/>
      <c r="F2817" s="78"/>
      <c r="G2817" s="77"/>
      <c r="H2817" s="79"/>
      <c r="BA2817" s="5" t="str">
        <f t="shared" si="43"/>
        <v/>
      </c>
      <c r="BB2817" s="5" t="str">
        <f>IF(OR($E2817="",$G2817&lt;&gt;"Ativo"),"",IF(COUNTIFS($E$4:$E2817,$E2817,$A$4:$A2817,$A2817,$G$4:$G2817,"Ativo")=1,1,0))</f>
        <v/>
      </c>
      <c r="BC2817" t="str">
        <f>IF(OR($A2817="",$G2817&lt;&gt;"Ativo"),"",IF(COUNTIFS($A$4:$A2817,$A2817,$G$4:$G2817,"Ativo")=1,1,0))</f>
        <v/>
      </c>
    </row>
    <row r="2818" spans="1:55" x14ac:dyDescent="0.3">
      <c r="A2818" s="76"/>
      <c r="B2818" s="104"/>
      <c r="C2818" s="76"/>
      <c r="D2818" s="77"/>
      <c r="E2818" s="12"/>
      <c r="F2818" s="78"/>
      <c r="G2818" s="77"/>
      <c r="H2818" s="79"/>
      <c r="BA2818" s="5" t="str">
        <f t="shared" si="43"/>
        <v/>
      </c>
      <c r="BB2818" s="5" t="str">
        <f>IF(OR($E2818="",$G2818&lt;&gt;"Ativo"),"",IF(COUNTIFS($E$4:$E2818,$E2818,$A$4:$A2818,$A2818,$G$4:$G2818,"Ativo")=1,1,0))</f>
        <v/>
      </c>
      <c r="BC2818" t="str">
        <f>IF(OR($A2818="",$G2818&lt;&gt;"Ativo"),"",IF(COUNTIFS($A$4:$A2818,$A2818,$G$4:$G2818,"Ativo")=1,1,0))</f>
        <v/>
      </c>
    </row>
    <row r="2819" spans="1:55" x14ac:dyDescent="0.3">
      <c r="A2819" s="76"/>
      <c r="B2819" s="104"/>
      <c r="C2819" s="76"/>
      <c r="D2819" s="77"/>
      <c r="E2819" s="12"/>
      <c r="F2819" s="78"/>
      <c r="G2819" s="77"/>
      <c r="H2819" s="79"/>
      <c r="BA2819" s="5" t="str">
        <f t="shared" si="43"/>
        <v/>
      </c>
      <c r="BB2819" s="5" t="str">
        <f>IF(OR($E2819="",$G2819&lt;&gt;"Ativo"),"",IF(COUNTIFS($E$4:$E2819,$E2819,$A$4:$A2819,$A2819,$G$4:$G2819,"Ativo")=1,1,0))</f>
        <v/>
      </c>
      <c r="BC2819" t="str">
        <f>IF(OR($A2819="",$G2819&lt;&gt;"Ativo"),"",IF(COUNTIFS($A$4:$A2819,$A2819,$G$4:$G2819,"Ativo")=1,1,0))</f>
        <v/>
      </c>
    </row>
    <row r="2820" spans="1:55" x14ac:dyDescent="0.3">
      <c r="A2820" s="76"/>
      <c r="B2820" s="104"/>
      <c r="C2820" s="76"/>
      <c r="D2820" s="77"/>
      <c r="E2820" s="12"/>
      <c r="F2820" s="78"/>
      <c r="G2820" s="77"/>
      <c r="H2820" s="79"/>
      <c r="BA2820" s="5" t="str">
        <f t="shared" ref="BA2820:BA2883" si="44">IF($D2820="","",MID($D2820,4,LEN($D2820)-5))</f>
        <v/>
      </c>
      <c r="BB2820" s="5" t="str">
        <f>IF(OR($E2820="",$G2820&lt;&gt;"Ativo"),"",IF(COUNTIFS($E$4:$E2820,$E2820,$A$4:$A2820,$A2820,$G$4:$G2820,"Ativo")=1,1,0))</f>
        <v/>
      </c>
      <c r="BC2820" t="str">
        <f>IF(OR($A2820="",$G2820&lt;&gt;"Ativo"),"",IF(COUNTIFS($A$4:$A2820,$A2820,$G$4:$G2820,"Ativo")=1,1,0))</f>
        <v/>
      </c>
    </row>
    <row r="2821" spans="1:55" x14ac:dyDescent="0.3">
      <c r="A2821" s="76"/>
      <c r="B2821" s="104"/>
      <c r="C2821" s="76"/>
      <c r="D2821" s="77"/>
      <c r="E2821" s="12"/>
      <c r="F2821" s="78"/>
      <c r="G2821" s="77"/>
      <c r="H2821" s="79"/>
      <c r="BA2821" s="5" t="str">
        <f t="shared" si="44"/>
        <v/>
      </c>
      <c r="BB2821" s="5" t="str">
        <f>IF(OR($E2821="",$G2821&lt;&gt;"Ativo"),"",IF(COUNTIFS($E$4:$E2821,$E2821,$A$4:$A2821,$A2821,$G$4:$G2821,"Ativo")=1,1,0))</f>
        <v/>
      </c>
      <c r="BC2821" t="str">
        <f>IF(OR($A2821="",$G2821&lt;&gt;"Ativo"),"",IF(COUNTIFS($A$4:$A2821,$A2821,$G$4:$G2821,"Ativo")=1,1,0))</f>
        <v/>
      </c>
    </row>
    <row r="2822" spans="1:55" x14ac:dyDescent="0.3">
      <c r="A2822" s="76"/>
      <c r="B2822" s="104"/>
      <c r="C2822" s="76"/>
      <c r="D2822" s="77"/>
      <c r="E2822" s="12"/>
      <c r="F2822" s="78"/>
      <c r="G2822" s="77"/>
      <c r="H2822" s="79"/>
      <c r="BA2822" s="5" t="str">
        <f t="shared" si="44"/>
        <v/>
      </c>
      <c r="BB2822" s="5" t="str">
        <f>IF(OR($E2822="",$G2822&lt;&gt;"Ativo"),"",IF(COUNTIFS($E$4:$E2822,$E2822,$A$4:$A2822,$A2822,$G$4:$G2822,"Ativo")=1,1,0))</f>
        <v/>
      </c>
      <c r="BC2822" t="str">
        <f>IF(OR($A2822="",$G2822&lt;&gt;"Ativo"),"",IF(COUNTIFS($A$4:$A2822,$A2822,$G$4:$G2822,"Ativo")=1,1,0))</f>
        <v/>
      </c>
    </row>
    <row r="2823" spans="1:55" x14ac:dyDescent="0.3">
      <c r="A2823" s="76"/>
      <c r="B2823" s="104"/>
      <c r="C2823" s="76"/>
      <c r="D2823" s="77"/>
      <c r="E2823" s="12"/>
      <c r="F2823" s="78"/>
      <c r="G2823" s="77"/>
      <c r="H2823" s="79"/>
      <c r="BA2823" s="5" t="str">
        <f t="shared" si="44"/>
        <v/>
      </c>
      <c r="BB2823" s="5" t="str">
        <f>IF(OR($E2823="",$G2823&lt;&gt;"Ativo"),"",IF(COUNTIFS($E$4:$E2823,$E2823,$A$4:$A2823,$A2823,$G$4:$G2823,"Ativo")=1,1,0))</f>
        <v/>
      </c>
      <c r="BC2823" t="str">
        <f>IF(OR($A2823="",$G2823&lt;&gt;"Ativo"),"",IF(COUNTIFS($A$4:$A2823,$A2823,$G$4:$G2823,"Ativo")=1,1,0))</f>
        <v/>
      </c>
    </row>
    <row r="2824" spans="1:55" x14ac:dyDescent="0.3">
      <c r="A2824" s="76"/>
      <c r="B2824" s="104"/>
      <c r="C2824" s="76"/>
      <c r="D2824" s="77"/>
      <c r="E2824" s="12"/>
      <c r="F2824" s="78"/>
      <c r="G2824" s="77"/>
      <c r="H2824" s="79"/>
      <c r="BA2824" s="5" t="str">
        <f t="shared" si="44"/>
        <v/>
      </c>
      <c r="BB2824" s="5" t="str">
        <f>IF(OR($E2824="",$G2824&lt;&gt;"Ativo"),"",IF(COUNTIFS($E$4:$E2824,$E2824,$A$4:$A2824,$A2824,$G$4:$G2824,"Ativo")=1,1,0))</f>
        <v/>
      </c>
      <c r="BC2824" t="str">
        <f>IF(OR($A2824="",$G2824&lt;&gt;"Ativo"),"",IF(COUNTIFS($A$4:$A2824,$A2824,$G$4:$G2824,"Ativo")=1,1,0))</f>
        <v/>
      </c>
    </row>
    <row r="2825" spans="1:55" x14ac:dyDescent="0.3">
      <c r="A2825" s="76"/>
      <c r="B2825" s="104"/>
      <c r="C2825" s="76"/>
      <c r="D2825" s="77"/>
      <c r="E2825" s="12"/>
      <c r="F2825" s="78"/>
      <c r="G2825" s="77"/>
      <c r="H2825" s="79"/>
      <c r="BA2825" s="5" t="str">
        <f t="shared" si="44"/>
        <v/>
      </c>
      <c r="BB2825" s="5" t="str">
        <f>IF(OR($E2825="",$G2825&lt;&gt;"Ativo"),"",IF(COUNTIFS($E$4:$E2825,$E2825,$A$4:$A2825,$A2825,$G$4:$G2825,"Ativo")=1,1,0))</f>
        <v/>
      </c>
      <c r="BC2825" t="str">
        <f>IF(OR($A2825="",$G2825&lt;&gt;"Ativo"),"",IF(COUNTIFS($A$4:$A2825,$A2825,$G$4:$G2825,"Ativo")=1,1,0))</f>
        <v/>
      </c>
    </row>
    <row r="2826" spans="1:55" x14ac:dyDescent="0.3">
      <c r="A2826" s="76"/>
      <c r="B2826" s="104"/>
      <c r="C2826" s="76"/>
      <c r="D2826" s="77"/>
      <c r="E2826" s="12"/>
      <c r="F2826" s="78"/>
      <c r="G2826" s="77"/>
      <c r="H2826" s="79"/>
      <c r="BA2826" s="5" t="str">
        <f t="shared" si="44"/>
        <v/>
      </c>
      <c r="BB2826" s="5" t="str">
        <f>IF(OR($E2826="",$G2826&lt;&gt;"Ativo"),"",IF(COUNTIFS($E$4:$E2826,$E2826,$A$4:$A2826,$A2826,$G$4:$G2826,"Ativo")=1,1,0))</f>
        <v/>
      </c>
      <c r="BC2826" t="str">
        <f>IF(OR($A2826="",$G2826&lt;&gt;"Ativo"),"",IF(COUNTIFS($A$4:$A2826,$A2826,$G$4:$G2826,"Ativo")=1,1,0))</f>
        <v/>
      </c>
    </row>
    <row r="2827" spans="1:55" x14ac:dyDescent="0.3">
      <c r="A2827" s="76"/>
      <c r="B2827" s="104"/>
      <c r="C2827" s="76"/>
      <c r="D2827" s="77"/>
      <c r="E2827" s="12"/>
      <c r="F2827" s="78"/>
      <c r="G2827" s="77"/>
      <c r="H2827" s="79"/>
      <c r="BA2827" s="5" t="str">
        <f t="shared" si="44"/>
        <v/>
      </c>
      <c r="BB2827" s="5" t="str">
        <f>IF(OR($E2827="",$G2827&lt;&gt;"Ativo"),"",IF(COUNTIFS($E$4:$E2827,$E2827,$A$4:$A2827,$A2827,$G$4:$G2827,"Ativo")=1,1,0))</f>
        <v/>
      </c>
      <c r="BC2827" t="str">
        <f>IF(OR($A2827="",$G2827&lt;&gt;"Ativo"),"",IF(COUNTIFS($A$4:$A2827,$A2827,$G$4:$G2827,"Ativo")=1,1,0))</f>
        <v/>
      </c>
    </row>
    <row r="2828" spans="1:55" x14ac:dyDescent="0.3">
      <c r="A2828" s="76"/>
      <c r="B2828" s="104"/>
      <c r="C2828" s="76"/>
      <c r="D2828" s="77"/>
      <c r="E2828" s="12"/>
      <c r="F2828" s="78"/>
      <c r="G2828" s="77"/>
      <c r="H2828" s="79"/>
      <c r="BA2828" s="5" t="str">
        <f t="shared" si="44"/>
        <v/>
      </c>
      <c r="BB2828" s="5" t="str">
        <f>IF(OR($E2828="",$G2828&lt;&gt;"Ativo"),"",IF(COUNTIFS($E$4:$E2828,$E2828,$A$4:$A2828,$A2828,$G$4:$G2828,"Ativo")=1,1,0))</f>
        <v/>
      </c>
      <c r="BC2828" t="str">
        <f>IF(OR($A2828="",$G2828&lt;&gt;"Ativo"),"",IF(COUNTIFS($A$4:$A2828,$A2828,$G$4:$G2828,"Ativo")=1,1,0))</f>
        <v/>
      </c>
    </row>
    <row r="2829" spans="1:55" x14ac:dyDescent="0.3">
      <c r="A2829" s="76"/>
      <c r="B2829" s="104"/>
      <c r="C2829" s="76"/>
      <c r="D2829" s="77"/>
      <c r="E2829" s="12"/>
      <c r="F2829" s="78"/>
      <c r="G2829" s="77"/>
      <c r="H2829" s="79"/>
      <c r="BA2829" s="5" t="str">
        <f t="shared" si="44"/>
        <v/>
      </c>
      <c r="BB2829" s="5" t="str">
        <f>IF(OR($E2829="",$G2829&lt;&gt;"Ativo"),"",IF(COUNTIFS($E$4:$E2829,$E2829,$A$4:$A2829,$A2829,$G$4:$G2829,"Ativo")=1,1,0))</f>
        <v/>
      </c>
      <c r="BC2829" t="str">
        <f>IF(OR($A2829="",$G2829&lt;&gt;"Ativo"),"",IF(COUNTIFS($A$4:$A2829,$A2829,$G$4:$G2829,"Ativo")=1,1,0))</f>
        <v/>
      </c>
    </row>
    <row r="2830" spans="1:55" x14ac:dyDescent="0.3">
      <c r="A2830" s="76"/>
      <c r="B2830" s="104"/>
      <c r="C2830" s="76"/>
      <c r="D2830" s="77"/>
      <c r="E2830" s="12"/>
      <c r="F2830" s="78"/>
      <c r="G2830" s="77"/>
      <c r="H2830" s="79"/>
      <c r="BA2830" s="5" t="str">
        <f t="shared" si="44"/>
        <v/>
      </c>
      <c r="BB2830" s="5" t="str">
        <f>IF(OR($E2830="",$G2830&lt;&gt;"Ativo"),"",IF(COUNTIFS($E$4:$E2830,$E2830,$A$4:$A2830,$A2830,$G$4:$G2830,"Ativo")=1,1,0))</f>
        <v/>
      </c>
      <c r="BC2830" t="str">
        <f>IF(OR($A2830="",$G2830&lt;&gt;"Ativo"),"",IF(COUNTIFS($A$4:$A2830,$A2830,$G$4:$G2830,"Ativo")=1,1,0))</f>
        <v/>
      </c>
    </row>
    <row r="2831" spans="1:55" x14ac:dyDescent="0.3">
      <c r="A2831" s="76"/>
      <c r="B2831" s="104"/>
      <c r="C2831" s="76"/>
      <c r="D2831" s="77"/>
      <c r="E2831" s="12"/>
      <c r="F2831" s="78"/>
      <c r="G2831" s="77"/>
      <c r="H2831" s="79"/>
      <c r="BA2831" s="5" t="str">
        <f t="shared" si="44"/>
        <v/>
      </c>
      <c r="BB2831" s="5" t="str">
        <f>IF(OR($E2831="",$G2831&lt;&gt;"Ativo"),"",IF(COUNTIFS($E$4:$E2831,$E2831,$A$4:$A2831,$A2831,$G$4:$G2831,"Ativo")=1,1,0))</f>
        <v/>
      </c>
      <c r="BC2831" t="str">
        <f>IF(OR($A2831="",$G2831&lt;&gt;"Ativo"),"",IF(COUNTIFS($A$4:$A2831,$A2831,$G$4:$G2831,"Ativo")=1,1,0))</f>
        <v/>
      </c>
    </row>
    <row r="2832" spans="1:55" x14ac:dyDescent="0.3">
      <c r="A2832" s="76"/>
      <c r="B2832" s="104"/>
      <c r="C2832" s="76"/>
      <c r="D2832" s="77"/>
      <c r="E2832" s="12"/>
      <c r="F2832" s="78"/>
      <c r="G2832" s="77"/>
      <c r="H2832" s="79"/>
      <c r="BA2832" s="5" t="str">
        <f t="shared" si="44"/>
        <v/>
      </c>
      <c r="BB2832" s="5" t="str">
        <f>IF(OR($E2832="",$G2832&lt;&gt;"Ativo"),"",IF(COUNTIFS($E$4:$E2832,$E2832,$A$4:$A2832,$A2832,$G$4:$G2832,"Ativo")=1,1,0))</f>
        <v/>
      </c>
      <c r="BC2832" t="str">
        <f>IF(OR($A2832="",$G2832&lt;&gt;"Ativo"),"",IF(COUNTIFS($A$4:$A2832,$A2832,$G$4:$G2832,"Ativo")=1,1,0))</f>
        <v/>
      </c>
    </row>
    <row r="2833" spans="1:55" x14ac:dyDescent="0.3">
      <c r="A2833" s="76"/>
      <c r="B2833" s="104"/>
      <c r="C2833" s="76"/>
      <c r="D2833" s="77"/>
      <c r="E2833" s="12"/>
      <c r="F2833" s="78"/>
      <c r="G2833" s="77"/>
      <c r="H2833" s="79"/>
      <c r="BA2833" s="5" t="str">
        <f t="shared" si="44"/>
        <v/>
      </c>
      <c r="BB2833" s="5" t="str">
        <f>IF(OR($E2833="",$G2833&lt;&gt;"Ativo"),"",IF(COUNTIFS($E$4:$E2833,$E2833,$A$4:$A2833,$A2833,$G$4:$G2833,"Ativo")=1,1,0))</f>
        <v/>
      </c>
      <c r="BC2833" t="str">
        <f>IF(OR($A2833="",$G2833&lt;&gt;"Ativo"),"",IF(COUNTIFS($A$4:$A2833,$A2833,$G$4:$G2833,"Ativo")=1,1,0))</f>
        <v/>
      </c>
    </row>
    <row r="2834" spans="1:55" x14ac:dyDescent="0.3">
      <c r="A2834" s="76"/>
      <c r="B2834" s="104"/>
      <c r="C2834" s="76"/>
      <c r="D2834" s="77"/>
      <c r="E2834" s="12"/>
      <c r="F2834" s="78"/>
      <c r="G2834" s="77"/>
      <c r="H2834" s="79"/>
      <c r="BA2834" s="5" t="str">
        <f t="shared" si="44"/>
        <v/>
      </c>
      <c r="BB2834" s="5" t="str">
        <f>IF(OR($E2834="",$G2834&lt;&gt;"Ativo"),"",IF(COUNTIFS($E$4:$E2834,$E2834,$A$4:$A2834,$A2834,$G$4:$G2834,"Ativo")=1,1,0))</f>
        <v/>
      </c>
      <c r="BC2834" t="str">
        <f>IF(OR($A2834="",$G2834&lt;&gt;"Ativo"),"",IF(COUNTIFS($A$4:$A2834,$A2834,$G$4:$G2834,"Ativo")=1,1,0))</f>
        <v/>
      </c>
    </row>
    <row r="2835" spans="1:55" x14ac:dyDescent="0.3">
      <c r="A2835" s="76"/>
      <c r="B2835" s="104"/>
      <c r="C2835" s="76"/>
      <c r="D2835" s="77"/>
      <c r="E2835" s="12"/>
      <c r="F2835" s="78"/>
      <c r="G2835" s="77"/>
      <c r="H2835" s="79"/>
      <c r="BA2835" s="5" t="str">
        <f t="shared" si="44"/>
        <v/>
      </c>
      <c r="BB2835" s="5" t="str">
        <f>IF(OR($E2835="",$G2835&lt;&gt;"Ativo"),"",IF(COUNTIFS($E$4:$E2835,$E2835,$A$4:$A2835,$A2835,$G$4:$G2835,"Ativo")=1,1,0))</f>
        <v/>
      </c>
      <c r="BC2835" t="str">
        <f>IF(OR($A2835="",$G2835&lt;&gt;"Ativo"),"",IF(COUNTIFS($A$4:$A2835,$A2835,$G$4:$G2835,"Ativo")=1,1,0))</f>
        <v/>
      </c>
    </row>
    <row r="2836" spans="1:55" x14ac:dyDescent="0.3">
      <c r="A2836" s="76"/>
      <c r="B2836" s="104"/>
      <c r="C2836" s="76"/>
      <c r="D2836" s="77"/>
      <c r="E2836" s="12"/>
      <c r="F2836" s="78"/>
      <c r="G2836" s="77"/>
      <c r="H2836" s="79"/>
      <c r="BA2836" s="5" t="str">
        <f t="shared" si="44"/>
        <v/>
      </c>
      <c r="BB2836" s="5" t="str">
        <f>IF(OR($E2836="",$G2836&lt;&gt;"Ativo"),"",IF(COUNTIFS($E$4:$E2836,$E2836,$A$4:$A2836,$A2836,$G$4:$G2836,"Ativo")=1,1,0))</f>
        <v/>
      </c>
      <c r="BC2836" t="str">
        <f>IF(OR($A2836="",$G2836&lt;&gt;"Ativo"),"",IF(COUNTIFS($A$4:$A2836,$A2836,$G$4:$G2836,"Ativo")=1,1,0))</f>
        <v/>
      </c>
    </row>
    <row r="2837" spans="1:55" x14ac:dyDescent="0.3">
      <c r="A2837" s="76"/>
      <c r="B2837" s="104"/>
      <c r="C2837" s="76"/>
      <c r="D2837" s="77"/>
      <c r="E2837" s="12"/>
      <c r="F2837" s="78"/>
      <c r="G2837" s="77"/>
      <c r="H2837" s="79"/>
      <c r="BA2837" s="5" t="str">
        <f t="shared" si="44"/>
        <v/>
      </c>
      <c r="BB2837" s="5" t="str">
        <f>IF(OR($E2837="",$G2837&lt;&gt;"Ativo"),"",IF(COUNTIFS($E$4:$E2837,$E2837,$A$4:$A2837,$A2837,$G$4:$G2837,"Ativo")=1,1,0))</f>
        <v/>
      </c>
      <c r="BC2837" t="str">
        <f>IF(OR($A2837="",$G2837&lt;&gt;"Ativo"),"",IF(COUNTIFS($A$4:$A2837,$A2837,$G$4:$G2837,"Ativo")=1,1,0))</f>
        <v/>
      </c>
    </row>
    <row r="2838" spans="1:55" x14ac:dyDescent="0.3">
      <c r="A2838" s="76"/>
      <c r="B2838" s="104"/>
      <c r="C2838" s="76"/>
      <c r="D2838" s="77"/>
      <c r="E2838" s="12"/>
      <c r="F2838" s="78"/>
      <c r="G2838" s="77"/>
      <c r="H2838" s="79"/>
      <c r="BA2838" s="5" t="str">
        <f t="shared" si="44"/>
        <v/>
      </c>
      <c r="BB2838" s="5" t="str">
        <f>IF(OR($E2838="",$G2838&lt;&gt;"Ativo"),"",IF(COUNTIFS($E$4:$E2838,$E2838,$A$4:$A2838,$A2838,$G$4:$G2838,"Ativo")=1,1,0))</f>
        <v/>
      </c>
      <c r="BC2838" t="str">
        <f>IF(OR($A2838="",$G2838&lt;&gt;"Ativo"),"",IF(COUNTIFS($A$4:$A2838,$A2838,$G$4:$G2838,"Ativo")=1,1,0))</f>
        <v/>
      </c>
    </row>
    <row r="2839" spans="1:55" x14ac:dyDescent="0.3">
      <c r="A2839" s="76"/>
      <c r="B2839" s="104"/>
      <c r="C2839" s="76"/>
      <c r="D2839" s="77"/>
      <c r="E2839" s="12"/>
      <c r="F2839" s="78"/>
      <c r="G2839" s="77"/>
      <c r="H2839" s="79"/>
      <c r="BA2839" s="5" t="str">
        <f t="shared" si="44"/>
        <v/>
      </c>
      <c r="BB2839" s="5" t="str">
        <f>IF(OR($E2839="",$G2839&lt;&gt;"Ativo"),"",IF(COUNTIFS($E$4:$E2839,$E2839,$A$4:$A2839,$A2839,$G$4:$G2839,"Ativo")=1,1,0))</f>
        <v/>
      </c>
      <c r="BC2839" t="str">
        <f>IF(OR($A2839="",$G2839&lt;&gt;"Ativo"),"",IF(COUNTIFS($A$4:$A2839,$A2839,$G$4:$G2839,"Ativo")=1,1,0))</f>
        <v/>
      </c>
    </row>
    <row r="2840" spans="1:55" x14ac:dyDescent="0.3">
      <c r="A2840" s="76"/>
      <c r="B2840" s="104"/>
      <c r="C2840" s="76"/>
      <c r="D2840" s="77"/>
      <c r="E2840" s="12"/>
      <c r="F2840" s="78"/>
      <c r="G2840" s="77"/>
      <c r="H2840" s="79"/>
      <c r="BA2840" s="5" t="str">
        <f t="shared" si="44"/>
        <v/>
      </c>
      <c r="BB2840" s="5" t="str">
        <f>IF(OR($E2840="",$G2840&lt;&gt;"Ativo"),"",IF(COUNTIFS($E$4:$E2840,$E2840,$A$4:$A2840,$A2840,$G$4:$G2840,"Ativo")=1,1,0))</f>
        <v/>
      </c>
      <c r="BC2840" t="str">
        <f>IF(OR($A2840="",$G2840&lt;&gt;"Ativo"),"",IF(COUNTIFS($A$4:$A2840,$A2840,$G$4:$G2840,"Ativo")=1,1,0))</f>
        <v/>
      </c>
    </row>
    <row r="2841" spans="1:55" x14ac:dyDescent="0.3">
      <c r="A2841" s="76"/>
      <c r="B2841" s="104"/>
      <c r="C2841" s="76"/>
      <c r="D2841" s="77"/>
      <c r="E2841" s="12"/>
      <c r="F2841" s="78"/>
      <c r="G2841" s="77"/>
      <c r="H2841" s="79"/>
      <c r="BA2841" s="5" t="str">
        <f t="shared" si="44"/>
        <v/>
      </c>
      <c r="BB2841" s="5" t="str">
        <f>IF(OR($E2841="",$G2841&lt;&gt;"Ativo"),"",IF(COUNTIFS($E$4:$E2841,$E2841,$A$4:$A2841,$A2841,$G$4:$G2841,"Ativo")=1,1,0))</f>
        <v/>
      </c>
      <c r="BC2841" t="str">
        <f>IF(OR($A2841="",$G2841&lt;&gt;"Ativo"),"",IF(COUNTIFS($A$4:$A2841,$A2841,$G$4:$G2841,"Ativo")=1,1,0))</f>
        <v/>
      </c>
    </row>
    <row r="2842" spans="1:55" x14ac:dyDescent="0.3">
      <c r="A2842" s="76"/>
      <c r="B2842" s="104"/>
      <c r="C2842" s="76"/>
      <c r="D2842" s="77"/>
      <c r="E2842" s="12"/>
      <c r="F2842" s="78"/>
      <c r="G2842" s="77"/>
      <c r="H2842" s="79"/>
      <c r="BA2842" s="5" t="str">
        <f t="shared" si="44"/>
        <v/>
      </c>
      <c r="BB2842" s="5" t="str">
        <f>IF(OR($E2842="",$G2842&lt;&gt;"Ativo"),"",IF(COUNTIFS($E$4:$E2842,$E2842,$A$4:$A2842,$A2842,$G$4:$G2842,"Ativo")=1,1,0))</f>
        <v/>
      </c>
      <c r="BC2842" t="str">
        <f>IF(OR($A2842="",$G2842&lt;&gt;"Ativo"),"",IF(COUNTIFS($A$4:$A2842,$A2842,$G$4:$G2842,"Ativo")=1,1,0))</f>
        <v/>
      </c>
    </row>
    <row r="2843" spans="1:55" x14ac:dyDescent="0.3">
      <c r="A2843" s="76"/>
      <c r="B2843" s="104"/>
      <c r="C2843" s="76"/>
      <c r="D2843" s="77"/>
      <c r="E2843" s="12"/>
      <c r="F2843" s="78"/>
      <c r="G2843" s="77"/>
      <c r="H2843" s="79"/>
      <c r="BA2843" s="5" t="str">
        <f t="shared" si="44"/>
        <v/>
      </c>
      <c r="BB2843" s="5" t="str">
        <f>IF(OR($E2843="",$G2843&lt;&gt;"Ativo"),"",IF(COUNTIFS($E$4:$E2843,$E2843,$A$4:$A2843,$A2843,$G$4:$G2843,"Ativo")=1,1,0))</f>
        <v/>
      </c>
      <c r="BC2843" t="str">
        <f>IF(OR($A2843="",$G2843&lt;&gt;"Ativo"),"",IF(COUNTIFS($A$4:$A2843,$A2843,$G$4:$G2843,"Ativo")=1,1,0))</f>
        <v/>
      </c>
    </row>
    <row r="2844" spans="1:55" x14ac:dyDescent="0.3">
      <c r="A2844" s="76"/>
      <c r="B2844" s="104"/>
      <c r="C2844" s="76"/>
      <c r="D2844" s="77"/>
      <c r="E2844" s="12"/>
      <c r="F2844" s="78"/>
      <c r="G2844" s="77"/>
      <c r="H2844" s="79"/>
      <c r="BA2844" s="5" t="str">
        <f t="shared" si="44"/>
        <v/>
      </c>
      <c r="BB2844" s="5" t="str">
        <f>IF(OR($E2844="",$G2844&lt;&gt;"Ativo"),"",IF(COUNTIFS($E$4:$E2844,$E2844,$A$4:$A2844,$A2844,$G$4:$G2844,"Ativo")=1,1,0))</f>
        <v/>
      </c>
      <c r="BC2844" t="str">
        <f>IF(OR($A2844="",$G2844&lt;&gt;"Ativo"),"",IF(COUNTIFS($A$4:$A2844,$A2844,$G$4:$G2844,"Ativo")=1,1,0))</f>
        <v/>
      </c>
    </row>
    <row r="2845" spans="1:55" x14ac:dyDescent="0.3">
      <c r="A2845" s="76"/>
      <c r="B2845" s="104"/>
      <c r="C2845" s="76"/>
      <c r="D2845" s="77"/>
      <c r="E2845" s="12"/>
      <c r="F2845" s="78"/>
      <c r="G2845" s="77"/>
      <c r="H2845" s="79"/>
      <c r="BA2845" s="5" t="str">
        <f t="shared" si="44"/>
        <v/>
      </c>
      <c r="BB2845" s="5" t="str">
        <f>IF(OR($E2845="",$G2845&lt;&gt;"Ativo"),"",IF(COUNTIFS($E$4:$E2845,$E2845,$A$4:$A2845,$A2845,$G$4:$G2845,"Ativo")=1,1,0))</f>
        <v/>
      </c>
      <c r="BC2845" t="str">
        <f>IF(OR($A2845="",$G2845&lt;&gt;"Ativo"),"",IF(COUNTIFS($A$4:$A2845,$A2845,$G$4:$G2845,"Ativo")=1,1,0))</f>
        <v/>
      </c>
    </row>
    <row r="2846" spans="1:55" x14ac:dyDescent="0.3">
      <c r="A2846" s="76"/>
      <c r="B2846" s="104"/>
      <c r="C2846" s="76"/>
      <c r="D2846" s="77"/>
      <c r="E2846" s="12"/>
      <c r="F2846" s="78"/>
      <c r="G2846" s="77"/>
      <c r="H2846" s="79"/>
      <c r="BA2846" s="5" t="str">
        <f t="shared" si="44"/>
        <v/>
      </c>
      <c r="BB2846" s="5" t="str">
        <f>IF(OR($E2846="",$G2846&lt;&gt;"Ativo"),"",IF(COUNTIFS($E$4:$E2846,$E2846,$A$4:$A2846,$A2846,$G$4:$G2846,"Ativo")=1,1,0))</f>
        <v/>
      </c>
      <c r="BC2846" t="str">
        <f>IF(OR($A2846="",$G2846&lt;&gt;"Ativo"),"",IF(COUNTIFS($A$4:$A2846,$A2846,$G$4:$G2846,"Ativo")=1,1,0))</f>
        <v/>
      </c>
    </row>
    <row r="2847" spans="1:55" x14ac:dyDescent="0.3">
      <c r="A2847" s="76"/>
      <c r="B2847" s="104"/>
      <c r="C2847" s="76"/>
      <c r="D2847" s="77"/>
      <c r="E2847" s="12"/>
      <c r="F2847" s="78"/>
      <c r="G2847" s="77"/>
      <c r="H2847" s="79"/>
      <c r="BA2847" s="5" t="str">
        <f t="shared" si="44"/>
        <v/>
      </c>
      <c r="BB2847" s="5" t="str">
        <f>IF(OR($E2847="",$G2847&lt;&gt;"Ativo"),"",IF(COUNTIFS($E$4:$E2847,$E2847,$A$4:$A2847,$A2847,$G$4:$G2847,"Ativo")=1,1,0))</f>
        <v/>
      </c>
      <c r="BC2847" t="str">
        <f>IF(OR($A2847="",$G2847&lt;&gt;"Ativo"),"",IF(COUNTIFS($A$4:$A2847,$A2847,$G$4:$G2847,"Ativo")=1,1,0))</f>
        <v/>
      </c>
    </row>
    <row r="2848" spans="1:55" x14ac:dyDescent="0.3">
      <c r="A2848" s="76"/>
      <c r="B2848" s="104"/>
      <c r="C2848" s="76"/>
      <c r="D2848" s="77"/>
      <c r="E2848" s="12"/>
      <c r="F2848" s="78"/>
      <c r="G2848" s="77"/>
      <c r="H2848" s="79"/>
      <c r="BA2848" s="5" t="str">
        <f t="shared" si="44"/>
        <v/>
      </c>
      <c r="BB2848" s="5" t="str">
        <f>IF(OR($E2848="",$G2848&lt;&gt;"Ativo"),"",IF(COUNTIFS($E$4:$E2848,$E2848,$A$4:$A2848,$A2848,$G$4:$G2848,"Ativo")=1,1,0))</f>
        <v/>
      </c>
      <c r="BC2848" t="str">
        <f>IF(OR($A2848="",$G2848&lt;&gt;"Ativo"),"",IF(COUNTIFS($A$4:$A2848,$A2848,$G$4:$G2848,"Ativo")=1,1,0))</f>
        <v/>
      </c>
    </row>
    <row r="2849" spans="1:55" x14ac:dyDescent="0.3">
      <c r="A2849" s="76"/>
      <c r="B2849" s="104"/>
      <c r="C2849" s="76"/>
      <c r="D2849" s="77"/>
      <c r="E2849" s="12"/>
      <c r="F2849" s="78"/>
      <c r="G2849" s="77"/>
      <c r="H2849" s="79"/>
      <c r="BA2849" s="5" t="str">
        <f t="shared" si="44"/>
        <v/>
      </c>
      <c r="BB2849" s="5" t="str">
        <f>IF(OR($E2849="",$G2849&lt;&gt;"Ativo"),"",IF(COUNTIFS($E$4:$E2849,$E2849,$A$4:$A2849,$A2849,$G$4:$G2849,"Ativo")=1,1,0))</f>
        <v/>
      </c>
      <c r="BC2849" t="str">
        <f>IF(OR($A2849="",$G2849&lt;&gt;"Ativo"),"",IF(COUNTIFS($A$4:$A2849,$A2849,$G$4:$G2849,"Ativo")=1,1,0))</f>
        <v/>
      </c>
    </row>
    <row r="2850" spans="1:55" x14ac:dyDescent="0.3">
      <c r="A2850" s="76"/>
      <c r="B2850" s="104"/>
      <c r="C2850" s="76"/>
      <c r="D2850" s="77"/>
      <c r="E2850" s="12"/>
      <c r="F2850" s="78"/>
      <c r="G2850" s="77"/>
      <c r="H2850" s="79"/>
      <c r="BA2850" s="5" t="str">
        <f t="shared" si="44"/>
        <v/>
      </c>
      <c r="BB2850" s="5" t="str">
        <f>IF(OR($E2850="",$G2850&lt;&gt;"Ativo"),"",IF(COUNTIFS($E$4:$E2850,$E2850,$A$4:$A2850,$A2850,$G$4:$G2850,"Ativo")=1,1,0))</f>
        <v/>
      </c>
      <c r="BC2850" t="str">
        <f>IF(OR($A2850="",$G2850&lt;&gt;"Ativo"),"",IF(COUNTIFS($A$4:$A2850,$A2850,$G$4:$G2850,"Ativo")=1,1,0))</f>
        <v/>
      </c>
    </row>
    <row r="2851" spans="1:55" x14ac:dyDescent="0.3">
      <c r="A2851" s="76"/>
      <c r="B2851" s="104"/>
      <c r="C2851" s="76"/>
      <c r="D2851" s="77"/>
      <c r="E2851" s="12"/>
      <c r="F2851" s="78"/>
      <c r="G2851" s="77"/>
      <c r="H2851" s="79"/>
      <c r="BA2851" s="5" t="str">
        <f t="shared" si="44"/>
        <v/>
      </c>
      <c r="BB2851" s="5" t="str">
        <f>IF(OR($E2851="",$G2851&lt;&gt;"Ativo"),"",IF(COUNTIFS($E$4:$E2851,$E2851,$A$4:$A2851,$A2851,$G$4:$G2851,"Ativo")=1,1,0))</f>
        <v/>
      </c>
      <c r="BC2851" t="str">
        <f>IF(OR($A2851="",$G2851&lt;&gt;"Ativo"),"",IF(COUNTIFS($A$4:$A2851,$A2851,$G$4:$G2851,"Ativo")=1,1,0))</f>
        <v/>
      </c>
    </row>
    <row r="2852" spans="1:55" x14ac:dyDescent="0.3">
      <c r="A2852" s="76"/>
      <c r="B2852" s="104"/>
      <c r="C2852" s="76"/>
      <c r="D2852" s="77"/>
      <c r="E2852" s="12"/>
      <c r="F2852" s="78"/>
      <c r="G2852" s="77"/>
      <c r="H2852" s="79"/>
      <c r="BA2852" s="5" t="str">
        <f t="shared" si="44"/>
        <v/>
      </c>
      <c r="BB2852" s="5" t="str">
        <f>IF(OR($E2852="",$G2852&lt;&gt;"Ativo"),"",IF(COUNTIFS($E$4:$E2852,$E2852,$A$4:$A2852,$A2852,$G$4:$G2852,"Ativo")=1,1,0))</f>
        <v/>
      </c>
      <c r="BC2852" t="str">
        <f>IF(OR($A2852="",$G2852&lt;&gt;"Ativo"),"",IF(COUNTIFS($A$4:$A2852,$A2852,$G$4:$G2852,"Ativo")=1,1,0))</f>
        <v/>
      </c>
    </row>
    <row r="2853" spans="1:55" x14ac:dyDescent="0.3">
      <c r="A2853" s="76"/>
      <c r="B2853" s="104"/>
      <c r="C2853" s="76"/>
      <c r="D2853" s="77"/>
      <c r="E2853" s="12"/>
      <c r="F2853" s="78"/>
      <c r="G2853" s="77"/>
      <c r="H2853" s="79"/>
      <c r="BA2853" s="5" t="str">
        <f t="shared" si="44"/>
        <v/>
      </c>
      <c r="BB2853" s="5" t="str">
        <f>IF(OR($E2853="",$G2853&lt;&gt;"Ativo"),"",IF(COUNTIFS($E$4:$E2853,$E2853,$A$4:$A2853,$A2853,$G$4:$G2853,"Ativo")=1,1,0))</f>
        <v/>
      </c>
      <c r="BC2853" t="str">
        <f>IF(OR($A2853="",$G2853&lt;&gt;"Ativo"),"",IF(COUNTIFS($A$4:$A2853,$A2853,$G$4:$G2853,"Ativo")=1,1,0))</f>
        <v/>
      </c>
    </row>
    <row r="2854" spans="1:55" x14ac:dyDescent="0.3">
      <c r="A2854" s="76"/>
      <c r="B2854" s="104"/>
      <c r="C2854" s="76"/>
      <c r="D2854" s="77"/>
      <c r="E2854" s="12"/>
      <c r="F2854" s="78"/>
      <c r="G2854" s="77"/>
      <c r="H2854" s="79"/>
      <c r="BA2854" s="5" t="str">
        <f t="shared" si="44"/>
        <v/>
      </c>
      <c r="BB2854" s="5" t="str">
        <f>IF(OR($E2854="",$G2854&lt;&gt;"Ativo"),"",IF(COUNTIFS($E$4:$E2854,$E2854,$A$4:$A2854,$A2854,$G$4:$G2854,"Ativo")=1,1,0))</f>
        <v/>
      </c>
      <c r="BC2854" t="str">
        <f>IF(OR($A2854="",$G2854&lt;&gt;"Ativo"),"",IF(COUNTIFS($A$4:$A2854,$A2854,$G$4:$G2854,"Ativo")=1,1,0))</f>
        <v/>
      </c>
    </row>
    <row r="2855" spans="1:55" x14ac:dyDescent="0.3">
      <c r="A2855" s="76"/>
      <c r="B2855" s="104"/>
      <c r="C2855" s="76"/>
      <c r="D2855" s="77"/>
      <c r="E2855" s="12"/>
      <c r="F2855" s="78"/>
      <c r="G2855" s="77"/>
      <c r="H2855" s="79"/>
      <c r="BA2855" s="5" t="str">
        <f t="shared" si="44"/>
        <v/>
      </c>
      <c r="BB2855" s="5" t="str">
        <f>IF(OR($E2855="",$G2855&lt;&gt;"Ativo"),"",IF(COUNTIFS($E$4:$E2855,$E2855,$A$4:$A2855,$A2855,$G$4:$G2855,"Ativo")=1,1,0))</f>
        <v/>
      </c>
      <c r="BC2855" t="str">
        <f>IF(OR($A2855="",$G2855&lt;&gt;"Ativo"),"",IF(COUNTIFS($A$4:$A2855,$A2855,$G$4:$G2855,"Ativo")=1,1,0))</f>
        <v/>
      </c>
    </row>
    <row r="2856" spans="1:55" x14ac:dyDescent="0.3">
      <c r="A2856" s="76"/>
      <c r="B2856" s="104"/>
      <c r="C2856" s="76"/>
      <c r="D2856" s="77"/>
      <c r="E2856" s="12"/>
      <c r="F2856" s="78"/>
      <c r="G2856" s="77"/>
      <c r="H2856" s="79"/>
      <c r="BA2856" s="5" t="str">
        <f t="shared" si="44"/>
        <v/>
      </c>
      <c r="BB2856" s="5" t="str">
        <f>IF(OR($E2856="",$G2856&lt;&gt;"Ativo"),"",IF(COUNTIFS($E$4:$E2856,$E2856,$A$4:$A2856,$A2856,$G$4:$G2856,"Ativo")=1,1,0))</f>
        <v/>
      </c>
      <c r="BC2856" t="str">
        <f>IF(OR($A2856="",$G2856&lt;&gt;"Ativo"),"",IF(COUNTIFS($A$4:$A2856,$A2856,$G$4:$G2856,"Ativo")=1,1,0))</f>
        <v/>
      </c>
    </row>
    <row r="2857" spans="1:55" x14ac:dyDescent="0.3">
      <c r="A2857" s="76"/>
      <c r="B2857" s="104"/>
      <c r="C2857" s="76"/>
      <c r="D2857" s="77"/>
      <c r="E2857" s="12"/>
      <c r="F2857" s="78"/>
      <c r="G2857" s="77"/>
      <c r="H2857" s="79"/>
      <c r="BA2857" s="5" t="str">
        <f t="shared" si="44"/>
        <v/>
      </c>
      <c r="BB2857" s="5" t="str">
        <f>IF(OR($E2857="",$G2857&lt;&gt;"Ativo"),"",IF(COUNTIFS($E$4:$E2857,$E2857,$A$4:$A2857,$A2857,$G$4:$G2857,"Ativo")=1,1,0))</f>
        <v/>
      </c>
      <c r="BC2857" t="str">
        <f>IF(OR($A2857="",$G2857&lt;&gt;"Ativo"),"",IF(COUNTIFS($A$4:$A2857,$A2857,$G$4:$G2857,"Ativo")=1,1,0))</f>
        <v/>
      </c>
    </row>
    <row r="2858" spans="1:55" x14ac:dyDescent="0.3">
      <c r="A2858" s="76"/>
      <c r="B2858" s="104"/>
      <c r="C2858" s="76"/>
      <c r="D2858" s="77"/>
      <c r="E2858" s="12"/>
      <c r="F2858" s="78"/>
      <c r="G2858" s="77"/>
      <c r="H2858" s="79"/>
      <c r="BA2858" s="5" t="str">
        <f t="shared" si="44"/>
        <v/>
      </c>
      <c r="BB2858" s="5" t="str">
        <f>IF(OR($E2858="",$G2858&lt;&gt;"Ativo"),"",IF(COUNTIFS($E$4:$E2858,$E2858,$A$4:$A2858,$A2858,$G$4:$G2858,"Ativo")=1,1,0))</f>
        <v/>
      </c>
      <c r="BC2858" t="str">
        <f>IF(OR($A2858="",$G2858&lt;&gt;"Ativo"),"",IF(COUNTIFS($A$4:$A2858,$A2858,$G$4:$G2858,"Ativo")=1,1,0))</f>
        <v/>
      </c>
    </row>
    <row r="2859" spans="1:55" x14ac:dyDescent="0.3">
      <c r="A2859" s="76"/>
      <c r="B2859" s="104"/>
      <c r="C2859" s="76"/>
      <c r="D2859" s="77"/>
      <c r="E2859" s="12"/>
      <c r="F2859" s="78"/>
      <c r="G2859" s="77"/>
      <c r="H2859" s="79"/>
      <c r="BA2859" s="5" t="str">
        <f t="shared" si="44"/>
        <v/>
      </c>
      <c r="BB2859" s="5" t="str">
        <f>IF(OR($E2859="",$G2859&lt;&gt;"Ativo"),"",IF(COUNTIFS($E$4:$E2859,$E2859,$A$4:$A2859,$A2859,$G$4:$G2859,"Ativo")=1,1,0))</f>
        <v/>
      </c>
      <c r="BC2859" t="str">
        <f>IF(OR($A2859="",$G2859&lt;&gt;"Ativo"),"",IF(COUNTIFS($A$4:$A2859,$A2859,$G$4:$G2859,"Ativo")=1,1,0))</f>
        <v/>
      </c>
    </row>
    <row r="2860" spans="1:55" x14ac:dyDescent="0.3">
      <c r="A2860" s="76"/>
      <c r="B2860" s="104"/>
      <c r="C2860" s="76"/>
      <c r="D2860" s="77"/>
      <c r="E2860" s="12"/>
      <c r="F2860" s="78"/>
      <c r="G2860" s="77"/>
      <c r="H2860" s="79"/>
      <c r="BA2860" s="5" t="str">
        <f t="shared" si="44"/>
        <v/>
      </c>
      <c r="BB2860" s="5" t="str">
        <f>IF(OR($E2860="",$G2860&lt;&gt;"Ativo"),"",IF(COUNTIFS($E$4:$E2860,$E2860,$A$4:$A2860,$A2860,$G$4:$G2860,"Ativo")=1,1,0))</f>
        <v/>
      </c>
      <c r="BC2860" t="str">
        <f>IF(OR($A2860="",$G2860&lt;&gt;"Ativo"),"",IF(COUNTIFS($A$4:$A2860,$A2860,$G$4:$G2860,"Ativo")=1,1,0))</f>
        <v/>
      </c>
    </row>
    <row r="2861" spans="1:55" x14ac:dyDescent="0.3">
      <c r="A2861" s="76"/>
      <c r="B2861" s="104"/>
      <c r="C2861" s="76"/>
      <c r="D2861" s="77"/>
      <c r="E2861" s="12"/>
      <c r="F2861" s="78"/>
      <c r="G2861" s="77"/>
      <c r="H2861" s="79"/>
      <c r="BA2861" s="5" t="str">
        <f t="shared" si="44"/>
        <v/>
      </c>
      <c r="BB2861" s="5" t="str">
        <f>IF(OR($E2861="",$G2861&lt;&gt;"Ativo"),"",IF(COUNTIFS($E$4:$E2861,$E2861,$A$4:$A2861,$A2861,$G$4:$G2861,"Ativo")=1,1,0))</f>
        <v/>
      </c>
      <c r="BC2861" t="str">
        <f>IF(OR($A2861="",$G2861&lt;&gt;"Ativo"),"",IF(COUNTIFS($A$4:$A2861,$A2861,$G$4:$G2861,"Ativo")=1,1,0))</f>
        <v/>
      </c>
    </row>
    <row r="2862" spans="1:55" x14ac:dyDescent="0.3">
      <c r="A2862" s="76"/>
      <c r="B2862" s="104"/>
      <c r="C2862" s="76"/>
      <c r="D2862" s="77"/>
      <c r="E2862" s="12"/>
      <c r="F2862" s="78"/>
      <c r="G2862" s="77"/>
      <c r="H2862" s="79"/>
      <c r="BA2862" s="5" t="str">
        <f t="shared" si="44"/>
        <v/>
      </c>
      <c r="BB2862" s="5" t="str">
        <f>IF(OR($E2862="",$G2862&lt;&gt;"Ativo"),"",IF(COUNTIFS($E$4:$E2862,$E2862,$A$4:$A2862,$A2862,$G$4:$G2862,"Ativo")=1,1,0))</f>
        <v/>
      </c>
      <c r="BC2862" t="str">
        <f>IF(OR($A2862="",$G2862&lt;&gt;"Ativo"),"",IF(COUNTIFS($A$4:$A2862,$A2862,$G$4:$G2862,"Ativo")=1,1,0))</f>
        <v/>
      </c>
    </row>
    <row r="2863" spans="1:55" x14ac:dyDescent="0.3">
      <c r="A2863" s="76"/>
      <c r="B2863" s="104"/>
      <c r="C2863" s="76"/>
      <c r="D2863" s="77"/>
      <c r="E2863" s="12"/>
      <c r="F2863" s="78"/>
      <c r="G2863" s="77"/>
      <c r="H2863" s="79"/>
      <c r="BA2863" s="5" t="str">
        <f t="shared" si="44"/>
        <v/>
      </c>
      <c r="BB2863" s="5" t="str">
        <f>IF(OR($E2863="",$G2863&lt;&gt;"Ativo"),"",IF(COUNTIFS($E$4:$E2863,$E2863,$A$4:$A2863,$A2863,$G$4:$G2863,"Ativo")=1,1,0))</f>
        <v/>
      </c>
      <c r="BC2863" t="str">
        <f>IF(OR($A2863="",$G2863&lt;&gt;"Ativo"),"",IF(COUNTIFS($A$4:$A2863,$A2863,$G$4:$G2863,"Ativo")=1,1,0))</f>
        <v/>
      </c>
    </row>
    <row r="2864" spans="1:55" x14ac:dyDescent="0.3">
      <c r="A2864" s="76"/>
      <c r="B2864" s="104"/>
      <c r="C2864" s="76"/>
      <c r="D2864" s="77"/>
      <c r="E2864" s="12"/>
      <c r="F2864" s="78"/>
      <c r="G2864" s="77"/>
      <c r="H2864" s="79"/>
      <c r="BA2864" s="5" t="str">
        <f t="shared" si="44"/>
        <v/>
      </c>
      <c r="BB2864" s="5" t="str">
        <f>IF(OR($E2864="",$G2864&lt;&gt;"Ativo"),"",IF(COUNTIFS($E$4:$E2864,$E2864,$A$4:$A2864,$A2864,$G$4:$G2864,"Ativo")=1,1,0))</f>
        <v/>
      </c>
      <c r="BC2864" t="str">
        <f>IF(OR($A2864="",$G2864&lt;&gt;"Ativo"),"",IF(COUNTIFS($A$4:$A2864,$A2864,$G$4:$G2864,"Ativo")=1,1,0))</f>
        <v/>
      </c>
    </row>
    <row r="2865" spans="1:55" x14ac:dyDescent="0.3">
      <c r="A2865" s="76"/>
      <c r="B2865" s="104"/>
      <c r="C2865" s="76"/>
      <c r="D2865" s="77"/>
      <c r="E2865" s="12"/>
      <c r="F2865" s="78"/>
      <c r="G2865" s="77"/>
      <c r="H2865" s="79"/>
      <c r="BA2865" s="5" t="str">
        <f t="shared" si="44"/>
        <v/>
      </c>
      <c r="BB2865" s="5" t="str">
        <f>IF(OR($E2865="",$G2865&lt;&gt;"Ativo"),"",IF(COUNTIFS($E$4:$E2865,$E2865,$A$4:$A2865,$A2865,$G$4:$G2865,"Ativo")=1,1,0))</f>
        <v/>
      </c>
      <c r="BC2865" t="str">
        <f>IF(OR($A2865="",$G2865&lt;&gt;"Ativo"),"",IF(COUNTIFS($A$4:$A2865,$A2865,$G$4:$G2865,"Ativo")=1,1,0))</f>
        <v/>
      </c>
    </row>
    <row r="2866" spans="1:55" x14ac:dyDescent="0.3">
      <c r="A2866" s="76"/>
      <c r="B2866" s="104"/>
      <c r="C2866" s="76"/>
      <c r="D2866" s="77"/>
      <c r="E2866" s="12"/>
      <c r="F2866" s="78"/>
      <c r="G2866" s="77"/>
      <c r="H2866" s="79"/>
      <c r="BA2866" s="5" t="str">
        <f t="shared" si="44"/>
        <v/>
      </c>
      <c r="BB2866" s="5" t="str">
        <f>IF(OR($E2866="",$G2866&lt;&gt;"Ativo"),"",IF(COUNTIFS($E$4:$E2866,$E2866,$A$4:$A2866,$A2866,$G$4:$G2866,"Ativo")=1,1,0))</f>
        <v/>
      </c>
      <c r="BC2866" t="str">
        <f>IF(OR($A2866="",$G2866&lt;&gt;"Ativo"),"",IF(COUNTIFS($A$4:$A2866,$A2866,$G$4:$G2866,"Ativo")=1,1,0))</f>
        <v/>
      </c>
    </row>
    <row r="2867" spans="1:55" x14ac:dyDescent="0.3">
      <c r="A2867" s="76"/>
      <c r="B2867" s="104"/>
      <c r="C2867" s="76"/>
      <c r="D2867" s="77"/>
      <c r="E2867" s="12"/>
      <c r="F2867" s="78"/>
      <c r="G2867" s="77"/>
      <c r="H2867" s="79"/>
      <c r="BA2867" s="5" t="str">
        <f t="shared" si="44"/>
        <v/>
      </c>
      <c r="BB2867" s="5" t="str">
        <f>IF(OR($E2867="",$G2867&lt;&gt;"Ativo"),"",IF(COUNTIFS($E$4:$E2867,$E2867,$A$4:$A2867,$A2867,$G$4:$G2867,"Ativo")=1,1,0))</f>
        <v/>
      </c>
      <c r="BC2867" t="str">
        <f>IF(OR($A2867="",$G2867&lt;&gt;"Ativo"),"",IF(COUNTIFS($A$4:$A2867,$A2867,$G$4:$G2867,"Ativo")=1,1,0))</f>
        <v/>
      </c>
    </row>
    <row r="2868" spans="1:55" x14ac:dyDescent="0.3">
      <c r="A2868" s="76"/>
      <c r="B2868" s="104"/>
      <c r="C2868" s="76"/>
      <c r="D2868" s="77"/>
      <c r="E2868" s="12"/>
      <c r="F2868" s="78"/>
      <c r="G2868" s="77"/>
      <c r="H2868" s="79"/>
      <c r="BA2868" s="5" t="str">
        <f t="shared" si="44"/>
        <v/>
      </c>
      <c r="BB2868" s="5" t="str">
        <f>IF(OR($E2868="",$G2868&lt;&gt;"Ativo"),"",IF(COUNTIFS($E$4:$E2868,$E2868,$A$4:$A2868,$A2868,$G$4:$G2868,"Ativo")=1,1,0))</f>
        <v/>
      </c>
      <c r="BC2868" t="str">
        <f>IF(OR($A2868="",$G2868&lt;&gt;"Ativo"),"",IF(COUNTIFS($A$4:$A2868,$A2868,$G$4:$G2868,"Ativo")=1,1,0))</f>
        <v/>
      </c>
    </row>
    <row r="2869" spans="1:55" x14ac:dyDescent="0.3">
      <c r="A2869" s="76"/>
      <c r="B2869" s="104"/>
      <c r="C2869" s="76"/>
      <c r="D2869" s="77"/>
      <c r="E2869" s="12"/>
      <c r="F2869" s="78"/>
      <c r="G2869" s="77"/>
      <c r="H2869" s="79"/>
      <c r="BA2869" s="5" t="str">
        <f t="shared" si="44"/>
        <v/>
      </c>
      <c r="BB2869" s="5" t="str">
        <f>IF(OR($E2869="",$G2869&lt;&gt;"Ativo"),"",IF(COUNTIFS($E$4:$E2869,$E2869,$A$4:$A2869,$A2869,$G$4:$G2869,"Ativo")=1,1,0))</f>
        <v/>
      </c>
      <c r="BC2869" t="str">
        <f>IF(OR($A2869="",$G2869&lt;&gt;"Ativo"),"",IF(COUNTIFS($A$4:$A2869,$A2869,$G$4:$G2869,"Ativo")=1,1,0))</f>
        <v/>
      </c>
    </row>
    <row r="2870" spans="1:55" x14ac:dyDescent="0.3">
      <c r="A2870" s="76"/>
      <c r="B2870" s="104"/>
      <c r="C2870" s="76"/>
      <c r="D2870" s="77"/>
      <c r="E2870" s="12"/>
      <c r="F2870" s="78"/>
      <c r="G2870" s="77"/>
      <c r="H2870" s="79"/>
      <c r="BA2870" s="5" t="str">
        <f t="shared" si="44"/>
        <v/>
      </c>
      <c r="BB2870" s="5" t="str">
        <f>IF(OR($E2870="",$G2870&lt;&gt;"Ativo"),"",IF(COUNTIFS($E$4:$E2870,$E2870,$A$4:$A2870,$A2870,$G$4:$G2870,"Ativo")=1,1,0))</f>
        <v/>
      </c>
      <c r="BC2870" t="str">
        <f>IF(OR($A2870="",$G2870&lt;&gt;"Ativo"),"",IF(COUNTIFS($A$4:$A2870,$A2870,$G$4:$G2870,"Ativo")=1,1,0))</f>
        <v/>
      </c>
    </row>
    <row r="2871" spans="1:55" x14ac:dyDescent="0.3">
      <c r="A2871" s="76"/>
      <c r="B2871" s="104"/>
      <c r="C2871" s="76"/>
      <c r="D2871" s="77"/>
      <c r="E2871" s="12"/>
      <c r="F2871" s="78"/>
      <c r="G2871" s="77"/>
      <c r="H2871" s="79"/>
      <c r="BA2871" s="5" t="str">
        <f t="shared" si="44"/>
        <v/>
      </c>
      <c r="BB2871" s="5" t="str">
        <f>IF(OR($E2871="",$G2871&lt;&gt;"Ativo"),"",IF(COUNTIFS($E$4:$E2871,$E2871,$A$4:$A2871,$A2871,$G$4:$G2871,"Ativo")=1,1,0))</f>
        <v/>
      </c>
      <c r="BC2871" t="str">
        <f>IF(OR($A2871="",$G2871&lt;&gt;"Ativo"),"",IF(COUNTIFS($A$4:$A2871,$A2871,$G$4:$G2871,"Ativo")=1,1,0))</f>
        <v/>
      </c>
    </row>
    <row r="2872" spans="1:55" x14ac:dyDescent="0.3">
      <c r="A2872" s="76"/>
      <c r="B2872" s="104"/>
      <c r="C2872" s="76"/>
      <c r="D2872" s="77"/>
      <c r="E2872" s="12"/>
      <c r="F2872" s="78"/>
      <c r="G2872" s="77"/>
      <c r="H2872" s="79"/>
      <c r="BA2872" s="5" t="str">
        <f t="shared" si="44"/>
        <v/>
      </c>
      <c r="BB2872" s="5" t="str">
        <f>IF(OR($E2872="",$G2872&lt;&gt;"Ativo"),"",IF(COUNTIFS($E$4:$E2872,$E2872,$A$4:$A2872,$A2872,$G$4:$G2872,"Ativo")=1,1,0))</f>
        <v/>
      </c>
      <c r="BC2872" t="str">
        <f>IF(OR($A2872="",$G2872&lt;&gt;"Ativo"),"",IF(COUNTIFS($A$4:$A2872,$A2872,$G$4:$G2872,"Ativo")=1,1,0))</f>
        <v/>
      </c>
    </row>
    <row r="2873" spans="1:55" x14ac:dyDescent="0.3">
      <c r="A2873" s="76"/>
      <c r="B2873" s="104"/>
      <c r="C2873" s="76"/>
      <c r="D2873" s="77"/>
      <c r="E2873" s="12"/>
      <c r="F2873" s="78"/>
      <c r="G2873" s="77"/>
      <c r="H2873" s="79"/>
      <c r="BA2873" s="5" t="str">
        <f t="shared" si="44"/>
        <v/>
      </c>
      <c r="BB2873" s="5" t="str">
        <f>IF(OR($E2873="",$G2873&lt;&gt;"Ativo"),"",IF(COUNTIFS($E$4:$E2873,$E2873,$A$4:$A2873,$A2873,$G$4:$G2873,"Ativo")=1,1,0))</f>
        <v/>
      </c>
      <c r="BC2873" t="str">
        <f>IF(OR($A2873="",$G2873&lt;&gt;"Ativo"),"",IF(COUNTIFS($A$4:$A2873,$A2873,$G$4:$G2873,"Ativo")=1,1,0))</f>
        <v/>
      </c>
    </row>
    <row r="2874" spans="1:55" x14ac:dyDescent="0.3">
      <c r="A2874" s="76"/>
      <c r="B2874" s="104"/>
      <c r="C2874" s="76"/>
      <c r="D2874" s="77"/>
      <c r="E2874" s="12"/>
      <c r="F2874" s="78"/>
      <c r="G2874" s="77"/>
      <c r="H2874" s="79"/>
      <c r="BA2874" s="5" t="str">
        <f t="shared" si="44"/>
        <v/>
      </c>
      <c r="BB2874" s="5" t="str">
        <f>IF(OR($E2874="",$G2874&lt;&gt;"Ativo"),"",IF(COUNTIFS($E$4:$E2874,$E2874,$A$4:$A2874,$A2874,$G$4:$G2874,"Ativo")=1,1,0))</f>
        <v/>
      </c>
      <c r="BC2874" t="str">
        <f>IF(OR($A2874="",$G2874&lt;&gt;"Ativo"),"",IF(COUNTIFS($A$4:$A2874,$A2874,$G$4:$G2874,"Ativo")=1,1,0))</f>
        <v/>
      </c>
    </row>
    <row r="2875" spans="1:55" x14ac:dyDescent="0.3">
      <c r="A2875" s="76"/>
      <c r="B2875" s="104"/>
      <c r="C2875" s="76"/>
      <c r="D2875" s="77"/>
      <c r="E2875" s="12"/>
      <c r="F2875" s="78"/>
      <c r="G2875" s="77"/>
      <c r="H2875" s="79"/>
      <c r="BA2875" s="5" t="str">
        <f t="shared" si="44"/>
        <v/>
      </c>
      <c r="BB2875" s="5" t="str">
        <f>IF(OR($E2875="",$G2875&lt;&gt;"Ativo"),"",IF(COUNTIFS($E$4:$E2875,$E2875,$A$4:$A2875,$A2875,$G$4:$G2875,"Ativo")=1,1,0))</f>
        <v/>
      </c>
      <c r="BC2875" t="str">
        <f>IF(OR($A2875="",$G2875&lt;&gt;"Ativo"),"",IF(COUNTIFS($A$4:$A2875,$A2875,$G$4:$G2875,"Ativo")=1,1,0))</f>
        <v/>
      </c>
    </row>
    <row r="2876" spans="1:55" x14ac:dyDescent="0.3">
      <c r="A2876" s="76"/>
      <c r="B2876" s="104"/>
      <c r="C2876" s="76"/>
      <c r="D2876" s="77"/>
      <c r="E2876" s="12"/>
      <c r="F2876" s="78"/>
      <c r="G2876" s="77"/>
      <c r="H2876" s="79"/>
      <c r="BA2876" s="5" t="str">
        <f t="shared" si="44"/>
        <v/>
      </c>
      <c r="BB2876" s="5" t="str">
        <f>IF(OR($E2876="",$G2876&lt;&gt;"Ativo"),"",IF(COUNTIFS($E$4:$E2876,$E2876,$A$4:$A2876,$A2876,$G$4:$G2876,"Ativo")=1,1,0))</f>
        <v/>
      </c>
      <c r="BC2876" t="str">
        <f>IF(OR($A2876="",$G2876&lt;&gt;"Ativo"),"",IF(COUNTIFS($A$4:$A2876,$A2876,$G$4:$G2876,"Ativo")=1,1,0))</f>
        <v/>
      </c>
    </row>
    <row r="2877" spans="1:55" x14ac:dyDescent="0.3">
      <c r="A2877" s="76"/>
      <c r="B2877" s="104"/>
      <c r="C2877" s="76"/>
      <c r="D2877" s="77"/>
      <c r="E2877" s="12"/>
      <c r="F2877" s="78"/>
      <c r="G2877" s="77"/>
      <c r="H2877" s="79"/>
      <c r="BA2877" s="5" t="str">
        <f t="shared" si="44"/>
        <v/>
      </c>
      <c r="BB2877" s="5" t="str">
        <f>IF(OR($E2877="",$G2877&lt;&gt;"Ativo"),"",IF(COUNTIFS($E$4:$E2877,$E2877,$A$4:$A2877,$A2877,$G$4:$G2877,"Ativo")=1,1,0))</f>
        <v/>
      </c>
      <c r="BC2877" t="str">
        <f>IF(OR($A2877="",$G2877&lt;&gt;"Ativo"),"",IF(COUNTIFS($A$4:$A2877,$A2877,$G$4:$G2877,"Ativo")=1,1,0))</f>
        <v/>
      </c>
    </row>
    <row r="2878" spans="1:55" x14ac:dyDescent="0.3">
      <c r="A2878" s="76"/>
      <c r="B2878" s="104"/>
      <c r="C2878" s="76"/>
      <c r="D2878" s="77"/>
      <c r="E2878" s="12"/>
      <c r="F2878" s="78"/>
      <c r="G2878" s="77"/>
      <c r="H2878" s="79"/>
      <c r="BA2878" s="5" t="str">
        <f t="shared" si="44"/>
        <v/>
      </c>
      <c r="BB2878" s="5" t="str">
        <f>IF(OR($E2878="",$G2878&lt;&gt;"Ativo"),"",IF(COUNTIFS($E$4:$E2878,$E2878,$A$4:$A2878,$A2878,$G$4:$G2878,"Ativo")=1,1,0))</f>
        <v/>
      </c>
      <c r="BC2878" t="str">
        <f>IF(OR($A2878="",$G2878&lt;&gt;"Ativo"),"",IF(COUNTIFS($A$4:$A2878,$A2878,$G$4:$G2878,"Ativo")=1,1,0))</f>
        <v/>
      </c>
    </row>
    <row r="2879" spans="1:55" x14ac:dyDescent="0.3">
      <c r="A2879" s="76"/>
      <c r="B2879" s="104"/>
      <c r="C2879" s="76"/>
      <c r="D2879" s="77"/>
      <c r="E2879" s="12"/>
      <c r="F2879" s="78"/>
      <c r="G2879" s="77"/>
      <c r="H2879" s="79"/>
      <c r="BA2879" s="5" t="str">
        <f t="shared" si="44"/>
        <v/>
      </c>
      <c r="BB2879" s="5" t="str">
        <f>IF(OR($E2879="",$G2879&lt;&gt;"Ativo"),"",IF(COUNTIFS($E$4:$E2879,$E2879,$A$4:$A2879,$A2879,$G$4:$G2879,"Ativo")=1,1,0))</f>
        <v/>
      </c>
      <c r="BC2879" t="str">
        <f>IF(OR($A2879="",$G2879&lt;&gt;"Ativo"),"",IF(COUNTIFS($A$4:$A2879,$A2879,$G$4:$G2879,"Ativo")=1,1,0))</f>
        <v/>
      </c>
    </row>
    <row r="2880" spans="1:55" x14ac:dyDescent="0.3">
      <c r="A2880" s="76"/>
      <c r="B2880" s="104"/>
      <c r="C2880" s="76"/>
      <c r="D2880" s="77"/>
      <c r="E2880" s="12"/>
      <c r="F2880" s="78"/>
      <c r="G2880" s="77"/>
      <c r="H2880" s="79"/>
      <c r="BA2880" s="5" t="str">
        <f t="shared" si="44"/>
        <v/>
      </c>
      <c r="BB2880" s="5" t="str">
        <f>IF(OR($E2880="",$G2880&lt;&gt;"Ativo"),"",IF(COUNTIFS($E$4:$E2880,$E2880,$A$4:$A2880,$A2880,$G$4:$G2880,"Ativo")=1,1,0))</f>
        <v/>
      </c>
      <c r="BC2880" t="str">
        <f>IF(OR($A2880="",$G2880&lt;&gt;"Ativo"),"",IF(COUNTIFS($A$4:$A2880,$A2880,$G$4:$G2880,"Ativo")=1,1,0))</f>
        <v/>
      </c>
    </row>
    <row r="2881" spans="1:55" x14ac:dyDescent="0.3">
      <c r="A2881" s="76"/>
      <c r="B2881" s="104"/>
      <c r="C2881" s="76"/>
      <c r="D2881" s="77"/>
      <c r="E2881" s="12"/>
      <c r="F2881" s="78"/>
      <c r="G2881" s="77"/>
      <c r="H2881" s="79"/>
      <c r="BA2881" s="5" t="str">
        <f t="shared" si="44"/>
        <v/>
      </c>
      <c r="BB2881" s="5" t="str">
        <f>IF(OR($E2881="",$G2881&lt;&gt;"Ativo"),"",IF(COUNTIFS($E$4:$E2881,$E2881,$A$4:$A2881,$A2881,$G$4:$G2881,"Ativo")=1,1,0))</f>
        <v/>
      </c>
      <c r="BC2881" t="str">
        <f>IF(OR($A2881="",$G2881&lt;&gt;"Ativo"),"",IF(COUNTIFS($A$4:$A2881,$A2881,$G$4:$G2881,"Ativo")=1,1,0))</f>
        <v/>
      </c>
    </row>
    <row r="2882" spans="1:55" x14ac:dyDescent="0.3">
      <c r="A2882" s="76"/>
      <c r="B2882" s="104"/>
      <c r="C2882" s="76"/>
      <c r="D2882" s="77"/>
      <c r="E2882" s="12"/>
      <c r="F2882" s="78"/>
      <c r="G2882" s="77"/>
      <c r="H2882" s="79"/>
      <c r="BA2882" s="5" t="str">
        <f t="shared" si="44"/>
        <v/>
      </c>
      <c r="BB2882" s="5" t="str">
        <f>IF(OR($E2882="",$G2882&lt;&gt;"Ativo"),"",IF(COUNTIFS($E$4:$E2882,$E2882,$A$4:$A2882,$A2882,$G$4:$G2882,"Ativo")=1,1,0))</f>
        <v/>
      </c>
      <c r="BC2882" t="str">
        <f>IF(OR($A2882="",$G2882&lt;&gt;"Ativo"),"",IF(COUNTIFS($A$4:$A2882,$A2882,$G$4:$G2882,"Ativo")=1,1,0))</f>
        <v/>
      </c>
    </row>
    <row r="2883" spans="1:55" x14ac:dyDescent="0.3">
      <c r="A2883" s="76"/>
      <c r="B2883" s="104"/>
      <c r="C2883" s="76"/>
      <c r="D2883" s="77"/>
      <c r="E2883" s="12"/>
      <c r="F2883" s="78"/>
      <c r="G2883" s="77"/>
      <c r="H2883" s="79"/>
      <c r="BA2883" s="5" t="str">
        <f t="shared" si="44"/>
        <v/>
      </c>
      <c r="BB2883" s="5" t="str">
        <f>IF(OR($E2883="",$G2883&lt;&gt;"Ativo"),"",IF(COUNTIFS($E$4:$E2883,$E2883,$A$4:$A2883,$A2883,$G$4:$G2883,"Ativo")=1,1,0))</f>
        <v/>
      </c>
      <c r="BC2883" t="str">
        <f>IF(OR($A2883="",$G2883&lt;&gt;"Ativo"),"",IF(COUNTIFS($A$4:$A2883,$A2883,$G$4:$G2883,"Ativo")=1,1,0))</f>
        <v/>
      </c>
    </row>
    <row r="2884" spans="1:55" x14ac:dyDescent="0.3">
      <c r="A2884" s="76"/>
      <c r="B2884" s="104"/>
      <c r="C2884" s="76"/>
      <c r="D2884" s="77"/>
      <c r="E2884" s="12"/>
      <c r="F2884" s="78"/>
      <c r="G2884" s="77"/>
      <c r="H2884" s="79"/>
      <c r="BA2884" s="5" t="str">
        <f t="shared" ref="BA2884:BA2947" si="45">IF($D2884="","",MID($D2884,4,LEN($D2884)-5))</f>
        <v/>
      </c>
      <c r="BB2884" s="5" t="str">
        <f>IF(OR($E2884="",$G2884&lt;&gt;"Ativo"),"",IF(COUNTIFS($E$4:$E2884,$E2884,$A$4:$A2884,$A2884,$G$4:$G2884,"Ativo")=1,1,0))</f>
        <v/>
      </c>
      <c r="BC2884" t="str">
        <f>IF(OR($A2884="",$G2884&lt;&gt;"Ativo"),"",IF(COUNTIFS($A$4:$A2884,$A2884,$G$4:$G2884,"Ativo")=1,1,0))</f>
        <v/>
      </c>
    </row>
    <row r="2885" spans="1:55" x14ac:dyDescent="0.3">
      <c r="A2885" s="76"/>
      <c r="B2885" s="104"/>
      <c r="C2885" s="76"/>
      <c r="D2885" s="77"/>
      <c r="E2885" s="12"/>
      <c r="F2885" s="78"/>
      <c r="G2885" s="77"/>
      <c r="H2885" s="79"/>
      <c r="BA2885" s="5" t="str">
        <f t="shared" si="45"/>
        <v/>
      </c>
      <c r="BB2885" s="5" t="str">
        <f>IF(OR($E2885="",$G2885&lt;&gt;"Ativo"),"",IF(COUNTIFS($E$4:$E2885,$E2885,$A$4:$A2885,$A2885,$G$4:$G2885,"Ativo")=1,1,0))</f>
        <v/>
      </c>
      <c r="BC2885" t="str">
        <f>IF(OR($A2885="",$G2885&lt;&gt;"Ativo"),"",IF(COUNTIFS($A$4:$A2885,$A2885,$G$4:$G2885,"Ativo")=1,1,0))</f>
        <v/>
      </c>
    </row>
    <row r="2886" spans="1:55" x14ac:dyDescent="0.3">
      <c r="A2886" s="76"/>
      <c r="B2886" s="104"/>
      <c r="C2886" s="76"/>
      <c r="D2886" s="77"/>
      <c r="E2886" s="12"/>
      <c r="F2886" s="78"/>
      <c r="G2886" s="77"/>
      <c r="H2886" s="79"/>
      <c r="BA2886" s="5" t="str">
        <f t="shared" si="45"/>
        <v/>
      </c>
      <c r="BB2886" s="5" t="str">
        <f>IF(OR($E2886="",$G2886&lt;&gt;"Ativo"),"",IF(COUNTIFS($E$4:$E2886,$E2886,$A$4:$A2886,$A2886,$G$4:$G2886,"Ativo")=1,1,0))</f>
        <v/>
      </c>
      <c r="BC2886" t="str">
        <f>IF(OR($A2886="",$G2886&lt;&gt;"Ativo"),"",IF(COUNTIFS($A$4:$A2886,$A2886,$G$4:$G2886,"Ativo")=1,1,0))</f>
        <v/>
      </c>
    </row>
    <row r="2887" spans="1:55" x14ac:dyDescent="0.3">
      <c r="A2887" s="76"/>
      <c r="B2887" s="104"/>
      <c r="C2887" s="76"/>
      <c r="D2887" s="77"/>
      <c r="E2887" s="12"/>
      <c r="F2887" s="78"/>
      <c r="G2887" s="77"/>
      <c r="H2887" s="79"/>
      <c r="BA2887" s="5" t="str">
        <f t="shared" si="45"/>
        <v/>
      </c>
      <c r="BB2887" s="5" t="str">
        <f>IF(OR($E2887="",$G2887&lt;&gt;"Ativo"),"",IF(COUNTIFS($E$4:$E2887,$E2887,$A$4:$A2887,$A2887,$G$4:$G2887,"Ativo")=1,1,0))</f>
        <v/>
      </c>
      <c r="BC2887" t="str">
        <f>IF(OR($A2887="",$G2887&lt;&gt;"Ativo"),"",IF(COUNTIFS($A$4:$A2887,$A2887,$G$4:$G2887,"Ativo")=1,1,0))</f>
        <v/>
      </c>
    </row>
    <row r="2888" spans="1:55" x14ac:dyDescent="0.3">
      <c r="A2888" s="76"/>
      <c r="B2888" s="104"/>
      <c r="C2888" s="76"/>
      <c r="D2888" s="77"/>
      <c r="E2888" s="12"/>
      <c r="F2888" s="78"/>
      <c r="G2888" s="77"/>
      <c r="H2888" s="79"/>
      <c r="BA2888" s="5" t="str">
        <f t="shared" si="45"/>
        <v/>
      </c>
      <c r="BB2888" s="5" t="str">
        <f>IF(OR($E2888="",$G2888&lt;&gt;"Ativo"),"",IF(COUNTIFS($E$4:$E2888,$E2888,$A$4:$A2888,$A2888,$G$4:$G2888,"Ativo")=1,1,0))</f>
        <v/>
      </c>
      <c r="BC2888" t="str">
        <f>IF(OR($A2888="",$G2888&lt;&gt;"Ativo"),"",IF(COUNTIFS($A$4:$A2888,$A2888,$G$4:$G2888,"Ativo")=1,1,0))</f>
        <v/>
      </c>
    </row>
    <row r="2889" spans="1:55" x14ac:dyDescent="0.3">
      <c r="A2889" s="76"/>
      <c r="B2889" s="104"/>
      <c r="C2889" s="76"/>
      <c r="D2889" s="77"/>
      <c r="E2889" s="12"/>
      <c r="F2889" s="78"/>
      <c r="G2889" s="77"/>
      <c r="H2889" s="79"/>
      <c r="BA2889" s="5" t="str">
        <f t="shared" si="45"/>
        <v/>
      </c>
      <c r="BB2889" s="5" t="str">
        <f>IF(OR($E2889="",$G2889&lt;&gt;"Ativo"),"",IF(COUNTIFS($E$4:$E2889,$E2889,$A$4:$A2889,$A2889,$G$4:$G2889,"Ativo")=1,1,0))</f>
        <v/>
      </c>
      <c r="BC2889" t="str">
        <f>IF(OR($A2889="",$G2889&lt;&gt;"Ativo"),"",IF(COUNTIFS($A$4:$A2889,$A2889,$G$4:$G2889,"Ativo")=1,1,0))</f>
        <v/>
      </c>
    </row>
    <row r="2890" spans="1:55" x14ac:dyDescent="0.3">
      <c r="A2890" s="76"/>
      <c r="B2890" s="104"/>
      <c r="C2890" s="76"/>
      <c r="D2890" s="77"/>
      <c r="E2890" s="12"/>
      <c r="F2890" s="78"/>
      <c r="G2890" s="77"/>
      <c r="H2890" s="79"/>
      <c r="BA2890" s="5" t="str">
        <f t="shared" si="45"/>
        <v/>
      </c>
      <c r="BB2890" s="5" t="str">
        <f>IF(OR($E2890="",$G2890&lt;&gt;"Ativo"),"",IF(COUNTIFS($E$4:$E2890,$E2890,$A$4:$A2890,$A2890,$G$4:$G2890,"Ativo")=1,1,0))</f>
        <v/>
      </c>
      <c r="BC2890" t="str">
        <f>IF(OR($A2890="",$G2890&lt;&gt;"Ativo"),"",IF(COUNTIFS($A$4:$A2890,$A2890,$G$4:$G2890,"Ativo")=1,1,0))</f>
        <v/>
      </c>
    </row>
    <row r="2891" spans="1:55" x14ac:dyDescent="0.3">
      <c r="A2891" s="76"/>
      <c r="B2891" s="104"/>
      <c r="C2891" s="76"/>
      <c r="D2891" s="77"/>
      <c r="E2891" s="12"/>
      <c r="F2891" s="78"/>
      <c r="G2891" s="77"/>
      <c r="H2891" s="79"/>
      <c r="BA2891" s="5" t="str">
        <f t="shared" si="45"/>
        <v/>
      </c>
      <c r="BB2891" s="5" t="str">
        <f>IF(OR($E2891="",$G2891&lt;&gt;"Ativo"),"",IF(COUNTIFS($E$4:$E2891,$E2891,$A$4:$A2891,$A2891,$G$4:$G2891,"Ativo")=1,1,0))</f>
        <v/>
      </c>
      <c r="BC2891" t="str">
        <f>IF(OR($A2891="",$G2891&lt;&gt;"Ativo"),"",IF(COUNTIFS($A$4:$A2891,$A2891,$G$4:$G2891,"Ativo")=1,1,0))</f>
        <v/>
      </c>
    </row>
    <row r="2892" spans="1:55" x14ac:dyDescent="0.3">
      <c r="A2892" s="76"/>
      <c r="B2892" s="104"/>
      <c r="C2892" s="76"/>
      <c r="D2892" s="77"/>
      <c r="E2892" s="12"/>
      <c r="F2892" s="78"/>
      <c r="G2892" s="77"/>
      <c r="H2892" s="79"/>
      <c r="BA2892" s="5" t="str">
        <f t="shared" si="45"/>
        <v/>
      </c>
      <c r="BB2892" s="5" t="str">
        <f>IF(OR($E2892="",$G2892&lt;&gt;"Ativo"),"",IF(COUNTIFS($E$4:$E2892,$E2892,$A$4:$A2892,$A2892,$G$4:$G2892,"Ativo")=1,1,0))</f>
        <v/>
      </c>
      <c r="BC2892" t="str">
        <f>IF(OR($A2892="",$G2892&lt;&gt;"Ativo"),"",IF(COUNTIFS($A$4:$A2892,$A2892,$G$4:$G2892,"Ativo")=1,1,0))</f>
        <v/>
      </c>
    </row>
    <row r="2893" spans="1:55" x14ac:dyDescent="0.3">
      <c r="A2893" s="76"/>
      <c r="B2893" s="104"/>
      <c r="C2893" s="76"/>
      <c r="D2893" s="77"/>
      <c r="E2893" s="12"/>
      <c r="F2893" s="78"/>
      <c r="G2893" s="77"/>
      <c r="H2893" s="79"/>
      <c r="BA2893" s="5" t="str">
        <f t="shared" si="45"/>
        <v/>
      </c>
      <c r="BB2893" s="5" t="str">
        <f>IF(OR($E2893="",$G2893&lt;&gt;"Ativo"),"",IF(COUNTIFS($E$4:$E2893,$E2893,$A$4:$A2893,$A2893,$G$4:$G2893,"Ativo")=1,1,0))</f>
        <v/>
      </c>
      <c r="BC2893" t="str">
        <f>IF(OR($A2893="",$G2893&lt;&gt;"Ativo"),"",IF(COUNTIFS($A$4:$A2893,$A2893,$G$4:$G2893,"Ativo")=1,1,0))</f>
        <v/>
      </c>
    </row>
    <row r="2894" spans="1:55" x14ac:dyDescent="0.3">
      <c r="A2894" s="76"/>
      <c r="B2894" s="104"/>
      <c r="C2894" s="76"/>
      <c r="D2894" s="77"/>
      <c r="E2894" s="12"/>
      <c r="F2894" s="78"/>
      <c r="G2894" s="77"/>
      <c r="H2894" s="79"/>
      <c r="BA2894" s="5" t="str">
        <f t="shared" si="45"/>
        <v/>
      </c>
      <c r="BB2894" s="5" t="str">
        <f>IF(OR($E2894="",$G2894&lt;&gt;"Ativo"),"",IF(COUNTIFS($E$4:$E2894,$E2894,$A$4:$A2894,$A2894,$G$4:$G2894,"Ativo")=1,1,0))</f>
        <v/>
      </c>
      <c r="BC2894" t="str">
        <f>IF(OR($A2894="",$G2894&lt;&gt;"Ativo"),"",IF(COUNTIFS($A$4:$A2894,$A2894,$G$4:$G2894,"Ativo")=1,1,0))</f>
        <v/>
      </c>
    </row>
    <row r="2895" spans="1:55" x14ac:dyDescent="0.3">
      <c r="A2895" s="76"/>
      <c r="B2895" s="104"/>
      <c r="C2895" s="76"/>
      <c r="D2895" s="77"/>
      <c r="E2895" s="12"/>
      <c r="F2895" s="78"/>
      <c r="G2895" s="77"/>
      <c r="H2895" s="79"/>
      <c r="BA2895" s="5" t="str">
        <f t="shared" si="45"/>
        <v/>
      </c>
      <c r="BB2895" s="5" t="str">
        <f>IF(OR($E2895="",$G2895&lt;&gt;"Ativo"),"",IF(COUNTIFS($E$4:$E2895,$E2895,$A$4:$A2895,$A2895,$G$4:$G2895,"Ativo")=1,1,0))</f>
        <v/>
      </c>
      <c r="BC2895" t="str">
        <f>IF(OR($A2895="",$G2895&lt;&gt;"Ativo"),"",IF(COUNTIFS($A$4:$A2895,$A2895,$G$4:$G2895,"Ativo")=1,1,0))</f>
        <v/>
      </c>
    </row>
    <row r="2896" spans="1:55" x14ac:dyDescent="0.3">
      <c r="A2896" s="76"/>
      <c r="B2896" s="104"/>
      <c r="C2896" s="76"/>
      <c r="D2896" s="77"/>
      <c r="E2896" s="12"/>
      <c r="F2896" s="78"/>
      <c r="G2896" s="77"/>
      <c r="H2896" s="79"/>
      <c r="BA2896" s="5" t="str">
        <f t="shared" si="45"/>
        <v/>
      </c>
      <c r="BB2896" s="5" t="str">
        <f>IF(OR($E2896="",$G2896&lt;&gt;"Ativo"),"",IF(COUNTIFS($E$4:$E2896,$E2896,$A$4:$A2896,$A2896,$G$4:$G2896,"Ativo")=1,1,0))</f>
        <v/>
      </c>
      <c r="BC2896" t="str">
        <f>IF(OR($A2896="",$G2896&lt;&gt;"Ativo"),"",IF(COUNTIFS($A$4:$A2896,$A2896,$G$4:$G2896,"Ativo")=1,1,0))</f>
        <v/>
      </c>
    </row>
    <row r="2897" spans="1:55" x14ac:dyDescent="0.3">
      <c r="A2897" s="76"/>
      <c r="B2897" s="104"/>
      <c r="C2897" s="76"/>
      <c r="D2897" s="77"/>
      <c r="E2897" s="12"/>
      <c r="F2897" s="78"/>
      <c r="G2897" s="77"/>
      <c r="H2897" s="79"/>
      <c r="BA2897" s="5" t="str">
        <f t="shared" si="45"/>
        <v/>
      </c>
      <c r="BB2897" s="5" t="str">
        <f>IF(OR($E2897="",$G2897&lt;&gt;"Ativo"),"",IF(COUNTIFS($E$4:$E2897,$E2897,$A$4:$A2897,$A2897,$G$4:$G2897,"Ativo")=1,1,0))</f>
        <v/>
      </c>
      <c r="BC2897" t="str">
        <f>IF(OR($A2897="",$G2897&lt;&gt;"Ativo"),"",IF(COUNTIFS($A$4:$A2897,$A2897,$G$4:$G2897,"Ativo")=1,1,0))</f>
        <v/>
      </c>
    </row>
    <row r="2898" spans="1:55" x14ac:dyDescent="0.3">
      <c r="A2898" s="76"/>
      <c r="B2898" s="104"/>
      <c r="C2898" s="76"/>
      <c r="D2898" s="77"/>
      <c r="E2898" s="12"/>
      <c r="F2898" s="78"/>
      <c r="G2898" s="77"/>
      <c r="H2898" s="79"/>
      <c r="BA2898" s="5" t="str">
        <f t="shared" si="45"/>
        <v/>
      </c>
      <c r="BB2898" s="5" t="str">
        <f>IF(OR($E2898="",$G2898&lt;&gt;"Ativo"),"",IF(COUNTIFS($E$4:$E2898,$E2898,$A$4:$A2898,$A2898,$G$4:$G2898,"Ativo")=1,1,0))</f>
        <v/>
      </c>
      <c r="BC2898" t="str">
        <f>IF(OR($A2898="",$G2898&lt;&gt;"Ativo"),"",IF(COUNTIFS($A$4:$A2898,$A2898,$G$4:$G2898,"Ativo")=1,1,0))</f>
        <v/>
      </c>
    </row>
    <row r="2899" spans="1:55" x14ac:dyDescent="0.3">
      <c r="A2899" s="76"/>
      <c r="B2899" s="104"/>
      <c r="C2899" s="76"/>
      <c r="D2899" s="77"/>
      <c r="E2899" s="12"/>
      <c r="F2899" s="78"/>
      <c r="G2899" s="77"/>
      <c r="H2899" s="79"/>
      <c r="BA2899" s="5" t="str">
        <f t="shared" si="45"/>
        <v/>
      </c>
      <c r="BB2899" s="5" t="str">
        <f>IF(OR($E2899="",$G2899&lt;&gt;"Ativo"),"",IF(COUNTIFS($E$4:$E2899,$E2899,$A$4:$A2899,$A2899,$G$4:$G2899,"Ativo")=1,1,0))</f>
        <v/>
      </c>
      <c r="BC2899" t="str">
        <f>IF(OR($A2899="",$G2899&lt;&gt;"Ativo"),"",IF(COUNTIFS($A$4:$A2899,$A2899,$G$4:$G2899,"Ativo")=1,1,0))</f>
        <v/>
      </c>
    </row>
    <row r="2900" spans="1:55" x14ac:dyDescent="0.3">
      <c r="A2900" s="76"/>
      <c r="B2900" s="104"/>
      <c r="C2900" s="76"/>
      <c r="D2900" s="77"/>
      <c r="E2900" s="12"/>
      <c r="F2900" s="78"/>
      <c r="G2900" s="77"/>
      <c r="H2900" s="79"/>
      <c r="BA2900" s="5" t="str">
        <f t="shared" si="45"/>
        <v/>
      </c>
      <c r="BB2900" s="5" t="str">
        <f>IF(OR($E2900="",$G2900&lt;&gt;"Ativo"),"",IF(COUNTIFS($E$4:$E2900,$E2900,$A$4:$A2900,$A2900,$G$4:$G2900,"Ativo")=1,1,0))</f>
        <v/>
      </c>
      <c r="BC2900" t="str">
        <f>IF(OR($A2900="",$G2900&lt;&gt;"Ativo"),"",IF(COUNTIFS($A$4:$A2900,$A2900,$G$4:$G2900,"Ativo")=1,1,0))</f>
        <v/>
      </c>
    </row>
    <row r="2901" spans="1:55" x14ac:dyDescent="0.3">
      <c r="A2901" s="76"/>
      <c r="B2901" s="104"/>
      <c r="C2901" s="76"/>
      <c r="D2901" s="77"/>
      <c r="E2901" s="12"/>
      <c r="F2901" s="78"/>
      <c r="G2901" s="77"/>
      <c r="H2901" s="79"/>
      <c r="BA2901" s="5" t="str">
        <f t="shared" si="45"/>
        <v/>
      </c>
      <c r="BB2901" s="5" t="str">
        <f>IF(OR($E2901="",$G2901&lt;&gt;"Ativo"),"",IF(COUNTIFS($E$4:$E2901,$E2901,$A$4:$A2901,$A2901,$G$4:$G2901,"Ativo")=1,1,0))</f>
        <v/>
      </c>
      <c r="BC2901" t="str">
        <f>IF(OR($A2901="",$G2901&lt;&gt;"Ativo"),"",IF(COUNTIFS($A$4:$A2901,$A2901,$G$4:$G2901,"Ativo")=1,1,0))</f>
        <v/>
      </c>
    </row>
    <row r="2902" spans="1:55" x14ac:dyDescent="0.3">
      <c r="A2902" s="76"/>
      <c r="B2902" s="104"/>
      <c r="C2902" s="76"/>
      <c r="D2902" s="77"/>
      <c r="E2902" s="12"/>
      <c r="F2902" s="78"/>
      <c r="G2902" s="77"/>
      <c r="H2902" s="79"/>
      <c r="BA2902" s="5" t="str">
        <f t="shared" si="45"/>
        <v/>
      </c>
      <c r="BB2902" s="5" t="str">
        <f>IF(OR($E2902="",$G2902&lt;&gt;"Ativo"),"",IF(COUNTIFS($E$4:$E2902,$E2902,$A$4:$A2902,$A2902,$G$4:$G2902,"Ativo")=1,1,0))</f>
        <v/>
      </c>
      <c r="BC2902" t="str">
        <f>IF(OR($A2902="",$G2902&lt;&gt;"Ativo"),"",IF(COUNTIFS($A$4:$A2902,$A2902,$G$4:$G2902,"Ativo")=1,1,0))</f>
        <v/>
      </c>
    </row>
    <row r="2903" spans="1:55" x14ac:dyDescent="0.3">
      <c r="A2903" s="76"/>
      <c r="B2903" s="104"/>
      <c r="C2903" s="76"/>
      <c r="D2903" s="77"/>
      <c r="E2903" s="12"/>
      <c r="F2903" s="78"/>
      <c r="G2903" s="77"/>
      <c r="H2903" s="79"/>
      <c r="BA2903" s="5" t="str">
        <f t="shared" si="45"/>
        <v/>
      </c>
      <c r="BB2903" s="5" t="str">
        <f>IF(OR($E2903="",$G2903&lt;&gt;"Ativo"),"",IF(COUNTIFS($E$4:$E2903,$E2903,$A$4:$A2903,$A2903,$G$4:$G2903,"Ativo")=1,1,0))</f>
        <v/>
      </c>
      <c r="BC2903" t="str">
        <f>IF(OR($A2903="",$G2903&lt;&gt;"Ativo"),"",IF(COUNTIFS($A$4:$A2903,$A2903,$G$4:$G2903,"Ativo")=1,1,0))</f>
        <v/>
      </c>
    </row>
    <row r="2904" spans="1:55" x14ac:dyDescent="0.3">
      <c r="A2904" s="76"/>
      <c r="B2904" s="104"/>
      <c r="C2904" s="76"/>
      <c r="D2904" s="77"/>
      <c r="E2904" s="12"/>
      <c r="F2904" s="78"/>
      <c r="G2904" s="77"/>
      <c r="H2904" s="79"/>
      <c r="BA2904" s="5" t="str">
        <f t="shared" si="45"/>
        <v/>
      </c>
      <c r="BB2904" s="5" t="str">
        <f>IF(OR($E2904="",$G2904&lt;&gt;"Ativo"),"",IF(COUNTIFS($E$4:$E2904,$E2904,$A$4:$A2904,$A2904,$G$4:$G2904,"Ativo")=1,1,0))</f>
        <v/>
      </c>
      <c r="BC2904" t="str">
        <f>IF(OR($A2904="",$G2904&lt;&gt;"Ativo"),"",IF(COUNTIFS($A$4:$A2904,$A2904,$G$4:$G2904,"Ativo")=1,1,0))</f>
        <v/>
      </c>
    </row>
    <row r="2905" spans="1:55" x14ac:dyDescent="0.3">
      <c r="A2905" s="76"/>
      <c r="B2905" s="104"/>
      <c r="C2905" s="76"/>
      <c r="D2905" s="77"/>
      <c r="E2905" s="12"/>
      <c r="F2905" s="78"/>
      <c r="G2905" s="77"/>
      <c r="H2905" s="79"/>
      <c r="BA2905" s="5" t="str">
        <f t="shared" si="45"/>
        <v/>
      </c>
      <c r="BB2905" s="5" t="str">
        <f>IF(OR($E2905="",$G2905&lt;&gt;"Ativo"),"",IF(COUNTIFS($E$4:$E2905,$E2905,$A$4:$A2905,$A2905,$G$4:$G2905,"Ativo")=1,1,0))</f>
        <v/>
      </c>
      <c r="BC2905" t="str">
        <f>IF(OR($A2905="",$G2905&lt;&gt;"Ativo"),"",IF(COUNTIFS($A$4:$A2905,$A2905,$G$4:$G2905,"Ativo")=1,1,0))</f>
        <v/>
      </c>
    </row>
    <row r="2906" spans="1:55" x14ac:dyDescent="0.3">
      <c r="A2906" s="76"/>
      <c r="B2906" s="104"/>
      <c r="C2906" s="76"/>
      <c r="D2906" s="77"/>
      <c r="E2906" s="12"/>
      <c r="F2906" s="78"/>
      <c r="G2906" s="77"/>
      <c r="H2906" s="79"/>
      <c r="BA2906" s="5" t="str">
        <f t="shared" si="45"/>
        <v/>
      </c>
      <c r="BB2906" s="5" t="str">
        <f>IF(OR($E2906="",$G2906&lt;&gt;"Ativo"),"",IF(COUNTIFS($E$4:$E2906,$E2906,$A$4:$A2906,$A2906,$G$4:$G2906,"Ativo")=1,1,0))</f>
        <v/>
      </c>
      <c r="BC2906" t="str">
        <f>IF(OR($A2906="",$G2906&lt;&gt;"Ativo"),"",IF(COUNTIFS($A$4:$A2906,$A2906,$G$4:$G2906,"Ativo")=1,1,0))</f>
        <v/>
      </c>
    </row>
    <row r="2907" spans="1:55" x14ac:dyDescent="0.3">
      <c r="A2907" s="76"/>
      <c r="B2907" s="104"/>
      <c r="C2907" s="76"/>
      <c r="D2907" s="77"/>
      <c r="E2907" s="12"/>
      <c r="F2907" s="78"/>
      <c r="G2907" s="77"/>
      <c r="H2907" s="79"/>
      <c r="BA2907" s="5" t="str">
        <f t="shared" si="45"/>
        <v/>
      </c>
      <c r="BB2907" s="5" t="str">
        <f>IF(OR($E2907="",$G2907&lt;&gt;"Ativo"),"",IF(COUNTIFS($E$4:$E2907,$E2907,$A$4:$A2907,$A2907,$G$4:$G2907,"Ativo")=1,1,0))</f>
        <v/>
      </c>
      <c r="BC2907" t="str">
        <f>IF(OR($A2907="",$G2907&lt;&gt;"Ativo"),"",IF(COUNTIFS($A$4:$A2907,$A2907,$G$4:$G2907,"Ativo")=1,1,0))</f>
        <v/>
      </c>
    </row>
    <row r="2908" spans="1:55" x14ac:dyDescent="0.3">
      <c r="A2908" s="76"/>
      <c r="B2908" s="104"/>
      <c r="C2908" s="76"/>
      <c r="D2908" s="77"/>
      <c r="E2908" s="12"/>
      <c r="F2908" s="78"/>
      <c r="G2908" s="77"/>
      <c r="H2908" s="79"/>
      <c r="BA2908" s="5" t="str">
        <f t="shared" si="45"/>
        <v/>
      </c>
      <c r="BB2908" s="5" t="str">
        <f>IF(OR($E2908="",$G2908&lt;&gt;"Ativo"),"",IF(COUNTIFS($E$4:$E2908,$E2908,$A$4:$A2908,$A2908,$G$4:$G2908,"Ativo")=1,1,0))</f>
        <v/>
      </c>
      <c r="BC2908" t="str">
        <f>IF(OR($A2908="",$G2908&lt;&gt;"Ativo"),"",IF(COUNTIFS($A$4:$A2908,$A2908,$G$4:$G2908,"Ativo")=1,1,0))</f>
        <v/>
      </c>
    </row>
    <row r="2909" spans="1:55" x14ac:dyDescent="0.3">
      <c r="A2909" s="76"/>
      <c r="B2909" s="104"/>
      <c r="C2909" s="76"/>
      <c r="D2909" s="77"/>
      <c r="E2909" s="12"/>
      <c r="F2909" s="78"/>
      <c r="G2909" s="77"/>
      <c r="H2909" s="79"/>
      <c r="BA2909" s="5" t="str">
        <f t="shared" si="45"/>
        <v/>
      </c>
      <c r="BB2909" s="5" t="str">
        <f>IF(OR($E2909="",$G2909&lt;&gt;"Ativo"),"",IF(COUNTIFS($E$4:$E2909,$E2909,$A$4:$A2909,$A2909,$G$4:$G2909,"Ativo")=1,1,0))</f>
        <v/>
      </c>
      <c r="BC2909" t="str">
        <f>IF(OR($A2909="",$G2909&lt;&gt;"Ativo"),"",IF(COUNTIFS($A$4:$A2909,$A2909,$G$4:$G2909,"Ativo")=1,1,0))</f>
        <v/>
      </c>
    </row>
    <row r="2910" spans="1:55" x14ac:dyDescent="0.3">
      <c r="A2910" s="76"/>
      <c r="B2910" s="104"/>
      <c r="C2910" s="76"/>
      <c r="D2910" s="77"/>
      <c r="E2910" s="12"/>
      <c r="F2910" s="78"/>
      <c r="G2910" s="77"/>
      <c r="H2910" s="79"/>
      <c r="BA2910" s="5" t="str">
        <f t="shared" si="45"/>
        <v/>
      </c>
      <c r="BB2910" s="5" t="str">
        <f>IF(OR($E2910="",$G2910&lt;&gt;"Ativo"),"",IF(COUNTIFS($E$4:$E2910,$E2910,$A$4:$A2910,$A2910,$G$4:$G2910,"Ativo")=1,1,0))</f>
        <v/>
      </c>
      <c r="BC2910" t="str">
        <f>IF(OR($A2910="",$G2910&lt;&gt;"Ativo"),"",IF(COUNTIFS($A$4:$A2910,$A2910,$G$4:$G2910,"Ativo")=1,1,0))</f>
        <v/>
      </c>
    </row>
    <row r="2911" spans="1:55" x14ac:dyDescent="0.3">
      <c r="A2911" s="76"/>
      <c r="B2911" s="104"/>
      <c r="C2911" s="76"/>
      <c r="D2911" s="77"/>
      <c r="E2911" s="12"/>
      <c r="F2911" s="78"/>
      <c r="G2911" s="77"/>
      <c r="H2911" s="79"/>
      <c r="BA2911" s="5" t="str">
        <f t="shared" si="45"/>
        <v/>
      </c>
      <c r="BB2911" s="5" t="str">
        <f>IF(OR($E2911="",$G2911&lt;&gt;"Ativo"),"",IF(COUNTIFS($E$4:$E2911,$E2911,$A$4:$A2911,$A2911,$G$4:$G2911,"Ativo")=1,1,0))</f>
        <v/>
      </c>
      <c r="BC2911" t="str">
        <f>IF(OR($A2911="",$G2911&lt;&gt;"Ativo"),"",IF(COUNTIFS($A$4:$A2911,$A2911,$G$4:$G2911,"Ativo")=1,1,0))</f>
        <v/>
      </c>
    </row>
    <row r="2912" spans="1:55" x14ac:dyDescent="0.3">
      <c r="A2912" s="76"/>
      <c r="B2912" s="104"/>
      <c r="C2912" s="76"/>
      <c r="D2912" s="77"/>
      <c r="E2912" s="12"/>
      <c r="F2912" s="78"/>
      <c r="G2912" s="77"/>
      <c r="H2912" s="79"/>
      <c r="BA2912" s="5" t="str">
        <f t="shared" si="45"/>
        <v/>
      </c>
      <c r="BB2912" s="5" t="str">
        <f>IF(OR($E2912="",$G2912&lt;&gt;"Ativo"),"",IF(COUNTIFS($E$4:$E2912,$E2912,$A$4:$A2912,$A2912,$G$4:$G2912,"Ativo")=1,1,0))</f>
        <v/>
      </c>
      <c r="BC2912" t="str">
        <f>IF(OR($A2912="",$G2912&lt;&gt;"Ativo"),"",IF(COUNTIFS($A$4:$A2912,$A2912,$G$4:$G2912,"Ativo")=1,1,0))</f>
        <v/>
      </c>
    </row>
    <row r="2913" spans="1:55" x14ac:dyDescent="0.3">
      <c r="A2913" s="76"/>
      <c r="B2913" s="104"/>
      <c r="C2913" s="76"/>
      <c r="D2913" s="77"/>
      <c r="E2913" s="12"/>
      <c r="F2913" s="78"/>
      <c r="G2913" s="77"/>
      <c r="H2913" s="79"/>
      <c r="BA2913" s="5" t="str">
        <f t="shared" si="45"/>
        <v/>
      </c>
      <c r="BB2913" s="5" t="str">
        <f>IF(OR($E2913="",$G2913&lt;&gt;"Ativo"),"",IF(COUNTIFS($E$4:$E2913,$E2913,$A$4:$A2913,$A2913,$G$4:$G2913,"Ativo")=1,1,0))</f>
        <v/>
      </c>
      <c r="BC2913" t="str">
        <f>IF(OR($A2913="",$G2913&lt;&gt;"Ativo"),"",IF(COUNTIFS($A$4:$A2913,$A2913,$G$4:$G2913,"Ativo")=1,1,0))</f>
        <v/>
      </c>
    </row>
    <row r="2914" spans="1:55" x14ac:dyDescent="0.3">
      <c r="A2914" s="76"/>
      <c r="B2914" s="104"/>
      <c r="C2914" s="76"/>
      <c r="D2914" s="77"/>
      <c r="E2914" s="12"/>
      <c r="F2914" s="78"/>
      <c r="G2914" s="77"/>
      <c r="H2914" s="79"/>
      <c r="BA2914" s="5" t="str">
        <f t="shared" si="45"/>
        <v/>
      </c>
      <c r="BB2914" s="5" t="str">
        <f>IF(OR($E2914="",$G2914&lt;&gt;"Ativo"),"",IF(COUNTIFS($E$4:$E2914,$E2914,$A$4:$A2914,$A2914,$G$4:$G2914,"Ativo")=1,1,0))</f>
        <v/>
      </c>
      <c r="BC2914" t="str">
        <f>IF(OR($A2914="",$G2914&lt;&gt;"Ativo"),"",IF(COUNTIFS($A$4:$A2914,$A2914,$G$4:$G2914,"Ativo")=1,1,0))</f>
        <v/>
      </c>
    </row>
    <row r="2915" spans="1:55" x14ac:dyDescent="0.3">
      <c r="A2915" s="76"/>
      <c r="B2915" s="104"/>
      <c r="C2915" s="76"/>
      <c r="D2915" s="77"/>
      <c r="E2915" s="12"/>
      <c r="F2915" s="78"/>
      <c r="G2915" s="77"/>
      <c r="H2915" s="79"/>
      <c r="BA2915" s="5" t="str">
        <f t="shared" si="45"/>
        <v/>
      </c>
      <c r="BB2915" s="5" t="str">
        <f>IF(OR($E2915="",$G2915&lt;&gt;"Ativo"),"",IF(COUNTIFS($E$4:$E2915,$E2915,$A$4:$A2915,$A2915,$G$4:$G2915,"Ativo")=1,1,0))</f>
        <v/>
      </c>
      <c r="BC2915" t="str">
        <f>IF(OR($A2915="",$G2915&lt;&gt;"Ativo"),"",IF(COUNTIFS($A$4:$A2915,$A2915,$G$4:$G2915,"Ativo")=1,1,0))</f>
        <v/>
      </c>
    </row>
    <row r="2916" spans="1:55" x14ac:dyDescent="0.3">
      <c r="A2916" s="76"/>
      <c r="B2916" s="104"/>
      <c r="C2916" s="76"/>
      <c r="D2916" s="77"/>
      <c r="E2916" s="12"/>
      <c r="F2916" s="78"/>
      <c r="G2916" s="77"/>
      <c r="H2916" s="79"/>
      <c r="BA2916" s="5" t="str">
        <f t="shared" si="45"/>
        <v/>
      </c>
      <c r="BB2916" s="5" t="str">
        <f>IF(OR($E2916="",$G2916&lt;&gt;"Ativo"),"",IF(COUNTIFS($E$4:$E2916,$E2916,$A$4:$A2916,$A2916,$G$4:$G2916,"Ativo")=1,1,0))</f>
        <v/>
      </c>
      <c r="BC2916" t="str">
        <f>IF(OR($A2916="",$G2916&lt;&gt;"Ativo"),"",IF(COUNTIFS($A$4:$A2916,$A2916,$G$4:$G2916,"Ativo")=1,1,0))</f>
        <v/>
      </c>
    </row>
    <row r="2917" spans="1:55" x14ac:dyDescent="0.3">
      <c r="A2917" s="76"/>
      <c r="B2917" s="104"/>
      <c r="C2917" s="76"/>
      <c r="D2917" s="77"/>
      <c r="E2917" s="12"/>
      <c r="F2917" s="78"/>
      <c r="G2917" s="77"/>
      <c r="H2917" s="79"/>
      <c r="BA2917" s="5" t="str">
        <f t="shared" si="45"/>
        <v/>
      </c>
      <c r="BB2917" s="5" t="str">
        <f>IF(OR($E2917="",$G2917&lt;&gt;"Ativo"),"",IF(COUNTIFS($E$4:$E2917,$E2917,$A$4:$A2917,$A2917,$G$4:$G2917,"Ativo")=1,1,0))</f>
        <v/>
      </c>
      <c r="BC2917" t="str">
        <f>IF(OR($A2917="",$G2917&lt;&gt;"Ativo"),"",IF(COUNTIFS($A$4:$A2917,$A2917,$G$4:$G2917,"Ativo")=1,1,0))</f>
        <v/>
      </c>
    </row>
    <row r="2918" spans="1:55" x14ac:dyDescent="0.3">
      <c r="A2918" s="76"/>
      <c r="B2918" s="104"/>
      <c r="C2918" s="76"/>
      <c r="D2918" s="77"/>
      <c r="E2918" s="12"/>
      <c r="F2918" s="78"/>
      <c r="G2918" s="77"/>
      <c r="H2918" s="79"/>
      <c r="BA2918" s="5" t="str">
        <f t="shared" si="45"/>
        <v/>
      </c>
      <c r="BB2918" s="5" t="str">
        <f>IF(OR($E2918="",$G2918&lt;&gt;"Ativo"),"",IF(COUNTIFS($E$4:$E2918,$E2918,$A$4:$A2918,$A2918,$G$4:$G2918,"Ativo")=1,1,0))</f>
        <v/>
      </c>
      <c r="BC2918" t="str">
        <f>IF(OR($A2918="",$G2918&lt;&gt;"Ativo"),"",IF(COUNTIFS($A$4:$A2918,$A2918,$G$4:$G2918,"Ativo")=1,1,0))</f>
        <v/>
      </c>
    </row>
    <row r="2919" spans="1:55" x14ac:dyDescent="0.3">
      <c r="A2919" s="76"/>
      <c r="B2919" s="104"/>
      <c r="C2919" s="76"/>
      <c r="D2919" s="77"/>
      <c r="E2919" s="12"/>
      <c r="F2919" s="78"/>
      <c r="G2919" s="77"/>
      <c r="H2919" s="79"/>
      <c r="BA2919" s="5" t="str">
        <f t="shared" si="45"/>
        <v/>
      </c>
      <c r="BB2919" s="5" t="str">
        <f>IF(OR($E2919="",$G2919&lt;&gt;"Ativo"),"",IF(COUNTIFS($E$4:$E2919,$E2919,$A$4:$A2919,$A2919,$G$4:$G2919,"Ativo")=1,1,0))</f>
        <v/>
      </c>
      <c r="BC2919" t="str">
        <f>IF(OR($A2919="",$G2919&lt;&gt;"Ativo"),"",IF(COUNTIFS($A$4:$A2919,$A2919,$G$4:$G2919,"Ativo")=1,1,0))</f>
        <v/>
      </c>
    </row>
    <row r="2920" spans="1:55" x14ac:dyDescent="0.3">
      <c r="A2920" s="76"/>
      <c r="B2920" s="104"/>
      <c r="C2920" s="76"/>
      <c r="D2920" s="77"/>
      <c r="E2920" s="12"/>
      <c r="F2920" s="78"/>
      <c r="G2920" s="77"/>
      <c r="H2920" s="79"/>
      <c r="BA2920" s="5" t="str">
        <f t="shared" si="45"/>
        <v/>
      </c>
      <c r="BB2920" s="5" t="str">
        <f>IF(OR($E2920="",$G2920&lt;&gt;"Ativo"),"",IF(COUNTIFS($E$4:$E2920,$E2920,$A$4:$A2920,$A2920,$G$4:$G2920,"Ativo")=1,1,0))</f>
        <v/>
      </c>
      <c r="BC2920" t="str">
        <f>IF(OR($A2920="",$G2920&lt;&gt;"Ativo"),"",IF(COUNTIFS($A$4:$A2920,$A2920,$G$4:$G2920,"Ativo")=1,1,0))</f>
        <v/>
      </c>
    </row>
    <row r="2921" spans="1:55" x14ac:dyDescent="0.3">
      <c r="A2921" s="76"/>
      <c r="B2921" s="104"/>
      <c r="C2921" s="76"/>
      <c r="D2921" s="77"/>
      <c r="E2921" s="12"/>
      <c r="F2921" s="78"/>
      <c r="G2921" s="77"/>
      <c r="H2921" s="79"/>
      <c r="BA2921" s="5" t="str">
        <f t="shared" si="45"/>
        <v/>
      </c>
      <c r="BB2921" s="5" t="str">
        <f>IF(OR($E2921="",$G2921&lt;&gt;"Ativo"),"",IF(COUNTIFS($E$4:$E2921,$E2921,$A$4:$A2921,$A2921,$G$4:$G2921,"Ativo")=1,1,0))</f>
        <v/>
      </c>
      <c r="BC2921" t="str">
        <f>IF(OR($A2921="",$G2921&lt;&gt;"Ativo"),"",IF(COUNTIFS($A$4:$A2921,$A2921,$G$4:$G2921,"Ativo")=1,1,0))</f>
        <v/>
      </c>
    </row>
    <row r="2922" spans="1:55" x14ac:dyDescent="0.3">
      <c r="A2922" s="76"/>
      <c r="B2922" s="104"/>
      <c r="C2922" s="76"/>
      <c r="D2922" s="77"/>
      <c r="E2922" s="12"/>
      <c r="F2922" s="78"/>
      <c r="G2922" s="77"/>
      <c r="H2922" s="79"/>
      <c r="BA2922" s="5" t="str">
        <f t="shared" si="45"/>
        <v/>
      </c>
      <c r="BB2922" s="5" t="str">
        <f>IF(OR($E2922="",$G2922&lt;&gt;"Ativo"),"",IF(COUNTIFS($E$4:$E2922,$E2922,$A$4:$A2922,$A2922,$G$4:$G2922,"Ativo")=1,1,0))</f>
        <v/>
      </c>
      <c r="BC2922" t="str">
        <f>IF(OR($A2922="",$G2922&lt;&gt;"Ativo"),"",IF(COUNTIFS($A$4:$A2922,$A2922,$G$4:$G2922,"Ativo")=1,1,0))</f>
        <v/>
      </c>
    </row>
    <row r="2923" spans="1:55" x14ac:dyDescent="0.3">
      <c r="A2923" s="76"/>
      <c r="B2923" s="104"/>
      <c r="C2923" s="76"/>
      <c r="D2923" s="77"/>
      <c r="E2923" s="12"/>
      <c r="F2923" s="78"/>
      <c r="G2923" s="77"/>
      <c r="H2923" s="79"/>
      <c r="BA2923" s="5" t="str">
        <f t="shared" si="45"/>
        <v/>
      </c>
      <c r="BB2923" s="5" t="str">
        <f>IF(OR($E2923="",$G2923&lt;&gt;"Ativo"),"",IF(COUNTIFS($E$4:$E2923,$E2923,$A$4:$A2923,$A2923,$G$4:$G2923,"Ativo")=1,1,0))</f>
        <v/>
      </c>
      <c r="BC2923" t="str">
        <f>IF(OR($A2923="",$G2923&lt;&gt;"Ativo"),"",IF(COUNTIFS($A$4:$A2923,$A2923,$G$4:$G2923,"Ativo")=1,1,0))</f>
        <v/>
      </c>
    </row>
    <row r="2924" spans="1:55" x14ac:dyDescent="0.3">
      <c r="A2924" s="76"/>
      <c r="B2924" s="104"/>
      <c r="C2924" s="76"/>
      <c r="D2924" s="77"/>
      <c r="E2924" s="12"/>
      <c r="F2924" s="78"/>
      <c r="G2924" s="77"/>
      <c r="H2924" s="79"/>
      <c r="BA2924" s="5" t="str">
        <f t="shared" si="45"/>
        <v/>
      </c>
      <c r="BB2924" s="5" t="str">
        <f>IF(OR($E2924="",$G2924&lt;&gt;"Ativo"),"",IF(COUNTIFS($E$4:$E2924,$E2924,$A$4:$A2924,$A2924,$G$4:$G2924,"Ativo")=1,1,0))</f>
        <v/>
      </c>
      <c r="BC2924" t="str">
        <f>IF(OR($A2924="",$G2924&lt;&gt;"Ativo"),"",IF(COUNTIFS($A$4:$A2924,$A2924,$G$4:$G2924,"Ativo")=1,1,0))</f>
        <v/>
      </c>
    </row>
    <row r="2925" spans="1:55" x14ac:dyDescent="0.3">
      <c r="A2925" s="76"/>
      <c r="B2925" s="104"/>
      <c r="C2925" s="76"/>
      <c r="D2925" s="77"/>
      <c r="E2925" s="12"/>
      <c r="F2925" s="78"/>
      <c r="G2925" s="77"/>
      <c r="H2925" s="79"/>
      <c r="BA2925" s="5" t="str">
        <f t="shared" si="45"/>
        <v/>
      </c>
      <c r="BB2925" s="5" t="str">
        <f>IF(OR($E2925="",$G2925&lt;&gt;"Ativo"),"",IF(COUNTIFS($E$4:$E2925,$E2925,$A$4:$A2925,$A2925,$G$4:$G2925,"Ativo")=1,1,0))</f>
        <v/>
      </c>
      <c r="BC2925" t="str">
        <f>IF(OR($A2925="",$G2925&lt;&gt;"Ativo"),"",IF(COUNTIFS($A$4:$A2925,$A2925,$G$4:$G2925,"Ativo")=1,1,0))</f>
        <v/>
      </c>
    </row>
    <row r="2926" spans="1:55" x14ac:dyDescent="0.3">
      <c r="A2926" s="76"/>
      <c r="B2926" s="104"/>
      <c r="C2926" s="76"/>
      <c r="D2926" s="77"/>
      <c r="E2926" s="12"/>
      <c r="F2926" s="78"/>
      <c r="G2926" s="77"/>
      <c r="H2926" s="79"/>
      <c r="BA2926" s="5" t="str">
        <f t="shared" si="45"/>
        <v/>
      </c>
      <c r="BB2926" s="5" t="str">
        <f>IF(OR($E2926="",$G2926&lt;&gt;"Ativo"),"",IF(COUNTIFS($E$4:$E2926,$E2926,$A$4:$A2926,$A2926,$G$4:$G2926,"Ativo")=1,1,0))</f>
        <v/>
      </c>
      <c r="BC2926" t="str">
        <f>IF(OR($A2926="",$G2926&lt;&gt;"Ativo"),"",IF(COUNTIFS($A$4:$A2926,$A2926,$G$4:$G2926,"Ativo")=1,1,0))</f>
        <v/>
      </c>
    </row>
    <row r="2927" spans="1:55" x14ac:dyDescent="0.3">
      <c r="A2927" s="76"/>
      <c r="B2927" s="104"/>
      <c r="C2927" s="76"/>
      <c r="D2927" s="77"/>
      <c r="E2927" s="12"/>
      <c r="F2927" s="78"/>
      <c r="G2927" s="77"/>
      <c r="H2927" s="79"/>
      <c r="BA2927" s="5" t="str">
        <f t="shared" si="45"/>
        <v/>
      </c>
      <c r="BB2927" s="5" t="str">
        <f>IF(OR($E2927="",$G2927&lt;&gt;"Ativo"),"",IF(COUNTIFS($E$4:$E2927,$E2927,$A$4:$A2927,$A2927,$G$4:$G2927,"Ativo")=1,1,0))</f>
        <v/>
      </c>
      <c r="BC2927" t="str">
        <f>IF(OR($A2927="",$G2927&lt;&gt;"Ativo"),"",IF(COUNTIFS($A$4:$A2927,$A2927,$G$4:$G2927,"Ativo")=1,1,0))</f>
        <v/>
      </c>
    </row>
    <row r="2928" spans="1:55" x14ac:dyDescent="0.3">
      <c r="A2928" s="76"/>
      <c r="B2928" s="104"/>
      <c r="C2928" s="76"/>
      <c r="D2928" s="77"/>
      <c r="E2928" s="12"/>
      <c r="F2928" s="78"/>
      <c r="G2928" s="77"/>
      <c r="H2928" s="79"/>
      <c r="BA2928" s="5" t="str">
        <f t="shared" si="45"/>
        <v/>
      </c>
      <c r="BB2928" s="5" t="str">
        <f>IF(OR($E2928="",$G2928&lt;&gt;"Ativo"),"",IF(COUNTIFS($E$4:$E2928,$E2928,$A$4:$A2928,$A2928,$G$4:$G2928,"Ativo")=1,1,0))</f>
        <v/>
      </c>
      <c r="BC2928" t="str">
        <f>IF(OR($A2928="",$G2928&lt;&gt;"Ativo"),"",IF(COUNTIFS($A$4:$A2928,$A2928,$G$4:$G2928,"Ativo")=1,1,0))</f>
        <v/>
      </c>
    </row>
    <row r="2929" spans="1:55" x14ac:dyDescent="0.3">
      <c r="A2929" s="76"/>
      <c r="B2929" s="104"/>
      <c r="C2929" s="76"/>
      <c r="D2929" s="77"/>
      <c r="E2929" s="12"/>
      <c r="F2929" s="78"/>
      <c r="G2929" s="77"/>
      <c r="H2929" s="79"/>
      <c r="BA2929" s="5" t="str">
        <f t="shared" si="45"/>
        <v/>
      </c>
      <c r="BB2929" s="5" t="str">
        <f>IF(OR($E2929="",$G2929&lt;&gt;"Ativo"),"",IF(COUNTIFS($E$4:$E2929,$E2929,$A$4:$A2929,$A2929,$G$4:$G2929,"Ativo")=1,1,0))</f>
        <v/>
      </c>
      <c r="BC2929" t="str">
        <f>IF(OR($A2929="",$G2929&lt;&gt;"Ativo"),"",IF(COUNTIFS($A$4:$A2929,$A2929,$G$4:$G2929,"Ativo")=1,1,0))</f>
        <v/>
      </c>
    </row>
    <row r="2930" spans="1:55" x14ac:dyDescent="0.3">
      <c r="A2930" s="76"/>
      <c r="B2930" s="104"/>
      <c r="C2930" s="76"/>
      <c r="D2930" s="77"/>
      <c r="E2930" s="12"/>
      <c r="F2930" s="78"/>
      <c r="G2930" s="77"/>
      <c r="H2930" s="79"/>
      <c r="BA2930" s="5" t="str">
        <f t="shared" si="45"/>
        <v/>
      </c>
      <c r="BB2930" s="5" t="str">
        <f>IF(OR($E2930="",$G2930&lt;&gt;"Ativo"),"",IF(COUNTIFS($E$4:$E2930,$E2930,$A$4:$A2930,$A2930,$G$4:$G2930,"Ativo")=1,1,0))</f>
        <v/>
      </c>
      <c r="BC2930" t="str">
        <f>IF(OR($A2930="",$G2930&lt;&gt;"Ativo"),"",IF(COUNTIFS($A$4:$A2930,$A2930,$G$4:$G2930,"Ativo")=1,1,0))</f>
        <v/>
      </c>
    </row>
    <row r="2931" spans="1:55" x14ac:dyDescent="0.3">
      <c r="A2931" s="76"/>
      <c r="B2931" s="104"/>
      <c r="C2931" s="76"/>
      <c r="D2931" s="77"/>
      <c r="E2931" s="12"/>
      <c r="F2931" s="78"/>
      <c r="G2931" s="77"/>
      <c r="H2931" s="79"/>
      <c r="BA2931" s="5" t="str">
        <f t="shared" si="45"/>
        <v/>
      </c>
      <c r="BB2931" s="5" t="str">
        <f>IF(OR($E2931="",$G2931&lt;&gt;"Ativo"),"",IF(COUNTIFS($E$4:$E2931,$E2931,$A$4:$A2931,$A2931,$G$4:$G2931,"Ativo")=1,1,0))</f>
        <v/>
      </c>
      <c r="BC2931" t="str">
        <f>IF(OR($A2931="",$G2931&lt;&gt;"Ativo"),"",IF(COUNTIFS($A$4:$A2931,$A2931,$G$4:$G2931,"Ativo")=1,1,0))</f>
        <v/>
      </c>
    </row>
    <row r="2932" spans="1:55" x14ac:dyDescent="0.3">
      <c r="A2932" s="76"/>
      <c r="B2932" s="104"/>
      <c r="C2932" s="76"/>
      <c r="D2932" s="77"/>
      <c r="E2932" s="12"/>
      <c r="F2932" s="78"/>
      <c r="G2932" s="77"/>
      <c r="H2932" s="79"/>
      <c r="BA2932" s="5" t="str">
        <f t="shared" si="45"/>
        <v/>
      </c>
      <c r="BB2932" s="5" t="str">
        <f>IF(OR($E2932="",$G2932&lt;&gt;"Ativo"),"",IF(COUNTIFS($E$4:$E2932,$E2932,$A$4:$A2932,$A2932,$G$4:$G2932,"Ativo")=1,1,0))</f>
        <v/>
      </c>
      <c r="BC2932" t="str">
        <f>IF(OR($A2932="",$G2932&lt;&gt;"Ativo"),"",IF(COUNTIFS($A$4:$A2932,$A2932,$G$4:$G2932,"Ativo")=1,1,0))</f>
        <v/>
      </c>
    </row>
    <row r="2933" spans="1:55" x14ac:dyDescent="0.3">
      <c r="A2933" s="76"/>
      <c r="B2933" s="104"/>
      <c r="C2933" s="76"/>
      <c r="D2933" s="77"/>
      <c r="E2933" s="12"/>
      <c r="F2933" s="78"/>
      <c r="G2933" s="77"/>
      <c r="H2933" s="79"/>
      <c r="BA2933" s="5" t="str">
        <f t="shared" si="45"/>
        <v/>
      </c>
      <c r="BB2933" s="5" t="str">
        <f>IF(OR($E2933="",$G2933&lt;&gt;"Ativo"),"",IF(COUNTIFS($E$4:$E2933,$E2933,$A$4:$A2933,$A2933,$G$4:$G2933,"Ativo")=1,1,0))</f>
        <v/>
      </c>
      <c r="BC2933" t="str">
        <f>IF(OR($A2933="",$G2933&lt;&gt;"Ativo"),"",IF(COUNTIFS($A$4:$A2933,$A2933,$G$4:$G2933,"Ativo")=1,1,0))</f>
        <v/>
      </c>
    </row>
    <row r="2934" spans="1:55" x14ac:dyDescent="0.3">
      <c r="A2934" s="76"/>
      <c r="B2934" s="104"/>
      <c r="C2934" s="76"/>
      <c r="D2934" s="77"/>
      <c r="E2934" s="12"/>
      <c r="F2934" s="78"/>
      <c r="G2934" s="77"/>
      <c r="H2934" s="79"/>
      <c r="BA2934" s="5" t="str">
        <f t="shared" si="45"/>
        <v/>
      </c>
      <c r="BB2934" s="5" t="str">
        <f>IF(OR($E2934="",$G2934&lt;&gt;"Ativo"),"",IF(COUNTIFS($E$4:$E2934,$E2934,$A$4:$A2934,$A2934,$G$4:$G2934,"Ativo")=1,1,0))</f>
        <v/>
      </c>
      <c r="BC2934" t="str">
        <f>IF(OR($A2934="",$G2934&lt;&gt;"Ativo"),"",IF(COUNTIFS($A$4:$A2934,$A2934,$G$4:$G2934,"Ativo")=1,1,0))</f>
        <v/>
      </c>
    </row>
    <row r="2935" spans="1:55" x14ac:dyDescent="0.3">
      <c r="A2935" s="76"/>
      <c r="B2935" s="104"/>
      <c r="C2935" s="76"/>
      <c r="D2935" s="77"/>
      <c r="E2935" s="12"/>
      <c r="F2935" s="78"/>
      <c r="G2935" s="77"/>
      <c r="H2935" s="79"/>
      <c r="BA2935" s="5" t="str">
        <f t="shared" si="45"/>
        <v/>
      </c>
      <c r="BB2935" s="5" t="str">
        <f>IF(OR($E2935="",$G2935&lt;&gt;"Ativo"),"",IF(COUNTIFS($E$4:$E2935,$E2935,$A$4:$A2935,$A2935,$G$4:$G2935,"Ativo")=1,1,0))</f>
        <v/>
      </c>
      <c r="BC2935" t="str">
        <f>IF(OR($A2935="",$G2935&lt;&gt;"Ativo"),"",IF(COUNTIFS($A$4:$A2935,$A2935,$G$4:$G2935,"Ativo")=1,1,0))</f>
        <v/>
      </c>
    </row>
    <row r="2936" spans="1:55" x14ac:dyDescent="0.3">
      <c r="A2936" s="76"/>
      <c r="B2936" s="104"/>
      <c r="C2936" s="76"/>
      <c r="D2936" s="77"/>
      <c r="E2936" s="12"/>
      <c r="F2936" s="78"/>
      <c r="G2936" s="77"/>
      <c r="H2936" s="79"/>
      <c r="BA2936" s="5" t="str">
        <f t="shared" si="45"/>
        <v/>
      </c>
      <c r="BB2936" s="5" t="str">
        <f>IF(OR($E2936="",$G2936&lt;&gt;"Ativo"),"",IF(COUNTIFS($E$4:$E2936,$E2936,$A$4:$A2936,$A2936,$G$4:$G2936,"Ativo")=1,1,0))</f>
        <v/>
      </c>
      <c r="BC2936" t="str">
        <f>IF(OR($A2936="",$G2936&lt;&gt;"Ativo"),"",IF(COUNTIFS($A$4:$A2936,$A2936,$G$4:$G2936,"Ativo")=1,1,0))</f>
        <v/>
      </c>
    </row>
    <row r="2937" spans="1:55" x14ac:dyDescent="0.3">
      <c r="A2937" s="76"/>
      <c r="B2937" s="104"/>
      <c r="C2937" s="76"/>
      <c r="D2937" s="77"/>
      <c r="E2937" s="12"/>
      <c r="F2937" s="78"/>
      <c r="G2937" s="77"/>
      <c r="H2937" s="79"/>
      <c r="BA2937" s="5" t="str">
        <f t="shared" si="45"/>
        <v/>
      </c>
      <c r="BB2937" s="5" t="str">
        <f>IF(OR($E2937="",$G2937&lt;&gt;"Ativo"),"",IF(COUNTIFS($E$4:$E2937,$E2937,$A$4:$A2937,$A2937,$G$4:$G2937,"Ativo")=1,1,0))</f>
        <v/>
      </c>
      <c r="BC2937" t="str">
        <f>IF(OR($A2937="",$G2937&lt;&gt;"Ativo"),"",IF(COUNTIFS($A$4:$A2937,$A2937,$G$4:$G2937,"Ativo")=1,1,0))</f>
        <v/>
      </c>
    </row>
    <row r="2938" spans="1:55" x14ac:dyDescent="0.3">
      <c r="A2938" s="76"/>
      <c r="B2938" s="104"/>
      <c r="C2938" s="76"/>
      <c r="D2938" s="77"/>
      <c r="E2938" s="12"/>
      <c r="F2938" s="78"/>
      <c r="G2938" s="77"/>
      <c r="H2938" s="79"/>
      <c r="BA2938" s="5" t="str">
        <f t="shared" si="45"/>
        <v/>
      </c>
      <c r="BB2938" s="5" t="str">
        <f>IF(OR($E2938="",$G2938&lt;&gt;"Ativo"),"",IF(COUNTIFS($E$4:$E2938,$E2938,$A$4:$A2938,$A2938,$G$4:$G2938,"Ativo")=1,1,0))</f>
        <v/>
      </c>
      <c r="BC2938" t="str">
        <f>IF(OR($A2938="",$G2938&lt;&gt;"Ativo"),"",IF(COUNTIFS($A$4:$A2938,$A2938,$G$4:$G2938,"Ativo")=1,1,0))</f>
        <v/>
      </c>
    </row>
    <row r="2939" spans="1:55" x14ac:dyDescent="0.3">
      <c r="A2939" s="76"/>
      <c r="B2939" s="104"/>
      <c r="C2939" s="76"/>
      <c r="D2939" s="77"/>
      <c r="E2939" s="12"/>
      <c r="F2939" s="78"/>
      <c r="G2939" s="77"/>
      <c r="H2939" s="79"/>
      <c r="BA2939" s="5" t="str">
        <f t="shared" si="45"/>
        <v/>
      </c>
      <c r="BB2939" s="5" t="str">
        <f>IF(OR($E2939="",$G2939&lt;&gt;"Ativo"),"",IF(COUNTIFS($E$4:$E2939,$E2939,$A$4:$A2939,$A2939,$G$4:$G2939,"Ativo")=1,1,0))</f>
        <v/>
      </c>
      <c r="BC2939" t="str">
        <f>IF(OR($A2939="",$G2939&lt;&gt;"Ativo"),"",IF(COUNTIFS($A$4:$A2939,$A2939,$G$4:$G2939,"Ativo")=1,1,0))</f>
        <v/>
      </c>
    </row>
    <row r="2940" spans="1:55" x14ac:dyDescent="0.3">
      <c r="A2940" s="76"/>
      <c r="B2940" s="104"/>
      <c r="C2940" s="76"/>
      <c r="D2940" s="77"/>
      <c r="E2940" s="12"/>
      <c r="F2940" s="78"/>
      <c r="G2940" s="77"/>
      <c r="H2940" s="79"/>
      <c r="BA2940" s="5" t="str">
        <f t="shared" si="45"/>
        <v/>
      </c>
      <c r="BB2940" s="5" t="str">
        <f>IF(OR($E2940="",$G2940&lt;&gt;"Ativo"),"",IF(COUNTIFS($E$4:$E2940,$E2940,$A$4:$A2940,$A2940,$G$4:$G2940,"Ativo")=1,1,0))</f>
        <v/>
      </c>
      <c r="BC2940" t="str">
        <f>IF(OR($A2940="",$G2940&lt;&gt;"Ativo"),"",IF(COUNTIFS($A$4:$A2940,$A2940,$G$4:$G2940,"Ativo")=1,1,0))</f>
        <v/>
      </c>
    </row>
    <row r="2941" spans="1:55" x14ac:dyDescent="0.3">
      <c r="A2941" s="76"/>
      <c r="B2941" s="104"/>
      <c r="C2941" s="76"/>
      <c r="D2941" s="77"/>
      <c r="E2941" s="12"/>
      <c r="F2941" s="78"/>
      <c r="G2941" s="77"/>
      <c r="H2941" s="79"/>
      <c r="BA2941" s="5" t="str">
        <f t="shared" si="45"/>
        <v/>
      </c>
      <c r="BB2941" s="5" t="str">
        <f>IF(OR($E2941="",$G2941&lt;&gt;"Ativo"),"",IF(COUNTIFS($E$4:$E2941,$E2941,$A$4:$A2941,$A2941,$G$4:$G2941,"Ativo")=1,1,0))</f>
        <v/>
      </c>
      <c r="BC2941" t="str">
        <f>IF(OR($A2941="",$G2941&lt;&gt;"Ativo"),"",IF(COUNTIFS($A$4:$A2941,$A2941,$G$4:$G2941,"Ativo")=1,1,0))</f>
        <v/>
      </c>
    </row>
    <row r="2942" spans="1:55" x14ac:dyDescent="0.3">
      <c r="A2942" s="76"/>
      <c r="B2942" s="104"/>
      <c r="C2942" s="76"/>
      <c r="D2942" s="77"/>
      <c r="E2942" s="12"/>
      <c r="F2942" s="78"/>
      <c r="G2942" s="77"/>
      <c r="H2942" s="79"/>
      <c r="BA2942" s="5" t="str">
        <f t="shared" si="45"/>
        <v/>
      </c>
      <c r="BB2942" s="5" t="str">
        <f>IF(OR($E2942="",$G2942&lt;&gt;"Ativo"),"",IF(COUNTIFS($E$4:$E2942,$E2942,$A$4:$A2942,$A2942,$G$4:$G2942,"Ativo")=1,1,0))</f>
        <v/>
      </c>
      <c r="BC2942" t="str">
        <f>IF(OR($A2942="",$G2942&lt;&gt;"Ativo"),"",IF(COUNTIFS($A$4:$A2942,$A2942,$G$4:$G2942,"Ativo")=1,1,0))</f>
        <v/>
      </c>
    </row>
    <row r="2943" spans="1:55" x14ac:dyDescent="0.3">
      <c r="A2943" s="76"/>
      <c r="B2943" s="104"/>
      <c r="C2943" s="76"/>
      <c r="D2943" s="77"/>
      <c r="E2943" s="12"/>
      <c r="F2943" s="78"/>
      <c r="G2943" s="77"/>
      <c r="H2943" s="79"/>
      <c r="BA2943" s="5" t="str">
        <f t="shared" si="45"/>
        <v/>
      </c>
      <c r="BB2943" s="5" t="str">
        <f>IF(OR($E2943="",$G2943&lt;&gt;"Ativo"),"",IF(COUNTIFS($E$4:$E2943,$E2943,$A$4:$A2943,$A2943,$G$4:$G2943,"Ativo")=1,1,0))</f>
        <v/>
      </c>
      <c r="BC2943" t="str">
        <f>IF(OR($A2943="",$G2943&lt;&gt;"Ativo"),"",IF(COUNTIFS($A$4:$A2943,$A2943,$G$4:$G2943,"Ativo")=1,1,0))</f>
        <v/>
      </c>
    </row>
    <row r="2944" spans="1:55" x14ac:dyDescent="0.3">
      <c r="A2944" s="76"/>
      <c r="B2944" s="104"/>
      <c r="C2944" s="76"/>
      <c r="D2944" s="77"/>
      <c r="E2944" s="12"/>
      <c r="F2944" s="78"/>
      <c r="G2944" s="77"/>
      <c r="H2944" s="79"/>
      <c r="BA2944" s="5" t="str">
        <f t="shared" si="45"/>
        <v/>
      </c>
      <c r="BB2944" s="5" t="str">
        <f>IF(OR($E2944="",$G2944&lt;&gt;"Ativo"),"",IF(COUNTIFS($E$4:$E2944,$E2944,$A$4:$A2944,$A2944,$G$4:$G2944,"Ativo")=1,1,0))</f>
        <v/>
      </c>
      <c r="BC2944" t="str">
        <f>IF(OR($A2944="",$G2944&lt;&gt;"Ativo"),"",IF(COUNTIFS($A$4:$A2944,$A2944,$G$4:$G2944,"Ativo")=1,1,0))</f>
        <v/>
      </c>
    </row>
    <row r="2945" spans="1:55" x14ac:dyDescent="0.3">
      <c r="A2945" s="76"/>
      <c r="B2945" s="104"/>
      <c r="C2945" s="76"/>
      <c r="D2945" s="77"/>
      <c r="E2945" s="12"/>
      <c r="F2945" s="78"/>
      <c r="G2945" s="77"/>
      <c r="H2945" s="79"/>
      <c r="BA2945" s="5" t="str">
        <f t="shared" si="45"/>
        <v/>
      </c>
      <c r="BB2945" s="5" t="str">
        <f>IF(OR($E2945="",$G2945&lt;&gt;"Ativo"),"",IF(COUNTIFS($E$4:$E2945,$E2945,$A$4:$A2945,$A2945,$G$4:$G2945,"Ativo")=1,1,0))</f>
        <v/>
      </c>
      <c r="BC2945" t="str">
        <f>IF(OR($A2945="",$G2945&lt;&gt;"Ativo"),"",IF(COUNTIFS($A$4:$A2945,$A2945,$G$4:$G2945,"Ativo")=1,1,0))</f>
        <v/>
      </c>
    </row>
    <row r="2946" spans="1:55" x14ac:dyDescent="0.3">
      <c r="A2946" s="76"/>
      <c r="B2946" s="104"/>
      <c r="C2946" s="76"/>
      <c r="D2946" s="77"/>
      <c r="E2946" s="12"/>
      <c r="F2946" s="78"/>
      <c r="G2946" s="77"/>
      <c r="H2946" s="79"/>
      <c r="BA2946" s="5" t="str">
        <f t="shared" si="45"/>
        <v/>
      </c>
      <c r="BB2946" s="5" t="str">
        <f>IF(OR($E2946="",$G2946&lt;&gt;"Ativo"),"",IF(COUNTIFS($E$4:$E2946,$E2946,$A$4:$A2946,$A2946,$G$4:$G2946,"Ativo")=1,1,0))</f>
        <v/>
      </c>
      <c r="BC2946" t="str">
        <f>IF(OR($A2946="",$G2946&lt;&gt;"Ativo"),"",IF(COUNTIFS($A$4:$A2946,$A2946,$G$4:$G2946,"Ativo")=1,1,0))</f>
        <v/>
      </c>
    </row>
    <row r="2947" spans="1:55" x14ac:dyDescent="0.3">
      <c r="A2947" s="76"/>
      <c r="B2947" s="104"/>
      <c r="C2947" s="76"/>
      <c r="D2947" s="77"/>
      <c r="E2947" s="12"/>
      <c r="F2947" s="78"/>
      <c r="G2947" s="77"/>
      <c r="H2947" s="79"/>
      <c r="BA2947" s="5" t="str">
        <f t="shared" si="45"/>
        <v/>
      </c>
      <c r="BB2947" s="5" t="str">
        <f>IF(OR($E2947="",$G2947&lt;&gt;"Ativo"),"",IF(COUNTIFS($E$4:$E2947,$E2947,$A$4:$A2947,$A2947,$G$4:$G2947,"Ativo")=1,1,0))</f>
        <v/>
      </c>
      <c r="BC2947" t="str">
        <f>IF(OR($A2947="",$G2947&lt;&gt;"Ativo"),"",IF(COUNTIFS($A$4:$A2947,$A2947,$G$4:$G2947,"Ativo")=1,1,0))</f>
        <v/>
      </c>
    </row>
    <row r="2948" spans="1:55" x14ac:dyDescent="0.3">
      <c r="A2948" s="76"/>
      <c r="B2948" s="104"/>
      <c r="C2948" s="76"/>
      <c r="D2948" s="77"/>
      <c r="E2948" s="12"/>
      <c r="F2948" s="78"/>
      <c r="G2948" s="77"/>
      <c r="H2948" s="79"/>
      <c r="BA2948" s="5" t="str">
        <f t="shared" ref="BA2948:BA3011" si="46">IF($D2948="","",MID($D2948,4,LEN($D2948)-5))</f>
        <v/>
      </c>
      <c r="BB2948" s="5" t="str">
        <f>IF(OR($E2948="",$G2948&lt;&gt;"Ativo"),"",IF(COUNTIFS($E$4:$E2948,$E2948,$A$4:$A2948,$A2948,$G$4:$G2948,"Ativo")=1,1,0))</f>
        <v/>
      </c>
      <c r="BC2948" t="str">
        <f>IF(OR($A2948="",$G2948&lt;&gt;"Ativo"),"",IF(COUNTIFS($A$4:$A2948,$A2948,$G$4:$G2948,"Ativo")=1,1,0))</f>
        <v/>
      </c>
    </row>
    <row r="2949" spans="1:55" x14ac:dyDescent="0.3">
      <c r="A2949" s="76"/>
      <c r="B2949" s="104"/>
      <c r="C2949" s="76"/>
      <c r="D2949" s="77"/>
      <c r="E2949" s="12"/>
      <c r="F2949" s="78"/>
      <c r="G2949" s="77"/>
      <c r="H2949" s="79"/>
      <c r="BA2949" s="5" t="str">
        <f t="shared" si="46"/>
        <v/>
      </c>
      <c r="BB2949" s="5" t="str">
        <f>IF(OR($E2949="",$G2949&lt;&gt;"Ativo"),"",IF(COUNTIFS($E$4:$E2949,$E2949,$A$4:$A2949,$A2949,$G$4:$G2949,"Ativo")=1,1,0))</f>
        <v/>
      </c>
      <c r="BC2949" t="str">
        <f>IF(OR($A2949="",$G2949&lt;&gt;"Ativo"),"",IF(COUNTIFS($A$4:$A2949,$A2949,$G$4:$G2949,"Ativo")=1,1,0))</f>
        <v/>
      </c>
    </row>
    <row r="2950" spans="1:55" x14ac:dyDescent="0.3">
      <c r="A2950" s="76"/>
      <c r="B2950" s="104"/>
      <c r="C2950" s="76"/>
      <c r="D2950" s="77"/>
      <c r="E2950" s="12"/>
      <c r="F2950" s="78"/>
      <c r="G2950" s="77"/>
      <c r="H2950" s="79"/>
      <c r="BA2950" s="5" t="str">
        <f t="shared" si="46"/>
        <v/>
      </c>
      <c r="BB2950" s="5" t="str">
        <f>IF(OR($E2950="",$G2950&lt;&gt;"Ativo"),"",IF(COUNTIFS($E$4:$E2950,$E2950,$A$4:$A2950,$A2950,$G$4:$G2950,"Ativo")=1,1,0))</f>
        <v/>
      </c>
      <c r="BC2950" t="str">
        <f>IF(OR($A2950="",$G2950&lt;&gt;"Ativo"),"",IF(COUNTIFS($A$4:$A2950,$A2950,$G$4:$G2950,"Ativo")=1,1,0))</f>
        <v/>
      </c>
    </row>
    <row r="2951" spans="1:55" x14ac:dyDescent="0.3">
      <c r="A2951" s="76"/>
      <c r="B2951" s="104"/>
      <c r="C2951" s="76"/>
      <c r="D2951" s="77"/>
      <c r="E2951" s="12"/>
      <c r="F2951" s="78"/>
      <c r="G2951" s="77"/>
      <c r="H2951" s="79"/>
      <c r="BA2951" s="5" t="str">
        <f t="shared" si="46"/>
        <v/>
      </c>
      <c r="BB2951" s="5" t="str">
        <f>IF(OR($E2951="",$G2951&lt;&gt;"Ativo"),"",IF(COUNTIFS($E$4:$E2951,$E2951,$A$4:$A2951,$A2951,$G$4:$G2951,"Ativo")=1,1,0))</f>
        <v/>
      </c>
      <c r="BC2951" t="str">
        <f>IF(OR($A2951="",$G2951&lt;&gt;"Ativo"),"",IF(COUNTIFS($A$4:$A2951,$A2951,$G$4:$G2951,"Ativo")=1,1,0))</f>
        <v/>
      </c>
    </row>
    <row r="2952" spans="1:55" x14ac:dyDescent="0.3">
      <c r="A2952" s="76"/>
      <c r="B2952" s="104"/>
      <c r="C2952" s="76"/>
      <c r="D2952" s="77"/>
      <c r="E2952" s="12"/>
      <c r="F2952" s="78"/>
      <c r="G2952" s="77"/>
      <c r="H2952" s="79"/>
      <c r="BA2952" s="5" t="str">
        <f t="shared" si="46"/>
        <v/>
      </c>
      <c r="BB2952" s="5" t="str">
        <f>IF(OR($E2952="",$G2952&lt;&gt;"Ativo"),"",IF(COUNTIFS($E$4:$E2952,$E2952,$A$4:$A2952,$A2952,$G$4:$G2952,"Ativo")=1,1,0))</f>
        <v/>
      </c>
      <c r="BC2952" t="str">
        <f>IF(OR($A2952="",$G2952&lt;&gt;"Ativo"),"",IF(COUNTIFS($A$4:$A2952,$A2952,$G$4:$G2952,"Ativo")=1,1,0))</f>
        <v/>
      </c>
    </row>
    <row r="2953" spans="1:55" x14ac:dyDescent="0.3">
      <c r="A2953" s="76"/>
      <c r="B2953" s="104"/>
      <c r="C2953" s="76"/>
      <c r="D2953" s="77"/>
      <c r="E2953" s="12"/>
      <c r="F2953" s="78"/>
      <c r="G2953" s="77"/>
      <c r="H2953" s="79"/>
      <c r="BA2953" s="5" t="str">
        <f t="shared" si="46"/>
        <v/>
      </c>
      <c r="BB2953" s="5" t="str">
        <f>IF(OR($E2953="",$G2953&lt;&gt;"Ativo"),"",IF(COUNTIFS($E$4:$E2953,$E2953,$A$4:$A2953,$A2953,$G$4:$G2953,"Ativo")=1,1,0))</f>
        <v/>
      </c>
      <c r="BC2953" t="str">
        <f>IF(OR($A2953="",$G2953&lt;&gt;"Ativo"),"",IF(COUNTIFS($A$4:$A2953,$A2953,$G$4:$G2953,"Ativo")=1,1,0))</f>
        <v/>
      </c>
    </row>
    <row r="2954" spans="1:55" x14ac:dyDescent="0.3">
      <c r="A2954" s="76"/>
      <c r="B2954" s="104"/>
      <c r="C2954" s="76"/>
      <c r="D2954" s="77"/>
      <c r="E2954" s="12"/>
      <c r="F2954" s="78"/>
      <c r="G2954" s="77"/>
      <c r="H2954" s="79"/>
      <c r="BA2954" s="5" t="str">
        <f t="shared" si="46"/>
        <v/>
      </c>
      <c r="BB2954" s="5" t="str">
        <f>IF(OR($E2954="",$G2954&lt;&gt;"Ativo"),"",IF(COUNTIFS($E$4:$E2954,$E2954,$A$4:$A2954,$A2954,$G$4:$G2954,"Ativo")=1,1,0))</f>
        <v/>
      </c>
      <c r="BC2954" t="str">
        <f>IF(OR($A2954="",$G2954&lt;&gt;"Ativo"),"",IF(COUNTIFS($A$4:$A2954,$A2954,$G$4:$G2954,"Ativo")=1,1,0))</f>
        <v/>
      </c>
    </row>
    <row r="2955" spans="1:55" x14ac:dyDescent="0.3">
      <c r="A2955" s="76"/>
      <c r="B2955" s="104"/>
      <c r="C2955" s="76"/>
      <c r="D2955" s="77"/>
      <c r="E2955" s="12"/>
      <c r="F2955" s="78"/>
      <c r="G2955" s="77"/>
      <c r="H2955" s="79"/>
      <c r="BA2955" s="5" t="str">
        <f t="shared" si="46"/>
        <v/>
      </c>
      <c r="BB2955" s="5" t="str">
        <f>IF(OR($E2955="",$G2955&lt;&gt;"Ativo"),"",IF(COUNTIFS($E$4:$E2955,$E2955,$A$4:$A2955,$A2955,$G$4:$G2955,"Ativo")=1,1,0))</f>
        <v/>
      </c>
      <c r="BC2955" t="str">
        <f>IF(OR($A2955="",$G2955&lt;&gt;"Ativo"),"",IF(COUNTIFS($A$4:$A2955,$A2955,$G$4:$G2955,"Ativo")=1,1,0))</f>
        <v/>
      </c>
    </row>
    <row r="2956" spans="1:55" x14ac:dyDescent="0.3">
      <c r="A2956" s="76"/>
      <c r="B2956" s="104"/>
      <c r="C2956" s="76"/>
      <c r="D2956" s="77"/>
      <c r="E2956" s="12"/>
      <c r="F2956" s="78"/>
      <c r="G2956" s="77"/>
      <c r="H2956" s="79"/>
      <c r="BA2956" s="5" t="str">
        <f t="shared" si="46"/>
        <v/>
      </c>
      <c r="BB2956" s="5" t="str">
        <f>IF(OR($E2956="",$G2956&lt;&gt;"Ativo"),"",IF(COUNTIFS($E$4:$E2956,$E2956,$A$4:$A2956,$A2956,$G$4:$G2956,"Ativo")=1,1,0))</f>
        <v/>
      </c>
      <c r="BC2956" t="str">
        <f>IF(OR($A2956="",$G2956&lt;&gt;"Ativo"),"",IF(COUNTIFS($A$4:$A2956,$A2956,$G$4:$G2956,"Ativo")=1,1,0))</f>
        <v/>
      </c>
    </row>
    <row r="2957" spans="1:55" x14ac:dyDescent="0.3">
      <c r="A2957" s="76"/>
      <c r="B2957" s="104"/>
      <c r="C2957" s="76"/>
      <c r="D2957" s="77"/>
      <c r="E2957" s="12"/>
      <c r="F2957" s="78"/>
      <c r="G2957" s="77"/>
      <c r="H2957" s="79"/>
      <c r="BA2957" s="5" t="str">
        <f t="shared" si="46"/>
        <v/>
      </c>
      <c r="BB2957" s="5" t="str">
        <f>IF(OR($E2957="",$G2957&lt;&gt;"Ativo"),"",IF(COUNTIFS($E$4:$E2957,$E2957,$A$4:$A2957,$A2957,$G$4:$G2957,"Ativo")=1,1,0))</f>
        <v/>
      </c>
      <c r="BC2957" t="str">
        <f>IF(OR($A2957="",$G2957&lt;&gt;"Ativo"),"",IF(COUNTIFS($A$4:$A2957,$A2957,$G$4:$G2957,"Ativo")=1,1,0))</f>
        <v/>
      </c>
    </row>
    <row r="2958" spans="1:55" x14ac:dyDescent="0.3">
      <c r="A2958" s="76"/>
      <c r="B2958" s="104"/>
      <c r="C2958" s="76"/>
      <c r="D2958" s="77"/>
      <c r="E2958" s="12"/>
      <c r="F2958" s="78"/>
      <c r="G2958" s="77"/>
      <c r="H2958" s="79"/>
      <c r="BA2958" s="5" t="str">
        <f t="shared" si="46"/>
        <v/>
      </c>
      <c r="BB2958" s="5" t="str">
        <f>IF(OR($E2958="",$G2958&lt;&gt;"Ativo"),"",IF(COUNTIFS($E$4:$E2958,$E2958,$A$4:$A2958,$A2958,$G$4:$G2958,"Ativo")=1,1,0))</f>
        <v/>
      </c>
      <c r="BC2958" t="str">
        <f>IF(OR($A2958="",$G2958&lt;&gt;"Ativo"),"",IF(COUNTIFS($A$4:$A2958,$A2958,$G$4:$G2958,"Ativo")=1,1,0))</f>
        <v/>
      </c>
    </row>
    <row r="2959" spans="1:55" x14ac:dyDescent="0.3">
      <c r="A2959" s="76"/>
      <c r="B2959" s="104"/>
      <c r="C2959" s="76"/>
      <c r="D2959" s="77"/>
      <c r="E2959" s="12"/>
      <c r="F2959" s="78"/>
      <c r="G2959" s="77"/>
      <c r="H2959" s="79"/>
      <c r="BA2959" s="5" t="str">
        <f t="shared" si="46"/>
        <v/>
      </c>
      <c r="BB2959" s="5" t="str">
        <f>IF(OR($E2959="",$G2959&lt;&gt;"Ativo"),"",IF(COUNTIFS($E$4:$E2959,$E2959,$A$4:$A2959,$A2959,$G$4:$G2959,"Ativo")=1,1,0))</f>
        <v/>
      </c>
      <c r="BC2959" t="str">
        <f>IF(OR($A2959="",$G2959&lt;&gt;"Ativo"),"",IF(COUNTIFS($A$4:$A2959,$A2959,$G$4:$G2959,"Ativo")=1,1,0))</f>
        <v/>
      </c>
    </row>
    <row r="2960" spans="1:55" x14ac:dyDescent="0.3">
      <c r="A2960" s="76"/>
      <c r="B2960" s="104"/>
      <c r="C2960" s="76"/>
      <c r="D2960" s="77"/>
      <c r="E2960" s="12"/>
      <c r="F2960" s="78"/>
      <c r="G2960" s="77"/>
      <c r="H2960" s="79"/>
      <c r="BA2960" s="5" t="str">
        <f t="shared" si="46"/>
        <v/>
      </c>
      <c r="BB2960" s="5" t="str">
        <f>IF(OR($E2960="",$G2960&lt;&gt;"Ativo"),"",IF(COUNTIFS($E$4:$E2960,$E2960,$A$4:$A2960,$A2960,$G$4:$G2960,"Ativo")=1,1,0))</f>
        <v/>
      </c>
      <c r="BC2960" t="str">
        <f>IF(OR($A2960="",$G2960&lt;&gt;"Ativo"),"",IF(COUNTIFS($A$4:$A2960,$A2960,$G$4:$G2960,"Ativo")=1,1,0))</f>
        <v/>
      </c>
    </row>
    <row r="2961" spans="1:55" x14ac:dyDescent="0.3">
      <c r="A2961" s="76"/>
      <c r="B2961" s="104"/>
      <c r="C2961" s="76"/>
      <c r="D2961" s="77"/>
      <c r="E2961" s="12"/>
      <c r="F2961" s="78"/>
      <c r="G2961" s="77"/>
      <c r="H2961" s="79"/>
      <c r="BA2961" s="5" t="str">
        <f t="shared" si="46"/>
        <v/>
      </c>
      <c r="BB2961" s="5" t="str">
        <f>IF(OR($E2961="",$G2961&lt;&gt;"Ativo"),"",IF(COUNTIFS($E$4:$E2961,$E2961,$A$4:$A2961,$A2961,$G$4:$G2961,"Ativo")=1,1,0))</f>
        <v/>
      </c>
      <c r="BC2961" t="str">
        <f>IF(OR($A2961="",$G2961&lt;&gt;"Ativo"),"",IF(COUNTIFS($A$4:$A2961,$A2961,$G$4:$G2961,"Ativo")=1,1,0))</f>
        <v/>
      </c>
    </row>
    <row r="2962" spans="1:55" x14ac:dyDescent="0.3">
      <c r="A2962" s="76"/>
      <c r="B2962" s="104"/>
      <c r="C2962" s="76"/>
      <c r="D2962" s="77"/>
      <c r="E2962" s="12"/>
      <c r="F2962" s="78"/>
      <c r="G2962" s="77"/>
      <c r="H2962" s="79"/>
      <c r="BA2962" s="5" t="str">
        <f t="shared" si="46"/>
        <v/>
      </c>
      <c r="BB2962" s="5" t="str">
        <f>IF(OR($E2962="",$G2962&lt;&gt;"Ativo"),"",IF(COUNTIFS($E$4:$E2962,$E2962,$A$4:$A2962,$A2962,$G$4:$G2962,"Ativo")=1,1,0))</f>
        <v/>
      </c>
      <c r="BC2962" t="str">
        <f>IF(OR($A2962="",$G2962&lt;&gt;"Ativo"),"",IF(COUNTIFS($A$4:$A2962,$A2962,$G$4:$G2962,"Ativo")=1,1,0))</f>
        <v/>
      </c>
    </row>
    <row r="2963" spans="1:55" x14ac:dyDescent="0.3">
      <c r="A2963" s="76"/>
      <c r="B2963" s="104"/>
      <c r="C2963" s="76"/>
      <c r="D2963" s="77"/>
      <c r="E2963" s="12"/>
      <c r="F2963" s="78"/>
      <c r="G2963" s="77"/>
      <c r="H2963" s="79"/>
      <c r="BA2963" s="5" t="str">
        <f t="shared" si="46"/>
        <v/>
      </c>
      <c r="BB2963" s="5" t="str">
        <f>IF(OR($E2963="",$G2963&lt;&gt;"Ativo"),"",IF(COUNTIFS($E$4:$E2963,$E2963,$A$4:$A2963,$A2963,$G$4:$G2963,"Ativo")=1,1,0))</f>
        <v/>
      </c>
      <c r="BC2963" t="str">
        <f>IF(OR($A2963="",$G2963&lt;&gt;"Ativo"),"",IF(COUNTIFS($A$4:$A2963,$A2963,$G$4:$G2963,"Ativo")=1,1,0))</f>
        <v/>
      </c>
    </row>
    <row r="2964" spans="1:55" x14ac:dyDescent="0.3">
      <c r="A2964" s="76"/>
      <c r="B2964" s="104"/>
      <c r="C2964" s="76"/>
      <c r="D2964" s="77"/>
      <c r="E2964" s="12"/>
      <c r="F2964" s="78"/>
      <c r="G2964" s="77"/>
      <c r="H2964" s="79"/>
      <c r="BA2964" s="5" t="str">
        <f t="shared" si="46"/>
        <v/>
      </c>
      <c r="BB2964" s="5" t="str">
        <f>IF(OR($E2964="",$G2964&lt;&gt;"Ativo"),"",IF(COUNTIFS($E$4:$E2964,$E2964,$A$4:$A2964,$A2964,$G$4:$G2964,"Ativo")=1,1,0))</f>
        <v/>
      </c>
      <c r="BC2964" t="str">
        <f>IF(OR($A2964="",$G2964&lt;&gt;"Ativo"),"",IF(COUNTIFS($A$4:$A2964,$A2964,$G$4:$G2964,"Ativo")=1,1,0))</f>
        <v/>
      </c>
    </row>
    <row r="2965" spans="1:55" x14ac:dyDescent="0.3">
      <c r="A2965" s="76"/>
      <c r="B2965" s="104"/>
      <c r="C2965" s="76"/>
      <c r="D2965" s="77"/>
      <c r="E2965" s="12"/>
      <c r="F2965" s="78"/>
      <c r="G2965" s="77"/>
      <c r="H2965" s="79"/>
      <c r="BA2965" s="5" t="str">
        <f t="shared" si="46"/>
        <v/>
      </c>
      <c r="BB2965" s="5" t="str">
        <f>IF(OR($E2965="",$G2965&lt;&gt;"Ativo"),"",IF(COUNTIFS($E$4:$E2965,$E2965,$A$4:$A2965,$A2965,$G$4:$G2965,"Ativo")=1,1,0))</f>
        <v/>
      </c>
      <c r="BC2965" t="str">
        <f>IF(OR($A2965="",$G2965&lt;&gt;"Ativo"),"",IF(COUNTIFS($A$4:$A2965,$A2965,$G$4:$G2965,"Ativo")=1,1,0))</f>
        <v/>
      </c>
    </row>
    <row r="2966" spans="1:55" x14ac:dyDescent="0.3">
      <c r="A2966" s="76"/>
      <c r="B2966" s="104"/>
      <c r="C2966" s="76"/>
      <c r="D2966" s="77"/>
      <c r="E2966" s="12"/>
      <c r="F2966" s="78"/>
      <c r="G2966" s="77"/>
      <c r="H2966" s="79"/>
      <c r="BA2966" s="5" t="str">
        <f t="shared" si="46"/>
        <v/>
      </c>
      <c r="BB2966" s="5" t="str">
        <f>IF(OR($E2966="",$G2966&lt;&gt;"Ativo"),"",IF(COUNTIFS($E$4:$E2966,$E2966,$A$4:$A2966,$A2966,$G$4:$G2966,"Ativo")=1,1,0))</f>
        <v/>
      </c>
      <c r="BC2966" t="str">
        <f>IF(OR($A2966="",$G2966&lt;&gt;"Ativo"),"",IF(COUNTIFS($A$4:$A2966,$A2966,$G$4:$G2966,"Ativo")=1,1,0))</f>
        <v/>
      </c>
    </row>
    <row r="2967" spans="1:55" x14ac:dyDescent="0.3">
      <c r="A2967" s="76"/>
      <c r="B2967" s="104"/>
      <c r="C2967" s="76"/>
      <c r="D2967" s="77"/>
      <c r="E2967" s="12"/>
      <c r="F2967" s="78"/>
      <c r="G2967" s="77"/>
      <c r="H2967" s="79"/>
      <c r="BA2967" s="5" t="str">
        <f t="shared" si="46"/>
        <v/>
      </c>
      <c r="BB2967" s="5" t="str">
        <f>IF(OR($E2967="",$G2967&lt;&gt;"Ativo"),"",IF(COUNTIFS($E$4:$E2967,$E2967,$A$4:$A2967,$A2967,$G$4:$G2967,"Ativo")=1,1,0))</f>
        <v/>
      </c>
      <c r="BC2967" t="str">
        <f>IF(OR($A2967="",$G2967&lt;&gt;"Ativo"),"",IF(COUNTIFS($A$4:$A2967,$A2967,$G$4:$G2967,"Ativo")=1,1,0))</f>
        <v/>
      </c>
    </row>
    <row r="2968" spans="1:55" x14ac:dyDescent="0.3">
      <c r="A2968" s="76"/>
      <c r="B2968" s="104"/>
      <c r="C2968" s="76"/>
      <c r="D2968" s="77"/>
      <c r="E2968" s="12"/>
      <c r="F2968" s="78"/>
      <c r="G2968" s="77"/>
      <c r="H2968" s="79"/>
      <c r="BA2968" s="5" t="str">
        <f t="shared" si="46"/>
        <v/>
      </c>
      <c r="BB2968" s="5" t="str">
        <f>IF(OR($E2968="",$G2968&lt;&gt;"Ativo"),"",IF(COUNTIFS($E$4:$E2968,$E2968,$A$4:$A2968,$A2968,$G$4:$G2968,"Ativo")=1,1,0))</f>
        <v/>
      </c>
      <c r="BC2968" t="str">
        <f>IF(OR($A2968="",$G2968&lt;&gt;"Ativo"),"",IF(COUNTIFS($A$4:$A2968,$A2968,$G$4:$G2968,"Ativo")=1,1,0))</f>
        <v/>
      </c>
    </row>
    <row r="2969" spans="1:55" x14ac:dyDescent="0.3">
      <c r="A2969" s="76"/>
      <c r="B2969" s="104"/>
      <c r="C2969" s="76"/>
      <c r="D2969" s="77"/>
      <c r="E2969" s="12"/>
      <c r="F2969" s="78"/>
      <c r="G2969" s="77"/>
      <c r="H2969" s="79"/>
      <c r="BA2969" s="5" t="str">
        <f t="shared" si="46"/>
        <v/>
      </c>
      <c r="BB2969" s="5" t="str">
        <f>IF(OR($E2969="",$G2969&lt;&gt;"Ativo"),"",IF(COUNTIFS($E$4:$E2969,$E2969,$A$4:$A2969,$A2969,$G$4:$G2969,"Ativo")=1,1,0))</f>
        <v/>
      </c>
      <c r="BC2969" t="str">
        <f>IF(OR($A2969="",$G2969&lt;&gt;"Ativo"),"",IF(COUNTIFS($A$4:$A2969,$A2969,$G$4:$G2969,"Ativo")=1,1,0))</f>
        <v/>
      </c>
    </row>
    <row r="2970" spans="1:55" x14ac:dyDescent="0.3">
      <c r="A2970" s="76"/>
      <c r="B2970" s="104"/>
      <c r="C2970" s="76"/>
      <c r="D2970" s="77"/>
      <c r="E2970" s="12"/>
      <c r="F2970" s="78"/>
      <c r="G2970" s="77"/>
      <c r="H2970" s="79"/>
      <c r="BA2970" s="5" t="str">
        <f t="shared" si="46"/>
        <v/>
      </c>
      <c r="BB2970" s="5" t="str">
        <f>IF(OR($E2970="",$G2970&lt;&gt;"Ativo"),"",IF(COUNTIFS($E$4:$E2970,$E2970,$A$4:$A2970,$A2970,$G$4:$G2970,"Ativo")=1,1,0))</f>
        <v/>
      </c>
      <c r="BC2970" t="str">
        <f>IF(OR($A2970="",$G2970&lt;&gt;"Ativo"),"",IF(COUNTIFS($A$4:$A2970,$A2970,$G$4:$G2970,"Ativo")=1,1,0))</f>
        <v/>
      </c>
    </row>
    <row r="2971" spans="1:55" x14ac:dyDescent="0.3">
      <c r="A2971" s="76"/>
      <c r="B2971" s="104"/>
      <c r="C2971" s="76"/>
      <c r="D2971" s="77"/>
      <c r="E2971" s="12"/>
      <c r="F2971" s="78"/>
      <c r="G2971" s="77"/>
      <c r="H2971" s="79"/>
      <c r="BA2971" s="5" t="str">
        <f t="shared" si="46"/>
        <v/>
      </c>
      <c r="BB2971" s="5" t="str">
        <f>IF(OR($E2971="",$G2971&lt;&gt;"Ativo"),"",IF(COUNTIFS($E$4:$E2971,$E2971,$A$4:$A2971,$A2971,$G$4:$G2971,"Ativo")=1,1,0))</f>
        <v/>
      </c>
      <c r="BC2971" t="str">
        <f>IF(OR($A2971="",$G2971&lt;&gt;"Ativo"),"",IF(COUNTIFS($A$4:$A2971,$A2971,$G$4:$G2971,"Ativo")=1,1,0))</f>
        <v/>
      </c>
    </row>
    <row r="2972" spans="1:55" x14ac:dyDescent="0.3">
      <c r="A2972" s="76"/>
      <c r="B2972" s="104"/>
      <c r="C2972" s="76"/>
      <c r="D2972" s="77"/>
      <c r="E2972" s="12"/>
      <c r="F2972" s="78"/>
      <c r="G2972" s="77"/>
      <c r="H2972" s="79"/>
      <c r="BA2972" s="5" t="str">
        <f t="shared" si="46"/>
        <v/>
      </c>
      <c r="BB2972" s="5" t="str">
        <f>IF(OR($E2972="",$G2972&lt;&gt;"Ativo"),"",IF(COUNTIFS($E$4:$E2972,$E2972,$A$4:$A2972,$A2972,$G$4:$G2972,"Ativo")=1,1,0))</f>
        <v/>
      </c>
      <c r="BC2972" t="str">
        <f>IF(OR($A2972="",$G2972&lt;&gt;"Ativo"),"",IF(COUNTIFS($A$4:$A2972,$A2972,$G$4:$G2972,"Ativo")=1,1,0))</f>
        <v/>
      </c>
    </row>
    <row r="2973" spans="1:55" x14ac:dyDescent="0.3">
      <c r="A2973" s="76"/>
      <c r="B2973" s="104"/>
      <c r="C2973" s="76"/>
      <c r="D2973" s="77"/>
      <c r="E2973" s="12"/>
      <c r="F2973" s="78"/>
      <c r="G2973" s="77"/>
      <c r="H2973" s="79"/>
      <c r="BA2973" s="5" t="str">
        <f t="shared" si="46"/>
        <v/>
      </c>
      <c r="BB2973" s="5" t="str">
        <f>IF(OR($E2973="",$G2973&lt;&gt;"Ativo"),"",IF(COUNTIFS($E$4:$E2973,$E2973,$A$4:$A2973,$A2973,$G$4:$G2973,"Ativo")=1,1,0))</f>
        <v/>
      </c>
      <c r="BC2973" t="str">
        <f>IF(OR($A2973="",$G2973&lt;&gt;"Ativo"),"",IF(COUNTIFS($A$4:$A2973,$A2973,$G$4:$G2973,"Ativo")=1,1,0))</f>
        <v/>
      </c>
    </row>
    <row r="2974" spans="1:55" x14ac:dyDescent="0.3">
      <c r="A2974" s="76"/>
      <c r="B2974" s="104"/>
      <c r="C2974" s="76"/>
      <c r="D2974" s="77"/>
      <c r="E2974" s="12"/>
      <c r="F2974" s="78"/>
      <c r="G2974" s="77"/>
      <c r="H2974" s="79"/>
      <c r="BA2974" s="5" t="str">
        <f t="shared" si="46"/>
        <v/>
      </c>
      <c r="BB2974" s="5" t="str">
        <f>IF(OR($E2974="",$G2974&lt;&gt;"Ativo"),"",IF(COUNTIFS($E$4:$E2974,$E2974,$A$4:$A2974,$A2974,$G$4:$G2974,"Ativo")=1,1,0))</f>
        <v/>
      </c>
      <c r="BC2974" t="str">
        <f>IF(OR($A2974="",$G2974&lt;&gt;"Ativo"),"",IF(COUNTIFS($A$4:$A2974,$A2974,$G$4:$G2974,"Ativo")=1,1,0))</f>
        <v/>
      </c>
    </row>
    <row r="2975" spans="1:55" x14ac:dyDescent="0.3">
      <c r="A2975" s="76"/>
      <c r="B2975" s="104"/>
      <c r="C2975" s="76"/>
      <c r="D2975" s="77"/>
      <c r="E2975" s="12"/>
      <c r="F2975" s="78"/>
      <c r="G2975" s="77"/>
      <c r="H2975" s="79"/>
      <c r="BA2975" s="5" t="str">
        <f t="shared" si="46"/>
        <v/>
      </c>
      <c r="BB2975" s="5" t="str">
        <f>IF(OR($E2975="",$G2975&lt;&gt;"Ativo"),"",IF(COUNTIFS($E$4:$E2975,$E2975,$A$4:$A2975,$A2975,$G$4:$G2975,"Ativo")=1,1,0))</f>
        <v/>
      </c>
      <c r="BC2975" t="str">
        <f>IF(OR($A2975="",$G2975&lt;&gt;"Ativo"),"",IF(COUNTIFS($A$4:$A2975,$A2975,$G$4:$G2975,"Ativo")=1,1,0))</f>
        <v/>
      </c>
    </row>
    <row r="2976" spans="1:55" x14ac:dyDescent="0.3">
      <c r="A2976" s="76"/>
      <c r="B2976" s="104"/>
      <c r="C2976" s="76"/>
      <c r="D2976" s="77"/>
      <c r="E2976" s="12"/>
      <c r="F2976" s="78"/>
      <c r="G2976" s="77"/>
      <c r="H2976" s="79"/>
      <c r="BA2976" s="5" t="str">
        <f t="shared" si="46"/>
        <v/>
      </c>
      <c r="BB2976" s="5" t="str">
        <f>IF(OR($E2976="",$G2976&lt;&gt;"Ativo"),"",IF(COUNTIFS($E$4:$E2976,$E2976,$A$4:$A2976,$A2976,$G$4:$G2976,"Ativo")=1,1,0))</f>
        <v/>
      </c>
      <c r="BC2976" t="str">
        <f>IF(OR($A2976="",$G2976&lt;&gt;"Ativo"),"",IF(COUNTIFS($A$4:$A2976,$A2976,$G$4:$G2976,"Ativo")=1,1,0))</f>
        <v/>
      </c>
    </row>
    <row r="2977" spans="1:55" x14ac:dyDescent="0.3">
      <c r="A2977" s="76"/>
      <c r="B2977" s="104"/>
      <c r="C2977" s="76"/>
      <c r="D2977" s="77"/>
      <c r="E2977" s="12"/>
      <c r="F2977" s="78"/>
      <c r="G2977" s="77"/>
      <c r="H2977" s="79"/>
      <c r="BA2977" s="5" t="str">
        <f t="shared" si="46"/>
        <v/>
      </c>
      <c r="BB2977" s="5" t="str">
        <f>IF(OR($E2977="",$G2977&lt;&gt;"Ativo"),"",IF(COUNTIFS($E$4:$E2977,$E2977,$A$4:$A2977,$A2977,$G$4:$G2977,"Ativo")=1,1,0))</f>
        <v/>
      </c>
      <c r="BC2977" t="str">
        <f>IF(OR($A2977="",$G2977&lt;&gt;"Ativo"),"",IF(COUNTIFS($A$4:$A2977,$A2977,$G$4:$G2977,"Ativo")=1,1,0))</f>
        <v/>
      </c>
    </row>
    <row r="2978" spans="1:55" x14ac:dyDescent="0.3">
      <c r="A2978" s="76"/>
      <c r="B2978" s="104"/>
      <c r="C2978" s="76"/>
      <c r="D2978" s="77"/>
      <c r="E2978" s="12"/>
      <c r="F2978" s="78"/>
      <c r="G2978" s="77"/>
      <c r="H2978" s="79"/>
      <c r="BA2978" s="5" t="str">
        <f t="shared" si="46"/>
        <v/>
      </c>
      <c r="BB2978" s="5" t="str">
        <f>IF(OR($E2978="",$G2978&lt;&gt;"Ativo"),"",IF(COUNTIFS($E$4:$E2978,$E2978,$A$4:$A2978,$A2978,$G$4:$G2978,"Ativo")=1,1,0))</f>
        <v/>
      </c>
      <c r="BC2978" t="str">
        <f>IF(OR($A2978="",$G2978&lt;&gt;"Ativo"),"",IF(COUNTIFS($A$4:$A2978,$A2978,$G$4:$G2978,"Ativo")=1,1,0))</f>
        <v/>
      </c>
    </row>
    <row r="2979" spans="1:55" x14ac:dyDescent="0.3">
      <c r="A2979" s="76"/>
      <c r="B2979" s="104"/>
      <c r="C2979" s="76"/>
      <c r="D2979" s="77"/>
      <c r="E2979" s="12"/>
      <c r="F2979" s="78"/>
      <c r="G2979" s="77"/>
      <c r="H2979" s="79"/>
      <c r="BA2979" s="5" t="str">
        <f t="shared" si="46"/>
        <v/>
      </c>
      <c r="BB2979" s="5" t="str">
        <f>IF(OR($E2979="",$G2979&lt;&gt;"Ativo"),"",IF(COUNTIFS($E$4:$E2979,$E2979,$A$4:$A2979,$A2979,$G$4:$G2979,"Ativo")=1,1,0))</f>
        <v/>
      </c>
      <c r="BC2979" t="str">
        <f>IF(OR($A2979="",$G2979&lt;&gt;"Ativo"),"",IF(COUNTIFS($A$4:$A2979,$A2979,$G$4:$G2979,"Ativo")=1,1,0))</f>
        <v/>
      </c>
    </row>
    <row r="2980" spans="1:55" x14ac:dyDescent="0.3">
      <c r="A2980" s="76"/>
      <c r="B2980" s="104"/>
      <c r="C2980" s="76"/>
      <c r="D2980" s="77"/>
      <c r="E2980" s="12"/>
      <c r="F2980" s="78"/>
      <c r="G2980" s="77"/>
      <c r="H2980" s="79"/>
      <c r="BA2980" s="5" t="str">
        <f t="shared" si="46"/>
        <v/>
      </c>
      <c r="BB2980" s="5" t="str">
        <f>IF(OR($E2980="",$G2980&lt;&gt;"Ativo"),"",IF(COUNTIFS($E$4:$E2980,$E2980,$A$4:$A2980,$A2980,$G$4:$G2980,"Ativo")=1,1,0))</f>
        <v/>
      </c>
      <c r="BC2980" t="str">
        <f>IF(OR($A2980="",$G2980&lt;&gt;"Ativo"),"",IF(COUNTIFS($A$4:$A2980,$A2980,$G$4:$G2980,"Ativo")=1,1,0))</f>
        <v/>
      </c>
    </row>
    <row r="2981" spans="1:55" x14ac:dyDescent="0.3">
      <c r="A2981" s="76"/>
      <c r="B2981" s="104"/>
      <c r="C2981" s="76"/>
      <c r="D2981" s="77"/>
      <c r="E2981" s="12"/>
      <c r="F2981" s="78"/>
      <c r="G2981" s="77"/>
      <c r="H2981" s="79"/>
      <c r="BA2981" s="5" t="str">
        <f t="shared" si="46"/>
        <v/>
      </c>
      <c r="BB2981" s="5" t="str">
        <f>IF(OR($E2981="",$G2981&lt;&gt;"Ativo"),"",IF(COUNTIFS($E$4:$E2981,$E2981,$A$4:$A2981,$A2981,$G$4:$G2981,"Ativo")=1,1,0))</f>
        <v/>
      </c>
      <c r="BC2981" t="str">
        <f>IF(OR($A2981="",$G2981&lt;&gt;"Ativo"),"",IF(COUNTIFS($A$4:$A2981,$A2981,$G$4:$G2981,"Ativo")=1,1,0))</f>
        <v/>
      </c>
    </row>
    <row r="2982" spans="1:55" x14ac:dyDescent="0.3">
      <c r="A2982" s="76"/>
      <c r="B2982" s="104"/>
      <c r="C2982" s="76"/>
      <c r="D2982" s="77"/>
      <c r="E2982" s="12"/>
      <c r="F2982" s="78"/>
      <c r="G2982" s="77"/>
      <c r="H2982" s="79"/>
      <c r="BA2982" s="5" t="str">
        <f t="shared" si="46"/>
        <v/>
      </c>
      <c r="BB2982" s="5" t="str">
        <f>IF(OR($E2982="",$G2982&lt;&gt;"Ativo"),"",IF(COUNTIFS($E$4:$E2982,$E2982,$A$4:$A2982,$A2982,$G$4:$G2982,"Ativo")=1,1,0))</f>
        <v/>
      </c>
      <c r="BC2982" t="str">
        <f>IF(OR($A2982="",$G2982&lt;&gt;"Ativo"),"",IF(COUNTIFS($A$4:$A2982,$A2982,$G$4:$G2982,"Ativo")=1,1,0))</f>
        <v/>
      </c>
    </row>
    <row r="2983" spans="1:55" x14ac:dyDescent="0.3">
      <c r="A2983" s="76"/>
      <c r="B2983" s="104"/>
      <c r="C2983" s="76"/>
      <c r="D2983" s="77"/>
      <c r="E2983" s="12"/>
      <c r="F2983" s="78"/>
      <c r="G2983" s="77"/>
      <c r="H2983" s="79"/>
      <c r="BA2983" s="5" t="str">
        <f t="shared" si="46"/>
        <v/>
      </c>
      <c r="BB2983" s="5" t="str">
        <f>IF(OR($E2983="",$G2983&lt;&gt;"Ativo"),"",IF(COUNTIFS($E$4:$E2983,$E2983,$A$4:$A2983,$A2983,$G$4:$G2983,"Ativo")=1,1,0))</f>
        <v/>
      </c>
      <c r="BC2983" t="str">
        <f>IF(OR($A2983="",$G2983&lt;&gt;"Ativo"),"",IF(COUNTIFS($A$4:$A2983,$A2983,$G$4:$G2983,"Ativo")=1,1,0))</f>
        <v/>
      </c>
    </row>
    <row r="2984" spans="1:55" x14ac:dyDescent="0.3">
      <c r="A2984" s="76"/>
      <c r="B2984" s="104"/>
      <c r="C2984" s="76"/>
      <c r="D2984" s="77"/>
      <c r="E2984" s="12"/>
      <c r="F2984" s="78"/>
      <c r="G2984" s="77"/>
      <c r="H2984" s="79"/>
      <c r="BA2984" s="5" t="str">
        <f t="shared" si="46"/>
        <v/>
      </c>
      <c r="BB2984" s="5" t="str">
        <f>IF(OR($E2984="",$G2984&lt;&gt;"Ativo"),"",IF(COUNTIFS($E$4:$E2984,$E2984,$A$4:$A2984,$A2984,$G$4:$G2984,"Ativo")=1,1,0))</f>
        <v/>
      </c>
      <c r="BC2984" t="str">
        <f>IF(OR($A2984="",$G2984&lt;&gt;"Ativo"),"",IF(COUNTIFS($A$4:$A2984,$A2984,$G$4:$G2984,"Ativo")=1,1,0))</f>
        <v/>
      </c>
    </row>
    <row r="2985" spans="1:55" x14ac:dyDescent="0.3">
      <c r="A2985" s="76"/>
      <c r="B2985" s="104"/>
      <c r="C2985" s="76"/>
      <c r="D2985" s="77"/>
      <c r="E2985" s="12"/>
      <c r="F2985" s="78"/>
      <c r="G2985" s="77"/>
      <c r="H2985" s="79"/>
      <c r="BA2985" s="5" t="str">
        <f t="shared" si="46"/>
        <v/>
      </c>
      <c r="BB2985" s="5" t="str">
        <f>IF(OR($E2985="",$G2985&lt;&gt;"Ativo"),"",IF(COUNTIFS($E$4:$E2985,$E2985,$A$4:$A2985,$A2985,$G$4:$G2985,"Ativo")=1,1,0))</f>
        <v/>
      </c>
      <c r="BC2985" t="str">
        <f>IF(OR($A2985="",$G2985&lt;&gt;"Ativo"),"",IF(COUNTIFS($A$4:$A2985,$A2985,$G$4:$G2985,"Ativo")=1,1,0))</f>
        <v/>
      </c>
    </row>
    <row r="2986" spans="1:55" x14ac:dyDescent="0.3">
      <c r="A2986" s="76"/>
      <c r="B2986" s="104"/>
      <c r="C2986" s="76"/>
      <c r="D2986" s="77"/>
      <c r="E2986" s="12"/>
      <c r="F2986" s="78"/>
      <c r="G2986" s="77"/>
      <c r="H2986" s="79"/>
      <c r="BA2986" s="5" t="str">
        <f t="shared" si="46"/>
        <v/>
      </c>
      <c r="BB2986" s="5" t="str">
        <f>IF(OR($E2986="",$G2986&lt;&gt;"Ativo"),"",IF(COUNTIFS($E$4:$E2986,$E2986,$A$4:$A2986,$A2986,$G$4:$G2986,"Ativo")=1,1,0))</f>
        <v/>
      </c>
      <c r="BC2986" t="str">
        <f>IF(OR($A2986="",$G2986&lt;&gt;"Ativo"),"",IF(COUNTIFS($A$4:$A2986,$A2986,$G$4:$G2986,"Ativo")=1,1,0))</f>
        <v/>
      </c>
    </row>
    <row r="2987" spans="1:55" x14ac:dyDescent="0.3">
      <c r="A2987" s="76"/>
      <c r="B2987" s="104"/>
      <c r="C2987" s="76"/>
      <c r="D2987" s="77"/>
      <c r="E2987" s="12"/>
      <c r="F2987" s="78"/>
      <c r="G2987" s="77"/>
      <c r="H2987" s="79"/>
      <c r="BA2987" s="5" t="str">
        <f t="shared" si="46"/>
        <v/>
      </c>
      <c r="BB2987" s="5" t="str">
        <f>IF(OR($E2987="",$G2987&lt;&gt;"Ativo"),"",IF(COUNTIFS($E$4:$E2987,$E2987,$A$4:$A2987,$A2987,$G$4:$G2987,"Ativo")=1,1,0))</f>
        <v/>
      </c>
      <c r="BC2987" t="str">
        <f>IF(OR($A2987="",$G2987&lt;&gt;"Ativo"),"",IF(COUNTIFS($A$4:$A2987,$A2987,$G$4:$G2987,"Ativo")=1,1,0))</f>
        <v/>
      </c>
    </row>
    <row r="2988" spans="1:55" x14ac:dyDescent="0.3">
      <c r="A2988" s="76"/>
      <c r="B2988" s="104"/>
      <c r="C2988" s="76"/>
      <c r="D2988" s="77"/>
      <c r="E2988" s="12"/>
      <c r="F2988" s="78"/>
      <c r="G2988" s="77"/>
      <c r="H2988" s="79"/>
      <c r="BA2988" s="5" t="str">
        <f t="shared" si="46"/>
        <v/>
      </c>
      <c r="BB2988" s="5" t="str">
        <f>IF(OR($E2988="",$G2988&lt;&gt;"Ativo"),"",IF(COUNTIFS($E$4:$E2988,$E2988,$A$4:$A2988,$A2988,$G$4:$G2988,"Ativo")=1,1,0))</f>
        <v/>
      </c>
      <c r="BC2988" t="str">
        <f>IF(OR($A2988="",$G2988&lt;&gt;"Ativo"),"",IF(COUNTIFS($A$4:$A2988,$A2988,$G$4:$G2988,"Ativo")=1,1,0))</f>
        <v/>
      </c>
    </row>
    <row r="2989" spans="1:55" x14ac:dyDescent="0.3">
      <c r="A2989" s="76"/>
      <c r="B2989" s="104"/>
      <c r="C2989" s="76"/>
      <c r="D2989" s="77"/>
      <c r="E2989" s="12"/>
      <c r="F2989" s="78"/>
      <c r="G2989" s="77"/>
      <c r="H2989" s="79"/>
      <c r="BA2989" s="5" t="str">
        <f t="shared" si="46"/>
        <v/>
      </c>
      <c r="BB2989" s="5" t="str">
        <f>IF(OR($E2989="",$G2989&lt;&gt;"Ativo"),"",IF(COUNTIFS($E$4:$E2989,$E2989,$A$4:$A2989,$A2989,$G$4:$G2989,"Ativo")=1,1,0))</f>
        <v/>
      </c>
      <c r="BC2989" t="str">
        <f>IF(OR($A2989="",$G2989&lt;&gt;"Ativo"),"",IF(COUNTIFS($A$4:$A2989,$A2989,$G$4:$G2989,"Ativo")=1,1,0))</f>
        <v/>
      </c>
    </row>
    <row r="2990" spans="1:55" x14ac:dyDescent="0.3">
      <c r="A2990" s="76"/>
      <c r="B2990" s="104"/>
      <c r="C2990" s="76"/>
      <c r="D2990" s="77"/>
      <c r="E2990" s="12"/>
      <c r="F2990" s="78"/>
      <c r="G2990" s="77"/>
      <c r="H2990" s="79"/>
      <c r="BA2990" s="5" t="str">
        <f t="shared" si="46"/>
        <v/>
      </c>
      <c r="BB2990" s="5" t="str">
        <f>IF(OR($E2990="",$G2990&lt;&gt;"Ativo"),"",IF(COUNTIFS($E$4:$E2990,$E2990,$A$4:$A2990,$A2990,$G$4:$G2990,"Ativo")=1,1,0))</f>
        <v/>
      </c>
      <c r="BC2990" t="str">
        <f>IF(OR($A2990="",$G2990&lt;&gt;"Ativo"),"",IF(COUNTIFS($A$4:$A2990,$A2990,$G$4:$G2990,"Ativo")=1,1,0))</f>
        <v/>
      </c>
    </row>
    <row r="2991" spans="1:55" x14ac:dyDescent="0.3">
      <c r="A2991" s="76"/>
      <c r="B2991" s="104"/>
      <c r="C2991" s="76"/>
      <c r="D2991" s="77"/>
      <c r="E2991" s="12"/>
      <c r="F2991" s="78"/>
      <c r="G2991" s="77"/>
      <c r="H2991" s="79"/>
      <c r="BA2991" s="5" t="str">
        <f t="shared" si="46"/>
        <v/>
      </c>
      <c r="BB2991" s="5" t="str">
        <f>IF(OR($E2991="",$G2991&lt;&gt;"Ativo"),"",IF(COUNTIFS($E$4:$E2991,$E2991,$A$4:$A2991,$A2991,$G$4:$G2991,"Ativo")=1,1,0))</f>
        <v/>
      </c>
      <c r="BC2991" t="str">
        <f>IF(OR($A2991="",$G2991&lt;&gt;"Ativo"),"",IF(COUNTIFS($A$4:$A2991,$A2991,$G$4:$G2991,"Ativo")=1,1,0))</f>
        <v/>
      </c>
    </row>
    <row r="2992" spans="1:55" x14ac:dyDescent="0.3">
      <c r="A2992" s="76"/>
      <c r="B2992" s="104"/>
      <c r="C2992" s="76"/>
      <c r="D2992" s="77"/>
      <c r="E2992" s="12"/>
      <c r="F2992" s="78"/>
      <c r="G2992" s="77"/>
      <c r="H2992" s="79"/>
      <c r="BA2992" s="5" t="str">
        <f t="shared" si="46"/>
        <v/>
      </c>
      <c r="BB2992" s="5" t="str">
        <f>IF(OR($E2992="",$G2992&lt;&gt;"Ativo"),"",IF(COUNTIFS($E$4:$E2992,$E2992,$A$4:$A2992,$A2992,$G$4:$G2992,"Ativo")=1,1,0))</f>
        <v/>
      </c>
      <c r="BC2992" t="str">
        <f>IF(OR($A2992="",$G2992&lt;&gt;"Ativo"),"",IF(COUNTIFS($A$4:$A2992,$A2992,$G$4:$G2992,"Ativo")=1,1,0))</f>
        <v/>
      </c>
    </row>
    <row r="2993" spans="1:55" x14ac:dyDescent="0.3">
      <c r="A2993" s="76"/>
      <c r="B2993" s="104"/>
      <c r="C2993" s="76"/>
      <c r="D2993" s="77"/>
      <c r="E2993" s="12"/>
      <c r="F2993" s="78"/>
      <c r="G2993" s="77"/>
      <c r="H2993" s="79"/>
      <c r="BA2993" s="5" t="str">
        <f t="shared" si="46"/>
        <v/>
      </c>
      <c r="BB2993" s="5" t="str">
        <f>IF(OR($E2993="",$G2993&lt;&gt;"Ativo"),"",IF(COUNTIFS($E$4:$E2993,$E2993,$A$4:$A2993,$A2993,$G$4:$G2993,"Ativo")=1,1,0))</f>
        <v/>
      </c>
      <c r="BC2993" t="str">
        <f>IF(OR($A2993="",$G2993&lt;&gt;"Ativo"),"",IF(COUNTIFS($A$4:$A2993,$A2993,$G$4:$G2993,"Ativo")=1,1,0))</f>
        <v/>
      </c>
    </row>
    <row r="2994" spans="1:55" x14ac:dyDescent="0.3">
      <c r="A2994" s="76"/>
      <c r="B2994" s="104"/>
      <c r="C2994" s="76"/>
      <c r="D2994" s="77"/>
      <c r="E2994" s="12"/>
      <c r="F2994" s="78"/>
      <c r="G2994" s="77"/>
      <c r="H2994" s="79"/>
      <c r="BA2994" s="5" t="str">
        <f t="shared" si="46"/>
        <v/>
      </c>
      <c r="BB2994" s="5" t="str">
        <f>IF(OR($E2994="",$G2994&lt;&gt;"Ativo"),"",IF(COUNTIFS($E$4:$E2994,$E2994,$A$4:$A2994,$A2994,$G$4:$G2994,"Ativo")=1,1,0))</f>
        <v/>
      </c>
      <c r="BC2994" t="str">
        <f>IF(OR($A2994="",$G2994&lt;&gt;"Ativo"),"",IF(COUNTIFS($A$4:$A2994,$A2994,$G$4:$G2994,"Ativo")=1,1,0))</f>
        <v/>
      </c>
    </row>
    <row r="2995" spans="1:55" x14ac:dyDescent="0.3">
      <c r="A2995" s="76"/>
      <c r="B2995" s="104"/>
      <c r="C2995" s="76"/>
      <c r="D2995" s="77"/>
      <c r="E2995" s="12"/>
      <c r="F2995" s="78"/>
      <c r="G2995" s="77"/>
      <c r="H2995" s="79"/>
      <c r="BA2995" s="5" t="str">
        <f t="shared" si="46"/>
        <v/>
      </c>
      <c r="BB2995" s="5" t="str">
        <f>IF(OR($E2995="",$G2995&lt;&gt;"Ativo"),"",IF(COUNTIFS($E$4:$E2995,$E2995,$A$4:$A2995,$A2995,$G$4:$G2995,"Ativo")=1,1,0))</f>
        <v/>
      </c>
      <c r="BC2995" t="str">
        <f>IF(OR($A2995="",$G2995&lt;&gt;"Ativo"),"",IF(COUNTIFS($A$4:$A2995,$A2995,$G$4:$G2995,"Ativo")=1,1,0))</f>
        <v/>
      </c>
    </row>
    <row r="2996" spans="1:55" x14ac:dyDescent="0.3">
      <c r="A2996" s="76"/>
      <c r="B2996" s="104"/>
      <c r="C2996" s="76"/>
      <c r="D2996" s="77"/>
      <c r="E2996" s="12"/>
      <c r="F2996" s="78"/>
      <c r="G2996" s="77"/>
      <c r="H2996" s="79"/>
      <c r="BA2996" s="5" t="str">
        <f t="shared" si="46"/>
        <v/>
      </c>
      <c r="BB2996" s="5" t="str">
        <f>IF(OR($E2996="",$G2996&lt;&gt;"Ativo"),"",IF(COUNTIFS($E$4:$E2996,$E2996,$A$4:$A2996,$A2996,$G$4:$G2996,"Ativo")=1,1,0))</f>
        <v/>
      </c>
      <c r="BC2996" t="str">
        <f>IF(OR($A2996="",$G2996&lt;&gt;"Ativo"),"",IF(COUNTIFS($A$4:$A2996,$A2996,$G$4:$G2996,"Ativo")=1,1,0))</f>
        <v/>
      </c>
    </row>
    <row r="2997" spans="1:55" x14ac:dyDescent="0.3">
      <c r="A2997" s="76"/>
      <c r="B2997" s="104"/>
      <c r="C2997" s="76"/>
      <c r="D2997" s="77"/>
      <c r="E2997" s="12"/>
      <c r="F2997" s="78"/>
      <c r="G2997" s="77"/>
      <c r="H2997" s="79"/>
      <c r="BA2997" s="5" t="str">
        <f t="shared" si="46"/>
        <v/>
      </c>
      <c r="BB2997" s="5" t="str">
        <f>IF(OR($E2997="",$G2997&lt;&gt;"Ativo"),"",IF(COUNTIFS($E$4:$E2997,$E2997,$A$4:$A2997,$A2997,$G$4:$G2997,"Ativo")=1,1,0))</f>
        <v/>
      </c>
      <c r="BC2997" t="str">
        <f>IF(OR($A2997="",$G2997&lt;&gt;"Ativo"),"",IF(COUNTIFS($A$4:$A2997,$A2997,$G$4:$G2997,"Ativo")=1,1,0))</f>
        <v/>
      </c>
    </row>
    <row r="2998" spans="1:55" x14ac:dyDescent="0.3">
      <c r="A2998" s="76"/>
      <c r="B2998" s="104"/>
      <c r="C2998" s="76"/>
      <c r="D2998" s="77"/>
      <c r="E2998" s="12"/>
      <c r="F2998" s="78"/>
      <c r="G2998" s="77"/>
      <c r="H2998" s="79"/>
      <c r="BA2998" s="5" t="str">
        <f t="shared" si="46"/>
        <v/>
      </c>
      <c r="BB2998" s="5" t="str">
        <f>IF(OR($E2998="",$G2998&lt;&gt;"Ativo"),"",IF(COUNTIFS($E$4:$E2998,$E2998,$A$4:$A2998,$A2998,$G$4:$G2998,"Ativo")=1,1,0))</f>
        <v/>
      </c>
      <c r="BC2998" t="str">
        <f>IF(OR($A2998="",$G2998&lt;&gt;"Ativo"),"",IF(COUNTIFS($A$4:$A2998,$A2998,$G$4:$G2998,"Ativo")=1,1,0))</f>
        <v/>
      </c>
    </row>
    <row r="2999" spans="1:55" x14ac:dyDescent="0.3">
      <c r="A2999" s="76"/>
      <c r="B2999" s="104"/>
      <c r="C2999" s="76"/>
      <c r="D2999" s="77"/>
      <c r="E2999" s="12"/>
      <c r="F2999" s="78"/>
      <c r="G2999" s="77"/>
      <c r="H2999" s="79"/>
      <c r="BA2999" s="5" t="str">
        <f t="shared" si="46"/>
        <v/>
      </c>
      <c r="BB2999" s="5" t="str">
        <f>IF(OR($E2999="",$G2999&lt;&gt;"Ativo"),"",IF(COUNTIFS($E$4:$E2999,$E2999,$A$4:$A2999,$A2999,$G$4:$G2999,"Ativo")=1,1,0))</f>
        <v/>
      </c>
      <c r="BC2999" t="str">
        <f>IF(OR($A2999="",$G2999&lt;&gt;"Ativo"),"",IF(COUNTIFS($A$4:$A2999,$A2999,$G$4:$G2999,"Ativo")=1,1,0))</f>
        <v/>
      </c>
    </row>
    <row r="3000" spans="1:55" x14ac:dyDescent="0.3">
      <c r="A3000" s="76"/>
      <c r="B3000" s="104"/>
      <c r="C3000" s="76"/>
      <c r="D3000" s="77"/>
      <c r="E3000" s="12"/>
      <c r="F3000" s="78"/>
      <c r="G3000" s="77"/>
      <c r="H3000" s="79"/>
      <c r="BA3000" s="5" t="str">
        <f t="shared" si="46"/>
        <v/>
      </c>
      <c r="BB3000" s="5" t="str">
        <f>IF(OR($E3000="",$G3000&lt;&gt;"Ativo"),"",IF(COUNTIFS($E$4:$E3000,$E3000,$A$4:$A3000,$A3000,$G$4:$G3000,"Ativo")=1,1,0))</f>
        <v/>
      </c>
      <c r="BC3000" t="str">
        <f>IF(OR($A3000="",$G3000&lt;&gt;"Ativo"),"",IF(COUNTIFS($A$4:$A3000,$A3000,$G$4:$G3000,"Ativo")=1,1,0))</f>
        <v/>
      </c>
    </row>
    <row r="3001" spans="1:55" x14ac:dyDescent="0.3">
      <c r="A3001" s="76"/>
      <c r="B3001" s="104"/>
      <c r="C3001" s="76"/>
      <c r="D3001" s="77"/>
      <c r="E3001" s="12"/>
      <c r="F3001" s="78"/>
      <c r="G3001" s="77"/>
      <c r="H3001" s="79"/>
      <c r="BA3001" s="5" t="str">
        <f t="shared" si="46"/>
        <v/>
      </c>
      <c r="BB3001" s="5" t="str">
        <f>IF(OR($E3001="",$G3001&lt;&gt;"Ativo"),"",IF(COUNTIFS($E$4:$E3001,$E3001,$A$4:$A3001,$A3001,$G$4:$G3001,"Ativo")=1,1,0))</f>
        <v/>
      </c>
      <c r="BC3001" t="str">
        <f>IF(OR($A3001="",$G3001&lt;&gt;"Ativo"),"",IF(COUNTIFS($A$4:$A3001,$A3001,$G$4:$G3001,"Ativo")=1,1,0))</f>
        <v/>
      </c>
    </row>
    <row r="3002" spans="1:55" x14ac:dyDescent="0.3">
      <c r="A3002" s="76"/>
      <c r="B3002" s="104"/>
      <c r="C3002" s="76"/>
      <c r="D3002" s="77"/>
      <c r="E3002" s="12"/>
      <c r="F3002" s="78"/>
      <c r="G3002" s="77"/>
      <c r="H3002" s="79"/>
      <c r="BA3002" s="5" t="str">
        <f t="shared" si="46"/>
        <v/>
      </c>
      <c r="BB3002" s="5" t="str">
        <f>IF(OR($E3002="",$G3002&lt;&gt;"Ativo"),"",IF(COUNTIFS($E$4:$E3002,$E3002,$A$4:$A3002,$A3002,$G$4:$G3002,"Ativo")=1,1,0))</f>
        <v/>
      </c>
      <c r="BC3002" t="str">
        <f>IF(OR($A3002="",$G3002&lt;&gt;"Ativo"),"",IF(COUNTIFS($A$4:$A3002,$A3002,$G$4:$G3002,"Ativo")=1,1,0))</f>
        <v/>
      </c>
    </row>
    <row r="3003" spans="1:55" x14ac:dyDescent="0.3">
      <c r="A3003" s="76"/>
      <c r="B3003" s="104"/>
      <c r="C3003" s="76"/>
      <c r="D3003" s="77"/>
      <c r="E3003" s="12"/>
      <c r="F3003" s="78"/>
      <c r="G3003" s="77"/>
      <c r="H3003" s="79"/>
      <c r="BA3003" s="5" t="str">
        <f t="shared" si="46"/>
        <v/>
      </c>
      <c r="BB3003" s="5" t="str">
        <f>IF(OR($E3003="",$G3003&lt;&gt;"Ativo"),"",IF(COUNTIFS($E$4:$E3003,$E3003,$A$4:$A3003,$A3003,$G$4:$G3003,"Ativo")=1,1,0))</f>
        <v/>
      </c>
      <c r="BC3003" t="str">
        <f>IF(OR($A3003="",$G3003&lt;&gt;"Ativo"),"",IF(COUNTIFS($A$4:$A3003,$A3003,$G$4:$G3003,"Ativo")=1,1,0))</f>
        <v/>
      </c>
    </row>
    <row r="3004" spans="1:55" x14ac:dyDescent="0.3">
      <c r="A3004" s="76"/>
      <c r="B3004" s="104"/>
      <c r="C3004" s="76"/>
      <c r="D3004" s="77"/>
      <c r="E3004" s="12"/>
      <c r="F3004" s="78"/>
      <c r="G3004" s="77"/>
      <c r="H3004" s="79"/>
      <c r="BA3004" s="5" t="str">
        <f t="shared" si="46"/>
        <v/>
      </c>
      <c r="BB3004" s="5" t="str">
        <f>IF(OR($E3004="",$G3004&lt;&gt;"Ativo"),"",IF(COUNTIFS($E$4:$E3004,$E3004,$A$4:$A3004,$A3004,$G$4:$G3004,"Ativo")=1,1,0))</f>
        <v/>
      </c>
      <c r="BC3004" t="str">
        <f>IF(OR($A3004="",$G3004&lt;&gt;"Ativo"),"",IF(COUNTIFS($A$4:$A3004,$A3004,$G$4:$G3004,"Ativo")=1,1,0))</f>
        <v/>
      </c>
    </row>
    <row r="3005" spans="1:55" x14ac:dyDescent="0.3">
      <c r="A3005" s="76"/>
      <c r="B3005" s="104"/>
      <c r="C3005" s="76"/>
      <c r="D3005" s="77"/>
      <c r="E3005" s="12"/>
      <c r="F3005" s="78"/>
      <c r="G3005" s="77"/>
      <c r="H3005" s="79"/>
      <c r="BA3005" s="5" t="str">
        <f t="shared" si="46"/>
        <v/>
      </c>
      <c r="BB3005" s="5" t="str">
        <f>IF(OR($E3005="",$G3005&lt;&gt;"Ativo"),"",IF(COUNTIFS($E$4:$E3005,$E3005,$A$4:$A3005,$A3005,$G$4:$G3005,"Ativo")=1,1,0))</f>
        <v/>
      </c>
      <c r="BC3005" t="str">
        <f>IF(OR($A3005="",$G3005&lt;&gt;"Ativo"),"",IF(COUNTIFS($A$4:$A3005,$A3005,$G$4:$G3005,"Ativo")=1,1,0))</f>
        <v/>
      </c>
    </row>
    <row r="3006" spans="1:55" x14ac:dyDescent="0.3">
      <c r="A3006" s="76"/>
      <c r="B3006" s="104"/>
      <c r="C3006" s="76"/>
      <c r="D3006" s="77"/>
      <c r="E3006" s="12"/>
      <c r="F3006" s="78"/>
      <c r="G3006" s="77"/>
      <c r="H3006" s="79"/>
      <c r="BA3006" s="5" t="str">
        <f t="shared" si="46"/>
        <v/>
      </c>
      <c r="BB3006" s="5" t="str">
        <f>IF(OR($E3006="",$G3006&lt;&gt;"Ativo"),"",IF(COUNTIFS($E$4:$E3006,$E3006,$A$4:$A3006,$A3006,$G$4:$G3006,"Ativo")=1,1,0))</f>
        <v/>
      </c>
      <c r="BC3006" t="str">
        <f>IF(OR($A3006="",$G3006&lt;&gt;"Ativo"),"",IF(COUNTIFS($A$4:$A3006,$A3006,$G$4:$G3006,"Ativo")=1,1,0))</f>
        <v/>
      </c>
    </row>
    <row r="3007" spans="1:55" x14ac:dyDescent="0.3">
      <c r="A3007" s="76"/>
      <c r="B3007" s="104"/>
      <c r="C3007" s="76"/>
      <c r="D3007" s="77"/>
      <c r="E3007" s="12"/>
      <c r="F3007" s="78"/>
      <c r="G3007" s="77"/>
      <c r="H3007" s="79"/>
      <c r="BA3007" s="5" t="str">
        <f t="shared" si="46"/>
        <v/>
      </c>
      <c r="BB3007" s="5" t="str">
        <f>IF(OR($E3007="",$G3007&lt;&gt;"Ativo"),"",IF(COUNTIFS($E$4:$E3007,$E3007,$A$4:$A3007,$A3007,$G$4:$G3007,"Ativo")=1,1,0))</f>
        <v/>
      </c>
      <c r="BC3007" t="str">
        <f>IF(OR($A3007="",$G3007&lt;&gt;"Ativo"),"",IF(COUNTIFS($A$4:$A3007,$A3007,$G$4:$G3007,"Ativo")=1,1,0))</f>
        <v/>
      </c>
    </row>
    <row r="3008" spans="1:55" x14ac:dyDescent="0.3">
      <c r="A3008" s="76"/>
      <c r="B3008" s="104"/>
      <c r="C3008" s="76"/>
      <c r="D3008" s="77"/>
      <c r="E3008" s="12"/>
      <c r="F3008" s="78"/>
      <c r="G3008" s="77"/>
      <c r="H3008" s="79"/>
      <c r="BA3008" s="5" t="str">
        <f t="shared" si="46"/>
        <v/>
      </c>
      <c r="BB3008" s="5" t="str">
        <f>IF(OR($E3008="",$G3008&lt;&gt;"Ativo"),"",IF(COUNTIFS($E$4:$E3008,$E3008,$A$4:$A3008,$A3008,$G$4:$G3008,"Ativo")=1,1,0))</f>
        <v/>
      </c>
      <c r="BC3008" t="str">
        <f>IF(OR($A3008="",$G3008&lt;&gt;"Ativo"),"",IF(COUNTIFS($A$4:$A3008,$A3008,$G$4:$G3008,"Ativo")=1,1,0))</f>
        <v/>
      </c>
    </row>
    <row r="3009" spans="1:55" x14ac:dyDescent="0.3">
      <c r="A3009" s="76"/>
      <c r="B3009" s="104"/>
      <c r="C3009" s="76"/>
      <c r="D3009" s="77"/>
      <c r="E3009" s="12"/>
      <c r="F3009" s="78"/>
      <c r="G3009" s="77"/>
      <c r="H3009" s="79"/>
      <c r="BA3009" s="5" t="str">
        <f t="shared" si="46"/>
        <v/>
      </c>
      <c r="BB3009" s="5" t="str">
        <f>IF(OR($E3009="",$G3009&lt;&gt;"Ativo"),"",IF(COUNTIFS($E$4:$E3009,$E3009,$A$4:$A3009,$A3009,$G$4:$G3009,"Ativo")=1,1,0))</f>
        <v/>
      </c>
      <c r="BC3009" t="str">
        <f>IF(OR($A3009="",$G3009&lt;&gt;"Ativo"),"",IF(COUNTIFS($A$4:$A3009,$A3009,$G$4:$G3009,"Ativo")=1,1,0))</f>
        <v/>
      </c>
    </row>
    <row r="3010" spans="1:55" x14ac:dyDescent="0.3">
      <c r="A3010" s="76"/>
      <c r="B3010" s="104"/>
      <c r="C3010" s="76"/>
      <c r="D3010" s="77"/>
      <c r="E3010" s="12"/>
      <c r="F3010" s="78"/>
      <c r="G3010" s="77"/>
      <c r="H3010" s="79"/>
      <c r="BA3010" s="5" t="str">
        <f t="shared" si="46"/>
        <v/>
      </c>
      <c r="BB3010" s="5" t="str">
        <f>IF(OR($E3010="",$G3010&lt;&gt;"Ativo"),"",IF(COUNTIFS($E$4:$E3010,$E3010,$A$4:$A3010,$A3010,$G$4:$G3010,"Ativo")=1,1,0))</f>
        <v/>
      </c>
      <c r="BC3010" t="str">
        <f>IF(OR($A3010="",$G3010&lt;&gt;"Ativo"),"",IF(COUNTIFS($A$4:$A3010,$A3010,$G$4:$G3010,"Ativo")=1,1,0))</f>
        <v/>
      </c>
    </row>
    <row r="3011" spans="1:55" x14ac:dyDescent="0.3">
      <c r="A3011" s="76"/>
      <c r="B3011" s="104"/>
      <c r="C3011" s="76"/>
      <c r="D3011" s="77"/>
      <c r="E3011" s="12"/>
      <c r="F3011" s="78"/>
      <c r="G3011" s="77"/>
      <c r="H3011" s="79"/>
      <c r="BA3011" s="5" t="str">
        <f t="shared" si="46"/>
        <v/>
      </c>
      <c r="BB3011" s="5" t="str">
        <f>IF(OR($E3011="",$G3011&lt;&gt;"Ativo"),"",IF(COUNTIFS($E$4:$E3011,$E3011,$A$4:$A3011,$A3011,$G$4:$G3011,"Ativo")=1,1,0))</f>
        <v/>
      </c>
      <c r="BC3011" t="str">
        <f>IF(OR($A3011="",$G3011&lt;&gt;"Ativo"),"",IF(COUNTIFS($A$4:$A3011,$A3011,$G$4:$G3011,"Ativo")=1,1,0))</f>
        <v/>
      </c>
    </row>
    <row r="3012" spans="1:55" x14ac:dyDescent="0.3">
      <c r="A3012" s="76"/>
      <c r="B3012" s="104"/>
      <c r="C3012" s="76"/>
      <c r="D3012" s="77"/>
      <c r="E3012" s="12"/>
      <c r="F3012" s="78"/>
      <c r="G3012" s="77"/>
      <c r="H3012" s="79"/>
      <c r="BA3012" s="5" t="str">
        <f t="shared" ref="BA3012:BA3075" si="47">IF($D3012="","",MID($D3012,4,LEN($D3012)-5))</f>
        <v/>
      </c>
      <c r="BB3012" s="5" t="str">
        <f>IF(OR($E3012="",$G3012&lt;&gt;"Ativo"),"",IF(COUNTIFS($E$4:$E3012,$E3012,$A$4:$A3012,$A3012,$G$4:$G3012,"Ativo")=1,1,0))</f>
        <v/>
      </c>
      <c r="BC3012" t="str">
        <f>IF(OR($A3012="",$G3012&lt;&gt;"Ativo"),"",IF(COUNTIFS($A$4:$A3012,$A3012,$G$4:$G3012,"Ativo")=1,1,0))</f>
        <v/>
      </c>
    </row>
    <row r="3013" spans="1:55" x14ac:dyDescent="0.3">
      <c r="A3013" s="76"/>
      <c r="B3013" s="104"/>
      <c r="C3013" s="76"/>
      <c r="D3013" s="77"/>
      <c r="E3013" s="12"/>
      <c r="F3013" s="78"/>
      <c r="G3013" s="77"/>
      <c r="H3013" s="79"/>
      <c r="BA3013" s="5" t="str">
        <f t="shared" si="47"/>
        <v/>
      </c>
      <c r="BB3013" s="5" t="str">
        <f>IF(OR($E3013="",$G3013&lt;&gt;"Ativo"),"",IF(COUNTIFS($E$4:$E3013,$E3013,$A$4:$A3013,$A3013,$G$4:$G3013,"Ativo")=1,1,0))</f>
        <v/>
      </c>
      <c r="BC3013" t="str">
        <f>IF(OR($A3013="",$G3013&lt;&gt;"Ativo"),"",IF(COUNTIFS($A$4:$A3013,$A3013,$G$4:$G3013,"Ativo")=1,1,0))</f>
        <v/>
      </c>
    </row>
    <row r="3014" spans="1:55" x14ac:dyDescent="0.3">
      <c r="A3014" s="76"/>
      <c r="B3014" s="104"/>
      <c r="C3014" s="76"/>
      <c r="D3014" s="77"/>
      <c r="E3014" s="12"/>
      <c r="F3014" s="78"/>
      <c r="G3014" s="77"/>
      <c r="H3014" s="79"/>
      <c r="BA3014" s="5" t="str">
        <f t="shared" si="47"/>
        <v/>
      </c>
      <c r="BB3014" s="5" t="str">
        <f>IF(OR($E3014="",$G3014&lt;&gt;"Ativo"),"",IF(COUNTIFS($E$4:$E3014,$E3014,$A$4:$A3014,$A3014,$G$4:$G3014,"Ativo")=1,1,0))</f>
        <v/>
      </c>
      <c r="BC3014" t="str">
        <f>IF(OR($A3014="",$G3014&lt;&gt;"Ativo"),"",IF(COUNTIFS($A$4:$A3014,$A3014,$G$4:$G3014,"Ativo")=1,1,0))</f>
        <v/>
      </c>
    </row>
    <row r="3015" spans="1:55" x14ac:dyDescent="0.3">
      <c r="A3015" s="76"/>
      <c r="B3015" s="104"/>
      <c r="C3015" s="76"/>
      <c r="D3015" s="77"/>
      <c r="E3015" s="12"/>
      <c r="F3015" s="78"/>
      <c r="G3015" s="77"/>
      <c r="H3015" s="79"/>
      <c r="BA3015" s="5" t="str">
        <f t="shared" si="47"/>
        <v/>
      </c>
      <c r="BB3015" s="5" t="str">
        <f>IF(OR($E3015="",$G3015&lt;&gt;"Ativo"),"",IF(COUNTIFS($E$4:$E3015,$E3015,$A$4:$A3015,$A3015,$G$4:$G3015,"Ativo")=1,1,0))</f>
        <v/>
      </c>
      <c r="BC3015" t="str">
        <f>IF(OR($A3015="",$G3015&lt;&gt;"Ativo"),"",IF(COUNTIFS($A$4:$A3015,$A3015,$G$4:$G3015,"Ativo")=1,1,0))</f>
        <v/>
      </c>
    </row>
    <row r="3016" spans="1:55" x14ac:dyDescent="0.3">
      <c r="A3016" s="76"/>
      <c r="B3016" s="104"/>
      <c r="C3016" s="76"/>
      <c r="D3016" s="77"/>
      <c r="E3016" s="12"/>
      <c r="F3016" s="78"/>
      <c r="G3016" s="77"/>
      <c r="H3016" s="79"/>
      <c r="BA3016" s="5" t="str">
        <f t="shared" si="47"/>
        <v/>
      </c>
      <c r="BB3016" s="5" t="str">
        <f>IF(OR($E3016="",$G3016&lt;&gt;"Ativo"),"",IF(COUNTIFS($E$4:$E3016,$E3016,$A$4:$A3016,$A3016,$G$4:$G3016,"Ativo")=1,1,0))</f>
        <v/>
      </c>
      <c r="BC3016" t="str">
        <f>IF(OR($A3016="",$G3016&lt;&gt;"Ativo"),"",IF(COUNTIFS($A$4:$A3016,$A3016,$G$4:$G3016,"Ativo")=1,1,0))</f>
        <v/>
      </c>
    </row>
    <row r="3017" spans="1:55" x14ac:dyDescent="0.3">
      <c r="A3017" s="76"/>
      <c r="B3017" s="104"/>
      <c r="C3017" s="76"/>
      <c r="D3017" s="77"/>
      <c r="E3017" s="12"/>
      <c r="F3017" s="78"/>
      <c r="G3017" s="77"/>
      <c r="H3017" s="79"/>
      <c r="BA3017" s="5" t="str">
        <f t="shared" si="47"/>
        <v/>
      </c>
      <c r="BB3017" s="5" t="str">
        <f>IF(OR($E3017="",$G3017&lt;&gt;"Ativo"),"",IF(COUNTIFS($E$4:$E3017,$E3017,$A$4:$A3017,$A3017,$G$4:$G3017,"Ativo")=1,1,0))</f>
        <v/>
      </c>
      <c r="BC3017" t="str">
        <f>IF(OR($A3017="",$G3017&lt;&gt;"Ativo"),"",IF(COUNTIFS($A$4:$A3017,$A3017,$G$4:$G3017,"Ativo")=1,1,0))</f>
        <v/>
      </c>
    </row>
    <row r="3018" spans="1:55" x14ac:dyDescent="0.3">
      <c r="A3018" s="76"/>
      <c r="B3018" s="104"/>
      <c r="C3018" s="76"/>
      <c r="D3018" s="77"/>
      <c r="E3018" s="12"/>
      <c r="F3018" s="78"/>
      <c r="G3018" s="77"/>
      <c r="H3018" s="79"/>
      <c r="BA3018" s="5" t="str">
        <f t="shared" si="47"/>
        <v/>
      </c>
      <c r="BB3018" s="5" t="str">
        <f>IF(OR($E3018="",$G3018&lt;&gt;"Ativo"),"",IF(COUNTIFS($E$4:$E3018,$E3018,$A$4:$A3018,$A3018,$G$4:$G3018,"Ativo")=1,1,0))</f>
        <v/>
      </c>
      <c r="BC3018" t="str">
        <f>IF(OR($A3018="",$G3018&lt;&gt;"Ativo"),"",IF(COUNTIFS($A$4:$A3018,$A3018,$G$4:$G3018,"Ativo")=1,1,0))</f>
        <v/>
      </c>
    </row>
    <row r="3019" spans="1:55" x14ac:dyDescent="0.3">
      <c r="A3019" s="76"/>
      <c r="B3019" s="104"/>
      <c r="C3019" s="76"/>
      <c r="D3019" s="77"/>
      <c r="E3019" s="12"/>
      <c r="F3019" s="78"/>
      <c r="G3019" s="77"/>
      <c r="H3019" s="79"/>
      <c r="BA3019" s="5" t="str">
        <f t="shared" si="47"/>
        <v/>
      </c>
      <c r="BB3019" s="5" t="str">
        <f>IF(OR($E3019="",$G3019&lt;&gt;"Ativo"),"",IF(COUNTIFS($E$4:$E3019,$E3019,$A$4:$A3019,$A3019,$G$4:$G3019,"Ativo")=1,1,0))</f>
        <v/>
      </c>
      <c r="BC3019" t="str">
        <f>IF(OR($A3019="",$G3019&lt;&gt;"Ativo"),"",IF(COUNTIFS($A$4:$A3019,$A3019,$G$4:$G3019,"Ativo")=1,1,0))</f>
        <v/>
      </c>
    </row>
    <row r="3020" spans="1:55" x14ac:dyDescent="0.3">
      <c r="A3020" s="76"/>
      <c r="B3020" s="104"/>
      <c r="C3020" s="76"/>
      <c r="D3020" s="77"/>
      <c r="E3020" s="12"/>
      <c r="F3020" s="78"/>
      <c r="G3020" s="77"/>
      <c r="H3020" s="79"/>
      <c r="BA3020" s="5" t="str">
        <f t="shared" si="47"/>
        <v/>
      </c>
      <c r="BB3020" s="5" t="str">
        <f>IF(OR($E3020="",$G3020&lt;&gt;"Ativo"),"",IF(COUNTIFS($E$4:$E3020,$E3020,$A$4:$A3020,$A3020,$G$4:$G3020,"Ativo")=1,1,0))</f>
        <v/>
      </c>
      <c r="BC3020" t="str">
        <f>IF(OR($A3020="",$G3020&lt;&gt;"Ativo"),"",IF(COUNTIFS($A$4:$A3020,$A3020,$G$4:$G3020,"Ativo")=1,1,0))</f>
        <v/>
      </c>
    </row>
    <row r="3021" spans="1:55" x14ac:dyDescent="0.3">
      <c r="A3021" s="76"/>
      <c r="B3021" s="104"/>
      <c r="C3021" s="76"/>
      <c r="D3021" s="77"/>
      <c r="E3021" s="12"/>
      <c r="F3021" s="78"/>
      <c r="G3021" s="77"/>
      <c r="H3021" s="79"/>
      <c r="BA3021" s="5" t="str">
        <f t="shared" si="47"/>
        <v/>
      </c>
      <c r="BB3021" s="5" t="str">
        <f>IF(OR($E3021="",$G3021&lt;&gt;"Ativo"),"",IF(COUNTIFS($E$4:$E3021,$E3021,$A$4:$A3021,$A3021,$G$4:$G3021,"Ativo")=1,1,0))</f>
        <v/>
      </c>
      <c r="BC3021" t="str">
        <f>IF(OR($A3021="",$G3021&lt;&gt;"Ativo"),"",IF(COUNTIFS($A$4:$A3021,$A3021,$G$4:$G3021,"Ativo")=1,1,0))</f>
        <v/>
      </c>
    </row>
    <row r="3022" spans="1:55" x14ac:dyDescent="0.3">
      <c r="A3022" s="76"/>
      <c r="B3022" s="104"/>
      <c r="C3022" s="76"/>
      <c r="D3022" s="77"/>
      <c r="E3022" s="12"/>
      <c r="F3022" s="78"/>
      <c r="G3022" s="77"/>
      <c r="H3022" s="79"/>
      <c r="BA3022" s="5" t="str">
        <f t="shared" si="47"/>
        <v/>
      </c>
      <c r="BB3022" s="5" t="str">
        <f>IF(OR($E3022="",$G3022&lt;&gt;"Ativo"),"",IF(COUNTIFS($E$4:$E3022,$E3022,$A$4:$A3022,$A3022,$G$4:$G3022,"Ativo")=1,1,0))</f>
        <v/>
      </c>
      <c r="BC3022" t="str">
        <f>IF(OR($A3022="",$G3022&lt;&gt;"Ativo"),"",IF(COUNTIFS($A$4:$A3022,$A3022,$G$4:$G3022,"Ativo")=1,1,0))</f>
        <v/>
      </c>
    </row>
    <row r="3023" spans="1:55" x14ac:dyDescent="0.3">
      <c r="A3023" s="76"/>
      <c r="B3023" s="104"/>
      <c r="C3023" s="76"/>
      <c r="D3023" s="77"/>
      <c r="E3023" s="12"/>
      <c r="F3023" s="78"/>
      <c r="G3023" s="77"/>
      <c r="H3023" s="79"/>
      <c r="BA3023" s="5" t="str">
        <f t="shared" si="47"/>
        <v/>
      </c>
      <c r="BB3023" s="5" t="str">
        <f>IF(OR($E3023="",$G3023&lt;&gt;"Ativo"),"",IF(COUNTIFS($E$4:$E3023,$E3023,$A$4:$A3023,$A3023,$G$4:$G3023,"Ativo")=1,1,0))</f>
        <v/>
      </c>
      <c r="BC3023" t="str">
        <f>IF(OR($A3023="",$G3023&lt;&gt;"Ativo"),"",IF(COUNTIFS($A$4:$A3023,$A3023,$G$4:$G3023,"Ativo")=1,1,0))</f>
        <v/>
      </c>
    </row>
    <row r="3024" spans="1:55" x14ac:dyDescent="0.3">
      <c r="A3024" s="76"/>
      <c r="B3024" s="104"/>
      <c r="C3024" s="76"/>
      <c r="D3024" s="77"/>
      <c r="E3024" s="12"/>
      <c r="F3024" s="78"/>
      <c r="G3024" s="77"/>
      <c r="H3024" s="79"/>
      <c r="BA3024" s="5" t="str">
        <f t="shared" si="47"/>
        <v/>
      </c>
      <c r="BB3024" s="5" t="str">
        <f>IF(OR($E3024="",$G3024&lt;&gt;"Ativo"),"",IF(COUNTIFS($E$4:$E3024,$E3024,$A$4:$A3024,$A3024,$G$4:$G3024,"Ativo")=1,1,0))</f>
        <v/>
      </c>
      <c r="BC3024" t="str">
        <f>IF(OR($A3024="",$G3024&lt;&gt;"Ativo"),"",IF(COUNTIFS($A$4:$A3024,$A3024,$G$4:$G3024,"Ativo")=1,1,0))</f>
        <v/>
      </c>
    </row>
    <row r="3025" spans="1:55" x14ac:dyDescent="0.3">
      <c r="A3025" s="76"/>
      <c r="B3025" s="104"/>
      <c r="C3025" s="76"/>
      <c r="D3025" s="77"/>
      <c r="E3025" s="12"/>
      <c r="F3025" s="78"/>
      <c r="G3025" s="77"/>
      <c r="H3025" s="79"/>
      <c r="BA3025" s="5" t="str">
        <f t="shared" si="47"/>
        <v/>
      </c>
      <c r="BB3025" s="5" t="str">
        <f>IF(OR($E3025="",$G3025&lt;&gt;"Ativo"),"",IF(COUNTIFS($E$4:$E3025,$E3025,$A$4:$A3025,$A3025,$G$4:$G3025,"Ativo")=1,1,0))</f>
        <v/>
      </c>
      <c r="BC3025" t="str">
        <f>IF(OR($A3025="",$G3025&lt;&gt;"Ativo"),"",IF(COUNTIFS($A$4:$A3025,$A3025,$G$4:$G3025,"Ativo")=1,1,0))</f>
        <v/>
      </c>
    </row>
    <row r="3026" spans="1:55" x14ac:dyDescent="0.3">
      <c r="A3026" s="76"/>
      <c r="B3026" s="104"/>
      <c r="C3026" s="76"/>
      <c r="D3026" s="77"/>
      <c r="E3026" s="12"/>
      <c r="F3026" s="78"/>
      <c r="G3026" s="77"/>
      <c r="H3026" s="79"/>
      <c r="BA3026" s="5" t="str">
        <f t="shared" si="47"/>
        <v/>
      </c>
      <c r="BB3026" s="5" t="str">
        <f>IF(OR($E3026="",$G3026&lt;&gt;"Ativo"),"",IF(COUNTIFS($E$4:$E3026,$E3026,$A$4:$A3026,$A3026,$G$4:$G3026,"Ativo")=1,1,0))</f>
        <v/>
      </c>
      <c r="BC3026" t="str">
        <f>IF(OR($A3026="",$G3026&lt;&gt;"Ativo"),"",IF(COUNTIFS($A$4:$A3026,$A3026,$G$4:$G3026,"Ativo")=1,1,0))</f>
        <v/>
      </c>
    </row>
    <row r="3027" spans="1:55" x14ac:dyDescent="0.3">
      <c r="A3027" s="76"/>
      <c r="B3027" s="104"/>
      <c r="C3027" s="76"/>
      <c r="D3027" s="77"/>
      <c r="E3027" s="12"/>
      <c r="F3027" s="78"/>
      <c r="G3027" s="77"/>
      <c r="H3027" s="79"/>
      <c r="BA3027" s="5" t="str">
        <f t="shared" si="47"/>
        <v/>
      </c>
      <c r="BB3027" s="5" t="str">
        <f>IF(OR($E3027="",$G3027&lt;&gt;"Ativo"),"",IF(COUNTIFS($E$4:$E3027,$E3027,$A$4:$A3027,$A3027,$G$4:$G3027,"Ativo")=1,1,0))</f>
        <v/>
      </c>
      <c r="BC3027" t="str">
        <f>IF(OR($A3027="",$G3027&lt;&gt;"Ativo"),"",IF(COUNTIFS($A$4:$A3027,$A3027,$G$4:$G3027,"Ativo")=1,1,0))</f>
        <v/>
      </c>
    </row>
    <row r="3028" spans="1:55" x14ac:dyDescent="0.3">
      <c r="A3028" s="76"/>
      <c r="B3028" s="104"/>
      <c r="C3028" s="76"/>
      <c r="D3028" s="77"/>
      <c r="E3028" s="12"/>
      <c r="F3028" s="78"/>
      <c r="G3028" s="77"/>
      <c r="H3028" s="79"/>
      <c r="BA3028" s="5" t="str">
        <f t="shared" si="47"/>
        <v/>
      </c>
      <c r="BB3028" s="5" t="str">
        <f>IF(OR($E3028="",$G3028&lt;&gt;"Ativo"),"",IF(COUNTIFS($E$4:$E3028,$E3028,$A$4:$A3028,$A3028,$G$4:$G3028,"Ativo")=1,1,0))</f>
        <v/>
      </c>
      <c r="BC3028" t="str">
        <f>IF(OR($A3028="",$G3028&lt;&gt;"Ativo"),"",IF(COUNTIFS($A$4:$A3028,$A3028,$G$4:$G3028,"Ativo")=1,1,0))</f>
        <v/>
      </c>
    </row>
    <row r="3029" spans="1:55" x14ac:dyDescent="0.3">
      <c r="A3029" s="76"/>
      <c r="B3029" s="104"/>
      <c r="C3029" s="76"/>
      <c r="D3029" s="77"/>
      <c r="E3029" s="12"/>
      <c r="F3029" s="78"/>
      <c r="G3029" s="77"/>
      <c r="H3029" s="79"/>
      <c r="BA3029" s="5" t="str">
        <f t="shared" si="47"/>
        <v/>
      </c>
      <c r="BB3029" s="5" t="str">
        <f>IF(OR($E3029="",$G3029&lt;&gt;"Ativo"),"",IF(COUNTIFS($E$4:$E3029,$E3029,$A$4:$A3029,$A3029,$G$4:$G3029,"Ativo")=1,1,0))</f>
        <v/>
      </c>
      <c r="BC3029" t="str">
        <f>IF(OR($A3029="",$G3029&lt;&gt;"Ativo"),"",IF(COUNTIFS($A$4:$A3029,$A3029,$G$4:$G3029,"Ativo")=1,1,0))</f>
        <v/>
      </c>
    </row>
    <row r="3030" spans="1:55" x14ac:dyDescent="0.3">
      <c r="A3030" s="76"/>
      <c r="B3030" s="104"/>
      <c r="C3030" s="76"/>
      <c r="D3030" s="77"/>
      <c r="E3030" s="12"/>
      <c r="F3030" s="78"/>
      <c r="G3030" s="77"/>
      <c r="H3030" s="79"/>
      <c r="BA3030" s="5" t="str">
        <f t="shared" si="47"/>
        <v/>
      </c>
      <c r="BB3030" s="5" t="str">
        <f>IF(OR($E3030="",$G3030&lt;&gt;"Ativo"),"",IF(COUNTIFS($E$4:$E3030,$E3030,$A$4:$A3030,$A3030,$G$4:$G3030,"Ativo")=1,1,0))</f>
        <v/>
      </c>
      <c r="BC3030" t="str">
        <f>IF(OR($A3030="",$G3030&lt;&gt;"Ativo"),"",IF(COUNTIFS($A$4:$A3030,$A3030,$G$4:$G3030,"Ativo")=1,1,0))</f>
        <v/>
      </c>
    </row>
    <row r="3031" spans="1:55" x14ac:dyDescent="0.3">
      <c r="A3031" s="76"/>
      <c r="B3031" s="104"/>
      <c r="C3031" s="76"/>
      <c r="D3031" s="77"/>
      <c r="E3031" s="12"/>
      <c r="F3031" s="78"/>
      <c r="G3031" s="77"/>
      <c r="H3031" s="79"/>
      <c r="BA3031" s="5" t="str">
        <f t="shared" si="47"/>
        <v/>
      </c>
      <c r="BB3031" s="5" t="str">
        <f>IF(OR($E3031="",$G3031&lt;&gt;"Ativo"),"",IF(COUNTIFS($E$4:$E3031,$E3031,$A$4:$A3031,$A3031,$G$4:$G3031,"Ativo")=1,1,0))</f>
        <v/>
      </c>
      <c r="BC3031" t="str">
        <f>IF(OR($A3031="",$G3031&lt;&gt;"Ativo"),"",IF(COUNTIFS($A$4:$A3031,$A3031,$G$4:$G3031,"Ativo")=1,1,0))</f>
        <v/>
      </c>
    </row>
    <row r="3032" spans="1:55" x14ac:dyDescent="0.3">
      <c r="A3032" s="76"/>
      <c r="B3032" s="104"/>
      <c r="C3032" s="76"/>
      <c r="D3032" s="77"/>
      <c r="E3032" s="12"/>
      <c r="F3032" s="78"/>
      <c r="G3032" s="77"/>
      <c r="H3032" s="79"/>
      <c r="BA3032" s="5" t="str">
        <f t="shared" si="47"/>
        <v/>
      </c>
      <c r="BB3032" s="5" t="str">
        <f>IF(OR($E3032="",$G3032&lt;&gt;"Ativo"),"",IF(COUNTIFS($E$4:$E3032,$E3032,$A$4:$A3032,$A3032,$G$4:$G3032,"Ativo")=1,1,0))</f>
        <v/>
      </c>
      <c r="BC3032" t="str">
        <f>IF(OR($A3032="",$G3032&lt;&gt;"Ativo"),"",IF(COUNTIFS($A$4:$A3032,$A3032,$G$4:$G3032,"Ativo")=1,1,0))</f>
        <v/>
      </c>
    </row>
    <row r="3033" spans="1:55" x14ac:dyDescent="0.3">
      <c r="A3033" s="76"/>
      <c r="B3033" s="104"/>
      <c r="C3033" s="76"/>
      <c r="D3033" s="77"/>
      <c r="E3033" s="12"/>
      <c r="F3033" s="78"/>
      <c r="G3033" s="77"/>
      <c r="H3033" s="79"/>
      <c r="BA3033" s="5" t="str">
        <f t="shared" si="47"/>
        <v/>
      </c>
      <c r="BB3033" s="5" t="str">
        <f>IF(OR($E3033="",$G3033&lt;&gt;"Ativo"),"",IF(COUNTIFS($E$4:$E3033,$E3033,$A$4:$A3033,$A3033,$G$4:$G3033,"Ativo")=1,1,0))</f>
        <v/>
      </c>
      <c r="BC3033" t="str">
        <f>IF(OR($A3033="",$G3033&lt;&gt;"Ativo"),"",IF(COUNTIFS($A$4:$A3033,$A3033,$G$4:$G3033,"Ativo")=1,1,0))</f>
        <v/>
      </c>
    </row>
    <row r="3034" spans="1:55" x14ac:dyDescent="0.3">
      <c r="A3034" s="76"/>
      <c r="B3034" s="104"/>
      <c r="C3034" s="76"/>
      <c r="D3034" s="77"/>
      <c r="E3034" s="12"/>
      <c r="F3034" s="78"/>
      <c r="G3034" s="77"/>
      <c r="H3034" s="79"/>
      <c r="BA3034" s="5" t="str">
        <f t="shared" si="47"/>
        <v/>
      </c>
      <c r="BB3034" s="5" t="str">
        <f>IF(OR($E3034="",$G3034&lt;&gt;"Ativo"),"",IF(COUNTIFS($E$4:$E3034,$E3034,$A$4:$A3034,$A3034,$G$4:$G3034,"Ativo")=1,1,0))</f>
        <v/>
      </c>
      <c r="BC3034" t="str">
        <f>IF(OR($A3034="",$G3034&lt;&gt;"Ativo"),"",IF(COUNTIFS($A$4:$A3034,$A3034,$G$4:$G3034,"Ativo")=1,1,0))</f>
        <v/>
      </c>
    </row>
    <row r="3035" spans="1:55" x14ac:dyDescent="0.3">
      <c r="A3035" s="76"/>
      <c r="B3035" s="104"/>
      <c r="C3035" s="76"/>
      <c r="D3035" s="77"/>
      <c r="E3035" s="12"/>
      <c r="F3035" s="78"/>
      <c r="G3035" s="77"/>
      <c r="H3035" s="79"/>
      <c r="BA3035" s="5" t="str">
        <f t="shared" si="47"/>
        <v/>
      </c>
      <c r="BB3035" s="5" t="str">
        <f>IF(OR($E3035="",$G3035&lt;&gt;"Ativo"),"",IF(COUNTIFS($E$4:$E3035,$E3035,$A$4:$A3035,$A3035,$G$4:$G3035,"Ativo")=1,1,0))</f>
        <v/>
      </c>
      <c r="BC3035" t="str">
        <f>IF(OR($A3035="",$G3035&lt;&gt;"Ativo"),"",IF(COUNTIFS($A$4:$A3035,$A3035,$G$4:$G3035,"Ativo")=1,1,0))</f>
        <v/>
      </c>
    </row>
    <row r="3036" spans="1:55" x14ac:dyDescent="0.3">
      <c r="A3036" s="76"/>
      <c r="B3036" s="104"/>
      <c r="C3036" s="76"/>
      <c r="D3036" s="77"/>
      <c r="E3036" s="12"/>
      <c r="F3036" s="78"/>
      <c r="G3036" s="77"/>
      <c r="H3036" s="79"/>
      <c r="BA3036" s="5" t="str">
        <f t="shared" si="47"/>
        <v/>
      </c>
      <c r="BB3036" s="5" t="str">
        <f>IF(OR($E3036="",$G3036&lt;&gt;"Ativo"),"",IF(COUNTIFS($E$4:$E3036,$E3036,$A$4:$A3036,$A3036,$G$4:$G3036,"Ativo")=1,1,0))</f>
        <v/>
      </c>
      <c r="BC3036" t="str">
        <f>IF(OR($A3036="",$G3036&lt;&gt;"Ativo"),"",IF(COUNTIFS($A$4:$A3036,$A3036,$G$4:$G3036,"Ativo")=1,1,0))</f>
        <v/>
      </c>
    </row>
    <row r="3037" spans="1:55" x14ac:dyDescent="0.3">
      <c r="A3037" s="76"/>
      <c r="B3037" s="104"/>
      <c r="C3037" s="76"/>
      <c r="D3037" s="77"/>
      <c r="E3037" s="12"/>
      <c r="F3037" s="78"/>
      <c r="G3037" s="77"/>
      <c r="H3037" s="79"/>
      <c r="BA3037" s="5" t="str">
        <f t="shared" si="47"/>
        <v/>
      </c>
      <c r="BB3037" s="5" t="str">
        <f>IF(OR($E3037="",$G3037&lt;&gt;"Ativo"),"",IF(COUNTIFS($E$4:$E3037,$E3037,$A$4:$A3037,$A3037,$G$4:$G3037,"Ativo")=1,1,0))</f>
        <v/>
      </c>
      <c r="BC3037" t="str">
        <f>IF(OR($A3037="",$G3037&lt;&gt;"Ativo"),"",IF(COUNTIFS($A$4:$A3037,$A3037,$G$4:$G3037,"Ativo")=1,1,0))</f>
        <v/>
      </c>
    </row>
    <row r="3038" spans="1:55" x14ac:dyDescent="0.3">
      <c r="A3038" s="76"/>
      <c r="B3038" s="104"/>
      <c r="C3038" s="76"/>
      <c r="D3038" s="77"/>
      <c r="E3038" s="12"/>
      <c r="F3038" s="78"/>
      <c r="G3038" s="77"/>
      <c r="H3038" s="79"/>
      <c r="BA3038" s="5" t="str">
        <f t="shared" si="47"/>
        <v/>
      </c>
      <c r="BB3038" s="5" t="str">
        <f>IF(OR($E3038="",$G3038&lt;&gt;"Ativo"),"",IF(COUNTIFS($E$4:$E3038,$E3038,$A$4:$A3038,$A3038,$G$4:$G3038,"Ativo")=1,1,0))</f>
        <v/>
      </c>
      <c r="BC3038" t="str">
        <f>IF(OR($A3038="",$G3038&lt;&gt;"Ativo"),"",IF(COUNTIFS($A$4:$A3038,$A3038,$G$4:$G3038,"Ativo")=1,1,0))</f>
        <v/>
      </c>
    </row>
    <row r="3039" spans="1:55" x14ac:dyDescent="0.3">
      <c r="A3039" s="76"/>
      <c r="B3039" s="104"/>
      <c r="C3039" s="76"/>
      <c r="D3039" s="77"/>
      <c r="E3039" s="12"/>
      <c r="F3039" s="78"/>
      <c r="G3039" s="77"/>
      <c r="H3039" s="79"/>
      <c r="BA3039" s="5" t="str">
        <f t="shared" si="47"/>
        <v/>
      </c>
      <c r="BB3039" s="5" t="str">
        <f>IF(OR($E3039="",$G3039&lt;&gt;"Ativo"),"",IF(COUNTIFS($E$4:$E3039,$E3039,$A$4:$A3039,$A3039,$G$4:$G3039,"Ativo")=1,1,0))</f>
        <v/>
      </c>
      <c r="BC3039" t="str">
        <f>IF(OR($A3039="",$G3039&lt;&gt;"Ativo"),"",IF(COUNTIFS($A$4:$A3039,$A3039,$G$4:$G3039,"Ativo")=1,1,0))</f>
        <v/>
      </c>
    </row>
    <row r="3040" spans="1:55" x14ac:dyDescent="0.3">
      <c r="A3040" s="76"/>
      <c r="B3040" s="104"/>
      <c r="C3040" s="76"/>
      <c r="D3040" s="77"/>
      <c r="E3040" s="12"/>
      <c r="F3040" s="78"/>
      <c r="G3040" s="77"/>
      <c r="H3040" s="79"/>
      <c r="BA3040" s="5" t="str">
        <f t="shared" si="47"/>
        <v/>
      </c>
      <c r="BB3040" s="5" t="str">
        <f>IF(OR($E3040="",$G3040&lt;&gt;"Ativo"),"",IF(COUNTIFS($E$4:$E3040,$E3040,$A$4:$A3040,$A3040,$G$4:$G3040,"Ativo")=1,1,0))</f>
        <v/>
      </c>
      <c r="BC3040" t="str">
        <f>IF(OR($A3040="",$G3040&lt;&gt;"Ativo"),"",IF(COUNTIFS($A$4:$A3040,$A3040,$G$4:$G3040,"Ativo")=1,1,0))</f>
        <v/>
      </c>
    </row>
    <row r="3041" spans="1:55" x14ac:dyDescent="0.3">
      <c r="A3041" s="76"/>
      <c r="B3041" s="104"/>
      <c r="C3041" s="76"/>
      <c r="D3041" s="77"/>
      <c r="E3041" s="12"/>
      <c r="F3041" s="78"/>
      <c r="G3041" s="77"/>
      <c r="H3041" s="79"/>
      <c r="BA3041" s="5" t="str">
        <f t="shared" si="47"/>
        <v/>
      </c>
      <c r="BB3041" s="5" t="str">
        <f>IF(OR($E3041="",$G3041&lt;&gt;"Ativo"),"",IF(COUNTIFS($E$4:$E3041,$E3041,$A$4:$A3041,$A3041,$G$4:$G3041,"Ativo")=1,1,0))</f>
        <v/>
      </c>
      <c r="BC3041" t="str">
        <f>IF(OR($A3041="",$G3041&lt;&gt;"Ativo"),"",IF(COUNTIFS($A$4:$A3041,$A3041,$G$4:$G3041,"Ativo")=1,1,0))</f>
        <v/>
      </c>
    </row>
    <row r="3042" spans="1:55" x14ac:dyDescent="0.3">
      <c r="A3042" s="76"/>
      <c r="B3042" s="104"/>
      <c r="C3042" s="76"/>
      <c r="D3042" s="77"/>
      <c r="E3042" s="12"/>
      <c r="F3042" s="78"/>
      <c r="G3042" s="77"/>
      <c r="H3042" s="79"/>
      <c r="BA3042" s="5" t="str">
        <f t="shared" si="47"/>
        <v/>
      </c>
      <c r="BB3042" s="5" t="str">
        <f>IF(OR($E3042="",$G3042&lt;&gt;"Ativo"),"",IF(COUNTIFS($E$4:$E3042,$E3042,$A$4:$A3042,$A3042,$G$4:$G3042,"Ativo")=1,1,0))</f>
        <v/>
      </c>
      <c r="BC3042" t="str">
        <f>IF(OR($A3042="",$G3042&lt;&gt;"Ativo"),"",IF(COUNTIFS($A$4:$A3042,$A3042,$G$4:$G3042,"Ativo")=1,1,0))</f>
        <v/>
      </c>
    </row>
    <row r="3043" spans="1:55" x14ac:dyDescent="0.3">
      <c r="A3043" s="76"/>
      <c r="B3043" s="104"/>
      <c r="C3043" s="76"/>
      <c r="D3043" s="77"/>
      <c r="E3043" s="12"/>
      <c r="F3043" s="78"/>
      <c r="G3043" s="77"/>
      <c r="H3043" s="79"/>
      <c r="BA3043" s="5" t="str">
        <f t="shared" si="47"/>
        <v/>
      </c>
      <c r="BB3043" s="5" t="str">
        <f>IF(OR($E3043="",$G3043&lt;&gt;"Ativo"),"",IF(COUNTIFS($E$4:$E3043,$E3043,$A$4:$A3043,$A3043,$G$4:$G3043,"Ativo")=1,1,0))</f>
        <v/>
      </c>
      <c r="BC3043" t="str">
        <f>IF(OR($A3043="",$G3043&lt;&gt;"Ativo"),"",IF(COUNTIFS($A$4:$A3043,$A3043,$G$4:$G3043,"Ativo")=1,1,0))</f>
        <v/>
      </c>
    </row>
    <row r="3044" spans="1:55" x14ac:dyDescent="0.3">
      <c r="A3044" s="76"/>
      <c r="B3044" s="104"/>
      <c r="C3044" s="76"/>
      <c r="D3044" s="77"/>
      <c r="E3044" s="12"/>
      <c r="F3044" s="78"/>
      <c r="G3044" s="77"/>
      <c r="H3044" s="79"/>
      <c r="BA3044" s="5" t="str">
        <f t="shared" si="47"/>
        <v/>
      </c>
      <c r="BB3044" s="5" t="str">
        <f>IF(OR($E3044="",$G3044&lt;&gt;"Ativo"),"",IF(COUNTIFS($E$4:$E3044,$E3044,$A$4:$A3044,$A3044,$G$4:$G3044,"Ativo")=1,1,0))</f>
        <v/>
      </c>
      <c r="BC3044" t="str">
        <f>IF(OR($A3044="",$G3044&lt;&gt;"Ativo"),"",IF(COUNTIFS($A$4:$A3044,$A3044,$G$4:$G3044,"Ativo")=1,1,0))</f>
        <v/>
      </c>
    </row>
    <row r="3045" spans="1:55" x14ac:dyDescent="0.3">
      <c r="A3045" s="76"/>
      <c r="B3045" s="104"/>
      <c r="C3045" s="76"/>
      <c r="D3045" s="77"/>
      <c r="E3045" s="12"/>
      <c r="F3045" s="78"/>
      <c r="G3045" s="77"/>
      <c r="H3045" s="79"/>
      <c r="BA3045" s="5" t="str">
        <f t="shared" si="47"/>
        <v/>
      </c>
      <c r="BB3045" s="5" t="str">
        <f>IF(OR($E3045="",$G3045&lt;&gt;"Ativo"),"",IF(COUNTIFS($E$4:$E3045,$E3045,$A$4:$A3045,$A3045,$G$4:$G3045,"Ativo")=1,1,0))</f>
        <v/>
      </c>
      <c r="BC3045" t="str">
        <f>IF(OR($A3045="",$G3045&lt;&gt;"Ativo"),"",IF(COUNTIFS($A$4:$A3045,$A3045,$G$4:$G3045,"Ativo")=1,1,0))</f>
        <v/>
      </c>
    </row>
    <row r="3046" spans="1:55" x14ac:dyDescent="0.3">
      <c r="A3046" s="76"/>
      <c r="B3046" s="104"/>
      <c r="C3046" s="76"/>
      <c r="D3046" s="77"/>
      <c r="E3046" s="12"/>
      <c r="F3046" s="78"/>
      <c r="G3046" s="77"/>
      <c r="H3046" s="79"/>
      <c r="BA3046" s="5" t="str">
        <f t="shared" si="47"/>
        <v/>
      </c>
      <c r="BB3046" s="5" t="str">
        <f>IF(OR($E3046="",$G3046&lt;&gt;"Ativo"),"",IF(COUNTIFS($E$4:$E3046,$E3046,$A$4:$A3046,$A3046,$G$4:$G3046,"Ativo")=1,1,0))</f>
        <v/>
      </c>
      <c r="BC3046" t="str">
        <f>IF(OR($A3046="",$G3046&lt;&gt;"Ativo"),"",IF(COUNTIFS($A$4:$A3046,$A3046,$G$4:$G3046,"Ativo")=1,1,0))</f>
        <v/>
      </c>
    </row>
    <row r="3047" spans="1:55" x14ac:dyDescent="0.3">
      <c r="A3047" s="76"/>
      <c r="B3047" s="104"/>
      <c r="C3047" s="76"/>
      <c r="D3047" s="77"/>
      <c r="E3047" s="12"/>
      <c r="F3047" s="78"/>
      <c r="G3047" s="77"/>
      <c r="H3047" s="79"/>
      <c r="BA3047" s="5" t="str">
        <f t="shared" si="47"/>
        <v/>
      </c>
      <c r="BB3047" s="5" t="str">
        <f>IF(OR($E3047="",$G3047&lt;&gt;"Ativo"),"",IF(COUNTIFS($E$4:$E3047,$E3047,$A$4:$A3047,$A3047,$G$4:$G3047,"Ativo")=1,1,0))</f>
        <v/>
      </c>
      <c r="BC3047" t="str">
        <f>IF(OR($A3047="",$G3047&lt;&gt;"Ativo"),"",IF(COUNTIFS($A$4:$A3047,$A3047,$G$4:$G3047,"Ativo")=1,1,0))</f>
        <v/>
      </c>
    </row>
    <row r="3048" spans="1:55" x14ac:dyDescent="0.3">
      <c r="A3048" s="76"/>
      <c r="B3048" s="104"/>
      <c r="C3048" s="76"/>
      <c r="D3048" s="77"/>
      <c r="E3048" s="12"/>
      <c r="F3048" s="78"/>
      <c r="G3048" s="77"/>
      <c r="H3048" s="79"/>
      <c r="BA3048" s="5" t="str">
        <f t="shared" si="47"/>
        <v/>
      </c>
      <c r="BB3048" s="5" t="str">
        <f>IF(OR($E3048="",$G3048&lt;&gt;"Ativo"),"",IF(COUNTIFS($E$4:$E3048,$E3048,$A$4:$A3048,$A3048,$G$4:$G3048,"Ativo")=1,1,0))</f>
        <v/>
      </c>
      <c r="BC3048" t="str">
        <f>IF(OR($A3048="",$G3048&lt;&gt;"Ativo"),"",IF(COUNTIFS($A$4:$A3048,$A3048,$G$4:$G3048,"Ativo")=1,1,0))</f>
        <v/>
      </c>
    </row>
    <row r="3049" spans="1:55" x14ac:dyDescent="0.3">
      <c r="A3049" s="76"/>
      <c r="B3049" s="104"/>
      <c r="C3049" s="76"/>
      <c r="D3049" s="77"/>
      <c r="E3049" s="12"/>
      <c r="F3049" s="78"/>
      <c r="G3049" s="77"/>
      <c r="H3049" s="79"/>
      <c r="BA3049" s="5" t="str">
        <f t="shared" si="47"/>
        <v/>
      </c>
      <c r="BB3049" s="5" t="str">
        <f>IF(OR($E3049="",$G3049&lt;&gt;"Ativo"),"",IF(COUNTIFS($E$4:$E3049,$E3049,$A$4:$A3049,$A3049,$G$4:$G3049,"Ativo")=1,1,0))</f>
        <v/>
      </c>
      <c r="BC3049" t="str">
        <f>IF(OR($A3049="",$G3049&lt;&gt;"Ativo"),"",IF(COUNTIFS($A$4:$A3049,$A3049,$G$4:$G3049,"Ativo")=1,1,0))</f>
        <v/>
      </c>
    </row>
    <row r="3050" spans="1:55" x14ac:dyDescent="0.3">
      <c r="A3050" s="76"/>
      <c r="B3050" s="104"/>
      <c r="C3050" s="76"/>
      <c r="D3050" s="77"/>
      <c r="E3050" s="12"/>
      <c r="F3050" s="78"/>
      <c r="G3050" s="77"/>
      <c r="H3050" s="79"/>
      <c r="BA3050" s="5" t="str">
        <f t="shared" si="47"/>
        <v/>
      </c>
      <c r="BB3050" s="5" t="str">
        <f>IF(OR($E3050="",$G3050&lt;&gt;"Ativo"),"",IF(COUNTIFS($E$4:$E3050,$E3050,$A$4:$A3050,$A3050,$G$4:$G3050,"Ativo")=1,1,0))</f>
        <v/>
      </c>
      <c r="BC3050" t="str">
        <f>IF(OR($A3050="",$G3050&lt;&gt;"Ativo"),"",IF(COUNTIFS($A$4:$A3050,$A3050,$G$4:$G3050,"Ativo")=1,1,0))</f>
        <v/>
      </c>
    </row>
    <row r="3051" spans="1:55" x14ac:dyDescent="0.3">
      <c r="A3051" s="76"/>
      <c r="B3051" s="104"/>
      <c r="C3051" s="76"/>
      <c r="D3051" s="77"/>
      <c r="E3051" s="12"/>
      <c r="F3051" s="78"/>
      <c r="G3051" s="77"/>
      <c r="H3051" s="79"/>
      <c r="BA3051" s="5" t="str">
        <f t="shared" si="47"/>
        <v/>
      </c>
      <c r="BB3051" s="5" t="str">
        <f>IF(OR($E3051="",$G3051&lt;&gt;"Ativo"),"",IF(COUNTIFS($E$4:$E3051,$E3051,$A$4:$A3051,$A3051,$G$4:$G3051,"Ativo")=1,1,0))</f>
        <v/>
      </c>
      <c r="BC3051" t="str">
        <f>IF(OR($A3051="",$G3051&lt;&gt;"Ativo"),"",IF(COUNTIFS($A$4:$A3051,$A3051,$G$4:$G3051,"Ativo")=1,1,0))</f>
        <v/>
      </c>
    </row>
    <row r="3052" spans="1:55" x14ac:dyDescent="0.3">
      <c r="A3052" s="76"/>
      <c r="B3052" s="104"/>
      <c r="C3052" s="76"/>
      <c r="D3052" s="77"/>
      <c r="E3052" s="12"/>
      <c r="F3052" s="78"/>
      <c r="G3052" s="77"/>
      <c r="H3052" s="79"/>
      <c r="BA3052" s="5" t="str">
        <f t="shared" si="47"/>
        <v/>
      </c>
      <c r="BB3052" s="5" t="str">
        <f>IF(OR($E3052="",$G3052&lt;&gt;"Ativo"),"",IF(COUNTIFS($E$4:$E3052,$E3052,$A$4:$A3052,$A3052,$G$4:$G3052,"Ativo")=1,1,0))</f>
        <v/>
      </c>
      <c r="BC3052" t="str">
        <f>IF(OR($A3052="",$G3052&lt;&gt;"Ativo"),"",IF(COUNTIFS($A$4:$A3052,$A3052,$G$4:$G3052,"Ativo")=1,1,0))</f>
        <v/>
      </c>
    </row>
    <row r="3053" spans="1:55" x14ac:dyDescent="0.3">
      <c r="A3053" s="76"/>
      <c r="B3053" s="104"/>
      <c r="C3053" s="76"/>
      <c r="D3053" s="77"/>
      <c r="E3053" s="12"/>
      <c r="F3053" s="78"/>
      <c r="G3053" s="77"/>
      <c r="H3053" s="79"/>
      <c r="BA3053" s="5" t="str">
        <f t="shared" si="47"/>
        <v/>
      </c>
      <c r="BB3053" s="5" t="str">
        <f>IF(OR($E3053="",$G3053&lt;&gt;"Ativo"),"",IF(COUNTIFS($E$4:$E3053,$E3053,$A$4:$A3053,$A3053,$G$4:$G3053,"Ativo")=1,1,0))</f>
        <v/>
      </c>
      <c r="BC3053" t="str">
        <f>IF(OR($A3053="",$G3053&lt;&gt;"Ativo"),"",IF(COUNTIFS($A$4:$A3053,$A3053,$G$4:$G3053,"Ativo")=1,1,0))</f>
        <v/>
      </c>
    </row>
    <row r="3054" spans="1:55" x14ac:dyDescent="0.3">
      <c r="A3054" s="76"/>
      <c r="B3054" s="104"/>
      <c r="C3054" s="76"/>
      <c r="D3054" s="77"/>
      <c r="E3054" s="12"/>
      <c r="F3054" s="78"/>
      <c r="G3054" s="77"/>
      <c r="H3054" s="79"/>
      <c r="BA3054" s="5" t="str">
        <f t="shared" si="47"/>
        <v/>
      </c>
      <c r="BB3054" s="5" t="str">
        <f>IF(OR($E3054="",$G3054&lt;&gt;"Ativo"),"",IF(COUNTIFS($E$4:$E3054,$E3054,$A$4:$A3054,$A3054,$G$4:$G3054,"Ativo")=1,1,0))</f>
        <v/>
      </c>
      <c r="BC3054" t="str">
        <f>IF(OR($A3054="",$G3054&lt;&gt;"Ativo"),"",IF(COUNTIFS($A$4:$A3054,$A3054,$G$4:$G3054,"Ativo")=1,1,0))</f>
        <v/>
      </c>
    </row>
    <row r="3055" spans="1:55" x14ac:dyDescent="0.3">
      <c r="A3055" s="76"/>
      <c r="B3055" s="104"/>
      <c r="C3055" s="76"/>
      <c r="D3055" s="77"/>
      <c r="E3055" s="12"/>
      <c r="F3055" s="78"/>
      <c r="G3055" s="77"/>
      <c r="H3055" s="79"/>
      <c r="BA3055" s="5" t="str">
        <f t="shared" si="47"/>
        <v/>
      </c>
      <c r="BB3055" s="5" t="str">
        <f>IF(OR($E3055="",$G3055&lt;&gt;"Ativo"),"",IF(COUNTIFS($E$4:$E3055,$E3055,$A$4:$A3055,$A3055,$G$4:$G3055,"Ativo")=1,1,0))</f>
        <v/>
      </c>
      <c r="BC3055" t="str">
        <f>IF(OR($A3055="",$G3055&lt;&gt;"Ativo"),"",IF(COUNTIFS($A$4:$A3055,$A3055,$G$4:$G3055,"Ativo")=1,1,0))</f>
        <v/>
      </c>
    </row>
    <row r="3056" spans="1:55" x14ac:dyDescent="0.3">
      <c r="A3056" s="76"/>
      <c r="B3056" s="104"/>
      <c r="C3056" s="76"/>
      <c r="D3056" s="77"/>
      <c r="E3056" s="12"/>
      <c r="F3056" s="78"/>
      <c r="G3056" s="77"/>
      <c r="H3056" s="79"/>
      <c r="BA3056" s="5" t="str">
        <f t="shared" si="47"/>
        <v/>
      </c>
      <c r="BB3056" s="5" t="str">
        <f>IF(OR($E3056="",$G3056&lt;&gt;"Ativo"),"",IF(COUNTIFS($E$4:$E3056,$E3056,$A$4:$A3056,$A3056,$G$4:$G3056,"Ativo")=1,1,0))</f>
        <v/>
      </c>
      <c r="BC3056" t="str">
        <f>IF(OR($A3056="",$G3056&lt;&gt;"Ativo"),"",IF(COUNTIFS($A$4:$A3056,$A3056,$G$4:$G3056,"Ativo")=1,1,0))</f>
        <v/>
      </c>
    </row>
    <row r="3057" spans="1:55" x14ac:dyDescent="0.3">
      <c r="A3057" s="76"/>
      <c r="B3057" s="104"/>
      <c r="C3057" s="76"/>
      <c r="D3057" s="77"/>
      <c r="E3057" s="12"/>
      <c r="F3057" s="78"/>
      <c r="G3057" s="77"/>
      <c r="H3057" s="79"/>
      <c r="BA3057" s="5" t="str">
        <f t="shared" si="47"/>
        <v/>
      </c>
      <c r="BB3057" s="5" t="str">
        <f>IF(OR($E3057="",$G3057&lt;&gt;"Ativo"),"",IF(COUNTIFS($E$4:$E3057,$E3057,$A$4:$A3057,$A3057,$G$4:$G3057,"Ativo")=1,1,0))</f>
        <v/>
      </c>
      <c r="BC3057" t="str">
        <f>IF(OR($A3057="",$G3057&lt;&gt;"Ativo"),"",IF(COUNTIFS($A$4:$A3057,$A3057,$G$4:$G3057,"Ativo")=1,1,0))</f>
        <v/>
      </c>
    </row>
    <row r="3058" spans="1:55" x14ac:dyDescent="0.3">
      <c r="A3058" s="76"/>
      <c r="B3058" s="104"/>
      <c r="C3058" s="76"/>
      <c r="D3058" s="77"/>
      <c r="E3058" s="12"/>
      <c r="F3058" s="78"/>
      <c r="G3058" s="77"/>
      <c r="H3058" s="79"/>
      <c r="BA3058" s="5" t="str">
        <f t="shared" si="47"/>
        <v/>
      </c>
      <c r="BB3058" s="5" t="str">
        <f>IF(OR($E3058="",$G3058&lt;&gt;"Ativo"),"",IF(COUNTIFS($E$4:$E3058,$E3058,$A$4:$A3058,$A3058,$G$4:$G3058,"Ativo")=1,1,0))</f>
        <v/>
      </c>
      <c r="BC3058" t="str">
        <f>IF(OR($A3058="",$G3058&lt;&gt;"Ativo"),"",IF(COUNTIFS($A$4:$A3058,$A3058,$G$4:$G3058,"Ativo")=1,1,0))</f>
        <v/>
      </c>
    </row>
    <row r="3059" spans="1:55" x14ac:dyDescent="0.3">
      <c r="A3059" s="76"/>
      <c r="B3059" s="104"/>
      <c r="C3059" s="76"/>
      <c r="D3059" s="77"/>
      <c r="E3059" s="12"/>
      <c r="F3059" s="78"/>
      <c r="G3059" s="77"/>
      <c r="H3059" s="79"/>
      <c r="BA3059" s="5" t="str">
        <f t="shared" si="47"/>
        <v/>
      </c>
      <c r="BB3059" s="5" t="str">
        <f>IF(OR($E3059="",$G3059&lt;&gt;"Ativo"),"",IF(COUNTIFS($E$4:$E3059,$E3059,$A$4:$A3059,$A3059,$G$4:$G3059,"Ativo")=1,1,0))</f>
        <v/>
      </c>
      <c r="BC3059" t="str">
        <f>IF(OR($A3059="",$G3059&lt;&gt;"Ativo"),"",IF(COUNTIFS($A$4:$A3059,$A3059,$G$4:$G3059,"Ativo")=1,1,0))</f>
        <v/>
      </c>
    </row>
    <row r="3060" spans="1:55" x14ac:dyDescent="0.3">
      <c r="A3060" s="76"/>
      <c r="B3060" s="104"/>
      <c r="C3060" s="76"/>
      <c r="D3060" s="77"/>
      <c r="E3060" s="12"/>
      <c r="F3060" s="78"/>
      <c r="G3060" s="77"/>
      <c r="H3060" s="79"/>
      <c r="BA3060" s="5" t="str">
        <f t="shared" si="47"/>
        <v/>
      </c>
      <c r="BB3060" s="5" t="str">
        <f>IF(OR($E3060="",$G3060&lt;&gt;"Ativo"),"",IF(COUNTIFS($E$4:$E3060,$E3060,$A$4:$A3060,$A3060,$G$4:$G3060,"Ativo")=1,1,0))</f>
        <v/>
      </c>
      <c r="BC3060" t="str">
        <f>IF(OR($A3060="",$G3060&lt;&gt;"Ativo"),"",IF(COUNTIFS($A$4:$A3060,$A3060,$G$4:$G3060,"Ativo")=1,1,0))</f>
        <v/>
      </c>
    </row>
    <row r="3061" spans="1:55" x14ac:dyDescent="0.3">
      <c r="A3061" s="76"/>
      <c r="B3061" s="104"/>
      <c r="C3061" s="76"/>
      <c r="D3061" s="77"/>
      <c r="E3061" s="12"/>
      <c r="F3061" s="78"/>
      <c r="G3061" s="77"/>
      <c r="H3061" s="79"/>
      <c r="BA3061" s="5" t="str">
        <f t="shared" si="47"/>
        <v/>
      </c>
      <c r="BB3061" s="5" t="str">
        <f>IF(OR($E3061="",$G3061&lt;&gt;"Ativo"),"",IF(COUNTIFS($E$4:$E3061,$E3061,$A$4:$A3061,$A3061,$G$4:$G3061,"Ativo")=1,1,0))</f>
        <v/>
      </c>
      <c r="BC3061" t="str">
        <f>IF(OR($A3061="",$G3061&lt;&gt;"Ativo"),"",IF(COUNTIFS($A$4:$A3061,$A3061,$G$4:$G3061,"Ativo")=1,1,0))</f>
        <v/>
      </c>
    </row>
    <row r="3062" spans="1:55" x14ac:dyDescent="0.3">
      <c r="A3062" s="76"/>
      <c r="B3062" s="104"/>
      <c r="C3062" s="76"/>
      <c r="D3062" s="77"/>
      <c r="E3062" s="12"/>
      <c r="F3062" s="78"/>
      <c r="G3062" s="77"/>
      <c r="H3062" s="79"/>
      <c r="BA3062" s="5" t="str">
        <f t="shared" si="47"/>
        <v/>
      </c>
      <c r="BB3062" s="5" t="str">
        <f>IF(OR($E3062="",$G3062&lt;&gt;"Ativo"),"",IF(COUNTIFS($E$4:$E3062,$E3062,$A$4:$A3062,$A3062,$G$4:$G3062,"Ativo")=1,1,0))</f>
        <v/>
      </c>
      <c r="BC3062" t="str">
        <f>IF(OR($A3062="",$G3062&lt;&gt;"Ativo"),"",IF(COUNTIFS($A$4:$A3062,$A3062,$G$4:$G3062,"Ativo")=1,1,0))</f>
        <v/>
      </c>
    </row>
    <row r="3063" spans="1:55" x14ac:dyDescent="0.3">
      <c r="A3063" s="76"/>
      <c r="B3063" s="104"/>
      <c r="C3063" s="76"/>
      <c r="D3063" s="77"/>
      <c r="E3063" s="12"/>
      <c r="F3063" s="78"/>
      <c r="G3063" s="77"/>
      <c r="H3063" s="79"/>
      <c r="BA3063" s="5" t="str">
        <f t="shared" si="47"/>
        <v/>
      </c>
      <c r="BB3063" s="5" t="str">
        <f>IF(OR($E3063="",$G3063&lt;&gt;"Ativo"),"",IF(COUNTIFS($E$4:$E3063,$E3063,$A$4:$A3063,$A3063,$G$4:$G3063,"Ativo")=1,1,0))</f>
        <v/>
      </c>
      <c r="BC3063" t="str">
        <f>IF(OR($A3063="",$G3063&lt;&gt;"Ativo"),"",IF(COUNTIFS($A$4:$A3063,$A3063,$G$4:$G3063,"Ativo")=1,1,0))</f>
        <v/>
      </c>
    </row>
    <row r="3064" spans="1:55" x14ac:dyDescent="0.3">
      <c r="A3064" s="76"/>
      <c r="B3064" s="104"/>
      <c r="C3064" s="76"/>
      <c r="D3064" s="77"/>
      <c r="E3064" s="12"/>
      <c r="F3064" s="78"/>
      <c r="G3064" s="77"/>
      <c r="H3064" s="79"/>
      <c r="BA3064" s="5" t="str">
        <f t="shared" si="47"/>
        <v/>
      </c>
      <c r="BB3064" s="5" t="str">
        <f>IF(OR($E3064="",$G3064&lt;&gt;"Ativo"),"",IF(COUNTIFS($E$4:$E3064,$E3064,$A$4:$A3064,$A3064,$G$4:$G3064,"Ativo")=1,1,0))</f>
        <v/>
      </c>
      <c r="BC3064" t="str">
        <f>IF(OR($A3064="",$G3064&lt;&gt;"Ativo"),"",IF(COUNTIFS($A$4:$A3064,$A3064,$G$4:$G3064,"Ativo")=1,1,0))</f>
        <v/>
      </c>
    </row>
    <row r="3065" spans="1:55" x14ac:dyDescent="0.3">
      <c r="A3065" s="76"/>
      <c r="B3065" s="104"/>
      <c r="C3065" s="76"/>
      <c r="D3065" s="77"/>
      <c r="E3065" s="12"/>
      <c r="F3065" s="78"/>
      <c r="G3065" s="77"/>
      <c r="H3065" s="79"/>
      <c r="BA3065" s="5" t="str">
        <f t="shared" si="47"/>
        <v/>
      </c>
      <c r="BB3065" s="5" t="str">
        <f>IF(OR($E3065="",$G3065&lt;&gt;"Ativo"),"",IF(COUNTIFS($E$4:$E3065,$E3065,$A$4:$A3065,$A3065,$G$4:$G3065,"Ativo")=1,1,0))</f>
        <v/>
      </c>
      <c r="BC3065" t="str">
        <f>IF(OR($A3065="",$G3065&lt;&gt;"Ativo"),"",IF(COUNTIFS($A$4:$A3065,$A3065,$G$4:$G3065,"Ativo")=1,1,0))</f>
        <v/>
      </c>
    </row>
    <row r="3066" spans="1:55" x14ac:dyDescent="0.3">
      <c r="A3066" s="76"/>
      <c r="B3066" s="104"/>
      <c r="C3066" s="76"/>
      <c r="D3066" s="77"/>
      <c r="E3066" s="12"/>
      <c r="F3066" s="78"/>
      <c r="G3066" s="77"/>
      <c r="H3066" s="79"/>
      <c r="BA3066" s="5" t="str">
        <f t="shared" si="47"/>
        <v/>
      </c>
      <c r="BB3066" s="5" t="str">
        <f>IF(OR($E3066="",$G3066&lt;&gt;"Ativo"),"",IF(COUNTIFS($E$4:$E3066,$E3066,$A$4:$A3066,$A3066,$G$4:$G3066,"Ativo")=1,1,0))</f>
        <v/>
      </c>
      <c r="BC3066" t="str">
        <f>IF(OR($A3066="",$G3066&lt;&gt;"Ativo"),"",IF(COUNTIFS($A$4:$A3066,$A3066,$G$4:$G3066,"Ativo")=1,1,0))</f>
        <v/>
      </c>
    </row>
    <row r="3067" spans="1:55" x14ac:dyDescent="0.3">
      <c r="A3067" s="76"/>
      <c r="B3067" s="104"/>
      <c r="C3067" s="76"/>
      <c r="D3067" s="77"/>
      <c r="E3067" s="12"/>
      <c r="F3067" s="78"/>
      <c r="G3067" s="77"/>
      <c r="H3067" s="79"/>
      <c r="BA3067" s="5" t="str">
        <f t="shared" si="47"/>
        <v/>
      </c>
      <c r="BB3067" s="5" t="str">
        <f>IF(OR($E3067="",$G3067&lt;&gt;"Ativo"),"",IF(COUNTIFS($E$4:$E3067,$E3067,$A$4:$A3067,$A3067,$G$4:$G3067,"Ativo")=1,1,0))</f>
        <v/>
      </c>
      <c r="BC3067" t="str">
        <f>IF(OR($A3067="",$G3067&lt;&gt;"Ativo"),"",IF(COUNTIFS($A$4:$A3067,$A3067,$G$4:$G3067,"Ativo")=1,1,0))</f>
        <v/>
      </c>
    </row>
    <row r="3068" spans="1:55" x14ac:dyDescent="0.3">
      <c r="A3068" s="76"/>
      <c r="B3068" s="104"/>
      <c r="C3068" s="76"/>
      <c r="D3068" s="77"/>
      <c r="E3068" s="12"/>
      <c r="F3068" s="78"/>
      <c r="G3068" s="77"/>
      <c r="H3068" s="79"/>
      <c r="BA3068" s="5" t="str">
        <f t="shared" si="47"/>
        <v/>
      </c>
      <c r="BB3068" s="5" t="str">
        <f>IF(OR($E3068="",$G3068&lt;&gt;"Ativo"),"",IF(COUNTIFS($E$4:$E3068,$E3068,$A$4:$A3068,$A3068,$G$4:$G3068,"Ativo")=1,1,0))</f>
        <v/>
      </c>
      <c r="BC3068" t="str">
        <f>IF(OR($A3068="",$G3068&lt;&gt;"Ativo"),"",IF(COUNTIFS($A$4:$A3068,$A3068,$G$4:$G3068,"Ativo")=1,1,0))</f>
        <v/>
      </c>
    </row>
    <row r="3069" spans="1:55" x14ac:dyDescent="0.3">
      <c r="A3069" s="76"/>
      <c r="B3069" s="104"/>
      <c r="C3069" s="76"/>
      <c r="D3069" s="77"/>
      <c r="E3069" s="12"/>
      <c r="F3069" s="78"/>
      <c r="G3069" s="77"/>
      <c r="H3069" s="79"/>
      <c r="BA3069" s="5" t="str">
        <f t="shared" si="47"/>
        <v/>
      </c>
      <c r="BB3069" s="5" t="str">
        <f>IF(OR($E3069="",$G3069&lt;&gt;"Ativo"),"",IF(COUNTIFS($E$4:$E3069,$E3069,$A$4:$A3069,$A3069,$G$4:$G3069,"Ativo")=1,1,0))</f>
        <v/>
      </c>
      <c r="BC3069" t="str">
        <f>IF(OR($A3069="",$G3069&lt;&gt;"Ativo"),"",IF(COUNTIFS($A$4:$A3069,$A3069,$G$4:$G3069,"Ativo")=1,1,0))</f>
        <v/>
      </c>
    </row>
    <row r="3070" spans="1:55" x14ac:dyDescent="0.3">
      <c r="A3070" s="76"/>
      <c r="B3070" s="104"/>
      <c r="C3070" s="76"/>
      <c r="D3070" s="77"/>
      <c r="E3070" s="12"/>
      <c r="F3070" s="78"/>
      <c r="G3070" s="77"/>
      <c r="H3070" s="79"/>
      <c r="BA3070" s="5" t="str">
        <f t="shared" si="47"/>
        <v/>
      </c>
      <c r="BB3070" s="5" t="str">
        <f>IF(OR($E3070="",$G3070&lt;&gt;"Ativo"),"",IF(COUNTIFS($E$4:$E3070,$E3070,$A$4:$A3070,$A3070,$G$4:$G3070,"Ativo")=1,1,0))</f>
        <v/>
      </c>
      <c r="BC3070" t="str">
        <f>IF(OR($A3070="",$G3070&lt;&gt;"Ativo"),"",IF(COUNTIFS($A$4:$A3070,$A3070,$G$4:$G3070,"Ativo")=1,1,0))</f>
        <v/>
      </c>
    </row>
    <row r="3071" spans="1:55" x14ac:dyDescent="0.3">
      <c r="A3071" s="76"/>
      <c r="B3071" s="104"/>
      <c r="C3071" s="76"/>
      <c r="D3071" s="77"/>
      <c r="E3071" s="12"/>
      <c r="F3071" s="78"/>
      <c r="G3071" s="77"/>
      <c r="H3071" s="79"/>
      <c r="BA3071" s="5" t="str">
        <f t="shared" si="47"/>
        <v/>
      </c>
      <c r="BB3071" s="5" t="str">
        <f>IF(OR($E3071="",$G3071&lt;&gt;"Ativo"),"",IF(COUNTIFS($E$4:$E3071,$E3071,$A$4:$A3071,$A3071,$G$4:$G3071,"Ativo")=1,1,0))</f>
        <v/>
      </c>
      <c r="BC3071" t="str">
        <f>IF(OR($A3071="",$G3071&lt;&gt;"Ativo"),"",IF(COUNTIFS($A$4:$A3071,$A3071,$G$4:$G3071,"Ativo")=1,1,0))</f>
        <v/>
      </c>
    </row>
    <row r="3072" spans="1:55" x14ac:dyDescent="0.3">
      <c r="A3072" s="76"/>
      <c r="B3072" s="104"/>
      <c r="C3072" s="76"/>
      <c r="D3072" s="77"/>
      <c r="E3072" s="12"/>
      <c r="F3072" s="78"/>
      <c r="G3072" s="77"/>
      <c r="H3072" s="79"/>
      <c r="BA3072" s="5" t="str">
        <f t="shared" si="47"/>
        <v/>
      </c>
      <c r="BB3072" s="5" t="str">
        <f>IF(OR($E3072="",$G3072&lt;&gt;"Ativo"),"",IF(COUNTIFS($E$4:$E3072,$E3072,$A$4:$A3072,$A3072,$G$4:$G3072,"Ativo")=1,1,0))</f>
        <v/>
      </c>
      <c r="BC3072" t="str">
        <f>IF(OR($A3072="",$G3072&lt;&gt;"Ativo"),"",IF(COUNTIFS($A$4:$A3072,$A3072,$G$4:$G3072,"Ativo")=1,1,0))</f>
        <v/>
      </c>
    </row>
    <row r="3073" spans="1:55" x14ac:dyDescent="0.3">
      <c r="A3073" s="76"/>
      <c r="B3073" s="104"/>
      <c r="C3073" s="76"/>
      <c r="D3073" s="77"/>
      <c r="E3073" s="12"/>
      <c r="F3073" s="78"/>
      <c r="G3073" s="77"/>
      <c r="H3073" s="79"/>
      <c r="BA3073" s="5" t="str">
        <f t="shared" si="47"/>
        <v/>
      </c>
      <c r="BB3073" s="5" t="str">
        <f>IF(OR($E3073="",$G3073&lt;&gt;"Ativo"),"",IF(COUNTIFS($E$4:$E3073,$E3073,$A$4:$A3073,$A3073,$G$4:$G3073,"Ativo")=1,1,0))</f>
        <v/>
      </c>
      <c r="BC3073" t="str">
        <f>IF(OR($A3073="",$G3073&lt;&gt;"Ativo"),"",IF(COUNTIFS($A$4:$A3073,$A3073,$G$4:$G3073,"Ativo")=1,1,0))</f>
        <v/>
      </c>
    </row>
    <row r="3074" spans="1:55" x14ac:dyDescent="0.3">
      <c r="A3074" s="76"/>
      <c r="B3074" s="104"/>
      <c r="C3074" s="76"/>
      <c r="D3074" s="77"/>
      <c r="E3074" s="12"/>
      <c r="F3074" s="78"/>
      <c r="G3074" s="77"/>
      <c r="H3074" s="79"/>
      <c r="BA3074" s="5" t="str">
        <f t="shared" si="47"/>
        <v/>
      </c>
      <c r="BB3074" s="5" t="str">
        <f>IF(OR($E3074="",$G3074&lt;&gt;"Ativo"),"",IF(COUNTIFS($E$4:$E3074,$E3074,$A$4:$A3074,$A3074,$G$4:$G3074,"Ativo")=1,1,0))</f>
        <v/>
      </c>
      <c r="BC3074" t="str">
        <f>IF(OR($A3074="",$G3074&lt;&gt;"Ativo"),"",IF(COUNTIFS($A$4:$A3074,$A3074,$G$4:$G3074,"Ativo")=1,1,0))</f>
        <v/>
      </c>
    </row>
    <row r="3075" spans="1:55" x14ac:dyDescent="0.3">
      <c r="A3075" s="76"/>
      <c r="B3075" s="104"/>
      <c r="C3075" s="76"/>
      <c r="D3075" s="77"/>
      <c r="E3075" s="12"/>
      <c r="F3075" s="78"/>
      <c r="G3075" s="77"/>
      <c r="H3075" s="79"/>
      <c r="BA3075" s="5" t="str">
        <f t="shared" si="47"/>
        <v/>
      </c>
      <c r="BB3075" s="5" t="str">
        <f>IF(OR($E3075="",$G3075&lt;&gt;"Ativo"),"",IF(COUNTIFS($E$4:$E3075,$E3075,$A$4:$A3075,$A3075,$G$4:$G3075,"Ativo")=1,1,0))</f>
        <v/>
      </c>
      <c r="BC3075" t="str">
        <f>IF(OR($A3075="",$G3075&lt;&gt;"Ativo"),"",IF(COUNTIFS($A$4:$A3075,$A3075,$G$4:$G3075,"Ativo")=1,1,0))</f>
        <v/>
      </c>
    </row>
    <row r="3076" spans="1:55" x14ac:dyDescent="0.3">
      <c r="A3076" s="76"/>
      <c r="B3076" s="104"/>
      <c r="C3076" s="76"/>
      <c r="D3076" s="77"/>
      <c r="E3076" s="12"/>
      <c r="F3076" s="78"/>
      <c r="G3076" s="77"/>
      <c r="H3076" s="79"/>
      <c r="BA3076" s="5" t="str">
        <f t="shared" ref="BA3076:BA3139" si="48">IF($D3076="","",MID($D3076,4,LEN($D3076)-5))</f>
        <v/>
      </c>
      <c r="BB3076" s="5" t="str">
        <f>IF(OR($E3076="",$G3076&lt;&gt;"Ativo"),"",IF(COUNTIFS($E$4:$E3076,$E3076,$A$4:$A3076,$A3076,$G$4:$G3076,"Ativo")=1,1,0))</f>
        <v/>
      </c>
      <c r="BC3076" t="str">
        <f>IF(OR($A3076="",$G3076&lt;&gt;"Ativo"),"",IF(COUNTIFS($A$4:$A3076,$A3076,$G$4:$G3076,"Ativo")=1,1,0))</f>
        <v/>
      </c>
    </row>
    <row r="3077" spans="1:55" x14ac:dyDescent="0.3">
      <c r="A3077" s="76"/>
      <c r="B3077" s="104"/>
      <c r="C3077" s="76"/>
      <c r="D3077" s="77"/>
      <c r="E3077" s="12"/>
      <c r="F3077" s="78"/>
      <c r="G3077" s="77"/>
      <c r="H3077" s="79"/>
      <c r="BA3077" s="5" t="str">
        <f t="shared" si="48"/>
        <v/>
      </c>
      <c r="BB3077" s="5" t="str">
        <f>IF(OR($E3077="",$G3077&lt;&gt;"Ativo"),"",IF(COUNTIFS($E$4:$E3077,$E3077,$A$4:$A3077,$A3077,$G$4:$G3077,"Ativo")=1,1,0))</f>
        <v/>
      </c>
      <c r="BC3077" t="str">
        <f>IF(OR($A3077="",$G3077&lt;&gt;"Ativo"),"",IF(COUNTIFS($A$4:$A3077,$A3077,$G$4:$G3077,"Ativo")=1,1,0))</f>
        <v/>
      </c>
    </row>
    <row r="3078" spans="1:55" x14ac:dyDescent="0.3">
      <c r="A3078" s="76"/>
      <c r="B3078" s="104"/>
      <c r="C3078" s="76"/>
      <c r="D3078" s="77"/>
      <c r="E3078" s="12"/>
      <c r="F3078" s="78"/>
      <c r="G3078" s="77"/>
      <c r="H3078" s="79"/>
      <c r="BA3078" s="5" t="str">
        <f t="shared" si="48"/>
        <v/>
      </c>
      <c r="BB3078" s="5" t="str">
        <f>IF(OR($E3078="",$G3078&lt;&gt;"Ativo"),"",IF(COUNTIFS($E$4:$E3078,$E3078,$A$4:$A3078,$A3078,$G$4:$G3078,"Ativo")=1,1,0))</f>
        <v/>
      </c>
      <c r="BC3078" t="str">
        <f>IF(OR($A3078="",$G3078&lt;&gt;"Ativo"),"",IF(COUNTIFS($A$4:$A3078,$A3078,$G$4:$G3078,"Ativo")=1,1,0))</f>
        <v/>
      </c>
    </row>
    <row r="3079" spans="1:55" x14ac:dyDescent="0.3">
      <c r="A3079" s="76"/>
      <c r="B3079" s="104"/>
      <c r="C3079" s="76"/>
      <c r="D3079" s="77"/>
      <c r="E3079" s="12"/>
      <c r="F3079" s="78"/>
      <c r="G3079" s="77"/>
      <c r="H3079" s="79"/>
      <c r="BA3079" s="5" t="str">
        <f t="shared" si="48"/>
        <v/>
      </c>
      <c r="BB3079" s="5" t="str">
        <f>IF(OR($E3079="",$G3079&lt;&gt;"Ativo"),"",IF(COUNTIFS($E$4:$E3079,$E3079,$A$4:$A3079,$A3079,$G$4:$G3079,"Ativo")=1,1,0))</f>
        <v/>
      </c>
      <c r="BC3079" t="str">
        <f>IF(OR($A3079="",$G3079&lt;&gt;"Ativo"),"",IF(COUNTIFS($A$4:$A3079,$A3079,$G$4:$G3079,"Ativo")=1,1,0))</f>
        <v/>
      </c>
    </row>
    <row r="3080" spans="1:55" x14ac:dyDescent="0.3">
      <c r="A3080" s="76"/>
      <c r="B3080" s="104"/>
      <c r="C3080" s="76"/>
      <c r="D3080" s="77"/>
      <c r="E3080" s="12"/>
      <c r="F3080" s="78"/>
      <c r="G3080" s="77"/>
      <c r="H3080" s="79"/>
      <c r="BA3080" s="5" t="str">
        <f t="shared" si="48"/>
        <v/>
      </c>
      <c r="BB3080" s="5" t="str">
        <f>IF(OR($E3080="",$G3080&lt;&gt;"Ativo"),"",IF(COUNTIFS($E$4:$E3080,$E3080,$A$4:$A3080,$A3080,$G$4:$G3080,"Ativo")=1,1,0))</f>
        <v/>
      </c>
      <c r="BC3080" t="str">
        <f>IF(OR($A3080="",$G3080&lt;&gt;"Ativo"),"",IF(COUNTIFS($A$4:$A3080,$A3080,$G$4:$G3080,"Ativo")=1,1,0))</f>
        <v/>
      </c>
    </row>
    <row r="3081" spans="1:55" x14ac:dyDescent="0.3">
      <c r="A3081" s="76"/>
      <c r="B3081" s="104"/>
      <c r="C3081" s="76"/>
      <c r="D3081" s="77"/>
      <c r="E3081" s="12"/>
      <c r="F3081" s="78"/>
      <c r="G3081" s="77"/>
      <c r="H3081" s="79"/>
      <c r="BA3081" s="5" t="str">
        <f t="shared" si="48"/>
        <v/>
      </c>
      <c r="BB3081" s="5" t="str">
        <f>IF(OR($E3081="",$G3081&lt;&gt;"Ativo"),"",IF(COUNTIFS($E$4:$E3081,$E3081,$A$4:$A3081,$A3081,$G$4:$G3081,"Ativo")=1,1,0))</f>
        <v/>
      </c>
      <c r="BC3081" t="str">
        <f>IF(OR($A3081="",$G3081&lt;&gt;"Ativo"),"",IF(COUNTIFS($A$4:$A3081,$A3081,$G$4:$G3081,"Ativo")=1,1,0))</f>
        <v/>
      </c>
    </row>
    <row r="3082" spans="1:55" x14ac:dyDescent="0.3">
      <c r="A3082" s="76"/>
      <c r="B3082" s="104"/>
      <c r="C3082" s="76"/>
      <c r="D3082" s="77"/>
      <c r="E3082" s="12"/>
      <c r="F3082" s="78"/>
      <c r="G3082" s="77"/>
      <c r="H3082" s="79"/>
      <c r="BA3082" s="5" t="str">
        <f t="shared" si="48"/>
        <v/>
      </c>
      <c r="BB3082" s="5" t="str">
        <f>IF(OR($E3082="",$G3082&lt;&gt;"Ativo"),"",IF(COUNTIFS($E$4:$E3082,$E3082,$A$4:$A3082,$A3082,$G$4:$G3082,"Ativo")=1,1,0))</f>
        <v/>
      </c>
      <c r="BC3082" t="str">
        <f>IF(OR($A3082="",$G3082&lt;&gt;"Ativo"),"",IF(COUNTIFS($A$4:$A3082,$A3082,$G$4:$G3082,"Ativo")=1,1,0))</f>
        <v/>
      </c>
    </row>
    <row r="3083" spans="1:55" x14ac:dyDescent="0.3">
      <c r="A3083" s="76"/>
      <c r="B3083" s="104"/>
      <c r="C3083" s="76"/>
      <c r="D3083" s="77"/>
      <c r="E3083" s="12"/>
      <c r="F3083" s="78"/>
      <c r="G3083" s="77"/>
      <c r="H3083" s="79"/>
      <c r="BA3083" s="5" t="str">
        <f t="shared" si="48"/>
        <v/>
      </c>
      <c r="BB3083" s="5" t="str">
        <f>IF(OR($E3083="",$G3083&lt;&gt;"Ativo"),"",IF(COUNTIFS($E$4:$E3083,$E3083,$A$4:$A3083,$A3083,$G$4:$G3083,"Ativo")=1,1,0))</f>
        <v/>
      </c>
      <c r="BC3083" t="str">
        <f>IF(OR($A3083="",$G3083&lt;&gt;"Ativo"),"",IF(COUNTIFS($A$4:$A3083,$A3083,$G$4:$G3083,"Ativo")=1,1,0))</f>
        <v/>
      </c>
    </row>
    <row r="3084" spans="1:55" x14ac:dyDescent="0.3">
      <c r="A3084" s="76"/>
      <c r="B3084" s="104"/>
      <c r="C3084" s="76"/>
      <c r="D3084" s="77"/>
      <c r="E3084" s="12"/>
      <c r="F3084" s="78"/>
      <c r="G3084" s="77"/>
      <c r="H3084" s="79"/>
      <c r="BA3084" s="5" t="str">
        <f t="shared" si="48"/>
        <v/>
      </c>
      <c r="BB3084" s="5" t="str">
        <f>IF(OR($E3084="",$G3084&lt;&gt;"Ativo"),"",IF(COUNTIFS($E$4:$E3084,$E3084,$A$4:$A3084,$A3084,$G$4:$G3084,"Ativo")=1,1,0))</f>
        <v/>
      </c>
      <c r="BC3084" t="str">
        <f>IF(OR($A3084="",$G3084&lt;&gt;"Ativo"),"",IF(COUNTIFS($A$4:$A3084,$A3084,$G$4:$G3084,"Ativo")=1,1,0))</f>
        <v/>
      </c>
    </row>
    <row r="3085" spans="1:55" x14ac:dyDescent="0.3">
      <c r="A3085" s="76"/>
      <c r="B3085" s="104"/>
      <c r="C3085" s="76"/>
      <c r="D3085" s="77"/>
      <c r="E3085" s="12"/>
      <c r="F3085" s="78"/>
      <c r="G3085" s="77"/>
      <c r="H3085" s="79"/>
      <c r="BA3085" s="5" t="str">
        <f t="shared" si="48"/>
        <v/>
      </c>
      <c r="BB3085" s="5" t="str">
        <f>IF(OR($E3085="",$G3085&lt;&gt;"Ativo"),"",IF(COUNTIFS($E$4:$E3085,$E3085,$A$4:$A3085,$A3085,$G$4:$G3085,"Ativo")=1,1,0))</f>
        <v/>
      </c>
      <c r="BC3085" t="str">
        <f>IF(OR($A3085="",$G3085&lt;&gt;"Ativo"),"",IF(COUNTIFS($A$4:$A3085,$A3085,$G$4:$G3085,"Ativo")=1,1,0))</f>
        <v/>
      </c>
    </row>
    <row r="3086" spans="1:55" x14ac:dyDescent="0.3">
      <c r="A3086" s="76"/>
      <c r="B3086" s="104"/>
      <c r="C3086" s="76"/>
      <c r="D3086" s="77"/>
      <c r="E3086" s="12"/>
      <c r="F3086" s="78"/>
      <c r="G3086" s="77"/>
      <c r="H3086" s="79"/>
      <c r="BA3086" s="5" t="str">
        <f t="shared" si="48"/>
        <v/>
      </c>
      <c r="BB3086" s="5" t="str">
        <f>IF(OR($E3086="",$G3086&lt;&gt;"Ativo"),"",IF(COUNTIFS($E$4:$E3086,$E3086,$A$4:$A3086,$A3086,$G$4:$G3086,"Ativo")=1,1,0))</f>
        <v/>
      </c>
      <c r="BC3086" t="str">
        <f>IF(OR($A3086="",$G3086&lt;&gt;"Ativo"),"",IF(COUNTIFS($A$4:$A3086,$A3086,$G$4:$G3086,"Ativo")=1,1,0))</f>
        <v/>
      </c>
    </row>
    <row r="3087" spans="1:55" x14ac:dyDescent="0.3">
      <c r="A3087" s="76"/>
      <c r="B3087" s="104"/>
      <c r="C3087" s="76"/>
      <c r="D3087" s="77"/>
      <c r="E3087" s="12"/>
      <c r="F3087" s="78"/>
      <c r="G3087" s="77"/>
      <c r="H3087" s="79"/>
      <c r="BA3087" s="5" t="str">
        <f t="shared" si="48"/>
        <v/>
      </c>
      <c r="BB3087" s="5" t="str">
        <f>IF(OR($E3087="",$G3087&lt;&gt;"Ativo"),"",IF(COUNTIFS($E$4:$E3087,$E3087,$A$4:$A3087,$A3087,$G$4:$G3087,"Ativo")=1,1,0))</f>
        <v/>
      </c>
      <c r="BC3087" t="str">
        <f>IF(OR($A3087="",$G3087&lt;&gt;"Ativo"),"",IF(COUNTIFS($A$4:$A3087,$A3087,$G$4:$G3087,"Ativo")=1,1,0))</f>
        <v/>
      </c>
    </row>
    <row r="3088" spans="1:55" x14ac:dyDescent="0.3">
      <c r="A3088" s="76"/>
      <c r="B3088" s="104"/>
      <c r="C3088" s="76"/>
      <c r="D3088" s="77"/>
      <c r="E3088" s="12"/>
      <c r="F3088" s="78"/>
      <c r="G3088" s="77"/>
      <c r="H3088" s="79"/>
      <c r="BA3088" s="5" t="str">
        <f t="shared" si="48"/>
        <v/>
      </c>
      <c r="BB3088" s="5" t="str">
        <f>IF(OR($E3088="",$G3088&lt;&gt;"Ativo"),"",IF(COUNTIFS($E$4:$E3088,$E3088,$A$4:$A3088,$A3088,$G$4:$G3088,"Ativo")=1,1,0))</f>
        <v/>
      </c>
      <c r="BC3088" t="str">
        <f>IF(OR($A3088="",$G3088&lt;&gt;"Ativo"),"",IF(COUNTIFS($A$4:$A3088,$A3088,$G$4:$G3088,"Ativo")=1,1,0))</f>
        <v/>
      </c>
    </row>
    <row r="3089" spans="1:55" x14ac:dyDescent="0.3">
      <c r="A3089" s="76"/>
      <c r="B3089" s="104"/>
      <c r="C3089" s="76"/>
      <c r="D3089" s="77"/>
      <c r="E3089" s="12"/>
      <c r="F3089" s="78"/>
      <c r="G3089" s="77"/>
      <c r="H3089" s="79"/>
      <c r="BA3089" s="5" t="str">
        <f t="shared" si="48"/>
        <v/>
      </c>
      <c r="BB3089" s="5" t="str">
        <f>IF(OR($E3089="",$G3089&lt;&gt;"Ativo"),"",IF(COUNTIFS($E$4:$E3089,$E3089,$A$4:$A3089,$A3089,$G$4:$G3089,"Ativo")=1,1,0))</f>
        <v/>
      </c>
      <c r="BC3089" t="str">
        <f>IF(OR($A3089="",$G3089&lt;&gt;"Ativo"),"",IF(COUNTIFS($A$4:$A3089,$A3089,$G$4:$G3089,"Ativo")=1,1,0))</f>
        <v/>
      </c>
    </row>
    <row r="3090" spans="1:55" x14ac:dyDescent="0.3">
      <c r="A3090" s="76"/>
      <c r="B3090" s="104"/>
      <c r="C3090" s="76"/>
      <c r="D3090" s="77"/>
      <c r="E3090" s="12"/>
      <c r="F3090" s="78"/>
      <c r="G3090" s="77"/>
      <c r="H3090" s="79"/>
      <c r="BA3090" s="5" t="str">
        <f t="shared" si="48"/>
        <v/>
      </c>
      <c r="BB3090" s="5" t="str">
        <f>IF(OR($E3090="",$G3090&lt;&gt;"Ativo"),"",IF(COUNTIFS($E$4:$E3090,$E3090,$A$4:$A3090,$A3090,$G$4:$G3090,"Ativo")=1,1,0))</f>
        <v/>
      </c>
      <c r="BC3090" t="str">
        <f>IF(OR($A3090="",$G3090&lt;&gt;"Ativo"),"",IF(COUNTIFS($A$4:$A3090,$A3090,$G$4:$G3090,"Ativo")=1,1,0))</f>
        <v/>
      </c>
    </row>
    <row r="3091" spans="1:55" x14ac:dyDescent="0.3">
      <c r="A3091" s="76"/>
      <c r="B3091" s="104"/>
      <c r="C3091" s="76"/>
      <c r="D3091" s="77"/>
      <c r="E3091" s="12"/>
      <c r="F3091" s="78"/>
      <c r="G3091" s="77"/>
      <c r="H3091" s="79"/>
      <c r="BA3091" s="5" t="str">
        <f t="shared" si="48"/>
        <v/>
      </c>
      <c r="BB3091" s="5" t="str">
        <f>IF(OR($E3091="",$G3091&lt;&gt;"Ativo"),"",IF(COUNTIFS($E$4:$E3091,$E3091,$A$4:$A3091,$A3091,$G$4:$G3091,"Ativo")=1,1,0))</f>
        <v/>
      </c>
      <c r="BC3091" t="str">
        <f>IF(OR($A3091="",$G3091&lt;&gt;"Ativo"),"",IF(COUNTIFS($A$4:$A3091,$A3091,$G$4:$G3091,"Ativo")=1,1,0))</f>
        <v/>
      </c>
    </row>
    <row r="3092" spans="1:55" x14ac:dyDescent="0.3">
      <c r="A3092" s="76"/>
      <c r="B3092" s="104"/>
      <c r="C3092" s="76"/>
      <c r="D3092" s="77"/>
      <c r="E3092" s="12"/>
      <c r="F3092" s="78"/>
      <c r="G3092" s="77"/>
      <c r="H3092" s="79"/>
      <c r="BA3092" s="5" t="str">
        <f t="shared" si="48"/>
        <v/>
      </c>
      <c r="BB3092" s="5" t="str">
        <f>IF(OR($E3092="",$G3092&lt;&gt;"Ativo"),"",IF(COUNTIFS($E$4:$E3092,$E3092,$A$4:$A3092,$A3092,$G$4:$G3092,"Ativo")=1,1,0))</f>
        <v/>
      </c>
      <c r="BC3092" t="str">
        <f>IF(OR($A3092="",$G3092&lt;&gt;"Ativo"),"",IF(COUNTIFS($A$4:$A3092,$A3092,$G$4:$G3092,"Ativo")=1,1,0))</f>
        <v/>
      </c>
    </row>
    <row r="3093" spans="1:55" x14ac:dyDescent="0.3">
      <c r="A3093" s="76"/>
      <c r="B3093" s="104"/>
      <c r="C3093" s="76"/>
      <c r="D3093" s="77"/>
      <c r="E3093" s="12"/>
      <c r="F3093" s="78"/>
      <c r="G3093" s="77"/>
      <c r="H3093" s="79"/>
      <c r="BA3093" s="5" t="str">
        <f t="shared" si="48"/>
        <v/>
      </c>
      <c r="BB3093" s="5" t="str">
        <f>IF(OR($E3093="",$G3093&lt;&gt;"Ativo"),"",IF(COUNTIFS($E$4:$E3093,$E3093,$A$4:$A3093,$A3093,$G$4:$G3093,"Ativo")=1,1,0))</f>
        <v/>
      </c>
      <c r="BC3093" t="str">
        <f>IF(OR($A3093="",$G3093&lt;&gt;"Ativo"),"",IF(COUNTIFS($A$4:$A3093,$A3093,$G$4:$G3093,"Ativo")=1,1,0))</f>
        <v/>
      </c>
    </row>
    <row r="3094" spans="1:55" x14ac:dyDescent="0.3">
      <c r="A3094" s="76"/>
      <c r="B3094" s="104"/>
      <c r="C3094" s="76"/>
      <c r="D3094" s="77"/>
      <c r="E3094" s="12"/>
      <c r="F3094" s="78"/>
      <c r="G3094" s="77"/>
      <c r="H3094" s="79"/>
      <c r="BA3094" s="5" t="str">
        <f t="shared" si="48"/>
        <v/>
      </c>
      <c r="BB3094" s="5" t="str">
        <f>IF(OR($E3094="",$G3094&lt;&gt;"Ativo"),"",IF(COUNTIFS($E$4:$E3094,$E3094,$A$4:$A3094,$A3094,$G$4:$G3094,"Ativo")=1,1,0))</f>
        <v/>
      </c>
      <c r="BC3094" t="str">
        <f>IF(OR($A3094="",$G3094&lt;&gt;"Ativo"),"",IF(COUNTIFS($A$4:$A3094,$A3094,$G$4:$G3094,"Ativo")=1,1,0))</f>
        <v/>
      </c>
    </row>
    <row r="3095" spans="1:55" x14ac:dyDescent="0.3">
      <c r="A3095" s="76"/>
      <c r="B3095" s="104"/>
      <c r="C3095" s="76"/>
      <c r="D3095" s="77"/>
      <c r="E3095" s="12"/>
      <c r="F3095" s="78"/>
      <c r="G3095" s="77"/>
      <c r="H3095" s="79"/>
      <c r="BA3095" s="5" t="str">
        <f t="shared" si="48"/>
        <v/>
      </c>
      <c r="BB3095" s="5" t="str">
        <f>IF(OR($E3095="",$G3095&lt;&gt;"Ativo"),"",IF(COUNTIFS($E$4:$E3095,$E3095,$A$4:$A3095,$A3095,$G$4:$G3095,"Ativo")=1,1,0))</f>
        <v/>
      </c>
      <c r="BC3095" t="str">
        <f>IF(OR($A3095="",$G3095&lt;&gt;"Ativo"),"",IF(COUNTIFS($A$4:$A3095,$A3095,$G$4:$G3095,"Ativo")=1,1,0))</f>
        <v/>
      </c>
    </row>
    <row r="3096" spans="1:55" x14ac:dyDescent="0.3">
      <c r="A3096" s="76"/>
      <c r="B3096" s="104"/>
      <c r="C3096" s="76"/>
      <c r="D3096" s="77"/>
      <c r="E3096" s="12"/>
      <c r="F3096" s="78"/>
      <c r="G3096" s="77"/>
      <c r="H3096" s="79"/>
      <c r="BA3096" s="5" t="str">
        <f t="shared" si="48"/>
        <v/>
      </c>
      <c r="BB3096" s="5" t="str">
        <f>IF(OR($E3096="",$G3096&lt;&gt;"Ativo"),"",IF(COUNTIFS($E$4:$E3096,$E3096,$A$4:$A3096,$A3096,$G$4:$G3096,"Ativo")=1,1,0))</f>
        <v/>
      </c>
      <c r="BC3096" t="str">
        <f>IF(OR($A3096="",$G3096&lt;&gt;"Ativo"),"",IF(COUNTIFS($A$4:$A3096,$A3096,$G$4:$G3096,"Ativo")=1,1,0))</f>
        <v/>
      </c>
    </row>
    <row r="3097" spans="1:55" x14ac:dyDescent="0.3">
      <c r="A3097" s="76"/>
      <c r="B3097" s="104"/>
      <c r="C3097" s="76"/>
      <c r="D3097" s="77"/>
      <c r="E3097" s="12"/>
      <c r="F3097" s="78"/>
      <c r="G3097" s="77"/>
      <c r="H3097" s="79"/>
      <c r="BA3097" s="5" t="str">
        <f t="shared" si="48"/>
        <v/>
      </c>
      <c r="BB3097" s="5" t="str">
        <f>IF(OR($E3097="",$G3097&lt;&gt;"Ativo"),"",IF(COUNTIFS($E$4:$E3097,$E3097,$A$4:$A3097,$A3097,$G$4:$G3097,"Ativo")=1,1,0))</f>
        <v/>
      </c>
      <c r="BC3097" t="str">
        <f>IF(OR($A3097="",$G3097&lt;&gt;"Ativo"),"",IF(COUNTIFS($A$4:$A3097,$A3097,$G$4:$G3097,"Ativo")=1,1,0))</f>
        <v/>
      </c>
    </row>
    <row r="3098" spans="1:55" x14ac:dyDescent="0.3">
      <c r="A3098" s="76"/>
      <c r="B3098" s="104"/>
      <c r="C3098" s="76"/>
      <c r="D3098" s="77"/>
      <c r="E3098" s="12"/>
      <c r="F3098" s="78"/>
      <c r="G3098" s="77"/>
      <c r="H3098" s="79"/>
      <c r="BA3098" s="5" t="str">
        <f t="shared" si="48"/>
        <v/>
      </c>
      <c r="BB3098" s="5" t="str">
        <f>IF(OR($E3098="",$G3098&lt;&gt;"Ativo"),"",IF(COUNTIFS($E$4:$E3098,$E3098,$A$4:$A3098,$A3098,$G$4:$G3098,"Ativo")=1,1,0))</f>
        <v/>
      </c>
      <c r="BC3098" t="str">
        <f>IF(OR($A3098="",$G3098&lt;&gt;"Ativo"),"",IF(COUNTIFS($A$4:$A3098,$A3098,$G$4:$G3098,"Ativo")=1,1,0))</f>
        <v/>
      </c>
    </row>
    <row r="3099" spans="1:55" x14ac:dyDescent="0.3">
      <c r="A3099" s="76"/>
      <c r="B3099" s="104"/>
      <c r="C3099" s="76"/>
      <c r="D3099" s="77"/>
      <c r="E3099" s="12"/>
      <c r="F3099" s="78"/>
      <c r="G3099" s="77"/>
      <c r="H3099" s="79"/>
      <c r="BA3099" s="5" t="str">
        <f t="shared" si="48"/>
        <v/>
      </c>
      <c r="BB3099" s="5" t="str">
        <f>IF(OR($E3099="",$G3099&lt;&gt;"Ativo"),"",IF(COUNTIFS($E$4:$E3099,$E3099,$A$4:$A3099,$A3099,$G$4:$G3099,"Ativo")=1,1,0))</f>
        <v/>
      </c>
      <c r="BC3099" t="str">
        <f>IF(OR($A3099="",$G3099&lt;&gt;"Ativo"),"",IF(COUNTIFS($A$4:$A3099,$A3099,$G$4:$G3099,"Ativo")=1,1,0))</f>
        <v/>
      </c>
    </row>
    <row r="3100" spans="1:55" x14ac:dyDescent="0.3">
      <c r="A3100" s="76"/>
      <c r="B3100" s="104"/>
      <c r="C3100" s="76"/>
      <c r="D3100" s="77"/>
      <c r="E3100" s="12"/>
      <c r="F3100" s="78"/>
      <c r="G3100" s="77"/>
      <c r="H3100" s="79"/>
      <c r="BA3100" s="5" t="str">
        <f t="shared" si="48"/>
        <v/>
      </c>
      <c r="BB3100" s="5" t="str">
        <f>IF(OR($E3100="",$G3100&lt;&gt;"Ativo"),"",IF(COUNTIFS($E$4:$E3100,$E3100,$A$4:$A3100,$A3100,$G$4:$G3100,"Ativo")=1,1,0))</f>
        <v/>
      </c>
      <c r="BC3100" t="str">
        <f>IF(OR($A3100="",$G3100&lt;&gt;"Ativo"),"",IF(COUNTIFS($A$4:$A3100,$A3100,$G$4:$G3100,"Ativo")=1,1,0))</f>
        <v/>
      </c>
    </row>
    <row r="3101" spans="1:55" x14ac:dyDescent="0.3">
      <c r="A3101" s="76"/>
      <c r="B3101" s="104"/>
      <c r="C3101" s="76"/>
      <c r="D3101" s="77"/>
      <c r="E3101" s="12"/>
      <c r="F3101" s="78"/>
      <c r="G3101" s="77"/>
      <c r="H3101" s="79"/>
      <c r="BA3101" s="5" t="str">
        <f t="shared" si="48"/>
        <v/>
      </c>
      <c r="BB3101" s="5" t="str">
        <f>IF(OR($E3101="",$G3101&lt;&gt;"Ativo"),"",IF(COUNTIFS($E$4:$E3101,$E3101,$A$4:$A3101,$A3101,$G$4:$G3101,"Ativo")=1,1,0))</f>
        <v/>
      </c>
      <c r="BC3101" t="str">
        <f>IF(OR($A3101="",$G3101&lt;&gt;"Ativo"),"",IF(COUNTIFS($A$4:$A3101,$A3101,$G$4:$G3101,"Ativo")=1,1,0))</f>
        <v/>
      </c>
    </row>
    <row r="3102" spans="1:55" x14ac:dyDescent="0.3">
      <c r="A3102" s="76"/>
      <c r="B3102" s="104"/>
      <c r="C3102" s="76"/>
      <c r="D3102" s="77"/>
      <c r="E3102" s="12"/>
      <c r="F3102" s="78"/>
      <c r="G3102" s="77"/>
      <c r="H3102" s="79"/>
      <c r="BA3102" s="5" t="str">
        <f t="shared" si="48"/>
        <v/>
      </c>
      <c r="BB3102" s="5" t="str">
        <f>IF(OR($E3102="",$G3102&lt;&gt;"Ativo"),"",IF(COUNTIFS($E$4:$E3102,$E3102,$A$4:$A3102,$A3102,$G$4:$G3102,"Ativo")=1,1,0))</f>
        <v/>
      </c>
      <c r="BC3102" t="str">
        <f>IF(OR($A3102="",$G3102&lt;&gt;"Ativo"),"",IF(COUNTIFS($A$4:$A3102,$A3102,$G$4:$G3102,"Ativo")=1,1,0))</f>
        <v/>
      </c>
    </row>
    <row r="3103" spans="1:55" x14ac:dyDescent="0.3">
      <c r="A3103" s="76"/>
      <c r="B3103" s="104"/>
      <c r="C3103" s="76"/>
      <c r="D3103" s="77"/>
      <c r="E3103" s="12"/>
      <c r="F3103" s="78"/>
      <c r="G3103" s="77"/>
      <c r="H3103" s="79"/>
      <c r="BA3103" s="5" t="str">
        <f t="shared" si="48"/>
        <v/>
      </c>
      <c r="BB3103" s="5" t="str">
        <f>IF(OR($E3103="",$G3103&lt;&gt;"Ativo"),"",IF(COUNTIFS($E$4:$E3103,$E3103,$A$4:$A3103,$A3103,$G$4:$G3103,"Ativo")=1,1,0))</f>
        <v/>
      </c>
      <c r="BC3103" t="str">
        <f>IF(OR($A3103="",$G3103&lt;&gt;"Ativo"),"",IF(COUNTIFS($A$4:$A3103,$A3103,$G$4:$G3103,"Ativo")=1,1,0))</f>
        <v/>
      </c>
    </row>
    <row r="3104" spans="1:55" x14ac:dyDescent="0.3">
      <c r="A3104" s="76"/>
      <c r="B3104" s="104"/>
      <c r="C3104" s="76"/>
      <c r="D3104" s="77"/>
      <c r="E3104" s="12"/>
      <c r="F3104" s="78"/>
      <c r="G3104" s="77"/>
      <c r="H3104" s="79"/>
      <c r="BA3104" s="5" t="str">
        <f t="shared" si="48"/>
        <v/>
      </c>
      <c r="BB3104" s="5" t="str">
        <f>IF(OR($E3104="",$G3104&lt;&gt;"Ativo"),"",IF(COUNTIFS($E$4:$E3104,$E3104,$A$4:$A3104,$A3104,$G$4:$G3104,"Ativo")=1,1,0))</f>
        <v/>
      </c>
      <c r="BC3104" t="str">
        <f>IF(OR($A3104="",$G3104&lt;&gt;"Ativo"),"",IF(COUNTIFS($A$4:$A3104,$A3104,$G$4:$G3104,"Ativo")=1,1,0))</f>
        <v/>
      </c>
    </row>
    <row r="3105" spans="1:55" x14ac:dyDescent="0.3">
      <c r="A3105" s="76"/>
      <c r="B3105" s="104"/>
      <c r="C3105" s="76"/>
      <c r="D3105" s="77"/>
      <c r="E3105" s="12"/>
      <c r="F3105" s="78"/>
      <c r="G3105" s="77"/>
      <c r="H3105" s="79"/>
      <c r="BA3105" s="5" t="str">
        <f t="shared" si="48"/>
        <v/>
      </c>
      <c r="BB3105" s="5" t="str">
        <f>IF(OR($E3105="",$G3105&lt;&gt;"Ativo"),"",IF(COUNTIFS($E$4:$E3105,$E3105,$A$4:$A3105,$A3105,$G$4:$G3105,"Ativo")=1,1,0))</f>
        <v/>
      </c>
      <c r="BC3105" t="str">
        <f>IF(OR($A3105="",$G3105&lt;&gt;"Ativo"),"",IF(COUNTIFS($A$4:$A3105,$A3105,$G$4:$G3105,"Ativo")=1,1,0))</f>
        <v/>
      </c>
    </row>
    <row r="3106" spans="1:55" x14ac:dyDescent="0.3">
      <c r="A3106" s="76"/>
      <c r="B3106" s="104"/>
      <c r="C3106" s="76"/>
      <c r="D3106" s="77"/>
      <c r="E3106" s="12"/>
      <c r="F3106" s="78"/>
      <c r="G3106" s="77"/>
      <c r="H3106" s="79"/>
      <c r="BA3106" s="5" t="str">
        <f t="shared" si="48"/>
        <v/>
      </c>
      <c r="BB3106" s="5" t="str">
        <f>IF(OR($E3106="",$G3106&lt;&gt;"Ativo"),"",IF(COUNTIFS($E$4:$E3106,$E3106,$A$4:$A3106,$A3106,$G$4:$G3106,"Ativo")=1,1,0))</f>
        <v/>
      </c>
      <c r="BC3106" t="str">
        <f>IF(OR($A3106="",$G3106&lt;&gt;"Ativo"),"",IF(COUNTIFS($A$4:$A3106,$A3106,$G$4:$G3106,"Ativo")=1,1,0))</f>
        <v/>
      </c>
    </row>
    <row r="3107" spans="1:55" x14ac:dyDescent="0.3">
      <c r="A3107" s="76"/>
      <c r="B3107" s="104"/>
      <c r="C3107" s="76"/>
      <c r="D3107" s="77"/>
      <c r="E3107" s="12"/>
      <c r="F3107" s="78"/>
      <c r="G3107" s="77"/>
      <c r="H3107" s="79"/>
      <c r="BA3107" s="5" t="str">
        <f t="shared" si="48"/>
        <v/>
      </c>
      <c r="BB3107" s="5" t="str">
        <f>IF(OR($E3107="",$G3107&lt;&gt;"Ativo"),"",IF(COUNTIFS($E$4:$E3107,$E3107,$A$4:$A3107,$A3107,$G$4:$G3107,"Ativo")=1,1,0))</f>
        <v/>
      </c>
      <c r="BC3107" t="str">
        <f>IF(OR($A3107="",$G3107&lt;&gt;"Ativo"),"",IF(COUNTIFS($A$4:$A3107,$A3107,$G$4:$G3107,"Ativo")=1,1,0))</f>
        <v/>
      </c>
    </row>
    <row r="3108" spans="1:55" x14ac:dyDescent="0.3">
      <c r="A3108" s="76"/>
      <c r="B3108" s="104"/>
      <c r="C3108" s="76"/>
      <c r="D3108" s="77"/>
      <c r="E3108" s="12"/>
      <c r="F3108" s="78"/>
      <c r="G3108" s="77"/>
      <c r="H3108" s="79"/>
      <c r="BA3108" s="5" t="str">
        <f t="shared" si="48"/>
        <v/>
      </c>
      <c r="BB3108" s="5" t="str">
        <f>IF(OR($E3108="",$G3108&lt;&gt;"Ativo"),"",IF(COUNTIFS($E$4:$E3108,$E3108,$A$4:$A3108,$A3108,$G$4:$G3108,"Ativo")=1,1,0))</f>
        <v/>
      </c>
      <c r="BC3108" t="str">
        <f>IF(OR($A3108="",$G3108&lt;&gt;"Ativo"),"",IF(COUNTIFS($A$4:$A3108,$A3108,$G$4:$G3108,"Ativo")=1,1,0))</f>
        <v/>
      </c>
    </row>
    <row r="3109" spans="1:55" x14ac:dyDescent="0.3">
      <c r="A3109" s="76"/>
      <c r="B3109" s="104"/>
      <c r="C3109" s="76"/>
      <c r="D3109" s="77"/>
      <c r="E3109" s="12"/>
      <c r="F3109" s="78"/>
      <c r="G3109" s="77"/>
      <c r="H3109" s="79"/>
      <c r="BA3109" s="5" t="str">
        <f t="shared" si="48"/>
        <v/>
      </c>
      <c r="BB3109" s="5" t="str">
        <f>IF(OR($E3109="",$G3109&lt;&gt;"Ativo"),"",IF(COUNTIFS($E$4:$E3109,$E3109,$A$4:$A3109,$A3109,$G$4:$G3109,"Ativo")=1,1,0))</f>
        <v/>
      </c>
      <c r="BC3109" t="str">
        <f>IF(OR($A3109="",$G3109&lt;&gt;"Ativo"),"",IF(COUNTIFS($A$4:$A3109,$A3109,$G$4:$G3109,"Ativo")=1,1,0))</f>
        <v/>
      </c>
    </row>
    <row r="3110" spans="1:55" x14ac:dyDescent="0.3">
      <c r="A3110" s="76"/>
      <c r="B3110" s="104"/>
      <c r="C3110" s="76"/>
      <c r="D3110" s="77"/>
      <c r="E3110" s="12"/>
      <c r="F3110" s="78"/>
      <c r="G3110" s="77"/>
      <c r="H3110" s="79"/>
      <c r="BA3110" s="5" t="str">
        <f t="shared" si="48"/>
        <v/>
      </c>
      <c r="BB3110" s="5" t="str">
        <f>IF(OR($E3110="",$G3110&lt;&gt;"Ativo"),"",IF(COUNTIFS($E$4:$E3110,$E3110,$A$4:$A3110,$A3110,$G$4:$G3110,"Ativo")=1,1,0))</f>
        <v/>
      </c>
      <c r="BC3110" t="str">
        <f>IF(OR($A3110="",$G3110&lt;&gt;"Ativo"),"",IF(COUNTIFS($A$4:$A3110,$A3110,$G$4:$G3110,"Ativo")=1,1,0))</f>
        <v/>
      </c>
    </row>
    <row r="3111" spans="1:55" x14ac:dyDescent="0.3">
      <c r="A3111" s="76"/>
      <c r="B3111" s="104"/>
      <c r="C3111" s="76"/>
      <c r="D3111" s="77"/>
      <c r="E3111" s="12"/>
      <c r="F3111" s="78"/>
      <c r="G3111" s="77"/>
      <c r="H3111" s="79"/>
      <c r="BA3111" s="5" t="str">
        <f t="shared" si="48"/>
        <v/>
      </c>
      <c r="BB3111" s="5" t="str">
        <f>IF(OR($E3111="",$G3111&lt;&gt;"Ativo"),"",IF(COUNTIFS($E$4:$E3111,$E3111,$A$4:$A3111,$A3111,$G$4:$G3111,"Ativo")=1,1,0))</f>
        <v/>
      </c>
      <c r="BC3111" t="str">
        <f>IF(OR($A3111="",$G3111&lt;&gt;"Ativo"),"",IF(COUNTIFS($A$4:$A3111,$A3111,$G$4:$G3111,"Ativo")=1,1,0))</f>
        <v/>
      </c>
    </row>
    <row r="3112" spans="1:55" x14ac:dyDescent="0.3">
      <c r="A3112" s="76"/>
      <c r="B3112" s="104"/>
      <c r="C3112" s="76"/>
      <c r="D3112" s="77"/>
      <c r="E3112" s="12"/>
      <c r="F3112" s="78"/>
      <c r="G3112" s="77"/>
      <c r="H3112" s="79"/>
      <c r="BA3112" s="5" t="str">
        <f t="shared" si="48"/>
        <v/>
      </c>
      <c r="BB3112" s="5" t="str">
        <f>IF(OR($E3112="",$G3112&lt;&gt;"Ativo"),"",IF(COUNTIFS($E$4:$E3112,$E3112,$A$4:$A3112,$A3112,$G$4:$G3112,"Ativo")=1,1,0))</f>
        <v/>
      </c>
      <c r="BC3112" t="str">
        <f>IF(OR($A3112="",$G3112&lt;&gt;"Ativo"),"",IF(COUNTIFS($A$4:$A3112,$A3112,$G$4:$G3112,"Ativo")=1,1,0))</f>
        <v/>
      </c>
    </row>
    <row r="3113" spans="1:55" x14ac:dyDescent="0.3">
      <c r="A3113" s="76"/>
      <c r="B3113" s="104"/>
      <c r="C3113" s="76"/>
      <c r="D3113" s="77"/>
      <c r="E3113" s="12"/>
      <c r="F3113" s="78"/>
      <c r="G3113" s="77"/>
      <c r="H3113" s="79"/>
      <c r="BA3113" s="5" t="str">
        <f t="shared" si="48"/>
        <v/>
      </c>
      <c r="BB3113" s="5" t="str">
        <f>IF(OR($E3113="",$G3113&lt;&gt;"Ativo"),"",IF(COUNTIFS($E$4:$E3113,$E3113,$A$4:$A3113,$A3113,$G$4:$G3113,"Ativo")=1,1,0))</f>
        <v/>
      </c>
      <c r="BC3113" t="str">
        <f>IF(OR($A3113="",$G3113&lt;&gt;"Ativo"),"",IF(COUNTIFS($A$4:$A3113,$A3113,$G$4:$G3113,"Ativo")=1,1,0))</f>
        <v/>
      </c>
    </row>
    <row r="3114" spans="1:55" x14ac:dyDescent="0.3">
      <c r="A3114" s="76"/>
      <c r="B3114" s="104"/>
      <c r="C3114" s="76"/>
      <c r="D3114" s="77"/>
      <c r="E3114" s="12"/>
      <c r="F3114" s="78"/>
      <c r="G3114" s="77"/>
      <c r="H3114" s="79"/>
      <c r="BA3114" s="5" t="str">
        <f t="shared" si="48"/>
        <v/>
      </c>
      <c r="BB3114" s="5" t="str">
        <f>IF(OR($E3114="",$G3114&lt;&gt;"Ativo"),"",IF(COUNTIFS($E$4:$E3114,$E3114,$A$4:$A3114,$A3114,$G$4:$G3114,"Ativo")=1,1,0))</f>
        <v/>
      </c>
      <c r="BC3114" t="str">
        <f>IF(OR($A3114="",$G3114&lt;&gt;"Ativo"),"",IF(COUNTIFS($A$4:$A3114,$A3114,$G$4:$G3114,"Ativo")=1,1,0))</f>
        <v/>
      </c>
    </row>
    <row r="3115" spans="1:55" x14ac:dyDescent="0.3">
      <c r="A3115" s="76"/>
      <c r="B3115" s="104"/>
      <c r="C3115" s="76"/>
      <c r="D3115" s="77"/>
      <c r="E3115" s="12"/>
      <c r="F3115" s="78"/>
      <c r="G3115" s="77"/>
      <c r="H3115" s="79"/>
      <c r="BA3115" s="5" t="str">
        <f t="shared" si="48"/>
        <v/>
      </c>
      <c r="BB3115" s="5" t="str">
        <f>IF(OR($E3115="",$G3115&lt;&gt;"Ativo"),"",IF(COUNTIFS($E$4:$E3115,$E3115,$A$4:$A3115,$A3115,$G$4:$G3115,"Ativo")=1,1,0))</f>
        <v/>
      </c>
      <c r="BC3115" t="str">
        <f>IF(OR($A3115="",$G3115&lt;&gt;"Ativo"),"",IF(COUNTIFS($A$4:$A3115,$A3115,$G$4:$G3115,"Ativo")=1,1,0))</f>
        <v/>
      </c>
    </row>
    <row r="3116" spans="1:55" x14ac:dyDescent="0.3">
      <c r="A3116" s="76"/>
      <c r="B3116" s="104"/>
      <c r="C3116" s="76"/>
      <c r="D3116" s="77"/>
      <c r="E3116" s="12"/>
      <c r="F3116" s="78"/>
      <c r="G3116" s="77"/>
      <c r="H3116" s="79"/>
      <c r="BA3116" s="5" t="str">
        <f t="shared" si="48"/>
        <v/>
      </c>
      <c r="BB3116" s="5" t="str">
        <f>IF(OR($E3116="",$G3116&lt;&gt;"Ativo"),"",IF(COUNTIFS($E$4:$E3116,$E3116,$A$4:$A3116,$A3116,$G$4:$G3116,"Ativo")=1,1,0))</f>
        <v/>
      </c>
      <c r="BC3116" t="str">
        <f>IF(OR($A3116="",$G3116&lt;&gt;"Ativo"),"",IF(COUNTIFS($A$4:$A3116,$A3116,$G$4:$G3116,"Ativo")=1,1,0))</f>
        <v/>
      </c>
    </row>
    <row r="3117" spans="1:55" x14ac:dyDescent="0.3">
      <c r="A3117" s="76"/>
      <c r="B3117" s="104"/>
      <c r="C3117" s="76"/>
      <c r="D3117" s="77"/>
      <c r="E3117" s="12"/>
      <c r="F3117" s="78"/>
      <c r="G3117" s="77"/>
      <c r="H3117" s="79"/>
      <c r="BA3117" s="5" t="str">
        <f t="shared" si="48"/>
        <v/>
      </c>
      <c r="BB3117" s="5" t="str">
        <f>IF(OR($E3117="",$G3117&lt;&gt;"Ativo"),"",IF(COUNTIFS($E$4:$E3117,$E3117,$A$4:$A3117,$A3117,$G$4:$G3117,"Ativo")=1,1,0))</f>
        <v/>
      </c>
      <c r="BC3117" t="str">
        <f>IF(OR($A3117="",$G3117&lt;&gt;"Ativo"),"",IF(COUNTIFS($A$4:$A3117,$A3117,$G$4:$G3117,"Ativo")=1,1,0))</f>
        <v/>
      </c>
    </row>
    <row r="3118" spans="1:55" x14ac:dyDescent="0.3">
      <c r="A3118" s="76"/>
      <c r="B3118" s="104"/>
      <c r="C3118" s="76"/>
      <c r="D3118" s="77"/>
      <c r="E3118" s="12"/>
      <c r="F3118" s="78"/>
      <c r="G3118" s="77"/>
      <c r="H3118" s="79"/>
      <c r="BA3118" s="5" t="str">
        <f t="shared" si="48"/>
        <v/>
      </c>
      <c r="BB3118" s="5" t="str">
        <f>IF(OR($E3118="",$G3118&lt;&gt;"Ativo"),"",IF(COUNTIFS($E$4:$E3118,$E3118,$A$4:$A3118,$A3118,$G$4:$G3118,"Ativo")=1,1,0))</f>
        <v/>
      </c>
      <c r="BC3118" t="str">
        <f>IF(OR($A3118="",$G3118&lt;&gt;"Ativo"),"",IF(COUNTIFS($A$4:$A3118,$A3118,$G$4:$G3118,"Ativo")=1,1,0))</f>
        <v/>
      </c>
    </row>
    <row r="3119" spans="1:55" x14ac:dyDescent="0.3">
      <c r="A3119" s="76"/>
      <c r="B3119" s="104"/>
      <c r="C3119" s="76"/>
      <c r="D3119" s="77"/>
      <c r="E3119" s="12"/>
      <c r="F3119" s="78"/>
      <c r="G3119" s="77"/>
      <c r="H3119" s="79"/>
      <c r="BA3119" s="5" t="str">
        <f t="shared" si="48"/>
        <v/>
      </c>
      <c r="BB3119" s="5" t="str">
        <f>IF(OR($E3119="",$G3119&lt;&gt;"Ativo"),"",IF(COUNTIFS($E$4:$E3119,$E3119,$A$4:$A3119,$A3119,$G$4:$G3119,"Ativo")=1,1,0))</f>
        <v/>
      </c>
      <c r="BC3119" t="str">
        <f>IF(OR($A3119="",$G3119&lt;&gt;"Ativo"),"",IF(COUNTIFS($A$4:$A3119,$A3119,$G$4:$G3119,"Ativo")=1,1,0))</f>
        <v/>
      </c>
    </row>
    <row r="3120" spans="1:55" x14ac:dyDescent="0.3">
      <c r="A3120" s="76"/>
      <c r="B3120" s="104"/>
      <c r="C3120" s="76"/>
      <c r="D3120" s="77"/>
      <c r="E3120" s="12"/>
      <c r="F3120" s="78"/>
      <c r="G3120" s="77"/>
      <c r="H3120" s="79"/>
      <c r="BA3120" s="5" t="str">
        <f t="shared" si="48"/>
        <v/>
      </c>
      <c r="BB3120" s="5" t="str">
        <f>IF(OR($E3120="",$G3120&lt;&gt;"Ativo"),"",IF(COUNTIFS($E$4:$E3120,$E3120,$A$4:$A3120,$A3120,$G$4:$G3120,"Ativo")=1,1,0))</f>
        <v/>
      </c>
      <c r="BC3120" t="str">
        <f>IF(OR($A3120="",$G3120&lt;&gt;"Ativo"),"",IF(COUNTIFS($A$4:$A3120,$A3120,$G$4:$G3120,"Ativo")=1,1,0))</f>
        <v/>
      </c>
    </row>
    <row r="3121" spans="1:55" x14ac:dyDescent="0.3">
      <c r="A3121" s="76"/>
      <c r="B3121" s="104"/>
      <c r="C3121" s="76"/>
      <c r="D3121" s="77"/>
      <c r="E3121" s="12"/>
      <c r="F3121" s="78"/>
      <c r="G3121" s="77"/>
      <c r="H3121" s="79"/>
      <c r="BA3121" s="5" t="str">
        <f t="shared" si="48"/>
        <v/>
      </c>
      <c r="BB3121" s="5" t="str">
        <f>IF(OR($E3121="",$G3121&lt;&gt;"Ativo"),"",IF(COUNTIFS($E$4:$E3121,$E3121,$A$4:$A3121,$A3121,$G$4:$G3121,"Ativo")=1,1,0))</f>
        <v/>
      </c>
      <c r="BC3121" t="str">
        <f>IF(OR($A3121="",$G3121&lt;&gt;"Ativo"),"",IF(COUNTIFS($A$4:$A3121,$A3121,$G$4:$G3121,"Ativo")=1,1,0))</f>
        <v/>
      </c>
    </row>
    <row r="3122" spans="1:55" x14ac:dyDescent="0.3">
      <c r="A3122" s="76"/>
      <c r="B3122" s="104"/>
      <c r="C3122" s="76"/>
      <c r="D3122" s="77"/>
      <c r="E3122" s="12"/>
      <c r="F3122" s="78"/>
      <c r="G3122" s="77"/>
      <c r="H3122" s="79"/>
      <c r="BA3122" s="5" t="str">
        <f t="shared" si="48"/>
        <v/>
      </c>
      <c r="BB3122" s="5" t="str">
        <f>IF(OR($E3122="",$G3122&lt;&gt;"Ativo"),"",IF(COUNTIFS($E$4:$E3122,$E3122,$A$4:$A3122,$A3122,$G$4:$G3122,"Ativo")=1,1,0))</f>
        <v/>
      </c>
      <c r="BC3122" t="str">
        <f>IF(OR($A3122="",$G3122&lt;&gt;"Ativo"),"",IF(COUNTIFS($A$4:$A3122,$A3122,$G$4:$G3122,"Ativo")=1,1,0))</f>
        <v/>
      </c>
    </row>
    <row r="3123" spans="1:55" x14ac:dyDescent="0.3">
      <c r="A3123" s="76"/>
      <c r="B3123" s="104"/>
      <c r="C3123" s="76"/>
      <c r="D3123" s="77"/>
      <c r="E3123" s="12"/>
      <c r="F3123" s="78"/>
      <c r="G3123" s="77"/>
      <c r="H3123" s="79"/>
      <c r="BA3123" s="5" t="str">
        <f t="shared" si="48"/>
        <v/>
      </c>
      <c r="BB3123" s="5" t="str">
        <f>IF(OR($E3123="",$G3123&lt;&gt;"Ativo"),"",IF(COUNTIFS($E$4:$E3123,$E3123,$A$4:$A3123,$A3123,$G$4:$G3123,"Ativo")=1,1,0))</f>
        <v/>
      </c>
      <c r="BC3123" t="str">
        <f>IF(OR($A3123="",$G3123&lt;&gt;"Ativo"),"",IF(COUNTIFS($A$4:$A3123,$A3123,$G$4:$G3123,"Ativo")=1,1,0))</f>
        <v/>
      </c>
    </row>
    <row r="3124" spans="1:55" x14ac:dyDescent="0.3">
      <c r="A3124" s="76"/>
      <c r="B3124" s="104"/>
      <c r="C3124" s="76"/>
      <c r="D3124" s="77"/>
      <c r="E3124" s="12"/>
      <c r="F3124" s="78"/>
      <c r="G3124" s="77"/>
      <c r="H3124" s="79"/>
      <c r="BA3124" s="5" t="str">
        <f t="shared" si="48"/>
        <v/>
      </c>
      <c r="BB3124" s="5" t="str">
        <f>IF(OR($E3124="",$G3124&lt;&gt;"Ativo"),"",IF(COUNTIFS($E$4:$E3124,$E3124,$A$4:$A3124,$A3124,$G$4:$G3124,"Ativo")=1,1,0))</f>
        <v/>
      </c>
      <c r="BC3124" t="str">
        <f>IF(OR($A3124="",$G3124&lt;&gt;"Ativo"),"",IF(COUNTIFS($A$4:$A3124,$A3124,$G$4:$G3124,"Ativo")=1,1,0))</f>
        <v/>
      </c>
    </row>
    <row r="3125" spans="1:55" x14ac:dyDescent="0.3">
      <c r="A3125" s="76"/>
      <c r="B3125" s="104"/>
      <c r="C3125" s="76"/>
      <c r="D3125" s="77"/>
      <c r="E3125" s="12"/>
      <c r="F3125" s="78"/>
      <c r="G3125" s="77"/>
      <c r="H3125" s="79"/>
      <c r="BA3125" s="5" t="str">
        <f t="shared" si="48"/>
        <v/>
      </c>
      <c r="BB3125" s="5" t="str">
        <f>IF(OR($E3125="",$G3125&lt;&gt;"Ativo"),"",IF(COUNTIFS($E$4:$E3125,$E3125,$A$4:$A3125,$A3125,$G$4:$G3125,"Ativo")=1,1,0))</f>
        <v/>
      </c>
      <c r="BC3125" t="str">
        <f>IF(OR($A3125="",$G3125&lt;&gt;"Ativo"),"",IF(COUNTIFS($A$4:$A3125,$A3125,$G$4:$G3125,"Ativo")=1,1,0))</f>
        <v/>
      </c>
    </row>
    <row r="3126" spans="1:55" x14ac:dyDescent="0.3">
      <c r="A3126" s="76"/>
      <c r="B3126" s="104"/>
      <c r="C3126" s="76"/>
      <c r="D3126" s="77"/>
      <c r="E3126" s="12"/>
      <c r="F3126" s="78"/>
      <c r="G3126" s="77"/>
      <c r="H3126" s="79"/>
      <c r="BA3126" s="5" t="str">
        <f t="shared" si="48"/>
        <v/>
      </c>
      <c r="BB3126" s="5" t="str">
        <f>IF(OR($E3126="",$G3126&lt;&gt;"Ativo"),"",IF(COUNTIFS($E$4:$E3126,$E3126,$A$4:$A3126,$A3126,$G$4:$G3126,"Ativo")=1,1,0))</f>
        <v/>
      </c>
      <c r="BC3126" t="str">
        <f>IF(OR($A3126="",$G3126&lt;&gt;"Ativo"),"",IF(COUNTIFS($A$4:$A3126,$A3126,$G$4:$G3126,"Ativo")=1,1,0))</f>
        <v/>
      </c>
    </row>
    <row r="3127" spans="1:55" x14ac:dyDescent="0.3">
      <c r="A3127" s="76"/>
      <c r="B3127" s="104"/>
      <c r="C3127" s="76"/>
      <c r="D3127" s="77"/>
      <c r="E3127" s="12"/>
      <c r="F3127" s="78"/>
      <c r="G3127" s="77"/>
      <c r="H3127" s="79"/>
      <c r="BA3127" s="5" t="str">
        <f t="shared" si="48"/>
        <v/>
      </c>
      <c r="BB3127" s="5" t="str">
        <f>IF(OR($E3127="",$G3127&lt;&gt;"Ativo"),"",IF(COUNTIFS($E$4:$E3127,$E3127,$A$4:$A3127,$A3127,$G$4:$G3127,"Ativo")=1,1,0))</f>
        <v/>
      </c>
      <c r="BC3127" t="str">
        <f>IF(OR($A3127="",$G3127&lt;&gt;"Ativo"),"",IF(COUNTIFS($A$4:$A3127,$A3127,$G$4:$G3127,"Ativo")=1,1,0))</f>
        <v/>
      </c>
    </row>
    <row r="3128" spans="1:55" x14ac:dyDescent="0.3">
      <c r="A3128" s="76"/>
      <c r="B3128" s="104"/>
      <c r="C3128" s="76"/>
      <c r="D3128" s="77"/>
      <c r="E3128" s="12"/>
      <c r="F3128" s="78"/>
      <c r="G3128" s="77"/>
      <c r="H3128" s="79"/>
      <c r="BA3128" s="5" t="str">
        <f t="shared" si="48"/>
        <v/>
      </c>
      <c r="BB3128" s="5" t="str">
        <f>IF(OR($E3128="",$G3128&lt;&gt;"Ativo"),"",IF(COUNTIFS($E$4:$E3128,$E3128,$A$4:$A3128,$A3128,$G$4:$G3128,"Ativo")=1,1,0))</f>
        <v/>
      </c>
      <c r="BC3128" t="str">
        <f>IF(OR($A3128="",$G3128&lt;&gt;"Ativo"),"",IF(COUNTIFS($A$4:$A3128,$A3128,$G$4:$G3128,"Ativo")=1,1,0))</f>
        <v/>
      </c>
    </row>
    <row r="3129" spans="1:55" x14ac:dyDescent="0.3">
      <c r="A3129" s="76"/>
      <c r="B3129" s="104"/>
      <c r="C3129" s="76"/>
      <c r="D3129" s="77"/>
      <c r="E3129" s="12"/>
      <c r="F3129" s="78"/>
      <c r="G3129" s="77"/>
      <c r="H3129" s="79"/>
      <c r="BA3129" s="5" t="str">
        <f t="shared" si="48"/>
        <v/>
      </c>
      <c r="BB3129" s="5" t="str">
        <f>IF(OR($E3129="",$G3129&lt;&gt;"Ativo"),"",IF(COUNTIFS($E$4:$E3129,$E3129,$A$4:$A3129,$A3129,$G$4:$G3129,"Ativo")=1,1,0))</f>
        <v/>
      </c>
      <c r="BC3129" t="str">
        <f>IF(OR($A3129="",$G3129&lt;&gt;"Ativo"),"",IF(COUNTIFS($A$4:$A3129,$A3129,$G$4:$G3129,"Ativo")=1,1,0))</f>
        <v/>
      </c>
    </row>
    <row r="3130" spans="1:55" x14ac:dyDescent="0.3">
      <c r="A3130" s="76"/>
      <c r="B3130" s="104"/>
      <c r="C3130" s="76"/>
      <c r="D3130" s="77"/>
      <c r="E3130" s="12"/>
      <c r="F3130" s="78"/>
      <c r="G3130" s="77"/>
      <c r="H3130" s="79"/>
      <c r="BA3130" s="5" t="str">
        <f t="shared" si="48"/>
        <v/>
      </c>
      <c r="BB3130" s="5" t="str">
        <f>IF(OR($E3130="",$G3130&lt;&gt;"Ativo"),"",IF(COUNTIFS($E$4:$E3130,$E3130,$A$4:$A3130,$A3130,$G$4:$G3130,"Ativo")=1,1,0))</f>
        <v/>
      </c>
      <c r="BC3130" t="str">
        <f>IF(OR($A3130="",$G3130&lt;&gt;"Ativo"),"",IF(COUNTIFS($A$4:$A3130,$A3130,$G$4:$G3130,"Ativo")=1,1,0))</f>
        <v/>
      </c>
    </row>
    <row r="3131" spans="1:55" x14ac:dyDescent="0.3">
      <c r="A3131" s="76"/>
      <c r="B3131" s="104"/>
      <c r="C3131" s="76"/>
      <c r="D3131" s="77"/>
      <c r="E3131" s="12"/>
      <c r="F3131" s="78"/>
      <c r="G3131" s="77"/>
      <c r="H3131" s="79"/>
      <c r="BA3131" s="5" t="str">
        <f t="shared" si="48"/>
        <v/>
      </c>
      <c r="BB3131" s="5" t="str">
        <f>IF(OR($E3131="",$G3131&lt;&gt;"Ativo"),"",IF(COUNTIFS($E$4:$E3131,$E3131,$A$4:$A3131,$A3131,$G$4:$G3131,"Ativo")=1,1,0))</f>
        <v/>
      </c>
      <c r="BC3131" t="str">
        <f>IF(OR($A3131="",$G3131&lt;&gt;"Ativo"),"",IF(COUNTIFS($A$4:$A3131,$A3131,$G$4:$G3131,"Ativo")=1,1,0))</f>
        <v/>
      </c>
    </row>
    <row r="3132" spans="1:55" x14ac:dyDescent="0.3">
      <c r="A3132" s="76"/>
      <c r="B3132" s="104"/>
      <c r="C3132" s="76"/>
      <c r="D3132" s="77"/>
      <c r="E3132" s="12"/>
      <c r="F3132" s="78"/>
      <c r="G3132" s="77"/>
      <c r="H3132" s="79"/>
      <c r="BA3132" s="5" t="str">
        <f t="shared" si="48"/>
        <v/>
      </c>
      <c r="BB3132" s="5" t="str">
        <f>IF(OR($E3132="",$G3132&lt;&gt;"Ativo"),"",IF(COUNTIFS($E$4:$E3132,$E3132,$A$4:$A3132,$A3132,$G$4:$G3132,"Ativo")=1,1,0))</f>
        <v/>
      </c>
      <c r="BC3132" t="str">
        <f>IF(OR($A3132="",$G3132&lt;&gt;"Ativo"),"",IF(COUNTIFS($A$4:$A3132,$A3132,$G$4:$G3132,"Ativo")=1,1,0))</f>
        <v/>
      </c>
    </row>
    <row r="3133" spans="1:55" x14ac:dyDescent="0.3">
      <c r="A3133" s="76"/>
      <c r="B3133" s="104"/>
      <c r="C3133" s="76"/>
      <c r="D3133" s="77"/>
      <c r="E3133" s="12"/>
      <c r="F3133" s="78"/>
      <c r="G3133" s="77"/>
      <c r="H3133" s="79"/>
      <c r="BA3133" s="5" t="str">
        <f t="shared" si="48"/>
        <v/>
      </c>
      <c r="BB3133" s="5" t="str">
        <f>IF(OR($E3133="",$G3133&lt;&gt;"Ativo"),"",IF(COUNTIFS($E$4:$E3133,$E3133,$A$4:$A3133,$A3133,$G$4:$G3133,"Ativo")=1,1,0))</f>
        <v/>
      </c>
      <c r="BC3133" t="str">
        <f>IF(OR($A3133="",$G3133&lt;&gt;"Ativo"),"",IF(COUNTIFS($A$4:$A3133,$A3133,$G$4:$G3133,"Ativo")=1,1,0))</f>
        <v/>
      </c>
    </row>
    <row r="3134" spans="1:55" x14ac:dyDescent="0.3">
      <c r="A3134" s="76"/>
      <c r="B3134" s="104"/>
      <c r="C3134" s="76"/>
      <c r="D3134" s="77"/>
      <c r="E3134" s="12"/>
      <c r="F3134" s="78"/>
      <c r="G3134" s="77"/>
      <c r="H3134" s="79"/>
      <c r="BA3134" s="5" t="str">
        <f t="shared" si="48"/>
        <v/>
      </c>
      <c r="BB3134" s="5" t="str">
        <f>IF(OR($E3134="",$G3134&lt;&gt;"Ativo"),"",IF(COUNTIFS($E$4:$E3134,$E3134,$A$4:$A3134,$A3134,$G$4:$G3134,"Ativo")=1,1,0))</f>
        <v/>
      </c>
      <c r="BC3134" t="str">
        <f>IF(OR($A3134="",$G3134&lt;&gt;"Ativo"),"",IF(COUNTIFS($A$4:$A3134,$A3134,$G$4:$G3134,"Ativo")=1,1,0))</f>
        <v/>
      </c>
    </row>
    <row r="3135" spans="1:55" x14ac:dyDescent="0.3">
      <c r="A3135" s="76"/>
      <c r="B3135" s="104"/>
      <c r="C3135" s="76"/>
      <c r="D3135" s="77"/>
      <c r="E3135" s="12"/>
      <c r="F3135" s="78"/>
      <c r="G3135" s="77"/>
      <c r="H3135" s="79"/>
      <c r="BA3135" s="5" t="str">
        <f t="shared" si="48"/>
        <v/>
      </c>
      <c r="BB3135" s="5" t="str">
        <f>IF(OR($E3135="",$G3135&lt;&gt;"Ativo"),"",IF(COUNTIFS($E$4:$E3135,$E3135,$A$4:$A3135,$A3135,$G$4:$G3135,"Ativo")=1,1,0))</f>
        <v/>
      </c>
      <c r="BC3135" t="str">
        <f>IF(OR($A3135="",$G3135&lt;&gt;"Ativo"),"",IF(COUNTIFS($A$4:$A3135,$A3135,$G$4:$G3135,"Ativo")=1,1,0))</f>
        <v/>
      </c>
    </row>
    <row r="3136" spans="1:55" x14ac:dyDescent="0.3">
      <c r="A3136" s="76"/>
      <c r="B3136" s="104"/>
      <c r="C3136" s="76"/>
      <c r="D3136" s="77"/>
      <c r="E3136" s="12"/>
      <c r="F3136" s="78"/>
      <c r="G3136" s="77"/>
      <c r="H3136" s="79"/>
      <c r="BA3136" s="5" t="str">
        <f t="shared" si="48"/>
        <v/>
      </c>
      <c r="BB3136" s="5" t="str">
        <f>IF(OR($E3136="",$G3136&lt;&gt;"Ativo"),"",IF(COUNTIFS($E$4:$E3136,$E3136,$A$4:$A3136,$A3136,$G$4:$G3136,"Ativo")=1,1,0))</f>
        <v/>
      </c>
      <c r="BC3136" t="str">
        <f>IF(OR($A3136="",$G3136&lt;&gt;"Ativo"),"",IF(COUNTIFS($A$4:$A3136,$A3136,$G$4:$G3136,"Ativo")=1,1,0))</f>
        <v/>
      </c>
    </row>
    <row r="3137" spans="1:55" x14ac:dyDescent="0.3">
      <c r="A3137" s="76"/>
      <c r="B3137" s="104"/>
      <c r="C3137" s="76"/>
      <c r="D3137" s="77"/>
      <c r="E3137" s="12"/>
      <c r="F3137" s="78"/>
      <c r="G3137" s="77"/>
      <c r="H3137" s="79"/>
      <c r="BA3137" s="5" t="str">
        <f t="shared" si="48"/>
        <v/>
      </c>
      <c r="BB3137" s="5" t="str">
        <f>IF(OR($E3137="",$G3137&lt;&gt;"Ativo"),"",IF(COUNTIFS($E$4:$E3137,$E3137,$A$4:$A3137,$A3137,$G$4:$G3137,"Ativo")=1,1,0))</f>
        <v/>
      </c>
      <c r="BC3137" t="str">
        <f>IF(OR($A3137="",$G3137&lt;&gt;"Ativo"),"",IF(COUNTIFS($A$4:$A3137,$A3137,$G$4:$G3137,"Ativo")=1,1,0))</f>
        <v/>
      </c>
    </row>
    <row r="3138" spans="1:55" x14ac:dyDescent="0.3">
      <c r="A3138" s="76"/>
      <c r="B3138" s="104"/>
      <c r="C3138" s="76"/>
      <c r="D3138" s="77"/>
      <c r="E3138" s="12"/>
      <c r="F3138" s="78"/>
      <c r="G3138" s="77"/>
      <c r="H3138" s="79"/>
      <c r="BA3138" s="5" t="str">
        <f t="shared" si="48"/>
        <v/>
      </c>
      <c r="BB3138" s="5" t="str">
        <f>IF(OR($E3138="",$G3138&lt;&gt;"Ativo"),"",IF(COUNTIFS($E$4:$E3138,$E3138,$A$4:$A3138,$A3138,$G$4:$G3138,"Ativo")=1,1,0))</f>
        <v/>
      </c>
      <c r="BC3138" t="str">
        <f>IF(OR($A3138="",$G3138&lt;&gt;"Ativo"),"",IF(COUNTIFS($A$4:$A3138,$A3138,$G$4:$G3138,"Ativo")=1,1,0))</f>
        <v/>
      </c>
    </row>
    <row r="3139" spans="1:55" x14ac:dyDescent="0.3">
      <c r="A3139" s="76"/>
      <c r="B3139" s="104"/>
      <c r="C3139" s="76"/>
      <c r="D3139" s="77"/>
      <c r="E3139" s="12"/>
      <c r="F3139" s="78"/>
      <c r="G3139" s="77"/>
      <c r="H3139" s="79"/>
      <c r="BA3139" s="5" t="str">
        <f t="shared" si="48"/>
        <v/>
      </c>
      <c r="BB3139" s="5" t="str">
        <f>IF(OR($E3139="",$G3139&lt;&gt;"Ativo"),"",IF(COUNTIFS($E$4:$E3139,$E3139,$A$4:$A3139,$A3139,$G$4:$G3139,"Ativo")=1,1,0))</f>
        <v/>
      </c>
      <c r="BC3139" t="str">
        <f>IF(OR($A3139="",$G3139&lt;&gt;"Ativo"),"",IF(COUNTIFS($A$4:$A3139,$A3139,$G$4:$G3139,"Ativo")=1,1,0))</f>
        <v/>
      </c>
    </row>
    <row r="3140" spans="1:55" x14ac:dyDescent="0.3">
      <c r="A3140" s="76"/>
      <c r="B3140" s="104"/>
      <c r="C3140" s="76"/>
      <c r="D3140" s="77"/>
      <c r="E3140" s="12"/>
      <c r="F3140" s="78"/>
      <c r="G3140" s="77"/>
      <c r="H3140" s="79"/>
      <c r="BA3140" s="5" t="str">
        <f t="shared" ref="BA3140:BA3203" si="49">IF($D3140="","",MID($D3140,4,LEN($D3140)-5))</f>
        <v/>
      </c>
      <c r="BB3140" s="5" t="str">
        <f>IF(OR($E3140="",$G3140&lt;&gt;"Ativo"),"",IF(COUNTIFS($E$4:$E3140,$E3140,$A$4:$A3140,$A3140,$G$4:$G3140,"Ativo")=1,1,0))</f>
        <v/>
      </c>
      <c r="BC3140" t="str">
        <f>IF(OR($A3140="",$G3140&lt;&gt;"Ativo"),"",IF(COUNTIFS($A$4:$A3140,$A3140,$G$4:$G3140,"Ativo")=1,1,0))</f>
        <v/>
      </c>
    </row>
    <row r="3141" spans="1:55" x14ac:dyDescent="0.3">
      <c r="A3141" s="76"/>
      <c r="B3141" s="104"/>
      <c r="C3141" s="76"/>
      <c r="D3141" s="77"/>
      <c r="E3141" s="12"/>
      <c r="F3141" s="78"/>
      <c r="G3141" s="77"/>
      <c r="H3141" s="79"/>
      <c r="BA3141" s="5" t="str">
        <f t="shared" si="49"/>
        <v/>
      </c>
      <c r="BB3141" s="5" t="str">
        <f>IF(OR($E3141="",$G3141&lt;&gt;"Ativo"),"",IF(COUNTIFS($E$4:$E3141,$E3141,$A$4:$A3141,$A3141,$G$4:$G3141,"Ativo")=1,1,0))</f>
        <v/>
      </c>
      <c r="BC3141" t="str">
        <f>IF(OR($A3141="",$G3141&lt;&gt;"Ativo"),"",IF(COUNTIFS($A$4:$A3141,$A3141,$G$4:$G3141,"Ativo")=1,1,0))</f>
        <v/>
      </c>
    </row>
    <row r="3142" spans="1:55" x14ac:dyDescent="0.3">
      <c r="A3142" s="76"/>
      <c r="B3142" s="104"/>
      <c r="C3142" s="76"/>
      <c r="D3142" s="77"/>
      <c r="E3142" s="12"/>
      <c r="F3142" s="78"/>
      <c r="G3142" s="77"/>
      <c r="H3142" s="79"/>
      <c r="BA3142" s="5" t="str">
        <f t="shared" si="49"/>
        <v/>
      </c>
      <c r="BB3142" s="5" t="str">
        <f>IF(OR($E3142="",$G3142&lt;&gt;"Ativo"),"",IF(COUNTIFS($E$4:$E3142,$E3142,$A$4:$A3142,$A3142,$G$4:$G3142,"Ativo")=1,1,0))</f>
        <v/>
      </c>
      <c r="BC3142" t="str">
        <f>IF(OR($A3142="",$G3142&lt;&gt;"Ativo"),"",IF(COUNTIFS($A$4:$A3142,$A3142,$G$4:$G3142,"Ativo")=1,1,0))</f>
        <v/>
      </c>
    </row>
    <row r="3143" spans="1:55" x14ac:dyDescent="0.3">
      <c r="A3143" s="76"/>
      <c r="B3143" s="104"/>
      <c r="C3143" s="76"/>
      <c r="D3143" s="77"/>
      <c r="E3143" s="12"/>
      <c r="F3143" s="78"/>
      <c r="G3143" s="77"/>
      <c r="H3143" s="79"/>
      <c r="BA3143" s="5" t="str">
        <f t="shared" si="49"/>
        <v/>
      </c>
      <c r="BB3143" s="5" t="str">
        <f>IF(OR($E3143="",$G3143&lt;&gt;"Ativo"),"",IF(COUNTIFS($E$4:$E3143,$E3143,$A$4:$A3143,$A3143,$G$4:$G3143,"Ativo")=1,1,0))</f>
        <v/>
      </c>
      <c r="BC3143" t="str">
        <f>IF(OR($A3143="",$G3143&lt;&gt;"Ativo"),"",IF(COUNTIFS($A$4:$A3143,$A3143,$G$4:$G3143,"Ativo")=1,1,0))</f>
        <v/>
      </c>
    </row>
    <row r="3144" spans="1:55" x14ac:dyDescent="0.3">
      <c r="A3144" s="76"/>
      <c r="B3144" s="104"/>
      <c r="C3144" s="76"/>
      <c r="D3144" s="77"/>
      <c r="E3144" s="12"/>
      <c r="F3144" s="78"/>
      <c r="G3144" s="77"/>
      <c r="H3144" s="79"/>
      <c r="BA3144" s="5" t="str">
        <f t="shared" si="49"/>
        <v/>
      </c>
      <c r="BB3144" s="5" t="str">
        <f>IF(OR($E3144="",$G3144&lt;&gt;"Ativo"),"",IF(COUNTIFS($E$4:$E3144,$E3144,$A$4:$A3144,$A3144,$G$4:$G3144,"Ativo")=1,1,0))</f>
        <v/>
      </c>
      <c r="BC3144" t="str">
        <f>IF(OR($A3144="",$G3144&lt;&gt;"Ativo"),"",IF(COUNTIFS($A$4:$A3144,$A3144,$G$4:$G3144,"Ativo")=1,1,0))</f>
        <v/>
      </c>
    </row>
    <row r="3145" spans="1:55" x14ac:dyDescent="0.3">
      <c r="A3145" s="76"/>
      <c r="B3145" s="104"/>
      <c r="C3145" s="76"/>
      <c r="D3145" s="77"/>
      <c r="E3145" s="12"/>
      <c r="F3145" s="78"/>
      <c r="G3145" s="77"/>
      <c r="H3145" s="79"/>
      <c r="BA3145" s="5" t="str">
        <f t="shared" si="49"/>
        <v/>
      </c>
      <c r="BB3145" s="5" t="str">
        <f>IF(OR($E3145="",$G3145&lt;&gt;"Ativo"),"",IF(COUNTIFS($E$4:$E3145,$E3145,$A$4:$A3145,$A3145,$G$4:$G3145,"Ativo")=1,1,0))</f>
        <v/>
      </c>
      <c r="BC3145" t="str">
        <f>IF(OR($A3145="",$G3145&lt;&gt;"Ativo"),"",IF(COUNTIFS($A$4:$A3145,$A3145,$G$4:$G3145,"Ativo")=1,1,0))</f>
        <v/>
      </c>
    </row>
    <row r="3146" spans="1:55" x14ac:dyDescent="0.3">
      <c r="A3146" s="76"/>
      <c r="B3146" s="104"/>
      <c r="C3146" s="76"/>
      <c r="D3146" s="77"/>
      <c r="E3146" s="12"/>
      <c r="F3146" s="78"/>
      <c r="G3146" s="77"/>
      <c r="H3146" s="79"/>
      <c r="BA3146" s="5" t="str">
        <f t="shared" si="49"/>
        <v/>
      </c>
      <c r="BB3146" s="5" t="str">
        <f>IF(OR($E3146="",$G3146&lt;&gt;"Ativo"),"",IF(COUNTIFS($E$4:$E3146,$E3146,$A$4:$A3146,$A3146,$G$4:$G3146,"Ativo")=1,1,0))</f>
        <v/>
      </c>
      <c r="BC3146" t="str">
        <f>IF(OR($A3146="",$G3146&lt;&gt;"Ativo"),"",IF(COUNTIFS($A$4:$A3146,$A3146,$G$4:$G3146,"Ativo")=1,1,0))</f>
        <v/>
      </c>
    </row>
    <row r="3147" spans="1:55" x14ac:dyDescent="0.3">
      <c r="A3147" s="76"/>
      <c r="B3147" s="104"/>
      <c r="C3147" s="76"/>
      <c r="D3147" s="77"/>
      <c r="E3147" s="12"/>
      <c r="F3147" s="78"/>
      <c r="G3147" s="77"/>
      <c r="H3147" s="79"/>
      <c r="BA3147" s="5" t="str">
        <f t="shared" si="49"/>
        <v/>
      </c>
      <c r="BB3147" s="5" t="str">
        <f>IF(OR($E3147="",$G3147&lt;&gt;"Ativo"),"",IF(COUNTIFS($E$4:$E3147,$E3147,$A$4:$A3147,$A3147,$G$4:$G3147,"Ativo")=1,1,0))</f>
        <v/>
      </c>
      <c r="BC3147" t="str">
        <f>IF(OR($A3147="",$G3147&lt;&gt;"Ativo"),"",IF(COUNTIFS($A$4:$A3147,$A3147,$G$4:$G3147,"Ativo")=1,1,0))</f>
        <v/>
      </c>
    </row>
    <row r="3148" spans="1:55" x14ac:dyDescent="0.3">
      <c r="A3148" s="76"/>
      <c r="B3148" s="104"/>
      <c r="C3148" s="76"/>
      <c r="D3148" s="77"/>
      <c r="E3148" s="12"/>
      <c r="F3148" s="78"/>
      <c r="G3148" s="77"/>
      <c r="H3148" s="79"/>
      <c r="BA3148" s="5" t="str">
        <f t="shared" si="49"/>
        <v/>
      </c>
      <c r="BB3148" s="5" t="str">
        <f>IF(OR($E3148="",$G3148&lt;&gt;"Ativo"),"",IF(COUNTIFS($E$4:$E3148,$E3148,$A$4:$A3148,$A3148,$G$4:$G3148,"Ativo")=1,1,0))</f>
        <v/>
      </c>
      <c r="BC3148" t="str">
        <f>IF(OR($A3148="",$G3148&lt;&gt;"Ativo"),"",IF(COUNTIFS($A$4:$A3148,$A3148,$G$4:$G3148,"Ativo")=1,1,0))</f>
        <v/>
      </c>
    </row>
    <row r="3149" spans="1:55" x14ac:dyDescent="0.3">
      <c r="A3149" s="76"/>
      <c r="B3149" s="104"/>
      <c r="C3149" s="76"/>
      <c r="D3149" s="77"/>
      <c r="E3149" s="12"/>
      <c r="F3149" s="78"/>
      <c r="G3149" s="77"/>
      <c r="H3149" s="79"/>
      <c r="BA3149" s="5" t="str">
        <f t="shared" si="49"/>
        <v/>
      </c>
      <c r="BB3149" s="5" t="str">
        <f>IF(OR($E3149="",$G3149&lt;&gt;"Ativo"),"",IF(COUNTIFS($E$4:$E3149,$E3149,$A$4:$A3149,$A3149,$G$4:$G3149,"Ativo")=1,1,0))</f>
        <v/>
      </c>
      <c r="BC3149" t="str">
        <f>IF(OR($A3149="",$G3149&lt;&gt;"Ativo"),"",IF(COUNTIFS($A$4:$A3149,$A3149,$G$4:$G3149,"Ativo")=1,1,0))</f>
        <v/>
      </c>
    </row>
    <row r="3150" spans="1:55" x14ac:dyDescent="0.3">
      <c r="A3150" s="76"/>
      <c r="B3150" s="104"/>
      <c r="C3150" s="76"/>
      <c r="D3150" s="77"/>
      <c r="E3150" s="12"/>
      <c r="F3150" s="78"/>
      <c r="G3150" s="77"/>
      <c r="H3150" s="79"/>
      <c r="BA3150" s="5" t="str">
        <f t="shared" si="49"/>
        <v/>
      </c>
      <c r="BB3150" s="5" t="str">
        <f>IF(OR($E3150="",$G3150&lt;&gt;"Ativo"),"",IF(COUNTIFS($E$4:$E3150,$E3150,$A$4:$A3150,$A3150,$G$4:$G3150,"Ativo")=1,1,0))</f>
        <v/>
      </c>
      <c r="BC3150" t="str">
        <f>IF(OR($A3150="",$G3150&lt;&gt;"Ativo"),"",IF(COUNTIFS($A$4:$A3150,$A3150,$G$4:$G3150,"Ativo")=1,1,0))</f>
        <v/>
      </c>
    </row>
    <row r="3151" spans="1:55" x14ac:dyDescent="0.3">
      <c r="A3151" s="76"/>
      <c r="B3151" s="104"/>
      <c r="C3151" s="76"/>
      <c r="D3151" s="77"/>
      <c r="E3151" s="12"/>
      <c r="F3151" s="78"/>
      <c r="G3151" s="77"/>
      <c r="H3151" s="79"/>
      <c r="BA3151" s="5" t="str">
        <f t="shared" si="49"/>
        <v/>
      </c>
      <c r="BB3151" s="5" t="str">
        <f>IF(OR($E3151="",$G3151&lt;&gt;"Ativo"),"",IF(COUNTIFS($E$4:$E3151,$E3151,$A$4:$A3151,$A3151,$G$4:$G3151,"Ativo")=1,1,0))</f>
        <v/>
      </c>
      <c r="BC3151" t="str">
        <f>IF(OR($A3151="",$G3151&lt;&gt;"Ativo"),"",IF(COUNTIFS($A$4:$A3151,$A3151,$G$4:$G3151,"Ativo")=1,1,0))</f>
        <v/>
      </c>
    </row>
    <row r="3152" spans="1:55" x14ac:dyDescent="0.3">
      <c r="A3152" s="76"/>
      <c r="B3152" s="104"/>
      <c r="C3152" s="76"/>
      <c r="D3152" s="77"/>
      <c r="E3152" s="12"/>
      <c r="F3152" s="78"/>
      <c r="G3152" s="77"/>
      <c r="H3152" s="79"/>
      <c r="BA3152" s="5" t="str">
        <f t="shared" si="49"/>
        <v/>
      </c>
      <c r="BB3152" s="5" t="str">
        <f>IF(OR($E3152="",$G3152&lt;&gt;"Ativo"),"",IF(COUNTIFS($E$4:$E3152,$E3152,$A$4:$A3152,$A3152,$G$4:$G3152,"Ativo")=1,1,0))</f>
        <v/>
      </c>
      <c r="BC3152" t="str">
        <f>IF(OR($A3152="",$G3152&lt;&gt;"Ativo"),"",IF(COUNTIFS($A$4:$A3152,$A3152,$G$4:$G3152,"Ativo")=1,1,0))</f>
        <v/>
      </c>
    </row>
    <row r="3153" spans="1:55" x14ac:dyDescent="0.3">
      <c r="A3153" s="76"/>
      <c r="B3153" s="104"/>
      <c r="C3153" s="76"/>
      <c r="D3153" s="77"/>
      <c r="E3153" s="12"/>
      <c r="F3153" s="78"/>
      <c r="G3153" s="77"/>
      <c r="H3153" s="79"/>
      <c r="BA3153" s="5" t="str">
        <f t="shared" si="49"/>
        <v/>
      </c>
      <c r="BB3153" s="5" t="str">
        <f>IF(OR($E3153="",$G3153&lt;&gt;"Ativo"),"",IF(COUNTIFS($E$4:$E3153,$E3153,$A$4:$A3153,$A3153,$G$4:$G3153,"Ativo")=1,1,0))</f>
        <v/>
      </c>
      <c r="BC3153" t="str">
        <f>IF(OR($A3153="",$G3153&lt;&gt;"Ativo"),"",IF(COUNTIFS($A$4:$A3153,$A3153,$G$4:$G3153,"Ativo")=1,1,0))</f>
        <v/>
      </c>
    </row>
    <row r="3154" spans="1:55" x14ac:dyDescent="0.3">
      <c r="A3154" s="76"/>
      <c r="B3154" s="104"/>
      <c r="C3154" s="76"/>
      <c r="D3154" s="77"/>
      <c r="E3154" s="12"/>
      <c r="F3154" s="78"/>
      <c r="G3154" s="77"/>
      <c r="H3154" s="79"/>
      <c r="BA3154" s="5" t="str">
        <f t="shared" si="49"/>
        <v/>
      </c>
      <c r="BB3154" s="5" t="str">
        <f>IF(OR($E3154="",$G3154&lt;&gt;"Ativo"),"",IF(COUNTIFS($E$4:$E3154,$E3154,$A$4:$A3154,$A3154,$G$4:$G3154,"Ativo")=1,1,0))</f>
        <v/>
      </c>
      <c r="BC3154" t="str">
        <f>IF(OR($A3154="",$G3154&lt;&gt;"Ativo"),"",IF(COUNTIFS($A$4:$A3154,$A3154,$G$4:$G3154,"Ativo")=1,1,0))</f>
        <v/>
      </c>
    </row>
    <row r="3155" spans="1:55" x14ac:dyDescent="0.3">
      <c r="A3155" s="76"/>
      <c r="B3155" s="104"/>
      <c r="C3155" s="76"/>
      <c r="D3155" s="77"/>
      <c r="E3155" s="12"/>
      <c r="F3155" s="78"/>
      <c r="G3155" s="77"/>
      <c r="H3155" s="79"/>
      <c r="BA3155" s="5" t="str">
        <f t="shared" si="49"/>
        <v/>
      </c>
      <c r="BB3155" s="5" t="str">
        <f>IF(OR($E3155="",$G3155&lt;&gt;"Ativo"),"",IF(COUNTIFS($E$4:$E3155,$E3155,$A$4:$A3155,$A3155,$G$4:$G3155,"Ativo")=1,1,0))</f>
        <v/>
      </c>
      <c r="BC3155" t="str">
        <f>IF(OR($A3155="",$G3155&lt;&gt;"Ativo"),"",IF(COUNTIFS($A$4:$A3155,$A3155,$G$4:$G3155,"Ativo")=1,1,0))</f>
        <v/>
      </c>
    </row>
    <row r="3156" spans="1:55" x14ac:dyDescent="0.3">
      <c r="A3156" s="76"/>
      <c r="B3156" s="104"/>
      <c r="C3156" s="76"/>
      <c r="D3156" s="77"/>
      <c r="E3156" s="12"/>
      <c r="F3156" s="78"/>
      <c r="G3156" s="77"/>
      <c r="H3156" s="79"/>
      <c r="BA3156" s="5" t="str">
        <f t="shared" si="49"/>
        <v/>
      </c>
      <c r="BB3156" s="5" t="str">
        <f>IF(OR($E3156="",$G3156&lt;&gt;"Ativo"),"",IF(COUNTIFS($E$4:$E3156,$E3156,$A$4:$A3156,$A3156,$G$4:$G3156,"Ativo")=1,1,0))</f>
        <v/>
      </c>
      <c r="BC3156" t="str">
        <f>IF(OR($A3156="",$G3156&lt;&gt;"Ativo"),"",IF(COUNTIFS($A$4:$A3156,$A3156,$G$4:$G3156,"Ativo")=1,1,0))</f>
        <v/>
      </c>
    </row>
    <row r="3157" spans="1:55" x14ac:dyDescent="0.3">
      <c r="A3157" s="76"/>
      <c r="B3157" s="104"/>
      <c r="C3157" s="76"/>
      <c r="D3157" s="77"/>
      <c r="E3157" s="12"/>
      <c r="F3157" s="78"/>
      <c r="G3157" s="77"/>
      <c r="H3157" s="79"/>
      <c r="BA3157" s="5" t="str">
        <f t="shared" si="49"/>
        <v/>
      </c>
      <c r="BB3157" s="5" t="str">
        <f>IF(OR($E3157="",$G3157&lt;&gt;"Ativo"),"",IF(COUNTIFS($E$4:$E3157,$E3157,$A$4:$A3157,$A3157,$G$4:$G3157,"Ativo")=1,1,0))</f>
        <v/>
      </c>
      <c r="BC3157" t="str">
        <f>IF(OR($A3157="",$G3157&lt;&gt;"Ativo"),"",IF(COUNTIFS($A$4:$A3157,$A3157,$G$4:$G3157,"Ativo")=1,1,0))</f>
        <v/>
      </c>
    </row>
    <row r="3158" spans="1:55" x14ac:dyDescent="0.3">
      <c r="A3158" s="76"/>
      <c r="B3158" s="104"/>
      <c r="C3158" s="76"/>
      <c r="D3158" s="77"/>
      <c r="E3158" s="12"/>
      <c r="F3158" s="78"/>
      <c r="G3158" s="77"/>
      <c r="H3158" s="79"/>
      <c r="BA3158" s="5" t="str">
        <f t="shared" si="49"/>
        <v/>
      </c>
      <c r="BB3158" s="5" t="str">
        <f>IF(OR($E3158="",$G3158&lt;&gt;"Ativo"),"",IF(COUNTIFS($E$4:$E3158,$E3158,$A$4:$A3158,$A3158,$G$4:$G3158,"Ativo")=1,1,0))</f>
        <v/>
      </c>
      <c r="BC3158" t="str">
        <f>IF(OR($A3158="",$G3158&lt;&gt;"Ativo"),"",IF(COUNTIFS($A$4:$A3158,$A3158,$G$4:$G3158,"Ativo")=1,1,0))</f>
        <v/>
      </c>
    </row>
    <row r="3159" spans="1:55" x14ac:dyDescent="0.3">
      <c r="A3159" s="76"/>
      <c r="B3159" s="104"/>
      <c r="C3159" s="76"/>
      <c r="D3159" s="77"/>
      <c r="E3159" s="12"/>
      <c r="F3159" s="78"/>
      <c r="G3159" s="77"/>
      <c r="H3159" s="79"/>
      <c r="BA3159" s="5" t="str">
        <f t="shared" si="49"/>
        <v/>
      </c>
      <c r="BB3159" s="5" t="str">
        <f>IF(OR($E3159="",$G3159&lt;&gt;"Ativo"),"",IF(COUNTIFS($E$4:$E3159,$E3159,$A$4:$A3159,$A3159,$G$4:$G3159,"Ativo")=1,1,0))</f>
        <v/>
      </c>
      <c r="BC3159" t="str">
        <f>IF(OR($A3159="",$G3159&lt;&gt;"Ativo"),"",IF(COUNTIFS($A$4:$A3159,$A3159,$G$4:$G3159,"Ativo")=1,1,0))</f>
        <v/>
      </c>
    </row>
    <row r="3160" spans="1:55" x14ac:dyDescent="0.3">
      <c r="A3160" s="76"/>
      <c r="B3160" s="104"/>
      <c r="C3160" s="76"/>
      <c r="D3160" s="77"/>
      <c r="E3160" s="12"/>
      <c r="F3160" s="78"/>
      <c r="G3160" s="77"/>
      <c r="H3160" s="79"/>
      <c r="BA3160" s="5" t="str">
        <f t="shared" si="49"/>
        <v/>
      </c>
      <c r="BB3160" s="5" t="str">
        <f>IF(OR($E3160="",$G3160&lt;&gt;"Ativo"),"",IF(COUNTIFS($E$4:$E3160,$E3160,$A$4:$A3160,$A3160,$G$4:$G3160,"Ativo")=1,1,0))</f>
        <v/>
      </c>
      <c r="BC3160" t="str">
        <f>IF(OR($A3160="",$G3160&lt;&gt;"Ativo"),"",IF(COUNTIFS($A$4:$A3160,$A3160,$G$4:$G3160,"Ativo")=1,1,0))</f>
        <v/>
      </c>
    </row>
    <row r="3161" spans="1:55" x14ac:dyDescent="0.3">
      <c r="A3161" s="76"/>
      <c r="B3161" s="104"/>
      <c r="C3161" s="76"/>
      <c r="D3161" s="77"/>
      <c r="E3161" s="12"/>
      <c r="F3161" s="78"/>
      <c r="G3161" s="77"/>
      <c r="H3161" s="79"/>
      <c r="BA3161" s="5" t="str">
        <f t="shared" si="49"/>
        <v/>
      </c>
      <c r="BB3161" s="5" t="str">
        <f>IF(OR($E3161="",$G3161&lt;&gt;"Ativo"),"",IF(COUNTIFS($E$4:$E3161,$E3161,$A$4:$A3161,$A3161,$G$4:$G3161,"Ativo")=1,1,0))</f>
        <v/>
      </c>
      <c r="BC3161" t="str">
        <f>IF(OR($A3161="",$G3161&lt;&gt;"Ativo"),"",IF(COUNTIFS($A$4:$A3161,$A3161,$G$4:$G3161,"Ativo")=1,1,0))</f>
        <v/>
      </c>
    </row>
    <row r="3162" spans="1:55" x14ac:dyDescent="0.3">
      <c r="A3162" s="76"/>
      <c r="B3162" s="104"/>
      <c r="C3162" s="76"/>
      <c r="D3162" s="77"/>
      <c r="E3162" s="12"/>
      <c r="F3162" s="78"/>
      <c r="G3162" s="77"/>
      <c r="H3162" s="79"/>
      <c r="BA3162" s="5" t="str">
        <f t="shared" si="49"/>
        <v/>
      </c>
      <c r="BB3162" s="5" t="str">
        <f>IF(OR($E3162="",$G3162&lt;&gt;"Ativo"),"",IF(COUNTIFS($E$4:$E3162,$E3162,$A$4:$A3162,$A3162,$G$4:$G3162,"Ativo")=1,1,0))</f>
        <v/>
      </c>
      <c r="BC3162" t="str">
        <f>IF(OR($A3162="",$G3162&lt;&gt;"Ativo"),"",IF(COUNTIFS($A$4:$A3162,$A3162,$G$4:$G3162,"Ativo")=1,1,0))</f>
        <v/>
      </c>
    </row>
    <row r="3163" spans="1:55" x14ac:dyDescent="0.3">
      <c r="A3163" s="76"/>
      <c r="B3163" s="104"/>
      <c r="C3163" s="76"/>
      <c r="D3163" s="77"/>
      <c r="E3163" s="12"/>
      <c r="F3163" s="78"/>
      <c r="G3163" s="77"/>
      <c r="H3163" s="79"/>
      <c r="BA3163" s="5" t="str">
        <f t="shared" si="49"/>
        <v/>
      </c>
      <c r="BB3163" s="5" t="str">
        <f>IF(OR($E3163="",$G3163&lt;&gt;"Ativo"),"",IF(COUNTIFS($E$4:$E3163,$E3163,$A$4:$A3163,$A3163,$G$4:$G3163,"Ativo")=1,1,0))</f>
        <v/>
      </c>
      <c r="BC3163" t="str">
        <f>IF(OR($A3163="",$G3163&lt;&gt;"Ativo"),"",IF(COUNTIFS($A$4:$A3163,$A3163,$G$4:$G3163,"Ativo")=1,1,0))</f>
        <v/>
      </c>
    </row>
    <row r="3164" spans="1:55" x14ac:dyDescent="0.3">
      <c r="A3164" s="76"/>
      <c r="B3164" s="104"/>
      <c r="C3164" s="76"/>
      <c r="D3164" s="77"/>
      <c r="E3164" s="12"/>
      <c r="F3164" s="78"/>
      <c r="G3164" s="77"/>
      <c r="H3164" s="79"/>
      <c r="BA3164" s="5" t="str">
        <f t="shared" si="49"/>
        <v/>
      </c>
      <c r="BB3164" s="5" t="str">
        <f>IF(OR($E3164="",$G3164&lt;&gt;"Ativo"),"",IF(COUNTIFS($E$4:$E3164,$E3164,$A$4:$A3164,$A3164,$G$4:$G3164,"Ativo")=1,1,0))</f>
        <v/>
      </c>
      <c r="BC3164" t="str">
        <f>IF(OR($A3164="",$G3164&lt;&gt;"Ativo"),"",IF(COUNTIFS($A$4:$A3164,$A3164,$G$4:$G3164,"Ativo")=1,1,0))</f>
        <v/>
      </c>
    </row>
    <row r="3165" spans="1:55" x14ac:dyDescent="0.3">
      <c r="A3165" s="76"/>
      <c r="B3165" s="104"/>
      <c r="C3165" s="76"/>
      <c r="D3165" s="77"/>
      <c r="E3165" s="12"/>
      <c r="F3165" s="78"/>
      <c r="G3165" s="77"/>
      <c r="H3165" s="79"/>
      <c r="BA3165" s="5" t="str">
        <f t="shared" si="49"/>
        <v/>
      </c>
      <c r="BB3165" s="5" t="str">
        <f>IF(OR($E3165="",$G3165&lt;&gt;"Ativo"),"",IF(COUNTIFS($E$4:$E3165,$E3165,$A$4:$A3165,$A3165,$G$4:$G3165,"Ativo")=1,1,0))</f>
        <v/>
      </c>
      <c r="BC3165" t="str">
        <f>IF(OR($A3165="",$G3165&lt;&gt;"Ativo"),"",IF(COUNTIFS($A$4:$A3165,$A3165,$G$4:$G3165,"Ativo")=1,1,0))</f>
        <v/>
      </c>
    </row>
    <row r="3166" spans="1:55" x14ac:dyDescent="0.3">
      <c r="A3166" s="76"/>
      <c r="B3166" s="104"/>
      <c r="C3166" s="76"/>
      <c r="D3166" s="77"/>
      <c r="E3166" s="12"/>
      <c r="F3166" s="78"/>
      <c r="G3166" s="77"/>
      <c r="H3166" s="79"/>
      <c r="BA3166" s="5" t="str">
        <f t="shared" si="49"/>
        <v/>
      </c>
      <c r="BB3166" s="5" t="str">
        <f>IF(OR($E3166="",$G3166&lt;&gt;"Ativo"),"",IF(COUNTIFS($E$4:$E3166,$E3166,$A$4:$A3166,$A3166,$G$4:$G3166,"Ativo")=1,1,0))</f>
        <v/>
      </c>
      <c r="BC3166" t="str">
        <f>IF(OR($A3166="",$G3166&lt;&gt;"Ativo"),"",IF(COUNTIFS($A$4:$A3166,$A3166,$G$4:$G3166,"Ativo")=1,1,0))</f>
        <v/>
      </c>
    </row>
    <row r="3167" spans="1:55" x14ac:dyDescent="0.3">
      <c r="A3167" s="76"/>
      <c r="B3167" s="104"/>
      <c r="C3167" s="76"/>
      <c r="D3167" s="77"/>
      <c r="E3167" s="12"/>
      <c r="F3167" s="78"/>
      <c r="G3167" s="77"/>
      <c r="H3167" s="79"/>
      <c r="BA3167" s="5" t="str">
        <f t="shared" si="49"/>
        <v/>
      </c>
      <c r="BB3167" s="5" t="str">
        <f>IF(OR($E3167="",$G3167&lt;&gt;"Ativo"),"",IF(COUNTIFS($E$4:$E3167,$E3167,$A$4:$A3167,$A3167,$G$4:$G3167,"Ativo")=1,1,0))</f>
        <v/>
      </c>
      <c r="BC3167" t="str">
        <f>IF(OR($A3167="",$G3167&lt;&gt;"Ativo"),"",IF(COUNTIFS($A$4:$A3167,$A3167,$G$4:$G3167,"Ativo")=1,1,0))</f>
        <v/>
      </c>
    </row>
    <row r="3168" spans="1:55" x14ac:dyDescent="0.3">
      <c r="A3168" s="76"/>
      <c r="B3168" s="104"/>
      <c r="C3168" s="76"/>
      <c r="D3168" s="77"/>
      <c r="E3168" s="12"/>
      <c r="F3168" s="78"/>
      <c r="G3168" s="77"/>
      <c r="H3168" s="79"/>
      <c r="BA3168" s="5" t="str">
        <f t="shared" si="49"/>
        <v/>
      </c>
      <c r="BB3168" s="5" t="str">
        <f>IF(OR($E3168="",$G3168&lt;&gt;"Ativo"),"",IF(COUNTIFS($E$4:$E3168,$E3168,$A$4:$A3168,$A3168,$G$4:$G3168,"Ativo")=1,1,0))</f>
        <v/>
      </c>
      <c r="BC3168" t="str">
        <f>IF(OR($A3168="",$G3168&lt;&gt;"Ativo"),"",IF(COUNTIFS($A$4:$A3168,$A3168,$G$4:$G3168,"Ativo")=1,1,0))</f>
        <v/>
      </c>
    </row>
    <row r="3169" spans="1:55" x14ac:dyDescent="0.3">
      <c r="A3169" s="76"/>
      <c r="B3169" s="104"/>
      <c r="C3169" s="76"/>
      <c r="D3169" s="77"/>
      <c r="E3169" s="12"/>
      <c r="F3169" s="78"/>
      <c r="G3169" s="77"/>
      <c r="H3169" s="79"/>
      <c r="BA3169" s="5" t="str">
        <f t="shared" si="49"/>
        <v/>
      </c>
      <c r="BB3169" s="5" t="str">
        <f>IF(OR($E3169="",$G3169&lt;&gt;"Ativo"),"",IF(COUNTIFS($E$4:$E3169,$E3169,$A$4:$A3169,$A3169,$G$4:$G3169,"Ativo")=1,1,0))</f>
        <v/>
      </c>
      <c r="BC3169" t="str">
        <f>IF(OR($A3169="",$G3169&lt;&gt;"Ativo"),"",IF(COUNTIFS($A$4:$A3169,$A3169,$G$4:$G3169,"Ativo")=1,1,0))</f>
        <v/>
      </c>
    </row>
    <row r="3170" spans="1:55" x14ac:dyDescent="0.3">
      <c r="A3170" s="76"/>
      <c r="B3170" s="104"/>
      <c r="C3170" s="76"/>
      <c r="D3170" s="77"/>
      <c r="E3170" s="12"/>
      <c r="F3170" s="78"/>
      <c r="G3170" s="77"/>
      <c r="H3170" s="79"/>
      <c r="BA3170" s="5" t="str">
        <f t="shared" si="49"/>
        <v/>
      </c>
      <c r="BB3170" s="5" t="str">
        <f>IF(OR($E3170="",$G3170&lt;&gt;"Ativo"),"",IF(COUNTIFS($E$4:$E3170,$E3170,$A$4:$A3170,$A3170,$G$4:$G3170,"Ativo")=1,1,0))</f>
        <v/>
      </c>
      <c r="BC3170" t="str">
        <f>IF(OR($A3170="",$G3170&lt;&gt;"Ativo"),"",IF(COUNTIFS($A$4:$A3170,$A3170,$G$4:$G3170,"Ativo")=1,1,0))</f>
        <v/>
      </c>
    </row>
    <row r="3171" spans="1:55" x14ac:dyDescent="0.3">
      <c r="A3171" s="76"/>
      <c r="B3171" s="104"/>
      <c r="C3171" s="76"/>
      <c r="D3171" s="77"/>
      <c r="E3171" s="12"/>
      <c r="F3171" s="78"/>
      <c r="G3171" s="77"/>
      <c r="H3171" s="79"/>
      <c r="BA3171" s="5" t="str">
        <f t="shared" si="49"/>
        <v/>
      </c>
      <c r="BB3171" s="5" t="str">
        <f>IF(OR($E3171="",$G3171&lt;&gt;"Ativo"),"",IF(COUNTIFS($E$4:$E3171,$E3171,$A$4:$A3171,$A3171,$G$4:$G3171,"Ativo")=1,1,0))</f>
        <v/>
      </c>
      <c r="BC3171" t="str">
        <f>IF(OR($A3171="",$G3171&lt;&gt;"Ativo"),"",IF(COUNTIFS($A$4:$A3171,$A3171,$G$4:$G3171,"Ativo")=1,1,0))</f>
        <v/>
      </c>
    </row>
    <row r="3172" spans="1:55" x14ac:dyDescent="0.3">
      <c r="A3172" s="76"/>
      <c r="B3172" s="104"/>
      <c r="C3172" s="76"/>
      <c r="D3172" s="77"/>
      <c r="E3172" s="12"/>
      <c r="F3172" s="78"/>
      <c r="G3172" s="77"/>
      <c r="H3172" s="79"/>
      <c r="BA3172" s="5" t="str">
        <f t="shared" si="49"/>
        <v/>
      </c>
      <c r="BB3172" s="5" t="str">
        <f>IF(OR($E3172="",$G3172&lt;&gt;"Ativo"),"",IF(COUNTIFS($E$4:$E3172,$E3172,$A$4:$A3172,$A3172,$G$4:$G3172,"Ativo")=1,1,0))</f>
        <v/>
      </c>
      <c r="BC3172" t="str">
        <f>IF(OR($A3172="",$G3172&lt;&gt;"Ativo"),"",IF(COUNTIFS($A$4:$A3172,$A3172,$G$4:$G3172,"Ativo")=1,1,0))</f>
        <v/>
      </c>
    </row>
    <row r="3173" spans="1:55" x14ac:dyDescent="0.3">
      <c r="A3173" s="76"/>
      <c r="B3173" s="104"/>
      <c r="C3173" s="76"/>
      <c r="D3173" s="77"/>
      <c r="E3173" s="12"/>
      <c r="F3173" s="78"/>
      <c r="G3173" s="77"/>
      <c r="H3173" s="79"/>
      <c r="BA3173" s="5" t="str">
        <f t="shared" si="49"/>
        <v/>
      </c>
      <c r="BB3173" s="5" t="str">
        <f>IF(OR($E3173="",$G3173&lt;&gt;"Ativo"),"",IF(COUNTIFS($E$4:$E3173,$E3173,$A$4:$A3173,$A3173,$G$4:$G3173,"Ativo")=1,1,0))</f>
        <v/>
      </c>
      <c r="BC3173" t="str">
        <f>IF(OR($A3173="",$G3173&lt;&gt;"Ativo"),"",IF(COUNTIFS($A$4:$A3173,$A3173,$G$4:$G3173,"Ativo")=1,1,0))</f>
        <v/>
      </c>
    </row>
    <row r="3174" spans="1:55" x14ac:dyDescent="0.3">
      <c r="A3174" s="76"/>
      <c r="B3174" s="104"/>
      <c r="C3174" s="76"/>
      <c r="D3174" s="77"/>
      <c r="E3174" s="12"/>
      <c r="F3174" s="78"/>
      <c r="G3174" s="77"/>
      <c r="H3174" s="79"/>
      <c r="BA3174" s="5" t="str">
        <f t="shared" si="49"/>
        <v/>
      </c>
      <c r="BB3174" s="5" t="str">
        <f>IF(OR($E3174="",$G3174&lt;&gt;"Ativo"),"",IF(COUNTIFS($E$4:$E3174,$E3174,$A$4:$A3174,$A3174,$G$4:$G3174,"Ativo")=1,1,0))</f>
        <v/>
      </c>
      <c r="BC3174" t="str">
        <f>IF(OR($A3174="",$G3174&lt;&gt;"Ativo"),"",IF(COUNTIFS($A$4:$A3174,$A3174,$G$4:$G3174,"Ativo")=1,1,0))</f>
        <v/>
      </c>
    </row>
    <row r="3175" spans="1:55" x14ac:dyDescent="0.3">
      <c r="A3175" s="76"/>
      <c r="B3175" s="104"/>
      <c r="C3175" s="76"/>
      <c r="D3175" s="77"/>
      <c r="E3175" s="12"/>
      <c r="F3175" s="78"/>
      <c r="G3175" s="77"/>
      <c r="H3175" s="79"/>
      <c r="BA3175" s="5" t="str">
        <f t="shared" si="49"/>
        <v/>
      </c>
      <c r="BB3175" s="5" t="str">
        <f>IF(OR($E3175="",$G3175&lt;&gt;"Ativo"),"",IF(COUNTIFS($E$4:$E3175,$E3175,$A$4:$A3175,$A3175,$G$4:$G3175,"Ativo")=1,1,0))</f>
        <v/>
      </c>
      <c r="BC3175" t="str">
        <f>IF(OR($A3175="",$G3175&lt;&gt;"Ativo"),"",IF(COUNTIFS($A$4:$A3175,$A3175,$G$4:$G3175,"Ativo")=1,1,0))</f>
        <v/>
      </c>
    </row>
    <row r="3176" spans="1:55" x14ac:dyDescent="0.3">
      <c r="A3176" s="76"/>
      <c r="B3176" s="104"/>
      <c r="C3176" s="76"/>
      <c r="D3176" s="77"/>
      <c r="E3176" s="12"/>
      <c r="F3176" s="78"/>
      <c r="G3176" s="77"/>
      <c r="H3176" s="79"/>
      <c r="BA3176" s="5" t="str">
        <f t="shared" si="49"/>
        <v/>
      </c>
      <c r="BB3176" s="5" t="str">
        <f>IF(OR($E3176="",$G3176&lt;&gt;"Ativo"),"",IF(COUNTIFS($E$4:$E3176,$E3176,$A$4:$A3176,$A3176,$G$4:$G3176,"Ativo")=1,1,0))</f>
        <v/>
      </c>
      <c r="BC3176" t="str">
        <f>IF(OR($A3176="",$G3176&lt;&gt;"Ativo"),"",IF(COUNTIFS($A$4:$A3176,$A3176,$G$4:$G3176,"Ativo")=1,1,0))</f>
        <v/>
      </c>
    </row>
    <row r="3177" spans="1:55" x14ac:dyDescent="0.3">
      <c r="A3177" s="76"/>
      <c r="B3177" s="104"/>
      <c r="C3177" s="76"/>
      <c r="D3177" s="77"/>
      <c r="E3177" s="12"/>
      <c r="F3177" s="78"/>
      <c r="G3177" s="77"/>
      <c r="H3177" s="79"/>
      <c r="BA3177" s="5" t="str">
        <f t="shared" si="49"/>
        <v/>
      </c>
      <c r="BB3177" s="5" t="str">
        <f>IF(OR($E3177="",$G3177&lt;&gt;"Ativo"),"",IF(COUNTIFS($E$4:$E3177,$E3177,$A$4:$A3177,$A3177,$G$4:$G3177,"Ativo")=1,1,0))</f>
        <v/>
      </c>
      <c r="BC3177" t="str">
        <f>IF(OR($A3177="",$G3177&lt;&gt;"Ativo"),"",IF(COUNTIFS($A$4:$A3177,$A3177,$G$4:$G3177,"Ativo")=1,1,0))</f>
        <v/>
      </c>
    </row>
    <row r="3178" spans="1:55" x14ac:dyDescent="0.3">
      <c r="A3178" s="76"/>
      <c r="B3178" s="104"/>
      <c r="C3178" s="76"/>
      <c r="D3178" s="77"/>
      <c r="E3178" s="12"/>
      <c r="F3178" s="78"/>
      <c r="G3178" s="77"/>
      <c r="H3178" s="79"/>
      <c r="BA3178" s="5" t="str">
        <f t="shared" si="49"/>
        <v/>
      </c>
      <c r="BB3178" s="5" t="str">
        <f>IF(OR($E3178="",$G3178&lt;&gt;"Ativo"),"",IF(COUNTIFS($E$4:$E3178,$E3178,$A$4:$A3178,$A3178,$G$4:$G3178,"Ativo")=1,1,0))</f>
        <v/>
      </c>
      <c r="BC3178" t="str">
        <f>IF(OR($A3178="",$G3178&lt;&gt;"Ativo"),"",IF(COUNTIFS($A$4:$A3178,$A3178,$G$4:$G3178,"Ativo")=1,1,0))</f>
        <v/>
      </c>
    </row>
    <row r="3179" spans="1:55" x14ac:dyDescent="0.3">
      <c r="A3179" s="76"/>
      <c r="B3179" s="104"/>
      <c r="C3179" s="76"/>
      <c r="D3179" s="77"/>
      <c r="E3179" s="12"/>
      <c r="F3179" s="78"/>
      <c r="G3179" s="77"/>
      <c r="H3179" s="79"/>
      <c r="BA3179" s="5" t="str">
        <f t="shared" si="49"/>
        <v/>
      </c>
      <c r="BB3179" s="5" t="str">
        <f>IF(OR($E3179="",$G3179&lt;&gt;"Ativo"),"",IF(COUNTIFS($E$4:$E3179,$E3179,$A$4:$A3179,$A3179,$G$4:$G3179,"Ativo")=1,1,0))</f>
        <v/>
      </c>
      <c r="BC3179" t="str">
        <f>IF(OR($A3179="",$G3179&lt;&gt;"Ativo"),"",IF(COUNTIFS($A$4:$A3179,$A3179,$G$4:$G3179,"Ativo")=1,1,0))</f>
        <v/>
      </c>
    </row>
    <row r="3180" spans="1:55" x14ac:dyDescent="0.3">
      <c r="A3180" s="76"/>
      <c r="B3180" s="104"/>
      <c r="C3180" s="76"/>
      <c r="D3180" s="77"/>
      <c r="E3180" s="12"/>
      <c r="F3180" s="78"/>
      <c r="G3180" s="77"/>
      <c r="H3180" s="79"/>
      <c r="BA3180" s="5" t="str">
        <f t="shared" si="49"/>
        <v/>
      </c>
      <c r="BB3180" s="5" t="str">
        <f>IF(OR($E3180="",$G3180&lt;&gt;"Ativo"),"",IF(COUNTIFS($E$4:$E3180,$E3180,$A$4:$A3180,$A3180,$G$4:$G3180,"Ativo")=1,1,0))</f>
        <v/>
      </c>
      <c r="BC3180" t="str">
        <f>IF(OR($A3180="",$G3180&lt;&gt;"Ativo"),"",IF(COUNTIFS($A$4:$A3180,$A3180,$G$4:$G3180,"Ativo")=1,1,0))</f>
        <v/>
      </c>
    </row>
    <row r="3181" spans="1:55" x14ac:dyDescent="0.3">
      <c r="A3181" s="76"/>
      <c r="B3181" s="104"/>
      <c r="C3181" s="76"/>
      <c r="D3181" s="77"/>
      <c r="E3181" s="12"/>
      <c r="F3181" s="78"/>
      <c r="G3181" s="77"/>
      <c r="H3181" s="79"/>
      <c r="BA3181" s="5" t="str">
        <f t="shared" si="49"/>
        <v/>
      </c>
      <c r="BB3181" s="5" t="str">
        <f>IF(OR($E3181="",$G3181&lt;&gt;"Ativo"),"",IF(COUNTIFS($E$4:$E3181,$E3181,$A$4:$A3181,$A3181,$G$4:$G3181,"Ativo")=1,1,0))</f>
        <v/>
      </c>
      <c r="BC3181" t="str">
        <f>IF(OR($A3181="",$G3181&lt;&gt;"Ativo"),"",IF(COUNTIFS($A$4:$A3181,$A3181,$G$4:$G3181,"Ativo")=1,1,0))</f>
        <v/>
      </c>
    </row>
    <row r="3182" spans="1:55" x14ac:dyDescent="0.3">
      <c r="A3182" s="76"/>
      <c r="B3182" s="104"/>
      <c r="C3182" s="76"/>
      <c r="D3182" s="77"/>
      <c r="E3182" s="12"/>
      <c r="F3182" s="78"/>
      <c r="G3182" s="77"/>
      <c r="H3182" s="79"/>
      <c r="BA3182" s="5" t="str">
        <f t="shared" si="49"/>
        <v/>
      </c>
      <c r="BB3182" s="5" t="str">
        <f>IF(OR($E3182="",$G3182&lt;&gt;"Ativo"),"",IF(COUNTIFS($E$4:$E3182,$E3182,$A$4:$A3182,$A3182,$G$4:$G3182,"Ativo")=1,1,0))</f>
        <v/>
      </c>
      <c r="BC3182" t="str">
        <f>IF(OR($A3182="",$G3182&lt;&gt;"Ativo"),"",IF(COUNTIFS($A$4:$A3182,$A3182,$G$4:$G3182,"Ativo")=1,1,0))</f>
        <v/>
      </c>
    </row>
    <row r="3183" spans="1:55" x14ac:dyDescent="0.3">
      <c r="A3183" s="76"/>
      <c r="B3183" s="104"/>
      <c r="C3183" s="76"/>
      <c r="D3183" s="77"/>
      <c r="E3183" s="12"/>
      <c r="F3183" s="78"/>
      <c r="G3183" s="77"/>
      <c r="H3183" s="79"/>
      <c r="BA3183" s="5" t="str">
        <f t="shared" si="49"/>
        <v/>
      </c>
      <c r="BB3183" s="5" t="str">
        <f>IF(OR($E3183="",$G3183&lt;&gt;"Ativo"),"",IF(COUNTIFS($E$4:$E3183,$E3183,$A$4:$A3183,$A3183,$G$4:$G3183,"Ativo")=1,1,0))</f>
        <v/>
      </c>
      <c r="BC3183" t="str">
        <f>IF(OR($A3183="",$G3183&lt;&gt;"Ativo"),"",IF(COUNTIFS($A$4:$A3183,$A3183,$G$4:$G3183,"Ativo")=1,1,0))</f>
        <v/>
      </c>
    </row>
    <row r="3184" spans="1:55" x14ac:dyDescent="0.3">
      <c r="A3184" s="76"/>
      <c r="B3184" s="104"/>
      <c r="C3184" s="76"/>
      <c r="D3184" s="77"/>
      <c r="E3184" s="12"/>
      <c r="F3184" s="78"/>
      <c r="G3184" s="77"/>
      <c r="H3184" s="79"/>
      <c r="BA3184" s="5" t="str">
        <f t="shared" si="49"/>
        <v/>
      </c>
      <c r="BB3184" s="5" t="str">
        <f>IF(OR($E3184="",$G3184&lt;&gt;"Ativo"),"",IF(COUNTIFS($E$4:$E3184,$E3184,$A$4:$A3184,$A3184,$G$4:$G3184,"Ativo")=1,1,0))</f>
        <v/>
      </c>
      <c r="BC3184" t="str">
        <f>IF(OR($A3184="",$G3184&lt;&gt;"Ativo"),"",IF(COUNTIFS($A$4:$A3184,$A3184,$G$4:$G3184,"Ativo")=1,1,0))</f>
        <v/>
      </c>
    </row>
    <row r="3185" spans="1:55" x14ac:dyDescent="0.3">
      <c r="A3185" s="76"/>
      <c r="B3185" s="104"/>
      <c r="C3185" s="76"/>
      <c r="D3185" s="77"/>
      <c r="E3185" s="12"/>
      <c r="F3185" s="78"/>
      <c r="G3185" s="77"/>
      <c r="H3185" s="79"/>
      <c r="BA3185" s="5" t="str">
        <f t="shared" si="49"/>
        <v/>
      </c>
      <c r="BB3185" s="5" t="str">
        <f>IF(OR($E3185="",$G3185&lt;&gt;"Ativo"),"",IF(COUNTIFS($E$4:$E3185,$E3185,$A$4:$A3185,$A3185,$G$4:$G3185,"Ativo")=1,1,0))</f>
        <v/>
      </c>
      <c r="BC3185" t="str">
        <f>IF(OR($A3185="",$G3185&lt;&gt;"Ativo"),"",IF(COUNTIFS($A$4:$A3185,$A3185,$G$4:$G3185,"Ativo")=1,1,0))</f>
        <v/>
      </c>
    </row>
    <row r="3186" spans="1:55" x14ac:dyDescent="0.3">
      <c r="A3186" s="76"/>
      <c r="B3186" s="104"/>
      <c r="C3186" s="76"/>
      <c r="D3186" s="77"/>
      <c r="E3186" s="12"/>
      <c r="F3186" s="78"/>
      <c r="G3186" s="77"/>
      <c r="H3186" s="79"/>
      <c r="BA3186" s="5" t="str">
        <f t="shared" si="49"/>
        <v/>
      </c>
      <c r="BB3186" s="5" t="str">
        <f>IF(OR($E3186="",$G3186&lt;&gt;"Ativo"),"",IF(COUNTIFS($E$4:$E3186,$E3186,$A$4:$A3186,$A3186,$G$4:$G3186,"Ativo")=1,1,0))</f>
        <v/>
      </c>
      <c r="BC3186" t="str">
        <f>IF(OR($A3186="",$G3186&lt;&gt;"Ativo"),"",IF(COUNTIFS($A$4:$A3186,$A3186,$G$4:$G3186,"Ativo")=1,1,0))</f>
        <v/>
      </c>
    </row>
    <row r="3187" spans="1:55" x14ac:dyDescent="0.3">
      <c r="A3187" s="76"/>
      <c r="B3187" s="104"/>
      <c r="C3187" s="76"/>
      <c r="D3187" s="77"/>
      <c r="E3187" s="12"/>
      <c r="F3187" s="78"/>
      <c r="G3187" s="77"/>
      <c r="H3187" s="79"/>
      <c r="BA3187" s="5" t="str">
        <f t="shared" si="49"/>
        <v/>
      </c>
      <c r="BB3187" s="5" t="str">
        <f>IF(OR($E3187="",$G3187&lt;&gt;"Ativo"),"",IF(COUNTIFS($E$4:$E3187,$E3187,$A$4:$A3187,$A3187,$G$4:$G3187,"Ativo")=1,1,0))</f>
        <v/>
      </c>
      <c r="BC3187" t="str">
        <f>IF(OR($A3187="",$G3187&lt;&gt;"Ativo"),"",IF(COUNTIFS($A$4:$A3187,$A3187,$G$4:$G3187,"Ativo")=1,1,0))</f>
        <v/>
      </c>
    </row>
    <row r="3188" spans="1:55" x14ac:dyDescent="0.3">
      <c r="A3188" s="76"/>
      <c r="B3188" s="104"/>
      <c r="C3188" s="76"/>
      <c r="D3188" s="77"/>
      <c r="E3188" s="12"/>
      <c r="F3188" s="78"/>
      <c r="G3188" s="77"/>
      <c r="H3188" s="79"/>
      <c r="BA3188" s="5" t="str">
        <f t="shared" si="49"/>
        <v/>
      </c>
      <c r="BB3188" s="5" t="str">
        <f>IF(OR($E3188="",$G3188&lt;&gt;"Ativo"),"",IF(COUNTIFS($E$4:$E3188,$E3188,$A$4:$A3188,$A3188,$G$4:$G3188,"Ativo")=1,1,0))</f>
        <v/>
      </c>
      <c r="BC3188" t="str">
        <f>IF(OR($A3188="",$G3188&lt;&gt;"Ativo"),"",IF(COUNTIFS($A$4:$A3188,$A3188,$G$4:$G3188,"Ativo")=1,1,0))</f>
        <v/>
      </c>
    </row>
    <row r="3189" spans="1:55" x14ac:dyDescent="0.3">
      <c r="A3189" s="76"/>
      <c r="B3189" s="104"/>
      <c r="C3189" s="76"/>
      <c r="D3189" s="77"/>
      <c r="E3189" s="12"/>
      <c r="F3189" s="78"/>
      <c r="G3189" s="77"/>
      <c r="H3189" s="79"/>
      <c r="BA3189" s="5" t="str">
        <f t="shared" si="49"/>
        <v/>
      </c>
      <c r="BB3189" s="5" t="str">
        <f>IF(OR($E3189="",$G3189&lt;&gt;"Ativo"),"",IF(COUNTIFS($E$4:$E3189,$E3189,$A$4:$A3189,$A3189,$G$4:$G3189,"Ativo")=1,1,0))</f>
        <v/>
      </c>
      <c r="BC3189" t="str">
        <f>IF(OR($A3189="",$G3189&lt;&gt;"Ativo"),"",IF(COUNTIFS($A$4:$A3189,$A3189,$G$4:$G3189,"Ativo")=1,1,0))</f>
        <v/>
      </c>
    </row>
    <row r="3190" spans="1:55" x14ac:dyDescent="0.3">
      <c r="A3190" s="76"/>
      <c r="B3190" s="104"/>
      <c r="C3190" s="76"/>
      <c r="D3190" s="77"/>
      <c r="E3190" s="12"/>
      <c r="F3190" s="78"/>
      <c r="G3190" s="77"/>
      <c r="H3190" s="79"/>
      <c r="BA3190" s="5" t="str">
        <f t="shared" si="49"/>
        <v/>
      </c>
      <c r="BB3190" s="5" t="str">
        <f>IF(OR($E3190="",$G3190&lt;&gt;"Ativo"),"",IF(COUNTIFS($E$4:$E3190,$E3190,$A$4:$A3190,$A3190,$G$4:$G3190,"Ativo")=1,1,0))</f>
        <v/>
      </c>
      <c r="BC3190" t="str">
        <f>IF(OR($A3190="",$G3190&lt;&gt;"Ativo"),"",IF(COUNTIFS($A$4:$A3190,$A3190,$G$4:$G3190,"Ativo")=1,1,0))</f>
        <v/>
      </c>
    </row>
    <row r="3191" spans="1:55" x14ac:dyDescent="0.3">
      <c r="A3191" s="76"/>
      <c r="B3191" s="104"/>
      <c r="C3191" s="76"/>
      <c r="D3191" s="77"/>
      <c r="E3191" s="12"/>
      <c r="F3191" s="78"/>
      <c r="G3191" s="77"/>
      <c r="H3191" s="79"/>
      <c r="BA3191" s="5" t="str">
        <f t="shared" si="49"/>
        <v/>
      </c>
      <c r="BB3191" s="5" t="str">
        <f>IF(OR($E3191="",$G3191&lt;&gt;"Ativo"),"",IF(COUNTIFS($E$4:$E3191,$E3191,$A$4:$A3191,$A3191,$G$4:$G3191,"Ativo")=1,1,0))</f>
        <v/>
      </c>
      <c r="BC3191" t="str">
        <f>IF(OR($A3191="",$G3191&lt;&gt;"Ativo"),"",IF(COUNTIFS($A$4:$A3191,$A3191,$G$4:$G3191,"Ativo")=1,1,0))</f>
        <v/>
      </c>
    </row>
    <row r="3192" spans="1:55" x14ac:dyDescent="0.3">
      <c r="A3192" s="76"/>
      <c r="B3192" s="104"/>
      <c r="C3192" s="76"/>
      <c r="D3192" s="77"/>
      <c r="E3192" s="12"/>
      <c r="F3192" s="78"/>
      <c r="G3192" s="77"/>
      <c r="H3192" s="79"/>
      <c r="BA3192" s="5" t="str">
        <f t="shared" si="49"/>
        <v/>
      </c>
      <c r="BB3192" s="5" t="str">
        <f>IF(OR($E3192="",$G3192&lt;&gt;"Ativo"),"",IF(COUNTIFS($E$4:$E3192,$E3192,$A$4:$A3192,$A3192,$G$4:$G3192,"Ativo")=1,1,0))</f>
        <v/>
      </c>
      <c r="BC3192" t="str">
        <f>IF(OR($A3192="",$G3192&lt;&gt;"Ativo"),"",IF(COUNTIFS($A$4:$A3192,$A3192,$G$4:$G3192,"Ativo")=1,1,0))</f>
        <v/>
      </c>
    </row>
    <row r="3193" spans="1:55" x14ac:dyDescent="0.3">
      <c r="A3193" s="76"/>
      <c r="B3193" s="104"/>
      <c r="C3193" s="76"/>
      <c r="D3193" s="77"/>
      <c r="E3193" s="12"/>
      <c r="F3193" s="78"/>
      <c r="G3193" s="77"/>
      <c r="H3193" s="79"/>
      <c r="BA3193" s="5" t="str">
        <f t="shared" si="49"/>
        <v/>
      </c>
      <c r="BB3193" s="5" t="str">
        <f>IF(OR($E3193="",$G3193&lt;&gt;"Ativo"),"",IF(COUNTIFS($E$4:$E3193,$E3193,$A$4:$A3193,$A3193,$G$4:$G3193,"Ativo")=1,1,0))</f>
        <v/>
      </c>
      <c r="BC3193" t="str">
        <f>IF(OR($A3193="",$G3193&lt;&gt;"Ativo"),"",IF(COUNTIFS($A$4:$A3193,$A3193,$G$4:$G3193,"Ativo")=1,1,0))</f>
        <v/>
      </c>
    </row>
    <row r="3194" spans="1:55" x14ac:dyDescent="0.3">
      <c r="A3194" s="76"/>
      <c r="B3194" s="104"/>
      <c r="C3194" s="76"/>
      <c r="D3194" s="77"/>
      <c r="E3194" s="12"/>
      <c r="F3194" s="78"/>
      <c r="G3194" s="77"/>
      <c r="H3194" s="79"/>
      <c r="BA3194" s="5" t="str">
        <f t="shared" si="49"/>
        <v/>
      </c>
      <c r="BB3194" s="5" t="str">
        <f>IF(OR($E3194="",$G3194&lt;&gt;"Ativo"),"",IF(COUNTIFS($E$4:$E3194,$E3194,$A$4:$A3194,$A3194,$G$4:$G3194,"Ativo")=1,1,0))</f>
        <v/>
      </c>
      <c r="BC3194" t="str">
        <f>IF(OR($A3194="",$G3194&lt;&gt;"Ativo"),"",IF(COUNTIFS($A$4:$A3194,$A3194,$G$4:$G3194,"Ativo")=1,1,0))</f>
        <v/>
      </c>
    </row>
    <row r="3195" spans="1:55" x14ac:dyDescent="0.3">
      <c r="A3195" s="76"/>
      <c r="B3195" s="104"/>
      <c r="C3195" s="76"/>
      <c r="D3195" s="77"/>
      <c r="E3195" s="12"/>
      <c r="F3195" s="78"/>
      <c r="G3195" s="77"/>
      <c r="H3195" s="79"/>
      <c r="BA3195" s="5" t="str">
        <f t="shared" si="49"/>
        <v/>
      </c>
      <c r="BB3195" s="5" t="str">
        <f>IF(OR($E3195="",$G3195&lt;&gt;"Ativo"),"",IF(COUNTIFS($E$4:$E3195,$E3195,$A$4:$A3195,$A3195,$G$4:$G3195,"Ativo")=1,1,0))</f>
        <v/>
      </c>
      <c r="BC3195" t="str">
        <f>IF(OR($A3195="",$G3195&lt;&gt;"Ativo"),"",IF(COUNTIFS($A$4:$A3195,$A3195,$G$4:$G3195,"Ativo")=1,1,0))</f>
        <v/>
      </c>
    </row>
    <row r="3196" spans="1:55" x14ac:dyDescent="0.3">
      <c r="A3196" s="76"/>
      <c r="B3196" s="104"/>
      <c r="C3196" s="76"/>
      <c r="D3196" s="77"/>
      <c r="E3196" s="12"/>
      <c r="F3196" s="78"/>
      <c r="G3196" s="77"/>
      <c r="H3196" s="79"/>
      <c r="BA3196" s="5" t="str">
        <f t="shared" si="49"/>
        <v/>
      </c>
      <c r="BB3196" s="5" t="str">
        <f>IF(OR($E3196="",$G3196&lt;&gt;"Ativo"),"",IF(COUNTIFS($E$4:$E3196,$E3196,$A$4:$A3196,$A3196,$G$4:$G3196,"Ativo")=1,1,0))</f>
        <v/>
      </c>
      <c r="BC3196" t="str">
        <f>IF(OR($A3196="",$G3196&lt;&gt;"Ativo"),"",IF(COUNTIFS($A$4:$A3196,$A3196,$G$4:$G3196,"Ativo")=1,1,0))</f>
        <v/>
      </c>
    </row>
    <row r="3197" spans="1:55" x14ac:dyDescent="0.3">
      <c r="A3197" s="76"/>
      <c r="B3197" s="104"/>
      <c r="C3197" s="76"/>
      <c r="D3197" s="77"/>
      <c r="E3197" s="12"/>
      <c r="F3197" s="78"/>
      <c r="G3197" s="77"/>
      <c r="H3197" s="79"/>
      <c r="BA3197" s="5" t="str">
        <f t="shared" si="49"/>
        <v/>
      </c>
      <c r="BB3197" s="5" t="str">
        <f>IF(OR($E3197="",$G3197&lt;&gt;"Ativo"),"",IF(COUNTIFS($E$4:$E3197,$E3197,$A$4:$A3197,$A3197,$G$4:$G3197,"Ativo")=1,1,0))</f>
        <v/>
      </c>
      <c r="BC3197" t="str">
        <f>IF(OR($A3197="",$G3197&lt;&gt;"Ativo"),"",IF(COUNTIFS($A$4:$A3197,$A3197,$G$4:$G3197,"Ativo")=1,1,0))</f>
        <v/>
      </c>
    </row>
    <row r="3198" spans="1:55" x14ac:dyDescent="0.3">
      <c r="A3198" s="76"/>
      <c r="B3198" s="104"/>
      <c r="C3198" s="76"/>
      <c r="D3198" s="77"/>
      <c r="E3198" s="12"/>
      <c r="F3198" s="78"/>
      <c r="G3198" s="77"/>
      <c r="H3198" s="79"/>
      <c r="BA3198" s="5" t="str">
        <f t="shared" si="49"/>
        <v/>
      </c>
      <c r="BB3198" s="5" t="str">
        <f>IF(OR($E3198="",$G3198&lt;&gt;"Ativo"),"",IF(COUNTIFS($E$4:$E3198,$E3198,$A$4:$A3198,$A3198,$G$4:$G3198,"Ativo")=1,1,0))</f>
        <v/>
      </c>
      <c r="BC3198" t="str">
        <f>IF(OR($A3198="",$G3198&lt;&gt;"Ativo"),"",IF(COUNTIFS($A$4:$A3198,$A3198,$G$4:$G3198,"Ativo")=1,1,0))</f>
        <v/>
      </c>
    </row>
    <row r="3199" spans="1:55" x14ac:dyDescent="0.3">
      <c r="A3199" s="76"/>
      <c r="B3199" s="104"/>
      <c r="C3199" s="76"/>
      <c r="D3199" s="77"/>
      <c r="E3199" s="12"/>
      <c r="F3199" s="78"/>
      <c r="G3199" s="77"/>
      <c r="H3199" s="79"/>
      <c r="BA3199" s="5" t="str">
        <f t="shared" si="49"/>
        <v/>
      </c>
      <c r="BB3199" s="5" t="str">
        <f>IF(OR($E3199="",$G3199&lt;&gt;"Ativo"),"",IF(COUNTIFS($E$4:$E3199,$E3199,$A$4:$A3199,$A3199,$G$4:$G3199,"Ativo")=1,1,0))</f>
        <v/>
      </c>
      <c r="BC3199" t="str">
        <f>IF(OR($A3199="",$G3199&lt;&gt;"Ativo"),"",IF(COUNTIFS($A$4:$A3199,$A3199,$G$4:$G3199,"Ativo")=1,1,0))</f>
        <v/>
      </c>
    </row>
    <row r="3200" spans="1:55" x14ac:dyDescent="0.3">
      <c r="A3200" s="76"/>
      <c r="B3200" s="104"/>
      <c r="C3200" s="76"/>
      <c r="D3200" s="77"/>
      <c r="E3200" s="12"/>
      <c r="F3200" s="78"/>
      <c r="G3200" s="77"/>
      <c r="H3200" s="79"/>
      <c r="BA3200" s="5" t="str">
        <f t="shared" si="49"/>
        <v/>
      </c>
      <c r="BB3200" s="5" t="str">
        <f>IF(OR($E3200="",$G3200&lt;&gt;"Ativo"),"",IF(COUNTIFS($E$4:$E3200,$E3200,$A$4:$A3200,$A3200,$G$4:$G3200,"Ativo")=1,1,0))</f>
        <v/>
      </c>
      <c r="BC3200" t="str">
        <f>IF(OR($A3200="",$G3200&lt;&gt;"Ativo"),"",IF(COUNTIFS($A$4:$A3200,$A3200,$G$4:$G3200,"Ativo")=1,1,0))</f>
        <v/>
      </c>
    </row>
    <row r="3201" spans="1:55" x14ac:dyDescent="0.3">
      <c r="A3201" s="76"/>
      <c r="B3201" s="104"/>
      <c r="C3201" s="76"/>
      <c r="D3201" s="77"/>
      <c r="E3201" s="12"/>
      <c r="F3201" s="78"/>
      <c r="G3201" s="77"/>
      <c r="H3201" s="79"/>
      <c r="BA3201" s="5" t="str">
        <f t="shared" si="49"/>
        <v/>
      </c>
      <c r="BB3201" s="5" t="str">
        <f>IF(OR($E3201="",$G3201&lt;&gt;"Ativo"),"",IF(COUNTIFS($E$4:$E3201,$E3201,$A$4:$A3201,$A3201,$G$4:$G3201,"Ativo")=1,1,0))</f>
        <v/>
      </c>
      <c r="BC3201" t="str">
        <f>IF(OR($A3201="",$G3201&lt;&gt;"Ativo"),"",IF(COUNTIFS($A$4:$A3201,$A3201,$G$4:$G3201,"Ativo")=1,1,0))</f>
        <v/>
      </c>
    </row>
    <row r="3202" spans="1:55" x14ac:dyDescent="0.3">
      <c r="A3202" s="76"/>
      <c r="B3202" s="104"/>
      <c r="C3202" s="76"/>
      <c r="D3202" s="77"/>
      <c r="E3202" s="12"/>
      <c r="F3202" s="78"/>
      <c r="G3202" s="77"/>
      <c r="H3202" s="79"/>
      <c r="BA3202" s="5" t="str">
        <f t="shared" si="49"/>
        <v/>
      </c>
      <c r="BB3202" s="5" t="str">
        <f>IF(OR($E3202="",$G3202&lt;&gt;"Ativo"),"",IF(COUNTIFS($E$4:$E3202,$E3202,$A$4:$A3202,$A3202,$G$4:$G3202,"Ativo")=1,1,0))</f>
        <v/>
      </c>
      <c r="BC3202" t="str">
        <f>IF(OR($A3202="",$G3202&lt;&gt;"Ativo"),"",IF(COUNTIFS($A$4:$A3202,$A3202,$G$4:$G3202,"Ativo")=1,1,0))</f>
        <v/>
      </c>
    </row>
    <row r="3203" spans="1:55" x14ac:dyDescent="0.3">
      <c r="A3203" s="76"/>
      <c r="B3203" s="104"/>
      <c r="C3203" s="76"/>
      <c r="D3203" s="77"/>
      <c r="E3203" s="12"/>
      <c r="F3203" s="78"/>
      <c r="G3203" s="77"/>
      <c r="H3203" s="79"/>
      <c r="BA3203" s="5" t="str">
        <f t="shared" si="49"/>
        <v/>
      </c>
      <c r="BB3203" s="5" t="str">
        <f>IF(OR($E3203="",$G3203&lt;&gt;"Ativo"),"",IF(COUNTIFS($E$4:$E3203,$E3203,$A$4:$A3203,$A3203,$G$4:$G3203,"Ativo")=1,1,0))</f>
        <v/>
      </c>
      <c r="BC3203" t="str">
        <f>IF(OR($A3203="",$G3203&lt;&gt;"Ativo"),"",IF(COUNTIFS($A$4:$A3203,$A3203,$G$4:$G3203,"Ativo")=1,1,0))</f>
        <v/>
      </c>
    </row>
    <row r="3204" spans="1:55" x14ac:dyDescent="0.3">
      <c r="A3204" s="76"/>
      <c r="B3204" s="104"/>
      <c r="C3204" s="76"/>
      <c r="D3204" s="77"/>
      <c r="E3204" s="12"/>
      <c r="F3204" s="78"/>
      <c r="G3204" s="77"/>
      <c r="H3204" s="79"/>
      <c r="BA3204" s="5" t="str">
        <f t="shared" ref="BA3204:BA3267" si="50">IF($D3204="","",MID($D3204,4,LEN($D3204)-5))</f>
        <v/>
      </c>
      <c r="BB3204" s="5" t="str">
        <f>IF(OR($E3204="",$G3204&lt;&gt;"Ativo"),"",IF(COUNTIFS($E$4:$E3204,$E3204,$A$4:$A3204,$A3204,$G$4:$G3204,"Ativo")=1,1,0))</f>
        <v/>
      </c>
      <c r="BC3204" t="str">
        <f>IF(OR($A3204="",$G3204&lt;&gt;"Ativo"),"",IF(COUNTIFS($A$4:$A3204,$A3204,$G$4:$G3204,"Ativo")=1,1,0))</f>
        <v/>
      </c>
    </row>
    <row r="3205" spans="1:55" x14ac:dyDescent="0.3">
      <c r="A3205" s="76"/>
      <c r="B3205" s="104"/>
      <c r="C3205" s="76"/>
      <c r="D3205" s="77"/>
      <c r="E3205" s="12"/>
      <c r="F3205" s="78"/>
      <c r="G3205" s="77"/>
      <c r="H3205" s="79"/>
      <c r="BA3205" s="5" t="str">
        <f t="shared" si="50"/>
        <v/>
      </c>
      <c r="BB3205" s="5" t="str">
        <f>IF(OR($E3205="",$G3205&lt;&gt;"Ativo"),"",IF(COUNTIFS($E$4:$E3205,$E3205,$A$4:$A3205,$A3205,$G$4:$G3205,"Ativo")=1,1,0))</f>
        <v/>
      </c>
      <c r="BC3205" t="str">
        <f>IF(OR($A3205="",$G3205&lt;&gt;"Ativo"),"",IF(COUNTIFS($A$4:$A3205,$A3205,$G$4:$G3205,"Ativo")=1,1,0))</f>
        <v/>
      </c>
    </row>
    <row r="3206" spans="1:55" x14ac:dyDescent="0.3">
      <c r="A3206" s="76"/>
      <c r="B3206" s="104"/>
      <c r="C3206" s="76"/>
      <c r="D3206" s="77"/>
      <c r="E3206" s="12"/>
      <c r="F3206" s="78"/>
      <c r="G3206" s="77"/>
      <c r="H3206" s="79"/>
      <c r="BA3206" s="5" t="str">
        <f t="shared" si="50"/>
        <v/>
      </c>
      <c r="BB3206" s="5" t="str">
        <f>IF(OR($E3206="",$G3206&lt;&gt;"Ativo"),"",IF(COUNTIFS($E$4:$E3206,$E3206,$A$4:$A3206,$A3206,$G$4:$G3206,"Ativo")=1,1,0))</f>
        <v/>
      </c>
      <c r="BC3206" t="str">
        <f>IF(OR($A3206="",$G3206&lt;&gt;"Ativo"),"",IF(COUNTIFS($A$4:$A3206,$A3206,$G$4:$G3206,"Ativo")=1,1,0))</f>
        <v/>
      </c>
    </row>
    <row r="3207" spans="1:55" x14ac:dyDescent="0.3">
      <c r="A3207" s="76"/>
      <c r="B3207" s="104"/>
      <c r="C3207" s="76"/>
      <c r="D3207" s="77"/>
      <c r="E3207" s="12"/>
      <c r="F3207" s="78"/>
      <c r="G3207" s="77"/>
      <c r="H3207" s="79"/>
      <c r="BA3207" s="5" t="str">
        <f t="shared" si="50"/>
        <v/>
      </c>
      <c r="BB3207" s="5" t="str">
        <f>IF(OR($E3207="",$G3207&lt;&gt;"Ativo"),"",IF(COUNTIFS($E$4:$E3207,$E3207,$A$4:$A3207,$A3207,$G$4:$G3207,"Ativo")=1,1,0))</f>
        <v/>
      </c>
      <c r="BC3207" t="str">
        <f>IF(OR($A3207="",$G3207&lt;&gt;"Ativo"),"",IF(COUNTIFS($A$4:$A3207,$A3207,$G$4:$G3207,"Ativo")=1,1,0))</f>
        <v/>
      </c>
    </row>
    <row r="3208" spans="1:55" x14ac:dyDescent="0.3">
      <c r="A3208" s="76"/>
      <c r="B3208" s="104"/>
      <c r="C3208" s="76"/>
      <c r="D3208" s="77"/>
      <c r="E3208" s="12"/>
      <c r="F3208" s="78"/>
      <c r="G3208" s="77"/>
      <c r="H3208" s="79"/>
      <c r="BA3208" s="5" t="str">
        <f t="shared" si="50"/>
        <v/>
      </c>
      <c r="BB3208" s="5" t="str">
        <f>IF(OR($E3208="",$G3208&lt;&gt;"Ativo"),"",IF(COUNTIFS($E$4:$E3208,$E3208,$A$4:$A3208,$A3208,$G$4:$G3208,"Ativo")=1,1,0))</f>
        <v/>
      </c>
      <c r="BC3208" t="str">
        <f>IF(OR($A3208="",$G3208&lt;&gt;"Ativo"),"",IF(COUNTIFS($A$4:$A3208,$A3208,$G$4:$G3208,"Ativo")=1,1,0))</f>
        <v/>
      </c>
    </row>
    <row r="3209" spans="1:55" x14ac:dyDescent="0.3">
      <c r="A3209" s="76"/>
      <c r="B3209" s="104"/>
      <c r="C3209" s="76"/>
      <c r="D3209" s="77"/>
      <c r="E3209" s="12"/>
      <c r="F3209" s="78"/>
      <c r="G3209" s="77"/>
      <c r="H3209" s="79"/>
      <c r="BA3209" s="5" t="str">
        <f t="shared" si="50"/>
        <v/>
      </c>
      <c r="BB3209" s="5" t="str">
        <f>IF(OR($E3209="",$G3209&lt;&gt;"Ativo"),"",IF(COUNTIFS($E$4:$E3209,$E3209,$A$4:$A3209,$A3209,$G$4:$G3209,"Ativo")=1,1,0))</f>
        <v/>
      </c>
      <c r="BC3209" t="str">
        <f>IF(OR($A3209="",$G3209&lt;&gt;"Ativo"),"",IF(COUNTIFS($A$4:$A3209,$A3209,$G$4:$G3209,"Ativo")=1,1,0))</f>
        <v/>
      </c>
    </row>
    <row r="3210" spans="1:55" x14ac:dyDescent="0.3">
      <c r="A3210" s="76"/>
      <c r="B3210" s="104"/>
      <c r="C3210" s="76"/>
      <c r="D3210" s="77"/>
      <c r="E3210" s="12"/>
      <c r="F3210" s="78"/>
      <c r="G3210" s="77"/>
      <c r="H3210" s="79"/>
      <c r="BA3210" s="5" t="str">
        <f t="shared" si="50"/>
        <v/>
      </c>
      <c r="BB3210" s="5" t="str">
        <f>IF(OR($E3210="",$G3210&lt;&gt;"Ativo"),"",IF(COUNTIFS($E$4:$E3210,$E3210,$A$4:$A3210,$A3210,$G$4:$G3210,"Ativo")=1,1,0))</f>
        <v/>
      </c>
      <c r="BC3210" t="str">
        <f>IF(OR($A3210="",$G3210&lt;&gt;"Ativo"),"",IF(COUNTIFS($A$4:$A3210,$A3210,$G$4:$G3210,"Ativo")=1,1,0))</f>
        <v/>
      </c>
    </row>
    <row r="3211" spans="1:55" x14ac:dyDescent="0.3">
      <c r="A3211" s="76"/>
      <c r="B3211" s="104"/>
      <c r="C3211" s="76"/>
      <c r="D3211" s="77"/>
      <c r="E3211" s="12"/>
      <c r="F3211" s="78"/>
      <c r="G3211" s="77"/>
      <c r="H3211" s="79"/>
      <c r="BA3211" s="5" t="str">
        <f t="shared" si="50"/>
        <v/>
      </c>
      <c r="BB3211" s="5" t="str">
        <f>IF(OR($E3211="",$G3211&lt;&gt;"Ativo"),"",IF(COUNTIFS($E$4:$E3211,$E3211,$A$4:$A3211,$A3211,$G$4:$G3211,"Ativo")=1,1,0))</f>
        <v/>
      </c>
      <c r="BC3211" t="str">
        <f>IF(OR($A3211="",$G3211&lt;&gt;"Ativo"),"",IF(COUNTIFS($A$4:$A3211,$A3211,$G$4:$G3211,"Ativo")=1,1,0))</f>
        <v/>
      </c>
    </row>
    <row r="3212" spans="1:55" x14ac:dyDescent="0.3">
      <c r="A3212" s="76"/>
      <c r="B3212" s="104"/>
      <c r="C3212" s="76"/>
      <c r="D3212" s="77"/>
      <c r="E3212" s="12"/>
      <c r="F3212" s="78"/>
      <c r="G3212" s="77"/>
      <c r="H3212" s="79"/>
      <c r="BA3212" s="5" t="str">
        <f t="shared" si="50"/>
        <v/>
      </c>
      <c r="BB3212" s="5" t="str">
        <f>IF(OR($E3212="",$G3212&lt;&gt;"Ativo"),"",IF(COUNTIFS($E$4:$E3212,$E3212,$A$4:$A3212,$A3212,$G$4:$G3212,"Ativo")=1,1,0))</f>
        <v/>
      </c>
      <c r="BC3212" t="str">
        <f>IF(OR($A3212="",$G3212&lt;&gt;"Ativo"),"",IF(COUNTIFS($A$4:$A3212,$A3212,$G$4:$G3212,"Ativo")=1,1,0))</f>
        <v/>
      </c>
    </row>
    <row r="3213" spans="1:55" x14ac:dyDescent="0.3">
      <c r="A3213" s="76"/>
      <c r="B3213" s="104"/>
      <c r="C3213" s="76"/>
      <c r="D3213" s="77"/>
      <c r="E3213" s="12"/>
      <c r="F3213" s="78"/>
      <c r="G3213" s="77"/>
      <c r="H3213" s="79"/>
      <c r="BA3213" s="5" t="str">
        <f t="shared" si="50"/>
        <v/>
      </c>
      <c r="BB3213" s="5" t="str">
        <f>IF(OR($E3213="",$G3213&lt;&gt;"Ativo"),"",IF(COUNTIFS($E$4:$E3213,$E3213,$A$4:$A3213,$A3213,$G$4:$G3213,"Ativo")=1,1,0))</f>
        <v/>
      </c>
      <c r="BC3213" t="str">
        <f>IF(OR($A3213="",$G3213&lt;&gt;"Ativo"),"",IF(COUNTIFS($A$4:$A3213,$A3213,$G$4:$G3213,"Ativo")=1,1,0))</f>
        <v/>
      </c>
    </row>
    <row r="3214" spans="1:55" x14ac:dyDescent="0.3">
      <c r="A3214" s="76"/>
      <c r="B3214" s="104"/>
      <c r="C3214" s="76"/>
      <c r="D3214" s="77"/>
      <c r="E3214" s="12"/>
      <c r="F3214" s="78"/>
      <c r="G3214" s="77"/>
      <c r="H3214" s="79"/>
      <c r="BA3214" s="5" t="str">
        <f t="shared" si="50"/>
        <v/>
      </c>
      <c r="BB3214" s="5" t="str">
        <f>IF(OR($E3214="",$G3214&lt;&gt;"Ativo"),"",IF(COUNTIFS($E$4:$E3214,$E3214,$A$4:$A3214,$A3214,$G$4:$G3214,"Ativo")=1,1,0))</f>
        <v/>
      </c>
      <c r="BC3214" t="str">
        <f>IF(OR($A3214="",$G3214&lt;&gt;"Ativo"),"",IF(COUNTIFS($A$4:$A3214,$A3214,$G$4:$G3214,"Ativo")=1,1,0))</f>
        <v/>
      </c>
    </row>
    <row r="3215" spans="1:55" x14ac:dyDescent="0.3">
      <c r="A3215" s="76"/>
      <c r="B3215" s="104"/>
      <c r="C3215" s="76"/>
      <c r="D3215" s="77"/>
      <c r="E3215" s="12"/>
      <c r="F3215" s="78"/>
      <c r="G3215" s="77"/>
      <c r="H3215" s="79"/>
      <c r="BA3215" s="5" t="str">
        <f t="shared" si="50"/>
        <v/>
      </c>
      <c r="BB3215" s="5" t="str">
        <f>IF(OR($E3215="",$G3215&lt;&gt;"Ativo"),"",IF(COUNTIFS($E$4:$E3215,$E3215,$A$4:$A3215,$A3215,$G$4:$G3215,"Ativo")=1,1,0))</f>
        <v/>
      </c>
      <c r="BC3215" t="str">
        <f>IF(OR($A3215="",$G3215&lt;&gt;"Ativo"),"",IF(COUNTIFS($A$4:$A3215,$A3215,$G$4:$G3215,"Ativo")=1,1,0))</f>
        <v/>
      </c>
    </row>
    <row r="3216" spans="1:55" x14ac:dyDescent="0.3">
      <c r="A3216" s="76"/>
      <c r="B3216" s="104"/>
      <c r="C3216" s="76"/>
      <c r="D3216" s="77"/>
      <c r="E3216" s="12"/>
      <c r="F3216" s="78"/>
      <c r="G3216" s="77"/>
      <c r="H3216" s="79"/>
      <c r="BA3216" s="5" t="str">
        <f t="shared" si="50"/>
        <v/>
      </c>
      <c r="BB3216" s="5" t="str">
        <f>IF(OR($E3216="",$G3216&lt;&gt;"Ativo"),"",IF(COUNTIFS($E$4:$E3216,$E3216,$A$4:$A3216,$A3216,$G$4:$G3216,"Ativo")=1,1,0))</f>
        <v/>
      </c>
      <c r="BC3216" t="str">
        <f>IF(OR($A3216="",$G3216&lt;&gt;"Ativo"),"",IF(COUNTIFS($A$4:$A3216,$A3216,$G$4:$G3216,"Ativo")=1,1,0))</f>
        <v/>
      </c>
    </row>
    <row r="3217" spans="1:55" x14ac:dyDescent="0.3">
      <c r="A3217" s="76"/>
      <c r="B3217" s="104"/>
      <c r="C3217" s="76"/>
      <c r="D3217" s="77"/>
      <c r="E3217" s="12"/>
      <c r="F3217" s="78"/>
      <c r="G3217" s="77"/>
      <c r="H3217" s="79"/>
      <c r="BA3217" s="5" t="str">
        <f t="shared" si="50"/>
        <v/>
      </c>
      <c r="BB3217" s="5" t="str">
        <f>IF(OR($E3217="",$G3217&lt;&gt;"Ativo"),"",IF(COUNTIFS($E$4:$E3217,$E3217,$A$4:$A3217,$A3217,$G$4:$G3217,"Ativo")=1,1,0))</f>
        <v/>
      </c>
      <c r="BC3217" t="str">
        <f>IF(OR($A3217="",$G3217&lt;&gt;"Ativo"),"",IF(COUNTIFS($A$4:$A3217,$A3217,$G$4:$G3217,"Ativo")=1,1,0))</f>
        <v/>
      </c>
    </row>
    <row r="3218" spans="1:55" x14ac:dyDescent="0.3">
      <c r="A3218" s="76"/>
      <c r="B3218" s="104"/>
      <c r="C3218" s="76"/>
      <c r="D3218" s="77"/>
      <c r="E3218" s="12"/>
      <c r="F3218" s="78"/>
      <c r="G3218" s="77"/>
      <c r="H3218" s="79"/>
      <c r="BA3218" s="5" t="str">
        <f t="shared" si="50"/>
        <v/>
      </c>
      <c r="BB3218" s="5" t="str">
        <f>IF(OR($E3218="",$G3218&lt;&gt;"Ativo"),"",IF(COUNTIFS($E$4:$E3218,$E3218,$A$4:$A3218,$A3218,$G$4:$G3218,"Ativo")=1,1,0))</f>
        <v/>
      </c>
      <c r="BC3218" t="str">
        <f>IF(OR($A3218="",$G3218&lt;&gt;"Ativo"),"",IF(COUNTIFS($A$4:$A3218,$A3218,$G$4:$G3218,"Ativo")=1,1,0))</f>
        <v/>
      </c>
    </row>
    <row r="3219" spans="1:55" x14ac:dyDescent="0.3">
      <c r="A3219" s="76"/>
      <c r="B3219" s="104"/>
      <c r="C3219" s="76"/>
      <c r="D3219" s="77"/>
      <c r="E3219" s="12"/>
      <c r="F3219" s="78"/>
      <c r="G3219" s="77"/>
      <c r="H3219" s="79"/>
      <c r="BA3219" s="5" t="str">
        <f t="shared" si="50"/>
        <v/>
      </c>
      <c r="BB3219" s="5" t="str">
        <f>IF(OR($E3219="",$G3219&lt;&gt;"Ativo"),"",IF(COUNTIFS($E$4:$E3219,$E3219,$A$4:$A3219,$A3219,$G$4:$G3219,"Ativo")=1,1,0))</f>
        <v/>
      </c>
      <c r="BC3219" t="str">
        <f>IF(OR($A3219="",$G3219&lt;&gt;"Ativo"),"",IF(COUNTIFS($A$4:$A3219,$A3219,$G$4:$G3219,"Ativo")=1,1,0))</f>
        <v/>
      </c>
    </row>
    <row r="3220" spans="1:55" x14ac:dyDescent="0.3">
      <c r="A3220" s="76"/>
      <c r="B3220" s="104"/>
      <c r="C3220" s="76"/>
      <c r="D3220" s="77"/>
      <c r="E3220" s="12"/>
      <c r="F3220" s="78"/>
      <c r="G3220" s="77"/>
      <c r="H3220" s="79"/>
      <c r="BA3220" s="5" t="str">
        <f t="shared" si="50"/>
        <v/>
      </c>
      <c r="BB3220" s="5" t="str">
        <f>IF(OR($E3220="",$G3220&lt;&gt;"Ativo"),"",IF(COUNTIFS($E$4:$E3220,$E3220,$A$4:$A3220,$A3220,$G$4:$G3220,"Ativo")=1,1,0))</f>
        <v/>
      </c>
      <c r="BC3220" t="str">
        <f>IF(OR($A3220="",$G3220&lt;&gt;"Ativo"),"",IF(COUNTIFS($A$4:$A3220,$A3220,$G$4:$G3220,"Ativo")=1,1,0))</f>
        <v/>
      </c>
    </row>
    <row r="3221" spans="1:55" x14ac:dyDescent="0.3">
      <c r="A3221" s="76"/>
      <c r="B3221" s="104"/>
      <c r="C3221" s="76"/>
      <c r="D3221" s="77"/>
      <c r="E3221" s="12"/>
      <c r="F3221" s="78"/>
      <c r="G3221" s="77"/>
      <c r="H3221" s="79"/>
      <c r="BA3221" s="5" t="str">
        <f t="shared" si="50"/>
        <v/>
      </c>
      <c r="BB3221" s="5" t="str">
        <f>IF(OR($E3221="",$G3221&lt;&gt;"Ativo"),"",IF(COUNTIFS($E$4:$E3221,$E3221,$A$4:$A3221,$A3221,$G$4:$G3221,"Ativo")=1,1,0))</f>
        <v/>
      </c>
      <c r="BC3221" t="str">
        <f>IF(OR($A3221="",$G3221&lt;&gt;"Ativo"),"",IF(COUNTIFS($A$4:$A3221,$A3221,$G$4:$G3221,"Ativo")=1,1,0))</f>
        <v/>
      </c>
    </row>
    <row r="3222" spans="1:55" x14ac:dyDescent="0.3">
      <c r="A3222" s="76"/>
      <c r="B3222" s="104"/>
      <c r="C3222" s="76"/>
      <c r="D3222" s="77"/>
      <c r="E3222" s="12"/>
      <c r="F3222" s="78"/>
      <c r="G3222" s="77"/>
      <c r="H3222" s="79"/>
      <c r="BA3222" s="5" t="str">
        <f t="shared" si="50"/>
        <v/>
      </c>
      <c r="BB3222" s="5" t="str">
        <f>IF(OR($E3222="",$G3222&lt;&gt;"Ativo"),"",IF(COUNTIFS($E$4:$E3222,$E3222,$A$4:$A3222,$A3222,$G$4:$G3222,"Ativo")=1,1,0))</f>
        <v/>
      </c>
      <c r="BC3222" t="str">
        <f>IF(OR($A3222="",$G3222&lt;&gt;"Ativo"),"",IF(COUNTIFS($A$4:$A3222,$A3222,$G$4:$G3222,"Ativo")=1,1,0))</f>
        <v/>
      </c>
    </row>
    <row r="3223" spans="1:55" x14ac:dyDescent="0.3">
      <c r="A3223" s="76"/>
      <c r="B3223" s="104"/>
      <c r="C3223" s="76"/>
      <c r="D3223" s="77"/>
      <c r="E3223" s="12"/>
      <c r="F3223" s="78"/>
      <c r="G3223" s="77"/>
      <c r="H3223" s="79"/>
      <c r="BA3223" s="5" t="str">
        <f t="shared" si="50"/>
        <v/>
      </c>
      <c r="BB3223" s="5" t="str">
        <f>IF(OR($E3223="",$G3223&lt;&gt;"Ativo"),"",IF(COUNTIFS($E$4:$E3223,$E3223,$A$4:$A3223,$A3223,$G$4:$G3223,"Ativo")=1,1,0))</f>
        <v/>
      </c>
      <c r="BC3223" t="str">
        <f>IF(OR($A3223="",$G3223&lt;&gt;"Ativo"),"",IF(COUNTIFS($A$4:$A3223,$A3223,$G$4:$G3223,"Ativo")=1,1,0))</f>
        <v/>
      </c>
    </row>
    <row r="3224" spans="1:55" x14ac:dyDescent="0.3">
      <c r="A3224" s="76"/>
      <c r="B3224" s="104"/>
      <c r="C3224" s="76"/>
      <c r="D3224" s="77"/>
      <c r="E3224" s="12"/>
      <c r="F3224" s="78"/>
      <c r="G3224" s="77"/>
      <c r="H3224" s="79"/>
      <c r="BA3224" s="5" t="str">
        <f t="shared" si="50"/>
        <v/>
      </c>
      <c r="BB3224" s="5" t="str">
        <f>IF(OR($E3224="",$G3224&lt;&gt;"Ativo"),"",IF(COUNTIFS($E$4:$E3224,$E3224,$A$4:$A3224,$A3224,$G$4:$G3224,"Ativo")=1,1,0))</f>
        <v/>
      </c>
      <c r="BC3224" t="str">
        <f>IF(OR($A3224="",$G3224&lt;&gt;"Ativo"),"",IF(COUNTIFS($A$4:$A3224,$A3224,$G$4:$G3224,"Ativo")=1,1,0))</f>
        <v/>
      </c>
    </row>
    <row r="3225" spans="1:55" x14ac:dyDescent="0.3">
      <c r="A3225" s="76"/>
      <c r="B3225" s="104"/>
      <c r="C3225" s="76"/>
      <c r="D3225" s="77"/>
      <c r="E3225" s="12"/>
      <c r="F3225" s="78"/>
      <c r="G3225" s="77"/>
      <c r="H3225" s="79"/>
      <c r="BA3225" s="5" t="str">
        <f t="shared" si="50"/>
        <v/>
      </c>
      <c r="BB3225" s="5" t="str">
        <f>IF(OR($E3225="",$G3225&lt;&gt;"Ativo"),"",IF(COUNTIFS($E$4:$E3225,$E3225,$A$4:$A3225,$A3225,$G$4:$G3225,"Ativo")=1,1,0))</f>
        <v/>
      </c>
      <c r="BC3225" t="str">
        <f>IF(OR($A3225="",$G3225&lt;&gt;"Ativo"),"",IF(COUNTIFS($A$4:$A3225,$A3225,$G$4:$G3225,"Ativo")=1,1,0))</f>
        <v/>
      </c>
    </row>
    <row r="3226" spans="1:55" x14ac:dyDescent="0.3">
      <c r="A3226" s="76"/>
      <c r="B3226" s="104"/>
      <c r="C3226" s="76"/>
      <c r="D3226" s="77"/>
      <c r="E3226" s="12"/>
      <c r="F3226" s="78"/>
      <c r="G3226" s="77"/>
      <c r="H3226" s="79"/>
      <c r="BA3226" s="5" t="str">
        <f t="shared" si="50"/>
        <v/>
      </c>
      <c r="BB3226" s="5" t="str">
        <f>IF(OR($E3226="",$G3226&lt;&gt;"Ativo"),"",IF(COUNTIFS($E$4:$E3226,$E3226,$A$4:$A3226,$A3226,$G$4:$G3226,"Ativo")=1,1,0))</f>
        <v/>
      </c>
      <c r="BC3226" t="str">
        <f>IF(OR($A3226="",$G3226&lt;&gt;"Ativo"),"",IF(COUNTIFS($A$4:$A3226,$A3226,$G$4:$G3226,"Ativo")=1,1,0))</f>
        <v/>
      </c>
    </row>
    <row r="3227" spans="1:55" x14ac:dyDescent="0.3">
      <c r="A3227" s="76"/>
      <c r="B3227" s="104"/>
      <c r="C3227" s="76"/>
      <c r="D3227" s="77"/>
      <c r="E3227" s="12"/>
      <c r="F3227" s="78"/>
      <c r="G3227" s="77"/>
      <c r="H3227" s="79"/>
      <c r="BA3227" s="5" t="str">
        <f t="shared" si="50"/>
        <v/>
      </c>
      <c r="BB3227" s="5" t="str">
        <f>IF(OR($E3227="",$G3227&lt;&gt;"Ativo"),"",IF(COUNTIFS($E$4:$E3227,$E3227,$A$4:$A3227,$A3227,$G$4:$G3227,"Ativo")=1,1,0))</f>
        <v/>
      </c>
      <c r="BC3227" t="str">
        <f>IF(OR($A3227="",$G3227&lt;&gt;"Ativo"),"",IF(COUNTIFS($A$4:$A3227,$A3227,$G$4:$G3227,"Ativo")=1,1,0))</f>
        <v/>
      </c>
    </row>
    <row r="3228" spans="1:55" x14ac:dyDescent="0.3">
      <c r="A3228" s="76"/>
      <c r="B3228" s="104"/>
      <c r="C3228" s="76"/>
      <c r="D3228" s="77"/>
      <c r="E3228" s="12"/>
      <c r="F3228" s="78"/>
      <c r="G3228" s="77"/>
      <c r="H3228" s="79"/>
      <c r="BA3228" s="5" t="str">
        <f t="shared" si="50"/>
        <v/>
      </c>
      <c r="BB3228" s="5" t="str">
        <f>IF(OR($E3228="",$G3228&lt;&gt;"Ativo"),"",IF(COUNTIFS($E$4:$E3228,$E3228,$A$4:$A3228,$A3228,$G$4:$G3228,"Ativo")=1,1,0))</f>
        <v/>
      </c>
      <c r="BC3228" t="str">
        <f>IF(OR($A3228="",$G3228&lt;&gt;"Ativo"),"",IF(COUNTIFS($A$4:$A3228,$A3228,$G$4:$G3228,"Ativo")=1,1,0))</f>
        <v/>
      </c>
    </row>
    <row r="3229" spans="1:55" x14ac:dyDescent="0.3">
      <c r="A3229" s="76"/>
      <c r="B3229" s="104"/>
      <c r="C3229" s="76"/>
      <c r="D3229" s="77"/>
      <c r="E3229" s="12"/>
      <c r="F3229" s="78"/>
      <c r="G3229" s="77"/>
      <c r="H3229" s="79"/>
      <c r="BA3229" s="5" t="str">
        <f t="shared" si="50"/>
        <v/>
      </c>
      <c r="BB3229" s="5" t="str">
        <f>IF(OR($E3229="",$G3229&lt;&gt;"Ativo"),"",IF(COUNTIFS($E$4:$E3229,$E3229,$A$4:$A3229,$A3229,$G$4:$G3229,"Ativo")=1,1,0))</f>
        <v/>
      </c>
      <c r="BC3229" t="str">
        <f>IF(OR($A3229="",$G3229&lt;&gt;"Ativo"),"",IF(COUNTIFS($A$4:$A3229,$A3229,$G$4:$G3229,"Ativo")=1,1,0))</f>
        <v/>
      </c>
    </row>
    <row r="3230" spans="1:55" x14ac:dyDescent="0.3">
      <c r="A3230" s="76"/>
      <c r="B3230" s="104"/>
      <c r="C3230" s="76"/>
      <c r="D3230" s="77"/>
      <c r="E3230" s="12"/>
      <c r="F3230" s="78"/>
      <c r="G3230" s="77"/>
      <c r="H3230" s="79"/>
      <c r="BA3230" s="5" t="str">
        <f t="shared" si="50"/>
        <v/>
      </c>
      <c r="BB3230" s="5" t="str">
        <f>IF(OR($E3230="",$G3230&lt;&gt;"Ativo"),"",IF(COUNTIFS($E$4:$E3230,$E3230,$A$4:$A3230,$A3230,$G$4:$G3230,"Ativo")=1,1,0))</f>
        <v/>
      </c>
      <c r="BC3230" t="str">
        <f>IF(OR($A3230="",$G3230&lt;&gt;"Ativo"),"",IF(COUNTIFS($A$4:$A3230,$A3230,$G$4:$G3230,"Ativo")=1,1,0))</f>
        <v/>
      </c>
    </row>
    <row r="3231" spans="1:55" x14ac:dyDescent="0.3">
      <c r="A3231" s="76"/>
      <c r="B3231" s="104"/>
      <c r="C3231" s="76"/>
      <c r="D3231" s="77"/>
      <c r="E3231" s="12"/>
      <c r="F3231" s="78"/>
      <c r="G3231" s="77"/>
      <c r="H3231" s="79"/>
      <c r="BA3231" s="5" t="str">
        <f t="shared" si="50"/>
        <v/>
      </c>
      <c r="BB3231" s="5" t="str">
        <f>IF(OR($E3231="",$G3231&lt;&gt;"Ativo"),"",IF(COUNTIFS($E$4:$E3231,$E3231,$A$4:$A3231,$A3231,$G$4:$G3231,"Ativo")=1,1,0))</f>
        <v/>
      </c>
      <c r="BC3231" t="str">
        <f>IF(OR($A3231="",$G3231&lt;&gt;"Ativo"),"",IF(COUNTIFS($A$4:$A3231,$A3231,$G$4:$G3231,"Ativo")=1,1,0))</f>
        <v/>
      </c>
    </row>
    <row r="3232" spans="1:55" x14ac:dyDescent="0.3">
      <c r="A3232" s="76"/>
      <c r="B3232" s="104"/>
      <c r="C3232" s="76"/>
      <c r="D3232" s="77"/>
      <c r="E3232" s="12"/>
      <c r="F3232" s="78"/>
      <c r="G3232" s="77"/>
      <c r="H3232" s="79"/>
      <c r="BA3232" s="5" t="str">
        <f t="shared" si="50"/>
        <v/>
      </c>
      <c r="BB3232" s="5" t="str">
        <f>IF(OR($E3232="",$G3232&lt;&gt;"Ativo"),"",IF(COUNTIFS($E$4:$E3232,$E3232,$A$4:$A3232,$A3232,$G$4:$G3232,"Ativo")=1,1,0))</f>
        <v/>
      </c>
      <c r="BC3232" t="str">
        <f>IF(OR($A3232="",$G3232&lt;&gt;"Ativo"),"",IF(COUNTIFS($A$4:$A3232,$A3232,$G$4:$G3232,"Ativo")=1,1,0))</f>
        <v/>
      </c>
    </row>
    <row r="3233" spans="1:55" x14ac:dyDescent="0.3">
      <c r="A3233" s="76"/>
      <c r="B3233" s="104"/>
      <c r="C3233" s="76"/>
      <c r="D3233" s="77"/>
      <c r="E3233" s="12"/>
      <c r="F3233" s="78"/>
      <c r="G3233" s="77"/>
      <c r="H3233" s="79"/>
      <c r="BA3233" s="5" t="str">
        <f t="shared" si="50"/>
        <v/>
      </c>
      <c r="BB3233" s="5" t="str">
        <f>IF(OR($E3233="",$G3233&lt;&gt;"Ativo"),"",IF(COUNTIFS($E$4:$E3233,$E3233,$A$4:$A3233,$A3233,$G$4:$G3233,"Ativo")=1,1,0))</f>
        <v/>
      </c>
      <c r="BC3233" t="str">
        <f>IF(OR($A3233="",$G3233&lt;&gt;"Ativo"),"",IF(COUNTIFS($A$4:$A3233,$A3233,$G$4:$G3233,"Ativo")=1,1,0))</f>
        <v/>
      </c>
    </row>
    <row r="3234" spans="1:55" x14ac:dyDescent="0.3">
      <c r="A3234" s="76"/>
      <c r="B3234" s="104"/>
      <c r="C3234" s="76"/>
      <c r="D3234" s="77"/>
      <c r="E3234" s="12"/>
      <c r="F3234" s="78"/>
      <c r="G3234" s="77"/>
      <c r="H3234" s="79"/>
      <c r="BA3234" s="5" t="str">
        <f t="shared" si="50"/>
        <v/>
      </c>
      <c r="BB3234" s="5" t="str">
        <f>IF(OR($E3234="",$G3234&lt;&gt;"Ativo"),"",IF(COUNTIFS($E$4:$E3234,$E3234,$A$4:$A3234,$A3234,$G$4:$G3234,"Ativo")=1,1,0))</f>
        <v/>
      </c>
      <c r="BC3234" t="str">
        <f>IF(OR($A3234="",$G3234&lt;&gt;"Ativo"),"",IF(COUNTIFS($A$4:$A3234,$A3234,$G$4:$G3234,"Ativo")=1,1,0))</f>
        <v/>
      </c>
    </row>
    <row r="3235" spans="1:55" x14ac:dyDescent="0.3">
      <c r="A3235" s="76"/>
      <c r="B3235" s="104"/>
      <c r="C3235" s="76"/>
      <c r="D3235" s="77"/>
      <c r="E3235" s="12"/>
      <c r="F3235" s="78"/>
      <c r="G3235" s="77"/>
      <c r="H3235" s="79"/>
      <c r="BA3235" s="5" t="str">
        <f t="shared" si="50"/>
        <v/>
      </c>
      <c r="BB3235" s="5" t="str">
        <f>IF(OR($E3235="",$G3235&lt;&gt;"Ativo"),"",IF(COUNTIFS($E$4:$E3235,$E3235,$A$4:$A3235,$A3235,$G$4:$G3235,"Ativo")=1,1,0))</f>
        <v/>
      </c>
      <c r="BC3235" t="str">
        <f>IF(OR($A3235="",$G3235&lt;&gt;"Ativo"),"",IF(COUNTIFS($A$4:$A3235,$A3235,$G$4:$G3235,"Ativo")=1,1,0))</f>
        <v/>
      </c>
    </row>
    <row r="3236" spans="1:55" x14ac:dyDescent="0.3">
      <c r="A3236" s="76"/>
      <c r="B3236" s="104"/>
      <c r="C3236" s="76"/>
      <c r="D3236" s="77"/>
      <c r="E3236" s="12"/>
      <c r="F3236" s="78"/>
      <c r="G3236" s="77"/>
      <c r="H3236" s="79"/>
      <c r="BA3236" s="5" t="str">
        <f t="shared" si="50"/>
        <v/>
      </c>
      <c r="BB3236" s="5" t="str">
        <f>IF(OR($E3236="",$G3236&lt;&gt;"Ativo"),"",IF(COUNTIFS($E$4:$E3236,$E3236,$A$4:$A3236,$A3236,$G$4:$G3236,"Ativo")=1,1,0))</f>
        <v/>
      </c>
      <c r="BC3236" t="str">
        <f>IF(OR($A3236="",$G3236&lt;&gt;"Ativo"),"",IF(COUNTIFS($A$4:$A3236,$A3236,$G$4:$G3236,"Ativo")=1,1,0))</f>
        <v/>
      </c>
    </row>
    <row r="3237" spans="1:55" x14ac:dyDescent="0.3">
      <c r="A3237" s="76"/>
      <c r="B3237" s="104"/>
      <c r="C3237" s="76"/>
      <c r="D3237" s="77"/>
      <c r="E3237" s="12"/>
      <c r="F3237" s="78"/>
      <c r="G3237" s="77"/>
      <c r="H3237" s="79"/>
      <c r="BA3237" s="5" t="str">
        <f t="shared" si="50"/>
        <v/>
      </c>
      <c r="BB3237" s="5" t="str">
        <f>IF(OR($E3237="",$G3237&lt;&gt;"Ativo"),"",IF(COUNTIFS($E$4:$E3237,$E3237,$A$4:$A3237,$A3237,$G$4:$G3237,"Ativo")=1,1,0))</f>
        <v/>
      </c>
      <c r="BC3237" t="str">
        <f>IF(OR($A3237="",$G3237&lt;&gt;"Ativo"),"",IF(COUNTIFS($A$4:$A3237,$A3237,$G$4:$G3237,"Ativo")=1,1,0))</f>
        <v/>
      </c>
    </row>
    <row r="3238" spans="1:55" x14ac:dyDescent="0.3">
      <c r="A3238" s="76"/>
      <c r="B3238" s="104"/>
      <c r="C3238" s="76"/>
      <c r="D3238" s="77"/>
      <c r="E3238" s="12"/>
      <c r="F3238" s="78"/>
      <c r="G3238" s="77"/>
      <c r="H3238" s="79"/>
      <c r="BA3238" s="5" t="str">
        <f t="shared" si="50"/>
        <v/>
      </c>
      <c r="BB3238" s="5" t="str">
        <f>IF(OR($E3238="",$G3238&lt;&gt;"Ativo"),"",IF(COUNTIFS($E$4:$E3238,$E3238,$A$4:$A3238,$A3238,$G$4:$G3238,"Ativo")=1,1,0))</f>
        <v/>
      </c>
      <c r="BC3238" t="str">
        <f>IF(OR($A3238="",$G3238&lt;&gt;"Ativo"),"",IF(COUNTIFS($A$4:$A3238,$A3238,$G$4:$G3238,"Ativo")=1,1,0))</f>
        <v/>
      </c>
    </row>
    <row r="3239" spans="1:55" x14ac:dyDescent="0.3">
      <c r="A3239" s="76"/>
      <c r="B3239" s="104"/>
      <c r="C3239" s="76"/>
      <c r="D3239" s="77"/>
      <c r="E3239" s="12"/>
      <c r="F3239" s="78"/>
      <c r="G3239" s="77"/>
      <c r="H3239" s="79"/>
      <c r="BA3239" s="5" t="str">
        <f t="shared" si="50"/>
        <v/>
      </c>
      <c r="BB3239" s="5" t="str">
        <f>IF(OR($E3239="",$G3239&lt;&gt;"Ativo"),"",IF(COUNTIFS($E$4:$E3239,$E3239,$A$4:$A3239,$A3239,$G$4:$G3239,"Ativo")=1,1,0))</f>
        <v/>
      </c>
      <c r="BC3239" t="str">
        <f>IF(OR($A3239="",$G3239&lt;&gt;"Ativo"),"",IF(COUNTIFS($A$4:$A3239,$A3239,$G$4:$G3239,"Ativo")=1,1,0))</f>
        <v/>
      </c>
    </row>
    <row r="3240" spans="1:55" x14ac:dyDescent="0.3">
      <c r="A3240" s="76"/>
      <c r="B3240" s="104"/>
      <c r="C3240" s="76"/>
      <c r="D3240" s="77"/>
      <c r="E3240" s="12"/>
      <c r="F3240" s="78"/>
      <c r="G3240" s="77"/>
      <c r="H3240" s="79"/>
      <c r="BA3240" s="5" t="str">
        <f t="shared" si="50"/>
        <v/>
      </c>
      <c r="BB3240" s="5" t="str">
        <f>IF(OR($E3240="",$G3240&lt;&gt;"Ativo"),"",IF(COUNTIFS($E$4:$E3240,$E3240,$A$4:$A3240,$A3240,$G$4:$G3240,"Ativo")=1,1,0))</f>
        <v/>
      </c>
      <c r="BC3240" t="str">
        <f>IF(OR($A3240="",$G3240&lt;&gt;"Ativo"),"",IF(COUNTIFS($A$4:$A3240,$A3240,$G$4:$G3240,"Ativo")=1,1,0))</f>
        <v/>
      </c>
    </row>
    <row r="3241" spans="1:55" x14ac:dyDescent="0.3">
      <c r="A3241" s="76"/>
      <c r="B3241" s="104"/>
      <c r="C3241" s="76"/>
      <c r="D3241" s="77"/>
      <c r="E3241" s="12"/>
      <c r="F3241" s="78"/>
      <c r="G3241" s="77"/>
      <c r="H3241" s="79"/>
      <c r="BA3241" s="5" t="str">
        <f t="shared" si="50"/>
        <v/>
      </c>
      <c r="BB3241" s="5" t="str">
        <f>IF(OR($E3241="",$G3241&lt;&gt;"Ativo"),"",IF(COUNTIFS($E$4:$E3241,$E3241,$A$4:$A3241,$A3241,$G$4:$G3241,"Ativo")=1,1,0))</f>
        <v/>
      </c>
      <c r="BC3241" t="str">
        <f>IF(OR($A3241="",$G3241&lt;&gt;"Ativo"),"",IF(COUNTIFS($A$4:$A3241,$A3241,$G$4:$G3241,"Ativo")=1,1,0))</f>
        <v/>
      </c>
    </row>
    <row r="3242" spans="1:55" x14ac:dyDescent="0.3">
      <c r="A3242" s="76"/>
      <c r="B3242" s="104"/>
      <c r="C3242" s="76"/>
      <c r="D3242" s="77"/>
      <c r="E3242" s="12"/>
      <c r="F3242" s="78"/>
      <c r="G3242" s="77"/>
      <c r="H3242" s="79"/>
      <c r="BA3242" s="5" t="str">
        <f t="shared" si="50"/>
        <v/>
      </c>
      <c r="BB3242" s="5" t="str">
        <f>IF(OR($E3242="",$G3242&lt;&gt;"Ativo"),"",IF(COUNTIFS($E$4:$E3242,$E3242,$A$4:$A3242,$A3242,$G$4:$G3242,"Ativo")=1,1,0))</f>
        <v/>
      </c>
      <c r="BC3242" t="str">
        <f>IF(OR($A3242="",$G3242&lt;&gt;"Ativo"),"",IF(COUNTIFS($A$4:$A3242,$A3242,$G$4:$G3242,"Ativo")=1,1,0))</f>
        <v/>
      </c>
    </row>
    <row r="3243" spans="1:55" x14ac:dyDescent="0.3">
      <c r="A3243" s="76"/>
      <c r="B3243" s="104"/>
      <c r="C3243" s="76"/>
      <c r="D3243" s="77"/>
      <c r="E3243" s="12"/>
      <c r="F3243" s="78"/>
      <c r="G3243" s="77"/>
      <c r="H3243" s="79"/>
      <c r="BA3243" s="5" t="str">
        <f t="shared" si="50"/>
        <v/>
      </c>
      <c r="BB3243" s="5" t="str">
        <f>IF(OR($E3243="",$G3243&lt;&gt;"Ativo"),"",IF(COUNTIFS($E$4:$E3243,$E3243,$A$4:$A3243,$A3243,$G$4:$G3243,"Ativo")=1,1,0))</f>
        <v/>
      </c>
      <c r="BC3243" t="str">
        <f>IF(OR($A3243="",$G3243&lt;&gt;"Ativo"),"",IF(COUNTIFS($A$4:$A3243,$A3243,$G$4:$G3243,"Ativo")=1,1,0))</f>
        <v/>
      </c>
    </row>
    <row r="3244" spans="1:55" x14ac:dyDescent="0.3">
      <c r="A3244" s="76"/>
      <c r="B3244" s="104"/>
      <c r="C3244" s="76"/>
      <c r="D3244" s="77"/>
      <c r="E3244" s="12"/>
      <c r="F3244" s="78"/>
      <c r="G3244" s="77"/>
      <c r="H3244" s="79"/>
      <c r="BA3244" s="5" t="str">
        <f t="shared" si="50"/>
        <v/>
      </c>
      <c r="BB3244" s="5" t="str">
        <f>IF(OR($E3244="",$G3244&lt;&gt;"Ativo"),"",IF(COUNTIFS($E$4:$E3244,$E3244,$A$4:$A3244,$A3244,$G$4:$G3244,"Ativo")=1,1,0))</f>
        <v/>
      </c>
      <c r="BC3244" t="str">
        <f>IF(OR($A3244="",$G3244&lt;&gt;"Ativo"),"",IF(COUNTIFS($A$4:$A3244,$A3244,$G$4:$G3244,"Ativo")=1,1,0))</f>
        <v/>
      </c>
    </row>
    <row r="3245" spans="1:55" x14ac:dyDescent="0.3">
      <c r="A3245" s="76"/>
      <c r="B3245" s="104"/>
      <c r="C3245" s="76"/>
      <c r="D3245" s="77"/>
      <c r="E3245" s="12"/>
      <c r="F3245" s="78"/>
      <c r="G3245" s="77"/>
      <c r="H3245" s="79"/>
      <c r="BA3245" s="5" t="str">
        <f t="shared" si="50"/>
        <v/>
      </c>
      <c r="BB3245" s="5" t="str">
        <f>IF(OR($E3245="",$G3245&lt;&gt;"Ativo"),"",IF(COUNTIFS($E$4:$E3245,$E3245,$A$4:$A3245,$A3245,$G$4:$G3245,"Ativo")=1,1,0))</f>
        <v/>
      </c>
      <c r="BC3245" t="str">
        <f>IF(OR($A3245="",$G3245&lt;&gt;"Ativo"),"",IF(COUNTIFS($A$4:$A3245,$A3245,$G$4:$G3245,"Ativo")=1,1,0))</f>
        <v/>
      </c>
    </row>
    <row r="3246" spans="1:55" x14ac:dyDescent="0.3">
      <c r="A3246" s="76"/>
      <c r="B3246" s="104"/>
      <c r="C3246" s="76"/>
      <c r="D3246" s="77"/>
      <c r="E3246" s="12"/>
      <c r="F3246" s="78"/>
      <c r="G3246" s="77"/>
      <c r="H3246" s="79"/>
      <c r="BA3246" s="5" t="str">
        <f t="shared" si="50"/>
        <v/>
      </c>
      <c r="BB3246" s="5" t="str">
        <f>IF(OR($E3246="",$G3246&lt;&gt;"Ativo"),"",IF(COUNTIFS($E$4:$E3246,$E3246,$A$4:$A3246,$A3246,$G$4:$G3246,"Ativo")=1,1,0))</f>
        <v/>
      </c>
      <c r="BC3246" t="str">
        <f>IF(OR($A3246="",$G3246&lt;&gt;"Ativo"),"",IF(COUNTIFS($A$4:$A3246,$A3246,$G$4:$G3246,"Ativo")=1,1,0))</f>
        <v/>
      </c>
    </row>
    <row r="3247" spans="1:55" x14ac:dyDescent="0.3">
      <c r="A3247" s="76"/>
      <c r="B3247" s="104"/>
      <c r="C3247" s="76"/>
      <c r="D3247" s="77"/>
      <c r="E3247" s="12"/>
      <c r="F3247" s="78"/>
      <c r="G3247" s="77"/>
      <c r="H3247" s="79"/>
      <c r="BA3247" s="5" t="str">
        <f t="shared" si="50"/>
        <v/>
      </c>
      <c r="BB3247" s="5" t="str">
        <f>IF(OR($E3247="",$G3247&lt;&gt;"Ativo"),"",IF(COUNTIFS($E$4:$E3247,$E3247,$A$4:$A3247,$A3247,$G$4:$G3247,"Ativo")=1,1,0))</f>
        <v/>
      </c>
      <c r="BC3247" t="str">
        <f>IF(OR($A3247="",$G3247&lt;&gt;"Ativo"),"",IF(COUNTIFS($A$4:$A3247,$A3247,$G$4:$G3247,"Ativo")=1,1,0))</f>
        <v/>
      </c>
    </row>
    <row r="3248" spans="1:55" x14ac:dyDescent="0.3">
      <c r="A3248" s="76"/>
      <c r="B3248" s="104"/>
      <c r="C3248" s="76"/>
      <c r="D3248" s="77"/>
      <c r="E3248" s="12"/>
      <c r="F3248" s="78"/>
      <c r="G3248" s="77"/>
      <c r="H3248" s="79"/>
      <c r="BA3248" s="5" t="str">
        <f t="shared" si="50"/>
        <v/>
      </c>
      <c r="BB3248" s="5" t="str">
        <f>IF(OR($E3248="",$G3248&lt;&gt;"Ativo"),"",IF(COUNTIFS($E$4:$E3248,$E3248,$A$4:$A3248,$A3248,$G$4:$G3248,"Ativo")=1,1,0))</f>
        <v/>
      </c>
      <c r="BC3248" t="str">
        <f>IF(OR($A3248="",$G3248&lt;&gt;"Ativo"),"",IF(COUNTIFS($A$4:$A3248,$A3248,$G$4:$G3248,"Ativo")=1,1,0))</f>
        <v/>
      </c>
    </row>
    <row r="3249" spans="1:55" x14ac:dyDescent="0.3">
      <c r="A3249" s="76"/>
      <c r="B3249" s="104"/>
      <c r="C3249" s="76"/>
      <c r="D3249" s="77"/>
      <c r="E3249" s="12"/>
      <c r="F3249" s="78"/>
      <c r="G3249" s="77"/>
      <c r="H3249" s="79"/>
      <c r="BA3249" s="5" t="str">
        <f t="shared" si="50"/>
        <v/>
      </c>
      <c r="BB3249" s="5" t="str">
        <f>IF(OR($E3249="",$G3249&lt;&gt;"Ativo"),"",IF(COUNTIFS($E$4:$E3249,$E3249,$A$4:$A3249,$A3249,$G$4:$G3249,"Ativo")=1,1,0))</f>
        <v/>
      </c>
      <c r="BC3249" t="str">
        <f>IF(OR($A3249="",$G3249&lt;&gt;"Ativo"),"",IF(COUNTIFS($A$4:$A3249,$A3249,$G$4:$G3249,"Ativo")=1,1,0))</f>
        <v/>
      </c>
    </row>
    <row r="3250" spans="1:55" x14ac:dyDescent="0.3">
      <c r="A3250" s="76"/>
      <c r="B3250" s="104"/>
      <c r="C3250" s="76"/>
      <c r="D3250" s="77"/>
      <c r="E3250" s="12"/>
      <c r="F3250" s="78"/>
      <c r="G3250" s="77"/>
      <c r="H3250" s="79"/>
      <c r="BA3250" s="5" t="str">
        <f t="shared" si="50"/>
        <v/>
      </c>
      <c r="BB3250" s="5" t="str">
        <f>IF(OR($E3250="",$G3250&lt;&gt;"Ativo"),"",IF(COUNTIFS($E$4:$E3250,$E3250,$A$4:$A3250,$A3250,$G$4:$G3250,"Ativo")=1,1,0))</f>
        <v/>
      </c>
      <c r="BC3250" t="str">
        <f>IF(OR($A3250="",$G3250&lt;&gt;"Ativo"),"",IF(COUNTIFS($A$4:$A3250,$A3250,$G$4:$G3250,"Ativo")=1,1,0))</f>
        <v/>
      </c>
    </row>
    <row r="3251" spans="1:55" x14ac:dyDescent="0.3">
      <c r="A3251" s="76"/>
      <c r="B3251" s="104"/>
      <c r="C3251" s="76"/>
      <c r="D3251" s="77"/>
      <c r="E3251" s="12"/>
      <c r="F3251" s="78"/>
      <c r="G3251" s="77"/>
      <c r="H3251" s="79"/>
      <c r="BA3251" s="5" t="str">
        <f t="shared" si="50"/>
        <v/>
      </c>
      <c r="BB3251" s="5" t="str">
        <f>IF(OR($E3251="",$G3251&lt;&gt;"Ativo"),"",IF(COUNTIFS($E$4:$E3251,$E3251,$A$4:$A3251,$A3251,$G$4:$G3251,"Ativo")=1,1,0))</f>
        <v/>
      </c>
      <c r="BC3251" t="str">
        <f>IF(OR($A3251="",$G3251&lt;&gt;"Ativo"),"",IF(COUNTIFS($A$4:$A3251,$A3251,$G$4:$G3251,"Ativo")=1,1,0))</f>
        <v/>
      </c>
    </row>
    <row r="3252" spans="1:55" x14ac:dyDescent="0.3">
      <c r="A3252" s="76"/>
      <c r="B3252" s="104"/>
      <c r="C3252" s="76"/>
      <c r="D3252" s="77"/>
      <c r="E3252" s="12"/>
      <c r="F3252" s="78"/>
      <c r="G3252" s="77"/>
      <c r="H3252" s="79"/>
      <c r="BA3252" s="5" t="str">
        <f t="shared" si="50"/>
        <v/>
      </c>
      <c r="BB3252" s="5" t="str">
        <f>IF(OR($E3252="",$G3252&lt;&gt;"Ativo"),"",IF(COUNTIFS($E$4:$E3252,$E3252,$A$4:$A3252,$A3252,$G$4:$G3252,"Ativo")=1,1,0))</f>
        <v/>
      </c>
      <c r="BC3252" t="str">
        <f>IF(OR($A3252="",$G3252&lt;&gt;"Ativo"),"",IF(COUNTIFS($A$4:$A3252,$A3252,$G$4:$G3252,"Ativo")=1,1,0))</f>
        <v/>
      </c>
    </row>
    <row r="3253" spans="1:55" x14ac:dyDescent="0.3">
      <c r="A3253" s="76"/>
      <c r="B3253" s="104"/>
      <c r="C3253" s="76"/>
      <c r="D3253" s="77"/>
      <c r="E3253" s="12"/>
      <c r="F3253" s="78"/>
      <c r="G3253" s="77"/>
      <c r="H3253" s="79"/>
      <c r="BA3253" s="5" t="str">
        <f t="shared" si="50"/>
        <v/>
      </c>
      <c r="BB3253" s="5" t="str">
        <f>IF(OR($E3253="",$G3253&lt;&gt;"Ativo"),"",IF(COUNTIFS($E$4:$E3253,$E3253,$A$4:$A3253,$A3253,$G$4:$G3253,"Ativo")=1,1,0))</f>
        <v/>
      </c>
      <c r="BC3253" t="str">
        <f>IF(OR($A3253="",$G3253&lt;&gt;"Ativo"),"",IF(COUNTIFS($A$4:$A3253,$A3253,$G$4:$G3253,"Ativo")=1,1,0))</f>
        <v/>
      </c>
    </row>
    <row r="3254" spans="1:55" x14ac:dyDescent="0.3">
      <c r="A3254" s="76"/>
      <c r="B3254" s="104"/>
      <c r="C3254" s="76"/>
      <c r="D3254" s="77"/>
      <c r="E3254" s="12"/>
      <c r="F3254" s="78"/>
      <c r="G3254" s="77"/>
      <c r="H3254" s="79"/>
      <c r="BA3254" s="5" t="str">
        <f t="shared" si="50"/>
        <v/>
      </c>
      <c r="BB3254" s="5" t="str">
        <f>IF(OR($E3254="",$G3254&lt;&gt;"Ativo"),"",IF(COUNTIFS($E$4:$E3254,$E3254,$A$4:$A3254,$A3254,$G$4:$G3254,"Ativo")=1,1,0))</f>
        <v/>
      </c>
      <c r="BC3254" t="str">
        <f>IF(OR($A3254="",$G3254&lt;&gt;"Ativo"),"",IF(COUNTIFS($A$4:$A3254,$A3254,$G$4:$G3254,"Ativo")=1,1,0))</f>
        <v/>
      </c>
    </row>
    <row r="3255" spans="1:55" x14ac:dyDescent="0.3">
      <c r="A3255" s="76"/>
      <c r="B3255" s="104"/>
      <c r="C3255" s="76"/>
      <c r="D3255" s="77"/>
      <c r="E3255" s="12"/>
      <c r="F3255" s="78"/>
      <c r="G3255" s="77"/>
      <c r="H3255" s="79"/>
      <c r="BA3255" s="5" t="str">
        <f t="shared" si="50"/>
        <v/>
      </c>
      <c r="BB3255" s="5" t="str">
        <f>IF(OR($E3255="",$G3255&lt;&gt;"Ativo"),"",IF(COUNTIFS($E$4:$E3255,$E3255,$A$4:$A3255,$A3255,$G$4:$G3255,"Ativo")=1,1,0))</f>
        <v/>
      </c>
      <c r="BC3255" t="str">
        <f>IF(OR($A3255="",$G3255&lt;&gt;"Ativo"),"",IF(COUNTIFS($A$4:$A3255,$A3255,$G$4:$G3255,"Ativo")=1,1,0))</f>
        <v/>
      </c>
    </row>
    <row r="3256" spans="1:55" x14ac:dyDescent="0.3">
      <c r="A3256" s="76"/>
      <c r="B3256" s="104"/>
      <c r="C3256" s="76"/>
      <c r="D3256" s="77"/>
      <c r="E3256" s="12"/>
      <c r="F3256" s="78"/>
      <c r="G3256" s="77"/>
      <c r="H3256" s="79"/>
      <c r="BA3256" s="5" t="str">
        <f t="shared" si="50"/>
        <v/>
      </c>
      <c r="BB3256" s="5" t="str">
        <f>IF(OR($E3256="",$G3256&lt;&gt;"Ativo"),"",IF(COUNTIFS($E$4:$E3256,$E3256,$A$4:$A3256,$A3256,$G$4:$G3256,"Ativo")=1,1,0))</f>
        <v/>
      </c>
      <c r="BC3256" t="str">
        <f>IF(OR($A3256="",$G3256&lt;&gt;"Ativo"),"",IF(COUNTIFS($A$4:$A3256,$A3256,$G$4:$G3256,"Ativo")=1,1,0))</f>
        <v/>
      </c>
    </row>
    <row r="3257" spans="1:55" x14ac:dyDescent="0.3">
      <c r="A3257" s="76"/>
      <c r="B3257" s="104"/>
      <c r="C3257" s="76"/>
      <c r="D3257" s="77"/>
      <c r="E3257" s="12"/>
      <c r="F3257" s="78"/>
      <c r="G3257" s="77"/>
      <c r="H3257" s="79"/>
      <c r="BA3257" s="5" t="str">
        <f t="shared" si="50"/>
        <v/>
      </c>
      <c r="BB3257" s="5" t="str">
        <f>IF(OR($E3257="",$G3257&lt;&gt;"Ativo"),"",IF(COUNTIFS($E$4:$E3257,$E3257,$A$4:$A3257,$A3257,$G$4:$G3257,"Ativo")=1,1,0))</f>
        <v/>
      </c>
      <c r="BC3257" t="str">
        <f>IF(OR($A3257="",$G3257&lt;&gt;"Ativo"),"",IF(COUNTIFS($A$4:$A3257,$A3257,$G$4:$G3257,"Ativo")=1,1,0))</f>
        <v/>
      </c>
    </row>
    <row r="3258" spans="1:55" x14ac:dyDescent="0.3">
      <c r="A3258" s="76"/>
      <c r="B3258" s="104"/>
      <c r="C3258" s="76"/>
      <c r="D3258" s="77"/>
      <c r="E3258" s="12"/>
      <c r="F3258" s="78"/>
      <c r="G3258" s="77"/>
      <c r="H3258" s="79"/>
      <c r="BA3258" s="5" t="str">
        <f t="shared" si="50"/>
        <v/>
      </c>
      <c r="BB3258" s="5" t="str">
        <f>IF(OR($E3258="",$G3258&lt;&gt;"Ativo"),"",IF(COUNTIFS($E$4:$E3258,$E3258,$A$4:$A3258,$A3258,$G$4:$G3258,"Ativo")=1,1,0))</f>
        <v/>
      </c>
      <c r="BC3258" t="str">
        <f>IF(OR($A3258="",$G3258&lt;&gt;"Ativo"),"",IF(COUNTIFS($A$4:$A3258,$A3258,$G$4:$G3258,"Ativo")=1,1,0))</f>
        <v/>
      </c>
    </row>
    <row r="3259" spans="1:55" x14ac:dyDescent="0.3">
      <c r="A3259" s="76"/>
      <c r="B3259" s="104"/>
      <c r="C3259" s="76"/>
      <c r="D3259" s="77"/>
      <c r="E3259" s="12"/>
      <c r="F3259" s="78"/>
      <c r="G3259" s="77"/>
      <c r="H3259" s="79"/>
      <c r="BA3259" s="5" t="str">
        <f t="shared" si="50"/>
        <v/>
      </c>
      <c r="BB3259" s="5" t="str">
        <f>IF(OR($E3259="",$G3259&lt;&gt;"Ativo"),"",IF(COUNTIFS($E$4:$E3259,$E3259,$A$4:$A3259,$A3259,$G$4:$G3259,"Ativo")=1,1,0))</f>
        <v/>
      </c>
      <c r="BC3259" t="str">
        <f>IF(OR($A3259="",$G3259&lt;&gt;"Ativo"),"",IF(COUNTIFS($A$4:$A3259,$A3259,$G$4:$G3259,"Ativo")=1,1,0))</f>
        <v/>
      </c>
    </row>
    <row r="3260" spans="1:55" x14ac:dyDescent="0.3">
      <c r="A3260" s="76"/>
      <c r="B3260" s="104"/>
      <c r="C3260" s="76"/>
      <c r="D3260" s="77"/>
      <c r="E3260" s="12"/>
      <c r="F3260" s="78"/>
      <c r="G3260" s="77"/>
      <c r="H3260" s="79"/>
      <c r="BA3260" s="5" t="str">
        <f t="shared" si="50"/>
        <v/>
      </c>
      <c r="BB3260" s="5" t="str">
        <f>IF(OR($E3260="",$G3260&lt;&gt;"Ativo"),"",IF(COUNTIFS($E$4:$E3260,$E3260,$A$4:$A3260,$A3260,$G$4:$G3260,"Ativo")=1,1,0))</f>
        <v/>
      </c>
      <c r="BC3260" t="str">
        <f>IF(OR($A3260="",$G3260&lt;&gt;"Ativo"),"",IF(COUNTIFS($A$4:$A3260,$A3260,$G$4:$G3260,"Ativo")=1,1,0))</f>
        <v/>
      </c>
    </row>
    <row r="3261" spans="1:55" x14ac:dyDescent="0.3">
      <c r="A3261" s="76"/>
      <c r="B3261" s="104"/>
      <c r="C3261" s="76"/>
      <c r="D3261" s="77"/>
      <c r="E3261" s="12"/>
      <c r="F3261" s="78"/>
      <c r="G3261" s="77"/>
      <c r="H3261" s="79"/>
      <c r="BA3261" s="5" t="str">
        <f t="shared" si="50"/>
        <v/>
      </c>
      <c r="BB3261" s="5" t="str">
        <f>IF(OR($E3261="",$G3261&lt;&gt;"Ativo"),"",IF(COUNTIFS($E$4:$E3261,$E3261,$A$4:$A3261,$A3261,$G$4:$G3261,"Ativo")=1,1,0))</f>
        <v/>
      </c>
      <c r="BC3261" t="str">
        <f>IF(OR($A3261="",$G3261&lt;&gt;"Ativo"),"",IF(COUNTIFS($A$4:$A3261,$A3261,$G$4:$G3261,"Ativo")=1,1,0))</f>
        <v/>
      </c>
    </row>
    <row r="3262" spans="1:55" x14ac:dyDescent="0.3">
      <c r="A3262" s="76"/>
      <c r="B3262" s="104"/>
      <c r="C3262" s="76"/>
      <c r="D3262" s="77"/>
      <c r="E3262" s="12"/>
      <c r="F3262" s="78"/>
      <c r="G3262" s="77"/>
      <c r="H3262" s="79"/>
      <c r="BA3262" s="5" t="str">
        <f t="shared" si="50"/>
        <v/>
      </c>
      <c r="BB3262" s="5" t="str">
        <f>IF(OR($E3262="",$G3262&lt;&gt;"Ativo"),"",IF(COUNTIFS($E$4:$E3262,$E3262,$A$4:$A3262,$A3262,$G$4:$G3262,"Ativo")=1,1,0))</f>
        <v/>
      </c>
      <c r="BC3262" t="str">
        <f>IF(OR($A3262="",$G3262&lt;&gt;"Ativo"),"",IF(COUNTIFS($A$4:$A3262,$A3262,$G$4:$G3262,"Ativo")=1,1,0))</f>
        <v/>
      </c>
    </row>
    <row r="3263" spans="1:55" x14ac:dyDescent="0.3">
      <c r="A3263" s="76"/>
      <c r="B3263" s="104"/>
      <c r="C3263" s="76"/>
      <c r="D3263" s="77"/>
      <c r="E3263" s="12"/>
      <c r="F3263" s="78"/>
      <c r="G3263" s="77"/>
      <c r="H3263" s="79"/>
      <c r="BA3263" s="5" t="str">
        <f t="shared" si="50"/>
        <v/>
      </c>
      <c r="BB3263" s="5" t="str">
        <f>IF(OR($E3263="",$G3263&lt;&gt;"Ativo"),"",IF(COUNTIFS($E$4:$E3263,$E3263,$A$4:$A3263,$A3263,$G$4:$G3263,"Ativo")=1,1,0))</f>
        <v/>
      </c>
      <c r="BC3263" t="str">
        <f>IF(OR($A3263="",$G3263&lt;&gt;"Ativo"),"",IF(COUNTIFS($A$4:$A3263,$A3263,$G$4:$G3263,"Ativo")=1,1,0))</f>
        <v/>
      </c>
    </row>
    <row r="3264" spans="1:55" x14ac:dyDescent="0.3">
      <c r="A3264" s="76"/>
      <c r="B3264" s="104"/>
      <c r="C3264" s="76"/>
      <c r="D3264" s="77"/>
      <c r="E3264" s="12"/>
      <c r="F3264" s="78"/>
      <c r="G3264" s="77"/>
      <c r="H3264" s="79"/>
      <c r="BA3264" s="5" t="str">
        <f t="shared" si="50"/>
        <v/>
      </c>
      <c r="BB3264" s="5" t="str">
        <f>IF(OR($E3264="",$G3264&lt;&gt;"Ativo"),"",IF(COUNTIFS($E$4:$E3264,$E3264,$A$4:$A3264,$A3264,$G$4:$G3264,"Ativo")=1,1,0))</f>
        <v/>
      </c>
      <c r="BC3264" t="str">
        <f>IF(OR($A3264="",$G3264&lt;&gt;"Ativo"),"",IF(COUNTIFS($A$4:$A3264,$A3264,$G$4:$G3264,"Ativo")=1,1,0))</f>
        <v/>
      </c>
    </row>
    <row r="3265" spans="1:55" x14ac:dyDescent="0.3">
      <c r="A3265" s="76"/>
      <c r="B3265" s="104"/>
      <c r="C3265" s="76"/>
      <c r="D3265" s="77"/>
      <c r="E3265" s="12"/>
      <c r="F3265" s="78"/>
      <c r="G3265" s="77"/>
      <c r="H3265" s="79"/>
      <c r="BA3265" s="5" t="str">
        <f t="shared" si="50"/>
        <v/>
      </c>
      <c r="BB3265" s="5" t="str">
        <f>IF(OR($E3265="",$G3265&lt;&gt;"Ativo"),"",IF(COUNTIFS($E$4:$E3265,$E3265,$A$4:$A3265,$A3265,$G$4:$G3265,"Ativo")=1,1,0))</f>
        <v/>
      </c>
      <c r="BC3265" t="str">
        <f>IF(OR($A3265="",$G3265&lt;&gt;"Ativo"),"",IF(COUNTIFS($A$4:$A3265,$A3265,$G$4:$G3265,"Ativo")=1,1,0))</f>
        <v/>
      </c>
    </row>
    <row r="3266" spans="1:55" x14ac:dyDescent="0.3">
      <c r="A3266" s="76"/>
      <c r="B3266" s="104"/>
      <c r="C3266" s="76"/>
      <c r="D3266" s="77"/>
      <c r="E3266" s="12"/>
      <c r="F3266" s="78"/>
      <c r="G3266" s="77"/>
      <c r="H3266" s="79"/>
      <c r="BA3266" s="5" t="str">
        <f t="shared" si="50"/>
        <v/>
      </c>
      <c r="BB3266" s="5" t="str">
        <f>IF(OR($E3266="",$G3266&lt;&gt;"Ativo"),"",IF(COUNTIFS($E$4:$E3266,$E3266,$A$4:$A3266,$A3266,$G$4:$G3266,"Ativo")=1,1,0))</f>
        <v/>
      </c>
      <c r="BC3266" t="str">
        <f>IF(OR($A3266="",$G3266&lt;&gt;"Ativo"),"",IF(COUNTIFS($A$4:$A3266,$A3266,$G$4:$G3266,"Ativo")=1,1,0))</f>
        <v/>
      </c>
    </row>
    <row r="3267" spans="1:55" x14ac:dyDescent="0.3">
      <c r="A3267" s="76"/>
      <c r="B3267" s="104"/>
      <c r="C3267" s="76"/>
      <c r="D3267" s="77"/>
      <c r="E3267" s="12"/>
      <c r="F3267" s="78"/>
      <c r="G3267" s="77"/>
      <c r="H3267" s="79"/>
      <c r="BA3267" s="5" t="str">
        <f t="shared" si="50"/>
        <v/>
      </c>
      <c r="BB3267" s="5" t="str">
        <f>IF(OR($E3267="",$G3267&lt;&gt;"Ativo"),"",IF(COUNTIFS($E$4:$E3267,$E3267,$A$4:$A3267,$A3267,$G$4:$G3267,"Ativo")=1,1,0))</f>
        <v/>
      </c>
      <c r="BC3267" t="str">
        <f>IF(OR($A3267="",$G3267&lt;&gt;"Ativo"),"",IF(COUNTIFS($A$4:$A3267,$A3267,$G$4:$G3267,"Ativo")=1,1,0))</f>
        <v/>
      </c>
    </row>
    <row r="3268" spans="1:55" x14ac:dyDescent="0.3">
      <c r="A3268" s="76"/>
      <c r="B3268" s="104"/>
      <c r="C3268" s="76"/>
      <c r="D3268" s="77"/>
      <c r="E3268" s="12"/>
      <c r="F3268" s="78"/>
      <c r="G3268" s="77"/>
      <c r="H3268" s="79"/>
      <c r="BA3268" s="5" t="str">
        <f t="shared" ref="BA3268:BA3331" si="51">IF($D3268="","",MID($D3268,4,LEN($D3268)-5))</f>
        <v/>
      </c>
      <c r="BB3268" s="5" t="str">
        <f>IF(OR($E3268="",$G3268&lt;&gt;"Ativo"),"",IF(COUNTIFS($E$4:$E3268,$E3268,$A$4:$A3268,$A3268,$G$4:$G3268,"Ativo")=1,1,0))</f>
        <v/>
      </c>
      <c r="BC3268" t="str">
        <f>IF(OR($A3268="",$G3268&lt;&gt;"Ativo"),"",IF(COUNTIFS($A$4:$A3268,$A3268,$G$4:$G3268,"Ativo")=1,1,0))</f>
        <v/>
      </c>
    </row>
    <row r="3269" spans="1:55" x14ac:dyDescent="0.3">
      <c r="A3269" s="76"/>
      <c r="B3269" s="104"/>
      <c r="C3269" s="76"/>
      <c r="D3269" s="77"/>
      <c r="E3269" s="12"/>
      <c r="F3269" s="78"/>
      <c r="G3269" s="77"/>
      <c r="H3269" s="79"/>
      <c r="BA3269" s="5" t="str">
        <f t="shared" si="51"/>
        <v/>
      </c>
      <c r="BB3269" s="5" t="str">
        <f>IF(OR($E3269="",$G3269&lt;&gt;"Ativo"),"",IF(COUNTIFS($E$4:$E3269,$E3269,$A$4:$A3269,$A3269,$G$4:$G3269,"Ativo")=1,1,0))</f>
        <v/>
      </c>
      <c r="BC3269" t="str">
        <f>IF(OR($A3269="",$G3269&lt;&gt;"Ativo"),"",IF(COUNTIFS($A$4:$A3269,$A3269,$G$4:$G3269,"Ativo")=1,1,0))</f>
        <v/>
      </c>
    </row>
    <row r="3270" spans="1:55" x14ac:dyDescent="0.3">
      <c r="A3270" s="76"/>
      <c r="B3270" s="104"/>
      <c r="C3270" s="76"/>
      <c r="D3270" s="77"/>
      <c r="E3270" s="12"/>
      <c r="F3270" s="78"/>
      <c r="G3270" s="77"/>
      <c r="H3270" s="79"/>
      <c r="BA3270" s="5" t="str">
        <f t="shared" si="51"/>
        <v/>
      </c>
      <c r="BB3270" s="5" t="str">
        <f>IF(OR($E3270="",$G3270&lt;&gt;"Ativo"),"",IF(COUNTIFS($E$4:$E3270,$E3270,$A$4:$A3270,$A3270,$G$4:$G3270,"Ativo")=1,1,0))</f>
        <v/>
      </c>
      <c r="BC3270" t="str">
        <f>IF(OR($A3270="",$G3270&lt;&gt;"Ativo"),"",IF(COUNTIFS($A$4:$A3270,$A3270,$G$4:$G3270,"Ativo")=1,1,0))</f>
        <v/>
      </c>
    </row>
    <row r="3271" spans="1:55" x14ac:dyDescent="0.3">
      <c r="A3271" s="76"/>
      <c r="B3271" s="104"/>
      <c r="C3271" s="76"/>
      <c r="D3271" s="77"/>
      <c r="E3271" s="12"/>
      <c r="F3271" s="78"/>
      <c r="G3271" s="77"/>
      <c r="H3271" s="79"/>
      <c r="BA3271" s="5" t="str">
        <f t="shared" si="51"/>
        <v/>
      </c>
      <c r="BB3271" s="5" t="str">
        <f>IF(OR($E3271="",$G3271&lt;&gt;"Ativo"),"",IF(COUNTIFS($E$4:$E3271,$E3271,$A$4:$A3271,$A3271,$G$4:$G3271,"Ativo")=1,1,0))</f>
        <v/>
      </c>
      <c r="BC3271" t="str">
        <f>IF(OR($A3271="",$G3271&lt;&gt;"Ativo"),"",IF(COUNTIFS($A$4:$A3271,$A3271,$G$4:$G3271,"Ativo")=1,1,0))</f>
        <v/>
      </c>
    </row>
    <row r="3272" spans="1:55" x14ac:dyDescent="0.3">
      <c r="A3272" s="76"/>
      <c r="B3272" s="104"/>
      <c r="C3272" s="76"/>
      <c r="D3272" s="77"/>
      <c r="E3272" s="12"/>
      <c r="F3272" s="78"/>
      <c r="G3272" s="77"/>
      <c r="H3272" s="79"/>
      <c r="BA3272" s="5" t="str">
        <f t="shared" si="51"/>
        <v/>
      </c>
      <c r="BB3272" s="5" t="str">
        <f>IF(OR($E3272="",$G3272&lt;&gt;"Ativo"),"",IF(COUNTIFS($E$4:$E3272,$E3272,$A$4:$A3272,$A3272,$G$4:$G3272,"Ativo")=1,1,0))</f>
        <v/>
      </c>
      <c r="BC3272" t="str">
        <f>IF(OR($A3272="",$G3272&lt;&gt;"Ativo"),"",IF(COUNTIFS($A$4:$A3272,$A3272,$G$4:$G3272,"Ativo")=1,1,0))</f>
        <v/>
      </c>
    </row>
    <row r="3273" spans="1:55" x14ac:dyDescent="0.3">
      <c r="A3273" s="76"/>
      <c r="B3273" s="104"/>
      <c r="C3273" s="76"/>
      <c r="D3273" s="77"/>
      <c r="E3273" s="12"/>
      <c r="F3273" s="78"/>
      <c r="G3273" s="77"/>
      <c r="H3273" s="79"/>
      <c r="BA3273" s="5" t="str">
        <f t="shared" si="51"/>
        <v/>
      </c>
      <c r="BB3273" s="5" t="str">
        <f>IF(OR($E3273="",$G3273&lt;&gt;"Ativo"),"",IF(COUNTIFS($E$4:$E3273,$E3273,$A$4:$A3273,$A3273,$G$4:$G3273,"Ativo")=1,1,0))</f>
        <v/>
      </c>
      <c r="BC3273" t="str">
        <f>IF(OR($A3273="",$G3273&lt;&gt;"Ativo"),"",IF(COUNTIFS($A$4:$A3273,$A3273,$G$4:$G3273,"Ativo")=1,1,0))</f>
        <v/>
      </c>
    </row>
    <row r="3274" spans="1:55" x14ac:dyDescent="0.3">
      <c r="A3274" s="76"/>
      <c r="B3274" s="104"/>
      <c r="C3274" s="76"/>
      <c r="D3274" s="77"/>
      <c r="E3274" s="12"/>
      <c r="F3274" s="78"/>
      <c r="G3274" s="77"/>
      <c r="H3274" s="79"/>
      <c r="BA3274" s="5" t="str">
        <f t="shared" si="51"/>
        <v/>
      </c>
      <c r="BB3274" s="5" t="str">
        <f>IF(OR($E3274="",$G3274&lt;&gt;"Ativo"),"",IF(COUNTIFS($E$4:$E3274,$E3274,$A$4:$A3274,$A3274,$G$4:$G3274,"Ativo")=1,1,0))</f>
        <v/>
      </c>
      <c r="BC3274" t="str">
        <f>IF(OR($A3274="",$G3274&lt;&gt;"Ativo"),"",IF(COUNTIFS($A$4:$A3274,$A3274,$G$4:$G3274,"Ativo")=1,1,0))</f>
        <v/>
      </c>
    </row>
    <row r="3275" spans="1:55" x14ac:dyDescent="0.3">
      <c r="A3275" s="76"/>
      <c r="B3275" s="104"/>
      <c r="C3275" s="76"/>
      <c r="D3275" s="77"/>
      <c r="E3275" s="12"/>
      <c r="F3275" s="78"/>
      <c r="G3275" s="77"/>
      <c r="H3275" s="79"/>
      <c r="BA3275" s="5" t="str">
        <f t="shared" si="51"/>
        <v/>
      </c>
      <c r="BB3275" s="5" t="str">
        <f>IF(OR($E3275="",$G3275&lt;&gt;"Ativo"),"",IF(COUNTIFS($E$4:$E3275,$E3275,$A$4:$A3275,$A3275,$G$4:$G3275,"Ativo")=1,1,0))</f>
        <v/>
      </c>
      <c r="BC3275" t="str">
        <f>IF(OR($A3275="",$G3275&lt;&gt;"Ativo"),"",IF(COUNTIFS($A$4:$A3275,$A3275,$G$4:$G3275,"Ativo")=1,1,0))</f>
        <v/>
      </c>
    </row>
    <row r="3276" spans="1:55" x14ac:dyDescent="0.3">
      <c r="A3276" s="76"/>
      <c r="B3276" s="104"/>
      <c r="C3276" s="76"/>
      <c r="D3276" s="77"/>
      <c r="E3276" s="12"/>
      <c r="F3276" s="78"/>
      <c r="G3276" s="77"/>
      <c r="H3276" s="79"/>
      <c r="BA3276" s="5" t="str">
        <f t="shared" si="51"/>
        <v/>
      </c>
      <c r="BB3276" s="5" t="str">
        <f>IF(OR($E3276="",$G3276&lt;&gt;"Ativo"),"",IF(COUNTIFS($E$4:$E3276,$E3276,$A$4:$A3276,$A3276,$G$4:$G3276,"Ativo")=1,1,0))</f>
        <v/>
      </c>
      <c r="BC3276" t="str">
        <f>IF(OR($A3276="",$G3276&lt;&gt;"Ativo"),"",IF(COUNTIFS($A$4:$A3276,$A3276,$G$4:$G3276,"Ativo")=1,1,0))</f>
        <v/>
      </c>
    </row>
    <row r="3277" spans="1:55" x14ac:dyDescent="0.3">
      <c r="A3277" s="76"/>
      <c r="B3277" s="104"/>
      <c r="C3277" s="76"/>
      <c r="D3277" s="77"/>
      <c r="E3277" s="12"/>
      <c r="F3277" s="78"/>
      <c r="G3277" s="77"/>
      <c r="H3277" s="79"/>
      <c r="BA3277" s="5" t="str">
        <f t="shared" si="51"/>
        <v/>
      </c>
      <c r="BB3277" s="5" t="str">
        <f>IF(OR($E3277="",$G3277&lt;&gt;"Ativo"),"",IF(COUNTIFS($E$4:$E3277,$E3277,$A$4:$A3277,$A3277,$G$4:$G3277,"Ativo")=1,1,0))</f>
        <v/>
      </c>
      <c r="BC3277" t="str">
        <f>IF(OR($A3277="",$G3277&lt;&gt;"Ativo"),"",IF(COUNTIFS($A$4:$A3277,$A3277,$G$4:$G3277,"Ativo")=1,1,0))</f>
        <v/>
      </c>
    </row>
    <row r="3278" spans="1:55" x14ac:dyDescent="0.3">
      <c r="A3278" s="76"/>
      <c r="B3278" s="104"/>
      <c r="C3278" s="76"/>
      <c r="D3278" s="77"/>
      <c r="E3278" s="12"/>
      <c r="F3278" s="78"/>
      <c r="G3278" s="77"/>
      <c r="H3278" s="79"/>
      <c r="BA3278" s="5" t="str">
        <f t="shared" si="51"/>
        <v/>
      </c>
      <c r="BB3278" s="5" t="str">
        <f>IF(OR($E3278="",$G3278&lt;&gt;"Ativo"),"",IF(COUNTIFS($E$4:$E3278,$E3278,$A$4:$A3278,$A3278,$G$4:$G3278,"Ativo")=1,1,0))</f>
        <v/>
      </c>
      <c r="BC3278" t="str">
        <f>IF(OR($A3278="",$G3278&lt;&gt;"Ativo"),"",IF(COUNTIFS($A$4:$A3278,$A3278,$G$4:$G3278,"Ativo")=1,1,0))</f>
        <v/>
      </c>
    </row>
    <row r="3279" spans="1:55" x14ac:dyDescent="0.3">
      <c r="A3279" s="76"/>
      <c r="B3279" s="104"/>
      <c r="C3279" s="76"/>
      <c r="D3279" s="77"/>
      <c r="E3279" s="12"/>
      <c r="F3279" s="78"/>
      <c r="G3279" s="77"/>
      <c r="H3279" s="79"/>
      <c r="BA3279" s="5" t="str">
        <f t="shared" si="51"/>
        <v/>
      </c>
      <c r="BB3279" s="5" t="str">
        <f>IF(OR($E3279="",$G3279&lt;&gt;"Ativo"),"",IF(COUNTIFS($E$4:$E3279,$E3279,$A$4:$A3279,$A3279,$G$4:$G3279,"Ativo")=1,1,0))</f>
        <v/>
      </c>
      <c r="BC3279" t="str">
        <f>IF(OR($A3279="",$G3279&lt;&gt;"Ativo"),"",IF(COUNTIFS($A$4:$A3279,$A3279,$G$4:$G3279,"Ativo")=1,1,0))</f>
        <v/>
      </c>
    </row>
    <row r="3280" spans="1:55" x14ac:dyDescent="0.3">
      <c r="A3280" s="76"/>
      <c r="B3280" s="104"/>
      <c r="C3280" s="76"/>
      <c r="D3280" s="77"/>
      <c r="E3280" s="12"/>
      <c r="F3280" s="78"/>
      <c r="G3280" s="77"/>
      <c r="H3280" s="79"/>
      <c r="BA3280" s="5" t="str">
        <f t="shared" si="51"/>
        <v/>
      </c>
      <c r="BB3280" s="5" t="str">
        <f>IF(OR($E3280="",$G3280&lt;&gt;"Ativo"),"",IF(COUNTIFS($E$4:$E3280,$E3280,$A$4:$A3280,$A3280,$G$4:$G3280,"Ativo")=1,1,0))</f>
        <v/>
      </c>
      <c r="BC3280" t="str">
        <f>IF(OR($A3280="",$G3280&lt;&gt;"Ativo"),"",IF(COUNTIFS($A$4:$A3280,$A3280,$G$4:$G3280,"Ativo")=1,1,0))</f>
        <v/>
      </c>
    </row>
    <row r="3281" spans="1:55" x14ac:dyDescent="0.3">
      <c r="A3281" s="76"/>
      <c r="B3281" s="104"/>
      <c r="C3281" s="76"/>
      <c r="D3281" s="77"/>
      <c r="E3281" s="12"/>
      <c r="F3281" s="78"/>
      <c r="G3281" s="77"/>
      <c r="H3281" s="79"/>
      <c r="BA3281" s="5" t="str">
        <f t="shared" si="51"/>
        <v/>
      </c>
      <c r="BB3281" s="5" t="str">
        <f>IF(OR($E3281="",$G3281&lt;&gt;"Ativo"),"",IF(COUNTIFS($E$4:$E3281,$E3281,$A$4:$A3281,$A3281,$G$4:$G3281,"Ativo")=1,1,0))</f>
        <v/>
      </c>
      <c r="BC3281" t="str">
        <f>IF(OR($A3281="",$G3281&lt;&gt;"Ativo"),"",IF(COUNTIFS($A$4:$A3281,$A3281,$G$4:$G3281,"Ativo")=1,1,0))</f>
        <v/>
      </c>
    </row>
    <row r="3282" spans="1:55" x14ac:dyDescent="0.3">
      <c r="A3282" s="76"/>
      <c r="B3282" s="104"/>
      <c r="C3282" s="76"/>
      <c r="D3282" s="77"/>
      <c r="E3282" s="12"/>
      <c r="F3282" s="78"/>
      <c r="G3282" s="77"/>
      <c r="H3282" s="79"/>
      <c r="BA3282" s="5" t="str">
        <f t="shared" si="51"/>
        <v/>
      </c>
      <c r="BB3282" s="5" t="str">
        <f>IF(OR($E3282="",$G3282&lt;&gt;"Ativo"),"",IF(COUNTIFS($E$4:$E3282,$E3282,$A$4:$A3282,$A3282,$G$4:$G3282,"Ativo")=1,1,0))</f>
        <v/>
      </c>
      <c r="BC3282" t="str">
        <f>IF(OR($A3282="",$G3282&lt;&gt;"Ativo"),"",IF(COUNTIFS($A$4:$A3282,$A3282,$G$4:$G3282,"Ativo")=1,1,0))</f>
        <v/>
      </c>
    </row>
    <row r="3283" spans="1:55" x14ac:dyDescent="0.3">
      <c r="A3283" s="76"/>
      <c r="B3283" s="104"/>
      <c r="C3283" s="76"/>
      <c r="D3283" s="77"/>
      <c r="E3283" s="12"/>
      <c r="F3283" s="78"/>
      <c r="G3283" s="77"/>
      <c r="H3283" s="79"/>
      <c r="BA3283" s="5" t="str">
        <f t="shared" si="51"/>
        <v/>
      </c>
      <c r="BB3283" s="5" t="str">
        <f>IF(OR($E3283="",$G3283&lt;&gt;"Ativo"),"",IF(COUNTIFS($E$4:$E3283,$E3283,$A$4:$A3283,$A3283,$G$4:$G3283,"Ativo")=1,1,0))</f>
        <v/>
      </c>
      <c r="BC3283" t="str">
        <f>IF(OR($A3283="",$G3283&lt;&gt;"Ativo"),"",IF(COUNTIFS($A$4:$A3283,$A3283,$G$4:$G3283,"Ativo")=1,1,0))</f>
        <v/>
      </c>
    </row>
    <row r="3284" spans="1:55" x14ac:dyDescent="0.3">
      <c r="A3284" s="76"/>
      <c r="B3284" s="104"/>
      <c r="C3284" s="76"/>
      <c r="D3284" s="77"/>
      <c r="E3284" s="12"/>
      <c r="F3284" s="78"/>
      <c r="G3284" s="77"/>
      <c r="H3284" s="79"/>
      <c r="BA3284" s="5" t="str">
        <f t="shared" si="51"/>
        <v/>
      </c>
      <c r="BB3284" s="5" t="str">
        <f>IF(OR($E3284="",$G3284&lt;&gt;"Ativo"),"",IF(COUNTIFS($E$4:$E3284,$E3284,$A$4:$A3284,$A3284,$G$4:$G3284,"Ativo")=1,1,0))</f>
        <v/>
      </c>
      <c r="BC3284" t="str">
        <f>IF(OR($A3284="",$G3284&lt;&gt;"Ativo"),"",IF(COUNTIFS($A$4:$A3284,$A3284,$G$4:$G3284,"Ativo")=1,1,0))</f>
        <v/>
      </c>
    </row>
    <row r="3285" spans="1:55" x14ac:dyDescent="0.3">
      <c r="A3285" s="76"/>
      <c r="B3285" s="104"/>
      <c r="C3285" s="76"/>
      <c r="D3285" s="77"/>
      <c r="E3285" s="12"/>
      <c r="F3285" s="78"/>
      <c r="G3285" s="77"/>
      <c r="H3285" s="79"/>
      <c r="BA3285" s="5" t="str">
        <f t="shared" si="51"/>
        <v/>
      </c>
      <c r="BB3285" s="5" t="str">
        <f>IF(OR($E3285="",$G3285&lt;&gt;"Ativo"),"",IF(COUNTIFS($E$4:$E3285,$E3285,$A$4:$A3285,$A3285,$G$4:$G3285,"Ativo")=1,1,0))</f>
        <v/>
      </c>
      <c r="BC3285" t="str">
        <f>IF(OR($A3285="",$G3285&lt;&gt;"Ativo"),"",IF(COUNTIFS($A$4:$A3285,$A3285,$G$4:$G3285,"Ativo")=1,1,0))</f>
        <v/>
      </c>
    </row>
    <row r="3286" spans="1:55" x14ac:dyDescent="0.3">
      <c r="A3286" s="76"/>
      <c r="B3286" s="104"/>
      <c r="C3286" s="76"/>
      <c r="D3286" s="77"/>
      <c r="E3286" s="12"/>
      <c r="F3286" s="78"/>
      <c r="G3286" s="77"/>
      <c r="H3286" s="79"/>
      <c r="BA3286" s="5" t="str">
        <f t="shared" si="51"/>
        <v/>
      </c>
      <c r="BB3286" s="5" t="str">
        <f>IF(OR($E3286="",$G3286&lt;&gt;"Ativo"),"",IF(COUNTIFS($E$4:$E3286,$E3286,$A$4:$A3286,$A3286,$G$4:$G3286,"Ativo")=1,1,0))</f>
        <v/>
      </c>
      <c r="BC3286" t="str">
        <f>IF(OR($A3286="",$G3286&lt;&gt;"Ativo"),"",IF(COUNTIFS($A$4:$A3286,$A3286,$G$4:$G3286,"Ativo")=1,1,0))</f>
        <v/>
      </c>
    </row>
    <row r="3287" spans="1:55" x14ac:dyDescent="0.3">
      <c r="A3287" s="76"/>
      <c r="B3287" s="104"/>
      <c r="C3287" s="76"/>
      <c r="D3287" s="77"/>
      <c r="E3287" s="12"/>
      <c r="F3287" s="78"/>
      <c r="G3287" s="77"/>
      <c r="H3287" s="79"/>
      <c r="BA3287" s="5" t="str">
        <f t="shared" si="51"/>
        <v/>
      </c>
      <c r="BB3287" s="5" t="str">
        <f>IF(OR($E3287="",$G3287&lt;&gt;"Ativo"),"",IF(COUNTIFS($E$4:$E3287,$E3287,$A$4:$A3287,$A3287,$G$4:$G3287,"Ativo")=1,1,0))</f>
        <v/>
      </c>
      <c r="BC3287" t="str">
        <f>IF(OR($A3287="",$G3287&lt;&gt;"Ativo"),"",IF(COUNTIFS($A$4:$A3287,$A3287,$G$4:$G3287,"Ativo")=1,1,0))</f>
        <v/>
      </c>
    </row>
    <row r="3288" spans="1:55" x14ac:dyDescent="0.3">
      <c r="A3288" s="76"/>
      <c r="B3288" s="104"/>
      <c r="C3288" s="76"/>
      <c r="D3288" s="77"/>
      <c r="E3288" s="12"/>
      <c r="F3288" s="78"/>
      <c r="G3288" s="77"/>
      <c r="H3288" s="79"/>
      <c r="BA3288" s="5" t="str">
        <f t="shared" si="51"/>
        <v/>
      </c>
      <c r="BB3288" s="5" t="str">
        <f>IF(OR($E3288="",$G3288&lt;&gt;"Ativo"),"",IF(COUNTIFS($E$4:$E3288,$E3288,$A$4:$A3288,$A3288,$G$4:$G3288,"Ativo")=1,1,0))</f>
        <v/>
      </c>
      <c r="BC3288" t="str">
        <f>IF(OR($A3288="",$G3288&lt;&gt;"Ativo"),"",IF(COUNTIFS($A$4:$A3288,$A3288,$G$4:$G3288,"Ativo")=1,1,0))</f>
        <v/>
      </c>
    </row>
    <row r="3289" spans="1:55" x14ac:dyDescent="0.3">
      <c r="A3289" s="76"/>
      <c r="B3289" s="104"/>
      <c r="C3289" s="76"/>
      <c r="D3289" s="77"/>
      <c r="E3289" s="12"/>
      <c r="F3289" s="78"/>
      <c r="G3289" s="77"/>
      <c r="H3289" s="79"/>
      <c r="BA3289" s="5" t="str">
        <f t="shared" si="51"/>
        <v/>
      </c>
      <c r="BB3289" s="5" t="str">
        <f>IF(OR($E3289="",$G3289&lt;&gt;"Ativo"),"",IF(COUNTIFS($E$4:$E3289,$E3289,$A$4:$A3289,$A3289,$G$4:$G3289,"Ativo")=1,1,0))</f>
        <v/>
      </c>
      <c r="BC3289" t="str">
        <f>IF(OR($A3289="",$G3289&lt;&gt;"Ativo"),"",IF(COUNTIFS($A$4:$A3289,$A3289,$G$4:$G3289,"Ativo")=1,1,0))</f>
        <v/>
      </c>
    </row>
    <row r="3290" spans="1:55" x14ac:dyDescent="0.3">
      <c r="A3290" s="76"/>
      <c r="B3290" s="104"/>
      <c r="C3290" s="76"/>
      <c r="D3290" s="77"/>
      <c r="E3290" s="12"/>
      <c r="F3290" s="78"/>
      <c r="G3290" s="77"/>
      <c r="H3290" s="79"/>
      <c r="BA3290" s="5" t="str">
        <f t="shared" si="51"/>
        <v/>
      </c>
      <c r="BB3290" s="5" t="str">
        <f>IF(OR($E3290="",$G3290&lt;&gt;"Ativo"),"",IF(COUNTIFS($E$4:$E3290,$E3290,$A$4:$A3290,$A3290,$G$4:$G3290,"Ativo")=1,1,0))</f>
        <v/>
      </c>
      <c r="BC3290" t="str">
        <f>IF(OR($A3290="",$G3290&lt;&gt;"Ativo"),"",IF(COUNTIFS($A$4:$A3290,$A3290,$G$4:$G3290,"Ativo")=1,1,0))</f>
        <v/>
      </c>
    </row>
    <row r="3291" spans="1:55" x14ac:dyDescent="0.3">
      <c r="A3291" s="76"/>
      <c r="B3291" s="104"/>
      <c r="C3291" s="76"/>
      <c r="D3291" s="77"/>
      <c r="E3291" s="12"/>
      <c r="F3291" s="78"/>
      <c r="G3291" s="77"/>
      <c r="H3291" s="79"/>
      <c r="BA3291" s="5" t="str">
        <f t="shared" si="51"/>
        <v/>
      </c>
      <c r="BB3291" s="5" t="str">
        <f>IF(OR($E3291="",$G3291&lt;&gt;"Ativo"),"",IF(COUNTIFS($E$4:$E3291,$E3291,$A$4:$A3291,$A3291,$G$4:$G3291,"Ativo")=1,1,0))</f>
        <v/>
      </c>
      <c r="BC3291" t="str">
        <f>IF(OR($A3291="",$G3291&lt;&gt;"Ativo"),"",IF(COUNTIFS($A$4:$A3291,$A3291,$G$4:$G3291,"Ativo")=1,1,0))</f>
        <v/>
      </c>
    </row>
    <row r="3292" spans="1:55" x14ac:dyDescent="0.3">
      <c r="A3292" s="76"/>
      <c r="B3292" s="104"/>
      <c r="C3292" s="76"/>
      <c r="D3292" s="77"/>
      <c r="E3292" s="12"/>
      <c r="F3292" s="78"/>
      <c r="G3292" s="77"/>
      <c r="H3292" s="79"/>
      <c r="BA3292" s="5" t="str">
        <f t="shared" si="51"/>
        <v/>
      </c>
      <c r="BB3292" s="5" t="str">
        <f>IF(OR($E3292="",$G3292&lt;&gt;"Ativo"),"",IF(COUNTIFS($E$4:$E3292,$E3292,$A$4:$A3292,$A3292,$G$4:$G3292,"Ativo")=1,1,0))</f>
        <v/>
      </c>
      <c r="BC3292" t="str">
        <f>IF(OR($A3292="",$G3292&lt;&gt;"Ativo"),"",IF(COUNTIFS($A$4:$A3292,$A3292,$G$4:$G3292,"Ativo")=1,1,0))</f>
        <v/>
      </c>
    </row>
    <row r="3293" spans="1:55" x14ac:dyDescent="0.3">
      <c r="A3293" s="76"/>
      <c r="B3293" s="104"/>
      <c r="C3293" s="76"/>
      <c r="D3293" s="77"/>
      <c r="E3293" s="12"/>
      <c r="F3293" s="78"/>
      <c r="G3293" s="77"/>
      <c r="H3293" s="79"/>
      <c r="BA3293" s="5" t="str">
        <f t="shared" si="51"/>
        <v/>
      </c>
      <c r="BB3293" s="5" t="str">
        <f>IF(OR($E3293="",$G3293&lt;&gt;"Ativo"),"",IF(COUNTIFS($E$4:$E3293,$E3293,$A$4:$A3293,$A3293,$G$4:$G3293,"Ativo")=1,1,0))</f>
        <v/>
      </c>
      <c r="BC3293" t="str">
        <f>IF(OR($A3293="",$G3293&lt;&gt;"Ativo"),"",IF(COUNTIFS($A$4:$A3293,$A3293,$G$4:$G3293,"Ativo")=1,1,0))</f>
        <v/>
      </c>
    </row>
    <row r="3294" spans="1:55" x14ac:dyDescent="0.3">
      <c r="A3294" s="76"/>
      <c r="B3294" s="104"/>
      <c r="C3294" s="76"/>
      <c r="D3294" s="77"/>
      <c r="E3294" s="12"/>
      <c r="F3294" s="78"/>
      <c r="G3294" s="77"/>
      <c r="H3294" s="79"/>
      <c r="BA3294" s="5" t="str">
        <f t="shared" si="51"/>
        <v/>
      </c>
      <c r="BB3294" s="5" t="str">
        <f>IF(OR($E3294="",$G3294&lt;&gt;"Ativo"),"",IF(COUNTIFS($E$4:$E3294,$E3294,$A$4:$A3294,$A3294,$G$4:$G3294,"Ativo")=1,1,0))</f>
        <v/>
      </c>
      <c r="BC3294" t="str">
        <f>IF(OR($A3294="",$G3294&lt;&gt;"Ativo"),"",IF(COUNTIFS($A$4:$A3294,$A3294,$G$4:$G3294,"Ativo")=1,1,0))</f>
        <v/>
      </c>
    </row>
    <row r="3295" spans="1:55" x14ac:dyDescent="0.3">
      <c r="A3295" s="76"/>
      <c r="B3295" s="104"/>
      <c r="C3295" s="76"/>
      <c r="D3295" s="77"/>
      <c r="E3295" s="12"/>
      <c r="F3295" s="78"/>
      <c r="G3295" s="77"/>
      <c r="H3295" s="79"/>
      <c r="BA3295" s="5" t="str">
        <f t="shared" si="51"/>
        <v/>
      </c>
      <c r="BB3295" s="5" t="str">
        <f>IF(OR($E3295="",$G3295&lt;&gt;"Ativo"),"",IF(COUNTIFS($E$4:$E3295,$E3295,$A$4:$A3295,$A3295,$G$4:$G3295,"Ativo")=1,1,0))</f>
        <v/>
      </c>
      <c r="BC3295" t="str">
        <f>IF(OR($A3295="",$G3295&lt;&gt;"Ativo"),"",IF(COUNTIFS($A$4:$A3295,$A3295,$G$4:$G3295,"Ativo")=1,1,0))</f>
        <v/>
      </c>
    </row>
    <row r="3296" spans="1:55" x14ac:dyDescent="0.3">
      <c r="A3296" s="76"/>
      <c r="B3296" s="104"/>
      <c r="C3296" s="76"/>
      <c r="D3296" s="77"/>
      <c r="E3296" s="12"/>
      <c r="F3296" s="78"/>
      <c r="G3296" s="77"/>
      <c r="H3296" s="79"/>
      <c r="BA3296" s="5" t="str">
        <f t="shared" si="51"/>
        <v/>
      </c>
      <c r="BB3296" s="5" t="str">
        <f>IF(OR($E3296="",$G3296&lt;&gt;"Ativo"),"",IF(COUNTIFS($E$4:$E3296,$E3296,$A$4:$A3296,$A3296,$G$4:$G3296,"Ativo")=1,1,0))</f>
        <v/>
      </c>
      <c r="BC3296" t="str">
        <f>IF(OR($A3296="",$G3296&lt;&gt;"Ativo"),"",IF(COUNTIFS($A$4:$A3296,$A3296,$G$4:$G3296,"Ativo")=1,1,0))</f>
        <v/>
      </c>
    </row>
    <row r="3297" spans="1:55" x14ac:dyDescent="0.3">
      <c r="A3297" s="76"/>
      <c r="B3297" s="104"/>
      <c r="C3297" s="76"/>
      <c r="D3297" s="77"/>
      <c r="E3297" s="12"/>
      <c r="F3297" s="78"/>
      <c r="G3297" s="77"/>
      <c r="H3297" s="79"/>
      <c r="BA3297" s="5" t="str">
        <f t="shared" si="51"/>
        <v/>
      </c>
      <c r="BB3297" s="5" t="str">
        <f>IF(OR($E3297="",$G3297&lt;&gt;"Ativo"),"",IF(COUNTIFS($E$4:$E3297,$E3297,$A$4:$A3297,$A3297,$G$4:$G3297,"Ativo")=1,1,0))</f>
        <v/>
      </c>
      <c r="BC3297" t="str">
        <f>IF(OR($A3297="",$G3297&lt;&gt;"Ativo"),"",IF(COUNTIFS($A$4:$A3297,$A3297,$G$4:$G3297,"Ativo")=1,1,0))</f>
        <v/>
      </c>
    </row>
    <row r="3298" spans="1:55" x14ac:dyDescent="0.3">
      <c r="A3298" s="76"/>
      <c r="B3298" s="104"/>
      <c r="C3298" s="76"/>
      <c r="D3298" s="77"/>
      <c r="E3298" s="12"/>
      <c r="F3298" s="78"/>
      <c r="G3298" s="77"/>
      <c r="H3298" s="79"/>
      <c r="BA3298" s="5" t="str">
        <f t="shared" si="51"/>
        <v/>
      </c>
      <c r="BB3298" s="5" t="str">
        <f>IF(OR($E3298="",$G3298&lt;&gt;"Ativo"),"",IF(COUNTIFS($E$4:$E3298,$E3298,$A$4:$A3298,$A3298,$G$4:$G3298,"Ativo")=1,1,0))</f>
        <v/>
      </c>
      <c r="BC3298" t="str">
        <f>IF(OR($A3298="",$G3298&lt;&gt;"Ativo"),"",IF(COUNTIFS($A$4:$A3298,$A3298,$G$4:$G3298,"Ativo")=1,1,0))</f>
        <v/>
      </c>
    </row>
    <row r="3299" spans="1:55" x14ac:dyDescent="0.3">
      <c r="A3299" s="76"/>
      <c r="B3299" s="104"/>
      <c r="C3299" s="76"/>
      <c r="D3299" s="77"/>
      <c r="E3299" s="12"/>
      <c r="F3299" s="78"/>
      <c r="G3299" s="77"/>
      <c r="H3299" s="79"/>
      <c r="BA3299" s="5" t="str">
        <f t="shared" si="51"/>
        <v/>
      </c>
      <c r="BB3299" s="5" t="str">
        <f>IF(OR($E3299="",$G3299&lt;&gt;"Ativo"),"",IF(COUNTIFS($E$4:$E3299,$E3299,$A$4:$A3299,$A3299,$G$4:$G3299,"Ativo")=1,1,0))</f>
        <v/>
      </c>
      <c r="BC3299" t="str">
        <f>IF(OR($A3299="",$G3299&lt;&gt;"Ativo"),"",IF(COUNTIFS($A$4:$A3299,$A3299,$G$4:$G3299,"Ativo")=1,1,0))</f>
        <v/>
      </c>
    </row>
    <row r="3300" spans="1:55" x14ac:dyDescent="0.3">
      <c r="A3300" s="76"/>
      <c r="B3300" s="104"/>
      <c r="C3300" s="76"/>
      <c r="D3300" s="77"/>
      <c r="E3300" s="12"/>
      <c r="F3300" s="78"/>
      <c r="G3300" s="77"/>
      <c r="H3300" s="79"/>
      <c r="BA3300" s="5" t="str">
        <f t="shared" si="51"/>
        <v/>
      </c>
      <c r="BB3300" s="5" t="str">
        <f>IF(OR($E3300="",$G3300&lt;&gt;"Ativo"),"",IF(COUNTIFS($E$4:$E3300,$E3300,$A$4:$A3300,$A3300,$G$4:$G3300,"Ativo")=1,1,0))</f>
        <v/>
      </c>
      <c r="BC3300" t="str">
        <f>IF(OR($A3300="",$G3300&lt;&gt;"Ativo"),"",IF(COUNTIFS($A$4:$A3300,$A3300,$G$4:$G3300,"Ativo")=1,1,0))</f>
        <v/>
      </c>
    </row>
    <row r="3301" spans="1:55" x14ac:dyDescent="0.3">
      <c r="A3301" s="76"/>
      <c r="B3301" s="104"/>
      <c r="C3301" s="76"/>
      <c r="D3301" s="77"/>
      <c r="E3301" s="12"/>
      <c r="F3301" s="78"/>
      <c r="G3301" s="77"/>
      <c r="H3301" s="79"/>
      <c r="BA3301" s="5" t="str">
        <f t="shared" si="51"/>
        <v/>
      </c>
      <c r="BB3301" s="5" t="str">
        <f>IF(OR($E3301="",$G3301&lt;&gt;"Ativo"),"",IF(COUNTIFS($E$4:$E3301,$E3301,$A$4:$A3301,$A3301,$G$4:$G3301,"Ativo")=1,1,0))</f>
        <v/>
      </c>
      <c r="BC3301" t="str">
        <f>IF(OR($A3301="",$G3301&lt;&gt;"Ativo"),"",IF(COUNTIFS($A$4:$A3301,$A3301,$G$4:$G3301,"Ativo")=1,1,0))</f>
        <v/>
      </c>
    </row>
    <row r="3302" spans="1:55" x14ac:dyDescent="0.3">
      <c r="A3302" s="76"/>
      <c r="B3302" s="104"/>
      <c r="C3302" s="76"/>
      <c r="D3302" s="77"/>
      <c r="E3302" s="12"/>
      <c r="F3302" s="78"/>
      <c r="G3302" s="77"/>
      <c r="H3302" s="79"/>
      <c r="BA3302" s="5" t="str">
        <f t="shared" si="51"/>
        <v/>
      </c>
      <c r="BB3302" s="5" t="str">
        <f>IF(OR($E3302="",$G3302&lt;&gt;"Ativo"),"",IF(COUNTIFS($E$4:$E3302,$E3302,$A$4:$A3302,$A3302,$G$4:$G3302,"Ativo")=1,1,0))</f>
        <v/>
      </c>
      <c r="BC3302" t="str">
        <f>IF(OR($A3302="",$G3302&lt;&gt;"Ativo"),"",IF(COUNTIFS($A$4:$A3302,$A3302,$G$4:$G3302,"Ativo")=1,1,0))</f>
        <v/>
      </c>
    </row>
    <row r="3303" spans="1:55" x14ac:dyDescent="0.3">
      <c r="A3303" s="76"/>
      <c r="B3303" s="104"/>
      <c r="C3303" s="76"/>
      <c r="D3303" s="77"/>
      <c r="E3303" s="12"/>
      <c r="F3303" s="78"/>
      <c r="G3303" s="77"/>
      <c r="H3303" s="79"/>
      <c r="BA3303" s="5" t="str">
        <f t="shared" si="51"/>
        <v/>
      </c>
      <c r="BB3303" s="5" t="str">
        <f>IF(OR($E3303="",$G3303&lt;&gt;"Ativo"),"",IF(COUNTIFS($E$4:$E3303,$E3303,$A$4:$A3303,$A3303,$G$4:$G3303,"Ativo")=1,1,0))</f>
        <v/>
      </c>
      <c r="BC3303" t="str">
        <f>IF(OR($A3303="",$G3303&lt;&gt;"Ativo"),"",IF(COUNTIFS($A$4:$A3303,$A3303,$G$4:$G3303,"Ativo")=1,1,0))</f>
        <v/>
      </c>
    </row>
    <row r="3304" spans="1:55" x14ac:dyDescent="0.3">
      <c r="A3304" s="76"/>
      <c r="B3304" s="104"/>
      <c r="C3304" s="76"/>
      <c r="D3304" s="77"/>
      <c r="E3304" s="12"/>
      <c r="F3304" s="78"/>
      <c r="G3304" s="77"/>
      <c r="H3304" s="79"/>
      <c r="BA3304" s="5" t="str">
        <f t="shared" si="51"/>
        <v/>
      </c>
      <c r="BB3304" s="5" t="str">
        <f>IF(OR($E3304="",$G3304&lt;&gt;"Ativo"),"",IF(COUNTIFS($E$4:$E3304,$E3304,$A$4:$A3304,$A3304,$G$4:$G3304,"Ativo")=1,1,0))</f>
        <v/>
      </c>
      <c r="BC3304" t="str">
        <f>IF(OR($A3304="",$G3304&lt;&gt;"Ativo"),"",IF(COUNTIFS($A$4:$A3304,$A3304,$G$4:$G3304,"Ativo")=1,1,0))</f>
        <v/>
      </c>
    </row>
    <row r="3305" spans="1:55" x14ac:dyDescent="0.3">
      <c r="A3305" s="76"/>
      <c r="B3305" s="104"/>
      <c r="C3305" s="76"/>
      <c r="D3305" s="77"/>
      <c r="E3305" s="12"/>
      <c r="F3305" s="78"/>
      <c r="G3305" s="77"/>
      <c r="H3305" s="79"/>
      <c r="BA3305" s="5" t="str">
        <f t="shared" si="51"/>
        <v/>
      </c>
      <c r="BB3305" s="5" t="str">
        <f>IF(OR($E3305="",$G3305&lt;&gt;"Ativo"),"",IF(COUNTIFS($E$4:$E3305,$E3305,$A$4:$A3305,$A3305,$G$4:$G3305,"Ativo")=1,1,0))</f>
        <v/>
      </c>
      <c r="BC3305" t="str">
        <f>IF(OR($A3305="",$G3305&lt;&gt;"Ativo"),"",IF(COUNTIFS($A$4:$A3305,$A3305,$G$4:$G3305,"Ativo")=1,1,0))</f>
        <v/>
      </c>
    </row>
    <row r="3306" spans="1:55" x14ac:dyDescent="0.3">
      <c r="A3306" s="76"/>
      <c r="B3306" s="104"/>
      <c r="C3306" s="76"/>
      <c r="D3306" s="77"/>
      <c r="E3306" s="12"/>
      <c r="F3306" s="78"/>
      <c r="G3306" s="77"/>
      <c r="H3306" s="79"/>
      <c r="BA3306" s="5" t="str">
        <f t="shared" si="51"/>
        <v/>
      </c>
      <c r="BB3306" s="5" t="str">
        <f>IF(OR($E3306="",$G3306&lt;&gt;"Ativo"),"",IF(COUNTIFS($E$4:$E3306,$E3306,$A$4:$A3306,$A3306,$G$4:$G3306,"Ativo")=1,1,0))</f>
        <v/>
      </c>
      <c r="BC3306" t="str">
        <f>IF(OR($A3306="",$G3306&lt;&gt;"Ativo"),"",IF(COUNTIFS($A$4:$A3306,$A3306,$G$4:$G3306,"Ativo")=1,1,0))</f>
        <v/>
      </c>
    </row>
    <row r="3307" spans="1:55" x14ac:dyDescent="0.3">
      <c r="A3307" s="76"/>
      <c r="B3307" s="104"/>
      <c r="C3307" s="76"/>
      <c r="D3307" s="77"/>
      <c r="E3307" s="12"/>
      <c r="F3307" s="78"/>
      <c r="G3307" s="77"/>
      <c r="H3307" s="79"/>
      <c r="BA3307" s="5" t="str">
        <f t="shared" si="51"/>
        <v/>
      </c>
      <c r="BB3307" s="5" t="str">
        <f>IF(OR($E3307="",$G3307&lt;&gt;"Ativo"),"",IF(COUNTIFS($E$4:$E3307,$E3307,$A$4:$A3307,$A3307,$G$4:$G3307,"Ativo")=1,1,0))</f>
        <v/>
      </c>
      <c r="BC3307" t="str">
        <f>IF(OR($A3307="",$G3307&lt;&gt;"Ativo"),"",IF(COUNTIFS($A$4:$A3307,$A3307,$G$4:$G3307,"Ativo")=1,1,0))</f>
        <v/>
      </c>
    </row>
    <row r="3308" spans="1:55" x14ac:dyDescent="0.3">
      <c r="A3308" s="76"/>
      <c r="B3308" s="104"/>
      <c r="C3308" s="76"/>
      <c r="D3308" s="77"/>
      <c r="E3308" s="12"/>
      <c r="F3308" s="78"/>
      <c r="G3308" s="77"/>
      <c r="H3308" s="79"/>
      <c r="BA3308" s="5" t="str">
        <f t="shared" si="51"/>
        <v/>
      </c>
      <c r="BB3308" s="5" t="str">
        <f>IF(OR($E3308="",$G3308&lt;&gt;"Ativo"),"",IF(COUNTIFS($E$4:$E3308,$E3308,$A$4:$A3308,$A3308,$G$4:$G3308,"Ativo")=1,1,0))</f>
        <v/>
      </c>
      <c r="BC3308" t="str">
        <f>IF(OR($A3308="",$G3308&lt;&gt;"Ativo"),"",IF(COUNTIFS($A$4:$A3308,$A3308,$G$4:$G3308,"Ativo")=1,1,0))</f>
        <v/>
      </c>
    </row>
    <row r="3309" spans="1:55" x14ac:dyDescent="0.3">
      <c r="A3309" s="76"/>
      <c r="B3309" s="104"/>
      <c r="C3309" s="76"/>
      <c r="D3309" s="77"/>
      <c r="E3309" s="12"/>
      <c r="F3309" s="78"/>
      <c r="G3309" s="77"/>
      <c r="H3309" s="79"/>
      <c r="BA3309" s="5" t="str">
        <f t="shared" si="51"/>
        <v/>
      </c>
      <c r="BB3309" s="5" t="str">
        <f>IF(OR($E3309="",$G3309&lt;&gt;"Ativo"),"",IF(COUNTIFS($E$4:$E3309,$E3309,$A$4:$A3309,$A3309,$G$4:$G3309,"Ativo")=1,1,0))</f>
        <v/>
      </c>
      <c r="BC3309" t="str">
        <f>IF(OR($A3309="",$G3309&lt;&gt;"Ativo"),"",IF(COUNTIFS($A$4:$A3309,$A3309,$G$4:$G3309,"Ativo")=1,1,0))</f>
        <v/>
      </c>
    </row>
    <row r="3310" spans="1:55" x14ac:dyDescent="0.3">
      <c r="A3310" s="76"/>
      <c r="B3310" s="104"/>
      <c r="C3310" s="76"/>
      <c r="D3310" s="77"/>
      <c r="E3310" s="12"/>
      <c r="F3310" s="78"/>
      <c r="G3310" s="77"/>
      <c r="H3310" s="79"/>
      <c r="BA3310" s="5" t="str">
        <f t="shared" si="51"/>
        <v/>
      </c>
      <c r="BB3310" s="5" t="str">
        <f>IF(OR($E3310="",$G3310&lt;&gt;"Ativo"),"",IF(COUNTIFS($E$4:$E3310,$E3310,$A$4:$A3310,$A3310,$G$4:$G3310,"Ativo")=1,1,0))</f>
        <v/>
      </c>
      <c r="BC3310" t="str">
        <f>IF(OR($A3310="",$G3310&lt;&gt;"Ativo"),"",IF(COUNTIFS($A$4:$A3310,$A3310,$G$4:$G3310,"Ativo")=1,1,0))</f>
        <v/>
      </c>
    </row>
    <row r="3311" spans="1:55" x14ac:dyDescent="0.3">
      <c r="A3311" s="76"/>
      <c r="B3311" s="104"/>
      <c r="C3311" s="76"/>
      <c r="D3311" s="77"/>
      <c r="E3311" s="12"/>
      <c r="F3311" s="78"/>
      <c r="G3311" s="77"/>
      <c r="H3311" s="79"/>
      <c r="BA3311" s="5" t="str">
        <f t="shared" si="51"/>
        <v/>
      </c>
      <c r="BB3311" s="5" t="str">
        <f>IF(OR($E3311="",$G3311&lt;&gt;"Ativo"),"",IF(COUNTIFS($E$4:$E3311,$E3311,$A$4:$A3311,$A3311,$G$4:$G3311,"Ativo")=1,1,0))</f>
        <v/>
      </c>
      <c r="BC3311" t="str">
        <f>IF(OR($A3311="",$G3311&lt;&gt;"Ativo"),"",IF(COUNTIFS($A$4:$A3311,$A3311,$G$4:$G3311,"Ativo")=1,1,0))</f>
        <v/>
      </c>
    </row>
    <row r="3312" spans="1:55" x14ac:dyDescent="0.3">
      <c r="A3312" s="76"/>
      <c r="B3312" s="104"/>
      <c r="C3312" s="76"/>
      <c r="D3312" s="77"/>
      <c r="E3312" s="12"/>
      <c r="F3312" s="78"/>
      <c r="G3312" s="77"/>
      <c r="H3312" s="79"/>
      <c r="BA3312" s="5" t="str">
        <f t="shared" si="51"/>
        <v/>
      </c>
      <c r="BB3312" s="5" t="str">
        <f>IF(OR($E3312="",$G3312&lt;&gt;"Ativo"),"",IF(COUNTIFS($E$4:$E3312,$E3312,$A$4:$A3312,$A3312,$G$4:$G3312,"Ativo")=1,1,0))</f>
        <v/>
      </c>
      <c r="BC3312" t="str">
        <f>IF(OR($A3312="",$G3312&lt;&gt;"Ativo"),"",IF(COUNTIFS($A$4:$A3312,$A3312,$G$4:$G3312,"Ativo")=1,1,0))</f>
        <v/>
      </c>
    </row>
    <row r="3313" spans="1:55" x14ac:dyDescent="0.3">
      <c r="A3313" s="76"/>
      <c r="B3313" s="104"/>
      <c r="C3313" s="76"/>
      <c r="D3313" s="77"/>
      <c r="E3313" s="12"/>
      <c r="F3313" s="78"/>
      <c r="G3313" s="77"/>
      <c r="H3313" s="79"/>
      <c r="BA3313" s="5" t="str">
        <f t="shared" si="51"/>
        <v/>
      </c>
      <c r="BB3313" s="5" t="str">
        <f>IF(OR($E3313="",$G3313&lt;&gt;"Ativo"),"",IF(COUNTIFS($E$4:$E3313,$E3313,$A$4:$A3313,$A3313,$G$4:$G3313,"Ativo")=1,1,0))</f>
        <v/>
      </c>
      <c r="BC3313" t="str">
        <f>IF(OR($A3313="",$G3313&lt;&gt;"Ativo"),"",IF(COUNTIFS($A$4:$A3313,$A3313,$G$4:$G3313,"Ativo")=1,1,0))</f>
        <v/>
      </c>
    </row>
    <row r="3314" spans="1:55" x14ac:dyDescent="0.3">
      <c r="A3314" s="76"/>
      <c r="B3314" s="104"/>
      <c r="C3314" s="76"/>
      <c r="D3314" s="77"/>
      <c r="E3314" s="12"/>
      <c r="F3314" s="78"/>
      <c r="G3314" s="77"/>
      <c r="H3314" s="79"/>
      <c r="BA3314" s="5" t="str">
        <f t="shared" si="51"/>
        <v/>
      </c>
      <c r="BB3314" s="5" t="str">
        <f>IF(OR($E3314="",$G3314&lt;&gt;"Ativo"),"",IF(COUNTIFS($E$4:$E3314,$E3314,$A$4:$A3314,$A3314,$G$4:$G3314,"Ativo")=1,1,0))</f>
        <v/>
      </c>
      <c r="BC3314" t="str">
        <f>IF(OR($A3314="",$G3314&lt;&gt;"Ativo"),"",IF(COUNTIFS($A$4:$A3314,$A3314,$G$4:$G3314,"Ativo")=1,1,0))</f>
        <v/>
      </c>
    </row>
    <row r="3315" spans="1:55" x14ac:dyDescent="0.3">
      <c r="A3315" s="76"/>
      <c r="B3315" s="104"/>
      <c r="C3315" s="76"/>
      <c r="D3315" s="77"/>
      <c r="E3315" s="12"/>
      <c r="F3315" s="78"/>
      <c r="G3315" s="77"/>
      <c r="H3315" s="79"/>
      <c r="BA3315" s="5" t="str">
        <f t="shared" si="51"/>
        <v/>
      </c>
      <c r="BB3315" s="5" t="str">
        <f>IF(OR($E3315="",$G3315&lt;&gt;"Ativo"),"",IF(COUNTIFS($E$4:$E3315,$E3315,$A$4:$A3315,$A3315,$G$4:$G3315,"Ativo")=1,1,0))</f>
        <v/>
      </c>
      <c r="BC3315" t="str">
        <f>IF(OR($A3315="",$G3315&lt;&gt;"Ativo"),"",IF(COUNTIFS($A$4:$A3315,$A3315,$G$4:$G3315,"Ativo")=1,1,0))</f>
        <v/>
      </c>
    </row>
    <row r="3316" spans="1:55" x14ac:dyDescent="0.3">
      <c r="A3316" s="76"/>
      <c r="B3316" s="104"/>
      <c r="C3316" s="76"/>
      <c r="D3316" s="77"/>
      <c r="E3316" s="12"/>
      <c r="F3316" s="78"/>
      <c r="G3316" s="77"/>
      <c r="H3316" s="79"/>
      <c r="BA3316" s="5" t="str">
        <f t="shared" si="51"/>
        <v/>
      </c>
      <c r="BB3316" s="5" t="str">
        <f>IF(OR($E3316="",$G3316&lt;&gt;"Ativo"),"",IF(COUNTIFS($E$4:$E3316,$E3316,$A$4:$A3316,$A3316,$G$4:$G3316,"Ativo")=1,1,0))</f>
        <v/>
      </c>
      <c r="BC3316" t="str">
        <f>IF(OR($A3316="",$G3316&lt;&gt;"Ativo"),"",IF(COUNTIFS($A$4:$A3316,$A3316,$G$4:$G3316,"Ativo")=1,1,0))</f>
        <v/>
      </c>
    </row>
    <row r="3317" spans="1:55" x14ac:dyDescent="0.3">
      <c r="A3317" s="76"/>
      <c r="B3317" s="104"/>
      <c r="C3317" s="76"/>
      <c r="D3317" s="77"/>
      <c r="E3317" s="12"/>
      <c r="F3317" s="78"/>
      <c r="G3317" s="77"/>
      <c r="H3317" s="79"/>
      <c r="BA3317" s="5" t="str">
        <f t="shared" si="51"/>
        <v/>
      </c>
      <c r="BB3317" s="5" t="str">
        <f>IF(OR($E3317="",$G3317&lt;&gt;"Ativo"),"",IF(COUNTIFS($E$4:$E3317,$E3317,$A$4:$A3317,$A3317,$G$4:$G3317,"Ativo")=1,1,0))</f>
        <v/>
      </c>
      <c r="BC3317" t="str">
        <f>IF(OR($A3317="",$G3317&lt;&gt;"Ativo"),"",IF(COUNTIFS($A$4:$A3317,$A3317,$G$4:$G3317,"Ativo")=1,1,0))</f>
        <v/>
      </c>
    </row>
    <row r="3318" spans="1:55" x14ac:dyDescent="0.3">
      <c r="A3318" s="76"/>
      <c r="B3318" s="104"/>
      <c r="C3318" s="76"/>
      <c r="D3318" s="77"/>
      <c r="E3318" s="12"/>
      <c r="F3318" s="78"/>
      <c r="G3318" s="77"/>
      <c r="H3318" s="79"/>
      <c r="BA3318" s="5" t="str">
        <f t="shared" si="51"/>
        <v/>
      </c>
      <c r="BB3318" s="5" t="str">
        <f>IF(OR($E3318="",$G3318&lt;&gt;"Ativo"),"",IF(COUNTIFS($E$4:$E3318,$E3318,$A$4:$A3318,$A3318,$G$4:$G3318,"Ativo")=1,1,0))</f>
        <v/>
      </c>
      <c r="BC3318" t="str">
        <f>IF(OR($A3318="",$G3318&lt;&gt;"Ativo"),"",IF(COUNTIFS($A$4:$A3318,$A3318,$G$4:$G3318,"Ativo")=1,1,0))</f>
        <v/>
      </c>
    </row>
    <row r="3319" spans="1:55" x14ac:dyDescent="0.3">
      <c r="A3319" s="76"/>
      <c r="B3319" s="104"/>
      <c r="C3319" s="76"/>
      <c r="D3319" s="77"/>
      <c r="E3319" s="12"/>
      <c r="F3319" s="78"/>
      <c r="G3319" s="77"/>
      <c r="H3319" s="79"/>
      <c r="BA3319" s="5" t="str">
        <f t="shared" si="51"/>
        <v/>
      </c>
      <c r="BB3319" s="5" t="str">
        <f>IF(OR($E3319="",$G3319&lt;&gt;"Ativo"),"",IF(COUNTIFS($E$4:$E3319,$E3319,$A$4:$A3319,$A3319,$G$4:$G3319,"Ativo")=1,1,0))</f>
        <v/>
      </c>
      <c r="BC3319" t="str">
        <f>IF(OR($A3319="",$G3319&lt;&gt;"Ativo"),"",IF(COUNTIFS($A$4:$A3319,$A3319,$G$4:$G3319,"Ativo")=1,1,0))</f>
        <v/>
      </c>
    </row>
    <row r="3320" spans="1:55" x14ac:dyDescent="0.3">
      <c r="A3320" s="76"/>
      <c r="B3320" s="104"/>
      <c r="C3320" s="76"/>
      <c r="D3320" s="77"/>
      <c r="E3320" s="12"/>
      <c r="F3320" s="78"/>
      <c r="G3320" s="77"/>
      <c r="H3320" s="79"/>
      <c r="BA3320" s="5" t="str">
        <f t="shared" si="51"/>
        <v/>
      </c>
      <c r="BB3320" s="5" t="str">
        <f>IF(OR($E3320="",$G3320&lt;&gt;"Ativo"),"",IF(COUNTIFS($E$4:$E3320,$E3320,$A$4:$A3320,$A3320,$G$4:$G3320,"Ativo")=1,1,0))</f>
        <v/>
      </c>
      <c r="BC3320" t="str">
        <f>IF(OR($A3320="",$G3320&lt;&gt;"Ativo"),"",IF(COUNTIFS($A$4:$A3320,$A3320,$G$4:$G3320,"Ativo")=1,1,0))</f>
        <v/>
      </c>
    </row>
    <row r="3321" spans="1:55" x14ac:dyDescent="0.3">
      <c r="A3321" s="76"/>
      <c r="B3321" s="104"/>
      <c r="C3321" s="76"/>
      <c r="D3321" s="77"/>
      <c r="E3321" s="12"/>
      <c r="F3321" s="78"/>
      <c r="G3321" s="77"/>
      <c r="H3321" s="79"/>
      <c r="BA3321" s="5" t="str">
        <f t="shared" si="51"/>
        <v/>
      </c>
      <c r="BB3321" s="5" t="str">
        <f>IF(OR($E3321="",$G3321&lt;&gt;"Ativo"),"",IF(COUNTIFS($E$4:$E3321,$E3321,$A$4:$A3321,$A3321,$G$4:$G3321,"Ativo")=1,1,0))</f>
        <v/>
      </c>
      <c r="BC3321" t="str">
        <f>IF(OR($A3321="",$G3321&lt;&gt;"Ativo"),"",IF(COUNTIFS($A$4:$A3321,$A3321,$G$4:$G3321,"Ativo")=1,1,0))</f>
        <v/>
      </c>
    </row>
    <row r="3322" spans="1:55" x14ac:dyDescent="0.3">
      <c r="A3322" s="76"/>
      <c r="B3322" s="104"/>
      <c r="C3322" s="76"/>
      <c r="D3322" s="77"/>
      <c r="E3322" s="12"/>
      <c r="F3322" s="78"/>
      <c r="G3322" s="77"/>
      <c r="H3322" s="79"/>
      <c r="BA3322" s="5" t="str">
        <f t="shared" si="51"/>
        <v/>
      </c>
      <c r="BB3322" s="5" t="str">
        <f>IF(OR($E3322="",$G3322&lt;&gt;"Ativo"),"",IF(COUNTIFS($E$4:$E3322,$E3322,$A$4:$A3322,$A3322,$G$4:$G3322,"Ativo")=1,1,0))</f>
        <v/>
      </c>
      <c r="BC3322" t="str">
        <f>IF(OR($A3322="",$G3322&lt;&gt;"Ativo"),"",IF(COUNTIFS($A$4:$A3322,$A3322,$G$4:$G3322,"Ativo")=1,1,0))</f>
        <v/>
      </c>
    </row>
    <row r="3323" spans="1:55" x14ac:dyDescent="0.3">
      <c r="A3323" s="76"/>
      <c r="B3323" s="104"/>
      <c r="C3323" s="76"/>
      <c r="D3323" s="77"/>
      <c r="E3323" s="12"/>
      <c r="F3323" s="78"/>
      <c r="G3323" s="77"/>
      <c r="H3323" s="79"/>
      <c r="BA3323" s="5" t="str">
        <f t="shared" si="51"/>
        <v/>
      </c>
      <c r="BB3323" s="5" t="str">
        <f>IF(OR($E3323="",$G3323&lt;&gt;"Ativo"),"",IF(COUNTIFS($E$4:$E3323,$E3323,$A$4:$A3323,$A3323,$G$4:$G3323,"Ativo")=1,1,0))</f>
        <v/>
      </c>
      <c r="BC3323" t="str">
        <f>IF(OR($A3323="",$G3323&lt;&gt;"Ativo"),"",IF(COUNTIFS($A$4:$A3323,$A3323,$G$4:$G3323,"Ativo")=1,1,0))</f>
        <v/>
      </c>
    </row>
    <row r="3324" spans="1:55" x14ac:dyDescent="0.3">
      <c r="A3324" s="76"/>
      <c r="B3324" s="104"/>
      <c r="C3324" s="76"/>
      <c r="D3324" s="77"/>
      <c r="E3324" s="12"/>
      <c r="F3324" s="78"/>
      <c r="G3324" s="77"/>
      <c r="H3324" s="79"/>
      <c r="BA3324" s="5" t="str">
        <f t="shared" si="51"/>
        <v/>
      </c>
      <c r="BB3324" s="5" t="str">
        <f>IF(OR($E3324="",$G3324&lt;&gt;"Ativo"),"",IF(COUNTIFS($E$4:$E3324,$E3324,$A$4:$A3324,$A3324,$G$4:$G3324,"Ativo")=1,1,0))</f>
        <v/>
      </c>
      <c r="BC3324" t="str">
        <f>IF(OR($A3324="",$G3324&lt;&gt;"Ativo"),"",IF(COUNTIFS($A$4:$A3324,$A3324,$G$4:$G3324,"Ativo")=1,1,0))</f>
        <v/>
      </c>
    </row>
    <row r="3325" spans="1:55" x14ac:dyDescent="0.3">
      <c r="A3325" s="76"/>
      <c r="B3325" s="104"/>
      <c r="C3325" s="76"/>
      <c r="D3325" s="77"/>
      <c r="E3325" s="12"/>
      <c r="F3325" s="78"/>
      <c r="G3325" s="77"/>
      <c r="H3325" s="79"/>
      <c r="BA3325" s="5" t="str">
        <f t="shared" si="51"/>
        <v/>
      </c>
      <c r="BB3325" s="5" t="str">
        <f>IF(OR($E3325="",$G3325&lt;&gt;"Ativo"),"",IF(COUNTIFS($E$4:$E3325,$E3325,$A$4:$A3325,$A3325,$G$4:$G3325,"Ativo")=1,1,0))</f>
        <v/>
      </c>
      <c r="BC3325" t="str">
        <f>IF(OR($A3325="",$G3325&lt;&gt;"Ativo"),"",IF(COUNTIFS($A$4:$A3325,$A3325,$G$4:$G3325,"Ativo")=1,1,0))</f>
        <v/>
      </c>
    </row>
    <row r="3326" spans="1:55" x14ac:dyDescent="0.3">
      <c r="A3326" s="76"/>
      <c r="B3326" s="104"/>
      <c r="C3326" s="76"/>
      <c r="D3326" s="77"/>
      <c r="E3326" s="12"/>
      <c r="F3326" s="78"/>
      <c r="G3326" s="77"/>
      <c r="H3326" s="79"/>
      <c r="BA3326" s="5" t="str">
        <f t="shared" si="51"/>
        <v/>
      </c>
      <c r="BB3326" s="5" t="str">
        <f>IF(OR($E3326="",$G3326&lt;&gt;"Ativo"),"",IF(COUNTIFS($E$4:$E3326,$E3326,$A$4:$A3326,$A3326,$G$4:$G3326,"Ativo")=1,1,0))</f>
        <v/>
      </c>
      <c r="BC3326" t="str">
        <f>IF(OR($A3326="",$G3326&lt;&gt;"Ativo"),"",IF(COUNTIFS($A$4:$A3326,$A3326,$G$4:$G3326,"Ativo")=1,1,0))</f>
        <v/>
      </c>
    </row>
    <row r="3327" spans="1:55" x14ac:dyDescent="0.3">
      <c r="A3327" s="76"/>
      <c r="B3327" s="104"/>
      <c r="C3327" s="76"/>
      <c r="D3327" s="77"/>
      <c r="E3327" s="12"/>
      <c r="F3327" s="78"/>
      <c r="G3327" s="77"/>
      <c r="H3327" s="79"/>
      <c r="BA3327" s="5" t="str">
        <f t="shared" si="51"/>
        <v/>
      </c>
      <c r="BB3327" s="5" t="str">
        <f>IF(OR($E3327="",$G3327&lt;&gt;"Ativo"),"",IF(COUNTIFS($E$4:$E3327,$E3327,$A$4:$A3327,$A3327,$G$4:$G3327,"Ativo")=1,1,0))</f>
        <v/>
      </c>
      <c r="BC3327" t="str">
        <f>IF(OR($A3327="",$G3327&lt;&gt;"Ativo"),"",IF(COUNTIFS($A$4:$A3327,$A3327,$G$4:$G3327,"Ativo")=1,1,0))</f>
        <v/>
      </c>
    </row>
    <row r="3328" spans="1:55" x14ac:dyDescent="0.3">
      <c r="A3328" s="76"/>
      <c r="B3328" s="104"/>
      <c r="C3328" s="76"/>
      <c r="D3328" s="77"/>
      <c r="E3328" s="12"/>
      <c r="F3328" s="78"/>
      <c r="G3328" s="77"/>
      <c r="H3328" s="79"/>
      <c r="BA3328" s="5" t="str">
        <f t="shared" si="51"/>
        <v/>
      </c>
      <c r="BB3328" s="5" t="str">
        <f>IF(OR($E3328="",$G3328&lt;&gt;"Ativo"),"",IF(COUNTIFS($E$4:$E3328,$E3328,$A$4:$A3328,$A3328,$G$4:$G3328,"Ativo")=1,1,0))</f>
        <v/>
      </c>
      <c r="BC3328" t="str">
        <f>IF(OR($A3328="",$G3328&lt;&gt;"Ativo"),"",IF(COUNTIFS($A$4:$A3328,$A3328,$G$4:$G3328,"Ativo")=1,1,0))</f>
        <v/>
      </c>
    </row>
    <row r="3329" spans="1:55" x14ac:dyDescent="0.3">
      <c r="A3329" s="76"/>
      <c r="B3329" s="104"/>
      <c r="C3329" s="76"/>
      <c r="D3329" s="77"/>
      <c r="E3329" s="12"/>
      <c r="F3329" s="78"/>
      <c r="G3329" s="77"/>
      <c r="H3329" s="79"/>
      <c r="BA3329" s="5" t="str">
        <f t="shared" si="51"/>
        <v/>
      </c>
      <c r="BB3329" s="5" t="str">
        <f>IF(OR($E3329="",$G3329&lt;&gt;"Ativo"),"",IF(COUNTIFS($E$4:$E3329,$E3329,$A$4:$A3329,$A3329,$G$4:$G3329,"Ativo")=1,1,0))</f>
        <v/>
      </c>
      <c r="BC3329" t="str">
        <f>IF(OR($A3329="",$G3329&lt;&gt;"Ativo"),"",IF(COUNTIFS($A$4:$A3329,$A3329,$G$4:$G3329,"Ativo")=1,1,0))</f>
        <v/>
      </c>
    </row>
    <row r="3330" spans="1:55" x14ac:dyDescent="0.3">
      <c r="A3330" s="76"/>
      <c r="B3330" s="104"/>
      <c r="C3330" s="76"/>
      <c r="D3330" s="77"/>
      <c r="E3330" s="12"/>
      <c r="F3330" s="78"/>
      <c r="G3330" s="77"/>
      <c r="H3330" s="79"/>
      <c r="BA3330" s="5" t="str">
        <f t="shared" si="51"/>
        <v/>
      </c>
      <c r="BB3330" s="5" t="str">
        <f>IF(OR($E3330="",$G3330&lt;&gt;"Ativo"),"",IF(COUNTIFS($E$4:$E3330,$E3330,$A$4:$A3330,$A3330,$G$4:$G3330,"Ativo")=1,1,0))</f>
        <v/>
      </c>
      <c r="BC3330" t="str">
        <f>IF(OR($A3330="",$G3330&lt;&gt;"Ativo"),"",IF(COUNTIFS($A$4:$A3330,$A3330,$G$4:$G3330,"Ativo")=1,1,0))</f>
        <v/>
      </c>
    </row>
    <row r="3331" spans="1:55" x14ac:dyDescent="0.3">
      <c r="A3331" s="76"/>
      <c r="B3331" s="104"/>
      <c r="C3331" s="76"/>
      <c r="D3331" s="77"/>
      <c r="E3331" s="12"/>
      <c r="F3331" s="78"/>
      <c r="G3331" s="77"/>
      <c r="H3331" s="79"/>
      <c r="BA3331" s="5" t="str">
        <f t="shared" si="51"/>
        <v/>
      </c>
      <c r="BB3331" s="5" t="str">
        <f>IF(OR($E3331="",$G3331&lt;&gt;"Ativo"),"",IF(COUNTIFS($E$4:$E3331,$E3331,$A$4:$A3331,$A3331,$G$4:$G3331,"Ativo")=1,1,0))</f>
        <v/>
      </c>
      <c r="BC3331" t="str">
        <f>IF(OR($A3331="",$G3331&lt;&gt;"Ativo"),"",IF(COUNTIFS($A$4:$A3331,$A3331,$G$4:$G3331,"Ativo")=1,1,0))</f>
        <v/>
      </c>
    </row>
    <row r="3332" spans="1:55" x14ac:dyDescent="0.3">
      <c r="A3332" s="76"/>
      <c r="B3332" s="104"/>
      <c r="C3332" s="76"/>
      <c r="D3332" s="77"/>
      <c r="E3332" s="12"/>
      <c r="F3332" s="78"/>
      <c r="G3332" s="77"/>
      <c r="H3332" s="79"/>
      <c r="BA3332" s="5" t="str">
        <f t="shared" ref="BA3332:BA3395" si="52">IF($D3332="","",MID($D3332,4,LEN($D3332)-5))</f>
        <v/>
      </c>
      <c r="BB3332" s="5" t="str">
        <f>IF(OR($E3332="",$G3332&lt;&gt;"Ativo"),"",IF(COUNTIFS($E$4:$E3332,$E3332,$A$4:$A3332,$A3332,$G$4:$G3332,"Ativo")=1,1,0))</f>
        <v/>
      </c>
      <c r="BC3332" t="str">
        <f>IF(OR($A3332="",$G3332&lt;&gt;"Ativo"),"",IF(COUNTIFS($A$4:$A3332,$A3332,$G$4:$G3332,"Ativo")=1,1,0))</f>
        <v/>
      </c>
    </row>
    <row r="3333" spans="1:55" x14ac:dyDescent="0.3">
      <c r="A3333" s="76"/>
      <c r="B3333" s="104"/>
      <c r="C3333" s="76"/>
      <c r="D3333" s="77"/>
      <c r="E3333" s="12"/>
      <c r="F3333" s="78"/>
      <c r="G3333" s="77"/>
      <c r="H3333" s="79"/>
      <c r="BA3333" s="5" t="str">
        <f t="shared" si="52"/>
        <v/>
      </c>
      <c r="BB3333" s="5" t="str">
        <f>IF(OR($E3333="",$G3333&lt;&gt;"Ativo"),"",IF(COUNTIFS($E$4:$E3333,$E3333,$A$4:$A3333,$A3333,$G$4:$G3333,"Ativo")=1,1,0))</f>
        <v/>
      </c>
      <c r="BC3333" t="str">
        <f>IF(OR($A3333="",$G3333&lt;&gt;"Ativo"),"",IF(COUNTIFS($A$4:$A3333,$A3333,$G$4:$G3333,"Ativo")=1,1,0))</f>
        <v/>
      </c>
    </row>
    <row r="3334" spans="1:55" x14ac:dyDescent="0.3">
      <c r="A3334" s="76"/>
      <c r="B3334" s="104"/>
      <c r="C3334" s="76"/>
      <c r="D3334" s="77"/>
      <c r="E3334" s="12"/>
      <c r="F3334" s="78"/>
      <c r="G3334" s="77"/>
      <c r="H3334" s="79"/>
      <c r="BA3334" s="5" t="str">
        <f t="shared" si="52"/>
        <v/>
      </c>
      <c r="BB3334" s="5" t="str">
        <f>IF(OR($E3334="",$G3334&lt;&gt;"Ativo"),"",IF(COUNTIFS($E$4:$E3334,$E3334,$A$4:$A3334,$A3334,$G$4:$G3334,"Ativo")=1,1,0))</f>
        <v/>
      </c>
      <c r="BC3334" t="str">
        <f>IF(OR($A3334="",$G3334&lt;&gt;"Ativo"),"",IF(COUNTIFS($A$4:$A3334,$A3334,$G$4:$G3334,"Ativo")=1,1,0))</f>
        <v/>
      </c>
    </row>
    <row r="3335" spans="1:55" x14ac:dyDescent="0.3">
      <c r="A3335" s="76"/>
      <c r="B3335" s="104"/>
      <c r="C3335" s="76"/>
      <c r="D3335" s="77"/>
      <c r="E3335" s="12"/>
      <c r="F3335" s="78"/>
      <c r="G3335" s="77"/>
      <c r="H3335" s="79"/>
      <c r="BA3335" s="5" t="str">
        <f t="shared" si="52"/>
        <v/>
      </c>
      <c r="BB3335" s="5" t="str">
        <f>IF(OR($E3335="",$G3335&lt;&gt;"Ativo"),"",IF(COUNTIFS($E$4:$E3335,$E3335,$A$4:$A3335,$A3335,$G$4:$G3335,"Ativo")=1,1,0))</f>
        <v/>
      </c>
      <c r="BC3335" t="str">
        <f>IF(OR($A3335="",$G3335&lt;&gt;"Ativo"),"",IF(COUNTIFS($A$4:$A3335,$A3335,$G$4:$G3335,"Ativo")=1,1,0))</f>
        <v/>
      </c>
    </row>
    <row r="3336" spans="1:55" x14ac:dyDescent="0.3">
      <c r="A3336" s="76"/>
      <c r="B3336" s="104"/>
      <c r="C3336" s="76"/>
      <c r="D3336" s="77"/>
      <c r="E3336" s="12"/>
      <c r="F3336" s="78"/>
      <c r="G3336" s="77"/>
      <c r="H3336" s="79"/>
      <c r="BA3336" s="5" t="str">
        <f t="shared" si="52"/>
        <v/>
      </c>
      <c r="BB3336" s="5" t="str">
        <f>IF(OR($E3336="",$G3336&lt;&gt;"Ativo"),"",IF(COUNTIFS($E$4:$E3336,$E3336,$A$4:$A3336,$A3336,$G$4:$G3336,"Ativo")=1,1,0))</f>
        <v/>
      </c>
      <c r="BC3336" t="str">
        <f>IF(OR($A3336="",$G3336&lt;&gt;"Ativo"),"",IF(COUNTIFS($A$4:$A3336,$A3336,$G$4:$G3336,"Ativo")=1,1,0))</f>
        <v/>
      </c>
    </row>
    <row r="3337" spans="1:55" x14ac:dyDescent="0.3">
      <c r="A3337" s="76"/>
      <c r="B3337" s="104"/>
      <c r="C3337" s="76"/>
      <c r="D3337" s="77"/>
      <c r="E3337" s="12"/>
      <c r="F3337" s="78"/>
      <c r="G3337" s="77"/>
      <c r="H3337" s="79"/>
      <c r="BA3337" s="5" t="str">
        <f t="shared" si="52"/>
        <v/>
      </c>
      <c r="BB3337" s="5" t="str">
        <f>IF(OR($E3337="",$G3337&lt;&gt;"Ativo"),"",IF(COUNTIFS($E$4:$E3337,$E3337,$A$4:$A3337,$A3337,$G$4:$G3337,"Ativo")=1,1,0))</f>
        <v/>
      </c>
      <c r="BC3337" t="str">
        <f>IF(OR($A3337="",$G3337&lt;&gt;"Ativo"),"",IF(COUNTIFS($A$4:$A3337,$A3337,$G$4:$G3337,"Ativo")=1,1,0))</f>
        <v/>
      </c>
    </row>
    <row r="3338" spans="1:55" x14ac:dyDescent="0.3">
      <c r="A3338" s="76"/>
      <c r="B3338" s="104"/>
      <c r="C3338" s="76"/>
      <c r="D3338" s="77"/>
      <c r="E3338" s="12"/>
      <c r="F3338" s="78"/>
      <c r="G3338" s="77"/>
      <c r="H3338" s="79"/>
      <c r="BA3338" s="5" t="str">
        <f t="shared" si="52"/>
        <v/>
      </c>
      <c r="BB3338" s="5" t="str">
        <f>IF(OR($E3338="",$G3338&lt;&gt;"Ativo"),"",IF(COUNTIFS($E$4:$E3338,$E3338,$A$4:$A3338,$A3338,$G$4:$G3338,"Ativo")=1,1,0))</f>
        <v/>
      </c>
      <c r="BC3338" t="str">
        <f>IF(OR($A3338="",$G3338&lt;&gt;"Ativo"),"",IF(COUNTIFS($A$4:$A3338,$A3338,$G$4:$G3338,"Ativo")=1,1,0))</f>
        <v/>
      </c>
    </row>
    <row r="3339" spans="1:55" x14ac:dyDescent="0.3">
      <c r="A3339" s="76"/>
      <c r="B3339" s="104"/>
      <c r="C3339" s="76"/>
      <c r="D3339" s="77"/>
      <c r="E3339" s="12"/>
      <c r="F3339" s="78"/>
      <c r="G3339" s="77"/>
      <c r="H3339" s="79"/>
      <c r="BA3339" s="5" t="str">
        <f t="shared" si="52"/>
        <v/>
      </c>
      <c r="BB3339" s="5" t="str">
        <f>IF(OR($E3339="",$G3339&lt;&gt;"Ativo"),"",IF(COUNTIFS($E$4:$E3339,$E3339,$A$4:$A3339,$A3339,$G$4:$G3339,"Ativo")=1,1,0))</f>
        <v/>
      </c>
      <c r="BC3339" t="str">
        <f>IF(OR($A3339="",$G3339&lt;&gt;"Ativo"),"",IF(COUNTIFS($A$4:$A3339,$A3339,$G$4:$G3339,"Ativo")=1,1,0))</f>
        <v/>
      </c>
    </row>
    <row r="3340" spans="1:55" x14ac:dyDescent="0.3">
      <c r="A3340" s="76"/>
      <c r="B3340" s="104"/>
      <c r="C3340" s="76"/>
      <c r="D3340" s="77"/>
      <c r="E3340" s="12"/>
      <c r="F3340" s="78"/>
      <c r="G3340" s="77"/>
      <c r="H3340" s="79"/>
      <c r="BA3340" s="5" t="str">
        <f t="shared" si="52"/>
        <v/>
      </c>
      <c r="BB3340" s="5" t="str">
        <f>IF(OR($E3340="",$G3340&lt;&gt;"Ativo"),"",IF(COUNTIFS($E$4:$E3340,$E3340,$A$4:$A3340,$A3340,$G$4:$G3340,"Ativo")=1,1,0))</f>
        <v/>
      </c>
      <c r="BC3340" t="str">
        <f>IF(OR($A3340="",$G3340&lt;&gt;"Ativo"),"",IF(COUNTIFS($A$4:$A3340,$A3340,$G$4:$G3340,"Ativo")=1,1,0))</f>
        <v/>
      </c>
    </row>
    <row r="3341" spans="1:55" x14ac:dyDescent="0.3">
      <c r="A3341" s="76"/>
      <c r="B3341" s="104"/>
      <c r="C3341" s="76"/>
      <c r="D3341" s="77"/>
      <c r="E3341" s="12"/>
      <c r="F3341" s="78"/>
      <c r="G3341" s="77"/>
      <c r="H3341" s="79"/>
      <c r="BA3341" s="5" t="str">
        <f t="shared" si="52"/>
        <v/>
      </c>
      <c r="BB3341" s="5" t="str">
        <f>IF(OR($E3341="",$G3341&lt;&gt;"Ativo"),"",IF(COUNTIFS($E$4:$E3341,$E3341,$A$4:$A3341,$A3341,$G$4:$G3341,"Ativo")=1,1,0))</f>
        <v/>
      </c>
      <c r="BC3341" t="str">
        <f>IF(OR($A3341="",$G3341&lt;&gt;"Ativo"),"",IF(COUNTIFS($A$4:$A3341,$A3341,$G$4:$G3341,"Ativo")=1,1,0))</f>
        <v/>
      </c>
    </row>
    <row r="3342" spans="1:55" x14ac:dyDescent="0.3">
      <c r="A3342" s="76"/>
      <c r="B3342" s="104"/>
      <c r="C3342" s="76"/>
      <c r="D3342" s="77"/>
      <c r="E3342" s="12"/>
      <c r="F3342" s="78"/>
      <c r="G3342" s="77"/>
      <c r="H3342" s="79"/>
      <c r="BA3342" s="5" t="str">
        <f t="shared" si="52"/>
        <v/>
      </c>
      <c r="BB3342" s="5" t="str">
        <f>IF(OR($E3342="",$G3342&lt;&gt;"Ativo"),"",IF(COUNTIFS($E$4:$E3342,$E3342,$A$4:$A3342,$A3342,$G$4:$G3342,"Ativo")=1,1,0))</f>
        <v/>
      </c>
      <c r="BC3342" t="str">
        <f>IF(OR($A3342="",$G3342&lt;&gt;"Ativo"),"",IF(COUNTIFS($A$4:$A3342,$A3342,$G$4:$G3342,"Ativo")=1,1,0))</f>
        <v/>
      </c>
    </row>
    <row r="3343" spans="1:55" x14ac:dyDescent="0.3">
      <c r="A3343" s="76"/>
      <c r="B3343" s="104"/>
      <c r="C3343" s="76"/>
      <c r="D3343" s="77"/>
      <c r="E3343" s="12"/>
      <c r="F3343" s="78"/>
      <c r="G3343" s="77"/>
      <c r="H3343" s="79"/>
      <c r="BA3343" s="5" t="str">
        <f t="shared" si="52"/>
        <v/>
      </c>
      <c r="BB3343" s="5" t="str">
        <f>IF(OR($E3343="",$G3343&lt;&gt;"Ativo"),"",IF(COUNTIFS($E$4:$E3343,$E3343,$A$4:$A3343,$A3343,$G$4:$G3343,"Ativo")=1,1,0))</f>
        <v/>
      </c>
      <c r="BC3343" t="str">
        <f>IF(OR($A3343="",$G3343&lt;&gt;"Ativo"),"",IF(COUNTIFS($A$4:$A3343,$A3343,$G$4:$G3343,"Ativo")=1,1,0))</f>
        <v/>
      </c>
    </row>
    <row r="3344" spans="1:55" x14ac:dyDescent="0.3">
      <c r="A3344" s="76"/>
      <c r="B3344" s="104"/>
      <c r="C3344" s="76"/>
      <c r="D3344" s="77"/>
      <c r="E3344" s="12"/>
      <c r="F3344" s="78"/>
      <c r="G3344" s="77"/>
      <c r="H3344" s="79"/>
      <c r="BA3344" s="5" t="str">
        <f t="shared" si="52"/>
        <v/>
      </c>
      <c r="BB3344" s="5" t="str">
        <f>IF(OR($E3344="",$G3344&lt;&gt;"Ativo"),"",IF(COUNTIFS($E$4:$E3344,$E3344,$A$4:$A3344,$A3344,$G$4:$G3344,"Ativo")=1,1,0))</f>
        <v/>
      </c>
      <c r="BC3344" t="str">
        <f>IF(OR($A3344="",$G3344&lt;&gt;"Ativo"),"",IF(COUNTIFS($A$4:$A3344,$A3344,$G$4:$G3344,"Ativo")=1,1,0))</f>
        <v/>
      </c>
    </row>
    <row r="3345" spans="1:55" x14ac:dyDescent="0.3">
      <c r="A3345" s="76"/>
      <c r="B3345" s="104"/>
      <c r="C3345" s="76"/>
      <c r="D3345" s="77"/>
      <c r="E3345" s="12"/>
      <c r="F3345" s="78"/>
      <c r="G3345" s="77"/>
      <c r="H3345" s="79"/>
      <c r="BA3345" s="5" t="str">
        <f t="shared" si="52"/>
        <v/>
      </c>
      <c r="BB3345" s="5" t="str">
        <f>IF(OR($E3345="",$G3345&lt;&gt;"Ativo"),"",IF(COUNTIFS($E$4:$E3345,$E3345,$A$4:$A3345,$A3345,$G$4:$G3345,"Ativo")=1,1,0))</f>
        <v/>
      </c>
      <c r="BC3345" t="str">
        <f>IF(OR($A3345="",$G3345&lt;&gt;"Ativo"),"",IF(COUNTIFS($A$4:$A3345,$A3345,$G$4:$G3345,"Ativo")=1,1,0))</f>
        <v/>
      </c>
    </row>
    <row r="3346" spans="1:55" x14ac:dyDescent="0.3">
      <c r="A3346" s="76"/>
      <c r="B3346" s="104"/>
      <c r="C3346" s="76"/>
      <c r="D3346" s="77"/>
      <c r="E3346" s="12"/>
      <c r="F3346" s="78"/>
      <c r="G3346" s="77"/>
      <c r="H3346" s="79"/>
      <c r="BA3346" s="5" t="str">
        <f t="shared" si="52"/>
        <v/>
      </c>
      <c r="BB3346" s="5" t="str">
        <f>IF(OR($E3346="",$G3346&lt;&gt;"Ativo"),"",IF(COUNTIFS($E$4:$E3346,$E3346,$A$4:$A3346,$A3346,$G$4:$G3346,"Ativo")=1,1,0))</f>
        <v/>
      </c>
      <c r="BC3346" t="str">
        <f>IF(OR($A3346="",$G3346&lt;&gt;"Ativo"),"",IF(COUNTIFS($A$4:$A3346,$A3346,$G$4:$G3346,"Ativo")=1,1,0))</f>
        <v/>
      </c>
    </row>
    <row r="3347" spans="1:55" x14ac:dyDescent="0.3">
      <c r="A3347" s="76"/>
      <c r="B3347" s="104"/>
      <c r="C3347" s="76"/>
      <c r="D3347" s="77"/>
      <c r="E3347" s="12"/>
      <c r="F3347" s="78"/>
      <c r="G3347" s="77"/>
      <c r="H3347" s="79"/>
      <c r="BA3347" s="5" t="str">
        <f t="shared" si="52"/>
        <v/>
      </c>
      <c r="BB3347" s="5" t="str">
        <f>IF(OR($E3347="",$G3347&lt;&gt;"Ativo"),"",IF(COUNTIFS($E$4:$E3347,$E3347,$A$4:$A3347,$A3347,$G$4:$G3347,"Ativo")=1,1,0))</f>
        <v/>
      </c>
      <c r="BC3347" t="str">
        <f>IF(OR($A3347="",$G3347&lt;&gt;"Ativo"),"",IF(COUNTIFS($A$4:$A3347,$A3347,$G$4:$G3347,"Ativo")=1,1,0))</f>
        <v/>
      </c>
    </row>
    <row r="3348" spans="1:55" x14ac:dyDescent="0.3">
      <c r="A3348" s="76"/>
      <c r="B3348" s="104"/>
      <c r="C3348" s="76"/>
      <c r="D3348" s="77"/>
      <c r="E3348" s="12"/>
      <c r="F3348" s="78"/>
      <c r="G3348" s="77"/>
      <c r="H3348" s="79"/>
      <c r="BA3348" s="5" t="str">
        <f t="shared" si="52"/>
        <v/>
      </c>
      <c r="BB3348" s="5" t="str">
        <f>IF(OR($E3348="",$G3348&lt;&gt;"Ativo"),"",IF(COUNTIFS($E$4:$E3348,$E3348,$A$4:$A3348,$A3348,$G$4:$G3348,"Ativo")=1,1,0))</f>
        <v/>
      </c>
      <c r="BC3348" t="str">
        <f>IF(OR($A3348="",$G3348&lt;&gt;"Ativo"),"",IF(COUNTIFS($A$4:$A3348,$A3348,$G$4:$G3348,"Ativo")=1,1,0))</f>
        <v/>
      </c>
    </row>
    <row r="3349" spans="1:55" x14ac:dyDescent="0.3">
      <c r="A3349" s="76"/>
      <c r="B3349" s="104"/>
      <c r="C3349" s="76"/>
      <c r="D3349" s="77"/>
      <c r="E3349" s="12"/>
      <c r="F3349" s="78"/>
      <c r="G3349" s="77"/>
      <c r="H3349" s="79"/>
      <c r="BA3349" s="5" t="str">
        <f t="shared" si="52"/>
        <v/>
      </c>
      <c r="BB3349" s="5" t="str">
        <f>IF(OR($E3349="",$G3349&lt;&gt;"Ativo"),"",IF(COUNTIFS($E$4:$E3349,$E3349,$A$4:$A3349,$A3349,$G$4:$G3349,"Ativo")=1,1,0))</f>
        <v/>
      </c>
      <c r="BC3349" t="str">
        <f>IF(OR($A3349="",$G3349&lt;&gt;"Ativo"),"",IF(COUNTIFS($A$4:$A3349,$A3349,$G$4:$G3349,"Ativo")=1,1,0))</f>
        <v/>
      </c>
    </row>
    <row r="3350" spans="1:55" x14ac:dyDescent="0.3">
      <c r="A3350" s="76"/>
      <c r="B3350" s="104"/>
      <c r="C3350" s="76"/>
      <c r="D3350" s="77"/>
      <c r="E3350" s="12"/>
      <c r="F3350" s="78"/>
      <c r="G3350" s="77"/>
      <c r="H3350" s="79"/>
      <c r="BA3350" s="5" t="str">
        <f t="shared" si="52"/>
        <v/>
      </c>
      <c r="BB3350" s="5" t="str">
        <f>IF(OR($E3350="",$G3350&lt;&gt;"Ativo"),"",IF(COUNTIFS($E$4:$E3350,$E3350,$A$4:$A3350,$A3350,$G$4:$G3350,"Ativo")=1,1,0))</f>
        <v/>
      </c>
      <c r="BC3350" t="str">
        <f>IF(OR($A3350="",$G3350&lt;&gt;"Ativo"),"",IF(COUNTIFS($A$4:$A3350,$A3350,$G$4:$G3350,"Ativo")=1,1,0))</f>
        <v/>
      </c>
    </row>
    <row r="3351" spans="1:55" x14ac:dyDescent="0.3">
      <c r="A3351" s="76"/>
      <c r="B3351" s="104"/>
      <c r="C3351" s="76"/>
      <c r="D3351" s="77"/>
      <c r="E3351" s="12"/>
      <c r="F3351" s="78"/>
      <c r="G3351" s="77"/>
      <c r="H3351" s="79"/>
      <c r="BA3351" s="5" t="str">
        <f t="shared" si="52"/>
        <v/>
      </c>
      <c r="BB3351" s="5" t="str">
        <f>IF(OR($E3351="",$G3351&lt;&gt;"Ativo"),"",IF(COUNTIFS($E$4:$E3351,$E3351,$A$4:$A3351,$A3351,$G$4:$G3351,"Ativo")=1,1,0))</f>
        <v/>
      </c>
      <c r="BC3351" t="str">
        <f>IF(OR($A3351="",$G3351&lt;&gt;"Ativo"),"",IF(COUNTIFS($A$4:$A3351,$A3351,$G$4:$G3351,"Ativo")=1,1,0))</f>
        <v/>
      </c>
    </row>
    <row r="3352" spans="1:55" x14ac:dyDescent="0.3">
      <c r="A3352" s="76"/>
      <c r="B3352" s="104"/>
      <c r="C3352" s="76"/>
      <c r="D3352" s="77"/>
      <c r="E3352" s="12"/>
      <c r="F3352" s="78"/>
      <c r="G3352" s="77"/>
      <c r="H3352" s="79"/>
      <c r="BA3352" s="5" t="str">
        <f t="shared" si="52"/>
        <v/>
      </c>
      <c r="BB3352" s="5" t="str">
        <f>IF(OR($E3352="",$G3352&lt;&gt;"Ativo"),"",IF(COUNTIFS($E$4:$E3352,$E3352,$A$4:$A3352,$A3352,$G$4:$G3352,"Ativo")=1,1,0))</f>
        <v/>
      </c>
      <c r="BC3352" t="str">
        <f>IF(OR($A3352="",$G3352&lt;&gt;"Ativo"),"",IF(COUNTIFS($A$4:$A3352,$A3352,$G$4:$G3352,"Ativo")=1,1,0))</f>
        <v/>
      </c>
    </row>
    <row r="3353" spans="1:55" x14ac:dyDescent="0.3">
      <c r="A3353" s="76"/>
      <c r="B3353" s="104"/>
      <c r="C3353" s="76"/>
      <c r="D3353" s="77"/>
      <c r="E3353" s="12"/>
      <c r="F3353" s="78"/>
      <c r="G3353" s="77"/>
      <c r="H3353" s="79"/>
      <c r="BA3353" s="5" t="str">
        <f t="shared" si="52"/>
        <v/>
      </c>
      <c r="BB3353" s="5" t="str">
        <f>IF(OR($E3353="",$G3353&lt;&gt;"Ativo"),"",IF(COUNTIFS($E$4:$E3353,$E3353,$A$4:$A3353,$A3353,$G$4:$G3353,"Ativo")=1,1,0))</f>
        <v/>
      </c>
      <c r="BC3353" t="str">
        <f>IF(OR($A3353="",$G3353&lt;&gt;"Ativo"),"",IF(COUNTIFS($A$4:$A3353,$A3353,$G$4:$G3353,"Ativo")=1,1,0))</f>
        <v/>
      </c>
    </row>
    <row r="3354" spans="1:55" x14ac:dyDescent="0.3">
      <c r="A3354" s="76"/>
      <c r="B3354" s="104"/>
      <c r="C3354" s="76"/>
      <c r="D3354" s="77"/>
      <c r="E3354" s="12"/>
      <c r="F3354" s="78"/>
      <c r="G3354" s="77"/>
      <c r="H3354" s="79"/>
      <c r="BA3354" s="5" t="str">
        <f t="shared" si="52"/>
        <v/>
      </c>
      <c r="BB3354" s="5" t="str">
        <f>IF(OR($E3354="",$G3354&lt;&gt;"Ativo"),"",IF(COUNTIFS($E$4:$E3354,$E3354,$A$4:$A3354,$A3354,$G$4:$G3354,"Ativo")=1,1,0))</f>
        <v/>
      </c>
      <c r="BC3354" t="str">
        <f>IF(OR($A3354="",$G3354&lt;&gt;"Ativo"),"",IF(COUNTIFS($A$4:$A3354,$A3354,$G$4:$G3354,"Ativo")=1,1,0))</f>
        <v/>
      </c>
    </row>
    <row r="3355" spans="1:55" x14ac:dyDescent="0.3">
      <c r="A3355" s="76"/>
      <c r="B3355" s="104"/>
      <c r="C3355" s="76"/>
      <c r="D3355" s="77"/>
      <c r="E3355" s="12"/>
      <c r="F3355" s="78"/>
      <c r="G3355" s="77"/>
      <c r="H3355" s="79"/>
      <c r="BA3355" s="5" t="str">
        <f t="shared" si="52"/>
        <v/>
      </c>
      <c r="BB3355" s="5" t="str">
        <f>IF(OR($E3355="",$G3355&lt;&gt;"Ativo"),"",IF(COUNTIFS($E$4:$E3355,$E3355,$A$4:$A3355,$A3355,$G$4:$G3355,"Ativo")=1,1,0))</f>
        <v/>
      </c>
      <c r="BC3355" t="str">
        <f>IF(OR($A3355="",$G3355&lt;&gt;"Ativo"),"",IF(COUNTIFS($A$4:$A3355,$A3355,$G$4:$G3355,"Ativo")=1,1,0))</f>
        <v/>
      </c>
    </row>
    <row r="3356" spans="1:55" x14ac:dyDescent="0.3">
      <c r="A3356" s="76"/>
      <c r="B3356" s="104"/>
      <c r="C3356" s="76"/>
      <c r="D3356" s="77"/>
      <c r="E3356" s="12"/>
      <c r="F3356" s="78"/>
      <c r="G3356" s="77"/>
      <c r="H3356" s="79"/>
      <c r="BA3356" s="5" t="str">
        <f t="shared" si="52"/>
        <v/>
      </c>
      <c r="BB3356" s="5" t="str">
        <f>IF(OR($E3356="",$G3356&lt;&gt;"Ativo"),"",IF(COUNTIFS($E$4:$E3356,$E3356,$A$4:$A3356,$A3356,$G$4:$G3356,"Ativo")=1,1,0))</f>
        <v/>
      </c>
      <c r="BC3356" t="str">
        <f>IF(OR($A3356="",$G3356&lt;&gt;"Ativo"),"",IF(COUNTIFS($A$4:$A3356,$A3356,$G$4:$G3356,"Ativo")=1,1,0))</f>
        <v/>
      </c>
    </row>
    <row r="3357" spans="1:55" x14ac:dyDescent="0.3">
      <c r="A3357" s="76"/>
      <c r="B3357" s="104"/>
      <c r="C3357" s="76"/>
      <c r="D3357" s="77"/>
      <c r="E3357" s="12"/>
      <c r="F3357" s="78"/>
      <c r="G3357" s="77"/>
      <c r="H3357" s="79"/>
      <c r="BA3357" s="5" t="str">
        <f t="shared" si="52"/>
        <v/>
      </c>
      <c r="BB3357" s="5" t="str">
        <f>IF(OR($E3357="",$G3357&lt;&gt;"Ativo"),"",IF(COUNTIFS($E$4:$E3357,$E3357,$A$4:$A3357,$A3357,$G$4:$G3357,"Ativo")=1,1,0))</f>
        <v/>
      </c>
      <c r="BC3357" t="str">
        <f>IF(OR($A3357="",$G3357&lt;&gt;"Ativo"),"",IF(COUNTIFS($A$4:$A3357,$A3357,$G$4:$G3357,"Ativo")=1,1,0))</f>
        <v/>
      </c>
    </row>
    <row r="3358" spans="1:55" x14ac:dyDescent="0.3">
      <c r="A3358" s="76"/>
      <c r="B3358" s="104"/>
      <c r="C3358" s="76"/>
      <c r="D3358" s="77"/>
      <c r="E3358" s="12"/>
      <c r="F3358" s="78"/>
      <c r="G3358" s="77"/>
      <c r="H3358" s="79"/>
      <c r="BA3358" s="5" t="str">
        <f t="shared" si="52"/>
        <v/>
      </c>
      <c r="BB3358" s="5" t="str">
        <f>IF(OR($E3358="",$G3358&lt;&gt;"Ativo"),"",IF(COUNTIFS($E$4:$E3358,$E3358,$A$4:$A3358,$A3358,$G$4:$G3358,"Ativo")=1,1,0))</f>
        <v/>
      </c>
      <c r="BC3358" t="str">
        <f>IF(OR($A3358="",$G3358&lt;&gt;"Ativo"),"",IF(COUNTIFS($A$4:$A3358,$A3358,$G$4:$G3358,"Ativo")=1,1,0))</f>
        <v/>
      </c>
    </row>
    <row r="3359" spans="1:55" x14ac:dyDescent="0.3">
      <c r="A3359" s="76"/>
      <c r="B3359" s="104"/>
      <c r="C3359" s="76"/>
      <c r="D3359" s="77"/>
      <c r="E3359" s="12"/>
      <c r="F3359" s="78"/>
      <c r="G3359" s="77"/>
      <c r="H3359" s="79"/>
      <c r="BA3359" s="5" t="str">
        <f t="shared" si="52"/>
        <v/>
      </c>
      <c r="BB3359" s="5" t="str">
        <f>IF(OR($E3359="",$G3359&lt;&gt;"Ativo"),"",IF(COUNTIFS($E$4:$E3359,$E3359,$A$4:$A3359,$A3359,$G$4:$G3359,"Ativo")=1,1,0))</f>
        <v/>
      </c>
      <c r="BC3359" t="str">
        <f>IF(OR($A3359="",$G3359&lt;&gt;"Ativo"),"",IF(COUNTIFS($A$4:$A3359,$A3359,$G$4:$G3359,"Ativo")=1,1,0))</f>
        <v/>
      </c>
    </row>
    <row r="3360" spans="1:55" x14ac:dyDescent="0.3">
      <c r="A3360" s="76"/>
      <c r="B3360" s="104"/>
      <c r="C3360" s="76"/>
      <c r="D3360" s="77"/>
      <c r="E3360" s="12"/>
      <c r="F3360" s="78"/>
      <c r="G3360" s="77"/>
      <c r="H3360" s="79"/>
      <c r="BA3360" s="5" t="str">
        <f t="shared" si="52"/>
        <v/>
      </c>
      <c r="BB3360" s="5" t="str">
        <f>IF(OR($E3360="",$G3360&lt;&gt;"Ativo"),"",IF(COUNTIFS($E$4:$E3360,$E3360,$A$4:$A3360,$A3360,$G$4:$G3360,"Ativo")=1,1,0))</f>
        <v/>
      </c>
      <c r="BC3360" t="str">
        <f>IF(OR($A3360="",$G3360&lt;&gt;"Ativo"),"",IF(COUNTIFS($A$4:$A3360,$A3360,$G$4:$G3360,"Ativo")=1,1,0))</f>
        <v/>
      </c>
    </row>
    <row r="3361" spans="1:55" x14ac:dyDescent="0.3">
      <c r="A3361" s="76"/>
      <c r="B3361" s="104"/>
      <c r="C3361" s="76"/>
      <c r="D3361" s="77"/>
      <c r="E3361" s="12"/>
      <c r="F3361" s="78"/>
      <c r="G3361" s="77"/>
      <c r="H3361" s="79"/>
      <c r="BA3361" s="5" t="str">
        <f t="shared" si="52"/>
        <v/>
      </c>
      <c r="BB3361" s="5" t="str">
        <f>IF(OR($E3361="",$G3361&lt;&gt;"Ativo"),"",IF(COUNTIFS($E$4:$E3361,$E3361,$A$4:$A3361,$A3361,$G$4:$G3361,"Ativo")=1,1,0))</f>
        <v/>
      </c>
      <c r="BC3361" t="str">
        <f>IF(OR($A3361="",$G3361&lt;&gt;"Ativo"),"",IF(COUNTIFS($A$4:$A3361,$A3361,$G$4:$G3361,"Ativo")=1,1,0))</f>
        <v/>
      </c>
    </row>
    <row r="3362" spans="1:55" x14ac:dyDescent="0.3">
      <c r="A3362" s="76"/>
      <c r="B3362" s="104"/>
      <c r="C3362" s="76"/>
      <c r="D3362" s="77"/>
      <c r="E3362" s="12"/>
      <c r="F3362" s="78"/>
      <c r="G3362" s="77"/>
      <c r="H3362" s="79"/>
      <c r="BA3362" s="5" t="str">
        <f t="shared" si="52"/>
        <v/>
      </c>
      <c r="BB3362" s="5" t="str">
        <f>IF(OR($E3362="",$G3362&lt;&gt;"Ativo"),"",IF(COUNTIFS($E$4:$E3362,$E3362,$A$4:$A3362,$A3362,$G$4:$G3362,"Ativo")=1,1,0))</f>
        <v/>
      </c>
      <c r="BC3362" t="str">
        <f>IF(OR($A3362="",$G3362&lt;&gt;"Ativo"),"",IF(COUNTIFS($A$4:$A3362,$A3362,$G$4:$G3362,"Ativo")=1,1,0))</f>
        <v/>
      </c>
    </row>
    <row r="3363" spans="1:55" x14ac:dyDescent="0.3">
      <c r="A3363" s="76"/>
      <c r="B3363" s="104"/>
      <c r="C3363" s="76"/>
      <c r="D3363" s="77"/>
      <c r="E3363" s="12"/>
      <c r="F3363" s="78"/>
      <c r="G3363" s="77"/>
      <c r="H3363" s="79"/>
      <c r="BA3363" s="5" t="str">
        <f t="shared" si="52"/>
        <v/>
      </c>
      <c r="BB3363" s="5" t="str">
        <f>IF(OR($E3363="",$G3363&lt;&gt;"Ativo"),"",IF(COUNTIFS($E$4:$E3363,$E3363,$A$4:$A3363,$A3363,$G$4:$G3363,"Ativo")=1,1,0))</f>
        <v/>
      </c>
      <c r="BC3363" t="str">
        <f>IF(OR($A3363="",$G3363&lt;&gt;"Ativo"),"",IF(COUNTIFS($A$4:$A3363,$A3363,$G$4:$G3363,"Ativo")=1,1,0))</f>
        <v/>
      </c>
    </row>
    <row r="3364" spans="1:55" x14ac:dyDescent="0.3">
      <c r="A3364" s="76"/>
      <c r="B3364" s="104"/>
      <c r="C3364" s="76"/>
      <c r="D3364" s="77"/>
      <c r="E3364" s="12"/>
      <c r="F3364" s="78"/>
      <c r="G3364" s="77"/>
      <c r="H3364" s="79"/>
      <c r="BA3364" s="5" t="str">
        <f t="shared" si="52"/>
        <v/>
      </c>
      <c r="BB3364" s="5" t="str">
        <f>IF(OR($E3364="",$G3364&lt;&gt;"Ativo"),"",IF(COUNTIFS($E$4:$E3364,$E3364,$A$4:$A3364,$A3364,$G$4:$G3364,"Ativo")=1,1,0))</f>
        <v/>
      </c>
      <c r="BC3364" t="str">
        <f>IF(OR($A3364="",$G3364&lt;&gt;"Ativo"),"",IF(COUNTIFS($A$4:$A3364,$A3364,$G$4:$G3364,"Ativo")=1,1,0))</f>
        <v/>
      </c>
    </row>
    <row r="3365" spans="1:55" x14ac:dyDescent="0.3">
      <c r="A3365" s="76"/>
      <c r="B3365" s="104"/>
      <c r="C3365" s="76"/>
      <c r="D3365" s="77"/>
      <c r="E3365" s="12"/>
      <c r="F3365" s="78"/>
      <c r="G3365" s="77"/>
      <c r="H3365" s="79"/>
      <c r="BA3365" s="5" t="str">
        <f t="shared" si="52"/>
        <v/>
      </c>
      <c r="BB3365" s="5" t="str">
        <f>IF(OR($E3365="",$G3365&lt;&gt;"Ativo"),"",IF(COUNTIFS($E$4:$E3365,$E3365,$A$4:$A3365,$A3365,$G$4:$G3365,"Ativo")=1,1,0))</f>
        <v/>
      </c>
      <c r="BC3365" t="str">
        <f>IF(OR($A3365="",$G3365&lt;&gt;"Ativo"),"",IF(COUNTIFS($A$4:$A3365,$A3365,$G$4:$G3365,"Ativo")=1,1,0))</f>
        <v/>
      </c>
    </row>
    <row r="3366" spans="1:55" x14ac:dyDescent="0.3">
      <c r="A3366" s="76"/>
      <c r="B3366" s="104"/>
      <c r="C3366" s="76"/>
      <c r="D3366" s="77"/>
      <c r="E3366" s="12"/>
      <c r="F3366" s="78"/>
      <c r="G3366" s="77"/>
      <c r="H3366" s="79"/>
      <c r="BA3366" s="5" t="str">
        <f t="shared" si="52"/>
        <v/>
      </c>
      <c r="BB3366" s="5" t="str">
        <f>IF(OR($E3366="",$G3366&lt;&gt;"Ativo"),"",IF(COUNTIFS($E$4:$E3366,$E3366,$A$4:$A3366,$A3366,$G$4:$G3366,"Ativo")=1,1,0))</f>
        <v/>
      </c>
      <c r="BC3366" t="str">
        <f>IF(OR($A3366="",$G3366&lt;&gt;"Ativo"),"",IF(COUNTIFS($A$4:$A3366,$A3366,$G$4:$G3366,"Ativo")=1,1,0))</f>
        <v/>
      </c>
    </row>
    <row r="3367" spans="1:55" x14ac:dyDescent="0.3">
      <c r="A3367" s="76"/>
      <c r="B3367" s="104"/>
      <c r="C3367" s="76"/>
      <c r="D3367" s="77"/>
      <c r="E3367" s="12"/>
      <c r="F3367" s="78"/>
      <c r="G3367" s="77"/>
      <c r="H3367" s="79"/>
      <c r="BA3367" s="5" t="str">
        <f t="shared" si="52"/>
        <v/>
      </c>
      <c r="BB3367" s="5" t="str">
        <f>IF(OR($E3367="",$G3367&lt;&gt;"Ativo"),"",IF(COUNTIFS($E$4:$E3367,$E3367,$A$4:$A3367,$A3367,$G$4:$G3367,"Ativo")=1,1,0))</f>
        <v/>
      </c>
      <c r="BC3367" t="str">
        <f>IF(OR($A3367="",$G3367&lt;&gt;"Ativo"),"",IF(COUNTIFS($A$4:$A3367,$A3367,$G$4:$G3367,"Ativo")=1,1,0))</f>
        <v/>
      </c>
    </row>
    <row r="3368" spans="1:55" x14ac:dyDescent="0.3">
      <c r="A3368" s="76"/>
      <c r="B3368" s="104"/>
      <c r="C3368" s="76"/>
      <c r="D3368" s="77"/>
      <c r="E3368" s="12"/>
      <c r="F3368" s="78"/>
      <c r="G3368" s="77"/>
      <c r="H3368" s="79"/>
      <c r="BA3368" s="5" t="str">
        <f t="shared" si="52"/>
        <v/>
      </c>
      <c r="BB3368" s="5" t="str">
        <f>IF(OR($E3368="",$G3368&lt;&gt;"Ativo"),"",IF(COUNTIFS($E$4:$E3368,$E3368,$A$4:$A3368,$A3368,$G$4:$G3368,"Ativo")=1,1,0))</f>
        <v/>
      </c>
      <c r="BC3368" t="str">
        <f>IF(OR($A3368="",$G3368&lt;&gt;"Ativo"),"",IF(COUNTIFS($A$4:$A3368,$A3368,$G$4:$G3368,"Ativo")=1,1,0))</f>
        <v/>
      </c>
    </row>
    <row r="3369" spans="1:55" x14ac:dyDescent="0.3">
      <c r="A3369" s="76"/>
      <c r="B3369" s="104"/>
      <c r="C3369" s="76"/>
      <c r="D3369" s="77"/>
      <c r="E3369" s="12"/>
      <c r="F3369" s="78"/>
      <c r="G3369" s="77"/>
      <c r="H3369" s="79"/>
      <c r="BA3369" s="5" t="str">
        <f t="shared" si="52"/>
        <v/>
      </c>
      <c r="BB3369" s="5" t="str">
        <f>IF(OR($E3369="",$G3369&lt;&gt;"Ativo"),"",IF(COUNTIFS($E$4:$E3369,$E3369,$A$4:$A3369,$A3369,$G$4:$G3369,"Ativo")=1,1,0))</f>
        <v/>
      </c>
      <c r="BC3369" t="str">
        <f>IF(OR($A3369="",$G3369&lt;&gt;"Ativo"),"",IF(COUNTIFS($A$4:$A3369,$A3369,$G$4:$G3369,"Ativo")=1,1,0))</f>
        <v/>
      </c>
    </row>
    <row r="3370" spans="1:55" x14ac:dyDescent="0.3">
      <c r="A3370" s="76"/>
      <c r="B3370" s="104"/>
      <c r="C3370" s="76"/>
      <c r="D3370" s="77"/>
      <c r="E3370" s="12"/>
      <c r="F3370" s="78"/>
      <c r="G3370" s="77"/>
      <c r="H3370" s="79"/>
      <c r="BA3370" s="5" t="str">
        <f t="shared" si="52"/>
        <v/>
      </c>
      <c r="BB3370" s="5" t="str">
        <f>IF(OR($E3370="",$G3370&lt;&gt;"Ativo"),"",IF(COUNTIFS($E$4:$E3370,$E3370,$A$4:$A3370,$A3370,$G$4:$G3370,"Ativo")=1,1,0))</f>
        <v/>
      </c>
      <c r="BC3370" t="str">
        <f>IF(OR($A3370="",$G3370&lt;&gt;"Ativo"),"",IF(COUNTIFS($A$4:$A3370,$A3370,$G$4:$G3370,"Ativo")=1,1,0))</f>
        <v/>
      </c>
    </row>
    <row r="3371" spans="1:55" x14ac:dyDescent="0.3">
      <c r="A3371" s="76"/>
      <c r="B3371" s="104"/>
      <c r="C3371" s="76"/>
      <c r="D3371" s="77"/>
      <c r="E3371" s="12"/>
      <c r="F3371" s="78"/>
      <c r="G3371" s="77"/>
      <c r="H3371" s="79"/>
      <c r="BA3371" s="5" t="str">
        <f t="shared" si="52"/>
        <v/>
      </c>
      <c r="BB3371" s="5" t="str">
        <f>IF(OR($E3371="",$G3371&lt;&gt;"Ativo"),"",IF(COUNTIFS($E$4:$E3371,$E3371,$A$4:$A3371,$A3371,$G$4:$G3371,"Ativo")=1,1,0))</f>
        <v/>
      </c>
      <c r="BC3371" t="str">
        <f>IF(OR($A3371="",$G3371&lt;&gt;"Ativo"),"",IF(COUNTIFS($A$4:$A3371,$A3371,$G$4:$G3371,"Ativo")=1,1,0))</f>
        <v/>
      </c>
    </row>
    <row r="3372" spans="1:55" x14ac:dyDescent="0.3">
      <c r="A3372" s="76"/>
      <c r="B3372" s="104"/>
      <c r="C3372" s="76"/>
      <c r="D3372" s="77"/>
      <c r="E3372" s="12"/>
      <c r="F3372" s="78"/>
      <c r="G3372" s="77"/>
      <c r="H3372" s="79"/>
      <c r="BA3372" s="5" t="str">
        <f t="shared" si="52"/>
        <v/>
      </c>
      <c r="BB3372" s="5" t="str">
        <f>IF(OR($E3372="",$G3372&lt;&gt;"Ativo"),"",IF(COUNTIFS($E$4:$E3372,$E3372,$A$4:$A3372,$A3372,$G$4:$G3372,"Ativo")=1,1,0))</f>
        <v/>
      </c>
      <c r="BC3372" t="str">
        <f>IF(OR($A3372="",$G3372&lt;&gt;"Ativo"),"",IF(COUNTIFS($A$4:$A3372,$A3372,$G$4:$G3372,"Ativo")=1,1,0))</f>
        <v/>
      </c>
    </row>
    <row r="3373" spans="1:55" x14ac:dyDescent="0.3">
      <c r="A3373" s="76"/>
      <c r="B3373" s="104"/>
      <c r="C3373" s="76"/>
      <c r="D3373" s="77"/>
      <c r="E3373" s="12"/>
      <c r="F3373" s="78"/>
      <c r="G3373" s="77"/>
      <c r="H3373" s="79"/>
      <c r="BA3373" s="5" t="str">
        <f t="shared" si="52"/>
        <v/>
      </c>
      <c r="BB3373" s="5" t="str">
        <f>IF(OR($E3373="",$G3373&lt;&gt;"Ativo"),"",IF(COUNTIFS($E$4:$E3373,$E3373,$A$4:$A3373,$A3373,$G$4:$G3373,"Ativo")=1,1,0))</f>
        <v/>
      </c>
      <c r="BC3373" t="str">
        <f>IF(OR($A3373="",$G3373&lt;&gt;"Ativo"),"",IF(COUNTIFS($A$4:$A3373,$A3373,$G$4:$G3373,"Ativo")=1,1,0))</f>
        <v/>
      </c>
    </row>
    <row r="3374" spans="1:55" x14ac:dyDescent="0.3">
      <c r="A3374" s="76"/>
      <c r="B3374" s="104"/>
      <c r="C3374" s="76"/>
      <c r="D3374" s="77"/>
      <c r="E3374" s="12"/>
      <c r="F3374" s="78"/>
      <c r="G3374" s="77"/>
      <c r="H3374" s="79"/>
      <c r="BA3374" s="5" t="str">
        <f t="shared" si="52"/>
        <v/>
      </c>
      <c r="BB3374" s="5" t="str">
        <f>IF(OR($E3374="",$G3374&lt;&gt;"Ativo"),"",IF(COUNTIFS($E$4:$E3374,$E3374,$A$4:$A3374,$A3374,$G$4:$G3374,"Ativo")=1,1,0))</f>
        <v/>
      </c>
      <c r="BC3374" t="str">
        <f>IF(OR($A3374="",$G3374&lt;&gt;"Ativo"),"",IF(COUNTIFS($A$4:$A3374,$A3374,$G$4:$G3374,"Ativo")=1,1,0))</f>
        <v/>
      </c>
    </row>
    <row r="3375" spans="1:55" x14ac:dyDescent="0.3">
      <c r="A3375" s="76"/>
      <c r="B3375" s="104"/>
      <c r="C3375" s="76"/>
      <c r="D3375" s="77"/>
      <c r="E3375" s="12"/>
      <c r="F3375" s="78"/>
      <c r="G3375" s="77"/>
      <c r="H3375" s="79"/>
      <c r="BA3375" s="5" t="str">
        <f t="shared" si="52"/>
        <v/>
      </c>
      <c r="BB3375" s="5" t="str">
        <f>IF(OR($E3375="",$G3375&lt;&gt;"Ativo"),"",IF(COUNTIFS($E$4:$E3375,$E3375,$A$4:$A3375,$A3375,$G$4:$G3375,"Ativo")=1,1,0))</f>
        <v/>
      </c>
      <c r="BC3375" t="str">
        <f>IF(OR($A3375="",$G3375&lt;&gt;"Ativo"),"",IF(COUNTIFS($A$4:$A3375,$A3375,$G$4:$G3375,"Ativo")=1,1,0))</f>
        <v/>
      </c>
    </row>
    <row r="3376" spans="1:55" x14ac:dyDescent="0.3">
      <c r="A3376" s="76"/>
      <c r="B3376" s="104"/>
      <c r="C3376" s="76"/>
      <c r="D3376" s="77"/>
      <c r="E3376" s="12"/>
      <c r="F3376" s="78"/>
      <c r="G3376" s="77"/>
      <c r="H3376" s="79"/>
      <c r="BA3376" s="5" t="str">
        <f t="shared" si="52"/>
        <v/>
      </c>
      <c r="BB3376" s="5" t="str">
        <f>IF(OR($E3376="",$G3376&lt;&gt;"Ativo"),"",IF(COUNTIFS($E$4:$E3376,$E3376,$A$4:$A3376,$A3376,$G$4:$G3376,"Ativo")=1,1,0))</f>
        <v/>
      </c>
      <c r="BC3376" t="str">
        <f>IF(OR($A3376="",$G3376&lt;&gt;"Ativo"),"",IF(COUNTIFS($A$4:$A3376,$A3376,$G$4:$G3376,"Ativo")=1,1,0))</f>
        <v/>
      </c>
    </row>
    <row r="3377" spans="1:55" x14ac:dyDescent="0.3">
      <c r="A3377" s="76"/>
      <c r="B3377" s="104"/>
      <c r="C3377" s="76"/>
      <c r="D3377" s="77"/>
      <c r="E3377" s="12"/>
      <c r="F3377" s="78"/>
      <c r="G3377" s="77"/>
      <c r="H3377" s="79"/>
      <c r="BA3377" s="5" t="str">
        <f t="shared" si="52"/>
        <v/>
      </c>
      <c r="BB3377" s="5" t="str">
        <f>IF(OR($E3377="",$G3377&lt;&gt;"Ativo"),"",IF(COUNTIFS($E$4:$E3377,$E3377,$A$4:$A3377,$A3377,$G$4:$G3377,"Ativo")=1,1,0))</f>
        <v/>
      </c>
      <c r="BC3377" t="str">
        <f>IF(OR($A3377="",$G3377&lt;&gt;"Ativo"),"",IF(COUNTIFS($A$4:$A3377,$A3377,$G$4:$G3377,"Ativo")=1,1,0))</f>
        <v/>
      </c>
    </row>
    <row r="3378" spans="1:55" x14ac:dyDescent="0.3">
      <c r="A3378" s="76"/>
      <c r="B3378" s="104"/>
      <c r="C3378" s="76"/>
      <c r="D3378" s="77"/>
      <c r="E3378" s="12"/>
      <c r="F3378" s="78"/>
      <c r="G3378" s="77"/>
      <c r="H3378" s="79"/>
      <c r="BA3378" s="5" t="str">
        <f t="shared" si="52"/>
        <v/>
      </c>
      <c r="BB3378" s="5" t="str">
        <f>IF(OR($E3378="",$G3378&lt;&gt;"Ativo"),"",IF(COUNTIFS($E$4:$E3378,$E3378,$A$4:$A3378,$A3378,$G$4:$G3378,"Ativo")=1,1,0))</f>
        <v/>
      </c>
      <c r="BC3378" t="str">
        <f>IF(OR($A3378="",$G3378&lt;&gt;"Ativo"),"",IF(COUNTIFS($A$4:$A3378,$A3378,$G$4:$G3378,"Ativo")=1,1,0))</f>
        <v/>
      </c>
    </row>
    <row r="3379" spans="1:55" x14ac:dyDescent="0.3">
      <c r="A3379" s="76"/>
      <c r="B3379" s="104"/>
      <c r="C3379" s="76"/>
      <c r="D3379" s="77"/>
      <c r="E3379" s="12"/>
      <c r="F3379" s="78"/>
      <c r="G3379" s="77"/>
      <c r="H3379" s="79"/>
      <c r="BA3379" s="5" t="str">
        <f t="shared" si="52"/>
        <v/>
      </c>
      <c r="BB3379" s="5" t="str">
        <f>IF(OR($E3379="",$G3379&lt;&gt;"Ativo"),"",IF(COUNTIFS($E$4:$E3379,$E3379,$A$4:$A3379,$A3379,$G$4:$G3379,"Ativo")=1,1,0))</f>
        <v/>
      </c>
      <c r="BC3379" t="str">
        <f>IF(OR($A3379="",$G3379&lt;&gt;"Ativo"),"",IF(COUNTIFS($A$4:$A3379,$A3379,$G$4:$G3379,"Ativo")=1,1,0))</f>
        <v/>
      </c>
    </row>
    <row r="3380" spans="1:55" x14ac:dyDescent="0.3">
      <c r="A3380" s="76"/>
      <c r="B3380" s="104"/>
      <c r="C3380" s="76"/>
      <c r="D3380" s="77"/>
      <c r="E3380" s="12"/>
      <c r="F3380" s="78"/>
      <c r="G3380" s="77"/>
      <c r="H3380" s="79"/>
      <c r="BA3380" s="5" t="str">
        <f t="shared" si="52"/>
        <v/>
      </c>
      <c r="BB3380" s="5" t="str">
        <f>IF(OR($E3380="",$G3380&lt;&gt;"Ativo"),"",IF(COUNTIFS($E$4:$E3380,$E3380,$A$4:$A3380,$A3380,$G$4:$G3380,"Ativo")=1,1,0))</f>
        <v/>
      </c>
      <c r="BC3380" t="str">
        <f>IF(OR($A3380="",$G3380&lt;&gt;"Ativo"),"",IF(COUNTIFS($A$4:$A3380,$A3380,$G$4:$G3380,"Ativo")=1,1,0))</f>
        <v/>
      </c>
    </row>
    <row r="3381" spans="1:55" x14ac:dyDescent="0.3">
      <c r="A3381" s="76"/>
      <c r="B3381" s="104"/>
      <c r="C3381" s="76"/>
      <c r="D3381" s="77"/>
      <c r="E3381" s="12"/>
      <c r="F3381" s="78"/>
      <c r="G3381" s="77"/>
      <c r="H3381" s="79"/>
      <c r="BA3381" s="5" t="str">
        <f t="shared" si="52"/>
        <v/>
      </c>
      <c r="BB3381" s="5" t="str">
        <f>IF(OR($E3381="",$G3381&lt;&gt;"Ativo"),"",IF(COUNTIFS($E$4:$E3381,$E3381,$A$4:$A3381,$A3381,$G$4:$G3381,"Ativo")=1,1,0))</f>
        <v/>
      </c>
      <c r="BC3381" t="str">
        <f>IF(OR($A3381="",$G3381&lt;&gt;"Ativo"),"",IF(COUNTIFS($A$4:$A3381,$A3381,$G$4:$G3381,"Ativo")=1,1,0))</f>
        <v/>
      </c>
    </row>
    <row r="3382" spans="1:55" x14ac:dyDescent="0.3">
      <c r="A3382" s="76"/>
      <c r="B3382" s="104"/>
      <c r="C3382" s="76"/>
      <c r="D3382" s="77"/>
      <c r="E3382" s="12"/>
      <c r="F3382" s="78"/>
      <c r="G3382" s="77"/>
      <c r="H3382" s="79"/>
      <c r="BA3382" s="5" t="str">
        <f t="shared" si="52"/>
        <v/>
      </c>
      <c r="BB3382" s="5" t="str">
        <f>IF(OR($E3382="",$G3382&lt;&gt;"Ativo"),"",IF(COUNTIFS($E$4:$E3382,$E3382,$A$4:$A3382,$A3382,$G$4:$G3382,"Ativo")=1,1,0))</f>
        <v/>
      </c>
      <c r="BC3382" t="str">
        <f>IF(OR($A3382="",$G3382&lt;&gt;"Ativo"),"",IF(COUNTIFS($A$4:$A3382,$A3382,$G$4:$G3382,"Ativo")=1,1,0))</f>
        <v/>
      </c>
    </row>
    <row r="3383" spans="1:55" x14ac:dyDescent="0.3">
      <c r="A3383" s="76"/>
      <c r="B3383" s="104"/>
      <c r="C3383" s="76"/>
      <c r="D3383" s="77"/>
      <c r="E3383" s="12"/>
      <c r="F3383" s="78"/>
      <c r="G3383" s="77"/>
      <c r="H3383" s="79"/>
      <c r="BA3383" s="5" t="str">
        <f t="shared" si="52"/>
        <v/>
      </c>
      <c r="BB3383" s="5" t="str">
        <f>IF(OR($E3383="",$G3383&lt;&gt;"Ativo"),"",IF(COUNTIFS($E$4:$E3383,$E3383,$A$4:$A3383,$A3383,$G$4:$G3383,"Ativo")=1,1,0))</f>
        <v/>
      </c>
      <c r="BC3383" t="str">
        <f>IF(OR($A3383="",$G3383&lt;&gt;"Ativo"),"",IF(COUNTIFS($A$4:$A3383,$A3383,$G$4:$G3383,"Ativo")=1,1,0))</f>
        <v/>
      </c>
    </row>
    <row r="3384" spans="1:55" x14ac:dyDescent="0.3">
      <c r="A3384" s="76"/>
      <c r="B3384" s="104"/>
      <c r="C3384" s="76"/>
      <c r="D3384" s="77"/>
      <c r="E3384" s="12"/>
      <c r="F3384" s="78"/>
      <c r="G3384" s="77"/>
      <c r="H3384" s="79"/>
      <c r="BA3384" s="5" t="str">
        <f t="shared" si="52"/>
        <v/>
      </c>
      <c r="BB3384" s="5" t="str">
        <f>IF(OR($E3384="",$G3384&lt;&gt;"Ativo"),"",IF(COUNTIFS($E$4:$E3384,$E3384,$A$4:$A3384,$A3384,$G$4:$G3384,"Ativo")=1,1,0))</f>
        <v/>
      </c>
      <c r="BC3384" t="str">
        <f>IF(OR($A3384="",$G3384&lt;&gt;"Ativo"),"",IF(COUNTIFS($A$4:$A3384,$A3384,$G$4:$G3384,"Ativo")=1,1,0))</f>
        <v/>
      </c>
    </row>
    <row r="3385" spans="1:55" x14ac:dyDescent="0.3">
      <c r="A3385" s="76"/>
      <c r="B3385" s="104"/>
      <c r="C3385" s="76"/>
      <c r="D3385" s="77"/>
      <c r="E3385" s="12"/>
      <c r="F3385" s="78"/>
      <c r="G3385" s="77"/>
      <c r="H3385" s="79"/>
      <c r="BA3385" s="5" t="str">
        <f t="shared" si="52"/>
        <v/>
      </c>
      <c r="BB3385" s="5" t="str">
        <f>IF(OR($E3385="",$G3385&lt;&gt;"Ativo"),"",IF(COUNTIFS($E$4:$E3385,$E3385,$A$4:$A3385,$A3385,$G$4:$G3385,"Ativo")=1,1,0))</f>
        <v/>
      </c>
      <c r="BC3385" t="str">
        <f>IF(OR($A3385="",$G3385&lt;&gt;"Ativo"),"",IF(COUNTIFS($A$4:$A3385,$A3385,$G$4:$G3385,"Ativo")=1,1,0))</f>
        <v/>
      </c>
    </row>
    <row r="3386" spans="1:55" x14ac:dyDescent="0.3">
      <c r="A3386" s="76"/>
      <c r="B3386" s="104"/>
      <c r="C3386" s="76"/>
      <c r="D3386" s="77"/>
      <c r="E3386" s="12"/>
      <c r="F3386" s="78"/>
      <c r="G3386" s="77"/>
      <c r="H3386" s="79"/>
      <c r="BA3386" s="5" t="str">
        <f t="shared" si="52"/>
        <v/>
      </c>
      <c r="BB3386" s="5" t="str">
        <f>IF(OR($E3386="",$G3386&lt;&gt;"Ativo"),"",IF(COUNTIFS($E$4:$E3386,$E3386,$A$4:$A3386,$A3386,$G$4:$G3386,"Ativo")=1,1,0))</f>
        <v/>
      </c>
      <c r="BC3386" t="str">
        <f>IF(OR($A3386="",$G3386&lt;&gt;"Ativo"),"",IF(COUNTIFS($A$4:$A3386,$A3386,$G$4:$G3386,"Ativo")=1,1,0))</f>
        <v/>
      </c>
    </row>
    <row r="3387" spans="1:55" x14ac:dyDescent="0.3">
      <c r="A3387" s="76"/>
      <c r="B3387" s="104"/>
      <c r="C3387" s="76"/>
      <c r="D3387" s="77"/>
      <c r="E3387" s="12"/>
      <c r="F3387" s="78"/>
      <c r="G3387" s="77"/>
      <c r="H3387" s="79"/>
      <c r="BA3387" s="5" t="str">
        <f t="shared" si="52"/>
        <v/>
      </c>
      <c r="BB3387" s="5" t="str">
        <f>IF(OR($E3387="",$G3387&lt;&gt;"Ativo"),"",IF(COUNTIFS($E$4:$E3387,$E3387,$A$4:$A3387,$A3387,$G$4:$G3387,"Ativo")=1,1,0))</f>
        <v/>
      </c>
      <c r="BC3387" t="str">
        <f>IF(OR($A3387="",$G3387&lt;&gt;"Ativo"),"",IF(COUNTIFS($A$4:$A3387,$A3387,$G$4:$G3387,"Ativo")=1,1,0))</f>
        <v/>
      </c>
    </row>
    <row r="3388" spans="1:55" x14ac:dyDescent="0.3">
      <c r="A3388" s="76"/>
      <c r="B3388" s="104"/>
      <c r="C3388" s="76"/>
      <c r="D3388" s="77"/>
      <c r="E3388" s="12"/>
      <c r="F3388" s="78"/>
      <c r="G3388" s="77"/>
      <c r="H3388" s="79"/>
      <c r="BA3388" s="5" t="str">
        <f t="shared" si="52"/>
        <v/>
      </c>
      <c r="BB3388" s="5" t="str">
        <f>IF(OR($E3388="",$G3388&lt;&gt;"Ativo"),"",IF(COUNTIFS($E$4:$E3388,$E3388,$A$4:$A3388,$A3388,$G$4:$G3388,"Ativo")=1,1,0))</f>
        <v/>
      </c>
      <c r="BC3388" t="str">
        <f>IF(OR($A3388="",$G3388&lt;&gt;"Ativo"),"",IF(COUNTIFS($A$4:$A3388,$A3388,$G$4:$G3388,"Ativo")=1,1,0))</f>
        <v/>
      </c>
    </row>
    <row r="3389" spans="1:55" x14ac:dyDescent="0.3">
      <c r="A3389" s="76"/>
      <c r="B3389" s="104"/>
      <c r="C3389" s="76"/>
      <c r="D3389" s="77"/>
      <c r="E3389" s="12"/>
      <c r="F3389" s="78"/>
      <c r="G3389" s="77"/>
      <c r="H3389" s="79"/>
      <c r="BA3389" s="5" t="str">
        <f t="shared" si="52"/>
        <v/>
      </c>
      <c r="BB3389" s="5" t="str">
        <f>IF(OR($E3389="",$G3389&lt;&gt;"Ativo"),"",IF(COUNTIFS($E$4:$E3389,$E3389,$A$4:$A3389,$A3389,$G$4:$G3389,"Ativo")=1,1,0))</f>
        <v/>
      </c>
      <c r="BC3389" t="str">
        <f>IF(OR($A3389="",$G3389&lt;&gt;"Ativo"),"",IF(COUNTIFS($A$4:$A3389,$A3389,$G$4:$G3389,"Ativo")=1,1,0))</f>
        <v/>
      </c>
    </row>
    <row r="3390" spans="1:55" x14ac:dyDescent="0.3">
      <c r="A3390" s="76"/>
      <c r="B3390" s="104"/>
      <c r="C3390" s="76"/>
      <c r="D3390" s="77"/>
      <c r="E3390" s="12"/>
      <c r="F3390" s="78"/>
      <c r="G3390" s="77"/>
      <c r="H3390" s="79"/>
      <c r="BA3390" s="5" t="str">
        <f t="shared" si="52"/>
        <v/>
      </c>
      <c r="BB3390" s="5" t="str">
        <f>IF(OR($E3390="",$G3390&lt;&gt;"Ativo"),"",IF(COUNTIFS($E$4:$E3390,$E3390,$A$4:$A3390,$A3390,$G$4:$G3390,"Ativo")=1,1,0))</f>
        <v/>
      </c>
      <c r="BC3390" t="str">
        <f>IF(OR($A3390="",$G3390&lt;&gt;"Ativo"),"",IF(COUNTIFS($A$4:$A3390,$A3390,$G$4:$G3390,"Ativo")=1,1,0))</f>
        <v/>
      </c>
    </row>
    <row r="3391" spans="1:55" x14ac:dyDescent="0.3">
      <c r="A3391" s="76"/>
      <c r="B3391" s="104"/>
      <c r="C3391" s="76"/>
      <c r="D3391" s="77"/>
      <c r="E3391" s="12"/>
      <c r="F3391" s="78"/>
      <c r="G3391" s="77"/>
      <c r="H3391" s="79"/>
      <c r="BA3391" s="5" t="str">
        <f t="shared" si="52"/>
        <v/>
      </c>
      <c r="BB3391" s="5" t="str">
        <f>IF(OR($E3391="",$G3391&lt;&gt;"Ativo"),"",IF(COUNTIFS($E$4:$E3391,$E3391,$A$4:$A3391,$A3391,$G$4:$G3391,"Ativo")=1,1,0))</f>
        <v/>
      </c>
      <c r="BC3391" t="str">
        <f>IF(OR($A3391="",$G3391&lt;&gt;"Ativo"),"",IF(COUNTIFS($A$4:$A3391,$A3391,$G$4:$G3391,"Ativo")=1,1,0))</f>
        <v/>
      </c>
    </row>
    <row r="3392" spans="1:55" x14ac:dyDescent="0.3">
      <c r="A3392" s="76"/>
      <c r="B3392" s="104"/>
      <c r="C3392" s="76"/>
      <c r="D3392" s="77"/>
      <c r="E3392" s="12"/>
      <c r="F3392" s="78"/>
      <c r="G3392" s="77"/>
      <c r="H3392" s="79"/>
      <c r="BA3392" s="5" t="str">
        <f t="shared" si="52"/>
        <v/>
      </c>
      <c r="BB3392" s="5" t="str">
        <f>IF(OR($E3392="",$G3392&lt;&gt;"Ativo"),"",IF(COUNTIFS($E$4:$E3392,$E3392,$A$4:$A3392,$A3392,$G$4:$G3392,"Ativo")=1,1,0))</f>
        <v/>
      </c>
      <c r="BC3392" t="str">
        <f>IF(OR($A3392="",$G3392&lt;&gt;"Ativo"),"",IF(COUNTIFS($A$4:$A3392,$A3392,$G$4:$G3392,"Ativo")=1,1,0))</f>
        <v/>
      </c>
    </row>
    <row r="3393" spans="1:55" x14ac:dyDescent="0.3">
      <c r="A3393" s="76"/>
      <c r="B3393" s="104"/>
      <c r="C3393" s="76"/>
      <c r="D3393" s="77"/>
      <c r="E3393" s="12"/>
      <c r="F3393" s="78"/>
      <c r="G3393" s="77"/>
      <c r="H3393" s="79"/>
      <c r="BA3393" s="5" t="str">
        <f t="shared" si="52"/>
        <v/>
      </c>
      <c r="BB3393" s="5" t="str">
        <f>IF(OR($E3393="",$G3393&lt;&gt;"Ativo"),"",IF(COUNTIFS($E$4:$E3393,$E3393,$A$4:$A3393,$A3393,$G$4:$G3393,"Ativo")=1,1,0))</f>
        <v/>
      </c>
      <c r="BC3393" t="str">
        <f>IF(OR($A3393="",$G3393&lt;&gt;"Ativo"),"",IF(COUNTIFS($A$4:$A3393,$A3393,$G$4:$G3393,"Ativo")=1,1,0))</f>
        <v/>
      </c>
    </row>
    <row r="3394" spans="1:55" x14ac:dyDescent="0.3">
      <c r="A3394" s="76"/>
      <c r="B3394" s="104"/>
      <c r="C3394" s="76"/>
      <c r="D3394" s="77"/>
      <c r="E3394" s="12"/>
      <c r="F3394" s="78"/>
      <c r="G3394" s="77"/>
      <c r="H3394" s="79"/>
      <c r="BA3394" s="5" t="str">
        <f t="shared" si="52"/>
        <v/>
      </c>
      <c r="BB3394" s="5" t="str">
        <f>IF(OR($E3394="",$G3394&lt;&gt;"Ativo"),"",IF(COUNTIFS($E$4:$E3394,$E3394,$A$4:$A3394,$A3394,$G$4:$G3394,"Ativo")=1,1,0))</f>
        <v/>
      </c>
      <c r="BC3394" t="str">
        <f>IF(OR($A3394="",$G3394&lt;&gt;"Ativo"),"",IF(COUNTIFS($A$4:$A3394,$A3394,$G$4:$G3394,"Ativo")=1,1,0))</f>
        <v/>
      </c>
    </row>
    <row r="3395" spans="1:55" x14ac:dyDescent="0.3">
      <c r="A3395" s="76"/>
      <c r="B3395" s="104"/>
      <c r="C3395" s="76"/>
      <c r="D3395" s="77"/>
      <c r="E3395" s="12"/>
      <c r="F3395" s="78"/>
      <c r="G3395" s="77"/>
      <c r="H3395" s="79"/>
      <c r="BA3395" s="5" t="str">
        <f t="shared" si="52"/>
        <v/>
      </c>
      <c r="BB3395" s="5" t="str">
        <f>IF(OR($E3395="",$G3395&lt;&gt;"Ativo"),"",IF(COUNTIFS($E$4:$E3395,$E3395,$A$4:$A3395,$A3395,$G$4:$G3395,"Ativo")=1,1,0))</f>
        <v/>
      </c>
      <c r="BC3395" t="str">
        <f>IF(OR($A3395="",$G3395&lt;&gt;"Ativo"),"",IF(COUNTIFS($A$4:$A3395,$A3395,$G$4:$G3395,"Ativo")=1,1,0))</f>
        <v/>
      </c>
    </row>
    <row r="3396" spans="1:55" x14ac:dyDescent="0.3">
      <c r="A3396" s="76"/>
      <c r="B3396" s="104"/>
      <c r="C3396" s="76"/>
      <c r="D3396" s="77"/>
      <c r="E3396" s="12"/>
      <c r="F3396" s="78"/>
      <c r="G3396" s="77"/>
      <c r="H3396" s="79"/>
      <c r="BA3396" s="5" t="str">
        <f t="shared" ref="BA3396:BA3459" si="53">IF($D3396="","",MID($D3396,4,LEN($D3396)-5))</f>
        <v/>
      </c>
      <c r="BB3396" s="5" t="str">
        <f>IF(OR($E3396="",$G3396&lt;&gt;"Ativo"),"",IF(COUNTIFS($E$4:$E3396,$E3396,$A$4:$A3396,$A3396,$G$4:$G3396,"Ativo")=1,1,0))</f>
        <v/>
      </c>
      <c r="BC3396" t="str">
        <f>IF(OR($A3396="",$G3396&lt;&gt;"Ativo"),"",IF(COUNTIFS($A$4:$A3396,$A3396,$G$4:$G3396,"Ativo")=1,1,0))</f>
        <v/>
      </c>
    </row>
    <row r="3397" spans="1:55" x14ac:dyDescent="0.3">
      <c r="A3397" s="76"/>
      <c r="B3397" s="104"/>
      <c r="C3397" s="76"/>
      <c r="D3397" s="77"/>
      <c r="E3397" s="12"/>
      <c r="F3397" s="78"/>
      <c r="G3397" s="77"/>
      <c r="H3397" s="79"/>
      <c r="BA3397" s="5" t="str">
        <f t="shared" si="53"/>
        <v/>
      </c>
      <c r="BB3397" s="5" t="str">
        <f>IF(OR($E3397="",$G3397&lt;&gt;"Ativo"),"",IF(COUNTIFS($E$4:$E3397,$E3397,$A$4:$A3397,$A3397,$G$4:$G3397,"Ativo")=1,1,0))</f>
        <v/>
      </c>
      <c r="BC3397" t="str">
        <f>IF(OR($A3397="",$G3397&lt;&gt;"Ativo"),"",IF(COUNTIFS($A$4:$A3397,$A3397,$G$4:$G3397,"Ativo")=1,1,0))</f>
        <v/>
      </c>
    </row>
    <row r="3398" spans="1:55" x14ac:dyDescent="0.3">
      <c r="A3398" s="76"/>
      <c r="B3398" s="104"/>
      <c r="C3398" s="76"/>
      <c r="D3398" s="77"/>
      <c r="E3398" s="12"/>
      <c r="F3398" s="78"/>
      <c r="G3398" s="77"/>
      <c r="H3398" s="79"/>
      <c r="BA3398" s="5" t="str">
        <f t="shared" si="53"/>
        <v/>
      </c>
      <c r="BB3398" s="5" t="str">
        <f>IF(OR($E3398="",$G3398&lt;&gt;"Ativo"),"",IF(COUNTIFS($E$4:$E3398,$E3398,$A$4:$A3398,$A3398,$G$4:$G3398,"Ativo")=1,1,0))</f>
        <v/>
      </c>
      <c r="BC3398" t="str">
        <f>IF(OR($A3398="",$G3398&lt;&gt;"Ativo"),"",IF(COUNTIFS($A$4:$A3398,$A3398,$G$4:$G3398,"Ativo")=1,1,0))</f>
        <v/>
      </c>
    </row>
    <row r="3399" spans="1:55" x14ac:dyDescent="0.3">
      <c r="A3399" s="76"/>
      <c r="B3399" s="104"/>
      <c r="C3399" s="76"/>
      <c r="D3399" s="77"/>
      <c r="E3399" s="12"/>
      <c r="F3399" s="78"/>
      <c r="G3399" s="77"/>
      <c r="H3399" s="79"/>
      <c r="BA3399" s="5" t="str">
        <f t="shared" si="53"/>
        <v/>
      </c>
      <c r="BB3399" s="5" t="str">
        <f>IF(OR($E3399="",$G3399&lt;&gt;"Ativo"),"",IF(COUNTIFS($E$4:$E3399,$E3399,$A$4:$A3399,$A3399,$G$4:$G3399,"Ativo")=1,1,0))</f>
        <v/>
      </c>
      <c r="BC3399" t="str">
        <f>IF(OR($A3399="",$G3399&lt;&gt;"Ativo"),"",IF(COUNTIFS($A$4:$A3399,$A3399,$G$4:$G3399,"Ativo")=1,1,0))</f>
        <v/>
      </c>
    </row>
    <row r="3400" spans="1:55" x14ac:dyDescent="0.3">
      <c r="A3400" s="76"/>
      <c r="B3400" s="104"/>
      <c r="C3400" s="76"/>
      <c r="D3400" s="77"/>
      <c r="E3400" s="12"/>
      <c r="F3400" s="78"/>
      <c r="G3400" s="77"/>
      <c r="H3400" s="79"/>
      <c r="BA3400" s="5" t="str">
        <f t="shared" si="53"/>
        <v/>
      </c>
      <c r="BB3400" s="5" t="str">
        <f>IF(OR($E3400="",$G3400&lt;&gt;"Ativo"),"",IF(COUNTIFS($E$4:$E3400,$E3400,$A$4:$A3400,$A3400,$G$4:$G3400,"Ativo")=1,1,0))</f>
        <v/>
      </c>
      <c r="BC3400" t="str">
        <f>IF(OR($A3400="",$G3400&lt;&gt;"Ativo"),"",IF(COUNTIFS($A$4:$A3400,$A3400,$G$4:$G3400,"Ativo")=1,1,0))</f>
        <v/>
      </c>
    </row>
    <row r="3401" spans="1:55" x14ac:dyDescent="0.3">
      <c r="A3401" s="76"/>
      <c r="B3401" s="104"/>
      <c r="C3401" s="76"/>
      <c r="D3401" s="77"/>
      <c r="E3401" s="12"/>
      <c r="F3401" s="78"/>
      <c r="G3401" s="77"/>
      <c r="H3401" s="79"/>
      <c r="BA3401" s="5" t="str">
        <f t="shared" si="53"/>
        <v/>
      </c>
      <c r="BB3401" s="5" t="str">
        <f>IF(OR($E3401="",$G3401&lt;&gt;"Ativo"),"",IF(COUNTIFS($E$4:$E3401,$E3401,$A$4:$A3401,$A3401,$G$4:$G3401,"Ativo")=1,1,0))</f>
        <v/>
      </c>
      <c r="BC3401" t="str">
        <f>IF(OR($A3401="",$G3401&lt;&gt;"Ativo"),"",IF(COUNTIFS($A$4:$A3401,$A3401,$G$4:$G3401,"Ativo")=1,1,0))</f>
        <v/>
      </c>
    </row>
    <row r="3402" spans="1:55" x14ac:dyDescent="0.3">
      <c r="A3402" s="76"/>
      <c r="B3402" s="104"/>
      <c r="C3402" s="76"/>
      <c r="D3402" s="77"/>
      <c r="E3402" s="12"/>
      <c r="F3402" s="78"/>
      <c r="G3402" s="77"/>
      <c r="H3402" s="79"/>
      <c r="BA3402" s="5" t="str">
        <f t="shared" si="53"/>
        <v/>
      </c>
      <c r="BB3402" s="5" t="str">
        <f>IF(OR($E3402="",$G3402&lt;&gt;"Ativo"),"",IF(COUNTIFS($E$4:$E3402,$E3402,$A$4:$A3402,$A3402,$G$4:$G3402,"Ativo")=1,1,0))</f>
        <v/>
      </c>
      <c r="BC3402" t="str">
        <f>IF(OR($A3402="",$G3402&lt;&gt;"Ativo"),"",IF(COUNTIFS($A$4:$A3402,$A3402,$G$4:$G3402,"Ativo")=1,1,0))</f>
        <v/>
      </c>
    </row>
    <row r="3403" spans="1:55" x14ac:dyDescent="0.3">
      <c r="A3403" s="76"/>
      <c r="B3403" s="104"/>
      <c r="C3403" s="76"/>
      <c r="D3403" s="77"/>
      <c r="E3403" s="12"/>
      <c r="F3403" s="78"/>
      <c r="G3403" s="77"/>
      <c r="H3403" s="79"/>
      <c r="BA3403" s="5" t="str">
        <f t="shared" si="53"/>
        <v/>
      </c>
      <c r="BB3403" s="5" t="str">
        <f>IF(OR($E3403="",$G3403&lt;&gt;"Ativo"),"",IF(COUNTIFS($E$4:$E3403,$E3403,$A$4:$A3403,$A3403,$G$4:$G3403,"Ativo")=1,1,0))</f>
        <v/>
      </c>
      <c r="BC3403" t="str">
        <f>IF(OR($A3403="",$G3403&lt;&gt;"Ativo"),"",IF(COUNTIFS($A$4:$A3403,$A3403,$G$4:$G3403,"Ativo")=1,1,0))</f>
        <v/>
      </c>
    </row>
    <row r="3404" spans="1:55" x14ac:dyDescent="0.3">
      <c r="A3404" s="76"/>
      <c r="B3404" s="104"/>
      <c r="C3404" s="76"/>
      <c r="D3404" s="77"/>
      <c r="E3404" s="12"/>
      <c r="F3404" s="78"/>
      <c r="G3404" s="77"/>
      <c r="H3404" s="79"/>
      <c r="BA3404" s="5" t="str">
        <f t="shared" si="53"/>
        <v/>
      </c>
      <c r="BB3404" s="5" t="str">
        <f>IF(OR($E3404="",$G3404&lt;&gt;"Ativo"),"",IF(COUNTIFS($E$4:$E3404,$E3404,$A$4:$A3404,$A3404,$G$4:$G3404,"Ativo")=1,1,0))</f>
        <v/>
      </c>
      <c r="BC3404" t="str">
        <f>IF(OR($A3404="",$G3404&lt;&gt;"Ativo"),"",IF(COUNTIFS($A$4:$A3404,$A3404,$G$4:$G3404,"Ativo")=1,1,0))</f>
        <v/>
      </c>
    </row>
    <row r="3405" spans="1:55" x14ac:dyDescent="0.3">
      <c r="A3405" s="76"/>
      <c r="B3405" s="104"/>
      <c r="C3405" s="76"/>
      <c r="D3405" s="77"/>
      <c r="E3405" s="12"/>
      <c r="F3405" s="78"/>
      <c r="G3405" s="77"/>
      <c r="H3405" s="79"/>
      <c r="BA3405" s="5" t="str">
        <f t="shared" si="53"/>
        <v/>
      </c>
      <c r="BB3405" s="5" t="str">
        <f>IF(OR($E3405="",$G3405&lt;&gt;"Ativo"),"",IF(COUNTIFS($E$4:$E3405,$E3405,$A$4:$A3405,$A3405,$G$4:$G3405,"Ativo")=1,1,0))</f>
        <v/>
      </c>
      <c r="BC3405" t="str">
        <f>IF(OR($A3405="",$G3405&lt;&gt;"Ativo"),"",IF(COUNTIFS($A$4:$A3405,$A3405,$G$4:$G3405,"Ativo")=1,1,0))</f>
        <v/>
      </c>
    </row>
    <row r="3406" spans="1:55" x14ac:dyDescent="0.3">
      <c r="A3406" s="76"/>
      <c r="B3406" s="104"/>
      <c r="C3406" s="76"/>
      <c r="D3406" s="77"/>
      <c r="E3406" s="12"/>
      <c r="F3406" s="78"/>
      <c r="G3406" s="77"/>
      <c r="H3406" s="79"/>
      <c r="BA3406" s="5" t="str">
        <f t="shared" si="53"/>
        <v/>
      </c>
      <c r="BB3406" s="5" t="str">
        <f>IF(OR($E3406="",$G3406&lt;&gt;"Ativo"),"",IF(COUNTIFS($E$4:$E3406,$E3406,$A$4:$A3406,$A3406,$G$4:$G3406,"Ativo")=1,1,0))</f>
        <v/>
      </c>
      <c r="BC3406" t="str">
        <f>IF(OR($A3406="",$G3406&lt;&gt;"Ativo"),"",IF(COUNTIFS($A$4:$A3406,$A3406,$G$4:$G3406,"Ativo")=1,1,0))</f>
        <v/>
      </c>
    </row>
    <row r="3407" spans="1:55" x14ac:dyDescent="0.3">
      <c r="A3407" s="76"/>
      <c r="B3407" s="104"/>
      <c r="C3407" s="76"/>
      <c r="D3407" s="77"/>
      <c r="E3407" s="12"/>
      <c r="F3407" s="78"/>
      <c r="G3407" s="77"/>
      <c r="H3407" s="79"/>
      <c r="BA3407" s="5" t="str">
        <f t="shared" si="53"/>
        <v/>
      </c>
      <c r="BB3407" s="5" t="str">
        <f>IF(OR($E3407="",$G3407&lt;&gt;"Ativo"),"",IF(COUNTIFS($E$4:$E3407,$E3407,$A$4:$A3407,$A3407,$G$4:$G3407,"Ativo")=1,1,0))</f>
        <v/>
      </c>
      <c r="BC3407" t="str">
        <f>IF(OR($A3407="",$G3407&lt;&gt;"Ativo"),"",IF(COUNTIFS($A$4:$A3407,$A3407,$G$4:$G3407,"Ativo")=1,1,0))</f>
        <v/>
      </c>
    </row>
    <row r="3408" spans="1:55" x14ac:dyDescent="0.3">
      <c r="A3408" s="76"/>
      <c r="B3408" s="104"/>
      <c r="C3408" s="76"/>
      <c r="D3408" s="77"/>
      <c r="E3408" s="12"/>
      <c r="F3408" s="78"/>
      <c r="G3408" s="77"/>
      <c r="H3408" s="79"/>
      <c r="BA3408" s="5" t="str">
        <f t="shared" si="53"/>
        <v/>
      </c>
      <c r="BB3408" s="5" t="str">
        <f>IF(OR($E3408="",$G3408&lt;&gt;"Ativo"),"",IF(COUNTIFS($E$4:$E3408,$E3408,$A$4:$A3408,$A3408,$G$4:$G3408,"Ativo")=1,1,0))</f>
        <v/>
      </c>
      <c r="BC3408" t="str">
        <f>IF(OR($A3408="",$G3408&lt;&gt;"Ativo"),"",IF(COUNTIFS($A$4:$A3408,$A3408,$G$4:$G3408,"Ativo")=1,1,0))</f>
        <v/>
      </c>
    </row>
    <row r="3409" spans="1:55" x14ac:dyDescent="0.3">
      <c r="A3409" s="76"/>
      <c r="B3409" s="104"/>
      <c r="C3409" s="76"/>
      <c r="D3409" s="77"/>
      <c r="E3409" s="12"/>
      <c r="F3409" s="78"/>
      <c r="G3409" s="77"/>
      <c r="H3409" s="79"/>
      <c r="BA3409" s="5" t="str">
        <f t="shared" si="53"/>
        <v/>
      </c>
      <c r="BB3409" s="5" t="str">
        <f>IF(OR($E3409="",$G3409&lt;&gt;"Ativo"),"",IF(COUNTIFS($E$4:$E3409,$E3409,$A$4:$A3409,$A3409,$G$4:$G3409,"Ativo")=1,1,0))</f>
        <v/>
      </c>
      <c r="BC3409" t="str">
        <f>IF(OR($A3409="",$G3409&lt;&gt;"Ativo"),"",IF(COUNTIFS($A$4:$A3409,$A3409,$G$4:$G3409,"Ativo")=1,1,0))</f>
        <v/>
      </c>
    </row>
    <row r="3410" spans="1:55" x14ac:dyDescent="0.3">
      <c r="A3410" s="76"/>
      <c r="B3410" s="104"/>
      <c r="C3410" s="76"/>
      <c r="D3410" s="77"/>
      <c r="E3410" s="12"/>
      <c r="F3410" s="78"/>
      <c r="G3410" s="77"/>
      <c r="H3410" s="79"/>
      <c r="BA3410" s="5" t="str">
        <f t="shared" si="53"/>
        <v/>
      </c>
      <c r="BB3410" s="5" t="str">
        <f>IF(OR($E3410="",$G3410&lt;&gt;"Ativo"),"",IF(COUNTIFS($E$4:$E3410,$E3410,$A$4:$A3410,$A3410,$G$4:$G3410,"Ativo")=1,1,0))</f>
        <v/>
      </c>
      <c r="BC3410" t="str">
        <f>IF(OR($A3410="",$G3410&lt;&gt;"Ativo"),"",IF(COUNTIFS($A$4:$A3410,$A3410,$G$4:$G3410,"Ativo")=1,1,0))</f>
        <v/>
      </c>
    </row>
    <row r="3411" spans="1:55" x14ac:dyDescent="0.3">
      <c r="A3411" s="76"/>
      <c r="B3411" s="104"/>
      <c r="C3411" s="76"/>
      <c r="D3411" s="77"/>
      <c r="E3411" s="12"/>
      <c r="F3411" s="78"/>
      <c r="G3411" s="77"/>
      <c r="H3411" s="79"/>
      <c r="BA3411" s="5" t="str">
        <f t="shared" si="53"/>
        <v/>
      </c>
      <c r="BB3411" s="5" t="str">
        <f>IF(OR($E3411="",$G3411&lt;&gt;"Ativo"),"",IF(COUNTIFS($E$4:$E3411,$E3411,$A$4:$A3411,$A3411,$G$4:$G3411,"Ativo")=1,1,0))</f>
        <v/>
      </c>
      <c r="BC3411" t="str">
        <f>IF(OR($A3411="",$G3411&lt;&gt;"Ativo"),"",IF(COUNTIFS($A$4:$A3411,$A3411,$G$4:$G3411,"Ativo")=1,1,0))</f>
        <v/>
      </c>
    </row>
    <row r="3412" spans="1:55" x14ac:dyDescent="0.3">
      <c r="A3412" s="76"/>
      <c r="B3412" s="104"/>
      <c r="C3412" s="76"/>
      <c r="D3412" s="77"/>
      <c r="E3412" s="12"/>
      <c r="F3412" s="78"/>
      <c r="G3412" s="77"/>
      <c r="H3412" s="79"/>
      <c r="BA3412" s="5" t="str">
        <f t="shared" si="53"/>
        <v/>
      </c>
      <c r="BB3412" s="5" t="str">
        <f>IF(OR($E3412="",$G3412&lt;&gt;"Ativo"),"",IF(COUNTIFS($E$4:$E3412,$E3412,$A$4:$A3412,$A3412,$G$4:$G3412,"Ativo")=1,1,0))</f>
        <v/>
      </c>
      <c r="BC3412" t="str">
        <f>IF(OR($A3412="",$G3412&lt;&gt;"Ativo"),"",IF(COUNTIFS($A$4:$A3412,$A3412,$G$4:$G3412,"Ativo")=1,1,0))</f>
        <v/>
      </c>
    </row>
    <row r="3413" spans="1:55" x14ac:dyDescent="0.3">
      <c r="A3413" s="76"/>
      <c r="B3413" s="104"/>
      <c r="C3413" s="76"/>
      <c r="D3413" s="77"/>
      <c r="E3413" s="12"/>
      <c r="F3413" s="78"/>
      <c r="G3413" s="77"/>
      <c r="H3413" s="79"/>
      <c r="BA3413" s="5" t="str">
        <f t="shared" si="53"/>
        <v/>
      </c>
      <c r="BB3413" s="5" t="str">
        <f>IF(OR($E3413="",$G3413&lt;&gt;"Ativo"),"",IF(COUNTIFS($E$4:$E3413,$E3413,$A$4:$A3413,$A3413,$G$4:$G3413,"Ativo")=1,1,0))</f>
        <v/>
      </c>
      <c r="BC3413" t="str">
        <f>IF(OR($A3413="",$G3413&lt;&gt;"Ativo"),"",IF(COUNTIFS($A$4:$A3413,$A3413,$G$4:$G3413,"Ativo")=1,1,0))</f>
        <v/>
      </c>
    </row>
    <row r="3414" spans="1:55" x14ac:dyDescent="0.3">
      <c r="A3414" s="76"/>
      <c r="B3414" s="104"/>
      <c r="C3414" s="76"/>
      <c r="D3414" s="77"/>
      <c r="E3414" s="12"/>
      <c r="F3414" s="78"/>
      <c r="G3414" s="77"/>
      <c r="H3414" s="79"/>
      <c r="BA3414" s="5" t="str">
        <f t="shared" si="53"/>
        <v/>
      </c>
      <c r="BB3414" s="5" t="str">
        <f>IF(OR($E3414="",$G3414&lt;&gt;"Ativo"),"",IF(COUNTIFS($E$4:$E3414,$E3414,$A$4:$A3414,$A3414,$G$4:$G3414,"Ativo")=1,1,0))</f>
        <v/>
      </c>
      <c r="BC3414" t="str">
        <f>IF(OR($A3414="",$G3414&lt;&gt;"Ativo"),"",IF(COUNTIFS($A$4:$A3414,$A3414,$G$4:$G3414,"Ativo")=1,1,0))</f>
        <v/>
      </c>
    </row>
    <row r="3415" spans="1:55" x14ac:dyDescent="0.3">
      <c r="A3415" s="76"/>
      <c r="B3415" s="104"/>
      <c r="C3415" s="76"/>
      <c r="D3415" s="77"/>
      <c r="E3415" s="12"/>
      <c r="F3415" s="78"/>
      <c r="G3415" s="77"/>
      <c r="H3415" s="79"/>
      <c r="BA3415" s="5" t="str">
        <f t="shared" si="53"/>
        <v/>
      </c>
      <c r="BB3415" s="5" t="str">
        <f>IF(OR($E3415="",$G3415&lt;&gt;"Ativo"),"",IF(COUNTIFS($E$4:$E3415,$E3415,$A$4:$A3415,$A3415,$G$4:$G3415,"Ativo")=1,1,0))</f>
        <v/>
      </c>
      <c r="BC3415" t="str">
        <f>IF(OR($A3415="",$G3415&lt;&gt;"Ativo"),"",IF(COUNTIFS($A$4:$A3415,$A3415,$G$4:$G3415,"Ativo")=1,1,0))</f>
        <v/>
      </c>
    </row>
    <row r="3416" spans="1:55" x14ac:dyDescent="0.3">
      <c r="A3416" s="76"/>
      <c r="B3416" s="104"/>
      <c r="C3416" s="76"/>
      <c r="D3416" s="77"/>
      <c r="E3416" s="12"/>
      <c r="F3416" s="78"/>
      <c r="G3416" s="77"/>
      <c r="H3416" s="79"/>
      <c r="BA3416" s="5" t="str">
        <f t="shared" si="53"/>
        <v/>
      </c>
      <c r="BB3416" s="5" t="str">
        <f>IF(OR($E3416="",$G3416&lt;&gt;"Ativo"),"",IF(COUNTIFS($E$4:$E3416,$E3416,$A$4:$A3416,$A3416,$G$4:$G3416,"Ativo")=1,1,0))</f>
        <v/>
      </c>
      <c r="BC3416" t="str">
        <f>IF(OR($A3416="",$G3416&lt;&gt;"Ativo"),"",IF(COUNTIFS($A$4:$A3416,$A3416,$G$4:$G3416,"Ativo")=1,1,0))</f>
        <v/>
      </c>
    </row>
    <row r="3417" spans="1:55" x14ac:dyDescent="0.3">
      <c r="A3417" s="76"/>
      <c r="B3417" s="104"/>
      <c r="C3417" s="76"/>
      <c r="D3417" s="77"/>
      <c r="E3417" s="12"/>
      <c r="F3417" s="78"/>
      <c r="G3417" s="77"/>
      <c r="H3417" s="79"/>
      <c r="BA3417" s="5" t="str">
        <f t="shared" si="53"/>
        <v/>
      </c>
      <c r="BB3417" s="5" t="str">
        <f>IF(OR($E3417="",$G3417&lt;&gt;"Ativo"),"",IF(COUNTIFS($E$4:$E3417,$E3417,$A$4:$A3417,$A3417,$G$4:$G3417,"Ativo")=1,1,0))</f>
        <v/>
      </c>
      <c r="BC3417" t="str">
        <f>IF(OR($A3417="",$G3417&lt;&gt;"Ativo"),"",IF(COUNTIFS($A$4:$A3417,$A3417,$G$4:$G3417,"Ativo")=1,1,0))</f>
        <v/>
      </c>
    </row>
    <row r="3418" spans="1:55" x14ac:dyDescent="0.3">
      <c r="A3418" s="76"/>
      <c r="B3418" s="104"/>
      <c r="C3418" s="76"/>
      <c r="D3418" s="77"/>
      <c r="E3418" s="12"/>
      <c r="F3418" s="78"/>
      <c r="G3418" s="77"/>
      <c r="H3418" s="79"/>
      <c r="BA3418" s="5" t="str">
        <f t="shared" si="53"/>
        <v/>
      </c>
      <c r="BB3418" s="5" t="str">
        <f>IF(OR($E3418="",$G3418&lt;&gt;"Ativo"),"",IF(COUNTIFS($E$4:$E3418,$E3418,$A$4:$A3418,$A3418,$G$4:$G3418,"Ativo")=1,1,0))</f>
        <v/>
      </c>
      <c r="BC3418" t="str">
        <f>IF(OR($A3418="",$G3418&lt;&gt;"Ativo"),"",IF(COUNTIFS($A$4:$A3418,$A3418,$G$4:$G3418,"Ativo")=1,1,0))</f>
        <v/>
      </c>
    </row>
    <row r="3419" spans="1:55" x14ac:dyDescent="0.3">
      <c r="A3419" s="76"/>
      <c r="B3419" s="104"/>
      <c r="C3419" s="76"/>
      <c r="D3419" s="77"/>
      <c r="E3419" s="12"/>
      <c r="F3419" s="78"/>
      <c r="G3419" s="77"/>
      <c r="H3419" s="79"/>
      <c r="BA3419" s="5" t="str">
        <f t="shared" si="53"/>
        <v/>
      </c>
      <c r="BB3419" s="5" t="str">
        <f>IF(OR($E3419="",$G3419&lt;&gt;"Ativo"),"",IF(COUNTIFS($E$4:$E3419,$E3419,$A$4:$A3419,$A3419,$G$4:$G3419,"Ativo")=1,1,0))</f>
        <v/>
      </c>
      <c r="BC3419" t="str">
        <f>IF(OR($A3419="",$G3419&lt;&gt;"Ativo"),"",IF(COUNTIFS($A$4:$A3419,$A3419,$G$4:$G3419,"Ativo")=1,1,0))</f>
        <v/>
      </c>
    </row>
    <row r="3420" spans="1:55" x14ac:dyDescent="0.3">
      <c r="A3420" s="76"/>
      <c r="B3420" s="104"/>
      <c r="C3420" s="76"/>
      <c r="D3420" s="77"/>
      <c r="E3420" s="12"/>
      <c r="F3420" s="78"/>
      <c r="G3420" s="77"/>
      <c r="H3420" s="79"/>
      <c r="BA3420" s="5" t="str">
        <f t="shared" si="53"/>
        <v/>
      </c>
      <c r="BB3420" s="5" t="str">
        <f>IF(OR($E3420="",$G3420&lt;&gt;"Ativo"),"",IF(COUNTIFS($E$4:$E3420,$E3420,$A$4:$A3420,$A3420,$G$4:$G3420,"Ativo")=1,1,0))</f>
        <v/>
      </c>
      <c r="BC3420" t="str">
        <f>IF(OR($A3420="",$G3420&lt;&gt;"Ativo"),"",IF(COUNTIFS($A$4:$A3420,$A3420,$G$4:$G3420,"Ativo")=1,1,0))</f>
        <v/>
      </c>
    </row>
    <row r="3421" spans="1:55" x14ac:dyDescent="0.3">
      <c r="A3421" s="76"/>
      <c r="B3421" s="104"/>
      <c r="C3421" s="76"/>
      <c r="D3421" s="77"/>
      <c r="E3421" s="12"/>
      <c r="F3421" s="78"/>
      <c r="G3421" s="77"/>
      <c r="H3421" s="79"/>
      <c r="BA3421" s="5" t="str">
        <f t="shared" si="53"/>
        <v/>
      </c>
      <c r="BB3421" s="5" t="str">
        <f>IF(OR($E3421="",$G3421&lt;&gt;"Ativo"),"",IF(COUNTIFS($E$4:$E3421,$E3421,$A$4:$A3421,$A3421,$G$4:$G3421,"Ativo")=1,1,0))</f>
        <v/>
      </c>
      <c r="BC3421" t="str">
        <f>IF(OR($A3421="",$G3421&lt;&gt;"Ativo"),"",IF(COUNTIFS($A$4:$A3421,$A3421,$G$4:$G3421,"Ativo")=1,1,0))</f>
        <v/>
      </c>
    </row>
    <row r="3422" spans="1:55" x14ac:dyDescent="0.3">
      <c r="A3422" s="76"/>
      <c r="B3422" s="104"/>
      <c r="C3422" s="76"/>
      <c r="D3422" s="77"/>
      <c r="E3422" s="12"/>
      <c r="F3422" s="78"/>
      <c r="G3422" s="77"/>
      <c r="H3422" s="79"/>
      <c r="BA3422" s="5" t="str">
        <f t="shared" si="53"/>
        <v/>
      </c>
      <c r="BB3422" s="5" t="str">
        <f>IF(OR($E3422="",$G3422&lt;&gt;"Ativo"),"",IF(COUNTIFS($E$4:$E3422,$E3422,$A$4:$A3422,$A3422,$G$4:$G3422,"Ativo")=1,1,0))</f>
        <v/>
      </c>
      <c r="BC3422" t="str">
        <f>IF(OR($A3422="",$G3422&lt;&gt;"Ativo"),"",IF(COUNTIFS($A$4:$A3422,$A3422,$G$4:$G3422,"Ativo")=1,1,0))</f>
        <v/>
      </c>
    </row>
    <row r="3423" spans="1:55" x14ac:dyDescent="0.3">
      <c r="A3423" s="76"/>
      <c r="B3423" s="104"/>
      <c r="C3423" s="76"/>
      <c r="D3423" s="77"/>
      <c r="E3423" s="12"/>
      <c r="F3423" s="78"/>
      <c r="G3423" s="77"/>
      <c r="H3423" s="79"/>
      <c r="BA3423" s="5" t="str">
        <f t="shared" si="53"/>
        <v/>
      </c>
      <c r="BB3423" s="5" t="str">
        <f>IF(OR($E3423="",$G3423&lt;&gt;"Ativo"),"",IF(COUNTIFS($E$4:$E3423,$E3423,$A$4:$A3423,$A3423,$G$4:$G3423,"Ativo")=1,1,0))</f>
        <v/>
      </c>
      <c r="BC3423" t="str">
        <f>IF(OR($A3423="",$G3423&lt;&gt;"Ativo"),"",IF(COUNTIFS($A$4:$A3423,$A3423,$G$4:$G3423,"Ativo")=1,1,0))</f>
        <v/>
      </c>
    </row>
    <row r="3424" spans="1:55" x14ac:dyDescent="0.3">
      <c r="A3424" s="76"/>
      <c r="B3424" s="104"/>
      <c r="C3424" s="76"/>
      <c r="D3424" s="77"/>
      <c r="E3424" s="12"/>
      <c r="F3424" s="78"/>
      <c r="G3424" s="77"/>
      <c r="H3424" s="79"/>
      <c r="BA3424" s="5" t="str">
        <f t="shared" si="53"/>
        <v/>
      </c>
      <c r="BB3424" s="5" t="str">
        <f>IF(OR($E3424="",$G3424&lt;&gt;"Ativo"),"",IF(COUNTIFS($E$4:$E3424,$E3424,$A$4:$A3424,$A3424,$G$4:$G3424,"Ativo")=1,1,0))</f>
        <v/>
      </c>
      <c r="BC3424" t="str">
        <f>IF(OR($A3424="",$G3424&lt;&gt;"Ativo"),"",IF(COUNTIFS($A$4:$A3424,$A3424,$G$4:$G3424,"Ativo")=1,1,0))</f>
        <v/>
      </c>
    </row>
    <row r="3425" spans="1:55" x14ac:dyDescent="0.3">
      <c r="A3425" s="76"/>
      <c r="B3425" s="104"/>
      <c r="C3425" s="76"/>
      <c r="D3425" s="77"/>
      <c r="E3425" s="12"/>
      <c r="F3425" s="78"/>
      <c r="G3425" s="77"/>
      <c r="H3425" s="79"/>
      <c r="BA3425" s="5" t="str">
        <f t="shared" si="53"/>
        <v/>
      </c>
      <c r="BB3425" s="5" t="str">
        <f>IF(OR($E3425="",$G3425&lt;&gt;"Ativo"),"",IF(COUNTIFS($E$4:$E3425,$E3425,$A$4:$A3425,$A3425,$G$4:$G3425,"Ativo")=1,1,0))</f>
        <v/>
      </c>
      <c r="BC3425" t="str">
        <f>IF(OR($A3425="",$G3425&lt;&gt;"Ativo"),"",IF(COUNTIFS($A$4:$A3425,$A3425,$G$4:$G3425,"Ativo")=1,1,0))</f>
        <v/>
      </c>
    </row>
    <row r="3426" spans="1:55" x14ac:dyDescent="0.3">
      <c r="A3426" s="76"/>
      <c r="B3426" s="104"/>
      <c r="C3426" s="76"/>
      <c r="D3426" s="77"/>
      <c r="E3426" s="12"/>
      <c r="F3426" s="78"/>
      <c r="G3426" s="77"/>
      <c r="H3426" s="79"/>
      <c r="BA3426" s="5" t="str">
        <f t="shared" si="53"/>
        <v/>
      </c>
      <c r="BB3426" s="5" t="str">
        <f>IF(OR($E3426="",$G3426&lt;&gt;"Ativo"),"",IF(COUNTIFS($E$4:$E3426,$E3426,$A$4:$A3426,$A3426,$G$4:$G3426,"Ativo")=1,1,0))</f>
        <v/>
      </c>
      <c r="BC3426" t="str">
        <f>IF(OR($A3426="",$G3426&lt;&gt;"Ativo"),"",IF(COUNTIFS($A$4:$A3426,$A3426,$G$4:$G3426,"Ativo")=1,1,0))</f>
        <v/>
      </c>
    </row>
    <row r="3427" spans="1:55" x14ac:dyDescent="0.3">
      <c r="A3427" s="76"/>
      <c r="B3427" s="104"/>
      <c r="C3427" s="76"/>
      <c r="D3427" s="77"/>
      <c r="E3427" s="12"/>
      <c r="F3427" s="78"/>
      <c r="G3427" s="77"/>
      <c r="H3427" s="79"/>
      <c r="BA3427" s="5" t="str">
        <f t="shared" si="53"/>
        <v/>
      </c>
      <c r="BB3427" s="5" t="str">
        <f>IF(OR($E3427="",$G3427&lt;&gt;"Ativo"),"",IF(COUNTIFS($E$4:$E3427,$E3427,$A$4:$A3427,$A3427,$G$4:$G3427,"Ativo")=1,1,0))</f>
        <v/>
      </c>
      <c r="BC3427" t="str">
        <f>IF(OR($A3427="",$G3427&lt;&gt;"Ativo"),"",IF(COUNTIFS($A$4:$A3427,$A3427,$G$4:$G3427,"Ativo")=1,1,0))</f>
        <v/>
      </c>
    </row>
    <row r="3428" spans="1:55" x14ac:dyDescent="0.3">
      <c r="A3428" s="76"/>
      <c r="B3428" s="104"/>
      <c r="C3428" s="76"/>
      <c r="D3428" s="77"/>
      <c r="E3428" s="12"/>
      <c r="F3428" s="78"/>
      <c r="G3428" s="77"/>
      <c r="H3428" s="79"/>
      <c r="BA3428" s="5" t="str">
        <f t="shared" si="53"/>
        <v/>
      </c>
      <c r="BB3428" s="5" t="str">
        <f>IF(OR($E3428="",$G3428&lt;&gt;"Ativo"),"",IF(COUNTIFS($E$4:$E3428,$E3428,$A$4:$A3428,$A3428,$G$4:$G3428,"Ativo")=1,1,0))</f>
        <v/>
      </c>
      <c r="BC3428" t="str">
        <f>IF(OR($A3428="",$G3428&lt;&gt;"Ativo"),"",IF(COUNTIFS($A$4:$A3428,$A3428,$G$4:$G3428,"Ativo")=1,1,0))</f>
        <v/>
      </c>
    </row>
    <row r="3429" spans="1:55" x14ac:dyDescent="0.3">
      <c r="A3429" s="76"/>
      <c r="B3429" s="104"/>
      <c r="C3429" s="76"/>
      <c r="D3429" s="77"/>
      <c r="E3429" s="12"/>
      <c r="F3429" s="78"/>
      <c r="G3429" s="77"/>
      <c r="H3429" s="79"/>
      <c r="BA3429" s="5" t="str">
        <f t="shared" si="53"/>
        <v/>
      </c>
      <c r="BB3429" s="5" t="str">
        <f>IF(OR($E3429="",$G3429&lt;&gt;"Ativo"),"",IF(COUNTIFS($E$4:$E3429,$E3429,$A$4:$A3429,$A3429,$G$4:$G3429,"Ativo")=1,1,0))</f>
        <v/>
      </c>
      <c r="BC3429" t="str">
        <f>IF(OR($A3429="",$G3429&lt;&gt;"Ativo"),"",IF(COUNTIFS($A$4:$A3429,$A3429,$G$4:$G3429,"Ativo")=1,1,0))</f>
        <v/>
      </c>
    </row>
    <row r="3430" spans="1:55" x14ac:dyDescent="0.3">
      <c r="A3430" s="76"/>
      <c r="B3430" s="104"/>
      <c r="C3430" s="76"/>
      <c r="D3430" s="77"/>
      <c r="E3430" s="12"/>
      <c r="F3430" s="78"/>
      <c r="G3430" s="77"/>
      <c r="H3430" s="79"/>
      <c r="BA3430" s="5" t="str">
        <f t="shared" si="53"/>
        <v/>
      </c>
      <c r="BB3430" s="5" t="str">
        <f>IF(OR($E3430="",$G3430&lt;&gt;"Ativo"),"",IF(COUNTIFS($E$4:$E3430,$E3430,$A$4:$A3430,$A3430,$G$4:$G3430,"Ativo")=1,1,0))</f>
        <v/>
      </c>
      <c r="BC3430" t="str">
        <f>IF(OR($A3430="",$G3430&lt;&gt;"Ativo"),"",IF(COUNTIFS($A$4:$A3430,$A3430,$G$4:$G3430,"Ativo")=1,1,0))</f>
        <v/>
      </c>
    </row>
    <row r="3431" spans="1:55" x14ac:dyDescent="0.3">
      <c r="A3431" s="76"/>
      <c r="B3431" s="104"/>
      <c r="C3431" s="76"/>
      <c r="D3431" s="77"/>
      <c r="E3431" s="12"/>
      <c r="F3431" s="78"/>
      <c r="G3431" s="77"/>
      <c r="H3431" s="79"/>
      <c r="BA3431" s="5" t="str">
        <f t="shared" si="53"/>
        <v/>
      </c>
      <c r="BB3431" s="5" t="str">
        <f>IF(OR($E3431="",$G3431&lt;&gt;"Ativo"),"",IF(COUNTIFS($E$4:$E3431,$E3431,$A$4:$A3431,$A3431,$G$4:$G3431,"Ativo")=1,1,0))</f>
        <v/>
      </c>
      <c r="BC3431" t="str">
        <f>IF(OR($A3431="",$G3431&lt;&gt;"Ativo"),"",IF(COUNTIFS($A$4:$A3431,$A3431,$G$4:$G3431,"Ativo")=1,1,0))</f>
        <v/>
      </c>
    </row>
    <row r="3432" spans="1:55" x14ac:dyDescent="0.3">
      <c r="A3432" s="76"/>
      <c r="B3432" s="104"/>
      <c r="C3432" s="76"/>
      <c r="D3432" s="77"/>
      <c r="E3432" s="12"/>
      <c r="F3432" s="78"/>
      <c r="G3432" s="77"/>
      <c r="H3432" s="79"/>
      <c r="BA3432" s="5" t="str">
        <f t="shared" si="53"/>
        <v/>
      </c>
      <c r="BB3432" s="5" t="str">
        <f>IF(OR($E3432="",$G3432&lt;&gt;"Ativo"),"",IF(COUNTIFS($E$4:$E3432,$E3432,$A$4:$A3432,$A3432,$G$4:$G3432,"Ativo")=1,1,0))</f>
        <v/>
      </c>
      <c r="BC3432" t="str">
        <f>IF(OR($A3432="",$G3432&lt;&gt;"Ativo"),"",IF(COUNTIFS($A$4:$A3432,$A3432,$G$4:$G3432,"Ativo")=1,1,0))</f>
        <v/>
      </c>
    </row>
    <row r="3433" spans="1:55" x14ac:dyDescent="0.3">
      <c r="A3433" s="76"/>
      <c r="B3433" s="104"/>
      <c r="C3433" s="76"/>
      <c r="D3433" s="77"/>
      <c r="E3433" s="12"/>
      <c r="F3433" s="78"/>
      <c r="G3433" s="77"/>
      <c r="H3433" s="79"/>
      <c r="BA3433" s="5" t="str">
        <f t="shared" si="53"/>
        <v/>
      </c>
      <c r="BB3433" s="5" t="str">
        <f>IF(OR($E3433="",$G3433&lt;&gt;"Ativo"),"",IF(COUNTIFS($E$4:$E3433,$E3433,$A$4:$A3433,$A3433,$G$4:$G3433,"Ativo")=1,1,0))</f>
        <v/>
      </c>
      <c r="BC3433" t="str">
        <f>IF(OR($A3433="",$G3433&lt;&gt;"Ativo"),"",IF(COUNTIFS($A$4:$A3433,$A3433,$G$4:$G3433,"Ativo")=1,1,0))</f>
        <v/>
      </c>
    </row>
    <row r="3434" spans="1:55" x14ac:dyDescent="0.3">
      <c r="A3434" s="76"/>
      <c r="B3434" s="104"/>
      <c r="C3434" s="76"/>
      <c r="D3434" s="77"/>
      <c r="E3434" s="12"/>
      <c r="F3434" s="78"/>
      <c r="G3434" s="77"/>
      <c r="H3434" s="79"/>
      <c r="BA3434" s="5" t="str">
        <f t="shared" si="53"/>
        <v/>
      </c>
      <c r="BB3434" s="5" t="str">
        <f>IF(OR($E3434="",$G3434&lt;&gt;"Ativo"),"",IF(COUNTIFS($E$4:$E3434,$E3434,$A$4:$A3434,$A3434,$G$4:$G3434,"Ativo")=1,1,0))</f>
        <v/>
      </c>
      <c r="BC3434" t="str">
        <f>IF(OR($A3434="",$G3434&lt;&gt;"Ativo"),"",IF(COUNTIFS($A$4:$A3434,$A3434,$G$4:$G3434,"Ativo")=1,1,0))</f>
        <v/>
      </c>
    </row>
    <row r="3435" spans="1:55" x14ac:dyDescent="0.3">
      <c r="A3435" s="76"/>
      <c r="B3435" s="104"/>
      <c r="C3435" s="76"/>
      <c r="D3435" s="77"/>
      <c r="E3435" s="12"/>
      <c r="F3435" s="78"/>
      <c r="G3435" s="77"/>
      <c r="H3435" s="79"/>
      <c r="BA3435" s="5" t="str">
        <f t="shared" si="53"/>
        <v/>
      </c>
      <c r="BB3435" s="5" t="str">
        <f>IF(OR($E3435="",$G3435&lt;&gt;"Ativo"),"",IF(COUNTIFS($E$4:$E3435,$E3435,$A$4:$A3435,$A3435,$G$4:$G3435,"Ativo")=1,1,0))</f>
        <v/>
      </c>
      <c r="BC3435" t="str">
        <f>IF(OR($A3435="",$G3435&lt;&gt;"Ativo"),"",IF(COUNTIFS($A$4:$A3435,$A3435,$G$4:$G3435,"Ativo")=1,1,0))</f>
        <v/>
      </c>
    </row>
    <row r="3436" spans="1:55" x14ac:dyDescent="0.3">
      <c r="A3436" s="76"/>
      <c r="B3436" s="104"/>
      <c r="C3436" s="76"/>
      <c r="D3436" s="77"/>
      <c r="E3436" s="12"/>
      <c r="F3436" s="78"/>
      <c r="G3436" s="77"/>
      <c r="H3436" s="79"/>
      <c r="BA3436" s="5" t="str">
        <f t="shared" si="53"/>
        <v/>
      </c>
      <c r="BB3436" s="5" t="str">
        <f>IF(OR($E3436="",$G3436&lt;&gt;"Ativo"),"",IF(COUNTIFS($E$4:$E3436,$E3436,$A$4:$A3436,$A3436,$G$4:$G3436,"Ativo")=1,1,0))</f>
        <v/>
      </c>
      <c r="BC3436" t="str">
        <f>IF(OR($A3436="",$G3436&lt;&gt;"Ativo"),"",IF(COUNTIFS($A$4:$A3436,$A3436,$G$4:$G3436,"Ativo")=1,1,0))</f>
        <v/>
      </c>
    </row>
    <row r="3437" spans="1:55" x14ac:dyDescent="0.3">
      <c r="A3437" s="76"/>
      <c r="B3437" s="104"/>
      <c r="C3437" s="76"/>
      <c r="D3437" s="77"/>
      <c r="E3437" s="12"/>
      <c r="F3437" s="78"/>
      <c r="G3437" s="77"/>
      <c r="H3437" s="79"/>
      <c r="BA3437" s="5" t="str">
        <f t="shared" si="53"/>
        <v/>
      </c>
      <c r="BB3437" s="5" t="str">
        <f>IF(OR($E3437="",$G3437&lt;&gt;"Ativo"),"",IF(COUNTIFS($E$4:$E3437,$E3437,$A$4:$A3437,$A3437,$G$4:$G3437,"Ativo")=1,1,0))</f>
        <v/>
      </c>
      <c r="BC3437" t="str">
        <f>IF(OR($A3437="",$G3437&lt;&gt;"Ativo"),"",IF(COUNTIFS($A$4:$A3437,$A3437,$G$4:$G3437,"Ativo")=1,1,0))</f>
        <v/>
      </c>
    </row>
    <row r="3438" spans="1:55" x14ac:dyDescent="0.3">
      <c r="A3438" s="76"/>
      <c r="B3438" s="104"/>
      <c r="C3438" s="76"/>
      <c r="D3438" s="77"/>
      <c r="E3438" s="12"/>
      <c r="F3438" s="78"/>
      <c r="G3438" s="77"/>
      <c r="H3438" s="79"/>
      <c r="BA3438" s="5" t="str">
        <f t="shared" si="53"/>
        <v/>
      </c>
      <c r="BB3438" s="5" t="str">
        <f>IF(OR($E3438="",$G3438&lt;&gt;"Ativo"),"",IF(COUNTIFS($E$4:$E3438,$E3438,$A$4:$A3438,$A3438,$G$4:$G3438,"Ativo")=1,1,0))</f>
        <v/>
      </c>
      <c r="BC3438" t="str">
        <f>IF(OR($A3438="",$G3438&lt;&gt;"Ativo"),"",IF(COUNTIFS($A$4:$A3438,$A3438,$G$4:$G3438,"Ativo")=1,1,0))</f>
        <v/>
      </c>
    </row>
    <row r="3439" spans="1:55" x14ac:dyDescent="0.3">
      <c r="A3439" s="76"/>
      <c r="B3439" s="104"/>
      <c r="C3439" s="76"/>
      <c r="D3439" s="77"/>
      <c r="E3439" s="12"/>
      <c r="F3439" s="78"/>
      <c r="G3439" s="77"/>
      <c r="H3439" s="79"/>
      <c r="BA3439" s="5" t="str">
        <f t="shared" si="53"/>
        <v/>
      </c>
      <c r="BB3439" s="5" t="str">
        <f>IF(OR($E3439="",$G3439&lt;&gt;"Ativo"),"",IF(COUNTIFS($E$4:$E3439,$E3439,$A$4:$A3439,$A3439,$G$4:$G3439,"Ativo")=1,1,0))</f>
        <v/>
      </c>
      <c r="BC3439" t="str">
        <f>IF(OR($A3439="",$G3439&lt;&gt;"Ativo"),"",IF(COUNTIFS($A$4:$A3439,$A3439,$G$4:$G3439,"Ativo")=1,1,0))</f>
        <v/>
      </c>
    </row>
    <row r="3440" spans="1:55" x14ac:dyDescent="0.3">
      <c r="A3440" s="76"/>
      <c r="B3440" s="104"/>
      <c r="C3440" s="76"/>
      <c r="D3440" s="77"/>
      <c r="E3440" s="12"/>
      <c r="F3440" s="78"/>
      <c r="G3440" s="77"/>
      <c r="H3440" s="79"/>
      <c r="BA3440" s="5" t="str">
        <f t="shared" si="53"/>
        <v/>
      </c>
      <c r="BB3440" s="5" t="str">
        <f>IF(OR($E3440="",$G3440&lt;&gt;"Ativo"),"",IF(COUNTIFS($E$4:$E3440,$E3440,$A$4:$A3440,$A3440,$G$4:$G3440,"Ativo")=1,1,0))</f>
        <v/>
      </c>
      <c r="BC3440" t="str">
        <f>IF(OR($A3440="",$G3440&lt;&gt;"Ativo"),"",IF(COUNTIFS($A$4:$A3440,$A3440,$G$4:$G3440,"Ativo")=1,1,0))</f>
        <v/>
      </c>
    </row>
    <row r="3441" spans="1:55" x14ac:dyDescent="0.3">
      <c r="A3441" s="76"/>
      <c r="B3441" s="104"/>
      <c r="C3441" s="76"/>
      <c r="D3441" s="77"/>
      <c r="E3441" s="12"/>
      <c r="F3441" s="78"/>
      <c r="G3441" s="77"/>
      <c r="H3441" s="79"/>
      <c r="BA3441" s="5" t="str">
        <f t="shared" si="53"/>
        <v/>
      </c>
      <c r="BB3441" s="5" t="str">
        <f>IF(OR($E3441="",$G3441&lt;&gt;"Ativo"),"",IF(COUNTIFS($E$4:$E3441,$E3441,$A$4:$A3441,$A3441,$G$4:$G3441,"Ativo")=1,1,0))</f>
        <v/>
      </c>
      <c r="BC3441" t="str">
        <f>IF(OR($A3441="",$G3441&lt;&gt;"Ativo"),"",IF(COUNTIFS($A$4:$A3441,$A3441,$G$4:$G3441,"Ativo")=1,1,0))</f>
        <v/>
      </c>
    </row>
    <row r="3442" spans="1:55" x14ac:dyDescent="0.3">
      <c r="A3442" s="76"/>
      <c r="B3442" s="104"/>
      <c r="C3442" s="76"/>
      <c r="D3442" s="77"/>
      <c r="E3442" s="12"/>
      <c r="F3442" s="78"/>
      <c r="G3442" s="77"/>
      <c r="H3442" s="79"/>
      <c r="BA3442" s="5" t="str">
        <f t="shared" si="53"/>
        <v/>
      </c>
      <c r="BB3442" s="5" t="str">
        <f>IF(OR($E3442="",$G3442&lt;&gt;"Ativo"),"",IF(COUNTIFS($E$4:$E3442,$E3442,$A$4:$A3442,$A3442,$G$4:$G3442,"Ativo")=1,1,0))</f>
        <v/>
      </c>
      <c r="BC3442" t="str">
        <f>IF(OR($A3442="",$G3442&lt;&gt;"Ativo"),"",IF(COUNTIFS($A$4:$A3442,$A3442,$G$4:$G3442,"Ativo")=1,1,0))</f>
        <v/>
      </c>
    </row>
    <row r="3443" spans="1:55" x14ac:dyDescent="0.3">
      <c r="A3443" s="76"/>
      <c r="B3443" s="104"/>
      <c r="C3443" s="76"/>
      <c r="D3443" s="77"/>
      <c r="E3443" s="12"/>
      <c r="F3443" s="78"/>
      <c r="G3443" s="77"/>
      <c r="H3443" s="79"/>
      <c r="BA3443" s="5" t="str">
        <f t="shared" si="53"/>
        <v/>
      </c>
      <c r="BB3443" s="5" t="str">
        <f>IF(OR($E3443="",$G3443&lt;&gt;"Ativo"),"",IF(COUNTIFS($E$4:$E3443,$E3443,$A$4:$A3443,$A3443,$G$4:$G3443,"Ativo")=1,1,0))</f>
        <v/>
      </c>
      <c r="BC3443" t="str">
        <f>IF(OR($A3443="",$G3443&lt;&gt;"Ativo"),"",IF(COUNTIFS($A$4:$A3443,$A3443,$G$4:$G3443,"Ativo")=1,1,0))</f>
        <v/>
      </c>
    </row>
    <row r="3444" spans="1:55" x14ac:dyDescent="0.3">
      <c r="A3444" s="76"/>
      <c r="B3444" s="104"/>
      <c r="C3444" s="76"/>
      <c r="D3444" s="77"/>
      <c r="E3444" s="12"/>
      <c r="F3444" s="78"/>
      <c r="G3444" s="77"/>
      <c r="H3444" s="79"/>
      <c r="BA3444" s="5" t="str">
        <f t="shared" si="53"/>
        <v/>
      </c>
      <c r="BB3444" s="5" t="str">
        <f>IF(OR($E3444="",$G3444&lt;&gt;"Ativo"),"",IF(COUNTIFS($E$4:$E3444,$E3444,$A$4:$A3444,$A3444,$G$4:$G3444,"Ativo")=1,1,0))</f>
        <v/>
      </c>
      <c r="BC3444" t="str">
        <f>IF(OR($A3444="",$G3444&lt;&gt;"Ativo"),"",IF(COUNTIFS($A$4:$A3444,$A3444,$G$4:$G3444,"Ativo")=1,1,0))</f>
        <v/>
      </c>
    </row>
    <row r="3445" spans="1:55" x14ac:dyDescent="0.3">
      <c r="A3445" s="76"/>
      <c r="B3445" s="104"/>
      <c r="C3445" s="76"/>
      <c r="D3445" s="77"/>
      <c r="E3445" s="12"/>
      <c r="F3445" s="78"/>
      <c r="G3445" s="77"/>
      <c r="H3445" s="79"/>
      <c r="BA3445" s="5" t="str">
        <f t="shared" si="53"/>
        <v/>
      </c>
      <c r="BB3445" s="5" t="str">
        <f>IF(OR($E3445="",$G3445&lt;&gt;"Ativo"),"",IF(COUNTIFS($E$4:$E3445,$E3445,$A$4:$A3445,$A3445,$G$4:$G3445,"Ativo")=1,1,0))</f>
        <v/>
      </c>
      <c r="BC3445" t="str">
        <f>IF(OR($A3445="",$G3445&lt;&gt;"Ativo"),"",IF(COUNTIFS($A$4:$A3445,$A3445,$G$4:$G3445,"Ativo")=1,1,0))</f>
        <v/>
      </c>
    </row>
    <row r="3446" spans="1:55" x14ac:dyDescent="0.3">
      <c r="A3446" s="76"/>
      <c r="B3446" s="104"/>
      <c r="C3446" s="76"/>
      <c r="D3446" s="77"/>
      <c r="E3446" s="12"/>
      <c r="F3446" s="78"/>
      <c r="G3446" s="77"/>
      <c r="H3446" s="79"/>
      <c r="BA3446" s="5" t="str">
        <f t="shared" si="53"/>
        <v/>
      </c>
      <c r="BB3446" s="5" t="str">
        <f>IF(OR($E3446="",$G3446&lt;&gt;"Ativo"),"",IF(COUNTIFS($E$4:$E3446,$E3446,$A$4:$A3446,$A3446,$G$4:$G3446,"Ativo")=1,1,0))</f>
        <v/>
      </c>
      <c r="BC3446" t="str">
        <f>IF(OR($A3446="",$G3446&lt;&gt;"Ativo"),"",IF(COUNTIFS($A$4:$A3446,$A3446,$G$4:$G3446,"Ativo")=1,1,0))</f>
        <v/>
      </c>
    </row>
    <row r="3447" spans="1:55" x14ac:dyDescent="0.3">
      <c r="A3447" s="76"/>
      <c r="B3447" s="104"/>
      <c r="C3447" s="76"/>
      <c r="D3447" s="77"/>
      <c r="E3447" s="12"/>
      <c r="F3447" s="78"/>
      <c r="G3447" s="77"/>
      <c r="H3447" s="79"/>
      <c r="BA3447" s="5" t="str">
        <f t="shared" si="53"/>
        <v/>
      </c>
      <c r="BB3447" s="5" t="str">
        <f>IF(OR($E3447="",$G3447&lt;&gt;"Ativo"),"",IF(COUNTIFS($E$4:$E3447,$E3447,$A$4:$A3447,$A3447,$G$4:$G3447,"Ativo")=1,1,0))</f>
        <v/>
      </c>
      <c r="BC3447" t="str">
        <f>IF(OR($A3447="",$G3447&lt;&gt;"Ativo"),"",IF(COUNTIFS($A$4:$A3447,$A3447,$G$4:$G3447,"Ativo")=1,1,0))</f>
        <v/>
      </c>
    </row>
    <row r="3448" spans="1:55" x14ac:dyDescent="0.3">
      <c r="A3448" s="76"/>
      <c r="B3448" s="104"/>
      <c r="C3448" s="76"/>
      <c r="D3448" s="77"/>
      <c r="E3448" s="12"/>
      <c r="F3448" s="78"/>
      <c r="G3448" s="77"/>
      <c r="H3448" s="79"/>
      <c r="BA3448" s="5" t="str">
        <f t="shared" si="53"/>
        <v/>
      </c>
      <c r="BB3448" s="5" t="str">
        <f>IF(OR($E3448="",$G3448&lt;&gt;"Ativo"),"",IF(COUNTIFS($E$4:$E3448,$E3448,$A$4:$A3448,$A3448,$G$4:$G3448,"Ativo")=1,1,0))</f>
        <v/>
      </c>
      <c r="BC3448" t="str">
        <f>IF(OR($A3448="",$G3448&lt;&gt;"Ativo"),"",IF(COUNTIFS($A$4:$A3448,$A3448,$G$4:$G3448,"Ativo")=1,1,0))</f>
        <v/>
      </c>
    </row>
    <row r="3449" spans="1:55" x14ac:dyDescent="0.3">
      <c r="A3449" s="76"/>
      <c r="B3449" s="104"/>
      <c r="C3449" s="76"/>
      <c r="D3449" s="77"/>
      <c r="E3449" s="12"/>
      <c r="F3449" s="78"/>
      <c r="G3449" s="77"/>
      <c r="H3449" s="79"/>
      <c r="BA3449" s="5" t="str">
        <f t="shared" si="53"/>
        <v/>
      </c>
      <c r="BB3449" s="5" t="str">
        <f>IF(OR($E3449="",$G3449&lt;&gt;"Ativo"),"",IF(COUNTIFS($E$4:$E3449,$E3449,$A$4:$A3449,$A3449,$G$4:$G3449,"Ativo")=1,1,0))</f>
        <v/>
      </c>
      <c r="BC3449" t="str">
        <f>IF(OR($A3449="",$G3449&lt;&gt;"Ativo"),"",IF(COUNTIFS($A$4:$A3449,$A3449,$G$4:$G3449,"Ativo")=1,1,0))</f>
        <v/>
      </c>
    </row>
    <row r="3450" spans="1:55" x14ac:dyDescent="0.3">
      <c r="A3450" s="76"/>
      <c r="B3450" s="104"/>
      <c r="C3450" s="76"/>
      <c r="D3450" s="77"/>
      <c r="E3450" s="12"/>
      <c r="F3450" s="78"/>
      <c r="G3450" s="77"/>
      <c r="H3450" s="79"/>
      <c r="BA3450" s="5" t="str">
        <f t="shared" si="53"/>
        <v/>
      </c>
      <c r="BB3450" s="5" t="str">
        <f>IF(OR($E3450="",$G3450&lt;&gt;"Ativo"),"",IF(COUNTIFS($E$4:$E3450,$E3450,$A$4:$A3450,$A3450,$G$4:$G3450,"Ativo")=1,1,0))</f>
        <v/>
      </c>
      <c r="BC3450" t="str">
        <f>IF(OR($A3450="",$G3450&lt;&gt;"Ativo"),"",IF(COUNTIFS($A$4:$A3450,$A3450,$G$4:$G3450,"Ativo")=1,1,0))</f>
        <v/>
      </c>
    </row>
    <row r="3451" spans="1:55" x14ac:dyDescent="0.3">
      <c r="A3451" s="76"/>
      <c r="B3451" s="104"/>
      <c r="C3451" s="76"/>
      <c r="D3451" s="77"/>
      <c r="E3451" s="12"/>
      <c r="F3451" s="78"/>
      <c r="G3451" s="77"/>
      <c r="H3451" s="79"/>
      <c r="BA3451" s="5" t="str">
        <f t="shared" si="53"/>
        <v/>
      </c>
      <c r="BB3451" s="5" t="str">
        <f>IF(OR($E3451="",$G3451&lt;&gt;"Ativo"),"",IF(COUNTIFS($E$4:$E3451,$E3451,$A$4:$A3451,$A3451,$G$4:$G3451,"Ativo")=1,1,0))</f>
        <v/>
      </c>
      <c r="BC3451" t="str">
        <f>IF(OR($A3451="",$G3451&lt;&gt;"Ativo"),"",IF(COUNTIFS($A$4:$A3451,$A3451,$G$4:$G3451,"Ativo")=1,1,0))</f>
        <v/>
      </c>
    </row>
    <row r="3452" spans="1:55" x14ac:dyDescent="0.3">
      <c r="A3452" s="76"/>
      <c r="B3452" s="104"/>
      <c r="C3452" s="76"/>
      <c r="D3452" s="77"/>
      <c r="E3452" s="12"/>
      <c r="F3452" s="78"/>
      <c r="G3452" s="77"/>
      <c r="H3452" s="79"/>
      <c r="BA3452" s="5" t="str">
        <f t="shared" si="53"/>
        <v/>
      </c>
      <c r="BB3452" s="5" t="str">
        <f>IF(OR($E3452="",$G3452&lt;&gt;"Ativo"),"",IF(COUNTIFS($E$4:$E3452,$E3452,$A$4:$A3452,$A3452,$G$4:$G3452,"Ativo")=1,1,0))</f>
        <v/>
      </c>
      <c r="BC3452" t="str">
        <f>IF(OR($A3452="",$G3452&lt;&gt;"Ativo"),"",IF(COUNTIFS($A$4:$A3452,$A3452,$G$4:$G3452,"Ativo")=1,1,0))</f>
        <v/>
      </c>
    </row>
    <row r="3453" spans="1:55" x14ac:dyDescent="0.3">
      <c r="A3453" s="76"/>
      <c r="B3453" s="104"/>
      <c r="C3453" s="76"/>
      <c r="D3453" s="77"/>
      <c r="E3453" s="12"/>
      <c r="F3453" s="78"/>
      <c r="G3453" s="77"/>
      <c r="H3453" s="79"/>
      <c r="BA3453" s="5" t="str">
        <f t="shared" si="53"/>
        <v/>
      </c>
      <c r="BB3453" s="5" t="str">
        <f>IF(OR($E3453="",$G3453&lt;&gt;"Ativo"),"",IF(COUNTIFS($E$4:$E3453,$E3453,$A$4:$A3453,$A3453,$G$4:$G3453,"Ativo")=1,1,0))</f>
        <v/>
      </c>
      <c r="BC3453" t="str">
        <f>IF(OR($A3453="",$G3453&lt;&gt;"Ativo"),"",IF(COUNTIFS($A$4:$A3453,$A3453,$G$4:$G3453,"Ativo")=1,1,0))</f>
        <v/>
      </c>
    </row>
    <row r="3454" spans="1:55" x14ac:dyDescent="0.3">
      <c r="A3454" s="76"/>
      <c r="B3454" s="104"/>
      <c r="C3454" s="76"/>
      <c r="D3454" s="77"/>
      <c r="E3454" s="12"/>
      <c r="F3454" s="78"/>
      <c r="G3454" s="77"/>
      <c r="H3454" s="79"/>
      <c r="BA3454" s="5" t="str">
        <f t="shared" si="53"/>
        <v/>
      </c>
      <c r="BB3454" s="5" t="str">
        <f>IF(OR($E3454="",$G3454&lt;&gt;"Ativo"),"",IF(COUNTIFS($E$4:$E3454,$E3454,$A$4:$A3454,$A3454,$G$4:$G3454,"Ativo")=1,1,0))</f>
        <v/>
      </c>
      <c r="BC3454" t="str">
        <f>IF(OR($A3454="",$G3454&lt;&gt;"Ativo"),"",IF(COUNTIFS($A$4:$A3454,$A3454,$G$4:$G3454,"Ativo")=1,1,0))</f>
        <v/>
      </c>
    </row>
    <row r="3455" spans="1:55" x14ac:dyDescent="0.3">
      <c r="A3455" s="76"/>
      <c r="B3455" s="104"/>
      <c r="C3455" s="76"/>
      <c r="D3455" s="77"/>
      <c r="E3455" s="12"/>
      <c r="F3455" s="78"/>
      <c r="G3455" s="77"/>
      <c r="H3455" s="79"/>
      <c r="BA3455" s="5" t="str">
        <f t="shared" si="53"/>
        <v/>
      </c>
      <c r="BB3455" s="5" t="str">
        <f>IF(OR($E3455="",$G3455&lt;&gt;"Ativo"),"",IF(COUNTIFS($E$4:$E3455,$E3455,$A$4:$A3455,$A3455,$G$4:$G3455,"Ativo")=1,1,0))</f>
        <v/>
      </c>
      <c r="BC3455" t="str">
        <f>IF(OR($A3455="",$G3455&lt;&gt;"Ativo"),"",IF(COUNTIFS($A$4:$A3455,$A3455,$G$4:$G3455,"Ativo")=1,1,0))</f>
        <v/>
      </c>
    </row>
    <row r="3456" spans="1:55" x14ac:dyDescent="0.3">
      <c r="A3456" s="76"/>
      <c r="B3456" s="104"/>
      <c r="C3456" s="76"/>
      <c r="D3456" s="77"/>
      <c r="E3456" s="12"/>
      <c r="F3456" s="78"/>
      <c r="G3456" s="77"/>
      <c r="H3456" s="79"/>
      <c r="BA3456" s="5" t="str">
        <f t="shared" si="53"/>
        <v/>
      </c>
      <c r="BB3456" s="5" t="str">
        <f>IF(OR($E3456="",$G3456&lt;&gt;"Ativo"),"",IF(COUNTIFS($E$4:$E3456,$E3456,$A$4:$A3456,$A3456,$G$4:$G3456,"Ativo")=1,1,0))</f>
        <v/>
      </c>
      <c r="BC3456" t="str">
        <f>IF(OR($A3456="",$G3456&lt;&gt;"Ativo"),"",IF(COUNTIFS($A$4:$A3456,$A3456,$G$4:$G3456,"Ativo")=1,1,0))</f>
        <v/>
      </c>
    </row>
    <row r="3457" spans="1:55" x14ac:dyDescent="0.3">
      <c r="A3457" s="76"/>
      <c r="B3457" s="104"/>
      <c r="C3457" s="76"/>
      <c r="D3457" s="77"/>
      <c r="E3457" s="12"/>
      <c r="F3457" s="78"/>
      <c r="G3457" s="77"/>
      <c r="H3457" s="79"/>
      <c r="BA3457" s="5" t="str">
        <f t="shared" si="53"/>
        <v/>
      </c>
      <c r="BB3457" s="5" t="str">
        <f>IF(OR($E3457="",$G3457&lt;&gt;"Ativo"),"",IF(COUNTIFS($E$4:$E3457,$E3457,$A$4:$A3457,$A3457,$G$4:$G3457,"Ativo")=1,1,0))</f>
        <v/>
      </c>
      <c r="BC3457" t="str">
        <f>IF(OR($A3457="",$G3457&lt;&gt;"Ativo"),"",IF(COUNTIFS($A$4:$A3457,$A3457,$G$4:$G3457,"Ativo")=1,1,0))</f>
        <v/>
      </c>
    </row>
    <row r="3458" spans="1:55" x14ac:dyDescent="0.3">
      <c r="A3458" s="76"/>
      <c r="B3458" s="104"/>
      <c r="C3458" s="76"/>
      <c r="D3458" s="77"/>
      <c r="E3458" s="12"/>
      <c r="F3458" s="78"/>
      <c r="G3458" s="77"/>
      <c r="H3458" s="79"/>
      <c r="BA3458" s="5" t="str">
        <f t="shared" si="53"/>
        <v/>
      </c>
      <c r="BB3458" s="5" t="str">
        <f>IF(OR($E3458="",$G3458&lt;&gt;"Ativo"),"",IF(COUNTIFS($E$4:$E3458,$E3458,$A$4:$A3458,$A3458,$G$4:$G3458,"Ativo")=1,1,0))</f>
        <v/>
      </c>
      <c r="BC3458" t="str">
        <f>IF(OR($A3458="",$G3458&lt;&gt;"Ativo"),"",IF(COUNTIFS($A$4:$A3458,$A3458,$G$4:$G3458,"Ativo")=1,1,0))</f>
        <v/>
      </c>
    </row>
    <row r="3459" spans="1:55" x14ac:dyDescent="0.3">
      <c r="A3459" s="76"/>
      <c r="B3459" s="104"/>
      <c r="C3459" s="76"/>
      <c r="D3459" s="77"/>
      <c r="E3459" s="12"/>
      <c r="F3459" s="78"/>
      <c r="G3459" s="77"/>
      <c r="H3459" s="79"/>
      <c r="BA3459" s="5" t="str">
        <f t="shared" si="53"/>
        <v/>
      </c>
      <c r="BB3459" s="5" t="str">
        <f>IF(OR($E3459="",$G3459&lt;&gt;"Ativo"),"",IF(COUNTIFS($E$4:$E3459,$E3459,$A$4:$A3459,$A3459,$G$4:$G3459,"Ativo")=1,1,0))</f>
        <v/>
      </c>
      <c r="BC3459" t="str">
        <f>IF(OR($A3459="",$G3459&lt;&gt;"Ativo"),"",IF(COUNTIFS($A$4:$A3459,$A3459,$G$4:$G3459,"Ativo")=1,1,0))</f>
        <v/>
      </c>
    </row>
    <row r="3460" spans="1:55" x14ac:dyDescent="0.3">
      <c r="A3460" s="76"/>
      <c r="B3460" s="104"/>
      <c r="C3460" s="76"/>
      <c r="D3460" s="77"/>
      <c r="E3460" s="12"/>
      <c r="F3460" s="78"/>
      <c r="G3460" s="77"/>
      <c r="H3460" s="79"/>
      <c r="BA3460" s="5" t="str">
        <f t="shared" ref="BA3460:BA3523" si="54">IF($D3460="","",MID($D3460,4,LEN($D3460)-5))</f>
        <v/>
      </c>
      <c r="BB3460" s="5" t="str">
        <f>IF(OR($E3460="",$G3460&lt;&gt;"Ativo"),"",IF(COUNTIFS($E$4:$E3460,$E3460,$A$4:$A3460,$A3460,$G$4:$G3460,"Ativo")=1,1,0))</f>
        <v/>
      </c>
      <c r="BC3460" t="str">
        <f>IF(OR($A3460="",$G3460&lt;&gt;"Ativo"),"",IF(COUNTIFS($A$4:$A3460,$A3460,$G$4:$G3460,"Ativo")=1,1,0))</f>
        <v/>
      </c>
    </row>
    <row r="3461" spans="1:55" x14ac:dyDescent="0.3">
      <c r="A3461" s="76"/>
      <c r="B3461" s="104"/>
      <c r="C3461" s="76"/>
      <c r="D3461" s="77"/>
      <c r="E3461" s="12"/>
      <c r="F3461" s="78"/>
      <c r="G3461" s="77"/>
      <c r="H3461" s="79"/>
      <c r="BA3461" s="5" t="str">
        <f t="shared" si="54"/>
        <v/>
      </c>
      <c r="BB3461" s="5" t="str">
        <f>IF(OR($E3461="",$G3461&lt;&gt;"Ativo"),"",IF(COUNTIFS($E$4:$E3461,$E3461,$A$4:$A3461,$A3461,$G$4:$G3461,"Ativo")=1,1,0))</f>
        <v/>
      </c>
      <c r="BC3461" t="str">
        <f>IF(OR($A3461="",$G3461&lt;&gt;"Ativo"),"",IF(COUNTIFS($A$4:$A3461,$A3461,$G$4:$G3461,"Ativo")=1,1,0))</f>
        <v/>
      </c>
    </row>
    <row r="3462" spans="1:55" x14ac:dyDescent="0.3">
      <c r="A3462" s="76"/>
      <c r="B3462" s="104"/>
      <c r="C3462" s="76"/>
      <c r="D3462" s="77"/>
      <c r="E3462" s="12"/>
      <c r="F3462" s="78"/>
      <c r="G3462" s="77"/>
      <c r="H3462" s="79"/>
      <c r="BA3462" s="5" t="str">
        <f t="shared" si="54"/>
        <v/>
      </c>
      <c r="BB3462" s="5" t="str">
        <f>IF(OR($E3462="",$G3462&lt;&gt;"Ativo"),"",IF(COUNTIFS($E$4:$E3462,$E3462,$A$4:$A3462,$A3462,$G$4:$G3462,"Ativo")=1,1,0))</f>
        <v/>
      </c>
      <c r="BC3462" t="str">
        <f>IF(OR($A3462="",$G3462&lt;&gt;"Ativo"),"",IF(COUNTIFS($A$4:$A3462,$A3462,$G$4:$G3462,"Ativo")=1,1,0))</f>
        <v/>
      </c>
    </row>
    <row r="3463" spans="1:55" x14ac:dyDescent="0.3">
      <c r="A3463" s="76"/>
      <c r="B3463" s="104"/>
      <c r="C3463" s="76"/>
      <c r="D3463" s="77"/>
      <c r="E3463" s="12"/>
      <c r="F3463" s="78"/>
      <c r="G3463" s="77"/>
      <c r="H3463" s="79"/>
      <c r="BA3463" s="5" t="str">
        <f t="shared" si="54"/>
        <v/>
      </c>
      <c r="BB3463" s="5" t="str">
        <f>IF(OR($E3463="",$G3463&lt;&gt;"Ativo"),"",IF(COUNTIFS($E$4:$E3463,$E3463,$A$4:$A3463,$A3463,$G$4:$G3463,"Ativo")=1,1,0))</f>
        <v/>
      </c>
      <c r="BC3463" t="str">
        <f>IF(OR($A3463="",$G3463&lt;&gt;"Ativo"),"",IF(COUNTIFS($A$4:$A3463,$A3463,$G$4:$G3463,"Ativo")=1,1,0))</f>
        <v/>
      </c>
    </row>
    <row r="3464" spans="1:55" x14ac:dyDescent="0.3">
      <c r="A3464" s="76"/>
      <c r="B3464" s="104"/>
      <c r="C3464" s="76"/>
      <c r="D3464" s="77"/>
      <c r="E3464" s="12"/>
      <c r="F3464" s="78"/>
      <c r="G3464" s="77"/>
      <c r="H3464" s="79"/>
      <c r="BA3464" s="5" t="str">
        <f t="shared" si="54"/>
        <v/>
      </c>
      <c r="BB3464" s="5" t="str">
        <f>IF(OR($E3464="",$G3464&lt;&gt;"Ativo"),"",IF(COUNTIFS($E$4:$E3464,$E3464,$A$4:$A3464,$A3464,$G$4:$G3464,"Ativo")=1,1,0))</f>
        <v/>
      </c>
      <c r="BC3464" t="str">
        <f>IF(OR($A3464="",$G3464&lt;&gt;"Ativo"),"",IF(COUNTIFS($A$4:$A3464,$A3464,$G$4:$G3464,"Ativo")=1,1,0))</f>
        <v/>
      </c>
    </row>
    <row r="3465" spans="1:55" x14ac:dyDescent="0.3">
      <c r="A3465" s="76"/>
      <c r="B3465" s="104"/>
      <c r="C3465" s="76"/>
      <c r="D3465" s="77"/>
      <c r="E3465" s="12"/>
      <c r="F3465" s="78"/>
      <c r="G3465" s="77"/>
      <c r="H3465" s="79"/>
      <c r="BA3465" s="5" t="str">
        <f t="shared" si="54"/>
        <v/>
      </c>
      <c r="BB3465" s="5" t="str">
        <f>IF(OR($E3465="",$G3465&lt;&gt;"Ativo"),"",IF(COUNTIFS($E$4:$E3465,$E3465,$A$4:$A3465,$A3465,$G$4:$G3465,"Ativo")=1,1,0))</f>
        <v/>
      </c>
      <c r="BC3465" t="str">
        <f>IF(OR($A3465="",$G3465&lt;&gt;"Ativo"),"",IF(COUNTIFS($A$4:$A3465,$A3465,$G$4:$G3465,"Ativo")=1,1,0))</f>
        <v/>
      </c>
    </row>
    <row r="3466" spans="1:55" x14ac:dyDescent="0.3">
      <c r="A3466" s="76"/>
      <c r="B3466" s="104"/>
      <c r="C3466" s="76"/>
      <c r="D3466" s="77"/>
      <c r="E3466" s="12"/>
      <c r="F3466" s="78"/>
      <c r="G3466" s="77"/>
      <c r="H3466" s="79"/>
      <c r="BA3466" s="5" t="str">
        <f t="shared" si="54"/>
        <v/>
      </c>
      <c r="BB3466" s="5" t="str">
        <f>IF(OR($E3466="",$G3466&lt;&gt;"Ativo"),"",IF(COUNTIFS($E$4:$E3466,$E3466,$A$4:$A3466,$A3466,$G$4:$G3466,"Ativo")=1,1,0))</f>
        <v/>
      </c>
      <c r="BC3466" t="str">
        <f>IF(OR($A3466="",$G3466&lt;&gt;"Ativo"),"",IF(COUNTIFS($A$4:$A3466,$A3466,$G$4:$G3466,"Ativo")=1,1,0))</f>
        <v/>
      </c>
    </row>
    <row r="3467" spans="1:55" x14ac:dyDescent="0.3">
      <c r="A3467" s="76"/>
      <c r="B3467" s="104"/>
      <c r="C3467" s="76"/>
      <c r="D3467" s="77"/>
      <c r="E3467" s="12"/>
      <c r="F3467" s="78"/>
      <c r="G3467" s="77"/>
      <c r="H3467" s="79"/>
      <c r="BA3467" s="5" t="str">
        <f t="shared" si="54"/>
        <v/>
      </c>
      <c r="BB3467" s="5" t="str">
        <f>IF(OR($E3467="",$G3467&lt;&gt;"Ativo"),"",IF(COUNTIFS($E$4:$E3467,$E3467,$A$4:$A3467,$A3467,$G$4:$G3467,"Ativo")=1,1,0))</f>
        <v/>
      </c>
      <c r="BC3467" t="str">
        <f>IF(OR($A3467="",$G3467&lt;&gt;"Ativo"),"",IF(COUNTIFS($A$4:$A3467,$A3467,$G$4:$G3467,"Ativo")=1,1,0))</f>
        <v/>
      </c>
    </row>
    <row r="3468" spans="1:55" x14ac:dyDescent="0.3">
      <c r="A3468" s="76"/>
      <c r="B3468" s="104"/>
      <c r="C3468" s="76"/>
      <c r="D3468" s="77"/>
      <c r="E3468" s="12"/>
      <c r="F3468" s="78"/>
      <c r="G3468" s="77"/>
      <c r="H3468" s="79"/>
      <c r="BA3468" s="5" t="str">
        <f t="shared" si="54"/>
        <v/>
      </c>
      <c r="BB3468" s="5" t="str">
        <f>IF(OR($E3468="",$G3468&lt;&gt;"Ativo"),"",IF(COUNTIFS($E$4:$E3468,$E3468,$A$4:$A3468,$A3468,$G$4:$G3468,"Ativo")=1,1,0))</f>
        <v/>
      </c>
      <c r="BC3468" t="str">
        <f>IF(OR($A3468="",$G3468&lt;&gt;"Ativo"),"",IF(COUNTIFS($A$4:$A3468,$A3468,$G$4:$G3468,"Ativo")=1,1,0))</f>
        <v/>
      </c>
    </row>
    <row r="3469" spans="1:55" x14ac:dyDescent="0.3">
      <c r="A3469" s="76"/>
      <c r="B3469" s="104"/>
      <c r="C3469" s="76"/>
      <c r="D3469" s="77"/>
      <c r="E3469" s="12"/>
      <c r="F3469" s="78"/>
      <c r="G3469" s="77"/>
      <c r="H3469" s="79"/>
      <c r="BA3469" s="5" t="str">
        <f t="shared" si="54"/>
        <v/>
      </c>
      <c r="BB3469" s="5" t="str">
        <f>IF(OR($E3469="",$G3469&lt;&gt;"Ativo"),"",IF(COUNTIFS($E$4:$E3469,$E3469,$A$4:$A3469,$A3469,$G$4:$G3469,"Ativo")=1,1,0))</f>
        <v/>
      </c>
      <c r="BC3469" t="str">
        <f>IF(OR($A3469="",$G3469&lt;&gt;"Ativo"),"",IF(COUNTIFS($A$4:$A3469,$A3469,$G$4:$G3469,"Ativo")=1,1,0))</f>
        <v/>
      </c>
    </row>
    <row r="3470" spans="1:55" x14ac:dyDescent="0.3">
      <c r="A3470" s="76"/>
      <c r="B3470" s="104"/>
      <c r="C3470" s="76"/>
      <c r="D3470" s="77"/>
      <c r="E3470" s="12"/>
      <c r="F3470" s="78"/>
      <c r="G3470" s="77"/>
      <c r="H3470" s="79"/>
      <c r="BA3470" s="5" t="str">
        <f t="shared" si="54"/>
        <v/>
      </c>
      <c r="BB3470" s="5" t="str">
        <f>IF(OR($E3470="",$G3470&lt;&gt;"Ativo"),"",IF(COUNTIFS($E$4:$E3470,$E3470,$A$4:$A3470,$A3470,$G$4:$G3470,"Ativo")=1,1,0))</f>
        <v/>
      </c>
      <c r="BC3470" t="str">
        <f>IF(OR($A3470="",$G3470&lt;&gt;"Ativo"),"",IF(COUNTIFS($A$4:$A3470,$A3470,$G$4:$G3470,"Ativo")=1,1,0))</f>
        <v/>
      </c>
    </row>
    <row r="3471" spans="1:55" x14ac:dyDescent="0.3">
      <c r="A3471" s="76"/>
      <c r="B3471" s="104"/>
      <c r="C3471" s="76"/>
      <c r="D3471" s="77"/>
      <c r="E3471" s="12"/>
      <c r="F3471" s="78"/>
      <c r="G3471" s="77"/>
      <c r="H3471" s="79"/>
      <c r="BA3471" s="5" t="str">
        <f t="shared" si="54"/>
        <v/>
      </c>
      <c r="BB3471" s="5" t="str">
        <f>IF(OR($E3471="",$G3471&lt;&gt;"Ativo"),"",IF(COUNTIFS($E$4:$E3471,$E3471,$A$4:$A3471,$A3471,$G$4:$G3471,"Ativo")=1,1,0))</f>
        <v/>
      </c>
      <c r="BC3471" t="str">
        <f>IF(OR($A3471="",$G3471&lt;&gt;"Ativo"),"",IF(COUNTIFS($A$4:$A3471,$A3471,$G$4:$G3471,"Ativo")=1,1,0))</f>
        <v/>
      </c>
    </row>
    <row r="3472" spans="1:55" x14ac:dyDescent="0.3">
      <c r="A3472" s="76"/>
      <c r="B3472" s="104"/>
      <c r="C3472" s="76"/>
      <c r="D3472" s="77"/>
      <c r="E3472" s="12"/>
      <c r="F3472" s="78"/>
      <c r="G3472" s="77"/>
      <c r="H3472" s="79"/>
      <c r="BA3472" s="5" t="str">
        <f t="shared" si="54"/>
        <v/>
      </c>
      <c r="BB3472" s="5" t="str">
        <f>IF(OR($E3472="",$G3472&lt;&gt;"Ativo"),"",IF(COUNTIFS($E$4:$E3472,$E3472,$A$4:$A3472,$A3472,$G$4:$G3472,"Ativo")=1,1,0))</f>
        <v/>
      </c>
      <c r="BC3472" t="str">
        <f>IF(OR($A3472="",$G3472&lt;&gt;"Ativo"),"",IF(COUNTIFS($A$4:$A3472,$A3472,$G$4:$G3472,"Ativo")=1,1,0))</f>
        <v/>
      </c>
    </row>
    <row r="3473" spans="1:55" x14ac:dyDescent="0.3">
      <c r="A3473" s="76"/>
      <c r="B3473" s="104"/>
      <c r="C3473" s="76"/>
      <c r="D3473" s="77"/>
      <c r="E3473" s="12"/>
      <c r="F3473" s="78"/>
      <c r="G3473" s="77"/>
      <c r="H3473" s="79"/>
      <c r="BA3473" s="5" t="str">
        <f t="shared" si="54"/>
        <v/>
      </c>
      <c r="BB3473" s="5" t="str">
        <f>IF(OR($E3473="",$G3473&lt;&gt;"Ativo"),"",IF(COUNTIFS($E$4:$E3473,$E3473,$A$4:$A3473,$A3473,$G$4:$G3473,"Ativo")=1,1,0))</f>
        <v/>
      </c>
      <c r="BC3473" t="str">
        <f>IF(OR($A3473="",$G3473&lt;&gt;"Ativo"),"",IF(COUNTIFS($A$4:$A3473,$A3473,$G$4:$G3473,"Ativo")=1,1,0))</f>
        <v/>
      </c>
    </row>
    <row r="3474" spans="1:55" x14ac:dyDescent="0.3">
      <c r="A3474" s="76"/>
      <c r="B3474" s="104"/>
      <c r="C3474" s="76"/>
      <c r="D3474" s="77"/>
      <c r="E3474" s="12"/>
      <c r="F3474" s="78"/>
      <c r="G3474" s="77"/>
      <c r="H3474" s="79"/>
      <c r="BA3474" s="5" t="str">
        <f t="shared" si="54"/>
        <v/>
      </c>
      <c r="BB3474" s="5" t="str">
        <f>IF(OR($E3474="",$G3474&lt;&gt;"Ativo"),"",IF(COUNTIFS($E$4:$E3474,$E3474,$A$4:$A3474,$A3474,$G$4:$G3474,"Ativo")=1,1,0))</f>
        <v/>
      </c>
      <c r="BC3474" t="str">
        <f>IF(OR($A3474="",$G3474&lt;&gt;"Ativo"),"",IF(COUNTIFS($A$4:$A3474,$A3474,$G$4:$G3474,"Ativo")=1,1,0))</f>
        <v/>
      </c>
    </row>
    <row r="3475" spans="1:55" x14ac:dyDescent="0.3">
      <c r="A3475" s="76"/>
      <c r="B3475" s="104"/>
      <c r="C3475" s="76"/>
      <c r="D3475" s="77"/>
      <c r="E3475" s="12"/>
      <c r="F3475" s="78"/>
      <c r="G3475" s="77"/>
      <c r="H3475" s="79"/>
      <c r="BA3475" s="5" t="str">
        <f t="shared" si="54"/>
        <v/>
      </c>
      <c r="BB3475" s="5" t="str">
        <f>IF(OR($E3475="",$G3475&lt;&gt;"Ativo"),"",IF(COUNTIFS($E$4:$E3475,$E3475,$A$4:$A3475,$A3475,$G$4:$G3475,"Ativo")=1,1,0))</f>
        <v/>
      </c>
      <c r="BC3475" t="str">
        <f>IF(OR($A3475="",$G3475&lt;&gt;"Ativo"),"",IF(COUNTIFS($A$4:$A3475,$A3475,$G$4:$G3475,"Ativo")=1,1,0))</f>
        <v/>
      </c>
    </row>
    <row r="3476" spans="1:55" x14ac:dyDescent="0.3">
      <c r="A3476" s="76"/>
      <c r="B3476" s="104"/>
      <c r="C3476" s="76"/>
      <c r="D3476" s="77"/>
      <c r="E3476" s="12"/>
      <c r="F3476" s="78"/>
      <c r="G3476" s="77"/>
      <c r="H3476" s="79"/>
      <c r="BA3476" s="5" t="str">
        <f t="shared" si="54"/>
        <v/>
      </c>
      <c r="BB3476" s="5" t="str">
        <f>IF(OR($E3476="",$G3476&lt;&gt;"Ativo"),"",IF(COUNTIFS($E$4:$E3476,$E3476,$A$4:$A3476,$A3476,$G$4:$G3476,"Ativo")=1,1,0))</f>
        <v/>
      </c>
      <c r="BC3476" t="str">
        <f>IF(OR($A3476="",$G3476&lt;&gt;"Ativo"),"",IF(COUNTIFS($A$4:$A3476,$A3476,$G$4:$G3476,"Ativo")=1,1,0))</f>
        <v/>
      </c>
    </row>
    <row r="3477" spans="1:55" x14ac:dyDescent="0.3">
      <c r="A3477" s="76"/>
      <c r="B3477" s="104"/>
      <c r="C3477" s="76"/>
      <c r="D3477" s="77"/>
      <c r="E3477" s="12"/>
      <c r="F3477" s="78"/>
      <c r="G3477" s="77"/>
      <c r="H3477" s="79"/>
      <c r="BA3477" s="5" t="str">
        <f t="shared" si="54"/>
        <v/>
      </c>
      <c r="BB3477" s="5" t="str">
        <f>IF(OR($E3477="",$G3477&lt;&gt;"Ativo"),"",IF(COUNTIFS($E$4:$E3477,$E3477,$A$4:$A3477,$A3477,$G$4:$G3477,"Ativo")=1,1,0))</f>
        <v/>
      </c>
      <c r="BC3477" t="str">
        <f>IF(OR($A3477="",$G3477&lt;&gt;"Ativo"),"",IF(COUNTIFS($A$4:$A3477,$A3477,$G$4:$G3477,"Ativo")=1,1,0))</f>
        <v/>
      </c>
    </row>
    <row r="3478" spans="1:55" x14ac:dyDescent="0.3">
      <c r="A3478" s="76"/>
      <c r="B3478" s="104"/>
      <c r="C3478" s="76"/>
      <c r="D3478" s="77"/>
      <c r="E3478" s="12"/>
      <c r="F3478" s="78"/>
      <c r="G3478" s="77"/>
      <c r="H3478" s="79"/>
      <c r="BA3478" s="5" t="str">
        <f t="shared" si="54"/>
        <v/>
      </c>
      <c r="BB3478" s="5" t="str">
        <f>IF(OR($E3478="",$G3478&lt;&gt;"Ativo"),"",IF(COUNTIFS($E$4:$E3478,$E3478,$A$4:$A3478,$A3478,$G$4:$G3478,"Ativo")=1,1,0))</f>
        <v/>
      </c>
      <c r="BC3478" t="str">
        <f>IF(OR($A3478="",$G3478&lt;&gt;"Ativo"),"",IF(COUNTIFS($A$4:$A3478,$A3478,$G$4:$G3478,"Ativo")=1,1,0))</f>
        <v/>
      </c>
    </row>
    <row r="3479" spans="1:55" x14ac:dyDescent="0.3">
      <c r="A3479" s="76"/>
      <c r="B3479" s="104"/>
      <c r="C3479" s="76"/>
      <c r="D3479" s="77"/>
      <c r="E3479" s="12"/>
      <c r="F3479" s="78"/>
      <c r="G3479" s="77"/>
      <c r="H3479" s="79"/>
      <c r="BA3479" s="5" t="str">
        <f t="shared" si="54"/>
        <v/>
      </c>
      <c r="BB3479" s="5" t="str">
        <f>IF(OR($E3479="",$G3479&lt;&gt;"Ativo"),"",IF(COUNTIFS($E$4:$E3479,$E3479,$A$4:$A3479,$A3479,$G$4:$G3479,"Ativo")=1,1,0))</f>
        <v/>
      </c>
      <c r="BC3479" t="str">
        <f>IF(OR($A3479="",$G3479&lt;&gt;"Ativo"),"",IF(COUNTIFS($A$4:$A3479,$A3479,$G$4:$G3479,"Ativo")=1,1,0))</f>
        <v/>
      </c>
    </row>
    <row r="3480" spans="1:55" x14ac:dyDescent="0.3">
      <c r="A3480" s="76"/>
      <c r="B3480" s="104"/>
      <c r="C3480" s="76"/>
      <c r="D3480" s="77"/>
      <c r="E3480" s="12"/>
      <c r="F3480" s="78"/>
      <c r="G3480" s="77"/>
      <c r="H3480" s="79"/>
      <c r="BA3480" s="5" t="str">
        <f t="shared" si="54"/>
        <v/>
      </c>
      <c r="BB3480" s="5" t="str">
        <f>IF(OR($E3480="",$G3480&lt;&gt;"Ativo"),"",IF(COUNTIFS($E$4:$E3480,$E3480,$A$4:$A3480,$A3480,$G$4:$G3480,"Ativo")=1,1,0))</f>
        <v/>
      </c>
      <c r="BC3480" t="str">
        <f>IF(OR($A3480="",$G3480&lt;&gt;"Ativo"),"",IF(COUNTIFS($A$4:$A3480,$A3480,$G$4:$G3480,"Ativo")=1,1,0))</f>
        <v/>
      </c>
    </row>
    <row r="3481" spans="1:55" x14ac:dyDescent="0.3">
      <c r="A3481" s="76"/>
      <c r="B3481" s="104"/>
      <c r="C3481" s="76"/>
      <c r="D3481" s="77"/>
      <c r="E3481" s="12"/>
      <c r="F3481" s="78"/>
      <c r="G3481" s="77"/>
      <c r="H3481" s="79"/>
      <c r="BA3481" s="5" t="str">
        <f t="shared" si="54"/>
        <v/>
      </c>
      <c r="BB3481" s="5" t="str">
        <f>IF(OR($E3481="",$G3481&lt;&gt;"Ativo"),"",IF(COUNTIFS($E$4:$E3481,$E3481,$A$4:$A3481,$A3481,$G$4:$G3481,"Ativo")=1,1,0))</f>
        <v/>
      </c>
      <c r="BC3481" t="str">
        <f>IF(OR($A3481="",$G3481&lt;&gt;"Ativo"),"",IF(COUNTIFS($A$4:$A3481,$A3481,$G$4:$G3481,"Ativo")=1,1,0))</f>
        <v/>
      </c>
    </row>
    <row r="3482" spans="1:55" x14ac:dyDescent="0.3">
      <c r="A3482" s="76"/>
      <c r="B3482" s="104"/>
      <c r="C3482" s="76"/>
      <c r="D3482" s="77"/>
      <c r="E3482" s="12"/>
      <c r="F3482" s="78"/>
      <c r="G3482" s="77"/>
      <c r="H3482" s="79"/>
      <c r="BA3482" s="5" t="str">
        <f t="shared" si="54"/>
        <v/>
      </c>
      <c r="BB3482" s="5" t="str">
        <f>IF(OR($E3482="",$G3482&lt;&gt;"Ativo"),"",IF(COUNTIFS($E$4:$E3482,$E3482,$A$4:$A3482,$A3482,$G$4:$G3482,"Ativo")=1,1,0))</f>
        <v/>
      </c>
      <c r="BC3482" t="str">
        <f>IF(OR($A3482="",$G3482&lt;&gt;"Ativo"),"",IF(COUNTIFS($A$4:$A3482,$A3482,$G$4:$G3482,"Ativo")=1,1,0))</f>
        <v/>
      </c>
    </row>
    <row r="3483" spans="1:55" x14ac:dyDescent="0.3">
      <c r="A3483" s="76"/>
      <c r="B3483" s="104"/>
      <c r="C3483" s="76"/>
      <c r="D3483" s="77"/>
      <c r="E3483" s="12"/>
      <c r="F3483" s="78"/>
      <c r="G3483" s="77"/>
      <c r="H3483" s="79"/>
      <c r="BA3483" s="5" t="str">
        <f t="shared" si="54"/>
        <v/>
      </c>
      <c r="BB3483" s="5" t="str">
        <f>IF(OR($E3483="",$G3483&lt;&gt;"Ativo"),"",IF(COUNTIFS($E$4:$E3483,$E3483,$A$4:$A3483,$A3483,$G$4:$G3483,"Ativo")=1,1,0))</f>
        <v/>
      </c>
      <c r="BC3483" t="str">
        <f>IF(OR($A3483="",$G3483&lt;&gt;"Ativo"),"",IF(COUNTIFS($A$4:$A3483,$A3483,$G$4:$G3483,"Ativo")=1,1,0))</f>
        <v/>
      </c>
    </row>
    <row r="3484" spans="1:55" x14ac:dyDescent="0.3">
      <c r="A3484" s="76"/>
      <c r="B3484" s="104"/>
      <c r="C3484" s="76"/>
      <c r="D3484" s="77"/>
      <c r="E3484" s="12"/>
      <c r="F3484" s="78"/>
      <c r="G3484" s="77"/>
      <c r="H3484" s="79"/>
      <c r="BA3484" s="5" t="str">
        <f t="shared" si="54"/>
        <v/>
      </c>
      <c r="BB3484" s="5" t="str">
        <f>IF(OR($E3484="",$G3484&lt;&gt;"Ativo"),"",IF(COUNTIFS($E$4:$E3484,$E3484,$A$4:$A3484,$A3484,$G$4:$G3484,"Ativo")=1,1,0))</f>
        <v/>
      </c>
      <c r="BC3484" t="str">
        <f>IF(OR($A3484="",$G3484&lt;&gt;"Ativo"),"",IF(COUNTIFS($A$4:$A3484,$A3484,$G$4:$G3484,"Ativo")=1,1,0))</f>
        <v/>
      </c>
    </row>
    <row r="3485" spans="1:55" x14ac:dyDescent="0.3">
      <c r="A3485" s="76"/>
      <c r="B3485" s="104"/>
      <c r="C3485" s="76"/>
      <c r="D3485" s="77"/>
      <c r="E3485" s="12"/>
      <c r="F3485" s="78"/>
      <c r="G3485" s="77"/>
      <c r="H3485" s="79"/>
      <c r="BA3485" s="5" t="str">
        <f t="shared" si="54"/>
        <v/>
      </c>
      <c r="BB3485" s="5" t="str">
        <f>IF(OR($E3485="",$G3485&lt;&gt;"Ativo"),"",IF(COUNTIFS($E$4:$E3485,$E3485,$A$4:$A3485,$A3485,$G$4:$G3485,"Ativo")=1,1,0))</f>
        <v/>
      </c>
      <c r="BC3485" t="str">
        <f>IF(OR($A3485="",$G3485&lt;&gt;"Ativo"),"",IF(COUNTIFS($A$4:$A3485,$A3485,$G$4:$G3485,"Ativo")=1,1,0))</f>
        <v/>
      </c>
    </row>
    <row r="3486" spans="1:55" x14ac:dyDescent="0.3">
      <c r="A3486" s="76"/>
      <c r="B3486" s="104"/>
      <c r="C3486" s="76"/>
      <c r="D3486" s="77"/>
      <c r="E3486" s="12"/>
      <c r="F3486" s="78"/>
      <c r="G3486" s="77"/>
      <c r="H3486" s="79"/>
      <c r="BA3486" s="5" t="str">
        <f t="shared" si="54"/>
        <v/>
      </c>
      <c r="BB3486" s="5" t="str">
        <f>IF(OR($E3486="",$G3486&lt;&gt;"Ativo"),"",IF(COUNTIFS($E$4:$E3486,$E3486,$A$4:$A3486,$A3486,$G$4:$G3486,"Ativo")=1,1,0))</f>
        <v/>
      </c>
      <c r="BC3486" t="str">
        <f>IF(OR($A3486="",$G3486&lt;&gt;"Ativo"),"",IF(COUNTIFS($A$4:$A3486,$A3486,$G$4:$G3486,"Ativo")=1,1,0))</f>
        <v/>
      </c>
    </row>
    <row r="3487" spans="1:55" x14ac:dyDescent="0.3">
      <c r="A3487" s="76"/>
      <c r="B3487" s="104"/>
      <c r="C3487" s="76"/>
      <c r="D3487" s="77"/>
      <c r="E3487" s="12"/>
      <c r="F3487" s="78"/>
      <c r="G3487" s="77"/>
      <c r="H3487" s="79"/>
      <c r="BA3487" s="5" t="str">
        <f t="shared" si="54"/>
        <v/>
      </c>
      <c r="BB3487" s="5" t="str">
        <f>IF(OR($E3487="",$G3487&lt;&gt;"Ativo"),"",IF(COUNTIFS($E$4:$E3487,$E3487,$A$4:$A3487,$A3487,$G$4:$G3487,"Ativo")=1,1,0))</f>
        <v/>
      </c>
      <c r="BC3487" t="str">
        <f>IF(OR($A3487="",$G3487&lt;&gt;"Ativo"),"",IF(COUNTIFS($A$4:$A3487,$A3487,$G$4:$G3487,"Ativo")=1,1,0))</f>
        <v/>
      </c>
    </row>
    <row r="3488" spans="1:55" x14ac:dyDescent="0.3">
      <c r="A3488" s="76"/>
      <c r="B3488" s="104"/>
      <c r="C3488" s="76"/>
      <c r="D3488" s="77"/>
      <c r="E3488" s="12"/>
      <c r="F3488" s="78"/>
      <c r="G3488" s="77"/>
      <c r="H3488" s="79"/>
      <c r="BA3488" s="5" t="str">
        <f t="shared" si="54"/>
        <v/>
      </c>
      <c r="BB3488" s="5" t="str">
        <f>IF(OR($E3488="",$G3488&lt;&gt;"Ativo"),"",IF(COUNTIFS($E$4:$E3488,$E3488,$A$4:$A3488,$A3488,$G$4:$G3488,"Ativo")=1,1,0))</f>
        <v/>
      </c>
      <c r="BC3488" t="str">
        <f>IF(OR($A3488="",$G3488&lt;&gt;"Ativo"),"",IF(COUNTIFS($A$4:$A3488,$A3488,$G$4:$G3488,"Ativo")=1,1,0))</f>
        <v/>
      </c>
    </row>
    <row r="3489" spans="1:55" x14ac:dyDescent="0.3">
      <c r="A3489" s="76"/>
      <c r="B3489" s="104"/>
      <c r="C3489" s="76"/>
      <c r="D3489" s="77"/>
      <c r="E3489" s="12"/>
      <c r="F3489" s="78"/>
      <c r="G3489" s="77"/>
      <c r="H3489" s="79"/>
      <c r="BA3489" s="5" t="str">
        <f t="shared" si="54"/>
        <v/>
      </c>
      <c r="BB3489" s="5" t="str">
        <f>IF(OR($E3489="",$G3489&lt;&gt;"Ativo"),"",IF(COUNTIFS($E$4:$E3489,$E3489,$A$4:$A3489,$A3489,$G$4:$G3489,"Ativo")=1,1,0))</f>
        <v/>
      </c>
      <c r="BC3489" t="str">
        <f>IF(OR($A3489="",$G3489&lt;&gt;"Ativo"),"",IF(COUNTIFS($A$4:$A3489,$A3489,$G$4:$G3489,"Ativo")=1,1,0))</f>
        <v/>
      </c>
    </row>
    <row r="3490" spans="1:55" x14ac:dyDescent="0.3">
      <c r="A3490" s="76"/>
      <c r="B3490" s="104"/>
      <c r="C3490" s="76"/>
      <c r="D3490" s="77"/>
      <c r="E3490" s="12"/>
      <c r="F3490" s="78"/>
      <c r="G3490" s="77"/>
      <c r="H3490" s="79"/>
      <c r="BA3490" s="5" t="str">
        <f t="shared" si="54"/>
        <v/>
      </c>
      <c r="BB3490" s="5" t="str">
        <f>IF(OR($E3490="",$G3490&lt;&gt;"Ativo"),"",IF(COUNTIFS($E$4:$E3490,$E3490,$A$4:$A3490,$A3490,$G$4:$G3490,"Ativo")=1,1,0))</f>
        <v/>
      </c>
      <c r="BC3490" t="str">
        <f>IF(OR($A3490="",$G3490&lt;&gt;"Ativo"),"",IF(COUNTIFS($A$4:$A3490,$A3490,$G$4:$G3490,"Ativo")=1,1,0))</f>
        <v/>
      </c>
    </row>
    <row r="3491" spans="1:55" x14ac:dyDescent="0.3">
      <c r="A3491" s="76"/>
      <c r="B3491" s="104"/>
      <c r="C3491" s="76"/>
      <c r="D3491" s="77"/>
      <c r="E3491" s="12"/>
      <c r="F3491" s="78"/>
      <c r="G3491" s="77"/>
      <c r="H3491" s="79"/>
      <c r="BA3491" s="5" t="str">
        <f t="shared" si="54"/>
        <v/>
      </c>
      <c r="BB3491" s="5" t="str">
        <f>IF(OR($E3491="",$G3491&lt;&gt;"Ativo"),"",IF(COUNTIFS($E$4:$E3491,$E3491,$A$4:$A3491,$A3491,$G$4:$G3491,"Ativo")=1,1,0))</f>
        <v/>
      </c>
      <c r="BC3491" t="str">
        <f>IF(OR($A3491="",$G3491&lt;&gt;"Ativo"),"",IF(COUNTIFS($A$4:$A3491,$A3491,$G$4:$G3491,"Ativo")=1,1,0))</f>
        <v/>
      </c>
    </row>
    <row r="3492" spans="1:55" x14ac:dyDescent="0.3">
      <c r="A3492" s="76"/>
      <c r="B3492" s="104"/>
      <c r="C3492" s="76"/>
      <c r="D3492" s="77"/>
      <c r="E3492" s="12"/>
      <c r="F3492" s="78"/>
      <c r="G3492" s="77"/>
      <c r="H3492" s="79"/>
      <c r="BA3492" s="5" t="str">
        <f t="shared" si="54"/>
        <v/>
      </c>
      <c r="BB3492" s="5" t="str">
        <f>IF(OR($E3492="",$G3492&lt;&gt;"Ativo"),"",IF(COUNTIFS($E$4:$E3492,$E3492,$A$4:$A3492,$A3492,$G$4:$G3492,"Ativo")=1,1,0))</f>
        <v/>
      </c>
      <c r="BC3492" t="str">
        <f>IF(OR($A3492="",$G3492&lt;&gt;"Ativo"),"",IF(COUNTIFS($A$4:$A3492,$A3492,$G$4:$G3492,"Ativo")=1,1,0))</f>
        <v/>
      </c>
    </row>
    <row r="3493" spans="1:55" x14ac:dyDescent="0.3">
      <c r="A3493" s="76"/>
      <c r="B3493" s="104"/>
      <c r="C3493" s="76"/>
      <c r="D3493" s="77"/>
      <c r="E3493" s="12"/>
      <c r="F3493" s="78"/>
      <c r="G3493" s="77"/>
      <c r="H3493" s="79"/>
      <c r="BA3493" s="5" t="str">
        <f t="shared" si="54"/>
        <v/>
      </c>
      <c r="BB3493" s="5" t="str">
        <f>IF(OR($E3493="",$G3493&lt;&gt;"Ativo"),"",IF(COUNTIFS($E$4:$E3493,$E3493,$A$4:$A3493,$A3493,$G$4:$G3493,"Ativo")=1,1,0))</f>
        <v/>
      </c>
      <c r="BC3493" t="str">
        <f>IF(OR($A3493="",$G3493&lt;&gt;"Ativo"),"",IF(COUNTIFS($A$4:$A3493,$A3493,$G$4:$G3493,"Ativo")=1,1,0))</f>
        <v/>
      </c>
    </row>
    <row r="3494" spans="1:55" x14ac:dyDescent="0.3">
      <c r="A3494" s="76"/>
      <c r="B3494" s="104"/>
      <c r="C3494" s="76"/>
      <c r="D3494" s="77"/>
      <c r="E3494" s="12"/>
      <c r="F3494" s="78"/>
      <c r="G3494" s="77"/>
      <c r="H3494" s="79"/>
      <c r="BA3494" s="5" t="str">
        <f t="shared" si="54"/>
        <v/>
      </c>
      <c r="BB3494" s="5" t="str">
        <f>IF(OR($E3494="",$G3494&lt;&gt;"Ativo"),"",IF(COUNTIFS($E$4:$E3494,$E3494,$A$4:$A3494,$A3494,$G$4:$G3494,"Ativo")=1,1,0))</f>
        <v/>
      </c>
      <c r="BC3494" t="str">
        <f>IF(OR($A3494="",$G3494&lt;&gt;"Ativo"),"",IF(COUNTIFS($A$4:$A3494,$A3494,$G$4:$G3494,"Ativo")=1,1,0))</f>
        <v/>
      </c>
    </row>
    <row r="3495" spans="1:55" x14ac:dyDescent="0.3">
      <c r="A3495" s="76"/>
      <c r="B3495" s="104"/>
      <c r="C3495" s="76"/>
      <c r="D3495" s="77"/>
      <c r="E3495" s="12"/>
      <c r="F3495" s="78"/>
      <c r="G3495" s="77"/>
      <c r="H3495" s="79"/>
      <c r="BA3495" s="5" t="str">
        <f t="shared" si="54"/>
        <v/>
      </c>
      <c r="BB3495" s="5" t="str">
        <f>IF(OR($E3495="",$G3495&lt;&gt;"Ativo"),"",IF(COUNTIFS($E$4:$E3495,$E3495,$A$4:$A3495,$A3495,$G$4:$G3495,"Ativo")=1,1,0))</f>
        <v/>
      </c>
      <c r="BC3495" t="str">
        <f>IF(OR($A3495="",$G3495&lt;&gt;"Ativo"),"",IF(COUNTIFS($A$4:$A3495,$A3495,$G$4:$G3495,"Ativo")=1,1,0))</f>
        <v/>
      </c>
    </row>
    <row r="3496" spans="1:55" x14ac:dyDescent="0.3">
      <c r="A3496" s="76"/>
      <c r="B3496" s="104"/>
      <c r="C3496" s="76"/>
      <c r="D3496" s="77"/>
      <c r="E3496" s="12"/>
      <c r="F3496" s="78"/>
      <c r="G3496" s="77"/>
      <c r="H3496" s="79"/>
      <c r="BA3496" s="5" t="str">
        <f t="shared" si="54"/>
        <v/>
      </c>
      <c r="BB3496" s="5" t="str">
        <f>IF(OR($E3496="",$G3496&lt;&gt;"Ativo"),"",IF(COUNTIFS($E$4:$E3496,$E3496,$A$4:$A3496,$A3496,$G$4:$G3496,"Ativo")=1,1,0))</f>
        <v/>
      </c>
      <c r="BC3496" t="str">
        <f>IF(OR($A3496="",$G3496&lt;&gt;"Ativo"),"",IF(COUNTIFS($A$4:$A3496,$A3496,$G$4:$G3496,"Ativo")=1,1,0))</f>
        <v/>
      </c>
    </row>
    <row r="3497" spans="1:55" x14ac:dyDescent="0.3">
      <c r="A3497" s="76"/>
      <c r="B3497" s="104"/>
      <c r="C3497" s="76"/>
      <c r="D3497" s="77"/>
      <c r="E3497" s="12"/>
      <c r="F3497" s="78"/>
      <c r="G3497" s="77"/>
      <c r="H3497" s="79"/>
      <c r="BA3497" s="5" t="str">
        <f t="shared" si="54"/>
        <v/>
      </c>
      <c r="BB3497" s="5" t="str">
        <f>IF(OR($E3497="",$G3497&lt;&gt;"Ativo"),"",IF(COUNTIFS($E$4:$E3497,$E3497,$A$4:$A3497,$A3497,$G$4:$G3497,"Ativo")=1,1,0))</f>
        <v/>
      </c>
      <c r="BC3497" t="str">
        <f>IF(OR($A3497="",$G3497&lt;&gt;"Ativo"),"",IF(COUNTIFS($A$4:$A3497,$A3497,$G$4:$G3497,"Ativo")=1,1,0))</f>
        <v/>
      </c>
    </row>
    <row r="3498" spans="1:55" x14ac:dyDescent="0.3">
      <c r="A3498" s="76"/>
      <c r="B3498" s="104"/>
      <c r="C3498" s="76"/>
      <c r="D3498" s="77"/>
      <c r="E3498" s="12"/>
      <c r="F3498" s="78"/>
      <c r="G3498" s="77"/>
      <c r="H3498" s="79"/>
      <c r="BA3498" s="5" t="str">
        <f t="shared" si="54"/>
        <v/>
      </c>
      <c r="BB3498" s="5" t="str">
        <f>IF(OR($E3498="",$G3498&lt;&gt;"Ativo"),"",IF(COUNTIFS($E$4:$E3498,$E3498,$A$4:$A3498,$A3498,$G$4:$G3498,"Ativo")=1,1,0))</f>
        <v/>
      </c>
      <c r="BC3498" t="str">
        <f>IF(OR($A3498="",$G3498&lt;&gt;"Ativo"),"",IF(COUNTIFS($A$4:$A3498,$A3498,$G$4:$G3498,"Ativo")=1,1,0))</f>
        <v/>
      </c>
    </row>
    <row r="3499" spans="1:55" x14ac:dyDescent="0.3">
      <c r="A3499" s="76"/>
      <c r="B3499" s="104"/>
      <c r="C3499" s="76"/>
      <c r="D3499" s="77"/>
      <c r="E3499" s="12"/>
      <c r="F3499" s="78"/>
      <c r="G3499" s="77"/>
      <c r="H3499" s="79"/>
      <c r="BA3499" s="5" t="str">
        <f t="shared" si="54"/>
        <v/>
      </c>
      <c r="BB3499" s="5" t="str">
        <f>IF(OR($E3499="",$G3499&lt;&gt;"Ativo"),"",IF(COUNTIFS($E$4:$E3499,$E3499,$A$4:$A3499,$A3499,$G$4:$G3499,"Ativo")=1,1,0))</f>
        <v/>
      </c>
      <c r="BC3499" t="str">
        <f>IF(OR($A3499="",$G3499&lt;&gt;"Ativo"),"",IF(COUNTIFS($A$4:$A3499,$A3499,$G$4:$G3499,"Ativo")=1,1,0))</f>
        <v/>
      </c>
    </row>
    <row r="3500" spans="1:55" x14ac:dyDescent="0.3">
      <c r="A3500" s="76"/>
      <c r="B3500" s="104"/>
      <c r="C3500" s="76"/>
      <c r="D3500" s="77"/>
      <c r="E3500" s="12"/>
      <c r="F3500" s="78"/>
      <c r="G3500" s="77"/>
      <c r="H3500" s="79"/>
      <c r="BA3500" s="5" t="str">
        <f t="shared" si="54"/>
        <v/>
      </c>
      <c r="BB3500" s="5" t="str">
        <f>IF(OR($E3500="",$G3500&lt;&gt;"Ativo"),"",IF(COUNTIFS($E$4:$E3500,$E3500,$A$4:$A3500,$A3500,$G$4:$G3500,"Ativo")=1,1,0))</f>
        <v/>
      </c>
      <c r="BC3500" t="str">
        <f>IF(OR($A3500="",$G3500&lt;&gt;"Ativo"),"",IF(COUNTIFS($A$4:$A3500,$A3500,$G$4:$G3500,"Ativo")=1,1,0))</f>
        <v/>
      </c>
    </row>
    <row r="3501" spans="1:55" x14ac:dyDescent="0.3">
      <c r="A3501" s="76"/>
      <c r="B3501" s="104"/>
      <c r="C3501" s="76"/>
      <c r="D3501" s="77"/>
      <c r="E3501" s="12"/>
      <c r="F3501" s="78"/>
      <c r="G3501" s="77"/>
      <c r="H3501" s="79"/>
      <c r="BA3501" s="5" t="str">
        <f t="shared" si="54"/>
        <v/>
      </c>
      <c r="BB3501" s="5" t="str">
        <f>IF(OR($E3501="",$G3501&lt;&gt;"Ativo"),"",IF(COUNTIFS($E$4:$E3501,$E3501,$A$4:$A3501,$A3501,$G$4:$G3501,"Ativo")=1,1,0))</f>
        <v/>
      </c>
      <c r="BC3501" t="str">
        <f>IF(OR($A3501="",$G3501&lt;&gt;"Ativo"),"",IF(COUNTIFS($A$4:$A3501,$A3501,$G$4:$G3501,"Ativo")=1,1,0))</f>
        <v/>
      </c>
    </row>
    <row r="3502" spans="1:55" x14ac:dyDescent="0.3">
      <c r="A3502" s="76"/>
      <c r="B3502" s="104"/>
      <c r="C3502" s="76"/>
      <c r="D3502" s="77"/>
      <c r="E3502" s="12"/>
      <c r="F3502" s="78"/>
      <c r="G3502" s="77"/>
      <c r="H3502" s="79"/>
      <c r="BA3502" s="5" t="str">
        <f t="shared" si="54"/>
        <v/>
      </c>
      <c r="BB3502" s="5" t="str">
        <f>IF(OR($E3502="",$G3502&lt;&gt;"Ativo"),"",IF(COUNTIFS($E$4:$E3502,$E3502,$A$4:$A3502,$A3502,$G$4:$G3502,"Ativo")=1,1,0))</f>
        <v/>
      </c>
      <c r="BC3502" t="str">
        <f>IF(OR($A3502="",$G3502&lt;&gt;"Ativo"),"",IF(COUNTIFS($A$4:$A3502,$A3502,$G$4:$G3502,"Ativo")=1,1,0))</f>
        <v/>
      </c>
    </row>
    <row r="3503" spans="1:55" x14ac:dyDescent="0.3">
      <c r="A3503" s="76"/>
      <c r="B3503" s="104"/>
      <c r="C3503" s="76"/>
      <c r="D3503" s="77"/>
      <c r="E3503" s="12"/>
      <c r="F3503" s="78"/>
      <c r="G3503" s="77"/>
      <c r="H3503" s="79"/>
      <c r="BA3503" s="5" t="str">
        <f t="shared" si="54"/>
        <v/>
      </c>
      <c r="BB3503" s="5" t="str">
        <f>IF(OR($E3503="",$G3503&lt;&gt;"Ativo"),"",IF(COUNTIFS($E$4:$E3503,$E3503,$A$4:$A3503,$A3503,$G$4:$G3503,"Ativo")=1,1,0))</f>
        <v/>
      </c>
      <c r="BC3503" t="str">
        <f>IF(OR($A3503="",$G3503&lt;&gt;"Ativo"),"",IF(COUNTIFS($A$4:$A3503,$A3503,$G$4:$G3503,"Ativo")=1,1,0))</f>
        <v/>
      </c>
    </row>
    <row r="3504" spans="1:55" x14ac:dyDescent="0.3">
      <c r="A3504" s="76"/>
      <c r="B3504" s="104"/>
      <c r="C3504" s="76"/>
      <c r="D3504" s="77"/>
      <c r="E3504" s="12"/>
      <c r="F3504" s="78"/>
      <c r="G3504" s="77"/>
      <c r="H3504" s="79"/>
      <c r="BA3504" s="5" t="str">
        <f t="shared" si="54"/>
        <v/>
      </c>
      <c r="BB3504" s="5" t="str">
        <f>IF(OR($E3504="",$G3504&lt;&gt;"Ativo"),"",IF(COUNTIFS($E$4:$E3504,$E3504,$A$4:$A3504,$A3504,$G$4:$G3504,"Ativo")=1,1,0))</f>
        <v/>
      </c>
      <c r="BC3504" t="str">
        <f>IF(OR($A3504="",$G3504&lt;&gt;"Ativo"),"",IF(COUNTIFS($A$4:$A3504,$A3504,$G$4:$G3504,"Ativo")=1,1,0))</f>
        <v/>
      </c>
    </row>
    <row r="3505" spans="1:55" x14ac:dyDescent="0.3">
      <c r="A3505" s="76"/>
      <c r="B3505" s="104"/>
      <c r="C3505" s="76"/>
      <c r="D3505" s="77"/>
      <c r="E3505" s="12"/>
      <c r="F3505" s="78"/>
      <c r="G3505" s="77"/>
      <c r="H3505" s="79"/>
      <c r="BA3505" s="5" t="str">
        <f t="shared" si="54"/>
        <v/>
      </c>
      <c r="BB3505" s="5" t="str">
        <f>IF(OR($E3505="",$G3505&lt;&gt;"Ativo"),"",IF(COUNTIFS($E$4:$E3505,$E3505,$A$4:$A3505,$A3505,$G$4:$G3505,"Ativo")=1,1,0))</f>
        <v/>
      </c>
      <c r="BC3505" t="str">
        <f>IF(OR($A3505="",$G3505&lt;&gt;"Ativo"),"",IF(COUNTIFS($A$4:$A3505,$A3505,$G$4:$G3505,"Ativo")=1,1,0))</f>
        <v/>
      </c>
    </row>
    <row r="3506" spans="1:55" x14ac:dyDescent="0.3">
      <c r="A3506" s="76"/>
      <c r="B3506" s="104"/>
      <c r="C3506" s="76"/>
      <c r="D3506" s="77"/>
      <c r="E3506" s="12"/>
      <c r="F3506" s="78"/>
      <c r="G3506" s="77"/>
      <c r="H3506" s="79"/>
      <c r="BA3506" s="5" t="str">
        <f t="shared" si="54"/>
        <v/>
      </c>
      <c r="BB3506" s="5" t="str">
        <f>IF(OR($E3506="",$G3506&lt;&gt;"Ativo"),"",IF(COUNTIFS($E$4:$E3506,$E3506,$A$4:$A3506,$A3506,$G$4:$G3506,"Ativo")=1,1,0))</f>
        <v/>
      </c>
      <c r="BC3506" t="str">
        <f>IF(OR($A3506="",$G3506&lt;&gt;"Ativo"),"",IF(COUNTIFS($A$4:$A3506,$A3506,$G$4:$G3506,"Ativo")=1,1,0))</f>
        <v/>
      </c>
    </row>
    <row r="3507" spans="1:55" x14ac:dyDescent="0.3">
      <c r="A3507" s="76"/>
      <c r="B3507" s="104"/>
      <c r="C3507" s="76"/>
      <c r="D3507" s="77"/>
      <c r="E3507" s="12"/>
      <c r="F3507" s="78"/>
      <c r="G3507" s="77"/>
      <c r="H3507" s="79"/>
      <c r="BA3507" s="5" t="str">
        <f t="shared" si="54"/>
        <v/>
      </c>
      <c r="BB3507" s="5" t="str">
        <f>IF(OR($E3507="",$G3507&lt;&gt;"Ativo"),"",IF(COUNTIFS($E$4:$E3507,$E3507,$A$4:$A3507,$A3507,$G$4:$G3507,"Ativo")=1,1,0))</f>
        <v/>
      </c>
      <c r="BC3507" t="str">
        <f>IF(OR($A3507="",$G3507&lt;&gt;"Ativo"),"",IF(COUNTIFS($A$4:$A3507,$A3507,$G$4:$G3507,"Ativo")=1,1,0))</f>
        <v/>
      </c>
    </row>
    <row r="3508" spans="1:55" x14ac:dyDescent="0.3">
      <c r="A3508" s="76"/>
      <c r="B3508" s="104"/>
      <c r="C3508" s="76"/>
      <c r="D3508" s="77"/>
      <c r="E3508" s="12"/>
      <c r="F3508" s="78"/>
      <c r="G3508" s="77"/>
      <c r="H3508" s="79"/>
      <c r="BA3508" s="5" t="str">
        <f t="shared" si="54"/>
        <v/>
      </c>
      <c r="BB3508" s="5" t="str">
        <f>IF(OR($E3508="",$G3508&lt;&gt;"Ativo"),"",IF(COUNTIFS($E$4:$E3508,$E3508,$A$4:$A3508,$A3508,$G$4:$G3508,"Ativo")=1,1,0))</f>
        <v/>
      </c>
      <c r="BC3508" t="str">
        <f>IF(OR($A3508="",$G3508&lt;&gt;"Ativo"),"",IF(COUNTIFS($A$4:$A3508,$A3508,$G$4:$G3508,"Ativo")=1,1,0))</f>
        <v/>
      </c>
    </row>
    <row r="3509" spans="1:55" x14ac:dyDescent="0.3">
      <c r="A3509" s="76"/>
      <c r="B3509" s="104"/>
      <c r="C3509" s="76"/>
      <c r="D3509" s="77"/>
      <c r="E3509" s="12"/>
      <c r="F3509" s="78"/>
      <c r="G3509" s="77"/>
      <c r="H3509" s="79"/>
      <c r="BA3509" s="5" t="str">
        <f t="shared" si="54"/>
        <v/>
      </c>
      <c r="BB3509" s="5" t="str">
        <f>IF(OR($E3509="",$G3509&lt;&gt;"Ativo"),"",IF(COUNTIFS($E$4:$E3509,$E3509,$A$4:$A3509,$A3509,$G$4:$G3509,"Ativo")=1,1,0))</f>
        <v/>
      </c>
      <c r="BC3509" t="str">
        <f>IF(OR($A3509="",$G3509&lt;&gt;"Ativo"),"",IF(COUNTIFS($A$4:$A3509,$A3509,$G$4:$G3509,"Ativo")=1,1,0))</f>
        <v/>
      </c>
    </row>
    <row r="3510" spans="1:55" x14ac:dyDescent="0.3">
      <c r="A3510" s="76"/>
      <c r="B3510" s="104"/>
      <c r="C3510" s="76"/>
      <c r="D3510" s="77"/>
      <c r="E3510" s="12"/>
      <c r="F3510" s="78"/>
      <c r="G3510" s="77"/>
      <c r="H3510" s="79"/>
      <c r="BA3510" s="5" t="str">
        <f t="shared" si="54"/>
        <v/>
      </c>
      <c r="BB3510" s="5" t="str">
        <f>IF(OR($E3510="",$G3510&lt;&gt;"Ativo"),"",IF(COUNTIFS($E$4:$E3510,$E3510,$A$4:$A3510,$A3510,$G$4:$G3510,"Ativo")=1,1,0))</f>
        <v/>
      </c>
      <c r="BC3510" t="str">
        <f>IF(OR($A3510="",$G3510&lt;&gt;"Ativo"),"",IF(COUNTIFS($A$4:$A3510,$A3510,$G$4:$G3510,"Ativo")=1,1,0))</f>
        <v/>
      </c>
    </row>
    <row r="3511" spans="1:55" x14ac:dyDescent="0.3">
      <c r="A3511" s="76"/>
      <c r="B3511" s="104"/>
      <c r="C3511" s="76"/>
      <c r="D3511" s="77"/>
      <c r="E3511" s="12"/>
      <c r="F3511" s="78"/>
      <c r="G3511" s="77"/>
      <c r="H3511" s="79"/>
      <c r="BA3511" s="5" t="str">
        <f t="shared" si="54"/>
        <v/>
      </c>
      <c r="BB3511" s="5" t="str">
        <f>IF(OR($E3511="",$G3511&lt;&gt;"Ativo"),"",IF(COUNTIFS($E$4:$E3511,$E3511,$A$4:$A3511,$A3511,$G$4:$G3511,"Ativo")=1,1,0))</f>
        <v/>
      </c>
      <c r="BC3511" t="str">
        <f>IF(OR($A3511="",$G3511&lt;&gt;"Ativo"),"",IF(COUNTIFS($A$4:$A3511,$A3511,$G$4:$G3511,"Ativo")=1,1,0))</f>
        <v/>
      </c>
    </row>
    <row r="3512" spans="1:55" x14ac:dyDescent="0.3">
      <c r="A3512" s="76"/>
      <c r="B3512" s="104"/>
      <c r="C3512" s="76"/>
      <c r="D3512" s="77"/>
      <c r="E3512" s="12"/>
      <c r="F3512" s="78"/>
      <c r="G3512" s="77"/>
      <c r="H3512" s="79"/>
      <c r="BA3512" s="5" t="str">
        <f t="shared" si="54"/>
        <v/>
      </c>
      <c r="BB3512" s="5" t="str">
        <f>IF(OR($E3512="",$G3512&lt;&gt;"Ativo"),"",IF(COUNTIFS($E$4:$E3512,$E3512,$A$4:$A3512,$A3512,$G$4:$G3512,"Ativo")=1,1,0))</f>
        <v/>
      </c>
      <c r="BC3512" t="str">
        <f>IF(OR($A3512="",$G3512&lt;&gt;"Ativo"),"",IF(COUNTIFS($A$4:$A3512,$A3512,$G$4:$G3512,"Ativo")=1,1,0))</f>
        <v/>
      </c>
    </row>
    <row r="3513" spans="1:55" x14ac:dyDescent="0.3">
      <c r="A3513" s="76"/>
      <c r="B3513" s="104"/>
      <c r="C3513" s="76"/>
      <c r="D3513" s="77"/>
      <c r="E3513" s="12"/>
      <c r="F3513" s="78"/>
      <c r="G3513" s="77"/>
      <c r="H3513" s="79"/>
      <c r="BA3513" s="5" t="str">
        <f t="shared" si="54"/>
        <v/>
      </c>
      <c r="BB3513" s="5" t="str">
        <f>IF(OR($E3513="",$G3513&lt;&gt;"Ativo"),"",IF(COUNTIFS($E$4:$E3513,$E3513,$A$4:$A3513,$A3513,$G$4:$G3513,"Ativo")=1,1,0))</f>
        <v/>
      </c>
      <c r="BC3513" t="str">
        <f>IF(OR($A3513="",$G3513&lt;&gt;"Ativo"),"",IF(COUNTIFS($A$4:$A3513,$A3513,$G$4:$G3513,"Ativo")=1,1,0))</f>
        <v/>
      </c>
    </row>
    <row r="3514" spans="1:55" x14ac:dyDescent="0.3">
      <c r="A3514" s="76"/>
      <c r="B3514" s="104"/>
      <c r="C3514" s="76"/>
      <c r="D3514" s="77"/>
      <c r="E3514" s="12"/>
      <c r="F3514" s="78"/>
      <c r="G3514" s="77"/>
      <c r="H3514" s="79"/>
      <c r="BA3514" s="5" t="str">
        <f t="shared" si="54"/>
        <v/>
      </c>
      <c r="BB3514" s="5" t="str">
        <f>IF(OR($E3514="",$G3514&lt;&gt;"Ativo"),"",IF(COUNTIFS($E$4:$E3514,$E3514,$A$4:$A3514,$A3514,$G$4:$G3514,"Ativo")=1,1,0))</f>
        <v/>
      </c>
      <c r="BC3514" t="str">
        <f>IF(OR($A3514="",$G3514&lt;&gt;"Ativo"),"",IF(COUNTIFS($A$4:$A3514,$A3514,$G$4:$G3514,"Ativo")=1,1,0))</f>
        <v/>
      </c>
    </row>
    <row r="3515" spans="1:55" x14ac:dyDescent="0.3">
      <c r="A3515" s="76"/>
      <c r="B3515" s="104"/>
      <c r="C3515" s="76"/>
      <c r="D3515" s="77"/>
      <c r="E3515" s="12"/>
      <c r="F3515" s="78"/>
      <c r="G3515" s="77"/>
      <c r="H3515" s="79"/>
      <c r="BA3515" s="5" t="str">
        <f t="shared" si="54"/>
        <v/>
      </c>
      <c r="BB3515" s="5" t="str">
        <f>IF(OR($E3515="",$G3515&lt;&gt;"Ativo"),"",IF(COUNTIFS($E$4:$E3515,$E3515,$A$4:$A3515,$A3515,$G$4:$G3515,"Ativo")=1,1,0))</f>
        <v/>
      </c>
      <c r="BC3515" t="str">
        <f>IF(OR($A3515="",$G3515&lt;&gt;"Ativo"),"",IF(COUNTIFS($A$4:$A3515,$A3515,$G$4:$G3515,"Ativo")=1,1,0))</f>
        <v/>
      </c>
    </row>
    <row r="3516" spans="1:55" x14ac:dyDescent="0.3">
      <c r="A3516" s="76"/>
      <c r="B3516" s="104"/>
      <c r="C3516" s="76"/>
      <c r="D3516" s="77"/>
      <c r="E3516" s="12"/>
      <c r="F3516" s="78"/>
      <c r="G3516" s="77"/>
      <c r="H3516" s="79"/>
      <c r="BA3516" s="5" t="str">
        <f t="shared" si="54"/>
        <v/>
      </c>
      <c r="BB3516" s="5" t="str">
        <f>IF(OR($E3516="",$G3516&lt;&gt;"Ativo"),"",IF(COUNTIFS($E$4:$E3516,$E3516,$A$4:$A3516,$A3516,$G$4:$G3516,"Ativo")=1,1,0))</f>
        <v/>
      </c>
      <c r="BC3516" t="str">
        <f>IF(OR($A3516="",$G3516&lt;&gt;"Ativo"),"",IF(COUNTIFS($A$4:$A3516,$A3516,$G$4:$G3516,"Ativo")=1,1,0))</f>
        <v/>
      </c>
    </row>
    <row r="3517" spans="1:55" x14ac:dyDescent="0.3">
      <c r="A3517" s="76"/>
      <c r="B3517" s="104"/>
      <c r="C3517" s="76"/>
      <c r="D3517" s="77"/>
      <c r="E3517" s="12"/>
      <c r="F3517" s="78"/>
      <c r="G3517" s="77"/>
      <c r="H3517" s="79"/>
      <c r="BA3517" s="5" t="str">
        <f t="shared" si="54"/>
        <v/>
      </c>
      <c r="BB3517" s="5" t="str">
        <f>IF(OR($E3517="",$G3517&lt;&gt;"Ativo"),"",IF(COUNTIFS($E$4:$E3517,$E3517,$A$4:$A3517,$A3517,$G$4:$G3517,"Ativo")=1,1,0))</f>
        <v/>
      </c>
      <c r="BC3517" t="str">
        <f>IF(OR($A3517="",$G3517&lt;&gt;"Ativo"),"",IF(COUNTIFS($A$4:$A3517,$A3517,$G$4:$G3517,"Ativo")=1,1,0))</f>
        <v/>
      </c>
    </row>
    <row r="3518" spans="1:55" x14ac:dyDescent="0.3">
      <c r="A3518" s="76"/>
      <c r="B3518" s="104"/>
      <c r="C3518" s="76"/>
      <c r="D3518" s="77"/>
      <c r="E3518" s="12"/>
      <c r="F3518" s="78"/>
      <c r="G3518" s="77"/>
      <c r="H3518" s="79"/>
      <c r="BA3518" s="5" t="str">
        <f t="shared" si="54"/>
        <v/>
      </c>
      <c r="BB3518" s="5" t="str">
        <f>IF(OR($E3518="",$G3518&lt;&gt;"Ativo"),"",IF(COUNTIFS($E$4:$E3518,$E3518,$A$4:$A3518,$A3518,$G$4:$G3518,"Ativo")=1,1,0))</f>
        <v/>
      </c>
      <c r="BC3518" t="str">
        <f>IF(OR($A3518="",$G3518&lt;&gt;"Ativo"),"",IF(COUNTIFS($A$4:$A3518,$A3518,$G$4:$G3518,"Ativo")=1,1,0))</f>
        <v/>
      </c>
    </row>
    <row r="3519" spans="1:55" x14ac:dyDescent="0.3">
      <c r="A3519" s="76"/>
      <c r="B3519" s="104"/>
      <c r="C3519" s="76"/>
      <c r="D3519" s="77"/>
      <c r="E3519" s="12"/>
      <c r="F3519" s="78"/>
      <c r="G3519" s="77"/>
      <c r="H3519" s="79"/>
      <c r="BA3519" s="5" t="str">
        <f t="shared" si="54"/>
        <v/>
      </c>
      <c r="BB3519" s="5" t="str">
        <f>IF(OR($E3519="",$G3519&lt;&gt;"Ativo"),"",IF(COUNTIFS($E$4:$E3519,$E3519,$A$4:$A3519,$A3519,$G$4:$G3519,"Ativo")=1,1,0))</f>
        <v/>
      </c>
      <c r="BC3519" t="str">
        <f>IF(OR($A3519="",$G3519&lt;&gt;"Ativo"),"",IF(COUNTIFS($A$4:$A3519,$A3519,$G$4:$G3519,"Ativo")=1,1,0))</f>
        <v/>
      </c>
    </row>
    <row r="3520" spans="1:55" x14ac:dyDescent="0.3">
      <c r="A3520" s="76"/>
      <c r="B3520" s="104"/>
      <c r="C3520" s="76"/>
      <c r="D3520" s="77"/>
      <c r="E3520" s="12"/>
      <c r="F3520" s="78"/>
      <c r="G3520" s="77"/>
      <c r="H3520" s="79"/>
      <c r="BA3520" s="5" t="str">
        <f t="shared" si="54"/>
        <v/>
      </c>
      <c r="BB3520" s="5" t="str">
        <f>IF(OR($E3520="",$G3520&lt;&gt;"Ativo"),"",IF(COUNTIFS($E$4:$E3520,$E3520,$A$4:$A3520,$A3520,$G$4:$G3520,"Ativo")=1,1,0))</f>
        <v/>
      </c>
      <c r="BC3520" t="str">
        <f>IF(OR($A3520="",$G3520&lt;&gt;"Ativo"),"",IF(COUNTIFS($A$4:$A3520,$A3520,$G$4:$G3520,"Ativo")=1,1,0))</f>
        <v/>
      </c>
    </row>
    <row r="3521" spans="1:55" x14ac:dyDescent="0.3">
      <c r="A3521" s="76"/>
      <c r="B3521" s="104"/>
      <c r="C3521" s="76"/>
      <c r="D3521" s="77"/>
      <c r="E3521" s="12"/>
      <c r="F3521" s="78"/>
      <c r="G3521" s="77"/>
      <c r="H3521" s="79"/>
      <c r="BA3521" s="5" t="str">
        <f t="shared" si="54"/>
        <v/>
      </c>
      <c r="BB3521" s="5" t="str">
        <f>IF(OR($E3521="",$G3521&lt;&gt;"Ativo"),"",IF(COUNTIFS($E$4:$E3521,$E3521,$A$4:$A3521,$A3521,$G$4:$G3521,"Ativo")=1,1,0))</f>
        <v/>
      </c>
      <c r="BC3521" t="str">
        <f>IF(OR($A3521="",$G3521&lt;&gt;"Ativo"),"",IF(COUNTIFS($A$4:$A3521,$A3521,$G$4:$G3521,"Ativo")=1,1,0))</f>
        <v/>
      </c>
    </row>
    <row r="3522" spans="1:55" x14ac:dyDescent="0.3">
      <c r="A3522" s="76"/>
      <c r="B3522" s="104"/>
      <c r="C3522" s="76"/>
      <c r="D3522" s="77"/>
      <c r="E3522" s="12"/>
      <c r="F3522" s="78"/>
      <c r="G3522" s="77"/>
      <c r="H3522" s="79"/>
      <c r="BA3522" s="5" t="str">
        <f t="shared" si="54"/>
        <v/>
      </c>
      <c r="BB3522" s="5" t="str">
        <f>IF(OR($E3522="",$G3522&lt;&gt;"Ativo"),"",IF(COUNTIFS($E$4:$E3522,$E3522,$A$4:$A3522,$A3522,$G$4:$G3522,"Ativo")=1,1,0))</f>
        <v/>
      </c>
      <c r="BC3522" t="str">
        <f>IF(OR($A3522="",$G3522&lt;&gt;"Ativo"),"",IF(COUNTIFS($A$4:$A3522,$A3522,$G$4:$G3522,"Ativo")=1,1,0))</f>
        <v/>
      </c>
    </row>
    <row r="3523" spans="1:55" x14ac:dyDescent="0.3">
      <c r="A3523" s="76"/>
      <c r="B3523" s="104"/>
      <c r="C3523" s="76"/>
      <c r="D3523" s="77"/>
      <c r="E3523" s="12"/>
      <c r="F3523" s="78"/>
      <c r="G3523" s="77"/>
      <c r="H3523" s="79"/>
      <c r="BA3523" s="5" t="str">
        <f t="shared" si="54"/>
        <v/>
      </c>
      <c r="BB3523" s="5" t="str">
        <f>IF(OR($E3523="",$G3523&lt;&gt;"Ativo"),"",IF(COUNTIFS($E$4:$E3523,$E3523,$A$4:$A3523,$A3523,$G$4:$G3523,"Ativo")=1,1,0))</f>
        <v/>
      </c>
      <c r="BC3523" t="str">
        <f>IF(OR($A3523="",$G3523&lt;&gt;"Ativo"),"",IF(COUNTIFS($A$4:$A3523,$A3523,$G$4:$G3523,"Ativo")=1,1,0))</f>
        <v/>
      </c>
    </row>
    <row r="3524" spans="1:55" x14ac:dyDescent="0.3">
      <c r="A3524" s="76"/>
      <c r="B3524" s="104"/>
      <c r="C3524" s="76"/>
      <c r="D3524" s="77"/>
      <c r="E3524" s="12"/>
      <c r="F3524" s="78"/>
      <c r="G3524" s="77"/>
      <c r="H3524" s="79"/>
      <c r="BA3524" s="5" t="str">
        <f t="shared" ref="BA3524:BA3587" si="55">IF($D3524="","",MID($D3524,4,LEN($D3524)-5))</f>
        <v/>
      </c>
      <c r="BB3524" s="5" t="str">
        <f>IF(OR($E3524="",$G3524&lt;&gt;"Ativo"),"",IF(COUNTIFS($E$4:$E3524,$E3524,$A$4:$A3524,$A3524,$G$4:$G3524,"Ativo")=1,1,0))</f>
        <v/>
      </c>
      <c r="BC3524" t="str">
        <f>IF(OR($A3524="",$G3524&lt;&gt;"Ativo"),"",IF(COUNTIFS($A$4:$A3524,$A3524,$G$4:$G3524,"Ativo")=1,1,0))</f>
        <v/>
      </c>
    </row>
    <row r="3525" spans="1:55" x14ac:dyDescent="0.3">
      <c r="A3525" s="76"/>
      <c r="B3525" s="104"/>
      <c r="C3525" s="76"/>
      <c r="D3525" s="77"/>
      <c r="E3525" s="12"/>
      <c r="F3525" s="78"/>
      <c r="G3525" s="77"/>
      <c r="H3525" s="79"/>
      <c r="BA3525" s="5" t="str">
        <f t="shared" si="55"/>
        <v/>
      </c>
      <c r="BB3525" s="5" t="str">
        <f>IF(OR($E3525="",$G3525&lt;&gt;"Ativo"),"",IF(COUNTIFS($E$4:$E3525,$E3525,$A$4:$A3525,$A3525,$G$4:$G3525,"Ativo")=1,1,0))</f>
        <v/>
      </c>
      <c r="BC3525" t="str">
        <f>IF(OR($A3525="",$G3525&lt;&gt;"Ativo"),"",IF(COUNTIFS($A$4:$A3525,$A3525,$G$4:$G3525,"Ativo")=1,1,0))</f>
        <v/>
      </c>
    </row>
    <row r="3526" spans="1:55" x14ac:dyDescent="0.3">
      <c r="A3526" s="76"/>
      <c r="B3526" s="104"/>
      <c r="C3526" s="76"/>
      <c r="D3526" s="77"/>
      <c r="E3526" s="12"/>
      <c r="F3526" s="78"/>
      <c r="G3526" s="77"/>
      <c r="H3526" s="79"/>
      <c r="BA3526" s="5" t="str">
        <f t="shared" si="55"/>
        <v/>
      </c>
      <c r="BB3526" s="5" t="str">
        <f>IF(OR($E3526="",$G3526&lt;&gt;"Ativo"),"",IF(COUNTIFS($E$4:$E3526,$E3526,$A$4:$A3526,$A3526,$G$4:$G3526,"Ativo")=1,1,0))</f>
        <v/>
      </c>
      <c r="BC3526" t="str">
        <f>IF(OR($A3526="",$G3526&lt;&gt;"Ativo"),"",IF(COUNTIFS($A$4:$A3526,$A3526,$G$4:$G3526,"Ativo")=1,1,0))</f>
        <v/>
      </c>
    </row>
    <row r="3527" spans="1:55" x14ac:dyDescent="0.3">
      <c r="A3527" s="76"/>
      <c r="B3527" s="104"/>
      <c r="C3527" s="76"/>
      <c r="D3527" s="77"/>
      <c r="E3527" s="12"/>
      <c r="F3527" s="78"/>
      <c r="G3527" s="77"/>
      <c r="H3527" s="79"/>
      <c r="BA3527" s="5" t="str">
        <f t="shared" si="55"/>
        <v/>
      </c>
      <c r="BB3527" s="5" t="str">
        <f>IF(OR($E3527="",$G3527&lt;&gt;"Ativo"),"",IF(COUNTIFS($E$4:$E3527,$E3527,$A$4:$A3527,$A3527,$G$4:$G3527,"Ativo")=1,1,0))</f>
        <v/>
      </c>
      <c r="BC3527" t="str">
        <f>IF(OR($A3527="",$G3527&lt;&gt;"Ativo"),"",IF(COUNTIFS($A$4:$A3527,$A3527,$G$4:$G3527,"Ativo")=1,1,0))</f>
        <v/>
      </c>
    </row>
    <row r="3528" spans="1:55" x14ac:dyDescent="0.3">
      <c r="A3528" s="76"/>
      <c r="B3528" s="104"/>
      <c r="C3528" s="76"/>
      <c r="D3528" s="77"/>
      <c r="E3528" s="12"/>
      <c r="F3528" s="78"/>
      <c r="G3528" s="77"/>
      <c r="H3528" s="79"/>
      <c r="BA3528" s="5" t="str">
        <f t="shared" si="55"/>
        <v/>
      </c>
      <c r="BB3528" s="5" t="str">
        <f>IF(OR($E3528="",$G3528&lt;&gt;"Ativo"),"",IF(COUNTIFS($E$4:$E3528,$E3528,$A$4:$A3528,$A3528,$G$4:$G3528,"Ativo")=1,1,0))</f>
        <v/>
      </c>
      <c r="BC3528" t="str">
        <f>IF(OR($A3528="",$G3528&lt;&gt;"Ativo"),"",IF(COUNTIFS($A$4:$A3528,$A3528,$G$4:$G3528,"Ativo")=1,1,0))</f>
        <v/>
      </c>
    </row>
    <row r="3529" spans="1:55" x14ac:dyDescent="0.3">
      <c r="A3529" s="76"/>
      <c r="B3529" s="104"/>
      <c r="C3529" s="76"/>
      <c r="D3529" s="77"/>
      <c r="E3529" s="12"/>
      <c r="F3529" s="78"/>
      <c r="G3529" s="77"/>
      <c r="H3529" s="79"/>
      <c r="BA3529" s="5" t="str">
        <f t="shared" si="55"/>
        <v/>
      </c>
      <c r="BB3529" s="5" t="str">
        <f>IF(OR($E3529="",$G3529&lt;&gt;"Ativo"),"",IF(COUNTIFS($E$4:$E3529,$E3529,$A$4:$A3529,$A3529,$G$4:$G3529,"Ativo")=1,1,0))</f>
        <v/>
      </c>
      <c r="BC3529" t="str">
        <f>IF(OR($A3529="",$G3529&lt;&gt;"Ativo"),"",IF(COUNTIFS($A$4:$A3529,$A3529,$G$4:$G3529,"Ativo")=1,1,0))</f>
        <v/>
      </c>
    </row>
    <row r="3530" spans="1:55" x14ac:dyDescent="0.3">
      <c r="A3530" s="76"/>
      <c r="B3530" s="104"/>
      <c r="C3530" s="76"/>
      <c r="D3530" s="77"/>
      <c r="E3530" s="12"/>
      <c r="F3530" s="78"/>
      <c r="G3530" s="77"/>
      <c r="H3530" s="79"/>
      <c r="BA3530" s="5" t="str">
        <f t="shared" si="55"/>
        <v/>
      </c>
      <c r="BB3530" s="5" t="str">
        <f>IF(OR($E3530="",$G3530&lt;&gt;"Ativo"),"",IF(COUNTIFS($E$4:$E3530,$E3530,$A$4:$A3530,$A3530,$G$4:$G3530,"Ativo")=1,1,0))</f>
        <v/>
      </c>
      <c r="BC3530" t="str">
        <f>IF(OR($A3530="",$G3530&lt;&gt;"Ativo"),"",IF(COUNTIFS($A$4:$A3530,$A3530,$G$4:$G3530,"Ativo")=1,1,0))</f>
        <v/>
      </c>
    </row>
    <row r="3531" spans="1:55" x14ac:dyDescent="0.3">
      <c r="A3531" s="76"/>
      <c r="B3531" s="104"/>
      <c r="C3531" s="76"/>
      <c r="D3531" s="77"/>
      <c r="E3531" s="12"/>
      <c r="F3531" s="78"/>
      <c r="G3531" s="77"/>
      <c r="H3531" s="79"/>
      <c r="BA3531" s="5" t="str">
        <f t="shared" si="55"/>
        <v/>
      </c>
      <c r="BB3531" s="5" t="str">
        <f>IF(OR($E3531="",$G3531&lt;&gt;"Ativo"),"",IF(COUNTIFS($E$4:$E3531,$E3531,$A$4:$A3531,$A3531,$G$4:$G3531,"Ativo")=1,1,0))</f>
        <v/>
      </c>
      <c r="BC3531" t="str">
        <f>IF(OR($A3531="",$G3531&lt;&gt;"Ativo"),"",IF(COUNTIFS($A$4:$A3531,$A3531,$G$4:$G3531,"Ativo")=1,1,0))</f>
        <v/>
      </c>
    </row>
    <row r="3532" spans="1:55" x14ac:dyDescent="0.3">
      <c r="A3532" s="76"/>
      <c r="B3532" s="104"/>
      <c r="C3532" s="76"/>
      <c r="D3532" s="77"/>
      <c r="E3532" s="12"/>
      <c r="F3532" s="78"/>
      <c r="G3532" s="77"/>
      <c r="H3532" s="79"/>
      <c r="BA3532" s="5" t="str">
        <f t="shared" si="55"/>
        <v/>
      </c>
      <c r="BB3532" s="5" t="str">
        <f>IF(OR($E3532="",$G3532&lt;&gt;"Ativo"),"",IF(COUNTIFS($E$4:$E3532,$E3532,$A$4:$A3532,$A3532,$G$4:$G3532,"Ativo")=1,1,0))</f>
        <v/>
      </c>
      <c r="BC3532" t="str">
        <f>IF(OR($A3532="",$G3532&lt;&gt;"Ativo"),"",IF(COUNTIFS($A$4:$A3532,$A3532,$G$4:$G3532,"Ativo")=1,1,0))</f>
        <v/>
      </c>
    </row>
    <row r="3533" spans="1:55" x14ac:dyDescent="0.3">
      <c r="A3533" s="76"/>
      <c r="B3533" s="104"/>
      <c r="C3533" s="76"/>
      <c r="D3533" s="77"/>
      <c r="E3533" s="12"/>
      <c r="F3533" s="78"/>
      <c r="G3533" s="77"/>
      <c r="H3533" s="79"/>
      <c r="BA3533" s="5" t="str">
        <f t="shared" si="55"/>
        <v/>
      </c>
      <c r="BB3533" s="5" t="str">
        <f>IF(OR($E3533="",$G3533&lt;&gt;"Ativo"),"",IF(COUNTIFS($E$4:$E3533,$E3533,$A$4:$A3533,$A3533,$G$4:$G3533,"Ativo")=1,1,0))</f>
        <v/>
      </c>
      <c r="BC3533" t="str">
        <f>IF(OR($A3533="",$G3533&lt;&gt;"Ativo"),"",IF(COUNTIFS($A$4:$A3533,$A3533,$G$4:$G3533,"Ativo")=1,1,0))</f>
        <v/>
      </c>
    </row>
    <row r="3534" spans="1:55" x14ac:dyDescent="0.3">
      <c r="A3534" s="76"/>
      <c r="B3534" s="104"/>
      <c r="C3534" s="76"/>
      <c r="D3534" s="77"/>
      <c r="E3534" s="12"/>
      <c r="F3534" s="78"/>
      <c r="G3534" s="77"/>
      <c r="H3534" s="79"/>
      <c r="BA3534" s="5" t="str">
        <f t="shared" si="55"/>
        <v/>
      </c>
      <c r="BB3534" s="5" t="str">
        <f>IF(OR($E3534="",$G3534&lt;&gt;"Ativo"),"",IF(COUNTIFS($E$4:$E3534,$E3534,$A$4:$A3534,$A3534,$G$4:$G3534,"Ativo")=1,1,0))</f>
        <v/>
      </c>
      <c r="BC3534" t="str">
        <f>IF(OR($A3534="",$G3534&lt;&gt;"Ativo"),"",IF(COUNTIFS($A$4:$A3534,$A3534,$G$4:$G3534,"Ativo")=1,1,0))</f>
        <v/>
      </c>
    </row>
    <row r="3535" spans="1:55" x14ac:dyDescent="0.3">
      <c r="A3535" s="76"/>
      <c r="B3535" s="104"/>
      <c r="C3535" s="76"/>
      <c r="D3535" s="77"/>
      <c r="E3535" s="12"/>
      <c r="F3535" s="78"/>
      <c r="G3535" s="77"/>
      <c r="H3535" s="79"/>
      <c r="BA3535" s="5" t="str">
        <f t="shared" si="55"/>
        <v/>
      </c>
      <c r="BB3535" s="5" t="str">
        <f>IF(OR($E3535="",$G3535&lt;&gt;"Ativo"),"",IF(COUNTIFS($E$4:$E3535,$E3535,$A$4:$A3535,$A3535,$G$4:$G3535,"Ativo")=1,1,0))</f>
        <v/>
      </c>
      <c r="BC3535" t="str">
        <f>IF(OR($A3535="",$G3535&lt;&gt;"Ativo"),"",IF(COUNTIFS($A$4:$A3535,$A3535,$G$4:$G3535,"Ativo")=1,1,0))</f>
        <v/>
      </c>
    </row>
    <row r="3536" spans="1:55" x14ac:dyDescent="0.3">
      <c r="A3536" s="76"/>
      <c r="B3536" s="104"/>
      <c r="C3536" s="76"/>
      <c r="D3536" s="77"/>
      <c r="E3536" s="12"/>
      <c r="F3536" s="78"/>
      <c r="G3536" s="77"/>
      <c r="H3536" s="79"/>
      <c r="BA3536" s="5" t="str">
        <f t="shared" si="55"/>
        <v/>
      </c>
      <c r="BB3536" s="5" t="str">
        <f>IF(OR($E3536="",$G3536&lt;&gt;"Ativo"),"",IF(COUNTIFS($E$4:$E3536,$E3536,$A$4:$A3536,$A3536,$G$4:$G3536,"Ativo")=1,1,0))</f>
        <v/>
      </c>
      <c r="BC3536" t="str">
        <f>IF(OR($A3536="",$G3536&lt;&gt;"Ativo"),"",IF(COUNTIFS($A$4:$A3536,$A3536,$G$4:$G3536,"Ativo")=1,1,0))</f>
        <v/>
      </c>
    </row>
    <row r="3537" spans="1:55" x14ac:dyDescent="0.3">
      <c r="A3537" s="76"/>
      <c r="B3537" s="104"/>
      <c r="C3537" s="76"/>
      <c r="D3537" s="77"/>
      <c r="E3537" s="12"/>
      <c r="F3537" s="78"/>
      <c r="G3537" s="77"/>
      <c r="H3537" s="79"/>
      <c r="BA3537" s="5" t="str">
        <f t="shared" si="55"/>
        <v/>
      </c>
      <c r="BB3537" s="5" t="str">
        <f>IF(OR($E3537="",$G3537&lt;&gt;"Ativo"),"",IF(COUNTIFS($E$4:$E3537,$E3537,$A$4:$A3537,$A3537,$G$4:$G3537,"Ativo")=1,1,0))</f>
        <v/>
      </c>
      <c r="BC3537" t="str">
        <f>IF(OR($A3537="",$G3537&lt;&gt;"Ativo"),"",IF(COUNTIFS($A$4:$A3537,$A3537,$G$4:$G3537,"Ativo")=1,1,0))</f>
        <v/>
      </c>
    </row>
    <row r="3538" spans="1:55" x14ac:dyDescent="0.3">
      <c r="A3538" s="76"/>
      <c r="B3538" s="104"/>
      <c r="C3538" s="76"/>
      <c r="D3538" s="77"/>
      <c r="E3538" s="12"/>
      <c r="F3538" s="78"/>
      <c r="G3538" s="77"/>
      <c r="H3538" s="79"/>
      <c r="BA3538" s="5" t="str">
        <f t="shared" si="55"/>
        <v/>
      </c>
      <c r="BB3538" s="5" t="str">
        <f>IF(OR($E3538="",$G3538&lt;&gt;"Ativo"),"",IF(COUNTIFS($E$4:$E3538,$E3538,$A$4:$A3538,$A3538,$G$4:$G3538,"Ativo")=1,1,0))</f>
        <v/>
      </c>
      <c r="BC3538" t="str">
        <f>IF(OR($A3538="",$G3538&lt;&gt;"Ativo"),"",IF(COUNTIFS($A$4:$A3538,$A3538,$G$4:$G3538,"Ativo")=1,1,0))</f>
        <v/>
      </c>
    </row>
    <row r="3539" spans="1:55" x14ac:dyDescent="0.3">
      <c r="A3539" s="76"/>
      <c r="B3539" s="104"/>
      <c r="C3539" s="76"/>
      <c r="D3539" s="77"/>
      <c r="E3539" s="12"/>
      <c r="F3539" s="78"/>
      <c r="G3539" s="77"/>
      <c r="H3539" s="79"/>
      <c r="BA3539" s="5" t="str">
        <f t="shared" si="55"/>
        <v/>
      </c>
      <c r="BB3539" s="5" t="str">
        <f>IF(OR($E3539="",$G3539&lt;&gt;"Ativo"),"",IF(COUNTIFS($E$4:$E3539,$E3539,$A$4:$A3539,$A3539,$G$4:$G3539,"Ativo")=1,1,0))</f>
        <v/>
      </c>
      <c r="BC3539" t="str">
        <f>IF(OR($A3539="",$G3539&lt;&gt;"Ativo"),"",IF(COUNTIFS($A$4:$A3539,$A3539,$G$4:$G3539,"Ativo")=1,1,0))</f>
        <v/>
      </c>
    </row>
    <row r="3540" spans="1:55" x14ac:dyDescent="0.3">
      <c r="A3540" s="76"/>
      <c r="B3540" s="104"/>
      <c r="C3540" s="76"/>
      <c r="D3540" s="77"/>
      <c r="E3540" s="12"/>
      <c r="F3540" s="78"/>
      <c r="G3540" s="77"/>
      <c r="H3540" s="79"/>
      <c r="BA3540" s="5" t="str">
        <f t="shared" si="55"/>
        <v/>
      </c>
      <c r="BB3540" s="5" t="str">
        <f>IF(OR($E3540="",$G3540&lt;&gt;"Ativo"),"",IF(COUNTIFS($E$4:$E3540,$E3540,$A$4:$A3540,$A3540,$G$4:$G3540,"Ativo")=1,1,0))</f>
        <v/>
      </c>
      <c r="BC3540" t="str">
        <f>IF(OR($A3540="",$G3540&lt;&gt;"Ativo"),"",IF(COUNTIFS($A$4:$A3540,$A3540,$G$4:$G3540,"Ativo")=1,1,0))</f>
        <v/>
      </c>
    </row>
    <row r="3541" spans="1:55" x14ac:dyDescent="0.3">
      <c r="A3541" s="76"/>
      <c r="B3541" s="104"/>
      <c r="C3541" s="76"/>
      <c r="D3541" s="77"/>
      <c r="E3541" s="12"/>
      <c r="F3541" s="78"/>
      <c r="G3541" s="77"/>
      <c r="H3541" s="79"/>
      <c r="BA3541" s="5" t="str">
        <f t="shared" si="55"/>
        <v/>
      </c>
      <c r="BB3541" s="5" t="str">
        <f>IF(OR($E3541="",$G3541&lt;&gt;"Ativo"),"",IF(COUNTIFS($E$4:$E3541,$E3541,$A$4:$A3541,$A3541,$G$4:$G3541,"Ativo")=1,1,0))</f>
        <v/>
      </c>
      <c r="BC3541" t="str">
        <f>IF(OR($A3541="",$G3541&lt;&gt;"Ativo"),"",IF(COUNTIFS($A$4:$A3541,$A3541,$G$4:$G3541,"Ativo")=1,1,0))</f>
        <v/>
      </c>
    </row>
    <row r="3542" spans="1:55" x14ac:dyDescent="0.3">
      <c r="A3542" s="76"/>
      <c r="B3542" s="104"/>
      <c r="C3542" s="76"/>
      <c r="D3542" s="77"/>
      <c r="E3542" s="12"/>
      <c r="F3542" s="78"/>
      <c r="G3542" s="77"/>
      <c r="H3542" s="79"/>
      <c r="BA3542" s="5" t="str">
        <f t="shared" si="55"/>
        <v/>
      </c>
      <c r="BB3542" s="5" t="str">
        <f>IF(OR($E3542="",$G3542&lt;&gt;"Ativo"),"",IF(COUNTIFS($E$4:$E3542,$E3542,$A$4:$A3542,$A3542,$G$4:$G3542,"Ativo")=1,1,0))</f>
        <v/>
      </c>
      <c r="BC3542" t="str">
        <f>IF(OR($A3542="",$G3542&lt;&gt;"Ativo"),"",IF(COUNTIFS($A$4:$A3542,$A3542,$G$4:$G3542,"Ativo")=1,1,0))</f>
        <v/>
      </c>
    </row>
    <row r="3543" spans="1:55" x14ac:dyDescent="0.3">
      <c r="A3543" s="76"/>
      <c r="B3543" s="104"/>
      <c r="C3543" s="76"/>
      <c r="D3543" s="77"/>
      <c r="E3543" s="12"/>
      <c r="F3543" s="78"/>
      <c r="G3543" s="77"/>
      <c r="H3543" s="79"/>
      <c r="BA3543" s="5" t="str">
        <f t="shared" si="55"/>
        <v/>
      </c>
      <c r="BB3543" s="5" t="str">
        <f>IF(OR($E3543="",$G3543&lt;&gt;"Ativo"),"",IF(COUNTIFS($E$4:$E3543,$E3543,$A$4:$A3543,$A3543,$G$4:$G3543,"Ativo")=1,1,0))</f>
        <v/>
      </c>
      <c r="BC3543" t="str">
        <f>IF(OR($A3543="",$G3543&lt;&gt;"Ativo"),"",IF(COUNTIFS($A$4:$A3543,$A3543,$G$4:$G3543,"Ativo")=1,1,0))</f>
        <v/>
      </c>
    </row>
    <row r="3544" spans="1:55" x14ac:dyDescent="0.3">
      <c r="A3544" s="76"/>
      <c r="B3544" s="104"/>
      <c r="C3544" s="76"/>
      <c r="D3544" s="77"/>
      <c r="E3544" s="12"/>
      <c r="F3544" s="78"/>
      <c r="G3544" s="77"/>
      <c r="H3544" s="79"/>
      <c r="BA3544" s="5" t="str">
        <f t="shared" si="55"/>
        <v/>
      </c>
      <c r="BB3544" s="5" t="str">
        <f>IF(OR($E3544="",$G3544&lt;&gt;"Ativo"),"",IF(COUNTIFS($E$4:$E3544,$E3544,$A$4:$A3544,$A3544,$G$4:$G3544,"Ativo")=1,1,0))</f>
        <v/>
      </c>
      <c r="BC3544" t="str">
        <f>IF(OR($A3544="",$G3544&lt;&gt;"Ativo"),"",IF(COUNTIFS($A$4:$A3544,$A3544,$G$4:$G3544,"Ativo")=1,1,0))</f>
        <v/>
      </c>
    </row>
    <row r="3545" spans="1:55" x14ac:dyDescent="0.3">
      <c r="A3545" s="76"/>
      <c r="B3545" s="104"/>
      <c r="C3545" s="76"/>
      <c r="D3545" s="77"/>
      <c r="E3545" s="12"/>
      <c r="F3545" s="78"/>
      <c r="G3545" s="77"/>
      <c r="H3545" s="79"/>
      <c r="BA3545" s="5" t="str">
        <f t="shared" si="55"/>
        <v/>
      </c>
      <c r="BB3545" s="5" t="str">
        <f>IF(OR($E3545="",$G3545&lt;&gt;"Ativo"),"",IF(COUNTIFS($E$4:$E3545,$E3545,$A$4:$A3545,$A3545,$G$4:$G3545,"Ativo")=1,1,0))</f>
        <v/>
      </c>
      <c r="BC3545" t="str">
        <f>IF(OR($A3545="",$G3545&lt;&gt;"Ativo"),"",IF(COUNTIFS($A$4:$A3545,$A3545,$G$4:$G3545,"Ativo")=1,1,0))</f>
        <v/>
      </c>
    </row>
    <row r="3546" spans="1:55" x14ac:dyDescent="0.3">
      <c r="A3546" s="76"/>
      <c r="B3546" s="104"/>
      <c r="C3546" s="76"/>
      <c r="D3546" s="77"/>
      <c r="E3546" s="12"/>
      <c r="F3546" s="78"/>
      <c r="G3546" s="77"/>
      <c r="H3546" s="79"/>
      <c r="BA3546" s="5" t="str">
        <f t="shared" si="55"/>
        <v/>
      </c>
      <c r="BB3546" s="5" t="str">
        <f>IF(OR($E3546="",$G3546&lt;&gt;"Ativo"),"",IF(COUNTIFS($E$4:$E3546,$E3546,$A$4:$A3546,$A3546,$G$4:$G3546,"Ativo")=1,1,0))</f>
        <v/>
      </c>
      <c r="BC3546" t="str">
        <f>IF(OR($A3546="",$G3546&lt;&gt;"Ativo"),"",IF(COUNTIFS($A$4:$A3546,$A3546,$G$4:$G3546,"Ativo")=1,1,0))</f>
        <v/>
      </c>
    </row>
    <row r="3547" spans="1:55" x14ac:dyDescent="0.3">
      <c r="A3547" s="76"/>
      <c r="B3547" s="104"/>
      <c r="C3547" s="76"/>
      <c r="D3547" s="77"/>
      <c r="E3547" s="12"/>
      <c r="F3547" s="78"/>
      <c r="G3547" s="77"/>
      <c r="H3547" s="79"/>
      <c r="BA3547" s="5" t="str">
        <f t="shared" si="55"/>
        <v/>
      </c>
      <c r="BB3547" s="5" t="str">
        <f>IF(OR($E3547="",$G3547&lt;&gt;"Ativo"),"",IF(COUNTIFS($E$4:$E3547,$E3547,$A$4:$A3547,$A3547,$G$4:$G3547,"Ativo")=1,1,0))</f>
        <v/>
      </c>
      <c r="BC3547" t="str">
        <f>IF(OR($A3547="",$G3547&lt;&gt;"Ativo"),"",IF(COUNTIFS($A$4:$A3547,$A3547,$G$4:$G3547,"Ativo")=1,1,0))</f>
        <v/>
      </c>
    </row>
    <row r="3548" spans="1:55" x14ac:dyDescent="0.3">
      <c r="A3548" s="76"/>
      <c r="B3548" s="104"/>
      <c r="C3548" s="76"/>
      <c r="D3548" s="77"/>
      <c r="E3548" s="12"/>
      <c r="F3548" s="78"/>
      <c r="G3548" s="77"/>
      <c r="H3548" s="79"/>
      <c r="BA3548" s="5" t="str">
        <f t="shared" si="55"/>
        <v/>
      </c>
      <c r="BB3548" s="5" t="str">
        <f>IF(OR($E3548="",$G3548&lt;&gt;"Ativo"),"",IF(COUNTIFS($E$4:$E3548,$E3548,$A$4:$A3548,$A3548,$G$4:$G3548,"Ativo")=1,1,0))</f>
        <v/>
      </c>
      <c r="BC3548" t="str">
        <f>IF(OR($A3548="",$G3548&lt;&gt;"Ativo"),"",IF(COUNTIFS($A$4:$A3548,$A3548,$G$4:$G3548,"Ativo")=1,1,0))</f>
        <v/>
      </c>
    </row>
    <row r="3549" spans="1:55" x14ac:dyDescent="0.3">
      <c r="A3549" s="76"/>
      <c r="B3549" s="104"/>
      <c r="C3549" s="76"/>
      <c r="D3549" s="77"/>
      <c r="E3549" s="12"/>
      <c r="F3549" s="78"/>
      <c r="G3549" s="77"/>
      <c r="H3549" s="79"/>
      <c r="BA3549" s="5" t="str">
        <f t="shared" si="55"/>
        <v/>
      </c>
      <c r="BB3549" s="5" t="str">
        <f>IF(OR($E3549="",$G3549&lt;&gt;"Ativo"),"",IF(COUNTIFS($E$4:$E3549,$E3549,$A$4:$A3549,$A3549,$G$4:$G3549,"Ativo")=1,1,0))</f>
        <v/>
      </c>
      <c r="BC3549" t="str">
        <f>IF(OR($A3549="",$G3549&lt;&gt;"Ativo"),"",IF(COUNTIFS($A$4:$A3549,$A3549,$G$4:$G3549,"Ativo")=1,1,0))</f>
        <v/>
      </c>
    </row>
    <row r="3550" spans="1:55" x14ac:dyDescent="0.3">
      <c r="A3550" s="76"/>
      <c r="B3550" s="104"/>
      <c r="C3550" s="76"/>
      <c r="D3550" s="77"/>
      <c r="E3550" s="12"/>
      <c r="F3550" s="78"/>
      <c r="G3550" s="77"/>
      <c r="H3550" s="79"/>
      <c r="BA3550" s="5" t="str">
        <f t="shared" si="55"/>
        <v/>
      </c>
      <c r="BB3550" s="5" t="str">
        <f>IF(OR($E3550="",$G3550&lt;&gt;"Ativo"),"",IF(COUNTIFS($E$4:$E3550,$E3550,$A$4:$A3550,$A3550,$G$4:$G3550,"Ativo")=1,1,0))</f>
        <v/>
      </c>
      <c r="BC3550" t="str">
        <f>IF(OR($A3550="",$G3550&lt;&gt;"Ativo"),"",IF(COUNTIFS($A$4:$A3550,$A3550,$G$4:$G3550,"Ativo")=1,1,0))</f>
        <v/>
      </c>
    </row>
    <row r="3551" spans="1:55" x14ac:dyDescent="0.3">
      <c r="A3551" s="76"/>
      <c r="B3551" s="104"/>
      <c r="C3551" s="76"/>
      <c r="D3551" s="77"/>
      <c r="E3551" s="12"/>
      <c r="F3551" s="78"/>
      <c r="G3551" s="77"/>
      <c r="H3551" s="79"/>
      <c r="BA3551" s="5" t="str">
        <f t="shared" si="55"/>
        <v/>
      </c>
      <c r="BB3551" s="5" t="str">
        <f>IF(OR($E3551="",$G3551&lt;&gt;"Ativo"),"",IF(COUNTIFS($E$4:$E3551,$E3551,$A$4:$A3551,$A3551,$G$4:$G3551,"Ativo")=1,1,0))</f>
        <v/>
      </c>
      <c r="BC3551" t="str">
        <f>IF(OR($A3551="",$G3551&lt;&gt;"Ativo"),"",IF(COUNTIFS($A$4:$A3551,$A3551,$G$4:$G3551,"Ativo")=1,1,0))</f>
        <v/>
      </c>
    </row>
    <row r="3552" spans="1:55" x14ac:dyDescent="0.3">
      <c r="A3552" s="76"/>
      <c r="B3552" s="104"/>
      <c r="C3552" s="76"/>
      <c r="D3552" s="77"/>
      <c r="E3552" s="12"/>
      <c r="F3552" s="78"/>
      <c r="G3552" s="77"/>
      <c r="H3552" s="79"/>
      <c r="BA3552" s="5" t="str">
        <f t="shared" si="55"/>
        <v/>
      </c>
      <c r="BB3552" s="5" t="str">
        <f>IF(OR($E3552="",$G3552&lt;&gt;"Ativo"),"",IF(COUNTIFS($E$4:$E3552,$E3552,$A$4:$A3552,$A3552,$G$4:$G3552,"Ativo")=1,1,0))</f>
        <v/>
      </c>
      <c r="BC3552" t="str">
        <f>IF(OR($A3552="",$G3552&lt;&gt;"Ativo"),"",IF(COUNTIFS($A$4:$A3552,$A3552,$G$4:$G3552,"Ativo")=1,1,0))</f>
        <v/>
      </c>
    </row>
    <row r="3553" spans="1:55" x14ac:dyDescent="0.3">
      <c r="A3553" s="76"/>
      <c r="B3553" s="104"/>
      <c r="C3553" s="76"/>
      <c r="D3553" s="77"/>
      <c r="E3553" s="12"/>
      <c r="F3553" s="78"/>
      <c r="G3553" s="77"/>
      <c r="H3553" s="79"/>
      <c r="BA3553" s="5" t="str">
        <f t="shared" si="55"/>
        <v/>
      </c>
      <c r="BB3553" s="5" t="str">
        <f>IF(OR($E3553="",$G3553&lt;&gt;"Ativo"),"",IF(COUNTIFS($E$4:$E3553,$E3553,$A$4:$A3553,$A3553,$G$4:$G3553,"Ativo")=1,1,0))</f>
        <v/>
      </c>
      <c r="BC3553" t="str">
        <f>IF(OR($A3553="",$G3553&lt;&gt;"Ativo"),"",IF(COUNTIFS($A$4:$A3553,$A3553,$G$4:$G3553,"Ativo")=1,1,0))</f>
        <v/>
      </c>
    </row>
    <row r="3554" spans="1:55" x14ac:dyDescent="0.3">
      <c r="A3554" s="76"/>
      <c r="B3554" s="104"/>
      <c r="C3554" s="76"/>
      <c r="D3554" s="77"/>
      <c r="E3554" s="12"/>
      <c r="F3554" s="78"/>
      <c r="G3554" s="77"/>
      <c r="H3554" s="79"/>
      <c r="BA3554" s="5" t="str">
        <f t="shared" si="55"/>
        <v/>
      </c>
      <c r="BB3554" s="5" t="str">
        <f>IF(OR($E3554="",$G3554&lt;&gt;"Ativo"),"",IF(COUNTIFS($E$4:$E3554,$E3554,$A$4:$A3554,$A3554,$G$4:$G3554,"Ativo")=1,1,0))</f>
        <v/>
      </c>
      <c r="BC3554" t="str">
        <f>IF(OR($A3554="",$G3554&lt;&gt;"Ativo"),"",IF(COUNTIFS($A$4:$A3554,$A3554,$G$4:$G3554,"Ativo")=1,1,0))</f>
        <v/>
      </c>
    </row>
    <row r="3555" spans="1:55" x14ac:dyDescent="0.3">
      <c r="A3555" s="76"/>
      <c r="B3555" s="104"/>
      <c r="C3555" s="76"/>
      <c r="D3555" s="77"/>
      <c r="E3555" s="12"/>
      <c r="F3555" s="78"/>
      <c r="G3555" s="77"/>
      <c r="H3555" s="79"/>
      <c r="BA3555" s="5" t="str">
        <f t="shared" si="55"/>
        <v/>
      </c>
      <c r="BB3555" s="5" t="str">
        <f>IF(OR($E3555="",$G3555&lt;&gt;"Ativo"),"",IF(COUNTIFS($E$4:$E3555,$E3555,$A$4:$A3555,$A3555,$G$4:$G3555,"Ativo")=1,1,0))</f>
        <v/>
      </c>
      <c r="BC3555" t="str">
        <f>IF(OR($A3555="",$G3555&lt;&gt;"Ativo"),"",IF(COUNTIFS($A$4:$A3555,$A3555,$G$4:$G3555,"Ativo")=1,1,0))</f>
        <v/>
      </c>
    </row>
    <row r="3556" spans="1:55" x14ac:dyDescent="0.3">
      <c r="A3556" s="76"/>
      <c r="B3556" s="104"/>
      <c r="C3556" s="76"/>
      <c r="D3556" s="77"/>
      <c r="E3556" s="12"/>
      <c r="F3556" s="78"/>
      <c r="G3556" s="77"/>
      <c r="H3556" s="79"/>
      <c r="BA3556" s="5" t="str">
        <f t="shared" si="55"/>
        <v/>
      </c>
      <c r="BB3556" s="5" t="str">
        <f>IF(OR($E3556="",$G3556&lt;&gt;"Ativo"),"",IF(COUNTIFS($E$4:$E3556,$E3556,$A$4:$A3556,$A3556,$G$4:$G3556,"Ativo")=1,1,0))</f>
        <v/>
      </c>
      <c r="BC3556" t="str">
        <f>IF(OR($A3556="",$G3556&lt;&gt;"Ativo"),"",IF(COUNTIFS($A$4:$A3556,$A3556,$G$4:$G3556,"Ativo")=1,1,0))</f>
        <v/>
      </c>
    </row>
    <row r="3557" spans="1:55" x14ac:dyDescent="0.3">
      <c r="A3557" s="76"/>
      <c r="B3557" s="104"/>
      <c r="C3557" s="76"/>
      <c r="D3557" s="77"/>
      <c r="E3557" s="12"/>
      <c r="F3557" s="78"/>
      <c r="G3557" s="77"/>
      <c r="H3557" s="79"/>
      <c r="BA3557" s="5" t="str">
        <f t="shared" si="55"/>
        <v/>
      </c>
      <c r="BB3557" s="5" t="str">
        <f>IF(OR($E3557="",$G3557&lt;&gt;"Ativo"),"",IF(COUNTIFS($E$4:$E3557,$E3557,$A$4:$A3557,$A3557,$G$4:$G3557,"Ativo")=1,1,0))</f>
        <v/>
      </c>
      <c r="BC3557" t="str">
        <f>IF(OR($A3557="",$G3557&lt;&gt;"Ativo"),"",IF(COUNTIFS($A$4:$A3557,$A3557,$G$4:$G3557,"Ativo")=1,1,0))</f>
        <v/>
      </c>
    </row>
    <row r="3558" spans="1:55" x14ac:dyDescent="0.3">
      <c r="A3558" s="76"/>
      <c r="B3558" s="104"/>
      <c r="C3558" s="76"/>
      <c r="D3558" s="77"/>
      <c r="E3558" s="12"/>
      <c r="F3558" s="78"/>
      <c r="G3558" s="77"/>
      <c r="H3558" s="79"/>
      <c r="BA3558" s="5" t="str">
        <f t="shared" si="55"/>
        <v/>
      </c>
      <c r="BB3558" s="5" t="str">
        <f>IF(OR($E3558="",$G3558&lt;&gt;"Ativo"),"",IF(COUNTIFS($E$4:$E3558,$E3558,$A$4:$A3558,$A3558,$G$4:$G3558,"Ativo")=1,1,0))</f>
        <v/>
      </c>
      <c r="BC3558" t="str">
        <f>IF(OR($A3558="",$G3558&lt;&gt;"Ativo"),"",IF(COUNTIFS($A$4:$A3558,$A3558,$G$4:$G3558,"Ativo")=1,1,0))</f>
        <v/>
      </c>
    </row>
    <row r="3559" spans="1:55" x14ac:dyDescent="0.3">
      <c r="A3559" s="76"/>
      <c r="B3559" s="104"/>
      <c r="C3559" s="76"/>
      <c r="D3559" s="77"/>
      <c r="E3559" s="12"/>
      <c r="F3559" s="78"/>
      <c r="G3559" s="77"/>
      <c r="H3559" s="79"/>
      <c r="BA3559" s="5" t="str">
        <f t="shared" si="55"/>
        <v/>
      </c>
      <c r="BB3559" s="5" t="str">
        <f>IF(OR($E3559="",$G3559&lt;&gt;"Ativo"),"",IF(COUNTIFS($E$4:$E3559,$E3559,$A$4:$A3559,$A3559,$G$4:$G3559,"Ativo")=1,1,0))</f>
        <v/>
      </c>
      <c r="BC3559" t="str">
        <f>IF(OR($A3559="",$G3559&lt;&gt;"Ativo"),"",IF(COUNTIFS($A$4:$A3559,$A3559,$G$4:$G3559,"Ativo")=1,1,0))</f>
        <v/>
      </c>
    </row>
    <row r="3560" spans="1:55" x14ac:dyDescent="0.3">
      <c r="A3560" s="76"/>
      <c r="B3560" s="104"/>
      <c r="C3560" s="76"/>
      <c r="D3560" s="77"/>
      <c r="E3560" s="12"/>
      <c r="F3560" s="78"/>
      <c r="G3560" s="77"/>
      <c r="H3560" s="79"/>
      <c r="BA3560" s="5" t="str">
        <f t="shared" si="55"/>
        <v/>
      </c>
      <c r="BB3560" s="5" t="str">
        <f>IF(OR($E3560="",$G3560&lt;&gt;"Ativo"),"",IF(COUNTIFS($E$4:$E3560,$E3560,$A$4:$A3560,$A3560,$G$4:$G3560,"Ativo")=1,1,0))</f>
        <v/>
      </c>
      <c r="BC3560" t="str">
        <f>IF(OR($A3560="",$G3560&lt;&gt;"Ativo"),"",IF(COUNTIFS($A$4:$A3560,$A3560,$G$4:$G3560,"Ativo")=1,1,0))</f>
        <v/>
      </c>
    </row>
    <row r="3561" spans="1:55" x14ac:dyDescent="0.3">
      <c r="A3561" s="76"/>
      <c r="B3561" s="104"/>
      <c r="C3561" s="76"/>
      <c r="D3561" s="77"/>
      <c r="E3561" s="12"/>
      <c r="F3561" s="78"/>
      <c r="G3561" s="77"/>
      <c r="H3561" s="79"/>
      <c r="BA3561" s="5" t="str">
        <f t="shared" si="55"/>
        <v/>
      </c>
      <c r="BB3561" s="5" t="str">
        <f>IF(OR($E3561="",$G3561&lt;&gt;"Ativo"),"",IF(COUNTIFS($E$4:$E3561,$E3561,$A$4:$A3561,$A3561,$G$4:$G3561,"Ativo")=1,1,0))</f>
        <v/>
      </c>
      <c r="BC3561" t="str">
        <f>IF(OR($A3561="",$G3561&lt;&gt;"Ativo"),"",IF(COUNTIFS($A$4:$A3561,$A3561,$G$4:$G3561,"Ativo")=1,1,0))</f>
        <v/>
      </c>
    </row>
    <row r="3562" spans="1:55" x14ac:dyDescent="0.3">
      <c r="A3562" s="76"/>
      <c r="B3562" s="104"/>
      <c r="C3562" s="76"/>
      <c r="D3562" s="77"/>
      <c r="E3562" s="12"/>
      <c r="F3562" s="78"/>
      <c r="G3562" s="77"/>
      <c r="H3562" s="79"/>
      <c r="BA3562" s="5" t="str">
        <f t="shared" si="55"/>
        <v/>
      </c>
      <c r="BB3562" s="5" t="str">
        <f>IF(OR($E3562="",$G3562&lt;&gt;"Ativo"),"",IF(COUNTIFS($E$4:$E3562,$E3562,$A$4:$A3562,$A3562,$G$4:$G3562,"Ativo")=1,1,0))</f>
        <v/>
      </c>
      <c r="BC3562" t="str">
        <f>IF(OR($A3562="",$G3562&lt;&gt;"Ativo"),"",IF(COUNTIFS($A$4:$A3562,$A3562,$G$4:$G3562,"Ativo")=1,1,0))</f>
        <v/>
      </c>
    </row>
    <row r="3563" spans="1:55" x14ac:dyDescent="0.3">
      <c r="A3563" s="76"/>
      <c r="B3563" s="104"/>
      <c r="C3563" s="76"/>
      <c r="D3563" s="77"/>
      <c r="E3563" s="12"/>
      <c r="F3563" s="78"/>
      <c r="G3563" s="77"/>
      <c r="H3563" s="79"/>
      <c r="BA3563" s="5" t="str">
        <f t="shared" si="55"/>
        <v/>
      </c>
      <c r="BB3563" s="5" t="str">
        <f>IF(OR($E3563="",$G3563&lt;&gt;"Ativo"),"",IF(COUNTIFS($E$4:$E3563,$E3563,$A$4:$A3563,$A3563,$G$4:$G3563,"Ativo")=1,1,0))</f>
        <v/>
      </c>
      <c r="BC3563" t="str">
        <f>IF(OR($A3563="",$G3563&lt;&gt;"Ativo"),"",IF(COUNTIFS($A$4:$A3563,$A3563,$G$4:$G3563,"Ativo")=1,1,0))</f>
        <v/>
      </c>
    </row>
    <row r="3564" spans="1:55" x14ac:dyDescent="0.3">
      <c r="A3564" s="76"/>
      <c r="B3564" s="104"/>
      <c r="C3564" s="76"/>
      <c r="D3564" s="77"/>
      <c r="E3564" s="12"/>
      <c r="F3564" s="78"/>
      <c r="G3564" s="77"/>
      <c r="H3564" s="79"/>
      <c r="BA3564" s="5" t="str">
        <f t="shared" si="55"/>
        <v/>
      </c>
      <c r="BB3564" s="5" t="str">
        <f>IF(OR($E3564="",$G3564&lt;&gt;"Ativo"),"",IF(COUNTIFS($E$4:$E3564,$E3564,$A$4:$A3564,$A3564,$G$4:$G3564,"Ativo")=1,1,0))</f>
        <v/>
      </c>
      <c r="BC3564" t="str">
        <f>IF(OR($A3564="",$G3564&lt;&gt;"Ativo"),"",IF(COUNTIFS($A$4:$A3564,$A3564,$G$4:$G3564,"Ativo")=1,1,0))</f>
        <v/>
      </c>
    </row>
    <row r="3565" spans="1:55" x14ac:dyDescent="0.3">
      <c r="A3565" s="76"/>
      <c r="B3565" s="104"/>
      <c r="C3565" s="76"/>
      <c r="D3565" s="77"/>
      <c r="E3565" s="12"/>
      <c r="F3565" s="78"/>
      <c r="G3565" s="77"/>
      <c r="H3565" s="79"/>
      <c r="BA3565" s="5" t="str">
        <f t="shared" si="55"/>
        <v/>
      </c>
      <c r="BB3565" s="5" t="str">
        <f>IF(OR($E3565="",$G3565&lt;&gt;"Ativo"),"",IF(COUNTIFS($E$4:$E3565,$E3565,$A$4:$A3565,$A3565,$G$4:$G3565,"Ativo")=1,1,0))</f>
        <v/>
      </c>
      <c r="BC3565" t="str">
        <f>IF(OR($A3565="",$G3565&lt;&gt;"Ativo"),"",IF(COUNTIFS($A$4:$A3565,$A3565,$G$4:$G3565,"Ativo")=1,1,0))</f>
        <v/>
      </c>
    </row>
    <row r="3566" spans="1:55" x14ac:dyDescent="0.3">
      <c r="A3566" s="76"/>
      <c r="B3566" s="104"/>
      <c r="C3566" s="76"/>
      <c r="D3566" s="77"/>
      <c r="E3566" s="12"/>
      <c r="F3566" s="78"/>
      <c r="G3566" s="77"/>
      <c r="H3566" s="79"/>
      <c r="BA3566" s="5" t="str">
        <f t="shared" si="55"/>
        <v/>
      </c>
      <c r="BB3566" s="5" t="str">
        <f>IF(OR($E3566="",$G3566&lt;&gt;"Ativo"),"",IF(COUNTIFS($E$4:$E3566,$E3566,$A$4:$A3566,$A3566,$G$4:$G3566,"Ativo")=1,1,0))</f>
        <v/>
      </c>
      <c r="BC3566" t="str">
        <f>IF(OR($A3566="",$G3566&lt;&gt;"Ativo"),"",IF(COUNTIFS($A$4:$A3566,$A3566,$G$4:$G3566,"Ativo")=1,1,0))</f>
        <v/>
      </c>
    </row>
    <row r="3567" spans="1:55" x14ac:dyDescent="0.3">
      <c r="A3567" s="76"/>
      <c r="B3567" s="104"/>
      <c r="C3567" s="76"/>
      <c r="D3567" s="77"/>
      <c r="E3567" s="12"/>
      <c r="F3567" s="78"/>
      <c r="G3567" s="77"/>
      <c r="H3567" s="79"/>
      <c r="BA3567" s="5" t="str">
        <f t="shared" si="55"/>
        <v/>
      </c>
      <c r="BB3567" s="5" t="str">
        <f>IF(OR($E3567="",$G3567&lt;&gt;"Ativo"),"",IF(COUNTIFS($E$4:$E3567,$E3567,$A$4:$A3567,$A3567,$G$4:$G3567,"Ativo")=1,1,0))</f>
        <v/>
      </c>
      <c r="BC3567" t="str">
        <f>IF(OR($A3567="",$G3567&lt;&gt;"Ativo"),"",IF(COUNTIFS($A$4:$A3567,$A3567,$G$4:$G3567,"Ativo")=1,1,0))</f>
        <v/>
      </c>
    </row>
    <row r="3568" spans="1:55" x14ac:dyDescent="0.3">
      <c r="A3568" s="76"/>
      <c r="B3568" s="104"/>
      <c r="C3568" s="76"/>
      <c r="D3568" s="77"/>
      <c r="E3568" s="12"/>
      <c r="F3568" s="78"/>
      <c r="G3568" s="77"/>
      <c r="H3568" s="79"/>
      <c r="BA3568" s="5" t="str">
        <f t="shared" si="55"/>
        <v/>
      </c>
      <c r="BB3568" s="5" t="str">
        <f>IF(OR($E3568="",$G3568&lt;&gt;"Ativo"),"",IF(COUNTIFS($E$4:$E3568,$E3568,$A$4:$A3568,$A3568,$G$4:$G3568,"Ativo")=1,1,0))</f>
        <v/>
      </c>
      <c r="BC3568" t="str">
        <f>IF(OR($A3568="",$G3568&lt;&gt;"Ativo"),"",IF(COUNTIFS($A$4:$A3568,$A3568,$G$4:$G3568,"Ativo")=1,1,0))</f>
        <v/>
      </c>
    </row>
    <row r="3569" spans="1:55" x14ac:dyDescent="0.3">
      <c r="A3569" s="76"/>
      <c r="B3569" s="104"/>
      <c r="C3569" s="76"/>
      <c r="D3569" s="77"/>
      <c r="E3569" s="12"/>
      <c r="F3569" s="78"/>
      <c r="G3569" s="77"/>
      <c r="H3569" s="79"/>
      <c r="BA3569" s="5" t="str">
        <f t="shared" si="55"/>
        <v/>
      </c>
      <c r="BB3569" s="5" t="str">
        <f>IF(OR($E3569="",$G3569&lt;&gt;"Ativo"),"",IF(COUNTIFS($E$4:$E3569,$E3569,$A$4:$A3569,$A3569,$G$4:$G3569,"Ativo")=1,1,0))</f>
        <v/>
      </c>
      <c r="BC3569" t="str">
        <f>IF(OR($A3569="",$G3569&lt;&gt;"Ativo"),"",IF(COUNTIFS($A$4:$A3569,$A3569,$G$4:$G3569,"Ativo")=1,1,0))</f>
        <v/>
      </c>
    </row>
    <row r="3570" spans="1:55" x14ac:dyDescent="0.3">
      <c r="A3570" s="76"/>
      <c r="B3570" s="104"/>
      <c r="C3570" s="76"/>
      <c r="D3570" s="77"/>
      <c r="E3570" s="12"/>
      <c r="F3570" s="78"/>
      <c r="G3570" s="77"/>
      <c r="H3570" s="79"/>
      <c r="BA3570" s="5" t="str">
        <f t="shared" si="55"/>
        <v/>
      </c>
      <c r="BB3570" s="5" t="str">
        <f>IF(OR($E3570="",$G3570&lt;&gt;"Ativo"),"",IF(COUNTIFS($E$4:$E3570,$E3570,$A$4:$A3570,$A3570,$G$4:$G3570,"Ativo")=1,1,0))</f>
        <v/>
      </c>
      <c r="BC3570" t="str">
        <f>IF(OR($A3570="",$G3570&lt;&gt;"Ativo"),"",IF(COUNTIFS($A$4:$A3570,$A3570,$G$4:$G3570,"Ativo")=1,1,0))</f>
        <v/>
      </c>
    </row>
    <row r="3571" spans="1:55" x14ac:dyDescent="0.3">
      <c r="A3571" s="76"/>
      <c r="B3571" s="104"/>
      <c r="C3571" s="76"/>
      <c r="D3571" s="77"/>
      <c r="E3571" s="12"/>
      <c r="F3571" s="78"/>
      <c r="G3571" s="77"/>
      <c r="H3571" s="79"/>
      <c r="BA3571" s="5" t="str">
        <f t="shared" si="55"/>
        <v/>
      </c>
      <c r="BB3571" s="5" t="str">
        <f>IF(OR($E3571="",$G3571&lt;&gt;"Ativo"),"",IF(COUNTIFS($E$4:$E3571,$E3571,$A$4:$A3571,$A3571,$G$4:$G3571,"Ativo")=1,1,0))</f>
        <v/>
      </c>
      <c r="BC3571" t="str">
        <f>IF(OR($A3571="",$G3571&lt;&gt;"Ativo"),"",IF(COUNTIFS($A$4:$A3571,$A3571,$G$4:$G3571,"Ativo")=1,1,0))</f>
        <v/>
      </c>
    </row>
    <row r="3572" spans="1:55" x14ac:dyDescent="0.3">
      <c r="A3572" s="76"/>
      <c r="B3572" s="104"/>
      <c r="C3572" s="76"/>
      <c r="D3572" s="77"/>
      <c r="E3572" s="12"/>
      <c r="F3572" s="78"/>
      <c r="G3572" s="77"/>
      <c r="H3572" s="79"/>
      <c r="BA3572" s="5" t="str">
        <f t="shared" si="55"/>
        <v/>
      </c>
      <c r="BB3572" s="5" t="str">
        <f>IF(OR($E3572="",$G3572&lt;&gt;"Ativo"),"",IF(COUNTIFS($E$4:$E3572,$E3572,$A$4:$A3572,$A3572,$G$4:$G3572,"Ativo")=1,1,0))</f>
        <v/>
      </c>
      <c r="BC3572" t="str">
        <f>IF(OR($A3572="",$G3572&lt;&gt;"Ativo"),"",IF(COUNTIFS($A$4:$A3572,$A3572,$G$4:$G3572,"Ativo")=1,1,0))</f>
        <v/>
      </c>
    </row>
    <row r="3573" spans="1:55" x14ac:dyDescent="0.3">
      <c r="A3573" s="76"/>
      <c r="B3573" s="104"/>
      <c r="C3573" s="76"/>
      <c r="D3573" s="77"/>
      <c r="E3573" s="12"/>
      <c r="F3573" s="78"/>
      <c r="G3573" s="77"/>
      <c r="H3573" s="79"/>
      <c r="BA3573" s="5" t="str">
        <f t="shared" si="55"/>
        <v/>
      </c>
      <c r="BB3573" s="5" t="str">
        <f>IF(OR($E3573="",$G3573&lt;&gt;"Ativo"),"",IF(COUNTIFS($E$4:$E3573,$E3573,$A$4:$A3573,$A3573,$G$4:$G3573,"Ativo")=1,1,0))</f>
        <v/>
      </c>
      <c r="BC3573" t="str">
        <f>IF(OR($A3573="",$G3573&lt;&gt;"Ativo"),"",IF(COUNTIFS($A$4:$A3573,$A3573,$G$4:$G3573,"Ativo")=1,1,0))</f>
        <v/>
      </c>
    </row>
    <row r="3574" spans="1:55" x14ac:dyDescent="0.3">
      <c r="A3574" s="76"/>
      <c r="B3574" s="104"/>
      <c r="C3574" s="76"/>
      <c r="D3574" s="77"/>
      <c r="E3574" s="12"/>
      <c r="F3574" s="78"/>
      <c r="G3574" s="77"/>
      <c r="H3574" s="79"/>
      <c r="BA3574" s="5" t="str">
        <f t="shared" si="55"/>
        <v/>
      </c>
      <c r="BB3574" s="5" t="str">
        <f>IF(OR($E3574="",$G3574&lt;&gt;"Ativo"),"",IF(COUNTIFS($E$4:$E3574,$E3574,$A$4:$A3574,$A3574,$G$4:$G3574,"Ativo")=1,1,0))</f>
        <v/>
      </c>
      <c r="BC3574" t="str">
        <f>IF(OR($A3574="",$G3574&lt;&gt;"Ativo"),"",IF(COUNTIFS($A$4:$A3574,$A3574,$G$4:$G3574,"Ativo")=1,1,0))</f>
        <v/>
      </c>
    </row>
    <row r="3575" spans="1:55" x14ac:dyDescent="0.3">
      <c r="A3575" s="76"/>
      <c r="B3575" s="104"/>
      <c r="C3575" s="76"/>
      <c r="D3575" s="77"/>
      <c r="E3575" s="12"/>
      <c r="F3575" s="78"/>
      <c r="G3575" s="77"/>
      <c r="H3575" s="79"/>
      <c r="BA3575" s="5" t="str">
        <f t="shared" si="55"/>
        <v/>
      </c>
      <c r="BB3575" s="5" t="str">
        <f>IF(OR($E3575="",$G3575&lt;&gt;"Ativo"),"",IF(COUNTIFS($E$4:$E3575,$E3575,$A$4:$A3575,$A3575,$G$4:$G3575,"Ativo")=1,1,0))</f>
        <v/>
      </c>
      <c r="BC3575" t="str">
        <f>IF(OR($A3575="",$G3575&lt;&gt;"Ativo"),"",IF(COUNTIFS($A$4:$A3575,$A3575,$G$4:$G3575,"Ativo")=1,1,0))</f>
        <v/>
      </c>
    </row>
    <row r="3576" spans="1:55" x14ac:dyDescent="0.3">
      <c r="A3576" s="76"/>
      <c r="B3576" s="104"/>
      <c r="C3576" s="76"/>
      <c r="D3576" s="77"/>
      <c r="E3576" s="12"/>
      <c r="F3576" s="78"/>
      <c r="G3576" s="77"/>
      <c r="H3576" s="79"/>
      <c r="BA3576" s="5" t="str">
        <f t="shared" si="55"/>
        <v/>
      </c>
      <c r="BB3576" s="5" t="str">
        <f>IF(OR($E3576="",$G3576&lt;&gt;"Ativo"),"",IF(COUNTIFS($E$4:$E3576,$E3576,$A$4:$A3576,$A3576,$G$4:$G3576,"Ativo")=1,1,0))</f>
        <v/>
      </c>
      <c r="BC3576" t="str">
        <f>IF(OR($A3576="",$G3576&lt;&gt;"Ativo"),"",IF(COUNTIFS($A$4:$A3576,$A3576,$G$4:$G3576,"Ativo")=1,1,0))</f>
        <v/>
      </c>
    </row>
    <row r="3577" spans="1:55" x14ac:dyDescent="0.3">
      <c r="A3577" s="76"/>
      <c r="B3577" s="104"/>
      <c r="C3577" s="76"/>
      <c r="D3577" s="77"/>
      <c r="E3577" s="12"/>
      <c r="F3577" s="78"/>
      <c r="G3577" s="77"/>
      <c r="H3577" s="79"/>
      <c r="BA3577" s="5" t="str">
        <f t="shared" si="55"/>
        <v/>
      </c>
      <c r="BB3577" s="5" t="str">
        <f>IF(OR($E3577="",$G3577&lt;&gt;"Ativo"),"",IF(COUNTIFS($E$4:$E3577,$E3577,$A$4:$A3577,$A3577,$G$4:$G3577,"Ativo")=1,1,0))</f>
        <v/>
      </c>
      <c r="BC3577" t="str">
        <f>IF(OR($A3577="",$G3577&lt;&gt;"Ativo"),"",IF(COUNTIFS($A$4:$A3577,$A3577,$G$4:$G3577,"Ativo")=1,1,0))</f>
        <v/>
      </c>
    </row>
    <row r="3578" spans="1:55" x14ac:dyDescent="0.3">
      <c r="A3578" s="76"/>
      <c r="B3578" s="104"/>
      <c r="C3578" s="76"/>
      <c r="D3578" s="77"/>
      <c r="E3578" s="12"/>
      <c r="F3578" s="78"/>
      <c r="G3578" s="77"/>
      <c r="H3578" s="79"/>
      <c r="BA3578" s="5" t="str">
        <f t="shared" si="55"/>
        <v/>
      </c>
      <c r="BB3578" s="5" t="str">
        <f>IF(OR($E3578="",$G3578&lt;&gt;"Ativo"),"",IF(COUNTIFS($E$4:$E3578,$E3578,$A$4:$A3578,$A3578,$G$4:$G3578,"Ativo")=1,1,0))</f>
        <v/>
      </c>
      <c r="BC3578" t="str">
        <f>IF(OR($A3578="",$G3578&lt;&gt;"Ativo"),"",IF(COUNTIFS($A$4:$A3578,$A3578,$G$4:$G3578,"Ativo")=1,1,0))</f>
        <v/>
      </c>
    </row>
    <row r="3579" spans="1:55" x14ac:dyDescent="0.3">
      <c r="A3579" s="76"/>
      <c r="B3579" s="104"/>
      <c r="C3579" s="76"/>
      <c r="D3579" s="77"/>
      <c r="E3579" s="12"/>
      <c r="F3579" s="78"/>
      <c r="G3579" s="77"/>
      <c r="H3579" s="79"/>
      <c r="BA3579" s="5" t="str">
        <f t="shared" si="55"/>
        <v/>
      </c>
      <c r="BB3579" s="5" t="str">
        <f>IF(OR($E3579="",$G3579&lt;&gt;"Ativo"),"",IF(COUNTIFS($E$4:$E3579,$E3579,$A$4:$A3579,$A3579,$G$4:$G3579,"Ativo")=1,1,0))</f>
        <v/>
      </c>
      <c r="BC3579" t="str">
        <f>IF(OR($A3579="",$G3579&lt;&gt;"Ativo"),"",IF(COUNTIFS($A$4:$A3579,$A3579,$G$4:$G3579,"Ativo")=1,1,0))</f>
        <v/>
      </c>
    </row>
    <row r="3580" spans="1:55" x14ac:dyDescent="0.3">
      <c r="A3580" s="76"/>
      <c r="B3580" s="104"/>
      <c r="C3580" s="76"/>
      <c r="D3580" s="77"/>
      <c r="E3580" s="12"/>
      <c r="F3580" s="78"/>
      <c r="G3580" s="77"/>
      <c r="H3580" s="79"/>
      <c r="BA3580" s="5" t="str">
        <f t="shared" si="55"/>
        <v/>
      </c>
      <c r="BB3580" s="5" t="str">
        <f>IF(OR($E3580="",$G3580&lt;&gt;"Ativo"),"",IF(COUNTIFS($E$4:$E3580,$E3580,$A$4:$A3580,$A3580,$G$4:$G3580,"Ativo")=1,1,0))</f>
        <v/>
      </c>
      <c r="BC3580" t="str">
        <f>IF(OR($A3580="",$G3580&lt;&gt;"Ativo"),"",IF(COUNTIFS($A$4:$A3580,$A3580,$G$4:$G3580,"Ativo")=1,1,0))</f>
        <v/>
      </c>
    </row>
    <row r="3581" spans="1:55" x14ac:dyDescent="0.3">
      <c r="A3581" s="76"/>
      <c r="B3581" s="104"/>
      <c r="C3581" s="76"/>
      <c r="D3581" s="77"/>
      <c r="E3581" s="12"/>
      <c r="F3581" s="78"/>
      <c r="G3581" s="77"/>
      <c r="H3581" s="79"/>
      <c r="BA3581" s="5" t="str">
        <f t="shared" si="55"/>
        <v/>
      </c>
      <c r="BB3581" s="5" t="str">
        <f>IF(OR($E3581="",$G3581&lt;&gt;"Ativo"),"",IF(COUNTIFS($E$4:$E3581,$E3581,$A$4:$A3581,$A3581,$G$4:$G3581,"Ativo")=1,1,0))</f>
        <v/>
      </c>
      <c r="BC3581" t="str">
        <f>IF(OR($A3581="",$G3581&lt;&gt;"Ativo"),"",IF(COUNTIFS($A$4:$A3581,$A3581,$G$4:$G3581,"Ativo")=1,1,0))</f>
        <v/>
      </c>
    </row>
    <row r="3582" spans="1:55" x14ac:dyDescent="0.3">
      <c r="A3582" s="76"/>
      <c r="B3582" s="104"/>
      <c r="C3582" s="76"/>
      <c r="D3582" s="77"/>
      <c r="E3582" s="12"/>
      <c r="F3582" s="78"/>
      <c r="G3582" s="77"/>
      <c r="H3582" s="79"/>
      <c r="BA3582" s="5" t="str">
        <f t="shared" si="55"/>
        <v/>
      </c>
      <c r="BB3582" s="5" t="str">
        <f>IF(OR($E3582="",$G3582&lt;&gt;"Ativo"),"",IF(COUNTIFS($E$4:$E3582,$E3582,$A$4:$A3582,$A3582,$G$4:$G3582,"Ativo")=1,1,0))</f>
        <v/>
      </c>
      <c r="BC3582" t="str">
        <f>IF(OR($A3582="",$G3582&lt;&gt;"Ativo"),"",IF(COUNTIFS($A$4:$A3582,$A3582,$G$4:$G3582,"Ativo")=1,1,0))</f>
        <v/>
      </c>
    </row>
    <row r="3583" spans="1:55" x14ac:dyDescent="0.3">
      <c r="A3583" s="76"/>
      <c r="B3583" s="104"/>
      <c r="C3583" s="76"/>
      <c r="D3583" s="77"/>
      <c r="E3583" s="12"/>
      <c r="F3583" s="78"/>
      <c r="G3583" s="77"/>
      <c r="H3583" s="79"/>
      <c r="BA3583" s="5" t="str">
        <f t="shared" si="55"/>
        <v/>
      </c>
      <c r="BB3583" s="5" t="str">
        <f>IF(OR($E3583="",$G3583&lt;&gt;"Ativo"),"",IF(COUNTIFS($E$4:$E3583,$E3583,$A$4:$A3583,$A3583,$G$4:$G3583,"Ativo")=1,1,0))</f>
        <v/>
      </c>
      <c r="BC3583" t="str">
        <f>IF(OR($A3583="",$G3583&lt;&gt;"Ativo"),"",IF(COUNTIFS($A$4:$A3583,$A3583,$G$4:$G3583,"Ativo")=1,1,0))</f>
        <v/>
      </c>
    </row>
    <row r="3584" spans="1:55" x14ac:dyDescent="0.3">
      <c r="A3584" s="76"/>
      <c r="B3584" s="104"/>
      <c r="C3584" s="76"/>
      <c r="D3584" s="77"/>
      <c r="E3584" s="12"/>
      <c r="F3584" s="78"/>
      <c r="G3584" s="77"/>
      <c r="H3584" s="79"/>
      <c r="BA3584" s="5" t="str">
        <f t="shared" si="55"/>
        <v/>
      </c>
      <c r="BB3584" s="5" t="str">
        <f>IF(OR($E3584="",$G3584&lt;&gt;"Ativo"),"",IF(COUNTIFS($E$4:$E3584,$E3584,$A$4:$A3584,$A3584,$G$4:$G3584,"Ativo")=1,1,0))</f>
        <v/>
      </c>
      <c r="BC3584" t="str">
        <f>IF(OR($A3584="",$G3584&lt;&gt;"Ativo"),"",IF(COUNTIFS($A$4:$A3584,$A3584,$G$4:$G3584,"Ativo")=1,1,0))</f>
        <v/>
      </c>
    </row>
    <row r="3585" spans="1:55" x14ac:dyDescent="0.3">
      <c r="A3585" s="76"/>
      <c r="B3585" s="104"/>
      <c r="C3585" s="76"/>
      <c r="D3585" s="77"/>
      <c r="E3585" s="12"/>
      <c r="F3585" s="78"/>
      <c r="G3585" s="77"/>
      <c r="H3585" s="79"/>
      <c r="BA3585" s="5" t="str">
        <f t="shared" si="55"/>
        <v/>
      </c>
      <c r="BB3585" s="5" t="str">
        <f>IF(OR($E3585="",$G3585&lt;&gt;"Ativo"),"",IF(COUNTIFS($E$4:$E3585,$E3585,$A$4:$A3585,$A3585,$G$4:$G3585,"Ativo")=1,1,0))</f>
        <v/>
      </c>
      <c r="BC3585" t="str">
        <f>IF(OR($A3585="",$G3585&lt;&gt;"Ativo"),"",IF(COUNTIFS($A$4:$A3585,$A3585,$G$4:$G3585,"Ativo")=1,1,0))</f>
        <v/>
      </c>
    </row>
    <row r="3586" spans="1:55" x14ac:dyDescent="0.3">
      <c r="A3586" s="76"/>
      <c r="B3586" s="104"/>
      <c r="C3586" s="76"/>
      <c r="D3586" s="77"/>
      <c r="E3586" s="12"/>
      <c r="F3586" s="78"/>
      <c r="G3586" s="77"/>
      <c r="H3586" s="79"/>
      <c r="BA3586" s="5" t="str">
        <f t="shared" si="55"/>
        <v/>
      </c>
      <c r="BB3586" s="5" t="str">
        <f>IF(OR($E3586="",$G3586&lt;&gt;"Ativo"),"",IF(COUNTIFS($E$4:$E3586,$E3586,$A$4:$A3586,$A3586,$G$4:$G3586,"Ativo")=1,1,0))</f>
        <v/>
      </c>
      <c r="BC3586" t="str">
        <f>IF(OR($A3586="",$G3586&lt;&gt;"Ativo"),"",IF(COUNTIFS($A$4:$A3586,$A3586,$G$4:$G3586,"Ativo")=1,1,0))</f>
        <v/>
      </c>
    </row>
    <row r="3587" spans="1:55" x14ac:dyDescent="0.3">
      <c r="A3587" s="76"/>
      <c r="B3587" s="104"/>
      <c r="C3587" s="76"/>
      <c r="D3587" s="77"/>
      <c r="E3587" s="12"/>
      <c r="F3587" s="78"/>
      <c r="G3587" s="77"/>
      <c r="H3587" s="79"/>
      <c r="BA3587" s="5" t="str">
        <f t="shared" si="55"/>
        <v/>
      </c>
      <c r="BB3587" s="5" t="str">
        <f>IF(OR($E3587="",$G3587&lt;&gt;"Ativo"),"",IF(COUNTIFS($E$4:$E3587,$E3587,$A$4:$A3587,$A3587,$G$4:$G3587,"Ativo")=1,1,0))</f>
        <v/>
      </c>
      <c r="BC3587" t="str">
        <f>IF(OR($A3587="",$G3587&lt;&gt;"Ativo"),"",IF(COUNTIFS($A$4:$A3587,$A3587,$G$4:$G3587,"Ativo")=1,1,0))</f>
        <v/>
      </c>
    </row>
    <row r="3588" spans="1:55" x14ac:dyDescent="0.3">
      <c r="A3588" s="76"/>
      <c r="B3588" s="104"/>
      <c r="C3588" s="76"/>
      <c r="D3588" s="77"/>
      <c r="E3588" s="12"/>
      <c r="F3588" s="78"/>
      <c r="G3588" s="77"/>
      <c r="H3588" s="79"/>
      <c r="BA3588" s="5" t="str">
        <f t="shared" ref="BA3588:BA3651" si="56">IF($D3588="","",MID($D3588,4,LEN($D3588)-5))</f>
        <v/>
      </c>
      <c r="BB3588" s="5" t="str">
        <f>IF(OR($E3588="",$G3588&lt;&gt;"Ativo"),"",IF(COUNTIFS($E$4:$E3588,$E3588,$A$4:$A3588,$A3588,$G$4:$G3588,"Ativo")=1,1,0))</f>
        <v/>
      </c>
      <c r="BC3588" t="str">
        <f>IF(OR($A3588="",$G3588&lt;&gt;"Ativo"),"",IF(COUNTIFS($A$4:$A3588,$A3588,$G$4:$G3588,"Ativo")=1,1,0))</f>
        <v/>
      </c>
    </row>
    <row r="3589" spans="1:55" x14ac:dyDescent="0.3">
      <c r="A3589" s="76"/>
      <c r="B3589" s="104"/>
      <c r="C3589" s="76"/>
      <c r="D3589" s="77"/>
      <c r="E3589" s="12"/>
      <c r="F3589" s="78"/>
      <c r="G3589" s="77"/>
      <c r="H3589" s="79"/>
      <c r="BA3589" s="5" t="str">
        <f t="shared" si="56"/>
        <v/>
      </c>
      <c r="BB3589" s="5" t="str">
        <f>IF(OR($E3589="",$G3589&lt;&gt;"Ativo"),"",IF(COUNTIFS($E$4:$E3589,$E3589,$A$4:$A3589,$A3589,$G$4:$G3589,"Ativo")=1,1,0))</f>
        <v/>
      </c>
      <c r="BC3589" t="str">
        <f>IF(OR($A3589="",$G3589&lt;&gt;"Ativo"),"",IF(COUNTIFS($A$4:$A3589,$A3589,$G$4:$G3589,"Ativo")=1,1,0))</f>
        <v/>
      </c>
    </row>
    <row r="3590" spans="1:55" x14ac:dyDescent="0.3">
      <c r="A3590" s="76"/>
      <c r="B3590" s="104"/>
      <c r="C3590" s="76"/>
      <c r="D3590" s="77"/>
      <c r="E3590" s="12"/>
      <c r="F3590" s="78"/>
      <c r="G3590" s="77"/>
      <c r="H3590" s="79"/>
      <c r="BA3590" s="5" t="str">
        <f t="shared" si="56"/>
        <v/>
      </c>
      <c r="BB3590" s="5" t="str">
        <f>IF(OR($E3590="",$G3590&lt;&gt;"Ativo"),"",IF(COUNTIFS($E$4:$E3590,$E3590,$A$4:$A3590,$A3590,$G$4:$G3590,"Ativo")=1,1,0))</f>
        <v/>
      </c>
      <c r="BC3590" t="str">
        <f>IF(OR($A3590="",$G3590&lt;&gt;"Ativo"),"",IF(COUNTIFS($A$4:$A3590,$A3590,$G$4:$G3590,"Ativo")=1,1,0))</f>
        <v/>
      </c>
    </row>
    <row r="3591" spans="1:55" x14ac:dyDescent="0.3">
      <c r="A3591" s="76"/>
      <c r="B3591" s="104"/>
      <c r="C3591" s="76"/>
      <c r="D3591" s="77"/>
      <c r="E3591" s="12"/>
      <c r="F3591" s="78"/>
      <c r="G3591" s="77"/>
      <c r="H3591" s="79"/>
      <c r="BA3591" s="5" t="str">
        <f t="shared" si="56"/>
        <v/>
      </c>
      <c r="BB3591" s="5" t="str">
        <f>IF(OR($E3591="",$G3591&lt;&gt;"Ativo"),"",IF(COUNTIFS($E$4:$E3591,$E3591,$A$4:$A3591,$A3591,$G$4:$G3591,"Ativo")=1,1,0))</f>
        <v/>
      </c>
      <c r="BC3591" t="str">
        <f>IF(OR($A3591="",$G3591&lt;&gt;"Ativo"),"",IF(COUNTIFS($A$4:$A3591,$A3591,$G$4:$G3591,"Ativo")=1,1,0))</f>
        <v/>
      </c>
    </row>
    <row r="3592" spans="1:55" x14ac:dyDescent="0.3">
      <c r="A3592" s="76"/>
      <c r="B3592" s="104"/>
      <c r="C3592" s="76"/>
      <c r="D3592" s="77"/>
      <c r="E3592" s="12"/>
      <c r="F3592" s="78"/>
      <c r="G3592" s="77"/>
      <c r="H3592" s="79"/>
      <c r="BA3592" s="5" t="str">
        <f t="shared" si="56"/>
        <v/>
      </c>
      <c r="BB3592" s="5" t="str">
        <f>IF(OR($E3592="",$G3592&lt;&gt;"Ativo"),"",IF(COUNTIFS($E$4:$E3592,$E3592,$A$4:$A3592,$A3592,$G$4:$G3592,"Ativo")=1,1,0))</f>
        <v/>
      </c>
      <c r="BC3592" t="str">
        <f>IF(OR($A3592="",$G3592&lt;&gt;"Ativo"),"",IF(COUNTIFS($A$4:$A3592,$A3592,$G$4:$G3592,"Ativo")=1,1,0))</f>
        <v/>
      </c>
    </row>
    <row r="3593" spans="1:55" x14ac:dyDescent="0.3">
      <c r="A3593" s="76"/>
      <c r="B3593" s="104"/>
      <c r="C3593" s="76"/>
      <c r="D3593" s="77"/>
      <c r="E3593" s="12"/>
      <c r="F3593" s="78"/>
      <c r="G3593" s="77"/>
      <c r="H3593" s="79"/>
      <c r="BA3593" s="5" t="str">
        <f t="shared" si="56"/>
        <v/>
      </c>
      <c r="BB3593" s="5" t="str">
        <f>IF(OR($E3593="",$G3593&lt;&gt;"Ativo"),"",IF(COUNTIFS($E$4:$E3593,$E3593,$A$4:$A3593,$A3593,$G$4:$G3593,"Ativo")=1,1,0))</f>
        <v/>
      </c>
      <c r="BC3593" t="str">
        <f>IF(OR($A3593="",$G3593&lt;&gt;"Ativo"),"",IF(COUNTIFS($A$4:$A3593,$A3593,$G$4:$G3593,"Ativo")=1,1,0))</f>
        <v/>
      </c>
    </row>
    <row r="3594" spans="1:55" x14ac:dyDescent="0.3">
      <c r="A3594" s="76"/>
      <c r="B3594" s="104"/>
      <c r="C3594" s="76"/>
      <c r="D3594" s="77"/>
      <c r="E3594" s="12"/>
      <c r="F3594" s="78"/>
      <c r="G3594" s="77"/>
      <c r="H3594" s="79"/>
      <c r="BA3594" s="5" t="str">
        <f t="shared" si="56"/>
        <v/>
      </c>
      <c r="BB3594" s="5" t="str">
        <f>IF(OR($E3594="",$G3594&lt;&gt;"Ativo"),"",IF(COUNTIFS($E$4:$E3594,$E3594,$A$4:$A3594,$A3594,$G$4:$G3594,"Ativo")=1,1,0))</f>
        <v/>
      </c>
      <c r="BC3594" t="str">
        <f>IF(OR($A3594="",$G3594&lt;&gt;"Ativo"),"",IF(COUNTIFS($A$4:$A3594,$A3594,$G$4:$G3594,"Ativo")=1,1,0))</f>
        <v/>
      </c>
    </row>
    <row r="3595" spans="1:55" x14ac:dyDescent="0.3">
      <c r="A3595" s="76"/>
      <c r="B3595" s="104"/>
      <c r="C3595" s="76"/>
      <c r="D3595" s="77"/>
      <c r="E3595" s="12"/>
      <c r="F3595" s="78"/>
      <c r="G3595" s="77"/>
      <c r="H3595" s="79"/>
      <c r="BA3595" s="5" t="str">
        <f t="shared" si="56"/>
        <v/>
      </c>
      <c r="BB3595" s="5" t="str">
        <f>IF(OR($E3595="",$G3595&lt;&gt;"Ativo"),"",IF(COUNTIFS($E$4:$E3595,$E3595,$A$4:$A3595,$A3595,$G$4:$G3595,"Ativo")=1,1,0))</f>
        <v/>
      </c>
      <c r="BC3595" t="str">
        <f>IF(OR($A3595="",$G3595&lt;&gt;"Ativo"),"",IF(COUNTIFS($A$4:$A3595,$A3595,$G$4:$G3595,"Ativo")=1,1,0))</f>
        <v/>
      </c>
    </row>
    <row r="3596" spans="1:55" x14ac:dyDescent="0.3">
      <c r="A3596" s="76"/>
      <c r="B3596" s="104"/>
      <c r="C3596" s="76"/>
      <c r="D3596" s="77"/>
      <c r="E3596" s="12"/>
      <c r="F3596" s="78"/>
      <c r="G3596" s="77"/>
      <c r="H3596" s="79"/>
      <c r="BA3596" s="5" t="str">
        <f t="shared" si="56"/>
        <v/>
      </c>
      <c r="BB3596" s="5" t="str">
        <f>IF(OR($E3596="",$G3596&lt;&gt;"Ativo"),"",IF(COUNTIFS($E$4:$E3596,$E3596,$A$4:$A3596,$A3596,$G$4:$G3596,"Ativo")=1,1,0))</f>
        <v/>
      </c>
      <c r="BC3596" t="str">
        <f>IF(OR($A3596="",$G3596&lt;&gt;"Ativo"),"",IF(COUNTIFS($A$4:$A3596,$A3596,$G$4:$G3596,"Ativo")=1,1,0))</f>
        <v/>
      </c>
    </row>
    <row r="3597" spans="1:55" x14ac:dyDescent="0.3">
      <c r="A3597" s="76"/>
      <c r="B3597" s="104"/>
      <c r="C3597" s="76"/>
      <c r="D3597" s="77"/>
      <c r="E3597" s="12"/>
      <c r="F3597" s="78"/>
      <c r="G3597" s="77"/>
      <c r="H3597" s="79"/>
      <c r="BA3597" s="5" t="str">
        <f t="shared" si="56"/>
        <v/>
      </c>
      <c r="BB3597" s="5" t="str">
        <f>IF(OR($E3597="",$G3597&lt;&gt;"Ativo"),"",IF(COUNTIFS($E$4:$E3597,$E3597,$A$4:$A3597,$A3597,$G$4:$G3597,"Ativo")=1,1,0))</f>
        <v/>
      </c>
      <c r="BC3597" t="str">
        <f>IF(OR($A3597="",$G3597&lt;&gt;"Ativo"),"",IF(COUNTIFS($A$4:$A3597,$A3597,$G$4:$G3597,"Ativo")=1,1,0))</f>
        <v/>
      </c>
    </row>
    <row r="3598" spans="1:55" x14ac:dyDescent="0.3">
      <c r="A3598" s="76"/>
      <c r="B3598" s="104"/>
      <c r="C3598" s="76"/>
      <c r="D3598" s="77"/>
      <c r="E3598" s="12"/>
      <c r="F3598" s="78"/>
      <c r="G3598" s="77"/>
      <c r="H3598" s="79"/>
      <c r="BA3598" s="5" t="str">
        <f t="shared" si="56"/>
        <v/>
      </c>
      <c r="BB3598" s="5" t="str">
        <f>IF(OR($E3598="",$G3598&lt;&gt;"Ativo"),"",IF(COUNTIFS($E$4:$E3598,$E3598,$A$4:$A3598,$A3598,$G$4:$G3598,"Ativo")=1,1,0))</f>
        <v/>
      </c>
      <c r="BC3598" t="str">
        <f>IF(OR($A3598="",$G3598&lt;&gt;"Ativo"),"",IF(COUNTIFS($A$4:$A3598,$A3598,$G$4:$G3598,"Ativo")=1,1,0))</f>
        <v/>
      </c>
    </row>
    <row r="3599" spans="1:55" x14ac:dyDescent="0.3">
      <c r="A3599" s="76"/>
      <c r="B3599" s="104"/>
      <c r="C3599" s="76"/>
      <c r="D3599" s="77"/>
      <c r="E3599" s="12"/>
      <c r="F3599" s="78"/>
      <c r="G3599" s="77"/>
      <c r="H3599" s="79"/>
      <c r="BA3599" s="5" t="str">
        <f t="shared" si="56"/>
        <v/>
      </c>
      <c r="BB3599" s="5" t="str">
        <f>IF(OR($E3599="",$G3599&lt;&gt;"Ativo"),"",IF(COUNTIFS($E$4:$E3599,$E3599,$A$4:$A3599,$A3599,$G$4:$G3599,"Ativo")=1,1,0))</f>
        <v/>
      </c>
      <c r="BC3599" t="str">
        <f>IF(OR($A3599="",$G3599&lt;&gt;"Ativo"),"",IF(COUNTIFS($A$4:$A3599,$A3599,$G$4:$G3599,"Ativo")=1,1,0))</f>
        <v/>
      </c>
    </row>
    <row r="3600" spans="1:55" x14ac:dyDescent="0.3">
      <c r="A3600" s="76"/>
      <c r="B3600" s="104"/>
      <c r="C3600" s="76"/>
      <c r="D3600" s="77"/>
      <c r="E3600" s="12"/>
      <c r="F3600" s="78"/>
      <c r="G3600" s="77"/>
      <c r="H3600" s="79"/>
      <c r="BA3600" s="5" t="str">
        <f t="shared" si="56"/>
        <v/>
      </c>
      <c r="BB3600" s="5" t="str">
        <f>IF(OR($E3600="",$G3600&lt;&gt;"Ativo"),"",IF(COUNTIFS($E$4:$E3600,$E3600,$A$4:$A3600,$A3600,$G$4:$G3600,"Ativo")=1,1,0))</f>
        <v/>
      </c>
      <c r="BC3600" t="str">
        <f>IF(OR($A3600="",$G3600&lt;&gt;"Ativo"),"",IF(COUNTIFS($A$4:$A3600,$A3600,$G$4:$G3600,"Ativo")=1,1,0))</f>
        <v/>
      </c>
    </row>
    <row r="3601" spans="1:55" x14ac:dyDescent="0.3">
      <c r="A3601" s="76"/>
      <c r="B3601" s="104"/>
      <c r="C3601" s="76"/>
      <c r="D3601" s="77"/>
      <c r="E3601" s="12"/>
      <c r="F3601" s="78"/>
      <c r="G3601" s="77"/>
      <c r="H3601" s="79"/>
      <c r="BA3601" s="5" t="str">
        <f t="shared" si="56"/>
        <v/>
      </c>
      <c r="BB3601" s="5" t="str">
        <f>IF(OR($E3601="",$G3601&lt;&gt;"Ativo"),"",IF(COUNTIFS($E$4:$E3601,$E3601,$A$4:$A3601,$A3601,$G$4:$G3601,"Ativo")=1,1,0))</f>
        <v/>
      </c>
      <c r="BC3601" t="str">
        <f>IF(OR($A3601="",$G3601&lt;&gt;"Ativo"),"",IF(COUNTIFS($A$4:$A3601,$A3601,$G$4:$G3601,"Ativo")=1,1,0))</f>
        <v/>
      </c>
    </row>
    <row r="3602" spans="1:55" x14ac:dyDescent="0.3">
      <c r="A3602" s="76"/>
      <c r="B3602" s="104"/>
      <c r="C3602" s="76"/>
      <c r="D3602" s="77"/>
      <c r="E3602" s="12"/>
      <c r="F3602" s="78"/>
      <c r="G3602" s="77"/>
      <c r="H3602" s="79"/>
      <c r="BA3602" s="5" t="str">
        <f t="shared" si="56"/>
        <v/>
      </c>
      <c r="BB3602" s="5" t="str">
        <f>IF(OR($E3602="",$G3602&lt;&gt;"Ativo"),"",IF(COUNTIFS($E$4:$E3602,$E3602,$A$4:$A3602,$A3602,$G$4:$G3602,"Ativo")=1,1,0))</f>
        <v/>
      </c>
      <c r="BC3602" t="str">
        <f>IF(OR($A3602="",$G3602&lt;&gt;"Ativo"),"",IF(COUNTIFS($A$4:$A3602,$A3602,$G$4:$G3602,"Ativo")=1,1,0))</f>
        <v/>
      </c>
    </row>
    <row r="3603" spans="1:55" x14ac:dyDescent="0.3">
      <c r="A3603" s="76"/>
      <c r="B3603" s="104"/>
      <c r="C3603" s="76"/>
      <c r="D3603" s="77"/>
      <c r="E3603" s="12"/>
      <c r="F3603" s="78"/>
      <c r="G3603" s="77"/>
      <c r="H3603" s="79"/>
      <c r="BA3603" s="5" t="str">
        <f t="shared" si="56"/>
        <v/>
      </c>
      <c r="BB3603" s="5" t="str">
        <f>IF(OR($E3603="",$G3603&lt;&gt;"Ativo"),"",IF(COUNTIFS($E$4:$E3603,$E3603,$A$4:$A3603,$A3603,$G$4:$G3603,"Ativo")=1,1,0))</f>
        <v/>
      </c>
      <c r="BC3603" t="str">
        <f>IF(OR($A3603="",$G3603&lt;&gt;"Ativo"),"",IF(COUNTIFS($A$4:$A3603,$A3603,$G$4:$G3603,"Ativo")=1,1,0))</f>
        <v/>
      </c>
    </row>
    <row r="3604" spans="1:55" x14ac:dyDescent="0.3">
      <c r="A3604" s="76"/>
      <c r="B3604" s="104"/>
      <c r="C3604" s="76"/>
      <c r="D3604" s="77"/>
      <c r="E3604" s="12"/>
      <c r="F3604" s="78"/>
      <c r="G3604" s="77"/>
      <c r="H3604" s="79"/>
      <c r="BA3604" s="5" t="str">
        <f t="shared" si="56"/>
        <v/>
      </c>
      <c r="BB3604" s="5" t="str">
        <f>IF(OR($E3604="",$G3604&lt;&gt;"Ativo"),"",IF(COUNTIFS($E$4:$E3604,$E3604,$A$4:$A3604,$A3604,$G$4:$G3604,"Ativo")=1,1,0))</f>
        <v/>
      </c>
      <c r="BC3604" t="str">
        <f>IF(OR($A3604="",$G3604&lt;&gt;"Ativo"),"",IF(COUNTIFS($A$4:$A3604,$A3604,$G$4:$G3604,"Ativo")=1,1,0))</f>
        <v/>
      </c>
    </row>
    <row r="3605" spans="1:55" x14ac:dyDescent="0.3">
      <c r="A3605" s="76"/>
      <c r="B3605" s="104"/>
      <c r="C3605" s="76"/>
      <c r="D3605" s="77"/>
      <c r="E3605" s="12"/>
      <c r="F3605" s="78"/>
      <c r="G3605" s="77"/>
      <c r="H3605" s="79"/>
      <c r="BA3605" s="5" t="str">
        <f t="shared" si="56"/>
        <v/>
      </c>
      <c r="BB3605" s="5" t="str">
        <f>IF(OR($E3605="",$G3605&lt;&gt;"Ativo"),"",IF(COUNTIFS($E$4:$E3605,$E3605,$A$4:$A3605,$A3605,$G$4:$G3605,"Ativo")=1,1,0))</f>
        <v/>
      </c>
      <c r="BC3605" t="str">
        <f>IF(OR($A3605="",$G3605&lt;&gt;"Ativo"),"",IF(COUNTIFS($A$4:$A3605,$A3605,$G$4:$G3605,"Ativo")=1,1,0))</f>
        <v/>
      </c>
    </row>
    <row r="3606" spans="1:55" x14ac:dyDescent="0.3">
      <c r="A3606" s="76"/>
      <c r="B3606" s="104"/>
      <c r="C3606" s="76"/>
      <c r="D3606" s="77"/>
      <c r="E3606" s="12"/>
      <c r="F3606" s="78"/>
      <c r="G3606" s="77"/>
      <c r="H3606" s="79"/>
      <c r="BA3606" s="5" t="str">
        <f t="shared" si="56"/>
        <v/>
      </c>
      <c r="BB3606" s="5" t="str">
        <f>IF(OR($E3606="",$G3606&lt;&gt;"Ativo"),"",IF(COUNTIFS($E$4:$E3606,$E3606,$A$4:$A3606,$A3606,$G$4:$G3606,"Ativo")=1,1,0))</f>
        <v/>
      </c>
      <c r="BC3606" t="str">
        <f>IF(OR($A3606="",$G3606&lt;&gt;"Ativo"),"",IF(COUNTIFS($A$4:$A3606,$A3606,$G$4:$G3606,"Ativo")=1,1,0))</f>
        <v/>
      </c>
    </row>
    <row r="3607" spans="1:55" x14ac:dyDescent="0.3">
      <c r="A3607" s="76"/>
      <c r="B3607" s="104"/>
      <c r="C3607" s="76"/>
      <c r="D3607" s="77"/>
      <c r="E3607" s="12"/>
      <c r="F3607" s="78"/>
      <c r="G3607" s="77"/>
      <c r="H3607" s="79"/>
      <c r="BA3607" s="5" t="str">
        <f t="shared" si="56"/>
        <v/>
      </c>
      <c r="BB3607" s="5" t="str">
        <f>IF(OR($E3607="",$G3607&lt;&gt;"Ativo"),"",IF(COUNTIFS($E$4:$E3607,$E3607,$A$4:$A3607,$A3607,$G$4:$G3607,"Ativo")=1,1,0))</f>
        <v/>
      </c>
      <c r="BC3607" t="str">
        <f>IF(OR($A3607="",$G3607&lt;&gt;"Ativo"),"",IF(COUNTIFS($A$4:$A3607,$A3607,$G$4:$G3607,"Ativo")=1,1,0))</f>
        <v/>
      </c>
    </row>
    <row r="3608" spans="1:55" x14ac:dyDescent="0.3">
      <c r="A3608" s="76"/>
      <c r="B3608" s="104"/>
      <c r="C3608" s="76"/>
      <c r="D3608" s="77"/>
      <c r="E3608" s="12"/>
      <c r="F3608" s="78"/>
      <c r="G3608" s="77"/>
      <c r="H3608" s="79"/>
      <c r="BA3608" s="5" t="str">
        <f t="shared" si="56"/>
        <v/>
      </c>
      <c r="BB3608" s="5" t="str">
        <f>IF(OR($E3608="",$G3608&lt;&gt;"Ativo"),"",IF(COUNTIFS($E$4:$E3608,$E3608,$A$4:$A3608,$A3608,$G$4:$G3608,"Ativo")=1,1,0))</f>
        <v/>
      </c>
      <c r="BC3608" t="str">
        <f>IF(OR($A3608="",$G3608&lt;&gt;"Ativo"),"",IF(COUNTIFS($A$4:$A3608,$A3608,$G$4:$G3608,"Ativo")=1,1,0))</f>
        <v/>
      </c>
    </row>
    <row r="3609" spans="1:55" x14ac:dyDescent="0.3">
      <c r="A3609" s="76"/>
      <c r="B3609" s="104"/>
      <c r="C3609" s="76"/>
      <c r="D3609" s="77"/>
      <c r="E3609" s="12"/>
      <c r="F3609" s="78"/>
      <c r="G3609" s="77"/>
      <c r="H3609" s="79"/>
      <c r="BA3609" s="5" t="str">
        <f t="shared" si="56"/>
        <v/>
      </c>
      <c r="BB3609" s="5" t="str">
        <f>IF(OR($E3609="",$G3609&lt;&gt;"Ativo"),"",IF(COUNTIFS($E$4:$E3609,$E3609,$A$4:$A3609,$A3609,$G$4:$G3609,"Ativo")=1,1,0))</f>
        <v/>
      </c>
      <c r="BC3609" t="str">
        <f>IF(OR($A3609="",$G3609&lt;&gt;"Ativo"),"",IF(COUNTIFS($A$4:$A3609,$A3609,$G$4:$G3609,"Ativo")=1,1,0))</f>
        <v/>
      </c>
    </row>
    <row r="3610" spans="1:55" x14ac:dyDescent="0.3">
      <c r="A3610" s="76"/>
      <c r="B3610" s="104"/>
      <c r="C3610" s="76"/>
      <c r="D3610" s="77"/>
      <c r="E3610" s="12"/>
      <c r="F3610" s="78"/>
      <c r="G3610" s="77"/>
      <c r="H3610" s="79"/>
      <c r="BA3610" s="5" t="str">
        <f t="shared" si="56"/>
        <v/>
      </c>
      <c r="BB3610" s="5" t="str">
        <f>IF(OR($E3610="",$G3610&lt;&gt;"Ativo"),"",IF(COUNTIFS($E$4:$E3610,$E3610,$A$4:$A3610,$A3610,$G$4:$G3610,"Ativo")=1,1,0))</f>
        <v/>
      </c>
      <c r="BC3610" t="str">
        <f>IF(OR($A3610="",$G3610&lt;&gt;"Ativo"),"",IF(COUNTIFS($A$4:$A3610,$A3610,$G$4:$G3610,"Ativo")=1,1,0))</f>
        <v/>
      </c>
    </row>
    <row r="3611" spans="1:55" x14ac:dyDescent="0.3">
      <c r="A3611" s="76"/>
      <c r="B3611" s="104"/>
      <c r="C3611" s="76"/>
      <c r="D3611" s="77"/>
      <c r="E3611" s="12"/>
      <c r="F3611" s="78"/>
      <c r="G3611" s="77"/>
      <c r="H3611" s="79"/>
      <c r="BA3611" s="5" t="str">
        <f t="shared" si="56"/>
        <v/>
      </c>
      <c r="BB3611" s="5" t="str">
        <f>IF(OR($E3611="",$G3611&lt;&gt;"Ativo"),"",IF(COUNTIFS($E$4:$E3611,$E3611,$A$4:$A3611,$A3611,$G$4:$G3611,"Ativo")=1,1,0))</f>
        <v/>
      </c>
      <c r="BC3611" t="str">
        <f>IF(OR($A3611="",$G3611&lt;&gt;"Ativo"),"",IF(COUNTIFS($A$4:$A3611,$A3611,$G$4:$G3611,"Ativo")=1,1,0))</f>
        <v/>
      </c>
    </row>
    <row r="3612" spans="1:55" x14ac:dyDescent="0.3">
      <c r="A3612" s="76"/>
      <c r="B3612" s="104"/>
      <c r="C3612" s="76"/>
      <c r="D3612" s="77"/>
      <c r="E3612" s="12"/>
      <c r="F3612" s="78"/>
      <c r="G3612" s="77"/>
      <c r="H3612" s="79"/>
      <c r="BA3612" s="5" t="str">
        <f t="shared" si="56"/>
        <v/>
      </c>
      <c r="BB3612" s="5" t="str">
        <f>IF(OR($E3612="",$G3612&lt;&gt;"Ativo"),"",IF(COUNTIFS($E$4:$E3612,$E3612,$A$4:$A3612,$A3612,$G$4:$G3612,"Ativo")=1,1,0))</f>
        <v/>
      </c>
      <c r="BC3612" t="str">
        <f>IF(OR($A3612="",$G3612&lt;&gt;"Ativo"),"",IF(COUNTIFS($A$4:$A3612,$A3612,$G$4:$G3612,"Ativo")=1,1,0))</f>
        <v/>
      </c>
    </row>
    <row r="3613" spans="1:55" x14ac:dyDescent="0.3">
      <c r="A3613" s="76"/>
      <c r="B3613" s="104"/>
      <c r="C3613" s="76"/>
      <c r="D3613" s="77"/>
      <c r="E3613" s="12"/>
      <c r="F3613" s="78"/>
      <c r="G3613" s="77"/>
      <c r="H3613" s="79"/>
      <c r="BA3613" s="5" t="str">
        <f t="shared" si="56"/>
        <v/>
      </c>
      <c r="BB3613" s="5" t="str">
        <f>IF(OR($E3613="",$G3613&lt;&gt;"Ativo"),"",IF(COUNTIFS($E$4:$E3613,$E3613,$A$4:$A3613,$A3613,$G$4:$G3613,"Ativo")=1,1,0))</f>
        <v/>
      </c>
      <c r="BC3613" t="str">
        <f>IF(OR($A3613="",$G3613&lt;&gt;"Ativo"),"",IF(COUNTIFS($A$4:$A3613,$A3613,$G$4:$G3613,"Ativo")=1,1,0))</f>
        <v/>
      </c>
    </row>
    <row r="3614" spans="1:55" x14ac:dyDescent="0.3">
      <c r="A3614" s="76"/>
      <c r="B3614" s="104"/>
      <c r="C3614" s="76"/>
      <c r="D3614" s="77"/>
      <c r="E3614" s="12"/>
      <c r="F3614" s="78"/>
      <c r="G3614" s="77"/>
      <c r="H3614" s="79"/>
      <c r="BA3614" s="5" t="str">
        <f t="shared" si="56"/>
        <v/>
      </c>
      <c r="BB3614" s="5" t="str">
        <f>IF(OR($E3614="",$G3614&lt;&gt;"Ativo"),"",IF(COUNTIFS($E$4:$E3614,$E3614,$A$4:$A3614,$A3614,$G$4:$G3614,"Ativo")=1,1,0))</f>
        <v/>
      </c>
      <c r="BC3614" t="str">
        <f>IF(OR($A3614="",$G3614&lt;&gt;"Ativo"),"",IF(COUNTIFS($A$4:$A3614,$A3614,$G$4:$G3614,"Ativo")=1,1,0))</f>
        <v/>
      </c>
    </row>
    <row r="3615" spans="1:55" x14ac:dyDescent="0.3">
      <c r="A3615" s="76"/>
      <c r="B3615" s="104"/>
      <c r="C3615" s="76"/>
      <c r="D3615" s="77"/>
      <c r="E3615" s="12"/>
      <c r="F3615" s="78"/>
      <c r="G3615" s="77"/>
      <c r="H3615" s="79"/>
      <c r="BA3615" s="5" t="str">
        <f t="shared" si="56"/>
        <v/>
      </c>
      <c r="BB3615" s="5" t="str">
        <f>IF(OR($E3615="",$G3615&lt;&gt;"Ativo"),"",IF(COUNTIFS($E$4:$E3615,$E3615,$A$4:$A3615,$A3615,$G$4:$G3615,"Ativo")=1,1,0))</f>
        <v/>
      </c>
      <c r="BC3615" t="str">
        <f>IF(OR($A3615="",$G3615&lt;&gt;"Ativo"),"",IF(COUNTIFS($A$4:$A3615,$A3615,$G$4:$G3615,"Ativo")=1,1,0))</f>
        <v/>
      </c>
    </row>
    <row r="3616" spans="1:55" x14ac:dyDescent="0.3">
      <c r="A3616" s="76"/>
      <c r="B3616" s="104"/>
      <c r="C3616" s="76"/>
      <c r="D3616" s="77"/>
      <c r="E3616" s="12"/>
      <c r="F3616" s="78"/>
      <c r="G3616" s="77"/>
      <c r="H3616" s="79"/>
      <c r="BA3616" s="5" t="str">
        <f t="shared" si="56"/>
        <v/>
      </c>
      <c r="BB3616" s="5" t="str">
        <f>IF(OR($E3616="",$G3616&lt;&gt;"Ativo"),"",IF(COUNTIFS($E$4:$E3616,$E3616,$A$4:$A3616,$A3616,$G$4:$G3616,"Ativo")=1,1,0))</f>
        <v/>
      </c>
      <c r="BC3616" t="str">
        <f>IF(OR($A3616="",$G3616&lt;&gt;"Ativo"),"",IF(COUNTIFS($A$4:$A3616,$A3616,$G$4:$G3616,"Ativo")=1,1,0))</f>
        <v/>
      </c>
    </row>
    <row r="3617" spans="1:55" x14ac:dyDescent="0.3">
      <c r="A3617" s="76"/>
      <c r="B3617" s="104"/>
      <c r="C3617" s="76"/>
      <c r="D3617" s="77"/>
      <c r="E3617" s="12"/>
      <c r="F3617" s="78"/>
      <c r="G3617" s="77"/>
      <c r="H3617" s="79"/>
      <c r="BA3617" s="5" t="str">
        <f t="shared" si="56"/>
        <v/>
      </c>
      <c r="BB3617" s="5" t="str">
        <f>IF(OR($E3617="",$G3617&lt;&gt;"Ativo"),"",IF(COUNTIFS($E$4:$E3617,$E3617,$A$4:$A3617,$A3617,$G$4:$G3617,"Ativo")=1,1,0))</f>
        <v/>
      </c>
      <c r="BC3617" t="str">
        <f>IF(OR($A3617="",$G3617&lt;&gt;"Ativo"),"",IF(COUNTIFS($A$4:$A3617,$A3617,$G$4:$G3617,"Ativo")=1,1,0))</f>
        <v/>
      </c>
    </row>
    <row r="3618" spans="1:55" x14ac:dyDescent="0.3">
      <c r="A3618" s="76"/>
      <c r="B3618" s="104"/>
      <c r="C3618" s="76"/>
      <c r="D3618" s="77"/>
      <c r="E3618" s="12"/>
      <c r="F3618" s="78"/>
      <c r="G3618" s="77"/>
      <c r="H3618" s="79"/>
      <c r="BA3618" s="5" t="str">
        <f t="shared" si="56"/>
        <v/>
      </c>
      <c r="BB3618" s="5" t="str">
        <f>IF(OR($E3618="",$G3618&lt;&gt;"Ativo"),"",IF(COUNTIFS($E$4:$E3618,$E3618,$A$4:$A3618,$A3618,$G$4:$G3618,"Ativo")=1,1,0))</f>
        <v/>
      </c>
      <c r="BC3618" t="str">
        <f>IF(OR($A3618="",$G3618&lt;&gt;"Ativo"),"",IF(COUNTIFS($A$4:$A3618,$A3618,$G$4:$G3618,"Ativo")=1,1,0))</f>
        <v/>
      </c>
    </row>
    <row r="3619" spans="1:55" x14ac:dyDescent="0.3">
      <c r="A3619" s="76"/>
      <c r="B3619" s="104"/>
      <c r="C3619" s="76"/>
      <c r="D3619" s="77"/>
      <c r="E3619" s="12"/>
      <c r="F3619" s="78"/>
      <c r="G3619" s="77"/>
      <c r="H3619" s="79"/>
      <c r="BA3619" s="5" t="str">
        <f t="shared" si="56"/>
        <v/>
      </c>
      <c r="BB3619" s="5" t="str">
        <f>IF(OR($E3619="",$G3619&lt;&gt;"Ativo"),"",IF(COUNTIFS($E$4:$E3619,$E3619,$A$4:$A3619,$A3619,$G$4:$G3619,"Ativo")=1,1,0))</f>
        <v/>
      </c>
      <c r="BC3619" t="str">
        <f>IF(OR($A3619="",$G3619&lt;&gt;"Ativo"),"",IF(COUNTIFS($A$4:$A3619,$A3619,$G$4:$G3619,"Ativo")=1,1,0))</f>
        <v/>
      </c>
    </row>
    <row r="3620" spans="1:55" x14ac:dyDescent="0.3">
      <c r="A3620" s="76"/>
      <c r="B3620" s="104"/>
      <c r="C3620" s="76"/>
      <c r="D3620" s="77"/>
      <c r="E3620" s="12"/>
      <c r="F3620" s="78"/>
      <c r="G3620" s="77"/>
      <c r="H3620" s="79"/>
      <c r="BA3620" s="5" t="str">
        <f t="shared" si="56"/>
        <v/>
      </c>
      <c r="BB3620" s="5" t="str">
        <f>IF(OR($E3620="",$G3620&lt;&gt;"Ativo"),"",IF(COUNTIFS($E$4:$E3620,$E3620,$A$4:$A3620,$A3620,$G$4:$G3620,"Ativo")=1,1,0))</f>
        <v/>
      </c>
      <c r="BC3620" t="str">
        <f>IF(OR($A3620="",$G3620&lt;&gt;"Ativo"),"",IF(COUNTIFS($A$4:$A3620,$A3620,$G$4:$G3620,"Ativo")=1,1,0))</f>
        <v/>
      </c>
    </row>
    <row r="3621" spans="1:55" x14ac:dyDescent="0.3">
      <c r="A3621" s="76"/>
      <c r="B3621" s="104"/>
      <c r="C3621" s="76"/>
      <c r="D3621" s="77"/>
      <c r="E3621" s="12"/>
      <c r="F3621" s="78"/>
      <c r="G3621" s="77"/>
      <c r="H3621" s="79"/>
      <c r="BA3621" s="5" t="str">
        <f t="shared" si="56"/>
        <v/>
      </c>
      <c r="BB3621" s="5" t="str">
        <f>IF(OR($E3621="",$G3621&lt;&gt;"Ativo"),"",IF(COUNTIFS($E$4:$E3621,$E3621,$A$4:$A3621,$A3621,$G$4:$G3621,"Ativo")=1,1,0))</f>
        <v/>
      </c>
      <c r="BC3621" t="str">
        <f>IF(OR($A3621="",$G3621&lt;&gt;"Ativo"),"",IF(COUNTIFS($A$4:$A3621,$A3621,$G$4:$G3621,"Ativo")=1,1,0))</f>
        <v/>
      </c>
    </row>
    <row r="3622" spans="1:55" x14ac:dyDescent="0.3">
      <c r="A3622" s="76"/>
      <c r="B3622" s="104"/>
      <c r="C3622" s="76"/>
      <c r="D3622" s="77"/>
      <c r="E3622" s="12"/>
      <c r="F3622" s="78"/>
      <c r="G3622" s="77"/>
      <c r="H3622" s="79"/>
      <c r="BA3622" s="5" t="str">
        <f t="shared" si="56"/>
        <v/>
      </c>
      <c r="BB3622" s="5" t="str">
        <f>IF(OR($E3622="",$G3622&lt;&gt;"Ativo"),"",IF(COUNTIFS($E$4:$E3622,$E3622,$A$4:$A3622,$A3622,$G$4:$G3622,"Ativo")=1,1,0))</f>
        <v/>
      </c>
      <c r="BC3622" t="str">
        <f>IF(OR($A3622="",$G3622&lt;&gt;"Ativo"),"",IF(COUNTIFS($A$4:$A3622,$A3622,$G$4:$G3622,"Ativo")=1,1,0))</f>
        <v/>
      </c>
    </row>
    <row r="3623" spans="1:55" x14ac:dyDescent="0.3">
      <c r="A3623" s="76"/>
      <c r="B3623" s="104"/>
      <c r="C3623" s="76"/>
      <c r="D3623" s="77"/>
      <c r="E3623" s="12"/>
      <c r="F3623" s="78"/>
      <c r="G3623" s="77"/>
      <c r="H3623" s="79"/>
      <c r="BA3623" s="5" t="str">
        <f t="shared" si="56"/>
        <v/>
      </c>
      <c r="BB3623" s="5" t="str">
        <f>IF(OR($E3623="",$G3623&lt;&gt;"Ativo"),"",IF(COUNTIFS($E$4:$E3623,$E3623,$A$4:$A3623,$A3623,$G$4:$G3623,"Ativo")=1,1,0))</f>
        <v/>
      </c>
      <c r="BC3623" t="str">
        <f>IF(OR($A3623="",$G3623&lt;&gt;"Ativo"),"",IF(COUNTIFS($A$4:$A3623,$A3623,$G$4:$G3623,"Ativo")=1,1,0))</f>
        <v/>
      </c>
    </row>
    <row r="3624" spans="1:55" x14ac:dyDescent="0.3">
      <c r="A3624" s="76"/>
      <c r="B3624" s="104"/>
      <c r="C3624" s="76"/>
      <c r="D3624" s="77"/>
      <c r="E3624" s="12"/>
      <c r="F3624" s="78"/>
      <c r="G3624" s="77"/>
      <c r="H3624" s="79"/>
      <c r="BA3624" s="5" t="str">
        <f t="shared" si="56"/>
        <v/>
      </c>
      <c r="BB3624" s="5" t="str">
        <f>IF(OR($E3624="",$G3624&lt;&gt;"Ativo"),"",IF(COUNTIFS($E$4:$E3624,$E3624,$A$4:$A3624,$A3624,$G$4:$G3624,"Ativo")=1,1,0))</f>
        <v/>
      </c>
      <c r="BC3624" t="str">
        <f>IF(OR($A3624="",$G3624&lt;&gt;"Ativo"),"",IF(COUNTIFS($A$4:$A3624,$A3624,$G$4:$G3624,"Ativo")=1,1,0))</f>
        <v/>
      </c>
    </row>
    <row r="3625" spans="1:55" x14ac:dyDescent="0.3">
      <c r="A3625" s="76"/>
      <c r="B3625" s="104"/>
      <c r="C3625" s="76"/>
      <c r="D3625" s="77"/>
      <c r="E3625" s="12"/>
      <c r="F3625" s="78"/>
      <c r="G3625" s="77"/>
      <c r="H3625" s="79"/>
      <c r="BA3625" s="5" t="str">
        <f t="shared" si="56"/>
        <v/>
      </c>
      <c r="BB3625" s="5" t="str">
        <f>IF(OR($E3625="",$G3625&lt;&gt;"Ativo"),"",IF(COUNTIFS($E$4:$E3625,$E3625,$A$4:$A3625,$A3625,$G$4:$G3625,"Ativo")=1,1,0))</f>
        <v/>
      </c>
      <c r="BC3625" t="str">
        <f>IF(OR($A3625="",$G3625&lt;&gt;"Ativo"),"",IF(COUNTIFS($A$4:$A3625,$A3625,$G$4:$G3625,"Ativo")=1,1,0))</f>
        <v/>
      </c>
    </row>
    <row r="3626" spans="1:55" x14ac:dyDescent="0.3">
      <c r="A3626" s="76"/>
      <c r="B3626" s="104"/>
      <c r="C3626" s="76"/>
      <c r="D3626" s="77"/>
      <c r="E3626" s="12"/>
      <c r="F3626" s="78"/>
      <c r="G3626" s="77"/>
      <c r="H3626" s="79"/>
      <c r="BA3626" s="5" t="str">
        <f t="shared" si="56"/>
        <v/>
      </c>
      <c r="BB3626" s="5" t="str">
        <f>IF(OR($E3626="",$G3626&lt;&gt;"Ativo"),"",IF(COUNTIFS($E$4:$E3626,$E3626,$A$4:$A3626,$A3626,$G$4:$G3626,"Ativo")=1,1,0))</f>
        <v/>
      </c>
      <c r="BC3626" t="str">
        <f>IF(OR($A3626="",$G3626&lt;&gt;"Ativo"),"",IF(COUNTIFS($A$4:$A3626,$A3626,$G$4:$G3626,"Ativo")=1,1,0))</f>
        <v/>
      </c>
    </row>
    <row r="3627" spans="1:55" x14ac:dyDescent="0.3">
      <c r="A3627" s="76"/>
      <c r="B3627" s="104"/>
      <c r="C3627" s="76"/>
      <c r="D3627" s="77"/>
      <c r="E3627" s="12"/>
      <c r="F3627" s="78"/>
      <c r="G3627" s="77"/>
      <c r="H3627" s="79"/>
      <c r="BA3627" s="5" t="str">
        <f t="shared" si="56"/>
        <v/>
      </c>
      <c r="BB3627" s="5" t="str">
        <f>IF(OR($E3627="",$G3627&lt;&gt;"Ativo"),"",IF(COUNTIFS($E$4:$E3627,$E3627,$A$4:$A3627,$A3627,$G$4:$G3627,"Ativo")=1,1,0))</f>
        <v/>
      </c>
      <c r="BC3627" t="str">
        <f>IF(OR($A3627="",$G3627&lt;&gt;"Ativo"),"",IF(COUNTIFS($A$4:$A3627,$A3627,$G$4:$G3627,"Ativo")=1,1,0))</f>
        <v/>
      </c>
    </row>
    <row r="3628" spans="1:55" x14ac:dyDescent="0.3">
      <c r="A3628" s="76"/>
      <c r="B3628" s="104"/>
      <c r="C3628" s="76"/>
      <c r="D3628" s="77"/>
      <c r="E3628" s="12"/>
      <c r="F3628" s="78"/>
      <c r="G3628" s="77"/>
      <c r="H3628" s="79"/>
      <c r="BA3628" s="5" t="str">
        <f t="shared" si="56"/>
        <v/>
      </c>
      <c r="BB3628" s="5" t="str">
        <f>IF(OR($E3628="",$G3628&lt;&gt;"Ativo"),"",IF(COUNTIFS($E$4:$E3628,$E3628,$A$4:$A3628,$A3628,$G$4:$G3628,"Ativo")=1,1,0))</f>
        <v/>
      </c>
      <c r="BC3628" t="str">
        <f>IF(OR($A3628="",$G3628&lt;&gt;"Ativo"),"",IF(COUNTIFS($A$4:$A3628,$A3628,$G$4:$G3628,"Ativo")=1,1,0))</f>
        <v/>
      </c>
    </row>
    <row r="3629" spans="1:55" x14ac:dyDescent="0.3">
      <c r="A3629" s="76"/>
      <c r="B3629" s="104"/>
      <c r="C3629" s="76"/>
      <c r="D3629" s="77"/>
      <c r="E3629" s="12"/>
      <c r="F3629" s="78"/>
      <c r="G3629" s="77"/>
      <c r="H3629" s="79"/>
      <c r="BA3629" s="5" t="str">
        <f t="shared" si="56"/>
        <v/>
      </c>
      <c r="BB3629" s="5" t="str">
        <f>IF(OR($E3629="",$G3629&lt;&gt;"Ativo"),"",IF(COUNTIFS($E$4:$E3629,$E3629,$A$4:$A3629,$A3629,$G$4:$G3629,"Ativo")=1,1,0))</f>
        <v/>
      </c>
      <c r="BC3629" t="str">
        <f>IF(OR($A3629="",$G3629&lt;&gt;"Ativo"),"",IF(COUNTIFS($A$4:$A3629,$A3629,$G$4:$G3629,"Ativo")=1,1,0))</f>
        <v/>
      </c>
    </row>
    <row r="3630" spans="1:55" x14ac:dyDescent="0.3">
      <c r="A3630" s="76"/>
      <c r="B3630" s="104"/>
      <c r="C3630" s="76"/>
      <c r="D3630" s="77"/>
      <c r="E3630" s="12"/>
      <c r="F3630" s="78"/>
      <c r="G3630" s="77"/>
      <c r="H3630" s="79"/>
      <c r="BA3630" s="5" t="str">
        <f t="shared" si="56"/>
        <v/>
      </c>
      <c r="BB3630" s="5" t="str">
        <f>IF(OR($E3630="",$G3630&lt;&gt;"Ativo"),"",IF(COUNTIFS($E$4:$E3630,$E3630,$A$4:$A3630,$A3630,$G$4:$G3630,"Ativo")=1,1,0))</f>
        <v/>
      </c>
      <c r="BC3630" t="str">
        <f>IF(OR($A3630="",$G3630&lt;&gt;"Ativo"),"",IF(COUNTIFS($A$4:$A3630,$A3630,$G$4:$G3630,"Ativo")=1,1,0))</f>
        <v/>
      </c>
    </row>
    <row r="3631" spans="1:55" x14ac:dyDescent="0.3">
      <c r="A3631" s="76"/>
      <c r="B3631" s="104"/>
      <c r="C3631" s="76"/>
      <c r="D3631" s="77"/>
      <c r="E3631" s="12"/>
      <c r="F3631" s="78"/>
      <c r="G3631" s="77"/>
      <c r="H3631" s="79"/>
      <c r="BA3631" s="5" t="str">
        <f t="shared" si="56"/>
        <v/>
      </c>
      <c r="BB3631" s="5" t="str">
        <f>IF(OR($E3631="",$G3631&lt;&gt;"Ativo"),"",IF(COUNTIFS($E$4:$E3631,$E3631,$A$4:$A3631,$A3631,$G$4:$G3631,"Ativo")=1,1,0))</f>
        <v/>
      </c>
      <c r="BC3631" t="str">
        <f>IF(OR($A3631="",$G3631&lt;&gt;"Ativo"),"",IF(COUNTIFS($A$4:$A3631,$A3631,$G$4:$G3631,"Ativo")=1,1,0))</f>
        <v/>
      </c>
    </row>
    <row r="3632" spans="1:55" x14ac:dyDescent="0.3">
      <c r="A3632" s="76"/>
      <c r="B3632" s="104"/>
      <c r="C3632" s="76"/>
      <c r="D3632" s="77"/>
      <c r="E3632" s="12"/>
      <c r="F3632" s="78"/>
      <c r="G3632" s="77"/>
      <c r="H3632" s="79"/>
      <c r="BA3632" s="5" t="str">
        <f t="shared" si="56"/>
        <v/>
      </c>
      <c r="BB3632" s="5" t="str">
        <f>IF(OR($E3632="",$G3632&lt;&gt;"Ativo"),"",IF(COUNTIFS($E$4:$E3632,$E3632,$A$4:$A3632,$A3632,$G$4:$G3632,"Ativo")=1,1,0))</f>
        <v/>
      </c>
      <c r="BC3632" t="str">
        <f>IF(OR($A3632="",$G3632&lt;&gt;"Ativo"),"",IF(COUNTIFS($A$4:$A3632,$A3632,$G$4:$G3632,"Ativo")=1,1,0))</f>
        <v/>
      </c>
    </row>
    <row r="3633" spans="1:55" x14ac:dyDescent="0.3">
      <c r="A3633" s="76"/>
      <c r="B3633" s="104"/>
      <c r="C3633" s="76"/>
      <c r="D3633" s="77"/>
      <c r="E3633" s="12"/>
      <c r="F3633" s="78"/>
      <c r="G3633" s="77"/>
      <c r="H3633" s="79"/>
      <c r="BA3633" s="5" t="str">
        <f t="shared" si="56"/>
        <v/>
      </c>
      <c r="BB3633" s="5" t="str">
        <f>IF(OR($E3633="",$G3633&lt;&gt;"Ativo"),"",IF(COUNTIFS($E$4:$E3633,$E3633,$A$4:$A3633,$A3633,$G$4:$G3633,"Ativo")=1,1,0))</f>
        <v/>
      </c>
      <c r="BC3633" t="str">
        <f>IF(OR($A3633="",$G3633&lt;&gt;"Ativo"),"",IF(COUNTIFS($A$4:$A3633,$A3633,$G$4:$G3633,"Ativo")=1,1,0))</f>
        <v/>
      </c>
    </row>
    <row r="3634" spans="1:55" x14ac:dyDescent="0.3">
      <c r="A3634" s="76"/>
      <c r="B3634" s="104"/>
      <c r="C3634" s="76"/>
      <c r="D3634" s="77"/>
      <c r="E3634" s="12"/>
      <c r="F3634" s="78"/>
      <c r="G3634" s="77"/>
      <c r="H3634" s="79"/>
      <c r="BA3634" s="5" t="str">
        <f t="shared" si="56"/>
        <v/>
      </c>
      <c r="BB3634" s="5" t="str">
        <f>IF(OR($E3634="",$G3634&lt;&gt;"Ativo"),"",IF(COUNTIFS($E$4:$E3634,$E3634,$A$4:$A3634,$A3634,$G$4:$G3634,"Ativo")=1,1,0))</f>
        <v/>
      </c>
      <c r="BC3634" t="str">
        <f>IF(OR($A3634="",$G3634&lt;&gt;"Ativo"),"",IF(COUNTIFS($A$4:$A3634,$A3634,$G$4:$G3634,"Ativo")=1,1,0))</f>
        <v/>
      </c>
    </row>
    <row r="3635" spans="1:55" x14ac:dyDescent="0.3">
      <c r="A3635" s="76"/>
      <c r="B3635" s="104"/>
      <c r="C3635" s="76"/>
      <c r="D3635" s="77"/>
      <c r="E3635" s="12"/>
      <c r="F3635" s="78"/>
      <c r="G3635" s="77"/>
      <c r="H3635" s="79"/>
      <c r="BA3635" s="5" t="str">
        <f t="shared" si="56"/>
        <v/>
      </c>
      <c r="BB3635" s="5" t="str">
        <f>IF(OR($E3635="",$G3635&lt;&gt;"Ativo"),"",IF(COUNTIFS($E$4:$E3635,$E3635,$A$4:$A3635,$A3635,$G$4:$G3635,"Ativo")=1,1,0))</f>
        <v/>
      </c>
      <c r="BC3635" t="str">
        <f>IF(OR($A3635="",$G3635&lt;&gt;"Ativo"),"",IF(COUNTIFS($A$4:$A3635,$A3635,$G$4:$G3635,"Ativo")=1,1,0))</f>
        <v/>
      </c>
    </row>
    <row r="3636" spans="1:55" x14ac:dyDescent="0.3">
      <c r="A3636" s="76"/>
      <c r="B3636" s="104"/>
      <c r="C3636" s="76"/>
      <c r="D3636" s="77"/>
      <c r="E3636" s="12"/>
      <c r="F3636" s="78"/>
      <c r="G3636" s="77"/>
      <c r="H3636" s="79"/>
      <c r="BA3636" s="5" t="str">
        <f t="shared" si="56"/>
        <v/>
      </c>
      <c r="BB3636" s="5" t="str">
        <f>IF(OR($E3636="",$G3636&lt;&gt;"Ativo"),"",IF(COUNTIFS($E$4:$E3636,$E3636,$A$4:$A3636,$A3636,$G$4:$G3636,"Ativo")=1,1,0))</f>
        <v/>
      </c>
      <c r="BC3636" t="str">
        <f>IF(OR($A3636="",$G3636&lt;&gt;"Ativo"),"",IF(COUNTIFS($A$4:$A3636,$A3636,$G$4:$G3636,"Ativo")=1,1,0))</f>
        <v/>
      </c>
    </row>
    <row r="3637" spans="1:55" x14ac:dyDescent="0.3">
      <c r="A3637" s="76"/>
      <c r="B3637" s="104"/>
      <c r="C3637" s="76"/>
      <c r="D3637" s="77"/>
      <c r="E3637" s="12"/>
      <c r="F3637" s="78"/>
      <c r="G3637" s="77"/>
      <c r="H3637" s="79"/>
      <c r="BA3637" s="5" t="str">
        <f t="shared" si="56"/>
        <v/>
      </c>
      <c r="BB3637" s="5" t="str">
        <f>IF(OR($E3637="",$G3637&lt;&gt;"Ativo"),"",IF(COUNTIFS($E$4:$E3637,$E3637,$A$4:$A3637,$A3637,$G$4:$G3637,"Ativo")=1,1,0))</f>
        <v/>
      </c>
      <c r="BC3637" t="str">
        <f>IF(OR($A3637="",$G3637&lt;&gt;"Ativo"),"",IF(COUNTIFS($A$4:$A3637,$A3637,$G$4:$G3637,"Ativo")=1,1,0))</f>
        <v/>
      </c>
    </row>
    <row r="3638" spans="1:55" x14ac:dyDescent="0.3">
      <c r="A3638" s="76"/>
      <c r="B3638" s="104"/>
      <c r="C3638" s="76"/>
      <c r="D3638" s="77"/>
      <c r="E3638" s="12"/>
      <c r="F3638" s="78"/>
      <c r="G3638" s="77"/>
      <c r="H3638" s="79"/>
      <c r="BA3638" s="5" t="str">
        <f t="shared" si="56"/>
        <v/>
      </c>
      <c r="BB3638" s="5" t="str">
        <f>IF(OR($E3638="",$G3638&lt;&gt;"Ativo"),"",IF(COUNTIFS($E$4:$E3638,$E3638,$A$4:$A3638,$A3638,$G$4:$G3638,"Ativo")=1,1,0))</f>
        <v/>
      </c>
      <c r="BC3638" t="str">
        <f>IF(OR($A3638="",$G3638&lt;&gt;"Ativo"),"",IF(COUNTIFS($A$4:$A3638,$A3638,$G$4:$G3638,"Ativo")=1,1,0))</f>
        <v/>
      </c>
    </row>
    <row r="3639" spans="1:55" x14ac:dyDescent="0.3">
      <c r="A3639" s="76"/>
      <c r="B3639" s="104"/>
      <c r="C3639" s="76"/>
      <c r="D3639" s="77"/>
      <c r="E3639" s="12"/>
      <c r="F3639" s="78"/>
      <c r="G3639" s="77"/>
      <c r="H3639" s="79"/>
      <c r="BA3639" s="5" t="str">
        <f t="shared" si="56"/>
        <v/>
      </c>
      <c r="BB3639" s="5" t="str">
        <f>IF(OR($E3639="",$G3639&lt;&gt;"Ativo"),"",IF(COUNTIFS($E$4:$E3639,$E3639,$A$4:$A3639,$A3639,$G$4:$G3639,"Ativo")=1,1,0))</f>
        <v/>
      </c>
      <c r="BC3639" t="str">
        <f>IF(OR($A3639="",$G3639&lt;&gt;"Ativo"),"",IF(COUNTIFS($A$4:$A3639,$A3639,$G$4:$G3639,"Ativo")=1,1,0))</f>
        <v/>
      </c>
    </row>
    <row r="3640" spans="1:55" x14ac:dyDescent="0.3">
      <c r="A3640" s="76"/>
      <c r="B3640" s="104"/>
      <c r="C3640" s="76"/>
      <c r="D3640" s="77"/>
      <c r="E3640" s="12"/>
      <c r="F3640" s="78"/>
      <c r="G3640" s="77"/>
      <c r="H3640" s="79"/>
      <c r="BA3640" s="5" t="str">
        <f t="shared" si="56"/>
        <v/>
      </c>
      <c r="BB3640" s="5" t="str">
        <f>IF(OR($E3640="",$G3640&lt;&gt;"Ativo"),"",IF(COUNTIFS($E$4:$E3640,$E3640,$A$4:$A3640,$A3640,$G$4:$G3640,"Ativo")=1,1,0))</f>
        <v/>
      </c>
      <c r="BC3640" t="str">
        <f>IF(OR($A3640="",$G3640&lt;&gt;"Ativo"),"",IF(COUNTIFS($A$4:$A3640,$A3640,$G$4:$G3640,"Ativo")=1,1,0))</f>
        <v/>
      </c>
    </row>
    <row r="3641" spans="1:55" x14ac:dyDescent="0.3">
      <c r="A3641" s="76"/>
      <c r="B3641" s="104"/>
      <c r="C3641" s="76"/>
      <c r="D3641" s="77"/>
      <c r="E3641" s="12"/>
      <c r="F3641" s="78"/>
      <c r="G3641" s="77"/>
      <c r="H3641" s="79"/>
      <c r="BA3641" s="5" t="str">
        <f t="shared" si="56"/>
        <v/>
      </c>
      <c r="BB3641" s="5" t="str">
        <f>IF(OR($E3641="",$G3641&lt;&gt;"Ativo"),"",IF(COUNTIFS($E$4:$E3641,$E3641,$A$4:$A3641,$A3641,$G$4:$G3641,"Ativo")=1,1,0))</f>
        <v/>
      </c>
      <c r="BC3641" t="str">
        <f>IF(OR($A3641="",$G3641&lt;&gt;"Ativo"),"",IF(COUNTIFS($A$4:$A3641,$A3641,$G$4:$G3641,"Ativo")=1,1,0))</f>
        <v/>
      </c>
    </row>
    <row r="3642" spans="1:55" x14ac:dyDescent="0.3">
      <c r="A3642" s="76"/>
      <c r="B3642" s="104"/>
      <c r="C3642" s="76"/>
      <c r="D3642" s="77"/>
      <c r="E3642" s="12"/>
      <c r="F3642" s="78"/>
      <c r="G3642" s="77"/>
      <c r="H3642" s="79"/>
      <c r="BA3642" s="5" t="str">
        <f t="shared" si="56"/>
        <v/>
      </c>
      <c r="BB3642" s="5" t="str">
        <f>IF(OR($E3642="",$G3642&lt;&gt;"Ativo"),"",IF(COUNTIFS($E$4:$E3642,$E3642,$A$4:$A3642,$A3642,$G$4:$G3642,"Ativo")=1,1,0))</f>
        <v/>
      </c>
      <c r="BC3642" t="str">
        <f>IF(OR($A3642="",$G3642&lt;&gt;"Ativo"),"",IF(COUNTIFS($A$4:$A3642,$A3642,$G$4:$G3642,"Ativo")=1,1,0))</f>
        <v/>
      </c>
    </row>
    <row r="3643" spans="1:55" x14ac:dyDescent="0.3">
      <c r="A3643" s="76"/>
      <c r="B3643" s="104"/>
      <c r="C3643" s="76"/>
      <c r="D3643" s="77"/>
      <c r="E3643" s="12"/>
      <c r="F3643" s="78"/>
      <c r="G3643" s="77"/>
      <c r="H3643" s="79"/>
      <c r="BA3643" s="5" t="str">
        <f t="shared" si="56"/>
        <v/>
      </c>
      <c r="BB3643" s="5" t="str">
        <f>IF(OR($E3643="",$G3643&lt;&gt;"Ativo"),"",IF(COUNTIFS($E$4:$E3643,$E3643,$A$4:$A3643,$A3643,$G$4:$G3643,"Ativo")=1,1,0))</f>
        <v/>
      </c>
      <c r="BC3643" t="str">
        <f>IF(OR($A3643="",$G3643&lt;&gt;"Ativo"),"",IF(COUNTIFS($A$4:$A3643,$A3643,$G$4:$G3643,"Ativo")=1,1,0))</f>
        <v/>
      </c>
    </row>
    <row r="3644" spans="1:55" x14ac:dyDescent="0.3">
      <c r="A3644" s="76"/>
      <c r="B3644" s="104"/>
      <c r="C3644" s="76"/>
      <c r="D3644" s="77"/>
      <c r="E3644" s="12"/>
      <c r="F3644" s="78"/>
      <c r="G3644" s="77"/>
      <c r="H3644" s="79"/>
      <c r="BA3644" s="5" t="str">
        <f t="shared" si="56"/>
        <v/>
      </c>
      <c r="BB3644" s="5" t="str">
        <f>IF(OR($E3644="",$G3644&lt;&gt;"Ativo"),"",IF(COUNTIFS($E$4:$E3644,$E3644,$A$4:$A3644,$A3644,$G$4:$G3644,"Ativo")=1,1,0))</f>
        <v/>
      </c>
      <c r="BC3644" t="str">
        <f>IF(OR($A3644="",$G3644&lt;&gt;"Ativo"),"",IF(COUNTIFS($A$4:$A3644,$A3644,$G$4:$G3644,"Ativo")=1,1,0))</f>
        <v/>
      </c>
    </row>
    <row r="3645" spans="1:55" x14ac:dyDescent="0.3">
      <c r="A3645" s="76"/>
      <c r="B3645" s="104"/>
      <c r="C3645" s="76"/>
      <c r="D3645" s="77"/>
      <c r="E3645" s="12"/>
      <c r="F3645" s="78"/>
      <c r="G3645" s="77"/>
      <c r="H3645" s="79"/>
      <c r="BA3645" s="5" t="str">
        <f t="shared" si="56"/>
        <v/>
      </c>
      <c r="BB3645" s="5" t="str">
        <f>IF(OR($E3645="",$G3645&lt;&gt;"Ativo"),"",IF(COUNTIFS($E$4:$E3645,$E3645,$A$4:$A3645,$A3645,$G$4:$G3645,"Ativo")=1,1,0))</f>
        <v/>
      </c>
      <c r="BC3645" t="str">
        <f>IF(OR($A3645="",$G3645&lt;&gt;"Ativo"),"",IF(COUNTIFS($A$4:$A3645,$A3645,$G$4:$G3645,"Ativo")=1,1,0))</f>
        <v/>
      </c>
    </row>
    <row r="3646" spans="1:55" x14ac:dyDescent="0.3">
      <c r="A3646" s="76"/>
      <c r="B3646" s="104"/>
      <c r="C3646" s="76"/>
      <c r="D3646" s="77"/>
      <c r="E3646" s="12"/>
      <c r="F3646" s="78"/>
      <c r="G3646" s="77"/>
      <c r="H3646" s="79"/>
      <c r="BA3646" s="5" t="str">
        <f t="shared" si="56"/>
        <v/>
      </c>
      <c r="BB3646" s="5" t="str">
        <f>IF(OR($E3646="",$G3646&lt;&gt;"Ativo"),"",IF(COUNTIFS($E$4:$E3646,$E3646,$A$4:$A3646,$A3646,$G$4:$G3646,"Ativo")=1,1,0))</f>
        <v/>
      </c>
      <c r="BC3646" t="str">
        <f>IF(OR($A3646="",$G3646&lt;&gt;"Ativo"),"",IF(COUNTIFS($A$4:$A3646,$A3646,$G$4:$G3646,"Ativo")=1,1,0))</f>
        <v/>
      </c>
    </row>
    <row r="3647" spans="1:55" x14ac:dyDescent="0.3">
      <c r="A3647" s="76"/>
      <c r="B3647" s="104"/>
      <c r="C3647" s="76"/>
      <c r="D3647" s="77"/>
      <c r="E3647" s="12"/>
      <c r="F3647" s="78"/>
      <c r="G3647" s="77"/>
      <c r="H3647" s="79"/>
      <c r="BA3647" s="5" t="str">
        <f t="shared" si="56"/>
        <v/>
      </c>
      <c r="BB3647" s="5" t="str">
        <f>IF(OR($E3647="",$G3647&lt;&gt;"Ativo"),"",IF(COUNTIFS($E$4:$E3647,$E3647,$A$4:$A3647,$A3647,$G$4:$G3647,"Ativo")=1,1,0))</f>
        <v/>
      </c>
      <c r="BC3647" t="str">
        <f>IF(OR($A3647="",$G3647&lt;&gt;"Ativo"),"",IF(COUNTIFS($A$4:$A3647,$A3647,$G$4:$G3647,"Ativo")=1,1,0))</f>
        <v/>
      </c>
    </row>
    <row r="3648" spans="1:55" x14ac:dyDescent="0.3">
      <c r="A3648" s="76"/>
      <c r="B3648" s="104"/>
      <c r="C3648" s="76"/>
      <c r="D3648" s="77"/>
      <c r="E3648" s="12"/>
      <c r="F3648" s="78"/>
      <c r="G3648" s="77"/>
      <c r="H3648" s="79"/>
      <c r="BA3648" s="5" t="str">
        <f t="shared" si="56"/>
        <v/>
      </c>
      <c r="BB3648" s="5" t="str">
        <f>IF(OR($E3648="",$G3648&lt;&gt;"Ativo"),"",IF(COUNTIFS($E$4:$E3648,$E3648,$A$4:$A3648,$A3648,$G$4:$G3648,"Ativo")=1,1,0))</f>
        <v/>
      </c>
      <c r="BC3648" t="str">
        <f>IF(OR($A3648="",$G3648&lt;&gt;"Ativo"),"",IF(COUNTIFS($A$4:$A3648,$A3648,$G$4:$G3648,"Ativo")=1,1,0))</f>
        <v/>
      </c>
    </row>
    <row r="3649" spans="1:55" x14ac:dyDescent="0.3">
      <c r="A3649" s="76"/>
      <c r="B3649" s="104"/>
      <c r="C3649" s="76"/>
      <c r="D3649" s="77"/>
      <c r="E3649" s="12"/>
      <c r="F3649" s="78"/>
      <c r="G3649" s="77"/>
      <c r="H3649" s="79"/>
      <c r="BA3649" s="5" t="str">
        <f t="shared" si="56"/>
        <v/>
      </c>
      <c r="BB3649" s="5" t="str">
        <f>IF(OR($E3649="",$G3649&lt;&gt;"Ativo"),"",IF(COUNTIFS($E$4:$E3649,$E3649,$A$4:$A3649,$A3649,$G$4:$G3649,"Ativo")=1,1,0))</f>
        <v/>
      </c>
      <c r="BC3649" t="str">
        <f>IF(OR($A3649="",$G3649&lt;&gt;"Ativo"),"",IF(COUNTIFS($A$4:$A3649,$A3649,$G$4:$G3649,"Ativo")=1,1,0))</f>
        <v/>
      </c>
    </row>
    <row r="3650" spans="1:55" x14ac:dyDescent="0.3">
      <c r="A3650" s="76"/>
      <c r="B3650" s="104"/>
      <c r="C3650" s="76"/>
      <c r="D3650" s="77"/>
      <c r="E3650" s="12"/>
      <c r="F3650" s="78"/>
      <c r="G3650" s="77"/>
      <c r="H3650" s="79"/>
      <c r="BA3650" s="5" t="str">
        <f t="shared" si="56"/>
        <v/>
      </c>
      <c r="BB3650" s="5" t="str">
        <f>IF(OR($E3650="",$G3650&lt;&gt;"Ativo"),"",IF(COUNTIFS($E$4:$E3650,$E3650,$A$4:$A3650,$A3650,$G$4:$G3650,"Ativo")=1,1,0))</f>
        <v/>
      </c>
      <c r="BC3650" t="str">
        <f>IF(OR($A3650="",$G3650&lt;&gt;"Ativo"),"",IF(COUNTIFS($A$4:$A3650,$A3650,$G$4:$G3650,"Ativo")=1,1,0))</f>
        <v/>
      </c>
    </row>
    <row r="3651" spans="1:55" x14ac:dyDescent="0.3">
      <c r="A3651" s="76"/>
      <c r="B3651" s="104"/>
      <c r="C3651" s="76"/>
      <c r="D3651" s="77"/>
      <c r="E3651" s="12"/>
      <c r="F3651" s="78"/>
      <c r="G3651" s="77"/>
      <c r="H3651" s="79"/>
      <c r="BA3651" s="5" t="str">
        <f t="shared" si="56"/>
        <v/>
      </c>
      <c r="BB3651" s="5" t="str">
        <f>IF(OR($E3651="",$G3651&lt;&gt;"Ativo"),"",IF(COUNTIFS($E$4:$E3651,$E3651,$A$4:$A3651,$A3651,$G$4:$G3651,"Ativo")=1,1,0))</f>
        <v/>
      </c>
      <c r="BC3651" t="str">
        <f>IF(OR($A3651="",$G3651&lt;&gt;"Ativo"),"",IF(COUNTIFS($A$4:$A3651,$A3651,$G$4:$G3651,"Ativo")=1,1,0))</f>
        <v/>
      </c>
    </row>
    <row r="3652" spans="1:55" x14ac:dyDescent="0.3">
      <c r="A3652" s="76"/>
      <c r="B3652" s="104"/>
      <c r="C3652" s="76"/>
      <c r="D3652" s="77"/>
      <c r="E3652" s="12"/>
      <c r="F3652" s="78"/>
      <c r="G3652" s="77"/>
      <c r="H3652" s="79"/>
      <c r="BA3652" s="5" t="str">
        <f t="shared" ref="BA3652:BA3715" si="57">IF($D3652="","",MID($D3652,4,LEN($D3652)-5))</f>
        <v/>
      </c>
      <c r="BB3652" s="5" t="str">
        <f>IF(OR($E3652="",$G3652&lt;&gt;"Ativo"),"",IF(COUNTIFS($E$4:$E3652,$E3652,$A$4:$A3652,$A3652,$G$4:$G3652,"Ativo")=1,1,0))</f>
        <v/>
      </c>
      <c r="BC3652" t="str">
        <f>IF(OR($A3652="",$G3652&lt;&gt;"Ativo"),"",IF(COUNTIFS($A$4:$A3652,$A3652,$G$4:$G3652,"Ativo")=1,1,0))</f>
        <v/>
      </c>
    </row>
    <row r="3653" spans="1:55" x14ac:dyDescent="0.3">
      <c r="A3653" s="76"/>
      <c r="B3653" s="104"/>
      <c r="C3653" s="76"/>
      <c r="D3653" s="77"/>
      <c r="E3653" s="12"/>
      <c r="F3653" s="78"/>
      <c r="G3653" s="77"/>
      <c r="H3653" s="79"/>
      <c r="BA3653" s="5" t="str">
        <f t="shared" si="57"/>
        <v/>
      </c>
      <c r="BB3653" s="5" t="str">
        <f>IF(OR($E3653="",$G3653&lt;&gt;"Ativo"),"",IF(COUNTIFS($E$4:$E3653,$E3653,$A$4:$A3653,$A3653,$G$4:$G3653,"Ativo")=1,1,0))</f>
        <v/>
      </c>
      <c r="BC3653" t="str">
        <f>IF(OR($A3653="",$G3653&lt;&gt;"Ativo"),"",IF(COUNTIFS($A$4:$A3653,$A3653,$G$4:$G3653,"Ativo")=1,1,0))</f>
        <v/>
      </c>
    </row>
    <row r="3654" spans="1:55" x14ac:dyDescent="0.3">
      <c r="A3654" s="76"/>
      <c r="B3654" s="104"/>
      <c r="C3654" s="76"/>
      <c r="D3654" s="77"/>
      <c r="E3654" s="12"/>
      <c r="F3654" s="78"/>
      <c r="G3654" s="77"/>
      <c r="H3654" s="79"/>
      <c r="BA3654" s="5" t="str">
        <f t="shared" si="57"/>
        <v/>
      </c>
      <c r="BB3654" s="5" t="str">
        <f>IF(OR($E3654="",$G3654&lt;&gt;"Ativo"),"",IF(COUNTIFS($E$4:$E3654,$E3654,$A$4:$A3654,$A3654,$G$4:$G3654,"Ativo")=1,1,0))</f>
        <v/>
      </c>
      <c r="BC3654" t="str">
        <f>IF(OR($A3654="",$G3654&lt;&gt;"Ativo"),"",IF(COUNTIFS($A$4:$A3654,$A3654,$G$4:$G3654,"Ativo")=1,1,0))</f>
        <v/>
      </c>
    </row>
    <row r="3655" spans="1:55" x14ac:dyDescent="0.3">
      <c r="A3655" s="76"/>
      <c r="B3655" s="104"/>
      <c r="C3655" s="76"/>
      <c r="D3655" s="77"/>
      <c r="E3655" s="12"/>
      <c r="F3655" s="78"/>
      <c r="G3655" s="77"/>
      <c r="H3655" s="79"/>
      <c r="BA3655" s="5" t="str">
        <f t="shared" si="57"/>
        <v/>
      </c>
      <c r="BB3655" s="5" t="str">
        <f>IF(OR($E3655="",$G3655&lt;&gt;"Ativo"),"",IF(COUNTIFS($E$4:$E3655,$E3655,$A$4:$A3655,$A3655,$G$4:$G3655,"Ativo")=1,1,0))</f>
        <v/>
      </c>
      <c r="BC3655" t="str">
        <f>IF(OR($A3655="",$G3655&lt;&gt;"Ativo"),"",IF(COUNTIFS($A$4:$A3655,$A3655,$G$4:$G3655,"Ativo")=1,1,0))</f>
        <v/>
      </c>
    </row>
    <row r="3656" spans="1:55" x14ac:dyDescent="0.3">
      <c r="A3656" s="76"/>
      <c r="B3656" s="104"/>
      <c r="C3656" s="76"/>
      <c r="D3656" s="77"/>
      <c r="E3656" s="12"/>
      <c r="F3656" s="78"/>
      <c r="G3656" s="77"/>
      <c r="H3656" s="79"/>
      <c r="BA3656" s="5" t="str">
        <f t="shared" si="57"/>
        <v/>
      </c>
      <c r="BB3656" s="5" t="str">
        <f>IF(OR($E3656="",$G3656&lt;&gt;"Ativo"),"",IF(COUNTIFS($E$4:$E3656,$E3656,$A$4:$A3656,$A3656,$G$4:$G3656,"Ativo")=1,1,0))</f>
        <v/>
      </c>
      <c r="BC3656" t="str">
        <f>IF(OR($A3656="",$G3656&lt;&gt;"Ativo"),"",IF(COUNTIFS($A$4:$A3656,$A3656,$G$4:$G3656,"Ativo")=1,1,0))</f>
        <v/>
      </c>
    </row>
    <row r="3657" spans="1:55" x14ac:dyDescent="0.3">
      <c r="A3657" s="76"/>
      <c r="B3657" s="104"/>
      <c r="C3657" s="76"/>
      <c r="D3657" s="77"/>
      <c r="E3657" s="12"/>
      <c r="F3657" s="78"/>
      <c r="G3657" s="77"/>
      <c r="H3657" s="79"/>
      <c r="BA3657" s="5" t="str">
        <f t="shared" si="57"/>
        <v/>
      </c>
      <c r="BB3657" s="5" t="str">
        <f>IF(OR($E3657="",$G3657&lt;&gt;"Ativo"),"",IF(COUNTIFS($E$4:$E3657,$E3657,$A$4:$A3657,$A3657,$G$4:$G3657,"Ativo")=1,1,0))</f>
        <v/>
      </c>
      <c r="BC3657" t="str">
        <f>IF(OR($A3657="",$G3657&lt;&gt;"Ativo"),"",IF(COUNTIFS($A$4:$A3657,$A3657,$G$4:$G3657,"Ativo")=1,1,0))</f>
        <v/>
      </c>
    </row>
    <row r="3658" spans="1:55" x14ac:dyDescent="0.3">
      <c r="A3658" s="76"/>
      <c r="B3658" s="104"/>
      <c r="C3658" s="76"/>
      <c r="D3658" s="77"/>
      <c r="E3658" s="12"/>
      <c r="F3658" s="78"/>
      <c r="G3658" s="77"/>
      <c r="H3658" s="79"/>
      <c r="BA3658" s="5" t="str">
        <f t="shared" si="57"/>
        <v/>
      </c>
      <c r="BB3658" s="5" t="str">
        <f>IF(OR($E3658="",$G3658&lt;&gt;"Ativo"),"",IF(COUNTIFS($E$4:$E3658,$E3658,$A$4:$A3658,$A3658,$G$4:$G3658,"Ativo")=1,1,0))</f>
        <v/>
      </c>
      <c r="BC3658" t="str">
        <f>IF(OR($A3658="",$G3658&lt;&gt;"Ativo"),"",IF(COUNTIFS($A$4:$A3658,$A3658,$G$4:$G3658,"Ativo")=1,1,0))</f>
        <v/>
      </c>
    </row>
    <row r="3659" spans="1:55" x14ac:dyDescent="0.3">
      <c r="A3659" s="76"/>
      <c r="B3659" s="104"/>
      <c r="C3659" s="76"/>
      <c r="D3659" s="77"/>
      <c r="E3659" s="12"/>
      <c r="F3659" s="78"/>
      <c r="G3659" s="77"/>
      <c r="H3659" s="79"/>
      <c r="BA3659" s="5" t="str">
        <f t="shared" si="57"/>
        <v/>
      </c>
      <c r="BB3659" s="5" t="str">
        <f>IF(OR($E3659="",$G3659&lt;&gt;"Ativo"),"",IF(COUNTIFS($E$4:$E3659,$E3659,$A$4:$A3659,$A3659,$G$4:$G3659,"Ativo")=1,1,0))</f>
        <v/>
      </c>
      <c r="BC3659" t="str">
        <f>IF(OR($A3659="",$G3659&lt;&gt;"Ativo"),"",IF(COUNTIFS($A$4:$A3659,$A3659,$G$4:$G3659,"Ativo")=1,1,0))</f>
        <v/>
      </c>
    </row>
    <row r="3660" spans="1:55" x14ac:dyDescent="0.3">
      <c r="A3660" s="76"/>
      <c r="B3660" s="104"/>
      <c r="C3660" s="76"/>
      <c r="D3660" s="77"/>
      <c r="E3660" s="12"/>
      <c r="F3660" s="78"/>
      <c r="G3660" s="77"/>
      <c r="H3660" s="79"/>
      <c r="BA3660" s="5" t="str">
        <f t="shared" si="57"/>
        <v/>
      </c>
      <c r="BB3660" s="5" t="str">
        <f>IF(OR($E3660="",$G3660&lt;&gt;"Ativo"),"",IF(COUNTIFS($E$4:$E3660,$E3660,$A$4:$A3660,$A3660,$G$4:$G3660,"Ativo")=1,1,0))</f>
        <v/>
      </c>
      <c r="BC3660" t="str">
        <f>IF(OR($A3660="",$G3660&lt;&gt;"Ativo"),"",IF(COUNTIFS($A$4:$A3660,$A3660,$G$4:$G3660,"Ativo")=1,1,0))</f>
        <v/>
      </c>
    </row>
    <row r="3661" spans="1:55" x14ac:dyDescent="0.3">
      <c r="A3661" s="76"/>
      <c r="B3661" s="104"/>
      <c r="C3661" s="76"/>
      <c r="D3661" s="77"/>
      <c r="E3661" s="12"/>
      <c r="F3661" s="78"/>
      <c r="G3661" s="77"/>
      <c r="H3661" s="79"/>
      <c r="BA3661" s="5" t="str">
        <f t="shared" si="57"/>
        <v/>
      </c>
      <c r="BB3661" s="5" t="str">
        <f>IF(OR($E3661="",$G3661&lt;&gt;"Ativo"),"",IF(COUNTIFS($E$4:$E3661,$E3661,$A$4:$A3661,$A3661,$G$4:$G3661,"Ativo")=1,1,0))</f>
        <v/>
      </c>
      <c r="BC3661" t="str">
        <f>IF(OR($A3661="",$G3661&lt;&gt;"Ativo"),"",IF(COUNTIFS($A$4:$A3661,$A3661,$G$4:$G3661,"Ativo")=1,1,0))</f>
        <v/>
      </c>
    </row>
    <row r="3662" spans="1:55" x14ac:dyDescent="0.3">
      <c r="A3662" s="76"/>
      <c r="B3662" s="104"/>
      <c r="C3662" s="76"/>
      <c r="D3662" s="77"/>
      <c r="E3662" s="12"/>
      <c r="F3662" s="78"/>
      <c r="G3662" s="77"/>
      <c r="H3662" s="79"/>
      <c r="BA3662" s="5" t="str">
        <f t="shared" si="57"/>
        <v/>
      </c>
      <c r="BB3662" s="5" t="str">
        <f>IF(OR($E3662="",$G3662&lt;&gt;"Ativo"),"",IF(COUNTIFS($E$4:$E3662,$E3662,$A$4:$A3662,$A3662,$G$4:$G3662,"Ativo")=1,1,0))</f>
        <v/>
      </c>
      <c r="BC3662" t="str">
        <f>IF(OR($A3662="",$G3662&lt;&gt;"Ativo"),"",IF(COUNTIFS($A$4:$A3662,$A3662,$G$4:$G3662,"Ativo")=1,1,0))</f>
        <v/>
      </c>
    </row>
    <row r="3663" spans="1:55" x14ac:dyDescent="0.3">
      <c r="A3663" s="76"/>
      <c r="B3663" s="104"/>
      <c r="C3663" s="76"/>
      <c r="D3663" s="77"/>
      <c r="E3663" s="12"/>
      <c r="F3663" s="78"/>
      <c r="G3663" s="77"/>
      <c r="H3663" s="79"/>
      <c r="BA3663" s="5" t="str">
        <f t="shared" si="57"/>
        <v/>
      </c>
      <c r="BB3663" s="5" t="str">
        <f>IF(OR($E3663="",$G3663&lt;&gt;"Ativo"),"",IF(COUNTIFS($E$4:$E3663,$E3663,$A$4:$A3663,$A3663,$G$4:$G3663,"Ativo")=1,1,0))</f>
        <v/>
      </c>
      <c r="BC3663" t="str">
        <f>IF(OR($A3663="",$G3663&lt;&gt;"Ativo"),"",IF(COUNTIFS($A$4:$A3663,$A3663,$G$4:$G3663,"Ativo")=1,1,0))</f>
        <v/>
      </c>
    </row>
    <row r="3664" spans="1:55" x14ac:dyDescent="0.3">
      <c r="A3664" s="76"/>
      <c r="B3664" s="104"/>
      <c r="C3664" s="76"/>
      <c r="D3664" s="77"/>
      <c r="E3664" s="12"/>
      <c r="F3664" s="78"/>
      <c r="G3664" s="77"/>
      <c r="H3664" s="79"/>
      <c r="BA3664" s="5" t="str">
        <f t="shared" si="57"/>
        <v/>
      </c>
      <c r="BB3664" s="5" t="str">
        <f>IF(OR($E3664="",$G3664&lt;&gt;"Ativo"),"",IF(COUNTIFS($E$4:$E3664,$E3664,$A$4:$A3664,$A3664,$G$4:$G3664,"Ativo")=1,1,0))</f>
        <v/>
      </c>
      <c r="BC3664" t="str">
        <f>IF(OR($A3664="",$G3664&lt;&gt;"Ativo"),"",IF(COUNTIFS($A$4:$A3664,$A3664,$G$4:$G3664,"Ativo")=1,1,0))</f>
        <v/>
      </c>
    </row>
    <row r="3665" spans="1:55" x14ac:dyDescent="0.3">
      <c r="A3665" s="76"/>
      <c r="B3665" s="104"/>
      <c r="C3665" s="76"/>
      <c r="D3665" s="77"/>
      <c r="E3665" s="12"/>
      <c r="F3665" s="78"/>
      <c r="G3665" s="77"/>
      <c r="H3665" s="79"/>
      <c r="BA3665" s="5" t="str">
        <f t="shared" si="57"/>
        <v/>
      </c>
      <c r="BB3665" s="5" t="str">
        <f>IF(OR($E3665="",$G3665&lt;&gt;"Ativo"),"",IF(COUNTIFS($E$4:$E3665,$E3665,$A$4:$A3665,$A3665,$G$4:$G3665,"Ativo")=1,1,0))</f>
        <v/>
      </c>
      <c r="BC3665" t="str">
        <f>IF(OR($A3665="",$G3665&lt;&gt;"Ativo"),"",IF(COUNTIFS($A$4:$A3665,$A3665,$G$4:$G3665,"Ativo")=1,1,0))</f>
        <v/>
      </c>
    </row>
    <row r="3666" spans="1:55" x14ac:dyDescent="0.3">
      <c r="A3666" s="76"/>
      <c r="B3666" s="104"/>
      <c r="C3666" s="76"/>
      <c r="D3666" s="77"/>
      <c r="E3666" s="12"/>
      <c r="F3666" s="78"/>
      <c r="G3666" s="77"/>
      <c r="H3666" s="79"/>
      <c r="BA3666" s="5" t="str">
        <f t="shared" si="57"/>
        <v/>
      </c>
      <c r="BB3666" s="5" t="str">
        <f>IF(OR($E3666="",$G3666&lt;&gt;"Ativo"),"",IF(COUNTIFS($E$4:$E3666,$E3666,$A$4:$A3666,$A3666,$G$4:$G3666,"Ativo")=1,1,0))</f>
        <v/>
      </c>
      <c r="BC3666" t="str">
        <f>IF(OR($A3666="",$G3666&lt;&gt;"Ativo"),"",IF(COUNTIFS($A$4:$A3666,$A3666,$G$4:$G3666,"Ativo")=1,1,0))</f>
        <v/>
      </c>
    </row>
    <row r="3667" spans="1:55" x14ac:dyDescent="0.3">
      <c r="A3667" s="76"/>
      <c r="B3667" s="104"/>
      <c r="C3667" s="76"/>
      <c r="D3667" s="77"/>
      <c r="E3667" s="12"/>
      <c r="F3667" s="78"/>
      <c r="G3667" s="77"/>
      <c r="H3667" s="79"/>
      <c r="BA3667" s="5" t="str">
        <f t="shared" si="57"/>
        <v/>
      </c>
      <c r="BB3667" s="5" t="str">
        <f>IF(OR($E3667="",$G3667&lt;&gt;"Ativo"),"",IF(COUNTIFS($E$4:$E3667,$E3667,$A$4:$A3667,$A3667,$G$4:$G3667,"Ativo")=1,1,0))</f>
        <v/>
      </c>
      <c r="BC3667" t="str">
        <f>IF(OR($A3667="",$G3667&lt;&gt;"Ativo"),"",IF(COUNTIFS($A$4:$A3667,$A3667,$G$4:$G3667,"Ativo")=1,1,0))</f>
        <v/>
      </c>
    </row>
    <row r="3668" spans="1:55" x14ac:dyDescent="0.3">
      <c r="A3668" s="76"/>
      <c r="B3668" s="104"/>
      <c r="C3668" s="76"/>
      <c r="D3668" s="77"/>
      <c r="E3668" s="12"/>
      <c r="F3668" s="78"/>
      <c r="G3668" s="77"/>
      <c r="H3668" s="79"/>
      <c r="BA3668" s="5" t="str">
        <f t="shared" si="57"/>
        <v/>
      </c>
      <c r="BB3668" s="5" t="str">
        <f>IF(OR($E3668="",$G3668&lt;&gt;"Ativo"),"",IF(COUNTIFS($E$4:$E3668,$E3668,$A$4:$A3668,$A3668,$G$4:$G3668,"Ativo")=1,1,0))</f>
        <v/>
      </c>
      <c r="BC3668" t="str">
        <f>IF(OR($A3668="",$G3668&lt;&gt;"Ativo"),"",IF(COUNTIFS($A$4:$A3668,$A3668,$G$4:$G3668,"Ativo")=1,1,0))</f>
        <v/>
      </c>
    </row>
    <row r="3669" spans="1:55" x14ac:dyDescent="0.3">
      <c r="A3669" s="76"/>
      <c r="B3669" s="104"/>
      <c r="C3669" s="76"/>
      <c r="D3669" s="77"/>
      <c r="E3669" s="12"/>
      <c r="F3669" s="78"/>
      <c r="G3669" s="77"/>
      <c r="H3669" s="79"/>
      <c r="BA3669" s="5" t="str">
        <f t="shared" si="57"/>
        <v/>
      </c>
      <c r="BB3669" s="5" t="str">
        <f>IF(OR($E3669="",$G3669&lt;&gt;"Ativo"),"",IF(COUNTIFS($E$4:$E3669,$E3669,$A$4:$A3669,$A3669,$G$4:$G3669,"Ativo")=1,1,0))</f>
        <v/>
      </c>
      <c r="BC3669" t="str">
        <f>IF(OR($A3669="",$G3669&lt;&gt;"Ativo"),"",IF(COUNTIFS($A$4:$A3669,$A3669,$G$4:$G3669,"Ativo")=1,1,0))</f>
        <v/>
      </c>
    </row>
    <row r="3670" spans="1:55" x14ac:dyDescent="0.3">
      <c r="A3670" s="76"/>
      <c r="B3670" s="104"/>
      <c r="C3670" s="76"/>
      <c r="D3670" s="77"/>
      <c r="E3670" s="12"/>
      <c r="F3670" s="78"/>
      <c r="G3670" s="77"/>
      <c r="H3670" s="79"/>
      <c r="BA3670" s="5" t="str">
        <f t="shared" si="57"/>
        <v/>
      </c>
      <c r="BB3670" s="5" t="str">
        <f>IF(OR($E3670="",$G3670&lt;&gt;"Ativo"),"",IF(COUNTIFS($E$4:$E3670,$E3670,$A$4:$A3670,$A3670,$G$4:$G3670,"Ativo")=1,1,0))</f>
        <v/>
      </c>
      <c r="BC3670" t="str">
        <f>IF(OR($A3670="",$G3670&lt;&gt;"Ativo"),"",IF(COUNTIFS($A$4:$A3670,$A3670,$G$4:$G3670,"Ativo")=1,1,0))</f>
        <v/>
      </c>
    </row>
    <row r="3671" spans="1:55" x14ac:dyDescent="0.3">
      <c r="A3671" s="76"/>
      <c r="B3671" s="104"/>
      <c r="C3671" s="76"/>
      <c r="D3671" s="77"/>
      <c r="E3671" s="12"/>
      <c r="F3671" s="78"/>
      <c r="G3671" s="77"/>
      <c r="H3671" s="79"/>
      <c r="BA3671" s="5" t="str">
        <f t="shared" si="57"/>
        <v/>
      </c>
      <c r="BB3671" s="5" t="str">
        <f>IF(OR($E3671="",$G3671&lt;&gt;"Ativo"),"",IF(COUNTIFS($E$4:$E3671,$E3671,$A$4:$A3671,$A3671,$G$4:$G3671,"Ativo")=1,1,0))</f>
        <v/>
      </c>
      <c r="BC3671" t="str">
        <f>IF(OR($A3671="",$G3671&lt;&gt;"Ativo"),"",IF(COUNTIFS($A$4:$A3671,$A3671,$G$4:$G3671,"Ativo")=1,1,0))</f>
        <v/>
      </c>
    </row>
    <row r="3672" spans="1:55" x14ac:dyDescent="0.3">
      <c r="A3672" s="76"/>
      <c r="B3672" s="104"/>
      <c r="C3672" s="76"/>
      <c r="D3672" s="77"/>
      <c r="E3672" s="12"/>
      <c r="F3672" s="78"/>
      <c r="G3672" s="77"/>
      <c r="H3672" s="79"/>
      <c r="BA3672" s="5" t="str">
        <f t="shared" si="57"/>
        <v/>
      </c>
      <c r="BB3672" s="5" t="str">
        <f>IF(OR($E3672="",$G3672&lt;&gt;"Ativo"),"",IF(COUNTIFS($E$4:$E3672,$E3672,$A$4:$A3672,$A3672,$G$4:$G3672,"Ativo")=1,1,0))</f>
        <v/>
      </c>
      <c r="BC3672" t="str">
        <f>IF(OR($A3672="",$G3672&lt;&gt;"Ativo"),"",IF(COUNTIFS($A$4:$A3672,$A3672,$G$4:$G3672,"Ativo")=1,1,0))</f>
        <v/>
      </c>
    </row>
    <row r="3673" spans="1:55" x14ac:dyDescent="0.3">
      <c r="A3673" s="76"/>
      <c r="B3673" s="104"/>
      <c r="C3673" s="76"/>
      <c r="D3673" s="77"/>
      <c r="E3673" s="12"/>
      <c r="F3673" s="78"/>
      <c r="G3673" s="77"/>
      <c r="H3673" s="79"/>
      <c r="BA3673" s="5" t="str">
        <f t="shared" si="57"/>
        <v/>
      </c>
      <c r="BB3673" s="5" t="str">
        <f>IF(OR($E3673="",$G3673&lt;&gt;"Ativo"),"",IF(COUNTIFS($E$4:$E3673,$E3673,$A$4:$A3673,$A3673,$G$4:$G3673,"Ativo")=1,1,0))</f>
        <v/>
      </c>
      <c r="BC3673" t="str">
        <f>IF(OR($A3673="",$G3673&lt;&gt;"Ativo"),"",IF(COUNTIFS($A$4:$A3673,$A3673,$G$4:$G3673,"Ativo")=1,1,0))</f>
        <v/>
      </c>
    </row>
    <row r="3674" spans="1:55" x14ac:dyDescent="0.3">
      <c r="A3674" s="76"/>
      <c r="B3674" s="104"/>
      <c r="C3674" s="76"/>
      <c r="D3674" s="77"/>
      <c r="E3674" s="12"/>
      <c r="F3674" s="78"/>
      <c r="G3674" s="77"/>
      <c r="H3674" s="79"/>
      <c r="BA3674" s="5" t="str">
        <f t="shared" si="57"/>
        <v/>
      </c>
      <c r="BB3674" s="5" t="str">
        <f>IF(OR($E3674="",$G3674&lt;&gt;"Ativo"),"",IF(COUNTIFS($E$4:$E3674,$E3674,$A$4:$A3674,$A3674,$G$4:$G3674,"Ativo")=1,1,0))</f>
        <v/>
      </c>
      <c r="BC3674" t="str">
        <f>IF(OR($A3674="",$G3674&lt;&gt;"Ativo"),"",IF(COUNTIFS($A$4:$A3674,$A3674,$G$4:$G3674,"Ativo")=1,1,0))</f>
        <v/>
      </c>
    </row>
    <row r="3675" spans="1:55" x14ac:dyDescent="0.3">
      <c r="A3675" s="76"/>
      <c r="B3675" s="104"/>
      <c r="C3675" s="76"/>
      <c r="D3675" s="77"/>
      <c r="E3675" s="12"/>
      <c r="F3675" s="78"/>
      <c r="G3675" s="77"/>
      <c r="H3675" s="79"/>
      <c r="BA3675" s="5" t="str">
        <f t="shared" si="57"/>
        <v/>
      </c>
      <c r="BB3675" s="5" t="str">
        <f>IF(OR($E3675="",$G3675&lt;&gt;"Ativo"),"",IF(COUNTIFS($E$4:$E3675,$E3675,$A$4:$A3675,$A3675,$G$4:$G3675,"Ativo")=1,1,0))</f>
        <v/>
      </c>
      <c r="BC3675" t="str">
        <f>IF(OR($A3675="",$G3675&lt;&gt;"Ativo"),"",IF(COUNTIFS($A$4:$A3675,$A3675,$G$4:$G3675,"Ativo")=1,1,0))</f>
        <v/>
      </c>
    </row>
    <row r="3676" spans="1:55" x14ac:dyDescent="0.3">
      <c r="A3676" s="76"/>
      <c r="B3676" s="104"/>
      <c r="C3676" s="76"/>
      <c r="D3676" s="77"/>
      <c r="E3676" s="12"/>
      <c r="F3676" s="78"/>
      <c r="G3676" s="77"/>
      <c r="H3676" s="79"/>
      <c r="BA3676" s="5" t="str">
        <f t="shared" si="57"/>
        <v/>
      </c>
      <c r="BB3676" s="5" t="str">
        <f>IF(OR($E3676="",$G3676&lt;&gt;"Ativo"),"",IF(COUNTIFS($E$4:$E3676,$E3676,$A$4:$A3676,$A3676,$G$4:$G3676,"Ativo")=1,1,0))</f>
        <v/>
      </c>
      <c r="BC3676" t="str">
        <f>IF(OR($A3676="",$G3676&lt;&gt;"Ativo"),"",IF(COUNTIFS($A$4:$A3676,$A3676,$G$4:$G3676,"Ativo")=1,1,0))</f>
        <v/>
      </c>
    </row>
    <row r="3677" spans="1:55" x14ac:dyDescent="0.3">
      <c r="A3677" s="76"/>
      <c r="B3677" s="104"/>
      <c r="C3677" s="76"/>
      <c r="D3677" s="77"/>
      <c r="E3677" s="12"/>
      <c r="F3677" s="78"/>
      <c r="G3677" s="77"/>
      <c r="H3677" s="79"/>
      <c r="BA3677" s="5" t="str">
        <f t="shared" si="57"/>
        <v/>
      </c>
      <c r="BB3677" s="5" t="str">
        <f>IF(OR($E3677="",$G3677&lt;&gt;"Ativo"),"",IF(COUNTIFS($E$4:$E3677,$E3677,$A$4:$A3677,$A3677,$G$4:$G3677,"Ativo")=1,1,0))</f>
        <v/>
      </c>
      <c r="BC3677" t="str">
        <f>IF(OR($A3677="",$G3677&lt;&gt;"Ativo"),"",IF(COUNTIFS($A$4:$A3677,$A3677,$G$4:$G3677,"Ativo")=1,1,0))</f>
        <v/>
      </c>
    </row>
    <row r="3678" spans="1:55" x14ac:dyDescent="0.3">
      <c r="A3678" s="76"/>
      <c r="B3678" s="104"/>
      <c r="C3678" s="76"/>
      <c r="D3678" s="77"/>
      <c r="E3678" s="12"/>
      <c r="F3678" s="78"/>
      <c r="G3678" s="77"/>
      <c r="H3678" s="79"/>
      <c r="BA3678" s="5" t="str">
        <f t="shared" si="57"/>
        <v/>
      </c>
      <c r="BB3678" s="5" t="str">
        <f>IF(OR($E3678="",$G3678&lt;&gt;"Ativo"),"",IF(COUNTIFS($E$4:$E3678,$E3678,$A$4:$A3678,$A3678,$G$4:$G3678,"Ativo")=1,1,0))</f>
        <v/>
      </c>
      <c r="BC3678" t="str">
        <f>IF(OR($A3678="",$G3678&lt;&gt;"Ativo"),"",IF(COUNTIFS($A$4:$A3678,$A3678,$G$4:$G3678,"Ativo")=1,1,0))</f>
        <v/>
      </c>
    </row>
    <row r="3679" spans="1:55" x14ac:dyDescent="0.3">
      <c r="A3679" s="76"/>
      <c r="B3679" s="104"/>
      <c r="C3679" s="76"/>
      <c r="D3679" s="77"/>
      <c r="E3679" s="12"/>
      <c r="F3679" s="78"/>
      <c r="G3679" s="77"/>
      <c r="H3679" s="79"/>
      <c r="BA3679" s="5" t="str">
        <f t="shared" si="57"/>
        <v/>
      </c>
      <c r="BB3679" s="5" t="str">
        <f>IF(OR($E3679="",$G3679&lt;&gt;"Ativo"),"",IF(COUNTIFS($E$4:$E3679,$E3679,$A$4:$A3679,$A3679,$G$4:$G3679,"Ativo")=1,1,0))</f>
        <v/>
      </c>
      <c r="BC3679" t="str">
        <f>IF(OR($A3679="",$G3679&lt;&gt;"Ativo"),"",IF(COUNTIFS($A$4:$A3679,$A3679,$G$4:$G3679,"Ativo")=1,1,0))</f>
        <v/>
      </c>
    </row>
    <row r="3680" spans="1:55" x14ac:dyDescent="0.3">
      <c r="A3680" s="76"/>
      <c r="B3680" s="104"/>
      <c r="C3680" s="76"/>
      <c r="D3680" s="77"/>
      <c r="E3680" s="12"/>
      <c r="F3680" s="78"/>
      <c r="G3680" s="77"/>
      <c r="H3680" s="79"/>
      <c r="BA3680" s="5" t="str">
        <f t="shared" si="57"/>
        <v/>
      </c>
      <c r="BB3680" s="5" t="str">
        <f>IF(OR($E3680="",$G3680&lt;&gt;"Ativo"),"",IF(COUNTIFS($E$4:$E3680,$E3680,$A$4:$A3680,$A3680,$G$4:$G3680,"Ativo")=1,1,0))</f>
        <v/>
      </c>
      <c r="BC3680" t="str">
        <f>IF(OR($A3680="",$G3680&lt;&gt;"Ativo"),"",IF(COUNTIFS($A$4:$A3680,$A3680,$G$4:$G3680,"Ativo")=1,1,0))</f>
        <v/>
      </c>
    </row>
    <row r="3681" spans="1:55" x14ac:dyDescent="0.3">
      <c r="A3681" s="76"/>
      <c r="B3681" s="104"/>
      <c r="C3681" s="76"/>
      <c r="D3681" s="77"/>
      <c r="E3681" s="12"/>
      <c r="F3681" s="78"/>
      <c r="G3681" s="77"/>
      <c r="H3681" s="79"/>
      <c r="BA3681" s="5" t="str">
        <f t="shared" si="57"/>
        <v/>
      </c>
      <c r="BB3681" s="5" t="str">
        <f>IF(OR($E3681="",$G3681&lt;&gt;"Ativo"),"",IF(COUNTIFS($E$4:$E3681,$E3681,$A$4:$A3681,$A3681,$G$4:$G3681,"Ativo")=1,1,0))</f>
        <v/>
      </c>
      <c r="BC3681" t="str">
        <f>IF(OR($A3681="",$G3681&lt;&gt;"Ativo"),"",IF(COUNTIFS($A$4:$A3681,$A3681,$G$4:$G3681,"Ativo")=1,1,0))</f>
        <v/>
      </c>
    </row>
    <row r="3682" spans="1:55" x14ac:dyDescent="0.3">
      <c r="A3682" s="76"/>
      <c r="B3682" s="104"/>
      <c r="C3682" s="76"/>
      <c r="D3682" s="77"/>
      <c r="E3682" s="12"/>
      <c r="F3682" s="78"/>
      <c r="G3682" s="77"/>
      <c r="H3682" s="79"/>
      <c r="BA3682" s="5" t="str">
        <f t="shared" si="57"/>
        <v/>
      </c>
      <c r="BB3682" s="5" t="str">
        <f>IF(OR($E3682="",$G3682&lt;&gt;"Ativo"),"",IF(COUNTIFS($E$4:$E3682,$E3682,$A$4:$A3682,$A3682,$G$4:$G3682,"Ativo")=1,1,0))</f>
        <v/>
      </c>
      <c r="BC3682" t="str">
        <f>IF(OR($A3682="",$G3682&lt;&gt;"Ativo"),"",IF(COUNTIFS($A$4:$A3682,$A3682,$G$4:$G3682,"Ativo")=1,1,0))</f>
        <v/>
      </c>
    </row>
    <row r="3683" spans="1:55" x14ac:dyDescent="0.3">
      <c r="A3683" s="76"/>
      <c r="B3683" s="104"/>
      <c r="C3683" s="76"/>
      <c r="D3683" s="77"/>
      <c r="E3683" s="12"/>
      <c r="F3683" s="78"/>
      <c r="G3683" s="77"/>
      <c r="H3683" s="79"/>
      <c r="BA3683" s="5" t="str">
        <f t="shared" si="57"/>
        <v/>
      </c>
      <c r="BB3683" s="5" t="str">
        <f>IF(OR($E3683="",$G3683&lt;&gt;"Ativo"),"",IF(COUNTIFS($E$4:$E3683,$E3683,$A$4:$A3683,$A3683,$G$4:$G3683,"Ativo")=1,1,0))</f>
        <v/>
      </c>
      <c r="BC3683" t="str">
        <f>IF(OR($A3683="",$G3683&lt;&gt;"Ativo"),"",IF(COUNTIFS($A$4:$A3683,$A3683,$G$4:$G3683,"Ativo")=1,1,0))</f>
        <v/>
      </c>
    </row>
    <row r="3684" spans="1:55" x14ac:dyDescent="0.3">
      <c r="A3684" s="76"/>
      <c r="B3684" s="104"/>
      <c r="C3684" s="76"/>
      <c r="D3684" s="77"/>
      <c r="E3684" s="12"/>
      <c r="F3684" s="78"/>
      <c r="G3684" s="77"/>
      <c r="H3684" s="79"/>
      <c r="BA3684" s="5" t="str">
        <f t="shared" si="57"/>
        <v/>
      </c>
      <c r="BB3684" s="5" t="str">
        <f>IF(OR($E3684="",$G3684&lt;&gt;"Ativo"),"",IF(COUNTIFS($E$4:$E3684,$E3684,$A$4:$A3684,$A3684,$G$4:$G3684,"Ativo")=1,1,0))</f>
        <v/>
      </c>
      <c r="BC3684" t="str">
        <f>IF(OR($A3684="",$G3684&lt;&gt;"Ativo"),"",IF(COUNTIFS($A$4:$A3684,$A3684,$G$4:$G3684,"Ativo")=1,1,0))</f>
        <v/>
      </c>
    </row>
    <row r="3685" spans="1:55" x14ac:dyDescent="0.3">
      <c r="A3685" s="76"/>
      <c r="B3685" s="104"/>
      <c r="C3685" s="76"/>
      <c r="D3685" s="77"/>
      <c r="E3685" s="12"/>
      <c r="F3685" s="78"/>
      <c r="G3685" s="77"/>
      <c r="H3685" s="79"/>
      <c r="BA3685" s="5" t="str">
        <f t="shared" si="57"/>
        <v/>
      </c>
      <c r="BB3685" s="5" t="str">
        <f>IF(OR($E3685="",$G3685&lt;&gt;"Ativo"),"",IF(COUNTIFS($E$4:$E3685,$E3685,$A$4:$A3685,$A3685,$G$4:$G3685,"Ativo")=1,1,0))</f>
        <v/>
      </c>
      <c r="BC3685" t="str">
        <f>IF(OR($A3685="",$G3685&lt;&gt;"Ativo"),"",IF(COUNTIFS($A$4:$A3685,$A3685,$G$4:$G3685,"Ativo")=1,1,0))</f>
        <v/>
      </c>
    </row>
    <row r="3686" spans="1:55" x14ac:dyDescent="0.3">
      <c r="A3686" s="76"/>
      <c r="B3686" s="104"/>
      <c r="C3686" s="76"/>
      <c r="D3686" s="77"/>
      <c r="E3686" s="12"/>
      <c r="F3686" s="78"/>
      <c r="G3686" s="77"/>
      <c r="H3686" s="79"/>
      <c r="BA3686" s="5" t="str">
        <f t="shared" si="57"/>
        <v/>
      </c>
      <c r="BB3686" s="5" t="str">
        <f>IF(OR($E3686="",$G3686&lt;&gt;"Ativo"),"",IF(COUNTIFS($E$4:$E3686,$E3686,$A$4:$A3686,$A3686,$G$4:$G3686,"Ativo")=1,1,0))</f>
        <v/>
      </c>
      <c r="BC3686" t="str">
        <f>IF(OR($A3686="",$G3686&lt;&gt;"Ativo"),"",IF(COUNTIFS($A$4:$A3686,$A3686,$G$4:$G3686,"Ativo")=1,1,0))</f>
        <v/>
      </c>
    </row>
    <row r="3687" spans="1:55" x14ac:dyDescent="0.3">
      <c r="A3687" s="76"/>
      <c r="B3687" s="104"/>
      <c r="C3687" s="76"/>
      <c r="D3687" s="77"/>
      <c r="E3687" s="12"/>
      <c r="F3687" s="78"/>
      <c r="G3687" s="77"/>
      <c r="H3687" s="79"/>
      <c r="BA3687" s="5" t="str">
        <f t="shared" si="57"/>
        <v/>
      </c>
      <c r="BB3687" s="5" t="str">
        <f>IF(OR($E3687="",$G3687&lt;&gt;"Ativo"),"",IF(COUNTIFS($E$4:$E3687,$E3687,$A$4:$A3687,$A3687,$G$4:$G3687,"Ativo")=1,1,0))</f>
        <v/>
      </c>
      <c r="BC3687" t="str">
        <f>IF(OR($A3687="",$G3687&lt;&gt;"Ativo"),"",IF(COUNTIFS($A$4:$A3687,$A3687,$G$4:$G3687,"Ativo")=1,1,0))</f>
        <v/>
      </c>
    </row>
    <row r="3688" spans="1:55" x14ac:dyDescent="0.3">
      <c r="A3688" s="76"/>
      <c r="B3688" s="104"/>
      <c r="C3688" s="76"/>
      <c r="D3688" s="77"/>
      <c r="E3688" s="12"/>
      <c r="F3688" s="78"/>
      <c r="G3688" s="77"/>
      <c r="H3688" s="79"/>
      <c r="BA3688" s="5" t="str">
        <f t="shared" si="57"/>
        <v/>
      </c>
      <c r="BB3688" s="5" t="str">
        <f>IF(OR($E3688="",$G3688&lt;&gt;"Ativo"),"",IF(COUNTIFS($E$4:$E3688,$E3688,$A$4:$A3688,$A3688,$G$4:$G3688,"Ativo")=1,1,0))</f>
        <v/>
      </c>
      <c r="BC3688" t="str">
        <f>IF(OR($A3688="",$G3688&lt;&gt;"Ativo"),"",IF(COUNTIFS($A$4:$A3688,$A3688,$G$4:$G3688,"Ativo")=1,1,0))</f>
        <v/>
      </c>
    </row>
    <row r="3689" spans="1:55" x14ac:dyDescent="0.3">
      <c r="A3689" s="76"/>
      <c r="B3689" s="104"/>
      <c r="C3689" s="76"/>
      <c r="D3689" s="77"/>
      <c r="E3689" s="12"/>
      <c r="F3689" s="78"/>
      <c r="G3689" s="77"/>
      <c r="H3689" s="79"/>
      <c r="BA3689" s="5" t="str">
        <f t="shared" si="57"/>
        <v/>
      </c>
      <c r="BB3689" s="5" t="str">
        <f>IF(OR($E3689="",$G3689&lt;&gt;"Ativo"),"",IF(COUNTIFS($E$4:$E3689,$E3689,$A$4:$A3689,$A3689,$G$4:$G3689,"Ativo")=1,1,0))</f>
        <v/>
      </c>
      <c r="BC3689" t="str">
        <f>IF(OR($A3689="",$G3689&lt;&gt;"Ativo"),"",IF(COUNTIFS($A$4:$A3689,$A3689,$G$4:$G3689,"Ativo")=1,1,0))</f>
        <v/>
      </c>
    </row>
    <row r="3690" spans="1:55" x14ac:dyDescent="0.3">
      <c r="A3690" s="76"/>
      <c r="B3690" s="104"/>
      <c r="C3690" s="76"/>
      <c r="D3690" s="77"/>
      <c r="E3690" s="12"/>
      <c r="F3690" s="78"/>
      <c r="G3690" s="77"/>
      <c r="H3690" s="79"/>
      <c r="BA3690" s="5" t="str">
        <f t="shared" si="57"/>
        <v/>
      </c>
      <c r="BB3690" s="5" t="str">
        <f>IF(OR($E3690="",$G3690&lt;&gt;"Ativo"),"",IF(COUNTIFS($E$4:$E3690,$E3690,$A$4:$A3690,$A3690,$G$4:$G3690,"Ativo")=1,1,0))</f>
        <v/>
      </c>
      <c r="BC3690" t="str">
        <f>IF(OR($A3690="",$G3690&lt;&gt;"Ativo"),"",IF(COUNTIFS($A$4:$A3690,$A3690,$G$4:$G3690,"Ativo")=1,1,0))</f>
        <v/>
      </c>
    </row>
    <row r="3691" spans="1:55" x14ac:dyDescent="0.3">
      <c r="A3691" s="76"/>
      <c r="B3691" s="104"/>
      <c r="C3691" s="76"/>
      <c r="D3691" s="77"/>
      <c r="E3691" s="12"/>
      <c r="F3691" s="78"/>
      <c r="G3691" s="77"/>
      <c r="H3691" s="79"/>
      <c r="BA3691" s="5" t="str">
        <f t="shared" si="57"/>
        <v/>
      </c>
      <c r="BB3691" s="5" t="str">
        <f>IF(OR($E3691="",$G3691&lt;&gt;"Ativo"),"",IF(COUNTIFS($E$4:$E3691,$E3691,$A$4:$A3691,$A3691,$G$4:$G3691,"Ativo")=1,1,0))</f>
        <v/>
      </c>
      <c r="BC3691" t="str">
        <f>IF(OR($A3691="",$G3691&lt;&gt;"Ativo"),"",IF(COUNTIFS($A$4:$A3691,$A3691,$G$4:$G3691,"Ativo")=1,1,0))</f>
        <v/>
      </c>
    </row>
    <row r="3692" spans="1:55" x14ac:dyDescent="0.3">
      <c r="A3692" s="76"/>
      <c r="B3692" s="104"/>
      <c r="C3692" s="76"/>
      <c r="D3692" s="77"/>
      <c r="E3692" s="12"/>
      <c r="F3692" s="78"/>
      <c r="G3692" s="77"/>
      <c r="H3692" s="79"/>
      <c r="BA3692" s="5" t="str">
        <f t="shared" si="57"/>
        <v/>
      </c>
      <c r="BB3692" s="5" t="str">
        <f>IF(OR($E3692="",$G3692&lt;&gt;"Ativo"),"",IF(COUNTIFS($E$4:$E3692,$E3692,$A$4:$A3692,$A3692,$G$4:$G3692,"Ativo")=1,1,0))</f>
        <v/>
      </c>
      <c r="BC3692" t="str">
        <f>IF(OR($A3692="",$G3692&lt;&gt;"Ativo"),"",IF(COUNTIFS($A$4:$A3692,$A3692,$G$4:$G3692,"Ativo")=1,1,0))</f>
        <v/>
      </c>
    </row>
    <row r="3693" spans="1:55" x14ac:dyDescent="0.3">
      <c r="A3693" s="76"/>
      <c r="B3693" s="104"/>
      <c r="C3693" s="76"/>
      <c r="D3693" s="77"/>
      <c r="E3693" s="12"/>
      <c r="F3693" s="78"/>
      <c r="G3693" s="77"/>
      <c r="H3693" s="79"/>
      <c r="BA3693" s="5" t="str">
        <f t="shared" si="57"/>
        <v/>
      </c>
      <c r="BB3693" s="5" t="str">
        <f>IF(OR($E3693="",$G3693&lt;&gt;"Ativo"),"",IF(COUNTIFS($E$4:$E3693,$E3693,$A$4:$A3693,$A3693,$G$4:$G3693,"Ativo")=1,1,0))</f>
        <v/>
      </c>
      <c r="BC3693" t="str">
        <f>IF(OR($A3693="",$G3693&lt;&gt;"Ativo"),"",IF(COUNTIFS($A$4:$A3693,$A3693,$G$4:$G3693,"Ativo")=1,1,0))</f>
        <v/>
      </c>
    </row>
    <row r="3694" spans="1:55" x14ac:dyDescent="0.3">
      <c r="A3694" s="76"/>
      <c r="B3694" s="104"/>
      <c r="C3694" s="76"/>
      <c r="D3694" s="77"/>
      <c r="E3694" s="12"/>
      <c r="F3694" s="78"/>
      <c r="G3694" s="77"/>
      <c r="H3694" s="79"/>
      <c r="BA3694" s="5" t="str">
        <f t="shared" si="57"/>
        <v/>
      </c>
      <c r="BB3694" s="5" t="str">
        <f>IF(OR($E3694="",$G3694&lt;&gt;"Ativo"),"",IF(COUNTIFS($E$4:$E3694,$E3694,$A$4:$A3694,$A3694,$G$4:$G3694,"Ativo")=1,1,0))</f>
        <v/>
      </c>
      <c r="BC3694" t="str">
        <f>IF(OR($A3694="",$G3694&lt;&gt;"Ativo"),"",IF(COUNTIFS($A$4:$A3694,$A3694,$G$4:$G3694,"Ativo")=1,1,0))</f>
        <v/>
      </c>
    </row>
    <row r="3695" spans="1:55" x14ac:dyDescent="0.3">
      <c r="A3695" s="76"/>
      <c r="B3695" s="104"/>
      <c r="C3695" s="76"/>
      <c r="D3695" s="77"/>
      <c r="E3695" s="12"/>
      <c r="F3695" s="78"/>
      <c r="G3695" s="77"/>
      <c r="H3695" s="79"/>
      <c r="BA3695" s="5" t="str">
        <f t="shared" si="57"/>
        <v/>
      </c>
      <c r="BB3695" s="5" t="str">
        <f>IF(OR($E3695="",$G3695&lt;&gt;"Ativo"),"",IF(COUNTIFS($E$4:$E3695,$E3695,$A$4:$A3695,$A3695,$G$4:$G3695,"Ativo")=1,1,0))</f>
        <v/>
      </c>
      <c r="BC3695" t="str">
        <f>IF(OR($A3695="",$G3695&lt;&gt;"Ativo"),"",IF(COUNTIFS($A$4:$A3695,$A3695,$G$4:$G3695,"Ativo")=1,1,0))</f>
        <v/>
      </c>
    </row>
    <row r="3696" spans="1:55" x14ac:dyDescent="0.3">
      <c r="A3696" s="76"/>
      <c r="B3696" s="104"/>
      <c r="C3696" s="76"/>
      <c r="D3696" s="77"/>
      <c r="E3696" s="12"/>
      <c r="F3696" s="78"/>
      <c r="G3696" s="77"/>
      <c r="H3696" s="79"/>
      <c r="BA3696" s="5" t="str">
        <f t="shared" si="57"/>
        <v/>
      </c>
      <c r="BB3696" s="5" t="str">
        <f>IF(OR($E3696="",$G3696&lt;&gt;"Ativo"),"",IF(COUNTIFS($E$4:$E3696,$E3696,$A$4:$A3696,$A3696,$G$4:$G3696,"Ativo")=1,1,0))</f>
        <v/>
      </c>
      <c r="BC3696" t="str">
        <f>IF(OR($A3696="",$G3696&lt;&gt;"Ativo"),"",IF(COUNTIFS($A$4:$A3696,$A3696,$G$4:$G3696,"Ativo")=1,1,0))</f>
        <v/>
      </c>
    </row>
    <row r="3697" spans="1:55" x14ac:dyDescent="0.3">
      <c r="A3697" s="76"/>
      <c r="B3697" s="104"/>
      <c r="C3697" s="76"/>
      <c r="D3697" s="77"/>
      <c r="E3697" s="12"/>
      <c r="F3697" s="78"/>
      <c r="G3697" s="77"/>
      <c r="H3697" s="79"/>
      <c r="BA3697" s="5" t="str">
        <f t="shared" si="57"/>
        <v/>
      </c>
      <c r="BB3697" s="5" t="str">
        <f>IF(OR($E3697="",$G3697&lt;&gt;"Ativo"),"",IF(COUNTIFS($E$4:$E3697,$E3697,$A$4:$A3697,$A3697,$G$4:$G3697,"Ativo")=1,1,0))</f>
        <v/>
      </c>
      <c r="BC3697" t="str">
        <f>IF(OR($A3697="",$G3697&lt;&gt;"Ativo"),"",IF(COUNTIFS($A$4:$A3697,$A3697,$G$4:$G3697,"Ativo")=1,1,0))</f>
        <v/>
      </c>
    </row>
    <row r="3698" spans="1:55" x14ac:dyDescent="0.3">
      <c r="A3698" s="76"/>
      <c r="B3698" s="104"/>
      <c r="C3698" s="76"/>
      <c r="D3698" s="77"/>
      <c r="E3698" s="12"/>
      <c r="F3698" s="78"/>
      <c r="G3698" s="77"/>
      <c r="H3698" s="79"/>
      <c r="BA3698" s="5" t="str">
        <f t="shared" si="57"/>
        <v/>
      </c>
      <c r="BB3698" s="5" t="str">
        <f>IF(OR($E3698="",$G3698&lt;&gt;"Ativo"),"",IF(COUNTIFS($E$4:$E3698,$E3698,$A$4:$A3698,$A3698,$G$4:$G3698,"Ativo")=1,1,0))</f>
        <v/>
      </c>
      <c r="BC3698" t="str">
        <f>IF(OR($A3698="",$G3698&lt;&gt;"Ativo"),"",IF(COUNTIFS($A$4:$A3698,$A3698,$G$4:$G3698,"Ativo")=1,1,0))</f>
        <v/>
      </c>
    </row>
    <row r="3699" spans="1:55" x14ac:dyDescent="0.3">
      <c r="A3699" s="76"/>
      <c r="B3699" s="104"/>
      <c r="C3699" s="76"/>
      <c r="D3699" s="77"/>
      <c r="E3699" s="12"/>
      <c r="F3699" s="78"/>
      <c r="G3699" s="77"/>
      <c r="H3699" s="79"/>
      <c r="BA3699" s="5" t="str">
        <f t="shared" si="57"/>
        <v/>
      </c>
      <c r="BB3699" s="5" t="str">
        <f>IF(OR($E3699="",$G3699&lt;&gt;"Ativo"),"",IF(COUNTIFS($E$4:$E3699,$E3699,$A$4:$A3699,$A3699,$G$4:$G3699,"Ativo")=1,1,0))</f>
        <v/>
      </c>
      <c r="BC3699" t="str">
        <f>IF(OR($A3699="",$G3699&lt;&gt;"Ativo"),"",IF(COUNTIFS($A$4:$A3699,$A3699,$G$4:$G3699,"Ativo")=1,1,0))</f>
        <v/>
      </c>
    </row>
    <row r="3700" spans="1:55" x14ac:dyDescent="0.3">
      <c r="A3700" s="76"/>
      <c r="B3700" s="104"/>
      <c r="C3700" s="76"/>
      <c r="D3700" s="77"/>
      <c r="E3700" s="12"/>
      <c r="F3700" s="78"/>
      <c r="G3700" s="77"/>
      <c r="H3700" s="79"/>
      <c r="BA3700" s="5" t="str">
        <f t="shared" si="57"/>
        <v/>
      </c>
      <c r="BB3700" s="5" t="str">
        <f>IF(OR($E3700="",$G3700&lt;&gt;"Ativo"),"",IF(COUNTIFS($E$4:$E3700,$E3700,$A$4:$A3700,$A3700,$G$4:$G3700,"Ativo")=1,1,0))</f>
        <v/>
      </c>
      <c r="BC3700" t="str">
        <f>IF(OR($A3700="",$G3700&lt;&gt;"Ativo"),"",IF(COUNTIFS($A$4:$A3700,$A3700,$G$4:$G3700,"Ativo")=1,1,0))</f>
        <v/>
      </c>
    </row>
    <row r="3701" spans="1:55" x14ac:dyDescent="0.3">
      <c r="A3701" s="76"/>
      <c r="B3701" s="104"/>
      <c r="C3701" s="76"/>
      <c r="D3701" s="77"/>
      <c r="E3701" s="12"/>
      <c r="F3701" s="78"/>
      <c r="G3701" s="77"/>
      <c r="H3701" s="79"/>
      <c r="BA3701" s="5" t="str">
        <f t="shared" si="57"/>
        <v/>
      </c>
      <c r="BB3701" s="5" t="str">
        <f>IF(OR($E3701="",$G3701&lt;&gt;"Ativo"),"",IF(COUNTIFS($E$4:$E3701,$E3701,$A$4:$A3701,$A3701,$G$4:$G3701,"Ativo")=1,1,0))</f>
        <v/>
      </c>
      <c r="BC3701" t="str">
        <f>IF(OR($A3701="",$G3701&lt;&gt;"Ativo"),"",IF(COUNTIFS($A$4:$A3701,$A3701,$G$4:$G3701,"Ativo")=1,1,0))</f>
        <v/>
      </c>
    </row>
    <row r="3702" spans="1:55" x14ac:dyDescent="0.3">
      <c r="A3702" s="76"/>
      <c r="B3702" s="104"/>
      <c r="C3702" s="76"/>
      <c r="D3702" s="77"/>
      <c r="E3702" s="12"/>
      <c r="F3702" s="78"/>
      <c r="G3702" s="77"/>
      <c r="H3702" s="79"/>
      <c r="BA3702" s="5" t="str">
        <f t="shared" si="57"/>
        <v/>
      </c>
      <c r="BB3702" s="5" t="str">
        <f>IF(OR($E3702="",$G3702&lt;&gt;"Ativo"),"",IF(COUNTIFS($E$4:$E3702,$E3702,$A$4:$A3702,$A3702,$G$4:$G3702,"Ativo")=1,1,0))</f>
        <v/>
      </c>
      <c r="BC3702" t="str">
        <f>IF(OR($A3702="",$G3702&lt;&gt;"Ativo"),"",IF(COUNTIFS($A$4:$A3702,$A3702,$G$4:$G3702,"Ativo")=1,1,0))</f>
        <v/>
      </c>
    </row>
    <row r="3703" spans="1:55" x14ac:dyDescent="0.3">
      <c r="A3703" s="76"/>
      <c r="B3703" s="104"/>
      <c r="C3703" s="76"/>
      <c r="D3703" s="77"/>
      <c r="E3703" s="12"/>
      <c r="F3703" s="78"/>
      <c r="G3703" s="77"/>
      <c r="H3703" s="79"/>
      <c r="BA3703" s="5" t="str">
        <f t="shared" si="57"/>
        <v/>
      </c>
      <c r="BB3703" s="5" t="str">
        <f>IF(OR($E3703="",$G3703&lt;&gt;"Ativo"),"",IF(COUNTIFS($E$4:$E3703,$E3703,$A$4:$A3703,$A3703,$G$4:$G3703,"Ativo")=1,1,0))</f>
        <v/>
      </c>
      <c r="BC3703" t="str">
        <f>IF(OR($A3703="",$G3703&lt;&gt;"Ativo"),"",IF(COUNTIFS($A$4:$A3703,$A3703,$G$4:$G3703,"Ativo")=1,1,0))</f>
        <v/>
      </c>
    </row>
    <row r="3704" spans="1:55" x14ac:dyDescent="0.3">
      <c r="A3704" s="76"/>
      <c r="B3704" s="104"/>
      <c r="C3704" s="76"/>
      <c r="D3704" s="77"/>
      <c r="E3704" s="12"/>
      <c r="F3704" s="78"/>
      <c r="G3704" s="77"/>
      <c r="H3704" s="79"/>
      <c r="BA3704" s="5" t="str">
        <f t="shared" si="57"/>
        <v/>
      </c>
      <c r="BB3704" s="5" t="str">
        <f>IF(OR($E3704="",$G3704&lt;&gt;"Ativo"),"",IF(COUNTIFS($E$4:$E3704,$E3704,$A$4:$A3704,$A3704,$G$4:$G3704,"Ativo")=1,1,0))</f>
        <v/>
      </c>
      <c r="BC3704" t="str">
        <f>IF(OR($A3704="",$G3704&lt;&gt;"Ativo"),"",IF(COUNTIFS($A$4:$A3704,$A3704,$G$4:$G3704,"Ativo")=1,1,0))</f>
        <v/>
      </c>
    </row>
    <row r="3705" spans="1:55" x14ac:dyDescent="0.3">
      <c r="A3705" s="76"/>
      <c r="B3705" s="104"/>
      <c r="C3705" s="76"/>
      <c r="D3705" s="77"/>
      <c r="E3705" s="12"/>
      <c r="F3705" s="78"/>
      <c r="G3705" s="77"/>
      <c r="H3705" s="79"/>
      <c r="BA3705" s="5" t="str">
        <f t="shared" si="57"/>
        <v/>
      </c>
      <c r="BB3705" s="5" t="str">
        <f>IF(OR($E3705="",$G3705&lt;&gt;"Ativo"),"",IF(COUNTIFS($E$4:$E3705,$E3705,$A$4:$A3705,$A3705,$G$4:$G3705,"Ativo")=1,1,0))</f>
        <v/>
      </c>
      <c r="BC3705" t="str">
        <f>IF(OR($A3705="",$G3705&lt;&gt;"Ativo"),"",IF(COUNTIFS($A$4:$A3705,$A3705,$G$4:$G3705,"Ativo")=1,1,0))</f>
        <v/>
      </c>
    </row>
    <row r="3706" spans="1:55" x14ac:dyDescent="0.3">
      <c r="A3706" s="76"/>
      <c r="B3706" s="104"/>
      <c r="C3706" s="76"/>
      <c r="D3706" s="77"/>
      <c r="E3706" s="12"/>
      <c r="F3706" s="78"/>
      <c r="G3706" s="77"/>
      <c r="H3706" s="79"/>
      <c r="BA3706" s="5" t="str">
        <f t="shared" si="57"/>
        <v/>
      </c>
      <c r="BB3706" s="5" t="str">
        <f>IF(OR($E3706="",$G3706&lt;&gt;"Ativo"),"",IF(COUNTIFS($E$4:$E3706,$E3706,$A$4:$A3706,$A3706,$G$4:$G3706,"Ativo")=1,1,0))</f>
        <v/>
      </c>
      <c r="BC3706" t="str">
        <f>IF(OR($A3706="",$G3706&lt;&gt;"Ativo"),"",IF(COUNTIFS($A$4:$A3706,$A3706,$G$4:$G3706,"Ativo")=1,1,0))</f>
        <v/>
      </c>
    </row>
    <row r="3707" spans="1:55" x14ac:dyDescent="0.3">
      <c r="A3707" s="76"/>
      <c r="B3707" s="104"/>
      <c r="C3707" s="76"/>
      <c r="D3707" s="77"/>
      <c r="E3707" s="12"/>
      <c r="F3707" s="78"/>
      <c r="G3707" s="77"/>
      <c r="H3707" s="79"/>
      <c r="BA3707" s="5" t="str">
        <f t="shared" si="57"/>
        <v/>
      </c>
      <c r="BB3707" s="5" t="str">
        <f>IF(OR($E3707="",$G3707&lt;&gt;"Ativo"),"",IF(COUNTIFS($E$4:$E3707,$E3707,$A$4:$A3707,$A3707,$G$4:$G3707,"Ativo")=1,1,0))</f>
        <v/>
      </c>
      <c r="BC3707" t="str">
        <f>IF(OR($A3707="",$G3707&lt;&gt;"Ativo"),"",IF(COUNTIFS($A$4:$A3707,$A3707,$G$4:$G3707,"Ativo")=1,1,0))</f>
        <v/>
      </c>
    </row>
    <row r="3708" spans="1:55" x14ac:dyDescent="0.3">
      <c r="A3708" s="76"/>
      <c r="B3708" s="104"/>
      <c r="C3708" s="76"/>
      <c r="D3708" s="77"/>
      <c r="E3708" s="12"/>
      <c r="F3708" s="78"/>
      <c r="G3708" s="77"/>
      <c r="H3708" s="79"/>
      <c r="BA3708" s="5" t="str">
        <f t="shared" si="57"/>
        <v/>
      </c>
      <c r="BB3708" s="5" t="str">
        <f>IF(OR($E3708="",$G3708&lt;&gt;"Ativo"),"",IF(COUNTIFS($E$4:$E3708,$E3708,$A$4:$A3708,$A3708,$G$4:$G3708,"Ativo")=1,1,0))</f>
        <v/>
      </c>
      <c r="BC3708" t="str">
        <f>IF(OR($A3708="",$G3708&lt;&gt;"Ativo"),"",IF(COUNTIFS($A$4:$A3708,$A3708,$G$4:$G3708,"Ativo")=1,1,0))</f>
        <v/>
      </c>
    </row>
    <row r="3709" spans="1:55" x14ac:dyDescent="0.3">
      <c r="A3709" s="76"/>
      <c r="B3709" s="104"/>
      <c r="C3709" s="76"/>
      <c r="D3709" s="77"/>
      <c r="E3709" s="12"/>
      <c r="F3709" s="78"/>
      <c r="G3709" s="77"/>
      <c r="H3709" s="79"/>
      <c r="BA3709" s="5" t="str">
        <f t="shared" si="57"/>
        <v/>
      </c>
      <c r="BB3709" s="5" t="str">
        <f>IF(OR($E3709="",$G3709&lt;&gt;"Ativo"),"",IF(COUNTIFS($E$4:$E3709,$E3709,$A$4:$A3709,$A3709,$G$4:$G3709,"Ativo")=1,1,0))</f>
        <v/>
      </c>
      <c r="BC3709" t="str">
        <f>IF(OR($A3709="",$G3709&lt;&gt;"Ativo"),"",IF(COUNTIFS($A$4:$A3709,$A3709,$G$4:$G3709,"Ativo")=1,1,0))</f>
        <v/>
      </c>
    </row>
    <row r="3710" spans="1:55" x14ac:dyDescent="0.3">
      <c r="A3710" s="76"/>
      <c r="B3710" s="104"/>
      <c r="C3710" s="76"/>
      <c r="D3710" s="77"/>
      <c r="E3710" s="12"/>
      <c r="F3710" s="78"/>
      <c r="G3710" s="77"/>
      <c r="H3710" s="79"/>
      <c r="BA3710" s="5" t="str">
        <f t="shared" si="57"/>
        <v/>
      </c>
      <c r="BB3710" s="5" t="str">
        <f>IF(OR($E3710="",$G3710&lt;&gt;"Ativo"),"",IF(COUNTIFS($E$4:$E3710,$E3710,$A$4:$A3710,$A3710,$G$4:$G3710,"Ativo")=1,1,0))</f>
        <v/>
      </c>
      <c r="BC3710" t="str">
        <f>IF(OR($A3710="",$G3710&lt;&gt;"Ativo"),"",IF(COUNTIFS($A$4:$A3710,$A3710,$G$4:$G3710,"Ativo")=1,1,0))</f>
        <v/>
      </c>
    </row>
    <row r="3711" spans="1:55" x14ac:dyDescent="0.3">
      <c r="A3711" s="76"/>
      <c r="B3711" s="104"/>
      <c r="C3711" s="76"/>
      <c r="D3711" s="77"/>
      <c r="E3711" s="12"/>
      <c r="F3711" s="78"/>
      <c r="G3711" s="77"/>
      <c r="H3711" s="79"/>
      <c r="BA3711" s="5" t="str">
        <f t="shared" si="57"/>
        <v/>
      </c>
      <c r="BB3711" s="5" t="str">
        <f>IF(OR($E3711="",$G3711&lt;&gt;"Ativo"),"",IF(COUNTIFS($E$4:$E3711,$E3711,$A$4:$A3711,$A3711,$G$4:$G3711,"Ativo")=1,1,0))</f>
        <v/>
      </c>
      <c r="BC3711" t="str">
        <f>IF(OR($A3711="",$G3711&lt;&gt;"Ativo"),"",IF(COUNTIFS($A$4:$A3711,$A3711,$G$4:$G3711,"Ativo")=1,1,0))</f>
        <v/>
      </c>
    </row>
    <row r="3712" spans="1:55" x14ac:dyDescent="0.3">
      <c r="A3712" s="76"/>
      <c r="B3712" s="104"/>
      <c r="C3712" s="76"/>
      <c r="D3712" s="77"/>
      <c r="E3712" s="12"/>
      <c r="F3712" s="78"/>
      <c r="G3712" s="77"/>
      <c r="H3712" s="79"/>
      <c r="BA3712" s="5" t="str">
        <f t="shared" si="57"/>
        <v/>
      </c>
      <c r="BB3712" s="5" t="str">
        <f>IF(OR($E3712="",$G3712&lt;&gt;"Ativo"),"",IF(COUNTIFS($E$4:$E3712,$E3712,$A$4:$A3712,$A3712,$G$4:$G3712,"Ativo")=1,1,0))</f>
        <v/>
      </c>
      <c r="BC3712" t="str">
        <f>IF(OR($A3712="",$G3712&lt;&gt;"Ativo"),"",IF(COUNTIFS($A$4:$A3712,$A3712,$G$4:$G3712,"Ativo")=1,1,0))</f>
        <v/>
      </c>
    </row>
    <row r="3713" spans="1:55" x14ac:dyDescent="0.3">
      <c r="A3713" s="76"/>
      <c r="B3713" s="104"/>
      <c r="C3713" s="76"/>
      <c r="D3713" s="77"/>
      <c r="E3713" s="12"/>
      <c r="F3713" s="78"/>
      <c r="G3713" s="77"/>
      <c r="H3713" s="79"/>
      <c r="BA3713" s="5" t="str">
        <f t="shared" si="57"/>
        <v/>
      </c>
      <c r="BB3713" s="5" t="str">
        <f>IF(OR($E3713="",$G3713&lt;&gt;"Ativo"),"",IF(COUNTIFS($E$4:$E3713,$E3713,$A$4:$A3713,$A3713,$G$4:$G3713,"Ativo")=1,1,0))</f>
        <v/>
      </c>
      <c r="BC3713" t="str">
        <f>IF(OR($A3713="",$G3713&lt;&gt;"Ativo"),"",IF(COUNTIFS($A$4:$A3713,$A3713,$G$4:$G3713,"Ativo")=1,1,0))</f>
        <v/>
      </c>
    </row>
    <row r="3714" spans="1:55" x14ac:dyDescent="0.3">
      <c r="A3714" s="76"/>
      <c r="B3714" s="104"/>
      <c r="C3714" s="76"/>
      <c r="D3714" s="77"/>
      <c r="E3714" s="12"/>
      <c r="F3714" s="78"/>
      <c r="G3714" s="77"/>
      <c r="H3714" s="79"/>
      <c r="BA3714" s="5" t="str">
        <f t="shared" si="57"/>
        <v/>
      </c>
      <c r="BB3714" s="5" t="str">
        <f>IF(OR($E3714="",$G3714&lt;&gt;"Ativo"),"",IF(COUNTIFS($E$4:$E3714,$E3714,$A$4:$A3714,$A3714,$G$4:$G3714,"Ativo")=1,1,0))</f>
        <v/>
      </c>
      <c r="BC3714" t="str">
        <f>IF(OR($A3714="",$G3714&lt;&gt;"Ativo"),"",IF(COUNTIFS($A$4:$A3714,$A3714,$G$4:$G3714,"Ativo")=1,1,0))</f>
        <v/>
      </c>
    </row>
    <row r="3715" spans="1:55" x14ac:dyDescent="0.3">
      <c r="A3715" s="76"/>
      <c r="B3715" s="104"/>
      <c r="C3715" s="76"/>
      <c r="D3715" s="77"/>
      <c r="E3715" s="12"/>
      <c r="F3715" s="78"/>
      <c r="G3715" s="77"/>
      <c r="H3715" s="79"/>
      <c r="BA3715" s="5" t="str">
        <f t="shared" si="57"/>
        <v/>
      </c>
      <c r="BB3715" s="5" t="str">
        <f>IF(OR($E3715="",$G3715&lt;&gt;"Ativo"),"",IF(COUNTIFS($E$4:$E3715,$E3715,$A$4:$A3715,$A3715,$G$4:$G3715,"Ativo")=1,1,0))</f>
        <v/>
      </c>
      <c r="BC3715" t="str">
        <f>IF(OR($A3715="",$G3715&lt;&gt;"Ativo"),"",IF(COUNTIFS($A$4:$A3715,$A3715,$G$4:$G3715,"Ativo")=1,1,0))</f>
        <v/>
      </c>
    </row>
    <row r="3716" spans="1:55" x14ac:dyDescent="0.3">
      <c r="A3716" s="76"/>
      <c r="B3716" s="104"/>
      <c r="C3716" s="76"/>
      <c r="D3716" s="77"/>
      <c r="E3716" s="12"/>
      <c r="F3716" s="78"/>
      <c r="G3716" s="77"/>
      <c r="H3716" s="79"/>
      <c r="BA3716" s="5" t="str">
        <f t="shared" ref="BA3716:BA3779" si="58">IF($D3716="","",MID($D3716,4,LEN($D3716)-5))</f>
        <v/>
      </c>
      <c r="BB3716" s="5" t="str">
        <f>IF(OR($E3716="",$G3716&lt;&gt;"Ativo"),"",IF(COUNTIFS($E$4:$E3716,$E3716,$A$4:$A3716,$A3716,$G$4:$G3716,"Ativo")=1,1,0))</f>
        <v/>
      </c>
      <c r="BC3716" t="str">
        <f>IF(OR($A3716="",$G3716&lt;&gt;"Ativo"),"",IF(COUNTIFS($A$4:$A3716,$A3716,$G$4:$G3716,"Ativo")=1,1,0))</f>
        <v/>
      </c>
    </row>
    <row r="3717" spans="1:55" x14ac:dyDescent="0.3">
      <c r="A3717" s="76"/>
      <c r="B3717" s="104"/>
      <c r="C3717" s="76"/>
      <c r="D3717" s="77"/>
      <c r="E3717" s="12"/>
      <c r="F3717" s="78"/>
      <c r="G3717" s="77"/>
      <c r="H3717" s="79"/>
      <c r="BA3717" s="5" t="str">
        <f t="shared" si="58"/>
        <v/>
      </c>
      <c r="BB3717" s="5" t="str">
        <f>IF(OR($E3717="",$G3717&lt;&gt;"Ativo"),"",IF(COUNTIFS($E$4:$E3717,$E3717,$A$4:$A3717,$A3717,$G$4:$G3717,"Ativo")=1,1,0))</f>
        <v/>
      </c>
      <c r="BC3717" t="str">
        <f>IF(OR($A3717="",$G3717&lt;&gt;"Ativo"),"",IF(COUNTIFS($A$4:$A3717,$A3717,$G$4:$G3717,"Ativo")=1,1,0))</f>
        <v/>
      </c>
    </row>
    <row r="3718" spans="1:55" x14ac:dyDescent="0.3">
      <c r="A3718" s="76"/>
      <c r="B3718" s="104"/>
      <c r="C3718" s="76"/>
      <c r="D3718" s="77"/>
      <c r="E3718" s="12"/>
      <c r="F3718" s="78"/>
      <c r="G3718" s="77"/>
      <c r="H3718" s="79"/>
      <c r="BA3718" s="5" t="str">
        <f t="shared" si="58"/>
        <v/>
      </c>
      <c r="BB3718" s="5" t="str">
        <f>IF(OR($E3718="",$G3718&lt;&gt;"Ativo"),"",IF(COUNTIFS($E$4:$E3718,$E3718,$A$4:$A3718,$A3718,$G$4:$G3718,"Ativo")=1,1,0))</f>
        <v/>
      </c>
      <c r="BC3718" t="str">
        <f>IF(OR($A3718="",$G3718&lt;&gt;"Ativo"),"",IF(COUNTIFS($A$4:$A3718,$A3718,$G$4:$G3718,"Ativo")=1,1,0))</f>
        <v/>
      </c>
    </row>
    <row r="3719" spans="1:55" x14ac:dyDescent="0.3">
      <c r="A3719" s="76"/>
      <c r="B3719" s="104"/>
      <c r="C3719" s="76"/>
      <c r="D3719" s="77"/>
      <c r="E3719" s="12"/>
      <c r="F3719" s="78"/>
      <c r="G3719" s="77"/>
      <c r="H3719" s="79"/>
      <c r="BA3719" s="5" t="str">
        <f t="shared" si="58"/>
        <v/>
      </c>
      <c r="BB3719" s="5" t="str">
        <f>IF(OR($E3719="",$G3719&lt;&gt;"Ativo"),"",IF(COUNTIFS($E$4:$E3719,$E3719,$A$4:$A3719,$A3719,$G$4:$G3719,"Ativo")=1,1,0))</f>
        <v/>
      </c>
      <c r="BC3719" t="str">
        <f>IF(OR($A3719="",$G3719&lt;&gt;"Ativo"),"",IF(COUNTIFS($A$4:$A3719,$A3719,$G$4:$G3719,"Ativo")=1,1,0))</f>
        <v/>
      </c>
    </row>
    <row r="3720" spans="1:55" x14ac:dyDescent="0.3">
      <c r="A3720" s="76"/>
      <c r="B3720" s="104"/>
      <c r="C3720" s="76"/>
      <c r="D3720" s="77"/>
      <c r="E3720" s="12"/>
      <c r="F3720" s="78"/>
      <c r="G3720" s="77"/>
      <c r="H3720" s="79"/>
      <c r="BA3720" s="5" t="str">
        <f t="shared" si="58"/>
        <v/>
      </c>
      <c r="BB3720" s="5" t="str">
        <f>IF(OR($E3720="",$G3720&lt;&gt;"Ativo"),"",IF(COUNTIFS($E$4:$E3720,$E3720,$A$4:$A3720,$A3720,$G$4:$G3720,"Ativo")=1,1,0))</f>
        <v/>
      </c>
      <c r="BC3720" t="str">
        <f>IF(OR($A3720="",$G3720&lt;&gt;"Ativo"),"",IF(COUNTIFS($A$4:$A3720,$A3720,$G$4:$G3720,"Ativo")=1,1,0))</f>
        <v/>
      </c>
    </row>
    <row r="3721" spans="1:55" x14ac:dyDescent="0.3">
      <c r="A3721" s="76"/>
      <c r="B3721" s="104"/>
      <c r="C3721" s="76"/>
      <c r="D3721" s="77"/>
      <c r="E3721" s="12"/>
      <c r="F3721" s="78"/>
      <c r="G3721" s="77"/>
      <c r="H3721" s="79"/>
      <c r="BA3721" s="5" t="str">
        <f t="shared" si="58"/>
        <v/>
      </c>
      <c r="BB3721" s="5" t="str">
        <f>IF(OR($E3721="",$G3721&lt;&gt;"Ativo"),"",IF(COUNTIFS($E$4:$E3721,$E3721,$A$4:$A3721,$A3721,$G$4:$G3721,"Ativo")=1,1,0))</f>
        <v/>
      </c>
      <c r="BC3721" t="str">
        <f>IF(OR($A3721="",$G3721&lt;&gt;"Ativo"),"",IF(COUNTIFS($A$4:$A3721,$A3721,$G$4:$G3721,"Ativo")=1,1,0))</f>
        <v/>
      </c>
    </row>
    <row r="3722" spans="1:55" x14ac:dyDescent="0.3">
      <c r="A3722" s="76"/>
      <c r="B3722" s="104"/>
      <c r="C3722" s="76"/>
      <c r="D3722" s="77"/>
      <c r="E3722" s="12"/>
      <c r="F3722" s="78"/>
      <c r="G3722" s="77"/>
      <c r="H3722" s="79"/>
      <c r="BA3722" s="5" t="str">
        <f t="shared" si="58"/>
        <v/>
      </c>
      <c r="BB3722" s="5" t="str">
        <f>IF(OR($E3722="",$G3722&lt;&gt;"Ativo"),"",IF(COUNTIFS($E$4:$E3722,$E3722,$A$4:$A3722,$A3722,$G$4:$G3722,"Ativo")=1,1,0))</f>
        <v/>
      </c>
      <c r="BC3722" t="str">
        <f>IF(OR($A3722="",$G3722&lt;&gt;"Ativo"),"",IF(COUNTIFS($A$4:$A3722,$A3722,$G$4:$G3722,"Ativo")=1,1,0))</f>
        <v/>
      </c>
    </row>
    <row r="3723" spans="1:55" x14ac:dyDescent="0.3">
      <c r="A3723" s="76"/>
      <c r="B3723" s="104"/>
      <c r="C3723" s="76"/>
      <c r="D3723" s="77"/>
      <c r="E3723" s="12"/>
      <c r="F3723" s="78"/>
      <c r="G3723" s="77"/>
      <c r="H3723" s="79"/>
      <c r="BA3723" s="5" t="str">
        <f t="shared" si="58"/>
        <v/>
      </c>
      <c r="BB3723" s="5" t="str">
        <f>IF(OR($E3723="",$G3723&lt;&gt;"Ativo"),"",IF(COUNTIFS($E$4:$E3723,$E3723,$A$4:$A3723,$A3723,$G$4:$G3723,"Ativo")=1,1,0))</f>
        <v/>
      </c>
      <c r="BC3723" t="str">
        <f>IF(OR($A3723="",$G3723&lt;&gt;"Ativo"),"",IF(COUNTIFS($A$4:$A3723,$A3723,$G$4:$G3723,"Ativo")=1,1,0))</f>
        <v/>
      </c>
    </row>
    <row r="3724" spans="1:55" x14ac:dyDescent="0.3">
      <c r="A3724" s="76"/>
      <c r="B3724" s="104"/>
      <c r="C3724" s="76"/>
      <c r="D3724" s="77"/>
      <c r="E3724" s="12"/>
      <c r="F3724" s="78"/>
      <c r="G3724" s="77"/>
      <c r="H3724" s="79"/>
      <c r="BA3724" s="5" t="str">
        <f t="shared" si="58"/>
        <v/>
      </c>
      <c r="BB3724" s="5" t="str">
        <f>IF(OR($E3724="",$G3724&lt;&gt;"Ativo"),"",IF(COUNTIFS($E$4:$E3724,$E3724,$A$4:$A3724,$A3724,$G$4:$G3724,"Ativo")=1,1,0))</f>
        <v/>
      </c>
      <c r="BC3724" t="str">
        <f>IF(OR($A3724="",$G3724&lt;&gt;"Ativo"),"",IF(COUNTIFS($A$4:$A3724,$A3724,$G$4:$G3724,"Ativo")=1,1,0))</f>
        <v/>
      </c>
    </row>
    <row r="3725" spans="1:55" x14ac:dyDescent="0.3">
      <c r="A3725" s="76"/>
      <c r="B3725" s="104"/>
      <c r="C3725" s="76"/>
      <c r="D3725" s="77"/>
      <c r="E3725" s="12"/>
      <c r="F3725" s="78"/>
      <c r="G3725" s="77"/>
      <c r="H3725" s="79"/>
      <c r="BA3725" s="5" t="str">
        <f t="shared" si="58"/>
        <v/>
      </c>
      <c r="BB3725" s="5" t="str">
        <f>IF(OR($E3725="",$G3725&lt;&gt;"Ativo"),"",IF(COUNTIFS($E$4:$E3725,$E3725,$A$4:$A3725,$A3725,$G$4:$G3725,"Ativo")=1,1,0))</f>
        <v/>
      </c>
      <c r="BC3725" t="str">
        <f>IF(OR($A3725="",$G3725&lt;&gt;"Ativo"),"",IF(COUNTIFS($A$4:$A3725,$A3725,$G$4:$G3725,"Ativo")=1,1,0))</f>
        <v/>
      </c>
    </row>
    <row r="3726" spans="1:55" x14ac:dyDescent="0.3">
      <c r="A3726" s="76"/>
      <c r="B3726" s="104"/>
      <c r="C3726" s="76"/>
      <c r="D3726" s="77"/>
      <c r="E3726" s="12"/>
      <c r="F3726" s="78"/>
      <c r="G3726" s="77"/>
      <c r="H3726" s="79"/>
      <c r="BA3726" s="5" t="str">
        <f t="shared" si="58"/>
        <v/>
      </c>
      <c r="BB3726" s="5" t="str">
        <f>IF(OR($E3726="",$G3726&lt;&gt;"Ativo"),"",IF(COUNTIFS($E$4:$E3726,$E3726,$A$4:$A3726,$A3726,$G$4:$G3726,"Ativo")=1,1,0))</f>
        <v/>
      </c>
      <c r="BC3726" t="str">
        <f>IF(OR($A3726="",$G3726&lt;&gt;"Ativo"),"",IF(COUNTIFS($A$4:$A3726,$A3726,$G$4:$G3726,"Ativo")=1,1,0))</f>
        <v/>
      </c>
    </row>
    <row r="3727" spans="1:55" x14ac:dyDescent="0.3">
      <c r="A3727" s="76"/>
      <c r="B3727" s="104"/>
      <c r="C3727" s="76"/>
      <c r="D3727" s="77"/>
      <c r="E3727" s="12"/>
      <c r="F3727" s="78"/>
      <c r="G3727" s="77"/>
      <c r="H3727" s="79"/>
      <c r="BA3727" s="5" t="str">
        <f t="shared" si="58"/>
        <v/>
      </c>
      <c r="BB3727" s="5" t="str">
        <f>IF(OR($E3727="",$G3727&lt;&gt;"Ativo"),"",IF(COUNTIFS($E$4:$E3727,$E3727,$A$4:$A3727,$A3727,$G$4:$G3727,"Ativo")=1,1,0))</f>
        <v/>
      </c>
      <c r="BC3727" t="str">
        <f>IF(OR($A3727="",$G3727&lt;&gt;"Ativo"),"",IF(COUNTIFS($A$4:$A3727,$A3727,$G$4:$G3727,"Ativo")=1,1,0))</f>
        <v/>
      </c>
    </row>
    <row r="3728" spans="1:55" x14ac:dyDescent="0.3">
      <c r="A3728" s="76"/>
      <c r="B3728" s="104"/>
      <c r="C3728" s="76"/>
      <c r="D3728" s="77"/>
      <c r="E3728" s="12"/>
      <c r="F3728" s="78"/>
      <c r="G3728" s="77"/>
      <c r="H3728" s="79"/>
      <c r="BA3728" s="5" t="str">
        <f t="shared" si="58"/>
        <v/>
      </c>
      <c r="BB3728" s="5" t="str">
        <f>IF(OR($E3728="",$G3728&lt;&gt;"Ativo"),"",IF(COUNTIFS($E$4:$E3728,$E3728,$A$4:$A3728,$A3728,$G$4:$G3728,"Ativo")=1,1,0))</f>
        <v/>
      </c>
      <c r="BC3728" t="str">
        <f>IF(OR($A3728="",$G3728&lt;&gt;"Ativo"),"",IF(COUNTIFS($A$4:$A3728,$A3728,$G$4:$G3728,"Ativo")=1,1,0))</f>
        <v/>
      </c>
    </row>
    <row r="3729" spans="1:55" x14ac:dyDescent="0.3">
      <c r="A3729" s="76"/>
      <c r="B3729" s="104"/>
      <c r="C3729" s="76"/>
      <c r="D3729" s="77"/>
      <c r="E3729" s="12"/>
      <c r="F3729" s="78"/>
      <c r="G3729" s="77"/>
      <c r="H3729" s="79"/>
      <c r="BA3729" s="5" t="str">
        <f t="shared" si="58"/>
        <v/>
      </c>
      <c r="BB3729" s="5" t="str">
        <f>IF(OR($E3729="",$G3729&lt;&gt;"Ativo"),"",IF(COUNTIFS($E$4:$E3729,$E3729,$A$4:$A3729,$A3729,$G$4:$G3729,"Ativo")=1,1,0))</f>
        <v/>
      </c>
      <c r="BC3729" t="str">
        <f>IF(OR($A3729="",$G3729&lt;&gt;"Ativo"),"",IF(COUNTIFS($A$4:$A3729,$A3729,$G$4:$G3729,"Ativo")=1,1,0))</f>
        <v/>
      </c>
    </row>
    <row r="3730" spans="1:55" x14ac:dyDescent="0.3">
      <c r="A3730" s="76"/>
      <c r="B3730" s="104"/>
      <c r="C3730" s="76"/>
      <c r="D3730" s="77"/>
      <c r="E3730" s="12"/>
      <c r="F3730" s="78"/>
      <c r="G3730" s="77"/>
      <c r="H3730" s="79"/>
      <c r="BA3730" s="5" t="str">
        <f t="shared" si="58"/>
        <v/>
      </c>
      <c r="BB3730" s="5" t="str">
        <f>IF(OR($E3730="",$G3730&lt;&gt;"Ativo"),"",IF(COUNTIFS($E$4:$E3730,$E3730,$A$4:$A3730,$A3730,$G$4:$G3730,"Ativo")=1,1,0))</f>
        <v/>
      </c>
      <c r="BC3730" t="str">
        <f>IF(OR($A3730="",$G3730&lt;&gt;"Ativo"),"",IF(COUNTIFS($A$4:$A3730,$A3730,$G$4:$G3730,"Ativo")=1,1,0))</f>
        <v/>
      </c>
    </row>
    <row r="3731" spans="1:55" x14ac:dyDescent="0.3">
      <c r="A3731" s="76"/>
      <c r="B3731" s="104"/>
      <c r="C3731" s="76"/>
      <c r="D3731" s="77"/>
      <c r="E3731" s="12"/>
      <c r="F3731" s="78"/>
      <c r="G3731" s="77"/>
      <c r="H3731" s="79"/>
      <c r="BA3731" s="5" t="str">
        <f t="shared" si="58"/>
        <v/>
      </c>
      <c r="BB3731" s="5" t="str">
        <f>IF(OR($E3731="",$G3731&lt;&gt;"Ativo"),"",IF(COUNTIFS($E$4:$E3731,$E3731,$A$4:$A3731,$A3731,$G$4:$G3731,"Ativo")=1,1,0))</f>
        <v/>
      </c>
      <c r="BC3731" t="str">
        <f>IF(OR($A3731="",$G3731&lt;&gt;"Ativo"),"",IF(COUNTIFS($A$4:$A3731,$A3731,$G$4:$G3731,"Ativo")=1,1,0))</f>
        <v/>
      </c>
    </row>
    <row r="3732" spans="1:55" x14ac:dyDescent="0.3">
      <c r="A3732" s="76"/>
      <c r="B3732" s="104"/>
      <c r="C3732" s="76"/>
      <c r="D3732" s="77"/>
      <c r="E3732" s="12"/>
      <c r="F3732" s="78"/>
      <c r="G3732" s="77"/>
      <c r="H3732" s="79"/>
      <c r="BA3732" s="5" t="str">
        <f t="shared" si="58"/>
        <v/>
      </c>
      <c r="BB3732" s="5" t="str">
        <f>IF(OR($E3732="",$G3732&lt;&gt;"Ativo"),"",IF(COUNTIFS($E$4:$E3732,$E3732,$A$4:$A3732,$A3732,$G$4:$G3732,"Ativo")=1,1,0))</f>
        <v/>
      </c>
      <c r="BC3732" t="str">
        <f>IF(OR($A3732="",$G3732&lt;&gt;"Ativo"),"",IF(COUNTIFS($A$4:$A3732,$A3732,$G$4:$G3732,"Ativo")=1,1,0))</f>
        <v/>
      </c>
    </row>
    <row r="3733" spans="1:55" x14ac:dyDescent="0.3">
      <c r="A3733" s="76"/>
      <c r="B3733" s="104"/>
      <c r="C3733" s="76"/>
      <c r="D3733" s="77"/>
      <c r="E3733" s="12"/>
      <c r="F3733" s="78"/>
      <c r="G3733" s="77"/>
      <c r="H3733" s="79"/>
      <c r="BA3733" s="5" t="str">
        <f t="shared" si="58"/>
        <v/>
      </c>
      <c r="BB3733" s="5" t="str">
        <f>IF(OR($E3733="",$G3733&lt;&gt;"Ativo"),"",IF(COUNTIFS($E$4:$E3733,$E3733,$A$4:$A3733,$A3733,$G$4:$G3733,"Ativo")=1,1,0))</f>
        <v/>
      </c>
      <c r="BC3733" t="str">
        <f>IF(OR($A3733="",$G3733&lt;&gt;"Ativo"),"",IF(COUNTIFS($A$4:$A3733,$A3733,$G$4:$G3733,"Ativo")=1,1,0))</f>
        <v/>
      </c>
    </row>
    <row r="3734" spans="1:55" x14ac:dyDescent="0.3">
      <c r="A3734" s="76"/>
      <c r="B3734" s="104"/>
      <c r="C3734" s="76"/>
      <c r="D3734" s="77"/>
      <c r="E3734" s="12"/>
      <c r="F3734" s="78"/>
      <c r="G3734" s="77"/>
      <c r="H3734" s="79"/>
      <c r="BA3734" s="5" t="str">
        <f t="shared" si="58"/>
        <v/>
      </c>
      <c r="BB3734" s="5" t="str">
        <f>IF(OR($E3734="",$G3734&lt;&gt;"Ativo"),"",IF(COUNTIFS($E$4:$E3734,$E3734,$A$4:$A3734,$A3734,$G$4:$G3734,"Ativo")=1,1,0))</f>
        <v/>
      </c>
      <c r="BC3734" t="str">
        <f>IF(OR($A3734="",$G3734&lt;&gt;"Ativo"),"",IF(COUNTIFS($A$4:$A3734,$A3734,$G$4:$G3734,"Ativo")=1,1,0))</f>
        <v/>
      </c>
    </row>
    <row r="3735" spans="1:55" x14ac:dyDescent="0.3">
      <c r="A3735" s="76"/>
      <c r="B3735" s="104"/>
      <c r="C3735" s="76"/>
      <c r="D3735" s="77"/>
      <c r="E3735" s="12"/>
      <c r="F3735" s="78"/>
      <c r="G3735" s="77"/>
      <c r="H3735" s="79"/>
      <c r="BA3735" s="5" t="str">
        <f t="shared" si="58"/>
        <v/>
      </c>
      <c r="BB3735" s="5" t="str">
        <f>IF(OR($E3735="",$G3735&lt;&gt;"Ativo"),"",IF(COUNTIFS($E$4:$E3735,$E3735,$A$4:$A3735,$A3735,$G$4:$G3735,"Ativo")=1,1,0))</f>
        <v/>
      </c>
      <c r="BC3735" t="str">
        <f>IF(OR($A3735="",$G3735&lt;&gt;"Ativo"),"",IF(COUNTIFS($A$4:$A3735,$A3735,$G$4:$G3735,"Ativo")=1,1,0))</f>
        <v/>
      </c>
    </row>
    <row r="3736" spans="1:55" x14ac:dyDescent="0.3">
      <c r="A3736" s="76"/>
      <c r="B3736" s="104"/>
      <c r="C3736" s="76"/>
      <c r="D3736" s="77"/>
      <c r="E3736" s="12"/>
      <c r="F3736" s="78"/>
      <c r="G3736" s="77"/>
      <c r="H3736" s="79"/>
      <c r="BA3736" s="5" t="str">
        <f t="shared" si="58"/>
        <v/>
      </c>
      <c r="BB3736" s="5" t="str">
        <f>IF(OR($E3736="",$G3736&lt;&gt;"Ativo"),"",IF(COUNTIFS($E$4:$E3736,$E3736,$A$4:$A3736,$A3736,$G$4:$G3736,"Ativo")=1,1,0))</f>
        <v/>
      </c>
      <c r="BC3736" t="str">
        <f>IF(OR($A3736="",$G3736&lt;&gt;"Ativo"),"",IF(COUNTIFS($A$4:$A3736,$A3736,$G$4:$G3736,"Ativo")=1,1,0))</f>
        <v/>
      </c>
    </row>
    <row r="3737" spans="1:55" x14ac:dyDescent="0.3">
      <c r="A3737" s="76"/>
      <c r="B3737" s="104"/>
      <c r="C3737" s="76"/>
      <c r="D3737" s="77"/>
      <c r="E3737" s="12"/>
      <c r="F3737" s="78"/>
      <c r="G3737" s="77"/>
      <c r="H3737" s="79"/>
      <c r="BA3737" s="5" t="str">
        <f t="shared" si="58"/>
        <v/>
      </c>
      <c r="BB3737" s="5" t="str">
        <f>IF(OR($E3737="",$G3737&lt;&gt;"Ativo"),"",IF(COUNTIFS($E$4:$E3737,$E3737,$A$4:$A3737,$A3737,$G$4:$G3737,"Ativo")=1,1,0))</f>
        <v/>
      </c>
      <c r="BC3737" t="str">
        <f>IF(OR($A3737="",$G3737&lt;&gt;"Ativo"),"",IF(COUNTIFS($A$4:$A3737,$A3737,$G$4:$G3737,"Ativo")=1,1,0))</f>
        <v/>
      </c>
    </row>
    <row r="3738" spans="1:55" x14ac:dyDescent="0.3">
      <c r="A3738" s="76"/>
      <c r="B3738" s="104"/>
      <c r="C3738" s="76"/>
      <c r="D3738" s="77"/>
      <c r="E3738" s="12"/>
      <c r="F3738" s="78"/>
      <c r="G3738" s="77"/>
      <c r="H3738" s="79"/>
      <c r="BA3738" s="5" t="str">
        <f t="shared" si="58"/>
        <v/>
      </c>
      <c r="BB3738" s="5" t="str">
        <f>IF(OR($E3738="",$G3738&lt;&gt;"Ativo"),"",IF(COUNTIFS($E$4:$E3738,$E3738,$A$4:$A3738,$A3738,$G$4:$G3738,"Ativo")=1,1,0))</f>
        <v/>
      </c>
      <c r="BC3738" t="str">
        <f>IF(OR($A3738="",$G3738&lt;&gt;"Ativo"),"",IF(COUNTIFS($A$4:$A3738,$A3738,$G$4:$G3738,"Ativo")=1,1,0))</f>
        <v/>
      </c>
    </row>
    <row r="3739" spans="1:55" x14ac:dyDescent="0.3">
      <c r="A3739" s="76"/>
      <c r="B3739" s="104"/>
      <c r="C3739" s="76"/>
      <c r="D3739" s="77"/>
      <c r="E3739" s="12"/>
      <c r="F3739" s="78"/>
      <c r="G3739" s="77"/>
      <c r="H3739" s="79"/>
      <c r="BA3739" s="5" t="str">
        <f t="shared" si="58"/>
        <v/>
      </c>
      <c r="BB3739" s="5" t="str">
        <f>IF(OR($E3739="",$G3739&lt;&gt;"Ativo"),"",IF(COUNTIFS($E$4:$E3739,$E3739,$A$4:$A3739,$A3739,$G$4:$G3739,"Ativo")=1,1,0))</f>
        <v/>
      </c>
      <c r="BC3739" t="str">
        <f>IF(OR($A3739="",$G3739&lt;&gt;"Ativo"),"",IF(COUNTIFS($A$4:$A3739,$A3739,$G$4:$G3739,"Ativo")=1,1,0))</f>
        <v/>
      </c>
    </row>
    <row r="3740" spans="1:55" x14ac:dyDescent="0.3">
      <c r="A3740" s="76"/>
      <c r="B3740" s="104"/>
      <c r="C3740" s="76"/>
      <c r="D3740" s="77"/>
      <c r="E3740" s="12"/>
      <c r="F3740" s="78"/>
      <c r="G3740" s="77"/>
      <c r="H3740" s="79"/>
      <c r="BA3740" s="5" t="str">
        <f t="shared" si="58"/>
        <v/>
      </c>
      <c r="BB3740" s="5" t="str">
        <f>IF(OR($E3740="",$G3740&lt;&gt;"Ativo"),"",IF(COUNTIFS($E$4:$E3740,$E3740,$A$4:$A3740,$A3740,$G$4:$G3740,"Ativo")=1,1,0))</f>
        <v/>
      </c>
      <c r="BC3740" t="str">
        <f>IF(OR($A3740="",$G3740&lt;&gt;"Ativo"),"",IF(COUNTIFS($A$4:$A3740,$A3740,$G$4:$G3740,"Ativo")=1,1,0))</f>
        <v/>
      </c>
    </row>
    <row r="3741" spans="1:55" x14ac:dyDescent="0.3">
      <c r="A3741" s="76"/>
      <c r="B3741" s="104"/>
      <c r="C3741" s="76"/>
      <c r="D3741" s="77"/>
      <c r="E3741" s="12"/>
      <c r="F3741" s="78"/>
      <c r="G3741" s="77"/>
      <c r="H3741" s="79"/>
      <c r="BA3741" s="5" t="str">
        <f t="shared" si="58"/>
        <v/>
      </c>
      <c r="BB3741" s="5" t="str">
        <f>IF(OR($E3741="",$G3741&lt;&gt;"Ativo"),"",IF(COUNTIFS($E$4:$E3741,$E3741,$A$4:$A3741,$A3741,$G$4:$G3741,"Ativo")=1,1,0))</f>
        <v/>
      </c>
      <c r="BC3741" t="str">
        <f>IF(OR($A3741="",$G3741&lt;&gt;"Ativo"),"",IF(COUNTIFS($A$4:$A3741,$A3741,$G$4:$G3741,"Ativo")=1,1,0))</f>
        <v/>
      </c>
    </row>
    <row r="3742" spans="1:55" x14ac:dyDescent="0.3">
      <c r="A3742" s="76"/>
      <c r="B3742" s="104"/>
      <c r="C3742" s="76"/>
      <c r="D3742" s="77"/>
      <c r="E3742" s="12"/>
      <c r="F3742" s="78"/>
      <c r="G3742" s="77"/>
      <c r="H3742" s="79"/>
      <c r="BA3742" s="5" t="str">
        <f t="shared" si="58"/>
        <v/>
      </c>
      <c r="BB3742" s="5" t="str">
        <f>IF(OR($E3742="",$G3742&lt;&gt;"Ativo"),"",IF(COUNTIFS($E$4:$E3742,$E3742,$A$4:$A3742,$A3742,$G$4:$G3742,"Ativo")=1,1,0))</f>
        <v/>
      </c>
      <c r="BC3742" t="str">
        <f>IF(OR($A3742="",$G3742&lt;&gt;"Ativo"),"",IF(COUNTIFS($A$4:$A3742,$A3742,$G$4:$G3742,"Ativo")=1,1,0))</f>
        <v/>
      </c>
    </row>
    <row r="3743" spans="1:55" x14ac:dyDescent="0.3">
      <c r="A3743" s="76"/>
      <c r="B3743" s="104"/>
      <c r="C3743" s="76"/>
      <c r="D3743" s="77"/>
      <c r="E3743" s="12"/>
      <c r="F3743" s="78"/>
      <c r="G3743" s="77"/>
      <c r="H3743" s="79"/>
      <c r="BA3743" s="5" t="str">
        <f t="shared" si="58"/>
        <v/>
      </c>
      <c r="BB3743" s="5" t="str">
        <f>IF(OR($E3743="",$G3743&lt;&gt;"Ativo"),"",IF(COUNTIFS($E$4:$E3743,$E3743,$A$4:$A3743,$A3743,$G$4:$G3743,"Ativo")=1,1,0))</f>
        <v/>
      </c>
      <c r="BC3743" t="str">
        <f>IF(OR($A3743="",$G3743&lt;&gt;"Ativo"),"",IF(COUNTIFS($A$4:$A3743,$A3743,$G$4:$G3743,"Ativo")=1,1,0))</f>
        <v/>
      </c>
    </row>
    <row r="3744" spans="1:55" x14ac:dyDescent="0.3">
      <c r="A3744" s="76"/>
      <c r="B3744" s="104"/>
      <c r="C3744" s="76"/>
      <c r="D3744" s="77"/>
      <c r="E3744" s="12"/>
      <c r="F3744" s="78"/>
      <c r="G3744" s="77"/>
      <c r="H3744" s="79"/>
      <c r="BA3744" s="5" t="str">
        <f t="shared" si="58"/>
        <v/>
      </c>
      <c r="BB3744" s="5" t="str">
        <f>IF(OR($E3744="",$G3744&lt;&gt;"Ativo"),"",IF(COUNTIFS($E$4:$E3744,$E3744,$A$4:$A3744,$A3744,$G$4:$G3744,"Ativo")=1,1,0))</f>
        <v/>
      </c>
      <c r="BC3744" t="str">
        <f>IF(OR($A3744="",$G3744&lt;&gt;"Ativo"),"",IF(COUNTIFS($A$4:$A3744,$A3744,$G$4:$G3744,"Ativo")=1,1,0))</f>
        <v/>
      </c>
    </row>
    <row r="3745" spans="1:55" x14ac:dyDescent="0.3">
      <c r="A3745" s="76"/>
      <c r="B3745" s="104"/>
      <c r="C3745" s="76"/>
      <c r="D3745" s="77"/>
      <c r="E3745" s="12"/>
      <c r="F3745" s="78"/>
      <c r="G3745" s="77"/>
      <c r="H3745" s="79"/>
      <c r="BA3745" s="5" t="str">
        <f t="shared" si="58"/>
        <v/>
      </c>
      <c r="BB3745" s="5" t="str">
        <f>IF(OR($E3745="",$G3745&lt;&gt;"Ativo"),"",IF(COUNTIFS($E$4:$E3745,$E3745,$A$4:$A3745,$A3745,$G$4:$G3745,"Ativo")=1,1,0))</f>
        <v/>
      </c>
      <c r="BC3745" t="str">
        <f>IF(OR($A3745="",$G3745&lt;&gt;"Ativo"),"",IF(COUNTIFS($A$4:$A3745,$A3745,$G$4:$G3745,"Ativo")=1,1,0))</f>
        <v/>
      </c>
    </row>
    <row r="3746" spans="1:55" x14ac:dyDescent="0.3">
      <c r="A3746" s="76"/>
      <c r="B3746" s="104"/>
      <c r="C3746" s="76"/>
      <c r="D3746" s="77"/>
      <c r="E3746" s="12"/>
      <c r="F3746" s="78"/>
      <c r="G3746" s="77"/>
      <c r="H3746" s="79"/>
      <c r="BA3746" s="5" t="str">
        <f t="shared" si="58"/>
        <v/>
      </c>
      <c r="BB3746" s="5" t="str">
        <f>IF(OR($E3746="",$G3746&lt;&gt;"Ativo"),"",IF(COUNTIFS($E$4:$E3746,$E3746,$A$4:$A3746,$A3746,$G$4:$G3746,"Ativo")=1,1,0))</f>
        <v/>
      </c>
      <c r="BC3746" t="str">
        <f>IF(OR($A3746="",$G3746&lt;&gt;"Ativo"),"",IF(COUNTIFS($A$4:$A3746,$A3746,$G$4:$G3746,"Ativo")=1,1,0))</f>
        <v/>
      </c>
    </row>
    <row r="3747" spans="1:55" x14ac:dyDescent="0.3">
      <c r="A3747" s="76"/>
      <c r="B3747" s="104"/>
      <c r="C3747" s="76"/>
      <c r="D3747" s="77"/>
      <c r="E3747" s="12"/>
      <c r="F3747" s="78"/>
      <c r="G3747" s="77"/>
      <c r="H3747" s="79"/>
      <c r="BA3747" s="5" t="str">
        <f t="shared" si="58"/>
        <v/>
      </c>
      <c r="BB3747" s="5" t="str">
        <f>IF(OR($E3747="",$G3747&lt;&gt;"Ativo"),"",IF(COUNTIFS($E$4:$E3747,$E3747,$A$4:$A3747,$A3747,$G$4:$G3747,"Ativo")=1,1,0))</f>
        <v/>
      </c>
      <c r="BC3747" t="str">
        <f>IF(OR($A3747="",$G3747&lt;&gt;"Ativo"),"",IF(COUNTIFS($A$4:$A3747,$A3747,$G$4:$G3747,"Ativo")=1,1,0))</f>
        <v/>
      </c>
    </row>
    <row r="3748" spans="1:55" x14ac:dyDescent="0.3">
      <c r="A3748" s="76"/>
      <c r="B3748" s="104"/>
      <c r="C3748" s="76"/>
      <c r="D3748" s="77"/>
      <c r="E3748" s="12"/>
      <c r="F3748" s="78"/>
      <c r="G3748" s="77"/>
      <c r="H3748" s="79"/>
      <c r="BA3748" s="5" t="str">
        <f t="shared" si="58"/>
        <v/>
      </c>
      <c r="BB3748" s="5" t="str">
        <f>IF(OR($E3748="",$G3748&lt;&gt;"Ativo"),"",IF(COUNTIFS($E$4:$E3748,$E3748,$A$4:$A3748,$A3748,$G$4:$G3748,"Ativo")=1,1,0))</f>
        <v/>
      </c>
      <c r="BC3748" t="str">
        <f>IF(OR($A3748="",$G3748&lt;&gt;"Ativo"),"",IF(COUNTIFS($A$4:$A3748,$A3748,$G$4:$G3748,"Ativo")=1,1,0))</f>
        <v/>
      </c>
    </row>
    <row r="3749" spans="1:55" x14ac:dyDescent="0.3">
      <c r="A3749" s="76"/>
      <c r="B3749" s="104"/>
      <c r="C3749" s="76"/>
      <c r="D3749" s="77"/>
      <c r="E3749" s="12"/>
      <c r="F3749" s="78"/>
      <c r="G3749" s="77"/>
      <c r="H3749" s="79"/>
      <c r="BA3749" s="5" t="str">
        <f t="shared" si="58"/>
        <v/>
      </c>
      <c r="BB3749" s="5" t="str">
        <f>IF(OR($E3749="",$G3749&lt;&gt;"Ativo"),"",IF(COUNTIFS($E$4:$E3749,$E3749,$A$4:$A3749,$A3749,$G$4:$G3749,"Ativo")=1,1,0))</f>
        <v/>
      </c>
      <c r="BC3749" t="str">
        <f>IF(OR($A3749="",$G3749&lt;&gt;"Ativo"),"",IF(COUNTIFS($A$4:$A3749,$A3749,$G$4:$G3749,"Ativo")=1,1,0))</f>
        <v/>
      </c>
    </row>
    <row r="3750" spans="1:55" x14ac:dyDescent="0.3">
      <c r="A3750" s="76"/>
      <c r="B3750" s="104"/>
      <c r="C3750" s="76"/>
      <c r="D3750" s="77"/>
      <c r="E3750" s="12"/>
      <c r="F3750" s="78"/>
      <c r="G3750" s="77"/>
      <c r="H3750" s="79"/>
      <c r="BA3750" s="5" t="str">
        <f t="shared" si="58"/>
        <v/>
      </c>
      <c r="BB3750" s="5" t="str">
        <f>IF(OR($E3750="",$G3750&lt;&gt;"Ativo"),"",IF(COUNTIFS($E$4:$E3750,$E3750,$A$4:$A3750,$A3750,$G$4:$G3750,"Ativo")=1,1,0))</f>
        <v/>
      </c>
      <c r="BC3750" t="str">
        <f>IF(OR($A3750="",$G3750&lt;&gt;"Ativo"),"",IF(COUNTIFS($A$4:$A3750,$A3750,$G$4:$G3750,"Ativo")=1,1,0))</f>
        <v/>
      </c>
    </row>
    <row r="3751" spans="1:55" x14ac:dyDescent="0.3">
      <c r="A3751" s="76"/>
      <c r="B3751" s="104"/>
      <c r="C3751" s="76"/>
      <c r="D3751" s="77"/>
      <c r="E3751" s="12"/>
      <c r="F3751" s="78"/>
      <c r="G3751" s="77"/>
      <c r="H3751" s="79"/>
      <c r="BA3751" s="5" t="str">
        <f t="shared" si="58"/>
        <v/>
      </c>
      <c r="BB3751" s="5" t="str">
        <f>IF(OR($E3751="",$G3751&lt;&gt;"Ativo"),"",IF(COUNTIFS($E$4:$E3751,$E3751,$A$4:$A3751,$A3751,$G$4:$G3751,"Ativo")=1,1,0))</f>
        <v/>
      </c>
      <c r="BC3751" t="str">
        <f>IF(OR($A3751="",$G3751&lt;&gt;"Ativo"),"",IF(COUNTIFS($A$4:$A3751,$A3751,$G$4:$G3751,"Ativo")=1,1,0))</f>
        <v/>
      </c>
    </row>
    <row r="3752" spans="1:55" x14ac:dyDescent="0.3">
      <c r="A3752" s="76"/>
      <c r="B3752" s="104"/>
      <c r="C3752" s="76"/>
      <c r="D3752" s="77"/>
      <c r="E3752" s="12"/>
      <c r="F3752" s="78"/>
      <c r="G3752" s="77"/>
      <c r="H3752" s="79"/>
      <c r="BA3752" s="5" t="str">
        <f t="shared" si="58"/>
        <v/>
      </c>
      <c r="BB3752" s="5" t="str">
        <f>IF(OR($E3752="",$G3752&lt;&gt;"Ativo"),"",IF(COUNTIFS($E$4:$E3752,$E3752,$A$4:$A3752,$A3752,$G$4:$G3752,"Ativo")=1,1,0))</f>
        <v/>
      </c>
      <c r="BC3752" t="str">
        <f>IF(OR($A3752="",$G3752&lt;&gt;"Ativo"),"",IF(COUNTIFS($A$4:$A3752,$A3752,$G$4:$G3752,"Ativo")=1,1,0))</f>
        <v/>
      </c>
    </row>
    <row r="3753" spans="1:55" x14ac:dyDescent="0.3">
      <c r="A3753" s="76"/>
      <c r="B3753" s="104"/>
      <c r="C3753" s="76"/>
      <c r="D3753" s="77"/>
      <c r="E3753" s="12"/>
      <c r="F3753" s="78"/>
      <c r="G3753" s="77"/>
      <c r="H3753" s="79"/>
      <c r="BA3753" s="5" t="str">
        <f t="shared" si="58"/>
        <v/>
      </c>
      <c r="BB3753" s="5" t="str">
        <f>IF(OR($E3753="",$G3753&lt;&gt;"Ativo"),"",IF(COUNTIFS($E$4:$E3753,$E3753,$A$4:$A3753,$A3753,$G$4:$G3753,"Ativo")=1,1,0))</f>
        <v/>
      </c>
      <c r="BC3753" t="str">
        <f>IF(OR($A3753="",$G3753&lt;&gt;"Ativo"),"",IF(COUNTIFS($A$4:$A3753,$A3753,$G$4:$G3753,"Ativo")=1,1,0))</f>
        <v/>
      </c>
    </row>
    <row r="3754" spans="1:55" x14ac:dyDescent="0.3">
      <c r="A3754" s="76"/>
      <c r="B3754" s="104"/>
      <c r="C3754" s="76"/>
      <c r="D3754" s="77"/>
      <c r="E3754" s="12"/>
      <c r="F3754" s="78"/>
      <c r="G3754" s="77"/>
      <c r="H3754" s="79"/>
      <c r="BA3754" s="5" t="str">
        <f t="shared" si="58"/>
        <v/>
      </c>
      <c r="BB3754" s="5" t="str">
        <f>IF(OR($E3754="",$G3754&lt;&gt;"Ativo"),"",IF(COUNTIFS($E$4:$E3754,$E3754,$A$4:$A3754,$A3754,$G$4:$G3754,"Ativo")=1,1,0))</f>
        <v/>
      </c>
      <c r="BC3754" t="str">
        <f>IF(OR($A3754="",$G3754&lt;&gt;"Ativo"),"",IF(COUNTIFS($A$4:$A3754,$A3754,$G$4:$G3754,"Ativo")=1,1,0))</f>
        <v/>
      </c>
    </row>
    <row r="3755" spans="1:55" x14ac:dyDescent="0.3">
      <c r="A3755" s="76"/>
      <c r="B3755" s="104"/>
      <c r="C3755" s="76"/>
      <c r="D3755" s="77"/>
      <c r="E3755" s="12"/>
      <c r="F3755" s="78"/>
      <c r="G3755" s="77"/>
      <c r="H3755" s="79"/>
      <c r="BA3755" s="5" t="str">
        <f t="shared" si="58"/>
        <v/>
      </c>
      <c r="BB3755" s="5" t="str">
        <f>IF(OR($E3755="",$G3755&lt;&gt;"Ativo"),"",IF(COUNTIFS($E$4:$E3755,$E3755,$A$4:$A3755,$A3755,$G$4:$G3755,"Ativo")=1,1,0))</f>
        <v/>
      </c>
      <c r="BC3755" t="str">
        <f>IF(OR($A3755="",$G3755&lt;&gt;"Ativo"),"",IF(COUNTIFS($A$4:$A3755,$A3755,$G$4:$G3755,"Ativo")=1,1,0))</f>
        <v/>
      </c>
    </row>
    <row r="3756" spans="1:55" x14ac:dyDescent="0.3">
      <c r="A3756" s="76"/>
      <c r="B3756" s="104"/>
      <c r="C3756" s="76"/>
      <c r="D3756" s="77"/>
      <c r="E3756" s="12"/>
      <c r="F3756" s="78"/>
      <c r="G3756" s="77"/>
      <c r="H3756" s="79"/>
      <c r="BA3756" s="5" t="str">
        <f t="shared" si="58"/>
        <v/>
      </c>
      <c r="BB3756" s="5" t="str">
        <f>IF(OR($E3756="",$G3756&lt;&gt;"Ativo"),"",IF(COUNTIFS($E$4:$E3756,$E3756,$A$4:$A3756,$A3756,$G$4:$G3756,"Ativo")=1,1,0))</f>
        <v/>
      </c>
      <c r="BC3756" t="str">
        <f>IF(OR($A3756="",$G3756&lt;&gt;"Ativo"),"",IF(COUNTIFS($A$4:$A3756,$A3756,$G$4:$G3756,"Ativo")=1,1,0))</f>
        <v/>
      </c>
    </row>
    <row r="3757" spans="1:55" x14ac:dyDescent="0.3">
      <c r="A3757" s="76"/>
      <c r="B3757" s="104"/>
      <c r="C3757" s="76"/>
      <c r="D3757" s="77"/>
      <c r="E3757" s="12"/>
      <c r="F3757" s="78"/>
      <c r="G3757" s="77"/>
      <c r="H3757" s="79"/>
      <c r="BA3757" s="5" t="str">
        <f t="shared" si="58"/>
        <v/>
      </c>
      <c r="BB3757" s="5" t="str">
        <f>IF(OR($E3757="",$G3757&lt;&gt;"Ativo"),"",IF(COUNTIFS($E$4:$E3757,$E3757,$A$4:$A3757,$A3757,$G$4:$G3757,"Ativo")=1,1,0))</f>
        <v/>
      </c>
      <c r="BC3757" t="str">
        <f>IF(OR($A3757="",$G3757&lt;&gt;"Ativo"),"",IF(COUNTIFS($A$4:$A3757,$A3757,$G$4:$G3757,"Ativo")=1,1,0))</f>
        <v/>
      </c>
    </row>
    <row r="3758" spans="1:55" x14ac:dyDescent="0.3">
      <c r="A3758" s="76"/>
      <c r="B3758" s="104"/>
      <c r="C3758" s="76"/>
      <c r="D3758" s="77"/>
      <c r="E3758" s="12"/>
      <c r="F3758" s="78"/>
      <c r="G3758" s="77"/>
      <c r="H3758" s="79"/>
      <c r="BA3758" s="5" t="str">
        <f t="shared" si="58"/>
        <v/>
      </c>
      <c r="BB3758" s="5" t="str">
        <f>IF(OR($E3758="",$G3758&lt;&gt;"Ativo"),"",IF(COUNTIFS($E$4:$E3758,$E3758,$A$4:$A3758,$A3758,$G$4:$G3758,"Ativo")=1,1,0))</f>
        <v/>
      </c>
      <c r="BC3758" t="str">
        <f>IF(OR($A3758="",$G3758&lt;&gt;"Ativo"),"",IF(COUNTIFS($A$4:$A3758,$A3758,$G$4:$G3758,"Ativo")=1,1,0))</f>
        <v/>
      </c>
    </row>
    <row r="3759" spans="1:55" x14ac:dyDescent="0.3">
      <c r="A3759" s="76"/>
      <c r="B3759" s="104"/>
      <c r="C3759" s="76"/>
      <c r="D3759" s="77"/>
      <c r="E3759" s="12"/>
      <c r="F3759" s="78"/>
      <c r="G3759" s="77"/>
      <c r="H3759" s="79"/>
      <c r="BA3759" s="5" t="str">
        <f t="shared" si="58"/>
        <v/>
      </c>
      <c r="BB3759" s="5" t="str">
        <f>IF(OR($E3759="",$G3759&lt;&gt;"Ativo"),"",IF(COUNTIFS($E$4:$E3759,$E3759,$A$4:$A3759,$A3759,$G$4:$G3759,"Ativo")=1,1,0))</f>
        <v/>
      </c>
      <c r="BC3759" t="str">
        <f>IF(OR($A3759="",$G3759&lt;&gt;"Ativo"),"",IF(COUNTIFS($A$4:$A3759,$A3759,$G$4:$G3759,"Ativo")=1,1,0))</f>
        <v/>
      </c>
    </row>
    <row r="3760" spans="1:55" x14ac:dyDescent="0.3">
      <c r="A3760" s="76"/>
      <c r="B3760" s="104"/>
      <c r="C3760" s="76"/>
      <c r="D3760" s="77"/>
      <c r="E3760" s="12"/>
      <c r="F3760" s="78"/>
      <c r="G3760" s="77"/>
      <c r="H3760" s="79"/>
      <c r="BA3760" s="5" t="str">
        <f t="shared" si="58"/>
        <v/>
      </c>
      <c r="BB3760" s="5" t="str">
        <f>IF(OR($E3760="",$G3760&lt;&gt;"Ativo"),"",IF(COUNTIFS($E$4:$E3760,$E3760,$A$4:$A3760,$A3760,$G$4:$G3760,"Ativo")=1,1,0))</f>
        <v/>
      </c>
      <c r="BC3760" t="str">
        <f>IF(OR($A3760="",$G3760&lt;&gt;"Ativo"),"",IF(COUNTIFS($A$4:$A3760,$A3760,$G$4:$G3760,"Ativo")=1,1,0))</f>
        <v/>
      </c>
    </row>
    <row r="3761" spans="1:55" x14ac:dyDescent="0.3">
      <c r="A3761" s="76"/>
      <c r="B3761" s="104"/>
      <c r="C3761" s="76"/>
      <c r="D3761" s="77"/>
      <c r="E3761" s="12"/>
      <c r="F3761" s="78"/>
      <c r="G3761" s="77"/>
      <c r="H3761" s="79"/>
      <c r="BA3761" s="5" t="str">
        <f t="shared" si="58"/>
        <v/>
      </c>
      <c r="BB3761" s="5" t="str">
        <f>IF(OR($E3761="",$G3761&lt;&gt;"Ativo"),"",IF(COUNTIFS($E$4:$E3761,$E3761,$A$4:$A3761,$A3761,$G$4:$G3761,"Ativo")=1,1,0))</f>
        <v/>
      </c>
      <c r="BC3761" t="str">
        <f>IF(OR($A3761="",$G3761&lt;&gt;"Ativo"),"",IF(COUNTIFS($A$4:$A3761,$A3761,$G$4:$G3761,"Ativo")=1,1,0))</f>
        <v/>
      </c>
    </row>
    <row r="3762" spans="1:55" x14ac:dyDescent="0.3">
      <c r="A3762" s="76"/>
      <c r="B3762" s="104"/>
      <c r="C3762" s="76"/>
      <c r="D3762" s="77"/>
      <c r="E3762" s="12"/>
      <c r="F3762" s="78"/>
      <c r="G3762" s="77"/>
      <c r="H3762" s="79"/>
      <c r="BA3762" s="5" t="str">
        <f t="shared" si="58"/>
        <v/>
      </c>
      <c r="BB3762" s="5" t="str">
        <f>IF(OR($E3762="",$G3762&lt;&gt;"Ativo"),"",IF(COUNTIFS($E$4:$E3762,$E3762,$A$4:$A3762,$A3762,$G$4:$G3762,"Ativo")=1,1,0))</f>
        <v/>
      </c>
      <c r="BC3762" t="str">
        <f>IF(OR($A3762="",$G3762&lt;&gt;"Ativo"),"",IF(COUNTIFS($A$4:$A3762,$A3762,$G$4:$G3762,"Ativo")=1,1,0))</f>
        <v/>
      </c>
    </row>
    <row r="3763" spans="1:55" x14ac:dyDescent="0.3">
      <c r="A3763" s="76"/>
      <c r="B3763" s="104"/>
      <c r="C3763" s="76"/>
      <c r="D3763" s="77"/>
      <c r="E3763" s="12"/>
      <c r="F3763" s="78"/>
      <c r="G3763" s="77"/>
      <c r="H3763" s="79"/>
      <c r="BA3763" s="5" t="str">
        <f t="shared" si="58"/>
        <v/>
      </c>
      <c r="BB3763" s="5" t="str">
        <f>IF(OR($E3763="",$G3763&lt;&gt;"Ativo"),"",IF(COUNTIFS($E$4:$E3763,$E3763,$A$4:$A3763,$A3763,$G$4:$G3763,"Ativo")=1,1,0))</f>
        <v/>
      </c>
      <c r="BC3763" t="str">
        <f>IF(OR($A3763="",$G3763&lt;&gt;"Ativo"),"",IF(COUNTIFS($A$4:$A3763,$A3763,$G$4:$G3763,"Ativo")=1,1,0))</f>
        <v/>
      </c>
    </row>
    <row r="3764" spans="1:55" x14ac:dyDescent="0.3">
      <c r="A3764" s="76"/>
      <c r="B3764" s="104"/>
      <c r="C3764" s="76"/>
      <c r="D3764" s="77"/>
      <c r="E3764" s="12"/>
      <c r="F3764" s="78"/>
      <c r="G3764" s="77"/>
      <c r="H3764" s="79"/>
      <c r="BA3764" s="5" t="str">
        <f t="shared" si="58"/>
        <v/>
      </c>
      <c r="BB3764" s="5" t="str">
        <f>IF(OR($E3764="",$G3764&lt;&gt;"Ativo"),"",IF(COUNTIFS($E$4:$E3764,$E3764,$A$4:$A3764,$A3764,$G$4:$G3764,"Ativo")=1,1,0))</f>
        <v/>
      </c>
      <c r="BC3764" t="str">
        <f>IF(OR($A3764="",$G3764&lt;&gt;"Ativo"),"",IF(COUNTIFS($A$4:$A3764,$A3764,$G$4:$G3764,"Ativo")=1,1,0))</f>
        <v/>
      </c>
    </row>
    <row r="3765" spans="1:55" x14ac:dyDescent="0.3">
      <c r="A3765" s="76"/>
      <c r="B3765" s="104"/>
      <c r="C3765" s="76"/>
      <c r="D3765" s="77"/>
      <c r="E3765" s="12"/>
      <c r="F3765" s="78"/>
      <c r="G3765" s="77"/>
      <c r="H3765" s="79"/>
      <c r="BA3765" s="5" t="str">
        <f t="shared" si="58"/>
        <v/>
      </c>
      <c r="BB3765" s="5" t="str">
        <f>IF(OR($E3765="",$G3765&lt;&gt;"Ativo"),"",IF(COUNTIFS($E$4:$E3765,$E3765,$A$4:$A3765,$A3765,$G$4:$G3765,"Ativo")=1,1,0))</f>
        <v/>
      </c>
      <c r="BC3765" t="str">
        <f>IF(OR($A3765="",$G3765&lt;&gt;"Ativo"),"",IF(COUNTIFS($A$4:$A3765,$A3765,$G$4:$G3765,"Ativo")=1,1,0))</f>
        <v/>
      </c>
    </row>
    <row r="3766" spans="1:55" x14ac:dyDescent="0.3">
      <c r="A3766" s="76"/>
      <c r="B3766" s="104"/>
      <c r="C3766" s="76"/>
      <c r="D3766" s="77"/>
      <c r="E3766" s="12"/>
      <c r="F3766" s="78"/>
      <c r="G3766" s="77"/>
      <c r="H3766" s="79"/>
      <c r="BA3766" s="5" t="str">
        <f t="shared" si="58"/>
        <v/>
      </c>
      <c r="BB3766" s="5" t="str">
        <f>IF(OR($E3766="",$G3766&lt;&gt;"Ativo"),"",IF(COUNTIFS($E$4:$E3766,$E3766,$A$4:$A3766,$A3766,$G$4:$G3766,"Ativo")=1,1,0))</f>
        <v/>
      </c>
      <c r="BC3766" t="str">
        <f>IF(OR($A3766="",$G3766&lt;&gt;"Ativo"),"",IF(COUNTIFS($A$4:$A3766,$A3766,$G$4:$G3766,"Ativo")=1,1,0))</f>
        <v/>
      </c>
    </row>
    <row r="3767" spans="1:55" x14ac:dyDescent="0.3">
      <c r="A3767" s="76"/>
      <c r="B3767" s="104"/>
      <c r="C3767" s="76"/>
      <c r="D3767" s="77"/>
      <c r="E3767" s="12"/>
      <c r="F3767" s="78"/>
      <c r="G3767" s="77"/>
      <c r="H3767" s="79"/>
      <c r="BA3767" s="5" t="str">
        <f t="shared" si="58"/>
        <v/>
      </c>
      <c r="BB3767" s="5" t="str">
        <f>IF(OR($E3767="",$G3767&lt;&gt;"Ativo"),"",IF(COUNTIFS($E$4:$E3767,$E3767,$A$4:$A3767,$A3767,$G$4:$G3767,"Ativo")=1,1,0))</f>
        <v/>
      </c>
      <c r="BC3767" t="str">
        <f>IF(OR($A3767="",$G3767&lt;&gt;"Ativo"),"",IF(COUNTIFS($A$4:$A3767,$A3767,$G$4:$G3767,"Ativo")=1,1,0))</f>
        <v/>
      </c>
    </row>
    <row r="3768" spans="1:55" x14ac:dyDescent="0.3">
      <c r="A3768" s="76"/>
      <c r="B3768" s="104"/>
      <c r="C3768" s="76"/>
      <c r="D3768" s="77"/>
      <c r="E3768" s="12"/>
      <c r="F3768" s="78"/>
      <c r="G3768" s="77"/>
      <c r="H3768" s="79"/>
      <c r="BA3768" s="5" t="str">
        <f t="shared" si="58"/>
        <v/>
      </c>
      <c r="BB3768" s="5" t="str">
        <f>IF(OR($E3768="",$G3768&lt;&gt;"Ativo"),"",IF(COUNTIFS($E$4:$E3768,$E3768,$A$4:$A3768,$A3768,$G$4:$G3768,"Ativo")=1,1,0))</f>
        <v/>
      </c>
      <c r="BC3768" t="str">
        <f>IF(OR($A3768="",$G3768&lt;&gt;"Ativo"),"",IF(COUNTIFS($A$4:$A3768,$A3768,$G$4:$G3768,"Ativo")=1,1,0))</f>
        <v/>
      </c>
    </row>
    <row r="3769" spans="1:55" x14ac:dyDescent="0.3">
      <c r="A3769" s="76"/>
      <c r="B3769" s="104"/>
      <c r="C3769" s="76"/>
      <c r="D3769" s="77"/>
      <c r="E3769" s="12"/>
      <c r="F3769" s="78"/>
      <c r="G3769" s="77"/>
      <c r="H3769" s="79"/>
      <c r="BA3769" s="5" t="str">
        <f t="shared" si="58"/>
        <v/>
      </c>
      <c r="BB3769" s="5" t="str">
        <f>IF(OR($E3769="",$G3769&lt;&gt;"Ativo"),"",IF(COUNTIFS($E$4:$E3769,$E3769,$A$4:$A3769,$A3769,$G$4:$G3769,"Ativo")=1,1,0))</f>
        <v/>
      </c>
      <c r="BC3769" t="str">
        <f>IF(OR($A3769="",$G3769&lt;&gt;"Ativo"),"",IF(COUNTIFS($A$4:$A3769,$A3769,$G$4:$G3769,"Ativo")=1,1,0))</f>
        <v/>
      </c>
    </row>
    <row r="3770" spans="1:55" x14ac:dyDescent="0.3">
      <c r="A3770" s="76"/>
      <c r="B3770" s="104"/>
      <c r="C3770" s="76"/>
      <c r="D3770" s="77"/>
      <c r="E3770" s="12"/>
      <c r="F3770" s="78"/>
      <c r="G3770" s="77"/>
      <c r="H3770" s="79"/>
      <c r="BA3770" s="5" t="str">
        <f t="shared" si="58"/>
        <v/>
      </c>
      <c r="BB3770" s="5" t="str">
        <f>IF(OR($E3770="",$G3770&lt;&gt;"Ativo"),"",IF(COUNTIFS($E$4:$E3770,$E3770,$A$4:$A3770,$A3770,$G$4:$G3770,"Ativo")=1,1,0))</f>
        <v/>
      </c>
      <c r="BC3770" t="str">
        <f>IF(OR($A3770="",$G3770&lt;&gt;"Ativo"),"",IF(COUNTIFS($A$4:$A3770,$A3770,$G$4:$G3770,"Ativo")=1,1,0))</f>
        <v/>
      </c>
    </row>
    <row r="3771" spans="1:55" x14ac:dyDescent="0.3">
      <c r="A3771" s="76"/>
      <c r="B3771" s="104"/>
      <c r="C3771" s="76"/>
      <c r="D3771" s="77"/>
      <c r="E3771" s="12"/>
      <c r="F3771" s="78"/>
      <c r="G3771" s="77"/>
      <c r="H3771" s="79"/>
      <c r="BA3771" s="5" t="str">
        <f t="shared" si="58"/>
        <v/>
      </c>
      <c r="BB3771" s="5" t="str">
        <f>IF(OR($E3771="",$G3771&lt;&gt;"Ativo"),"",IF(COUNTIFS($E$4:$E3771,$E3771,$A$4:$A3771,$A3771,$G$4:$G3771,"Ativo")=1,1,0))</f>
        <v/>
      </c>
      <c r="BC3771" t="str">
        <f>IF(OR($A3771="",$G3771&lt;&gt;"Ativo"),"",IF(COUNTIFS($A$4:$A3771,$A3771,$G$4:$G3771,"Ativo")=1,1,0))</f>
        <v/>
      </c>
    </row>
    <row r="3772" spans="1:55" x14ac:dyDescent="0.3">
      <c r="A3772" s="76"/>
      <c r="B3772" s="104"/>
      <c r="C3772" s="76"/>
      <c r="D3772" s="77"/>
      <c r="E3772" s="12"/>
      <c r="F3772" s="78"/>
      <c r="G3772" s="77"/>
      <c r="H3772" s="79"/>
      <c r="BA3772" s="5" t="str">
        <f t="shared" si="58"/>
        <v/>
      </c>
      <c r="BB3772" s="5" t="str">
        <f>IF(OR($E3772="",$G3772&lt;&gt;"Ativo"),"",IF(COUNTIFS($E$4:$E3772,$E3772,$A$4:$A3772,$A3772,$G$4:$G3772,"Ativo")=1,1,0))</f>
        <v/>
      </c>
      <c r="BC3772" t="str">
        <f>IF(OR($A3772="",$G3772&lt;&gt;"Ativo"),"",IF(COUNTIFS($A$4:$A3772,$A3772,$G$4:$G3772,"Ativo")=1,1,0))</f>
        <v/>
      </c>
    </row>
    <row r="3773" spans="1:55" x14ac:dyDescent="0.3">
      <c r="A3773" s="76"/>
      <c r="B3773" s="104"/>
      <c r="C3773" s="76"/>
      <c r="D3773" s="77"/>
      <c r="E3773" s="12"/>
      <c r="F3773" s="78"/>
      <c r="G3773" s="77"/>
      <c r="H3773" s="79"/>
      <c r="BA3773" s="5" t="str">
        <f t="shared" si="58"/>
        <v/>
      </c>
      <c r="BB3773" s="5" t="str">
        <f>IF(OR($E3773="",$G3773&lt;&gt;"Ativo"),"",IF(COUNTIFS($E$4:$E3773,$E3773,$A$4:$A3773,$A3773,$G$4:$G3773,"Ativo")=1,1,0))</f>
        <v/>
      </c>
      <c r="BC3773" t="str">
        <f>IF(OR($A3773="",$G3773&lt;&gt;"Ativo"),"",IF(COUNTIFS($A$4:$A3773,$A3773,$G$4:$G3773,"Ativo")=1,1,0))</f>
        <v/>
      </c>
    </row>
    <row r="3774" spans="1:55" x14ac:dyDescent="0.3">
      <c r="A3774" s="76"/>
      <c r="B3774" s="104"/>
      <c r="C3774" s="76"/>
      <c r="D3774" s="77"/>
      <c r="E3774" s="12"/>
      <c r="F3774" s="78"/>
      <c r="G3774" s="77"/>
      <c r="H3774" s="79"/>
      <c r="BA3774" s="5" t="str">
        <f t="shared" si="58"/>
        <v/>
      </c>
      <c r="BB3774" s="5" t="str">
        <f>IF(OR($E3774="",$G3774&lt;&gt;"Ativo"),"",IF(COUNTIFS($E$4:$E3774,$E3774,$A$4:$A3774,$A3774,$G$4:$G3774,"Ativo")=1,1,0))</f>
        <v/>
      </c>
      <c r="BC3774" t="str">
        <f>IF(OR($A3774="",$G3774&lt;&gt;"Ativo"),"",IF(COUNTIFS($A$4:$A3774,$A3774,$G$4:$G3774,"Ativo")=1,1,0))</f>
        <v/>
      </c>
    </row>
    <row r="3775" spans="1:55" x14ac:dyDescent="0.3">
      <c r="A3775" s="76"/>
      <c r="B3775" s="104"/>
      <c r="C3775" s="76"/>
      <c r="D3775" s="77"/>
      <c r="E3775" s="12"/>
      <c r="F3775" s="78"/>
      <c r="G3775" s="77"/>
      <c r="H3775" s="79"/>
      <c r="BA3775" s="5" t="str">
        <f t="shared" si="58"/>
        <v/>
      </c>
      <c r="BB3775" s="5" t="str">
        <f>IF(OR($E3775="",$G3775&lt;&gt;"Ativo"),"",IF(COUNTIFS($E$4:$E3775,$E3775,$A$4:$A3775,$A3775,$G$4:$G3775,"Ativo")=1,1,0))</f>
        <v/>
      </c>
      <c r="BC3775" t="str">
        <f>IF(OR($A3775="",$G3775&lt;&gt;"Ativo"),"",IF(COUNTIFS($A$4:$A3775,$A3775,$G$4:$G3775,"Ativo")=1,1,0))</f>
        <v/>
      </c>
    </row>
    <row r="3776" spans="1:55" x14ac:dyDescent="0.3">
      <c r="A3776" s="76"/>
      <c r="B3776" s="104"/>
      <c r="C3776" s="76"/>
      <c r="D3776" s="77"/>
      <c r="E3776" s="12"/>
      <c r="F3776" s="78"/>
      <c r="G3776" s="77"/>
      <c r="H3776" s="79"/>
      <c r="BA3776" s="5" t="str">
        <f t="shared" si="58"/>
        <v/>
      </c>
      <c r="BB3776" s="5" t="str">
        <f>IF(OR($E3776="",$G3776&lt;&gt;"Ativo"),"",IF(COUNTIFS($E$4:$E3776,$E3776,$A$4:$A3776,$A3776,$G$4:$G3776,"Ativo")=1,1,0))</f>
        <v/>
      </c>
      <c r="BC3776" t="str">
        <f>IF(OR($A3776="",$G3776&lt;&gt;"Ativo"),"",IF(COUNTIFS($A$4:$A3776,$A3776,$G$4:$G3776,"Ativo")=1,1,0))</f>
        <v/>
      </c>
    </row>
    <row r="3777" spans="1:55" x14ac:dyDescent="0.3">
      <c r="A3777" s="76"/>
      <c r="B3777" s="104"/>
      <c r="C3777" s="76"/>
      <c r="D3777" s="77"/>
      <c r="E3777" s="12"/>
      <c r="F3777" s="78"/>
      <c r="G3777" s="77"/>
      <c r="H3777" s="79"/>
      <c r="BA3777" s="5" t="str">
        <f t="shared" si="58"/>
        <v/>
      </c>
      <c r="BB3777" s="5" t="str">
        <f>IF(OR($E3777="",$G3777&lt;&gt;"Ativo"),"",IF(COUNTIFS($E$4:$E3777,$E3777,$A$4:$A3777,$A3777,$G$4:$G3777,"Ativo")=1,1,0))</f>
        <v/>
      </c>
      <c r="BC3777" t="str">
        <f>IF(OR($A3777="",$G3777&lt;&gt;"Ativo"),"",IF(COUNTIFS($A$4:$A3777,$A3777,$G$4:$G3777,"Ativo")=1,1,0))</f>
        <v/>
      </c>
    </row>
    <row r="3778" spans="1:55" x14ac:dyDescent="0.3">
      <c r="A3778" s="76"/>
      <c r="B3778" s="104"/>
      <c r="C3778" s="76"/>
      <c r="D3778" s="77"/>
      <c r="E3778" s="12"/>
      <c r="F3778" s="78"/>
      <c r="G3778" s="77"/>
      <c r="H3778" s="79"/>
      <c r="BA3778" s="5" t="str">
        <f t="shared" si="58"/>
        <v/>
      </c>
      <c r="BB3778" s="5" t="str">
        <f>IF(OR($E3778="",$G3778&lt;&gt;"Ativo"),"",IF(COUNTIFS($E$4:$E3778,$E3778,$A$4:$A3778,$A3778,$G$4:$G3778,"Ativo")=1,1,0))</f>
        <v/>
      </c>
      <c r="BC3778" t="str">
        <f>IF(OR($A3778="",$G3778&lt;&gt;"Ativo"),"",IF(COUNTIFS($A$4:$A3778,$A3778,$G$4:$G3778,"Ativo")=1,1,0))</f>
        <v/>
      </c>
    </row>
    <row r="3779" spans="1:55" x14ac:dyDescent="0.3">
      <c r="A3779" s="76"/>
      <c r="B3779" s="104"/>
      <c r="C3779" s="76"/>
      <c r="D3779" s="77"/>
      <c r="E3779" s="12"/>
      <c r="F3779" s="78"/>
      <c r="G3779" s="77"/>
      <c r="H3779" s="79"/>
      <c r="BA3779" s="5" t="str">
        <f t="shared" si="58"/>
        <v/>
      </c>
      <c r="BB3779" s="5" t="str">
        <f>IF(OR($E3779="",$G3779&lt;&gt;"Ativo"),"",IF(COUNTIFS($E$4:$E3779,$E3779,$A$4:$A3779,$A3779,$G$4:$G3779,"Ativo")=1,1,0))</f>
        <v/>
      </c>
      <c r="BC3779" t="str">
        <f>IF(OR($A3779="",$G3779&lt;&gt;"Ativo"),"",IF(COUNTIFS($A$4:$A3779,$A3779,$G$4:$G3779,"Ativo")=1,1,0))</f>
        <v/>
      </c>
    </row>
    <row r="3780" spans="1:55" x14ac:dyDescent="0.3">
      <c r="A3780" s="76"/>
      <c r="B3780" s="104"/>
      <c r="C3780" s="76"/>
      <c r="D3780" s="77"/>
      <c r="E3780" s="12"/>
      <c r="F3780" s="78"/>
      <c r="G3780" s="77"/>
      <c r="H3780" s="79"/>
      <c r="BA3780" s="5" t="str">
        <f t="shared" ref="BA3780:BA3843" si="59">IF($D3780="","",MID($D3780,4,LEN($D3780)-5))</f>
        <v/>
      </c>
      <c r="BB3780" s="5" t="str">
        <f>IF(OR($E3780="",$G3780&lt;&gt;"Ativo"),"",IF(COUNTIFS($E$4:$E3780,$E3780,$A$4:$A3780,$A3780,$G$4:$G3780,"Ativo")=1,1,0))</f>
        <v/>
      </c>
      <c r="BC3780" t="str">
        <f>IF(OR($A3780="",$G3780&lt;&gt;"Ativo"),"",IF(COUNTIFS($A$4:$A3780,$A3780,$G$4:$G3780,"Ativo")=1,1,0))</f>
        <v/>
      </c>
    </row>
    <row r="3781" spans="1:55" x14ac:dyDescent="0.3">
      <c r="A3781" s="76"/>
      <c r="B3781" s="104"/>
      <c r="C3781" s="76"/>
      <c r="D3781" s="77"/>
      <c r="E3781" s="12"/>
      <c r="F3781" s="78"/>
      <c r="G3781" s="77"/>
      <c r="H3781" s="79"/>
      <c r="BA3781" s="5" t="str">
        <f t="shared" si="59"/>
        <v/>
      </c>
      <c r="BB3781" s="5" t="str">
        <f>IF(OR($E3781="",$G3781&lt;&gt;"Ativo"),"",IF(COUNTIFS($E$4:$E3781,$E3781,$A$4:$A3781,$A3781,$G$4:$G3781,"Ativo")=1,1,0))</f>
        <v/>
      </c>
      <c r="BC3781" t="str">
        <f>IF(OR($A3781="",$G3781&lt;&gt;"Ativo"),"",IF(COUNTIFS($A$4:$A3781,$A3781,$G$4:$G3781,"Ativo")=1,1,0))</f>
        <v/>
      </c>
    </row>
    <row r="3782" spans="1:55" x14ac:dyDescent="0.3">
      <c r="A3782" s="76"/>
      <c r="B3782" s="104"/>
      <c r="C3782" s="76"/>
      <c r="D3782" s="77"/>
      <c r="E3782" s="12"/>
      <c r="F3782" s="78"/>
      <c r="G3782" s="77"/>
      <c r="H3782" s="79"/>
      <c r="BA3782" s="5" t="str">
        <f t="shared" si="59"/>
        <v/>
      </c>
      <c r="BB3782" s="5" t="str">
        <f>IF(OR($E3782="",$G3782&lt;&gt;"Ativo"),"",IF(COUNTIFS($E$4:$E3782,$E3782,$A$4:$A3782,$A3782,$G$4:$G3782,"Ativo")=1,1,0))</f>
        <v/>
      </c>
      <c r="BC3782" t="str">
        <f>IF(OR($A3782="",$G3782&lt;&gt;"Ativo"),"",IF(COUNTIFS($A$4:$A3782,$A3782,$G$4:$G3782,"Ativo")=1,1,0))</f>
        <v/>
      </c>
    </row>
    <row r="3783" spans="1:55" x14ac:dyDescent="0.3">
      <c r="A3783" s="76"/>
      <c r="B3783" s="104"/>
      <c r="C3783" s="76"/>
      <c r="D3783" s="77"/>
      <c r="E3783" s="12"/>
      <c r="F3783" s="78"/>
      <c r="G3783" s="77"/>
      <c r="H3783" s="79"/>
      <c r="BA3783" s="5" t="str">
        <f t="shared" si="59"/>
        <v/>
      </c>
      <c r="BB3783" s="5" t="str">
        <f>IF(OR($E3783="",$G3783&lt;&gt;"Ativo"),"",IF(COUNTIFS($E$4:$E3783,$E3783,$A$4:$A3783,$A3783,$G$4:$G3783,"Ativo")=1,1,0))</f>
        <v/>
      </c>
      <c r="BC3783" t="str">
        <f>IF(OR($A3783="",$G3783&lt;&gt;"Ativo"),"",IF(COUNTIFS($A$4:$A3783,$A3783,$G$4:$G3783,"Ativo")=1,1,0))</f>
        <v/>
      </c>
    </row>
    <row r="3784" spans="1:55" x14ac:dyDescent="0.3">
      <c r="A3784" s="76"/>
      <c r="B3784" s="104"/>
      <c r="C3784" s="76"/>
      <c r="D3784" s="77"/>
      <c r="E3784" s="12"/>
      <c r="F3784" s="78"/>
      <c r="G3784" s="77"/>
      <c r="H3784" s="79"/>
      <c r="BA3784" s="5" t="str">
        <f t="shared" si="59"/>
        <v/>
      </c>
      <c r="BB3784" s="5" t="str">
        <f>IF(OR($E3784="",$G3784&lt;&gt;"Ativo"),"",IF(COUNTIFS($E$4:$E3784,$E3784,$A$4:$A3784,$A3784,$G$4:$G3784,"Ativo")=1,1,0))</f>
        <v/>
      </c>
      <c r="BC3784" t="str">
        <f>IF(OR($A3784="",$G3784&lt;&gt;"Ativo"),"",IF(COUNTIFS($A$4:$A3784,$A3784,$G$4:$G3784,"Ativo")=1,1,0))</f>
        <v/>
      </c>
    </row>
    <row r="3785" spans="1:55" x14ac:dyDescent="0.3">
      <c r="A3785" s="76"/>
      <c r="B3785" s="104"/>
      <c r="C3785" s="76"/>
      <c r="D3785" s="77"/>
      <c r="E3785" s="12"/>
      <c r="F3785" s="78"/>
      <c r="G3785" s="77"/>
      <c r="H3785" s="79"/>
      <c r="BA3785" s="5" t="str">
        <f t="shared" si="59"/>
        <v/>
      </c>
      <c r="BB3785" s="5" t="str">
        <f>IF(OR($E3785="",$G3785&lt;&gt;"Ativo"),"",IF(COUNTIFS($E$4:$E3785,$E3785,$A$4:$A3785,$A3785,$G$4:$G3785,"Ativo")=1,1,0))</f>
        <v/>
      </c>
      <c r="BC3785" t="str">
        <f>IF(OR($A3785="",$G3785&lt;&gt;"Ativo"),"",IF(COUNTIFS($A$4:$A3785,$A3785,$G$4:$G3785,"Ativo")=1,1,0))</f>
        <v/>
      </c>
    </row>
    <row r="3786" spans="1:55" x14ac:dyDescent="0.3">
      <c r="A3786" s="76"/>
      <c r="B3786" s="104"/>
      <c r="C3786" s="76"/>
      <c r="D3786" s="77"/>
      <c r="E3786" s="12"/>
      <c r="F3786" s="78"/>
      <c r="G3786" s="77"/>
      <c r="H3786" s="79"/>
      <c r="BA3786" s="5" t="str">
        <f t="shared" si="59"/>
        <v/>
      </c>
      <c r="BB3786" s="5" t="str">
        <f>IF(OR($E3786="",$G3786&lt;&gt;"Ativo"),"",IF(COUNTIFS($E$4:$E3786,$E3786,$A$4:$A3786,$A3786,$G$4:$G3786,"Ativo")=1,1,0))</f>
        <v/>
      </c>
      <c r="BC3786" t="str">
        <f>IF(OR($A3786="",$G3786&lt;&gt;"Ativo"),"",IF(COUNTIFS($A$4:$A3786,$A3786,$G$4:$G3786,"Ativo")=1,1,0))</f>
        <v/>
      </c>
    </row>
    <row r="3787" spans="1:55" x14ac:dyDescent="0.3">
      <c r="A3787" s="76"/>
      <c r="B3787" s="104"/>
      <c r="C3787" s="76"/>
      <c r="D3787" s="77"/>
      <c r="E3787" s="12"/>
      <c r="F3787" s="78"/>
      <c r="G3787" s="77"/>
      <c r="H3787" s="79"/>
      <c r="BA3787" s="5" t="str">
        <f t="shared" si="59"/>
        <v/>
      </c>
      <c r="BB3787" s="5" t="str">
        <f>IF(OR($E3787="",$G3787&lt;&gt;"Ativo"),"",IF(COUNTIFS($E$4:$E3787,$E3787,$A$4:$A3787,$A3787,$G$4:$G3787,"Ativo")=1,1,0))</f>
        <v/>
      </c>
      <c r="BC3787" t="str">
        <f>IF(OR($A3787="",$G3787&lt;&gt;"Ativo"),"",IF(COUNTIFS($A$4:$A3787,$A3787,$G$4:$G3787,"Ativo")=1,1,0))</f>
        <v/>
      </c>
    </row>
    <row r="3788" spans="1:55" x14ac:dyDescent="0.3">
      <c r="A3788" s="76"/>
      <c r="B3788" s="104"/>
      <c r="C3788" s="76"/>
      <c r="D3788" s="77"/>
      <c r="E3788" s="12"/>
      <c r="F3788" s="78"/>
      <c r="G3788" s="77"/>
      <c r="H3788" s="79"/>
      <c r="BA3788" s="5" t="str">
        <f t="shared" si="59"/>
        <v/>
      </c>
      <c r="BB3788" s="5" t="str">
        <f>IF(OR($E3788="",$G3788&lt;&gt;"Ativo"),"",IF(COUNTIFS($E$4:$E3788,$E3788,$A$4:$A3788,$A3788,$G$4:$G3788,"Ativo")=1,1,0))</f>
        <v/>
      </c>
      <c r="BC3788" t="str">
        <f>IF(OR($A3788="",$G3788&lt;&gt;"Ativo"),"",IF(COUNTIFS($A$4:$A3788,$A3788,$G$4:$G3788,"Ativo")=1,1,0))</f>
        <v/>
      </c>
    </row>
    <row r="3789" spans="1:55" x14ac:dyDescent="0.3">
      <c r="A3789" s="76"/>
      <c r="B3789" s="104"/>
      <c r="C3789" s="76"/>
      <c r="D3789" s="77"/>
      <c r="E3789" s="12"/>
      <c r="F3789" s="78"/>
      <c r="G3789" s="77"/>
      <c r="H3789" s="79"/>
      <c r="BA3789" s="5" t="str">
        <f t="shared" si="59"/>
        <v/>
      </c>
      <c r="BB3789" s="5" t="str">
        <f>IF(OR($E3789="",$G3789&lt;&gt;"Ativo"),"",IF(COUNTIFS($E$4:$E3789,$E3789,$A$4:$A3789,$A3789,$G$4:$G3789,"Ativo")=1,1,0))</f>
        <v/>
      </c>
      <c r="BC3789" t="str">
        <f>IF(OR($A3789="",$G3789&lt;&gt;"Ativo"),"",IF(COUNTIFS($A$4:$A3789,$A3789,$G$4:$G3789,"Ativo")=1,1,0))</f>
        <v/>
      </c>
    </row>
    <row r="3790" spans="1:55" x14ac:dyDescent="0.3">
      <c r="A3790" s="76"/>
      <c r="B3790" s="104"/>
      <c r="C3790" s="76"/>
      <c r="D3790" s="77"/>
      <c r="E3790" s="12"/>
      <c r="F3790" s="78"/>
      <c r="G3790" s="77"/>
      <c r="H3790" s="79"/>
      <c r="BA3790" s="5" t="str">
        <f t="shared" si="59"/>
        <v/>
      </c>
      <c r="BB3790" s="5" t="str">
        <f>IF(OR($E3790="",$G3790&lt;&gt;"Ativo"),"",IF(COUNTIFS($E$4:$E3790,$E3790,$A$4:$A3790,$A3790,$G$4:$G3790,"Ativo")=1,1,0))</f>
        <v/>
      </c>
      <c r="BC3790" t="str">
        <f>IF(OR($A3790="",$G3790&lt;&gt;"Ativo"),"",IF(COUNTIFS($A$4:$A3790,$A3790,$G$4:$G3790,"Ativo")=1,1,0))</f>
        <v/>
      </c>
    </row>
    <row r="3791" spans="1:55" x14ac:dyDescent="0.3">
      <c r="A3791" s="76"/>
      <c r="B3791" s="104"/>
      <c r="C3791" s="76"/>
      <c r="D3791" s="77"/>
      <c r="E3791" s="12"/>
      <c r="F3791" s="78"/>
      <c r="G3791" s="77"/>
      <c r="H3791" s="79"/>
      <c r="BA3791" s="5" t="str">
        <f t="shared" si="59"/>
        <v/>
      </c>
      <c r="BB3791" s="5" t="str">
        <f>IF(OR($E3791="",$G3791&lt;&gt;"Ativo"),"",IF(COUNTIFS($E$4:$E3791,$E3791,$A$4:$A3791,$A3791,$G$4:$G3791,"Ativo")=1,1,0))</f>
        <v/>
      </c>
      <c r="BC3791" t="str">
        <f>IF(OR($A3791="",$G3791&lt;&gt;"Ativo"),"",IF(COUNTIFS($A$4:$A3791,$A3791,$G$4:$G3791,"Ativo")=1,1,0))</f>
        <v/>
      </c>
    </row>
    <row r="3792" spans="1:55" x14ac:dyDescent="0.3">
      <c r="A3792" s="76"/>
      <c r="B3792" s="104"/>
      <c r="C3792" s="76"/>
      <c r="D3792" s="77"/>
      <c r="E3792" s="12"/>
      <c r="F3792" s="78"/>
      <c r="G3792" s="77"/>
      <c r="H3792" s="79"/>
      <c r="BA3792" s="5" t="str">
        <f t="shared" si="59"/>
        <v/>
      </c>
      <c r="BB3792" s="5" t="str">
        <f>IF(OR($E3792="",$G3792&lt;&gt;"Ativo"),"",IF(COUNTIFS($E$4:$E3792,$E3792,$A$4:$A3792,$A3792,$G$4:$G3792,"Ativo")=1,1,0))</f>
        <v/>
      </c>
      <c r="BC3792" t="str">
        <f>IF(OR($A3792="",$G3792&lt;&gt;"Ativo"),"",IF(COUNTIFS($A$4:$A3792,$A3792,$G$4:$G3792,"Ativo")=1,1,0))</f>
        <v/>
      </c>
    </row>
    <row r="3793" spans="1:55" x14ac:dyDescent="0.3">
      <c r="A3793" s="76"/>
      <c r="B3793" s="104"/>
      <c r="C3793" s="76"/>
      <c r="D3793" s="77"/>
      <c r="E3793" s="12"/>
      <c r="F3793" s="78"/>
      <c r="G3793" s="77"/>
      <c r="H3793" s="79"/>
      <c r="BA3793" s="5" t="str">
        <f t="shared" si="59"/>
        <v/>
      </c>
      <c r="BB3793" s="5" t="str">
        <f>IF(OR($E3793="",$G3793&lt;&gt;"Ativo"),"",IF(COUNTIFS($E$4:$E3793,$E3793,$A$4:$A3793,$A3793,$G$4:$G3793,"Ativo")=1,1,0))</f>
        <v/>
      </c>
      <c r="BC3793" t="str">
        <f>IF(OR($A3793="",$G3793&lt;&gt;"Ativo"),"",IF(COUNTIFS($A$4:$A3793,$A3793,$G$4:$G3793,"Ativo")=1,1,0))</f>
        <v/>
      </c>
    </row>
    <row r="3794" spans="1:55" x14ac:dyDescent="0.3">
      <c r="A3794" s="76"/>
      <c r="B3794" s="104"/>
      <c r="C3794" s="76"/>
      <c r="D3794" s="77"/>
      <c r="E3794" s="12"/>
      <c r="F3794" s="78"/>
      <c r="G3794" s="77"/>
      <c r="H3794" s="79"/>
      <c r="BA3794" s="5" t="str">
        <f t="shared" si="59"/>
        <v/>
      </c>
      <c r="BB3794" s="5" t="str">
        <f>IF(OR($E3794="",$G3794&lt;&gt;"Ativo"),"",IF(COUNTIFS($E$4:$E3794,$E3794,$A$4:$A3794,$A3794,$G$4:$G3794,"Ativo")=1,1,0))</f>
        <v/>
      </c>
      <c r="BC3794" t="str">
        <f>IF(OR($A3794="",$G3794&lt;&gt;"Ativo"),"",IF(COUNTIFS($A$4:$A3794,$A3794,$G$4:$G3794,"Ativo")=1,1,0))</f>
        <v/>
      </c>
    </row>
    <row r="3795" spans="1:55" x14ac:dyDescent="0.3">
      <c r="A3795" s="76"/>
      <c r="B3795" s="104"/>
      <c r="C3795" s="76"/>
      <c r="D3795" s="77"/>
      <c r="E3795" s="12"/>
      <c r="F3795" s="78"/>
      <c r="G3795" s="77"/>
      <c r="H3795" s="79"/>
      <c r="BA3795" s="5" t="str">
        <f t="shared" si="59"/>
        <v/>
      </c>
      <c r="BB3795" s="5" t="str">
        <f>IF(OR($E3795="",$G3795&lt;&gt;"Ativo"),"",IF(COUNTIFS($E$4:$E3795,$E3795,$A$4:$A3795,$A3795,$G$4:$G3795,"Ativo")=1,1,0))</f>
        <v/>
      </c>
      <c r="BC3795" t="str">
        <f>IF(OR($A3795="",$G3795&lt;&gt;"Ativo"),"",IF(COUNTIFS($A$4:$A3795,$A3795,$G$4:$G3795,"Ativo")=1,1,0))</f>
        <v/>
      </c>
    </row>
    <row r="3796" spans="1:55" x14ac:dyDescent="0.3">
      <c r="A3796" s="76"/>
      <c r="B3796" s="104"/>
      <c r="C3796" s="76"/>
      <c r="D3796" s="77"/>
      <c r="E3796" s="12"/>
      <c r="F3796" s="78"/>
      <c r="G3796" s="77"/>
      <c r="H3796" s="79"/>
      <c r="BA3796" s="5" t="str">
        <f t="shared" si="59"/>
        <v/>
      </c>
      <c r="BB3796" s="5" t="str">
        <f>IF(OR($E3796="",$G3796&lt;&gt;"Ativo"),"",IF(COUNTIFS($E$4:$E3796,$E3796,$A$4:$A3796,$A3796,$G$4:$G3796,"Ativo")=1,1,0))</f>
        <v/>
      </c>
      <c r="BC3796" t="str">
        <f>IF(OR($A3796="",$G3796&lt;&gt;"Ativo"),"",IF(COUNTIFS($A$4:$A3796,$A3796,$G$4:$G3796,"Ativo")=1,1,0))</f>
        <v/>
      </c>
    </row>
    <row r="3797" spans="1:55" x14ac:dyDescent="0.3">
      <c r="A3797" s="76"/>
      <c r="B3797" s="104"/>
      <c r="C3797" s="76"/>
      <c r="D3797" s="77"/>
      <c r="E3797" s="12"/>
      <c r="F3797" s="78"/>
      <c r="G3797" s="77"/>
      <c r="H3797" s="79"/>
      <c r="BA3797" s="5" t="str">
        <f t="shared" si="59"/>
        <v/>
      </c>
      <c r="BB3797" s="5" t="str">
        <f>IF(OR($E3797="",$G3797&lt;&gt;"Ativo"),"",IF(COUNTIFS($E$4:$E3797,$E3797,$A$4:$A3797,$A3797,$G$4:$G3797,"Ativo")=1,1,0))</f>
        <v/>
      </c>
      <c r="BC3797" t="str">
        <f>IF(OR($A3797="",$G3797&lt;&gt;"Ativo"),"",IF(COUNTIFS($A$4:$A3797,$A3797,$G$4:$G3797,"Ativo")=1,1,0))</f>
        <v/>
      </c>
    </row>
    <row r="3798" spans="1:55" x14ac:dyDescent="0.3">
      <c r="A3798" s="76"/>
      <c r="B3798" s="104"/>
      <c r="C3798" s="76"/>
      <c r="D3798" s="77"/>
      <c r="E3798" s="12"/>
      <c r="F3798" s="78"/>
      <c r="G3798" s="77"/>
      <c r="H3798" s="79"/>
      <c r="BA3798" s="5" t="str">
        <f t="shared" si="59"/>
        <v/>
      </c>
      <c r="BB3798" s="5" t="str">
        <f>IF(OR($E3798="",$G3798&lt;&gt;"Ativo"),"",IF(COUNTIFS($E$4:$E3798,$E3798,$A$4:$A3798,$A3798,$G$4:$G3798,"Ativo")=1,1,0))</f>
        <v/>
      </c>
      <c r="BC3798" t="str">
        <f>IF(OR($A3798="",$G3798&lt;&gt;"Ativo"),"",IF(COUNTIFS($A$4:$A3798,$A3798,$G$4:$G3798,"Ativo")=1,1,0))</f>
        <v/>
      </c>
    </row>
    <row r="3799" spans="1:55" x14ac:dyDescent="0.3">
      <c r="A3799" s="76"/>
      <c r="B3799" s="104"/>
      <c r="C3799" s="76"/>
      <c r="D3799" s="77"/>
      <c r="E3799" s="12"/>
      <c r="F3799" s="78"/>
      <c r="G3799" s="77"/>
      <c r="H3799" s="79"/>
      <c r="BA3799" s="5" t="str">
        <f t="shared" si="59"/>
        <v/>
      </c>
      <c r="BB3799" s="5" t="str">
        <f>IF(OR($E3799="",$G3799&lt;&gt;"Ativo"),"",IF(COUNTIFS($E$4:$E3799,$E3799,$A$4:$A3799,$A3799,$G$4:$G3799,"Ativo")=1,1,0))</f>
        <v/>
      </c>
      <c r="BC3799" t="str">
        <f>IF(OR($A3799="",$G3799&lt;&gt;"Ativo"),"",IF(COUNTIFS($A$4:$A3799,$A3799,$G$4:$G3799,"Ativo")=1,1,0))</f>
        <v/>
      </c>
    </row>
    <row r="3800" spans="1:55" x14ac:dyDescent="0.3">
      <c r="A3800" s="76"/>
      <c r="B3800" s="104"/>
      <c r="C3800" s="76"/>
      <c r="D3800" s="77"/>
      <c r="E3800" s="12"/>
      <c r="F3800" s="78"/>
      <c r="G3800" s="77"/>
      <c r="H3800" s="79"/>
      <c r="BA3800" s="5" t="str">
        <f t="shared" si="59"/>
        <v/>
      </c>
      <c r="BB3800" s="5" t="str">
        <f>IF(OR($E3800="",$G3800&lt;&gt;"Ativo"),"",IF(COUNTIFS($E$4:$E3800,$E3800,$A$4:$A3800,$A3800,$G$4:$G3800,"Ativo")=1,1,0))</f>
        <v/>
      </c>
      <c r="BC3800" t="str">
        <f>IF(OR($A3800="",$G3800&lt;&gt;"Ativo"),"",IF(COUNTIFS($A$4:$A3800,$A3800,$G$4:$G3800,"Ativo")=1,1,0))</f>
        <v/>
      </c>
    </row>
    <row r="3801" spans="1:55" x14ac:dyDescent="0.3">
      <c r="A3801" s="76"/>
      <c r="B3801" s="104"/>
      <c r="C3801" s="76"/>
      <c r="D3801" s="77"/>
      <c r="E3801" s="12"/>
      <c r="F3801" s="78"/>
      <c r="G3801" s="77"/>
      <c r="H3801" s="79"/>
      <c r="BA3801" s="5" t="str">
        <f t="shared" si="59"/>
        <v/>
      </c>
      <c r="BB3801" s="5" t="str">
        <f>IF(OR($E3801="",$G3801&lt;&gt;"Ativo"),"",IF(COUNTIFS($E$4:$E3801,$E3801,$A$4:$A3801,$A3801,$G$4:$G3801,"Ativo")=1,1,0))</f>
        <v/>
      </c>
      <c r="BC3801" t="str">
        <f>IF(OR($A3801="",$G3801&lt;&gt;"Ativo"),"",IF(COUNTIFS($A$4:$A3801,$A3801,$G$4:$G3801,"Ativo")=1,1,0))</f>
        <v/>
      </c>
    </row>
    <row r="3802" spans="1:55" x14ac:dyDescent="0.3">
      <c r="A3802" s="76"/>
      <c r="B3802" s="104"/>
      <c r="C3802" s="76"/>
      <c r="D3802" s="77"/>
      <c r="E3802" s="12"/>
      <c r="F3802" s="78"/>
      <c r="G3802" s="77"/>
      <c r="H3802" s="79"/>
      <c r="BA3802" s="5" t="str">
        <f t="shared" si="59"/>
        <v/>
      </c>
      <c r="BB3802" s="5" t="str">
        <f>IF(OR($E3802="",$G3802&lt;&gt;"Ativo"),"",IF(COUNTIFS($E$4:$E3802,$E3802,$A$4:$A3802,$A3802,$G$4:$G3802,"Ativo")=1,1,0))</f>
        <v/>
      </c>
      <c r="BC3802" t="str">
        <f>IF(OR($A3802="",$G3802&lt;&gt;"Ativo"),"",IF(COUNTIFS($A$4:$A3802,$A3802,$G$4:$G3802,"Ativo")=1,1,0))</f>
        <v/>
      </c>
    </row>
    <row r="3803" spans="1:55" x14ac:dyDescent="0.3">
      <c r="A3803" s="76"/>
      <c r="B3803" s="104"/>
      <c r="C3803" s="76"/>
      <c r="D3803" s="77"/>
      <c r="E3803" s="12"/>
      <c r="F3803" s="78"/>
      <c r="G3803" s="77"/>
      <c r="H3803" s="79"/>
      <c r="BA3803" s="5" t="str">
        <f t="shared" si="59"/>
        <v/>
      </c>
      <c r="BB3803" s="5" t="str">
        <f>IF(OR($E3803="",$G3803&lt;&gt;"Ativo"),"",IF(COUNTIFS($E$4:$E3803,$E3803,$A$4:$A3803,$A3803,$G$4:$G3803,"Ativo")=1,1,0))</f>
        <v/>
      </c>
      <c r="BC3803" t="str">
        <f>IF(OR($A3803="",$G3803&lt;&gt;"Ativo"),"",IF(COUNTIFS($A$4:$A3803,$A3803,$G$4:$G3803,"Ativo")=1,1,0))</f>
        <v/>
      </c>
    </row>
    <row r="3804" spans="1:55" x14ac:dyDescent="0.3">
      <c r="A3804" s="76"/>
      <c r="B3804" s="104"/>
      <c r="C3804" s="76"/>
      <c r="D3804" s="77"/>
      <c r="E3804" s="12"/>
      <c r="F3804" s="78"/>
      <c r="G3804" s="77"/>
      <c r="H3804" s="79"/>
      <c r="BA3804" s="5" t="str">
        <f t="shared" si="59"/>
        <v/>
      </c>
      <c r="BB3804" s="5" t="str">
        <f>IF(OR($E3804="",$G3804&lt;&gt;"Ativo"),"",IF(COUNTIFS($E$4:$E3804,$E3804,$A$4:$A3804,$A3804,$G$4:$G3804,"Ativo")=1,1,0))</f>
        <v/>
      </c>
      <c r="BC3804" t="str">
        <f>IF(OR($A3804="",$G3804&lt;&gt;"Ativo"),"",IF(COUNTIFS($A$4:$A3804,$A3804,$G$4:$G3804,"Ativo")=1,1,0))</f>
        <v/>
      </c>
    </row>
    <row r="3805" spans="1:55" x14ac:dyDescent="0.3">
      <c r="A3805" s="76"/>
      <c r="B3805" s="104"/>
      <c r="C3805" s="76"/>
      <c r="D3805" s="77"/>
      <c r="E3805" s="12"/>
      <c r="F3805" s="78"/>
      <c r="G3805" s="77"/>
      <c r="H3805" s="79"/>
      <c r="BA3805" s="5" t="str">
        <f t="shared" si="59"/>
        <v/>
      </c>
      <c r="BB3805" s="5" t="str">
        <f>IF(OR($E3805="",$G3805&lt;&gt;"Ativo"),"",IF(COUNTIFS($E$4:$E3805,$E3805,$A$4:$A3805,$A3805,$G$4:$G3805,"Ativo")=1,1,0))</f>
        <v/>
      </c>
      <c r="BC3805" t="str">
        <f>IF(OR($A3805="",$G3805&lt;&gt;"Ativo"),"",IF(COUNTIFS($A$4:$A3805,$A3805,$G$4:$G3805,"Ativo")=1,1,0))</f>
        <v/>
      </c>
    </row>
    <row r="3806" spans="1:55" x14ac:dyDescent="0.3">
      <c r="A3806" s="76"/>
      <c r="B3806" s="104"/>
      <c r="C3806" s="76"/>
      <c r="D3806" s="77"/>
      <c r="E3806" s="12"/>
      <c r="F3806" s="78"/>
      <c r="G3806" s="77"/>
      <c r="H3806" s="79"/>
      <c r="BA3806" s="5" t="str">
        <f t="shared" si="59"/>
        <v/>
      </c>
      <c r="BB3806" s="5" t="str">
        <f>IF(OR($E3806="",$G3806&lt;&gt;"Ativo"),"",IF(COUNTIFS($E$4:$E3806,$E3806,$A$4:$A3806,$A3806,$G$4:$G3806,"Ativo")=1,1,0))</f>
        <v/>
      </c>
      <c r="BC3806" t="str">
        <f>IF(OR($A3806="",$G3806&lt;&gt;"Ativo"),"",IF(COUNTIFS($A$4:$A3806,$A3806,$G$4:$G3806,"Ativo")=1,1,0))</f>
        <v/>
      </c>
    </row>
    <row r="3807" spans="1:55" x14ac:dyDescent="0.3">
      <c r="A3807" s="76"/>
      <c r="B3807" s="104"/>
      <c r="C3807" s="76"/>
      <c r="D3807" s="77"/>
      <c r="E3807" s="12"/>
      <c r="F3807" s="78"/>
      <c r="G3807" s="77"/>
      <c r="H3807" s="79"/>
      <c r="BA3807" s="5" t="str">
        <f t="shared" si="59"/>
        <v/>
      </c>
      <c r="BB3807" s="5" t="str">
        <f>IF(OR($E3807="",$G3807&lt;&gt;"Ativo"),"",IF(COUNTIFS($E$4:$E3807,$E3807,$A$4:$A3807,$A3807,$G$4:$G3807,"Ativo")=1,1,0))</f>
        <v/>
      </c>
      <c r="BC3807" t="str">
        <f>IF(OR($A3807="",$G3807&lt;&gt;"Ativo"),"",IF(COUNTIFS($A$4:$A3807,$A3807,$G$4:$G3807,"Ativo")=1,1,0))</f>
        <v/>
      </c>
    </row>
    <row r="3808" spans="1:55" x14ac:dyDescent="0.3">
      <c r="A3808" s="76"/>
      <c r="B3808" s="104"/>
      <c r="C3808" s="76"/>
      <c r="D3808" s="77"/>
      <c r="E3808" s="12"/>
      <c r="F3808" s="78"/>
      <c r="G3808" s="77"/>
      <c r="H3808" s="79"/>
      <c r="BA3808" s="5" t="str">
        <f t="shared" si="59"/>
        <v/>
      </c>
      <c r="BB3808" s="5" t="str">
        <f>IF(OR($E3808="",$G3808&lt;&gt;"Ativo"),"",IF(COUNTIFS($E$4:$E3808,$E3808,$A$4:$A3808,$A3808,$G$4:$G3808,"Ativo")=1,1,0))</f>
        <v/>
      </c>
      <c r="BC3808" t="str">
        <f>IF(OR($A3808="",$G3808&lt;&gt;"Ativo"),"",IF(COUNTIFS($A$4:$A3808,$A3808,$G$4:$G3808,"Ativo")=1,1,0))</f>
        <v/>
      </c>
    </row>
    <row r="3809" spans="1:55" x14ac:dyDescent="0.3">
      <c r="A3809" s="76"/>
      <c r="B3809" s="104"/>
      <c r="C3809" s="76"/>
      <c r="D3809" s="77"/>
      <c r="E3809" s="12"/>
      <c r="F3809" s="78"/>
      <c r="G3809" s="77"/>
      <c r="H3809" s="79"/>
      <c r="BA3809" s="5" t="str">
        <f t="shared" si="59"/>
        <v/>
      </c>
      <c r="BB3809" s="5" t="str">
        <f>IF(OR($E3809="",$G3809&lt;&gt;"Ativo"),"",IF(COUNTIFS($E$4:$E3809,$E3809,$A$4:$A3809,$A3809,$G$4:$G3809,"Ativo")=1,1,0))</f>
        <v/>
      </c>
      <c r="BC3809" t="str">
        <f>IF(OR($A3809="",$G3809&lt;&gt;"Ativo"),"",IF(COUNTIFS($A$4:$A3809,$A3809,$G$4:$G3809,"Ativo")=1,1,0))</f>
        <v/>
      </c>
    </row>
    <row r="3810" spans="1:55" x14ac:dyDescent="0.3">
      <c r="A3810" s="76"/>
      <c r="B3810" s="104"/>
      <c r="C3810" s="76"/>
      <c r="D3810" s="77"/>
      <c r="E3810" s="12"/>
      <c r="F3810" s="78"/>
      <c r="G3810" s="77"/>
      <c r="H3810" s="79"/>
      <c r="BA3810" s="5" t="str">
        <f t="shared" si="59"/>
        <v/>
      </c>
      <c r="BB3810" s="5" t="str">
        <f>IF(OR($E3810="",$G3810&lt;&gt;"Ativo"),"",IF(COUNTIFS($E$4:$E3810,$E3810,$A$4:$A3810,$A3810,$G$4:$G3810,"Ativo")=1,1,0))</f>
        <v/>
      </c>
      <c r="BC3810" t="str">
        <f>IF(OR($A3810="",$G3810&lt;&gt;"Ativo"),"",IF(COUNTIFS($A$4:$A3810,$A3810,$G$4:$G3810,"Ativo")=1,1,0))</f>
        <v/>
      </c>
    </row>
    <row r="3811" spans="1:55" x14ac:dyDescent="0.3">
      <c r="A3811" s="76"/>
      <c r="B3811" s="104"/>
      <c r="C3811" s="76"/>
      <c r="D3811" s="77"/>
      <c r="E3811" s="12"/>
      <c r="F3811" s="78"/>
      <c r="G3811" s="77"/>
      <c r="H3811" s="79"/>
      <c r="BA3811" s="5" t="str">
        <f t="shared" si="59"/>
        <v/>
      </c>
      <c r="BB3811" s="5" t="str">
        <f>IF(OR($E3811="",$G3811&lt;&gt;"Ativo"),"",IF(COUNTIFS($E$4:$E3811,$E3811,$A$4:$A3811,$A3811,$G$4:$G3811,"Ativo")=1,1,0))</f>
        <v/>
      </c>
      <c r="BC3811" t="str">
        <f>IF(OR($A3811="",$G3811&lt;&gt;"Ativo"),"",IF(COUNTIFS($A$4:$A3811,$A3811,$G$4:$G3811,"Ativo")=1,1,0))</f>
        <v/>
      </c>
    </row>
    <row r="3812" spans="1:55" x14ac:dyDescent="0.3">
      <c r="A3812" s="76"/>
      <c r="B3812" s="104"/>
      <c r="C3812" s="76"/>
      <c r="D3812" s="77"/>
      <c r="E3812" s="12"/>
      <c r="F3812" s="78"/>
      <c r="G3812" s="77"/>
      <c r="H3812" s="79"/>
      <c r="BA3812" s="5" t="str">
        <f t="shared" si="59"/>
        <v/>
      </c>
      <c r="BB3812" s="5" t="str">
        <f>IF(OR($E3812="",$G3812&lt;&gt;"Ativo"),"",IF(COUNTIFS($E$4:$E3812,$E3812,$A$4:$A3812,$A3812,$G$4:$G3812,"Ativo")=1,1,0))</f>
        <v/>
      </c>
      <c r="BC3812" t="str">
        <f>IF(OR($A3812="",$G3812&lt;&gt;"Ativo"),"",IF(COUNTIFS($A$4:$A3812,$A3812,$G$4:$G3812,"Ativo")=1,1,0))</f>
        <v/>
      </c>
    </row>
    <row r="3813" spans="1:55" x14ac:dyDescent="0.3">
      <c r="A3813" s="76"/>
      <c r="B3813" s="104"/>
      <c r="C3813" s="76"/>
      <c r="D3813" s="77"/>
      <c r="E3813" s="12"/>
      <c r="F3813" s="78"/>
      <c r="G3813" s="77"/>
      <c r="H3813" s="79"/>
      <c r="BA3813" s="5" t="str">
        <f t="shared" si="59"/>
        <v/>
      </c>
      <c r="BB3813" s="5" t="str">
        <f>IF(OR($E3813="",$G3813&lt;&gt;"Ativo"),"",IF(COUNTIFS($E$4:$E3813,$E3813,$A$4:$A3813,$A3813,$G$4:$G3813,"Ativo")=1,1,0))</f>
        <v/>
      </c>
      <c r="BC3813" t="str">
        <f>IF(OR($A3813="",$G3813&lt;&gt;"Ativo"),"",IF(COUNTIFS($A$4:$A3813,$A3813,$G$4:$G3813,"Ativo")=1,1,0))</f>
        <v/>
      </c>
    </row>
    <row r="3814" spans="1:55" x14ac:dyDescent="0.3">
      <c r="A3814" s="76"/>
      <c r="B3814" s="104"/>
      <c r="C3814" s="76"/>
      <c r="D3814" s="77"/>
      <c r="E3814" s="12"/>
      <c r="F3814" s="78"/>
      <c r="G3814" s="77"/>
      <c r="H3814" s="79"/>
      <c r="BA3814" s="5" t="str">
        <f t="shared" si="59"/>
        <v/>
      </c>
      <c r="BB3814" s="5" t="str">
        <f>IF(OR($E3814="",$G3814&lt;&gt;"Ativo"),"",IF(COUNTIFS($E$4:$E3814,$E3814,$A$4:$A3814,$A3814,$G$4:$G3814,"Ativo")=1,1,0))</f>
        <v/>
      </c>
      <c r="BC3814" t="str">
        <f>IF(OR($A3814="",$G3814&lt;&gt;"Ativo"),"",IF(COUNTIFS($A$4:$A3814,$A3814,$G$4:$G3814,"Ativo")=1,1,0))</f>
        <v/>
      </c>
    </row>
    <row r="3815" spans="1:55" x14ac:dyDescent="0.3">
      <c r="A3815" s="76"/>
      <c r="B3815" s="104"/>
      <c r="C3815" s="76"/>
      <c r="D3815" s="77"/>
      <c r="E3815" s="12"/>
      <c r="F3815" s="78"/>
      <c r="G3815" s="77"/>
      <c r="H3815" s="79"/>
      <c r="BA3815" s="5" t="str">
        <f t="shared" si="59"/>
        <v/>
      </c>
      <c r="BB3815" s="5" t="str">
        <f>IF(OR($E3815="",$G3815&lt;&gt;"Ativo"),"",IF(COUNTIFS($E$4:$E3815,$E3815,$A$4:$A3815,$A3815,$G$4:$G3815,"Ativo")=1,1,0))</f>
        <v/>
      </c>
      <c r="BC3815" t="str">
        <f>IF(OR($A3815="",$G3815&lt;&gt;"Ativo"),"",IF(COUNTIFS($A$4:$A3815,$A3815,$G$4:$G3815,"Ativo")=1,1,0))</f>
        <v/>
      </c>
    </row>
    <row r="3816" spans="1:55" x14ac:dyDescent="0.3">
      <c r="A3816" s="76"/>
      <c r="B3816" s="104"/>
      <c r="C3816" s="76"/>
      <c r="D3816" s="77"/>
      <c r="E3816" s="12"/>
      <c r="F3816" s="78"/>
      <c r="G3816" s="77"/>
      <c r="H3816" s="79"/>
      <c r="BA3816" s="5" t="str">
        <f t="shared" si="59"/>
        <v/>
      </c>
      <c r="BB3816" s="5" t="str">
        <f>IF(OR($E3816="",$G3816&lt;&gt;"Ativo"),"",IF(COUNTIFS($E$4:$E3816,$E3816,$A$4:$A3816,$A3816,$G$4:$G3816,"Ativo")=1,1,0))</f>
        <v/>
      </c>
      <c r="BC3816" t="str">
        <f>IF(OR($A3816="",$G3816&lt;&gt;"Ativo"),"",IF(COUNTIFS($A$4:$A3816,$A3816,$G$4:$G3816,"Ativo")=1,1,0))</f>
        <v/>
      </c>
    </row>
    <row r="3817" spans="1:55" x14ac:dyDescent="0.3">
      <c r="A3817" s="76"/>
      <c r="B3817" s="104"/>
      <c r="C3817" s="76"/>
      <c r="D3817" s="77"/>
      <c r="E3817" s="12"/>
      <c r="F3817" s="78"/>
      <c r="G3817" s="77"/>
      <c r="H3817" s="79"/>
      <c r="BA3817" s="5" t="str">
        <f t="shared" si="59"/>
        <v/>
      </c>
      <c r="BB3817" s="5" t="str">
        <f>IF(OR($E3817="",$G3817&lt;&gt;"Ativo"),"",IF(COUNTIFS($E$4:$E3817,$E3817,$A$4:$A3817,$A3817,$G$4:$G3817,"Ativo")=1,1,0))</f>
        <v/>
      </c>
      <c r="BC3817" t="str">
        <f>IF(OR($A3817="",$G3817&lt;&gt;"Ativo"),"",IF(COUNTIFS($A$4:$A3817,$A3817,$G$4:$G3817,"Ativo")=1,1,0))</f>
        <v/>
      </c>
    </row>
    <row r="3818" spans="1:55" x14ac:dyDescent="0.3">
      <c r="A3818" s="76"/>
      <c r="B3818" s="104"/>
      <c r="C3818" s="76"/>
      <c r="D3818" s="77"/>
      <c r="E3818" s="12"/>
      <c r="F3818" s="78"/>
      <c r="G3818" s="77"/>
      <c r="H3818" s="79"/>
      <c r="BA3818" s="5" t="str">
        <f t="shared" si="59"/>
        <v/>
      </c>
      <c r="BB3818" s="5" t="str">
        <f>IF(OR($E3818="",$G3818&lt;&gt;"Ativo"),"",IF(COUNTIFS($E$4:$E3818,$E3818,$A$4:$A3818,$A3818,$G$4:$G3818,"Ativo")=1,1,0))</f>
        <v/>
      </c>
      <c r="BC3818" t="str">
        <f>IF(OR($A3818="",$G3818&lt;&gt;"Ativo"),"",IF(COUNTIFS($A$4:$A3818,$A3818,$G$4:$G3818,"Ativo")=1,1,0))</f>
        <v/>
      </c>
    </row>
    <row r="3819" spans="1:55" x14ac:dyDescent="0.3">
      <c r="A3819" s="76"/>
      <c r="B3819" s="104"/>
      <c r="C3819" s="76"/>
      <c r="D3819" s="77"/>
      <c r="E3819" s="12"/>
      <c r="F3819" s="78"/>
      <c r="G3819" s="77"/>
      <c r="H3819" s="79"/>
      <c r="BA3819" s="5" t="str">
        <f t="shared" si="59"/>
        <v/>
      </c>
      <c r="BB3819" s="5" t="str">
        <f>IF(OR($E3819="",$G3819&lt;&gt;"Ativo"),"",IF(COUNTIFS($E$4:$E3819,$E3819,$A$4:$A3819,$A3819,$G$4:$G3819,"Ativo")=1,1,0))</f>
        <v/>
      </c>
      <c r="BC3819" t="str">
        <f>IF(OR($A3819="",$G3819&lt;&gt;"Ativo"),"",IF(COUNTIFS($A$4:$A3819,$A3819,$G$4:$G3819,"Ativo")=1,1,0))</f>
        <v/>
      </c>
    </row>
    <row r="3820" spans="1:55" x14ac:dyDescent="0.3">
      <c r="A3820" s="76"/>
      <c r="B3820" s="104"/>
      <c r="C3820" s="76"/>
      <c r="D3820" s="77"/>
      <c r="E3820" s="12"/>
      <c r="F3820" s="78"/>
      <c r="G3820" s="77"/>
      <c r="H3820" s="79"/>
      <c r="BA3820" s="5" t="str">
        <f t="shared" si="59"/>
        <v/>
      </c>
      <c r="BB3820" s="5" t="str">
        <f>IF(OR($E3820="",$G3820&lt;&gt;"Ativo"),"",IF(COUNTIFS($E$4:$E3820,$E3820,$A$4:$A3820,$A3820,$G$4:$G3820,"Ativo")=1,1,0))</f>
        <v/>
      </c>
      <c r="BC3820" t="str">
        <f>IF(OR($A3820="",$G3820&lt;&gt;"Ativo"),"",IF(COUNTIFS($A$4:$A3820,$A3820,$G$4:$G3820,"Ativo")=1,1,0))</f>
        <v/>
      </c>
    </row>
    <row r="3821" spans="1:55" x14ac:dyDescent="0.3">
      <c r="A3821" s="76"/>
      <c r="B3821" s="104"/>
      <c r="C3821" s="76"/>
      <c r="D3821" s="77"/>
      <c r="E3821" s="12"/>
      <c r="F3821" s="78"/>
      <c r="G3821" s="77"/>
      <c r="H3821" s="79"/>
      <c r="BA3821" s="5" t="str">
        <f t="shared" si="59"/>
        <v/>
      </c>
      <c r="BB3821" s="5" t="str">
        <f>IF(OR($E3821="",$G3821&lt;&gt;"Ativo"),"",IF(COUNTIFS($E$4:$E3821,$E3821,$A$4:$A3821,$A3821,$G$4:$G3821,"Ativo")=1,1,0))</f>
        <v/>
      </c>
      <c r="BC3821" t="str">
        <f>IF(OR($A3821="",$G3821&lt;&gt;"Ativo"),"",IF(COUNTIFS($A$4:$A3821,$A3821,$G$4:$G3821,"Ativo")=1,1,0))</f>
        <v/>
      </c>
    </row>
    <row r="3822" spans="1:55" x14ac:dyDescent="0.3">
      <c r="A3822" s="76"/>
      <c r="B3822" s="104"/>
      <c r="C3822" s="76"/>
      <c r="D3822" s="77"/>
      <c r="E3822" s="12"/>
      <c r="F3822" s="78"/>
      <c r="G3822" s="77"/>
      <c r="H3822" s="79"/>
      <c r="BA3822" s="5" t="str">
        <f t="shared" si="59"/>
        <v/>
      </c>
      <c r="BB3822" s="5" t="str">
        <f>IF(OR($E3822="",$G3822&lt;&gt;"Ativo"),"",IF(COUNTIFS($E$4:$E3822,$E3822,$A$4:$A3822,$A3822,$G$4:$G3822,"Ativo")=1,1,0))</f>
        <v/>
      </c>
      <c r="BC3822" t="str">
        <f>IF(OR($A3822="",$G3822&lt;&gt;"Ativo"),"",IF(COUNTIFS($A$4:$A3822,$A3822,$G$4:$G3822,"Ativo")=1,1,0))</f>
        <v/>
      </c>
    </row>
    <row r="3823" spans="1:55" x14ac:dyDescent="0.3">
      <c r="A3823" s="76"/>
      <c r="B3823" s="104"/>
      <c r="C3823" s="76"/>
      <c r="D3823" s="77"/>
      <c r="E3823" s="12"/>
      <c r="F3823" s="78"/>
      <c r="G3823" s="77"/>
      <c r="H3823" s="79"/>
      <c r="BA3823" s="5" t="str">
        <f t="shared" si="59"/>
        <v/>
      </c>
      <c r="BB3823" s="5" t="str">
        <f>IF(OR($E3823="",$G3823&lt;&gt;"Ativo"),"",IF(COUNTIFS($E$4:$E3823,$E3823,$A$4:$A3823,$A3823,$G$4:$G3823,"Ativo")=1,1,0))</f>
        <v/>
      </c>
      <c r="BC3823" t="str">
        <f>IF(OR($A3823="",$G3823&lt;&gt;"Ativo"),"",IF(COUNTIFS($A$4:$A3823,$A3823,$G$4:$G3823,"Ativo")=1,1,0))</f>
        <v/>
      </c>
    </row>
    <row r="3824" spans="1:55" x14ac:dyDescent="0.3">
      <c r="A3824" s="76"/>
      <c r="B3824" s="104"/>
      <c r="C3824" s="76"/>
      <c r="D3824" s="77"/>
      <c r="E3824" s="12"/>
      <c r="F3824" s="78"/>
      <c r="G3824" s="77"/>
      <c r="H3824" s="79"/>
      <c r="BA3824" s="5" t="str">
        <f t="shared" si="59"/>
        <v/>
      </c>
      <c r="BB3824" s="5" t="str">
        <f>IF(OR($E3824="",$G3824&lt;&gt;"Ativo"),"",IF(COUNTIFS($E$4:$E3824,$E3824,$A$4:$A3824,$A3824,$G$4:$G3824,"Ativo")=1,1,0))</f>
        <v/>
      </c>
      <c r="BC3824" t="str">
        <f>IF(OR($A3824="",$G3824&lt;&gt;"Ativo"),"",IF(COUNTIFS($A$4:$A3824,$A3824,$G$4:$G3824,"Ativo")=1,1,0))</f>
        <v/>
      </c>
    </row>
    <row r="3825" spans="1:55" x14ac:dyDescent="0.3">
      <c r="A3825" s="76"/>
      <c r="B3825" s="104"/>
      <c r="C3825" s="76"/>
      <c r="D3825" s="77"/>
      <c r="E3825" s="12"/>
      <c r="F3825" s="78"/>
      <c r="G3825" s="77"/>
      <c r="H3825" s="79"/>
      <c r="BA3825" s="5" t="str">
        <f t="shared" si="59"/>
        <v/>
      </c>
      <c r="BB3825" s="5" t="str">
        <f>IF(OR($E3825="",$G3825&lt;&gt;"Ativo"),"",IF(COUNTIFS($E$4:$E3825,$E3825,$A$4:$A3825,$A3825,$G$4:$G3825,"Ativo")=1,1,0))</f>
        <v/>
      </c>
      <c r="BC3825" t="str">
        <f>IF(OR($A3825="",$G3825&lt;&gt;"Ativo"),"",IF(COUNTIFS($A$4:$A3825,$A3825,$G$4:$G3825,"Ativo")=1,1,0))</f>
        <v/>
      </c>
    </row>
    <row r="3826" spans="1:55" x14ac:dyDescent="0.3">
      <c r="A3826" s="76"/>
      <c r="B3826" s="104"/>
      <c r="C3826" s="76"/>
      <c r="D3826" s="77"/>
      <c r="E3826" s="12"/>
      <c r="F3826" s="78"/>
      <c r="G3826" s="77"/>
      <c r="H3826" s="79"/>
      <c r="BA3826" s="5" t="str">
        <f t="shared" si="59"/>
        <v/>
      </c>
      <c r="BB3826" s="5" t="str">
        <f>IF(OR($E3826="",$G3826&lt;&gt;"Ativo"),"",IF(COUNTIFS($E$4:$E3826,$E3826,$A$4:$A3826,$A3826,$G$4:$G3826,"Ativo")=1,1,0))</f>
        <v/>
      </c>
      <c r="BC3826" t="str">
        <f>IF(OR($A3826="",$G3826&lt;&gt;"Ativo"),"",IF(COUNTIFS($A$4:$A3826,$A3826,$G$4:$G3826,"Ativo")=1,1,0))</f>
        <v/>
      </c>
    </row>
    <row r="3827" spans="1:55" x14ac:dyDescent="0.3">
      <c r="A3827" s="76"/>
      <c r="B3827" s="104"/>
      <c r="C3827" s="76"/>
      <c r="D3827" s="77"/>
      <c r="E3827" s="12"/>
      <c r="F3827" s="78"/>
      <c r="G3827" s="77"/>
      <c r="H3827" s="79"/>
      <c r="BA3827" s="5" t="str">
        <f t="shared" si="59"/>
        <v/>
      </c>
      <c r="BB3827" s="5" t="str">
        <f>IF(OR($E3827="",$G3827&lt;&gt;"Ativo"),"",IF(COUNTIFS($E$4:$E3827,$E3827,$A$4:$A3827,$A3827,$G$4:$G3827,"Ativo")=1,1,0))</f>
        <v/>
      </c>
      <c r="BC3827" t="str">
        <f>IF(OR($A3827="",$G3827&lt;&gt;"Ativo"),"",IF(COUNTIFS($A$4:$A3827,$A3827,$G$4:$G3827,"Ativo")=1,1,0))</f>
        <v/>
      </c>
    </row>
    <row r="3828" spans="1:55" x14ac:dyDescent="0.3">
      <c r="A3828" s="76"/>
      <c r="B3828" s="104"/>
      <c r="C3828" s="76"/>
      <c r="D3828" s="77"/>
      <c r="E3828" s="12"/>
      <c r="F3828" s="78"/>
      <c r="G3828" s="77"/>
      <c r="H3828" s="79"/>
      <c r="BA3828" s="5" t="str">
        <f t="shared" si="59"/>
        <v/>
      </c>
      <c r="BB3828" s="5" t="str">
        <f>IF(OR($E3828="",$G3828&lt;&gt;"Ativo"),"",IF(COUNTIFS($E$4:$E3828,$E3828,$A$4:$A3828,$A3828,$G$4:$G3828,"Ativo")=1,1,0))</f>
        <v/>
      </c>
      <c r="BC3828" t="str">
        <f>IF(OR($A3828="",$G3828&lt;&gt;"Ativo"),"",IF(COUNTIFS($A$4:$A3828,$A3828,$G$4:$G3828,"Ativo")=1,1,0))</f>
        <v/>
      </c>
    </row>
    <row r="3829" spans="1:55" x14ac:dyDescent="0.3">
      <c r="A3829" s="76"/>
      <c r="B3829" s="104"/>
      <c r="C3829" s="76"/>
      <c r="D3829" s="77"/>
      <c r="E3829" s="12"/>
      <c r="F3829" s="78"/>
      <c r="G3829" s="77"/>
      <c r="H3829" s="79"/>
      <c r="BA3829" s="5" t="str">
        <f t="shared" si="59"/>
        <v/>
      </c>
      <c r="BB3829" s="5" t="str">
        <f>IF(OR($E3829="",$G3829&lt;&gt;"Ativo"),"",IF(COUNTIFS($E$4:$E3829,$E3829,$A$4:$A3829,$A3829,$G$4:$G3829,"Ativo")=1,1,0))</f>
        <v/>
      </c>
      <c r="BC3829" t="str">
        <f>IF(OR($A3829="",$G3829&lt;&gt;"Ativo"),"",IF(COUNTIFS($A$4:$A3829,$A3829,$G$4:$G3829,"Ativo")=1,1,0))</f>
        <v/>
      </c>
    </row>
    <row r="3830" spans="1:55" x14ac:dyDescent="0.3">
      <c r="A3830" s="76"/>
      <c r="B3830" s="104"/>
      <c r="C3830" s="76"/>
      <c r="D3830" s="77"/>
      <c r="E3830" s="12"/>
      <c r="F3830" s="78"/>
      <c r="G3830" s="77"/>
      <c r="H3830" s="79"/>
      <c r="BA3830" s="5" t="str">
        <f t="shared" si="59"/>
        <v/>
      </c>
      <c r="BB3830" s="5" t="str">
        <f>IF(OR($E3830="",$G3830&lt;&gt;"Ativo"),"",IF(COUNTIFS($E$4:$E3830,$E3830,$A$4:$A3830,$A3830,$G$4:$G3830,"Ativo")=1,1,0))</f>
        <v/>
      </c>
      <c r="BC3830" t="str">
        <f>IF(OR($A3830="",$G3830&lt;&gt;"Ativo"),"",IF(COUNTIFS($A$4:$A3830,$A3830,$G$4:$G3830,"Ativo")=1,1,0))</f>
        <v/>
      </c>
    </row>
    <row r="3831" spans="1:55" x14ac:dyDescent="0.3">
      <c r="A3831" s="76"/>
      <c r="B3831" s="104"/>
      <c r="C3831" s="76"/>
      <c r="D3831" s="77"/>
      <c r="E3831" s="12"/>
      <c r="F3831" s="78"/>
      <c r="G3831" s="77"/>
      <c r="H3831" s="79"/>
      <c r="BA3831" s="5" t="str">
        <f t="shared" si="59"/>
        <v/>
      </c>
      <c r="BB3831" s="5" t="str">
        <f>IF(OR($E3831="",$G3831&lt;&gt;"Ativo"),"",IF(COUNTIFS($E$4:$E3831,$E3831,$A$4:$A3831,$A3831,$G$4:$G3831,"Ativo")=1,1,0))</f>
        <v/>
      </c>
      <c r="BC3831" t="str">
        <f>IF(OR($A3831="",$G3831&lt;&gt;"Ativo"),"",IF(COUNTIFS($A$4:$A3831,$A3831,$G$4:$G3831,"Ativo")=1,1,0))</f>
        <v/>
      </c>
    </row>
    <row r="3832" spans="1:55" x14ac:dyDescent="0.3">
      <c r="A3832" s="76"/>
      <c r="B3832" s="104"/>
      <c r="C3832" s="76"/>
      <c r="D3832" s="77"/>
      <c r="E3832" s="12"/>
      <c r="F3832" s="78"/>
      <c r="G3832" s="77"/>
      <c r="H3832" s="79"/>
      <c r="BA3832" s="5" t="str">
        <f t="shared" si="59"/>
        <v/>
      </c>
      <c r="BB3832" s="5" t="str">
        <f>IF(OR($E3832="",$G3832&lt;&gt;"Ativo"),"",IF(COUNTIFS($E$4:$E3832,$E3832,$A$4:$A3832,$A3832,$G$4:$G3832,"Ativo")=1,1,0))</f>
        <v/>
      </c>
      <c r="BC3832" t="str">
        <f>IF(OR($A3832="",$G3832&lt;&gt;"Ativo"),"",IF(COUNTIFS($A$4:$A3832,$A3832,$G$4:$G3832,"Ativo")=1,1,0))</f>
        <v/>
      </c>
    </row>
    <row r="3833" spans="1:55" x14ac:dyDescent="0.3">
      <c r="A3833" s="76"/>
      <c r="B3833" s="104"/>
      <c r="C3833" s="76"/>
      <c r="D3833" s="77"/>
      <c r="E3833" s="12"/>
      <c r="F3833" s="78"/>
      <c r="G3833" s="77"/>
      <c r="H3833" s="79"/>
      <c r="BA3833" s="5" t="str">
        <f t="shared" si="59"/>
        <v/>
      </c>
      <c r="BB3833" s="5" t="str">
        <f>IF(OR($E3833="",$G3833&lt;&gt;"Ativo"),"",IF(COUNTIFS($E$4:$E3833,$E3833,$A$4:$A3833,$A3833,$G$4:$G3833,"Ativo")=1,1,0))</f>
        <v/>
      </c>
      <c r="BC3833" t="str">
        <f>IF(OR($A3833="",$G3833&lt;&gt;"Ativo"),"",IF(COUNTIFS($A$4:$A3833,$A3833,$G$4:$G3833,"Ativo")=1,1,0))</f>
        <v/>
      </c>
    </row>
    <row r="3834" spans="1:55" x14ac:dyDescent="0.3">
      <c r="A3834" s="76"/>
      <c r="B3834" s="104"/>
      <c r="C3834" s="76"/>
      <c r="D3834" s="77"/>
      <c r="E3834" s="12"/>
      <c r="F3834" s="78"/>
      <c r="G3834" s="77"/>
      <c r="H3834" s="79"/>
      <c r="BA3834" s="5" t="str">
        <f t="shared" si="59"/>
        <v/>
      </c>
      <c r="BB3834" s="5" t="str">
        <f>IF(OR($E3834="",$G3834&lt;&gt;"Ativo"),"",IF(COUNTIFS($E$4:$E3834,$E3834,$A$4:$A3834,$A3834,$G$4:$G3834,"Ativo")=1,1,0))</f>
        <v/>
      </c>
      <c r="BC3834" t="str">
        <f>IF(OR($A3834="",$G3834&lt;&gt;"Ativo"),"",IF(COUNTIFS($A$4:$A3834,$A3834,$G$4:$G3834,"Ativo")=1,1,0))</f>
        <v/>
      </c>
    </row>
    <row r="3835" spans="1:55" x14ac:dyDescent="0.3">
      <c r="A3835" s="76"/>
      <c r="B3835" s="104"/>
      <c r="C3835" s="76"/>
      <c r="D3835" s="77"/>
      <c r="E3835" s="12"/>
      <c r="F3835" s="78"/>
      <c r="G3835" s="77"/>
      <c r="H3835" s="79"/>
      <c r="BA3835" s="5" t="str">
        <f t="shared" si="59"/>
        <v/>
      </c>
      <c r="BB3835" s="5" t="str">
        <f>IF(OR($E3835="",$G3835&lt;&gt;"Ativo"),"",IF(COUNTIFS($E$4:$E3835,$E3835,$A$4:$A3835,$A3835,$G$4:$G3835,"Ativo")=1,1,0))</f>
        <v/>
      </c>
      <c r="BC3835" t="str">
        <f>IF(OR($A3835="",$G3835&lt;&gt;"Ativo"),"",IF(COUNTIFS($A$4:$A3835,$A3835,$G$4:$G3835,"Ativo")=1,1,0))</f>
        <v/>
      </c>
    </row>
    <row r="3836" spans="1:55" x14ac:dyDescent="0.3">
      <c r="A3836" s="76"/>
      <c r="B3836" s="104"/>
      <c r="C3836" s="76"/>
      <c r="D3836" s="77"/>
      <c r="E3836" s="12"/>
      <c r="F3836" s="78"/>
      <c r="G3836" s="77"/>
      <c r="H3836" s="79"/>
      <c r="BA3836" s="5" t="str">
        <f t="shared" si="59"/>
        <v/>
      </c>
      <c r="BB3836" s="5" t="str">
        <f>IF(OR($E3836="",$G3836&lt;&gt;"Ativo"),"",IF(COUNTIFS($E$4:$E3836,$E3836,$A$4:$A3836,$A3836,$G$4:$G3836,"Ativo")=1,1,0))</f>
        <v/>
      </c>
      <c r="BC3836" t="str">
        <f>IF(OR($A3836="",$G3836&lt;&gt;"Ativo"),"",IF(COUNTIFS($A$4:$A3836,$A3836,$G$4:$G3836,"Ativo")=1,1,0))</f>
        <v/>
      </c>
    </row>
    <row r="3837" spans="1:55" x14ac:dyDescent="0.3">
      <c r="A3837" s="76"/>
      <c r="B3837" s="104"/>
      <c r="C3837" s="76"/>
      <c r="D3837" s="77"/>
      <c r="E3837" s="12"/>
      <c r="F3837" s="78"/>
      <c r="G3837" s="77"/>
      <c r="H3837" s="79"/>
      <c r="BA3837" s="5" t="str">
        <f t="shared" si="59"/>
        <v/>
      </c>
      <c r="BB3837" s="5" t="str">
        <f>IF(OR($E3837="",$G3837&lt;&gt;"Ativo"),"",IF(COUNTIFS($E$4:$E3837,$E3837,$A$4:$A3837,$A3837,$G$4:$G3837,"Ativo")=1,1,0))</f>
        <v/>
      </c>
      <c r="BC3837" t="str">
        <f>IF(OR($A3837="",$G3837&lt;&gt;"Ativo"),"",IF(COUNTIFS($A$4:$A3837,$A3837,$G$4:$G3837,"Ativo")=1,1,0))</f>
        <v/>
      </c>
    </row>
    <row r="3838" spans="1:55" x14ac:dyDescent="0.3">
      <c r="A3838" s="76"/>
      <c r="B3838" s="104"/>
      <c r="C3838" s="76"/>
      <c r="D3838" s="77"/>
      <c r="E3838" s="12"/>
      <c r="F3838" s="78"/>
      <c r="G3838" s="77"/>
      <c r="H3838" s="79"/>
      <c r="BA3838" s="5" t="str">
        <f t="shared" si="59"/>
        <v/>
      </c>
      <c r="BB3838" s="5" t="str">
        <f>IF(OR($E3838="",$G3838&lt;&gt;"Ativo"),"",IF(COUNTIFS($E$4:$E3838,$E3838,$A$4:$A3838,$A3838,$G$4:$G3838,"Ativo")=1,1,0))</f>
        <v/>
      </c>
      <c r="BC3838" t="str">
        <f>IF(OR($A3838="",$G3838&lt;&gt;"Ativo"),"",IF(COUNTIFS($A$4:$A3838,$A3838,$G$4:$G3838,"Ativo")=1,1,0))</f>
        <v/>
      </c>
    </row>
    <row r="3839" spans="1:55" x14ac:dyDescent="0.3">
      <c r="A3839" s="76"/>
      <c r="B3839" s="104"/>
      <c r="C3839" s="76"/>
      <c r="D3839" s="77"/>
      <c r="E3839" s="12"/>
      <c r="F3839" s="78"/>
      <c r="G3839" s="77"/>
      <c r="H3839" s="79"/>
      <c r="BA3839" s="5" t="str">
        <f t="shared" si="59"/>
        <v/>
      </c>
      <c r="BB3839" s="5" t="str">
        <f>IF(OR($E3839="",$G3839&lt;&gt;"Ativo"),"",IF(COUNTIFS($E$4:$E3839,$E3839,$A$4:$A3839,$A3839,$G$4:$G3839,"Ativo")=1,1,0))</f>
        <v/>
      </c>
      <c r="BC3839" t="str">
        <f>IF(OR($A3839="",$G3839&lt;&gt;"Ativo"),"",IF(COUNTIFS($A$4:$A3839,$A3839,$G$4:$G3839,"Ativo")=1,1,0))</f>
        <v/>
      </c>
    </row>
    <row r="3840" spans="1:55" x14ac:dyDescent="0.3">
      <c r="A3840" s="76"/>
      <c r="B3840" s="104"/>
      <c r="C3840" s="76"/>
      <c r="D3840" s="77"/>
      <c r="E3840" s="12"/>
      <c r="F3840" s="78"/>
      <c r="G3840" s="77"/>
      <c r="H3840" s="79"/>
      <c r="BA3840" s="5" t="str">
        <f t="shared" si="59"/>
        <v/>
      </c>
      <c r="BB3840" s="5" t="str">
        <f>IF(OR($E3840="",$G3840&lt;&gt;"Ativo"),"",IF(COUNTIFS($E$4:$E3840,$E3840,$A$4:$A3840,$A3840,$G$4:$G3840,"Ativo")=1,1,0))</f>
        <v/>
      </c>
      <c r="BC3840" t="str">
        <f>IF(OR($A3840="",$G3840&lt;&gt;"Ativo"),"",IF(COUNTIFS($A$4:$A3840,$A3840,$G$4:$G3840,"Ativo")=1,1,0))</f>
        <v/>
      </c>
    </row>
    <row r="3841" spans="1:55" x14ac:dyDescent="0.3">
      <c r="A3841" s="76"/>
      <c r="B3841" s="104"/>
      <c r="C3841" s="76"/>
      <c r="D3841" s="77"/>
      <c r="E3841" s="12"/>
      <c r="F3841" s="78"/>
      <c r="G3841" s="77"/>
      <c r="H3841" s="79"/>
      <c r="BA3841" s="5" t="str">
        <f t="shared" si="59"/>
        <v/>
      </c>
      <c r="BB3841" s="5" t="str">
        <f>IF(OR($E3841="",$G3841&lt;&gt;"Ativo"),"",IF(COUNTIFS($E$4:$E3841,$E3841,$A$4:$A3841,$A3841,$G$4:$G3841,"Ativo")=1,1,0))</f>
        <v/>
      </c>
      <c r="BC3841" t="str">
        <f>IF(OR($A3841="",$G3841&lt;&gt;"Ativo"),"",IF(COUNTIFS($A$4:$A3841,$A3841,$G$4:$G3841,"Ativo")=1,1,0))</f>
        <v/>
      </c>
    </row>
    <row r="3842" spans="1:55" x14ac:dyDescent="0.3">
      <c r="A3842" s="76"/>
      <c r="B3842" s="104"/>
      <c r="C3842" s="76"/>
      <c r="D3842" s="77"/>
      <c r="E3842" s="12"/>
      <c r="F3842" s="78"/>
      <c r="G3842" s="77"/>
      <c r="H3842" s="79"/>
      <c r="BA3842" s="5" t="str">
        <f t="shared" si="59"/>
        <v/>
      </c>
      <c r="BB3842" s="5" t="str">
        <f>IF(OR($E3842="",$G3842&lt;&gt;"Ativo"),"",IF(COUNTIFS($E$4:$E3842,$E3842,$A$4:$A3842,$A3842,$G$4:$G3842,"Ativo")=1,1,0))</f>
        <v/>
      </c>
      <c r="BC3842" t="str">
        <f>IF(OR($A3842="",$G3842&lt;&gt;"Ativo"),"",IF(COUNTIFS($A$4:$A3842,$A3842,$G$4:$G3842,"Ativo")=1,1,0))</f>
        <v/>
      </c>
    </row>
    <row r="3843" spans="1:55" x14ac:dyDescent="0.3">
      <c r="A3843" s="76"/>
      <c r="B3843" s="104"/>
      <c r="C3843" s="76"/>
      <c r="D3843" s="77"/>
      <c r="E3843" s="12"/>
      <c r="F3843" s="78"/>
      <c r="G3843" s="77"/>
      <c r="H3843" s="79"/>
      <c r="BA3843" s="5" t="str">
        <f t="shared" si="59"/>
        <v/>
      </c>
      <c r="BB3843" s="5" t="str">
        <f>IF(OR($E3843="",$G3843&lt;&gt;"Ativo"),"",IF(COUNTIFS($E$4:$E3843,$E3843,$A$4:$A3843,$A3843,$G$4:$G3843,"Ativo")=1,1,0))</f>
        <v/>
      </c>
      <c r="BC3843" t="str">
        <f>IF(OR($A3843="",$G3843&lt;&gt;"Ativo"),"",IF(COUNTIFS($A$4:$A3843,$A3843,$G$4:$G3843,"Ativo")=1,1,0))</f>
        <v/>
      </c>
    </row>
    <row r="3844" spans="1:55" x14ac:dyDescent="0.3">
      <c r="A3844" s="76"/>
      <c r="B3844" s="104"/>
      <c r="C3844" s="76"/>
      <c r="D3844" s="77"/>
      <c r="E3844" s="12"/>
      <c r="F3844" s="78"/>
      <c r="G3844" s="77"/>
      <c r="H3844" s="79"/>
      <c r="BA3844" s="5" t="str">
        <f t="shared" ref="BA3844:BA3907" si="60">IF($D3844="","",MID($D3844,4,LEN($D3844)-5))</f>
        <v/>
      </c>
      <c r="BB3844" s="5" t="str">
        <f>IF(OR($E3844="",$G3844&lt;&gt;"Ativo"),"",IF(COUNTIFS($E$4:$E3844,$E3844,$A$4:$A3844,$A3844,$G$4:$G3844,"Ativo")=1,1,0))</f>
        <v/>
      </c>
      <c r="BC3844" t="str">
        <f>IF(OR($A3844="",$G3844&lt;&gt;"Ativo"),"",IF(COUNTIFS($A$4:$A3844,$A3844,$G$4:$G3844,"Ativo")=1,1,0))</f>
        <v/>
      </c>
    </row>
    <row r="3845" spans="1:55" x14ac:dyDescent="0.3">
      <c r="A3845" s="76"/>
      <c r="B3845" s="104"/>
      <c r="C3845" s="76"/>
      <c r="D3845" s="77"/>
      <c r="E3845" s="12"/>
      <c r="F3845" s="78"/>
      <c r="G3845" s="77"/>
      <c r="H3845" s="79"/>
      <c r="BA3845" s="5" t="str">
        <f t="shared" si="60"/>
        <v/>
      </c>
      <c r="BB3845" s="5" t="str">
        <f>IF(OR($E3845="",$G3845&lt;&gt;"Ativo"),"",IF(COUNTIFS($E$4:$E3845,$E3845,$A$4:$A3845,$A3845,$G$4:$G3845,"Ativo")=1,1,0))</f>
        <v/>
      </c>
      <c r="BC3845" t="str">
        <f>IF(OR($A3845="",$G3845&lt;&gt;"Ativo"),"",IF(COUNTIFS($A$4:$A3845,$A3845,$G$4:$G3845,"Ativo")=1,1,0))</f>
        <v/>
      </c>
    </row>
    <row r="3846" spans="1:55" x14ac:dyDescent="0.3">
      <c r="A3846" s="76"/>
      <c r="B3846" s="104"/>
      <c r="C3846" s="76"/>
      <c r="D3846" s="77"/>
      <c r="E3846" s="12"/>
      <c r="F3846" s="78"/>
      <c r="G3846" s="77"/>
      <c r="H3846" s="79"/>
      <c r="BA3846" s="5" t="str">
        <f t="shared" si="60"/>
        <v/>
      </c>
      <c r="BB3846" s="5" t="str">
        <f>IF(OR($E3846="",$G3846&lt;&gt;"Ativo"),"",IF(COUNTIFS($E$4:$E3846,$E3846,$A$4:$A3846,$A3846,$G$4:$G3846,"Ativo")=1,1,0))</f>
        <v/>
      </c>
      <c r="BC3846" t="str">
        <f>IF(OR($A3846="",$G3846&lt;&gt;"Ativo"),"",IF(COUNTIFS($A$4:$A3846,$A3846,$G$4:$G3846,"Ativo")=1,1,0))</f>
        <v/>
      </c>
    </row>
    <row r="3847" spans="1:55" x14ac:dyDescent="0.3">
      <c r="A3847" s="76"/>
      <c r="B3847" s="104"/>
      <c r="C3847" s="76"/>
      <c r="D3847" s="77"/>
      <c r="E3847" s="12"/>
      <c r="F3847" s="78"/>
      <c r="G3847" s="77"/>
      <c r="H3847" s="79"/>
      <c r="BA3847" s="5" t="str">
        <f t="shared" si="60"/>
        <v/>
      </c>
      <c r="BB3847" s="5" t="str">
        <f>IF(OR($E3847="",$G3847&lt;&gt;"Ativo"),"",IF(COUNTIFS($E$4:$E3847,$E3847,$A$4:$A3847,$A3847,$G$4:$G3847,"Ativo")=1,1,0))</f>
        <v/>
      </c>
      <c r="BC3847" t="str">
        <f>IF(OR($A3847="",$G3847&lt;&gt;"Ativo"),"",IF(COUNTIFS($A$4:$A3847,$A3847,$G$4:$G3847,"Ativo")=1,1,0))</f>
        <v/>
      </c>
    </row>
    <row r="3848" spans="1:55" x14ac:dyDescent="0.3">
      <c r="A3848" s="76"/>
      <c r="B3848" s="104"/>
      <c r="C3848" s="76"/>
      <c r="D3848" s="77"/>
      <c r="E3848" s="12"/>
      <c r="F3848" s="78"/>
      <c r="G3848" s="77"/>
      <c r="H3848" s="79"/>
      <c r="BA3848" s="5" t="str">
        <f t="shared" si="60"/>
        <v/>
      </c>
      <c r="BB3848" s="5" t="str">
        <f>IF(OR($E3848="",$G3848&lt;&gt;"Ativo"),"",IF(COUNTIFS($E$4:$E3848,$E3848,$A$4:$A3848,$A3848,$G$4:$G3848,"Ativo")=1,1,0))</f>
        <v/>
      </c>
      <c r="BC3848" t="str">
        <f>IF(OR($A3848="",$G3848&lt;&gt;"Ativo"),"",IF(COUNTIFS($A$4:$A3848,$A3848,$G$4:$G3848,"Ativo")=1,1,0))</f>
        <v/>
      </c>
    </row>
    <row r="3849" spans="1:55" x14ac:dyDescent="0.3">
      <c r="A3849" s="76"/>
      <c r="B3849" s="104"/>
      <c r="C3849" s="76"/>
      <c r="D3849" s="77"/>
      <c r="E3849" s="12"/>
      <c r="F3849" s="78"/>
      <c r="G3849" s="77"/>
      <c r="H3849" s="79"/>
      <c r="BA3849" s="5" t="str">
        <f t="shared" si="60"/>
        <v/>
      </c>
      <c r="BB3849" s="5" t="str">
        <f>IF(OR($E3849="",$G3849&lt;&gt;"Ativo"),"",IF(COUNTIFS($E$4:$E3849,$E3849,$A$4:$A3849,$A3849,$G$4:$G3849,"Ativo")=1,1,0))</f>
        <v/>
      </c>
      <c r="BC3849" t="str">
        <f>IF(OR($A3849="",$G3849&lt;&gt;"Ativo"),"",IF(COUNTIFS($A$4:$A3849,$A3849,$G$4:$G3849,"Ativo")=1,1,0))</f>
        <v/>
      </c>
    </row>
    <row r="3850" spans="1:55" x14ac:dyDescent="0.3">
      <c r="A3850" s="76"/>
      <c r="B3850" s="104"/>
      <c r="C3850" s="76"/>
      <c r="D3850" s="77"/>
      <c r="E3850" s="12"/>
      <c r="F3850" s="78"/>
      <c r="G3850" s="77"/>
      <c r="H3850" s="79"/>
      <c r="BA3850" s="5" t="str">
        <f t="shared" si="60"/>
        <v/>
      </c>
      <c r="BB3850" s="5" t="str">
        <f>IF(OR($E3850="",$G3850&lt;&gt;"Ativo"),"",IF(COUNTIFS($E$4:$E3850,$E3850,$A$4:$A3850,$A3850,$G$4:$G3850,"Ativo")=1,1,0))</f>
        <v/>
      </c>
      <c r="BC3850" t="str">
        <f>IF(OR($A3850="",$G3850&lt;&gt;"Ativo"),"",IF(COUNTIFS($A$4:$A3850,$A3850,$G$4:$G3850,"Ativo")=1,1,0))</f>
        <v/>
      </c>
    </row>
    <row r="3851" spans="1:55" x14ac:dyDescent="0.3">
      <c r="A3851" s="76"/>
      <c r="B3851" s="104"/>
      <c r="C3851" s="76"/>
      <c r="D3851" s="77"/>
      <c r="E3851" s="12"/>
      <c r="F3851" s="78"/>
      <c r="G3851" s="77"/>
      <c r="H3851" s="79"/>
      <c r="BA3851" s="5" t="str">
        <f t="shared" si="60"/>
        <v/>
      </c>
      <c r="BB3851" s="5" t="str">
        <f>IF(OR($E3851="",$G3851&lt;&gt;"Ativo"),"",IF(COUNTIFS($E$4:$E3851,$E3851,$A$4:$A3851,$A3851,$G$4:$G3851,"Ativo")=1,1,0))</f>
        <v/>
      </c>
      <c r="BC3851" t="str">
        <f>IF(OR($A3851="",$G3851&lt;&gt;"Ativo"),"",IF(COUNTIFS($A$4:$A3851,$A3851,$G$4:$G3851,"Ativo")=1,1,0))</f>
        <v/>
      </c>
    </row>
    <row r="3852" spans="1:55" x14ac:dyDescent="0.3">
      <c r="A3852" s="76"/>
      <c r="B3852" s="104"/>
      <c r="C3852" s="76"/>
      <c r="D3852" s="77"/>
      <c r="E3852" s="12"/>
      <c r="F3852" s="78"/>
      <c r="G3852" s="77"/>
      <c r="H3852" s="79"/>
      <c r="BA3852" s="5" t="str">
        <f t="shared" si="60"/>
        <v/>
      </c>
      <c r="BB3852" s="5" t="str">
        <f>IF(OR($E3852="",$G3852&lt;&gt;"Ativo"),"",IF(COUNTIFS($E$4:$E3852,$E3852,$A$4:$A3852,$A3852,$G$4:$G3852,"Ativo")=1,1,0))</f>
        <v/>
      </c>
      <c r="BC3852" t="str">
        <f>IF(OR($A3852="",$G3852&lt;&gt;"Ativo"),"",IF(COUNTIFS($A$4:$A3852,$A3852,$G$4:$G3852,"Ativo")=1,1,0))</f>
        <v/>
      </c>
    </row>
    <row r="3853" spans="1:55" x14ac:dyDescent="0.3">
      <c r="A3853" s="76"/>
      <c r="B3853" s="104"/>
      <c r="C3853" s="76"/>
      <c r="D3853" s="77"/>
      <c r="E3853" s="12"/>
      <c r="F3853" s="78"/>
      <c r="G3853" s="77"/>
      <c r="H3853" s="79"/>
      <c r="BA3853" s="5" t="str">
        <f t="shared" si="60"/>
        <v/>
      </c>
      <c r="BB3853" s="5" t="str">
        <f>IF(OR($E3853="",$G3853&lt;&gt;"Ativo"),"",IF(COUNTIFS($E$4:$E3853,$E3853,$A$4:$A3853,$A3853,$G$4:$G3853,"Ativo")=1,1,0))</f>
        <v/>
      </c>
      <c r="BC3853" t="str">
        <f>IF(OR($A3853="",$G3853&lt;&gt;"Ativo"),"",IF(COUNTIFS($A$4:$A3853,$A3853,$G$4:$G3853,"Ativo")=1,1,0))</f>
        <v/>
      </c>
    </row>
    <row r="3854" spans="1:55" x14ac:dyDescent="0.3">
      <c r="A3854" s="76"/>
      <c r="B3854" s="104"/>
      <c r="C3854" s="76"/>
      <c r="D3854" s="77"/>
      <c r="E3854" s="12"/>
      <c r="F3854" s="78"/>
      <c r="G3854" s="77"/>
      <c r="H3854" s="79"/>
      <c r="BA3854" s="5" t="str">
        <f t="shared" si="60"/>
        <v/>
      </c>
      <c r="BB3854" s="5" t="str">
        <f>IF(OR($E3854="",$G3854&lt;&gt;"Ativo"),"",IF(COUNTIFS($E$4:$E3854,$E3854,$A$4:$A3854,$A3854,$G$4:$G3854,"Ativo")=1,1,0))</f>
        <v/>
      </c>
      <c r="BC3854" t="str">
        <f>IF(OR($A3854="",$G3854&lt;&gt;"Ativo"),"",IF(COUNTIFS($A$4:$A3854,$A3854,$G$4:$G3854,"Ativo")=1,1,0))</f>
        <v/>
      </c>
    </row>
    <row r="3855" spans="1:55" x14ac:dyDescent="0.3">
      <c r="A3855" s="76"/>
      <c r="B3855" s="104"/>
      <c r="C3855" s="76"/>
      <c r="D3855" s="77"/>
      <c r="E3855" s="12"/>
      <c r="F3855" s="78"/>
      <c r="G3855" s="77"/>
      <c r="H3855" s="79"/>
      <c r="BA3855" s="5" t="str">
        <f t="shared" si="60"/>
        <v/>
      </c>
      <c r="BB3855" s="5" t="str">
        <f>IF(OR($E3855="",$G3855&lt;&gt;"Ativo"),"",IF(COUNTIFS($E$4:$E3855,$E3855,$A$4:$A3855,$A3855,$G$4:$G3855,"Ativo")=1,1,0))</f>
        <v/>
      </c>
      <c r="BC3855" t="str">
        <f>IF(OR($A3855="",$G3855&lt;&gt;"Ativo"),"",IF(COUNTIFS($A$4:$A3855,$A3855,$G$4:$G3855,"Ativo")=1,1,0))</f>
        <v/>
      </c>
    </row>
    <row r="3856" spans="1:55" x14ac:dyDescent="0.3">
      <c r="A3856" s="76"/>
      <c r="B3856" s="104"/>
      <c r="C3856" s="76"/>
      <c r="D3856" s="77"/>
      <c r="E3856" s="12"/>
      <c r="F3856" s="78"/>
      <c r="G3856" s="77"/>
      <c r="H3856" s="79"/>
      <c r="BA3856" s="5" t="str">
        <f t="shared" si="60"/>
        <v/>
      </c>
      <c r="BB3856" s="5" t="str">
        <f>IF(OR($E3856="",$G3856&lt;&gt;"Ativo"),"",IF(COUNTIFS($E$4:$E3856,$E3856,$A$4:$A3856,$A3856,$G$4:$G3856,"Ativo")=1,1,0))</f>
        <v/>
      </c>
      <c r="BC3856" t="str">
        <f>IF(OR($A3856="",$G3856&lt;&gt;"Ativo"),"",IF(COUNTIFS($A$4:$A3856,$A3856,$G$4:$G3856,"Ativo")=1,1,0))</f>
        <v/>
      </c>
    </row>
    <row r="3857" spans="1:55" x14ac:dyDescent="0.3">
      <c r="A3857" s="76"/>
      <c r="B3857" s="104"/>
      <c r="C3857" s="76"/>
      <c r="D3857" s="77"/>
      <c r="E3857" s="12"/>
      <c r="F3857" s="78"/>
      <c r="G3857" s="77"/>
      <c r="H3857" s="79"/>
      <c r="BA3857" s="5" t="str">
        <f t="shared" si="60"/>
        <v/>
      </c>
      <c r="BB3857" s="5" t="str">
        <f>IF(OR($E3857="",$G3857&lt;&gt;"Ativo"),"",IF(COUNTIFS($E$4:$E3857,$E3857,$A$4:$A3857,$A3857,$G$4:$G3857,"Ativo")=1,1,0))</f>
        <v/>
      </c>
      <c r="BC3857" t="str">
        <f>IF(OR($A3857="",$G3857&lt;&gt;"Ativo"),"",IF(COUNTIFS($A$4:$A3857,$A3857,$G$4:$G3857,"Ativo")=1,1,0))</f>
        <v/>
      </c>
    </row>
    <row r="3858" spans="1:55" x14ac:dyDescent="0.3">
      <c r="A3858" s="76"/>
      <c r="B3858" s="104"/>
      <c r="C3858" s="76"/>
      <c r="D3858" s="77"/>
      <c r="E3858" s="12"/>
      <c r="F3858" s="78"/>
      <c r="G3858" s="77"/>
      <c r="H3858" s="79"/>
      <c r="BA3858" s="5" t="str">
        <f t="shared" si="60"/>
        <v/>
      </c>
      <c r="BB3858" s="5" t="str">
        <f>IF(OR($E3858="",$G3858&lt;&gt;"Ativo"),"",IF(COUNTIFS($E$4:$E3858,$E3858,$A$4:$A3858,$A3858,$G$4:$G3858,"Ativo")=1,1,0))</f>
        <v/>
      </c>
      <c r="BC3858" t="str">
        <f>IF(OR($A3858="",$G3858&lt;&gt;"Ativo"),"",IF(COUNTIFS($A$4:$A3858,$A3858,$G$4:$G3858,"Ativo")=1,1,0))</f>
        <v/>
      </c>
    </row>
    <row r="3859" spans="1:55" x14ac:dyDescent="0.3">
      <c r="A3859" s="76"/>
      <c r="B3859" s="104"/>
      <c r="C3859" s="76"/>
      <c r="D3859" s="77"/>
      <c r="E3859" s="12"/>
      <c r="F3859" s="78"/>
      <c r="G3859" s="77"/>
      <c r="H3859" s="79"/>
      <c r="BA3859" s="5" t="str">
        <f t="shared" si="60"/>
        <v/>
      </c>
      <c r="BB3859" s="5" t="str">
        <f>IF(OR($E3859="",$G3859&lt;&gt;"Ativo"),"",IF(COUNTIFS($E$4:$E3859,$E3859,$A$4:$A3859,$A3859,$G$4:$G3859,"Ativo")=1,1,0))</f>
        <v/>
      </c>
      <c r="BC3859" t="str">
        <f>IF(OR($A3859="",$G3859&lt;&gt;"Ativo"),"",IF(COUNTIFS($A$4:$A3859,$A3859,$G$4:$G3859,"Ativo")=1,1,0))</f>
        <v/>
      </c>
    </row>
    <row r="3860" spans="1:55" x14ac:dyDescent="0.3">
      <c r="A3860" s="76"/>
      <c r="B3860" s="104"/>
      <c r="C3860" s="76"/>
      <c r="D3860" s="77"/>
      <c r="E3860" s="12"/>
      <c r="F3860" s="78"/>
      <c r="G3860" s="77"/>
      <c r="H3860" s="79"/>
      <c r="BA3860" s="5" t="str">
        <f t="shared" si="60"/>
        <v/>
      </c>
      <c r="BB3860" s="5" t="str">
        <f>IF(OR($E3860="",$G3860&lt;&gt;"Ativo"),"",IF(COUNTIFS($E$4:$E3860,$E3860,$A$4:$A3860,$A3860,$G$4:$G3860,"Ativo")=1,1,0))</f>
        <v/>
      </c>
      <c r="BC3860" t="str">
        <f>IF(OR($A3860="",$G3860&lt;&gt;"Ativo"),"",IF(COUNTIFS($A$4:$A3860,$A3860,$G$4:$G3860,"Ativo")=1,1,0))</f>
        <v/>
      </c>
    </row>
    <row r="3861" spans="1:55" x14ac:dyDescent="0.3">
      <c r="A3861" s="76"/>
      <c r="B3861" s="104"/>
      <c r="C3861" s="76"/>
      <c r="D3861" s="77"/>
      <c r="E3861" s="12"/>
      <c r="F3861" s="78"/>
      <c r="G3861" s="77"/>
      <c r="H3861" s="79"/>
      <c r="BA3861" s="5" t="str">
        <f t="shared" si="60"/>
        <v/>
      </c>
      <c r="BB3861" s="5" t="str">
        <f>IF(OR($E3861="",$G3861&lt;&gt;"Ativo"),"",IF(COUNTIFS($E$4:$E3861,$E3861,$A$4:$A3861,$A3861,$G$4:$G3861,"Ativo")=1,1,0))</f>
        <v/>
      </c>
      <c r="BC3861" t="str">
        <f>IF(OR($A3861="",$G3861&lt;&gt;"Ativo"),"",IF(COUNTIFS($A$4:$A3861,$A3861,$G$4:$G3861,"Ativo")=1,1,0))</f>
        <v/>
      </c>
    </row>
    <row r="3862" spans="1:55" x14ac:dyDescent="0.3">
      <c r="A3862" s="76"/>
      <c r="B3862" s="104"/>
      <c r="C3862" s="76"/>
      <c r="D3862" s="77"/>
      <c r="E3862" s="12"/>
      <c r="F3862" s="78"/>
      <c r="G3862" s="77"/>
      <c r="H3862" s="79"/>
      <c r="BA3862" s="5" t="str">
        <f t="shared" si="60"/>
        <v/>
      </c>
      <c r="BB3862" s="5" t="str">
        <f>IF(OR($E3862="",$G3862&lt;&gt;"Ativo"),"",IF(COUNTIFS($E$4:$E3862,$E3862,$A$4:$A3862,$A3862,$G$4:$G3862,"Ativo")=1,1,0))</f>
        <v/>
      </c>
      <c r="BC3862" t="str">
        <f>IF(OR($A3862="",$G3862&lt;&gt;"Ativo"),"",IF(COUNTIFS($A$4:$A3862,$A3862,$G$4:$G3862,"Ativo")=1,1,0))</f>
        <v/>
      </c>
    </row>
    <row r="3863" spans="1:55" x14ac:dyDescent="0.3">
      <c r="A3863" s="76"/>
      <c r="B3863" s="104"/>
      <c r="C3863" s="76"/>
      <c r="D3863" s="77"/>
      <c r="E3863" s="12"/>
      <c r="F3863" s="78"/>
      <c r="G3863" s="77"/>
      <c r="H3863" s="79"/>
      <c r="BA3863" s="5" t="str">
        <f t="shared" si="60"/>
        <v/>
      </c>
      <c r="BB3863" s="5" t="str">
        <f>IF(OR($E3863="",$G3863&lt;&gt;"Ativo"),"",IF(COUNTIFS($E$4:$E3863,$E3863,$A$4:$A3863,$A3863,$G$4:$G3863,"Ativo")=1,1,0))</f>
        <v/>
      </c>
      <c r="BC3863" t="str">
        <f>IF(OR($A3863="",$G3863&lt;&gt;"Ativo"),"",IF(COUNTIFS($A$4:$A3863,$A3863,$G$4:$G3863,"Ativo")=1,1,0))</f>
        <v/>
      </c>
    </row>
    <row r="3864" spans="1:55" x14ac:dyDescent="0.3">
      <c r="A3864" s="76"/>
      <c r="B3864" s="104"/>
      <c r="C3864" s="76"/>
      <c r="D3864" s="77"/>
      <c r="E3864" s="12"/>
      <c r="F3864" s="78"/>
      <c r="G3864" s="77"/>
      <c r="H3864" s="79"/>
      <c r="BA3864" s="5" t="str">
        <f t="shared" si="60"/>
        <v/>
      </c>
      <c r="BB3864" s="5" t="str">
        <f>IF(OR($E3864="",$G3864&lt;&gt;"Ativo"),"",IF(COUNTIFS($E$4:$E3864,$E3864,$A$4:$A3864,$A3864,$G$4:$G3864,"Ativo")=1,1,0))</f>
        <v/>
      </c>
      <c r="BC3864" t="str">
        <f>IF(OR($A3864="",$G3864&lt;&gt;"Ativo"),"",IF(COUNTIFS($A$4:$A3864,$A3864,$G$4:$G3864,"Ativo")=1,1,0))</f>
        <v/>
      </c>
    </row>
    <row r="3865" spans="1:55" x14ac:dyDescent="0.3">
      <c r="A3865" s="76"/>
      <c r="B3865" s="104"/>
      <c r="C3865" s="76"/>
      <c r="D3865" s="77"/>
      <c r="E3865" s="12"/>
      <c r="F3865" s="78"/>
      <c r="G3865" s="77"/>
      <c r="H3865" s="79"/>
      <c r="BA3865" s="5" t="str">
        <f t="shared" si="60"/>
        <v/>
      </c>
      <c r="BB3865" s="5" t="str">
        <f>IF(OR($E3865="",$G3865&lt;&gt;"Ativo"),"",IF(COUNTIFS($E$4:$E3865,$E3865,$A$4:$A3865,$A3865,$G$4:$G3865,"Ativo")=1,1,0))</f>
        <v/>
      </c>
      <c r="BC3865" t="str">
        <f>IF(OR($A3865="",$G3865&lt;&gt;"Ativo"),"",IF(COUNTIFS($A$4:$A3865,$A3865,$G$4:$G3865,"Ativo")=1,1,0))</f>
        <v/>
      </c>
    </row>
    <row r="3866" spans="1:55" x14ac:dyDescent="0.3">
      <c r="A3866" s="76"/>
      <c r="B3866" s="104"/>
      <c r="C3866" s="76"/>
      <c r="D3866" s="77"/>
      <c r="E3866" s="12"/>
      <c r="F3866" s="78"/>
      <c r="G3866" s="77"/>
      <c r="H3866" s="79"/>
      <c r="BA3866" s="5" t="str">
        <f t="shared" si="60"/>
        <v/>
      </c>
      <c r="BB3866" s="5" t="str">
        <f>IF(OR($E3866="",$G3866&lt;&gt;"Ativo"),"",IF(COUNTIFS($E$4:$E3866,$E3866,$A$4:$A3866,$A3866,$G$4:$G3866,"Ativo")=1,1,0))</f>
        <v/>
      </c>
      <c r="BC3866" t="str">
        <f>IF(OR($A3866="",$G3866&lt;&gt;"Ativo"),"",IF(COUNTIFS($A$4:$A3866,$A3866,$G$4:$G3866,"Ativo")=1,1,0))</f>
        <v/>
      </c>
    </row>
    <row r="3867" spans="1:55" x14ac:dyDescent="0.3">
      <c r="A3867" s="76"/>
      <c r="B3867" s="104"/>
      <c r="C3867" s="76"/>
      <c r="D3867" s="77"/>
      <c r="E3867" s="12"/>
      <c r="F3867" s="78"/>
      <c r="G3867" s="77"/>
      <c r="H3867" s="79"/>
      <c r="BA3867" s="5" t="str">
        <f t="shared" si="60"/>
        <v/>
      </c>
      <c r="BB3867" s="5" t="str">
        <f>IF(OR($E3867="",$G3867&lt;&gt;"Ativo"),"",IF(COUNTIFS($E$4:$E3867,$E3867,$A$4:$A3867,$A3867,$G$4:$G3867,"Ativo")=1,1,0))</f>
        <v/>
      </c>
      <c r="BC3867" t="str">
        <f>IF(OR($A3867="",$G3867&lt;&gt;"Ativo"),"",IF(COUNTIFS($A$4:$A3867,$A3867,$G$4:$G3867,"Ativo")=1,1,0))</f>
        <v/>
      </c>
    </row>
    <row r="3868" spans="1:55" x14ac:dyDescent="0.3">
      <c r="A3868" s="76"/>
      <c r="B3868" s="104"/>
      <c r="C3868" s="76"/>
      <c r="D3868" s="77"/>
      <c r="E3868" s="12"/>
      <c r="F3868" s="78"/>
      <c r="G3868" s="77"/>
      <c r="H3868" s="79"/>
      <c r="BA3868" s="5" t="str">
        <f t="shared" si="60"/>
        <v/>
      </c>
      <c r="BB3868" s="5" t="str">
        <f>IF(OR($E3868="",$G3868&lt;&gt;"Ativo"),"",IF(COUNTIFS($E$4:$E3868,$E3868,$A$4:$A3868,$A3868,$G$4:$G3868,"Ativo")=1,1,0))</f>
        <v/>
      </c>
      <c r="BC3868" t="str">
        <f>IF(OR($A3868="",$G3868&lt;&gt;"Ativo"),"",IF(COUNTIFS($A$4:$A3868,$A3868,$G$4:$G3868,"Ativo")=1,1,0))</f>
        <v/>
      </c>
    </row>
    <row r="3869" spans="1:55" x14ac:dyDescent="0.3">
      <c r="A3869" s="76"/>
      <c r="B3869" s="104"/>
      <c r="C3869" s="76"/>
      <c r="D3869" s="77"/>
      <c r="E3869" s="12"/>
      <c r="F3869" s="78"/>
      <c r="G3869" s="77"/>
      <c r="H3869" s="79"/>
      <c r="BA3869" s="5" t="str">
        <f t="shared" si="60"/>
        <v/>
      </c>
      <c r="BB3869" s="5" t="str">
        <f>IF(OR($E3869="",$G3869&lt;&gt;"Ativo"),"",IF(COUNTIFS($E$4:$E3869,$E3869,$A$4:$A3869,$A3869,$G$4:$G3869,"Ativo")=1,1,0))</f>
        <v/>
      </c>
      <c r="BC3869" t="str">
        <f>IF(OR($A3869="",$G3869&lt;&gt;"Ativo"),"",IF(COUNTIFS($A$4:$A3869,$A3869,$G$4:$G3869,"Ativo")=1,1,0))</f>
        <v/>
      </c>
    </row>
    <row r="3870" spans="1:55" x14ac:dyDescent="0.3">
      <c r="A3870" s="76"/>
      <c r="B3870" s="104"/>
      <c r="C3870" s="76"/>
      <c r="D3870" s="77"/>
      <c r="E3870" s="12"/>
      <c r="F3870" s="78"/>
      <c r="G3870" s="77"/>
      <c r="H3870" s="79"/>
      <c r="BA3870" s="5" t="str">
        <f t="shared" si="60"/>
        <v/>
      </c>
      <c r="BB3870" s="5" t="str">
        <f>IF(OR($E3870="",$G3870&lt;&gt;"Ativo"),"",IF(COUNTIFS($E$4:$E3870,$E3870,$A$4:$A3870,$A3870,$G$4:$G3870,"Ativo")=1,1,0))</f>
        <v/>
      </c>
      <c r="BC3870" t="str">
        <f>IF(OR($A3870="",$G3870&lt;&gt;"Ativo"),"",IF(COUNTIFS($A$4:$A3870,$A3870,$G$4:$G3870,"Ativo")=1,1,0))</f>
        <v/>
      </c>
    </row>
    <row r="3871" spans="1:55" x14ac:dyDescent="0.3">
      <c r="A3871" s="76"/>
      <c r="B3871" s="104"/>
      <c r="C3871" s="76"/>
      <c r="D3871" s="77"/>
      <c r="E3871" s="12"/>
      <c r="F3871" s="78"/>
      <c r="G3871" s="77"/>
      <c r="H3871" s="79"/>
      <c r="BA3871" s="5" t="str">
        <f t="shared" si="60"/>
        <v/>
      </c>
      <c r="BB3871" s="5" t="str">
        <f>IF(OR($E3871="",$G3871&lt;&gt;"Ativo"),"",IF(COUNTIFS($E$4:$E3871,$E3871,$A$4:$A3871,$A3871,$G$4:$G3871,"Ativo")=1,1,0))</f>
        <v/>
      </c>
      <c r="BC3871" t="str">
        <f>IF(OR($A3871="",$G3871&lt;&gt;"Ativo"),"",IF(COUNTIFS($A$4:$A3871,$A3871,$G$4:$G3871,"Ativo")=1,1,0))</f>
        <v/>
      </c>
    </row>
    <row r="3872" spans="1:55" x14ac:dyDescent="0.3">
      <c r="A3872" s="76"/>
      <c r="B3872" s="104"/>
      <c r="C3872" s="76"/>
      <c r="D3872" s="77"/>
      <c r="E3872" s="12"/>
      <c r="F3872" s="78"/>
      <c r="G3872" s="77"/>
      <c r="H3872" s="79"/>
      <c r="BA3872" s="5" t="str">
        <f t="shared" si="60"/>
        <v/>
      </c>
      <c r="BB3872" s="5" t="str">
        <f>IF(OR($E3872="",$G3872&lt;&gt;"Ativo"),"",IF(COUNTIFS($E$4:$E3872,$E3872,$A$4:$A3872,$A3872,$G$4:$G3872,"Ativo")=1,1,0))</f>
        <v/>
      </c>
      <c r="BC3872" t="str">
        <f>IF(OR($A3872="",$G3872&lt;&gt;"Ativo"),"",IF(COUNTIFS($A$4:$A3872,$A3872,$G$4:$G3872,"Ativo")=1,1,0))</f>
        <v/>
      </c>
    </row>
    <row r="3873" spans="1:55" x14ac:dyDescent="0.3">
      <c r="A3873" s="76"/>
      <c r="B3873" s="104"/>
      <c r="C3873" s="76"/>
      <c r="D3873" s="77"/>
      <c r="E3873" s="12"/>
      <c r="F3873" s="78"/>
      <c r="G3873" s="77"/>
      <c r="H3873" s="79"/>
      <c r="BA3873" s="5" t="str">
        <f t="shared" si="60"/>
        <v/>
      </c>
      <c r="BB3873" s="5" t="str">
        <f>IF(OR($E3873="",$G3873&lt;&gt;"Ativo"),"",IF(COUNTIFS($E$4:$E3873,$E3873,$A$4:$A3873,$A3873,$G$4:$G3873,"Ativo")=1,1,0))</f>
        <v/>
      </c>
      <c r="BC3873" t="str">
        <f>IF(OR($A3873="",$G3873&lt;&gt;"Ativo"),"",IF(COUNTIFS($A$4:$A3873,$A3873,$G$4:$G3873,"Ativo")=1,1,0))</f>
        <v/>
      </c>
    </row>
    <row r="3874" spans="1:55" x14ac:dyDescent="0.3">
      <c r="A3874" s="76"/>
      <c r="B3874" s="104"/>
      <c r="C3874" s="76"/>
      <c r="D3874" s="77"/>
      <c r="E3874" s="12"/>
      <c r="F3874" s="78"/>
      <c r="G3874" s="77"/>
      <c r="H3874" s="79"/>
      <c r="BA3874" s="5" t="str">
        <f t="shared" si="60"/>
        <v/>
      </c>
      <c r="BB3874" s="5" t="str">
        <f>IF(OR($E3874="",$G3874&lt;&gt;"Ativo"),"",IF(COUNTIFS($E$4:$E3874,$E3874,$A$4:$A3874,$A3874,$G$4:$G3874,"Ativo")=1,1,0))</f>
        <v/>
      </c>
      <c r="BC3874" t="str">
        <f>IF(OR($A3874="",$G3874&lt;&gt;"Ativo"),"",IF(COUNTIFS($A$4:$A3874,$A3874,$G$4:$G3874,"Ativo")=1,1,0))</f>
        <v/>
      </c>
    </row>
    <row r="3875" spans="1:55" x14ac:dyDescent="0.3">
      <c r="A3875" s="76"/>
      <c r="B3875" s="104"/>
      <c r="C3875" s="76"/>
      <c r="D3875" s="77"/>
      <c r="E3875" s="12"/>
      <c r="F3875" s="78"/>
      <c r="G3875" s="77"/>
      <c r="H3875" s="79"/>
      <c r="BA3875" s="5" t="str">
        <f t="shared" si="60"/>
        <v/>
      </c>
      <c r="BB3875" s="5" t="str">
        <f>IF(OR($E3875="",$G3875&lt;&gt;"Ativo"),"",IF(COUNTIFS($E$4:$E3875,$E3875,$A$4:$A3875,$A3875,$G$4:$G3875,"Ativo")=1,1,0))</f>
        <v/>
      </c>
      <c r="BC3875" t="str">
        <f>IF(OR($A3875="",$G3875&lt;&gt;"Ativo"),"",IF(COUNTIFS($A$4:$A3875,$A3875,$G$4:$G3875,"Ativo")=1,1,0))</f>
        <v/>
      </c>
    </row>
    <row r="3876" spans="1:55" x14ac:dyDescent="0.3">
      <c r="A3876" s="76"/>
      <c r="B3876" s="104"/>
      <c r="C3876" s="76"/>
      <c r="D3876" s="77"/>
      <c r="E3876" s="12"/>
      <c r="F3876" s="78"/>
      <c r="G3876" s="77"/>
      <c r="H3876" s="79"/>
      <c r="BA3876" s="5" t="str">
        <f t="shared" si="60"/>
        <v/>
      </c>
      <c r="BB3876" s="5" t="str">
        <f>IF(OR($E3876="",$G3876&lt;&gt;"Ativo"),"",IF(COUNTIFS($E$4:$E3876,$E3876,$A$4:$A3876,$A3876,$G$4:$G3876,"Ativo")=1,1,0))</f>
        <v/>
      </c>
      <c r="BC3876" t="str">
        <f>IF(OR($A3876="",$G3876&lt;&gt;"Ativo"),"",IF(COUNTIFS($A$4:$A3876,$A3876,$G$4:$G3876,"Ativo")=1,1,0))</f>
        <v/>
      </c>
    </row>
    <row r="3877" spans="1:55" x14ac:dyDescent="0.3">
      <c r="A3877" s="76"/>
      <c r="B3877" s="104"/>
      <c r="C3877" s="76"/>
      <c r="D3877" s="77"/>
      <c r="E3877" s="12"/>
      <c r="F3877" s="78"/>
      <c r="G3877" s="77"/>
      <c r="H3877" s="79"/>
      <c r="BA3877" s="5" t="str">
        <f t="shared" si="60"/>
        <v/>
      </c>
      <c r="BB3877" s="5" t="str">
        <f>IF(OR($E3877="",$G3877&lt;&gt;"Ativo"),"",IF(COUNTIFS($E$4:$E3877,$E3877,$A$4:$A3877,$A3877,$G$4:$G3877,"Ativo")=1,1,0))</f>
        <v/>
      </c>
      <c r="BC3877" t="str">
        <f>IF(OR($A3877="",$G3877&lt;&gt;"Ativo"),"",IF(COUNTIFS($A$4:$A3877,$A3877,$G$4:$G3877,"Ativo")=1,1,0))</f>
        <v/>
      </c>
    </row>
    <row r="3878" spans="1:55" x14ac:dyDescent="0.3">
      <c r="A3878" s="76"/>
      <c r="B3878" s="104"/>
      <c r="C3878" s="76"/>
      <c r="D3878" s="77"/>
      <c r="E3878" s="12"/>
      <c r="F3878" s="78"/>
      <c r="G3878" s="77"/>
      <c r="H3878" s="79"/>
      <c r="BA3878" s="5" t="str">
        <f t="shared" si="60"/>
        <v/>
      </c>
      <c r="BB3878" s="5" t="str">
        <f>IF(OR($E3878="",$G3878&lt;&gt;"Ativo"),"",IF(COUNTIFS($E$4:$E3878,$E3878,$A$4:$A3878,$A3878,$G$4:$G3878,"Ativo")=1,1,0))</f>
        <v/>
      </c>
      <c r="BC3878" t="str">
        <f>IF(OR($A3878="",$G3878&lt;&gt;"Ativo"),"",IF(COUNTIFS($A$4:$A3878,$A3878,$G$4:$G3878,"Ativo")=1,1,0))</f>
        <v/>
      </c>
    </row>
    <row r="3879" spans="1:55" x14ac:dyDescent="0.3">
      <c r="A3879" s="76"/>
      <c r="B3879" s="104"/>
      <c r="C3879" s="76"/>
      <c r="D3879" s="77"/>
      <c r="E3879" s="12"/>
      <c r="F3879" s="78"/>
      <c r="G3879" s="77"/>
      <c r="H3879" s="79"/>
      <c r="BA3879" s="5" t="str">
        <f t="shared" si="60"/>
        <v/>
      </c>
      <c r="BB3879" s="5" t="str">
        <f>IF(OR($E3879="",$G3879&lt;&gt;"Ativo"),"",IF(COUNTIFS($E$4:$E3879,$E3879,$A$4:$A3879,$A3879,$G$4:$G3879,"Ativo")=1,1,0))</f>
        <v/>
      </c>
      <c r="BC3879" t="str">
        <f>IF(OR($A3879="",$G3879&lt;&gt;"Ativo"),"",IF(COUNTIFS($A$4:$A3879,$A3879,$G$4:$G3879,"Ativo")=1,1,0))</f>
        <v/>
      </c>
    </row>
    <row r="3880" spans="1:55" x14ac:dyDescent="0.3">
      <c r="A3880" s="76"/>
      <c r="B3880" s="104"/>
      <c r="C3880" s="76"/>
      <c r="D3880" s="77"/>
      <c r="E3880" s="12"/>
      <c r="F3880" s="78"/>
      <c r="G3880" s="77"/>
      <c r="H3880" s="79"/>
      <c r="BA3880" s="5" t="str">
        <f t="shared" si="60"/>
        <v/>
      </c>
      <c r="BB3880" s="5" t="str">
        <f>IF(OR($E3880="",$G3880&lt;&gt;"Ativo"),"",IF(COUNTIFS($E$4:$E3880,$E3880,$A$4:$A3880,$A3880,$G$4:$G3880,"Ativo")=1,1,0))</f>
        <v/>
      </c>
      <c r="BC3880" t="str">
        <f>IF(OR($A3880="",$G3880&lt;&gt;"Ativo"),"",IF(COUNTIFS($A$4:$A3880,$A3880,$G$4:$G3880,"Ativo")=1,1,0))</f>
        <v/>
      </c>
    </row>
    <row r="3881" spans="1:55" x14ac:dyDescent="0.3">
      <c r="A3881" s="76"/>
      <c r="B3881" s="104"/>
      <c r="C3881" s="76"/>
      <c r="D3881" s="77"/>
      <c r="E3881" s="12"/>
      <c r="F3881" s="78"/>
      <c r="G3881" s="77"/>
      <c r="H3881" s="79"/>
      <c r="BA3881" s="5" t="str">
        <f t="shared" si="60"/>
        <v/>
      </c>
      <c r="BB3881" s="5" t="str">
        <f>IF(OR($E3881="",$G3881&lt;&gt;"Ativo"),"",IF(COUNTIFS($E$4:$E3881,$E3881,$A$4:$A3881,$A3881,$G$4:$G3881,"Ativo")=1,1,0))</f>
        <v/>
      </c>
      <c r="BC3881" t="str">
        <f>IF(OR($A3881="",$G3881&lt;&gt;"Ativo"),"",IF(COUNTIFS($A$4:$A3881,$A3881,$G$4:$G3881,"Ativo")=1,1,0))</f>
        <v/>
      </c>
    </row>
    <row r="3882" spans="1:55" x14ac:dyDescent="0.3">
      <c r="A3882" s="76"/>
      <c r="B3882" s="104"/>
      <c r="C3882" s="76"/>
      <c r="D3882" s="77"/>
      <c r="E3882" s="12"/>
      <c r="F3882" s="78"/>
      <c r="G3882" s="77"/>
      <c r="H3882" s="79"/>
      <c r="BA3882" s="5" t="str">
        <f t="shared" si="60"/>
        <v/>
      </c>
      <c r="BB3882" s="5" t="str">
        <f>IF(OR($E3882="",$G3882&lt;&gt;"Ativo"),"",IF(COUNTIFS($E$4:$E3882,$E3882,$A$4:$A3882,$A3882,$G$4:$G3882,"Ativo")=1,1,0))</f>
        <v/>
      </c>
      <c r="BC3882" t="str">
        <f>IF(OR($A3882="",$G3882&lt;&gt;"Ativo"),"",IF(COUNTIFS($A$4:$A3882,$A3882,$G$4:$G3882,"Ativo")=1,1,0))</f>
        <v/>
      </c>
    </row>
    <row r="3883" spans="1:55" x14ac:dyDescent="0.3">
      <c r="A3883" s="76"/>
      <c r="B3883" s="104"/>
      <c r="C3883" s="76"/>
      <c r="D3883" s="77"/>
      <c r="E3883" s="12"/>
      <c r="F3883" s="78"/>
      <c r="G3883" s="77"/>
      <c r="H3883" s="79"/>
      <c r="BA3883" s="5" t="str">
        <f t="shared" si="60"/>
        <v/>
      </c>
      <c r="BB3883" s="5" t="str">
        <f>IF(OR($E3883="",$G3883&lt;&gt;"Ativo"),"",IF(COUNTIFS($E$4:$E3883,$E3883,$A$4:$A3883,$A3883,$G$4:$G3883,"Ativo")=1,1,0))</f>
        <v/>
      </c>
      <c r="BC3883" t="str">
        <f>IF(OR($A3883="",$G3883&lt;&gt;"Ativo"),"",IF(COUNTIFS($A$4:$A3883,$A3883,$G$4:$G3883,"Ativo")=1,1,0))</f>
        <v/>
      </c>
    </row>
    <row r="3884" spans="1:55" x14ac:dyDescent="0.3">
      <c r="A3884" s="76"/>
      <c r="B3884" s="104"/>
      <c r="C3884" s="76"/>
      <c r="D3884" s="77"/>
      <c r="E3884" s="12"/>
      <c r="F3884" s="78"/>
      <c r="G3884" s="77"/>
      <c r="H3884" s="79"/>
      <c r="BA3884" s="5" t="str">
        <f t="shared" si="60"/>
        <v/>
      </c>
      <c r="BB3884" s="5" t="str">
        <f>IF(OR($E3884="",$G3884&lt;&gt;"Ativo"),"",IF(COUNTIFS($E$4:$E3884,$E3884,$A$4:$A3884,$A3884,$G$4:$G3884,"Ativo")=1,1,0))</f>
        <v/>
      </c>
      <c r="BC3884" t="str">
        <f>IF(OR($A3884="",$G3884&lt;&gt;"Ativo"),"",IF(COUNTIFS($A$4:$A3884,$A3884,$G$4:$G3884,"Ativo")=1,1,0))</f>
        <v/>
      </c>
    </row>
    <row r="3885" spans="1:55" x14ac:dyDescent="0.3">
      <c r="A3885" s="76"/>
      <c r="B3885" s="104"/>
      <c r="C3885" s="76"/>
      <c r="D3885" s="77"/>
      <c r="E3885" s="12"/>
      <c r="F3885" s="78"/>
      <c r="G3885" s="77"/>
      <c r="H3885" s="79"/>
      <c r="BA3885" s="5" t="str">
        <f t="shared" si="60"/>
        <v/>
      </c>
      <c r="BB3885" s="5" t="str">
        <f>IF(OR($E3885="",$G3885&lt;&gt;"Ativo"),"",IF(COUNTIFS($E$4:$E3885,$E3885,$A$4:$A3885,$A3885,$G$4:$G3885,"Ativo")=1,1,0))</f>
        <v/>
      </c>
      <c r="BC3885" t="str">
        <f>IF(OR($A3885="",$G3885&lt;&gt;"Ativo"),"",IF(COUNTIFS($A$4:$A3885,$A3885,$G$4:$G3885,"Ativo")=1,1,0))</f>
        <v/>
      </c>
    </row>
    <row r="3886" spans="1:55" x14ac:dyDescent="0.3">
      <c r="A3886" s="76"/>
      <c r="B3886" s="104"/>
      <c r="C3886" s="76"/>
      <c r="D3886" s="77"/>
      <c r="E3886" s="12"/>
      <c r="F3886" s="78"/>
      <c r="G3886" s="77"/>
      <c r="H3886" s="79"/>
      <c r="BA3886" s="5" t="str">
        <f t="shared" si="60"/>
        <v/>
      </c>
      <c r="BB3886" s="5" t="str">
        <f>IF(OR($E3886="",$G3886&lt;&gt;"Ativo"),"",IF(COUNTIFS($E$4:$E3886,$E3886,$A$4:$A3886,$A3886,$G$4:$G3886,"Ativo")=1,1,0))</f>
        <v/>
      </c>
      <c r="BC3886" t="str">
        <f>IF(OR($A3886="",$G3886&lt;&gt;"Ativo"),"",IF(COUNTIFS($A$4:$A3886,$A3886,$G$4:$G3886,"Ativo")=1,1,0))</f>
        <v/>
      </c>
    </row>
    <row r="3887" spans="1:55" x14ac:dyDescent="0.3">
      <c r="A3887" s="76"/>
      <c r="B3887" s="104"/>
      <c r="C3887" s="76"/>
      <c r="D3887" s="77"/>
      <c r="E3887" s="12"/>
      <c r="F3887" s="78"/>
      <c r="G3887" s="77"/>
      <c r="H3887" s="79"/>
      <c r="BA3887" s="5" t="str">
        <f t="shared" si="60"/>
        <v/>
      </c>
      <c r="BB3887" s="5" t="str">
        <f>IF(OR($E3887="",$G3887&lt;&gt;"Ativo"),"",IF(COUNTIFS($E$4:$E3887,$E3887,$A$4:$A3887,$A3887,$G$4:$G3887,"Ativo")=1,1,0))</f>
        <v/>
      </c>
      <c r="BC3887" t="str">
        <f>IF(OR($A3887="",$G3887&lt;&gt;"Ativo"),"",IF(COUNTIFS($A$4:$A3887,$A3887,$G$4:$G3887,"Ativo")=1,1,0))</f>
        <v/>
      </c>
    </row>
    <row r="3888" spans="1:55" x14ac:dyDescent="0.3">
      <c r="A3888" s="76"/>
      <c r="B3888" s="104"/>
      <c r="C3888" s="76"/>
      <c r="D3888" s="77"/>
      <c r="E3888" s="12"/>
      <c r="F3888" s="78"/>
      <c r="G3888" s="77"/>
      <c r="H3888" s="79"/>
      <c r="BA3888" s="5" t="str">
        <f t="shared" si="60"/>
        <v/>
      </c>
      <c r="BB3888" s="5" t="str">
        <f>IF(OR($E3888="",$G3888&lt;&gt;"Ativo"),"",IF(COUNTIFS($E$4:$E3888,$E3888,$A$4:$A3888,$A3888,$G$4:$G3888,"Ativo")=1,1,0))</f>
        <v/>
      </c>
      <c r="BC3888" t="str">
        <f>IF(OR($A3888="",$G3888&lt;&gt;"Ativo"),"",IF(COUNTIFS($A$4:$A3888,$A3888,$G$4:$G3888,"Ativo")=1,1,0))</f>
        <v/>
      </c>
    </row>
    <row r="3889" spans="1:55" x14ac:dyDescent="0.3">
      <c r="A3889" s="76"/>
      <c r="B3889" s="104"/>
      <c r="C3889" s="76"/>
      <c r="D3889" s="77"/>
      <c r="E3889" s="12"/>
      <c r="F3889" s="78"/>
      <c r="G3889" s="77"/>
      <c r="H3889" s="79"/>
      <c r="BA3889" s="5" t="str">
        <f t="shared" si="60"/>
        <v/>
      </c>
      <c r="BB3889" s="5" t="str">
        <f>IF(OR($E3889="",$G3889&lt;&gt;"Ativo"),"",IF(COUNTIFS($E$4:$E3889,$E3889,$A$4:$A3889,$A3889,$G$4:$G3889,"Ativo")=1,1,0))</f>
        <v/>
      </c>
      <c r="BC3889" t="str">
        <f>IF(OR($A3889="",$G3889&lt;&gt;"Ativo"),"",IF(COUNTIFS($A$4:$A3889,$A3889,$G$4:$G3889,"Ativo")=1,1,0))</f>
        <v/>
      </c>
    </row>
    <row r="3890" spans="1:55" x14ac:dyDescent="0.3">
      <c r="A3890" s="76"/>
      <c r="B3890" s="104"/>
      <c r="C3890" s="76"/>
      <c r="D3890" s="77"/>
      <c r="E3890" s="12"/>
      <c r="F3890" s="78"/>
      <c r="G3890" s="77"/>
      <c r="H3890" s="79"/>
      <c r="BA3890" s="5" t="str">
        <f t="shared" si="60"/>
        <v/>
      </c>
      <c r="BB3890" s="5" t="str">
        <f>IF(OR($E3890="",$G3890&lt;&gt;"Ativo"),"",IF(COUNTIFS($E$4:$E3890,$E3890,$A$4:$A3890,$A3890,$G$4:$G3890,"Ativo")=1,1,0))</f>
        <v/>
      </c>
      <c r="BC3890" t="str">
        <f>IF(OR($A3890="",$G3890&lt;&gt;"Ativo"),"",IF(COUNTIFS($A$4:$A3890,$A3890,$G$4:$G3890,"Ativo")=1,1,0))</f>
        <v/>
      </c>
    </row>
    <row r="3891" spans="1:55" x14ac:dyDescent="0.3">
      <c r="A3891" s="76"/>
      <c r="B3891" s="104"/>
      <c r="C3891" s="76"/>
      <c r="D3891" s="77"/>
      <c r="E3891" s="12"/>
      <c r="F3891" s="78"/>
      <c r="G3891" s="77"/>
      <c r="H3891" s="79"/>
      <c r="BA3891" s="5" t="str">
        <f t="shared" si="60"/>
        <v/>
      </c>
      <c r="BB3891" s="5" t="str">
        <f>IF(OR($E3891="",$G3891&lt;&gt;"Ativo"),"",IF(COUNTIFS($E$4:$E3891,$E3891,$A$4:$A3891,$A3891,$G$4:$G3891,"Ativo")=1,1,0))</f>
        <v/>
      </c>
      <c r="BC3891" t="str">
        <f>IF(OR($A3891="",$G3891&lt;&gt;"Ativo"),"",IF(COUNTIFS($A$4:$A3891,$A3891,$G$4:$G3891,"Ativo")=1,1,0))</f>
        <v/>
      </c>
    </row>
    <row r="3892" spans="1:55" x14ac:dyDescent="0.3">
      <c r="A3892" s="76"/>
      <c r="B3892" s="104"/>
      <c r="C3892" s="76"/>
      <c r="D3892" s="77"/>
      <c r="E3892" s="12"/>
      <c r="F3892" s="78"/>
      <c r="G3892" s="77"/>
      <c r="H3892" s="79"/>
      <c r="BA3892" s="5" t="str">
        <f t="shared" si="60"/>
        <v/>
      </c>
      <c r="BB3892" s="5" t="str">
        <f>IF(OR($E3892="",$G3892&lt;&gt;"Ativo"),"",IF(COUNTIFS($E$4:$E3892,$E3892,$A$4:$A3892,$A3892,$G$4:$G3892,"Ativo")=1,1,0))</f>
        <v/>
      </c>
      <c r="BC3892" t="str">
        <f>IF(OR($A3892="",$G3892&lt;&gt;"Ativo"),"",IF(COUNTIFS($A$4:$A3892,$A3892,$G$4:$G3892,"Ativo")=1,1,0))</f>
        <v/>
      </c>
    </row>
    <row r="3893" spans="1:55" x14ac:dyDescent="0.3">
      <c r="A3893" s="76"/>
      <c r="B3893" s="104"/>
      <c r="C3893" s="76"/>
      <c r="D3893" s="77"/>
      <c r="E3893" s="12"/>
      <c r="F3893" s="78"/>
      <c r="G3893" s="77"/>
      <c r="H3893" s="79"/>
      <c r="BA3893" s="5" t="str">
        <f t="shared" si="60"/>
        <v/>
      </c>
      <c r="BB3893" s="5" t="str">
        <f>IF(OR($E3893="",$G3893&lt;&gt;"Ativo"),"",IF(COUNTIFS($E$4:$E3893,$E3893,$A$4:$A3893,$A3893,$G$4:$G3893,"Ativo")=1,1,0))</f>
        <v/>
      </c>
      <c r="BC3893" t="str">
        <f>IF(OR($A3893="",$G3893&lt;&gt;"Ativo"),"",IF(COUNTIFS($A$4:$A3893,$A3893,$G$4:$G3893,"Ativo")=1,1,0))</f>
        <v/>
      </c>
    </row>
    <row r="3894" spans="1:55" x14ac:dyDescent="0.3">
      <c r="A3894" s="76"/>
      <c r="B3894" s="104"/>
      <c r="C3894" s="76"/>
      <c r="D3894" s="77"/>
      <c r="E3894" s="12"/>
      <c r="F3894" s="78"/>
      <c r="G3894" s="77"/>
      <c r="H3894" s="79"/>
      <c r="BA3894" s="5" t="str">
        <f t="shared" si="60"/>
        <v/>
      </c>
      <c r="BB3894" s="5" t="str">
        <f>IF(OR($E3894="",$G3894&lt;&gt;"Ativo"),"",IF(COUNTIFS($E$4:$E3894,$E3894,$A$4:$A3894,$A3894,$G$4:$G3894,"Ativo")=1,1,0))</f>
        <v/>
      </c>
      <c r="BC3894" t="str">
        <f>IF(OR($A3894="",$G3894&lt;&gt;"Ativo"),"",IF(COUNTIFS($A$4:$A3894,$A3894,$G$4:$G3894,"Ativo")=1,1,0))</f>
        <v/>
      </c>
    </row>
    <row r="3895" spans="1:55" x14ac:dyDescent="0.3">
      <c r="A3895" s="76"/>
      <c r="B3895" s="104"/>
      <c r="C3895" s="76"/>
      <c r="D3895" s="77"/>
      <c r="E3895" s="12"/>
      <c r="F3895" s="78"/>
      <c r="G3895" s="77"/>
      <c r="H3895" s="79"/>
      <c r="BA3895" s="5" t="str">
        <f t="shared" si="60"/>
        <v/>
      </c>
      <c r="BB3895" s="5" t="str">
        <f>IF(OR($E3895="",$G3895&lt;&gt;"Ativo"),"",IF(COUNTIFS($E$4:$E3895,$E3895,$A$4:$A3895,$A3895,$G$4:$G3895,"Ativo")=1,1,0))</f>
        <v/>
      </c>
      <c r="BC3895" t="str">
        <f>IF(OR($A3895="",$G3895&lt;&gt;"Ativo"),"",IF(COUNTIFS($A$4:$A3895,$A3895,$G$4:$G3895,"Ativo")=1,1,0))</f>
        <v/>
      </c>
    </row>
    <row r="3896" spans="1:55" x14ac:dyDescent="0.3">
      <c r="A3896" s="76"/>
      <c r="B3896" s="104"/>
      <c r="C3896" s="76"/>
      <c r="D3896" s="77"/>
      <c r="E3896" s="12"/>
      <c r="F3896" s="78"/>
      <c r="G3896" s="77"/>
      <c r="H3896" s="79"/>
      <c r="BA3896" s="5" t="str">
        <f t="shared" si="60"/>
        <v/>
      </c>
      <c r="BB3896" s="5" t="str">
        <f>IF(OR($E3896="",$G3896&lt;&gt;"Ativo"),"",IF(COUNTIFS($E$4:$E3896,$E3896,$A$4:$A3896,$A3896,$G$4:$G3896,"Ativo")=1,1,0))</f>
        <v/>
      </c>
      <c r="BC3896" t="str">
        <f>IF(OR($A3896="",$G3896&lt;&gt;"Ativo"),"",IF(COUNTIFS($A$4:$A3896,$A3896,$G$4:$G3896,"Ativo")=1,1,0))</f>
        <v/>
      </c>
    </row>
    <row r="3897" spans="1:55" x14ac:dyDescent="0.3">
      <c r="A3897" s="76"/>
      <c r="B3897" s="104"/>
      <c r="C3897" s="76"/>
      <c r="D3897" s="77"/>
      <c r="E3897" s="12"/>
      <c r="F3897" s="78"/>
      <c r="G3897" s="77"/>
      <c r="H3897" s="79"/>
      <c r="BA3897" s="5" t="str">
        <f t="shared" si="60"/>
        <v/>
      </c>
      <c r="BB3897" s="5" t="str">
        <f>IF(OR($E3897="",$G3897&lt;&gt;"Ativo"),"",IF(COUNTIFS($E$4:$E3897,$E3897,$A$4:$A3897,$A3897,$G$4:$G3897,"Ativo")=1,1,0))</f>
        <v/>
      </c>
      <c r="BC3897" t="str">
        <f>IF(OR($A3897="",$G3897&lt;&gt;"Ativo"),"",IF(COUNTIFS($A$4:$A3897,$A3897,$G$4:$G3897,"Ativo")=1,1,0))</f>
        <v/>
      </c>
    </row>
    <row r="3898" spans="1:55" x14ac:dyDescent="0.3">
      <c r="A3898" s="76"/>
      <c r="B3898" s="104"/>
      <c r="C3898" s="76"/>
      <c r="D3898" s="77"/>
      <c r="E3898" s="12"/>
      <c r="F3898" s="78"/>
      <c r="G3898" s="77"/>
      <c r="H3898" s="79"/>
      <c r="BA3898" s="5" t="str">
        <f t="shared" si="60"/>
        <v/>
      </c>
      <c r="BB3898" s="5" t="str">
        <f>IF(OR($E3898="",$G3898&lt;&gt;"Ativo"),"",IF(COUNTIFS($E$4:$E3898,$E3898,$A$4:$A3898,$A3898,$G$4:$G3898,"Ativo")=1,1,0))</f>
        <v/>
      </c>
      <c r="BC3898" t="str">
        <f>IF(OR($A3898="",$G3898&lt;&gt;"Ativo"),"",IF(COUNTIFS($A$4:$A3898,$A3898,$G$4:$G3898,"Ativo")=1,1,0))</f>
        <v/>
      </c>
    </row>
    <row r="3899" spans="1:55" x14ac:dyDescent="0.3">
      <c r="A3899" s="76"/>
      <c r="B3899" s="104"/>
      <c r="C3899" s="76"/>
      <c r="D3899" s="77"/>
      <c r="E3899" s="12"/>
      <c r="F3899" s="78"/>
      <c r="G3899" s="77"/>
      <c r="H3899" s="79"/>
      <c r="BA3899" s="5" t="str">
        <f t="shared" si="60"/>
        <v/>
      </c>
      <c r="BB3899" s="5" t="str">
        <f>IF(OR($E3899="",$G3899&lt;&gt;"Ativo"),"",IF(COUNTIFS($E$4:$E3899,$E3899,$A$4:$A3899,$A3899,$G$4:$G3899,"Ativo")=1,1,0))</f>
        <v/>
      </c>
      <c r="BC3899" t="str">
        <f>IF(OR($A3899="",$G3899&lt;&gt;"Ativo"),"",IF(COUNTIFS($A$4:$A3899,$A3899,$G$4:$G3899,"Ativo")=1,1,0))</f>
        <v/>
      </c>
    </row>
    <row r="3900" spans="1:55" x14ac:dyDescent="0.3">
      <c r="A3900" s="76"/>
      <c r="B3900" s="104"/>
      <c r="C3900" s="76"/>
      <c r="D3900" s="77"/>
      <c r="E3900" s="12"/>
      <c r="F3900" s="78"/>
      <c r="G3900" s="77"/>
      <c r="H3900" s="79"/>
      <c r="BA3900" s="5" t="str">
        <f t="shared" si="60"/>
        <v/>
      </c>
      <c r="BB3900" s="5" t="str">
        <f>IF(OR($E3900="",$G3900&lt;&gt;"Ativo"),"",IF(COUNTIFS($E$4:$E3900,$E3900,$A$4:$A3900,$A3900,$G$4:$G3900,"Ativo")=1,1,0))</f>
        <v/>
      </c>
      <c r="BC3900" t="str">
        <f>IF(OR($A3900="",$G3900&lt;&gt;"Ativo"),"",IF(COUNTIFS($A$4:$A3900,$A3900,$G$4:$G3900,"Ativo")=1,1,0))</f>
        <v/>
      </c>
    </row>
    <row r="3901" spans="1:55" x14ac:dyDescent="0.3">
      <c r="A3901" s="76"/>
      <c r="B3901" s="104"/>
      <c r="C3901" s="76"/>
      <c r="D3901" s="77"/>
      <c r="E3901" s="12"/>
      <c r="F3901" s="78"/>
      <c r="G3901" s="77"/>
      <c r="H3901" s="79"/>
      <c r="BA3901" s="5" t="str">
        <f t="shared" si="60"/>
        <v/>
      </c>
      <c r="BB3901" s="5" t="str">
        <f>IF(OR($E3901="",$G3901&lt;&gt;"Ativo"),"",IF(COUNTIFS($E$4:$E3901,$E3901,$A$4:$A3901,$A3901,$G$4:$G3901,"Ativo")=1,1,0))</f>
        <v/>
      </c>
      <c r="BC3901" t="str">
        <f>IF(OR($A3901="",$G3901&lt;&gt;"Ativo"),"",IF(COUNTIFS($A$4:$A3901,$A3901,$G$4:$G3901,"Ativo")=1,1,0))</f>
        <v/>
      </c>
    </row>
    <row r="3902" spans="1:55" x14ac:dyDescent="0.3">
      <c r="A3902" s="76"/>
      <c r="B3902" s="104"/>
      <c r="C3902" s="76"/>
      <c r="D3902" s="77"/>
      <c r="E3902" s="12"/>
      <c r="F3902" s="78"/>
      <c r="G3902" s="77"/>
      <c r="H3902" s="79"/>
      <c r="BA3902" s="5" t="str">
        <f t="shared" si="60"/>
        <v/>
      </c>
      <c r="BB3902" s="5" t="str">
        <f>IF(OR($E3902="",$G3902&lt;&gt;"Ativo"),"",IF(COUNTIFS($E$4:$E3902,$E3902,$A$4:$A3902,$A3902,$G$4:$G3902,"Ativo")=1,1,0))</f>
        <v/>
      </c>
      <c r="BC3902" t="str">
        <f>IF(OR($A3902="",$G3902&lt;&gt;"Ativo"),"",IF(COUNTIFS($A$4:$A3902,$A3902,$G$4:$G3902,"Ativo")=1,1,0))</f>
        <v/>
      </c>
    </row>
    <row r="3903" spans="1:55" x14ac:dyDescent="0.3">
      <c r="A3903" s="76"/>
      <c r="B3903" s="104"/>
      <c r="C3903" s="76"/>
      <c r="D3903" s="77"/>
      <c r="E3903" s="12"/>
      <c r="F3903" s="78"/>
      <c r="G3903" s="77"/>
      <c r="H3903" s="79"/>
      <c r="BA3903" s="5" t="str">
        <f t="shared" si="60"/>
        <v/>
      </c>
      <c r="BB3903" s="5" t="str">
        <f>IF(OR($E3903="",$G3903&lt;&gt;"Ativo"),"",IF(COUNTIFS($E$4:$E3903,$E3903,$A$4:$A3903,$A3903,$G$4:$G3903,"Ativo")=1,1,0))</f>
        <v/>
      </c>
      <c r="BC3903" t="str">
        <f>IF(OR($A3903="",$G3903&lt;&gt;"Ativo"),"",IF(COUNTIFS($A$4:$A3903,$A3903,$G$4:$G3903,"Ativo")=1,1,0))</f>
        <v/>
      </c>
    </row>
    <row r="3904" spans="1:55" x14ac:dyDescent="0.3">
      <c r="A3904" s="76"/>
      <c r="B3904" s="104"/>
      <c r="C3904" s="76"/>
      <c r="D3904" s="77"/>
      <c r="E3904" s="12"/>
      <c r="F3904" s="78"/>
      <c r="G3904" s="77"/>
      <c r="H3904" s="79"/>
      <c r="BA3904" s="5" t="str">
        <f t="shared" si="60"/>
        <v/>
      </c>
      <c r="BB3904" s="5" t="str">
        <f>IF(OR($E3904="",$G3904&lt;&gt;"Ativo"),"",IF(COUNTIFS($E$4:$E3904,$E3904,$A$4:$A3904,$A3904,$G$4:$G3904,"Ativo")=1,1,0))</f>
        <v/>
      </c>
      <c r="BC3904" t="str">
        <f>IF(OR($A3904="",$G3904&lt;&gt;"Ativo"),"",IF(COUNTIFS($A$4:$A3904,$A3904,$G$4:$G3904,"Ativo")=1,1,0))</f>
        <v/>
      </c>
    </row>
    <row r="3905" spans="1:55" x14ac:dyDescent="0.3">
      <c r="A3905" s="76"/>
      <c r="B3905" s="104"/>
      <c r="C3905" s="76"/>
      <c r="D3905" s="77"/>
      <c r="E3905" s="12"/>
      <c r="F3905" s="78"/>
      <c r="G3905" s="77"/>
      <c r="H3905" s="79"/>
      <c r="BA3905" s="5" t="str">
        <f t="shared" si="60"/>
        <v/>
      </c>
      <c r="BB3905" s="5" t="str">
        <f>IF(OR($E3905="",$G3905&lt;&gt;"Ativo"),"",IF(COUNTIFS($E$4:$E3905,$E3905,$A$4:$A3905,$A3905,$G$4:$G3905,"Ativo")=1,1,0))</f>
        <v/>
      </c>
      <c r="BC3905" t="str">
        <f>IF(OR($A3905="",$G3905&lt;&gt;"Ativo"),"",IF(COUNTIFS($A$4:$A3905,$A3905,$G$4:$G3905,"Ativo")=1,1,0))</f>
        <v/>
      </c>
    </row>
    <row r="3906" spans="1:55" x14ac:dyDescent="0.3">
      <c r="A3906" s="76"/>
      <c r="B3906" s="104"/>
      <c r="C3906" s="76"/>
      <c r="D3906" s="77"/>
      <c r="E3906" s="12"/>
      <c r="F3906" s="78"/>
      <c r="G3906" s="77"/>
      <c r="H3906" s="79"/>
      <c r="BA3906" s="5" t="str">
        <f t="shared" si="60"/>
        <v/>
      </c>
      <c r="BB3906" s="5" t="str">
        <f>IF(OR($E3906="",$G3906&lt;&gt;"Ativo"),"",IF(COUNTIFS($E$4:$E3906,$E3906,$A$4:$A3906,$A3906,$G$4:$G3906,"Ativo")=1,1,0))</f>
        <v/>
      </c>
      <c r="BC3906" t="str">
        <f>IF(OR($A3906="",$G3906&lt;&gt;"Ativo"),"",IF(COUNTIFS($A$4:$A3906,$A3906,$G$4:$G3906,"Ativo")=1,1,0))</f>
        <v/>
      </c>
    </row>
    <row r="3907" spans="1:55" x14ac:dyDescent="0.3">
      <c r="A3907" s="76"/>
      <c r="B3907" s="104"/>
      <c r="C3907" s="76"/>
      <c r="D3907" s="77"/>
      <c r="E3907" s="12"/>
      <c r="F3907" s="78"/>
      <c r="G3907" s="77"/>
      <c r="H3907" s="79"/>
      <c r="BA3907" s="5" t="str">
        <f t="shared" si="60"/>
        <v/>
      </c>
      <c r="BB3907" s="5" t="str">
        <f>IF(OR($E3907="",$G3907&lt;&gt;"Ativo"),"",IF(COUNTIFS($E$4:$E3907,$E3907,$A$4:$A3907,$A3907,$G$4:$G3907,"Ativo")=1,1,0))</f>
        <v/>
      </c>
      <c r="BC3907" t="str">
        <f>IF(OR($A3907="",$G3907&lt;&gt;"Ativo"),"",IF(COUNTIFS($A$4:$A3907,$A3907,$G$4:$G3907,"Ativo")=1,1,0))</f>
        <v/>
      </c>
    </row>
    <row r="3908" spans="1:55" x14ac:dyDescent="0.3">
      <c r="A3908" s="76"/>
      <c r="B3908" s="104"/>
      <c r="C3908" s="76"/>
      <c r="D3908" s="77"/>
      <c r="E3908" s="12"/>
      <c r="F3908" s="78"/>
      <c r="G3908" s="77"/>
      <c r="H3908" s="79"/>
      <c r="BA3908" s="5" t="str">
        <f t="shared" ref="BA3908:BA3971" si="61">IF($D3908="","",MID($D3908,4,LEN($D3908)-5))</f>
        <v/>
      </c>
      <c r="BB3908" s="5" t="str">
        <f>IF(OR($E3908="",$G3908&lt;&gt;"Ativo"),"",IF(COUNTIFS($E$4:$E3908,$E3908,$A$4:$A3908,$A3908,$G$4:$G3908,"Ativo")=1,1,0))</f>
        <v/>
      </c>
      <c r="BC3908" t="str">
        <f>IF(OR($A3908="",$G3908&lt;&gt;"Ativo"),"",IF(COUNTIFS($A$4:$A3908,$A3908,$G$4:$G3908,"Ativo")=1,1,0))</f>
        <v/>
      </c>
    </row>
    <row r="3909" spans="1:55" x14ac:dyDescent="0.3">
      <c r="A3909" s="76"/>
      <c r="B3909" s="104"/>
      <c r="C3909" s="76"/>
      <c r="D3909" s="77"/>
      <c r="E3909" s="12"/>
      <c r="F3909" s="78"/>
      <c r="G3909" s="77"/>
      <c r="H3909" s="79"/>
      <c r="BA3909" s="5" t="str">
        <f t="shared" si="61"/>
        <v/>
      </c>
      <c r="BB3909" s="5" t="str">
        <f>IF(OR($E3909="",$G3909&lt;&gt;"Ativo"),"",IF(COUNTIFS($E$4:$E3909,$E3909,$A$4:$A3909,$A3909,$G$4:$G3909,"Ativo")=1,1,0))</f>
        <v/>
      </c>
      <c r="BC3909" t="str">
        <f>IF(OR($A3909="",$G3909&lt;&gt;"Ativo"),"",IF(COUNTIFS($A$4:$A3909,$A3909,$G$4:$G3909,"Ativo")=1,1,0))</f>
        <v/>
      </c>
    </row>
    <row r="3910" spans="1:55" x14ac:dyDescent="0.3">
      <c r="A3910" s="76"/>
      <c r="B3910" s="104"/>
      <c r="C3910" s="76"/>
      <c r="D3910" s="77"/>
      <c r="E3910" s="12"/>
      <c r="F3910" s="78"/>
      <c r="G3910" s="77"/>
      <c r="H3910" s="79"/>
      <c r="BA3910" s="5" t="str">
        <f t="shared" si="61"/>
        <v/>
      </c>
      <c r="BB3910" s="5" t="str">
        <f>IF(OR($E3910="",$G3910&lt;&gt;"Ativo"),"",IF(COUNTIFS($E$4:$E3910,$E3910,$A$4:$A3910,$A3910,$G$4:$G3910,"Ativo")=1,1,0))</f>
        <v/>
      </c>
      <c r="BC3910" t="str">
        <f>IF(OR($A3910="",$G3910&lt;&gt;"Ativo"),"",IF(COUNTIFS($A$4:$A3910,$A3910,$G$4:$G3910,"Ativo")=1,1,0))</f>
        <v/>
      </c>
    </row>
    <row r="3911" spans="1:55" x14ac:dyDescent="0.3">
      <c r="A3911" s="76"/>
      <c r="B3911" s="104"/>
      <c r="C3911" s="76"/>
      <c r="D3911" s="77"/>
      <c r="E3911" s="12"/>
      <c r="F3911" s="78"/>
      <c r="G3911" s="77"/>
      <c r="H3911" s="79"/>
      <c r="BA3911" s="5" t="str">
        <f t="shared" si="61"/>
        <v/>
      </c>
      <c r="BB3911" s="5" t="str">
        <f>IF(OR($E3911="",$G3911&lt;&gt;"Ativo"),"",IF(COUNTIFS($E$4:$E3911,$E3911,$A$4:$A3911,$A3911,$G$4:$G3911,"Ativo")=1,1,0))</f>
        <v/>
      </c>
      <c r="BC3911" t="str">
        <f>IF(OR($A3911="",$G3911&lt;&gt;"Ativo"),"",IF(COUNTIFS($A$4:$A3911,$A3911,$G$4:$G3911,"Ativo")=1,1,0))</f>
        <v/>
      </c>
    </row>
    <row r="3912" spans="1:55" x14ac:dyDescent="0.3">
      <c r="A3912" s="76"/>
      <c r="B3912" s="104"/>
      <c r="C3912" s="76"/>
      <c r="D3912" s="77"/>
      <c r="E3912" s="12"/>
      <c r="F3912" s="78"/>
      <c r="G3912" s="77"/>
      <c r="H3912" s="79"/>
      <c r="BA3912" s="5" t="str">
        <f t="shared" si="61"/>
        <v/>
      </c>
      <c r="BB3912" s="5" t="str">
        <f>IF(OR($E3912="",$G3912&lt;&gt;"Ativo"),"",IF(COUNTIFS($E$4:$E3912,$E3912,$A$4:$A3912,$A3912,$G$4:$G3912,"Ativo")=1,1,0))</f>
        <v/>
      </c>
      <c r="BC3912" t="str">
        <f>IF(OR($A3912="",$G3912&lt;&gt;"Ativo"),"",IF(COUNTIFS($A$4:$A3912,$A3912,$G$4:$G3912,"Ativo")=1,1,0))</f>
        <v/>
      </c>
    </row>
    <row r="3913" spans="1:55" x14ac:dyDescent="0.3">
      <c r="A3913" s="76"/>
      <c r="B3913" s="104"/>
      <c r="C3913" s="76"/>
      <c r="D3913" s="77"/>
      <c r="E3913" s="12"/>
      <c r="F3913" s="78"/>
      <c r="G3913" s="77"/>
      <c r="H3913" s="79"/>
      <c r="BA3913" s="5" t="str">
        <f t="shared" si="61"/>
        <v/>
      </c>
      <c r="BB3913" s="5" t="str">
        <f>IF(OR($E3913="",$G3913&lt;&gt;"Ativo"),"",IF(COUNTIFS($E$4:$E3913,$E3913,$A$4:$A3913,$A3913,$G$4:$G3913,"Ativo")=1,1,0))</f>
        <v/>
      </c>
      <c r="BC3913" t="str">
        <f>IF(OR($A3913="",$G3913&lt;&gt;"Ativo"),"",IF(COUNTIFS($A$4:$A3913,$A3913,$G$4:$G3913,"Ativo")=1,1,0))</f>
        <v/>
      </c>
    </row>
    <row r="3914" spans="1:55" x14ac:dyDescent="0.3">
      <c r="A3914" s="76"/>
      <c r="B3914" s="104"/>
      <c r="C3914" s="76"/>
      <c r="D3914" s="77"/>
      <c r="E3914" s="12"/>
      <c r="F3914" s="78"/>
      <c r="G3914" s="77"/>
      <c r="H3914" s="79"/>
      <c r="BA3914" s="5" t="str">
        <f t="shared" si="61"/>
        <v/>
      </c>
      <c r="BB3914" s="5" t="str">
        <f>IF(OR($E3914="",$G3914&lt;&gt;"Ativo"),"",IF(COUNTIFS($E$4:$E3914,$E3914,$A$4:$A3914,$A3914,$G$4:$G3914,"Ativo")=1,1,0))</f>
        <v/>
      </c>
      <c r="BC3914" t="str">
        <f>IF(OR($A3914="",$G3914&lt;&gt;"Ativo"),"",IF(COUNTIFS($A$4:$A3914,$A3914,$G$4:$G3914,"Ativo")=1,1,0))</f>
        <v/>
      </c>
    </row>
    <row r="3915" spans="1:55" x14ac:dyDescent="0.3">
      <c r="A3915" s="76"/>
      <c r="B3915" s="104"/>
      <c r="C3915" s="76"/>
      <c r="D3915" s="77"/>
      <c r="E3915" s="12"/>
      <c r="F3915" s="78"/>
      <c r="G3915" s="77"/>
      <c r="H3915" s="79"/>
      <c r="BA3915" s="5" t="str">
        <f t="shared" si="61"/>
        <v/>
      </c>
      <c r="BB3915" s="5" t="str">
        <f>IF(OR($E3915="",$G3915&lt;&gt;"Ativo"),"",IF(COUNTIFS($E$4:$E3915,$E3915,$A$4:$A3915,$A3915,$G$4:$G3915,"Ativo")=1,1,0))</f>
        <v/>
      </c>
      <c r="BC3915" t="str">
        <f>IF(OR($A3915="",$G3915&lt;&gt;"Ativo"),"",IF(COUNTIFS($A$4:$A3915,$A3915,$G$4:$G3915,"Ativo")=1,1,0))</f>
        <v/>
      </c>
    </row>
    <row r="3916" spans="1:55" x14ac:dyDescent="0.3">
      <c r="A3916" s="76"/>
      <c r="B3916" s="104"/>
      <c r="C3916" s="76"/>
      <c r="D3916" s="77"/>
      <c r="E3916" s="12"/>
      <c r="F3916" s="78"/>
      <c r="G3916" s="77"/>
      <c r="H3916" s="79"/>
      <c r="BA3916" s="5" t="str">
        <f t="shared" si="61"/>
        <v/>
      </c>
      <c r="BB3916" s="5" t="str">
        <f>IF(OR($E3916="",$G3916&lt;&gt;"Ativo"),"",IF(COUNTIFS($E$4:$E3916,$E3916,$A$4:$A3916,$A3916,$G$4:$G3916,"Ativo")=1,1,0))</f>
        <v/>
      </c>
      <c r="BC3916" t="str">
        <f>IF(OR($A3916="",$G3916&lt;&gt;"Ativo"),"",IF(COUNTIFS($A$4:$A3916,$A3916,$G$4:$G3916,"Ativo")=1,1,0))</f>
        <v/>
      </c>
    </row>
    <row r="3917" spans="1:55" x14ac:dyDescent="0.3">
      <c r="A3917" s="76"/>
      <c r="B3917" s="104"/>
      <c r="C3917" s="76"/>
      <c r="D3917" s="77"/>
      <c r="E3917" s="12"/>
      <c r="F3917" s="78"/>
      <c r="G3917" s="77"/>
      <c r="H3917" s="79"/>
      <c r="BA3917" s="5" t="str">
        <f t="shared" si="61"/>
        <v/>
      </c>
      <c r="BB3917" s="5" t="str">
        <f>IF(OR($E3917="",$G3917&lt;&gt;"Ativo"),"",IF(COUNTIFS($E$4:$E3917,$E3917,$A$4:$A3917,$A3917,$G$4:$G3917,"Ativo")=1,1,0))</f>
        <v/>
      </c>
      <c r="BC3917" t="str">
        <f>IF(OR($A3917="",$G3917&lt;&gt;"Ativo"),"",IF(COUNTIFS($A$4:$A3917,$A3917,$G$4:$G3917,"Ativo")=1,1,0))</f>
        <v/>
      </c>
    </row>
    <row r="3918" spans="1:55" x14ac:dyDescent="0.3">
      <c r="A3918" s="76"/>
      <c r="B3918" s="104"/>
      <c r="C3918" s="76"/>
      <c r="D3918" s="77"/>
      <c r="E3918" s="12"/>
      <c r="F3918" s="78"/>
      <c r="G3918" s="77"/>
      <c r="H3918" s="79"/>
      <c r="BA3918" s="5" t="str">
        <f t="shared" si="61"/>
        <v/>
      </c>
      <c r="BB3918" s="5" t="str">
        <f>IF(OR($E3918="",$G3918&lt;&gt;"Ativo"),"",IF(COUNTIFS($E$4:$E3918,$E3918,$A$4:$A3918,$A3918,$G$4:$G3918,"Ativo")=1,1,0))</f>
        <v/>
      </c>
      <c r="BC3918" t="str">
        <f>IF(OR($A3918="",$G3918&lt;&gt;"Ativo"),"",IF(COUNTIFS($A$4:$A3918,$A3918,$G$4:$G3918,"Ativo")=1,1,0))</f>
        <v/>
      </c>
    </row>
    <row r="3919" spans="1:55" x14ac:dyDescent="0.3">
      <c r="A3919" s="76"/>
      <c r="B3919" s="104"/>
      <c r="C3919" s="76"/>
      <c r="D3919" s="77"/>
      <c r="E3919" s="12"/>
      <c r="F3919" s="78"/>
      <c r="G3919" s="77"/>
      <c r="H3919" s="79"/>
      <c r="BA3919" s="5" t="str">
        <f t="shared" si="61"/>
        <v/>
      </c>
      <c r="BB3919" s="5" t="str">
        <f>IF(OR($E3919="",$G3919&lt;&gt;"Ativo"),"",IF(COUNTIFS($E$4:$E3919,$E3919,$A$4:$A3919,$A3919,$G$4:$G3919,"Ativo")=1,1,0))</f>
        <v/>
      </c>
      <c r="BC3919" t="str">
        <f>IF(OR($A3919="",$G3919&lt;&gt;"Ativo"),"",IF(COUNTIFS($A$4:$A3919,$A3919,$G$4:$G3919,"Ativo")=1,1,0))</f>
        <v/>
      </c>
    </row>
    <row r="3920" spans="1:55" x14ac:dyDescent="0.3">
      <c r="A3920" s="76"/>
      <c r="B3920" s="104"/>
      <c r="C3920" s="76"/>
      <c r="D3920" s="77"/>
      <c r="E3920" s="12"/>
      <c r="F3920" s="78"/>
      <c r="G3920" s="77"/>
      <c r="H3920" s="79"/>
      <c r="BA3920" s="5" t="str">
        <f t="shared" si="61"/>
        <v/>
      </c>
      <c r="BB3920" s="5" t="str">
        <f>IF(OR($E3920="",$G3920&lt;&gt;"Ativo"),"",IF(COUNTIFS($E$4:$E3920,$E3920,$A$4:$A3920,$A3920,$G$4:$G3920,"Ativo")=1,1,0))</f>
        <v/>
      </c>
      <c r="BC3920" t="str">
        <f>IF(OR($A3920="",$G3920&lt;&gt;"Ativo"),"",IF(COUNTIFS($A$4:$A3920,$A3920,$G$4:$G3920,"Ativo")=1,1,0))</f>
        <v/>
      </c>
    </row>
    <row r="3921" spans="1:55" x14ac:dyDescent="0.3">
      <c r="A3921" s="76"/>
      <c r="B3921" s="104"/>
      <c r="C3921" s="76"/>
      <c r="D3921" s="77"/>
      <c r="E3921" s="12"/>
      <c r="F3921" s="78"/>
      <c r="G3921" s="77"/>
      <c r="H3921" s="79"/>
      <c r="BA3921" s="5" t="str">
        <f t="shared" si="61"/>
        <v/>
      </c>
      <c r="BB3921" s="5" t="str">
        <f>IF(OR($E3921="",$G3921&lt;&gt;"Ativo"),"",IF(COUNTIFS($E$4:$E3921,$E3921,$A$4:$A3921,$A3921,$G$4:$G3921,"Ativo")=1,1,0))</f>
        <v/>
      </c>
      <c r="BC3921" t="str">
        <f>IF(OR($A3921="",$G3921&lt;&gt;"Ativo"),"",IF(COUNTIFS($A$4:$A3921,$A3921,$G$4:$G3921,"Ativo")=1,1,0))</f>
        <v/>
      </c>
    </row>
    <row r="3922" spans="1:55" x14ac:dyDescent="0.3">
      <c r="A3922" s="76"/>
      <c r="B3922" s="104"/>
      <c r="C3922" s="76"/>
      <c r="D3922" s="77"/>
      <c r="E3922" s="12"/>
      <c r="F3922" s="78"/>
      <c r="G3922" s="77"/>
      <c r="H3922" s="79"/>
      <c r="BA3922" s="5" t="str">
        <f t="shared" si="61"/>
        <v/>
      </c>
      <c r="BB3922" s="5" t="str">
        <f>IF(OR($E3922="",$G3922&lt;&gt;"Ativo"),"",IF(COUNTIFS($E$4:$E3922,$E3922,$A$4:$A3922,$A3922,$G$4:$G3922,"Ativo")=1,1,0))</f>
        <v/>
      </c>
      <c r="BC3922" t="str">
        <f>IF(OR($A3922="",$G3922&lt;&gt;"Ativo"),"",IF(COUNTIFS($A$4:$A3922,$A3922,$G$4:$G3922,"Ativo")=1,1,0))</f>
        <v/>
      </c>
    </row>
    <row r="3923" spans="1:55" x14ac:dyDescent="0.3">
      <c r="A3923" s="76"/>
      <c r="B3923" s="104"/>
      <c r="C3923" s="76"/>
      <c r="D3923" s="77"/>
      <c r="E3923" s="12"/>
      <c r="F3923" s="78"/>
      <c r="G3923" s="77"/>
      <c r="H3923" s="79"/>
      <c r="BA3923" s="5" t="str">
        <f t="shared" si="61"/>
        <v/>
      </c>
      <c r="BB3923" s="5" t="str">
        <f>IF(OR($E3923="",$G3923&lt;&gt;"Ativo"),"",IF(COUNTIFS($E$4:$E3923,$E3923,$A$4:$A3923,$A3923,$G$4:$G3923,"Ativo")=1,1,0))</f>
        <v/>
      </c>
      <c r="BC3923" t="str">
        <f>IF(OR($A3923="",$G3923&lt;&gt;"Ativo"),"",IF(COUNTIFS($A$4:$A3923,$A3923,$G$4:$G3923,"Ativo")=1,1,0))</f>
        <v/>
      </c>
    </row>
    <row r="3924" spans="1:55" x14ac:dyDescent="0.3">
      <c r="A3924" s="76"/>
      <c r="B3924" s="104"/>
      <c r="C3924" s="76"/>
      <c r="D3924" s="77"/>
      <c r="E3924" s="12"/>
      <c r="F3924" s="78"/>
      <c r="G3924" s="77"/>
      <c r="H3924" s="79"/>
      <c r="BA3924" s="5" t="str">
        <f t="shared" si="61"/>
        <v/>
      </c>
      <c r="BB3924" s="5" t="str">
        <f>IF(OR($E3924="",$G3924&lt;&gt;"Ativo"),"",IF(COUNTIFS($E$4:$E3924,$E3924,$A$4:$A3924,$A3924,$G$4:$G3924,"Ativo")=1,1,0))</f>
        <v/>
      </c>
      <c r="BC3924" t="str">
        <f>IF(OR($A3924="",$G3924&lt;&gt;"Ativo"),"",IF(COUNTIFS($A$4:$A3924,$A3924,$G$4:$G3924,"Ativo")=1,1,0))</f>
        <v/>
      </c>
    </row>
    <row r="3925" spans="1:55" x14ac:dyDescent="0.3">
      <c r="A3925" s="76"/>
      <c r="B3925" s="104"/>
      <c r="C3925" s="76"/>
      <c r="D3925" s="77"/>
      <c r="E3925" s="12"/>
      <c r="F3925" s="78"/>
      <c r="G3925" s="77"/>
      <c r="H3925" s="79"/>
      <c r="BA3925" s="5" t="str">
        <f t="shared" si="61"/>
        <v/>
      </c>
      <c r="BB3925" s="5" t="str">
        <f>IF(OR($E3925="",$G3925&lt;&gt;"Ativo"),"",IF(COUNTIFS($E$4:$E3925,$E3925,$A$4:$A3925,$A3925,$G$4:$G3925,"Ativo")=1,1,0))</f>
        <v/>
      </c>
      <c r="BC3925" t="str">
        <f>IF(OR($A3925="",$G3925&lt;&gt;"Ativo"),"",IF(COUNTIFS($A$4:$A3925,$A3925,$G$4:$G3925,"Ativo")=1,1,0))</f>
        <v/>
      </c>
    </row>
    <row r="3926" spans="1:55" x14ac:dyDescent="0.3">
      <c r="A3926" s="76"/>
      <c r="B3926" s="104"/>
      <c r="C3926" s="76"/>
      <c r="D3926" s="77"/>
      <c r="E3926" s="12"/>
      <c r="F3926" s="78"/>
      <c r="G3926" s="77"/>
      <c r="H3926" s="79"/>
      <c r="BA3926" s="5" t="str">
        <f t="shared" si="61"/>
        <v/>
      </c>
      <c r="BB3926" s="5" t="str">
        <f>IF(OR($E3926="",$G3926&lt;&gt;"Ativo"),"",IF(COUNTIFS($E$4:$E3926,$E3926,$A$4:$A3926,$A3926,$G$4:$G3926,"Ativo")=1,1,0))</f>
        <v/>
      </c>
      <c r="BC3926" t="str">
        <f>IF(OR($A3926="",$G3926&lt;&gt;"Ativo"),"",IF(COUNTIFS($A$4:$A3926,$A3926,$G$4:$G3926,"Ativo")=1,1,0))</f>
        <v/>
      </c>
    </row>
    <row r="3927" spans="1:55" x14ac:dyDescent="0.3">
      <c r="A3927" s="76"/>
      <c r="B3927" s="104"/>
      <c r="C3927" s="76"/>
      <c r="D3927" s="77"/>
      <c r="E3927" s="12"/>
      <c r="F3927" s="78"/>
      <c r="G3927" s="77"/>
      <c r="H3927" s="79"/>
      <c r="BA3927" s="5" t="str">
        <f t="shared" si="61"/>
        <v/>
      </c>
      <c r="BB3927" s="5" t="str">
        <f>IF(OR($E3927="",$G3927&lt;&gt;"Ativo"),"",IF(COUNTIFS($E$4:$E3927,$E3927,$A$4:$A3927,$A3927,$G$4:$G3927,"Ativo")=1,1,0))</f>
        <v/>
      </c>
      <c r="BC3927" t="str">
        <f>IF(OR($A3927="",$G3927&lt;&gt;"Ativo"),"",IF(COUNTIFS($A$4:$A3927,$A3927,$G$4:$G3927,"Ativo")=1,1,0))</f>
        <v/>
      </c>
    </row>
    <row r="3928" spans="1:55" x14ac:dyDescent="0.3">
      <c r="A3928" s="76"/>
      <c r="B3928" s="104"/>
      <c r="C3928" s="76"/>
      <c r="D3928" s="77"/>
      <c r="E3928" s="12"/>
      <c r="F3928" s="78"/>
      <c r="G3928" s="77"/>
      <c r="H3928" s="79"/>
      <c r="BA3928" s="5" t="str">
        <f t="shared" si="61"/>
        <v/>
      </c>
      <c r="BB3928" s="5" t="str">
        <f>IF(OR($E3928="",$G3928&lt;&gt;"Ativo"),"",IF(COUNTIFS($E$4:$E3928,$E3928,$A$4:$A3928,$A3928,$G$4:$G3928,"Ativo")=1,1,0))</f>
        <v/>
      </c>
      <c r="BC3928" t="str">
        <f>IF(OR($A3928="",$G3928&lt;&gt;"Ativo"),"",IF(COUNTIFS($A$4:$A3928,$A3928,$G$4:$G3928,"Ativo")=1,1,0))</f>
        <v/>
      </c>
    </row>
    <row r="3929" spans="1:55" x14ac:dyDescent="0.3">
      <c r="A3929" s="76"/>
      <c r="B3929" s="104"/>
      <c r="C3929" s="76"/>
      <c r="D3929" s="77"/>
      <c r="E3929" s="12"/>
      <c r="F3929" s="78"/>
      <c r="G3929" s="77"/>
      <c r="H3929" s="79"/>
      <c r="BA3929" s="5" t="str">
        <f t="shared" si="61"/>
        <v/>
      </c>
      <c r="BB3929" s="5" t="str">
        <f>IF(OR($E3929="",$G3929&lt;&gt;"Ativo"),"",IF(COUNTIFS($E$4:$E3929,$E3929,$A$4:$A3929,$A3929,$G$4:$G3929,"Ativo")=1,1,0))</f>
        <v/>
      </c>
      <c r="BC3929" t="str">
        <f>IF(OR($A3929="",$G3929&lt;&gt;"Ativo"),"",IF(COUNTIFS($A$4:$A3929,$A3929,$G$4:$G3929,"Ativo")=1,1,0))</f>
        <v/>
      </c>
    </row>
    <row r="3930" spans="1:55" x14ac:dyDescent="0.3">
      <c r="A3930" s="76"/>
      <c r="B3930" s="104"/>
      <c r="C3930" s="76"/>
      <c r="D3930" s="77"/>
      <c r="E3930" s="12"/>
      <c r="F3930" s="78"/>
      <c r="G3930" s="77"/>
      <c r="H3930" s="79"/>
      <c r="BA3930" s="5" t="str">
        <f t="shared" si="61"/>
        <v/>
      </c>
      <c r="BB3930" s="5" t="str">
        <f>IF(OR($E3930="",$G3930&lt;&gt;"Ativo"),"",IF(COUNTIFS($E$4:$E3930,$E3930,$A$4:$A3930,$A3930,$G$4:$G3930,"Ativo")=1,1,0))</f>
        <v/>
      </c>
      <c r="BC3930" t="str">
        <f>IF(OR($A3930="",$G3930&lt;&gt;"Ativo"),"",IF(COUNTIFS($A$4:$A3930,$A3930,$G$4:$G3930,"Ativo")=1,1,0))</f>
        <v/>
      </c>
    </row>
    <row r="3931" spans="1:55" x14ac:dyDescent="0.3">
      <c r="A3931" s="76"/>
      <c r="B3931" s="104"/>
      <c r="C3931" s="76"/>
      <c r="D3931" s="77"/>
      <c r="E3931" s="12"/>
      <c r="F3931" s="78"/>
      <c r="G3931" s="77"/>
      <c r="H3931" s="79"/>
      <c r="BA3931" s="5" t="str">
        <f t="shared" si="61"/>
        <v/>
      </c>
      <c r="BB3931" s="5" t="str">
        <f>IF(OR($E3931="",$G3931&lt;&gt;"Ativo"),"",IF(COUNTIFS($E$4:$E3931,$E3931,$A$4:$A3931,$A3931,$G$4:$G3931,"Ativo")=1,1,0))</f>
        <v/>
      </c>
      <c r="BC3931" t="str">
        <f>IF(OR($A3931="",$G3931&lt;&gt;"Ativo"),"",IF(COUNTIFS($A$4:$A3931,$A3931,$G$4:$G3931,"Ativo")=1,1,0))</f>
        <v/>
      </c>
    </row>
    <row r="3932" spans="1:55" x14ac:dyDescent="0.3">
      <c r="A3932" s="76"/>
      <c r="B3932" s="104"/>
      <c r="C3932" s="76"/>
      <c r="D3932" s="77"/>
      <c r="E3932" s="12"/>
      <c r="F3932" s="78"/>
      <c r="G3932" s="77"/>
      <c r="H3932" s="79"/>
      <c r="BA3932" s="5" t="str">
        <f t="shared" si="61"/>
        <v/>
      </c>
      <c r="BB3932" s="5" t="str">
        <f>IF(OR($E3932="",$G3932&lt;&gt;"Ativo"),"",IF(COUNTIFS($E$4:$E3932,$E3932,$A$4:$A3932,$A3932,$G$4:$G3932,"Ativo")=1,1,0))</f>
        <v/>
      </c>
      <c r="BC3932" t="str">
        <f>IF(OR($A3932="",$G3932&lt;&gt;"Ativo"),"",IF(COUNTIFS($A$4:$A3932,$A3932,$G$4:$G3932,"Ativo")=1,1,0))</f>
        <v/>
      </c>
    </row>
    <row r="3933" spans="1:55" x14ac:dyDescent="0.3">
      <c r="A3933" s="76"/>
      <c r="B3933" s="104"/>
      <c r="C3933" s="76"/>
      <c r="D3933" s="77"/>
      <c r="E3933" s="12"/>
      <c r="F3933" s="78"/>
      <c r="G3933" s="77"/>
      <c r="H3933" s="79"/>
      <c r="BA3933" s="5" t="str">
        <f t="shared" si="61"/>
        <v/>
      </c>
      <c r="BB3933" s="5" t="str">
        <f>IF(OR($E3933="",$G3933&lt;&gt;"Ativo"),"",IF(COUNTIFS($E$4:$E3933,$E3933,$A$4:$A3933,$A3933,$G$4:$G3933,"Ativo")=1,1,0))</f>
        <v/>
      </c>
      <c r="BC3933" t="str">
        <f>IF(OR($A3933="",$G3933&lt;&gt;"Ativo"),"",IF(COUNTIFS($A$4:$A3933,$A3933,$G$4:$G3933,"Ativo")=1,1,0))</f>
        <v/>
      </c>
    </row>
    <row r="3934" spans="1:55" x14ac:dyDescent="0.3">
      <c r="A3934" s="76"/>
      <c r="B3934" s="104"/>
      <c r="C3934" s="76"/>
      <c r="D3934" s="77"/>
      <c r="E3934" s="12"/>
      <c r="F3934" s="78"/>
      <c r="G3934" s="77"/>
      <c r="H3934" s="79"/>
      <c r="BA3934" s="5" t="str">
        <f t="shared" si="61"/>
        <v/>
      </c>
      <c r="BB3934" s="5" t="str">
        <f>IF(OR($E3934="",$G3934&lt;&gt;"Ativo"),"",IF(COUNTIFS($E$4:$E3934,$E3934,$A$4:$A3934,$A3934,$G$4:$G3934,"Ativo")=1,1,0))</f>
        <v/>
      </c>
      <c r="BC3934" t="str">
        <f>IF(OR($A3934="",$G3934&lt;&gt;"Ativo"),"",IF(COUNTIFS($A$4:$A3934,$A3934,$G$4:$G3934,"Ativo")=1,1,0))</f>
        <v/>
      </c>
    </row>
    <row r="3935" spans="1:55" x14ac:dyDescent="0.3">
      <c r="A3935" s="76"/>
      <c r="B3935" s="104"/>
      <c r="C3935" s="76"/>
      <c r="D3935" s="77"/>
      <c r="E3935" s="12"/>
      <c r="F3935" s="78"/>
      <c r="G3935" s="77"/>
      <c r="H3935" s="79"/>
      <c r="BA3935" s="5" t="str">
        <f t="shared" si="61"/>
        <v/>
      </c>
      <c r="BB3935" s="5" t="str">
        <f>IF(OR($E3935="",$G3935&lt;&gt;"Ativo"),"",IF(COUNTIFS($E$4:$E3935,$E3935,$A$4:$A3935,$A3935,$G$4:$G3935,"Ativo")=1,1,0))</f>
        <v/>
      </c>
      <c r="BC3935" t="str">
        <f>IF(OR($A3935="",$G3935&lt;&gt;"Ativo"),"",IF(COUNTIFS($A$4:$A3935,$A3935,$G$4:$G3935,"Ativo")=1,1,0))</f>
        <v/>
      </c>
    </row>
    <row r="3936" spans="1:55" x14ac:dyDescent="0.3">
      <c r="A3936" s="76"/>
      <c r="B3936" s="104"/>
      <c r="C3936" s="76"/>
      <c r="D3936" s="77"/>
      <c r="E3936" s="12"/>
      <c r="F3936" s="78"/>
      <c r="G3936" s="77"/>
      <c r="H3936" s="79"/>
      <c r="BA3936" s="5" t="str">
        <f t="shared" si="61"/>
        <v/>
      </c>
      <c r="BB3936" s="5" t="str">
        <f>IF(OR($E3936="",$G3936&lt;&gt;"Ativo"),"",IF(COUNTIFS($E$4:$E3936,$E3936,$A$4:$A3936,$A3936,$G$4:$G3936,"Ativo")=1,1,0))</f>
        <v/>
      </c>
      <c r="BC3936" t="str">
        <f>IF(OR($A3936="",$G3936&lt;&gt;"Ativo"),"",IF(COUNTIFS($A$4:$A3936,$A3936,$G$4:$G3936,"Ativo")=1,1,0))</f>
        <v/>
      </c>
    </row>
    <row r="3937" spans="1:55" x14ac:dyDescent="0.3">
      <c r="A3937" s="76"/>
      <c r="B3937" s="104"/>
      <c r="C3937" s="76"/>
      <c r="D3937" s="77"/>
      <c r="E3937" s="12"/>
      <c r="F3937" s="78"/>
      <c r="G3937" s="77"/>
      <c r="H3937" s="79"/>
      <c r="BA3937" s="5" t="str">
        <f t="shared" si="61"/>
        <v/>
      </c>
      <c r="BB3937" s="5" t="str">
        <f>IF(OR($E3937="",$G3937&lt;&gt;"Ativo"),"",IF(COUNTIFS($E$4:$E3937,$E3937,$A$4:$A3937,$A3937,$G$4:$G3937,"Ativo")=1,1,0))</f>
        <v/>
      </c>
      <c r="BC3937" t="str">
        <f>IF(OR($A3937="",$G3937&lt;&gt;"Ativo"),"",IF(COUNTIFS($A$4:$A3937,$A3937,$G$4:$G3937,"Ativo")=1,1,0))</f>
        <v/>
      </c>
    </row>
    <row r="3938" spans="1:55" x14ac:dyDescent="0.3">
      <c r="A3938" s="76"/>
      <c r="B3938" s="104"/>
      <c r="C3938" s="76"/>
      <c r="D3938" s="77"/>
      <c r="E3938" s="12"/>
      <c r="F3938" s="78"/>
      <c r="G3938" s="77"/>
      <c r="H3938" s="79"/>
      <c r="BA3938" s="5" t="str">
        <f t="shared" si="61"/>
        <v/>
      </c>
      <c r="BB3938" s="5" t="str">
        <f>IF(OR($E3938="",$G3938&lt;&gt;"Ativo"),"",IF(COUNTIFS($E$4:$E3938,$E3938,$A$4:$A3938,$A3938,$G$4:$G3938,"Ativo")=1,1,0))</f>
        <v/>
      </c>
      <c r="BC3938" t="str">
        <f>IF(OR($A3938="",$G3938&lt;&gt;"Ativo"),"",IF(COUNTIFS($A$4:$A3938,$A3938,$G$4:$G3938,"Ativo")=1,1,0))</f>
        <v/>
      </c>
    </row>
    <row r="3939" spans="1:55" x14ac:dyDescent="0.3">
      <c r="A3939" s="76"/>
      <c r="B3939" s="104"/>
      <c r="C3939" s="76"/>
      <c r="D3939" s="77"/>
      <c r="E3939" s="12"/>
      <c r="F3939" s="78"/>
      <c r="G3939" s="77"/>
      <c r="H3939" s="79"/>
      <c r="BA3939" s="5" t="str">
        <f t="shared" si="61"/>
        <v/>
      </c>
      <c r="BB3939" s="5" t="str">
        <f>IF(OR($E3939="",$G3939&lt;&gt;"Ativo"),"",IF(COUNTIFS($E$4:$E3939,$E3939,$A$4:$A3939,$A3939,$G$4:$G3939,"Ativo")=1,1,0))</f>
        <v/>
      </c>
      <c r="BC3939" t="str">
        <f>IF(OR($A3939="",$G3939&lt;&gt;"Ativo"),"",IF(COUNTIFS($A$4:$A3939,$A3939,$G$4:$G3939,"Ativo")=1,1,0))</f>
        <v/>
      </c>
    </row>
    <row r="3940" spans="1:55" x14ac:dyDescent="0.3">
      <c r="A3940" s="76"/>
      <c r="B3940" s="104"/>
      <c r="C3940" s="76"/>
      <c r="D3940" s="77"/>
      <c r="E3940" s="12"/>
      <c r="F3940" s="78"/>
      <c r="G3940" s="77"/>
      <c r="H3940" s="79"/>
      <c r="BA3940" s="5" t="str">
        <f t="shared" si="61"/>
        <v/>
      </c>
      <c r="BB3940" s="5" t="str">
        <f>IF(OR($E3940="",$G3940&lt;&gt;"Ativo"),"",IF(COUNTIFS($E$4:$E3940,$E3940,$A$4:$A3940,$A3940,$G$4:$G3940,"Ativo")=1,1,0))</f>
        <v/>
      </c>
      <c r="BC3940" t="str">
        <f>IF(OR($A3940="",$G3940&lt;&gt;"Ativo"),"",IF(COUNTIFS($A$4:$A3940,$A3940,$G$4:$G3940,"Ativo")=1,1,0))</f>
        <v/>
      </c>
    </row>
    <row r="3941" spans="1:55" x14ac:dyDescent="0.3">
      <c r="A3941" s="76"/>
      <c r="B3941" s="104"/>
      <c r="C3941" s="76"/>
      <c r="D3941" s="77"/>
      <c r="E3941" s="12"/>
      <c r="F3941" s="78"/>
      <c r="G3941" s="77"/>
      <c r="H3941" s="79"/>
      <c r="BA3941" s="5" t="str">
        <f t="shared" si="61"/>
        <v/>
      </c>
      <c r="BB3941" s="5" t="str">
        <f>IF(OR($E3941="",$G3941&lt;&gt;"Ativo"),"",IF(COUNTIFS($E$4:$E3941,$E3941,$A$4:$A3941,$A3941,$G$4:$G3941,"Ativo")=1,1,0))</f>
        <v/>
      </c>
      <c r="BC3941" t="str">
        <f>IF(OR($A3941="",$G3941&lt;&gt;"Ativo"),"",IF(COUNTIFS($A$4:$A3941,$A3941,$G$4:$G3941,"Ativo")=1,1,0))</f>
        <v/>
      </c>
    </row>
    <row r="3942" spans="1:55" x14ac:dyDescent="0.3">
      <c r="A3942" s="76"/>
      <c r="B3942" s="104"/>
      <c r="C3942" s="76"/>
      <c r="D3942" s="77"/>
      <c r="E3942" s="12"/>
      <c r="F3942" s="78"/>
      <c r="G3942" s="77"/>
      <c r="H3942" s="79"/>
      <c r="BA3942" s="5" t="str">
        <f t="shared" si="61"/>
        <v/>
      </c>
      <c r="BB3942" s="5" t="str">
        <f>IF(OR($E3942="",$G3942&lt;&gt;"Ativo"),"",IF(COUNTIFS($E$4:$E3942,$E3942,$A$4:$A3942,$A3942,$G$4:$G3942,"Ativo")=1,1,0))</f>
        <v/>
      </c>
      <c r="BC3942" t="str">
        <f>IF(OR($A3942="",$G3942&lt;&gt;"Ativo"),"",IF(COUNTIFS($A$4:$A3942,$A3942,$G$4:$G3942,"Ativo")=1,1,0))</f>
        <v/>
      </c>
    </row>
    <row r="3943" spans="1:55" x14ac:dyDescent="0.3">
      <c r="A3943" s="76"/>
      <c r="B3943" s="104"/>
      <c r="C3943" s="76"/>
      <c r="D3943" s="77"/>
      <c r="E3943" s="12"/>
      <c r="F3943" s="78"/>
      <c r="G3943" s="77"/>
      <c r="H3943" s="79"/>
      <c r="BA3943" s="5" t="str">
        <f t="shared" si="61"/>
        <v/>
      </c>
      <c r="BB3943" s="5" t="str">
        <f>IF(OR($E3943="",$G3943&lt;&gt;"Ativo"),"",IF(COUNTIFS($E$4:$E3943,$E3943,$A$4:$A3943,$A3943,$G$4:$G3943,"Ativo")=1,1,0))</f>
        <v/>
      </c>
      <c r="BC3943" t="str">
        <f>IF(OR($A3943="",$G3943&lt;&gt;"Ativo"),"",IF(COUNTIFS($A$4:$A3943,$A3943,$G$4:$G3943,"Ativo")=1,1,0))</f>
        <v/>
      </c>
    </row>
    <row r="3944" spans="1:55" x14ac:dyDescent="0.3">
      <c r="A3944" s="76"/>
      <c r="B3944" s="104"/>
      <c r="C3944" s="76"/>
      <c r="D3944" s="77"/>
      <c r="E3944" s="12"/>
      <c r="F3944" s="78"/>
      <c r="G3944" s="77"/>
      <c r="H3944" s="79"/>
      <c r="BA3944" s="5" t="str">
        <f t="shared" si="61"/>
        <v/>
      </c>
      <c r="BB3944" s="5" t="str">
        <f>IF(OR($E3944="",$G3944&lt;&gt;"Ativo"),"",IF(COUNTIFS($E$4:$E3944,$E3944,$A$4:$A3944,$A3944,$G$4:$G3944,"Ativo")=1,1,0))</f>
        <v/>
      </c>
      <c r="BC3944" t="str">
        <f>IF(OR($A3944="",$G3944&lt;&gt;"Ativo"),"",IF(COUNTIFS($A$4:$A3944,$A3944,$G$4:$G3944,"Ativo")=1,1,0))</f>
        <v/>
      </c>
    </row>
    <row r="3945" spans="1:55" x14ac:dyDescent="0.3">
      <c r="A3945" s="76"/>
      <c r="B3945" s="104"/>
      <c r="C3945" s="76"/>
      <c r="D3945" s="77"/>
      <c r="E3945" s="12"/>
      <c r="F3945" s="78"/>
      <c r="G3945" s="77"/>
      <c r="H3945" s="79"/>
      <c r="BA3945" s="5" t="str">
        <f t="shared" si="61"/>
        <v/>
      </c>
      <c r="BB3945" s="5" t="str">
        <f>IF(OR($E3945="",$G3945&lt;&gt;"Ativo"),"",IF(COUNTIFS($E$4:$E3945,$E3945,$A$4:$A3945,$A3945,$G$4:$G3945,"Ativo")=1,1,0))</f>
        <v/>
      </c>
      <c r="BC3945" t="str">
        <f>IF(OR($A3945="",$G3945&lt;&gt;"Ativo"),"",IF(COUNTIFS($A$4:$A3945,$A3945,$G$4:$G3945,"Ativo")=1,1,0))</f>
        <v/>
      </c>
    </row>
    <row r="3946" spans="1:55" x14ac:dyDescent="0.3">
      <c r="A3946" s="76"/>
      <c r="B3946" s="104"/>
      <c r="C3946" s="76"/>
      <c r="D3946" s="77"/>
      <c r="E3946" s="12"/>
      <c r="F3946" s="78"/>
      <c r="G3946" s="77"/>
      <c r="H3946" s="79"/>
      <c r="BA3946" s="5" t="str">
        <f t="shared" si="61"/>
        <v/>
      </c>
      <c r="BB3946" s="5" t="str">
        <f>IF(OR($E3946="",$G3946&lt;&gt;"Ativo"),"",IF(COUNTIFS($E$4:$E3946,$E3946,$A$4:$A3946,$A3946,$G$4:$G3946,"Ativo")=1,1,0))</f>
        <v/>
      </c>
      <c r="BC3946" t="str">
        <f>IF(OR($A3946="",$G3946&lt;&gt;"Ativo"),"",IF(COUNTIFS($A$4:$A3946,$A3946,$G$4:$G3946,"Ativo")=1,1,0))</f>
        <v/>
      </c>
    </row>
    <row r="3947" spans="1:55" x14ac:dyDescent="0.3">
      <c r="A3947" s="76"/>
      <c r="B3947" s="104"/>
      <c r="C3947" s="76"/>
      <c r="D3947" s="77"/>
      <c r="E3947" s="12"/>
      <c r="F3947" s="78"/>
      <c r="G3947" s="77"/>
      <c r="H3947" s="79"/>
      <c r="BA3947" s="5" t="str">
        <f t="shared" si="61"/>
        <v/>
      </c>
      <c r="BB3947" s="5" t="str">
        <f>IF(OR($E3947="",$G3947&lt;&gt;"Ativo"),"",IF(COUNTIFS($E$4:$E3947,$E3947,$A$4:$A3947,$A3947,$G$4:$G3947,"Ativo")=1,1,0))</f>
        <v/>
      </c>
      <c r="BC3947" t="str">
        <f>IF(OR($A3947="",$G3947&lt;&gt;"Ativo"),"",IF(COUNTIFS($A$4:$A3947,$A3947,$G$4:$G3947,"Ativo")=1,1,0))</f>
        <v/>
      </c>
    </row>
    <row r="3948" spans="1:55" x14ac:dyDescent="0.3">
      <c r="A3948" s="76"/>
      <c r="B3948" s="104"/>
      <c r="C3948" s="76"/>
      <c r="D3948" s="77"/>
      <c r="E3948" s="12"/>
      <c r="F3948" s="78"/>
      <c r="G3948" s="77"/>
      <c r="H3948" s="79"/>
      <c r="BA3948" s="5" t="str">
        <f t="shared" si="61"/>
        <v/>
      </c>
      <c r="BB3948" s="5" t="str">
        <f>IF(OR($E3948="",$G3948&lt;&gt;"Ativo"),"",IF(COUNTIFS($E$4:$E3948,$E3948,$A$4:$A3948,$A3948,$G$4:$G3948,"Ativo")=1,1,0))</f>
        <v/>
      </c>
      <c r="BC3948" t="str">
        <f>IF(OR($A3948="",$G3948&lt;&gt;"Ativo"),"",IF(COUNTIFS($A$4:$A3948,$A3948,$G$4:$G3948,"Ativo")=1,1,0))</f>
        <v/>
      </c>
    </row>
    <row r="3949" spans="1:55" x14ac:dyDescent="0.3">
      <c r="A3949" s="76"/>
      <c r="B3949" s="104"/>
      <c r="C3949" s="76"/>
      <c r="D3949" s="77"/>
      <c r="E3949" s="12"/>
      <c r="F3949" s="78"/>
      <c r="G3949" s="77"/>
      <c r="H3949" s="79"/>
      <c r="BA3949" s="5" t="str">
        <f t="shared" si="61"/>
        <v/>
      </c>
      <c r="BB3949" s="5" t="str">
        <f>IF(OR($E3949="",$G3949&lt;&gt;"Ativo"),"",IF(COUNTIFS($E$4:$E3949,$E3949,$A$4:$A3949,$A3949,$G$4:$G3949,"Ativo")=1,1,0))</f>
        <v/>
      </c>
      <c r="BC3949" t="str">
        <f>IF(OR($A3949="",$G3949&lt;&gt;"Ativo"),"",IF(COUNTIFS($A$4:$A3949,$A3949,$G$4:$G3949,"Ativo")=1,1,0))</f>
        <v/>
      </c>
    </row>
    <row r="3950" spans="1:55" x14ac:dyDescent="0.3">
      <c r="A3950" s="76"/>
      <c r="B3950" s="104"/>
      <c r="C3950" s="76"/>
      <c r="D3950" s="77"/>
      <c r="E3950" s="12"/>
      <c r="F3950" s="78"/>
      <c r="G3950" s="77"/>
      <c r="H3950" s="79"/>
      <c r="BA3950" s="5" t="str">
        <f t="shared" si="61"/>
        <v/>
      </c>
      <c r="BB3950" s="5" t="str">
        <f>IF(OR($E3950="",$G3950&lt;&gt;"Ativo"),"",IF(COUNTIFS($E$4:$E3950,$E3950,$A$4:$A3950,$A3950,$G$4:$G3950,"Ativo")=1,1,0))</f>
        <v/>
      </c>
      <c r="BC3950" t="str">
        <f>IF(OR($A3950="",$G3950&lt;&gt;"Ativo"),"",IF(COUNTIFS($A$4:$A3950,$A3950,$G$4:$G3950,"Ativo")=1,1,0))</f>
        <v/>
      </c>
    </row>
    <row r="3951" spans="1:55" x14ac:dyDescent="0.3">
      <c r="A3951" s="76"/>
      <c r="B3951" s="104"/>
      <c r="C3951" s="76"/>
      <c r="D3951" s="77"/>
      <c r="E3951" s="12"/>
      <c r="F3951" s="78"/>
      <c r="G3951" s="77"/>
      <c r="H3951" s="79"/>
      <c r="BA3951" s="5" t="str">
        <f t="shared" si="61"/>
        <v/>
      </c>
      <c r="BB3951" s="5" t="str">
        <f>IF(OR($E3951="",$G3951&lt;&gt;"Ativo"),"",IF(COUNTIFS($E$4:$E3951,$E3951,$A$4:$A3951,$A3951,$G$4:$G3951,"Ativo")=1,1,0))</f>
        <v/>
      </c>
      <c r="BC3951" t="str">
        <f>IF(OR($A3951="",$G3951&lt;&gt;"Ativo"),"",IF(COUNTIFS($A$4:$A3951,$A3951,$G$4:$G3951,"Ativo")=1,1,0))</f>
        <v/>
      </c>
    </row>
    <row r="3952" spans="1:55" x14ac:dyDescent="0.3">
      <c r="A3952" s="76"/>
      <c r="B3952" s="104"/>
      <c r="C3952" s="76"/>
      <c r="D3952" s="77"/>
      <c r="E3952" s="12"/>
      <c r="F3952" s="78"/>
      <c r="G3952" s="77"/>
      <c r="H3952" s="79"/>
      <c r="BA3952" s="5" t="str">
        <f t="shared" si="61"/>
        <v/>
      </c>
      <c r="BB3952" s="5" t="str">
        <f>IF(OR($E3952="",$G3952&lt;&gt;"Ativo"),"",IF(COUNTIFS($E$4:$E3952,$E3952,$A$4:$A3952,$A3952,$G$4:$G3952,"Ativo")=1,1,0))</f>
        <v/>
      </c>
      <c r="BC3952" t="str">
        <f>IF(OR($A3952="",$G3952&lt;&gt;"Ativo"),"",IF(COUNTIFS($A$4:$A3952,$A3952,$G$4:$G3952,"Ativo")=1,1,0))</f>
        <v/>
      </c>
    </row>
    <row r="3953" spans="1:55" x14ac:dyDescent="0.3">
      <c r="A3953" s="76"/>
      <c r="B3953" s="104"/>
      <c r="C3953" s="76"/>
      <c r="D3953" s="77"/>
      <c r="E3953" s="12"/>
      <c r="F3953" s="78"/>
      <c r="G3953" s="77"/>
      <c r="H3953" s="79"/>
      <c r="BA3953" s="5" t="str">
        <f t="shared" si="61"/>
        <v/>
      </c>
      <c r="BB3953" s="5" t="str">
        <f>IF(OR($E3953="",$G3953&lt;&gt;"Ativo"),"",IF(COUNTIFS($E$4:$E3953,$E3953,$A$4:$A3953,$A3953,$G$4:$G3953,"Ativo")=1,1,0))</f>
        <v/>
      </c>
      <c r="BC3953" t="str">
        <f>IF(OR($A3953="",$G3953&lt;&gt;"Ativo"),"",IF(COUNTIFS($A$4:$A3953,$A3953,$G$4:$G3953,"Ativo")=1,1,0))</f>
        <v/>
      </c>
    </row>
    <row r="3954" spans="1:55" x14ac:dyDescent="0.3">
      <c r="A3954" s="76"/>
      <c r="B3954" s="104"/>
      <c r="C3954" s="76"/>
      <c r="D3954" s="77"/>
      <c r="E3954" s="12"/>
      <c r="F3954" s="78"/>
      <c r="G3954" s="77"/>
      <c r="H3954" s="79"/>
      <c r="BA3954" s="5" t="str">
        <f t="shared" si="61"/>
        <v/>
      </c>
      <c r="BB3954" s="5" t="str">
        <f>IF(OR($E3954="",$G3954&lt;&gt;"Ativo"),"",IF(COUNTIFS($E$4:$E3954,$E3954,$A$4:$A3954,$A3954,$G$4:$G3954,"Ativo")=1,1,0))</f>
        <v/>
      </c>
      <c r="BC3954" t="str">
        <f>IF(OR($A3954="",$G3954&lt;&gt;"Ativo"),"",IF(COUNTIFS($A$4:$A3954,$A3954,$G$4:$G3954,"Ativo")=1,1,0))</f>
        <v/>
      </c>
    </row>
    <row r="3955" spans="1:55" x14ac:dyDescent="0.3">
      <c r="A3955" s="76"/>
      <c r="B3955" s="104"/>
      <c r="C3955" s="76"/>
      <c r="D3955" s="77"/>
      <c r="E3955" s="12"/>
      <c r="F3955" s="78"/>
      <c r="G3955" s="77"/>
      <c r="H3955" s="79"/>
      <c r="BA3955" s="5" t="str">
        <f t="shared" si="61"/>
        <v/>
      </c>
      <c r="BB3955" s="5" t="str">
        <f>IF(OR($E3955="",$G3955&lt;&gt;"Ativo"),"",IF(COUNTIFS($E$4:$E3955,$E3955,$A$4:$A3955,$A3955,$G$4:$G3955,"Ativo")=1,1,0))</f>
        <v/>
      </c>
      <c r="BC3955" t="str">
        <f>IF(OR($A3955="",$G3955&lt;&gt;"Ativo"),"",IF(COUNTIFS($A$4:$A3955,$A3955,$G$4:$G3955,"Ativo")=1,1,0))</f>
        <v/>
      </c>
    </row>
    <row r="3956" spans="1:55" x14ac:dyDescent="0.3">
      <c r="A3956" s="76"/>
      <c r="B3956" s="104"/>
      <c r="C3956" s="76"/>
      <c r="D3956" s="77"/>
      <c r="E3956" s="12"/>
      <c r="F3956" s="78"/>
      <c r="G3956" s="77"/>
      <c r="H3956" s="79"/>
      <c r="BA3956" s="5" t="str">
        <f t="shared" si="61"/>
        <v/>
      </c>
      <c r="BB3956" s="5" t="str">
        <f>IF(OR($E3956="",$G3956&lt;&gt;"Ativo"),"",IF(COUNTIFS($E$4:$E3956,$E3956,$A$4:$A3956,$A3956,$G$4:$G3956,"Ativo")=1,1,0))</f>
        <v/>
      </c>
      <c r="BC3956" t="str">
        <f>IF(OR($A3956="",$G3956&lt;&gt;"Ativo"),"",IF(COUNTIFS($A$4:$A3956,$A3956,$G$4:$G3956,"Ativo")=1,1,0))</f>
        <v/>
      </c>
    </row>
    <row r="3957" spans="1:55" x14ac:dyDescent="0.3">
      <c r="A3957" s="76"/>
      <c r="B3957" s="104"/>
      <c r="C3957" s="76"/>
      <c r="D3957" s="77"/>
      <c r="E3957" s="12"/>
      <c r="F3957" s="78"/>
      <c r="G3957" s="77"/>
      <c r="H3957" s="79"/>
      <c r="BA3957" s="5" t="str">
        <f t="shared" si="61"/>
        <v/>
      </c>
      <c r="BB3957" s="5" t="str">
        <f>IF(OR($E3957="",$G3957&lt;&gt;"Ativo"),"",IF(COUNTIFS($E$4:$E3957,$E3957,$A$4:$A3957,$A3957,$G$4:$G3957,"Ativo")=1,1,0))</f>
        <v/>
      </c>
      <c r="BC3957" t="str">
        <f>IF(OR($A3957="",$G3957&lt;&gt;"Ativo"),"",IF(COUNTIFS($A$4:$A3957,$A3957,$G$4:$G3957,"Ativo")=1,1,0))</f>
        <v/>
      </c>
    </row>
    <row r="3958" spans="1:55" x14ac:dyDescent="0.3">
      <c r="A3958" s="76"/>
      <c r="B3958" s="104"/>
      <c r="C3958" s="76"/>
      <c r="D3958" s="77"/>
      <c r="E3958" s="12"/>
      <c r="F3958" s="78"/>
      <c r="G3958" s="77"/>
      <c r="H3958" s="79"/>
      <c r="BA3958" s="5" t="str">
        <f t="shared" si="61"/>
        <v/>
      </c>
      <c r="BB3958" s="5" t="str">
        <f>IF(OR($E3958="",$G3958&lt;&gt;"Ativo"),"",IF(COUNTIFS($E$4:$E3958,$E3958,$A$4:$A3958,$A3958,$G$4:$G3958,"Ativo")=1,1,0))</f>
        <v/>
      </c>
      <c r="BC3958" t="str">
        <f>IF(OR($A3958="",$G3958&lt;&gt;"Ativo"),"",IF(COUNTIFS($A$4:$A3958,$A3958,$G$4:$G3958,"Ativo")=1,1,0))</f>
        <v/>
      </c>
    </row>
    <row r="3959" spans="1:55" x14ac:dyDescent="0.3">
      <c r="A3959" s="76"/>
      <c r="B3959" s="104"/>
      <c r="C3959" s="76"/>
      <c r="D3959" s="77"/>
      <c r="E3959" s="12"/>
      <c r="F3959" s="78"/>
      <c r="G3959" s="77"/>
      <c r="H3959" s="79"/>
      <c r="BA3959" s="5" t="str">
        <f t="shared" si="61"/>
        <v/>
      </c>
      <c r="BB3959" s="5" t="str">
        <f>IF(OR($E3959="",$G3959&lt;&gt;"Ativo"),"",IF(COUNTIFS($E$4:$E3959,$E3959,$A$4:$A3959,$A3959,$G$4:$G3959,"Ativo")=1,1,0))</f>
        <v/>
      </c>
      <c r="BC3959" t="str">
        <f>IF(OR($A3959="",$G3959&lt;&gt;"Ativo"),"",IF(COUNTIFS($A$4:$A3959,$A3959,$G$4:$G3959,"Ativo")=1,1,0))</f>
        <v/>
      </c>
    </row>
    <row r="3960" spans="1:55" x14ac:dyDescent="0.3">
      <c r="A3960" s="76"/>
      <c r="B3960" s="104"/>
      <c r="C3960" s="76"/>
      <c r="D3960" s="77"/>
      <c r="E3960" s="12"/>
      <c r="F3960" s="78"/>
      <c r="G3960" s="77"/>
      <c r="H3960" s="79"/>
      <c r="BA3960" s="5" t="str">
        <f t="shared" si="61"/>
        <v/>
      </c>
      <c r="BB3960" s="5" t="str">
        <f>IF(OR($E3960="",$G3960&lt;&gt;"Ativo"),"",IF(COUNTIFS($E$4:$E3960,$E3960,$A$4:$A3960,$A3960,$G$4:$G3960,"Ativo")=1,1,0))</f>
        <v/>
      </c>
      <c r="BC3960" t="str">
        <f>IF(OR($A3960="",$G3960&lt;&gt;"Ativo"),"",IF(COUNTIFS($A$4:$A3960,$A3960,$G$4:$G3960,"Ativo")=1,1,0))</f>
        <v/>
      </c>
    </row>
    <row r="3961" spans="1:55" x14ac:dyDescent="0.3">
      <c r="A3961" s="76"/>
      <c r="B3961" s="104"/>
      <c r="C3961" s="76"/>
      <c r="D3961" s="77"/>
      <c r="E3961" s="12"/>
      <c r="F3961" s="78"/>
      <c r="G3961" s="77"/>
      <c r="H3961" s="79"/>
      <c r="BA3961" s="5" t="str">
        <f t="shared" si="61"/>
        <v/>
      </c>
      <c r="BB3961" s="5" t="str">
        <f>IF(OR($E3961="",$G3961&lt;&gt;"Ativo"),"",IF(COUNTIFS($E$4:$E3961,$E3961,$A$4:$A3961,$A3961,$G$4:$G3961,"Ativo")=1,1,0))</f>
        <v/>
      </c>
      <c r="BC3961" t="str">
        <f>IF(OR($A3961="",$G3961&lt;&gt;"Ativo"),"",IF(COUNTIFS($A$4:$A3961,$A3961,$G$4:$G3961,"Ativo")=1,1,0))</f>
        <v/>
      </c>
    </row>
    <row r="3962" spans="1:55" x14ac:dyDescent="0.3">
      <c r="A3962" s="76"/>
      <c r="B3962" s="104"/>
      <c r="C3962" s="76"/>
      <c r="D3962" s="77"/>
      <c r="E3962" s="12"/>
      <c r="F3962" s="78"/>
      <c r="G3962" s="77"/>
      <c r="H3962" s="79"/>
      <c r="BA3962" s="5" t="str">
        <f t="shared" si="61"/>
        <v/>
      </c>
      <c r="BB3962" s="5" t="str">
        <f>IF(OR($E3962="",$G3962&lt;&gt;"Ativo"),"",IF(COUNTIFS($E$4:$E3962,$E3962,$A$4:$A3962,$A3962,$G$4:$G3962,"Ativo")=1,1,0))</f>
        <v/>
      </c>
      <c r="BC3962" t="str">
        <f>IF(OR($A3962="",$G3962&lt;&gt;"Ativo"),"",IF(COUNTIFS($A$4:$A3962,$A3962,$G$4:$G3962,"Ativo")=1,1,0))</f>
        <v/>
      </c>
    </row>
    <row r="3963" spans="1:55" x14ac:dyDescent="0.3">
      <c r="A3963" s="76"/>
      <c r="B3963" s="104"/>
      <c r="C3963" s="76"/>
      <c r="D3963" s="77"/>
      <c r="E3963" s="12"/>
      <c r="F3963" s="78"/>
      <c r="G3963" s="77"/>
      <c r="H3963" s="79"/>
      <c r="BA3963" s="5" t="str">
        <f t="shared" si="61"/>
        <v/>
      </c>
      <c r="BB3963" s="5" t="str">
        <f>IF(OR($E3963="",$G3963&lt;&gt;"Ativo"),"",IF(COUNTIFS($E$4:$E3963,$E3963,$A$4:$A3963,$A3963,$G$4:$G3963,"Ativo")=1,1,0))</f>
        <v/>
      </c>
      <c r="BC3963" t="str">
        <f>IF(OR($A3963="",$G3963&lt;&gt;"Ativo"),"",IF(COUNTIFS($A$4:$A3963,$A3963,$G$4:$G3963,"Ativo")=1,1,0))</f>
        <v/>
      </c>
    </row>
    <row r="3964" spans="1:55" x14ac:dyDescent="0.3">
      <c r="A3964" s="76"/>
      <c r="B3964" s="104"/>
      <c r="C3964" s="76"/>
      <c r="D3964" s="77"/>
      <c r="E3964" s="12"/>
      <c r="F3964" s="78"/>
      <c r="G3964" s="77"/>
      <c r="H3964" s="79"/>
      <c r="BA3964" s="5" t="str">
        <f t="shared" si="61"/>
        <v/>
      </c>
      <c r="BB3964" s="5" t="str">
        <f>IF(OR($E3964="",$G3964&lt;&gt;"Ativo"),"",IF(COUNTIFS($E$4:$E3964,$E3964,$A$4:$A3964,$A3964,$G$4:$G3964,"Ativo")=1,1,0))</f>
        <v/>
      </c>
      <c r="BC3964" t="str">
        <f>IF(OR($A3964="",$G3964&lt;&gt;"Ativo"),"",IF(COUNTIFS($A$4:$A3964,$A3964,$G$4:$G3964,"Ativo")=1,1,0))</f>
        <v/>
      </c>
    </row>
    <row r="3965" spans="1:55" x14ac:dyDescent="0.3">
      <c r="A3965" s="76"/>
      <c r="B3965" s="104"/>
      <c r="C3965" s="76"/>
      <c r="D3965" s="77"/>
      <c r="E3965" s="12"/>
      <c r="F3965" s="78"/>
      <c r="G3965" s="77"/>
      <c r="H3965" s="79"/>
      <c r="BA3965" s="5" t="str">
        <f t="shared" si="61"/>
        <v/>
      </c>
      <c r="BB3965" s="5" t="str">
        <f>IF(OR($E3965="",$G3965&lt;&gt;"Ativo"),"",IF(COUNTIFS($E$4:$E3965,$E3965,$A$4:$A3965,$A3965,$G$4:$G3965,"Ativo")=1,1,0))</f>
        <v/>
      </c>
      <c r="BC3965" t="str">
        <f>IF(OR($A3965="",$G3965&lt;&gt;"Ativo"),"",IF(COUNTIFS($A$4:$A3965,$A3965,$G$4:$G3965,"Ativo")=1,1,0))</f>
        <v/>
      </c>
    </row>
    <row r="3966" spans="1:55" x14ac:dyDescent="0.3">
      <c r="A3966" s="76"/>
      <c r="B3966" s="104"/>
      <c r="C3966" s="76"/>
      <c r="D3966" s="77"/>
      <c r="E3966" s="12"/>
      <c r="F3966" s="78"/>
      <c r="G3966" s="77"/>
      <c r="H3966" s="79"/>
      <c r="BA3966" s="5" t="str">
        <f t="shared" si="61"/>
        <v/>
      </c>
      <c r="BB3966" s="5" t="str">
        <f>IF(OR($E3966="",$G3966&lt;&gt;"Ativo"),"",IF(COUNTIFS($E$4:$E3966,$E3966,$A$4:$A3966,$A3966,$G$4:$G3966,"Ativo")=1,1,0))</f>
        <v/>
      </c>
      <c r="BC3966" t="str">
        <f>IF(OR($A3966="",$G3966&lt;&gt;"Ativo"),"",IF(COUNTIFS($A$4:$A3966,$A3966,$G$4:$G3966,"Ativo")=1,1,0))</f>
        <v/>
      </c>
    </row>
    <row r="3967" spans="1:55" x14ac:dyDescent="0.3">
      <c r="A3967" s="76"/>
      <c r="B3967" s="104"/>
      <c r="C3967" s="76"/>
      <c r="D3967" s="77"/>
      <c r="E3967" s="12"/>
      <c r="F3967" s="78"/>
      <c r="G3967" s="77"/>
      <c r="H3967" s="79"/>
      <c r="BA3967" s="5" t="str">
        <f t="shared" si="61"/>
        <v/>
      </c>
      <c r="BB3967" s="5" t="str">
        <f>IF(OR($E3967="",$G3967&lt;&gt;"Ativo"),"",IF(COUNTIFS($E$4:$E3967,$E3967,$A$4:$A3967,$A3967,$G$4:$G3967,"Ativo")=1,1,0))</f>
        <v/>
      </c>
      <c r="BC3967" t="str">
        <f>IF(OR($A3967="",$G3967&lt;&gt;"Ativo"),"",IF(COUNTIFS($A$4:$A3967,$A3967,$G$4:$G3967,"Ativo")=1,1,0))</f>
        <v/>
      </c>
    </row>
    <row r="3968" spans="1:55" x14ac:dyDescent="0.3">
      <c r="A3968" s="76"/>
      <c r="B3968" s="104"/>
      <c r="C3968" s="76"/>
      <c r="D3968" s="77"/>
      <c r="E3968" s="12"/>
      <c r="F3968" s="78"/>
      <c r="G3968" s="77"/>
      <c r="H3968" s="79"/>
      <c r="BA3968" s="5" t="str">
        <f t="shared" si="61"/>
        <v/>
      </c>
      <c r="BB3968" s="5" t="str">
        <f>IF(OR($E3968="",$G3968&lt;&gt;"Ativo"),"",IF(COUNTIFS($E$4:$E3968,$E3968,$A$4:$A3968,$A3968,$G$4:$G3968,"Ativo")=1,1,0))</f>
        <v/>
      </c>
      <c r="BC3968" t="str">
        <f>IF(OR($A3968="",$G3968&lt;&gt;"Ativo"),"",IF(COUNTIFS($A$4:$A3968,$A3968,$G$4:$G3968,"Ativo")=1,1,0))</f>
        <v/>
      </c>
    </row>
    <row r="3969" spans="1:55" x14ac:dyDescent="0.3">
      <c r="A3969" s="76"/>
      <c r="B3969" s="104"/>
      <c r="C3969" s="76"/>
      <c r="D3969" s="77"/>
      <c r="E3969" s="12"/>
      <c r="F3969" s="78"/>
      <c r="G3969" s="77"/>
      <c r="H3969" s="79"/>
      <c r="BA3969" s="5" t="str">
        <f t="shared" si="61"/>
        <v/>
      </c>
      <c r="BB3969" s="5" t="str">
        <f>IF(OR($E3969="",$G3969&lt;&gt;"Ativo"),"",IF(COUNTIFS($E$4:$E3969,$E3969,$A$4:$A3969,$A3969,$G$4:$G3969,"Ativo")=1,1,0))</f>
        <v/>
      </c>
      <c r="BC3969" t="str">
        <f>IF(OR($A3969="",$G3969&lt;&gt;"Ativo"),"",IF(COUNTIFS($A$4:$A3969,$A3969,$G$4:$G3969,"Ativo")=1,1,0))</f>
        <v/>
      </c>
    </row>
    <row r="3970" spans="1:55" x14ac:dyDescent="0.3">
      <c r="A3970" s="76"/>
      <c r="B3970" s="104"/>
      <c r="C3970" s="76"/>
      <c r="D3970" s="77"/>
      <c r="E3970" s="12"/>
      <c r="F3970" s="78"/>
      <c r="G3970" s="77"/>
      <c r="H3970" s="79"/>
      <c r="BA3970" s="5" t="str">
        <f t="shared" si="61"/>
        <v/>
      </c>
      <c r="BB3970" s="5" t="str">
        <f>IF(OR($E3970="",$G3970&lt;&gt;"Ativo"),"",IF(COUNTIFS($E$4:$E3970,$E3970,$A$4:$A3970,$A3970,$G$4:$G3970,"Ativo")=1,1,0))</f>
        <v/>
      </c>
      <c r="BC3970" t="str">
        <f>IF(OR($A3970="",$G3970&lt;&gt;"Ativo"),"",IF(COUNTIFS($A$4:$A3970,$A3970,$G$4:$G3970,"Ativo")=1,1,0))</f>
        <v/>
      </c>
    </row>
    <row r="3971" spans="1:55" x14ac:dyDescent="0.3">
      <c r="A3971" s="76"/>
      <c r="B3971" s="104"/>
      <c r="C3971" s="76"/>
      <c r="D3971" s="77"/>
      <c r="E3971" s="12"/>
      <c r="F3971" s="78"/>
      <c r="G3971" s="77"/>
      <c r="H3971" s="79"/>
      <c r="BA3971" s="5" t="str">
        <f t="shared" si="61"/>
        <v/>
      </c>
      <c r="BB3971" s="5" t="str">
        <f>IF(OR($E3971="",$G3971&lt;&gt;"Ativo"),"",IF(COUNTIFS($E$4:$E3971,$E3971,$A$4:$A3971,$A3971,$G$4:$G3971,"Ativo")=1,1,0))</f>
        <v/>
      </c>
      <c r="BC3971" t="str">
        <f>IF(OR($A3971="",$G3971&lt;&gt;"Ativo"),"",IF(COUNTIFS($A$4:$A3971,$A3971,$G$4:$G3971,"Ativo")=1,1,0))</f>
        <v/>
      </c>
    </row>
    <row r="3972" spans="1:55" x14ac:dyDescent="0.3">
      <c r="A3972" s="76"/>
      <c r="B3972" s="104"/>
      <c r="C3972" s="76"/>
      <c r="D3972" s="77"/>
      <c r="E3972" s="12"/>
      <c r="F3972" s="78"/>
      <c r="G3972" s="77"/>
      <c r="H3972" s="79"/>
      <c r="BA3972" s="5" t="str">
        <f t="shared" ref="BA3972:BA4035" si="62">IF($D3972="","",MID($D3972,4,LEN($D3972)-5))</f>
        <v/>
      </c>
      <c r="BB3972" s="5" t="str">
        <f>IF(OR($E3972="",$G3972&lt;&gt;"Ativo"),"",IF(COUNTIFS($E$4:$E3972,$E3972,$A$4:$A3972,$A3972,$G$4:$G3972,"Ativo")=1,1,0))</f>
        <v/>
      </c>
      <c r="BC3972" t="str">
        <f>IF(OR($A3972="",$G3972&lt;&gt;"Ativo"),"",IF(COUNTIFS($A$4:$A3972,$A3972,$G$4:$G3972,"Ativo")=1,1,0))</f>
        <v/>
      </c>
    </row>
    <row r="3973" spans="1:55" x14ac:dyDescent="0.3">
      <c r="A3973" s="76"/>
      <c r="B3973" s="104"/>
      <c r="C3973" s="76"/>
      <c r="D3973" s="77"/>
      <c r="E3973" s="12"/>
      <c r="F3973" s="78"/>
      <c r="G3973" s="77"/>
      <c r="H3973" s="79"/>
      <c r="BA3973" s="5" t="str">
        <f t="shared" si="62"/>
        <v/>
      </c>
      <c r="BB3973" s="5" t="str">
        <f>IF(OR($E3973="",$G3973&lt;&gt;"Ativo"),"",IF(COUNTIFS($E$4:$E3973,$E3973,$A$4:$A3973,$A3973,$G$4:$G3973,"Ativo")=1,1,0))</f>
        <v/>
      </c>
      <c r="BC3973" t="str">
        <f>IF(OR($A3973="",$G3973&lt;&gt;"Ativo"),"",IF(COUNTIFS($A$4:$A3973,$A3973,$G$4:$G3973,"Ativo")=1,1,0))</f>
        <v/>
      </c>
    </row>
    <row r="3974" spans="1:55" x14ac:dyDescent="0.3">
      <c r="A3974" s="76"/>
      <c r="B3974" s="104"/>
      <c r="C3974" s="76"/>
      <c r="D3974" s="77"/>
      <c r="E3974" s="12"/>
      <c r="F3974" s="78"/>
      <c r="G3974" s="77"/>
      <c r="H3974" s="79"/>
      <c r="BA3974" s="5" t="str">
        <f t="shared" si="62"/>
        <v/>
      </c>
      <c r="BB3974" s="5" t="str">
        <f>IF(OR($E3974="",$G3974&lt;&gt;"Ativo"),"",IF(COUNTIFS($E$4:$E3974,$E3974,$A$4:$A3974,$A3974,$G$4:$G3974,"Ativo")=1,1,0))</f>
        <v/>
      </c>
      <c r="BC3974" t="str">
        <f>IF(OR($A3974="",$G3974&lt;&gt;"Ativo"),"",IF(COUNTIFS($A$4:$A3974,$A3974,$G$4:$G3974,"Ativo")=1,1,0))</f>
        <v/>
      </c>
    </row>
    <row r="3975" spans="1:55" x14ac:dyDescent="0.3">
      <c r="A3975" s="76"/>
      <c r="B3975" s="104"/>
      <c r="C3975" s="76"/>
      <c r="D3975" s="77"/>
      <c r="E3975" s="12"/>
      <c r="F3975" s="78"/>
      <c r="G3975" s="77"/>
      <c r="H3975" s="79"/>
      <c r="BA3975" s="5" t="str">
        <f t="shared" si="62"/>
        <v/>
      </c>
      <c r="BB3975" s="5" t="str">
        <f>IF(OR($E3975="",$G3975&lt;&gt;"Ativo"),"",IF(COUNTIFS($E$4:$E3975,$E3975,$A$4:$A3975,$A3975,$G$4:$G3975,"Ativo")=1,1,0))</f>
        <v/>
      </c>
      <c r="BC3975" t="str">
        <f>IF(OR($A3975="",$G3975&lt;&gt;"Ativo"),"",IF(COUNTIFS($A$4:$A3975,$A3975,$G$4:$G3975,"Ativo")=1,1,0))</f>
        <v/>
      </c>
    </row>
    <row r="3976" spans="1:55" x14ac:dyDescent="0.3">
      <c r="A3976" s="76"/>
      <c r="B3976" s="104"/>
      <c r="C3976" s="76"/>
      <c r="D3976" s="77"/>
      <c r="E3976" s="12"/>
      <c r="F3976" s="78"/>
      <c r="G3976" s="77"/>
      <c r="H3976" s="79"/>
      <c r="BA3976" s="5" t="str">
        <f t="shared" si="62"/>
        <v/>
      </c>
      <c r="BB3976" s="5" t="str">
        <f>IF(OR($E3976="",$G3976&lt;&gt;"Ativo"),"",IF(COUNTIFS($E$4:$E3976,$E3976,$A$4:$A3976,$A3976,$G$4:$G3976,"Ativo")=1,1,0))</f>
        <v/>
      </c>
      <c r="BC3976" t="str">
        <f>IF(OR($A3976="",$G3976&lt;&gt;"Ativo"),"",IF(COUNTIFS($A$4:$A3976,$A3976,$G$4:$G3976,"Ativo")=1,1,0))</f>
        <v/>
      </c>
    </row>
    <row r="3977" spans="1:55" x14ac:dyDescent="0.3">
      <c r="A3977" s="76"/>
      <c r="B3977" s="104"/>
      <c r="C3977" s="76"/>
      <c r="D3977" s="77"/>
      <c r="E3977" s="12"/>
      <c r="F3977" s="78"/>
      <c r="G3977" s="77"/>
      <c r="H3977" s="79"/>
      <c r="BA3977" s="5" t="str">
        <f t="shared" si="62"/>
        <v/>
      </c>
      <c r="BB3977" s="5" t="str">
        <f>IF(OR($E3977="",$G3977&lt;&gt;"Ativo"),"",IF(COUNTIFS($E$4:$E3977,$E3977,$A$4:$A3977,$A3977,$G$4:$G3977,"Ativo")=1,1,0))</f>
        <v/>
      </c>
      <c r="BC3977" t="str">
        <f>IF(OR($A3977="",$G3977&lt;&gt;"Ativo"),"",IF(COUNTIFS($A$4:$A3977,$A3977,$G$4:$G3977,"Ativo")=1,1,0))</f>
        <v/>
      </c>
    </row>
    <row r="3978" spans="1:55" x14ac:dyDescent="0.3">
      <c r="A3978" s="76"/>
      <c r="B3978" s="104"/>
      <c r="C3978" s="76"/>
      <c r="D3978" s="77"/>
      <c r="E3978" s="12"/>
      <c r="F3978" s="78"/>
      <c r="G3978" s="77"/>
      <c r="H3978" s="79"/>
      <c r="BA3978" s="5" t="str">
        <f t="shared" si="62"/>
        <v/>
      </c>
      <c r="BB3978" s="5" t="str">
        <f>IF(OR($E3978="",$G3978&lt;&gt;"Ativo"),"",IF(COUNTIFS($E$4:$E3978,$E3978,$A$4:$A3978,$A3978,$G$4:$G3978,"Ativo")=1,1,0))</f>
        <v/>
      </c>
      <c r="BC3978" t="str">
        <f>IF(OR($A3978="",$G3978&lt;&gt;"Ativo"),"",IF(COUNTIFS($A$4:$A3978,$A3978,$G$4:$G3978,"Ativo")=1,1,0))</f>
        <v/>
      </c>
    </row>
    <row r="3979" spans="1:55" x14ac:dyDescent="0.3">
      <c r="A3979" s="76"/>
      <c r="B3979" s="104"/>
      <c r="C3979" s="76"/>
      <c r="D3979" s="77"/>
      <c r="E3979" s="12"/>
      <c r="F3979" s="78"/>
      <c r="G3979" s="77"/>
      <c r="H3979" s="79"/>
      <c r="BA3979" s="5" t="str">
        <f t="shared" si="62"/>
        <v/>
      </c>
      <c r="BB3979" s="5" t="str">
        <f>IF(OR($E3979="",$G3979&lt;&gt;"Ativo"),"",IF(COUNTIFS($E$4:$E3979,$E3979,$A$4:$A3979,$A3979,$G$4:$G3979,"Ativo")=1,1,0))</f>
        <v/>
      </c>
      <c r="BC3979" t="str">
        <f>IF(OR($A3979="",$G3979&lt;&gt;"Ativo"),"",IF(COUNTIFS($A$4:$A3979,$A3979,$G$4:$G3979,"Ativo")=1,1,0))</f>
        <v/>
      </c>
    </row>
    <row r="3980" spans="1:55" x14ac:dyDescent="0.3">
      <c r="A3980" s="76"/>
      <c r="B3980" s="104"/>
      <c r="C3980" s="76"/>
      <c r="D3980" s="77"/>
      <c r="E3980" s="12"/>
      <c r="F3980" s="78"/>
      <c r="G3980" s="77"/>
      <c r="H3980" s="79"/>
      <c r="BA3980" s="5" t="str">
        <f t="shared" si="62"/>
        <v/>
      </c>
      <c r="BB3980" s="5" t="str">
        <f>IF(OR($E3980="",$G3980&lt;&gt;"Ativo"),"",IF(COUNTIFS($E$4:$E3980,$E3980,$A$4:$A3980,$A3980,$G$4:$G3980,"Ativo")=1,1,0))</f>
        <v/>
      </c>
      <c r="BC3980" t="str">
        <f>IF(OR($A3980="",$G3980&lt;&gt;"Ativo"),"",IF(COUNTIFS($A$4:$A3980,$A3980,$G$4:$G3980,"Ativo")=1,1,0))</f>
        <v/>
      </c>
    </row>
    <row r="3981" spans="1:55" x14ac:dyDescent="0.3">
      <c r="A3981" s="76"/>
      <c r="B3981" s="104"/>
      <c r="C3981" s="76"/>
      <c r="D3981" s="77"/>
      <c r="E3981" s="12"/>
      <c r="F3981" s="78"/>
      <c r="G3981" s="77"/>
      <c r="H3981" s="79"/>
      <c r="BA3981" s="5" t="str">
        <f t="shared" si="62"/>
        <v/>
      </c>
      <c r="BB3981" s="5" t="str">
        <f>IF(OR($E3981="",$G3981&lt;&gt;"Ativo"),"",IF(COUNTIFS($E$4:$E3981,$E3981,$A$4:$A3981,$A3981,$G$4:$G3981,"Ativo")=1,1,0))</f>
        <v/>
      </c>
      <c r="BC3981" t="str">
        <f>IF(OR($A3981="",$G3981&lt;&gt;"Ativo"),"",IF(COUNTIFS($A$4:$A3981,$A3981,$G$4:$G3981,"Ativo")=1,1,0))</f>
        <v/>
      </c>
    </row>
    <row r="3982" spans="1:55" x14ac:dyDescent="0.3">
      <c r="A3982" s="76"/>
      <c r="B3982" s="104"/>
      <c r="C3982" s="76"/>
      <c r="D3982" s="77"/>
      <c r="E3982" s="12"/>
      <c r="F3982" s="78"/>
      <c r="G3982" s="77"/>
      <c r="H3982" s="79"/>
      <c r="BA3982" s="5" t="str">
        <f t="shared" si="62"/>
        <v/>
      </c>
      <c r="BB3982" s="5" t="str">
        <f>IF(OR($E3982="",$G3982&lt;&gt;"Ativo"),"",IF(COUNTIFS($E$4:$E3982,$E3982,$A$4:$A3982,$A3982,$G$4:$G3982,"Ativo")=1,1,0))</f>
        <v/>
      </c>
      <c r="BC3982" t="str">
        <f>IF(OR($A3982="",$G3982&lt;&gt;"Ativo"),"",IF(COUNTIFS($A$4:$A3982,$A3982,$G$4:$G3982,"Ativo")=1,1,0))</f>
        <v/>
      </c>
    </row>
    <row r="3983" spans="1:55" x14ac:dyDescent="0.3">
      <c r="A3983" s="76"/>
      <c r="B3983" s="104"/>
      <c r="C3983" s="76"/>
      <c r="D3983" s="77"/>
      <c r="E3983" s="12"/>
      <c r="F3983" s="78"/>
      <c r="G3983" s="77"/>
      <c r="H3983" s="79"/>
      <c r="BA3983" s="5" t="str">
        <f t="shared" si="62"/>
        <v/>
      </c>
      <c r="BB3983" s="5" t="str">
        <f>IF(OR($E3983="",$G3983&lt;&gt;"Ativo"),"",IF(COUNTIFS($E$4:$E3983,$E3983,$A$4:$A3983,$A3983,$G$4:$G3983,"Ativo")=1,1,0))</f>
        <v/>
      </c>
      <c r="BC3983" t="str">
        <f>IF(OR($A3983="",$G3983&lt;&gt;"Ativo"),"",IF(COUNTIFS($A$4:$A3983,$A3983,$G$4:$G3983,"Ativo")=1,1,0))</f>
        <v/>
      </c>
    </row>
    <row r="3984" spans="1:55" x14ac:dyDescent="0.3">
      <c r="A3984" s="76"/>
      <c r="B3984" s="104"/>
      <c r="C3984" s="76"/>
      <c r="D3984" s="77"/>
      <c r="E3984" s="12"/>
      <c r="F3984" s="78"/>
      <c r="G3984" s="77"/>
      <c r="H3984" s="79"/>
      <c r="BA3984" s="5" t="str">
        <f t="shared" si="62"/>
        <v/>
      </c>
      <c r="BB3984" s="5" t="str">
        <f>IF(OR($E3984="",$G3984&lt;&gt;"Ativo"),"",IF(COUNTIFS($E$4:$E3984,$E3984,$A$4:$A3984,$A3984,$G$4:$G3984,"Ativo")=1,1,0))</f>
        <v/>
      </c>
      <c r="BC3984" t="str">
        <f>IF(OR($A3984="",$G3984&lt;&gt;"Ativo"),"",IF(COUNTIFS($A$4:$A3984,$A3984,$G$4:$G3984,"Ativo")=1,1,0))</f>
        <v/>
      </c>
    </row>
    <row r="3985" spans="1:55" x14ac:dyDescent="0.3">
      <c r="A3985" s="76"/>
      <c r="B3985" s="104"/>
      <c r="C3985" s="76"/>
      <c r="D3985" s="77"/>
      <c r="E3985" s="12"/>
      <c r="F3985" s="78"/>
      <c r="G3985" s="77"/>
      <c r="H3985" s="79"/>
      <c r="BA3985" s="5" t="str">
        <f t="shared" si="62"/>
        <v/>
      </c>
      <c r="BB3985" s="5" t="str">
        <f>IF(OR($E3985="",$G3985&lt;&gt;"Ativo"),"",IF(COUNTIFS($E$4:$E3985,$E3985,$A$4:$A3985,$A3985,$G$4:$G3985,"Ativo")=1,1,0))</f>
        <v/>
      </c>
      <c r="BC3985" t="str">
        <f>IF(OR($A3985="",$G3985&lt;&gt;"Ativo"),"",IF(COUNTIFS($A$4:$A3985,$A3985,$G$4:$G3985,"Ativo")=1,1,0))</f>
        <v/>
      </c>
    </row>
    <row r="3986" spans="1:55" x14ac:dyDescent="0.3">
      <c r="A3986" s="76"/>
      <c r="B3986" s="104"/>
      <c r="C3986" s="76"/>
      <c r="D3986" s="77"/>
      <c r="E3986" s="12"/>
      <c r="F3986" s="78"/>
      <c r="G3986" s="77"/>
      <c r="H3986" s="79"/>
      <c r="BA3986" s="5" t="str">
        <f t="shared" si="62"/>
        <v/>
      </c>
      <c r="BB3986" s="5" t="str">
        <f>IF(OR($E3986="",$G3986&lt;&gt;"Ativo"),"",IF(COUNTIFS($E$4:$E3986,$E3986,$A$4:$A3986,$A3986,$G$4:$G3986,"Ativo")=1,1,0))</f>
        <v/>
      </c>
      <c r="BC3986" t="str">
        <f>IF(OR($A3986="",$G3986&lt;&gt;"Ativo"),"",IF(COUNTIFS($A$4:$A3986,$A3986,$G$4:$G3986,"Ativo")=1,1,0))</f>
        <v/>
      </c>
    </row>
    <row r="3987" spans="1:55" x14ac:dyDescent="0.3">
      <c r="A3987" s="76"/>
      <c r="B3987" s="104"/>
      <c r="C3987" s="76"/>
      <c r="D3987" s="77"/>
      <c r="E3987" s="12"/>
      <c r="F3987" s="78"/>
      <c r="G3987" s="77"/>
      <c r="H3987" s="79"/>
      <c r="BA3987" s="5" t="str">
        <f t="shared" si="62"/>
        <v/>
      </c>
      <c r="BB3987" s="5" t="str">
        <f>IF(OR($E3987="",$G3987&lt;&gt;"Ativo"),"",IF(COUNTIFS($E$4:$E3987,$E3987,$A$4:$A3987,$A3987,$G$4:$G3987,"Ativo")=1,1,0))</f>
        <v/>
      </c>
      <c r="BC3987" t="str">
        <f>IF(OR($A3987="",$G3987&lt;&gt;"Ativo"),"",IF(COUNTIFS($A$4:$A3987,$A3987,$G$4:$G3987,"Ativo")=1,1,0))</f>
        <v/>
      </c>
    </row>
    <row r="3988" spans="1:55" x14ac:dyDescent="0.3">
      <c r="A3988" s="76"/>
      <c r="B3988" s="104"/>
      <c r="C3988" s="76"/>
      <c r="D3988" s="77"/>
      <c r="E3988" s="12"/>
      <c r="F3988" s="78"/>
      <c r="G3988" s="77"/>
      <c r="H3988" s="79"/>
      <c r="BA3988" s="5" t="str">
        <f t="shared" si="62"/>
        <v/>
      </c>
      <c r="BB3988" s="5" t="str">
        <f>IF(OR($E3988="",$G3988&lt;&gt;"Ativo"),"",IF(COUNTIFS($E$4:$E3988,$E3988,$A$4:$A3988,$A3988,$G$4:$G3988,"Ativo")=1,1,0))</f>
        <v/>
      </c>
      <c r="BC3988" t="str">
        <f>IF(OR($A3988="",$G3988&lt;&gt;"Ativo"),"",IF(COUNTIFS($A$4:$A3988,$A3988,$G$4:$G3988,"Ativo")=1,1,0))</f>
        <v/>
      </c>
    </row>
    <row r="3989" spans="1:55" x14ac:dyDescent="0.3">
      <c r="A3989" s="76"/>
      <c r="B3989" s="104"/>
      <c r="C3989" s="76"/>
      <c r="D3989" s="77"/>
      <c r="E3989" s="12"/>
      <c r="F3989" s="78"/>
      <c r="G3989" s="77"/>
      <c r="H3989" s="79"/>
      <c r="BA3989" s="5" t="str">
        <f t="shared" si="62"/>
        <v/>
      </c>
      <c r="BB3989" s="5" t="str">
        <f>IF(OR($E3989="",$G3989&lt;&gt;"Ativo"),"",IF(COUNTIFS($E$4:$E3989,$E3989,$A$4:$A3989,$A3989,$G$4:$G3989,"Ativo")=1,1,0))</f>
        <v/>
      </c>
      <c r="BC3989" t="str">
        <f>IF(OR($A3989="",$G3989&lt;&gt;"Ativo"),"",IF(COUNTIFS($A$4:$A3989,$A3989,$G$4:$G3989,"Ativo")=1,1,0))</f>
        <v/>
      </c>
    </row>
    <row r="3990" spans="1:55" x14ac:dyDescent="0.3">
      <c r="A3990" s="76"/>
      <c r="B3990" s="104"/>
      <c r="C3990" s="76"/>
      <c r="D3990" s="77"/>
      <c r="E3990" s="12"/>
      <c r="F3990" s="78"/>
      <c r="G3990" s="77"/>
      <c r="H3990" s="79"/>
      <c r="BA3990" s="5" t="str">
        <f t="shared" si="62"/>
        <v/>
      </c>
      <c r="BB3990" s="5" t="str">
        <f>IF(OR($E3990="",$G3990&lt;&gt;"Ativo"),"",IF(COUNTIFS($E$4:$E3990,$E3990,$A$4:$A3990,$A3990,$G$4:$G3990,"Ativo")=1,1,0))</f>
        <v/>
      </c>
      <c r="BC3990" t="str">
        <f>IF(OR($A3990="",$G3990&lt;&gt;"Ativo"),"",IF(COUNTIFS($A$4:$A3990,$A3990,$G$4:$G3990,"Ativo")=1,1,0))</f>
        <v/>
      </c>
    </row>
    <row r="3991" spans="1:55" x14ac:dyDescent="0.3">
      <c r="A3991" s="76"/>
      <c r="B3991" s="104"/>
      <c r="C3991" s="76"/>
      <c r="D3991" s="77"/>
      <c r="E3991" s="12"/>
      <c r="F3991" s="78"/>
      <c r="G3991" s="77"/>
      <c r="H3991" s="79"/>
      <c r="BA3991" s="5" t="str">
        <f t="shared" si="62"/>
        <v/>
      </c>
      <c r="BB3991" s="5" t="str">
        <f>IF(OR($E3991="",$G3991&lt;&gt;"Ativo"),"",IF(COUNTIFS($E$4:$E3991,$E3991,$A$4:$A3991,$A3991,$G$4:$G3991,"Ativo")=1,1,0))</f>
        <v/>
      </c>
      <c r="BC3991" t="str">
        <f>IF(OR($A3991="",$G3991&lt;&gt;"Ativo"),"",IF(COUNTIFS($A$4:$A3991,$A3991,$G$4:$G3991,"Ativo")=1,1,0))</f>
        <v/>
      </c>
    </row>
    <row r="3992" spans="1:55" x14ac:dyDescent="0.3">
      <c r="A3992" s="76"/>
      <c r="B3992" s="104"/>
      <c r="C3992" s="76"/>
      <c r="D3992" s="77"/>
      <c r="E3992" s="12"/>
      <c r="F3992" s="78"/>
      <c r="G3992" s="77"/>
      <c r="H3992" s="79"/>
      <c r="BA3992" s="5" t="str">
        <f t="shared" si="62"/>
        <v/>
      </c>
      <c r="BB3992" s="5" t="str">
        <f>IF(OR($E3992="",$G3992&lt;&gt;"Ativo"),"",IF(COUNTIFS($E$4:$E3992,$E3992,$A$4:$A3992,$A3992,$G$4:$G3992,"Ativo")=1,1,0))</f>
        <v/>
      </c>
      <c r="BC3992" t="str">
        <f>IF(OR($A3992="",$G3992&lt;&gt;"Ativo"),"",IF(COUNTIFS($A$4:$A3992,$A3992,$G$4:$G3992,"Ativo")=1,1,0))</f>
        <v/>
      </c>
    </row>
    <row r="3993" spans="1:55" x14ac:dyDescent="0.3">
      <c r="A3993" s="76"/>
      <c r="B3993" s="104"/>
      <c r="C3993" s="76"/>
      <c r="D3993" s="77"/>
      <c r="E3993" s="12"/>
      <c r="F3993" s="78"/>
      <c r="G3993" s="77"/>
      <c r="H3993" s="79"/>
      <c r="BA3993" s="5" t="str">
        <f t="shared" si="62"/>
        <v/>
      </c>
      <c r="BB3993" s="5" t="str">
        <f>IF(OR($E3993="",$G3993&lt;&gt;"Ativo"),"",IF(COUNTIFS($E$4:$E3993,$E3993,$A$4:$A3993,$A3993,$G$4:$G3993,"Ativo")=1,1,0))</f>
        <v/>
      </c>
      <c r="BC3993" t="str">
        <f>IF(OR($A3993="",$G3993&lt;&gt;"Ativo"),"",IF(COUNTIFS($A$4:$A3993,$A3993,$G$4:$G3993,"Ativo")=1,1,0))</f>
        <v/>
      </c>
    </row>
    <row r="3994" spans="1:55" x14ac:dyDescent="0.3">
      <c r="A3994" s="76"/>
      <c r="B3994" s="104"/>
      <c r="C3994" s="76"/>
      <c r="D3994" s="77"/>
      <c r="E3994" s="12"/>
      <c r="F3994" s="78"/>
      <c r="G3994" s="77"/>
      <c r="H3994" s="79"/>
      <c r="BA3994" s="5" t="str">
        <f t="shared" si="62"/>
        <v/>
      </c>
      <c r="BB3994" s="5" t="str">
        <f>IF(OR($E3994="",$G3994&lt;&gt;"Ativo"),"",IF(COUNTIFS($E$4:$E3994,$E3994,$A$4:$A3994,$A3994,$G$4:$G3994,"Ativo")=1,1,0))</f>
        <v/>
      </c>
      <c r="BC3994" t="str">
        <f>IF(OR($A3994="",$G3994&lt;&gt;"Ativo"),"",IF(COUNTIFS($A$4:$A3994,$A3994,$G$4:$G3994,"Ativo")=1,1,0))</f>
        <v/>
      </c>
    </row>
    <row r="3995" spans="1:55" x14ac:dyDescent="0.3">
      <c r="A3995" s="76"/>
      <c r="B3995" s="104"/>
      <c r="C3995" s="76"/>
      <c r="D3995" s="77"/>
      <c r="E3995" s="12"/>
      <c r="F3995" s="78"/>
      <c r="G3995" s="77"/>
      <c r="H3995" s="79"/>
      <c r="BA3995" s="5" t="str">
        <f t="shared" si="62"/>
        <v/>
      </c>
      <c r="BB3995" s="5" t="str">
        <f>IF(OR($E3995="",$G3995&lt;&gt;"Ativo"),"",IF(COUNTIFS($E$4:$E3995,$E3995,$A$4:$A3995,$A3995,$G$4:$G3995,"Ativo")=1,1,0))</f>
        <v/>
      </c>
      <c r="BC3995" t="str">
        <f>IF(OR($A3995="",$G3995&lt;&gt;"Ativo"),"",IF(COUNTIFS($A$4:$A3995,$A3995,$G$4:$G3995,"Ativo")=1,1,0))</f>
        <v/>
      </c>
    </row>
    <row r="3996" spans="1:55" x14ac:dyDescent="0.3">
      <c r="A3996" s="76"/>
      <c r="B3996" s="104"/>
      <c r="C3996" s="76"/>
      <c r="D3996" s="77"/>
      <c r="E3996" s="12"/>
      <c r="F3996" s="78"/>
      <c r="G3996" s="77"/>
      <c r="H3996" s="79"/>
      <c r="BA3996" s="5" t="str">
        <f t="shared" si="62"/>
        <v/>
      </c>
      <c r="BB3996" s="5" t="str">
        <f>IF(OR($E3996="",$G3996&lt;&gt;"Ativo"),"",IF(COUNTIFS($E$4:$E3996,$E3996,$A$4:$A3996,$A3996,$G$4:$G3996,"Ativo")=1,1,0))</f>
        <v/>
      </c>
      <c r="BC3996" t="str">
        <f>IF(OR($A3996="",$G3996&lt;&gt;"Ativo"),"",IF(COUNTIFS($A$4:$A3996,$A3996,$G$4:$G3996,"Ativo")=1,1,0))</f>
        <v/>
      </c>
    </row>
    <row r="3997" spans="1:55" x14ac:dyDescent="0.3">
      <c r="A3997" s="76"/>
      <c r="B3997" s="104"/>
      <c r="C3997" s="76"/>
      <c r="D3997" s="77"/>
      <c r="E3997" s="12"/>
      <c r="F3997" s="78"/>
      <c r="G3997" s="77"/>
      <c r="H3997" s="79"/>
      <c r="BA3997" s="5" t="str">
        <f t="shared" si="62"/>
        <v/>
      </c>
      <c r="BB3997" s="5" t="str">
        <f>IF(OR($E3997="",$G3997&lt;&gt;"Ativo"),"",IF(COUNTIFS($E$4:$E3997,$E3997,$A$4:$A3997,$A3997,$G$4:$G3997,"Ativo")=1,1,0))</f>
        <v/>
      </c>
      <c r="BC3997" t="str">
        <f>IF(OR($A3997="",$G3997&lt;&gt;"Ativo"),"",IF(COUNTIFS($A$4:$A3997,$A3997,$G$4:$G3997,"Ativo")=1,1,0))</f>
        <v/>
      </c>
    </row>
    <row r="3998" spans="1:55" x14ac:dyDescent="0.3">
      <c r="A3998" s="76"/>
      <c r="B3998" s="104"/>
      <c r="C3998" s="76"/>
      <c r="D3998" s="77"/>
      <c r="E3998" s="12"/>
      <c r="F3998" s="78"/>
      <c r="G3998" s="77"/>
      <c r="H3998" s="79"/>
      <c r="BA3998" s="5" t="str">
        <f t="shared" si="62"/>
        <v/>
      </c>
      <c r="BB3998" s="5" t="str">
        <f>IF(OR($E3998="",$G3998&lt;&gt;"Ativo"),"",IF(COUNTIFS($E$4:$E3998,$E3998,$A$4:$A3998,$A3998,$G$4:$G3998,"Ativo")=1,1,0))</f>
        <v/>
      </c>
      <c r="BC3998" t="str">
        <f>IF(OR($A3998="",$G3998&lt;&gt;"Ativo"),"",IF(COUNTIFS($A$4:$A3998,$A3998,$G$4:$G3998,"Ativo")=1,1,0))</f>
        <v/>
      </c>
    </row>
    <row r="3999" spans="1:55" x14ac:dyDescent="0.3">
      <c r="A3999" s="76"/>
      <c r="B3999" s="104"/>
      <c r="C3999" s="76"/>
      <c r="D3999" s="77"/>
      <c r="E3999" s="12"/>
      <c r="F3999" s="78"/>
      <c r="G3999" s="77"/>
      <c r="H3999" s="79"/>
      <c r="BA3999" s="5" t="str">
        <f t="shared" si="62"/>
        <v/>
      </c>
      <c r="BB3999" s="5" t="str">
        <f>IF(OR($E3999="",$G3999&lt;&gt;"Ativo"),"",IF(COUNTIFS($E$4:$E3999,$E3999,$A$4:$A3999,$A3999,$G$4:$G3999,"Ativo")=1,1,0))</f>
        <v/>
      </c>
      <c r="BC3999" t="str">
        <f>IF(OR($A3999="",$G3999&lt;&gt;"Ativo"),"",IF(COUNTIFS($A$4:$A3999,$A3999,$G$4:$G3999,"Ativo")=1,1,0))</f>
        <v/>
      </c>
    </row>
    <row r="4000" spans="1:55" x14ac:dyDescent="0.3">
      <c r="A4000" s="76"/>
      <c r="B4000" s="104"/>
      <c r="C4000" s="76"/>
      <c r="D4000" s="77"/>
      <c r="E4000" s="12"/>
      <c r="F4000" s="78"/>
      <c r="G4000" s="77"/>
      <c r="H4000" s="79"/>
      <c r="BA4000" s="5" t="str">
        <f t="shared" si="62"/>
        <v/>
      </c>
      <c r="BB4000" s="5" t="str">
        <f>IF(OR($E4000="",$G4000&lt;&gt;"Ativo"),"",IF(COUNTIFS($E$4:$E4000,$E4000,$A$4:$A4000,$A4000,$G$4:$G4000,"Ativo")=1,1,0))</f>
        <v/>
      </c>
      <c r="BC4000" t="str">
        <f>IF(OR($A4000="",$G4000&lt;&gt;"Ativo"),"",IF(COUNTIFS($A$4:$A4000,$A4000,$G$4:$G4000,"Ativo")=1,1,0))</f>
        <v/>
      </c>
    </row>
    <row r="4001" spans="1:55" x14ac:dyDescent="0.3">
      <c r="A4001" s="76"/>
      <c r="B4001" s="104"/>
      <c r="C4001" s="76"/>
      <c r="D4001" s="77"/>
      <c r="E4001" s="12"/>
      <c r="F4001" s="78"/>
      <c r="G4001" s="77"/>
      <c r="H4001" s="79"/>
      <c r="BA4001" s="5" t="str">
        <f t="shared" si="62"/>
        <v/>
      </c>
      <c r="BB4001" s="5" t="str">
        <f>IF(OR($E4001="",$G4001&lt;&gt;"Ativo"),"",IF(COUNTIFS($E$4:$E4001,$E4001,$A$4:$A4001,$A4001,$G$4:$G4001,"Ativo")=1,1,0))</f>
        <v/>
      </c>
      <c r="BC4001" t="str">
        <f>IF(OR($A4001="",$G4001&lt;&gt;"Ativo"),"",IF(COUNTIFS($A$4:$A4001,$A4001,$G$4:$G4001,"Ativo")=1,1,0))</f>
        <v/>
      </c>
    </row>
    <row r="4002" spans="1:55" x14ac:dyDescent="0.3">
      <c r="A4002" s="76"/>
      <c r="B4002" s="104"/>
      <c r="C4002" s="76"/>
      <c r="D4002" s="77"/>
      <c r="E4002" s="12"/>
      <c r="F4002" s="78"/>
      <c r="G4002" s="77"/>
      <c r="H4002" s="79"/>
      <c r="BA4002" s="5" t="str">
        <f t="shared" si="62"/>
        <v/>
      </c>
      <c r="BB4002" s="5" t="str">
        <f>IF(OR($E4002="",$G4002&lt;&gt;"Ativo"),"",IF(COUNTIFS($E$4:$E4002,$E4002,$A$4:$A4002,$A4002,$G$4:$G4002,"Ativo")=1,1,0))</f>
        <v/>
      </c>
      <c r="BC4002" t="str">
        <f>IF(OR($A4002="",$G4002&lt;&gt;"Ativo"),"",IF(COUNTIFS($A$4:$A4002,$A4002,$G$4:$G4002,"Ativo")=1,1,0))</f>
        <v/>
      </c>
    </row>
    <row r="4003" spans="1:55" x14ac:dyDescent="0.3">
      <c r="A4003" s="76"/>
      <c r="B4003" s="104"/>
      <c r="C4003" s="76"/>
      <c r="D4003" s="77"/>
      <c r="E4003" s="12"/>
      <c r="F4003" s="78"/>
      <c r="G4003" s="77"/>
      <c r="H4003" s="79"/>
      <c r="BA4003" s="5" t="str">
        <f t="shared" si="62"/>
        <v/>
      </c>
      <c r="BB4003" s="5" t="str">
        <f>IF(OR($E4003="",$G4003&lt;&gt;"Ativo"),"",IF(COUNTIFS($E$4:$E4003,$E4003,$A$4:$A4003,$A4003,$G$4:$G4003,"Ativo")=1,1,0))</f>
        <v/>
      </c>
      <c r="BC4003" t="str">
        <f>IF(OR($A4003="",$G4003&lt;&gt;"Ativo"),"",IF(COUNTIFS($A$4:$A4003,$A4003,$G$4:$G4003,"Ativo")=1,1,0))</f>
        <v/>
      </c>
    </row>
    <row r="4004" spans="1:55" x14ac:dyDescent="0.3">
      <c r="A4004" s="76"/>
      <c r="B4004" s="104"/>
      <c r="C4004" s="76"/>
      <c r="D4004" s="77"/>
      <c r="E4004" s="12"/>
      <c r="F4004" s="78"/>
      <c r="G4004" s="77"/>
      <c r="H4004" s="79"/>
      <c r="BA4004" s="5" t="str">
        <f t="shared" si="62"/>
        <v/>
      </c>
      <c r="BB4004" s="5" t="str">
        <f>IF(OR($E4004="",$G4004&lt;&gt;"Ativo"),"",IF(COUNTIFS($E$4:$E4004,$E4004,$A$4:$A4004,$A4004,$G$4:$G4004,"Ativo")=1,1,0))</f>
        <v/>
      </c>
      <c r="BC4004" t="str">
        <f>IF(OR($A4004="",$G4004&lt;&gt;"Ativo"),"",IF(COUNTIFS($A$4:$A4004,$A4004,$G$4:$G4004,"Ativo")=1,1,0))</f>
        <v/>
      </c>
    </row>
    <row r="4005" spans="1:55" x14ac:dyDescent="0.3">
      <c r="A4005" s="76"/>
      <c r="B4005" s="104"/>
      <c r="C4005" s="76"/>
      <c r="D4005" s="77"/>
      <c r="E4005" s="12"/>
      <c r="F4005" s="78"/>
      <c r="G4005" s="77"/>
      <c r="H4005" s="79"/>
      <c r="BA4005" s="5" t="str">
        <f t="shared" si="62"/>
        <v/>
      </c>
      <c r="BB4005" s="5" t="str">
        <f>IF(OR($E4005="",$G4005&lt;&gt;"Ativo"),"",IF(COUNTIFS($E$4:$E4005,$E4005,$A$4:$A4005,$A4005,$G$4:$G4005,"Ativo")=1,1,0))</f>
        <v/>
      </c>
      <c r="BC4005" t="str">
        <f>IF(OR($A4005="",$G4005&lt;&gt;"Ativo"),"",IF(COUNTIFS($A$4:$A4005,$A4005,$G$4:$G4005,"Ativo")=1,1,0))</f>
        <v/>
      </c>
    </row>
    <row r="4006" spans="1:55" x14ac:dyDescent="0.3">
      <c r="A4006" s="76"/>
      <c r="B4006" s="104"/>
      <c r="C4006" s="76"/>
      <c r="D4006" s="77"/>
      <c r="E4006" s="12"/>
      <c r="F4006" s="78"/>
      <c r="G4006" s="77"/>
      <c r="H4006" s="79"/>
      <c r="BA4006" s="5" t="str">
        <f t="shared" si="62"/>
        <v/>
      </c>
      <c r="BB4006" s="5" t="str">
        <f>IF(OR($E4006="",$G4006&lt;&gt;"Ativo"),"",IF(COUNTIFS($E$4:$E4006,$E4006,$A$4:$A4006,$A4006,$G$4:$G4006,"Ativo")=1,1,0))</f>
        <v/>
      </c>
      <c r="BC4006" t="str">
        <f>IF(OR($A4006="",$G4006&lt;&gt;"Ativo"),"",IF(COUNTIFS($A$4:$A4006,$A4006,$G$4:$G4006,"Ativo")=1,1,0))</f>
        <v/>
      </c>
    </row>
    <row r="4007" spans="1:55" x14ac:dyDescent="0.3">
      <c r="A4007" s="76"/>
      <c r="B4007" s="104"/>
      <c r="C4007" s="76"/>
      <c r="D4007" s="77"/>
      <c r="E4007" s="12"/>
      <c r="F4007" s="78"/>
      <c r="G4007" s="77"/>
      <c r="H4007" s="79"/>
      <c r="BA4007" s="5" t="str">
        <f t="shared" si="62"/>
        <v/>
      </c>
      <c r="BB4007" s="5" t="str">
        <f>IF(OR($E4007="",$G4007&lt;&gt;"Ativo"),"",IF(COUNTIFS($E$4:$E4007,$E4007,$A$4:$A4007,$A4007,$G$4:$G4007,"Ativo")=1,1,0))</f>
        <v/>
      </c>
      <c r="BC4007" t="str">
        <f>IF(OR($A4007="",$G4007&lt;&gt;"Ativo"),"",IF(COUNTIFS($A$4:$A4007,$A4007,$G$4:$G4007,"Ativo")=1,1,0))</f>
        <v/>
      </c>
    </row>
    <row r="4008" spans="1:55" x14ac:dyDescent="0.3">
      <c r="A4008" s="76"/>
      <c r="B4008" s="104"/>
      <c r="C4008" s="76"/>
      <c r="D4008" s="77"/>
      <c r="E4008" s="12"/>
      <c r="F4008" s="78"/>
      <c r="G4008" s="77"/>
      <c r="H4008" s="79"/>
      <c r="BA4008" s="5" t="str">
        <f t="shared" si="62"/>
        <v/>
      </c>
      <c r="BB4008" s="5" t="str">
        <f>IF(OR($E4008="",$G4008&lt;&gt;"Ativo"),"",IF(COUNTIFS($E$4:$E4008,$E4008,$A$4:$A4008,$A4008,$G$4:$G4008,"Ativo")=1,1,0))</f>
        <v/>
      </c>
      <c r="BC4008" t="str">
        <f>IF(OR($A4008="",$G4008&lt;&gt;"Ativo"),"",IF(COUNTIFS($A$4:$A4008,$A4008,$G$4:$G4008,"Ativo")=1,1,0))</f>
        <v/>
      </c>
    </row>
    <row r="4009" spans="1:55" x14ac:dyDescent="0.3">
      <c r="A4009" s="76"/>
      <c r="B4009" s="104"/>
      <c r="C4009" s="76"/>
      <c r="D4009" s="77"/>
      <c r="E4009" s="12"/>
      <c r="F4009" s="78"/>
      <c r="G4009" s="77"/>
      <c r="H4009" s="79"/>
      <c r="BA4009" s="5" t="str">
        <f t="shared" si="62"/>
        <v/>
      </c>
      <c r="BB4009" s="5" t="str">
        <f>IF(OR($E4009="",$G4009&lt;&gt;"Ativo"),"",IF(COUNTIFS($E$4:$E4009,$E4009,$A$4:$A4009,$A4009,$G$4:$G4009,"Ativo")=1,1,0))</f>
        <v/>
      </c>
      <c r="BC4009" t="str">
        <f>IF(OR($A4009="",$G4009&lt;&gt;"Ativo"),"",IF(COUNTIFS($A$4:$A4009,$A4009,$G$4:$G4009,"Ativo")=1,1,0))</f>
        <v/>
      </c>
    </row>
    <row r="4010" spans="1:55" x14ac:dyDescent="0.3">
      <c r="A4010" s="76"/>
      <c r="B4010" s="104"/>
      <c r="C4010" s="76"/>
      <c r="D4010" s="77"/>
      <c r="E4010" s="12"/>
      <c r="F4010" s="78"/>
      <c r="G4010" s="77"/>
      <c r="H4010" s="79"/>
      <c r="BA4010" s="5" t="str">
        <f t="shared" si="62"/>
        <v/>
      </c>
      <c r="BB4010" s="5" t="str">
        <f>IF(OR($E4010="",$G4010&lt;&gt;"Ativo"),"",IF(COUNTIFS($E$4:$E4010,$E4010,$A$4:$A4010,$A4010,$G$4:$G4010,"Ativo")=1,1,0))</f>
        <v/>
      </c>
      <c r="BC4010" t="str">
        <f>IF(OR($A4010="",$G4010&lt;&gt;"Ativo"),"",IF(COUNTIFS($A$4:$A4010,$A4010,$G$4:$G4010,"Ativo")=1,1,0))</f>
        <v/>
      </c>
    </row>
    <row r="4011" spans="1:55" x14ac:dyDescent="0.3">
      <c r="A4011" s="76"/>
      <c r="B4011" s="104"/>
      <c r="C4011" s="76"/>
      <c r="D4011" s="77"/>
      <c r="E4011" s="12"/>
      <c r="F4011" s="78"/>
      <c r="G4011" s="77"/>
      <c r="H4011" s="79"/>
      <c r="BA4011" s="5" t="str">
        <f t="shared" si="62"/>
        <v/>
      </c>
      <c r="BB4011" s="5" t="str">
        <f>IF(OR($E4011="",$G4011&lt;&gt;"Ativo"),"",IF(COUNTIFS($E$4:$E4011,$E4011,$A$4:$A4011,$A4011,$G$4:$G4011,"Ativo")=1,1,0))</f>
        <v/>
      </c>
      <c r="BC4011" t="str">
        <f>IF(OR($A4011="",$G4011&lt;&gt;"Ativo"),"",IF(COUNTIFS($A$4:$A4011,$A4011,$G$4:$G4011,"Ativo")=1,1,0))</f>
        <v/>
      </c>
    </row>
    <row r="4012" spans="1:55" x14ac:dyDescent="0.3">
      <c r="A4012" s="76"/>
      <c r="B4012" s="104"/>
      <c r="C4012" s="76"/>
      <c r="D4012" s="77"/>
      <c r="E4012" s="12"/>
      <c r="F4012" s="78"/>
      <c r="G4012" s="77"/>
      <c r="H4012" s="79"/>
      <c r="BA4012" s="5" t="str">
        <f t="shared" si="62"/>
        <v/>
      </c>
      <c r="BB4012" s="5" t="str">
        <f>IF(OR($E4012="",$G4012&lt;&gt;"Ativo"),"",IF(COUNTIFS($E$4:$E4012,$E4012,$A$4:$A4012,$A4012,$G$4:$G4012,"Ativo")=1,1,0))</f>
        <v/>
      </c>
      <c r="BC4012" t="str">
        <f>IF(OR($A4012="",$G4012&lt;&gt;"Ativo"),"",IF(COUNTIFS($A$4:$A4012,$A4012,$G$4:$G4012,"Ativo")=1,1,0))</f>
        <v/>
      </c>
    </row>
    <row r="4013" spans="1:55" x14ac:dyDescent="0.3">
      <c r="A4013" s="76"/>
      <c r="B4013" s="104"/>
      <c r="C4013" s="76"/>
      <c r="D4013" s="77"/>
      <c r="E4013" s="12"/>
      <c r="F4013" s="78"/>
      <c r="G4013" s="77"/>
      <c r="H4013" s="79"/>
      <c r="BA4013" s="5" t="str">
        <f t="shared" si="62"/>
        <v/>
      </c>
      <c r="BB4013" s="5" t="str">
        <f>IF(OR($E4013="",$G4013&lt;&gt;"Ativo"),"",IF(COUNTIFS($E$4:$E4013,$E4013,$A$4:$A4013,$A4013,$G$4:$G4013,"Ativo")=1,1,0))</f>
        <v/>
      </c>
      <c r="BC4013" t="str">
        <f>IF(OR($A4013="",$G4013&lt;&gt;"Ativo"),"",IF(COUNTIFS($A$4:$A4013,$A4013,$G$4:$G4013,"Ativo")=1,1,0))</f>
        <v/>
      </c>
    </row>
    <row r="4014" spans="1:55" x14ac:dyDescent="0.3">
      <c r="A4014" s="76"/>
      <c r="B4014" s="104"/>
      <c r="C4014" s="76"/>
      <c r="D4014" s="77"/>
      <c r="E4014" s="12"/>
      <c r="F4014" s="78"/>
      <c r="G4014" s="77"/>
      <c r="H4014" s="79"/>
      <c r="BA4014" s="5" t="str">
        <f t="shared" si="62"/>
        <v/>
      </c>
      <c r="BB4014" s="5" t="str">
        <f>IF(OR($E4014="",$G4014&lt;&gt;"Ativo"),"",IF(COUNTIFS($E$4:$E4014,$E4014,$A$4:$A4014,$A4014,$G$4:$G4014,"Ativo")=1,1,0))</f>
        <v/>
      </c>
      <c r="BC4014" t="str">
        <f>IF(OR($A4014="",$G4014&lt;&gt;"Ativo"),"",IF(COUNTIFS($A$4:$A4014,$A4014,$G$4:$G4014,"Ativo")=1,1,0))</f>
        <v/>
      </c>
    </row>
    <row r="4015" spans="1:55" x14ac:dyDescent="0.3">
      <c r="A4015" s="76"/>
      <c r="B4015" s="104"/>
      <c r="C4015" s="76"/>
      <c r="D4015" s="77"/>
      <c r="E4015" s="12"/>
      <c r="F4015" s="78"/>
      <c r="G4015" s="77"/>
      <c r="H4015" s="79"/>
      <c r="BA4015" s="5" t="str">
        <f t="shared" si="62"/>
        <v/>
      </c>
      <c r="BB4015" s="5" t="str">
        <f>IF(OR($E4015="",$G4015&lt;&gt;"Ativo"),"",IF(COUNTIFS($E$4:$E4015,$E4015,$A$4:$A4015,$A4015,$G$4:$G4015,"Ativo")=1,1,0))</f>
        <v/>
      </c>
      <c r="BC4015" t="str">
        <f>IF(OR($A4015="",$G4015&lt;&gt;"Ativo"),"",IF(COUNTIFS($A$4:$A4015,$A4015,$G$4:$G4015,"Ativo")=1,1,0))</f>
        <v/>
      </c>
    </row>
    <row r="4016" spans="1:55" x14ac:dyDescent="0.3">
      <c r="A4016" s="76"/>
      <c r="B4016" s="104"/>
      <c r="C4016" s="76"/>
      <c r="D4016" s="77"/>
      <c r="E4016" s="12"/>
      <c r="F4016" s="78"/>
      <c r="G4016" s="77"/>
      <c r="H4016" s="79"/>
      <c r="BA4016" s="5" t="str">
        <f t="shared" si="62"/>
        <v/>
      </c>
      <c r="BB4016" s="5" t="str">
        <f>IF(OR($E4016="",$G4016&lt;&gt;"Ativo"),"",IF(COUNTIFS($E$4:$E4016,$E4016,$A$4:$A4016,$A4016,$G$4:$G4016,"Ativo")=1,1,0))</f>
        <v/>
      </c>
      <c r="BC4016" t="str">
        <f>IF(OR($A4016="",$G4016&lt;&gt;"Ativo"),"",IF(COUNTIFS($A$4:$A4016,$A4016,$G$4:$G4016,"Ativo")=1,1,0))</f>
        <v/>
      </c>
    </row>
    <row r="4017" spans="1:55" x14ac:dyDescent="0.3">
      <c r="A4017" s="76"/>
      <c r="B4017" s="104"/>
      <c r="C4017" s="76"/>
      <c r="D4017" s="77"/>
      <c r="E4017" s="12"/>
      <c r="F4017" s="78"/>
      <c r="G4017" s="77"/>
      <c r="H4017" s="79"/>
      <c r="BA4017" s="5" t="str">
        <f t="shared" si="62"/>
        <v/>
      </c>
      <c r="BB4017" s="5" t="str">
        <f>IF(OR($E4017="",$G4017&lt;&gt;"Ativo"),"",IF(COUNTIFS($E$4:$E4017,$E4017,$A$4:$A4017,$A4017,$G$4:$G4017,"Ativo")=1,1,0))</f>
        <v/>
      </c>
      <c r="BC4017" t="str">
        <f>IF(OR($A4017="",$G4017&lt;&gt;"Ativo"),"",IF(COUNTIFS($A$4:$A4017,$A4017,$G$4:$G4017,"Ativo")=1,1,0))</f>
        <v/>
      </c>
    </row>
    <row r="4018" spans="1:55" x14ac:dyDescent="0.3">
      <c r="A4018" s="76"/>
      <c r="B4018" s="104"/>
      <c r="C4018" s="76"/>
      <c r="D4018" s="77"/>
      <c r="E4018" s="12"/>
      <c r="F4018" s="78"/>
      <c r="G4018" s="77"/>
      <c r="H4018" s="79"/>
      <c r="BA4018" s="5" t="str">
        <f t="shared" si="62"/>
        <v/>
      </c>
      <c r="BB4018" s="5" t="str">
        <f>IF(OR($E4018="",$G4018&lt;&gt;"Ativo"),"",IF(COUNTIFS($E$4:$E4018,$E4018,$A$4:$A4018,$A4018,$G$4:$G4018,"Ativo")=1,1,0))</f>
        <v/>
      </c>
      <c r="BC4018" t="str">
        <f>IF(OR($A4018="",$G4018&lt;&gt;"Ativo"),"",IF(COUNTIFS($A$4:$A4018,$A4018,$G$4:$G4018,"Ativo")=1,1,0))</f>
        <v/>
      </c>
    </row>
    <row r="4019" spans="1:55" x14ac:dyDescent="0.3">
      <c r="A4019" s="76"/>
      <c r="B4019" s="104"/>
      <c r="C4019" s="76"/>
      <c r="D4019" s="77"/>
      <c r="E4019" s="12"/>
      <c r="F4019" s="78"/>
      <c r="G4019" s="77"/>
      <c r="H4019" s="79"/>
      <c r="BA4019" s="5" t="str">
        <f t="shared" si="62"/>
        <v/>
      </c>
      <c r="BB4019" s="5" t="str">
        <f>IF(OR($E4019="",$G4019&lt;&gt;"Ativo"),"",IF(COUNTIFS($E$4:$E4019,$E4019,$A$4:$A4019,$A4019,$G$4:$G4019,"Ativo")=1,1,0))</f>
        <v/>
      </c>
      <c r="BC4019" t="str">
        <f>IF(OR($A4019="",$G4019&lt;&gt;"Ativo"),"",IF(COUNTIFS($A$4:$A4019,$A4019,$G$4:$G4019,"Ativo")=1,1,0))</f>
        <v/>
      </c>
    </row>
    <row r="4020" spans="1:55" x14ac:dyDescent="0.3">
      <c r="A4020" s="76"/>
      <c r="B4020" s="104"/>
      <c r="C4020" s="76"/>
      <c r="D4020" s="77"/>
      <c r="E4020" s="12"/>
      <c r="F4020" s="78"/>
      <c r="G4020" s="77"/>
      <c r="H4020" s="79"/>
      <c r="BA4020" s="5" t="str">
        <f t="shared" si="62"/>
        <v/>
      </c>
      <c r="BB4020" s="5" t="str">
        <f>IF(OR($E4020="",$G4020&lt;&gt;"Ativo"),"",IF(COUNTIFS($E$4:$E4020,$E4020,$A$4:$A4020,$A4020,$G$4:$G4020,"Ativo")=1,1,0))</f>
        <v/>
      </c>
      <c r="BC4020" t="str">
        <f>IF(OR($A4020="",$G4020&lt;&gt;"Ativo"),"",IF(COUNTIFS($A$4:$A4020,$A4020,$G$4:$G4020,"Ativo")=1,1,0))</f>
        <v/>
      </c>
    </row>
    <row r="4021" spans="1:55" x14ac:dyDescent="0.3">
      <c r="A4021" s="76"/>
      <c r="B4021" s="104"/>
      <c r="C4021" s="76"/>
      <c r="D4021" s="77"/>
      <c r="E4021" s="12"/>
      <c r="F4021" s="78"/>
      <c r="G4021" s="77"/>
      <c r="H4021" s="79"/>
      <c r="BA4021" s="5" t="str">
        <f t="shared" si="62"/>
        <v/>
      </c>
      <c r="BB4021" s="5" t="str">
        <f>IF(OR($E4021="",$G4021&lt;&gt;"Ativo"),"",IF(COUNTIFS($E$4:$E4021,$E4021,$A$4:$A4021,$A4021,$G$4:$G4021,"Ativo")=1,1,0))</f>
        <v/>
      </c>
      <c r="BC4021" t="str">
        <f>IF(OR($A4021="",$G4021&lt;&gt;"Ativo"),"",IF(COUNTIFS($A$4:$A4021,$A4021,$G$4:$G4021,"Ativo")=1,1,0))</f>
        <v/>
      </c>
    </row>
    <row r="4022" spans="1:55" x14ac:dyDescent="0.3">
      <c r="A4022" s="76"/>
      <c r="B4022" s="104"/>
      <c r="C4022" s="76"/>
      <c r="D4022" s="77"/>
      <c r="E4022" s="12"/>
      <c r="F4022" s="78"/>
      <c r="G4022" s="77"/>
      <c r="H4022" s="79"/>
      <c r="BA4022" s="5" t="str">
        <f t="shared" si="62"/>
        <v/>
      </c>
      <c r="BB4022" s="5" t="str">
        <f>IF(OR($E4022="",$G4022&lt;&gt;"Ativo"),"",IF(COUNTIFS($E$4:$E4022,$E4022,$A$4:$A4022,$A4022,$G$4:$G4022,"Ativo")=1,1,0))</f>
        <v/>
      </c>
      <c r="BC4022" t="str">
        <f>IF(OR($A4022="",$G4022&lt;&gt;"Ativo"),"",IF(COUNTIFS($A$4:$A4022,$A4022,$G$4:$G4022,"Ativo")=1,1,0))</f>
        <v/>
      </c>
    </row>
    <row r="4023" spans="1:55" x14ac:dyDescent="0.3">
      <c r="A4023" s="76"/>
      <c r="B4023" s="104"/>
      <c r="C4023" s="76"/>
      <c r="D4023" s="77"/>
      <c r="E4023" s="12"/>
      <c r="F4023" s="78"/>
      <c r="G4023" s="77"/>
      <c r="H4023" s="79"/>
      <c r="BA4023" s="5" t="str">
        <f t="shared" si="62"/>
        <v/>
      </c>
      <c r="BB4023" s="5" t="str">
        <f>IF(OR($E4023="",$G4023&lt;&gt;"Ativo"),"",IF(COUNTIFS($E$4:$E4023,$E4023,$A$4:$A4023,$A4023,$G$4:$G4023,"Ativo")=1,1,0))</f>
        <v/>
      </c>
      <c r="BC4023" t="str">
        <f>IF(OR($A4023="",$G4023&lt;&gt;"Ativo"),"",IF(COUNTIFS($A$4:$A4023,$A4023,$G$4:$G4023,"Ativo")=1,1,0))</f>
        <v/>
      </c>
    </row>
    <row r="4024" spans="1:55" x14ac:dyDescent="0.3">
      <c r="A4024" s="76"/>
      <c r="B4024" s="104"/>
      <c r="C4024" s="76"/>
      <c r="D4024" s="77"/>
      <c r="E4024" s="12"/>
      <c r="F4024" s="78"/>
      <c r="G4024" s="77"/>
      <c r="H4024" s="79"/>
      <c r="BA4024" s="5" t="str">
        <f t="shared" si="62"/>
        <v/>
      </c>
      <c r="BB4024" s="5" t="str">
        <f>IF(OR($E4024="",$G4024&lt;&gt;"Ativo"),"",IF(COUNTIFS($E$4:$E4024,$E4024,$A$4:$A4024,$A4024,$G$4:$G4024,"Ativo")=1,1,0))</f>
        <v/>
      </c>
      <c r="BC4024" t="str">
        <f>IF(OR($A4024="",$G4024&lt;&gt;"Ativo"),"",IF(COUNTIFS($A$4:$A4024,$A4024,$G$4:$G4024,"Ativo")=1,1,0))</f>
        <v/>
      </c>
    </row>
    <row r="4025" spans="1:55" x14ac:dyDescent="0.3">
      <c r="A4025" s="76"/>
      <c r="B4025" s="104"/>
      <c r="C4025" s="76"/>
      <c r="D4025" s="77"/>
      <c r="E4025" s="12"/>
      <c r="F4025" s="78"/>
      <c r="G4025" s="77"/>
      <c r="H4025" s="79"/>
      <c r="BA4025" s="5" t="str">
        <f t="shared" si="62"/>
        <v/>
      </c>
      <c r="BB4025" s="5" t="str">
        <f>IF(OR($E4025="",$G4025&lt;&gt;"Ativo"),"",IF(COUNTIFS($E$4:$E4025,$E4025,$A$4:$A4025,$A4025,$G$4:$G4025,"Ativo")=1,1,0))</f>
        <v/>
      </c>
      <c r="BC4025" t="str">
        <f>IF(OR($A4025="",$G4025&lt;&gt;"Ativo"),"",IF(COUNTIFS($A$4:$A4025,$A4025,$G$4:$G4025,"Ativo")=1,1,0))</f>
        <v/>
      </c>
    </row>
    <row r="4026" spans="1:55" x14ac:dyDescent="0.3">
      <c r="A4026" s="76"/>
      <c r="B4026" s="104"/>
      <c r="C4026" s="76"/>
      <c r="D4026" s="77"/>
      <c r="E4026" s="12"/>
      <c r="F4026" s="78"/>
      <c r="G4026" s="77"/>
      <c r="H4026" s="79"/>
      <c r="BA4026" s="5" t="str">
        <f t="shared" si="62"/>
        <v/>
      </c>
      <c r="BB4026" s="5" t="str">
        <f>IF(OR($E4026="",$G4026&lt;&gt;"Ativo"),"",IF(COUNTIFS($E$4:$E4026,$E4026,$A$4:$A4026,$A4026,$G$4:$G4026,"Ativo")=1,1,0))</f>
        <v/>
      </c>
      <c r="BC4026" t="str">
        <f>IF(OR($A4026="",$G4026&lt;&gt;"Ativo"),"",IF(COUNTIFS($A$4:$A4026,$A4026,$G$4:$G4026,"Ativo")=1,1,0))</f>
        <v/>
      </c>
    </row>
    <row r="4027" spans="1:55" x14ac:dyDescent="0.3">
      <c r="A4027" s="76"/>
      <c r="B4027" s="104"/>
      <c r="C4027" s="76"/>
      <c r="D4027" s="77"/>
      <c r="E4027" s="12"/>
      <c r="F4027" s="78"/>
      <c r="G4027" s="77"/>
      <c r="H4027" s="79"/>
      <c r="BA4027" s="5" t="str">
        <f t="shared" si="62"/>
        <v/>
      </c>
      <c r="BB4027" s="5" t="str">
        <f>IF(OR($E4027="",$G4027&lt;&gt;"Ativo"),"",IF(COUNTIFS($E$4:$E4027,$E4027,$A$4:$A4027,$A4027,$G$4:$G4027,"Ativo")=1,1,0))</f>
        <v/>
      </c>
      <c r="BC4027" t="str">
        <f>IF(OR($A4027="",$G4027&lt;&gt;"Ativo"),"",IF(COUNTIFS($A$4:$A4027,$A4027,$G$4:$G4027,"Ativo")=1,1,0))</f>
        <v/>
      </c>
    </row>
    <row r="4028" spans="1:55" x14ac:dyDescent="0.3">
      <c r="A4028" s="76"/>
      <c r="B4028" s="104"/>
      <c r="C4028" s="76"/>
      <c r="D4028" s="77"/>
      <c r="E4028" s="12"/>
      <c r="F4028" s="78"/>
      <c r="G4028" s="77"/>
      <c r="H4028" s="79"/>
      <c r="BA4028" s="5" t="str">
        <f t="shared" si="62"/>
        <v/>
      </c>
      <c r="BB4028" s="5" t="str">
        <f>IF(OR($E4028="",$G4028&lt;&gt;"Ativo"),"",IF(COUNTIFS($E$4:$E4028,$E4028,$A$4:$A4028,$A4028,$G$4:$G4028,"Ativo")=1,1,0))</f>
        <v/>
      </c>
      <c r="BC4028" t="str">
        <f>IF(OR($A4028="",$G4028&lt;&gt;"Ativo"),"",IF(COUNTIFS($A$4:$A4028,$A4028,$G$4:$G4028,"Ativo")=1,1,0))</f>
        <v/>
      </c>
    </row>
    <row r="4029" spans="1:55" x14ac:dyDescent="0.3">
      <c r="A4029" s="76"/>
      <c r="B4029" s="104"/>
      <c r="C4029" s="76"/>
      <c r="D4029" s="77"/>
      <c r="E4029" s="12"/>
      <c r="F4029" s="78"/>
      <c r="G4029" s="77"/>
      <c r="H4029" s="79"/>
      <c r="BA4029" s="5" t="str">
        <f t="shared" si="62"/>
        <v/>
      </c>
      <c r="BB4029" s="5" t="str">
        <f>IF(OR($E4029="",$G4029&lt;&gt;"Ativo"),"",IF(COUNTIFS($E$4:$E4029,$E4029,$A$4:$A4029,$A4029,$G$4:$G4029,"Ativo")=1,1,0))</f>
        <v/>
      </c>
      <c r="BC4029" t="str">
        <f>IF(OR($A4029="",$G4029&lt;&gt;"Ativo"),"",IF(COUNTIFS($A$4:$A4029,$A4029,$G$4:$G4029,"Ativo")=1,1,0))</f>
        <v/>
      </c>
    </row>
    <row r="4030" spans="1:55" x14ac:dyDescent="0.3">
      <c r="A4030" s="76"/>
      <c r="B4030" s="104"/>
      <c r="C4030" s="76"/>
      <c r="D4030" s="77"/>
      <c r="E4030" s="12"/>
      <c r="F4030" s="78"/>
      <c r="G4030" s="77"/>
      <c r="H4030" s="79"/>
      <c r="BA4030" s="5" t="str">
        <f t="shared" si="62"/>
        <v/>
      </c>
      <c r="BB4030" s="5" t="str">
        <f>IF(OR($E4030="",$G4030&lt;&gt;"Ativo"),"",IF(COUNTIFS($E$4:$E4030,$E4030,$A$4:$A4030,$A4030,$G$4:$G4030,"Ativo")=1,1,0))</f>
        <v/>
      </c>
      <c r="BC4030" t="str">
        <f>IF(OR($A4030="",$G4030&lt;&gt;"Ativo"),"",IF(COUNTIFS($A$4:$A4030,$A4030,$G$4:$G4030,"Ativo")=1,1,0))</f>
        <v/>
      </c>
    </row>
    <row r="4031" spans="1:55" x14ac:dyDescent="0.3">
      <c r="A4031" s="76"/>
      <c r="B4031" s="104"/>
      <c r="C4031" s="76"/>
      <c r="D4031" s="77"/>
      <c r="E4031" s="12"/>
      <c r="F4031" s="78"/>
      <c r="G4031" s="77"/>
      <c r="H4031" s="79"/>
      <c r="BA4031" s="5" t="str">
        <f t="shared" si="62"/>
        <v/>
      </c>
      <c r="BB4031" s="5" t="str">
        <f>IF(OR($E4031="",$G4031&lt;&gt;"Ativo"),"",IF(COUNTIFS($E$4:$E4031,$E4031,$A$4:$A4031,$A4031,$G$4:$G4031,"Ativo")=1,1,0))</f>
        <v/>
      </c>
      <c r="BC4031" t="str">
        <f>IF(OR($A4031="",$G4031&lt;&gt;"Ativo"),"",IF(COUNTIFS($A$4:$A4031,$A4031,$G$4:$G4031,"Ativo")=1,1,0))</f>
        <v/>
      </c>
    </row>
    <row r="4032" spans="1:55" x14ac:dyDescent="0.3">
      <c r="A4032" s="76"/>
      <c r="B4032" s="104"/>
      <c r="C4032" s="76"/>
      <c r="D4032" s="77"/>
      <c r="E4032" s="12"/>
      <c r="F4032" s="78"/>
      <c r="G4032" s="77"/>
      <c r="H4032" s="79"/>
      <c r="BA4032" s="5" t="str">
        <f t="shared" si="62"/>
        <v/>
      </c>
      <c r="BB4032" s="5" t="str">
        <f>IF(OR($E4032="",$G4032&lt;&gt;"Ativo"),"",IF(COUNTIFS($E$4:$E4032,$E4032,$A$4:$A4032,$A4032,$G$4:$G4032,"Ativo")=1,1,0))</f>
        <v/>
      </c>
      <c r="BC4032" t="str">
        <f>IF(OR($A4032="",$G4032&lt;&gt;"Ativo"),"",IF(COUNTIFS($A$4:$A4032,$A4032,$G$4:$G4032,"Ativo")=1,1,0))</f>
        <v/>
      </c>
    </row>
    <row r="4033" spans="1:55" x14ac:dyDescent="0.3">
      <c r="A4033" s="76"/>
      <c r="B4033" s="104"/>
      <c r="C4033" s="76"/>
      <c r="D4033" s="77"/>
      <c r="E4033" s="12"/>
      <c r="F4033" s="78"/>
      <c r="G4033" s="77"/>
      <c r="H4033" s="79"/>
      <c r="BA4033" s="5" t="str">
        <f t="shared" si="62"/>
        <v/>
      </c>
      <c r="BB4033" s="5" t="str">
        <f>IF(OR($E4033="",$G4033&lt;&gt;"Ativo"),"",IF(COUNTIFS($E$4:$E4033,$E4033,$A$4:$A4033,$A4033,$G$4:$G4033,"Ativo")=1,1,0))</f>
        <v/>
      </c>
      <c r="BC4033" t="str">
        <f>IF(OR($A4033="",$G4033&lt;&gt;"Ativo"),"",IF(COUNTIFS($A$4:$A4033,$A4033,$G$4:$G4033,"Ativo")=1,1,0))</f>
        <v/>
      </c>
    </row>
    <row r="4034" spans="1:55" x14ac:dyDescent="0.3">
      <c r="A4034" s="76"/>
      <c r="B4034" s="104"/>
      <c r="C4034" s="76"/>
      <c r="D4034" s="77"/>
      <c r="E4034" s="12"/>
      <c r="F4034" s="78"/>
      <c r="G4034" s="77"/>
      <c r="H4034" s="79"/>
      <c r="BA4034" s="5" t="str">
        <f t="shared" si="62"/>
        <v/>
      </c>
      <c r="BB4034" s="5" t="str">
        <f>IF(OR($E4034="",$G4034&lt;&gt;"Ativo"),"",IF(COUNTIFS($E$4:$E4034,$E4034,$A$4:$A4034,$A4034,$G$4:$G4034,"Ativo")=1,1,0))</f>
        <v/>
      </c>
      <c r="BC4034" t="str">
        <f>IF(OR($A4034="",$G4034&lt;&gt;"Ativo"),"",IF(COUNTIFS($A$4:$A4034,$A4034,$G$4:$G4034,"Ativo")=1,1,0))</f>
        <v/>
      </c>
    </row>
    <row r="4035" spans="1:55" x14ac:dyDescent="0.3">
      <c r="A4035" s="76"/>
      <c r="B4035" s="104"/>
      <c r="C4035" s="76"/>
      <c r="D4035" s="77"/>
      <c r="E4035" s="12"/>
      <c r="F4035" s="78"/>
      <c r="G4035" s="77"/>
      <c r="H4035" s="79"/>
      <c r="BA4035" s="5" t="str">
        <f t="shared" si="62"/>
        <v/>
      </c>
      <c r="BB4035" s="5" t="str">
        <f>IF(OR($E4035="",$G4035&lt;&gt;"Ativo"),"",IF(COUNTIFS($E$4:$E4035,$E4035,$A$4:$A4035,$A4035,$G$4:$G4035,"Ativo")=1,1,0))</f>
        <v/>
      </c>
      <c r="BC4035" t="str">
        <f>IF(OR($A4035="",$G4035&lt;&gt;"Ativo"),"",IF(COUNTIFS($A$4:$A4035,$A4035,$G$4:$G4035,"Ativo")=1,1,0))</f>
        <v/>
      </c>
    </row>
    <row r="4036" spans="1:55" x14ac:dyDescent="0.3">
      <c r="A4036" s="76"/>
      <c r="B4036" s="104"/>
      <c r="C4036" s="76"/>
      <c r="D4036" s="77"/>
      <c r="E4036" s="12"/>
      <c r="F4036" s="78"/>
      <c r="G4036" s="77"/>
      <c r="H4036" s="79"/>
      <c r="BA4036" s="5" t="str">
        <f t="shared" ref="BA4036:BA4099" si="63">IF($D4036="","",MID($D4036,4,LEN($D4036)-5))</f>
        <v/>
      </c>
      <c r="BB4036" s="5" t="str">
        <f>IF(OR($E4036="",$G4036&lt;&gt;"Ativo"),"",IF(COUNTIFS($E$4:$E4036,$E4036,$A$4:$A4036,$A4036,$G$4:$G4036,"Ativo")=1,1,0))</f>
        <v/>
      </c>
      <c r="BC4036" t="str">
        <f>IF(OR($A4036="",$G4036&lt;&gt;"Ativo"),"",IF(COUNTIFS($A$4:$A4036,$A4036,$G$4:$G4036,"Ativo")=1,1,0))</f>
        <v/>
      </c>
    </row>
    <row r="4037" spans="1:55" x14ac:dyDescent="0.3">
      <c r="A4037" s="76"/>
      <c r="B4037" s="104"/>
      <c r="C4037" s="76"/>
      <c r="D4037" s="77"/>
      <c r="E4037" s="12"/>
      <c r="F4037" s="78"/>
      <c r="G4037" s="77"/>
      <c r="H4037" s="79"/>
      <c r="BA4037" s="5" t="str">
        <f t="shared" si="63"/>
        <v/>
      </c>
      <c r="BB4037" s="5" t="str">
        <f>IF(OR($E4037="",$G4037&lt;&gt;"Ativo"),"",IF(COUNTIFS($E$4:$E4037,$E4037,$A$4:$A4037,$A4037,$G$4:$G4037,"Ativo")=1,1,0))</f>
        <v/>
      </c>
      <c r="BC4037" t="str">
        <f>IF(OR($A4037="",$G4037&lt;&gt;"Ativo"),"",IF(COUNTIFS($A$4:$A4037,$A4037,$G$4:$G4037,"Ativo")=1,1,0))</f>
        <v/>
      </c>
    </row>
    <row r="4038" spans="1:55" x14ac:dyDescent="0.3">
      <c r="A4038" s="76"/>
      <c r="B4038" s="104"/>
      <c r="C4038" s="76"/>
      <c r="D4038" s="77"/>
      <c r="E4038" s="12"/>
      <c r="F4038" s="78"/>
      <c r="G4038" s="77"/>
      <c r="H4038" s="79"/>
      <c r="BA4038" s="5" t="str">
        <f t="shared" si="63"/>
        <v/>
      </c>
      <c r="BB4038" s="5" t="str">
        <f>IF(OR($E4038="",$G4038&lt;&gt;"Ativo"),"",IF(COUNTIFS($E$4:$E4038,$E4038,$A$4:$A4038,$A4038,$G$4:$G4038,"Ativo")=1,1,0))</f>
        <v/>
      </c>
      <c r="BC4038" t="str">
        <f>IF(OR($A4038="",$G4038&lt;&gt;"Ativo"),"",IF(COUNTIFS($A$4:$A4038,$A4038,$G$4:$G4038,"Ativo")=1,1,0))</f>
        <v/>
      </c>
    </row>
    <row r="4039" spans="1:55" x14ac:dyDescent="0.3">
      <c r="A4039" s="76"/>
      <c r="B4039" s="104"/>
      <c r="C4039" s="76"/>
      <c r="D4039" s="77"/>
      <c r="E4039" s="12"/>
      <c r="F4039" s="78"/>
      <c r="G4039" s="77"/>
      <c r="H4039" s="79"/>
      <c r="BA4039" s="5" t="str">
        <f t="shared" si="63"/>
        <v/>
      </c>
      <c r="BB4039" s="5" t="str">
        <f>IF(OR($E4039="",$G4039&lt;&gt;"Ativo"),"",IF(COUNTIFS($E$4:$E4039,$E4039,$A$4:$A4039,$A4039,$G$4:$G4039,"Ativo")=1,1,0))</f>
        <v/>
      </c>
      <c r="BC4039" t="str">
        <f>IF(OR($A4039="",$G4039&lt;&gt;"Ativo"),"",IF(COUNTIFS($A$4:$A4039,$A4039,$G$4:$G4039,"Ativo")=1,1,0))</f>
        <v/>
      </c>
    </row>
    <row r="4040" spans="1:55" x14ac:dyDescent="0.3">
      <c r="A4040" s="76"/>
      <c r="B4040" s="104"/>
      <c r="C4040" s="76"/>
      <c r="D4040" s="77"/>
      <c r="E4040" s="12"/>
      <c r="F4040" s="78"/>
      <c r="G4040" s="77"/>
      <c r="H4040" s="79"/>
      <c r="BA4040" s="5" t="str">
        <f t="shared" si="63"/>
        <v/>
      </c>
      <c r="BB4040" s="5" t="str">
        <f>IF(OR($E4040="",$G4040&lt;&gt;"Ativo"),"",IF(COUNTIFS($E$4:$E4040,$E4040,$A$4:$A4040,$A4040,$G$4:$G4040,"Ativo")=1,1,0))</f>
        <v/>
      </c>
      <c r="BC4040" t="str">
        <f>IF(OR($A4040="",$G4040&lt;&gt;"Ativo"),"",IF(COUNTIFS($A$4:$A4040,$A4040,$G$4:$G4040,"Ativo")=1,1,0))</f>
        <v/>
      </c>
    </row>
    <row r="4041" spans="1:55" x14ac:dyDescent="0.3">
      <c r="A4041" s="76"/>
      <c r="B4041" s="104"/>
      <c r="C4041" s="76"/>
      <c r="D4041" s="77"/>
      <c r="E4041" s="12"/>
      <c r="F4041" s="78"/>
      <c r="G4041" s="77"/>
      <c r="H4041" s="79"/>
      <c r="BA4041" s="5" t="str">
        <f t="shared" si="63"/>
        <v/>
      </c>
      <c r="BB4041" s="5" t="str">
        <f>IF(OR($E4041="",$G4041&lt;&gt;"Ativo"),"",IF(COUNTIFS($E$4:$E4041,$E4041,$A$4:$A4041,$A4041,$G$4:$G4041,"Ativo")=1,1,0))</f>
        <v/>
      </c>
      <c r="BC4041" t="str">
        <f>IF(OR($A4041="",$G4041&lt;&gt;"Ativo"),"",IF(COUNTIFS($A$4:$A4041,$A4041,$G$4:$G4041,"Ativo")=1,1,0))</f>
        <v/>
      </c>
    </row>
    <row r="4042" spans="1:55" x14ac:dyDescent="0.3">
      <c r="A4042" s="76"/>
      <c r="B4042" s="104"/>
      <c r="C4042" s="76"/>
      <c r="D4042" s="77"/>
      <c r="E4042" s="12"/>
      <c r="F4042" s="78"/>
      <c r="G4042" s="77"/>
      <c r="H4042" s="79"/>
      <c r="BA4042" s="5" t="str">
        <f t="shared" si="63"/>
        <v/>
      </c>
      <c r="BB4042" s="5" t="str">
        <f>IF(OR($E4042="",$G4042&lt;&gt;"Ativo"),"",IF(COUNTIFS($E$4:$E4042,$E4042,$A$4:$A4042,$A4042,$G$4:$G4042,"Ativo")=1,1,0))</f>
        <v/>
      </c>
      <c r="BC4042" t="str">
        <f>IF(OR($A4042="",$G4042&lt;&gt;"Ativo"),"",IF(COUNTIFS($A$4:$A4042,$A4042,$G$4:$G4042,"Ativo")=1,1,0))</f>
        <v/>
      </c>
    </row>
    <row r="4043" spans="1:55" x14ac:dyDescent="0.3">
      <c r="A4043" s="76"/>
      <c r="B4043" s="104"/>
      <c r="C4043" s="76"/>
      <c r="D4043" s="77"/>
      <c r="E4043" s="12"/>
      <c r="F4043" s="78"/>
      <c r="G4043" s="77"/>
      <c r="H4043" s="79"/>
      <c r="BA4043" s="5" t="str">
        <f t="shared" si="63"/>
        <v/>
      </c>
      <c r="BB4043" s="5" t="str">
        <f>IF(OR($E4043="",$G4043&lt;&gt;"Ativo"),"",IF(COUNTIFS($E$4:$E4043,$E4043,$A$4:$A4043,$A4043,$G$4:$G4043,"Ativo")=1,1,0))</f>
        <v/>
      </c>
      <c r="BC4043" t="str">
        <f>IF(OR($A4043="",$G4043&lt;&gt;"Ativo"),"",IF(COUNTIFS($A$4:$A4043,$A4043,$G$4:$G4043,"Ativo")=1,1,0))</f>
        <v/>
      </c>
    </row>
    <row r="4044" spans="1:55" x14ac:dyDescent="0.3">
      <c r="A4044" s="76"/>
      <c r="B4044" s="104"/>
      <c r="C4044" s="76"/>
      <c r="D4044" s="77"/>
      <c r="E4044" s="12"/>
      <c r="F4044" s="78"/>
      <c r="G4044" s="77"/>
      <c r="H4044" s="79"/>
      <c r="BA4044" s="5" t="str">
        <f t="shared" si="63"/>
        <v/>
      </c>
      <c r="BB4044" s="5" t="str">
        <f>IF(OR($E4044="",$G4044&lt;&gt;"Ativo"),"",IF(COUNTIFS($E$4:$E4044,$E4044,$A$4:$A4044,$A4044,$G$4:$G4044,"Ativo")=1,1,0))</f>
        <v/>
      </c>
      <c r="BC4044" t="str">
        <f>IF(OR($A4044="",$G4044&lt;&gt;"Ativo"),"",IF(COUNTIFS($A$4:$A4044,$A4044,$G$4:$G4044,"Ativo")=1,1,0))</f>
        <v/>
      </c>
    </row>
    <row r="4045" spans="1:55" x14ac:dyDescent="0.3">
      <c r="A4045" s="76"/>
      <c r="B4045" s="104"/>
      <c r="C4045" s="76"/>
      <c r="D4045" s="77"/>
      <c r="E4045" s="12"/>
      <c r="F4045" s="78"/>
      <c r="G4045" s="77"/>
      <c r="H4045" s="79"/>
      <c r="BA4045" s="5" t="str">
        <f t="shared" si="63"/>
        <v/>
      </c>
      <c r="BB4045" s="5" t="str">
        <f>IF(OR($E4045="",$G4045&lt;&gt;"Ativo"),"",IF(COUNTIFS($E$4:$E4045,$E4045,$A$4:$A4045,$A4045,$G$4:$G4045,"Ativo")=1,1,0))</f>
        <v/>
      </c>
      <c r="BC4045" t="str">
        <f>IF(OR($A4045="",$G4045&lt;&gt;"Ativo"),"",IF(COUNTIFS($A$4:$A4045,$A4045,$G$4:$G4045,"Ativo")=1,1,0))</f>
        <v/>
      </c>
    </row>
    <row r="4046" spans="1:55" x14ac:dyDescent="0.3">
      <c r="A4046" s="76"/>
      <c r="B4046" s="104"/>
      <c r="C4046" s="76"/>
      <c r="D4046" s="77"/>
      <c r="E4046" s="12"/>
      <c r="F4046" s="78"/>
      <c r="G4046" s="77"/>
      <c r="H4046" s="79"/>
      <c r="BA4046" s="5" t="str">
        <f t="shared" si="63"/>
        <v/>
      </c>
      <c r="BB4046" s="5" t="str">
        <f>IF(OR($E4046="",$G4046&lt;&gt;"Ativo"),"",IF(COUNTIFS($E$4:$E4046,$E4046,$A$4:$A4046,$A4046,$G$4:$G4046,"Ativo")=1,1,0))</f>
        <v/>
      </c>
      <c r="BC4046" t="str">
        <f>IF(OR($A4046="",$G4046&lt;&gt;"Ativo"),"",IF(COUNTIFS($A$4:$A4046,$A4046,$G$4:$G4046,"Ativo")=1,1,0))</f>
        <v/>
      </c>
    </row>
    <row r="4047" spans="1:55" x14ac:dyDescent="0.3">
      <c r="A4047" s="76"/>
      <c r="B4047" s="104"/>
      <c r="C4047" s="76"/>
      <c r="D4047" s="77"/>
      <c r="E4047" s="12"/>
      <c r="F4047" s="78"/>
      <c r="G4047" s="77"/>
      <c r="H4047" s="79"/>
      <c r="BA4047" s="5" t="str">
        <f t="shared" si="63"/>
        <v/>
      </c>
      <c r="BB4047" s="5" t="str">
        <f>IF(OR($E4047="",$G4047&lt;&gt;"Ativo"),"",IF(COUNTIFS($E$4:$E4047,$E4047,$A$4:$A4047,$A4047,$G$4:$G4047,"Ativo")=1,1,0))</f>
        <v/>
      </c>
      <c r="BC4047" t="str">
        <f>IF(OR($A4047="",$G4047&lt;&gt;"Ativo"),"",IF(COUNTIFS($A$4:$A4047,$A4047,$G$4:$G4047,"Ativo")=1,1,0))</f>
        <v/>
      </c>
    </row>
    <row r="4048" spans="1:55" x14ac:dyDescent="0.3">
      <c r="A4048" s="76"/>
      <c r="B4048" s="104"/>
      <c r="C4048" s="76"/>
      <c r="D4048" s="77"/>
      <c r="E4048" s="12"/>
      <c r="F4048" s="78"/>
      <c r="G4048" s="77"/>
      <c r="H4048" s="79"/>
      <c r="BA4048" s="5" t="str">
        <f t="shared" si="63"/>
        <v/>
      </c>
      <c r="BB4048" s="5" t="str">
        <f>IF(OR($E4048="",$G4048&lt;&gt;"Ativo"),"",IF(COUNTIFS($E$4:$E4048,$E4048,$A$4:$A4048,$A4048,$G$4:$G4048,"Ativo")=1,1,0))</f>
        <v/>
      </c>
      <c r="BC4048" t="str">
        <f>IF(OR($A4048="",$G4048&lt;&gt;"Ativo"),"",IF(COUNTIFS($A$4:$A4048,$A4048,$G$4:$G4048,"Ativo")=1,1,0))</f>
        <v/>
      </c>
    </row>
    <row r="4049" spans="1:55" x14ac:dyDescent="0.3">
      <c r="A4049" s="76"/>
      <c r="B4049" s="104"/>
      <c r="C4049" s="76"/>
      <c r="D4049" s="77"/>
      <c r="E4049" s="12"/>
      <c r="F4049" s="78"/>
      <c r="G4049" s="77"/>
      <c r="H4049" s="79"/>
      <c r="BA4049" s="5" t="str">
        <f t="shared" si="63"/>
        <v/>
      </c>
      <c r="BB4049" s="5" t="str">
        <f>IF(OR($E4049="",$G4049&lt;&gt;"Ativo"),"",IF(COUNTIFS($E$4:$E4049,$E4049,$A$4:$A4049,$A4049,$G$4:$G4049,"Ativo")=1,1,0))</f>
        <v/>
      </c>
      <c r="BC4049" t="str">
        <f>IF(OR($A4049="",$G4049&lt;&gt;"Ativo"),"",IF(COUNTIFS($A$4:$A4049,$A4049,$G$4:$G4049,"Ativo")=1,1,0))</f>
        <v/>
      </c>
    </row>
    <row r="4050" spans="1:55" x14ac:dyDescent="0.3">
      <c r="A4050" s="76"/>
      <c r="B4050" s="104"/>
      <c r="C4050" s="76"/>
      <c r="D4050" s="77"/>
      <c r="E4050" s="12"/>
      <c r="F4050" s="78"/>
      <c r="G4050" s="77"/>
      <c r="H4050" s="79"/>
      <c r="BA4050" s="5" t="str">
        <f t="shared" si="63"/>
        <v/>
      </c>
      <c r="BB4050" s="5" t="str">
        <f>IF(OR($E4050="",$G4050&lt;&gt;"Ativo"),"",IF(COUNTIFS($E$4:$E4050,$E4050,$A$4:$A4050,$A4050,$G$4:$G4050,"Ativo")=1,1,0))</f>
        <v/>
      </c>
      <c r="BC4050" t="str">
        <f>IF(OR($A4050="",$G4050&lt;&gt;"Ativo"),"",IF(COUNTIFS($A$4:$A4050,$A4050,$G$4:$G4050,"Ativo")=1,1,0))</f>
        <v/>
      </c>
    </row>
    <row r="4051" spans="1:55" x14ac:dyDescent="0.3">
      <c r="A4051" s="76"/>
      <c r="B4051" s="104"/>
      <c r="C4051" s="76"/>
      <c r="D4051" s="77"/>
      <c r="E4051" s="12"/>
      <c r="F4051" s="78"/>
      <c r="G4051" s="77"/>
      <c r="H4051" s="79"/>
      <c r="BA4051" s="5" t="str">
        <f t="shared" si="63"/>
        <v/>
      </c>
      <c r="BB4051" s="5" t="str">
        <f>IF(OR($E4051="",$G4051&lt;&gt;"Ativo"),"",IF(COUNTIFS($E$4:$E4051,$E4051,$A$4:$A4051,$A4051,$G$4:$G4051,"Ativo")=1,1,0))</f>
        <v/>
      </c>
      <c r="BC4051" t="str">
        <f>IF(OR($A4051="",$G4051&lt;&gt;"Ativo"),"",IF(COUNTIFS($A$4:$A4051,$A4051,$G$4:$G4051,"Ativo")=1,1,0))</f>
        <v/>
      </c>
    </row>
    <row r="4052" spans="1:55" x14ac:dyDescent="0.3">
      <c r="A4052" s="76"/>
      <c r="B4052" s="104"/>
      <c r="C4052" s="76"/>
      <c r="D4052" s="77"/>
      <c r="E4052" s="12"/>
      <c r="F4052" s="78"/>
      <c r="G4052" s="77"/>
      <c r="H4052" s="79"/>
      <c r="BA4052" s="5" t="str">
        <f t="shared" si="63"/>
        <v/>
      </c>
      <c r="BB4052" s="5" t="str">
        <f>IF(OR($E4052="",$G4052&lt;&gt;"Ativo"),"",IF(COUNTIFS($E$4:$E4052,$E4052,$A$4:$A4052,$A4052,$G$4:$G4052,"Ativo")=1,1,0))</f>
        <v/>
      </c>
      <c r="BC4052" t="str">
        <f>IF(OR($A4052="",$G4052&lt;&gt;"Ativo"),"",IF(COUNTIFS($A$4:$A4052,$A4052,$G$4:$G4052,"Ativo")=1,1,0))</f>
        <v/>
      </c>
    </row>
    <row r="4053" spans="1:55" x14ac:dyDescent="0.3">
      <c r="A4053" s="76"/>
      <c r="B4053" s="104"/>
      <c r="C4053" s="76"/>
      <c r="D4053" s="77"/>
      <c r="E4053" s="12"/>
      <c r="F4053" s="78"/>
      <c r="G4053" s="77"/>
      <c r="H4053" s="79"/>
      <c r="BA4053" s="5" t="str">
        <f t="shared" si="63"/>
        <v/>
      </c>
      <c r="BB4053" s="5" t="str">
        <f>IF(OR($E4053="",$G4053&lt;&gt;"Ativo"),"",IF(COUNTIFS($E$4:$E4053,$E4053,$A$4:$A4053,$A4053,$G$4:$G4053,"Ativo")=1,1,0))</f>
        <v/>
      </c>
      <c r="BC4053" t="str">
        <f>IF(OR($A4053="",$G4053&lt;&gt;"Ativo"),"",IF(COUNTIFS($A$4:$A4053,$A4053,$G$4:$G4053,"Ativo")=1,1,0))</f>
        <v/>
      </c>
    </row>
    <row r="4054" spans="1:55" x14ac:dyDescent="0.3">
      <c r="A4054" s="76"/>
      <c r="B4054" s="104"/>
      <c r="C4054" s="76"/>
      <c r="D4054" s="77"/>
      <c r="E4054" s="12"/>
      <c r="F4054" s="78"/>
      <c r="G4054" s="77"/>
      <c r="H4054" s="79"/>
      <c r="BA4054" s="5" t="str">
        <f t="shared" si="63"/>
        <v/>
      </c>
      <c r="BB4054" s="5" t="str">
        <f>IF(OR($E4054="",$G4054&lt;&gt;"Ativo"),"",IF(COUNTIFS($E$4:$E4054,$E4054,$A$4:$A4054,$A4054,$G$4:$G4054,"Ativo")=1,1,0))</f>
        <v/>
      </c>
      <c r="BC4054" t="str">
        <f>IF(OR($A4054="",$G4054&lt;&gt;"Ativo"),"",IF(COUNTIFS($A$4:$A4054,$A4054,$G$4:$G4054,"Ativo")=1,1,0))</f>
        <v/>
      </c>
    </row>
    <row r="4055" spans="1:55" x14ac:dyDescent="0.3">
      <c r="A4055" s="76"/>
      <c r="B4055" s="104"/>
      <c r="C4055" s="76"/>
      <c r="D4055" s="77"/>
      <c r="E4055" s="12"/>
      <c r="F4055" s="78"/>
      <c r="G4055" s="77"/>
      <c r="H4055" s="79"/>
      <c r="BA4055" s="5" t="str">
        <f t="shared" si="63"/>
        <v/>
      </c>
      <c r="BB4055" s="5" t="str">
        <f>IF(OR($E4055="",$G4055&lt;&gt;"Ativo"),"",IF(COUNTIFS($E$4:$E4055,$E4055,$A$4:$A4055,$A4055,$G$4:$G4055,"Ativo")=1,1,0))</f>
        <v/>
      </c>
      <c r="BC4055" t="str">
        <f>IF(OR($A4055="",$G4055&lt;&gt;"Ativo"),"",IF(COUNTIFS($A$4:$A4055,$A4055,$G$4:$G4055,"Ativo")=1,1,0))</f>
        <v/>
      </c>
    </row>
    <row r="4056" spans="1:55" x14ac:dyDescent="0.3">
      <c r="A4056" s="76"/>
      <c r="B4056" s="104"/>
      <c r="C4056" s="76"/>
      <c r="D4056" s="77"/>
      <c r="E4056" s="12"/>
      <c r="F4056" s="78"/>
      <c r="G4056" s="77"/>
      <c r="H4056" s="79"/>
      <c r="BA4056" s="5" t="str">
        <f t="shared" si="63"/>
        <v/>
      </c>
      <c r="BB4056" s="5" t="str">
        <f>IF(OR($E4056="",$G4056&lt;&gt;"Ativo"),"",IF(COUNTIFS($E$4:$E4056,$E4056,$A$4:$A4056,$A4056,$G$4:$G4056,"Ativo")=1,1,0))</f>
        <v/>
      </c>
      <c r="BC4056" t="str">
        <f>IF(OR($A4056="",$G4056&lt;&gt;"Ativo"),"",IF(COUNTIFS($A$4:$A4056,$A4056,$G$4:$G4056,"Ativo")=1,1,0))</f>
        <v/>
      </c>
    </row>
    <row r="4057" spans="1:55" x14ac:dyDescent="0.3">
      <c r="A4057" s="76"/>
      <c r="B4057" s="104"/>
      <c r="C4057" s="76"/>
      <c r="D4057" s="77"/>
      <c r="E4057" s="12"/>
      <c r="F4057" s="78"/>
      <c r="G4057" s="77"/>
      <c r="H4057" s="79"/>
      <c r="BA4057" s="5" t="str">
        <f t="shared" si="63"/>
        <v/>
      </c>
      <c r="BB4057" s="5" t="str">
        <f>IF(OR($E4057="",$G4057&lt;&gt;"Ativo"),"",IF(COUNTIFS($E$4:$E4057,$E4057,$A$4:$A4057,$A4057,$G$4:$G4057,"Ativo")=1,1,0))</f>
        <v/>
      </c>
      <c r="BC4057" t="str">
        <f>IF(OR($A4057="",$G4057&lt;&gt;"Ativo"),"",IF(COUNTIFS($A$4:$A4057,$A4057,$G$4:$G4057,"Ativo")=1,1,0))</f>
        <v/>
      </c>
    </row>
    <row r="4058" spans="1:55" x14ac:dyDescent="0.3">
      <c r="A4058" s="76"/>
      <c r="B4058" s="104"/>
      <c r="C4058" s="76"/>
      <c r="D4058" s="77"/>
      <c r="E4058" s="12"/>
      <c r="F4058" s="78"/>
      <c r="G4058" s="77"/>
      <c r="H4058" s="79"/>
      <c r="BA4058" s="5" t="str">
        <f t="shared" si="63"/>
        <v/>
      </c>
      <c r="BB4058" s="5" t="str">
        <f>IF(OR($E4058="",$G4058&lt;&gt;"Ativo"),"",IF(COUNTIFS($E$4:$E4058,$E4058,$A$4:$A4058,$A4058,$G$4:$G4058,"Ativo")=1,1,0))</f>
        <v/>
      </c>
      <c r="BC4058" t="str">
        <f>IF(OR($A4058="",$G4058&lt;&gt;"Ativo"),"",IF(COUNTIFS($A$4:$A4058,$A4058,$G$4:$G4058,"Ativo")=1,1,0))</f>
        <v/>
      </c>
    </row>
    <row r="4059" spans="1:55" x14ac:dyDescent="0.3">
      <c r="A4059" s="76"/>
      <c r="B4059" s="104"/>
      <c r="C4059" s="76"/>
      <c r="D4059" s="77"/>
      <c r="E4059" s="12"/>
      <c r="F4059" s="78"/>
      <c r="G4059" s="77"/>
      <c r="H4059" s="79"/>
      <c r="BA4059" s="5" t="str">
        <f t="shared" si="63"/>
        <v/>
      </c>
      <c r="BB4059" s="5" t="str">
        <f>IF(OR($E4059="",$G4059&lt;&gt;"Ativo"),"",IF(COUNTIFS($E$4:$E4059,$E4059,$A$4:$A4059,$A4059,$G$4:$G4059,"Ativo")=1,1,0))</f>
        <v/>
      </c>
      <c r="BC4059" t="str">
        <f>IF(OR($A4059="",$G4059&lt;&gt;"Ativo"),"",IF(COUNTIFS($A$4:$A4059,$A4059,$G$4:$G4059,"Ativo")=1,1,0))</f>
        <v/>
      </c>
    </row>
    <row r="4060" spans="1:55" x14ac:dyDescent="0.3">
      <c r="A4060" s="76"/>
      <c r="B4060" s="104"/>
      <c r="C4060" s="76"/>
      <c r="D4060" s="77"/>
      <c r="E4060" s="12"/>
      <c r="F4060" s="78"/>
      <c r="G4060" s="77"/>
      <c r="H4060" s="79"/>
      <c r="BA4060" s="5" t="str">
        <f t="shared" si="63"/>
        <v/>
      </c>
      <c r="BB4060" s="5" t="str">
        <f>IF(OR($E4060="",$G4060&lt;&gt;"Ativo"),"",IF(COUNTIFS($E$4:$E4060,$E4060,$A$4:$A4060,$A4060,$G$4:$G4060,"Ativo")=1,1,0))</f>
        <v/>
      </c>
      <c r="BC4060" t="str">
        <f>IF(OR($A4060="",$G4060&lt;&gt;"Ativo"),"",IF(COUNTIFS($A$4:$A4060,$A4060,$G$4:$G4060,"Ativo")=1,1,0))</f>
        <v/>
      </c>
    </row>
    <row r="4061" spans="1:55" x14ac:dyDescent="0.3">
      <c r="A4061" s="76"/>
      <c r="B4061" s="104"/>
      <c r="C4061" s="76"/>
      <c r="D4061" s="77"/>
      <c r="E4061" s="12"/>
      <c r="F4061" s="78"/>
      <c r="G4061" s="77"/>
      <c r="H4061" s="79"/>
      <c r="BA4061" s="5" t="str">
        <f t="shared" si="63"/>
        <v/>
      </c>
      <c r="BB4061" s="5" t="str">
        <f>IF(OR($E4061="",$G4061&lt;&gt;"Ativo"),"",IF(COUNTIFS($E$4:$E4061,$E4061,$A$4:$A4061,$A4061,$G$4:$G4061,"Ativo")=1,1,0))</f>
        <v/>
      </c>
      <c r="BC4061" t="str">
        <f>IF(OR($A4061="",$G4061&lt;&gt;"Ativo"),"",IF(COUNTIFS($A$4:$A4061,$A4061,$G$4:$G4061,"Ativo")=1,1,0))</f>
        <v/>
      </c>
    </row>
    <row r="4062" spans="1:55" x14ac:dyDescent="0.3">
      <c r="A4062" s="76"/>
      <c r="B4062" s="104"/>
      <c r="C4062" s="76"/>
      <c r="D4062" s="77"/>
      <c r="E4062" s="12"/>
      <c r="F4062" s="78"/>
      <c r="G4062" s="77"/>
      <c r="H4062" s="79"/>
      <c r="BA4062" s="5" t="str">
        <f t="shared" si="63"/>
        <v/>
      </c>
      <c r="BB4062" s="5" t="str">
        <f>IF(OR($E4062="",$G4062&lt;&gt;"Ativo"),"",IF(COUNTIFS($E$4:$E4062,$E4062,$A$4:$A4062,$A4062,$G$4:$G4062,"Ativo")=1,1,0))</f>
        <v/>
      </c>
      <c r="BC4062" t="str">
        <f>IF(OR($A4062="",$G4062&lt;&gt;"Ativo"),"",IF(COUNTIFS($A$4:$A4062,$A4062,$G$4:$G4062,"Ativo")=1,1,0))</f>
        <v/>
      </c>
    </row>
    <row r="4063" spans="1:55" x14ac:dyDescent="0.3">
      <c r="A4063" s="76"/>
      <c r="B4063" s="104"/>
      <c r="C4063" s="76"/>
      <c r="D4063" s="77"/>
      <c r="E4063" s="12"/>
      <c r="F4063" s="78"/>
      <c r="G4063" s="77"/>
      <c r="H4063" s="79"/>
      <c r="BA4063" s="5" t="str">
        <f t="shared" si="63"/>
        <v/>
      </c>
      <c r="BB4063" s="5" t="str">
        <f>IF(OR($E4063="",$G4063&lt;&gt;"Ativo"),"",IF(COUNTIFS($E$4:$E4063,$E4063,$A$4:$A4063,$A4063,$G$4:$G4063,"Ativo")=1,1,0))</f>
        <v/>
      </c>
      <c r="BC4063" t="str">
        <f>IF(OR($A4063="",$G4063&lt;&gt;"Ativo"),"",IF(COUNTIFS($A$4:$A4063,$A4063,$G$4:$G4063,"Ativo")=1,1,0))</f>
        <v/>
      </c>
    </row>
    <row r="4064" spans="1:55" x14ac:dyDescent="0.3">
      <c r="A4064" s="76"/>
      <c r="B4064" s="104"/>
      <c r="C4064" s="76"/>
      <c r="D4064" s="77"/>
      <c r="E4064" s="12"/>
      <c r="F4064" s="78"/>
      <c r="G4064" s="77"/>
      <c r="H4064" s="79"/>
      <c r="BA4064" s="5" t="str">
        <f t="shared" si="63"/>
        <v/>
      </c>
      <c r="BB4064" s="5" t="str">
        <f>IF(OR($E4064="",$G4064&lt;&gt;"Ativo"),"",IF(COUNTIFS($E$4:$E4064,$E4064,$A$4:$A4064,$A4064,$G$4:$G4064,"Ativo")=1,1,0))</f>
        <v/>
      </c>
      <c r="BC4064" t="str">
        <f>IF(OR($A4064="",$G4064&lt;&gt;"Ativo"),"",IF(COUNTIFS($A$4:$A4064,$A4064,$G$4:$G4064,"Ativo")=1,1,0))</f>
        <v/>
      </c>
    </row>
    <row r="4065" spans="1:55" x14ac:dyDescent="0.3">
      <c r="A4065" s="76"/>
      <c r="B4065" s="104"/>
      <c r="C4065" s="76"/>
      <c r="D4065" s="77"/>
      <c r="E4065" s="12"/>
      <c r="F4065" s="78"/>
      <c r="G4065" s="77"/>
      <c r="H4065" s="79"/>
      <c r="BA4065" s="5" t="str">
        <f t="shared" si="63"/>
        <v/>
      </c>
      <c r="BB4065" s="5" t="str">
        <f>IF(OR($E4065="",$G4065&lt;&gt;"Ativo"),"",IF(COUNTIFS($E$4:$E4065,$E4065,$A$4:$A4065,$A4065,$G$4:$G4065,"Ativo")=1,1,0))</f>
        <v/>
      </c>
      <c r="BC4065" t="str">
        <f>IF(OR($A4065="",$G4065&lt;&gt;"Ativo"),"",IF(COUNTIFS($A$4:$A4065,$A4065,$G$4:$G4065,"Ativo")=1,1,0))</f>
        <v/>
      </c>
    </row>
    <row r="4066" spans="1:55" x14ac:dyDescent="0.3">
      <c r="A4066" s="76"/>
      <c r="B4066" s="104"/>
      <c r="C4066" s="76"/>
      <c r="D4066" s="77"/>
      <c r="E4066" s="12"/>
      <c r="F4066" s="78"/>
      <c r="G4066" s="77"/>
      <c r="H4066" s="79"/>
      <c r="BA4066" s="5" t="str">
        <f t="shared" si="63"/>
        <v/>
      </c>
      <c r="BB4066" s="5" t="str">
        <f>IF(OR($E4066="",$G4066&lt;&gt;"Ativo"),"",IF(COUNTIFS($E$4:$E4066,$E4066,$A$4:$A4066,$A4066,$G$4:$G4066,"Ativo")=1,1,0))</f>
        <v/>
      </c>
      <c r="BC4066" t="str">
        <f>IF(OR($A4066="",$G4066&lt;&gt;"Ativo"),"",IF(COUNTIFS($A$4:$A4066,$A4066,$G$4:$G4066,"Ativo")=1,1,0))</f>
        <v/>
      </c>
    </row>
    <row r="4067" spans="1:55" x14ac:dyDescent="0.3">
      <c r="A4067" s="76"/>
      <c r="B4067" s="104"/>
      <c r="C4067" s="76"/>
      <c r="D4067" s="77"/>
      <c r="E4067" s="12"/>
      <c r="F4067" s="78"/>
      <c r="G4067" s="77"/>
      <c r="H4067" s="79"/>
      <c r="BA4067" s="5" t="str">
        <f t="shared" si="63"/>
        <v/>
      </c>
      <c r="BB4067" s="5" t="str">
        <f>IF(OR($E4067="",$G4067&lt;&gt;"Ativo"),"",IF(COUNTIFS($E$4:$E4067,$E4067,$A$4:$A4067,$A4067,$G$4:$G4067,"Ativo")=1,1,0))</f>
        <v/>
      </c>
      <c r="BC4067" t="str">
        <f>IF(OR($A4067="",$G4067&lt;&gt;"Ativo"),"",IF(COUNTIFS($A$4:$A4067,$A4067,$G$4:$G4067,"Ativo")=1,1,0))</f>
        <v/>
      </c>
    </row>
    <row r="4068" spans="1:55" x14ac:dyDescent="0.3">
      <c r="A4068" s="76"/>
      <c r="B4068" s="104"/>
      <c r="C4068" s="76"/>
      <c r="D4068" s="77"/>
      <c r="E4068" s="12"/>
      <c r="F4068" s="78"/>
      <c r="G4068" s="77"/>
      <c r="H4068" s="79"/>
      <c r="BA4068" s="5" t="str">
        <f t="shared" si="63"/>
        <v/>
      </c>
      <c r="BB4068" s="5" t="str">
        <f>IF(OR($E4068="",$G4068&lt;&gt;"Ativo"),"",IF(COUNTIFS($E$4:$E4068,$E4068,$A$4:$A4068,$A4068,$G$4:$G4068,"Ativo")=1,1,0))</f>
        <v/>
      </c>
      <c r="BC4068" t="str">
        <f>IF(OR($A4068="",$G4068&lt;&gt;"Ativo"),"",IF(COUNTIFS($A$4:$A4068,$A4068,$G$4:$G4068,"Ativo")=1,1,0))</f>
        <v/>
      </c>
    </row>
    <row r="4069" spans="1:55" x14ac:dyDescent="0.3">
      <c r="A4069" s="76"/>
      <c r="B4069" s="104"/>
      <c r="C4069" s="76"/>
      <c r="D4069" s="77"/>
      <c r="E4069" s="12"/>
      <c r="F4069" s="78"/>
      <c r="G4069" s="77"/>
      <c r="H4069" s="79"/>
      <c r="BA4069" s="5" t="str">
        <f t="shared" si="63"/>
        <v/>
      </c>
      <c r="BB4069" s="5" t="str">
        <f>IF(OR($E4069="",$G4069&lt;&gt;"Ativo"),"",IF(COUNTIFS($E$4:$E4069,$E4069,$A$4:$A4069,$A4069,$G$4:$G4069,"Ativo")=1,1,0))</f>
        <v/>
      </c>
      <c r="BC4069" t="str">
        <f>IF(OR($A4069="",$G4069&lt;&gt;"Ativo"),"",IF(COUNTIFS($A$4:$A4069,$A4069,$G$4:$G4069,"Ativo")=1,1,0))</f>
        <v/>
      </c>
    </row>
    <row r="4070" spans="1:55" x14ac:dyDescent="0.3">
      <c r="A4070" s="76"/>
      <c r="B4070" s="104"/>
      <c r="C4070" s="76"/>
      <c r="D4070" s="77"/>
      <c r="E4070" s="12"/>
      <c r="F4070" s="78"/>
      <c r="G4070" s="77"/>
      <c r="H4070" s="79"/>
      <c r="BA4070" s="5" t="str">
        <f t="shared" si="63"/>
        <v/>
      </c>
      <c r="BB4070" s="5" t="str">
        <f>IF(OR($E4070="",$G4070&lt;&gt;"Ativo"),"",IF(COUNTIFS($E$4:$E4070,$E4070,$A$4:$A4070,$A4070,$G$4:$G4070,"Ativo")=1,1,0))</f>
        <v/>
      </c>
      <c r="BC4070" t="str">
        <f>IF(OR($A4070="",$G4070&lt;&gt;"Ativo"),"",IF(COUNTIFS($A$4:$A4070,$A4070,$G$4:$G4070,"Ativo")=1,1,0))</f>
        <v/>
      </c>
    </row>
    <row r="4071" spans="1:55" x14ac:dyDescent="0.3">
      <c r="A4071" s="76"/>
      <c r="B4071" s="104"/>
      <c r="C4071" s="76"/>
      <c r="D4071" s="77"/>
      <c r="E4071" s="12"/>
      <c r="F4071" s="78"/>
      <c r="G4071" s="77"/>
      <c r="H4071" s="79"/>
      <c r="BA4071" s="5" t="str">
        <f t="shared" si="63"/>
        <v/>
      </c>
      <c r="BB4071" s="5" t="str">
        <f>IF(OR($E4071="",$G4071&lt;&gt;"Ativo"),"",IF(COUNTIFS($E$4:$E4071,$E4071,$A$4:$A4071,$A4071,$G$4:$G4071,"Ativo")=1,1,0))</f>
        <v/>
      </c>
      <c r="BC4071" t="str">
        <f>IF(OR($A4071="",$G4071&lt;&gt;"Ativo"),"",IF(COUNTIFS($A$4:$A4071,$A4071,$G$4:$G4071,"Ativo")=1,1,0))</f>
        <v/>
      </c>
    </row>
    <row r="4072" spans="1:55" x14ac:dyDescent="0.3">
      <c r="A4072" s="76"/>
      <c r="B4072" s="104"/>
      <c r="C4072" s="76"/>
      <c r="D4072" s="77"/>
      <c r="E4072" s="12"/>
      <c r="F4072" s="78"/>
      <c r="G4072" s="77"/>
      <c r="H4072" s="79"/>
      <c r="BA4072" s="5" t="str">
        <f t="shared" si="63"/>
        <v/>
      </c>
      <c r="BB4072" s="5" t="str">
        <f>IF(OR($E4072="",$G4072&lt;&gt;"Ativo"),"",IF(COUNTIFS($E$4:$E4072,$E4072,$A$4:$A4072,$A4072,$G$4:$G4072,"Ativo")=1,1,0))</f>
        <v/>
      </c>
      <c r="BC4072" t="str">
        <f>IF(OR($A4072="",$G4072&lt;&gt;"Ativo"),"",IF(COUNTIFS($A$4:$A4072,$A4072,$G$4:$G4072,"Ativo")=1,1,0))</f>
        <v/>
      </c>
    </row>
    <row r="4073" spans="1:55" x14ac:dyDescent="0.3">
      <c r="A4073" s="76"/>
      <c r="B4073" s="104"/>
      <c r="C4073" s="76"/>
      <c r="D4073" s="77"/>
      <c r="E4073" s="12"/>
      <c r="F4073" s="78"/>
      <c r="G4073" s="77"/>
      <c r="H4073" s="79"/>
      <c r="BA4073" s="5" t="str">
        <f t="shared" si="63"/>
        <v/>
      </c>
      <c r="BB4073" s="5" t="str">
        <f>IF(OR($E4073="",$G4073&lt;&gt;"Ativo"),"",IF(COUNTIFS($E$4:$E4073,$E4073,$A$4:$A4073,$A4073,$G$4:$G4073,"Ativo")=1,1,0))</f>
        <v/>
      </c>
      <c r="BC4073" t="str">
        <f>IF(OR($A4073="",$G4073&lt;&gt;"Ativo"),"",IF(COUNTIFS($A$4:$A4073,$A4073,$G$4:$G4073,"Ativo")=1,1,0))</f>
        <v/>
      </c>
    </row>
    <row r="4074" spans="1:55" x14ac:dyDescent="0.3">
      <c r="A4074" s="76"/>
      <c r="B4074" s="104"/>
      <c r="C4074" s="76"/>
      <c r="D4074" s="77"/>
      <c r="E4074" s="12"/>
      <c r="F4074" s="78"/>
      <c r="G4074" s="77"/>
      <c r="H4074" s="79"/>
      <c r="BA4074" s="5" t="str">
        <f t="shared" si="63"/>
        <v/>
      </c>
      <c r="BB4074" s="5" t="str">
        <f>IF(OR($E4074="",$G4074&lt;&gt;"Ativo"),"",IF(COUNTIFS($E$4:$E4074,$E4074,$A$4:$A4074,$A4074,$G$4:$G4074,"Ativo")=1,1,0))</f>
        <v/>
      </c>
      <c r="BC4074" t="str">
        <f>IF(OR($A4074="",$G4074&lt;&gt;"Ativo"),"",IF(COUNTIFS($A$4:$A4074,$A4074,$G$4:$G4074,"Ativo")=1,1,0))</f>
        <v/>
      </c>
    </row>
    <row r="4075" spans="1:55" x14ac:dyDescent="0.3">
      <c r="A4075" s="76"/>
      <c r="B4075" s="104"/>
      <c r="C4075" s="76"/>
      <c r="D4075" s="77"/>
      <c r="E4075" s="12"/>
      <c r="F4075" s="78"/>
      <c r="G4075" s="77"/>
      <c r="H4075" s="79"/>
      <c r="BA4075" s="5" t="str">
        <f t="shared" si="63"/>
        <v/>
      </c>
      <c r="BB4075" s="5" t="str">
        <f>IF(OR($E4075="",$G4075&lt;&gt;"Ativo"),"",IF(COUNTIFS($E$4:$E4075,$E4075,$A$4:$A4075,$A4075,$G$4:$G4075,"Ativo")=1,1,0))</f>
        <v/>
      </c>
      <c r="BC4075" t="str">
        <f>IF(OR($A4075="",$G4075&lt;&gt;"Ativo"),"",IF(COUNTIFS($A$4:$A4075,$A4075,$G$4:$G4075,"Ativo")=1,1,0))</f>
        <v/>
      </c>
    </row>
    <row r="4076" spans="1:55" x14ac:dyDescent="0.3">
      <c r="A4076" s="76"/>
      <c r="B4076" s="104"/>
      <c r="C4076" s="76"/>
      <c r="D4076" s="77"/>
      <c r="E4076" s="12"/>
      <c r="F4076" s="78"/>
      <c r="G4076" s="77"/>
      <c r="H4076" s="79"/>
      <c r="BA4076" s="5" t="str">
        <f t="shared" si="63"/>
        <v/>
      </c>
      <c r="BB4076" s="5" t="str">
        <f>IF(OR($E4076="",$G4076&lt;&gt;"Ativo"),"",IF(COUNTIFS($E$4:$E4076,$E4076,$A$4:$A4076,$A4076,$G$4:$G4076,"Ativo")=1,1,0))</f>
        <v/>
      </c>
      <c r="BC4076" t="str">
        <f>IF(OR($A4076="",$G4076&lt;&gt;"Ativo"),"",IF(COUNTIFS($A$4:$A4076,$A4076,$G$4:$G4076,"Ativo")=1,1,0))</f>
        <v/>
      </c>
    </row>
    <row r="4077" spans="1:55" x14ac:dyDescent="0.3">
      <c r="A4077" s="76"/>
      <c r="B4077" s="104"/>
      <c r="C4077" s="76"/>
      <c r="D4077" s="77"/>
      <c r="E4077" s="12"/>
      <c r="F4077" s="78"/>
      <c r="G4077" s="77"/>
      <c r="H4077" s="79"/>
      <c r="BA4077" s="5" t="str">
        <f t="shared" si="63"/>
        <v/>
      </c>
      <c r="BB4077" s="5" t="str">
        <f>IF(OR($E4077="",$G4077&lt;&gt;"Ativo"),"",IF(COUNTIFS($E$4:$E4077,$E4077,$A$4:$A4077,$A4077,$G$4:$G4077,"Ativo")=1,1,0))</f>
        <v/>
      </c>
      <c r="BC4077" t="str">
        <f>IF(OR($A4077="",$G4077&lt;&gt;"Ativo"),"",IF(COUNTIFS($A$4:$A4077,$A4077,$G$4:$G4077,"Ativo")=1,1,0))</f>
        <v/>
      </c>
    </row>
    <row r="4078" spans="1:55" x14ac:dyDescent="0.3">
      <c r="A4078" s="76"/>
      <c r="B4078" s="104"/>
      <c r="C4078" s="76"/>
      <c r="D4078" s="77"/>
      <c r="E4078" s="12"/>
      <c r="F4078" s="78"/>
      <c r="G4078" s="77"/>
      <c r="H4078" s="79"/>
      <c r="BA4078" s="5" t="str">
        <f t="shared" si="63"/>
        <v/>
      </c>
      <c r="BB4078" s="5" t="str">
        <f>IF(OR($E4078="",$G4078&lt;&gt;"Ativo"),"",IF(COUNTIFS($E$4:$E4078,$E4078,$A$4:$A4078,$A4078,$G$4:$G4078,"Ativo")=1,1,0))</f>
        <v/>
      </c>
      <c r="BC4078" t="str">
        <f>IF(OR($A4078="",$G4078&lt;&gt;"Ativo"),"",IF(COUNTIFS($A$4:$A4078,$A4078,$G$4:$G4078,"Ativo")=1,1,0))</f>
        <v/>
      </c>
    </row>
    <row r="4079" spans="1:55" x14ac:dyDescent="0.3">
      <c r="A4079" s="76"/>
      <c r="B4079" s="104"/>
      <c r="C4079" s="76"/>
      <c r="D4079" s="77"/>
      <c r="E4079" s="12"/>
      <c r="F4079" s="78"/>
      <c r="G4079" s="77"/>
      <c r="H4079" s="79"/>
      <c r="BA4079" s="5" t="str">
        <f t="shared" si="63"/>
        <v/>
      </c>
      <c r="BB4079" s="5" t="str">
        <f>IF(OR($E4079="",$G4079&lt;&gt;"Ativo"),"",IF(COUNTIFS($E$4:$E4079,$E4079,$A$4:$A4079,$A4079,$G$4:$G4079,"Ativo")=1,1,0))</f>
        <v/>
      </c>
      <c r="BC4079" t="str">
        <f>IF(OR($A4079="",$G4079&lt;&gt;"Ativo"),"",IF(COUNTIFS($A$4:$A4079,$A4079,$G$4:$G4079,"Ativo")=1,1,0))</f>
        <v/>
      </c>
    </row>
    <row r="4080" spans="1:55" x14ac:dyDescent="0.3">
      <c r="A4080" s="76"/>
      <c r="B4080" s="104"/>
      <c r="C4080" s="76"/>
      <c r="D4080" s="77"/>
      <c r="E4080" s="12"/>
      <c r="F4080" s="78"/>
      <c r="G4080" s="77"/>
      <c r="H4080" s="79"/>
      <c r="BA4080" s="5" t="str">
        <f t="shared" si="63"/>
        <v/>
      </c>
      <c r="BB4080" s="5" t="str">
        <f>IF(OR($E4080="",$G4080&lt;&gt;"Ativo"),"",IF(COUNTIFS($E$4:$E4080,$E4080,$A$4:$A4080,$A4080,$G$4:$G4080,"Ativo")=1,1,0))</f>
        <v/>
      </c>
      <c r="BC4080" t="str">
        <f>IF(OR($A4080="",$G4080&lt;&gt;"Ativo"),"",IF(COUNTIFS($A$4:$A4080,$A4080,$G$4:$G4080,"Ativo")=1,1,0))</f>
        <v/>
      </c>
    </row>
    <row r="4081" spans="1:55" x14ac:dyDescent="0.3">
      <c r="A4081" s="76"/>
      <c r="B4081" s="104"/>
      <c r="C4081" s="76"/>
      <c r="D4081" s="77"/>
      <c r="E4081" s="12"/>
      <c r="F4081" s="78"/>
      <c r="G4081" s="77"/>
      <c r="H4081" s="79"/>
      <c r="BA4081" s="5" t="str">
        <f t="shared" si="63"/>
        <v/>
      </c>
      <c r="BB4081" s="5" t="str">
        <f>IF(OR($E4081="",$G4081&lt;&gt;"Ativo"),"",IF(COUNTIFS($E$4:$E4081,$E4081,$A$4:$A4081,$A4081,$G$4:$G4081,"Ativo")=1,1,0))</f>
        <v/>
      </c>
      <c r="BC4081" t="str">
        <f>IF(OR($A4081="",$G4081&lt;&gt;"Ativo"),"",IF(COUNTIFS($A$4:$A4081,$A4081,$G$4:$G4081,"Ativo")=1,1,0))</f>
        <v/>
      </c>
    </row>
    <row r="4082" spans="1:55" x14ac:dyDescent="0.3">
      <c r="A4082" s="76"/>
      <c r="B4082" s="104"/>
      <c r="C4082" s="76"/>
      <c r="D4082" s="77"/>
      <c r="E4082" s="12"/>
      <c r="F4082" s="78"/>
      <c r="G4082" s="77"/>
      <c r="H4082" s="79"/>
      <c r="BA4082" s="5" t="str">
        <f t="shared" si="63"/>
        <v/>
      </c>
      <c r="BB4082" s="5" t="str">
        <f>IF(OR($E4082="",$G4082&lt;&gt;"Ativo"),"",IF(COUNTIFS($E$4:$E4082,$E4082,$A$4:$A4082,$A4082,$G$4:$G4082,"Ativo")=1,1,0))</f>
        <v/>
      </c>
      <c r="BC4082" t="str">
        <f>IF(OR($A4082="",$G4082&lt;&gt;"Ativo"),"",IF(COUNTIFS($A$4:$A4082,$A4082,$G$4:$G4082,"Ativo")=1,1,0))</f>
        <v/>
      </c>
    </row>
    <row r="4083" spans="1:55" x14ac:dyDescent="0.3">
      <c r="A4083" s="76"/>
      <c r="B4083" s="104"/>
      <c r="C4083" s="76"/>
      <c r="D4083" s="77"/>
      <c r="E4083" s="12"/>
      <c r="F4083" s="78"/>
      <c r="G4083" s="77"/>
      <c r="H4083" s="79"/>
      <c r="BA4083" s="5" t="str">
        <f t="shared" si="63"/>
        <v/>
      </c>
      <c r="BB4083" s="5" t="str">
        <f>IF(OR($E4083="",$G4083&lt;&gt;"Ativo"),"",IF(COUNTIFS($E$4:$E4083,$E4083,$A$4:$A4083,$A4083,$G$4:$G4083,"Ativo")=1,1,0))</f>
        <v/>
      </c>
      <c r="BC4083" t="str">
        <f>IF(OR($A4083="",$G4083&lt;&gt;"Ativo"),"",IF(COUNTIFS($A$4:$A4083,$A4083,$G$4:$G4083,"Ativo")=1,1,0))</f>
        <v/>
      </c>
    </row>
    <row r="4084" spans="1:55" x14ac:dyDescent="0.3">
      <c r="A4084" s="76"/>
      <c r="B4084" s="104"/>
      <c r="C4084" s="76"/>
      <c r="D4084" s="77"/>
      <c r="E4084" s="12"/>
      <c r="F4084" s="78"/>
      <c r="G4084" s="77"/>
      <c r="H4084" s="79"/>
      <c r="BA4084" s="5" t="str">
        <f t="shared" si="63"/>
        <v/>
      </c>
      <c r="BB4084" s="5" t="str">
        <f>IF(OR($E4084="",$G4084&lt;&gt;"Ativo"),"",IF(COUNTIFS($E$4:$E4084,$E4084,$A$4:$A4084,$A4084,$G$4:$G4084,"Ativo")=1,1,0))</f>
        <v/>
      </c>
      <c r="BC4084" t="str">
        <f>IF(OR($A4084="",$G4084&lt;&gt;"Ativo"),"",IF(COUNTIFS($A$4:$A4084,$A4084,$G$4:$G4084,"Ativo")=1,1,0))</f>
        <v/>
      </c>
    </row>
    <row r="4085" spans="1:55" x14ac:dyDescent="0.3">
      <c r="A4085" s="76"/>
      <c r="B4085" s="104"/>
      <c r="C4085" s="76"/>
      <c r="D4085" s="77"/>
      <c r="E4085" s="12"/>
      <c r="F4085" s="78"/>
      <c r="G4085" s="77"/>
      <c r="H4085" s="79"/>
      <c r="BA4085" s="5" t="str">
        <f t="shared" si="63"/>
        <v/>
      </c>
      <c r="BB4085" s="5" t="str">
        <f>IF(OR($E4085="",$G4085&lt;&gt;"Ativo"),"",IF(COUNTIFS($E$4:$E4085,$E4085,$A$4:$A4085,$A4085,$G$4:$G4085,"Ativo")=1,1,0))</f>
        <v/>
      </c>
      <c r="BC4085" t="str">
        <f>IF(OR($A4085="",$G4085&lt;&gt;"Ativo"),"",IF(COUNTIFS($A$4:$A4085,$A4085,$G$4:$G4085,"Ativo")=1,1,0))</f>
        <v/>
      </c>
    </row>
    <row r="4086" spans="1:55" x14ac:dyDescent="0.3">
      <c r="A4086" s="76"/>
      <c r="B4086" s="104"/>
      <c r="C4086" s="76"/>
      <c r="D4086" s="77"/>
      <c r="E4086" s="12"/>
      <c r="F4086" s="78"/>
      <c r="G4086" s="77"/>
      <c r="H4086" s="79"/>
      <c r="BA4086" s="5" t="str">
        <f t="shared" si="63"/>
        <v/>
      </c>
      <c r="BB4086" s="5" t="str">
        <f>IF(OR($E4086="",$G4086&lt;&gt;"Ativo"),"",IF(COUNTIFS($E$4:$E4086,$E4086,$A$4:$A4086,$A4086,$G$4:$G4086,"Ativo")=1,1,0))</f>
        <v/>
      </c>
      <c r="BC4086" t="str">
        <f>IF(OR($A4086="",$G4086&lt;&gt;"Ativo"),"",IF(COUNTIFS($A$4:$A4086,$A4086,$G$4:$G4086,"Ativo")=1,1,0))</f>
        <v/>
      </c>
    </row>
    <row r="4087" spans="1:55" x14ac:dyDescent="0.3">
      <c r="A4087" s="76"/>
      <c r="B4087" s="104"/>
      <c r="C4087" s="76"/>
      <c r="D4087" s="77"/>
      <c r="E4087" s="12"/>
      <c r="F4087" s="78"/>
      <c r="G4087" s="77"/>
      <c r="H4087" s="79"/>
      <c r="BA4087" s="5" t="str">
        <f t="shared" si="63"/>
        <v/>
      </c>
      <c r="BB4087" s="5" t="str">
        <f>IF(OR($E4087="",$G4087&lt;&gt;"Ativo"),"",IF(COUNTIFS($E$4:$E4087,$E4087,$A$4:$A4087,$A4087,$G$4:$G4087,"Ativo")=1,1,0))</f>
        <v/>
      </c>
      <c r="BC4087" t="str">
        <f>IF(OR($A4087="",$G4087&lt;&gt;"Ativo"),"",IF(COUNTIFS($A$4:$A4087,$A4087,$G$4:$G4087,"Ativo")=1,1,0))</f>
        <v/>
      </c>
    </row>
    <row r="4088" spans="1:55" x14ac:dyDescent="0.3">
      <c r="A4088" s="76"/>
      <c r="B4088" s="104"/>
      <c r="C4088" s="76"/>
      <c r="D4088" s="77"/>
      <c r="E4088" s="12"/>
      <c r="F4088" s="78"/>
      <c r="G4088" s="77"/>
      <c r="H4088" s="79"/>
      <c r="BA4088" s="5" t="str">
        <f t="shared" si="63"/>
        <v/>
      </c>
      <c r="BB4088" s="5" t="str">
        <f>IF(OR($E4088="",$G4088&lt;&gt;"Ativo"),"",IF(COUNTIFS($E$4:$E4088,$E4088,$A$4:$A4088,$A4088,$G$4:$G4088,"Ativo")=1,1,0))</f>
        <v/>
      </c>
      <c r="BC4088" t="str">
        <f>IF(OR($A4088="",$G4088&lt;&gt;"Ativo"),"",IF(COUNTIFS($A$4:$A4088,$A4088,$G$4:$G4088,"Ativo")=1,1,0))</f>
        <v/>
      </c>
    </row>
    <row r="4089" spans="1:55" x14ac:dyDescent="0.3">
      <c r="A4089" s="76"/>
      <c r="B4089" s="104"/>
      <c r="C4089" s="76"/>
      <c r="D4089" s="77"/>
      <c r="E4089" s="12"/>
      <c r="F4089" s="78"/>
      <c r="G4089" s="77"/>
      <c r="H4089" s="79"/>
      <c r="BA4089" s="5" t="str">
        <f t="shared" si="63"/>
        <v/>
      </c>
      <c r="BB4089" s="5" t="str">
        <f>IF(OR($E4089="",$G4089&lt;&gt;"Ativo"),"",IF(COUNTIFS($E$4:$E4089,$E4089,$A$4:$A4089,$A4089,$G$4:$G4089,"Ativo")=1,1,0))</f>
        <v/>
      </c>
      <c r="BC4089" t="str">
        <f>IF(OR($A4089="",$G4089&lt;&gt;"Ativo"),"",IF(COUNTIFS($A$4:$A4089,$A4089,$G$4:$G4089,"Ativo")=1,1,0))</f>
        <v/>
      </c>
    </row>
    <row r="4090" spans="1:55" x14ac:dyDescent="0.3">
      <c r="A4090" s="76"/>
      <c r="B4090" s="104"/>
      <c r="C4090" s="76"/>
      <c r="D4090" s="77"/>
      <c r="E4090" s="12"/>
      <c r="F4090" s="78"/>
      <c r="G4090" s="77"/>
      <c r="H4090" s="79"/>
      <c r="BA4090" s="5" t="str">
        <f t="shared" si="63"/>
        <v/>
      </c>
      <c r="BB4090" s="5" t="str">
        <f>IF(OR($E4090="",$G4090&lt;&gt;"Ativo"),"",IF(COUNTIFS($E$4:$E4090,$E4090,$A$4:$A4090,$A4090,$G$4:$G4090,"Ativo")=1,1,0))</f>
        <v/>
      </c>
      <c r="BC4090" t="str">
        <f>IF(OR($A4090="",$G4090&lt;&gt;"Ativo"),"",IF(COUNTIFS($A$4:$A4090,$A4090,$G$4:$G4090,"Ativo")=1,1,0))</f>
        <v/>
      </c>
    </row>
    <row r="4091" spans="1:55" x14ac:dyDescent="0.3">
      <c r="A4091" s="76"/>
      <c r="B4091" s="104"/>
      <c r="C4091" s="76"/>
      <c r="D4091" s="77"/>
      <c r="E4091" s="12"/>
      <c r="F4091" s="78"/>
      <c r="G4091" s="77"/>
      <c r="H4091" s="79"/>
      <c r="BA4091" s="5" t="str">
        <f t="shared" si="63"/>
        <v/>
      </c>
      <c r="BB4091" s="5" t="str">
        <f>IF(OR($E4091="",$G4091&lt;&gt;"Ativo"),"",IF(COUNTIFS($E$4:$E4091,$E4091,$A$4:$A4091,$A4091,$G$4:$G4091,"Ativo")=1,1,0))</f>
        <v/>
      </c>
      <c r="BC4091" t="str">
        <f>IF(OR($A4091="",$G4091&lt;&gt;"Ativo"),"",IF(COUNTIFS($A$4:$A4091,$A4091,$G$4:$G4091,"Ativo")=1,1,0))</f>
        <v/>
      </c>
    </row>
    <row r="4092" spans="1:55" x14ac:dyDescent="0.3">
      <c r="A4092" s="76"/>
      <c r="B4092" s="104"/>
      <c r="C4092" s="76"/>
      <c r="D4092" s="77"/>
      <c r="E4092" s="12"/>
      <c r="F4092" s="78"/>
      <c r="G4092" s="77"/>
      <c r="H4092" s="79"/>
      <c r="BA4092" s="5" t="str">
        <f t="shared" si="63"/>
        <v/>
      </c>
      <c r="BB4092" s="5" t="str">
        <f>IF(OR($E4092="",$G4092&lt;&gt;"Ativo"),"",IF(COUNTIFS($E$4:$E4092,$E4092,$A$4:$A4092,$A4092,$G$4:$G4092,"Ativo")=1,1,0))</f>
        <v/>
      </c>
      <c r="BC4092" t="str">
        <f>IF(OR($A4092="",$G4092&lt;&gt;"Ativo"),"",IF(COUNTIFS($A$4:$A4092,$A4092,$G$4:$G4092,"Ativo")=1,1,0))</f>
        <v/>
      </c>
    </row>
    <row r="4093" spans="1:55" x14ac:dyDescent="0.3">
      <c r="A4093" s="76"/>
      <c r="B4093" s="104"/>
      <c r="C4093" s="76"/>
      <c r="D4093" s="77"/>
      <c r="E4093" s="12"/>
      <c r="F4093" s="78"/>
      <c r="G4093" s="77"/>
      <c r="H4093" s="79"/>
      <c r="BA4093" s="5" t="str">
        <f t="shared" si="63"/>
        <v/>
      </c>
      <c r="BB4093" s="5" t="str">
        <f>IF(OR($E4093="",$G4093&lt;&gt;"Ativo"),"",IF(COUNTIFS($E$4:$E4093,$E4093,$A$4:$A4093,$A4093,$G$4:$G4093,"Ativo")=1,1,0))</f>
        <v/>
      </c>
      <c r="BC4093" t="str">
        <f>IF(OR($A4093="",$G4093&lt;&gt;"Ativo"),"",IF(COUNTIFS($A$4:$A4093,$A4093,$G$4:$G4093,"Ativo")=1,1,0))</f>
        <v/>
      </c>
    </row>
    <row r="4094" spans="1:55" x14ac:dyDescent="0.3">
      <c r="A4094" s="76"/>
      <c r="B4094" s="104"/>
      <c r="C4094" s="76"/>
      <c r="D4094" s="77"/>
      <c r="E4094" s="12"/>
      <c r="F4094" s="78"/>
      <c r="G4094" s="77"/>
      <c r="H4094" s="79"/>
      <c r="BA4094" s="5" t="str">
        <f t="shared" si="63"/>
        <v/>
      </c>
      <c r="BB4094" s="5" t="str">
        <f>IF(OR($E4094="",$G4094&lt;&gt;"Ativo"),"",IF(COUNTIFS($E$4:$E4094,$E4094,$A$4:$A4094,$A4094,$G$4:$G4094,"Ativo")=1,1,0))</f>
        <v/>
      </c>
      <c r="BC4094" t="str">
        <f>IF(OR($A4094="",$G4094&lt;&gt;"Ativo"),"",IF(COUNTIFS($A$4:$A4094,$A4094,$G$4:$G4094,"Ativo")=1,1,0))</f>
        <v/>
      </c>
    </row>
    <row r="4095" spans="1:55" x14ac:dyDescent="0.3">
      <c r="A4095" s="76"/>
      <c r="B4095" s="104"/>
      <c r="C4095" s="76"/>
      <c r="D4095" s="77"/>
      <c r="E4095" s="12"/>
      <c r="F4095" s="78"/>
      <c r="G4095" s="77"/>
      <c r="H4095" s="79"/>
      <c r="BA4095" s="5" t="str">
        <f t="shared" si="63"/>
        <v/>
      </c>
      <c r="BB4095" s="5" t="str">
        <f>IF(OR($E4095="",$G4095&lt;&gt;"Ativo"),"",IF(COUNTIFS($E$4:$E4095,$E4095,$A$4:$A4095,$A4095,$G$4:$G4095,"Ativo")=1,1,0))</f>
        <v/>
      </c>
      <c r="BC4095" t="str">
        <f>IF(OR($A4095="",$G4095&lt;&gt;"Ativo"),"",IF(COUNTIFS($A$4:$A4095,$A4095,$G$4:$G4095,"Ativo")=1,1,0))</f>
        <v/>
      </c>
    </row>
    <row r="4096" spans="1:55" x14ac:dyDescent="0.3">
      <c r="A4096" s="76"/>
      <c r="B4096" s="104"/>
      <c r="C4096" s="76"/>
      <c r="D4096" s="77"/>
      <c r="E4096" s="12"/>
      <c r="F4096" s="78"/>
      <c r="G4096" s="77"/>
      <c r="H4096" s="79"/>
      <c r="BA4096" s="5" t="str">
        <f t="shared" si="63"/>
        <v/>
      </c>
      <c r="BB4096" s="5" t="str">
        <f>IF(OR($E4096="",$G4096&lt;&gt;"Ativo"),"",IF(COUNTIFS($E$4:$E4096,$E4096,$A$4:$A4096,$A4096,$G$4:$G4096,"Ativo")=1,1,0))</f>
        <v/>
      </c>
      <c r="BC4096" t="str">
        <f>IF(OR($A4096="",$G4096&lt;&gt;"Ativo"),"",IF(COUNTIFS($A$4:$A4096,$A4096,$G$4:$G4096,"Ativo")=1,1,0))</f>
        <v/>
      </c>
    </row>
    <row r="4097" spans="1:55" x14ac:dyDescent="0.3">
      <c r="A4097" s="76"/>
      <c r="B4097" s="104"/>
      <c r="C4097" s="76"/>
      <c r="D4097" s="77"/>
      <c r="E4097" s="12"/>
      <c r="F4097" s="78"/>
      <c r="G4097" s="77"/>
      <c r="H4097" s="79"/>
      <c r="BA4097" s="5" t="str">
        <f t="shared" si="63"/>
        <v/>
      </c>
      <c r="BB4097" s="5" t="str">
        <f>IF(OR($E4097="",$G4097&lt;&gt;"Ativo"),"",IF(COUNTIFS($E$4:$E4097,$E4097,$A$4:$A4097,$A4097,$G$4:$G4097,"Ativo")=1,1,0))</f>
        <v/>
      </c>
      <c r="BC4097" t="str">
        <f>IF(OR($A4097="",$G4097&lt;&gt;"Ativo"),"",IF(COUNTIFS($A$4:$A4097,$A4097,$G$4:$G4097,"Ativo")=1,1,0))</f>
        <v/>
      </c>
    </row>
    <row r="4098" spans="1:55" x14ac:dyDescent="0.3">
      <c r="A4098" s="76"/>
      <c r="B4098" s="104"/>
      <c r="C4098" s="76"/>
      <c r="D4098" s="77"/>
      <c r="E4098" s="12"/>
      <c r="F4098" s="78"/>
      <c r="G4098" s="77"/>
      <c r="H4098" s="79"/>
      <c r="BA4098" s="5" t="str">
        <f t="shared" si="63"/>
        <v/>
      </c>
      <c r="BB4098" s="5" t="str">
        <f>IF(OR($E4098="",$G4098&lt;&gt;"Ativo"),"",IF(COUNTIFS($E$4:$E4098,$E4098,$A$4:$A4098,$A4098,$G$4:$G4098,"Ativo")=1,1,0))</f>
        <v/>
      </c>
      <c r="BC4098" t="str">
        <f>IF(OR($A4098="",$G4098&lt;&gt;"Ativo"),"",IF(COUNTIFS($A$4:$A4098,$A4098,$G$4:$G4098,"Ativo")=1,1,0))</f>
        <v/>
      </c>
    </row>
    <row r="4099" spans="1:55" x14ac:dyDescent="0.3">
      <c r="A4099" s="76"/>
      <c r="B4099" s="104"/>
      <c r="C4099" s="76"/>
      <c r="D4099" s="77"/>
      <c r="E4099" s="12"/>
      <c r="F4099" s="78"/>
      <c r="G4099" s="77"/>
      <c r="H4099" s="79"/>
      <c r="BA4099" s="5" t="str">
        <f t="shared" si="63"/>
        <v/>
      </c>
      <c r="BB4099" s="5" t="str">
        <f>IF(OR($E4099="",$G4099&lt;&gt;"Ativo"),"",IF(COUNTIFS($E$4:$E4099,$E4099,$A$4:$A4099,$A4099,$G$4:$G4099,"Ativo")=1,1,0))</f>
        <v/>
      </c>
      <c r="BC4099" t="str">
        <f>IF(OR($A4099="",$G4099&lt;&gt;"Ativo"),"",IF(COUNTIFS($A$4:$A4099,$A4099,$G$4:$G4099,"Ativo")=1,1,0))</f>
        <v/>
      </c>
    </row>
    <row r="4100" spans="1:55" x14ac:dyDescent="0.3">
      <c r="A4100" s="76"/>
      <c r="B4100" s="104"/>
      <c r="C4100" s="76"/>
      <c r="D4100" s="77"/>
      <c r="E4100" s="12"/>
      <c r="F4100" s="78"/>
      <c r="G4100" s="77"/>
      <c r="H4100" s="79"/>
      <c r="BA4100" s="5" t="str">
        <f t="shared" ref="BA4100:BA4163" si="64">IF($D4100="","",MID($D4100,4,LEN($D4100)-5))</f>
        <v/>
      </c>
      <c r="BB4100" s="5" t="str">
        <f>IF(OR($E4100="",$G4100&lt;&gt;"Ativo"),"",IF(COUNTIFS($E$4:$E4100,$E4100,$A$4:$A4100,$A4100,$G$4:$G4100,"Ativo")=1,1,0))</f>
        <v/>
      </c>
      <c r="BC4100" t="str">
        <f>IF(OR($A4100="",$G4100&lt;&gt;"Ativo"),"",IF(COUNTIFS($A$4:$A4100,$A4100,$G$4:$G4100,"Ativo")=1,1,0))</f>
        <v/>
      </c>
    </row>
    <row r="4101" spans="1:55" x14ac:dyDescent="0.3">
      <c r="A4101" s="76"/>
      <c r="B4101" s="104"/>
      <c r="C4101" s="76"/>
      <c r="D4101" s="77"/>
      <c r="E4101" s="12"/>
      <c r="F4101" s="78"/>
      <c r="G4101" s="77"/>
      <c r="H4101" s="79"/>
      <c r="BA4101" s="5" t="str">
        <f t="shared" si="64"/>
        <v/>
      </c>
      <c r="BB4101" s="5" t="str">
        <f>IF(OR($E4101="",$G4101&lt;&gt;"Ativo"),"",IF(COUNTIFS($E$4:$E4101,$E4101,$A$4:$A4101,$A4101,$G$4:$G4101,"Ativo")=1,1,0))</f>
        <v/>
      </c>
      <c r="BC4101" t="str">
        <f>IF(OR($A4101="",$G4101&lt;&gt;"Ativo"),"",IF(COUNTIFS($A$4:$A4101,$A4101,$G$4:$G4101,"Ativo")=1,1,0))</f>
        <v/>
      </c>
    </row>
    <row r="4102" spans="1:55" x14ac:dyDescent="0.3">
      <c r="A4102" s="76"/>
      <c r="B4102" s="104"/>
      <c r="C4102" s="76"/>
      <c r="D4102" s="77"/>
      <c r="E4102" s="12"/>
      <c r="F4102" s="78"/>
      <c r="G4102" s="77"/>
      <c r="H4102" s="79"/>
      <c r="BA4102" s="5" t="str">
        <f t="shared" si="64"/>
        <v/>
      </c>
      <c r="BB4102" s="5" t="str">
        <f>IF(OR($E4102="",$G4102&lt;&gt;"Ativo"),"",IF(COUNTIFS($E$4:$E4102,$E4102,$A$4:$A4102,$A4102,$G$4:$G4102,"Ativo")=1,1,0))</f>
        <v/>
      </c>
      <c r="BC4102" t="str">
        <f>IF(OR($A4102="",$G4102&lt;&gt;"Ativo"),"",IF(COUNTIFS($A$4:$A4102,$A4102,$G$4:$G4102,"Ativo")=1,1,0))</f>
        <v/>
      </c>
    </row>
    <row r="4103" spans="1:55" x14ac:dyDescent="0.3">
      <c r="A4103" s="76"/>
      <c r="B4103" s="104"/>
      <c r="C4103" s="76"/>
      <c r="D4103" s="77"/>
      <c r="E4103" s="12"/>
      <c r="F4103" s="78"/>
      <c r="G4103" s="77"/>
      <c r="H4103" s="79"/>
      <c r="BA4103" s="5" t="str">
        <f t="shared" si="64"/>
        <v/>
      </c>
      <c r="BB4103" s="5" t="str">
        <f>IF(OR($E4103="",$G4103&lt;&gt;"Ativo"),"",IF(COUNTIFS($E$4:$E4103,$E4103,$A$4:$A4103,$A4103,$G$4:$G4103,"Ativo")=1,1,0))</f>
        <v/>
      </c>
      <c r="BC4103" t="str">
        <f>IF(OR($A4103="",$G4103&lt;&gt;"Ativo"),"",IF(COUNTIFS($A$4:$A4103,$A4103,$G$4:$G4103,"Ativo")=1,1,0))</f>
        <v/>
      </c>
    </row>
    <row r="4104" spans="1:55" x14ac:dyDescent="0.3">
      <c r="A4104" s="76"/>
      <c r="B4104" s="104"/>
      <c r="C4104" s="76"/>
      <c r="D4104" s="77"/>
      <c r="E4104" s="12"/>
      <c r="F4104" s="78"/>
      <c r="G4104" s="77"/>
      <c r="H4104" s="79"/>
      <c r="BA4104" s="5" t="str">
        <f t="shared" si="64"/>
        <v/>
      </c>
      <c r="BB4104" s="5" t="str">
        <f>IF(OR($E4104="",$G4104&lt;&gt;"Ativo"),"",IF(COUNTIFS($E$4:$E4104,$E4104,$A$4:$A4104,$A4104,$G$4:$G4104,"Ativo")=1,1,0))</f>
        <v/>
      </c>
      <c r="BC4104" t="str">
        <f>IF(OR($A4104="",$G4104&lt;&gt;"Ativo"),"",IF(COUNTIFS($A$4:$A4104,$A4104,$G$4:$G4104,"Ativo")=1,1,0))</f>
        <v/>
      </c>
    </row>
    <row r="4105" spans="1:55" x14ac:dyDescent="0.3">
      <c r="A4105" s="76"/>
      <c r="B4105" s="104"/>
      <c r="C4105" s="76"/>
      <c r="D4105" s="77"/>
      <c r="E4105" s="12"/>
      <c r="F4105" s="78"/>
      <c r="G4105" s="77"/>
      <c r="H4105" s="79"/>
      <c r="BA4105" s="5" t="str">
        <f t="shared" si="64"/>
        <v/>
      </c>
      <c r="BB4105" s="5" t="str">
        <f>IF(OR($E4105="",$G4105&lt;&gt;"Ativo"),"",IF(COUNTIFS($E$4:$E4105,$E4105,$A$4:$A4105,$A4105,$G$4:$G4105,"Ativo")=1,1,0))</f>
        <v/>
      </c>
      <c r="BC4105" t="str">
        <f>IF(OR($A4105="",$G4105&lt;&gt;"Ativo"),"",IF(COUNTIFS($A$4:$A4105,$A4105,$G$4:$G4105,"Ativo")=1,1,0))</f>
        <v/>
      </c>
    </row>
    <row r="4106" spans="1:55" x14ac:dyDescent="0.3">
      <c r="A4106" s="76"/>
      <c r="B4106" s="104"/>
      <c r="C4106" s="76"/>
      <c r="D4106" s="77"/>
      <c r="E4106" s="12"/>
      <c r="F4106" s="78"/>
      <c r="G4106" s="77"/>
      <c r="H4106" s="79"/>
      <c r="BA4106" s="5" t="str">
        <f t="shared" si="64"/>
        <v/>
      </c>
      <c r="BB4106" s="5" t="str">
        <f>IF(OR($E4106="",$G4106&lt;&gt;"Ativo"),"",IF(COUNTIFS($E$4:$E4106,$E4106,$A$4:$A4106,$A4106,$G$4:$G4106,"Ativo")=1,1,0))</f>
        <v/>
      </c>
      <c r="BC4106" t="str">
        <f>IF(OR($A4106="",$G4106&lt;&gt;"Ativo"),"",IF(COUNTIFS($A$4:$A4106,$A4106,$G$4:$G4106,"Ativo")=1,1,0))</f>
        <v/>
      </c>
    </row>
    <row r="4107" spans="1:55" x14ac:dyDescent="0.3">
      <c r="A4107" s="76"/>
      <c r="B4107" s="104"/>
      <c r="C4107" s="76"/>
      <c r="D4107" s="77"/>
      <c r="E4107" s="12"/>
      <c r="F4107" s="78"/>
      <c r="G4107" s="77"/>
      <c r="H4107" s="79"/>
      <c r="BA4107" s="5" t="str">
        <f t="shared" si="64"/>
        <v/>
      </c>
      <c r="BB4107" s="5" t="str">
        <f>IF(OR($E4107="",$G4107&lt;&gt;"Ativo"),"",IF(COUNTIFS($E$4:$E4107,$E4107,$A$4:$A4107,$A4107,$G$4:$G4107,"Ativo")=1,1,0))</f>
        <v/>
      </c>
      <c r="BC4107" t="str">
        <f>IF(OR($A4107="",$G4107&lt;&gt;"Ativo"),"",IF(COUNTIFS($A$4:$A4107,$A4107,$G$4:$G4107,"Ativo")=1,1,0))</f>
        <v/>
      </c>
    </row>
    <row r="4108" spans="1:55" x14ac:dyDescent="0.3">
      <c r="A4108" s="76"/>
      <c r="B4108" s="104"/>
      <c r="C4108" s="76"/>
      <c r="D4108" s="77"/>
      <c r="E4108" s="12"/>
      <c r="F4108" s="78"/>
      <c r="G4108" s="77"/>
      <c r="H4108" s="79"/>
      <c r="BA4108" s="5" t="str">
        <f t="shared" si="64"/>
        <v/>
      </c>
      <c r="BB4108" s="5" t="str">
        <f>IF(OR($E4108="",$G4108&lt;&gt;"Ativo"),"",IF(COUNTIFS($E$4:$E4108,$E4108,$A$4:$A4108,$A4108,$G$4:$G4108,"Ativo")=1,1,0))</f>
        <v/>
      </c>
      <c r="BC4108" t="str">
        <f>IF(OR($A4108="",$G4108&lt;&gt;"Ativo"),"",IF(COUNTIFS($A$4:$A4108,$A4108,$G$4:$G4108,"Ativo")=1,1,0))</f>
        <v/>
      </c>
    </row>
    <row r="4109" spans="1:55" x14ac:dyDescent="0.3">
      <c r="A4109" s="76"/>
      <c r="B4109" s="104"/>
      <c r="C4109" s="76"/>
      <c r="D4109" s="77"/>
      <c r="E4109" s="12"/>
      <c r="F4109" s="78"/>
      <c r="G4109" s="77"/>
      <c r="H4109" s="79"/>
      <c r="BA4109" s="5" t="str">
        <f t="shared" si="64"/>
        <v/>
      </c>
      <c r="BB4109" s="5" t="str">
        <f>IF(OR($E4109="",$G4109&lt;&gt;"Ativo"),"",IF(COUNTIFS($E$4:$E4109,$E4109,$A$4:$A4109,$A4109,$G$4:$G4109,"Ativo")=1,1,0))</f>
        <v/>
      </c>
      <c r="BC4109" t="str">
        <f>IF(OR($A4109="",$G4109&lt;&gt;"Ativo"),"",IF(COUNTIFS($A$4:$A4109,$A4109,$G$4:$G4109,"Ativo")=1,1,0))</f>
        <v/>
      </c>
    </row>
    <row r="4110" spans="1:55" x14ac:dyDescent="0.3">
      <c r="A4110" s="76"/>
      <c r="B4110" s="104"/>
      <c r="C4110" s="76"/>
      <c r="D4110" s="77"/>
      <c r="E4110" s="12"/>
      <c r="F4110" s="78"/>
      <c r="G4110" s="77"/>
      <c r="H4110" s="79"/>
      <c r="BA4110" s="5" t="str">
        <f t="shared" si="64"/>
        <v/>
      </c>
      <c r="BB4110" s="5" t="str">
        <f>IF(OR($E4110="",$G4110&lt;&gt;"Ativo"),"",IF(COUNTIFS($E$4:$E4110,$E4110,$A$4:$A4110,$A4110,$G$4:$G4110,"Ativo")=1,1,0))</f>
        <v/>
      </c>
      <c r="BC4110" t="str">
        <f>IF(OR($A4110="",$G4110&lt;&gt;"Ativo"),"",IF(COUNTIFS($A$4:$A4110,$A4110,$G$4:$G4110,"Ativo")=1,1,0))</f>
        <v/>
      </c>
    </row>
    <row r="4111" spans="1:55" x14ac:dyDescent="0.3">
      <c r="A4111" s="76"/>
      <c r="B4111" s="104"/>
      <c r="C4111" s="76"/>
      <c r="D4111" s="77"/>
      <c r="E4111" s="12"/>
      <c r="F4111" s="78"/>
      <c r="G4111" s="77"/>
      <c r="H4111" s="79"/>
      <c r="BA4111" s="5" t="str">
        <f t="shared" si="64"/>
        <v/>
      </c>
      <c r="BB4111" s="5" t="str">
        <f>IF(OR($E4111="",$G4111&lt;&gt;"Ativo"),"",IF(COUNTIFS($E$4:$E4111,$E4111,$A$4:$A4111,$A4111,$G$4:$G4111,"Ativo")=1,1,0))</f>
        <v/>
      </c>
      <c r="BC4111" t="str">
        <f>IF(OR($A4111="",$G4111&lt;&gt;"Ativo"),"",IF(COUNTIFS($A$4:$A4111,$A4111,$G$4:$G4111,"Ativo")=1,1,0))</f>
        <v/>
      </c>
    </row>
    <row r="4112" spans="1:55" x14ac:dyDescent="0.3">
      <c r="A4112" s="76"/>
      <c r="B4112" s="104"/>
      <c r="C4112" s="76"/>
      <c r="D4112" s="77"/>
      <c r="E4112" s="12"/>
      <c r="F4112" s="78"/>
      <c r="G4112" s="77"/>
      <c r="H4112" s="79"/>
      <c r="BA4112" s="5" t="str">
        <f t="shared" si="64"/>
        <v/>
      </c>
      <c r="BB4112" s="5" t="str">
        <f>IF(OR($E4112="",$G4112&lt;&gt;"Ativo"),"",IF(COUNTIFS($E$4:$E4112,$E4112,$A$4:$A4112,$A4112,$G$4:$G4112,"Ativo")=1,1,0))</f>
        <v/>
      </c>
      <c r="BC4112" t="str">
        <f>IF(OR($A4112="",$G4112&lt;&gt;"Ativo"),"",IF(COUNTIFS($A$4:$A4112,$A4112,$G$4:$G4112,"Ativo")=1,1,0))</f>
        <v/>
      </c>
    </row>
    <row r="4113" spans="1:55" x14ac:dyDescent="0.3">
      <c r="A4113" s="76"/>
      <c r="B4113" s="104"/>
      <c r="C4113" s="76"/>
      <c r="D4113" s="77"/>
      <c r="E4113" s="12"/>
      <c r="F4113" s="78"/>
      <c r="G4113" s="77"/>
      <c r="H4113" s="79"/>
      <c r="BA4113" s="5" t="str">
        <f t="shared" si="64"/>
        <v/>
      </c>
      <c r="BB4113" s="5" t="str">
        <f>IF(OR($E4113="",$G4113&lt;&gt;"Ativo"),"",IF(COUNTIFS($E$4:$E4113,$E4113,$A$4:$A4113,$A4113,$G$4:$G4113,"Ativo")=1,1,0))</f>
        <v/>
      </c>
      <c r="BC4113" t="str">
        <f>IF(OR($A4113="",$G4113&lt;&gt;"Ativo"),"",IF(COUNTIFS($A$4:$A4113,$A4113,$G$4:$G4113,"Ativo")=1,1,0))</f>
        <v/>
      </c>
    </row>
    <row r="4114" spans="1:55" x14ac:dyDescent="0.3">
      <c r="A4114" s="76"/>
      <c r="B4114" s="104"/>
      <c r="C4114" s="76"/>
      <c r="D4114" s="77"/>
      <c r="E4114" s="12"/>
      <c r="F4114" s="78"/>
      <c r="G4114" s="77"/>
      <c r="H4114" s="79"/>
      <c r="BA4114" s="5" t="str">
        <f t="shared" si="64"/>
        <v/>
      </c>
      <c r="BB4114" s="5" t="str">
        <f>IF(OR($E4114="",$G4114&lt;&gt;"Ativo"),"",IF(COUNTIFS($E$4:$E4114,$E4114,$A$4:$A4114,$A4114,$G$4:$G4114,"Ativo")=1,1,0))</f>
        <v/>
      </c>
      <c r="BC4114" t="str">
        <f>IF(OR($A4114="",$G4114&lt;&gt;"Ativo"),"",IF(COUNTIFS($A$4:$A4114,$A4114,$G$4:$G4114,"Ativo")=1,1,0))</f>
        <v/>
      </c>
    </row>
    <row r="4115" spans="1:55" x14ac:dyDescent="0.3">
      <c r="A4115" s="76"/>
      <c r="B4115" s="104"/>
      <c r="C4115" s="76"/>
      <c r="D4115" s="77"/>
      <c r="E4115" s="12"/>
      <c r="F4115" s="78"/>
      <c r="G4115" s="77"/>
      <c r="H4115" s="79"/>
      <c r="BA4115" s="5" t="str">
        <f t="shared" si="64"/>
        <v/>
      </c>
      <c r="BB4115" s="5" t="str">
        <f>IF(OR($E4115="",$G4115&lt;&gt;"Ativo"),"",IF(COUNTIFS($E$4:$E4115,$E4115,$A$4:$A4115,$A4115,$G$4:$G4115,"Ativo")=1,1,0))</f>
        <v/>
      </c>
      <c r="BC4115" t="str">
        <f>IF(OR($A4115="",$G4115&lt;&gt;"Ativo"),"",IF(COUNTIFS($A$4:$A4115,$A4115,$G$4:$G4115,"Ativo")=1,1,0))</f>
        <v/>
      </c>
    </row>
    <row r="4116" spans="1:55" x14ac:dyDescent="0.3">
      <c r="A4116" s="76"/>
      <c r="B4116" s="104"/>
      <c r="C4116" s="76"/>
      <c r="D4116" s="77"/>
      <c r="E4116" s="12"/>
      <c r="F4116" s="78"/>
      <c r="G4116" s="77"/>
      <c r="H4116" s="79"/>
      <c r="BA4116" s="5" t="str">
        <f t="shared" si="64"/>
        <v/>
      </c>
      <c r="BB4116" s="5" t="str">
        <f>IF(OR($E4116="",$G4116&lt;&gt;"Ativo"),"",IF(COUNTIFS($E$4:$E4116,$E4116,$A$4:$A4116,$A4116,$G$4:$G4116,"Ativo")=1,1,0))</f>
        <v/>
      </c>
      <c r="BC4116" t="str">
        <f>IF(OR($A4116="",$G4116&lt;&gt;"Ativo"),"",IF(COUNTIFS($A$4:$A4116,$A4116,$G$4:$G4116,"Ativo")=1,1,0))</f>
        <v/>
      </c>
    </row>
    <row r="4117" spans="1:55" x14ac:dyDescent="0.3">
      <c r="A4117" s="76"/>
      <c r="B4117" s="104"/>
      <c r="C4117" s="76"/>
      <c r="D4117" s="77"/>
      <c r="E4117" s="12"/>
      <c r="F4117" s="78"/>
      <c r="G4117" s="77"/>
      <c r="H4117" s="79"/>
      <c r="BA4117" s="5" t="str">
        <f t="shared" si="64"/>
        <v/>
      </c>
      <c r="BB4117" s="5" t="str">
        <f>IF(OR($E4117="",$G4117&lt;&gt;"Ativo"),"",IF(COUNTIFS($E$4:$E4117,$E4117,$A$4:$A4117,$A4117,$G$4:$G4117,"Ativo")=1,1,0))</f>
        <v/>
      </c>
      <c r="BC4117" t="str">
        <f>IF(OR($A4117="",$G4117&lt;&gt;"Ativo"),"",IF(COUNTIFS($A$4:$A4117,$A4117,$G$4:$G4117,"Ativo")=1,1,0))</f>
        <v/>
      </c>
    </row>
    <row r="4118" spans="1:55" x14ac:dyDescent="0.3">
      <c r="A4118" s="76"/>
      <c r="B4118" s="104"/>
      <c r="C4118" s="76"/>
      <c r="D4118" s="77"/>
      <c r="E4118" s="12"/>
      <c r="F4118" s="78"/>
      <c r="G4118" s="77"/>
      <c r="H4118" s="79"/>
      <c r="BA4118" s="5" t="str">
        <f t="shared" si="64"/>
        <v/>
      </c>
      <c r="BB4118" s="5" t="str">
        <f>IF(OR($E4118="",$G4118&lt;&gt;"Ativo"),"",IF(COUNTIFS($E$4:$E4118,$E4118,$A$4:$A4118,$A4118,$G$4:$G4118,"Ativo")=1,1,0))</f>
        <v/>
      </c>
      <c r="BC4118" t="str">
        <f>IF(OR($A4118="",$G4118&lt;&gt;"Ativo"),"",IF(COUNTIFS($A$4:$A4118,$A4118,$G$4:$G4118,"Ativo")=1,1,0))</f>
        <v/>
      </c>
    </row>
    <row r="4119" spans="1:55" x14ac:dyDescent="0.3">
      <c r="A4119" s="76"/>
      <c r="B4119" s="104"/>
      <c r="C4119" s="76"/>
      <c r="D4119" s="77"/>
      <c r="E4119" s="12"/>
      <c r="F4119" s="78"/>
      <c r="G4119" s="77"/>
      <c r="H4119" s="79"/>
      <c r="BA4119" s="5" t="str">
        <f t="shared" si="64"/>
        <v/>
      </c>
      <c r="BB4119" s="5" t="str">
        <f>IF(OR($E4119="",$G4119&lt;&gt;"Ativo"),"",IF(COUNTIFS($E$4:$E4119,$E4119,$A$4:$A4119,$A4119,$G$4:$G4119,"Ativo")=1,1,0))</f>
        <v/>
      </c>
      <c r="BC4119" t="str">
        <f>IF(OR($A4119="",$G4119&lt;&gt;"Ativo"),"",IF(COUNTIFS($A$4:$A4119,$A4119,$G$4:$G4119,"Ativo")=1,1,0))</f>
        <v/>
      </c>
    </row>
    <row r="4120" spans="1:55" x14ac:dyDescent="0.3">
      <c r="A4120" s="76"/>
      <c r="B4120" s="104"/>
      <c r="C4120" s="76"/>
      <c r="D4120" s="77"/>
      <c r="E4120" s="12"/>
      <c r="F4120" s="78"/>
      <c r="G4120" s="77"/>
      <c r="H4120" s="79"/>
      <c r="BA4120" s="5" t="str">
        <f t="shared" si="64"/>
        <v/>
      </c>
      <c r="BB4120" s="5" t="str">
        <f>IF(OR($E4120="",$G4120&lt;&gt;"Ativo"),"",IF(COUNTIFS($E$4:$E4120,$E4120,$A$4:$A4120,$A4120,$G$4:$G4120,"Ativo")=1,1,0))</f>
        <v/>
      </c>
      <c r="BC4120" t="str">
        <f>IF(OR($A4120="",$G4120&lt;&gt;"Ativo"),"",IF(COUNTIFS($A$4:$A4120,$A4120,$G$4:$G4120,"Ativo")=1,1,0))</f>
        <v/>
      </c>
    </row>
    <row r="4121" spans="1:55" x14ac:dyDescent="0.3">
      <c r="A4121" s="76"/>
      <c r="B4121" s="104"/>
      <c r="C4121" s="76"/>
      <c r="D4121" s="77"/>
      <c r="E4121" s="12"/>
      <c r="F4121" s="78"/>
      <c r="G4121" s="77"/>
      <c r="H4121" s="79"/>
      <c r="BA4121" s="5" t="str">
        <f t="shared" si="64"/>
        <v/>
      </c>
      <c r="BB4121" s="5" t="str">
        <f>IF(OR($E4121="",$G4121&lt;&gt;"Ativo"),"",IF(COUNTIFS($E$4:$E4121,$E4121,$A$4:$A4121,$A4121,$G$4:$G4121,"Ativo")=1,1,0))</f>
        <v/>
      </c>
      <c r="BC4121" t="str">
        <f>IF(OR($A4121="",$G4121&lt;&gt;"Ativo"),"",IF(COUNTIFS($A$4:$A4121,$A4121,$G$4:$G4121,"Ativo")=1,1,0))</f>
        <v/>
      </c>
    </row>
    <row r="4122" spans="1:55" x14ac:dyDescent="0.3">
      <c r="A4122" s="76"/>
      <c r="B4122" s="104"/>
      <c r="C4122" s="76"/>
      <c r="D4122" s="77"/>
      <c r="E4122" s="12"/>
      <c r="F4122" s="78"/>
      <c r="G4122" s="77"/>
      <c r="H4122" s="79"/>
      <c r="BA4122" s="5" t="str">
        <f t="shared" si="64"/>
        <v/>
      </c>
      <c r="BB4122" s="5" t="str">
        <f>IF(OR($E4122="",$G4122&lt;&gt;"Ativo"),"",IF(COUNTIFS($E$4:$E4122,$E4122,$A$4:$A4122,$A4122,$G$4:$G4122,"Ativo")=1,1,0))</f>
        <v/>
      </c>
      <c r="BC4122" t="str">
        <f>IF(OR($A4122="",$G4122&lt;&gt;"Ativo"),"",IF(COUNTIFS($A$4:$A4122,$A4122,$G$4:$G4122,"Ativo")=1,1,0))</f>
        <v/>
      </c>
    </row>
    <row r="4123" spans="1:55" x14ac:dyDescent="0.3">
      <c r="A4123" s="76"/>
      <c r="B4123" s="104"/>
      <c r="C4123" s="76"/>
      <c r="D4123" s="77"/>
      <c r="E4123" s="12"/>
      <c r="F4123" s="78"/>
      <c r="G4123" s="77"/>
      <c r="H4123" s="79"/>
      <c r="BA4123" s="5" t="str">
        <f t="shared" si="64"/>
        <v/>
      </c>
      <c r="BB4123" s="5" t="str">
        <f>IF(OR($E4123="",$G4123&lt;&gt;"Ativo"),"",IF(COUNTIFS($E$4:$E4123,$E4123,$A$4:$A4123,$A4123,$G$4:$G4123,"Ativo")=1,1,0))</f>
        <v/>
      </c>
      <c r="BC4123" t="str">
        <f>IF(OR($A4123="",$G4123&lt;&gt;"Ativo"),"",IF(COUNTIFS($A$4:$A4123,$A4123,$G$4:$G4123,"Ativo")=1,1,0))</f>
        <v/>
      </c>
    </row>
    <row r="4124" spans="1:55" x14ac:dyDescent="0.3">
      <c r="A4124" s="76"/>
      <c r="B4124" s="104"/>
      <c r="C4124" s="76"/>
      <c r="D4124" s="77"/>
      <c r="E4124" s="12"/>
      <c r="F4124" s="78"/>
      <c r="G4124" s="77"/>
      <c r="H4124" s="79"/>
      <c r="BA4124" s="5" t="str">
        <f t="shared" si="64"/>
        <v/>
      </c>
      <c r="BB4124" s="5" t="str">
        <f>IF(OR($E4124="",$G4124&lt;&gt;"Ativo"),"",IF(COUNTIFS($E$4:$E4124,$E4124,$A$4:$A4124,$A4124,$G$4:$G4124,"Ativo")=1,1,0))</f>
        <v/>
      </c>
      <c r="BC4124" t="str">
        <f>IF(OR($A4124="",$G4124&lt;&gt;"Ativo"),"",IF(COUNTIFS($A$4:$A4124,$A4124,$G$4:$G4124,"Ativo")=1,1,0))</f>
        <v/>
      </c>
    </row>
    <row r="4125" spans="1:55" x14ac:dyDescent="0.3">
      <c r="A4125" s="76"/>
      <c r="B4125" s="104"/>
      <c r="C4125" s="76"/>
      <c r="D4125" s="77"/>
      <c r="E4125" s="12"/>
      <c r="F4125" s="78"/>
      <c r="G4125" s="77"/>
      <c r="H4125" s="79"/>
      <c r="BA4125" s="5" t="str">
        <f t="shared" si="64"/>
        <v/>
      </c>
      <c r="BB4125" s="5" t="str">
        <f>IF(OR($E4125="",$G4125&lt;&gt;"Ativo"),"",IF(COUNTIFS($E$4:$E4125,$E4125,$A$4:$A4125,$A4125,$G$4:$G4125,"Ativo")=1,1,0))</f>
        <v/>
      </c>
      <c r="BC4125" t="str">
        <f>IF(OR($A4125="",$G4125&lt;&gt;"Ativo"),"",IF(COUNTIFS($A$4:$A4125,$A4125,$G$4:$G4125,"Ativo")=1,1,0))</f>
        <v/>
      </c>
    </row>
    <row r="4126" spans="1:55" x14ac:dyDescent="0.3">
      <c r="A4126" s="76"/>
      <c r="B4126" s="104"/>
      <c r="C4126" s="76"/>
      <c r="D4126" s="77"/>
      <c r="E4126" s="12"/>
      <c r="F4126" s="78"/>
      <c r="G4126" s="77"/>
      <c r="H4126" s="79"/>
      <c r="BA4126" s="5" t="str">
        <f t="shared" si="64"/>
        <v/>
      </c>
      <c r="BB4126" s="5" t="str">
        <f>IF(OR($E4126="",$G4126&lt;&gt;"Ativo"),"",IF(COUNTIFS($E$4:$E4126,$E4126,$A$4:$A4126,$A4126,$G$4:$G4126,"Ativo")=1,1,0))</f>
        <v/>
      </c>
      <c r="BC4126" t="str">
        <f>IF(OR($A4126="",$G4126&lt;&gt;"Ativo"),"",IF(COUNTIFS($A$4:$A4126,$A4126,$G$4:$G4126,"Ativo")=1,1,0))</f>
        <v/>
      </c>
    </row>
    <row r="4127" spans="1:55" x14ac:dyDescent="0.3">
      <c r="A4127" s="76"/>
      <c r="B4127" s="104"/>
      <c r="C4127" s="76"/>
      <c r="D4127" s="77"/>
      <c r="E4127" s="12"/>
      <c r="F4127" s="78"/>
      <c r="G4127" s="77"/>
      <c r="H4127" s="79"/>
      <c r="BA4127" s="5" t="str">
        <f t="shared" si="64"/>
        <v/>
      </c>
      <c r="BB4127" s="5" t="str">
        <f>IF(OR($E4127="",$G4127&lt;&gt;"Ativo"),"",IF(COUNTIFS($E$4:$E4127,$E4127,$A$4:$A4127,$A4127,$G$4:$G4127,"Ativo")=1,1,0))</f>
        <v/>
      </c>
      <c r="BC4127" t="str">
        <f>IF(OR($A4127="",$G4127&lt;&gt;"Ativo"),"",IF(COUNTIFS($A$4:$A4127,$A4127,$G$4:$G4127,"Ativo")=1,1,0))</f>
        <v/>
      </c>
    </row>
    <row r="4128" spans="1:55" x14ac:dyDescent="0.3">
      <c r="A4128" s="76"/>
      <c r="B4128" s="104"/>
      <c r="C4128" s="76"/>
      <c r="D4128" s="77"/>
      <c r="E4128" s="12"/>
      <c r="F4128" s="78"/>
      <c r="G4128" s="77"/>
      <c r="H4128" s="79"/>
      <c r="BA4128" s="5" t="str">
        <f t="shared" si="64"/>
        <v/>
      </c>
      <c r="BB4128" s="5" t="str">
        <f>IF(OR($E4128="",$G4128&lt;&gt;"Ativo"),"",IF(COUNTIFS($E$4:$E4128,$E4128,$A$4:$A4128,$A4128,$G$4:$G4128,"Ativo")=1,1,0))</f>
        <v/>
      </c>
      <c r="BC4128" t="str">
        <f>IF(OR($A4128="",$G4128&lt;&gt;"Ativo"),"",IF(COUNTIFS($A$4:$A4128,$A4128,$G$4:$G4128,"Ativo")=1,1,0))</f>
        <v/>
      </c>
    </row>
    <row r="4129" spans="1:55" x14ac:dyDescent="0.3">
      <c r="A4129" s="76"/>
      <c r="B4129" s="104"/>
      <c r="C4129" s="76"/>
      <c r="D4129" s="77"/>
      <c r="E4129" s="12"/>
      <c r="F4129" s="78"/>
      <c r="G4129" s="77"/>
      <c r="H4129" s="79"/>
      <c r="BA4129" s="5" t="str">
        <f t="shared" si="64"/>
        <v/>
      </c>
      <c r="BB4129" s="5" t="str">
        <f>IF(OR($E4129="",$G4129&lt;&gt;"Ativo"),"",IF(COUNTIFS($E$4:$E4129,$E4129,$A$4:$A4129,$A4129,$G$4:$G4129,"Ativo")=1,1,0))</f>
        <v/>
      </c>
      <c r="BC4129" t="str">
        <f>IF(OR($A4129="",$G4129&lt;&gt;"Ativo"),"",IF(COUNTIFS($A$4:$A4129,$A4129,$G$4:$G4129,"Ativo")=1,1,0))</f>
        <v/>
      </c>
    </row>
    <row r="4130" spans="1:55" x14ac:dyDescent="0.3">
      <c r="A4130" s="76"/>
      <c r="B4130" s="104"/>
      <c r="C4130" s="76"/>
      <c r="D4130" s="77"/>
      <c r="E4130" s="12"/>
      <c r="F4130" s="78"/>
      <c r="G4130" s="77"/>
      <c r="H4130" s="79"/>
      <c r="BA4130" s="5" t="str">
        <f t="shared" si="64"/>
        <v/>
      </c>
      <c r="BB4130" s="5" t="str">
        <f>IF(OR($E4130="",$G4130&lt;&gt;"Ativo"),"",IF(COUNTIFS($E$4:$E4130,$E4130,$A$4:$A4130,$A4130,$G$4:$G4130,"Ativo")=1,1,0))</f>
        <v/>
      </c>
      <c r="BC4130" t="str">
        <f>IF(OR($A4130="",$G4130&lt;&gt;"Ativo"),"",IF(COUNTIFS($A$4:$A4130,$A4130,$G$4:$G4130,"Ativo")=1,1,0))</f>
        <v/>
      </c>
    </row>
    <row r="4131" spans="1:55" x14ac:dyDescent="0.3">
      <c r="A4131" s="76"/>
      <c r="B4131" s="104"/>
      <c r="C4131" s="76"/>
      <c r="D4131" s="77"/>
      <c r="E4131" s="12"/>
      <c r="F4131" s="78"/>
      <c r="G4131" s="77"/>
      <c r="H4131" s="79"/>
      <c r="BA4131" s="5" t="str">
        <f t="shared" si="64"/>
        <v/>
      </c>
      <c r="BB4131" s="5" t="str">
        <f>IF(OR($E4131="",$G4131&lt;&gt;"Ativo"),"",IF(COUNTIFS($E$4:$E4131,$E4131,$A$4:$A4131,$A4131,$G$4:$G4131,"Ativo")=1,1,0))</f>
        <v/>
      </c>
      <c r="BC4131" t="str">
        <f>IF(OR($A4131="",$G4131&lt;&gt;"Ativo"),"",IF(COUNTIFS($A$4:$A4131,$A4131,$G$4:$G4131,"Ativo")=1,1,0))</f>
        <v/>
      </c>
    </row>
    <row r="4132" spans="1:55" x14ac:dyDescent="0.3">
      <c r="A4132" s="76"/>
      <c r="B4132" s="104"/>
      <c r="C4132" s="76"/>
      <c r="D4132" s="77"/>
      <c r="E4132" s="12"/>
      <c r="F4132" s="78"/>
      <c r="G4132" s="77"/>
      <c r="H4132" s="79"/>
      <c r="BA4132" s="5" t="str">
        <f t="shared" si="64"/>
        <v/>
      </c>
      <c r="BB4132" s="5" t="str">
        <f>IF(OR($E4132="",$G4132&lt;&gt;"Ativo"),"",IF(COUNTIFS($E$4:$E4132,$E4132,$A$4:$A4132,$A4132,$G$4:$G4132,"Ativo")=1,1,0))</f>
        <v/>
      </c>
      <c r="BC4132" t="str">
        <f>IF(OR($A4132="",$G4132&lt;&gt;"Ativo"),"",IF(COUNTIFS($A$4:$A4132,$A4132,$G$4:$G4132,"Ativo")=1,1,0))</f>
        <v/>
      </c>
    </row>
    <row r="4133" spans="1:55" x14ac:dyDescent="0.3">
      <c r="A4133" s="76"/>
      <c r="B4133" s="104"/>
      <c r="C4133" s="76"/>
      <c r="D4133" s="77"/>
      <c r="E4133" s="12"/>
      <c r="F4133" s="78"/>
      <c r="G4133" s="77"/>
      <c r="H4133" s="79"/>
      <c r="BA4133" s="5" t="str">
        <f t="shared" si="64"/>
        <v/>
      </c>
      <c r="BB4133" s="5" t="str">
        <f>IF(OR($E4133="",$G4133&lt;&gt;"Ativo"),"",IF(COUNTIFS($E$4:$E4133,$E4133,$A$4:$A4133,$A4133,$G$4:$G4133,"Ativo")=1,1,0))</f>
        <v/>
      </c>
      <c r="BC4133" t="str">
        <f>IF(OR($A4133="",$G4133&lt;&gt;"Ativo"),"",IF(COUNTIFS($A$4:$A4133,$A4133,$G$4:$G4133,"Ativo")=1,1,0))</f>
        <v/>
      </c>
    </row>
    <row r="4134" spans="1:55" x14ac:dyDescent="0.3">
      <c r="A4134" s="76"/>
      <c r="B4134" s="104"/>
      <c r="C4134" s="76"/>
      <c r="D4134" s="77"/>
      <c r="E4134" s="12"/>
      <c r="F4134" s="78"/>
      <c r="G4134" s="77"/>
      <c r="H4134" s="79"/>
      <c r="BA4134" s="5" t="str">
        <f t="shared" si="64"/>
        <v/>
      </c>
      <c r="BB4134" s="5" t="str">
        <f>IF(OR($E4134="",$G4134&lt;&gt;"Ativo"),"",IF(COUNTIFS($E$4:$E4134,$E4134,$A$4:$A4134,$A4134,$G$4:$G4134,"Ativo")=1,1,0))</f>
        <v/>
      </c>
      <c r="BC4134" t="str">
        <f>IF(OR($A4134="",$G4134&lt;&gt;"Ativo"),"",IF(COUNTIFS($A$4:$A4134,$A4134,$G$4:$G4134,"Ativo")=1,1,0))</f>
        <v/>
      </c>
    </row>
    <row r="4135" spans="1:55" x14ac:dyDescent="0.3">
      <c r="A4135" s="76"/>
      <c r="B4135" s="104"/>
      <c r="C4135" s="76"/>
      <c r="D4135" s="77"/>
      <c r="E4135" s="12"/>
      <c r="F4135" s="78"/>
      <c r="G4135" s="77"/>
      <c r="H4135" s="79"/>
      <c r="BA4135" s="5" t="str">
        <f t="shared" si="64"/>
        <v/>
      </c>
      <c r="BB4135" s="5" t="str">
        <f>IF(OR($E4135="",$G4135&lt;&gt;"Ativo"),"",IF(COUNTIFS($E$4:$E4135,$E4135,$A$4:$A4135,$A4135,$G$4:$G4135,"Ativo")=1,1,0))</f>
        <v/>
      </c>
      <c r="BC4135" t="str">
        <f>IF(OR($A4135="",$G4135&lt;&gt;"Ativo"),"",IF(COUNTIFS($A$4:$A4135,$A4135,$G$4:$G4135,"Ativo")=1,1,0))</f>
        <v/>
      </c>
    </row>
    <row r="4136" spans="1:55" x14ac:dyDescent="0.3">
      <c r="A4136" s="76"/>
      <c r="B4136" s="104"/>
      <c r="C4136" s="76"/>
      <c r="D4136" s="77"/>
      <c r="E4136" s="12"/>
      <c r="F4136" s="78"/>
      <c r="G4136" s="77"/>
      <c r="H4136" s="79"/>
      <c r="BA4136" s="5" t="str">
        <f t="shared" si="64"/>
        <v/>
      </c>
      <c r="BB4136" s="5" t="str">
        <f>IF(OR($E4136="",$G4136&lt;&gt;"Ativo"),"",IF(COUNTIFS($E$4:$E4136,$E4136,$A$4:$A4136,$A4136,$G$4:$G4136,"Ativo")=1,1,0))</f>
        <v/>
      </c>
      <c r="BC4136" t="str">
        <f>IF(OR($A4136="",$G4136&lt;&gt;"Ativo"),"",IF(COUNTIFS($A$4:$A4136,$A4136,$G$4:$G4136,"Ativo")=1,1,0))</f>
        <v/>
      </c>
    </row>
    <row r="4137" spans="1:55" x14ac:dyDescent="0.3">
      <c r="A4137" s="76"/>
      <c r="B4137" s="104"/>
      <c r="C4137" s="76"/>
      <c r="D4137" s="77"/>
      <c r="E4137" s="12"/>
      <c r="F4137" s="78"/>
      <c r="G4137" s="77"/>
      <c r="H4137" s="79"/>
      <c r="BA4137" s="5" t="str">
        <f t="shared" si="64"/>
        <v/>
      </c>
      <c r="BB4137" s="5" t="str">
        <f>IF(OR($E4137="",$G4137&lt;&gt;"Ativo"),"",IF(COUNTIFS($E$4:$E4137,$E4137,$A$4:$A4137,$A4137,$G$4:$G4137,"Ativo")=1,1,0))</f>
        <v/>
      </c>
      <c r="BC4137" t="str">
        <f>IF(OR($A4137="",$G4137&lt;&gt;"Ativo"),"",IF(COUNTIFS($A$4:$A4137,$A4137,$G$4:$G4137,"Ativo")=1,1,0))</f>
        <v/>
      </c>
    </row>
    <row r="4138" spans="1:55" x14ac:dyDescent="0.3">
      <c r="A4138" s="76"/>
      <c r="B4138" s="104"/>
      <c r="C4138" s="76"/>
      <c r="D4138" s="77"/>
      <c r="E4138" s="12"/>
      <c r="F4138" s="78"/>
      <c r="G4138" s="77"/>
      <c r="H4138" s="79"/>
      <c r="BA4138" s="5" t="str">
        <f t="shared" si="64"/>
        <v/>
      </c>
      <c r="BB4138" s="5" t="str">
        <f>IF(OR($E4138="",$G4138&lt;&gt;"Ativo"),"",IF(COUNTIFS($E$4:$E4138,$E4138,$A$4:$A4138,$A4138,$G$4:$G4138,"Ativo")=1,1,0))</f>
        <v/>
      </c>
      <c r="BC4138" t="str">
        <f>IF(OR($A4138="",$G4138&lt;&gt;"Ativo"),"",IF(COUNTIFS($A$4:$A4138,$A4138,$G$4:$G4138,"Ativo")=1,1,0))</f>
        <v/>
      </c>
    </row>
    <row r="4139" spans="1:55" x14ac:dyDescent="0.3">
      <c r="A4139" s="76"/>
      <c r="B4139" s="104"/>
      <c r="C4139" s="76"/>
      <c r="D4139" s="77"/>
      <c r="E4139" s="12"/>
      <c r="F4139" s="78"/>
      <c r="G4139" s="77"/>
      <c r="H4139" s="79"/>
      <c r="BA4139" s="5" t="str">
        <f t="shared" si="64"/>
        <v/>
      </c>
      <c r="BB4139" s="5" t="str">
        <f>IF(OR($E4139="",$G4139&lt;&gt;"Ativo"),"",IF(COUNTIFS($E$4:$E4139,$E4139,$A$4:$A4139,$A4139,$G$4:$G4139,"Ativo")=1,1,0))</f>
        <v/>
      </c>
      <c r="BC4139" t="str">
        <f>IF(OR($A4139="",$G4139&lt;&gt;"Ativo"),"",IF(COUNTIFS($A$4:$A4139,$A4139,$G$4:$G4139,"Ativo")=1,1,0))</f>
        <v/>
      </c>
    </row>
    <row r="4140" spans="1:55" x14ac:dyDescent="0.3">
      <c r="A4140" s="76"/>
      <c r="B4140" s="104"/>
      <c r="C4140" s="76"/>
      <c r="D4140" s="77"/>
      <c r="E4140" s="12"/>
      <c r="F4140" s="78"/>
      <c r="G4140" s="77"/>
      <c r="H4140" s="79"/>
      <c r="BA4140" s="5" t="str">
        <f t="shared" si="64"/>
        <v/>
      </c>
      <c r="BB4140" s="5" t="str">
        <f>IF(OR($E4140="",$G4140&lt;&gt;"Ativo"),"",IF(COUNTIFS($E$4:$E4140,$E4140,$A$4:$A4140,$A4140,$G$4:$G4140,"Ativo")=1,1,0))</f>
        <v/>
      </c>
      <c r="BC4140" t="str">
        <f>IF(OR($A4140="",$G4140&lt;&gt;"Ativo"),"",IF(COUNTIFS($A$4:$A4140,$A4140,$G$4:$G4140,"Ativo")=1,1,0))</f>
        <v/>
      </c>
    </row>
    <row r="4141" spans="1:55" x14ac:dyDescent="0.3">
      <c r="A4141" s="76"/>
      <c r="B4141" s="104"/>
      <c r="C4141" s="76"/>
      <c r="D4141" s="77"/>
      <c r="E4141" s="12"/>
      <c r="F4141" s="78"/>
      <c r="G4141" s="77"/>
      <c r="H4141" s="79"/>
      <c r="BA4141" s="5" t="str">
        <f t="shared" si="64"/>
        <v/>
      </c>
      <c r="BB4141" s="5" t="str">
        <f>IF(OR($E4141="",$G4141&lt;&gt;"Ativo"),"",IF(COUNTIFS($E$4:$E4141,$E4141,$A$4:$A4141,$A4141,$G$4:$G4141,"Ativo")=1,1,0))</f>
        <v/>
      </c>
      <c r="BC4141" t="str">
        <f>IF(OR($A4141="",$G4141&lt;&gt;"Ativo"),"",IF(COUNTIFS($A$4:$A4141,$A4141,$G$4:$G4141,"Ativo")=1,1,0))</f>
        <v/>
      </c>
    </row>
    <row r="4142" spans="1:55" x14ac:dyDescent="0.3">
      <c r="A4142" s="76"/>
      <c r="B4142" s="104"/>
      <c r="C4142" s="76"/>
      <c r="D4142" s="77"/>
      <c r="E4142" s="12"/>
      <c r="F4142" s="78"/>
      <c r="G4142" s="77"/>
      <c r="H4142" s="79"/>
      <c r="BA4142" s="5" t="str">
        <f t="shared" si="64"/>
        <v/>
      </c>
      <c r="BB4142" s="5" t="str">
        <f>IF(OR($E4142="",$G4142&lt;&gt;"Ativo"),"",IF(COUNTIFS($E$4:$E4142,$E4142,$A$4:$A4142,$A4142,$G$4:$G4142,"Ativo")=1,1,0))</f>
        <v/>
      </c>
      <c r="BC4142" t="str">
        <f>IF(OR($A4142="",$G4142&lt;&gt;"Ativo"),"",IF(COUNTIFS($A$4:$A4142,$A4142,$G$4:$G4142,"Ativo")=1,1,0))</f>
        <v/>
      </c>
    </row>
    <row r="4143" spans="1:55" x14ac:dyDescent="0.3">
      <c r="A4143" s="76"/>
      <c r="B4143" s="104"/>
      <c r="C4143" s="76"/>
      <c r="D4143" s="77"/>
      <c r="E4143" s="12"/>
      <c r="F4143" s="78"/>
      <c r="G4143" s="77"/>
      <c r="H4143" s="79"/>
      <c r="BA4143" s="5" t="str">
        <f t="shared" si="64"/>
        <v/>
      </c>
      <c r="BB4143" s="5" t="str">
        <f>IF(OR($E4143="",$G4143&lt;&gt;"Ativo"),"",IF(COUNTIFS($E$4:$E4143,$E4143,$A$4:$A4143,$A4143,$G$4:$G4143,"Ativo")=1,1,0))</f>
        <v/>
      </c>
      <c r="BC4143" t="str">
        <f>IF(OR($A4143="",$G4143&lt;&gt;"Ativo"),"",IF(COUNTIFS($A$4:$A4143,$A4143,$G$4:$G4143,"Ativo")=1,1,0))</f>
        <v/>
      </c>
    </row>
    <row r="4144" spans="1:55" x14ac:dyDescent="0.3">
      <c r="A4144" s="76"/>
      <c r="B4144" s="104"/>
      <c r="C4144" s="76"/>
      <c r="D4144" s="77"/>
      <c r="E4144" s="12"/>
      <c r="F4144" s="78"/>
      <c r="G4144" s="77"/>
      <c r="H4144" s="79"/>
      <c r="BA4144" s="5" t="str">
        <f t="shared" si="64"/>
        <v/>
      </c>
      <c r="BB4144" s="5" t="str">
        <f>IF(OR($E4144="",$G4144&lt;&gt;"Ativo"),"",IF(COUNTIFS($E$4:$E4144,$E4144,$A$4:$A4144,$A4144,$G$4:$G4144,"Ativo")=1,1,0))</f>
        <v/>
      </c>
      <c r="BC4144" t="str">
        <f>IF(OR($A4144="",$G4144&lt;&gt;"Ativo"),"",IF(COUNTIFS($A$4:$A4144,$A4144,$G$4:$G4144,"Ativo")=1,1,0))</f>
        <v/>
      </c>
    </row>
    <row r="4145" spans="1:55" x14ac:dyDescent="0.3">
      <c r="A4145" s="76"/>
      <c r="B4145" s="104"/>
      <c r="C4145" s="76"/>
      <c r="D4145" s="77"/>
      <c r="E4145" s="12"/>
      <c r="F4145" s="78"/>
      <c r="G4145" s="77"/>
      <c r="H4145" s="79"/>
      <c r="BA4145" s="5" t="str">
        <f t="shared" si="64"/>
        <v/>
      </c>
      <c r="BB4145" s="5" t="str">
        <f>IF(OR($E4145="",$G4145&lt;&gt;"Ativo"),"",IF(COUNTIFS($E$4:$E4145,$E4145,$A$4:$A4145,$A4145,$G$4:$G4145,"Ativo")=1,1,0))</f>
        <v/>
      </c>
      <c r="BC4145" t="str">
        <f>IF(OR($A4145="",$G4145&lt;&gt;"Ativo"),"",IF(COUNTIFS($A$4:$A4145,$A4145,$G$4:$G4145,"Ativo")=1,1,0))</f>
        <v/>
      </c>
    </row>
    <row r="4146" spans="1:55" x14ac:dyDescent="0.3">
      <c r="A4146" s="76"/>
      <c r="B4146" s="104"/>
      <c r="C4146" s="76"/>
      <c r="D4146" s="77"/>
      <c r="E4146" s="12"/>
      <c r="F4146" s="78"/>
      <c r="G4146" s="77"/>
      <c r="H4146" s="79"/>
      <c r="BA4146" s="5" t="str">
        <f t="shared" si="64"/>
        <v/>
      </c>
      <c r="BB4146" s="5" t="str">
        <f>IF(OR($E4146="",$G4146&lt;&gt;"Ativo"),"",IF(COUNTIFS($E$4:$E4146,$E4146,$A$4:$A4146,$A4146,$G$4:$G4146,"Ativo")=1,1,0))</f>
        <v/>
      </c>
      <c r="BC4146" t="str">
        <f>IF(OR($A4146="",$G4146&lt;&gt;"Ativo"),"",IF(COUNTIFS($A$4:$A4146,$A4146,$G$4:$G4146,"Ativo")=1,1,0))</f>
        <v/>
      </c>
    </row>
    <row r="4147" spans="1:55" x14ac:dyDescent="0.3">
      <c r="A4147" s="76"/>
      <c r="B4147" s="104"/>
      <c r="C4147" s="76"/>
      <c r="D4147" s="77"/>
      <c r="E4147" s="12"/>
      <c r="F4147" s="78"/>
      <c r="G4147" s="77"/>
      <c r="H4147" s="79"/>
      <c r="BA4147" s="5" t="str">
        <f t="shared" si="64"/>
        <v/>
      </c>
      <c r="BB4147" s="5" t="str">
        <f>IF(OR($E4147="",$G4147&lt;&gt;"Ativo"),"",IF(COUNTIFS($E$4:$E4147,$E4147,$A$4:$A4147,$A4147,$G$4:$G4147,"Ativo")=1,1,0))</f>
        <v/>
      </c>
      <c r="BC4147" t="str">
        <f>IF(OR($A4147="",$G4147&lt;&gt;"Ativo"),"",IF(COUNTIFS($A$4:$A4147,$A4147,$G$4:$G4147,"Ativo")=1,1,0))</f>
        <v/>
      </c>
    </row>
    <row r="4148" spans="1:55" x14ac:dyDescent="0.3">
      <c r="A4148" s="76"/>
      <c r="B4148" s="104"/>
      <c r="C4148" s="76"/>
      <c r="D4148" s="77"/>
      <c r="E4148" s="12"/>
      <c r="F4148" s="78"/>
      <c r="G4148" s="77"/>
      <c r="H4148" s="79"/>
      <c r="BA4148" s="5" t="str">
        <f t="shared" si="64"/>
        <v/>
      </c>
      <c r="BB4148" s="5" t="str">
        <f>IF(OR($E4148="",$G4148&lt;&gt;"Ativo"),"",IF(COUNTIFS($E$4:$E4148,$E4148,$A$4:$A4148,$A4148,$G$4:$G4148,"Ativo")=1,1,0))</f>
        <v/>
      </c>
      <c r="BC4148" t="str">
        <f>IF(OR($A4148="",$G4148&lt;&gt;"Ativo"),"",IF(COUNTIFS($A$4:$A4148,$A4148,$G$4:$G4148,"Ativo")=1,1,0))</f>
        <v/>
      </c>
    </row>
    <row r="4149" spans="1:55" x14ac:dyDescent="0.3">
      <c r="A4149" s="76"/>
      <c r="B4149" s="104"/>
      <c r="C4149" s="76"/>
      <c r="D4149" s="77"/>
      <c r="E4149" s="12"/>
      <c r="F4149" s="78"/>
      <c r="G4149" s="77"/>
      <c r="H4149" s="79"/>
      <c r="BA4149" s="5" t="str">
        <f t="shared" si="64"/>
        <v/>
      </c>
      <c r="BB4149" s="5" t="str">
        <f>IF(OR($E4149="",$G4149&lt;&gt;"Ativo"),"",IF(COUNTIFS($E$4:$E4149,$E4149,$A$4:$A4149,$A4149,$G$4:$G4149,"Ativo")=1,1,0))</f>
        <v/>
      </c>
      <c r="BC4149" t="str">
        <f>IF(OR($A4149="",$G4149&lt;&gt;"Ativo"),"",IF(COUNTIFS($A$4:$A4149,$A4149,$G$4:$G4149,"Ativo")=1,1,0))</f>
        <v/>
      </c>
    </row>
    <row r="4150" spans="1:55" x14ac:dyDescent="0.3">
      <c r="A4150" s="76"/>
      <c r="B4150" s="104"/>
      <c r="C4150" s="76"/>
      <c r="D4150" s="77"/>
      <c r="E4150" s="12"/>
      <c r="F4150" s="78"/>
      <c r="G4150" s="77"/>
      <c r="H4150" s="79"/>
      <c r="BA4150" s="5" t="str">
        <f t="shared" si="64"/>
        <v/>
      </c>
      <c r="BB4150" s="5" t="str">
        <f>IF(OR($E4150="",$G4150&lt;&gt;"Ativo"),"",IF(COUNTIFS($E$4:$E4150,$E4150,$A$4:$A4150,$A4150,$G$4:$G4150,"Ativo")=1,1,0))</f>
        <v/>
      </c>
      <c r="BC4150" t="str">
        <f>IF(OR($A4150="",$G4150&lt;&gt;"Ativo"),"",IF(COUNTIFS($A$4:$A4150,$A4150,$G$4:$G4150,"Ativo")=1,1,0))</f>
        <v/>
      </c>
    </row>
    <row r="4151" spans="1:55" x14ac:dyDescent="0.3">
      <c r="A4151" s="76"/>
      <c r="B4151" s="104"/>
      <c r="C4151" s="76"/>
      <c r="D4151" s="77"/>
      <c r="E4151" s="12"/>
      <c r="F4151" s="78"/>
      <c r="G4151" s="77"/>
      <c r="H4151" s="79"/>
      <c r="BA4151" s="5" t="str">
        <f t="shared" si="64"/>
        <v/>
      </c>
      <c r="BB4151" s="5" t="str">
        <f>IF(OR($E4151="",$G4151&lt;&gt;"Ativo"),"",IF(COUNTIFS($E$4:$E4151,$E4151,$A$4:$A4151,$A4151,$G$4:$G4151,"Ativo")=1,1,0))</f>
        <v/>
      </c>
      <c r="BC4151" t="str">
        <f>IF(OR($A4151="",$G4151&lt;&gt;"Ativo"),"",IF(COUNTIFS($A$4:$A4151,$A4151,$G$4:$G4151,"Ativo")=1,1,0))</f>
        <v/>
      </c>
    </row>
    <row r="4152" spans="1:55" x14ac:dyDescent="0.3">
      <c r="A4152" s="76"/>
      <c r="B4152" s="104"/>
      <c r="C4152" s="76"/>
      <c r="D4152" s="77"/>
      <c r="E4152" s="12"/>
      <c r="F4152" s="78"/>
      <c r="G4152" s="77"/>
      <c r="H4152" s="79"/>
      <c r="BA4152" s="5" t="str">
        <f t="shared" si="64"/>
        <v/>
      </c>
      <c r="BB4152" s="5" t="str">
        <f>IF(OR($E4152="",$G4152&lt;&gt;"Ativo"),"",IF(COUNTIFS($E$4:$E4152,$E4152,$A$4:$A4152,$A4152,$G$4:$G4152,"Ativo")=1,1,0))</f>
        <v/>
      </c>
      <c r="BC4152" t="str">
        <f>IF(OR($A4152="",$G4152&lt;&gt;"Ativo"),"",IF(COUNTIFS($A$4:$A4152,$A4152,$G$4:$G4152,"Ativo")=1,1,0))</f>
        <v/>
      </c>
    </row>
    <row r="4153" spans="1:55" x14ac:dyDescent="0.3">
      <c r="A4153" s="76"/>
      <c r="B4153" s="104"/>
      <c r="C4153" s="76"/>
      <c r="D4153" s="77"/>
      <c r="E4153" s="12"/>
      <c r="F4153" s="78"/>
      <c r="G4153" s="77"/>
      <c r="H4153" s="79"/>
      <c r="BA4153" s="5" t="str">
        <f t="shared" si="64"/>
        <v/>
      </c>
      <c r="BB4153" s="5" t="str">
        <f>IF(OR($E4153="",$G4153&lt;&gt;"Ativo"),"",IF(COUNTIFS($E$4:$E4153,$E4153,$A$4:$A4153,$A4153,$G$4:$G4153,"Ativo")=1,1,0))</f>
        <v/>
      </c>
      <c r="BC4153" t="str">
        <f>IF(OR($A4153="",$G4153&lt;&gt;"Ativo"),"",IF(COUNTIFS($A$4:$A4153,$A4153,$G$4:$G4153,"Ativo")=1,1,0))</f>
        <v/>
      </c>
    </row>
    <row r="4154" spans="1:55" x14ac:dyDescent="0.3">
      <c r="A4154" s="76"/>
      <c r="B4154" s="104"/>
      <c r="C4154" s="76"/>
      <c r="D4154" s="77"/>
      <c r="E4154" s="12"/>
      <c r="F4154" s="78"/>
      <c r="G4154" s="77"/>
      <c r="H4154" s="79"/>
      <c r="BA4154" s="5" t="str">
        <f t="shared" si="64"/>
        <v/>
      </c>
      <c r="BB4154" s="5" t="str">
        <f>IF(OR($E4154="",$G4154&lt;&gt;"Ativo"),"",IF(COUNTIFS($E$4:$E4154,$E4154,$A$4:$A4154,$A4154,$G$4:$G4154,"Ativo")=1,1,0))</f>
        <v/>
      </c>
      <c r="BC4154" t="str">
        <f>IF(OR($A4154="",$G4154&lt;&gt;"Ativo"),"",IF(COUNTIFS($A$4:$A4154,$A4154,$G$4:$G4154,"Ativo")=1,1,0))</f>
        <v/>
      </c>
    </row>
    <row r="4155" spans="1:55" x14ac:dyDescent="0.3">
      <c r="A4155" s="76"/>
      <c r="B4155" s="104"/>
      <c r="C4155" s="76"/>
      <c r="D4155" s="77"/>
      <c r="E4155" s="12"/>
      <c r="F4155" s="78"/>
      <c r="G4155" s="77"/>
      <c r="H4155" s="79"/>
      <c r="BA4155" s="5" t="str">
        <f t="shared" si="64"/>
        <v/>
      </c>
      <c r="BB4155" s="5" t="str">
        <f>IF(OR($E4155="",$G4155&lt;&gt;"Ativo"),"",IF(COUNTIFS($E$4:$E4155,$E4155,$A$4:$A4155,$A4155,$G$4:$G4155,"Ativo")=1,1,0))</f>
        <v/>
      </c>
      <c r="BC4155" t="str">
        <f>IF(OR($A4155="",$G4155&lt;&gt;"Ativo"),"",IF(COUNTIFS($A$4:$A4155,$A4155,$G$4:$G4155,"Ativo")=1,1,0))</f>
        <v/>
      </c>
    </row>
    <row r="4156" spans="1:55" x14ac:dyDescent="0.3">
      <c r="A4156" s="76"/>
      <c r="B4156" s="104"/>
      <c r="C4156" s="76"/>
      <c r="D4156" s="77"/>
      <c r="E4156" s="12"/>
      <c r="F4156" s="78"/>
      <c r="G4156" s="77"/>
      <c r="H4156" s="79"/>
      <c r="BA4156" s="5" t="str">
        <f t="shared" si="64"/>
        <v/>
      </c>
      <c r="BB4156" s="5" t="str">
        <f>IF(OR($E4156="",$G4156&lt;&gt;"Ativo"),"",IF(COUNTIFS($E$4:$E4156,$E4156,$A$4:$A4156,$A4156,$G$4:$G4156,"Ativo")=1,1,0))</f>
        <v/>
      </c>
      <c r="BC4156" t="str">
        <f>IF(OR($A4156="",$G4156&lt;&gt;"Ativo"),"",IF(COUNTIFS($A$4:$A4156,$A4156,$G$4:$G4156,"Ativo")=1,1,0))</f>
        <v/>
      </c>
    </row>
    <row r="4157" spans="1:55" x14ac:dyDescent="0.3">
      <c r="A4157" s="76"/>
      <c r="B4157" s="104"/>
      <c r="C4157" s="76"/>
      <c r="D4157" s="77"/>
      <c r="E4157" s="12"/>
      <c r="F4157" s="78"/>
      <c r="G4157" s="77"/>
      <c r="H4157" s="79"/>
      <c r="BA4157" s="5" t="str">
        <f t="shared" si="64"/>
        <v/>
      </c>
      <c r="BB4157" s="5" t="str">
        <f>IF(OR($E4157="",$G4157&lt;&gt;"Ativo"),"",IF(COUNTIFS($E$4:$E4157,$E4157,$A$4:$A4157,$A4157,$G$4:$G4157,"Ativo")=1,1,0))</f>
        <v/>
      </c>
      <c r="BC4157" t="str">
        <f>IF(OR($A4157="",$G4157&lt;&gt;"Ativo"),"",IF(COUNTIFS($A$4:$A4157,$A4157,$G$4:$G4157,"Ativo")=1,1,0))</f>
        <v/>
      </c>
    </row>
    <row r="4158" spans="1:55" x14ac:dyDescent="0.3">
      <c r="A4158" s="76"/>
      <c r="B4158" s="104"/>
      <c r="C4158" s="76"/>
      <c r="D4158" s="77"/>
      <c r="E4158" s="12"/>
      <c r="F4158" s="78"/>
      <c r="G4158" s="77"/>
      <c r="H4158" s="79"/>
      <c r="BA4158" s="5" t="str">
        <f t="shared" si="64"/>
        <v/>
      </c>
      <c r="BB4158" s="5" t="str">
        <f>IF(OR($E4158="",$G4158&lt;&gt;"Ativo"),"",IF(COUNTIFS($E$4:$E4158,$E4158,$A$4:$A4158,$A4158,$G$4:$G4158,"Ativo")=1,1,0))</f>
        <v/>
      </c>
      <c r="BC4158" t="str">
        <f>IF(OR($A4158="",$G4158&lt;&gt;"Ativo"),"",IF(COUNTIFS($A$4:$A4158,$A4158,$G$4:$G4158,"Ativo")=1,1,0))</f>
        <v/>
      </c>
    </row>
    <row r="4159" spans="1:55" x14ac:dyDescent="0.3">
      <c r="A4159" s="76"/>
      <c r="B4159" s="104"/>
      <c r="C4159" s="76"/>
      <c r="D4159" s="77"/>
      <c r="E4159" s="12"/>
      <c r="F4159" s="78"/>
      <c r="G4159" s="77"/>
      <c r="H4159" s="79"/>
      <c r="BA4159" s="5" t="str">
        <f t="shared" si="64"/>
        <v/>
      </c>
      <c r="BB4159" s="5" t="str">
        <f>IF(OR($E4159="",$G4159&lt;&gt;"Ativo"),"",IF(COUNTIFS($E$4:$E4159,$E4159,$A$4:$A4159,$A4159,$G$4:$G4159,"Ativo")=1,1,0))</f>
        <v/>
      </c>
      <c r="BC4159" t="str">
        <f>IF(OR($A4159="",$G4159&lt;&gt;"Ativo"),"",IF(COUNTIFS($A$4:$A4159,$A4159,$G$4:$G4159,"Ativo")=1,1,0))</f>
        <v/>
      </c>
    </row>
    <row r="4160" spans="1:55" x14ac:dyDescent="0.3">
      <c r="A4160" s="76"/>
      <c r="B4160" s="104"/>
      <c r="C4160" s="76"/>
      <c r="D4160" s="77"/>
      <c r="E4160" s="12"/>
      <c r="F4160" s="78"/>
      <c r="G4160" s="77"/>
      <c r="H4160" s="79"/>
      <c r="BA4160" s="5" t="str">
        <f t="shared" si="64"/>
        <v/>
      </c>
      <c r="BB4160" s="5" t="str">
        <f>IF(OR($E4160="",$G4160&lt;&gt;"Ativo"),"",IF(COUNTIFS($E$4:$E4160,$E4160,$A$4:$A4160,$A4160,$G$4:$G4160,"Ativo")=1,1,0))</f>
        <v/>
      </c>
      <c r="BC4160" t="str">
        <f>IF(OR($A4160="",$G4160&lt;&gt;"Ativo"),"",IF(COUNTIFS($A$4:$A4160,$A4160,$G$4:$G4160,"Ativo")=1,1,0))</f>
        <v/>
      </c>
    </row>
    <row r="4161" spans="1:55" x14ac:dyDescent="0.3">
      <c r="A4161" s="76"/>
      <c r="B4161" s="104"/>
      <c r="C4161" s="76"/>
      <c r="D4161" s="77"/>
      <c r="E4161" s="12"/>
      <c r="F4161" s="78"/>
      <c r="G4161" s="77"/>
      <c r="H4161" s="79"/>
      <c r="BA4161" s="5" t="str">
        <f t="shared" si="64"/>
        <v/>
      </c>
      <c r="BB4161" s="5" t="str">
        <f>IF(OR($E4161="",$G4161&lt;&gt;"Ativo"),"",IF(COUNTIFS($E$4:$E4161,$E4161,$A$4:$A4161,$A4161,$G$4:$G4161,"Ativo")=1,1,0))</f>
        <v/>
      </c>
      <c r="BC4161" t="str">
        <f>IF(OR($A4161="",$G4161&lt;&gt;"Ativo"),"",IF(COUNTIFS($A$4:$A4161,$A4161,$G$4:$G4161,"Ativo")=1,1,0))</f>
        <v/>
      </c>
    </row>
    <row r="4162" spans="1:55" x14ac:dyDescent="0.3">
      <c r="A4162" s="76"/>
      <c r="B4162" s="104"/>
      <c r="C4162" s="76"/>
      <c r="D4162" s="77"/>
      <c r="E4162" s="12"/>
      <c r="F4162" s="78"/>
      <c r="G4162" s="77"/>
      <c r="H4162" s="79"/>
      <c r="BA4162" s="5" t="str">
        <f t="shared" si="64"/>
        <v/>
      </c>
      <c r="BB4162" s="5" t="str">
        <f>IF(OR($E4162="",$G4162&lt;&gt;"Ativo"),"",IF(COUNTIFS($E$4:$E4162,$E4162,$A$4:$A4162,$A4162,$G$4:$G4162,"Ativo")=1,1,0))</f>
        <v/>
      </c>
      <c r="BC4162" t="str">
        <f>IF(OR($A4162="",$G4162&lt;&gt;"Ativo"),"",IF(COUNTIFS($A$4:$A4162,$A4162,$G$4:$G4162,"Ativo")=1,1,0))</f>
        <v/>
      </c>
    </row>
    <row r="4163" spans="1:55" x14ac:dyDescent="0.3">
      <c r="A4163" s="76"/>
      <c r="B4163" s="104"/>
      <c r="C4163" s="76"/>
      <c r="D4163" s="77"/>
      <c r="E4163" s="12"/>
      <c r="F4163" s="78"/>
      <c r="G4163" s="77"/>
      <c r="H4163" s="79"/>
      <c r="BA4163" s="5" t="str">
        <f t="shared" si="64"/>
        <v/>
      </c>
      <c r="BB4163" s="5" t="str">
        <f>IF(OR($E4163="",$G4163&lt;&gt;"Ativo"),"",IF(COUNTIFS($E$4:$E4163,$E4163,$A$4:$A4163,$A4163,$G$4:$G4163,"Ativo")=1,1,0))</f>
        <v/>
      </c>
      <c r="BC4163" t="str">
        <f>IF(OR($A4163="",$G4163&lt;&gt;"Ativo"),"",IF(COUNTIFS($A$4:$A4163,$A4163,$G$4:$G4163,"Ativo")=1,1,0))</f>
        <v/>
      </c>
    </row>
    <row r="4164" spans="1:55" x14ac:dyDescent="0.3">
      <c r="A4164" s="76"/>
      <c r="B4164" s="104"/>
      <c r="C4164" s="76"/>
      <c r="D4164" s="77"/>
      <c r="E4164" s="12"/>
      <c r="F4164" s="78"/>
      <c r="G4164" s="77"/>
      <c r="H4164" s="79"/>
      <c r="BA4164" s="5" t="str">
        <f t="shared" ref="BA4164:BA4227" si="65">IF($D4164="","",MID($D4164,4,LEN($D4164)-5))</f>
        <v/>
      </c>
      <c r="BB4164" s="5" t="str">
        <f>IF(OR($E4164="",$G4164&lt;&gt;"Ativo"),"",IF(COUNTIFS($E$4:$E4164,$E4164,$A$4:$A4164,$A4164,$G$4:$G4164,"Ativo")=1,1,0))</f>
        <v/>
      </c>
      <c r="BC4164" t="str">
        <f>IF(OR($A4164="",$G4164&lt;&gt;"Ativo"),"",IF(COUNTIFS($A$4:$A4164,$A4164,$G$4:$G4164,"Ativo")=1,1,0))</f>
        <v/>
      </c>
    </row>
    <row r="4165" spans="1:55" x14ac:dyDescent="0.3">
      <c r="A4165" s="76"/>
      <c r="B4165" s="104"/>
      <c r="C4165" s="76"/>
      <c r="D4165" s="77"/>
      <c r="E4165" s="12"/>
      <c r="F4165" s="78"/>
      <c r="G4165" s="77"/>
      <c r="H4165" s="79"/>
      <c r="BA4165" s="5" t="str">
        <f t="shared" si="65"/>
        <v/>
      </c>
      <c r="BB4165" s="5" t="str">
        <f>IF(OR($E4165="",$G4165&lt;&gt;"Ativo"),"",IF(COUNTIFS($E$4:$E4165,$E4165,$A$4:$A4165,$A4165,$G$4:$G4165,"Ativo")=1,1,0))</f>
        <v/>
      </c>
      <c r="BC4165" t="str">
        <f>IF(OR($A4165="",$G4165&lt;&gt;"Ativo"),"",IF(COUNTIFS($A$4:$A4165,$A4165,$G$4:$G4165,"Ativo")=1,1,0))</f>
        <v/>
      </c>
    </row>
    <row r="4166" spans="1:55" x14ac:dyDescent="0.3">
      <c r="A4166" s="76"/>
      <c r="B4166" s="104"/>
      <c r="C4166" s="76"/>
      <c r="D4166" s="77"/>
      <c r="E4166" s="12"/>
      <c r="F4166" s="78"/>
      <c r="G4166" s="77"/>
      <c r="H4166" s="79"/>
      <c r="BA4166" s="5" t="str">
        <f t="shared" si="65"/>
        <v/>
      </c>
      <c r="BB4166" s="5" t="str">
        <f>IF(OR($E4166="",$G4166&lt;&gt;"Ativo"),"",IF(COUNTIFS($E$4:$E4166,$E4166,$A$4:$A4166,$A4166,$G$4:$G4166,"Ativo")=1,1,0))</f>
        <v/>
      </c>
      <c r="BC4166" t="str">
        <f>IF(OR($A4166="",$G4166&lt;&gt;"Ativo"),"",IF(COUNTIFS($A$4:$A4166,$A4166,$G$4:$G4166,"Ativo")=1,1,0))</f>
        <v/>
      </c>
    </row>
    <row r="4167" spans="1:55" x14ac:dyDescent="0.3">
      <c r="A4167" s="76"/>
      <c r="B4167" s="104"/>
      <c r="C4167" s="76"/>
      <c r="D4167" s="77"/>
      <c r="E4167" s="12"/>
      <c r="F4167" s="78"/>
      <c r="G4167" s="77"/>
      <c r="H4167" s="79"/>
      <c r="BA4167" s="5" t="str">
        <f t="shared" si="65"/>
        <v/>
      </c>
      <c r="BB4167" s="5" t="str">
        <f>IF(OR($E4167="",$G4167&lt;&gt;"Ativo"),"",IF(COUNTIFS($E$4:$E4167,$E4167,$A$4:$A4167,$A4167,$G$4:$G4167,"Ativo")=1,1,0))</f>
        <v/>
      </c>
      <c r="BC4167" t="str">
        <f>IF(OR($A4167="",$G4167&lt;&gt;"Ativo"),"",IF(COUNTIFS($A$4:$A4167,$A4167,$G$4:$G4167,"Ativo")=1,1,0))</f>
        <v/>
      </c>
    </row>
    <row r="4168" spans="1:55" x14ac:dyDescent="0.3">
      <c r="A4168" s="76"/>
      <c r="B4168" s="104"/>
      <c r="C4168" s="76"/>
      <c r="D4168" s="77"/>
      <c r="E4168" s="12"/>
      <c r="F4168" s="78"/>
      <c r="G4168" s="77"/>
      <c r="H4168" s="79"/>
      <c r="BA4168" s="5" t="str">
        <f t="shared" si="65"/>
        <v/>
      </c>
      <c r="BB4168" s="5" t="str">
        <f>IF(OR($E4168="",$G4168&lt;&gt;"Ativo"),"",IF(COUNTIFS($E$4:$E4168,$E4168,$A$4:$A4168,$A4168,$G$4:$G4168,"Ativo")=1,1,0))</f>
        <v/>
      </c>
      <c r="BC4168" t="str">
        <f>IF(OR($A4168="",$G4168&lt;&gt;"Ativo"),"",IF(COUNTIFS($A$4:$A4168,$A4168,$G$4:$G4168,"Ativo")=1,1,0))</f>
        <v/>
      </c>
    </row>
    <row r="4169" spans="1:55" x14ac:dyDescent="0.3">
      <c r="A4169" s="76"/>
      <c r="B4169" s="104"/>
      <c r="C4169" s="76"/>
      <c r="D4169" s="77"/>
      <c r="E4169" s="12"/>
      <c r="F4169" s="78"/>
      <c r="G4169" s="77"/>
      <c r="H4169" s="79"/>
      <c r="BA4169" s="5" t="str">
        <f t="shared" si="65"/>
        <v/>
      </c>
      <c r="BB4169" s="5" t="str">
        <f>IF(OR($E4169="",$G4169&lt;&gt;"Ativo"),"",IF(COUNTIFS($E$4:$E4169,$E4169,$A$4:$A4169,$A4169,$G$4:$G4169,"Ativo")=1,1,0))</f>
        <v/>
      </c>
      <c r="BC4169" t="str">
        <f>IF(OR($A4169="",$G4169&lt;&gt;"Ativo"),"",IF(COUNTIFS($A$4:$A4169,$A4169,$G$4:$G4169,"Ativo")=1,1,0))</f>
        <v/>
      </c>
    </row>
    <row r="4170" spans="1:55" x14ac:dyDescent="0.3">
      <c r="A4170" s="76"/>
      <c r="B4170" s="104"/>
      <c r="C4170" s="76"/>
      <c r="D4170" s="77"/>
      <c r="E4170" s="12"/>
      <c r="F4170" s="78"/>
      <c r="G4170" s="77"/>
      <c r="H4170" s="79"/>
      <c r="BA4170" s="5" t="str">
        <f t="shared" si="65"/>
        <v/>
      </c>
      <c r="BB4170" s="5" t="str">
        <f>IF(OR($E4170="",$G4170&lt;&gt;"Ativo"),"",IF(COUNTIFS($E$4:$E4170,$E4170,$A$4:$A4170,$A4170,$G$4:$G4170,"Ativo")=1,1,0))</f>
        <v/>
      </c>
      <c r="BC4170" t="str">
        <f>IF(OR($A4170="",$G4170&lt;&gt;"Ativo"),"",IF(COUNTIFS($A$4:$A4170,$A4170,$G$4:$G4170,"Ativo")=1,1,0))</f>
        <v/>
      </c>
    </row>
    <row r="4171" spans="1:55" x14ac:dyDescent="0.3">
      <c r="A4171" s="76"/>
      <c r="B4171" s="104"/>
      <c r="C4171" s="76"/>
      <c r="D4171" s="77"/>
      <c r="E4171" s="12"/>
      <c r="F4171" s="78"/>
      <c r="G4171" s="77"/>
      <c r="H4171" s="79"/>
      <c r="BA4171" s="5" t="str">
        <f t="shared" si="65"/>
        <v/>
      </c>
      <c r="BB4171" s="5" t="str">
        <f>IF(OR($E4171="",$G4171&lt;&gt;"Ativo"),"",IF(COUNTIFS($E$4:$E4171,$E4171,$A$4:$A4171,$A4171,$G$4:$G4171,"Ativo")=1,1,0))</f>
        <v/>
      </c>
      <c r="BC4171" t="str">
        <f>IF(OR($A4171="",$G4171&lt;&gt;"Ativo"),"",IF(COUNTIFS($A$4:$A4171,$A4171,$G$4:$G4171,"Ativo")=1,1,0))</f>
        <v/>
      </c>
    </row>
    <row r="4172" spans="1:55" x14ac:dyDescent="0.3">
      <c r="A4172" s="76"/>
      <c r="B4172" s="104"/>
      <c r="C4172" s="76"/>
      <c r="D4172" s="77"/>
      <c r="E4172" s="12"/>
      <c r="F4172" s="78"/>
      <c r="G4172" s="77"/>
      <c r="H4172" s="79"/>
      <c r="BA4172" s="5" t="str">
        <f t="shared" si="65"/>
        <v/>
      </c>
      <c r="BB4172" s="5" t="str">
        <f>IF(OR($E4172="",$G4172&lt;&gt;"Ativo"),"",IF(COUNTIFS($E$4:$E4172,$E4172,$A$4:$A4172,$A4172,$G$4:$G4172,"Ativo")=1,1,0))</f>
        <v/>
      </c>
      <c r="BC4172" t="str">
        <f>IF(OR($A4172="",$G4172&lt;&gt;"Ativo"),"",IF(COUNTIFS($A$4:$A4172,$A4172,$G$4:$G4172,"Ativo")=1,1,0))</f>
        <v/>
      </c>
    </row>
    <row r="4173" spans="1:55" x14ac:dyDescent="0.3">
      <c r="A4173" s="76"/>
      <c r="B4173" s="104"/>
      <c r="C4173" s="76"/>
      <c r="D4173" s="77"/>
      <c r="E4173" s="12"/>
      <c r="F4173" s="78"/>
      <c r="G4173" s="77"/>
      <c r="H4173" s="79"/>
      <c r="BA4173" s="5" t="str">
        <f t="shared" si="65"/>
        <v/>
      </c>
      <c r="BB4173" s="5" t="str">
        <f>IF(OR($E4173="",$G4173&lt;&gt;"Ativo"),"",IF(COUNTIFS($E$4:$E4173,$E4173,$A$4:$A4173,$A4173,$G$4:$G4173,"Ativo")=1,1,0))</f>
        <v/>
      </c>
      <c r="BC4173" t="str">
        <f>IF(OR($A4173="",$G4173&lt;&gt;"Ativo"),"",IF(COUNTIFS($A$4:$A4173,$A4173,$G$4:$G4173,"Ativo")=1,1,0))</f>
        <v/>
      </c>
    </row>
    <row r="4174" spans="1:55" x14ac:dyDescent="0.3">
      <c r="A4174" s="76"/>
      <c r="B4174" s="104"/>
      <c r="C4174" s="76"/>
      <c r="D4174" s="77"/>
      <c r="E4174" s="12"/>
      <c r="F4174" s="78"/>
      <c r="G4174" s="77"/>
      <c r="H4174" s="79"/>
      <c r="BA4174" s="5" t="str">
        <f t="shared" si="65"/>
        <v/>
      </c>
      <c r="BB4174" s="5" t="str">
        <f>IF(OR($E4174="",$G4174&lt;&gt;"Ativo"),"",IF(COUNTIFS($E$4:$E4174,$E4174,$A$4:$A4174,$A4174,$G$4:$G4174,"Ativo")=1,1,0))</f>
        <v/>
      </c>
      <c r="BC4174" t="str">
        <f>IF(OR($A4174="",$G4174&lt;&gt;"Ativo"),"",IF(COUNTIFS($A$4:$A4174,$A4174,$G$4:$G4174,"Ativo")=1,1,0))</f>
        <v/>
      </c>
    </row>
    <row r="4175" spans="1:55" x14ac:dyDescent="0.3">
      <c r="A4175" s="76"/>
      <c r="B4175" s="104"/>
      <c r="C4175" s="76"/>
      <c r="D4175" s="77"/>
      <c r="E4175" s="12"/>
      <c r="F4175" s="78"/>
      <c r="G4175" s="77"/>
      <c r="H4175" s="79"/>
      <c r="BA4175" s="5" t="str">
        <f t="shared" si="65"/>
        <v/>
      </c>
      <c r="BB4175" s="5" t="str">
        <f>IF(OR($E4175="",$G4175&lt;&gt;"Ativo"),"",IF(COUNTIFS($E$4:$E4175,$E4175,$A$4:$A4175,$A4175,$G$4:$G4175,"Ativo")=1,1,0))</f>
        <v/>
      </c>
      <c r="BC4175" t="str">
        <f>IF(OR($A4175="",$G4175&lt;&gt;"Ativo"),"",IF(COUNTIFS($A$4:$A4175,$A4175,$G$4:$G4175,"Ativo")=1,1,0))</f>
        <v/>
      </c>
    </row>
    <row r="4176" spans="1:55" x14ac:dyDescent="0.3">
      <c r="A4176" s="76"/>
      <c r="B4176" s="104"/>
      <c r="C4176" s="76"/>
      <c r="D4176" s="77"/>
      <c r="E4176" s="12"/>
      <c r="F4176" s="78"/>
      <c r="G4176" s="77"/>
      <c r="H4176" s="79"/>
      <c r="BA4176" s="5" t="str">
        <f t="shared" si="65"/>
        <v/>
      </c>
      <c r="BB4176" s="5" t="str">
        <f>IF(OR($E4176="",$G4176&lt;&gt;"Ativo"),"",IF(COUNTIFS($E$4:$E4176,$E4176,$A$4:$A4176,$A4176,$G$4:$G4176,"Ativo")=1,1,0))</f>
        <v/>
      </c>
      <c r="BC4176" t="str">
        <f>IF(OR($A4176="",$G4176&lt;&gt;"Ativo"),"",IF(COUNTIFS($A$4:$A4176,$A4176,$G$4:$G4176,"Ativo")=1,1,0))</f>
        <v/>
      </c>
    </row>
    <row r="4177" spans="1:55" x14ac:dyDescent="0.3">
      <c r="A4177" s="76"/>
      <c r="B4177" s="104"/>
      <c r="C4177" s="76"/>
      <c r="D4177" s="77"/>
      <c r="E4177" s="12"/>
      <c r="F4177" s="78"/>
      <c r="G4177" s="77"/>
      <c r="H4177" s="79"/>
      <c r="BA4177" s="5" t="str">
        <f t="shared" si="65"/>
        <v/>
      </c>
      <c r="BB4177" s="5" t="str">
        <f>IF(OR($E4177="",$G4177&lt;&gt;"Ativo"),"",IF(COUNTIFS($E$4:$E4177,$E4177,$A$4:$A4177,$A4177,$G$4:$G4177,"Ativo")=1,1,0))</f>
        <v/>
      </c>
      <c r="BC4177" t="str">
        <f>IF(OR($A4177="",$G4177&lt;&gt;"Ativo"),"",IF(COUNTIFS($A$4:$A4177,$A4177,$G$4:$G4177,"Ativo")=1,1,0))</f>
        <v/>
      </c>
    </row>
    <row r="4178" spans="1:55" x14ac:dyDescent="0.3">
      <c r="A4178" s="76"/>
      <c r="B4178" s="104"/>
      <c r="C4178" s="76"/>
      <c r="D4178" s="77"/>
      <c r="E4178" s="12"/>
      <c r="F4178" s="78"/>
      <c r="G4178" s="77"/>
      <c r="H4178" s="79"/>
      <c r="BA4178" s="5" t="str">
        <f t="shared" si="65"/>
        <v/>
      </c>
      <c r="BB4178" s="5" t="str">
        <f>IF(OR($E4178="",$G4178&lt;&gt;"Ativo"),"",IF(COUNTIFS($E$4:$E4178,$E4178,$A$4:$A4178,$A4178,$G$4:$G4178,"Ativo")=1,1,0))</f>
        <v/>
      </c>
      <c r="BC4178" t="str">
        <f>IF(OR($A4178="",$G4178&lt;&gt;"Ativo"),"",IF(COUNTIFS($A$4:$A4178,$A4178,$G$4:$G4178,"Ativo")=1,1,0))</f>
        <v/>
      </c>
    </row>
    <row r="4179" spans="1:55" x14ac:dyDescent="0.3">
      <c r="A4179" s="76"/>
      <c r="B4179" s="104"/>
      <c r="C4179" s="76"/>
      <c r="D4179" s="77"/>
      <c r="E4179" s="12"/>
      <c r="F4179" s="78"/>
      <c r="G4179" s="77"/>
      <c r="H4179" s="79"/>
      <c r="BA4179" s="5" t="str">
        <f t="shared" si="65"/>
        <v/>
      </c>
      <c r="BB4179" s="5" t="str">
        <f>IF(OR($E4179="",$G4179&lt;&gt;"Ativo"),"",IF(COUNTIFS($E$4:$E4179,$E4179,$A$4:$A4179,$A4179,$G$4:$G4179,"Ativo")=1,1,0))</f>
        <v/>
      </c>
      <c r="BC4179" t="str">
        <f>IF(OR($A4179="",$G4179&lt;&gt;"Ativo"),"",IF(COUNTIFS($A$4:$A4179,$A4179,$G$4:$G4179,"Ativo")=1,1,0))</f>
        <v/>
      </c>
    </row>
    <row r="4180" spans="1:55" x14ac:dyDescent="0.3">
      <c r="A4180" s="76"/>
      <c r="B4180" s="104"/>
      <c r="C4180" s="76"/>
      <c r="D4180" s="77"/>
      <c r="E4180" s="12"/>
      <c r="F4180" s="78"/>
      <c r="G4180" s="77"/>
      <c r="H4180" s="79"/>
      <c r="BA4180" s="5" t="str">
        <f t="shared" si="65"/>
        <v/>
      </c>
      <c r="BB4180" s="5" t="str">
        <f>IF(OR($E4180="",$G4180&lt;&gt;"Ativo"),"",IF(COUNTIFS($E$4:$E4180,$E4180,$A$4:$A4180,$A4180,$G$4:$G4180,"Ativo")=1,1,0))</f>
        <v/>
      </c>
      <c r="BC4180" t="str">
        <f>IF(OR($A4180="",$G4180&lt;&gt;"Ativo"),"",IF(COUNTIFS($A$4:$A4180,$A4180,$G$4:$G4180,"Ativo")=1,1,0))</f>
        <v/>
      </c>
    </row>
    <row r="4181" spans="1:55" x14ac:dyDescent="0.3">
      <c r="A4181" s="76"/>
      <c r="B4181" s="104"/>
      <c r="C4181" s="76"/>
      <c r="D4181" s="77"/>
      <c r="E4181" s="12"/>
      <c r="F4181" s="78"/>
      <c r="G4181" s="77"/>
      <c r="H4181" s="79"/>
      <c r="BA4181" s="5" t="str">
        <f t="shared" si="65"/>
        <v/>
      </c>
      <c r="BB4181" s="5" t="str">
        <f>IF(OR($E4181="",$G4181&lt;&gt;"Ativo"),"",IF(COUNTIFS($E$4:$E4181,$E4181,$A$4:$A4181,$A4181,$G$4:$G4181,"Ativo")=1,1,0))</f>
        <v/>
      </c>
      <c r="BC4181" t="str">
        <f>IF(OR($A4181="",$G4181&lt;&gt;"Ativo"),"",IF(COUNTIFS($A$4:$A4181,$A4181,$G$4:$G4181,"Ativo")=1,1,0))</f>
        <v/>
      </c>
    </row>
    <row r="4182" spans="1:55" x14ac:dyDescent="0.3">
      <c r="A4182" s="76"/>
      <c r="B4182" s="104"/>
      <c r="C4182" s="76"/>
      <c r="D4182" s="77"/>
      <c r="E4182" s="12"/>
      <c r="F4182" s="78"/>
      <c r="G4182" s="77"/>
      <c r="H4182" s="79"/>
      <c r="BA4182" s="5" t="str">
        <f t="shared" si="65"/>
        <v/>
      </c>
      <c r="BB4182" s="5" t="str">
        <f>IF(OR($E4182="",$G4182&lt;&gt;"Ativo"),"",IF(COUNTIFS($E$4:$E4182,$E4182,$A$4:$A4182,$A4182,$G$4:$G4182,"Ativo")=1,1,0))</f>
        <v/>
      </c>
      <c r="BC4182" t="str">
        <f>IF(OR($A4182="",$G4182&lt;&gt;"Ativo"),"",IF(COUNTIFS($A$4:$A4182,$A4182,$G$4:$G4182,"Ativo")=1,1,0))</f>
        <v/>
      </c>
    </row>
    <row r="4183" spans="1:55" x14ac:dyDescent="0.3">
      <c r="A4183" s="76"/>
      <c r="B4183" s="104"/>
      <c r="C4183" s="76"/>
      <c r="D4183" s="77"/>
      <c r="E4183" s="12"/>
      <c r="F4183" s="78"/>
      <c r="G4183" s="77"/>
      <c r="H4183" s="79"/>
      <c r="BA4183" s="5" t="str">
        <f t="shared" si="65"/>
        <v/>
      </c>
      <c r="BB4183" s="5" t="str">
        <f>IF(OR($E4183="",$G4183&lt;&gt;"Ativo"),"",IF(COUNTIFS($E$4:$E4183,$E4183,$A$4:$A4183,$A4183,$G$4:$G4183,"Ativo")=1,1,0))</f>
        <v/>
      </c>
      <c r="BC4183" t="str">
        <f>IF(OR($A4183="",$G4183&lt;&gt;"Ativo"),"",IF(COUNTIFS($A$4:$A4183,$A4183,$G$4:$G4183,"Ativo")=1,1,0))</f>
        <v/>
      </c>
    </row>
    <row r="4184" spans="1:55" x14ac:dyDescent="0.3">
      <c r="A4184" s="76"/>
      <c r="B4184" s="104"/>
      <c r="C4184" s="76"/>
      <c r="D4184" s="77"/>
      <c r="E4184" s="12"/>
      <c r="F4184" s="78"/>
      <c r="G4184" s="77"/>
      <c r="H4184" s="79"/>
      <c r="BA4184" s="5" t="str">
        <f t="shared" si="65"/>
        <v/>
      </c>
      <c r="BB4184" s="5" t="str">
        <f>IF(OR($E4184="",$G4184&lt;&gt;"Ativo"),"",IF(COUNTIFS($E$4:$E4184,$E4184,$A$4:$A4184,$A4184,$G$4:$G4184,"Ativo")=1,1,0))</f>
        <v/>
      </c>
      <c r="BC4184" t="str">
        <f>IF(OR($A4184="",$G4184&lt;&gt;"Ativo"),"",IF(COUNTIFS($A$4:$A4184,$A4184,$G$4:$G4184,"Ativo")=1,1,0))</f>
        <v/>
      </c>
    </row>
    <row r="4185" spans="1:55" x14ac:dyDescent="0.3">
      <c r="A4185" s="76"/>
      <c r="B4185" s="104"/>
      <c r="C4185" s="76"/>
      <c r="D4185" s="77"/>
      <c r="E4185" s="12"/>
      <c r="F4185" s="78"/>
      <c r="G4185" s="77"/>
      <c r="H4185" s="79"/>
      <c r="BA4185" s="5" t="str">
        <f t="shared" si="65"/>
        <v/>
      </c>
      <c r="BB4185" s="5" t="str">
        <f>IF(OR($E4185="",$G4185&lt;&gt;"Ativo"),"",IF(COUNTIFS($E$4:$E4185,$E4185,$A$4:$A4185,$A4185,$G$4:$G4185,"Ativo")=1,1,0))</f>
        <v/>
      </c>
      <c r="BC4185" t="str">
        <f>IF(OR($A4185="",$G4185&lt;&gt;"Ativo"),"",IF(COUNTIFS($A$4:$A4185,$A4185,$G$4:$G4185,"Ativo")=1,1,0))</f>
        <v/>
      </c>
    </row>
    <row r="4186" spans="1:55" x14ac:dyDescent="0.3">
      <c r="A4186" s="76"/>
      <c r="B4186" s="104"/>
      <c r="C4186" s="76"/>
      <c r="D4186" s="77"/>
      <c r="E4186" s="12"/>
      <c r="F4186" s="78"/>
      <c r="G4186" s="77"/>
      <c r="H4186" s="79"/>
      <c r="BA4186" s="5" t="str">
        <f t="shared" si="65"/>
        <v/>
      </c>
      <c r="BB4186" s="5" t="str">
        <f>IF(OR($E4186="",$G4186&lt;&gt;"Ativo"),"",IF(COUNTIFS($E$4:$E4186,$E4186,$A$4:$A4186,$A4186,$G$4:$G4186,"Ativo")=1,1,0))</f>
        <v/>
      </c>
      <c r="BC4186" t="str">
        <f>IF(OR($A4186="",$G4186&lt;&gt;"Ativo"),"",IF(COUNTIFS($A$4:$A4186,$A4186,$G$4:$G4186,"Ativo")=1,1,0))</f>
        <v/>
      </c>
    </row>
    <row r="4187" spans="1:55" x14ac:dyDescent="0.3">
      <c r="A4187" s="76"/>
      <c r="B4187" s="104"/>
      <c r="C4187" s="76"/>
      <c r="D4187" s="77"/>
      <c r="E4187" s="12"/>
      <c r="F4187" s="78"/>
      <c r="G4187" s="77"/>
      <c r="H4187" s="79"/>
      <c r="BA4187" s="5" t="str">
        <f t="shared" si="65"/>
        <v/>
      </c>
      <c r="BB4187" s="5" t="str">
        <f>IF(OR($E4187="",$G4187&lt;&gt;"Ativo"),"",IF(COUNTIFS($E$4:$E4187,$E4187,$A$4:$A4187,$A4187,$G$4:$G4187,"Ativo")=1,1,0))</f>
        <v/>
      </c>
      <c r="BC4187" t="str">
        <f>IF(OR($A4187="",$G4187&lt;&gt;"Ativo"),"",IF(COUNTIFS($A$4:$A4187,$A4187,$G$4:$G4187,"Ativo")=1,1,0))</f>
        <v/>
      </c>
    </row>
    <row r="4188" spans="1:55" x14ac:dyDescent="0.3">
      <c r="A4188" s="76"/>
      <c r="B4188" s="104"/>
      <c r="C4188" s="76"/>
      <c r="D4188" s="77"/>
      <c r="E4188" s="12"/>
      <c r="F4188" s="78"/>
      <c r="G4188" s="77"/>
      <c r="H4188" s="79"/>
      <c r="BA4188" s="5" t="str">
        <f t="shared" si="65"/>
        <v/>
      </c>
      <c r="BB4188" s="5" t="str">
        <f>IF(OR($E4188="",$G4188&lt;&gt;"Ativo"),"",IF(COUNTIFS($E$4:$E4188,$E4188,$A$4:$A4188,$A4188,$G$4:$G4188,"Ativo")=1,1,0))</f>
        <v/>
      </c>
      <c r="BC4188" t="str">
        <f>IF(OR($A4188="",$G4188&lt;&gt;"Ativo"),"",IF(COUNTIFS($A$4:$A4188,$A4188,$G$4:$G4188,"Ativo")=1,1,0))</f>
        <v/>
      </c>
    </row>
    <row r="4189" spans="1:55" x14ac:dyDescent="0.3">
      <c r="A4189" s="76"/>
      <c r="B4189" s="104"/>
      <c r="C4189" s="76"/>
      <c r="D4189" s="77"/>
      <c r="E4189" s="12"/>
      <c r="F4189" s="78"/>
      <c r="G4189" s="77"/>
      <c r="H4189" s="79"/>
      <c r="BA4189" s="5" t="str">
        <f t="shared" si="65"/>
        <v/>
      </c>
      <c r="BB4189" s="5" t="str">
        <f>IF(OR($E4189="",$G4189&lt;&gt;"Ativo"),"",IF(COUNTIFS($E$4:$E4189,$E4189,$A$4:$A4189,$A4189,$G$4:$G4189,"Ativo")=1,1,0))</f>
        <v/>
      </c>
      <c r="BC4189" t="str">
        <f>IF(OR($A4189="",$G4189&lt;&gt;"Ativo"),"",IF(COUNTIFS($A$4:$A4189,$A4189,$G$4:$G4189,"Ativo")=1,1,0))</f>
        <v/>
      </c>
    </row>
    <row r="4190" spans="1:55" x14ac:dyDescent="0.3">
      <c r="A4190" s="76"/>
      <c r="B4190" s="104"/>
      <c r="C4190" s="76"/>
      <c r="D4190" s="77"/>
      <c r="E4190" s="12"/>
      <c r="F4190" s="78"/>
      <c r="G4190" s="77"/>
      <c r="H4190" s="79"/>
      <c r="BA4190" s="5" t="str">
        <f t="shared" si="65"/>
        <v/>
      </c>
      <c r="BB4190" s="5" t="str">
        <f>IF(OR($E4190="",$G4190&lt;&gt;"Ativo"),"",IF(COUNTIFS($E$4:$E4190,$E4190,$A$4:$A4190,$A4190,$G$4:$G4190,"Ativo")=1,1,0))</f>
        <v/>
      </c>
      <c r="BC4190" t="str">
        <f>IF(OR($A4190="",$G4190&lt;&gt;"Ativo"),"",IF(COUNTIFS($A$4:$A4190,$A4190,$G$4:$G4190,"Ativo")=1,1,0))</f>
        <v/>
      </c>
    </row>
    <row r="4191" spans="1:55" x14ac:dyDescent="0.3">
      <c r="A4191" s="76"/>
      <c r="B4191" s="104"/>
      <c r="C4191" s="76"/>
      <c r="D4191" s="77"/>
      <c r="E4191" s="12"/>
      <c r="F4191" s="78"/>
      <c r="G4191" s="77"/>
      <c r="H4191" s="79"/>
      <c r="BA4191" s="5" t="str">
        <f t="shared" si="65"/>
        <v/>
      </c>
      <c r="BB4191" s="5" t="str">
        <f>IF(OR($E4191="",$G4191&lt;&gt;"Ativo"),"",IF(COUNTIFS($E$4:$E4191,$E4191,$A$4:$A4191,$A4191,$G$4:$G4191,"Ativo")=1,1,0))</f>
        <v/>
      </c>
      <c r="BC4191" t="str">
        <f>IF(OR($A4191="",$G4191&lt;&gt;"Ativo"),"",IF(COUNTIFS($A$4:$A4191,$A4191,$G$4:$G4191,"Ativo")=1,1,0))</f>
        <v/>
      </c>
    </row>
    <row r="4192" spans="1:55" x14ac:dyDescent="0.3">
      <c r="A4192" s="76"/>
      <c r="B4192" s="104"/>
      <c r="C4192" s="76"/>
      <c r="D4192" s="77"/>
      <c r="E4192" s="12"/>
      <c r="F4192" s="78"/>
      <c r="G4192" s="77"/>
      <c r="H4192" s="79"/>
      <c r="BA4192" s="5" t="str">
        <f t="shared" si="65"/>
        <v/>
      </c>
      <c r="BB4192" s="5" t="str">
        <f>IF(OR($E4192="",$G4192&lt;&gt;"Ativo"),"",IF(COUNTIFS($E$4:$E4192,$E4192,$A$4:$A4192,$A4192,$G$4:$G4192,"Ativo")=1,1,0))</f>
        <v/>
      </c>
      <c r="BC4192" t="str">
        <f>IF(OR($A4192="",$G4192&lt;&gt;"Ativo"),"",IF(COUNTIFS($A$4:$A4192,$A4192,$G$4:$G4192,"Ativo")=1,1,0))</f>
        <v/>
      </c>
    </row>
    <row r="4193" spans="1:55" x14ac:dyDescent="0.3">
      <c r="A4193" s="76"/>
      <c r="B4193" s="104"/>
      <c r="C4193" s="76"/>
      <c r="D4193" s="77"/>
      <c r="E4193" s="12"/>
      <c r="F4193" s="78"/>
      <c r="G4193" s="77"/>
      <c r="H4193" s="79"/>
      <c r="BA4193" s="5" t="str">
        <f t="shared" si="65"/>
        <v/>
      </c>
      <c r="BB4193" s="5" t="str">
        <f>IF(OR($E4193="",$G4193&lt;&gt;"Ativo"),"",IF(COUNTIFS($E$4:$E4193,$E4193,$A$4:$A4193,$A4193,$G$4:$G4193,"Ativo")=1,1,0))</f>
        <v/>
      </c>
      <c r="BC4193" t="str">
        <f>IF(OR($A4193="",$G4193&lt;&gt;"Ativo"),"",IF(COUNTIFS($A$4:$A4193,$A4193,$G$4:$G4193,"Ativo")=1,1,0))</f>
        <v/>
      </c>
    </row>
    <row r="4194" spans="1:55" x14ac:dyDescent="0.3">
      <c r="A4194" s="76"/>
      <c r="B4194" s="104"/>
      <c r="C4194" s="76"/>
      <c r="D4194" s="77"/>
      <c r="E4194" s="12"/>
      <c r="F4194" s="78"/>
      <c r="G4194" s="77"/>
      <c r="H4194" s="79"/>
      <c r="BA4194" s="5" t="str">
        <f t="shared" si="65"/>
        <v/>
      </c>
      <c r="BB4194" s="5" t="str">
        <f>IF(OR($E4194="",$G4194&lt;&gt;"Ativo"),"",IF(COUNTIFS($E$4:$E4194,$E4194,$A$4:$A4194,$A4194,$G$4:$G4194,"Ativo")=1,1,0))</f>
        <v/>
      </c>
      <c r="BC4194" t="str">
        <f>IF(OR($A4194="",$G4194&lt;&gt;"Ativo"),"",IF(COUNTIFS($A$4:$A4194,$A4194,$G$4:$G4194,"Ativo")=1,1,0))</f>
        <v/>
      </c>
    </row>
    <row r="4195" spans="1:55" x14ac:dyDescent="0.3">
      <c r="A4195" s="76"/>
      <c r="B4195" s="104"/>
      <c r="C4195" s="76"/>
      <c r="D4195" s="77"/>
      <c r="E4195" s="12"/>
      <c r="F4195" s="78"/>
      <c r="G4195" s="77"/>
      <c r="H4195" s="79"/>
      <c r="BA4195" s="5" t="str">
        <f t="shared" si="65"/>
        <v/>
      </c>
      <c r="BB4195" s="5" t="str">
        <f>IF(OR($E4195="",$G4195&lt;&gt;"Ativo"),"",IF(COUNTIFS($E$4:$E4195,$E4195,$A$4:$A4195,$A4195,$G$4:$G4195,"Ativo")=1,1,0))</f>
        <v/>
      </c>
      <c r="BC4195" t="str">
        <f>IF(OR($A4195="",$G4195&lt;&gt;"Ativo"),"",IF(COUNTIFS($A$4:$A4195,$A4195,$G$4:$G4195,"Ativo")=1,1,0))</f>
        <v/>
      </c>
    </row>
    <row r="4196" spans="1:55" x14ac:dyDescent="0.3">
      <c r="A4196" s="76"/>
      <c r="B4196" s="104"/>
      <c r="C4196" s="76"/>
      <c r="D4196" s="77"/>
      <c r="E4196" s="12"/>
      <c r="F4196" s="78"/>
      <c r="G4196" s="77"/>
      <c r="H4196" s="79"/>
      <c r="BA4196" s="5" t="str">
        <f t="shared" si="65"/>
        <v/>
      </c>
      <c r="BB4196" s="5" t="str">
        <f>IF(OR($E4196="",$G4196&lt;&gt;"Ativo"),"",IF(COUNTIFS($E$4:$E4196,$E4196,$A$4:$A4196,$A4196,$G$4:$G4196,"Ativo")=1,1,0))</f>
        <v/>
      </c>
      <c r="BC4196" t="str">
        <f>IF(OR($A4196="",$G4196&lt;&gt;"Ativo"),"",IF(COUNTIFS($A$4:$A4196,$A4196,$G$4:$G4196,"Ativo")=1,1,0))</f>
        <v/>
      </c>
    </row>
    <row r="4197" spans="1:55" x14ac:dyDescent="0.3">
      <c r="A4197" s="76"/>
      <c r="B4197" s="104"/>
      <c r="C4197" s="76"/>
      <c r="D4197" s="77"/>
      <c r="E4197" s="12"/>
      <c r="F4197" s="78"/>
      <c r="G4197" s="77"/>
      <c r="H4197" s="79"/>
      <c r="BA4197" s="5" t="str">
        <f t="shared" si="65"/>
        <v/>
      </c>
      <c r="BB4197" s="5" t="str">
        <f>IF(OR($E4197="",$G4197&lt;&gt;"Ativo"),"",IF(COUNTIFS($E$4:$E4197,$E4197,$A$4:$A4197,$A4197,$G$4:$G4197,"Ativo")=1,1,0))</f>
        <v/>
      </c>
      <c r="BC4197" t="str">
        <f>IF(OR($A4197="",$G4197&lt;&gt;"Ativo"),"",IF(COUNTIFS($A$4:$A4197,$A4197,$G$4:$G4197,"Ativo")=1,1,0))</f>
        <v/>
      </c>
    </row>
    <row r="4198" spans="1:55" x14ac:dyDescent="0.3">
      <c r="A4198" s="76"/>
      <c r="B4198" s="104"/>
      <c r="C4198" s="76"/>
      <c r="D4198" s="77"/>
      <c r="E4198" s="12"/>
      <c r="F4198" s="78"/>
      <c r="G4198" s="77"/>
      <c r="H4198" s="79"/>
      <c r="BA4198" s="5" t="str">
        <f t="shared" si="65"/>
        <v/>
      </c>
      <c r="BB4198" s="5" t="str">
        <f>IF(OR($E4198="",$G4198&lt;&gt;"Ativo"),"",IF(COUNTIFS($E$4:$E4198,$E4198,$A$4:$A4198,$A4198,$G$4:$G4198,"Ativo")=1,1,0))</f>
        <v/>
      </c>
      <c r="BC4198" t="str">
        <f>IF(OR($A4198="",$G4198&lt;&gt;"Ativo"),"",IF(COUNTIFS($A$4:$A4198,$A4198,$G$4:$G4198,"Ativo")=1,1,0))</f>
        <v/>
      </c>
    </row>
    <row r="4199" spans="1:55" x14ac:dyDescent="0.3">
      <c r="A4199" s="76"/>
      <c r="B4199" s="104"/>
      <c r="C4199" s="76"/>
      <c r="D4199" s="77"/>
      <c r="E4199" s="12"/>
      <c r="F4199" s="78"/>
      <c r="G4199" s="77"/>
      <c r="H4199" s="79"/>
      <c r="BA4199" s="5" t="str">
        <f t="shared" si="65"/>
        <v/>
      </c>
      <c r="BB4199" s="5" t="str">
        <f>IF(OR($E4199="",$G4199&lt;&gt;"Ativo"),"",IF(COUNTIFS($E$4:$E4199,$E4199,$A$4:$A4199,$A4199,$G$4:$G4199,"Ativo")=1,1,0))</f>
        <v/>
      </c>
      <c r="BC4199" t="str">
        <f>IF(OR($A4199="",$G4199&lt;&gt;"Ativo"),"",IF(COUNTIFS($A$4:$A4199,$A4199,$G$4:$G4199,"Ativo")=1,1,0))</f>
        <v/>
      </c>
    </row>
    <row r="4200" spans="1:55" x14ac:dyDescent="0.3">
      <c r="A4200" s="76"/>
      <c r="B4200" s="104"/>
      <c r="C4200" s="76"/>
      <c r="D4200" s="77"/>
      <c r="E4200" s="12"/>
      <c r="F4200" s="78"/>
      <c r="G4200" s="77"/>
      <c r="H4200" s="79"/>
      <c r="BA4200" s="5" t="str">
        <f t="shared" si="65"/>
        <v/>
      </c>
      <c r="BB4200" s="5" t="str">
        <f>IF(OR($E4200="",$G4200&lt;&gt;"Ativo"),"",IF(COUNTIFS($E$4:$E4200,$E4200,$A$4:$A4200,$A4200,$G$4:$G4200,"Ativo")=1,1,0))</f>
        <v/>
      </c>
      <c r="BC4200" t="str">
        <f>IF(OR($A4200="",$G4200&lt;&gt;"Ativo"),"",IF(COUNTIFS($A$4:$A4200,$A4200,$G$4:$G4200,"Ativo")=1,1,0))</f>
        <v/>
      </c>
    </row>
    <row r="4201" spans="1:55" x14ac:dyDescent="0.3">
      <c r="A4201" s="76"/>
      <c r="B4201" s="104"/>
      <c r="C4201" s="76"/>
      <c r="D4201" s="77"/>
      <c r="E4201" s="12"/>
      <c r="F4201" s="78"/>
      <c r="G4201" s="77"/>
      <c r="H4201" s="79"/>
      <c r="BA4201" s="5" t="str">
        <f t="shared" si="65"/>
        <v/>
      </c>
      <c r="BB4201" s="5" t="str">
        <f>IF(OR($E4201="",$G4201&lt;&gt;"Ativo"),"",IF(COUNTIFS($E$4:$E4201,$E4201,$A$4:$A4201,$A4201,$G$4:$G4201,"Ativo")=1,1,0))</f>
        <v/>
      </c>
      <c r="BC4201" t="str">
        <f>IF(OR($A4201="",$G4201&lt;&gt;"Ativo"),"",IF(COUNTIFS($A$4:$A4201,$A4201,$G$4:$G4201,"Ativo")=1,1,0))</f>
        <v/>
      </c>
    </row>
    <row r="4202" spans="1:55" x14ac:dyDescent="0.3">
      <c r="A4202" s="76"/>
      <c r="B4202" s="104"/>
      <c r="C4202" s="76"/>
      <c r="D4202" s="77"/>
      <c r="E4202" s="12"/>
      <c r="F4202" s="78"/>
      <c r="G4202" s="77"/>
      <c r="H4202" s="79"/>
      <c r="BA4202" s="5" t="str">
        <f t="shared" si="65"/>
        <v/>
      </c>
      <c r="BB4202" s="5" t="str">
        <f>IF(OR($E4202="",$G4202&lt;&gt;"Ativo"),"",IF(COUNTIFS($E$4:$E4202,$E4202,$A$4:$A4202,$A4202,$G$4:$G4202,"Ativo")=1,1,0))</f>
        <v/>
      </c>
      <c r="BC4202" t="str">
        <f>IF(OR($A4202="",$G4202&lt;&gt;"Ativo"),"",IF(COUNTIFS($A$4:$A4202,$A4202,$G$4:$G4202,"Ativo")=1,1,0))</f>
        <v/>
      </c>
    </row>
    <row r="4203" spans="1:55" x14ac:dyDescent="0.3">
      <c r="A4203" s="76"/>
      <c r="B4203" s="104"/>
      <c r="C4203" s="76"/>
      <c r="D4203" s="77"/>
      <c r="E4203" s="12"/>
      <c r="F4203" s="78"/>
      <c r="G4203" s="77"/>
      <c r="H4203" s="79"/>
      <c r="BA4203" s="5" t="str">
        <f t="shared" si="65"/>
        <v/>
      </c>
      <c r="BB4203" s="5" t="str">
        <f>IF(OR($E4203="",$G4203&lt;&gt;"Ativo"),"",IF(COUNTIFS($E$4:$E4203,$E4203,$A$4:$A4203,$A4203,$G$4:$G4203,"Ativo")=1,1,0))</f>
        <v/>
      </c>
      <c r="BC4203" t="str">
        <f>IF(OR($A4203="",$G4203&lt;&gt;"Ativo"),"",IF(COUNTIFS($A$4:$A4203,$A4203,$G$4:$G4203,"Ativo")=1,1,0))</f>
        <v/>
      </c>
    </row>
    <row r="4204" spans="1:55" x14ac:dyDescent="0.3">
      <c r="A4204" s="76"/>
      <c r="B4204" s="104"/>
      <c r="C4204" s="76"/>
      <c r="D4204" s="77"/>
      <c r="E4204" s="12"/>
      <c r="F4204" s="78"/>
      <c r="G4204" s="77"/>
      <c r="H4204" s="79"/>
      <c r="BA4204" s="5" t="str">
        <f t="shared" si="65"/>
        <v/>
      </c>
      <c r="BB4204" s="5" t="str">
        <f>IF(OR($E4204="",$G4204&lt;&gt;"Ativo"),"",IF(COUNTIFS($E$4:$E4204,$E4204,$A$4:$A4204,$A4204,$G$4:$G4204,"Ativo")=1,1,0))</f>
        <v/>
      </c>
      <c r="BC4204" t="str">
        <f>IF(OR($A4204="",$G4204&lt;&gt;"Ativo"),"",IF(COUNTIFS($A$4:$A4204,$A4204,$G$4:$G4204,"Ativo")=1,1,0))</f>
        <v/>
      </c>
    </row>
    <row r="4205" spans="1:55" x14ac:dyDescent="0.3">
      <c r="A4205" s="76"/>
      <c r="B4205" s="104"/>
      <c r="C4205" s="76"/>
      <c r="D4205" s="77"/>
      <c r="E4205" s="12"/>
      <c r="F4205" s="78"/>
      <c r="G4205" s="77"/>
      <c r="H4205" s="79"/>
      <c r="BA4205" s="5" t="str">
        <f t="shared" si="65"/>
        <v/>
      </c>
      <c r="BB4205" s="5" t="str">
        <f>IF(OR($E4205="",$G4205&lt;&gt;"Ativo"),"",IF(COUNTIFS($E$4:$E4205,$E4205,$A$4:$A4205,$A4205,$G$4:$G4205,"Ativo")=1,1,0))</f>
        <v/>
      </c>
      <c r="BC4205" t="str">
        <f>IF(OR($A4205="",$G4205&lt;&gt;"Ativo"),"",IF(COUNTIFS($A$4:$A4205,$A4205,$G$4:$G4205,"Ativo")=1,1,0))</f>
        <v/>
      </c>
    </row>
    <row r="4206" spans="1:55" x14ac:dyDescent="0.3">
      <c r="A4206" s="76"/>
      <c r="B4206" s="104"/>
      <c r="C4206" s="76"/>
      <c r="D4206" s="77"/>
      <c r="E4206" s="12"/>
      <c r="F4206" s="78"/>
      <c r="G4206" s="77"/>
      <c r="H4206" s="79"/>
      <c r="BA4206" s="5" t="str">
        <f t="shared" si="65"/>
        <v/>
      </c>
      <c r="BB4206" s="5" t="str">
        <f>IF(OR($E4206="",$G4206&lt;&gt;"Ativo"),"",IF(COUNTIFS($E$4:$E4206,$E4206,$A$4:$A4206,$A4206,$G$4:$G4206,"Ativo")=1,1,0))</f>
        <v/>
      </c>
      <c r="BC4206" t="str">
        <f>IF(OR($A4206="",$G4206&lt;&gt;"Ativo"),"",IF(COUNTIFS($A$4:$A4206,$A4206,$G$4:$G4206,"Ativo")=1,1,0))</f>
        <v/>
      </c>
    </row>
    <row r="4207" spans="1:55" x14ac:dyDescent="0.3">
      <c r="A4207" s="76"/>
      <c r="B4207" s="104"/>
      <c r="C4207" s="76"/>
      <c r="D4207" s="77"/>
      <c r="E4207" s="12"/>
      <c r="F4207" s="78"/>
      <c r="G4207" s="77"/>
      <c r="H4207" s="79"/>
      <c r="BA4207" s="5" t="str">
        <f t="shared" si="65"/>
        <v/>
      </c>
      <c r="BB4207" s="5" t="str">
        <f>IF(OR($E4207="",$G4207&lt;&gt;"Ativo"),"",IF(COUNTIFS($E$4:$E4207,$E4207,$A$4:$A4207,$A4207,$G$4:$G4207,"Ativo")=1,1,0))</f>
        <v/>
      </c>
      <c r="BC4207" t="str">
        <f>IF(OR($A4207="",$G4207&lt;&gt;"Ativo"),"",IF(COUNTIFS($A$4:$A4207,$A4207,$G$4:$G4207,"Ativo")=1,1,0))</f>
        <v/>
      </c>
    </row>
    <row r="4208" spans="1:55" x14ac:dyDescent="0.3">
      <c r="A4208" s="76"/>
      <c r="B4208" s="104"/>
      <c r="C4208" s="76"/>
      <c r="D4208" s="77"/>
      <c r="E4208" s="12"/>
      <c r="F4208" s="78"/>
      <c r="G4208" s="77"/>
      <c r="H4208" s="79"/>
      <c r="BA4208" s="5" t="str">
        <f t="shared" si="65"/>
        <v/>
      </c>
      <c r="BB4208" s="5" t="str">
        <f>IF(OR($E4208="",$G4208&lt;&gt;"Ativo"),"",IF(COUNTIFS($E$4:$E4208,$E4208,$A$4:$A4208,$A4208,$G$4:$G4208,"Ativo")=1,1,0))</f>
        <v/>
      </c>
      <c r="BC4208" t="str">
        <f>IF(OR($A4208="",$G4208&lt;&gt;"Ativo"),"",IF(COUNTIFS($A$4:$A4208,$A4208,$G$4:$G4208,"Ativo")=1,1,0))</f>
        <v/>
      </c>
    </row>
    <row r="4209" spans="1:55" x14ac:dyDescent="0.3">
      <c r="A4209" s="76"/>
      <c r="B4209" s="104"/>
      <c r="C4209" s="76"/>
      <c r="D4209" s="77"/>
      <c r="E4209" s="12"/>
      <c r="F4209" s="78"/>
      <c r="G4209" s="77"/>
      <c r="H4209" s="79"/>
      <c r="BA4209" s="5" t="str">
        <f t="shared" si="65"/>
        <v/>
      </c>
      <c r="BB4209" s="5" t="str">
        <f>IF(OR($E4209="",$G4209&lt;&gt;"Ativo"),"",IF(COUNTIFS($E$4:$E4209,$E4209,$A$4:$A4209,$A4209,$G$4:$G4209,"Ativo")=1,1,0))</f>
        <v/>
      </c>
      <c r="BC4209" t="str">
        <f>IF(OR($A4209="",$G4209&lt;&gt;"Ativo"),"",IF(COUNTIFS($A$4:$A4209,$A4209,$G$4:$G4209,"Ativo")=1,1,0))</f>
        <v/>
      </c>
    </row>
    <row r="4210" spans="1:55" x14ac:dyDescent="0.3">
      <c r="A4210" s="76"/>
      <c r="B4210" s="104"/>
      <c r="C4210" s="76"/>
      <c r="D4210" s="77"/>
      <c r="E4210" s="12"/>
      <c r="F4210" s="78"/>
      <c r="G4210" s="77"/>
      <c r="H4210" s="79"/>
      <c r="BA4210" s="5" t="str">
        <f t="shared" si="65"/>
        <v/>
      </c>
      <c r="BB4210" s="5" t="str">
        <f>IF(OR($E4210="",$G4210&lt;&gt;"Ativo"),"",IF(COUNTIFS($E$4:$E4210,$E4210,$A$4:$A4210,$A4210,$G$4:$G4210,"Ativo")=1,1,0))</f>
        <v/>
      </c>
      <c r="BC4210" t="str">
        <f>IF(OR($A4210="",$G4210&lt;&gt;"Ativo"),"",IF(COUNTIFS($A$4:$A4210,$A4210,$G$4:$G4210,"Ativo")=1,1,0))</f>
        <v/>
      </c>
    </row>
    <row r="4211" spans="1:55" x14ac:dyDescent="0.3">
      <c r="A4211" s="76"/>
      <c r="B4211" s="104"/>
      <c r="C4211" s="76"/>
      <c r="D4211" s="77"/>
      <c r="E4211" s="12"/>
      <c r="F4211" s="78"/>
      <c r="G4211" s="77"/>
      <c r="H4211" s="79"/>
      <c r="BA4211" s="5" t="str">
        <f t="shared" si="65"/>
        <v/>
      </c>
      <c r="BB4211" s="5" t="str">
        <f>IF(OR($E4211="",$G4211&lt;&gt;"Ativo"),"",IF(COUNTIFS($E$4:$E4211,$E4211,$A$4:$A4211,$A4211,$G$4:$G4211,"Ativo")=1,1,0))</f>
        <v/>
      </c>
      <c r="BC4211" t="str">
        <f>IF(OR($A4211="",$G4211&lt;&gt;"Ativo"),"",IF(COUNTIFS($A$4:$A4211,$A4211,$G$4:$G4211,"Ativo")=1,1,0))</f>
        <v/>
      </c>
    </row>
    <row r="4212" spans="1:55" x14ac:dyDescent="0.3">
      <c r="A4212" s="76"/>
      <c r="B4212" s="104"/>
      <c r="C4212" s="76"/>
      <c r="D4212" s="77"/>
      <c r="E4212" s="12"/>
      <c r="F4212" s="78"/>
      <c r="G4212" s="77"/>
      <c r="H4212" s="79"/>
      <c r="BA4212" s="5" t="str">
        <f t="shared" si="65"/>
        <v/>
      </c>
      <c r="BB4212" s="5" t="str">
        <f>IF(OR($E4212="",$G4212&lt;&gt;"Ativo"),"",IF(COUNTIFS($E$4:$E4212,$E4212,$A$4:$A4212,$A4212,$G$4:$G4212,"Ativo")=1,1,0))</f>
        <v/>
      </c>
      <c r="BC4212" t="str">
        <f>IF(OR($A4212="",$G4212&lt;&gt;"Ativo"),"",IF(COUNTIFS($A$4:$A4212,$A4212,$G$4:$G4212,"Ativo")=1,1,0))</f>
        <v/>
      </c>
    </row>
    <row r="4213" spans="1:55" x14ac:dyDescent="0.3">
      <c r="A4213" s="76"/>
      <c r="B4213" s="104"/>
      <c r="C4213" s="76"/>
      <c r="D4213" s="77"/>
      <c r="E4213" s="12"/>
      <c r="F4213" s="78"/>
      <c r="G4213" s="77"/>
      <c r="H4213" s="79"/>
      <c r="BA4213" s="5" t="str">
        <f t="shared" si="65"/>
        <v/>
      </c>
      <c r="BB4213" s="5" t="str">
        <f>IF(OR($E4213="",$G4213&lt;&gt;"Ativo"),"",IF(COUNTIFS($E$4:$E4213,$E4213,$A$4:$A4213,$A4213,$G$4:$G4213,"Ativo")=1,1,0))</f>
        <v/>
      </c>
      <c r="BC4213" t="str">
        <f>IF(OR($A4213="",$G4213&lt;&gt;"Ativo"),"",IF(COUNTIFS($A$4:$A4213,$A4213,$G$4:$G4213,"Ativo")=1,1,0))</f>
        <v/>
      </c>
    </row>
    <row r="4214" spans="1:55" x14ac:dyDescent="0.3">
      <c r="A4214" s="76"/>
      <c r="B4214" s="104"/>
      <c r="C4214" s="76"/>
      <c r="D4214" s="77"/>
      <c r="E4214" s="12"/>
      <c r="F4214" s="78"/>
      <c r="G4214" s="77"/>
      <c r="H4214" s="79"/>
      <c r="BA4214" s="5" t="str">
        <f t="shared" si="65"/>
        <v/>
      </c>
      <c r="BB4214" s="5" t="str">
        <f>IF(OR($E4214="",$G4214&lt;&gt;"Ativo"),"",IF(COUNTIFS($E$4:$E4214,$E4214,$A$4:$A4214,$A4214,$G$4:$G4214,"Ativo")=1,1,0))</f>
        <v/>
      </c>
      <c r="BC4214" t="str">
        <f>IF(OR($A4214="",$G4214&lt;&gt;"Ativo"),"",IF(COUNTIFS($A$4:$A4214,$A4214,$G$4:$G4214,"Ativo")=1,1,0))</f>
        <v/>
      </c>
    </row>
    <row r="4215" spans="1:55" x14ac:dyDescent="0.3">
      <c r="A4215" s="76"/>
      <c r="B4215" s="104"/>
      <c r="C4215" s="76"/>
      <c r="D4215" s="77"/>
      <c r="E4215" s="12"/>
      <c r="F4215" s="78"/>
      <c r="G4215" s="77"/>
      <c r="H4215" s="79"/>
      <c r="BA4215" s="5" t="str">
        <f t="shared" si="65"/>
        <v/>
      </c>
      <c r="BB4215" s="5" t="str">
        <f>IF(OR($E4215="",$G4215&lt;&gt;"Ativo"),"",IF(COUNTIFS($E$4:$E4215,$E4215,$A$4:$A4215,$A4215,$G$4:$G4215,"Ativo")=1,1,0))</f>
        <v/>
      </c>
      <c r="BC4215" t="str">
        <f>IF(OR($A4215="",$G4215&lt;&gt;"Ativo"),"",IF(COUNTIFS($A$4:$A4215,$A4215,$G$4:$G4215,"Ativo")=1,1,0))</f>
        <v/>
      </c>
    </row>
    <row r="4216" spans="1:55" x14ac:dyDescent="0.3">
      <c r="A4216" s="76"/>
      <c r="B4216" s="104"/>
      <c r="C4216" s="76"/>
      <c r="D4216" s="77"/>
      <c r="E4216" s="12"/>
      <c r="F4216" s="78"/>
      <c r="G4216" s="77"/>
      <c r="H4216" s="79"/>
      <c r="BA4216" s="5" t="str">
        <f t="shared" si="65"/>
        <v/>
      </c>
      <c r="BB4216" s="5" t="str">
        <f>IF(OR($E4216="",$G4216&lt;&gt;"Ativo"),"",IF(COUNTIFS($E$4:$E4216,$E4216,$A$4:$A4216,$A4216,$G$4:$G4216,"Ativo")=1,1,0))</f>
        <v/>
      </c>
      <c r="BC4216" t="str">
        <f>IF(OR($A4216="",$G4216&lt;&gt;"Ativo"),"",IF(COUNTIFS($A$4:$A4216,$A4216,$G$4:$G4216,"Ativo")=1,1,0))</f>
        <v/>
      </c>
    </row>
    <row r="4217" spans="1:55" x14ac:dyDescent="0.3">
      <c r="A4217" s="76"/>
      <c r="B4217" s="104"/>
      <c r="C4217" s="76"/>
      <c r="D4217" s="77"/>
      <c r="E4217" s="12"/>
      <c r="F4217" s="78"/>
      <c r="G4217" s="77"/>
      <c r="H4217" s="79"/>
      <c r="BA4217" s="5" t="str">
        <f t="shared" si="65"/>
        <v/>
      </c>
      <c r="BB4217" s="5" t="str">
        <f>IF(OR($E4217="",$G4217&lt;&gt;"Ativo"),"",IF(COUNTIFS($E$4:$E4217,$E4217,$A$4:$A4217,$A4217,$G$4:$G4217,"Ativo")=1,1,0))</f>
        <v/>
      </c>
      <c r="BC4217" t="str">
        <f>IF(OR($A4217="",$G4217&lt;&gt;"Ativo"),"",IF(COUNTIFS($A$4:$A4217,$A4217,$G$4:$G4217,"Ativo")=1,1,0))</f>
        <v/>
      </c>
    </row>
    <row r="4218" spans="1:55" x14ac:dyDescent="0.3">
      <c r="A4218" s="76"/>
      <c r="B4218" s="104"/>
      <c r="C4218" s="76"/>
      <c r="D4218" s="77"/>
      <c r="E4218" s="12"/>
      <c r="F4218" s="78"/>
      <c r="G4218" s="77"/>
      <c r="H4218" s="79"/>
      <c r="BA4218" s="5" t="str">
        <f t="shared" si="65"/>
        <v/>
      </c>
      <c r="BB4218" s="5" t="str">
        <f>IF(OR($E4218="",$G4218&lt;&gt;"Ativo"),"",IF(COUNTIFS($E$4:$E4218,$E4218,$A$4:$A4218,$A4218,$G$4:$G4218,"Ativo")=1,1,0))</f>
        <v/>
      </c>
      <c r="BC4218" t="str">
        <f>IF(OR($A4218="",$G4218&lt;&gt;"Ativo"),"",IF(COUNTIFS($A$4:$A4218,$A4218,$G$4:$G4218,"Ativo")=1,1,0))</f>
        <v/>
      </c>
    </row>
    <row r="4219" spans="1:55" x14ac:dyDescent="0.3">
      <c r="A4219" s="76"/>
      <c r="B4219" s="104"/>
      <c r="C4219" s="76"/>
      <c r="D4219" s="77"/>
      <c r="E4219" s="12"/>
      <c r="F4219" s="78"/>
      <c r="G4219" s="77"/>
      <c r="H4219" s="79"/>
      <c r="BA4219" s="5" t="str">
        <f t="shared" si="65"/>
        <v/>
      </c>
      <c r="BB4219" s="5" t="str">
        <f>IF(OR($E4219="",$G4219&lt;&gt;"Ativo"),"",IF(COUNTIFS($E$4:$E4219,$E4219,$A$4:$A4219,$A4219,$G$4:$G4219,"Ativo")=1,1,0))</f>
        <v/>
      </c>
      <c r="BC4219" t="str">
        <f>IF(OR($A4219="",$G4219&lt;&gt;"Ativo"),"",IF(COUNTIFS($A$4:$A4219,$A4219,$G$4:$G4219,"Ativo")=1,1,0))</f>
        <v/>
      </c>
    </row>
    <row r="4220" spans="1:55" x14ac:dyDescent="0.3">
      <c r="A4220" s="76"/>
      <c r="B4220" s="104"/>
      <c r="C4220" s="76"/>
      <c r="D4220" s="77"/>
      <c r="E4220" s="12"/>
      <c r="F4220" s="78"/>
      <c r="G4220" s="77"/>
      <c r="H4220" s="79"/>
      <c r="BA4220" s="5" t="str">
        <f t="shared" si="65"/>
        <v/>
      </c>
      <c r="BB4220" s="5" t="str">
        <f>IF(OR($E4220="",$G4220&lt;&gt;"Ativo"),"",IF(COUNTIFS($E$4:$E4220,$E4220,$A$4:$A4220,$A4220,$G$4:$G4220,"Ativo")=1,1,0))</f>
        <v/>
      </c>
      <c r="BC4220" t="str">
        <f>IF(OR($A4220="",$G4220&lt;&gt;"Ativo"),"",IF(COUNTIFS($A$4:$A4220,$A4220,$G$4:$G4220,"Ativo")=1,1,0))</f>
        <v/>
      </c>
    </row>
    <row r="4221" spans="1:55" x14ac:dyDescent="0.3">
      <c r="A4221" s="76"/>
      <c r="B4221" s="104"/>
      <c r="C4221" s="76"/>
      <c r="D4221" s="77"/>
      <c r="E4221" s="12"/>
      <c r="F4221" s="78"/>
      <c r="G4221" s="77"/>
      <c r="H4221" s="79"/>
      <c r="BA4221" s="5" t="str">
        <f t="shared" si="65"/>
        <v/>
      </c>
      <c r="BB4221" s="5" t="str">
        <f>IF(OR($E4221="",$G4221&lt;&gt;"Ativo"),"",IF(COUNTIFS($E$4:$E4221,$E4221,$A$4:$A4221,$A4221,$G$4:$G4221,"Ativo")=1,1,0))</f>
        <v/>
      </c>
      <c r="BC4221" t="str">
        <f>IF(OR($A4221="",$G4221&lt;&gt;"Ativo"),"",IF(COUNTIFS($A$4:$A4221,$A4221,$G$4:$G4221,"Ativo")=1,1,0))</f>
        <v/>
      </c>
    </row>
    <row r="4222" spans="1:55" x14ac:dyDescent="0.3">
      <c r="A4222" s="76"/>
      <c r="B4222" s="104"/>
      <c r="C4222" s="76"/>
      <c r="D4222" s="77"/>
      <c r="E4222" s="12"/>
      <c r="F4222" s="78"/>
      <c r="G4222" s="77"/>
      <c r="H4222" s="79"/>
      <c r="BA4222" s="5" t="str">
        <f t="shared" si="65"/>
        <v/>
      </c>
      <c r="BB4222" s="5" t="str">
        <f>IF(OR($E4222="",$G4222&lt;&gt;"Ativo"),"",IF(COUNTIFS($E$4:$E4222,$E4222,$A$4:$A4222,$A4222,$G$4:$G4222,"Ativo")=1,1,0))</f>
        <v/>
      </c>
      <c r="BC4222" t="str">
        <f>IF(OR($A4222="",$G4222&lt;&gt;"Ativo"),"",IF(COUNTIFS($A$4:$A4222,$A4222,$G$4:$G4222,"Ativo")=1,1,0))</f>
        <v/>
      </c>
    </row>
    <row r="4223" spans="1:55" x14ac:dyDescent="0.3">
      <c r="A4223" s="76"/>
      <c r="B4223" s="104"/>
      <c r="C4223" s="76"/>
      <c r="D4223" s="77"/>
      <c r="E4223" s="12"/>
      <c r="F4223" s="78"/>
      <c r="G4223" s="77"/>
      <c r="H4223" s="79"/>
      <c r="BA4223" s="5" t="str">
        <f t="shared" si="65"/>
        <v/>
      </c>
      <c r="BB4223" s="5" t="str">
        <f>IF(OR($E4223="",$G4223&lt;&gt;"Ativo"),"",IF(COUNTIFS($E$4:$E4223,$E4223,$A$4:$A4223,$A4223,$G$4:$G4223,"Ativo")=1,1,0))</f>
        <v/>
      </c>
      <c r="BC4223" t="str">
        <f>IF(OR($A4223="",$G4223&lt;&gt;"Ativo"),"",IF(COUNTIFS($A$4:$A4223,$A4223,$G$4:$G4223,"Ativo")=1,1,0))</f>
        <v/>
      </c>
    </row>
    <row r="4224" spans="1:55" x14ac:dyDescent="0.3">
      <c r="A4224" s="76"/>
      <c r="B4224" s="104"/>
      <c r="C4224" s="76"/>
      <c r="D4224" s="77"/>
      <c r="E4224" s="12"/>
      <c r="F4224" s="78"/>
      <c r="G4224" s="77"/>
      <c r="H4224" s="79"/>
      <c r="BA4224" s="5" t="str">
        <f t="shared" si="65"/>
        <v/>
      </c>
      <c r="BB4224" s="5" t="str">
        <f>IF(OR($E4224="",$G4224&lt;&gt;"Ativo"),"",IF(COUNTIFS($E$4:$E4224,$E4224,$A$4:$A4224,$A4224,$G$4:$G4224,"Ativo")=1,1,0))</f>
        <v/>
      </c>
      <c r="BC4224" t="str">
        <f>IF(OR($A4224="",$G4224&lt;&gt;"Ativo"),"",IF(COUNTIFS($A$4:$A4224,$A4224,$G$4:$G4224,"Ativo")=1,1,0))</f>
        <v/>
      </c>
    </row>
    <row r="4225" spans="1:55" x14ac:dyDescent="0.3">
      <c r="A4225" s="76"/>
      <c r="B4225" s="104"/>
      <c r="C4225" s="76"/>
      <c r="D4225" s="77"/>
      <c r="E4225" s="12"/>
      <c r="F4225" s="78"/>
      <c r="G4225" s="77"/>
      <c r="H4225" s="79"/>
      <c r="BA4225" s="5" t="str">
        <f t="shared" si="65"/>
        <v/>
      </c>
      <c r="BB4225" s="5" t="str">
        <f>IF(OR($E4225="",$G4225&lt;&gt;"Ativo"),"",IF(COUNTIFS($E$4:$E4225,$E4225,$A$4:$A4225,$A4225,$G$4:$G4225,"Ativo")=1,1,0))</f>
        <v/>
      </c>
      <c r="BC4225" t="str">
        <f>IF(OR($A4225="",$G4225&lt;&gt;"Ativo"),"",IF(COUNTIFS($A$4:$A4225,$A4225,$G$4:$G4225,"Ativo")=1,1,0))</f>
        <v/>
      </c>
    </row>
    <row r="4226" spans="1:55" x14ac:dyDescent="0.3">
      <c r="A4226" s="76"/>
      <c r="B4226" s="104"/>
      <c r="C4226" s="76"/>
      <c r="D4226" s="77"/>
      <c r="E4226" s="12"/>
      <c r="F4226" s="78"/>
      <c r="G4226" s="77"/>
      <c r="H4226" s="79"/>
      <c r="BA4226" s="5" t="str">
        <f t="shared" si="65"/>
        <v/>
      </c>
      <c r="BB4226" s="5" t="str">
        <f>IF(OR($E4226="",$G4226&lt;&gt;"Ativo"),"",IF(COUNTIFS($E$4:$E4226,$E4226,$A$4:$A4226,$A4226,$G$4:$G4226,"Ativo")=1,1,0))</f>
        <v/>
      </c>
      <c r="BC4226" t="str">
        <f>IF(OR($A4226="",$G4226&lt;&gt;"Ativo"),"",IF(COUNTIFS($A$4:$A4226,$A4226,$G$4:$G4226,"Ativo")=1,1,0))</f>
        <v/>
      </c>
    </row>
    <row r="4227" spans="1:55" x14ac:dyDescent="0.3">
      <c r="A4227" s="76"/>
      <c r="B4227" s="104"/>
      <c r="C4227" s="76"/>
      <c r="D4227" s="77"/>
      <c r="E4227" s="12"/>
      <c r="F4227" s="78"/>
      <c r="G4227" s="77"/>
      <c r="H4227" s="79"/>
      <c r="BA4227" s="5" t="str">
        <f t="shared" si="65"/>
        <v/>
      </c>
      <c r="BB4227" s="5" t="str">
        <f>IF(OR($E4227="",$G4227&lt;&gt;"Ativo"),"",IF(COUNTIFS($E$4:$E4227,$E4227,$A$4:$A4227,$A4227,$G$4:$G4227,"Ativo")=1,1,0))</f>
        <v/>
      </c>
      <c r="BC4227" t="str">
        <f>IF(OR($A4227="",$G4227&lt;&gt;"Ativo"),"",IF(COUNTIFS($A$4:$A4227,$A4227,$G$4:$G4227,"Ativo")=1,1,0))</f>
        <v/>
      </c>
    </row>
    <row r="4228" spans="1:55" x14ac:dyDescent="0.3">
      <c r="A4228" s="76"/>
      <c r="B4228" s="104"/>
      <c r="C4228" s="76"/>
      <c r="D4228" s="77"/>
      <c r="E4228" s="12"/>
      <c r="F4228" s="78"/>
      <c r="G4228" s="77"/>
      <c r="H4228" s="79"/>
      <c r="BA4228" s="5" t="str">
        <f t="shared" ref="BA4228:BA4291" si="66">IF($D4228="","",MID($D4228,4,LEN($D4228)-5))</f>
        <v/>
      </c>
      <c r="BB4228" s="5" t="str">
        <f>IF(OR($E4228="",$G4228&lt;&gt;"Ativo"),"",IF(COUNTIFS($E$4:$E4228,$E4228,$A$4:$A4228,$A4228,$G$4:$G4228,"Ativo")=1,1,0))</f>
        <v/>
      </c>
      <c r="BC4228" t="str">
        <f>IF(OR($A4228="",$G4228&lt;&gt;"Ativo"),"",IF(COUNTIFS($A$4:$A4228,$A4228,$G$4:$G4228,"Ativo")=1,1,0))</f>
        <v/>
      </c>
    </row>
    <row r="4229" spans="1:55" x14ac:dyDescent="0.3">
      <c r="A4229" s="76"/>
      <c r="B4229" s="104"/>
      <c r="C4229" s="76"/>
      <c r="D4229" s="77"/>
      <c r="E4229" s="12"/>
      <c r="F4229" s="78"/>
      <c r="G4229" s="77"/>
      <c r="H4229" s="79"/>
      <c r="BA4229" s="5" t="str">
        <f t="shared" si="66"/>
        <v/>
      </c>
      <c r="BB4229" s="5" t="str">
        <f>IF(OR($E4229="",$G4229&lt;&gt;"Ativo"),"",IF(COUNTIFS($E$4:$E4229,$E4229,$A$4:$A4229,$A4229,$G$4:$G4229,"Ativo")=1,1,0))</f>
        <v/>
      </c>
      <c r="BC4229" t="str">
        <f>IF(OR($A4229="",$G4229&lt;&gt;"Ativo"),"",IF(COUNTIFS($A$4:$A4229,$A4229,$G$4:$G4229,"Ativo")=1,1,0))</f>
        <v/>
      </c>
    </row>
    <row r="4230" spans="1:55" x14ac:dyDescent="0.3">
      <c r="A4230" s="76"/>
      <c r="B4230" s="104"/>
      <c r="C4230" s="76"/>
      <c r="D4230" s="77"/>
      <c r="E4230" s="12"/>
      <c r="F4230" s="78"/>
      <c r="G4230" s="77"/>
      <c r="H4230" s="79"/>
      <c r="BA4230" s="5" t="str">
        <f t="shared" si="66"/>
        <v/>
      </c>
      <c r="BB4230" s="5" t="str">
        <f>IF(OR($E4230="",$G4230&lt;&gt;"Ativo"),"",IF(COUNTIFS($E$4:$E4230,$E4230,$A$4:$A4230,$A4230,$G$4:$G4230,"Ativo")=1,1,0))</f>
        <v/>
      </c>
      <c r="BC4230" t="str">
        <f>IF(OR($A4230="",$G4230&lt;&gt;"Ativo"),"",IF(COUNTIFS($A$4:$A4230,$A4230,$G$4:$G4230,"Ativo")=1,1,0))</f>
        <v/>
      </c>
    </row>
    <row r="4231" spans="1:55" x14ac:dyDescent="0.3">
      <c r="A4231" s="76"/>
      <c r="B4231" s="104"/>
      <c r="C4231" s="76"/>
      <c r="D4231" s="77"/>
      <c r="E4231" s="12"/>
      <c r="F4231" s="78"/>
      <c r="G4231" s="77"/>
      <c r="H4231" s="79"/>
      <c r="BA4231" s="5" t="str">
        <f t="shared" si="66"/>
        <v/>
      </c>
      <c r="BB4231" s="5" t="str">
        <f>IF(OR($E4231="",$G4231&lt;&gt;"Ativo"),"",IF(COUNTIFS($E$4:$E4231,$E4231,$A$4:$A4231,$A4231,$G$4:$G4231,"Ativo")=1,1,0))</f>
        <v/>
      </c>
      <c r="BC4231" t="str">
        <f>IF(OR($A4231="",$G4231&lt;&gt;"Ativo"),"",IF(COUNTIFS($A$4:$A4231,$A4231,$G$4:$G4231,"Ativo")=1,1,0))</f>
        <v/>
      </c>
    </row>
    <row r="4232" spans="1:55" x14ac:dyDescent="0.3">
      <c r="A4232" s="76"/>
      <c r="B4232" s="104"/>
      <c r="C4232" s="76"/>
      <c r="D4232" s="77"/>
      <c r="E4232" s="12"/>
      <c r="F4232" s="78"/>
      <c r="G4232" s="77"/>
      <c r="H4232" s="79"/>
      <c r="BA4232" s="5" t="str">
        <f t="shared" si="66"/>
        <v/>
      </c>
      <c r="BB4232" s="5" t="str">
        <f>IF(OR($E4232="",$G4232&lt;&gt;"Ativo"),"",IF(COUNTIFS($E$4:$E4232,$E4232,$A$4:$A4232,$A4232,$G$4:$G4232,"Ativo")=1,1,0))</f>
        <v/>
      </c>
      <c r="BC4232" t="str">
        <f>IF(OR($A4232="",$G4232&lt;&gt;"Ativo"),"",IF(COUNTIFS($A$4:$A4232,$A4232,$G$4:$G4232,"Ativo")=1,1,0))</f>
        <v/>
      </c>
    </row>
    <row r="4233" spans="1:55" x14ac:dyDescent="0.3">
      <c r="A4233" s="76"/>
      <c r="B4233" s="104"/>
      <c r="C4233" s="76"/>
      <c r="D4233" s="77"/>
      <c r="E4233" s="12"/>
      <c r="F4233" s="78"/>
      <c r="G4233" s="77"/>
      <c r="H4233" s="79"/>
      <c r="BA4233" s="5" t="str">
        <f t="shared" si="66"/>
        <v/>
      </c>
      <c r="BB4233" s="5" t="str">
        <f>IF(OR($E4233="",$G4233&lt;&gt;"Ativo"),"",IF(COUNTIFS($E$4:$E4233,$E4233,$A$4:$A4233,$A4233,$G$4:$G4233,"Ativo")=1,1,0))</f>
        <v/>
      </c>
      <c r="BC4233" t="str">
        <f>IF(OR($A4233="",$G4233&lt;&gt;"Ativo"),"",IF(COUNTIFS($A$4:$A4233,$A4233,$G$4:$G4233,"Ativo")=1,1,0))</f>
        <v/>
      </c>
    </row>
    <row r="4234" spans="1:55" x14ac:dyDescent="0.3">
      <c r="A4234" s="76"/>
      <c r="B4234" s="104"/>
      <c r="C4234" s="76"/>
      <c r="D4234" s="77"/>
      <c r="E4234" s="12"/>
      <c r="F4234" s="78"/>
      <c r="G4234" s="77"/>
      <c r="H4234" s="79"/>
      <c r="BA4234" s="5" t="str">
        <f t="shared" si="66"/>
        <v/>
      </c>
      <c r="BB4234" s="5" t="str">
        <f>IF(OR($E4234="",$G4234&lt;&gt;"Ativo"),"",IF(COUNTIFS($E$4:$E4234,$E4234,$A$4:$A4234,$A4234,$G$4:$G4234,"Ativo")=1,1,0))</f>
        <v/>
      </c>
      <c r="BC4234" t="str">
        <f>IF(OR($A4234="",$G4234&lt;&gt;"Ativo"),"",IF(COUNTIFS($A$4:$A4234,$A4234,$G$4:$G4234,"Ativo")=1,1,0))</f>
        <v/>
      </c>
    </row>
    <row r="4235" spans="1:55" x14ac:dyDescent="0.3">
      <c r="A4235" s="76"/>
      <c r="B4235" s="104"/>
      <c r="C4235" s="76"/>
      <c r="D4235" s="77"/>
      <c r="E4235" s="12"/>
      <c r="F4235" s="78"/>
      <c r="G4235" s="77"/>
      <c r="H4235" s="79"/>
      <c r="BA4235" s="5" t="str">
        <f t="shared" si="66"/>
        <v/>
      </c>
      <c r="BB4235" s="5" t="str">
        <f>IF(OR($E4235="",$G4235&lt;&gt;"Ativo"),"",IF(COUNTIFS($E$4:$E4235,$E4235,$A$4:$A4235,$A4235,$G$4:$G4235,"Ativo")=1,1,0))</f>
        <v/>
      </c>
      <c r="BC4235" t="str">
        <f>IF(OR($A4235="",$G4235&lt;&gt;"Ativo"),"",IF(COUNTIFS($A$4:$A4235,$A4235,$G$4:$G4235,"Ativo")=1,1,0))</f>
        <v/>
      </c>
    </row>
    <row r="4236" spans="1:55" x14ac:dyDescent="0.3">
      <c r="A4236" s="76"/>
      <c r="B4236" s="104"/>
      <c r="C4236" s="76"/>
      <c r="D4236" s="77"/>
      <c r="E4236" s="12"/>
      <c r="F4236" s="78"/>
      <c r="G4236" s="77"/>
      <c r="H4236" s="79"/>
      <c r="BA4236" s="5" t="str">
        <f t="shared" si="66"/>
        <v/>
      </c>
      <c r="BB4236" s="5" t="str">
        <f>IF(OR($E4236="",$G4236&lt;&gt;"Ativo"),"",IF(COUNTIFS($E$4:$E4236,$E4236,$A$4:$A4236,$A4236,$G$4:$G4236,"Ativo")=1,1,0))</f>
        <v/>
      </c>
      <c r="BC4236" t="str">
        <f>IF(OR($A4236="",$G4236&lt;&gt;"Ativo"),"",IF(COUNTIFS($A$4:$A4236,$A4236,$G$4:$G4236,"Ativo")=1,1,0))</f>
        <v/>
      </c>
    </row>
    <row r="4237" spans="1:55" x14ac:dyDescent="0.3">
      <c r="A4237" s="76"/>
      <c r="B4237" s="104"/>
      <c r="C4237" s="76"/>
      <c r="D4237" s="77"/>
      <c r="E4237" s="12"/>
      <c r="F4237" s="78"/>
      <c r="G4237" s="77"/>
      <c r="H4237" s="79"/>
      <c r="BA4237" s="5" t="str">
        <f t="shared" si="66"/>
        <v/>
      </c>
      <c r="BB4237" s="5" t="str">
        <f>IF(OR($E4237="",$G4237&lt;&gt;"Ativo"),"",IF(COUNTIFS($E$4:$E4237,$E4237,$A$4:$A4237,$A4237,$G$4:$G4237,"Ativo")=1,1,0))</f>
        <v/>
      </c>
      <c r="BC4237" t="str">
        <f>IF(OR($A4237="",$G4237&lt;&gt;"Ativo"),"",IF(COUNTIFS($A$4:$A4237,$A4237,$G$4:$G4237,"Ativo")=1,1,0))</f>
        <v/>
      </c>
    </row>
    <row r="4238" spans="1:55" x14ac:dyDescent="0.3">
      <c r="A4238" s="76"/>
      <c r="B4238" s="104"/>
      <c r="C4238" s="76"/>
      <c r="D4238" s="77"/>
      <c r="E4238" s="12"/>
      <c r="F4238" s="78"/>
      <c r="G4238" s="77"/>
      <c r="H4238" s="79"/>
      <c r="BA4238" s="5" t="str">
        <f t="shared" si="66"/>
        <v/>
      </c>
      <c r="BB4238" s="5" t="str">
        <f>IF(OR($E4238="",$G4238&lt;&gt;"Ativo"),"",IF(COUNTIFS($E$4:$E4238,$E4238,$A$4:$A4238,$A4238,$G$4:$G4238,"Ativo")=1,1,0))</f>
        <v/>
      </c>
      <c r="BC4238" t="str">
        <f>IF(OR($A4238="",$G4238&lt;&gt;"Ativo"),"",IF(COUNTIFS($A$4:$A4238,$A4238,$G$4:$G4238,"Ativo")=1,1,0))</f>
        <v/>
      </c>
    </row>
    <row r="4239" spans="1:55" x14ac:dyDescent="0.3">
      <c r="A4239" s="76"/>
      <c r="B4239" s="104"/>
      <c r="C4239" s="76"/>
      <c r="D4239" s="77"/>
      <c r="E4239" s="12"/>
      <c r="F4239" s="78"/>
      <c r="G4239" s="77"/>
      <c r="H4239" s="79"/>
      <c r="BA4239" s="5" t="str">
        <f t="shared" si="66"/>
        <v/>
      </c>
      <c r="BB4239" s="5" t="str">
        <f>IF(OR($E4239="",$G4239&lt;&gt;"Ativo"),"",IF(COUNTIFS($E$4:$E4239,$E4239,$A$4:$A4239,$A4239,$G$4:$G4239,"Ativo")=1,1,0))</f>
        <v/>
      </c>
      <c r="BC4239" t="str">
        <f>IF(OR($A4239="",$G4239&lt;&gt;"Ativo"),"",IF(COUNTIFS($A$4:$A4239,$A4239,$G$4:$G4239,"Ativo")=1,1,0))</f>
        <v/>
      </c>
    </row>
    <row r="4240" spans="1:55" x14ac:dyDescent="0.3">
      <c r="A4240" s="76"/>
      <c r="B4240" s="104"/>
      <c r="C4240" s="76"/>
      <c r="D4240" s="77"/>
      <c r="E4240" s="12"/>
      <c r="F4240" s="78"/>
      <c r="G4240" s="77"/>
      <c r="H4240" s="79"/>
      <c r="BA4240" s="5" t="str">
        <f t="shared" si="66"/>
        <v/>
      </c>
      <c r="BB4240" s="5" t="str">
        <f>IF(OR($E4240="",$G4240&lt;&gt;"Ativo"),"",IF(COUNTIFS($E$4:$E4240,$E4240,$A$4:$A4240,$A4240,$G$4:$G4240,"Ativo")=1,1,0))</f>
        <v/>
      </c>
      <c r="BC4240" t="str">
        <f>IF(OR($A4240="",$G4240&lt;&gt;"Ativo"),"",IF(COUNTIFS($A$4:$A4240,$A4240,$G$4:$G4240,"Ativo")=1,1,0))</f>
        <v/>
      </c>
    </row>
    <row r="4241" spans="1:55" x14ac:dyDescent="0.3">
      <c r="A4241" s="76"/>
      <c r="B4241" s="104"/>
      <c r="C4241" s="76"/>
      <c r="D4241" s="77"/>
      <c r="E4241" s="12"/>
      <c r="F4241" s="78"/>
      <c r="G4241" s="77"/>
      <c r="H4241" s="79"/>
      <c r="BA4241" s="5" t="str">
        <f t="shared" si="66"/>
        <v/>
      </c>
      <c r="BB4241" s="5" t="str">
        <f>IF(OR($E4241="",$G4241&lt;&gt;"Ativo"),"",IF(COUNTIFS($E$4:$E4241,$E4241,$A$4:$A4241,$A4241,$G$4:$G4241,"Ativo")=1,1,0))</f>
        <v/>
      </c>
      <c r="BC4241" t="str">
        <f>IF(OR($A4241="",$G4241&lt;&gt;"Ativo"),"",IF(COUNTIFS($A$4:$A4241,$A4241,$G$4:$G4241,"Ativo")=1,1,0))</f>
        <v/>
      </c>
    </row>
    <row r="4242" spans="1:55" x14ac:dyDescent="0.3">
      <c r="A4242" s="76"/>
      <c r="B4242" s="104"/>
      <c r="C4242" s="76"/>
      <c r="D4242" s="77"/>
      <c r="E4242" s="12"/>
      <c r="F4242" s="78"/>
      <c r="G4242" s="77"/>
      <c r="H4242" s="79"/>
      <c r="BA4242" s="5" t="str">
        <f t="shared" si="66"/>
        <v/>
      </c>
      <c r="BB4242" s="5" t="str">
        <f>IF(OR($E4242="",$G4242&lt;&gt;"Ativo"),"",IF(COUNTIFS($E$4:$E4242,$E4242,$A$4:$A4242,$A4242,$G$4:$G4242,"Ativo")=1,1,0))</f>
        <v/>
      </c>
      <c r="BC4242" t="str">
        <f>IF(OR($A4242="",$G4242&lt;&gt;"Ativo"),"",IF(COUNTIFS($A$4:$A4242,$A4242,$G$4:$G4242,"Ativo")=1,1,0))</f>
        <v/>
      </c>
    </row>
    <row r="4243" spans="1:55" x14ac:dyDescent="0.3">
      <c r="A4243" s="76"/>
      <c r="B4243" s="104"/>
      <c r="C4243" s="76"/>
      <c r="D4243" s="77"/>
      <c r="E4243" s="12"/>
      <c r="F4243" s="78"/>
      <c r="G4243" s="77"/>
      <c r="H4243" s="79"/>
      <c r="BA4243" s="5" t="str">
        <f t="shared" si="66"/>
        <v/>
      </c>
      <c r="BB4243" s="5" t="str">
        <f>IF(OR($E4243="",$G4243&lt;&gt;"Ativo"),"",IF(COUNTIFS($E$4:$E4243,$E4243,$A$4:$A4243,$A4243,$G$4:$G4243,"Ativo")=1,1,0))</f>
        <v/>
      </c>
      <c r="BC4243" t="str">
        <f>IF(OR($A4243="",$G4243&lt;&gt;"Ativo"),"",IF(COUNTIFS($A$4:$A4243,$A4243,$G$4:$G4243,"Ativo")=1,1,0))</f>
        <v/>
      </c>
    </row>
    <row r="4244" spans="1:55" x14ac:dyDescent="0.3">
      <c r="A4244" s="76"/>
      <c r="B4244" s="104"/>
      <c r="C4244" s="76"/>
      <c r="D4244" s="77"/>
      <c r="E4244" s="12"/>
      <c r="F4244" s="78"/>
      <c r="G4244" s="77"/>
      <c r="H4244" s="79"/>
      <c r="BA4244" s="5" t="str">
        <f t="shared" si="66"/>
        <v/>
      </c>
      <c r="BB4244" s="5" t="str">
        <f>IF(OR($E4244="",$G4244&lt;&gt;"Ativo"),"",IF(COUNTIFS($E$4:$E4244,$E4244,$A$4:$A4244,$A4244,$G$4:$G4244,"Ativo")=1,1,0))</f>
        <v/>
      </c>
      <c r="BC4244" t="str">
        <f>IF(OR($A4244="",$G4244&lt;&gt;"Ativo"),"",IF(COUNTIFS($A$4:$A4244,$A4244,$G$4:$G4244,"Ativo")=1,1,0))</f>
        <v/>
      </c>
    </row>
    <row r="4245" spans="1:55" x14ac:dyDescent="0.3">
      <c r="A4245" s="76"/>
      <c r="B4245" s="104"/>
      <c r="C4245" s="76"/>
      <c r="D4245" s="77"/>
      <c r="E4245" s="12"/>
      <c r="F4245" s="78"/>
      <c r="G4245" s="77"/>
      <c r="H4245" s="79"/>
      <c r="BA4245" s="5" t="str">
        <f t="shared" si="66"/>
        <v/>
      </c>
      <c r="BB4245" s="5" t="str">
        <f>IF(OR($E4245="",$G4245&lt;&gt;"Ativo"),"",IF(COUNTIFS($E$4:$E4245,$E4245,$A$4:$A4245,$A4245,$G$4:$G4245,"Ativo")=1,1,0))</f>
        <v/>
      </c>
      <c r="BC4245" t="str">
        <f>IF(OR($A4245="",$G4245&lt;&gt;"Ativo"),"",IF(COUNTIFS($A$4:$A4245,$A4245,$G$4:$G4245,"Ativo")=1,1,0))</f>
        <v/>
      </c>
    </row>
    <row r="4246" spans="1:55" x14ac:dyDescent="0.3">
      <c r="A4246" s="76"/>
      <c r="B4246" s="104"/>
      <c r="C4246" s="76"/>
      <c r="D4246" s="77"/>
      <c r="E4246" s="12"/>
      <c r="F4246" s="78"/>
      <c r="G4246" s="77"/>
      <c r="H4246" s="79"/>
      <c r="BA4246" s="5" t="str">
        <f t="shared" si="66"/>
        <v/>
      </c>
      <c r="BB4246" s="5" t="str">
        <f>IF(OR($E4246="",$G4246&lt;&gt;"Ativo"),"",IF(COUNTIFS($E$4:$E4246,$E4246,$A$4:$A4246,$A4246,$G$4:$G4246,"Ativo")=1,1,0))</f>
        <v/>
      </c>
      <c r="BC4246" t="str">
        <f>IF(OR($A4246="",$G4246&lt;&gt;"Ativo"),"",IF(COUNTIFS($A$4:$A4246,$A4246,$G$4:$G4246,"Ativo")=1,1,0))</f>
        <v/>
      </c>
    </row>
    <row r="4247" spans="1:55" x14ac:dyDescent="0.3">
      <c r="A4247" s="76"/>
      <c r="B4247" s="104"/>
      <c r="C4247" s="76"/>
      <c r="D4247" s="77"/>
      <c r="E4247" s="12"/>
      <c r="F4247" s="78"/>
      <c r="G4247" s="77"/>
      <c r="H4247" s="79"/>
      <c r="BA4247" s="5" t="str">
        <f t="shared" si="66"/>
        <v/>
      </c>
      <c r="BB4247" s="5" t="str">
        <f>IF(OR($E4247="",$G4247&lt;&gt;"Ativo"),"",IF(COUNTIFS($E$4:$E4247,$E4247,$A$4:$A4247,$A4247,$G$4:$G4247,"Ativo")=1,1,0))</f>
        <v/>
      </c>
      <c r="BC4247" t="str">
        <f>IF(OR($A4247="",$G4247&lt;&gt;"Ativo"),"",IF(COUNTIFS($A$4:$A4247,$A4247,$G$4:$G4247,"Ativo")=1,1,0))</f>
        <v/>
      </c>
    </row>
    <row r="4248" spans="1:55" x14ac:dyDescent="0.3">
      <c r="A4248" s="76"/>
      <c r="B4248" s="104"/>
      <c r="C4248" s="76"/>
      <c r="D4248" s="77"/>
      <c r="E4248" s="12"/>
      <c r="F4248" s="78"/>
      <c r="G4248" s="77"/>
      <c r="H4248" s="79"/>
      <c r="BA4248" s="5" t="str">
        <f t="shared" si="66"/>
        <v/>
      </c>
      <c r="BB4248" s="5" t="str">
        <f>IF(OR($E4248="",$G4248&lt;&gt;"Ativo"),"",IF(COUNTIFS($E$4:$E4248,$E4248,$A$4:$A4248,$A4248,$G$4:$G4248,"Ativo")=1,1,0))</f>
        <v/>
      </c>
      <c r="BC4248" t="str">
        <f>IF(OR($A4248="",$G4248&lt;&gt;"Ativo"),"",IF(COUNTIFS($A$4:$A4248,$A4248,$G$4:$G4248,"Ativo")=1,1,0))</f>
        <v/>
      </c>
    </row>
    <row r="4249" spans="1:55" x14ac:dyDescent="0.3">
      <c r="A4249" s="76"/>
      <c r="B4249" s="104"/>
      <c r="C4249" s="76"/>
      <c r="D4249" s="77"/>
      <c r="E4249" s="12"/>
      <c r="F4249" s="78"/>
      <c r="G4249" s="77"/>
      <c r="H4249" s="79"/>
      <c r="BA4249" s="5" t="str">
        <f t="shared" si="66"/>
        <v/>
      </c>
      <c r="BB4249" s="5" t="str">
        <f>IF(OR($E4249="",$G4249&lt;&gt;"Ativo"),"",IF(COUNTIFS($E$4:$E4249,$E4249,$A$4:$A4249,$A4249,$G$4:$G4249,"Ativo")=1,1,0))</f>
        <v/>
      </c>
      <c r="BC4249" t="str">
        <f>IF(OR($A4249="",$G4249&lt;&gt;"Ativo"),"",IF(COUNTIFS($A$4:$A4249,$A4249,$G$4:$G4249,"Ativo")=1,1,0))</f>
        <v/>
      </c>
    </row>
    <row r="4250" spans="1:55" x14ac:dyDescent="0.3">
      <c r="A4250" s="76"/>
      <c r="B4250" s="104"/>
      <c r="C4250" s="76"/>
      <c r="D4250" s="77"/>
      <c r="E4250" s="12"/>
      <c r="F4250" s="78"/>
      <c r="G4250" s="77"/>
      <c r="H4250" s="79"/>
      <c r="BA4250" s="5" t="str">
        <f t="shared" si="66"/>
        <v/>
      </c>
      <c r="BB4250" s="5" t="str">
        <f>IF(OR($E4250="",$G4250&lt;&gt;"Ativo"),"",IF(COUNTIFS($E$4:$E4250,$E4250,$A$4:$A4250,$A4250,$G$4:$G4250,"Ativo")=1,1,0))</f>
        <v/>
      </c>
      <c r="BC4250" t="str">
        <f>IF(OR($A4250="",$G4250&lt;&gt;"Ativo"),"",IF(COUNTIFS($A$4:$A4250,$A4250,$G$4:$G4250,"Ativo")=1,1,0))</f>
        <v/>
      </c>
    </row>
    <row r="4251" spans="1:55" x14ac:dyDescent="0.3">
      <c r="A4251" s="76"/>
      <c r="B4251" s="104"/>
      <c r="C4251" s="76"/>
      <c r="D4251" s="77"/>
      <c r="E4251" s="12"/>
      <c r="F4251" s="78"/>
      <c r="G4251" s="77"/>
      <c r="H4251" s="79"/>
      <c r="BA4251" s="5" t="str">
        <f t="shared" si="66"/>
        <v/>
      </c>
      <c r="BB4251" s="5" t="str">
        <f>IF(OR($E4251="",$G4251&lt;&gt;"Ativo"),"",IF(COUNTIFS($E$4:$E4251,$E4251,$A$4:$A4251,$A4251,$G$4:$G4251,"Ativo")=1,1,0))</f>
        <v/>
      </c>
      <c r="BC4251" t="str">
        <f>IF(OR($A4251="",$G4251&lt;&gt;"Ativo"),"",IF(COUNTIFS($A$4:$A4251,$A4251,$G$4:$G4251,"Ativo")=1,1,0))</f>
        <v/>
      </c>
    </row>
    <row r="4252" spans="1:55" x14ac:dyDescent="0.3">
      <c r="A4252" s="76"/>
      <c r="B4252" s="104"/>
      <c r="C4252" s="76"/>
      <c r="D4252" s="77"/>
      <c r="E4252" s="12"/>
      <c r="F4252" s="78"/>
      <c r="G4252" s="77"/>
      <c r="H4252" s="79"/>
      <c r="BA4252" s="5" t="str">
        <f t="shared" si="66"/>
        <v/>
      </c>
      <c r="BB4252" s="5" t="str">
        <f>IF(OR($E4252="",$G4252&lt;&gt;"Ativo"),"",IF(COUNTIFS($E$4:$E4252,$E4252,$A$4:$A4252,$A4252,$G$4:$G4252,"Ativo")=1,1,0))</f>
        <v/>
      </c>
      <c r="BC4252" t="str">
        <f>IF(OR($A4252="",$G4252&lt;&gt;"Ativo"),"",IF(COUNTIFS($A$4:$A4252,$A4252,$G$4:$G4252,"Ativo")=1,1,0))</f>
        <v/>
      </c>
    </row>
    <row r="4253" spans="1:55" x14ac:dyDescent="0.3">
      <c r="A4253" s="76"/>
      <c r="B4253" s="104"/>
      <c r="C4253" s="76"/>
      <c r="D4253" s="77"/>
      <c r="E4253" s="12"/>
      <c r="F4253" s="78"/>
      <c r="G4253" s="77"/>
      <c r="H4253" s="79"/>
      <c r="BA4253" s="5" t="str">
        <f t="shared" si="66"/>
        <v/>
      </c>
      <c r="BB4253" s="5" t="str">
        <f>IF(OR($E4253="",$G4253&lt;&gt;"Ativo"),"",IF(COUNTIFS($E$4:$E4253,$E4253,$A$4:$A4253,$A4253,$G$4:$G4253,"Ativo")=1,1,0))</f>
        <v/>
      </c>
      <c r="BC4253" t="str">
        <f>IF(OR($A4253="",$G4253&lt;&gt;"Ativo"),"",IF(COUNTIFS($A$4:$A4253,$A4253,$G$4:$G4253,"Ativo")=1,1,0))</f>
        <v/>
      </c>
    </row>
    <row r="4254" spans="1:55" x14ac:dyDescent="0.3">
      <c r="A4254" s="76"/>
      <c r="B4254" s="104"/>
      <c r="C4254" s="76"/>
      <c r="D4254" s="77"/>
      <c r="E4254" s="12"/>
      <c r="F4254" s="78"/>
      <c r="G4254" s="77"/>
      <c r="H4254" s="79"/>
      <c r="BA4254" s="5" t="str">
        <f t="shared" si="66"/>
        <v/>
      </c>
      <c r="BB4254" s="5" t="str">
        <f>IF(OR($E4254="",$G4254&lt;&gt;"Ativo"),"",IF(COUNTIFS($E$4:$E4254,$E4254,$A$4:$A4254,$A4254,$G$4:$G4254,"Ativo")=1,1,0))</f>
        <v/>
      </c>
      <c r="BC4254" t="str">
        <f>IF(OR($A4254="",$G4254&lt;&gt;"Ativo"),"",IF(COUNTIFS($A$4:$A4254,$A4254,$G$4:$G4254,"Ativo")=1,1,0))</f>
        <v/>
      </c>
    </row>
    <row r="4255" spans="1:55" x14ac:dyDescent="0.3">
      <c r="A4255" s="76"/>
      <c r="B4255" s="104"/>
      <c r="C4255" s="76"/>
      <c r="D4255" s="77"/>
      <c r="E4255" s="12"/>
      <c r="F4255" s="78"/>
      <c r="G4255" s="77"/>
      <c r="H4255" s="79"/>
      <c r="BA4255" s="5" t="str">
        <f t="shared" si="66"/>
        <v/>
      </c>
      <c r="BB4255" s="5" t="str">
        <f>IF(OR($E4255="",$G4255&lt;&gt;"Ativo"),"",IF(COUNTIFS($E$4:$E4255,$E4255,$A$4:$A4255,$A4255,$G$4:$G4255,"Ativo")=1,1,0))</f>
        <v/>
      </c>
      <c r="BC4255" t="str">
        <f>IF(OR($A4255="",$G4255&lt;&gt;"Ativo"),"",IF(COUNTIFS($A$4:$A4255,$A4255,$G$4:$G4255,"Ativo")=1,1,0))</f>
        <v/>
      </c>
    </row>
    <row r="4256" spans="1:55" x14ac:dyDescent="0.3">
      <c r="A4256" s="76"/>
      <c r="B4256" s="104"/>
      <c r="C4256" s="76"/>
      <c r="D4256" s="77"/>
      <c r="E4256" s="12"/>
      <c r="F4256" s="78"/>
      <c r="G4256" s="77"/>
      <c r="H4256" s="79"/>
      <c r="BA4256" s="5" t="str">
        <f t="shared" si="66"/>
        <v/>
      </c>
      <c r="BB4256" s="5" t="str">
        <f>IF(OR($E4256="",$G4256&lt;&gt;"Ativo"),"",IF(COUNTIFS($E$4:$E4256,$E4256,$A$4:$A4256,$A4256,$G$4:$G4256,"Ativo")=1,1,0))</f>
        <v/>
      </c>
      <c r="BC4256" t="str">
        <f>IF(OR($A4256="",$G4256&lt;&gt;"Ativo"),"",IF(COUNTIFS($A$4:$A4256,$A4256,$G$4:$G4256,"Ativo")=1,1,0))</f>
        <v/>
      </c>
    </row>
    <row r="4257" spans="1:55" x14ac:dyDescent="0.3">
      <c r="A4257" s="76"/>
      <c r="B4257" s="104"/>
      <c r="C4257" s="76"/>
      <c r="D4257" s="77"/>
      <c r="E4257" s="12"/>
      <c r="F4257" s="78"/>
      <c r="G4257" s="77"/>
      <c r="H4257" s="79"/>
      <c r="BA4257" s="5" t="str">
        <f t="shared" si="66"/>
        <v/>
      </c>
      <c r="BB4257" s="5" t="str">
        <f>IF(OR($E4257="",$G4257&lt;&gt;"Ativo"),"",IF(COUNTIFS($E$4:$E4257,$E4257,$A$4:$A4257,$A4257,$G$4:$G4257,"Ativo")=1,1,0))</f>
        <v/>
      </c>
      <c r="BC4257" t="str">
        <f>IF(OR($A4257="",$G4257&lt;&gt;"Ativo"),"",IF(COUNTIFS($A$4:$A4257,$A4257,$G$4:$G4257,"Ativo")=1,1,0))</f>
        <v/>
      </c>
    </row>
    <row r="4258" spans="1:55" x14ac:dyDescent="0.3">
      <c r="A4258" s="76"/>
      <c r="B4258" s="104"/>
      <c r="C4258" s="76"/>
      <c r="D4258" s="77"/>
      <c r="E4258" s="12"/>
      <c r="F4258" s="78"/>
      <c r="G4258" s="77"/>
      <c r="H4258" s="79"/>
      <c r="BA4258" s="5" t="str">
        <f t="shared" si="66"/>
        <v/>
      </c>
      <c r="BB4258" s="5" t="str">
        <f>IF(OR($E4258="",$G4258&lt;&gt;"Ativo"),"",IF(COUNTIFS($E$4:$E4258,$E4258,$A$4:$A4258,$A4258,$G$4:$G4258,"Ativo")=1,1,0))</f>
        <v/>
      </c>
      <c r="BC4258" t="str">
        <f>IF(OR($A4258="",$G4258&lt;&gt;"Ativo"),"",IF(COUNTIFS($A$4:$A4258,$A4258,$G$4:$G4258,"Ativo")=1,1,0))</f>
        <v/>
      </c>
    </row>
    <row r="4259" spans="1:55" x14ac:dyDescent="0.3">
      <c r="A4259" s="76"/>
      <c r="B4259" s="104"/>
      <c r="C4259" s="76"/>
      <c r="D4259" s="77"/>
      <c r="E4259" s="12"/>
      <c r="F4259" s="78"/>
      <c r="G4259" s="77"/>
      <c r="H4259" s="79"/>
      <c r="BA4259" s="5" t="str">
        <f t="shared" si="66"/>
        <v/>
      </c>
      <c r="BB4259" s="5" t="str">
        <f>IF(OR($E4259="",$G4259&lt;&gt;"Ativo"),"",IF(COUNTIFS($E$4:$E4259,$E4259,$A$4:$A4259,$A4259,$G$4:$G4259,"Ativo")=1,1,0))</f>
        <v/>
      </c>
      <c r="BC4259" t="str">
        <f>IF(OR($A4259="",$G4259&lt;&gt;"Ativo"),"",IF(COUNTIFS($A$4:$A4259,$A4259,$G$4:$G4259,"Ativo")=1,1,0))</f>
        <v/>
      </c>
    </row>
    <row r="4260" spans="1:55" x14ac:dyDescent="0.3">
      <c r="A4260" s="76"/>
      <c r="B4260" s="104"/>
      <c r="C4260" s="76"/>
      <c r="D4260" s="77"/>
      <c r="E4260" s="12"/>
      <c r="F4260" s="78"/>
      <c r="G4260" s="77"/>
      <c r="H4260" s="79"/>
      <c r="BA4260" s="5" t="str">
        <f t="shared" si="66"/>
        <v/>
      </c>
      <c r="BB4260" s="5" t="str">
        <f>IF(OR($E4260="",$G4260&lt;&gt;"Ativo"),"",IF(COUNTIFS($E$4:$E4260,$E4260,$A$4:$A4260,$A4260,$G$4:$G4260,"Ativo")=1,1,0))</f>
        <v/>
      </c>
      <c r="BC4260" t="str">
        <f>IF(OR($A4260="",$G4260&lt;&gt;"Ativo"),"",IF(COUNTIFS($A$4:$A4260,$A4260,$G$4:$G4260,"Ativo")=1,1,0))</f>
        <v/>
      </c>
    </row>
    <row r="4261" spans="1:55" x14ac:dyDescent="0.3">
      <c r="A4261" s="76"/>
      <c r="B4261" s="104"/>
      <c r="C4261" s="76"/>
      <c r="D4261" s="77"/>
      <c r="E4261" s="12"/>
      <c r="F4261" s="78"/>
      <c r="G4261" s="77"/>
      <c r="H4261" s="79"/>
      <c r="BA4261" s="5" t="str">
        <f t="shared" si="66"/>
        <v/>
      </c>
      <c r="BB4261" s="5" t="str">
        <f>IF(OR($E4261="",$G4261&lt;&gt;"Ativo"),"",IF(COUNTIFS($E$4:$E4261,$E4261,$A$4:$A4261,$A4261,$G$4:$G4261,"Ativo")=1,1,0))</f>
        <v/>
      </c>
      <c r="BC4261" t="str">
        <f>IF(OR($A4261="",$G4261&lt;&gt;"Ativo"),"",IF(COUNTIFS($A$4:$A4261,$A4261,$G$4:$G4261,"Ativo")=1,1,0))</f>
        <v/>
      </c>
    </row>
    <row r="4262" spans="1:55" x14ac:dyDescent="0.3">
      <c r="A4262" s="76"/>
      <c r="B4262" s="104"/>
      <c r="C4262" s="76"/>
      <c r="D4262" s="77"/>
      <c r="E4262" s="12"/>
      <c r="F4262" s="78"/>
      <c r="G4262" s="77"/>
      <c r="H4262" s="79"/>
      <c r="BA4262" s="5" t="str">
        <f t="shared" si="66"/>
        <v/>
      </c>
      <c r="BB4262" s="5" t="str">
        <f>IF(OR($E4262="",$G4262&lt;&gt;"Ativo"),"",IF(COUNTIFS($E$4:$E4262,$E4262,$A$4:$A4262,$A4262,$G$4:$G4262,"Ativo")=1,1,0))</f>
        <v/>
      </c>
      <c r="BC4262" t="str">
        <f>IF(OR($A4262="",$G4262&lt;&gt;"Ativo"),"",IF(COUNTIFS($A$4:$A4262,$A4262,$G$4:$G4262,"Ativo")=1,1,0))</f>
        <v/>
      </c>
    </row>
    <row r="4263" spans="1:55" x14ac:dyDescent="0.3">
      <c r="A4263" s="76"/>
      <c r="B4263" s="104"/>
      <c r="C4263" s="76"/>
      <c r="D4263" s="77"/>
      <c r="E4263" s="12"/>
      <c r="F4263" s="78"/>
      <c r="G4263" s="77"/>
      <c r="H4263" s="79"/>
      <c r="BA4263" s="5" t="str">
        <f t="shared" si="66"/>
        <v/>
      </c>
      <c r="BB4263" s="5" t="str">
        <f>IF(OR($E4263="",$G4263&lt;&gt;"Ativo"),"",IF(COUNTIFS($E$4:$E4263,$E4263,$A$4:$A4263,$A4263,$G$4:$G4263,"Ativo")=1,1,0))</f>
        <v/>
      </c>
      <c r="BC4263" t="str">
        <f>IF(OR($A4263="",$G4263&lt;&gt;"Ativo"),"",IF(COUNTIFS($A$4:$A4263,$A4263,$G$4:$G4263,"Ativo")=1,1,0))</f>
        <v/>
      </c>
    </row>
    <row r="4264" spans="1:55" x14ac:dyDescent="0.3">
      <c r="A4264" s="76"/>
      <c r="B4264" s="104"/>
      <c r="C4264" s="76"/>
      <c r="D4264" s="77"/>
      <c r="E4264" s="12"/>
      <c r="F4264" s="78"/>
      <c r="G4264" s="77"/>
      <c r="H4264" s="79"/>
      <c r="BA4264" s="5" t="str">
        <f t="shared" si="66"/>
        <v/>
      </c>
      <c r="BB4264" s="5" t="str">
        <f>IF(OR($E4264="",$G4264&lt;&gt;"Ativo"),"",IF(COUNTIFS($E$4:$E4264,$E4264,$A$4:$A4264,$A4264,$G$4:$G4264,"Ativo")=1,1,0))</f>
        <v/>
      </c>
      <c r="BC4264" t="str">
        <f>IF(OR($A4264="",$G4264&lt;&gt;"Ativo"),"",IF(COUNTIFS($A$4:$A4264,$A4264,$G$4:$G4264,"Ativo")=1,1,0))</f>
        <v/>
      </c>
    </row>
    <row r="4265" spans="1:55" x14ac:dyDescent="0.3">
      <c r="A4265" s="76"/>
      <c r="B4265" s="104"/>
      <c r="C4265" s="76"/>
      <c r="D4265" s="77"/>
      <c r="E4265" s="12"/>
      <c r="F4265" s="78"/>
      <c r="G4265" s="77"/>
      <c r="H4265" s="79"/>
      <c r="BA4265" s="5" t="str">
        <f t="shared" si="66"/>
        <v/>
      </c>
      <c r="BB4265" s="5" t="str">
        <f>IF(OR($E4265="",$G4265&lt;&gt;"Ativo"),"",IF(COUNTIFS($E$4:$E4265,$E4265,$A$4:$A4265,$A4265,$G$4:$G4265,"Ativo")=1,1,0))</f>
        <v/>
      </c>
      <c r="BC4265" t="str">
        <f>IF(OR($A4265="",$G4265&lt;&gt;"Ativo"),"",IF(COUNTIFS($A$4:$A4265,$A4265,$G$4:$G4265,"Ativo")=1,1,0))</f>
        <v/>
      </c>
    </row>
    <row r="4266" spans="1:55" x14ac:dyDescent="0.3">
      <c r="A4266" s="76"/>
      <c r="B4266" s="104"/>
      <c r="C4266" s="76"/>
      <c r="D4266" s="77"/>
      <c r="E4266" s="12"/>
      <c r="F4266" s="78"/>
      <c r="G4266" s="77"/>
      <c r="H4266" s="79"/>
      <c r="BA4266" s="5" t="str">
        <f t="shared" si="66"/>
        <v/>
      </c>
      <c r="BB4266" s="5" t="str">
        <f>IF(OR($E4266="",$G4266&lt;&gt;"Ativo"),"",IF(COUNTIFS($E$4:$E4266,$E4266,$A$4:$A4266,$A4266,$G$4:$G4266,"Ativo")=1,1,0))</f>
        <v/>
      </c>
      <c r="BC4266" t="str">
        <f>IF(OR($A4266="",$G4266&lt;&gt;"Ativo"),"",IF(COUNTIFS($A$4:$A4266,$A4266,$G$4:$G4266,"Ativo")=1,1,0))</f>
        <v/>
      </c>
    </row>
    <row r="4267" spans="1:55" x14ac:dyDescent="0.3">
      <c r="A4267" s="76"/>
      <c r="B4267" s="104"/>
      <c r="C4267" s="76"/>
      <c r="D4267" s="77"/>
      <c r="E4267" s="12"/>
      <c r="F4267" s="78"/>
      <c r="G4267" s="77"/>
      <c r="H4267" s="79"/>
      <c r="BA4267" s="5" t="str">
        <f t="shared" si="66"/>
        <v/>
      </c>
      <c r="BB4267" s="5" t="str">
        <f>IF(OR($E4267="",$G4267&lt;&gt;"Ativo"),"",IF(COUNTIFS($E$4:$E4267,$E4267,$A$4:$A4267,$A4267,$G$4:$G4267,"Ativo")=1,1,0))</f>
        <v/>
      </c>
      <c r="BC4267" t="str">
        <f>IF(OR($A4267="",$G4267&lt;&gt;"Ativo"),"",IF(COUNTIFS($A$4:$A4267,$A4267,$G$4:$G4267,"Ativo")=1,1,0))</f>
        <v/>
      </c>
    </row>
    <row r="4268" spans="1:55" x14ac:dyDescent="0.3">
      <c r="A4268" s="76"/>
      <c r="B4268" s="104"/>
      <c r="C4268" s="76"/>
      <c r="D4268" s="77"/>
      <c r="E4268" s="12"/>
      <c r="F4268" s="78"/>
      <c r="G4268" s="77"/>
      <c r="H4268" s="79"/>
      <c r="BA4268" s="5" t="str">
        <f t="shared" si="66"/>
        <v/>
      </c>
      <c r="BB4268" s="5" t="str">
        <f>IF(OR($E4268="",$G4268&lt;&gt;"Ativo"),"",IF(COUNTIFS($E$4:$E4268,$E4268,$A$4:$A4268,$A4268,$G$4:$G4268,"Ativo")=1,1,0))</f>
        <v/>
      </c>
      <c r="BC4268" t="str">
        <f>IF(OR($A4268="",$G4268&lt;&gt;"Ativo"),"",IF(COUNTIFS($A$4:$A4268,$A4268,$G$4:$G4268,"Ativo")=1,1,0))</f>
        <v/>
      </c>
    </row>
    <row r="4269" spans="1:55" x14ac:dyDescent="0.3">
      <c r="A4269" s="76"/>
      <c r="B4269" s="104"/>
      <c r="C4269" s="76"/>
      <c r="D4269" s="77"/>
      <c r="E4269" s="12"/>
      <c r="F4269" s="78"/>
      <c r="G4269" s="77"/>
      <c r="H4269" s="79"/>
      <c r="BA4269" s="5" t="str">
        <f t="shared" si="66"/>
        <v/>
      </c>
      <c r="BB4269" s="5" t="str">
        <f>IF(OR($E4269="",$G4269&lt;&gt;"Ativo"),"",IF(COUNTIFS($E$4:$E4269,$E4269,$A$4:$A4269,$A4269,$G$4:$G4269,"Ativo")=1,1,0))</f>
        <v/>
      </c>
      <c r="BC4269" t="str">
        <f>IF(OR($A4269="",$G4269&lt;&gt;"Ativo"),"",IF(COUNTIFS($A$4:$A4269,$A4269,$G$4:$G4269,"Ativo")=1,1,0))</f>
        <v/>
      </c>
    </row>
    <row r="4270" spans="1:55" x14ac:dyDescent="0.3">
      <c r="A4270" s="76"/>
      <c r="B4270" s="104"/>
      <c r="C4270" s="76"/>
      <c r="D4270" s="77"/>
      <c r="E4270" s="12"/>
      <c r="F4270" s="78"/>
      <c r="G4270" s="77"/>
      <c r="H4270" s="79"/>
      <c r="BA4270" s="5" t="str">
        <f t="shared" si="66"/>
        <v/>
      </c>
      <c r="BB4270" s="5" t="str">
        <f>IF(OR($E4270="",$G4270&lt;&gt;"Ativo"),"",IF(COUNTIFS($E$4:$E4270,$E4270,$A$4:$A4270,$A4270,$G$4:$G4270,"Ativo")=1,1,0))</f>
        <v/>
      </c>
      <c r="BC4270" t="str">
        <f>IF(OR($A4270="",$G4270&lt;&gt;"Ativo"),"",IF(COUNTIFS($A$4:$A4270,$A4270,$G$4:$G4270,"Ativo")=1,1,0))</f>
        <v/>
      </c>
    </row>
    <row r="4271" spans="1:55" x14ac:dyDescent="0.3">
      <c r="A4271" s="76"/>
      <c r="B4271" s="104"/>
      <c r="C4271" s="76"/>
      <c r="D4271" s="77"/>
      <c r="E4271" s="12"/>
      <c r="F4271" s="78"/>
      <c r="G4271" s="77"/>
      <c r="H4271" s="79"/>
      <c r="BA4271" s="5" t="str">
        <f t="shared" si="66"/>
        <v/>
      </c>
      <c r="BB4271" s="5" t="str">
        <f>IF(OR($E4271="",$G4271&lt;&gt;"Ativo"),"",IF(COUNTIFS($E$4:$E4271,$E4271,$A$4:$A4271,$A4271,$G$4:$G4271,"Ativo")=1,1,0))</f>
        <v/>
      </c>
      <c r="BC4271" t="str">
        <f>IF(OR($A4271="",$G4271&lt;&gt;"Ativo"),"",IF(COUNTIFS($A$4:$A4271,$A4271,$G$4:$G4271,"Ativo")=1,1,0))</f>
        <v/>
      </c>
    </row>
    <row r="4272" spans="1:55" x14ac:dyDescent="0.3">
      <c r="A4272" s="76"/>
      <c r="B4272" s="104"/>
      <c r="C4272" s="76"/>
      <c r="D4272" s="77"/>
      <c r="E4272" s="12"/>
      <c r="F4272" s="78"/>
      <c r="G4272" s="77"/>
      <c r="H4272" s="79"/>
      <c r="BA4272" s="5" t="str">
        <f t="shared" si="66"/>
        <v/>
      </c>
      <c r="BB4272" s="5" t="str">
        <f>IF(OR($E4272="",$G4272&lt;&gt;"Ativo"),"",IF(COUNTIFS($E$4:$E4272,$E4272,$A$4:$A4272,$A4272,$G$4:$G4272,"Ativo")=1,1,0))</f>
        <v/>
      </c>
      <c r="BC4272" t="str">
        <f>IF(OR($A4272="",$G4272&lt;&gt;"Ativo"),"",IF(COUNTIFS($A$4:$A4272,$A4272,$G$4:$G4272,"Ativo")=1,1,0))</f>
        <v/>
      </c>
    </row>
    <row r="4273" spans="1:55" x14ac:dyDescent="0.3">
      <c r="A4273" s="76"/>
      <c r="B4273" s="104"/>
      <c r="C4273" s="76"/>
      <c r="D4273" s="77"/>
      <c r="E4273" s="12"/>
      <c r="F4273" s="78"/>
      <c r="G4273" s="77"/>
      <c r="H4273" s="79"/>
      <c r="BA4273" s="5" t="str">
        <f t="shared" si="66"/>
        <v/>
      </c>
      <c r="BB4273" s="5" t="str">
        <f>IF(OR($E4273="",$G4273&lt;&gt;"Ativo"),"",IF(COUNTIFS($E$4:$E4273,$E4273,$A$4:$A4273,$A4273,$G$4:$G4273,"Ativo")=1,1,0))</f>
        <v/>
      </c>
      <c r="BC4273" t="str">
        <f>IF(OR($A4273="",$G4273&lt;&gt;"Ativo"),"",IF(COUNTIFS($A$4:$A4273,$A4273,$G$4:$G4273,"Ativo")=1,1,0))</f>
        <v/>
      </c>
    </row>
    <row r="4274" spans="1:55" x14ac:dyDescent="0.3">
      <c r="A4274" s="76"/>
      <c r="B4274" s="104"/>
      <c r="C4274" s="76"/>
      <c r="D4274" s="77"/>
      <c r="E4274" s="12"/>
      <c r="F4274" s="78"/>
      <c r="G4274" s="77"/>
      <c r="H4274" s="79"/>
      <c r="BA4274" s="5" t="str">
        <f t="shared" si="66"/>
        <v/>
      </c>
      <c r="BB4274" s="5" t="str">
        <f>IF(OR($E4274="",$G4274&lt;&gt;"Ativo"),"",IF(COUNTIFS($E$4:$E4274,$E4274,$A$4:$A4274,$A4274,$G$4:$G4274,"Ativo")=1,1,0))</f>
        <v/>
      </c>
      <c r="BC4274" t="str">
        <f>IF(OR($A4274="",$G4274&lt;&gt;"Ativo"),"",IF(COUNTIFS($A$4:$A4274,$A4274,$G$4:$G4274,"Ativo")=1,1,0))</f>
        <v/>
      </c>
    </row>
    <row r="4275" spans="1:55" x14ac:dyDescent="0.3">
      <c r="A4275" s="76"/>
      <c r="B4275" s="104"/>
      <c r="C4275" s="76"/>
      <c r="D4275" s="77"/>
      <c r="E4275" s="12"/>
      <c r="F4275" s="78"/>
      <c r="G4275" s="77"/>
      <c r="H4275" s="79"/>
      <c r="BA4275" s="5" t="str">
        <f t="shared" si="66"/>
        <v/>
      </c>
      <c r="BB4275" s="5" t="str">
        <f>IF(OR($E4275="",$G4275&lt;&gt;"Ativo"),"",IF(COUNTIFS($E$4:$E4275,$E4275,$A$4:$A4275,$A4275,$G$4:$G4275,"Ativo")=1,1,0))</f>
        <v/>
      </c>
      <c r="BC4275" t="str">
        <f>IF(OR($A4275="",$G4275&lt;&gt;"Ativo"),"",IF(COUNTIFS($A$4:$A4275,$A4275,$G$4:$G4275,"Ativo")=1,1,0))</f>
        <v/>
      </c>
    </row>
    <row r="4276" spans="1:55" x14ac:dyDescent="0.3">
      <c r="A4276" s="76"/>
      <c r="B4276" s="104"/>
      <c r="C4276" s="76"/>
      <c r="D4276" s="77"/>
      <c r="E4276" s="12"/>
      <c r="F4276" s="78"/>
      <c r="G4276" s="77"/>
      <c r="H4276" s="79"/>
      <c r="BA4276" s="5" t="str">
        <f t="shared" si="66"/>
        <v/>
      </c>
      <c r="BB4276" s="5" t="str">
        <f>IF(OR($E4276="",$G4276&lt;&gt;"Ativo"),"",IF(COUNTIFS($E$4:$E4276,$E4276,$A$4:$A4276,$A4276,$G$4:$G4276,"Ativo")=1,1,0))</f>
        <v/>
      </c>
      <c r="BC4276" t="str">
        <f>IF(OR($A4276="",$G4276&lt;&gt;"Ativo"),"",IF(COUNTIFS($A$4:$A4276,$A4276,$G$4:$G4276,"Ativo")=1,1,0))</f>
        <v/>
      </c>
    </row>
    <row r="4277" spans="1:55" x14ac:dyDescent="0.3">
      <c r="A4277" s="76"/>
      <c r="B4277" s="104"/>
      <c r="C4277" s="76"/>
      <c r="D4277" s="77"/>
      <c r="E4277" s="12"/>
      <c r="F4277" s="78"/>
      <c r="G4277" s="77"/>
      <c r="H4277" s="79"/>
      <c r="BA4277" s="5" t="str">
        <f t="shared" si="66"/>
        <v/>
      </c>
      <c r="BB4277" s="5" t="str">
        <f>IF(OR($E4277="",$G4277&lt;&gt;"Ativo"),"",IF(COUNTIFS($E$4:$E4277,$E4277,$A$4:$A4277,$A4277,$G$4:$G4277,"Ativo")=1,1,0))</f>
        <v/>
      </c>
      <c r="BC4277" t="str">
        <f>IF(OR($A4277="",$G4277&lt;&gt;"Ativo"),"",IF(COUNTIFS($A$4:$A4277,$A4277,$G$4:$G4277,"Ativo")=1,1,0))</f>
        <v/>
      </c>
    </row>
    <row r="4278" spans="1:55" x14ac:dyDescent="0.3">
      <c r="A4278" s="76"/>
      <c r="B4278" s="104"/>
      <c r="C4278" s="76"/>
      <c r="D4278" s="77"/>
      <c r="E4278" s="12"/>
      <c r="F4278" s="78"/>
      <c r="G4278" s="77"/>
      <c r="H4278" s="79"/>
      <c r="BA4278" s="5" t="str">
        <f t="shared" si="66"/>
        <v/>
      </c>
      <c r="BB4278" s="5" t="str">
        <f>IF(OR($E4278="",$G4278&lt;&gt;"Ativo"),"",IF(COUNTIFS($E$4:$E4278,$E4278,$A$4:$A4278,$A4278,$G$4:$G4278,"Ativo")=1,1,0))</f>
        <v/>
      </c>
      <c r="BC4278" t="str">
        <f>IF(OR($A4278="",$G4278&lt;&gt;"Ativo"),"",IF(COUNTIFS($A$4:$A4278,$A4278,$G$4:$G4278,"Ativo")=1,1,0))</f>
        <v/>
      </c>
    </row>
    <row r="4279" spans="1:55" x14ac:dyDescent="0.3">
      <c r="A4279" s="76"/>
      <c r="B4279" s="104"/>
      <c r="C4279" s="76"/>
      <c r="D4279" s="77"/>
      <c r="E4279" s="12"/>
      <c r="F4279" s="78"/>
      <c r="G4279" s="77"/>
      <c r="H4279" s="79"/>
      <c r="BA4279" s="5" t="str">
        <f t="shared" si="66"/>
        <v/>
      </c>
      <c r="BB4279" s="5" t="str">
        <f>IF(OR($E4279="",$G4279&lt;&gt;"Ativo"),"",IF(COUNTIFS($E$4:$E4279,$E4279,$A$4:$A4279,$A4279,$G$4:$G4279,"Ativo")=1,1,0))</f>
        <v/>
      </c>
      <c r="BC4279" t="str">
        <f>IF(OR($A4279="",$G4279&lt;&gt;"Ativo"),"",IF(COUNTIFS($A$4:$A4279,$A4279,$G$4:$G4279,"Ativo")=1,1,0))</f>
        <v/>
      </c>
    </row>
    <row r="4280" spans="1:55" x14ac:dyDescent="0.3">
      <c r="A4280" s="76"/>
      <c r="B4280" s="104"/>
      <c r="C4280" s="76"/>
      <c r="D4280" s="77"/>
      <c r="E4280" s="12"/>
      <c r="F4280" s="78"/>
      <c r="G4280" s="77"/>
      <c r="H4280" s="79"/>
      <c r="BA4280" s="5" t="str">
        <f t="shared" si="66"/>
        <v/>
      </c>
      <c r="BB4280" s="5" t="str">
        <f>IF(OR($E4280="",$G4280&lt;&gt;"Ativo"),"",IF(COUNTIFS($E$4:$E4280,$E4280,$A$4:$A4280,$A4280,$G$4:$G4280,"Ativo")=1,1,0))</f>
        <v/>
      </c>
      <c r="BC4280" t="str">
        <f>IF(OR($A4280="",$G4280&lt;&gt;"Ativo"),"",IF(COUNTIFS($A$4:$A4280,$A4280,$G$4:$G4280,"Ativo")=1,1,0))</f>
        <v/>
      </c>
    </row>
    <row r="4281" spans="1:55" x14ac:dyDescent="0.3">
      <c r="A4281" s="76"/>
      <c r="B4281" s="104"/>
      <c r="C4281" s="76"/>
      <c r="D4281" s="77"/>
      <c r="E4281" s="12"/>
      <c r="F4281" s="78"/>
      <c r="G4281" s="77"/>
      <c r="H4281" s="79"/>
      <c r="BA4281" s="5" t="str">
        <f t="shared" si="66"/>
        <v/>
      </c>
      <c r="BB4281" s="5" t="str">
        <f>IF(OR($E4281="",$G4281&lt;&gt;"Ativo"),"",IF(COUNTIFS($E$4:$E4281,$E4281,$A$4:$A4281,$A4281,$G$4:$G4281,"Ativo")=1,1,0))</f>
        <v/>
      </c>
      <c r="BC4281" t="str">
        <f>IF(OR($A4281="",$G4281&lt;&gt;"Ativo"),"",IF(COUNTIFS($A$4:$A4281,$A4281,$G$4:$G4281,"Ativo")=1,1,0))</f>
        <v/>
      </c>
    </row>
    <row r="4282" spans="1:55" x14ac:dyDescent="0.3">
      <c r="A4282" s="76"/>
      <c r="B4282" s="104"/>
      <c r="C4282" s="76"/>
      <c r="D4282" s="77"/>
      <c r="E4282" s="12"/>
      <c r="F4282" s="78"/>
      <c r="G4282" s="77"/>
      <c r="H4282" s="79"/>
      <c r="BA4282" s="5" t="str">
        <f t="shared" si="66"/>
        <v/>
      </c>
      <c r="BB4282" s="5" t="str">
        <f>IF(OR($E4282="",$G4282&lt;&gt;"Ativo"),"",IF(COUNTIFS($E$4:$E4282,$E4282,$A$4:$A4282,$A4282,$G$4:$G4282,"Ativo")=1,1,0))</f>
        <v/>
      </c>
      <c r="BC4282" t="str">
        <f>IF(OR($A4282="",$G4282&lt;&gt;"Ativo"),"",IF(COUNTIFS($A$4:$A4282,$A4282,$G$4:$G4282,"Ativo")=1,1,0))</f>
        <v/>
      </c>
    </row>
    <row r="4283" spans="1:55" x14ac:dyDescent="0.3">
      <c r="A4283" s="76"/>
      <c r="B4283" s="104"/>
      <c r="C4283" s="76"/>
      <c r="D4283" s="77"/>
      <c r="E4283" s="12"/>
      <c r="F4283" s="78"/>
      <c r="G4283" s="77"/>
      <c r="H4283" s="79"/>
      <c r="BA4283" s="5" t="str">
        <f t="shared" si="66"/>
        <v/>
      </c>
      <c r="BB4283" s="5" t="str">
        <f>IF(OR($E4283="",$G4283&lt;&gt;"Ativo"),"",IF(COUNTIFS($E$4:$E4283,$E4283,$A$4:$A4283,$A4283,$G$4:$G4283,"Ativo")=1,1,0))</f>
        <v/>
      </c>
      <c r="BC4283" t="str">
        <f>IF(OR($A4283="",$G4283&lt;&gt;"Ativo"),"",IF(COUNTIFS($A$4:$A4283,$A4283,$G$4:$G4283,"Ativo")=1,1,0))</f>
        <v/>
      </c>
    </row>
    <row r="4284" spans="1:55" x14ac:dyDescent="0.3">
      <c r="A4284" s="76"/>
      <c r="B4284" s="104"/>
      <c r="C4284" s="76"/>
      <c r="D4284" s="77"/>
      <c r="E4284" s="12"/>
      <c r="F4284" s="78"/>
      <c r="G4284" s="77"/>
      <c r="H4284" s="79"/>
      <c r="BA4284" s="5" t="str">
        <f t="shared" si="66"/>
        <v/>
      </c>
      <c r="BB4284" s="5" t="str">
        <f>IF(OR($E4284="",$G4284&lt;&gt;"Ativo"),"",IF(COUNTIFS($E$4:$E4284,$E4284,$A$4:$A4284,$A4284,$G$4:$G4284,"Ativo")=1,1,0))</f>
        <v/>
      </c>
      <c r="BC4284" t="str">
        <f>IF(OR($A4284="",$G4284&lt;&gt;"Ativo"),"",IF(COUNTIFS($A$4:$A4284,$A4284,$G$4:$G4284,"Ativo")=1,1,0))</f>
        <v/>
      </c>
    </row>
    <row r="4285" spans="1:55" x14ac:dyDescent="0.3">
      <c r="A4285" s="76"/>
      <c r="B4285" s="104"/>
      <c r="C4285" s="76"/>
      <c r="D4285" s="77"/>
      <c r="E4285" s="12"/>
      <c r="F4285" s="78"/>
      <c r="G4285" s="77"/>
      <c r="H4285" s="79"/>
      <c r="BA4285" s="5" t="str">
        <f t="shared" si="66"/>
        <v/>
      </c>
      <c r="BB4285" s="5" t="str">
        <f>IF(OR($E4285="",$G4285&lt;&gt;"Ativo"),"",IF(COUNTIFS($E$4:$E4285,$E4285,$A$4:$A4285,$A4285,$G$4:$G4285,"Ativo")=1,1,0))</f>
        <v/>
      </c>
      <c r="BC4285" t="str">
        <f>IF(OR($A4285="",$G4285&lt;&gt;"Ativo"),"",IF(COUNTIFS($A$4:$A4285,$A4285,$G$4:$G4285,"Ativo")=1,1,0))</f>
        <v/>
      </c>
    </row>
    <row r="4286" spans="1:55" x14ac:dyDescent="0.3">
      <c r="A4286" s="76"/>
      <c r="B4286" s="104"/>
      <c r="C4286" s="76"/>
      <c r="D4286" s="77"/>
      <c r="E4286" s="12"/>
      <c r="F4286" s="78"/>
      <c r="G4286" s="77"/>
      <c r="H4286" s="79"/>
      <c r="BA4286" s="5" t="str">
        <f t="shared" si="66"/>
        <v/>
      </c>
      <c r="BB4286" s="5" t="str">
        <f>IF(OR($E4286="",$G4286&lt;&gt;"Ativo"),"",IF(COUNTIFS($E$4:$E4286,$E4286,$A$4:$A4286,$A4286,$G$4:$G4286,"Ativo")=1,1,0))</f>
        <v/>
      </c>
      <c r="BC4286" t="str">
        <f>IF(OR($A4286="",$G4286&lt;&gt;"Ativo"),"",IF(COUNTIFS($A$4:$A4286,$A4286,$G$4:$G4286,"Ativo")=1,1,0))</f>
        <v/>
      </c>
    </row>
    <row r="4287" spans="1:55" x14ac:dyDescent="0.3">
      <c r="A4287" s="76"/>
      <c r="B4287" s="104"/>
      <c r="C4287" s="76"/>
      <c r="D4287" s="77"/>
      <c r="E4287" s="12"/>
      <c r="F4287" s="78"/>
      <c r="G4287" s="77"/>
      <c r="H4287" s="79"/>
      <c r="BA4287" s="5" t="str">
        <f t="shared" si="66"/>
        <v/>
      </c>
      <c r="BB4287" s="5" t="str">
        <f>IF(OR($E4287="",$G4287&lt;&gt;"Ativo"),"",IF(COUNTIFS($E$4:$E4287,$E4287,$A$4:$A4287,$A4287,$G$4:$G4287,"Ativo")=1,1,0))</f>
        <v/>
      </c>
      <c r="BC4287" t="str">
        <f>IF(OR($A4287="",$G4287&lt;&gt;"Ativo"),"",IF(COUNTIFS($A$4:$A4287,$A4287,$G$4:$G4287,"Ativo")=1,1,0))</f>
        <v/>
      </c>
    </row>
    <row r="4288" spans="1:55" x14ac:dyDescent="0.3">
      <c r="A4288" s="76"/>
      <c r="B4288" s="104"/>
      <c r="C4288" s="76"/>
      <c r="D4288" s="77"/>
      <c r="E4288" s="12"/>
      <c r="F4288" s="78"/>
      <c r="G4288" s="77"/>
      <c r="H4288" s="79"/>
      <c r="BA4288" s="5" t="str">
        <f t="shared" si="66"/>
        <v/>
      </c>
      <c r="BB4288" s="5" t="str">
        <f>IF(OR($E4288="",$G4288&lt;&gt;"Ativo"),"",IF(COUNTIFS($E$4:$E4288,$E4288,$A$4:$A4288,$A4288,$G$4:$G4288,"Ativo")=1,1,0))</f>
        <v/>
      </c>
      <c r="BC4288" t="str">
        <f>IF(OR($A4288="",$G4288&lt;&gt;"Ativo"),"",IF(COUNTIFS($A$4:$A4288,$A4288,$G$4:$G4288,"Ativo")=1,1,0))</f>
        <v/>
      </c>
    </row>
    <row r="4289" spans="1:55" x14ac:dyDescent="0.3">
      <c r="A4289" s="76"/>
      <c r="B4289" s="104"/>
      <c r="C4289" s="76"/>
      <c r="D4289" s="77"/>
      <c r="E4289" s="12"/>
      <c r="F4289" s="78"/>
      <c r="G4289" s="77"/>
      <c r="H4289" s="79"/>
      <c r="BA4289" s="5" t="str">
        <f t="shared" si="66"/>
        <v/>
      </c>
      <c r="BB4289" s="5" t="str">
        <f>IF(OR($E4289="",$G4289&lt;&gt;"Ativo"),"",IF(COUNTIFS($E$4:$E4289,$E4289,$A$4:$A4289,$A4289,$G$4:$G4289,"Ativo")=1,1,0))</f>
        <v/>
      </c>
      <c r="BC4289" t="str">
        <f>IF(OR($A4289="",$G4289&lt;&gt;"Ativo"),"",IF(COUNTIFS($A$4:$A4289,$A4289,$G$4:$G4289,"Ativo")=1,1,0))</f>
        <v/>
      </c>
    </row>
    <row r="4290" spans="1:55" x14ac:dyDescent="0.3">
      <c r="A4290" s="76"/>
      <c r="B4290" s="104"/>
      <c r="C4290" s="76"/>
      <c r="D4290" s="77"/>
      <c r="E4290" s="12"/>
      <c r="F4290" s="78"/>
      <c r="G4290" s="77"/>
      <c r="H4290" s="79"/>
      <c r="BA4290" s="5" t="str">
        <f t="shared" si="66"/>
        <v/>
      </c>
      <c r="BB4290" s="5" t="str">
        <f>IF(OR($E4290="",$G4290&lt;&gt;"Ativo"),"",IF(COUNTIFS($E$4:$E4290,$E4290,$A$4:$A4290,$A4290,$G$4:$G4290,"Ativo")=1,1,0))</f>
        <v/>
      </c>
      <c r="BC4290" t="str">
        <f>IF(OR($A4290="",$G4290&lt;&gt;"Ativo"),"",IF(COUNTIFS($A$4:$A4290,$A4290,$G$4:$G4290,"Ativo")=1,1,0))</f>
        <v/>
      </c>
    </row>
    <row r="4291" spans="1:55" x14ac:dyDescent="0.3">
      <c r="A4291" s="76"/>
      <c r="B4291" s="104"/>
      <c r="C4291" s="76"/>
      <c r="D4291" s="77"/>
      <c r="E4291" s="12"/>
      <c r="F4291" s="78"/>
      <c r="G4291" s="77"/>
      <c r="H4291" s="79"/>
      <c r="BA4291" s="5" t="str">
        <f t="shared" si="66"/>
        <v/>
      </c>
      <c r="BB4291" s="5" t="str">
        <f>IF(OR($E4291="",$G4291&lt;&gt;"Ativo"),"",IF(COUNTIFS($E$4:$E4291,$E4291,$A$4:$A4291,$A4291,$G$4:$G4291,"Ativo")=1,1,0))</f>
        <v/>
      </c>
      <c r="BC4291" t="str">
        <f>IF(OR($A4291="",$G4291&lt;&gt;"Ativo"),"",IF(COUNTIFS($A$4:$A4291,$A4291,$G$4:$G4291,"Ativo")=1,1,0))</f>
        <v/>
      </c>
    </row>
    <row r="4292" spans="1:55" x14ac:dyDescent="0.3">
      <c r="A4292" s="76"/>
      <c r="B4292" s="104"/>
      <c r="C4292" s="76"/>
      <c r="D4292" s="77"/>
      <c r="E4292" s="12"/>
      <c r="F4292" s="78"/>
      <c r="G4292" s="77"/>
      <c r="H4292" s="79"/>
      <c r="BA4292" s="5" t="str">
        <f t="shared" ref="BA4292:BA4355" si="67">IF($D4292="","",MID($D4292,4,LEN($D4292)-5))</f>
        <v/>
      </c>
      <c r="BB4292" s="5" t="str">
        <f>IF(OR($E4292="",$G4292&lt;&gt;"Ativo"),"",IF(COUNTIFS($E$4:$E4292,$E4292,$A$4:$A4292,$A4292,$G$4:$G4292,"Ativo")=1,1,0))</f>
        <v/>
      </c>
      <c r="BC4292" t="str">
        <f>IF(OR($A4292="",$G4292&lt;&gt;"Ativo"),"",IF(COUNTIFS($A$4:$A4292,$A4292,$G$4:$G4292,"Ativo")=1,1,0))</f>
        <v/>
      </c>
    </row>
    <row r="4293" spans="1:55" x14ac:dyDescent="0.3">
      <c r="A4293" s="76"/>
      <c r="B4293" s="104"/>
      <c r="C4293" s="76"/>
      <c r="D4293" s="77"/>
      <c r="E4293" s="12"/>
      <c r="F4293" s="78"/>
      <c r="G4293" s="77"/>
      <c r="H4293" s="79"/>
      <c r="BA4293" s="5" t="str">
        <f t="shared" si="67"/>
        <v/>
      </c>
      <c r="BB4293" s="5" t="str">
        <f>IF(OR($E4293="",$G4293&lt;&gt;"Ativo"),"",IF(COUNTIFS($E$4:$E4293,$E4293,$A$4:$A4293,$A4293,$G$4:$G4293,"Ativo")=1,1,0))</f>
        <v/>
      </c>
      <c r="BC4293" t="str">
        <f>IF(OR($A4293="",$G4293&lt;&gt;"Ativo"),"",IF(COUNTIFS($A$4:$A4293,$A4293,$G$4:$G4293,"Ativo")=1,1,0))</f>
        <v/>
      </c>
    </row>
    <row r="4294" spans="1:55" x14ac:dyDescent="0.3">
      <c r="A4294" s="76"/>
      <c r="B4294" s="104"/>
      <c r="C4294" s="76"/>
      <c r="D4294" s="77"/>
      <c r="E4294" s="12"/>
      <c r="F4294" s="78"/>
      <c r="G4294" s="77"/>
      <c r="H4294" s="79"/>
      <c r="BA4294" s="5" t="str">
        <f t="shared" si="67"/>
        <v/>
      </c>
      <c r="BB4294" s="5" t="str">
        <f>IF(OR($E4294="",$G4294&lt;&gt;"Ativo"),"",IF(COUNTIFS($E$4:$E4294,$E4294,$A$4:$A4294,$A4294,$G$4:$G4294,"Ativo")=1,1,0))</f>
        <v/>
      </c>
      <c r="BC4294" t="str">
        <f>IF(OR($A4294="",$G4294&lt;&gt;"Ativo"),"",IF(COUNTIFS($A$4:$A4294,$A4294,$G$4:$G4294,"Ativo")=1,1,0))</f>
        <v/>
      </c>
    </row>
    <row r="4295" spans="1:55" x14ac:dyDescent="0.3">
      <c r="A4295" s="76"/>
      <c r="B4295" s="104"/>
      <c r="C4295" s="76"/>
      <c r="D4295" s="77"/>
      <c r="E4295" s="12"/>
      <c r="F4295" s="78"/>
      <c r="G4295" s="77"/>
      <c r="H4295" s="79"/>
      <c r="BA4295" s="5" t="str">
        <f t="shared" si="67"/>
        <v/>
      </c>
      <c r="BB4295" s="5" t="str">
        <f>IF(OR($E4295="",$G4295&lt;&gt;"Ativo"),"",IF(COUNTIFS($E$4:$E4295,$E4295,$A$4:$A4295,$A4295,$G$4:$G4295,"Ativo")=1,1,0))</f>
        <v/>
      </c>
      <c r="BC4295" t="str">
        <f>IF(OR($A4295="",$G4295&lt;&gt;"Ativo"),"",IF(COUNTIFS($A$4:$A4295,$A4295,$G$4:$G4295,"Ativo")=1,1,0))</f>
        <v/>
      </c>
    </row>
    <row r="4296" spans="1:55" x14ac:dyDescent="0.3">
      <c r="A4296" s="76"/>
      <c r="B4296" s="104"/>
      <c r="C4296" s="76"/>
      <c r="D4296" s="77"/>
      <c r="E4296" s="12"/>
      <c r="F4296" s="78"/>
      <c r="G4296" s="77"/>
      <c r="H4296" s="79"/>
      <c r="BA4296" s="5" t="str">
        <f t="shared" si="67"/>
        <v/>
      </c>
      <c r="BB4296" s="5" t="str">
        <f>IF(OR($E4296="",$G4296&lt;&gt;"Ativo"),"",IF(COUNTIFS($E$4:$E4296,$E4296,$A$4:$A4296,$A4296,$G$4:$G4296,"Ativo")=1,1,0))</f>
        <v/>
      </c>
      <c r="BC4296" t="str">
        <f>IF(OR($A4296="",$G4296&lt;&gt;"Ativo"),"",IF(COUNTIFS($A$4:$A4296,$A4296,$G$4:$G4296,"Ativo")=1,1,0))</f>
        <v/>
      </c>
    </row>
    <row r="4297" spans="1:55" x14ac:dyDescent="0.3">
      <c r="A4297" s="76"/>
      <c r="B4297" s="104"/>
      <c r="C4297" s="76"/>
      <c r="D4297" s="77"/>
      <c r="E4297" s="12"/>
      <c r="F4297" s="78"/>
      <c r="G4297" s="77"/>
      <c r="H4297" s="79"/>
      <c r="BA4297" s="5" t="str">
        <f t="shared" si="67"/>
        <v/>
      </c>
      <c r="BB4297" s="5" t="str">
        <f>IF(OR($E4297="",$G4297&lt;&gt;"Ativo"),"",IF(COUNTIFS($E$4:$E4297,$E4297,$A$4:$A4297,$A4297,$G$4:$G4297,"Ativo")=1,1,0))</f>
        <v/>
      </c>
      <c r="BC4297" t="str">
        <f>IF(OR($A4297="",$G4297&lt;&gt;"Ativo"),"",IF(COUNTIFS($A$4:$A4297,$A4297,$G$4:$G4297,"Ativo")=1,1,0))</f>
        <v/>
      </c>
    </row>
    <row r="4298" spans="1:55" x14ac:dyDescent="0.3">
      <c r="A4298" s="76"/>
      <c r="B4298" s="104"/>
      <c r="C4298" s="76"/>
      <c r="D4298" s="77"/>
      <c r="E4298" s="12"/>
      <c r="F4298" s="78"/>
      <c r="G4298" s="77"/>
      <c r="H4298" s="79"/>
      <c r="BA4298" s="5" t="str">
        <f t="shared" si="67"/>
        <v/>
      </c>
      <c r="BB4298" s="5" t="str">
        <f>IF(OR($E4298="",$G4298&lt;&gt;"Ativo"),"",IF(COUNTIFS($E$4:$E4298,$E4298,$A$4:$A4298,$A4298,$G$4:$G4298,"Ativo")=1,1,0))</f>
        <v/>
      </c>
      <c r="BC4298" t="str">
        <f>IF(OR($A4298="",$G4298&lt;&gt;"Ativo"),"",IF(COUNTIFS($A$4:$A4298,$A4298,$G$4:$G4298,"Ativo")=1,1,0))</f>
        <v/>
      </c>
    </row>
    <row r="4299" spans="1:55" x14ac:dyDescent="0.3">
      <c r="A4299" s="76"/>
      <c r="B4299" s="104"/>
      <c r="C4299" s="76"/>
      <c r="D4299" s="77"/>
      <c r="E4299" s="12"/>
      <c r="F4299" s="78"/>
      <c r="G4299" s="77"/>
      <c r="H4299" s="79"/>
      <c r="BA4299" s="5" t="str">
        <f t="shared" si="67"/>
        <v/>
      </c>
      <c r="BB4299" s="5" t="str">
        <f>IF(OR($E4299="",$G4299&lt;&gt;"Ativo"),"",IF(COUNTIFS($E$4:$E4299,$E4299,$A$4:$A4299,$A4299,$G$4:$G4299,"Ativo")=1,1,0))</f>
        <v/>
      </c>
      <c r="BC4299" t="str">
        <f>IF(OR($A4299="",$G4299&lt;&gt;"Ativo"),"",IF(COUNTIFS($A$4:$A4299,$A4299,$G$4:$G4299,"Ativo")=1,1,0))</f>
        <v/>
      </c>
    </row>
    <row r="4300" spans="1:55" x14ac:dyDescent="0.3">
      <c r="A4300" s="76"/>
      <c r="B4300" s="104"/>
      <c r="C4300" s="76"/>
      <c r="D4300" s="77"/>
      <c r="E4300" s="12"/>
      <c r="F4300" s="78"/>
      <c r="G4300" s="77"/>
      <c r="H4300" s="79"/>
      <c r="BA4300" s="5" t="str">
        <f t="shared" si="67"/>
        <v/>
      </c>
      <c r="BB4300" s="5" t="str">
        <f>IF(OR($E4300="",$G4300&lt;&gt;"Ativo"),"",IF(COUNTIFS($E$4:$E4300,$E4300,$A$4:$A4300,$A4300,$G$4:$G4300,"Ativo")=1,1,0))</f>
        <v/>
      </c>
      <c r="BC4300" t="str">
        <f>IF(OR($A4300="",$G4300&lt;&gt;"Ativo"),"",IF(COUNTIFS($A$4:$A4300,$A4300,$G$4:$G4300,"Ativo")=1,1,0))</f>
        <v/>
      </c>
    </row>
    <row r="4301" spans="1:55" x14ac:dyDescent="0.3">
      <c r="A4301" s="76"/>
      <c r="B4301" s="104"/>
      <c r="C4301" s="76"/>
      <c r="D4301" s="77"/>
      <c r="E4301" s="12"/>
      <c r="F4301" s="78"/>
      <c r="G4301" s="77"/>
      <c r="H4301" s="79"/>
      <c r="BA4301" s="5" t="str">
        <f t="shared" si="67"/>
        <v/>
      </c>
      <c r="BB4301" s="5" t="str">
        <f>IF(OR($E4301="",$G4301&lt;&gt;"Ativo"),"",IF(COUNTIFS($E$4:$E4301,$E4301,$A$4:$A4301,$A4301,$G$4:$G4301,"Ativo")=1,1,0))</f>
        <v/>
      </c>
      <c r="BC4301" t="str">
        <f>IF(OR($A4301="",$G4301&lt;&gt;"Ativo"),"",IF(COUNTIFS($A$4:$A4301,$A4301,$G$4:$G4301,"Ativo")=1,1,0))</f>
        <v/>
      </c>
    </row>
    <row r="4302" spans="1:55" x14ac:dyDescent="0.3">
      <c r="A4302" s="76"/>
      <c r="B4302" s="104"/>
      <c r="C4302" s="76"/>
      <c r="D4302" s="77"/>
      <c r="E4302" s="12"/>
      <c r="F4302" s="78"/>
      <c r="G4302" s="77"/>
      <c r="H4302" s="79"/>
      <c r="BA4302" s="5" t="str">
        <f t="shared" si="67"/>
        <v/>
      </c>
      <c r="BB4302" s="5" t="str">
        <f>IF(OR($E4302="",$G4302&lt;&gt;"Ativo"),"",IF(COUNTIFS($E$4:$E4302,$E4302,$A$4:$A4302,$A4302,$G$4:$G4302,"Ativo")=1,1,0))</f>
        <v/>
      </c>
      <c r="BC4302" t="str">
        <f>IF(OR($A4302="",$G4302&lt;&gt;"Ativo"),"",IF(COUNTIFS($A$4:$A4302,$A4302,$G$4:$G4302,"Ativo")=1,1,0))</f>
        <v/>
      </c>
    </row>
    <row r="4303" spans="1:55" x14ac:dyDescent="0.3">
      <c r="A4303" s="76"/>
      <c r="B4303" s="104"/>
      <c r="C4303" s="76"/>
      <c r="D4303" s="77"/>
      <c r="E4303" s="12"/>
      <c r="F4303" s="78"/>
      <c r="G4303" s="77"/>
      <c r="H4303" s="79"/>
      <c r="BA4303" s="5" t="str">
        <f t="shared" si="67"/>
        <v/>
      </c>
      <c r="BB4303" s="5" t="str">
        <f>IF(OR($E4303="",$G4303&lt;&gt;"Ativo"),"",IF(COUNTIFS($E$4:$E4303,$E4303,$A$4:$A4303,$A4303,$G$4:$G4303,"Ativo")=1,1,0))</f>
        <v/>
      </c>
      <c r="BC4303" t="str">
        <f>IF(OR($A4303="",$G4303&lt;&gt;"Ativo"),"",IF(COUNTIFS($A$4:$A4303,$A4303,$G$4:$G4303,"Ativo")=1,1,0))</f>
        <v/>
      </c>
    </row>
    <row r="4304" spans="1:55" x14ac:dyDescent="0.3">
      <c r="A4304" s="76"/>
      <c r="B4304" s="104"/>
      <c r="C4304" s="76"/>
      <c r="D4304" s="77"/>
      <c r="E4304" s="12"/>
      <c r="F4304" s="78"/>
      <c r="G4304" s="77"/>
      <c r="H4304" s="79"/>
      <c r="BA4304" s="5" t="str">
        <f t="shared" si="67"/>
        <v/>
      </c>
      <c r="BB4304" s="5" t="str">
        <f>IF(OR($E4304="",$G4304&lt;&gt;"Ativo"),"",IF(COUNTIFS($E$4:$E4304,$E4304,$A$4:$A4304,$A4304,$G$4:$G4304,"Ativo")=1,1,0))</f>
        <v/>
      </c>
      <c r="BC4304" t="str">
        <f>IF(OR($A4304="",$G4304&lt;&gt;"Ativo"),"",IF(COUNTIFS($A$4:$A4304,$A4304,$G$4:$G4304,"Ativo")=1,1,0))</f>
        <v/>
      </c>
    </row>
    <row r="4305" spans="1:55" x14ac:dyDescent="0.3">
      <c r="A4305" s="76"/>
      <c r="B4305" s="104"/>
      <c r="C4305" s="76"/>
      <c r="D4305" s="77"/>
      <c r="E4305" s="12"/>
      <c r="F4305" s="78"/>
      <c r="G4305" s="77"/>
      <c r="H4305" s="79"/>
      <c r="BA4305" s="5" t="str">
        <f t="shared" si="67"/>
        <v/>
      </c>
      <c r="BB4305" s="5" t="str">
        <f>IF(OR($E4305="",$G4305&lt;&gt;"Ativo"),"",IF(COUNTIFS($E$4:$E4305,$E4305,$A$4:$A4305,$A4305,$G$4:$G4305,"Ativo")=1,1,0))</f>
        <v/>
      </c>
      <c r="BC4305" t="str">
        <f>IF(OR($A4305="",$G4305&lt;&gt;"Ativo"),"",IF(COUNTIFS($A$4:$A4305,$A4305,$G$4:$G4305,"Ativo")=1,1,0))</f>
        <v/>
      </c>
    </row>
    <row r="4306" spans="1:55" x14ac:dyDescent="0.3">
      <c r="A4306" s="76"/>
      <c r="B4306" s="104"/>
      <c r="C4306" s="76"/>
      <c r="D4306" s="77"/>
      <c r="E4306" s="12"/>
      <c r="F4306" s="78"/>
      <c r="G4306" s="77"/>
      <c r="H4306" s="79"/>
      <c r="BA4306" s="5" t="str">
        <f t="shared" si="67"/>
        <v/>
      </c>
      <c r="BB4306" s="5" t="str">
        <f>IF(OR($E4306="",$G4306&lt;&gt;"Ativo"),"",IF(COUNTIFS($E$4:$E4306,$E4306,$A$4:$A4306,$A4306,$G$4:$G4306,"Ativo")=1,1,0))</f>
        <v/>
      </c>
      <c r="BC4306" t="str">
        <f>IF(OR($A4306="",$G4306&lt;&gt;"Ativo"),"",IF(COUNTIFS($A$4:$A4306,$A4306,$G$4:$G4306,"Ativo")=1,1,0))</f>
        <v/>
      </c>
    </row>
    <row r="4307" spans="1:55" x14ac:dyDescent="0.3">
      <c r="A4307" s="76"/>
      <c r="B4307" s="104"/>
      <c r="C4307" s="76"/>
      <c r="D4307" s="77"/>
      <c r="E4307" s="12"/>
      <c r="F4307" s="78"/>
      <c r="G4307" s="77"/>
      <c r="H4307" s="79"/>
      <c r="BA4307" s="5" t="str">
        <f t="shared" si="67"/>
        <v/>
      </c>
      <c r="BB4307" s="5" t="str">
        <f>IF(OR($E4307="",$G4307&lt;&gt;"Ativo"),"",IF(COUNTIFS($E$4:$E4307,$E4307,$A$4:$A4307,$A4307,$G$4:$G4307,"Ativo")=1,1,0))</f>
        <v/>
      </c>
      <c r="BC4307" t="str">
        <f>IF(OR($A4307="",$G4307&lt;&gt;"Ativo"),"",IF(COUNTIFS($A$4:$A4307,$A4307,$G$4:$G4307,"Ativo")=1,1,0))</f>
        <v/>
      </c>
    </row>
    <row r="4308" spans="1:55" x14ac:dyDescent="0.3">
      <c r="A4308" s="76"/>
      <c r="B4308" s="104"/>
      <c r="C4308" s="76"/>
      <c r="D4308" s="77"/>
      <c r="E4308" s="12"/>
      <c r="F4308" s="78"/>
      <c r="G4308" s="77"/>
      <c r="H4308" s="79"/>
      <c r="BA4308" s="5" t="str">
        <f t="shared" si="67"/>
        <v/>
      </c>
      <c r="BB4308" s="5" t="str">
        <f>IF(OR($E4308="",$G4308&lt;&gt;"Ativo"),"",IF(COUNTIFS($E$4:$E4308,$E4308,$A$4:$A4308,$A4308,$G$4:$G4308,"Ativo")=1,1,0))</f>
        <v/>
      </c>
      <c r="BC4308" t="str">
        <f>IF(OR($A4308="",$G4308&lt;&gt;"Ativo"),"",IF(COUNTIFS($A$4:$A4308,$A4308,$G$4:$G4308,"Ativo")=1,1,0))</f>
        <v/>
      </c>
    </row>
    <row r="4309" spans="1:55" x14ac:dyDescent="0.3">
      <c r="A4309" s="76"/>
      <c r="B4309" s="104"/>
      <c r="C4309" s="76"/>
      <c r="D4309" s="77"/>
      <c r="E4309" s="12"/>
      <c r="F4309" s="78"/>
      <c r="G4309" s="77"/>
      <c r="H4309" s="79"/>
      <c r="BA4309" s="5" t="str">
        <f t="shared" si="67"/>
        <v/>
      </c>
      <c r="BB4309" s="5" t="str">
        <f>IF(OR($E4309="",$G4309&lt;&gt;"Ativo"),"",IF(COUNTIFS($E$4:$E4309,$E4309,$A$4:$A4309,$A4309,$G$4:$G4309,"Ativo")=1,1,0))</f>
        <v/>
      </c>
      <c r="BC4309" t="str">
        <f>IF(OR($A4309="",$G4309&lt;&gt;"Ativo"),"",IF(COUNTIFS($A$4:$A4309,$A4309,$G$4:$G4309,"Ativo")=1,1,0))</f>
        <v/>
      </c>
    </row>
    <row r="4310" spans="1:55" x14ac:dyDescent="0.3">
      <c r="A4310" s="76"/>
      <c r="B4310" s="104"/>
      <c r="C4310" s="76"/>
      <c r="D4310" s="77"/>
      <c r="E4310" s="12"/>
      <c r="F4310" s="78"/>
      <c r="G4310" s="77"/>
      <c r="H4310" s="79"/>
      <c r="BA4310" s="5" t="str">
        <f t="shared" si="67"/>
        <v/>
      </c>
      <c r="BB4310" s="5" t="str">
        <f>IF(OR($E4310="",$G4310&lt;&gt;"Ativo"),"",IF(COUNTIFS($E$4:$E4310,$E4310,$A$4:$A4310,$A4310,$G$4:$G4310,"Ativo")=1,1,0))</f>
        <v/>
      </c>
      <c r="BC4310" t="str">
        <f>IF(OR($A4310="",$G4310&lt;&gt;"Ativo"),"",IF(COUNTIFS($A$4:$A4310,$A4310,$G$4:$G4310,"Ativo")=1,1,0))</f>
        <v/>
      </c>
    </row>
    <row r="4311" spans="1:55" x14ac:dyDescent="0.3">
      <c r="A4311" s="76"/>
      <c r="B4311" s="104"/>
      <c r="C4311" s="76"/>
      <c r="D4311" s="77"/>
      <c r="E4311" s="12"/>
      <c r="F4311" s="78"/>
      <c r="G4311" s="77"/>
      <c r="H4311" s="79"/>
      <c r="BA4311" s="5" t="str">
        <f t="shared" si="67"/>
        <v/>
      </c>
      <c r="BB4311" s="5" t="str">
        <f>IF(OR($E4311="",$G4311&lt;&gt;"Ativo"),"",IF(COUNTIFS($E$4:$E4311,$E4311,$A$4:$A4311,$A4311,$G$4:$G4311,"Ativo")=1,1,0))</f>
        <v/>
      </c>
      <c r="BC4311" t="str">
        <f>IF(OR($A4311="",$G4311&lt;&gt;"Ativo"),"",IF(COUNTIFS($A$4:$A4311,$A4311,$G$4:$G4311,"Ativo")=1,1,0))</f>
        <v/>
      </c>
    </row>
    <row r="4312" spans="1:55" x14ac:dyDescent="0.3">
      <c r="A4312" s="76"/>
      <c r="B4312" s="104"/>
      <c r="C4312" s="76"/>
      <c r="D4312" s="77"/>
      <c r="E4312" s="12"/>
      <c r="F4312" s="78"/>
      <c r="G4312" s="77"/>
      <c r="H4312" s="79"/>
      <c r="BA4312" s="5" t="str">
        <f t="shared" si="67"/>
        <v/>
      </c>
      <c r="BB4312" s="5" t="str">
        <f>IF(OR($E4312="",$G4312&lt;&gt;"Ativo"),"",IF(COUNTIFS($E$4:$E4312,$E4312,$A$4:$A4312,$A4312,$G$4:$G4312,"Ativo")=1,1,0))</f>
        <v/>
      </c>
      <c r="BC4312" t="str">
        <f>IF(OR($A4312="",$G4312&lt;&gt;"Ativo"),"",IF(COUNTIFS($A$4:$A4312,$A4312,$G$4:$G4312,"Ativo")=1,1,0))</f>
        <v/>
      </c>
    </row>
    <row r="4313" spans="1:55" x14ac:dyDescent="0.3">
      <c r="A4313" s="76"/>
      <c r="B4313" s="104"/>
      <c r="C4313" s="76"/>
      <c r="D4313" s="77"/>
      <c r="E4313" s="12"/>
      <c r="F4313" s="78"/>
      <c r="G4313" s="77"/>
      <c r="H4313" s="79"/>
      <c r="BA4313" s="5" t="str">
        <f t="shared" si="67"/>
        <v/>
      </c>
      <c r="BB4313" s="5" t="str">
        <f>IF(OR($E4313="",$G4313&lt;&gt;"Ativo"),"",IF(COUNTIFS($E$4:$E4313,$E4313,$A$4:$A4313,$A4313,$G$4:$G4313,"Ativo")=1,1,0))</f>
        <v/>
      </c>
      <c r="BC4313" t="str">
        <f>IF(OR($A4313="",$G4313&lt;&gt;"Ativo"),"",IF(COUNTIFS($A$4:$A4313,$A4313,$G$4:$G4313,"Ativo")=1,1,0))</f>
        <v/>
      </c>
    </row>
    <row r="4314" spans="1:55" x14ac:dyDescent="0.3">
      <c r="A4314" s="76"/>
      <c r="B4314" s="104"/>
      <c r="C4314" s="76"/>
      <c r="D4314" s="77"/>
      <c r="E4314" s="12"/>
      <c r="F4314" s="78"/>
      <c r="G4314" s="77"/>
      <c r="H4314" s="79"/>
      <c r="BA4314" s="5" t="str">
        <f t="shared" si="67"/>
        <v/>
      </c>
      <c r="BB4314" s="5" t="str">
        <f>IF(OR($E4314="",$G4314&lt;&gt;"Ativo"),"",IF(COUNTIFS($E$4:$E4314,$E4314,$A$4:$A4314,$A4314,$G$4:$G4314,"Ativo")=1,1,0))</f>
        <v/>
      </c>
      <c r="BC4314" t="str">
        <f>IF(OR($A4314="",$G4314&lt;&gt;"Ativo"),"",IF(COUNTIFS($A$4:$A4314,$A4314,$G$4:$G4314,"Ativo")=1,1,0))</f>
        <v/>
      </c>
    </row>
    <row r="4315" spans="1:55" x14ac:dyDescent="0.3">
      <c r="A4315" s="76"/>
      <c r="B4315" s="104"/>
      <c r="C4315" s="76"/>
      <c r="D4315" s="77"/>
      <c r="E4315" s="12"/>
      <c r="F4315" s="78"/>
      <c r="G4315" s="77"/>
      <c r="H4315" s="79"/>
      <c r="BA4315" s="5" t="str">
        <f t="shared" si="67"/>
        <v/>
      </c>
      <c r="BB4315" s="5" t="str">
        <f>IF(OR($E4315="",$G4315&lt;&gt;"Ativo"),"",IF(COUNTIFS($E$4:$E4315,$E4315,$A$4:$A4315,$A4315,$G$4:$G4315,"Ativo")=1,1,0))</f>
        <v/>
      </c>
      <c r="BC4315" t="str">
        <f>IF(OR($A4315="",$G4315&lt;&gt;"Ativo"),"",IF(COUNTIFS($A$4:$A4315,$A4315,$G$4:$G4315,"Ativo")=1,1,0))</f>
        <v/>
      </c>
    </row>
    <row r="4316" spans="1:55" x14ac:dyDescent="0.3">
      <c r="A4316" s="76"/>
      <c r="B4316" s="104"/>
      <c r="C4316" s="76"/>
      <c r="D4316" s="77"/>
      <c r="E4316" s="12"/>
      <c r="F4316" s="78"/>
      <c r="G4316" s="77"/>
      <c r="H4316" s="79"/>
      <c r="BA4316" s="5" t="str">
        <f t="shared" si="67"/>
        <v/>
      </c>
      <c r="BB4316" s="5" t="str">
        <f>IF(OR($E4316="",$G4316&lt;&gt;"Ativo"),"",IF(COUNTIFS($E$4:$E4316,$E4316,$A$4:$A4316,$A4316,$G$4:$G4316,"Ativo")=1,1,0))</f>
        <v/>
      </c>
      <c r="BC4316" t="str">
        <f>IF(OR($A4316="",$G4316&lt;&gt;"Ativo"),"",IF(COUNTIFS($A$4:$A4316,$A4316,$G$4:$G4316,"Ativo")=1,1,0))</f>
        <v/>
      </c>
    </row>
    <row r="4317" spans="1:55" x14ac:dyDescent="0.3">
      <c r="A4317" s="76"/>
      <c r="B4317" s="104"/>
      <c r="C4317" s="76"/>
      <c r="D4317" s="77"/>
      <c r="E4317" s="12"/>
      <c r="F4317" s="78"/>
      <c r="G4317" s="77"/>
      <c r="H4317" s="79"/>
      <c r="BA4317" s="5" t="str">
        <f t="shared" si="67"/>
        <v/>
      </c>
      <c r="BB4317" s="5" t="str">
        <f>IF(OR($E4317="",$G4317&lt;&gt;"Ativo"),"",IF(COUNTIFS($E$4:$E4317,$E4317,$A$4:$A4317,$A4317,$G$4:$G4317,"Ativo")=1,1,0))</f>
        <v/>
      </c>
      <c r="BC4317" t="str">
        <f>IF(OR($A4317="",$G4317&lt;&gt;"Ativo"),"",IF(COUNTIFS($A$4:$A4317,$A4317,$G$4:$G4317,"Ativo")=1,1,0))</f>
        <v/>
      </c>
    </row>
    <row r="4318" spans="1:55" x14ac:dyDescent="0.3">
      <c r="A4318" s="76"/>
      <c r="B4318" s="104"/>
      <c r="C4318" s="76"/>
      <c r="D4318" s="77"/>
      <c r="E4318" s="12"/>
      <c r="F4318" s="78"/>
      <c r="G4318" s="77"/>
      <c r="H4318" s="79"/>
      <c r="BA4318" s="5" t="str">
        <f t="shared" si="67"/>
        <v/>
      </c>
      <c r="BB4318" s="5" t="str">
        <f>IF(OR($E4318="",$G4318&lt;&gt;"Ativo"),"",IF(COUNTIFS($E$4:$E4318,$E4318,$A$4:$A4318,$A4318,$G$4:$G4318,"Ativo")=1,1,0))</f>
        <v/>
      </c>
      <c r="BC4318" t="str">
        <f>IF(OR($A4318="",$G4318&lt;&gt;"Ativo"),"",IF(COUNTIFS($A$4:$A4318,$A4318,$G$4:$G4318,"Ativo")=1,1,0))</f>
        <v/>
      </c>
    </row>
    <row r="4319" spans="1:55" x14ac:dyDescent="0.3">
      <c r="A4319" s="76"/>
      <c r="B4319" s="104"/>
      <c r="C4319" s="76"/>
      <c r="D4319" s="77"/>
      <c r="E4319" s="12"/>
      <c r="F4319" s="78"/>
      <c r="G4319" s="77"/>
      <c r="H4319" s="79"/>
      <c r="BA4319" s="5" t="str">
        <f t="shared" si="67"/>
        <v/>
      </c>
      <c r="BB4319" s="5" t="str">
        <f>IF(OR($E4319="",$G4319&lt;&gt;"Ativo"),"",IF(COUNTIFS($E$4:$E4319,$E4319,$A$4:$A4319,$A4319,$G$4:$G4319,"Ativo")=1,1,0))</f>
        <v/>
      </c>
      <c r="BC4319" t="str">
        <f>IF(OR($A4319="",$G4319&lt;&gt;"Ativo"),"",IF(COUNTIFS($A$4:$A4319,$A4319,$G$4:$G4319,"Ativo")=1,1,0))</f>
        <v/>
      </c>
    </row>
    <row r="4320" spans="1:55" x14ac:dyDescent="0.3">
      <c r="A4320" s="76"/>
      <c r="B4320" s="104"/>
      <c r="C4320" s="76"/>
      <c r="D4320" s="77"/>
      <c r="E4320" s="12"/>
      <c r="F4320" s="78"/>
      <c r="G4320" s="77"/>
      <c r="H4320" s="79"/>
      <c r="BA4320" s="5" t="str">
        <f t="shared" si="67"/>
        <v/>
      </c>
      <c r="BB4320" s="5" t="str">
        <f>IF(OR($E4320="",$G4320&lt;&gt;"Ativo"),"",IF(COUNTIFS($E$4:$E4320,$E4320,$A$4:$A4320,$A4320,$G$4:$G4320,"Ativo")=1,1,0))</f>
        <v/>
      </c>
      <c r="BC4320" t="str">
        <f>IF(OR($A4320="",$G4320&lt;&gt;"Ativo"),"",IF(COUNTIFS($A$4:$A4320,$A4320,$G$4:$G4320,"Ativo")=1,1,0))</f>
        <v/>
      </c>
    </row>
    <row r="4321" spans="1:55" x14ac:dyDescent="0.3">
      <c r="A4321" s="76"/>
      <c r="B4321" s="104"/>
      <c r="C4321" s="76"/>
      <c r="D4321" s="77"/>
      <c r="E4321" s="12"/>
      <c r="F4321" s="78"/>
      <c r="G4321" s="77"/>
      <c r="H4321" s="79"/>
      <c r="BA4321" s="5" t="str">
        <f t="shared" si="67"/>
        <v/>
      </c>
      <c r="BB4321" s="5" t="str">
        <f>IF(OR($E4321="",$G4321&lt;&gt;"Ativo"),"",IF(COUNTIFS($E$4:$E4321,$E4321,$A$4:$A4321,$A4321,$G$4:$G4321,"Ativo")=1,1,0))</f>
        <v/>
      </c>
      <c r="BC4321" t="str">
        <f>IF(OR($A4321="",$G4321&lt;&gt;"Ativo"),"",IF(COUNTIFS($A$4:$A4321,$A4321,$G$4:$G4321,"Ativo")=1,1,0))</f>
        <v/>
      </c>
    </row>
    <row r="4322" spans="1:55" x14ac:dyDescent="0.3">
      <c r="A4322" s="76"/>
      <c r="B4322" s="104"/>
      <c r="C4322" s="76"/>
      <c r="D4322" s="77"/>
      <c r="E4322" s="12"/>
      <c r="F4322" s="78"/>
      <c r="G4322" s="77"/>
      <c r="H4322" s="79"/>
      <c r="BA4322" s="5" t="str">
        <f t="shared" si="67"/>
        <v/>
      </c>
      <c r="BB4322" s="5" t="str">
        <f>IF(OR($E4322="",$G4322&lt;&gt;"Ativo"),"",IF(COUNTIFS($E$4:$E4322,$E4322,$A$4:$A4322,$A4322,$G$4:$G4322,"Ativo")=1,1,0))</f>
        <v/>
      </c>
      <c r="BC4322" t="str">
        <f>IF(OR($A4322="",$G4322&lt;&gt;"Ativo"),"",IF(COUNTIFS($A$4:$A4322,$A4322,$G$4:$G4322,"Ativo")=1,1,0))</f>
        <v/>
      </c>
    </row>
    <row r="4323" spans="1:55" x14ac:dyDescent="0.3">
      <c r="A4323" s="76"/>
      <c r="B4323" s="104"/>
      <c r="C4323" s="76"/>
      <c r="D4323" s="77"/>
      <c r="E4323" s="12"/>
      <c r="F4323" s="78"/>
      <c r="G4323" s="77"/>
      <c r="H4323" s="79"/>
      <c r="BA4323" s="5" t="str">
        <f t="shared" si="67"/>
        <v/>
      </c>
      <c r="BB4323" s="5" t="str">
        <f>IF(OR($E4323="",$G4323&lt;&gt;"Ativo"),"",IF(COUNTIFS($E$4:$E4323,$E4323,$A$4:$A4323,$A4323,$G$4:$G4323,"Ativo")=1,1,0))</f>
        <v/>
      </c>
      <c r="BC4323" t="str">
        <f>IF(OR($A4323="",$G4323&lt;&gt;"Ativo"),"",IF(COUNTIFS($A$4:$A4323,$A4323,$G$4:$G4323,"Ativo")=1,1,0))</f>
        <v/>
      </c>
    </row>
    <row r="4324" spans="1:55" x14ac:dyDescent="0.3">
      <c r="A4324" s="76"/>
      <c r="B4324" s="104"/>
      <c r="C4324" s="76"/>
      <c r="D4324" s="77"/>
      <c r="E4324" s="12"/>
      <c r="F4324" s="78"/>
      <c r="G4324" s="77"/>
      <c r="H4324" s="79"/>
      <c r="BA4324" s="5" t="str">
        <f t="shared" si="67"/>
        <v/>
      </c>
      <c r="BB4324" s="5" t="str">
        <f>IF(OR($E4324="",$G4324&lt;&gt;"Ativo"),"",IF(COUNTIFS($E$4:$E4324,$E4324,$A$4:$A4324,$A4324,$G$4:$G4324,"Ativo")=1,1,0))</f>
        <v/>
      </c>
      <c r="BC4324" t="str">
        <f>IF(OR($A4324="",$G4324&lt;&gt;"Ativo"),"",IF(COUNTIFS($A$4:$A4324,$A4324,$G$4:$G4324,"Ativo")=1,1,0))</f>
        <v/>
      </c>
    </row>
    <row r="4325" spans="1:55" x14ac:dyDescent="0.3">
      <c r="A4325" s="76"/>
      <c r="B4325" s="104"/>
      <c r="C4325" s="76"/>
      <c r="D4325" s="77"/>
      <c r="E4325" s="12"/>
      <c r="F4325" s="78"/>
      <c r="G4325" s="77"/>
      <c r="H4325" s="79"/>
      <c r="BA4325" s="5" t="str">
        <f t="shared" si="67"/>
        <v/>
      </c>
      <c r="BB4325" s="5" t="str">
        <f>IF(OR($E4325="",$G4325&lt;&gt;"Ativo"),"",IF(COUNTIFS($E$4:$E4325,$E4325,$A$4:$A4325,$A4325,$G$4:$G4325,"Ativo")=1,1,0))</f>
        <v/>
      </c>
      <c r="BC4325" t="str">
        <f>IF(OR($A4325="",$G4325&lt;&gt;"Ativo"),"",IF(COUNTIFS($A$4:$A4325,$A4325,$G$4:$G4325,"Ativo")=1,1,0))</f>
        <v/>
      </c>
    </row>
    <row r="4326" spans="1:55" x14ac:dyDescent="0.3">
      <c r="A4326" s="76"/>
      <c r="B4326" s="104"/>
      <c r="C4326" s="76"/>
      <c r="D4326" s="77"/>
      <c r="E4326" s="12"/>
      <c r="F4326" s="78"/>
      <c r="G4326" s="77"/>
      <c r="H4326" s="79"/>
      <c r="BA4326" s="5" t="str">
        <f t="shared" si="67"/>
        <v/>
      </c>
      <c r="BB4326" s="5" t="str">
        <f>IF(OR($E4326="",$G4326&lt;&gt;"Ativo"),"",IF(COUNTIFS($E$4:$E4326,$E4326,$A$4:$A4326,$A4326,$G$4:$G4326,"Ativo")=1,1,0))</f>
        <v/>
      </c>
      <c r="BC4326" t="str">
        <f>IF(OR($A4326="",$G4326&lt;&gt;"Ativo"),"",IF(COUNTIFS($A$4:$A4326,$A4326,$G$4:$G4326,"Ativo")=1,1,0))</f>
        <v/>
      </c>
    </row>
    <row r="4327" spans="1:55" x14ac:dyDescent="0.3">
      <c r="A4327" s="76"/>
      <c r="B4327" s="104"/>
      <c r="C4327" s="76"/>
      <c r="D4327" s="77"/>
      <c r="E4327" s="12"/>
      <c r="F4327" s="78"/>
      <c r="G4327" s="77"/>
      <c r="H4327" s="79"/>
      <c r="BA4327" s="5" t="str">
        <f t="shared" si="67"/>
        <v/>
      </c>
      <c r="BB4327" s="5" t="str">
        <f>IF(OR($E4327="",$G4327&lt;&gt;"Ativo"),"",IF(COUNTIFS($E$4:$E4327,$E4327,$A$4:$A4327,$A4327,$G$4:$G4327,"Ativo")=1,1,0))</f>
        <v/>
      </c>
      <c r="BC4327" t="str">
        <f>IF(OR($A4327="",$G4327&lt;&gt;"Ativo"),"",IF(COUNTIFS($A$4:$A4327,$A4327,$G$4:$G4327,"Ativo")=1,1,0))</f>
        <v/>
      </c>
    </row>
    <row r="4328" spans="1:55" x14ac:dyDescent="0.3">
      <c r="A4328" s="76"/>
      <c r="B4328" s="104"/>
      <c r="C4328" s="76"/>
      <c r="D4328" s="77"/>
      <c r="E4328" s="12"/>
      <c r="F4328" s="78"/>
      <c r="G4328" s="77"/>
      <c r="H4328" s="79"/>
      <c r="BA4328" s="5" t="str">
        <f t="shared" si="67"/>
        <v/>
      </c>
      <c r="BB4328" s="5" t="str">
        <f>IF(OR($E4328="",$G4328&lt;&gt;"Ativo"),"",IF(COUNTIFS($E$4:$E4328,$E4328,$A$4:$A4328,$A4328,$G$4:$G4328,"Ativo")=1,1,0))</f>
        <v/>
      </c>
      <c r="BC4328" t="str">
        <f>IF(OR($A4328="",$G4328&lt;&gt;"Ativo"),"",IF(COUNTIFS($A$4:$A4328,$A4328,$G$4:$G4328,"Ativo")=1,1,0))</f>
        <v/>
      </c>
    </row>
    <row r="4329" spans="1:55" x14ac:dyDescent="0.3">
      <c r="A4329" s="76"/>
      <c r="B4329" s="104"/>
      <c r="C4329" s="76"/>
      <c r="D4329" s="77"/>
      <c r="E4329" s="12"/>
      <c r="F4329" s="78"/>
      <c r="G4329" s="77"/>
      <c r="H4329" s="79"/>
      <c r="BA4329" s="5" t="str">
        <f t="shared" si="67"/>
        <v/>
      </c>
      <c r="BB4329" s="5" t="str">
        <f>IF(OR($E4329="",$G4329&lt;&gt;"Ativo"),"",IF(COUNTIFS($E$4:$E4329,$E4329,$A$4:$A4329,$A4329,$G$4:$G4329,"Ativo")=1,1,0))</f>
        <v/>
      </c>
      <c r="BC4329" t="str">
        <f>IF(OR($A4329="",$G4329&lt;&gt;"Ativo"),"",IF(COUNTIFS($A$4:$A4329,$A4329,$G$4:$G4329,"Ativo")=1,1,0))</f>
        <v/>
      </c>
    </row>
    <row r="4330" spans="1:55" x14ac:dyDescent="0.3">
      <c r="A4330" s="76"/>
      <c r="B4330" s="104"/>
      <c r="C4330" s="76"/>
      <c r="D4330" s="77"/>
      <c r="E4330" s="12"/>
      <c r="F4330" s="78"/>
      <c r="G4330" s="77"/>
      <c r="H4330" s="79"/>
      <c r="BA4330" s="5" t="str">
        <f t="shared" si="67"/>
        <v/>
      </c>
      <c r="BB4330" s="5" t="str">
        <f>IF(OR($E4330="",$G4330&lt;&gt;"Ativo"),"",IF(COUNTIFS($E$4:$E4330,$E4330,$A$4:$A4330,$A4330,$G$4:$G4330,"Ativo")=1,1,0))</f>
        <v/>
      </c>
      <c r="BC4330" t="str">
        <f>IF(OR($A4330="",$G4330&lt;&gt;"Ativo"),"",IF(COUNTIFS($A$4:$A4330,$A4330,$G$4:$G4330,"Ativo")=1,1,0))</f>
        <v/>
      </c>
    </row>
    <row r="4331" spans="1:55" x14ac:dyDescent="0.3">
      <c r="A4331" s="76"/>
      <c r="B4331" s="104"/>
      <c r="C4331" s="76"/>
      <c r="D4331" s="77"/>
      <c r="E4331" s="12"/>
      <c r="F4331" s="78"/>
      <c r="G4331" s="77"/>
      <c r="H4331" s="79"/>
      <c r="BA4331" s="5" t="str">
        <f t="shared" si="67"/>
        <v/>
      </c>
      <c r="BB4331" s="5" t="str">
        <f>IF(OR($E4331="",$G4331&lt;&gt;"Ativo"),"",IF(COUNTIFS($E$4:$E4331,$E4331,$A$4:$A4331,$A4331,$G$4:$G4331,"Ativo")=1,1,0))</f>
        <v/>
      </c>
      <c r="BC4331" t="str">
        <f>IF(OR($A4331="",$G4331&lt;&gt;"Ativo"),"",IF(COUNTIFS($A$4:$A4331,$A4331,$G$4:$G4331,"Ativo")=1,1,0))</f>
        <v/>
      </c>
    </row>
    <row r="4332" spans="1:55" x14ac:dyDescent="0.3">
      <c r="A4332" s="76"/>
      <c r="B4332" s="104"/>
      <c r="C4332" s="76"/>
      <c r="D4332" s="77"/>
      <c r="E4332" s="12"/>
      <c r="F4332" s="78"/>
      <c r="G4332" s="77"/>
      <c r="H4332" s="79"/>
      <c r="BA4332" s="5" t="str">
        <f t="shared" si="67"/>
        <v/>
      </c>
      <c r="BB4332" s="5" t="str">
        <f>IF(OR($E4332="",$G4332&lt;&gt;"Ativo"),"",IF(COUNTIFS($E$4:$E4332,$E4332,$A$4:$A4332,$A4332,$G$4:$G4332,"Ativo")=1,1,0))</f>
        <v/>
      </c>
      <c r="BC4332" t="str">
        <f>IF(OR($A4332="",$G4332&lt;&gt;"Ativo"),"",IF(COUNTIFS($A$4:$A4332,$A4332,$G$4:$G4332,"Ativo")=1,1,0))</f>
        <v/>
      </c>
    </row>
    <row r="4333" spans="1:55" x14ac:dyDescent="0.3">
      <c r="A4333" s="76"/>
      <c r="B4333" s="104"/>
      <c r="C4333" s="76"/>
      <c r="D4333" s="77"/>
      <c r="E4333" s="12"/>
      <c r="F4333" s="78"/>
      <c r="G4333" s="77"/>
      <c r="H4333" s="79"/>
      <c r="BA4333" s="5" t="str">
        <f t="shared" si="67"/>
        <v/>
      </c>
      <c r="BB4333" s="5" t="str">
        <f>IF(OR($E4333="",$G4333&lt;&gt;"Ativo"),"",IF(COUNTIFS($E$4:$E4333,$E4333,$A$4:$A4333,$A4333,$G$4:$G4333,"Ativo")=1,1,0))</f>
        <v/>
      </c>
      <c r="BC4333" t="str">
        <f>IF(OR($A4333="",$G4333&lt;&gt;"Ativo"),"",IF(COUNTIFS($A$4:$A4333,$A4333,$G$4:$G4333,"Ativo")=1,1,0))</f>
        <v/>
      </c>
    </row>
    <row r="4334" spans="1:55" x14ac:dyDescent="0.3">
      <c r="A4334" s="76"/>
      <c r="B4334" s="104"/>
      <c r="C4334" s="76"/>
      <c r="D4334" s="77"/>
      <c r="E4334" s="12"/>
      <c r="F4334" s="78"/>
      <c r="G4334" s="77"/>
      <c r="H4334" s="79"/>
      <c r="BA4334" s="5" t="str">
        <f t="shared" si="67"/>
        <v/>
      </c>
      <c r="BB4334" s="5" t="str">
        <f>IF(OR($E4334="",$G4334&lt;&gt;"Ativo"),"",IF(COUNTIFS($E$4:$E4334,$E4334,$A$4:$A4334,$A4334,$G$4:$G4334,"Ativo")=1,1,0))</f>
        <v/>
      </c>
      <c r="BC4334" t="str">
        <f>IF(OR($A4334="",$G4334&lt;&gt;"Ativo"),"",IF(COUNTIFS($A$4:$A4334,$A4334,$G$4:$G4334,"Ativo")=1,1,0))</f>
        <v/>
      </c>
    </row>
    <row r="4335" spans="1:55" x14ac:dyDescent="0.3">
      <c r="A4335" s="76"/>
      <c r="B4335" s="104"/>
      <c r="C4335" s="76"/>
      <c r="D4335" s="77"/>
      <c r="E4335" s="12"/>
      <c r="F4335" s="78"/>
      <c r="G4335" s="77"/>
      <c r="H4335" s="79"/>
      <c r="BA4335" s="5" t="str">
        <f t="shared" si="67"/>
        <v/>
      </c>
      <c r="BB4335" s="5" t="str">
        <f>IF(OR($E4335="",$G4335&lt;&gt;"Ativo"),"",IF(COUNTIFS($E$4:$E4335,$E4335,$A$4:$A4335,$A4335,$G$4:$G4335,"Ativo")=1,1,0))</f>
        <v/>
      </c>
      <c r="BC4335" t="str">
        <f>IF(OR($A4335="",$G4335&lt;&gt;"Ativo"),"",IF(COUNTIFS($A$4:$A4335,$A4335,$G$4:$G4335,"Ativo")=1,1,0))</f>
        <v/>
      </c>
    </row>
    <row r="4336" spans="1:55" x14ac:dyDescent="0.3">
      <c r="A4336" s="76"/>
      <c r="B4336" s="104"/>
      <c r="C4336" s="76"/>
      <c r="D4336" s="77"/>
      <c r="E4336" s="12"/>
      <c r="F4336" s="78"/>
      <c r="G4336" s="77"/>
      <c r="H4336" s="79"/>
      <c r="BA4336" s="5" t="str">
        <f t="shared" si="67"/>
        <v/>
      </c>
      <c r="BB4336" s="5" t="str">
        <f>IF(OR($E4336="",$G4336&lt;&gt;"Ativo"),"",IF(COUNTIFS($E$4:$E4336,$E4336,$A$4:$A4336,$A4336,$G$4:$G4336,"Ativo")=1,1,0))</f>
        <v/>
      </c>
      <c r="BC4336" t="str">
        <f>IF(OR($A4336="",$G4336&lt;&gt;"Ativo"),"",IF(COUNTIFS($A$4:$A4336,$A4336,$G$4:$G4336,"Ativo")=1,1,0))</f>
        <v/>
      </c>
    </row>
    <row r="4337" spans="1:55" x14ac:dyDescent="0.3">
      <c r="A4337" s="76"/>
      <c r="B4337" s="104"/>
      <c r="C4337" s="76"/>
      <c r="D4337" s="77"/>
      <c r="E4337" s="12"/>
      <c r="F4337" s="78"/>
      <c r="G4337" s="77"/>
      <c r="H4337" s="79"/>
      <c r="BA4337" s="5" t="str">
        <f t="shared" si="67"/>
        <v/>
      </c>
      <c r="BB4337" s="5" t="str">
        <f>IF(OR($E4337="",$G4337&lt;&gt;"Ativo"),"",IF(COUNTIFS($E$4:$E4337,$E4337,$A$4:$A4337,$A4337,$G$4:$G4337,"Ativo")=1,1,0))</f>
        <v/>
      </c>
      <c r="BC4337" t="str">
        <f>IF(OR($A4337="",$G4337&lt;&gt;"Ativo"),"",IF(COUNTIFS($A$4:$A4337,$A4337,$G$4:$G4337,"Ativo")=1,1,0))</f>
        <v/>
      </c>
    </row>
    <row r="4338" spans="1:55" x14ac:dyDescent="0.3">
      <c r="A4338" s="76"/>
      <c r="B4338" s="104"/>
      <c r="C4338" s="76"/>
      <c r="D4338" s="77"/>
      <c r="E4338" s="12"/>
      <c r="F4338" s="78"/>
      <c r="G4338" s="77"/>
      <c r="H4338" s="79"/>
      <c r="BA4338" s="5" t="str">
        <f t="shared" si="67"/>
        <v/>
      </c>
      <c r="BB4338" s="5" t="str">
        <f>IF(OR($E4338="",$G4338&lt;&gt;"Ativo"),"",IF(COUNTIFS($E$4:$E4338,$E4338,$A$4:$A4338,$A4338,$G$4:$G4338,"Ativo")=1,1,0))</f>
        <v/>
      </c>
      <c r="BC4338" t="str">
        <f>IF(OR($A4338="",$G4338&lt;&gt;"Ativo"),"",IF(COUNTIFS($A$4:$A4338,$A4338,$G$4:$G4338,"Ativo")=1,1,0))</f>
        <v/>
      </c>
    </row>
    <row r="4339" spans="1:55" x14ac:dyDescent="0.3">
      <c r="A4339" s="76"/>
      <c r="B4339" s="104"/>
      <c r="C4339" s="76"/>
      <c r="D4339" s="77"/>
      <c r="E4339" s="12"/>
      <c r="F4339" s="78"/>
      <c r="G4339" s="77"/>
      <c r="H4339" s="79"/>
      <c r="BA4339" s="5" t="str">
        <f t="shared" si="67"/>
        <v/>
      </c>
      <c r="BB4339" s="5" t="str">
        <f>IF(OR($E4339="",$G4339&lt;&gt;"Ativo"),"",IF(COUNTIFS($E$4:$E4339,$E4339,$A$4:$A4339,$A4339,$G$4:$G4339,"Ativo")=1,1,0))</f>
        <v/>
      </c>
      <c r="BC4339" t="str">
        <f>IF(OR($A4339="",$G4339&lt;&gt;"Ativo"),"",IF(COUNTIFS($A$4:$A4339,$A4339,$G$4:$G4339,"Ativo")=1,1,0))</f>
        <v/>
      </c>
    </row>
    <row r="4340" spans="1:55" x14ac:dyDescent="0.3">
      <c r="A4340" s="76"/>
      <c r="B4340" s="104"/>
      <c r="C4340" s="76"/>
      <c r="D4340" s="77"/>
      <c r="E4340" s="12"/>
      <c r="F4340" s="78"/>
      <c r="G4340" s="77"/>
      <c r="H4340" s="79"/>
      <c r="BA4340" s="5" t="str">
        <f t="shared" si="67"/>
        <v/>
      </c>
      <c r="BB4340" s="5" t="str">
        <f>IF(OR($E4340="",$G4340&lt;&gt;"Ativo"),"",IF(COUNTIFS($E$4:$E4340,$E4340,$A$4:$A4340,$A4340,$G$4:$G4340,"Ativo")=1,1,0))</f>
        <v/>
      </c>
      <c r="BC4340" t="str">
        <f>IF(OR($A4340="",$G4340&lt;&gt;"Ativo"),"",IF(COUNTIFS($A$4:$A4340,$A4340,$G$4:$G4340,"Ativo")=1,1,0))</f>
        <v/>
      </c>
    </row>
    <row r="4341" spans="1:55" x14ac:dyDescent="0.3">
      <c r="A4341" s="76"/>
      <c r="B4341" s="104"/>
      <c r="C4341" s="76"/>
      <c r="D4341" s="77"/>
      <c r="E4341" s="12"/>
      <c r="F4341" s="78"/>
      <c r="G4341" s="77"/>
      <c r="H4341" s="79"/>
      <c r="BA4341" s="5" t="str">
        <f t="shared" si="67"/>
        <v/>
      </c>
      <c r="BB4341" s="5" t="str">
        <f>IF(OR($E4341="",$G4341&lt;&gt;"Ativo"),"",IF(COUNTIFS($E$4:$E4341,$E4341,$A$4:$A4341,$A4341,$G$4:$G4341,"Ativo")=1,1,0))</f>
        <v/>
      </c>
      <c r="BC4341" t="str">
        <f>IF(OR($A4341="",$G4341&lt;&gt;"Ativo"),"",IF(COUNTIFS($A$4:$A4341,$A4341,$G$4:$G4341,"Ativo")=1,1,0))</f>
        <v/>
      </c>
    </row>
    <row r="4342" spans="1:55" x14ac:dyDescent="0.3">
      <c r="A4342" s="76"/>
      <c r="B4342" s="104"/>
      <c r="C4342" s="76"/>
      <c r="D4342" s="77"/>
      <c r="E4342" s="12"/>
      <c r="F4342" s="78"/>
      <c r="G4342" s="77"/>
      <c r="H4342" s="79"/>
      <c r="BA4342" s="5" t="str">
        <f t="shared" si="67"/>
        <v/>
      </c>
      <c r="BB4342" s="5" t="str">
        <f>IF(OR($E4342="",$G4342&lt;&gt;"Ativo"),"",IF(COUNTIFS($E$4:$E4342,$E4342,$A$4:$A4342,$A4342,$G$4:$G4342,"Ativo")=1,1,0))</f>
        <v/>
      </c>
      <c r="BC4342" t="str">
        <f>IF(OR($A4342="",$G4342&lt;&gt;"Ativo"),"",IF(COUNTIFS($A$4:$A4342,$A4342,$G$4:$G4342,"Ativo")=1,1,0))</f>
        <v/>
      </c>
    </row>
    <row r="4343" spans="1:55" x14ac:dyDescent="0.3">
      <c r="A4343" s="76"/>
      <c r="B4343" s="104"/>
      <c r="C4343" s="76"/>
      <c r="D4343" s="77"/>
      <c r="E4343" s="12"/>
      <c r="F4343" s="78"/>
      <c r="G4343" s="77"/>
      <c r="H4343" s="79"/>
      <c r="BA4343" s="5" t="str">
        <f t="shared" si="67"/>
        <v/>
      </c>
      <c r="BB4343" s="5" t="str">
        <f>IF(OR($E4343="",$G4343&lt;&gt;"Ativo"),"",IF(COUNTIFS($E$4:$E4343,$E4343,$A$4:$A4343,$A4343,$G$4:$G4343,"Ativo")=1,1,0))</f>
        <v/>
      </c>
      <c r="BC4343" t="str">
        <f>IF(OR($A4343="",$G4343&lt;&gt;"Ativo"),"",IF(COUNTIFS($A$4:$A4343,$A4343,$G$4:$G4343,"Ativo")=1,1,0))</f>
        <v/>
      </c>
    </row>
    <row r="4344" spans="1:55" x14ac:dyDescent="0.3">
      <c r="A4344" s="76"/>
      <c r="B4344" s="104"/>
      <c r="C4344" s="76"/>
      <c r="D4344" s="77"/>
      <c r="E4344" s="12"/>
      <c r="F4344" s="78"/>
      <c r="G4344" s="77"/>
      <c r="H4344" s="79"/>
      <c r="BA4344" s="5" t="str">
        <f t="shared" si="67"/>
        <v/>
      </c>
      <c r="BB4344" s="5" t="str">
        <f>IF(OR($E4344="",$G4344&lt;&gt;"Ativo"),"",IF(COUNTIFS($E$4:$E4344,$E4344,$A$4:$A4344,$A4344,$G$4:$G4344,"Ativo")=1,1,0))</f>
        <v/>
      </c>
      <c r="BC4344" t="str">
        <f>IF(OR($A4344="",$G4344&lt;&gt;"Ativo"),"",IF(COUNTIFS($A$4:$A4344,$A4344,$G$4:$G4344,"Ativo")=1,1,0))</f>
        <v/>
      </c>
    </row>
    <row r="4345" spans="1:55" x14ac:dyDescent="0.3">
      <c r="A4345" s="76"/>
      <c r="B4345" s="104"/>
      <c r="C4345" s="76"/>
      <c r="D4345" s="77"/>
      <c r="E4345" s="12"/>
      <c r="F4345" s="78"/>
      <c r="G4345" s="77"/>
      <c r="H4345" s="79"/>
      <c r="BA4345" s="5" t="str">
        <f t="shared" si="67"/>
        <v/>
      </c>
      <c r="BB4345" s="5" t="str">
        <f>IF(OR($E4345="",$G4345&lt;&gt;"Ativo"),"",IF(COUNTIFS($E$4:$E4345,$E4345,$A$4:$A4345,$A4345,$G$4:$G4345,"Ativo")=1,1,0))</f>
        <v/>
      </c>
      <c r="BC4345" t="str">
        <f>IF(OR($A4345="",$G4345&lt;&gt;"Ativo"),"",IF(COUNTIFS($A$4:$A4345,$A4345,$G$4:$G4345,"Ativo")=1,1,0))</f>
        <v/>
      </c>
    </row>
    <row r="4346" spans="1:55" x14ac:dyDescent="0.3">
      <c r="A4346" s="76"/>
      <c r="B4346" s="104"/>
      <c r="C4346" s="76"/>
      <c r="D4346" s="77"/>
      <c r="E4346" s="12"/>
      <c r="F4346" s="78"/>
      <c r="G4346" s="77"/>
      <c r="H4346" s="79"/>
      <c r="BA4346" s="5" t="str">
        <f t="shared" si="67"/>
        <v/>
      </c>
      <c r="BB4346" s="5" t="str">
        <f>IF(OR($E4346="",$G4346&lt;&gt;"Ativo"),"",IF(COUNTIFS($E$4:$E4346,$E4346,$A$4:$A4346,$A4346,$G$4:$G4346,"Ativo")=1,1,0))</f>
        <v/>
      </c>
      <c r="BC4346" t="str">
        <f>IF(OR($A4346="",$G4346&lt;&gt;"Ativo"),"",IF(COUNTIFS($A$4:$A4346,$A4346,$G$4:$G4346,"Ativo")=1,1,0))</f>
        <v/>
      </c>
    </row>
    <row r="4347" spans="1:55" x14ac:dyDescent="0.3">
      <c r="A4347" s="76"/>
      <c r="B4347" s="104"/>
      <c r="C4347" s="76"/>
      <c r="D4347" s="77"/>
      <c r="E4347" s="12"/>
      <c r="F4347" s="78"/>
      <c r="G4347" s="77"/>
      <c r="H4347" s="79"/>
      <c r="BA4347" s="5" t="str">
        <f t="shared" si="67"/>
        <v/>
      </c>
      <c r="BB4347" s="5" t="str">
        <f>IF(OR($E4347="",$G4347&lt;&gt;"Ativo"),"",IF(COUNTIFS($E$4:$E4347,$E4347,$A$4:$A4347,$A4347,$G$4:$G4347,"Ativo")=1,1,0))</f>
        <v/>
      </c>
      <c r="BC4347" t="str">
        <f>IF(OR($A4347="",$G4347&lt;&gt;"Ativo"),"",IF(COUNTIFS($A$4:$A4347,$A4347,$G$4:$G4347,"Ativo")=1,1,0))</f>
        <v/>
      </c>
    </row>
    <row r="4348" spans="1:55" x14ac:dyDescent="0.3">
      <c r="A4348" s="76"/>
      <c r="B4348" s="104"/>
      <c r="C4348" s="76"/>
      <c r="D4348" s="77"/>
      <c r="E4348" s="12"/>
      <c r="F4348" s="78"/>
      <c r="G4348" s="77"/>
      <c r="H4348" s="79"/>
      <c r="BA4348" s="5" t="str">
        <f t="shared" si="67"/>
        <v/>
      </c>
      <c r="BB4348" s="5" t="str">
        <f>IF(OR($E4348="",$G4348&lt;&gt;"Ativo"),"",IF(COUNTIFS($E$4:$E4348,$E4348,$A$4:$A4348,$A4348,$G$4:$G4348,"Ativo")=1,1,0))</f>
        <v/>
      </c>
      <c r="BC4348" t="str">
        <f>IF(OR($A4348="",$G4348&lt;&gt;"Ativo"),"",IF(COUNTIFS($A$4:$A4348,$A4348,$G$4:$G4348,"Ativo")=1,1,0))</f>
        <v/>
      </c>
    </row>
    <row r="4349" spans="1:55" x14ac:dyDescent="0.3">
      <c r="A4349" s="76"/>
      <c r="B4349" s="104"/>
      <c r="C4349" s="76"/>
      <c r="D4349" s="77"/>
      <c r="E4349" s="12"/>
      <c r="F4349" s="78"/>
      <c r="G4349" s="77"/>
      <c r="H4349" s="79"/>
      <c r="BA4349" s="5" t="str">
        <f t="shared" si="67"/>
        <v/>
      </c>
      <c r="BB4349" s="5" t="str">
        <f>IF(OR($E4349="",$G4349&lt;&gt;"Ativo"),"",IF(COUNTIFS($E$4:$E4349,$E4349,$A$4:$A4349,$A4349,$G$4:$G4349,"Ativo")=1,1,0))</f>
        <v/>
      </c>
      <c r="BC4349" t="str">
        <f>IF(OR($A4349="",$G4349&lt;&gt;"Ativo"),"",IF(COUNTIFS($A$4:$A4349,$A4349,$G$4:$G4349,"Ativo")=1,1,0))</f>
        <v/>
      </c>
    </row>
    <row r="4350" spans="1:55" x14ac:dyDescent="0.3">
      <c r="A4350" s="76"/>
      <c r="B4350" s="104"/>
      <c r="C4350" s="76"/>
      <c r="D4350" s="77"/>
      <c r="E4350" s="12"/>
      <c r="F4350" s="78"/>
      <c r="G4350" s="77"/>
      <c r="H4350" s="79"/>
      <c r="BA4350" s="5" t="str">
        <f t="shared" si="67"/>
        <v/>
      </c>
      <c r="BB4350" s="5" t="str">
        <f>IF(OR($E4350="",$G4350&lt;&gt;"Ativo"),"",IF(COUNTIFS($E$4:$E4350,$E4350,$A$4:$A4350,$A4350,$G$4:$G4350,"Ativo")=1,1,0))</f>
        <v/>
      </c>
      <c r="BC4350" t="str">
        <f>IF(OR($A4350="",$G4350&lt;&gt;"Ativo"),"",IF(COUNTIFS($A$4:$A4350,$A4350,$G$4:$G4350,"Ativo")=1,1,0))</f>
        <v/>
      </c>
    </row>
    <row r="4351" spans="1:55" x14ac:dyDescent="0.3">
      <c r="A4351" s="76"/>
      <c r="B4351" s="104"/>
      <c r="C4351" s="76"/>
      <c r="D4351" s="77"/>
      <c r="E4351" s="12"/>
      <c r="F4351" s="78"/>
      <c r="G4351" s="77"/>
      <c r="H4351" s="79"/>
      <c r="BA4351" s="5" t="str">
        <f t="shared" si="67"/>
        <v/>
      </c>
      <c r="BB4351" s="5" t="str">
        <f>IF(OR($E4351="",$G4351&lt;&gt;"Ativo"),"",IF(COUNTIFS($E$4:$E4351,$E4351,$A$4:$A4351,$A4351,$G$4:$G4351,"Ativo")=1,1,0))</f>
        <v/>
      </c>
      <c r="BC4351" t="str">
        <f>IF(OR($A4351="",$G4351&lt;&gt;"Ativo"),"",IF(COUNTIFS($A$4:$A4351,$A4351,$G$4:$G4351,"Ativo")=1,1,0))</f>
        <v/>
      </c>
    </row>
    <row r="4352" spans="1:55" x14ac:dyDescent="0.3">
      <c r="A4352" s="76"/>
      <c r="B4352" s="104"/>
      <c r="C4352" s="76"/>
      <c r="D4352" s="77"/>
      <c r="E4352" s="12"/>
      <c r="F4352" s="78"/>
      <c r="G4352" s="77"/>
      <c r="H4352" s="79"/>
      <c r="BA4352" s="5" t="str">
        <f t="shared" si="67"/>
        <v/>
      </c>
      <c r="BB4352" s="5" t="str">
        <f>IF(OR($E4352="",$G4352&lt;&gt;"Ativo"),"",IF(COUNTIFS($E$4:$E4352,$E4352,$A$4:$A4352,$A4352,$G$4:$G4352,"Ativo")=1,1,0))</f>
        <v/>
      </c>
      <c r="BC4352" t="str">
        <f>IF(OR($A4352="",$G4352&lt;&gt;"Ativo"),"",IF(COUNTIFS($A$4:$A4352,$A4352,$G$4:$G4352,"Ativo")=1,1,0))</f>
        <v/>
      </c>
    </row>
    <row r="4353" spans="1:55" x14ac:dyDescent="0.3">
      <c r="A4353" s="76"/>
      <c r="B4353" s="104"/>
      <c r="C4353" s="76"/>
      <c r="D4353" s="77"/>
      <c r="E4353" s="12"/>
      <c r="F4353" s="78"/>
      <c r="G4353" s="77"/>
      <c r="H4353" s="79"/>
      <c r="BA4353" s="5" t="str">
        <f t="shared" si="67"/>
        <v/>
      </c>
      <c r="BB4353" s="5" t="str">
        <f>IF(OR($E4353="",$G4353&lt;&gt;"Ativo"),"",IF(COUNTIFS($E$4:$E4353,$E4353,$A$4:$A4353,$A4353,$G$4:$G4353,"Ativo")=1,1,0))</f>
        <v/>
      </c>
      <c r="BC4353" t="str">
        <f>IF(OR($A4353="",$G4353&lt;&gt;"Ativo"),"",IF(COUNTIFS($A$4:$A4353,$A4353,$G$4:$G4353,"Ativo")=1,1,0))</f>
        <v/>
      </c>
    </row>
    <row r="4354" spans="1:55" x14ac:dyDescent="0.3">
      <c r="A4354" s="76"/>
      <c r="B4354" s="104"/>
      <c r="C4354" s="76"/>
      <c r="D4354" s="77"/>
      <c r="E4354" s="12"/>
      <c r="F4354" s="78"/>
      <c r="G4354" s="77"/>
      <c r="H4354" s="79"/>
      <c r="BA4354" s="5" t="str">
        <f t="shared" si="67"/>
        <v/>
      </c>
      <c r="BB4354" s="5" t="str">
        <f>IF(OR($E4354="",$G4354&lt;&gt;"Ativo"),"",IF(COUNTIFS($E$4:$E4354,$E4354,$A$4:$A4354,$A4354,$G$4:$G4354,"Ativo")=1,1,0))</f>
        <v/>
      </c>
      <c r="BC4354" t="str">
        <f>IF(OR($A4354="",$G4354&lt;&gt;"Ativo"),"",IF(COUNTIFS($A$4:$A4354,$A4354,$G$4:$G4354,"Ativo")=1,1,0))</f>
        <v/>
      </c>
    </row>
    <row r="4355" spans="1:55" x14ac:dyDescent="0.3">
      <c r="A4355" s="76"/>
      <c r="B4355" s="104"/>
      <c r="C4355" s="76"/>
      <c r="D4355" s="77"/>
      <c r="E4355" s="12"/>
      <c r="F4355" s="78"/>
      <c r="G4355" s="77"/>
      <c r="H4355" s="79"/>
      <c r="BA4355" s="5" t="str">
        <f t="shared" si="67"/>
        <v/>
      </c>
      <c r="BB4355" s="5" t="str">
        <f>IF(OR($E4355="",$G4355&lt;&gt;"Ativo"),"",IF(COUNTIFS($E$4:$E4355,$E4355,$A$4:$A4355,$A4355,$G$4:$G4355,"Ativo")=1,1,0))</f>
        <v/>
      </c>
      <c r="BC4355" t="str">
        <f>IF(OR($A4355="",$G4355&lt;&gt;"Ativo"),"",IF(COUNTIFS($A$4:$A4355,$A4355,$G$4:$G4355,"Ativo")=1,1,0))</f>
        <v/>
      </c>
    </row>
    <row r="4356" spans="1:55" x14ac:dyDescent="0.3">
      <c r="A4356" s="76"/>
      <c r="B4356" s="104"/>
      <c r="C4356" s="76"/>
      <c r="D4356" s="77"/>
      <c r="E4356" s="12"/>
      <c r="F4356" s="78"/>
      <c r="G4356" s="77"/>
      <c r="H4356" s="79"/>
      <c r="BA4356" s="5" t="str">
        <f t="shared" ref="BA4356:BA4419" si="68">IF($D4356="","",MID($D4356,4,LEN($D4356)-5))</f>
        <v/>
      </c>
      <c r="BB4356" s="5" t="str">
        <f>IF(OR($E4356="",$G4356&lt;&gt;"Ativo"),"",IF(COUNTIFS($E$4:$E4356,$E4356,$A$4:$A4356,$A4356,$G$4:$G4356,"Ativo")=1,1,0))</f>
        <v/>
      </c>
      <c r="BC4356" t="str">
        <f>IF(OR($A4356="",$G4356&lt;&gt;"Ativo"),"",IF(COUNTIFS($A$4:$A4356,$A4356,$G$4:$G4356,"Ativo")=1,1,0))</f>
        <v/>
      </c>
    </row>
    <row r="4357" spans="1:55" x14ac:dyDescent="0.3">
      <c r="A4357" s="76"/>
      <c r="B4357" s="104"/>
      <c r="C4357" s="76"/>
      <c r="D4357" s="77"/>
      <c r="E4357" s="12"/>
      <c r="F4357" s="78"/>
      <c r="G4357" s="77"/>
      <c r="H4357" s="79"/>
      <c r="BA4357" s="5" t="str">
        <f t="shared" si="68"/>
        <v/>
      </c>
      <c r="BB4357" s="5" t="str">
        <f>IF(OR($E4357="",$G4357&lt;&gt;"Ativo"),"",IF(COUNTIFS($E$4:$E4357,$E4357,$A$4:$A4357,$A4357,$G$4:$G4357,"Ativo")=1,1,0))</f>
        <v/>
      </c>
      <c r="BC4357" t="str">
        <f>IF(OR($A4357="",$G4357&lt;&gt;"Ativo"),"",IF(COUNTIFS($A$4:$A4357,$A4357,$G$4:$G4357,"Ativo")=1,1,0))</f>
        <v/>
      </c>
    </row>
    <row r="4358" spans="1:55" x14ac:dyDescent="0.3">
      <c r="A4358" s="76"/>
      <c r="B4358" s="104"/>
      <c r="C4358" s="76"/>
      <c r="D4358" s="77"/>
      <c r="E4358" s="12"/>
      <c r="F4358" s="78"/>
      <c r="G4358" s="77"/>
      <c r="H4358" s="79"/>
      <c r="BA4358" s="5" t="str">
        <f t="shared" si="68"/>
        <v/>
      </c>
      <c r="BB4358" s="5" t="str">
        <f>IF(OR($E4358="",$G4358&lt;&gt;"Ativo"),"",IF(COUNTIFS($E$4:$E4358,$E4358,$A$4:$A4358,$A4358,$G$4:$G4358,"Ativo")=1,1,0))</f>
        <v/>
      </c>
      <c r="BC4358" t="str">
        <f>IF(OR($A4358="",$G4358&lt;&gt;"Ativo"),"",IF(COUNTIFS($A$4:$A4358,$A4358,$G$4:$G4358,"Ativo")=1,1,0))</f>
        <v/>
      </c>
    </row>
    <row r="4359" spans="1:55" x14ac:dyDescent="0.3">
      <c r="A4359" s="76"/>
      <c r="B4359" s="104"/>
      <c r="C4359" s="76"/>
      <c r="D4359" s="77"/>
      <c r="E4359" s="12"/>
      <c r="F4359" s="78"/>
      <c r="G4359" s="77"/>
      <c r="H4359" s="79"/>
      <c r="BA4359" s="5" t="str">
        <f t="shared" si="68"/>
        <v/>
      </c>
      <c r="BB4359" s="5" t="str">
        <f>IF(OR($E4359="",$G4359&lt;&gt;"Ativo"),"",IF(COUNTIFS($E$4:$E4359,$E4359,$A$4:$A4359,$A4359,$G$4:$G4359,"Ativo")=1,1,0))</f>
        <v/>
      </c>
      <c r="BC4359" t="str">
        <f>IF(OR($A4359="",$G4359&lt;&gt;"Ativo"),"",IF(COUNTIFS($A$4:$A4359,$A4359,$G$4:$G4359,"Ativo")=1,1,0))</f>
        <v/>
      </c>
    </row>
    <row r="4360" spans="1:55" x14ac:dyDescent="0.3">
      <c r="A4360" s="76"/>
      <c r="B4360" s="104"/>
      <c r="C4360" s="76"/>
      <c r="D4360" s="77"/>
      <c r="E4360" s="12"/>
      <c r="F4360" s="78"/>
      <c r="G4360" s="77"/>
      <c r="H4360" s="79"/>
      <c r="BA4360" s="5" t="str">
        <f t="shared" si="68"/>
        <v/>
      </c>
      <c r="BB4360" s="5" t="str">
        <f>IF(OR($E4360="",$G4360&lt;&gt;"Ativo"),"",IF(COUNTIFS($E$4:$E4360,$E4360,$A$4:$A4360,$A4360,$G$4:$G4360,"Ativo")=1,1,0))</f>
        <v/>
      </c>
      <c r="BC4360" t="str">
        <f>IF(OR($A4360="",$G4360&lt;&gt;"Ativo"),"",IF(COUNTIFS($A$4:$A4360,$A4360,$G$4:$G4360,"Ativo")=1,1,0))</f>
        <v/>
      </c>
    </row>
    <row r="4361" spans="1:55" x14ac:dyDescent="0.3">
      <c r="A4361" s="76"/>
      <c r="B4361" s="104"/>
      <c r="C4361" s="76"/>
      <c r="D4361" s="77"/>
      <c r="E4361" s="12"/>
      <c r="F4361" s="78"/>
      <c r="G4361" s="77"/>
      <c r="H4361" s="79"/>
      <c r="BA4361" s="5" t="str">
        <f t="shared" si="68"/>
        <v/>
      </c>
      <c r="BB4361" s="5" t="str">
        <f>IF(OR($E4361="",$G4361&lt;&gt;"Ativo"),"",IF(COUNTIFS($E$4:$E4361,$E4361,$A$4:$A4361,$A4361,$G$4:$G4361,"Ativo")=1,1,0))</f>
        <v/>
      </c>
      <c r="BC4361" t="str">
        <f>IF(OR($A4361="",$G4361&lt;&gt;"Ativo"),"",IF(COUNTIFS($A$4:$A4361,$A4361,$G$4:$G4361,"Ativo")=1,1,0))</f>
        <v/>
      </c>
    </row>
    <row r="4362" spans="1:55" x14ac:dyDescent="0.3">
      <c r="A4362" s="76"/>
      <c r="B4362" s="104"/>
      <c r="C4362" s="76"/>
      <c r="D4362" s="77"/>
      <c r="E4362" s="12"/>
      <c r="F4362" s="78"/>
      <c r="G4362" s="77"/>
      <c r="H4362" s="79"/>
      <c r="BA4362" s="5" t="str">
        <f t="shared" si="68"/>
        <v/>
      </c>
      <c r="BB4362" s="5" t="str">
        <f>IF(OR($E4362="",$G4362&lt;&gt;"Ativo"),"",IF(COUNTIFS($E$4:$E4362,$E4362,$A$4:$A4362,$A4362,$G$4:$G4362,"Ativo")=1,1,0))</f>
        <v/>
      </c>
      <c r="BC4362" t="str">
        <f>IF(OR($A4362="",$G4362&lt;&gt;"Ativo"),"",IF(COUNTIFS($A$4:$A4362,$A4362,$G$4:$G4362,"Ativo")=1,1,0))</f>
        <v/>
      </c>
    </row>
    <row r="4363" spans="1:55" x14ac:dyDescent="0.3">
      <c r="A4363" s="76"/>
      <c r="B4363" s="104"/>
      <c r="C4363" s="76"/>
      <c r="D4363" s="77"/>
      <c r="E4363" s="12"/>
      <c r="F4363" s="78"/>
      <c r="G4363" s="77"/>
      <c r="H4363" s="79"/>
      <c r="BA4363" s="5" t="str">
        <f t="shared" si="68"/>
        <v/>
      </c>
      <c r="BB4363" s="5" t="str">
        <f>IF(OR($E4363="",$G4363&lt;&gt;"Ativo"),"",IF(COUNTIFS($E$4:$E4363,$E4363,$A$4:$A4363,$A4363,$G$4:$G4363,"Ativo")=1,1,0))</f>
        <v/>
      </c>
      <c r="BC4363" t="str">
        <f>IF(OR($A4363="",$G4363&lt;&gt;"Ativo"),"",IF(COUNTIFS($A$4:$A4363,$A4363,$G$4:$G4363,"Ativo")=1,1,0))</f>
        <v/>
      </c>
    </row>
    <row r="4364" spans="1:55" x14ac:dyDescent="0.3">
      <c r="A4364" s="76"/>
      <c r="B4364" s="104"/>
      <c r="C4364" s="76"/>
      <c r="D4364" s="77"/>
      <c r="E4364" s="12"/>
      <c r="F4364" s="78"/>
      <c r="G4364" s="77"/>
      <c r="H4364" s="79"/>
      <c r="BA4364" s="5" t="str">
        <f t="shared" si="68"/>
        <v/>
      </c>
      <c r="BB4364" s="5" t="str">
        <f>IF(OR($E4364="",$G4364&lt;&gt;"Ativo"),"",IF(COUNTIFS($E$4:$E4364,$E4364,$A$4:$A4364,$A4364,$G$4:$G4364,"Ativo")=1,1,0))</f>
        <v/>
      </c>
      <c r="BC4364" t="str">
        <f>IF(OR($A4364="",$G4364&lt;&gt;"Ativo"),"",IF(COUNTIFS($A$4:$A4364,$A4364,$G$4:$G4364,"Ativo")=1,1,0))</f>
        <v/>
      </c>
    </row>
    <row r="4365" spans="1:55" x14ac:dyDescent="0.3">
      <c r="A4365" s="76"/>
      <c r="B4365" s="104"/>
      <c r="C4365" s="76"/>
      <c r="D4365" s="77"/>
      <c r="E4365" s="12"/>
      <c r="F4365" s="78"/>
      <c r="G4365" s="77"/>
      <c r="H4365" s="79"/>
      <c r="BA4365" s="5" t="str">
        <f t="shared" si="68"/>
        <v/>
      </c>
      <c r="BB4365" s="5" t="str">
        <f>IF(OR($E4365="",$G4365&lt;&gt;"Ativo"),"",IF(COUNTIFS($E$4:$E4365,$E4365,$A$4:$A4365,$A4365,$G$4:$G4365,"Ativo")=1,1,0))</f>
        <v/>
      </c>
      <c r="BC4365" t="str">
        <f>IF(OR($A4365="",$G4365&lt;&gt;"Ativo"),"",IF(COUNTIFS($A$4:$A4365,$A4365,$G$4:$G4365,"Ativo")=1,1,0))</f>
        <v/>
      </c>
    </row>
    <row r="4366" spans="1:55" x14ac:dyDescent="0.3">
      <c r="A4366" s="76"/>
      <c r="B4366" s="104"/>
      <c r="C4366" s="76"/>
      <c r="D4366" s="77"/>
      <c r="E4366" s="12"/>
      <c r="F4366" s="78"/>
      <c r="G4366" s="77"/>
      <c r="H4366" s="79"/>
      <c r="BA4366" s="5" t="str">
        <f t="shared" si="68"/>
        <v/>
      </c>
      <c r="BB4366" s="5" t="str">
        <f>IF(OR($E4366="",$G4366&lt;&gt;"Ativo"),"",IF(COUNTIFS($E$4:$E4366,$E4366,$A$4:$A4366,$A4366,$G$4:$G4366,"Ativo")=1,1,0))</f>
        <v/>
      </c>
      <c r="BC4366" t="str">
        <f>IF(OR($A4366="",$G4366&lt;&gt;"Ativo"),"",IF(COUNTIFS($A$4:$A4366,$A4366,$G$4:$G4366,"Ativo")=1,1,0))</f>
        <v/>
      </c>
    </row>
    <row r="4367" spans="1:55" x14ac:dyDescent="0.3">
      <c r="A4367" s="76"/>
      <c r="B4367" s="104"/>
      <c r="C4367" s="76"/>
      <c r="D4367" s="77"/>
      <c r="E4367" s="12"/>
      <c r="F4367" s="78"/>
      <c r="G4367" s="77"/>
      <c r="H4367" s="79"/>
      <c r="BA4367" s="5" t="str">
        <f t="shared" si="68"/>
        <v/>
      </c>
      <c r="BB4367" s="5" t="str">
        <f>IF(OR($E4367="",$G4367&lt;&gt;"Ativo"),"",IF(COUNTIFS($E$4:$E4367,$E4367,$A$4:$A4367,$A4367,$G$4:$G4367,"Ativo")=1,1,0))</f>
        <v/>
      </c>
      <c r="BC4367" t="str">
        <f>IF(OR($A4367="",$G4367&lt;&gt;"Ativo"),"",IF(COUNTIFS($A$4:$A4367,$A4367,$G$4:$G4367,"Ativo")=1,1,0))</f>
        <v/>
      </c>
    </row>
    <row r="4368" spans="1:55" x14ac:dyDescent="0.3">
      <c r="A4368" s="76"/>
      <c r="B4368" s="104"/>
      <c r="C4368" s="76"/>
      <c r="D4368" s="77"/>
      <c r="E4368" s="12"/>
      <c r="F4368" s="78"/>
      <c r="G4368" s="77"/>
      <c r="H4368" s="79"/>
      <c r="BA4368" s="5" t="str">
        <f t="shared" si="68"/>
        <v/>
      </c>
      <c r="BB4368" s="5" t="str">
        <f>IF(OR($E4368="",$G4368&lt;&gt;"Ativo"),"",IF(COUNTIFS($E$4:$E4368,$E4368,$A$4:$A4368,$A4368,$G$4:$G4368,"Ativo")=1,1,0))</f>
        <v/>
      </c>
      <c r="BC4368" t="str">
        <f>IF(OR($A4368="",$G4368&lt;&gt;"Ativo"),"",IF(COUNTIFS($A$4:$A4368,$A4368,$G$4:$G4368,"Ativo")=1,1,0))</f>
        <v/>
      </c>
    </row>
    <row r="4369" spans="1:55" x14ac:dyDescent="0.3">
      <c r="A4369" s="76"/>
      <c r="B4369" s="104"/>
      <c r="C4369" s="76"/>
      <c r="D4369" s="77"/>
      <c r="E4369" s="12"/>
      <c r="F4369" s="78"/>
      <c r="G4369" s="77"/>
      <c r="H4369" s="79"/>
      <c r="BA4369" s="5" t="str">
        <f t="shared" si="68"/>
        <v/>
      </c>
      <c r="BB4369" s="5" t="str">
        <f>IF(OR($E4369="",$G4369&lt;&gt;"Ativo"),"",IF(COUNTIFS($E$4:$E4369,$E4369,$A$4:$A4369,$A4369,$G$4:$G4369,"Ativo")=1,1,0))</f>
        <v/>
      </c>
      <c r="BC4369" t="str">
        <f>IF(OR($A4369="",$G4369&lt;&gt;"Ativo"),"",IF(COUNTIFS($A$4:$A4369,$A4369,$G$4:$G4369,"Ativo")=1,1,0))</f>
        <v/>
      </c>
    </row>
    <row r="4370" spans="1:55" x14ac:dyDescent="0.3">
      <c r="A4370" s="76"/>
      <c r="B4370" s="104"/>
      <c r="C4370" s="76"/>
      <c r="D4370" s="77"/>
      <c r="E4370" s="12"/>
      <c r="F4370" s="78"/>
      <c r="G4370" s="77"/>
      <c r="H4370" s="79"/>
      <c r="BA4370" s="5" t="str">
        <f t="shared" si="68"/>
        <v/>
      </c>
      <c r="BB4370" s="5" t="str">
        <f>IF(OR($E4370="",$G4370&lt;&gt;"Ativo"),"",IF(COUNTIFS($E$4:$E4370,$E4370,$A$4:$A4370,$A4370,$G$4:$G4370,"Ativo")=1,1,0))</f>
        <v/>
      </c>
      <c r="BC4370" t="str">
        <f>IF(OR($A4370="",$G4370&lt;&gt;"Ativo"),"",IF(COUNTIFS($A$4:$A4370,$A4370,$G$4:$G4370,"Ativo")=1,1,0))</f>
        <v/>
      </c>
    </row>
    <row r="4371" spans="1:55" x14ac:dyDescent="0.3">
      <c r="A4371" s="76"/>
      <c r="B4371" s="104"/>
      <c r="C4371" s="76"/>
      <c r="D4371" s="77"/>
      <c r="E4371" s="12"/>
      <c r="F4371" s="78"/>
      <c r="G4371" s="77"/>
      <c r="H4371" s="79"/>
      <c r="BA4371" s="5" t="str">
        <f t="shared" si="68"/>
        <v/>
      </c>
      <c r="BB4371" s="5" t="str">
        <f>IF(OR($E4371="",$G4371&lt;&gt;"Ativo"),"",IF(COUNTIFS($E$4:$E4371,$E4371,$A$4:$A4371,$A4371,$G$4:$G4371,"Ativo")=1,1,0))</f>
        <v/>
      </c>
      <c r="BC4371" t="str">
        <f>IF(OR($A4371="",$G4371&lt;&gt;"Ativo"),"",IF(COUNTIFS($A$4:$A4371,$A4371,$G$4:$G4371,"Ativo")=1,1,0))</f>
        <v/>
      </c>
    </row>
    <row r="4372" spans="1:55" x14ac:dyDescent="0.3">
      <c r="A4372" s="76"/>
      <c r="B4372" s="104"/>
      <c r="C4372" s="76"/>
      <c r="D4372" s="77"/>
      <c r="E4372" s="12"/>
      <c r="F4372" s="78"/>
      <c r="G4372" s="77"/>
      <c r="H4372" s="79"/>
      <c r="BA4372" s="5" t="str">
        <f t="shared" si="68"/>
        <v/>
      </c>
      <c r="BB4372" s="5" t="str">
        <f>IF(OR($E4372="",$G4372&lt;&gt;"Ativo"),"",IF(COUNTIFS($E$4:$E4372,$E4372,$A$4:$A4372,$A4372,$G$4:$G4372,"Ativo")=1,1,0))</f>
        <v/>
      </c>
      <c r="BC4372" t="str">
        <f>IF(OR($A4372="",$G4372&lt;&gt;"Ativo"),"",IF(COUNTIFS($A$4:$A4372,$A4372,$G$4:$G4372,"Ativo")=1,1,0))</f>
        <v/>
      </c>
    </row>
    <row r="4373" spans="1:55" x14ac:dyDescent="0.3">
      <c r="A4373" s="76"/>
      <c r="B4373" s="104"/>
      <c r="C4373" s="76"/>
      <c r="D4373" s="77"/>
      <c r="E4373" s="12"/>
      <c r="F4373" s="78"/>
      <c r="G4373" s="77"/>
      <c r="H4373" s="79"/>
      <c r="BA4373" s="5" t="str">
        <f t="shared" si="68"/>
        <v/>
      </c>
      <c r="BB4373" s="5" t="str">
        <f>IF(OR($E4373="",$G4373&lt;&gt;"Ativo"),"",IF(COUNTIFS($E$4:$E4373,$E4373,$A$4:$A4373,$A4373,$G$4:$G4373,"Ativo")=1,1,0))</f>
        <v/>
      </c>
      <c r="BC4373" t="str">
        <f>IF(OR($A4373="",$G4373&lt;&gt;"Ativo"),"",IF(COUNTIFS($A$4:$A4373,$A4373,$G$4:$G4373,"Ativo")=1,1,0))</f>
        <v/>
      </c>
    </row>
    <row r="4374" spans="1:55" x14ac:dyDescent="0.3">
      <c r="A4374" s="76"/>
      <c r="B4374" s="104"/>
      <c r="C4374" s="76"/>
      <c r="D4374" s="77"/>
      <c r="E4374" s="12"/>
      <c r="F4374" s="78"/>
      <c r="G4374" s="77"/>
      <c r="H4374" s="79"/>
      <c r="BA4374" s="5" t="str">
        <f t="shared" si="68"/>
        <v/>
      </c>
      <c r="BB4374" s="5" t="str">
        <f>IF(OR($E4374="",$G4374&lt;&gt;"Ativo"),"",IF(COUNTIFS($E$4:$E4374,$E4374,$A$4:$A4374,$A4374,$G$4:$G4374,"Ativo")=1,1,0))</f>
        <v/>
      </c>
      <c r="BC4374" t="str">
        <f>IF(OR($A4374="",$G4374&lt;&gt;"Ativo"),"",IF(COUNTIFS($A$4:$A4374,$A4374,$G$4:$G4374,"Ativo")=1,1,0))</f>
        <v/>
      </c>
    </row>
    <row r="4375" spans="1:55" x14ac:dyDescent="0.3">
      <c r="A4375" s="76"/>
      <c r="B4375" s="104"/>
      <c r="C4375" s="76"/>
      <c r="D4375" s="77"/>
      <c r="E4375" s="12"/>
      <c r="F4375" s="78"/>
      <c r="G4375" s="77"/>
      <c r="H4375" s="79"/>
      <c r="BA4375" s="5" t="str">
        <f t="shared" si="68"/>
        <v/>
      </c>
      <c r="BB4375" s="5" t="str">
        <f>IF(OR($E4375="",$G4375&lt;&gt;"Ativo"),"",IF(COUNTIFS($E$4:$E4375,$E4375,$A$4:$A4375,$A4375,$G$4:$G4375,"Ativo")=1,1,0))</f>
        <v/>
      </c>
      <c r="BC4375" t="str">
        <f>IF(OR($A4375="",$G4375&lt;&gt;"Ativo"),"",IF(COUNTIFS($A$4:$A4375,$A4375,$G$4:$G4375,"Ativo")=1,1,0))</f>
        <v/>
      </c>
    </row>
    <row r="4376" spans="1:55" x14ac:dyDescent="0.3">
      <c r="A4376" s="76"/>
      <c r="B4376" s="104"/>
      <c r="C4376" s="76"/>
      <c r="D4376" s="77"/>
      <c r="E4376" s="12"/>
      <c r="F4376" s="78"/>
      <c r="G4376" s="77"/>
      <c r="H4376" s="79"/>
      <c r="BA4376" s="5" t="str">
        <f t="shared" si="68"/>
        <v/>
      </c>
      <c r="BB4376" s="5" t="str">
        <f>IF(OR($E4376="",$G4376&lt;&gt;"Ativo"),"",IF(COUNTIFS($E$4:$E4376,$E4376,$A$4:$A4376,$A4376,$G$4:$G4376,"Ativo")=1,1,0))</f>
        <v/>
      </c>
      <c r="BC4376" t="str">
        <f>IF(OR($A4376="",$G4376&lt;&gt;"Ativo"),"",IF(COUNTIFS($A$4:$A4376,$A4376,$G$4:$G4376,"Ativo")=1,1,0))</f>
        <v/>
      </c>
    </row>
    <row r="4377" spans="1:55" x14ac:dyDescent="0.3">
      <c r="A4377" s="76"/>
      <c r="B4377" s="104"/>
      <c r="C4377" s="76"/>
      <c r="D4377" s="77"/>
      <c r="E4377" s="12"/>
      <c r="F4377" s="78"/>
      <c r="G4377" s="77"/>
      <c r="H4377" s="79"/>
      <c r="BA4377" s="5" t="str">
        <f t="shared" si="68"/>
        <v/>
      </c>
      <c r="BB4377" s="5" t="str">
        <f>IF(OR($E4377="",$G4377&lt;&gt;"Ativo"),"",IF(COUNTIFS($E$4:$E4377,$E4377,$A$4:$A4377,$A4377,$G$4:$G4377,"Ativo")=1,1,0))</f>
        <v/>
      </c>
      <c r="BC4377" t="str">
        <f>IF(OR($A4377="",$G4377&lt;&gt;"Ativo"),"",IF(COUNTIFS($A$4:$A4377,$A4377,$G$4:$G4377,"Ativo")=1,1,0))</f>
        <v/>
      </c>
    </row>
    <row r="4378" spans="1:55" x14ac:dyDescent="0.3">
      <c r="A4378" s="76"/>
      <c r="B4378" s="104"/>
      <c r="C4378" s="76"/>
      <c r="D4378" s="77"/>
      <c r="E4378" s="12"/>
      <c r="F4378" s="78"/>
      <c r="G4378" s="77"/>
      <c r="H4378" s="79"/>
      <c r="BA4378" s="5" t="str">
        <f t="shared" si="68"/>
        <v/>
      </c>
      <c r="BB4378" s="5" t="str">
        <f>IF(OR($E4378="",$G4378&lt;&gt;"Ativo"),"",IF(COUNTIFS($E$4:$E4378,$E4378,$A$4:$A4378,$A4378,$G$4:$G4378,"Ativo")=1,1,0))</f>
        <v/>
      </c>
      <c r="BC4378" t="str">
        <f>IF(OR($A4378="",$G4378&lt;&gt;"Ativo"),"",IF(COUNTIFS($A$4:$A4378,$A4378,$G$4:$G4378,"Ativo")=1,1,0))</f>
        <v/>
      </c>
    </row>
    <row r="4379" spans="1:55" x14ac:dyDescent="0.3">
      <c r="A4379" s="76"/>
      <c r="B4379" s="104"/>
      <c r="C4379" s="76"/>
      <c r="D4379" s="77"/>
      <c r="E4379" s="12"/>
      <c r="F4379" s="78"/>
      <c r="G4379" s="77"/>
      <c r="H4379" s="79"/>
      <c r="BA4379" s="5" t="str">
        <f t="shared" si="68"/>
        <v/>
      </c>
      <c r="BB4379" s="5" t="str">
        <f>IF(OR($E4379="",$G4379&lt;&gt;"Ativo"),"",IF(COUNTIFS($E$4:$E4379,$E4379,$A$4:$A4379,$A4379,$G$4:$G4379,"Ativo")=1,1,0))</f>
        <v/>
      </c>
      <c r="BC4379" t="str">
        <f>IF(OR($A4379="",$G4379&lt;&gt;"Ativo"),"",IF(COUNTIFS($A$4:$A4379,$A4379,$G$4:$G4379,"Ativo")=1,1,0))</f>
        <v/>
      </c>
    </row>
    <row r="4380" spans="1:55" x14ac:dyDescent="0.3">
      <c r="A4380" s="76"/>
      <c r="B4380" s="104"/>
      <c r="C4380" s="76"/>
      <c r="D4380" s="77"/>
      <c r="E4380" s="12"/>
      <c r="F4380" s="78"/>
      <c r="G4380" s="77"/>
      <c r="H4380" s="79"/>
      <c r="BA4380" s="5" t="str">
        <f t="shared" si="68"/>
        <v/>
      </c>
      <c r="BB4380" s="5" t="str">
        <f>IF(OR($E4380="",$G4380&lt;&gt;"Ativo"),"",IF(COUNTIFS($E$4:$E4380,$E4380,$A$4:$A4380,$A4380,$G$4:$G4380,"Ativo")=1,1,0))</f>
        <v/>
      </c>
      <c r="BC4380" t="str">
        <f>IF(OR($A4380="",$G4380&lt;&gt;"Ativo"),"",IF(COUNTIFS($A$4:$A4380,$A4380,$G$4:$G4380,"Ativo")=1,1,0))</f>
        <v/>
      </c>
    </row>
    <row r="4381" spans="1:55" x14ac:dyDescent="0.3">
      <c r="A4381" s="76"/>
      <c r="B4381" s="104"/>
      <c r="C4381" s="76"/>
      <c r="D4381" s="77"/>
      <c r="E4381" s="12"/>
      <c r="F4381" s="78"/>
      <c r="G4381" s="77"/>
      <c r="H4381" s="79"/>
      <c r="BA4381" s="5" t="str">
        <f t="shared" si="68"/>
        <v/>
      </c>
      <c r="BB4381" s="5" t="str">
        <f>IF(OR($E4381="",$G4381&lt;&gt;"Ativo"),"",IF(COUNTIFS($E$4:$E4381,$E4381,$A$4:$A4381,$A4381,$G$4:$G4381,"Ativo")=1,1,0))</f>
        <v/>
      </c>
      <c r="BC4381" t="str">
        <f>IF(OR($A4381="",$G4381&lt;&gt;"Ativo"),"",IF(COUNTIFS($A$4:$A4381,$A4381,$G$4:$G4381,"Ativo")=1,1,0))</f>
        <v/>
      </c>
    </row>
    <row r="4382" spans="1:55" x14ac:dyDescent="0.3">
      <c r="A4382" s="76"/>
      <c r="B4382" s="104"/>
      <c r="C4382" s="76"/>
      <c r="D4382" s="77"/>
      <c r="E4382" s="12"/>
      <c r="F4382" s="78"/>
      <c r="G4382" s="77"/>
      <c r="H4382" s="79"/>
      <c r="BA4382" s="5" t="str">
        <f t="shared" si="68"/>
        <v/>
      </c>
      <c r="BB4382" s="5" t="str">
        <f>IF(OR($E4382="",$G4382&lt;&gt;"Ativo"),"",IF(COUNTIFS($E$4:$E4382,$E4382,$A$4:$A4382,$A4382,$G$4:$G4382,"Ativo")=1,1,0))</f>
        <v/>
      </c>
      <c r="BC4382" t="str">
        <f>IF(OR($A4382="",$G4382&lt;&gt;"Ativo"),"",IF(COUNTIFS($A$4:$A4382,$A4382,$G$4:$G4382,"Ativo")=1,1,0))</f>
        <v/>
      </c>
    </row>
    <row r="4383" spans="1:55" x14ac:dyDescent="0.3">
      <c r="A4383" s="76"/>
      <c r="B4383" s="104"/>
      <c r="C4383" s="76"/>
      <c r="D4383" s="77"/>
      <c r="E4383" s="12"/>
      <c r="F4383" s="78"/>
      <c r="G4383" s="77"/>
      <c r="H4383" s="79"/>
      <c r="BA4383" s="5" t="str">
        <f t="shared" si="68"/>
        <v/>
      </c>
      <c r="BB4383" s="5" t="str">
        <f>IF(OR($E4383="",$G4383&lt;&gt;"Ativo"),"",IF(COUNTIFS($E$4:$E4383,$E4383,$A$4:$A4383,$A4383,$G$4:$G4383,"Ativo")=1,1,0))</f>
        <v/>
      </c>
      <c r="BC4383" t="str">
        <f>IF(OR($A4383="",$G4383&lt;&gt;"Ativo"),"",IF(COUNTIFS($A$4:$A4383,$A4383,$G$4:$G4383,"Ativo")=1,1,0))</f>
        <v/>
      </c>
    </row>
    <row r="4384" spans="1:55" x14ac:dyDescent="0.3">
      <c r="A4384" s="76"/>
      <c r="B4384" s="104"/>
      <c r="C4384" s="76"/>
      <c r="D4384" s="77"/>
      <c r="E4384" s="12"/>
      <c r="F4384" s="78"/>
      <c r="G4384" s="77"/>
      <c r="H4384" s="79"/>
      <c r="BA4384" s="5" t="str">
        <f t="shared" si="68"/>
        <v/>
      </c>
      <c r="BB4384" s="5" t="str">
        <f>IF(OR($E4384="",$G4384&lt;&gt;"Ativo"),"",IF(COUNTIFS($E$4:$E4384,$E4384,$A$4:$A4384,$A4384,$G$4:$G4384,"Ativo")=1,1,0))</f>
        <v/>
      </c>
      <c r="BC4384" t="str">
        <f>IF(OR($A4384="",$G4384&lt;&gt;"Ativo"),"",IF(COUNTIFS($A$4:$A4384,$A4384,$G$4:$G4384,"Ativo")=1,1,0))</f>
        <v/>
      </c>
    </row>
    <row r="4385" spans="1:55" x14ac:dyDescent="0.3">
      <c r="A4385" s="76"/>
      <c r="B4385" s="104"/>
      <c r="C4385" s="76"/>
      <c r="D4385" s="77"/>
      <c r="E4385" s="12"/>
      <c r="F4385" s="78"/>
      <c r="G4385" s="77"/>
      <c r="H4385" s="79"/>
      <c r="BA4385" s="5" t="str">
        <f t="shared" si="68"/>
        <v/>
      </c>
      <c r="BB4385" s="5" t="str">
        <f>IF(OR($E4385="",$G4385&lt;&gt;"Ativo"),"",IF(COUNTIFS($E$4:$E4385,$E4385,$A$4:$A4385,$A4385,$G$4:$G4385,"Ativo")=1,1,0))</f>
        <v/>
      </c>
      <c r="BC4385" t="str">
        <f>IF(OR($A4385="",$G4385&lt;&gt;"Ativo"),"",IF(COUNTIFS($A$4:$A4385,$A4385,$G$4:$G4385,"Ativo")=1,1,0))</f>
        <v/>
      </c>
    </row>
    <row r="4386" spans="1:55" x14ac:dyDescent="0.3">
      <c r="A4386" s="76"/>
      <c r="B4386" s="104"/>
      <c r="C4386" s="76"/>
      <c r="D4386" s="77"/>
      <c r="E4386" s="12"/>
      <c r="F4386" s="78"/>
      <c r="G4386" s="77"/>
      <c r="H4386" s="79"/>
      <c r="BA4386" s="5" t="str">
        <f t="shared" si="68"/>
        <v/>
      </c>
      <c r="BB4386" s="5" t="str">
        <f>IF(OR($E4386="",$G4386&lt;&gt;"Ativo"),"",IF(COUNTIFS($E$4:$E4386,$E4386,$A$4:$A4386,$A4386,$G$4:$G4386,"Ativo")=1,1,0))</f>
        <v/>
      </c>
      <c r="BC4386" t="str">
        <f>IF(OR($A4386="",$G4386&lt;&gt;"Ativo"),"",IF(COUNTIFS($A$4:$A4386,$A4386,$G$4:$G4386,"Ativo")=1,1,0))</f>
        <v/>
      </c>
    </row>
    <row r="4387" spans="1:55" x14ac:dyDescent="0.3">
      <c r="A4387" s="76"/>
      <c r="B4387" s="104"/>
      <c r="C4387" s="76"/>
      <c r="D4387" s="77"/>
      <c r="E4387" s="12"/>
      <c r="F4387" s="78"/>
      <c r="G4387" s="77"/>
      <c r="H4387" s="79"/>
      <c r="BA4387" s="5" t="str">
        <f t="shared" si="68"/>
        <v/>
      </c>
      <c r="BB4387" s="5" t="str">
        <f>IF(OR($E4387="",$G4387&lt;&gt;"Ativo"),"",IF(COUNTIFS($E$4:$E4387,$E4387,$A$4:$A4387,$A4387,$G$4:$G4387,"Ativo")=1,1,0))</f>
        <v/>
      </c>
      <c r="BC4387" t="str">
        <f>IF(OR($A4387="",$G4387&lt;&gt;"Ativo"),"",IF(COUNTIFS($A$4:$A4387,$A4387,$G$4:$G4387,"Ativo")=1,1,0))</f>
        <v/>
      </c>
    </row>
    <row r="4388" spans="1:55" x14ac:dyDescent="0.3">
      <c r="A4388" s="76"/>
      <c r="B4388" s="104"/>
      <c r="C4388" s="76"/>
      <c r="D4388" s="77"/>
      <c r="E4388" s="12"/>
      <c r="F4388" s="78"/>
      <c r="G4388" s="77"/>
      <c r="H4388" s="79"/>
      <c r="BA4388" s="5" t="str">
        <f t="shared" si="68"/>
        <v/>
      </c>
      <c r="BB4388" s="5" t="str">
        <f>IF(OR($E4388="",$G4388&lt;&gt;"Ativo"),"",IF(COUNTIFS($E$4:$E4388,$E4388,$A$4:$A4388,$A4388,$G$4:$G4388,"Ativo")=1,1,0))</f>
        <v/>
      </c>
      <c r="BC4388" t="str">
        <f>IF(OR($A4388="",$G4388&lt;&gt;"Ativo"),"",IF(COUNTIFS($A$4:$A4388,$A4388,$G$4:$G4388,"Ativo")=1,1,0))</f>
        <v/>
      </c>
    </row>
    <row r="4389" spans="1:55" x14ac:dyDescent="0.3">
      <c r="A4389" s="76"/>
      <c r="B4389" s="104"/>
      <c r="C4389" s="76"/>
      <c r="D4389" s="77"/>
      <c r="E4389" s="12"/>
      <c r="F4389" s="78"/>
      <c r="G4389" s="77"/>
      <c r="H4389" s="79"/>
      <c r="BA4389" s="5" t="str">
        <f t="shared" si="68"/>
        <v/>
      </c>
      <c r="BB4389" s="5" t="str">
        <f>IF(OR($E4389="",$G4389&lt;&gt;"Ativo"),"",IF(COUNTIFS($E$4:$E4389,$E4389,$A$4:$A4389,$A4389,$G$4:$G4389,"Ativo")=1,1,0))</f>
        <v/>
      </c>
      <c r="BC4389" t="str">
        <f>IF(OR($A4389="",$G4389&lt;&gt;"Ativo"),"",IF(COUNTIFS($A$4:$A4389,$A4389,$G$4:$G4389,"Ativo")=1,1,0))</f>
        <v/>
      </c>
    </row>
    <row r="4390" spans="1:55" x14ac:dyDescent="0.3">
      <c r="A4390" s="76"/>
      <c r="B4390" s="104"/>
      <c r="C4390" s="76"/>
      <c r="D4390" s="77"/>
      <c r="E4390" s="12"/>
      <c r="F4390" s="78"/>
      <c r="G4390" s="77"/>
      <c r="H4390" s="79"/>
      <c r="BA4390" s="5" t="str">
        <f t="shared" si="68"/>
        <v/>
      </c>
      <c r="BB4390" s="5" t="str">
        <f>IF(OR($E4390="",$G4390&lt;&gt;"Ativo"),"",IF(COUNTIFS($E$4:$E4390,$E4390,$A$4:$A4390,$A4390,$G$4:$G4390,"Ativo")=1,1,0))</f>
        <v/>
      </c>
      <c r="BC4390" t="str">
        <f>IF(OR($A4390="",$G4390&lt;&gt;"Ativo"),"",IF(COUNTIFS($A$4:$A4390,$A4390,$G$4:$G4390,"Ativo")=1,1,0))</f>
        <v/>
      </c>
    </row>
    <row r="4391" spans="1:55" x14ac:dyDescent="0.3">
      <c r="A4391" s="76"/>
      <c r="B4391" s="104"/>
      <c r="C4391" s="76"/>
      <c r="D4391" s="77"/>
      <c r="E4391" s="12"/>
      <c r="F4391" s="78"/>
      <c r="G4391" s="77"/>
      <c r="H4391" s="79"/>
      <c r="BA4391" s="5" t="str">
        <f t="shared" si="68"/>
        <v/>
      </c>
      <c r="BB4391" s="5" t="str">
        <f>IF(OR($E4391="",$G4391&lt;&gt;"Ativo"),"",IF(COUNTIFS($E$4:$E4391,$E4391,$A$4:$A4391,$A4391,$G$4:$G4391,"Ativo")=1,1,0))</f>
        <v/>
      </c>
      <c r="BC4391" t="str">
        <f>IF(OR($A4391="",$G4391&lt;&gt;"Ativo"),"",IF(COUNTIFS($A$4:$A4391,$A4391,$G$4:$G4391,"Ativo")=1,1,0))</f>
        <v/>
      </c>
    </row>
    <row r="4392" spans="1:55" x14ac:dyDescent="0.3">
      <c r="A4392" s="76"/>
      <c r="B4392" s="104"/>
      <c r="C4392" s="76"/>
      <c r="D4392" s="77"/>
      <c r="E4392" s="12"/>
      <c r="F4392" s="78"/>
      <c r="G4392" s="77"/>
      <c r="H4392" s="79"/>
      <c r="BA4392" s="5" t="str">
        <f t="shared" si="68"/>
        <v/>
      </c>
      <c r="BB4392" s="5" t="str">
        <f>IF(OR($E4392="",$G4392&lt;&gt;"Ativo"),"",IF(COUNTIFS($E$4:$E4392,$E4392,$A$4:$A4392,$A4392,$G$4:$G4392,"Ativo")=1,1,0))</f>
        <v/>
      </c>
      <c r="BC4392" t="str">
        <f>IF(OR($A4392="",$G4392&lt;&gt;"Ativo"),"",IF(COUNTIFS($A$4:$A4392,$A4392,$G$4:$G4392,"Ativo")=1,1,0))</f>
        <v/>
      </c>
    </row>
    <row r="4393" spans="1:55" x14ac:dyDescent="0.3">
      <c r="A4393" s="76"/>
      <c r="B4393" s="104"/>
      <c r="C4393" s="76"/>
      <c r="D4393" s="77"/>
      <c r="E4393" s="12"/>
      <c r="F4393" s="78"/>
      <c r="G4393" s="77"/>
      <c r="H4393" s="79"/>
      <c r="BA4393" s="5" t="str">
        <f t="shared" si="68"/>
        <v/>
      </c>
      <c r="BB4393" s="5" t="str">
        <f>IF(OR($E4393="",$G4393&lt;&gt;"Ativo"),"",IF(COUNTIFS($E$4:$E4393,$E4393,$A$4:$A4393,$A4393,$G$4:$G4393,"Ativo")=1,1,0))</f>
        <v/>
      </c>
      <c r="BC4393" t="str">
        <f>IF(OR($A4393="",$G4393&lt;&gt;"Ativo"),"",IF(COUNTIFS($A$4:$A4393,$A4393,$G$4:$G4393,"Ativo")=1,1,0))</f>
        <v/>
      </c>
    </row>
    <row r="4394" spans="1:55" x14ac:dyDescent="0.3">
      <c r="A4394" s="76"/>
      <c r="B4394" s="104"/>
      <c r="C4394" s="76"/>
      <c r="D4394" s="77"/>
      <c r="E4394" s="12"/>
      <c r="F4394" s="78"/>
      <c r="G4394" s="77"/>
      <c r="H4394" s="79"/>
      <c r="BA4394" s="5" t="str">
        <f t="shared" si="68"/>
        <v/>
      </c>
      <c r="BB4394" s="5" t="str">
        <f>IF(OR($E4394="",$G4394&lt;&gt;"Ativo"),"",IF(COUNTIFS($E$4:$E4394,$E4394,$A$4:$A4394,$A4394,$G$4:$G4394,"Ativo")=1,1,0))</f>
        <v/>
      </c>
      <c r="BC4394" t="str">
        <f>IF(OR($A4394="",$G4394&lt;&gt;"Ativo"),"",IF(COUNTIFS($A$4:$A4394,$A4394,$G$4:$G4394,"Ativo")=1,1,0))</f>
        <v/>
      </c>
    </row>
    <row r="4395" spans="1:55" x14ac:dyDescent="0.3">
      <c r="A4395" s="76"/>
      <c r="B4395" s="104"/>
      <c r="C4395" s="76"/>
      <c r="D4395" s="77"/>
      <c r="E4395" s="12"/>
      <c r="F4395" s="78"/>
      <c r="G4395" s="77"/>
      <c r="H4395" s="79"/>
      <c r="BA4395" s="5" t="str">
        <f t="shared" si="68"/>
        <v/>
      </c>
      <c r="BB4395" s="5" t="str">
        <f>IF(OR($E4395="",$G4395&lt;&gt;"Ativo"),"",IF(COUNTIFS($E$4:$E4395,$E4395,$A$4:$A4395,$A4395,$G$4:$G4395,"Ativo")=1,1,0))</f>
        <v/>
      </c>
      <c r="BC4395" t="str">
        <f>IF(OR($A4395="",$G4395&lt;&gt;"Ativo"),"",IF(COUNTIFS($A$4:$A4395,$A4395,$G$4:$G4395,"Ativo")=1,1,0))</f>
        <v/>
      </c>
    </row>
    <row r="4396" spans="1:55" x14ac:dyDescent="0.3">
      <c r="A4396" s="76"/>
      <c r="B4396" s="104"/>
      <c r="C4396" s="76"/>
      <c r="D4396" s="77"/>
      <c r="E4396" s="12"/>
      <c r="F4396" s="78"/>
      <c r="G4396" s="77"/>
      <c r="H4396" s="79"/>
      <c r="BA4396" s="5" t="str">
        <f t="shared" si="68"/>
        <v/>
      </c>
      <c r="BB4396" s="5" t="str">
        <f>IF(OR($E4396="",$G4396&lt;&gt;"Ativo"),"",IF(COUNTIFS($E$4:$E4396,$E4396,$A$4:$A4396,$A4396,$G$4:$G4396,"Ativo")=1,1,0))</f>
        <v/>
      </c>
      <c r="BC4396" t="str">
        <f>IF(OR($A4396="",$G4396&lt;&gt;"Ativo"),"",IF(COUNTIFS($A$4:$A4396,$A4396,$G$4:$G4396,"Ativo")=1,1,0))</f>
        <v/>
      </c>
    </row>
    <row r="4397" spans="1:55" x14ac:dyDescent="0.3">
      <c r="A4397" s="76"/>
      <c r="B4397" s="104"/>
      <c r="C4397" s="76"/>
      <c r="D4397" s="77"/>
      <c r="E4397" s="12"/>
      <c r="F4397" s="78"/>
      <c r="G4397" s="77"/>
      <c r="H4397" s="79"/>
      <c r="BA4397" s="5" t="str">
        <f t="shared" si="68"/>
        <v/>
      </c>
      <c r="BB4397" s="5" t="str">
        <f>IF(OR($E4397="",$G4397&lt;&gt;"Ativo"),"",IF(COUNTIFS($E$4:$E4397,$E4397,$A$4:$A4397,$A4397,$G$4:$G4397,"Ativo")=1,1,0))</f>
        <v/>
      </c>
      <c r="BC4397" t="str">
        <f>IF(OR($A4397="",$G4397&lt;&gt;"Ativo"),"",IF(COUNTIFS($A$4:$A4397,$A4397,$G$4:$G4397,"Ativo")=1,1,0))</f>
        <v/>
      </c>
    </row>
    <row r="4398" spans="1:55" x14ac:dyDescent="0.3">
      <c r="A4398" s="76"/>
      <c r="B4398" s="104"/>
      <c r="C4398" s="76"/>
      <c r="D4398" s="77"/>
      <c r="E4398" s="12"/>
      <c r="F4398" s="78"/>
      <c r="G4398" s="77"/>
      <c r="H4398" s="79"/>
      <c r="BA4398" s="5" t="str">
        <f t="shared" si="68"/>
        <v/>
      </c>
      <c r="BB4398" s="5" t="str">
        <f>IF(OR($E4398="",$G4398&lt;&gt;"Ativo"),"",IF(COUNTIFS($E$4:$E4398,$E4398,$A$4:$A4398,$A4398,$G$4:$G4398,"Ativo")=1,1,0))</f>
        <v/>
      </c>
      <c r="BC4398" t="str">
        <f>IF(OR($A4398="",$G4398&lt;&gt;"Ativo"),"",IF(COUNTIFS($A$4:$A4398,$A4398,$G$4:$G4398,"Ativo")=1,1,0))</f>
        <v/>
      </c>
    </row>
    <row r="4399" spans="1:55" x14ac:dyDescent="0.3">
      <c r="A4399" s="76"/>
      <c r="B4399" s="104"/>
      <c r="C4399" s="76"/>
      <c r="D4399" s="77"/>
      <c r="E4399" s="12"/>
      <c r="F4399" s="78"/>
      <c r="G4399" s="77"/>
      <c r="H4399" s="79"/>
      <c r="BA4399" s="5" t="str">
        <f t="shared" si="68"/>
        <v/>
      </c>
      <c r="BB4399" s="5" t="str">
        <f>IF(OR($E4399="",$G4399&lt;&gt;"Ativo"),"",IF(COUNTIFS($E$4:$E4399,$E4399,$A$4:$A4399,$A4399,$G$4:$G4399,"Ativo")=1,1,0))</f>
        <v/>
      </c>
      <c r="BC4399" t="str">
        <f>IF(OR($A4399="",$G4399&lt;&gt;"Ativo"),"",IF(COUNTIFS($A$4:$A4399,$A4399,$G$4:$G4399,"Ativo")=1,1,0))</f>
        <v/>
      </c>
    </row>
    <row r="4400" spans="1:55" x14ac:dyDescent="0.3">
      <c r="A4400" s="76"/>
      <c r="B4400" s="104"/>
      <c r="C4400" s="76"/>
      <c r="D4400" s="77"/>
      <c r="E4400" s="12"/>
      <c r="F4400" s="78"/>
      <c r="G4400" s="77"/>
      <c r="H4400" s="79"/>
      <c r="BA4400" s="5" t="str">
        <f t="shared" si="68"/>
        <v/>
      </c>
      <c r="BB4400" s="5" t="str">
        <f>IF(OR($E4400="",$G4400&lt;&gt;"Ativo"),"",IF(COUNTIFS($E$4:$E4400,$E4400,$A$4:$A4400,$A4400,$G$4:$G4400,"Ativo")=1,1,0))</f>
        <v/>
      </c>
      <c r="BC4400" t="str">
        <f>IF(OR($A4400="",$G4400&lt;&gt;"Ativo"),"",IF(COUNTIFS($A$4:$A4400,$A4400,$G$4:$G4400,"Ativo")=1,1,0))</f>
        <v/>
      </c>
    </row>
    <row r="4401" spans="1:55" x14ac:dyDescent="0.3">
      <c r="A4401" s="76"/>
      <c r="B4401" s="104"/>
      <c r="C4401" s="76"/>
      <c r="D4401" s="77"/>
      <c r="E4401" s="12"/>
      <c r="F4401" s="78"/>
      <c r="G4401" s="77"/>
      <c r="H4401" s="79"/>
      <c r="BA4401" s="5" t="str">
        <f t="shared" si="68"/>
        <v/>
      </c>
      <c r="BB4401" s="5" t="str">
        <f>IF(OR($E4401="",$G4401&lt;&gt;"Ativo"),"",IF(COUNTIFS($E$4:$E4401,$E4401,$A$4:$A4401,$A4401,$G$4:$G4401,"Ativo")=1,1,0))</f>
        <v/>
      </c>
      <c r="BC4401" t="str">
        <f>IF(OR($A4401="",$G4401&lt;&gt;"Ativo"),"",IF(COUNTIFS($A$4:$A4401,$A4401,$G$4:$G4401,"Ativo")=1,1,0))</f>
        <v/>
      </c>
    </row>
    <row r="4402" spans="1:55" x14ac:dyDescent="0.3">
      <c r="A4402" s="76"/>
      <c r="B4402" s="104"/>
      <c r="C4402" s="76"/>
      <c r="D4402" s="77"/>
      <c r="E4402" s="12"/>
      <c r="F4402" s="78"/>
      <c r="G4402" s="77"/>
      <c r="H4402" s="79"/>
      <c r="BA4402" s="5" t="str">
        <f t="shared" si="68"/>
        <v/>
      </c>
      <c r="BB4402" s="5" t="str">
        <f>IF(OR($E4402="",$G4402&lt;&gt;"Ativo"),"",IF(COUNTIFS($E$4:$E4402,$E4402,$A$4:$A4402,$A4402,$G$4:$G4402,"Ativo")=1,1,0))</f>
        <v/>
      </c>
      <c r="BC4402" t="str">
        <f>IF(OR($A4402="",$G4402&lt;&gt;"Ativo"),"",IF(COUNTIFS($A$4:$A4402,$A4402,$G$4:$G4402,"Ativo")=1,1,0))</f>
        <v/>
      </c>
    </row>
    <row r="4403" spans="1:55" x14ac:dyDescent="0.3">
      <c r="A4403" s="76"/>
      <c r="B4403" s="104"/>
      <c r="C4403" s="76"/>
      <c r="D4403" s="77"/>
      <c r="E4403" s="12"/>
      <c r="F4403" s="78"/>
      <c r="G4403" s="77"/>
      <c r="H4403" s="79"/>
      <c r="BA4403" s="5" t="str">
        <f t="shared" si="68"/>
        <v/>
      </c>
      <c r="BB4403" s="5" t="str">
        <f>IF(OR($E4403="",$G4403&lt;&gt;"Ativo"),"",IF(COUNTIFS($E$4:$E4403,$E4403,$A$4:$A4403,$A4403,$G$4:$G4403,"Ativo")=1,1,0))</f>
        <v/>
      </c>
      <c r="BC4403" t="str">
        <f>IF(OR($A4403="",$G4403&lt;&gt;"Ativo"),"",IF(COUNTIFS($A$4:$A4403,$A4403,$G$4:$G4403,"Ativo")=1,1,0))</f>
        <v/>
      </c>
    </row>
    <row r="4404" spans="1:55" x14ac:dyDescent="0.3">
      <c r="A4404" s="76"/>
      <c r="B4404" s="104"/>
      <c r="C4404" s="76"/>
      <c r="D4404" s="77"/>
      <c r="E4404" s="12"/>
      <c r="F4404" s="78"/>
      <c r="G4404" s="77"/>
      <c r="H4404" s="79"/>
      <c r="BA4404" s="5" t="str">
        <f t="shared" si="68"/>
        <v/>
      </c>
      <c r="BB4404" s="5" t="str">
        <f>IF(OR($E4404="",$G4404&lt;&gt;"Ativo"),"",IF(COUNTIFS($E$4:$E4404,$E4404,$A$4:$A4404,$A4404,$G$4:$G4404,"Ativo")=1,1,0))</f>
        <v/>
      </c>
      <c r="BC4404" t="str">
        <f>IF(OR($A4404="",$G4404&lt;&gt;"Ativo"),"",IF(COUNTIFS($A$4:$A4404,$A4404,$G$4:$G4404,"Ativo")=1,1,0))</f>
        <v/>
      </c>
    </row>
    <row r="4405" spans="1:55" x14ac:dyDescent="0.3">
      <c r="A4405" s="76"/>
      <c r="B4405" s="104"/>
      <c r="C4405" s="76"/>
      <c r="D4405" s="77"/>
      <c r="E4405" s="12"/>
      <c r="F4405" s="78"/>
      <c r="G4405" s="77"/>
      <c r="H4405" s="79"/>
      <c r="BA4405" s="5" t="str">
        <f t="shared" si="68"/>
        <v/>
      </c>
      <c r="BB4405" s="5" t="str">
        <f>IF(OR($E4405="",$G4405&lt;&gt;"Ativo"),"",IF(COUNTIFS($E$4:$E4405,$E4405,$A$4:$A4405,$A4405,$G$4:$G4405,"Ativo")=1,1,0))</f>
        <v/>
      </c>
      <c r="BC4405" t="str">
        <f>IF(OR($A4405="",$G4405&lt;&gt;"Ativo"),"",IF(COUNTIFS($A$4:$A4405,$A4405,$G$4:$G4405,"Ativo")=1,1,0))</f>
        <v/>
      </c>
    </row>
    <row r="4406" spans="1:55" x14ac:dyDescent="0.3">
      <c r="A4406" s="76"/>
      <c r="B4406" s="104"/>
      <c r="C4406" s="76"/>
      <c r="D4406" s="77"/>
      <c r="E4406" s="12"/>
      <c r="F4406" s="78"/>
      <c r="G4406" s="77"/>
      <c r="H4406" s="79"/>
      <c r="BA4406" s="5" t="str">
        <f t="shared" si="68"/>
        <v/>
      </c>
      <c r="BB4406" s="5" t="str">
        <f>IF(OR($E4406="",$G4406&lt;&gt;"Ativo"),"",IF(COUNTIFS($E$4:$E4406,$E4406,$A$4:$A4406,$A4406,$G$4:$G4406,"Ativo")=1,1,0))</f>
        <v/>
      </c>
      <c r="BC4406" t="str">
        <f>IF(OR($A4406="",$G4406&lt;&gt;"Ativo"),"",IF(COUNTIFS($A$4:$A4406,$A4406,$G$4:$G4406,"Ativo")=1,1,0))</f>
        <v/>
      </c>
    </row>
    <row r="4407" spans="1:55" x14ac:dyDescent="0.3">
      <c r="A4407" s="76"/>
      <c r="B4407" s="104"/>
      <c r="C4407" s="76"/>
      <c r="D4407" s="77"/>
      <c r="E4407" s="12"/>
      <c r="F4407" s="78"/>
      <c r="G4407" s="77"/>
      <c r="H4407" s="79"/>
      <c r="BA4407" s="5" t="str">
        <f t="shared" si="68"/>
        <v/>
      </c>
      <c r="BB4407" s="5" t="str">
        <f>IF(OR($E4407="",$G4407&lt;&gt;"Ativo"),"",IF(COUNTIFS($E$4:$E4407,$E4407,$A$4:$A4407,$A4407,$G$4:$G4407,"Ativo")=1,1,0))</f>
        <v/>
      </c>
      <c r="BC4407" t="str">
        <f>IF(OR($A4407="",$G4407&lt;&gt;"Ativo"),"",IF(COUNTIFS($A$4:$A4407,$A4407,$G$4:$G4407,"Ativo")=1,1,0))</f>
        <v/>
      </c>
    </row>
    <row r="4408" spans="1:55" x14ac:dyDescent="0.3">
      <c r="A4408" s="76"/>
      <c r="B4408" s="104"/>
      <c r="C4408" s="76"/>
      <c r="D4408" s="77"/>
      <c r="E4408" s="12"/>
      <c r="F4408" s="78"/>
      <c r="G4408" s="77"/>
      <c r="H4408" s="79"/>
      <c r="BA4408" s="5" t="str">
        <f t="shared" si="68"/>
        <v/>
      </c>
      <c r="BB4408" s="5" t="str">
        <f>IF(OR($E4408="",$G4408&lt;&gt;"Ativo"),"",IF(COUNTIFS($E$4:$E4408,$E4408,$A$4:$A4408,$A4408,$G$4:$G4408,"Ativo")=1,1,0))</f>
        <v/>
      </c>
      <c r="BC4408" t="str">
        <f>IF(OR($A4408="",$G4408&lt;&gt;"Ativo"),"",IF(COUNTIFS($A$4:$A4408,$A4408,$G$4:$G4408,"Ativo")=1,1,0))</f>
        <v/>
      </c>
    </row>
    <row r="4409" spans="1:55" x14ac:dyDescent="0.3">
      <c r="A4409" s="76"/>
      <c r="B4409" s="104"/>
      <c r="C4409" s="76"/>
      <c r="D4409" s="77"/>
      <c r="E4409" s="12"/>
      <c r="F4409" s="78"/>
      <c r="G4409" s="77"/>
      <c r="H4409" s="79"/>
      <c r="BA4409" s="5" t="str">
        <f t="shared" si="68"/>
        <v/>
      </c>
      <c r="BB4409" s="5" t="str">
        <f>IF(OR($E4409="",$G4409&lt;&gt;"Ativo"),"",IF(COUNTIFS($E$4:$E4409,$E4409,$A$4:$A4409,$A4409,$G$4:$G4409,"Ativo")=1,1,0))</f>
        <v/>
      </c>
      <c r="BC4409" t="str">
        <f>IF(OR($A4409="",$G4409&lt;&gt;"Ativo"),"",IF(COUNTIFS($A$4:$A4409,$A4409,$G$4:$G4409,"Ativo")=1,1,0))</f>
        <v/>
      </c>
    </row>
    <row r="4410" spans="1:55" x14ac:dyDescent="0.3">
      <c r="A4410" s="76"/>
      <c r="B4410" s="104"/>
      <c r="C4410" s="76"/>
      <c r="D4410" s="77"/>
      <c r="E4410" s="12"/>
      <c r="F4410" s="78"/>
      <c r="G4410" s="77"/>
      <c r="H4410" s="79"/>
      <c r="BA4410" s="5" t="str">
        <f t="shared" si="68"/>
        <v/>
      </c>
      <c r="BB4410" s="5" t="str">
        <f>IF(OR($E4410="",$G4410&lt;&gt;"Ativo"),"",IF(COUNTIFS($E$4:$E4410,$E4410,$A$4:$A4410,$A4410,$G$4:$G4410,"Ativo")=1,1,0))</f>
        <v/>
      </c>
      <c r="BC4410" t="str">
        <f>IF(OR($A4410="",$G4410&lt;&gt;"Ativo"),"",IF(COUNTIFS($A$4:$A4410,$A4410,$G$4:$G4410,"Ativo")=1,1,0))</f>
        <v/>
      </c>
    </row>
    <row r="4411" spans="1:55" x14ac:dyDescent="0.3">
      <c r="A4411" s="76"/>
      <c r="B4411" s="104"/>
      <c r="C4411" s="76"/>
      <c r="D4411" s="77"/>
      <c r="E4411" s="12"/>
      <c r="F4411" s="78"/>
      <c r="G4411" s="77"/>
      <c r="H4411" s="79"/>
      <c r="BA4411" s="5" t="str">
        <f t="shared" si="68"/>
        <v/>
      </c>
      <c r="BB4411" s="5" t="str">
        <f>IF(OR($E4411="",$G4411&lt;&gt;"Ativo"),"",IF(COUNTIFS($E$4:$E4411,$E4411,$A$4:$A4411,$A4411,$G$4:$G4411,"Ativo")=1,1,0))</f>
        <v/>
      </c>
      <c r="BC4411" t="str">
        <f>IF(OR($A4411="",$G4411&lt;&gt;"Ativo"),"",IF(COUNTIFS($A$4:$A4411,$A4411,$G$4:$G4411,"Ativo")=1,1,0))</f>
        <v/>
      </c>
    </row>
    <row r="4412" spans="1:55" x14ac:dyDescent="0.3">
      <c r="A4412" s="76"/>
      <c r="B4412" s="104"/>
      <c r="C4412" s="76"/>
      <c r="D4412" s="77"/>
      <c r="E4412" s="12"/>
      <c r="F4412" s="78"/>
      <c r="G4412" s="77"/>
      <c r="H4412" s="79"/>
      <c r="BA4412" s="5" t="str">
        <f t="shared" si="68"/>
        <v/>
      </c>
      <c r="BB4412" s="5" t="str">
        <f>IF(OR($E4412="",$G4412&lt;&gt;"Ativo"),"",IF(COUNTIFS($E$4:$E4412,$E4412,$A$4:$A4412,$A4412,$G$4:$G4412,"Ativo")=1,1,0))</f>
        <v/>
      </c>
      <c r="BC4412" t="str">
        <f>IF(OR($A4412="",$G4412&lt;&gt;"Ativo"),"",IF(COUNTIFS($A$4:$A4412,$A4412,$G$4:$G4412,"Ativo")=1,1,0))</f>
        <v/>
      </c>
    </row>
    <row r="4413" spans="1:55" x14ac:dyDescent="0.3">
      <c r="A4413" s="76"/>
      <c r="B4413" s="104"/>
      <c r="C4413" s="76"/>
      <c r="D4413" s="77"/>
      <c r="E4413" s="12"/>
      <c r="F4413" s="78"/>
      <c r="G4413" s="77"/>
      <c r="H4413" s="79"/>
      <c r="BA4413" s="5" t="str">
        <f t="shared" si="68"/>
        <v/>
      </c>
      <c r="BB4413" s="5" t="str">
        <f>IF(OR($E4413="",$G4413&lt;&gt;"Ativo"),"",IF(COUNTIFS($E$4:$E4413,$E4413,$A$4:$A4413,$A4413,$G$4:$G4413,"Ativo")=1,1,0))</f>
        <v/>
      </c>
      <c r="BC4413" t="str">
        <f>IF(OR($A4413="",$G4413&lt;&gt;"Ativo"),"",IF(COUNTIFS($A$4:$A4413,$A4413,$G$4:$G4413,"Ativo")=1,1,0))</f>
        <v/>
      </c>
    </row>
    <row r="4414" spans="1:55" x14ac:dyDescent="0.3">
      <c r="A4414" s="76"/>
      <c r="B4414" s="104"/>
      <c r="C4414" s="76"/>
      <c r="D4414" s="77"/>
      <c r="E4414" s="12"/>
      <c r="F4414" s="78"/>
      <c r="G4414" s="77"/>
      <c r="H4414" s="79"/>
      <c r="BA4414" s="5" t="str">
        <f t="shared" si="68"/>
        <v/>
      </c>
      <c r="BB4414" s="5" t="str">
        <f>IF(OR($E4414="",$G4414&lt;&gt;"Ativo"),"",IF(COUNTIFS($E$4:$E4414,$E4414,$A$4:$A4414,$A4414,$G$4:$G4414,"Ativo")=1,1,0))</f>
        <v/>
      </c>
      <c r="BC4414" t="str">
        <f>IF(OR($A4414="",$G4414&lt;&gt;"Ativo"),"",IF(COUNTIFS($A$4:$A4414,$A4414,$G$4:$G4414,"Ativo")=1,1,0))</f>
        <v/>
      </c>
    </row>
    <row r="4415" spans="1:55" x14ac:dyDescent="0.3">
      <c r="A4415" s="76"/>
      <c r="B4415" s="104"/>
      <c r="C4415" s="76"/>
      <c r="D4415" s="77"/>
      <c r="E4415" s="12"/>
      <c r="F4415" s="78"/>
      <c r="G4415" s="77"/>
      <c r="H4415" s="79"/>
      <c r="BA4415" s="5" t="str">
        <f t="shared" si="68"/>
        <v/>
      </c>
      <c r="BB4415" s="5" t="str">
        <f>IF(OR($E4415="",$G4415&lt;&gt;"Ativo"),"",IF(COUNTIFS($E$4:$E4415,$E4415,$A$4:$A4415,$A4415,$G$4:$G4415,"Ativo")=1,1,0))</f>
        <v/>
      </c>
      <c r="BC4415" t="str">
        <f>IF(OR($A4415="",$G4415&lt;&gt;"Ativo"),"",IF(COUNTIFS($A$4:$A4415,$A4415,$G$4:$G4415,"Ativo")=1,1,0))</f>
        <v/>
      </c>
    </row>
    <row r="4416" spans="1:55" x14ac:dyDescent="0.3">
      <c r="A4416" s="76"/>
      <c r="B4416" s="104"/>
      <c r="C4416" s="76"/>
      <c r="D4416" s="77"/>
      <c r="E4416" s="12"/>
      <c r="F4416" s="78"/>
      <c r="G4416" s="77"/>
      <c r="H4416" s="79"/>
      <c r="BA4416" s="5" t="str">
        <f t="shared" si="68"/>
        <v/>
      </c>
      <c r="BB4416" s="5" t="str">
        <f>IF(OR($E4416="",$G4416&lt;&gt;"Ativo"),"",IF(COUNTIFS($E$4:$E4416,$E4416,$A$4:$A4416,$A4416,$G$4:$G4416,"Ativo")=1,1,0))</f>
        <v/>
      </c>
      <c r="BC4416" t="str">
        <f>IF(OR($A4416="",$G4416&lt;&gt;"Ativo"),"",IF(COUNTIFS($A$4:$A4416,$A4416,$G$4:$G4416,"Ativo")=1,1,0))</f>
        <v/>
      </c>
    </row>
    <row r="4417" spans="1:55" x14ac:dyDescent="0.3">
      <c r="A4417" s="76"/>
      <c r="B4417" s="104"/>
      <c r="C4417" s="76"/>
      <c r="D4417" s="77"/>
      <c r="E4417" s="12"/>
      <c r="F4417" s="78"/>
      <c r="G4417" s="77"/>
      <c r="H4417" s="79"/>
      <c r="BA4417" s="5" t="str">
        <f t="shared" si="68"/>
        <v/>
      </c>
      <c r="BB4417" s="5" t="str">
        <f>IF(OR($E4417="",$G4417&lt;&gt;"Ativo"),"",IF(COUNTIFS($E$4:$E4417,$E4417,$A$4:$A4417,$A4417,$G$4:$G4417,"Ativo")=1,1,0))</f>
        <v/>
      </c>
      <c r="BC4417" t="str">
        <f>IF(OR($A4417="",$G4417&lt;&gt;"Ativo"),"",IF(COUNTIFS($A$4:$A4417,$A4417,$G$4:$G4417,"Ativo")=1,1,0))</f>
        <v/>
      </c>
    </row>
    <row r="4418" spans="1:55" x14ac:dyDescent="0.3">
      <c r="A4418" s="76"/>
      <c r="B4418" s="104"/>
      <c r="C4418" s="76"/>
      <c r="D4418" s="77"/>
      <c r="E4418" s="12"/>
      <c r="F4418" s="78"/>
      <c r="G4418" s="77"/>
      <c r="H4418" s="79"/>
      <c r="BA4418" s="5" t="str">
        <f t="shared" si="68"/>
        <v/>
      </c>
      <c r="BB4418" s="5" t="str">
        <f>IF(OR($E4418="",$G4418&lt;&gt;"Ativo"),"",IF(COUNTIFS($E$4:$E4418,$E4418,$A$4:$A4418,$A4418,$G$4:$G4418,"Ativo")=1,1,0))</f>
        <v/>
      </c>
      <c r="BC4418" t="str">
        <f>IF(OR($A4418="",$G4418&lt;&gt;"Ativo"),"",IF(COUNTIFS($A$4:$A4418,$A4418,$G$4:$G4418,"Ativo")=1,1,0))</f>
        <v/>
      </c>
    </row>
    <row r="4419" spans="1:55" x14ac:dyDescent="0.3">
      <c r="A4419" s="76"/>
      <c r="B4419" s="104"/>
      <c r="C4419" s="76"/>
      <c r="D4419" s="77"/>
      <c r="E4419" s="12"/>
      <c r="F4419" s="78"/>
      <c r="G4419" s="77"/>
      <c r="H4419" s="79"/>
      <c r="BA4419" s="5" t="str">
        <f t="shared" si="68"/>
        <v/>
      </c>
      <c r="BB4419" s="5" t="str">
        <f>IF(OR($E4419="",$G4419&lt;&gt;"Ativo"),"",IF(COUNTIFS($E$4:$E4419,$E4419,$A$4:$A4419,$A4419,$G$4:$G4419,"Ativo")=1,1,0))</f>
        <v/>
      </c>
      <c r="BC4419" t="str">
        <f>IF(OR($A4419="",$G4419&lt;&gt;"Ativo"),"",IF(COUNTIFS($A$4:$A4419,$A4419,$G$4:$G4419,"Ativo")=1,1,0))</f>
        <v/>
      </c>
    </row>
    <row r="4420" spans="1:55" x14ac:dyDescent="0.3">
      <c r="A4420" s="76"/>
      <c r="B4420" s="104"/>
      <c r="C4420" s="76"/>
      <c r="D4420" s="77"/>
      <c r="E4420" s="12"/>
      <c r="F4420" s="78"/>
      <c r="G4420" s="77"/>
      <c r="H4420" s="79"/>
      <c r="BA4420" s="5" t="str">
        <f t="shared" ref="BA4420:BA4483" si="69">IF($D4420="","",MID($D4420,4,LEN($D4420)-5))</f>
        <v/>
      </c>
      <c r="BB4420" s="5" t="str">
        <f>IF(OR($E4420="",$G4420&lt;&gt;"Ativo"),"",IF(COUNTIFS($E$4:$E4420,$E4420,$A$4:$A4420,$A4420,$G$4:$G4420,"Ativo")=1,1,0))</f>
        <v/>
      </c>
      <c r="BC4420" t="str">
        <f>IF(OR($A4420="",$G4420&lt;&gt;"Ativo"),"",IF(COUNTIFS($A$4:$A4420,$A4420,$G$4:$G4420,"Ativo")=1,1,0))</f>
        <v/>
      </c>
    </row>
    <row r="4421" spans="1:55" x14ac:dyDescent="0.3">
      <c r="A4421" s="76"/>
      <c r="B4421" s="104"/>
      <c r="C4421" s="76"/>
      <c r="D4421" s="77"/>
      <c r="E4421" s="12"/>
      <c r="F4421" s="78"/>
      <c r="G4421" s="77"/>
      <c r="H4421" s="79"/>
      <c r="BA4421" s="5" t="str">
        <f t="shared" si="69"/>
        <v/>
      </c>
      <c r="BB4421" s="5" t="str">
        <f>IF(OR($E4421="",$G4421&lt;&gt;"Ativo"),"",IF(COUNTIFS($E$4:$E4421,$E4421,$A$4:$A4421,$A4421,$G$4:$G4421,"Ativo")=1,1,0))</f>
        <v/>
      </c>
      <c r="BC4421" t="str">
        <f>IF(OR($A4421="",$G4421&lt;&gt;"Ativo"),"",IF(COUNTIFS($A$4:$A4421,$A4421,$G$4:$G4421,"Ativo")=1,1,0))</f>
        <v/>
      </c>
    </row>
    <row r="4422" spans="1:55" x14ac:dyDescent="0.3">
      <c r="A4422" s="76"/>
      <c r="B4422" s="104"/>
      <c r="C4422" s="76"/>
      <c r="D4422" s="77"/>
      <c r="E4422" s="12"/>
      <c r="F4422" s="78"/>
      <c r="G4422" s="77"/>
      <c r="H4422" s="79"/>
      <c r="BA4422" s="5" t="str">
        <f t="shared" si="69"/>
        <v/>
      </c>
      <c r="BB4422" s="5" t="str">
        <f>IF(OR($E4422="",$G4422&lt;&gt;"Ativo"),"",IF(COUNTIFS($E$4:$E4422,$E4422,$A$4:$A4422,$A4422,$G$4:$G4422,"Ativo")=1,1,0))</f>
        <v/>
      </c>
      <c r="BC4422" t="str">
        <f>IF(OR($A4422="",$G4422&lt;&gt;"Ativo"),"",IF(COUNTIFS($A$4:$A4422,$A4422,$G$4:$G4422,"Ativo")=1,1,0))</f>
        <v/>
      </c>
    </row>
    <row r="4423" spans="1:55" x14ac:dyDescent="0.3">
      <c r="A4423" s="76"/>
      <c r="B4423" s="104"/>
      <c r="C4423" s="76"/>
      <c r="D4423" s="77"/>
      <c r="E4423" s="12"/>
      <c r="F4423" s="78"/>
      <c r="G4423" s="77"/>
      <c r="H4423" s="79"/>
      <c r="BA4423" s="5" t="str">
        <f t="shared" si="69"/>
        <v/>
      </c>
      <c r="BB4423" s="5" t="str">
        <f>IF(OR($E4423="",$G4423&lt;&gt;"Ativo"),"",IF(COUNTIFS($E$4:$E4423,$E4423,$A$4:$A4423,$A4423,$G$4:$G4423,"Ativo")=1,1,0))</f>
        <v/>
      </c>
      <c r="BC4423" t="str">
        <f>IF(OR($A4423="",$G4423&lt;&gt;"Ativo"),"",IF(COUNTIFS($A$4:$A4423,$A4423,$G$4:$G4423,"Ativo")=1,1,0))</f>
        <v/>
      </c>
    </row>
    <row r="4424" spans="1:55" x14ac:dyDescent="0.3">
      <c r="A4424" s="76"/>
      <c r="B4424" s="104"/>
      <c r="C4424" s="76"/>
      <c r="D4424" s="77"/>
      <c r="E4424" s="12"/>
      <c r="F4424" s="78"/>
      <c r="G4424" s="77"/>
      <c r="H4424" s="79"/>
      <c r="BA4424" s="5" t="str">
        <f t="shared" si="69"/>
        <v/>
      </c>
      <c r="BB4424" s="5" t="str">
        <f>IF(OR($E4424="",$G4424&lt;&gt;"Ativo"),"",IF(COUNTIFS($E$4:$E4424,$E4424,$A$4:$A4424,$A4424,$G$4:$G4424,"Ativo")=1,1,0))</f>
        <v/>
      </c>
      <c r="BC4424" t="str">
        <f>IF(OR($A4424="",$G4424&lt;&gt;"Ativo"),"",IF(COUNTIFS($A$4:$A4424,$A4424,$G$4:$G4424,"Ativo")=1,1,0))</f>
        <v/>
      </c>
    </row>
    <row r="4425" spans="1:55" x14ac:dyDescent="0.3">
      <c r="A4425" s="76"/>
      <c r="B4425" s="104"/>
      <c r="C4425" s="76"/>
      <c r="D4425" s="77"/>
      <c r="E4425" s="12"/>
      <c r="F4425" s="78"/>
      <c r="G4425" s="77"/>
      <c r="H4425" s="79"/>
      <c r="BA4425" s="5" t="str">
        <f t="shared" si="69"/>
        <v/>
      </c>
      <c r="BB4425" s="5" t="str">
        <f>IF(OR($E4425="",$G4425&lt;&gt;"Ativo"),"",IF(COUNTIFS($E$4:$E4425,$E4425,$A$4:$A4425,$A4425,$G$4:$G4425,"Ativo")=1,1,0))</f>
        <v/>
      </c>
      <c r="BC4425" t="str">
        <f>IF(OR($A4425="",$G4425&lt;&gt;"Ativo"),"",IF(COUNTIFS($A$4:$A4425,$A4425,$G$4:$G4425,"Ativo")=1,1,0))</f>
        <v/>
      </c>
    </row>
    <row r="4426" spans="1:55" x14ac:dyDescent="0.3">
      <c r="A4426" s="76"/>
      <c r="B4426" s="104"/>
      <c r="C4426" s="76"/>
      <c r="D4426" s="77"/>
      <c r="E4426" s="12"/>
      <c r="F4426" s="78"/>
      <c r="G4426" s="77"/>
      <c r="H4426" s="79"/>
      <c r="BA4426" s="5" t="str">
        <f t="shared" si="69"/>
        <v/>
      </c>
      <c r="BB4426" s="5" t="str">
        <f>IF(OR($E4426="",$G4426&lt;&gt;"Ativo"),"",IF(COUNTIFS($E$4:$E4426,$E4426,$A$4:$A4426,$A4426,$G$4:$G4426,"Ativo")=1,1,0))</f>
        <v/>
      </c>
      <c r="BC4426" t="str">
        <f>IF(OR($A4426="",$G4426&lt;&gt;"Ativo"),"",IF(COUNTIFS($A$4:$A4426,$A4426,$G$4:$G4426,"Ativo")=1,1,0))</f>
        <v/>
      </c>
    </row>
    <row r="4427" spans="1:55" x14ac:dyDescent="0.3">
      <c r="A4427" s="76"/>
      <c r="B4427" s="104"/>
      <c r="C4427" s="76"/>
      <c r="D4427" s="77"/>
      <c r="E4427" s="12"/>
      <c r="F4427" s="78"/>
      <c r="G4427" s="77"/>
      <c r="H4427" s="79"/>
      <c r="BA4427" s="5" t="str">
        <f t="shared" si="69"/>
        <v/>
      </c>
      <c r="BB4427" s="5" t="str">
        <f>IF(OR($E4427="",$G4427&lt;&gt;"Ativo"),"",IF(COUNTIFS($E$4:$E4427,$E4427,$A$4:$A4427,$A4427,$G$4:$G4427,"Ativo")=1,1,0))</f>
        <v/>
      </c>
      <c r="BC4427" t="str">
        <f>IF(OR($A4427="",$G4427&lt;&gt;"Ativo"),"",IF(COUNTIFS($A$4:$A4427,$A4427,$G$4:$G4427,"Ativo")=1,1,0))</f>
        <v/>
      </c>
    </row>
    <row r="4428" spans="1:55" x14ac:dyDescent="0.3">
      <c r="A4428" s="76"/>
      <c r="B4428" s="104"/>
      <c r="C4428" s="76"/>
      <c r="D4428" s="77"/>
      <c r="E4428" s="12"/>
      <c r="F4428" s="78"/>
      <c r="G4428" s="77"/>
      <c r="H4428" s="79"/>
      <c r="BA4428" s="5" t="str">
        <f t="shared" si="69"/>
        <v/>
      </c>
      <c r="BB4428" s="5" t="str">
        <f>IF(OR($E4428="",$G4428&lt;&gt;"Ativo"),"",IF(COUNTIFS($E$4:$E4428,$E4428,$A$4:$A4428,$A4428,$G$4:$G4428,"Ativo")=1,1,0))</f>
        <v/>
      </c>
      <c r="BC4428" t="str">
        <f>IF(OR($A4428="",$G4428&lt;&gt;"Ativo"),"",IF(COUNTIFS($A$4:$A4428,$A4428,$G$4:$G4428,"Ativo")=1,1,0))</f>
        <v/>
      </c>
    </row>
    <row r="4429" spans="1:55" x14ac:dyDescent="0.3">
      <c r="A4429" s="76"/>
      <c r="B4429" s="104"/>
      <c r="C4429" s="76"/>
      <c r="D4429" s="77"/>
      <c r="E4429" s="12"/>
      <c r="F4429" s="78"/>
      <c r="G4429" s="77"/>
      <c r="H4429" s="79"/>
      <c r="BA4429" s="5" t="str">
        <f t="shared" si="69"/>
        <v/>
      </c>
      <c r="BB4429" s="5" t="str">
        <f>IF(OR($E4429="",$G4429&lt;&gt;"Ativo"),"",IF(COUNTIFS($E$4:$E4429,$E4429,$A$4:$A4429,$A4429,$G$4:$G4429,"Ativo")=1,1,0))</f>
        <v/>
      </c>
      <c r="BC4429" t="str">
        <f>IF(OR($A4429="",$G4429&lt;&gt;"Ativo"),"",IF(COUNTIFS($A$4:$A4429,$A4429,$G$4:$G4429,"Ativo")=1,1,0))</f>
        <v/>
      </c>
    </row>
    <row r="4430" spans="1:55" x14ac:dyDescent="0.3">
      <c r="A4430" s="76"/>
      <c r="B4430" s="104"/>
      <c r="C4430" s="76"/>
      <c r="D4430" s="77"/>
      <c r="E4430" s="12"/>
      <c r="F4430" s="78"/>
      <c r="G4430" s="77"/>
      <c r="H4430" s="79"/>
      <c r="BA4430" s="5" t="str">
        <f t="shared" si="69"/>
        <v/>
      </c>
      <c r="BB4430" s="5" t="str">
        <f>IF(OR($E4430="",$G4430&lt;&gt;"Ativo"),"",IF(COUNTIFS($E$4:$E4430,$E4430,$A$4:$A4430,$A4430,$G$4:$G4430,"Ativo")=1,1,0))</f>
        <v/>
      </c>
      <c r="BC4430" t="str">
        <f>IF(OR($A4430="",$G4430&lt;&gt;"Ativo"),"",IF(COUNTIFS($A$4:$A4430,$A4430,$G$4:$G4430,"Ativo")=1,1,0))</f>
        <v/>
      </c>
    </row>
    <row r="4431" spans="1:55" x14ac:dyDescent="0.3">
      <c r="A4431" s="76"/>
      <c r="B4431" s="104"/>
      <c r="C4431" s="76"/>
      <c r="D4431" s="77"/>
      <c r="E4431" s="12"/>
      <c r="F4431" s="78"/>
      <c r="G4431" s="77"/>
      <c r="H4431" s="79"/>
      <c r="BA4431" s="5" t="str">
        <f t="shared" si="69"/>
        <v/>
      </c>
      <c r="BB4431" s="5" t="str">
        <f>IF(OR($E4431="",$G4431&lt;&gt;"Ativo"),"",IF(COUNTIFS($E$4:$E4431,$E4431,$A$4:$A4431,$A4431,$G$4:$G4431,"Ativo")=1,1,0))</f>
        <v/>
      </c>
      <c r="BC4431" t="str">
        <f>IF(OR($A4431="",$G4431&lt;&gt;"Ativo"),"",IF(COUNTIFS($A$4:$A4431,$A4431,$G$4:$G4431,"Ativo")=1,1,0))</f>
        <v/>
      </c>
    </row>
    <row r="4432" spans="1:55" x14ac:dyDescent="0.3">
      <c r="A4432" s="76"/>
      <c r="B4432" s="104"/>
      <c r="C4432" s="76"/>
      <c r="D4432" s="77"/>
      <c r="E4432" s="12"/>
      <c r="F4432" s="78"/>
      <c r="G4432" s="77"/>
      <c r="H4432" s="79"/>
      <c r="BA4432" s="5" t="str">
        <f t="shared" si="69"/>
        <v/>
      </c>
      <c r="BB4432" s="5" t="str">
        <f>IF(OR($E4432="",$G4432&lt;&gt;"Ativo"),"",IF(COUNTIFS($E$4:$E4432,$E4432,$A$4:$A4432,$A4432,$G$4:$G4432,"Ativo")=1,1,0))</f>
        <v/>
      </c>
      <c r="BC4432" t="str">
        <f>IF(OR($A4432="",$G4432&lt;&gt;"Ativo"),"",IF(COUNTIFS($A$4:$A4432,$A4432,$G$4:$G4432,"Ativo")=1,1,0))</f>
        <v/>
      </c>
    </row>
    <row r="4433" spans="1:55" x14ac:dyDescent="0.3">
      <c r="A4433" s="76"/>
      <c r="B4433" s="104"/>
      <c r="C4433" s="76"/>
      <c r="D4433" s="77"/>
      <c r="E4433" s="12"/>
      <c r="F4433" s="78"/>
      <c r="G4433" s="77"/>
      <c r="H4433" s="79"/>
      <c r="BA4433" s="5" t="str">
        <f t="shared" si="69"/>
        <v/>
      </c>
      <c r="BB4433" s="5" t="str">
        <f>IF(OR($E4433="",$G4433&lt;&gt;"Ativo"),"",IF(COUNTIFS($E$4:$E4433,$E4433,$A$4:$A4433,$A4433,$G$4:$G4433,"Ativo")=1,1,0))</f>
        <v/>
      </c>
      <c r="BC4433" t="str">
        <f>IF(OR($A4433="",$G4433&lt;&gt;"Ativo"),"",IF(COUNTIFS($A$4:$A4433,$A4433,$G$4:$G4433,"Ativo")=1,1,0))</f>
        <v/>
      </c>
    </row>
    <row r="4434" spans="1:55" x14ac:dyDescent="0.3">
      <c r="A4434" s="76"/>
      <c r="B4434" s="104"/>
      <c r="C4434" s="76"/>
      <c r="D4434" s="77"/>
      <c r="E4434" s="12"/>
      <c r="F4434" s="78"/>
      <c r="G4434" s="77"/>
      <c r="H4434" s="79"/>
      <c r="BA4434" s="5" t="str">
        <f t="shared" si="69"/>
        <v/>
      </c>
      <c r="BB4434" s="5" t="str">
        <f>IF(OR($E4434="",$G4434&lt;&gt;"Ativo"),"",IF(COUNTIFS($E$4:$E4434,$E4434,$A$4:$A4434,$A4434,$G$4:$G4434,"Ativo")=1,1,0))</f>
        <v/>
      </c>
      <c r="BC4434" t="str">
        <f>IF(OR($A4434="",$G4434&lt;&gt;"Ativo"),"",IF(COUNTIFS($A$4:$A4434,$A4434,$G$4:$G4434,"Ativo")=1,1,0))</f>
        <v/>
      </c>
    </row>
    <row r="4435" spans="1:55" x14ac:dyDescent="0.3">
      <c r="A4435" s="76"/>
      <c r="B4435" s="104"/>
      <c r="C4435" s="76"/>
      <c r="D4435" s="77"/>
      <c r="E4435" s="12"/>
      <c r="F4435" s="78"/>
      <c r="G4435" s="77"/>
      <c r="H4435" s="79"/>
      <c r="BA4435" s="5" t="str">
        <f t="shared" si="69"/>
        <v/>
      </c>
      <c r="BB4435" s="5" t="str">
        <f>IF(OR($E4435="",$G4435&lt;&gt;"Ativo"),"",IF(COUNTIFS($E$4:$E4435,$E4435,$A$4:$A4435,$A4435,$G$4:$G4435,"Ativo")=1,1,0))</f>
        <v/>
      </c>
      <c r="BC4435" t="str">
        <f>IF(OR($A4435="",$G4435&lt;&gt;"Ativo"),"",IF(COUNTIFS($A$4:$A4435,$A4435,$G$4:$G4435,"Ativo")=1,1,0))</f>
        <v/>
      </c>
    </row>
    <row r="4436" spans="1:55" x14ac:dyDescent="0.3">
      <c r="A4436" s="76"/>
      <c r="B4436" s="104"/>
      <c r="C4436" s="76"/>
      <c r="D4436" s="77"/>
      <c r="E4436" s="12"/>
      <c r="F4436" s="78"/>
      <c r="G4436" s="77"/>
      <c r="H4436" s="79"/>
      <c r="BA4436" s="5" t="str">
        <f t="shared" si="69"/>
        <v/>
      </c>
      <c r="BB4436" s="5" t="str">
        <f>IF(OR($E4436="",$G4436&lt;&gt;"Ativo"),"",IF(COUNTIFS($E$4:$E4436,$E4436,$A$4:$A4436,$A4436,$G$4:$G4436,"Ativo")=1,1,0))</f>
        <v/>
      </c>
      <c r="BC4436" t="str">
        <f>IF(OR($A4436="",$G4436&lt;&gt;"Ativo"),"",IF(COUNTIFS($A$4:$A4436,$A4436,$G$4:$G4436,"Ativo")=1,1,0))</f>
        <v/>
      </c>
    </row>
    <row r="4437" spans="1:55" x14ac:dyDescent="0.3">
      <c r="A4437" s="76"/>
      <c r="B4437" s="104"/>
      <c r="C4437" s="76"/>
      <c r="D4437" s="77"/>
      <c r="E4437" s="12"/>
      <c r="F4437" s="78"/>
      <c r="G4437" s="77"/>
      <c r="H4437" s="79"/>
      <c r="BA4437" s="5" t="str">
        <f t="shared" si="69"/>
        <v/>
      </c>
      <c r="BB4437" s="5" t="str">
        <f>IF(OR($E4437="",$G4437&lt;&gt;"Ativo"),"",IF(COUNTIFS($E$4:$E4437,$E4437,$A$4:$A4437,$A4437,$G$4:$G4437,"Ativo")=1,1,0))</f>
        <v/>
      </c>
      <c r="BC4437" t="str">
        <f>IF(OR($A4437="",$G4437&lt;&gt;"Ativo"),"",IF(COUNTIFS($A$4:$A4437,$A4437,$G$4:$G4437,"Ativo")=1,1,0))</f>
        <v/>
      </c>
    </row>
    <row r="4438" spans="1:55" x14ac:dyDescent="0.3">
      <c r="A4438" s="76"/>
      <c r="B4438" s="104"/>
      <c r="C4438" s="76"/>
      <c r="D4438" s="77"/>
      <c r="E4438" s="12"/>
      <c r="F4438" s="78"/>
      <c r="G4438" s="77"/>
      <c r="H4438" s="79"/>
      <c r="BA4438" s="5" t="str">
        <f t="shared" si="69"/>
        <v/>
      </c>
      <c r="BB4438" s="5" t="str">
        <f>IF(OR($E4438="",$G4438&lt;&gt;"Ativo"),"",IF(COUNTIFS($E$4:$E4438,$E4438,$A$4:$A4438,$A4438,$G$4:$G4438,"Ativo")=1,1,0))</f>
        <v/>
      </c>
      <c r="BC4438" t="str">
        <f>IF(OR($A4438="",$G4438&lt;&gt;"Ativo"),"",IF(COUNTIFS($A$4:$A4438,$A4438,$G$4:$G4438,"Ativo")=1,1,0))</f>
        <v/>
      </c>
    </row>
    <row r="4439" spans="1:55" x14ac:dyDescent="0.3">
      <c r="A4439" s="76"/>
      <c r="B4439" s="104"/>
      <c r="C4439" s="76"/>
      <c r="D4439" s="77"/>
      <c r="E4439" s="12"/>
      <c r="F4439" s="78"/>
      <c r="G4439" s="77"/>
      <c r="H4439" s="79"/>
      <c r="BA4439" s="5" t="str">
        <f t="shared" si="69"/>
        <v/>
      </c>
      <c r="BB4439" s="5" t="str">
        <f>IF(OR($E4439="",$G4439&lt;&gt;"Ativo"),"",IF(COUNTIFS($E$4:$E4439,$E4439,$A$4:$A4439,$A4439,$G$4:$G4439,"Ativo")=1,1,0))</f>
        <v/>
      </c>
      <c r="BC4439" t="str">
        <f>IF(OR($A4439="",$G4439&lt;&gt;"Ativo"),"",IF(COUNTIFS($A$4:$A4439,$A4439,$G$4:$G4439,"Ativo")=1,1,0))</f>
        <v/>
      </c>
    </row>
    <row r="4440" spans="1:55" x14ac:dyDescent="0.3">
      <c r="A4440" s="76"/>
      <c r="B4440" s="104"/>
      <c r="C4440" s="76"/>
      <c r="D4440" s="77"/>
      <c r="E4440" s="12"/>
      <c r="F4440" s="78"/>
      <c r="G4440" s="77"/>
      <c r="H4440" s="79"/>
      <c r="BA4440" s="5" t="str">
        <f t="shared" si="69"/>
        <v/>
      </c>
      <c r="BB4440" s="5" t="str">
        <f>IF(OR($E4440="",$G4440&lt;&gt;"Ativo"),"",IF(COUNTIFS($E$4:$E4440,$E4440,$A$4:$A4440,$A4440,$G$4:$G4440,"Ativo")=1,1,0))</f>
        <v/>
      </c>
      <c r="BC4440" t="str">
        <f>IF(OR($A4440="",$G4440&lt;&gt;"Ativo"),"",IF(COUNTIFS($A$4:$A4440,$A4440,$G$4:$G4440,"Ativo")=1,1,0))</f>
        <v/>
      </c>
    </row>
    <row r="4441" spans="1:55" x14ac:dyDescent="0.3">
      <c r="A4441" s="76"/>
      <c r="B4441" s="104"/>
      <c r="C4441" s="76"/>
      <c r="D4441" s="77"/>
      <c r="E4441" s="12"/>
      <c r="F4441" s="78"/>
      <c r="G4441" s="77"/>
      <c r="H4441" s="79"/>
      <c r="BA4441" s="5" t="str">
        <f t="shared" si="69"/>
        <v/>
      </c>
      <c r="BB4441" s="5" t="str">
        <f>IF(OR($E4441="",$G4441&lt;&gt;"Ativo"),"",IF(COUNTIFS($E$4:$E4441,$E4441,$A$4:$A4441,$A4441,$G$4:$G4441,"Ativo")=1,1,0))</f>
        <v/>
      </c>
      <c r="BC4441" t="str">
        <f>IF(OR($A4441="",$G4441&lt;&gt;"Ativo"),"",IF(COUNTIFS($A$4:$A4441,$A4441,$G$4:$G4441,"Ativo")=1,1,0))</f>
        <v/>
      </c>
    </row>
    <row r="4442" spans="1:55" x14ac:dyDescent="0.3">
      <c r="A4442" s="76"/>
      <c r="B4442" s="104"/>
      <c r="C4442" s="76"/>
      <c r="D4442" s="77"/>
      <c r="E4442" s="12"/>
      <c r="F4442" s="78"/>
      <c r="G4442" s="77"/>
      <c r="H4442" s="79"/>
      <c r="BA4442" s="5" t="str">
        <f t="shared" si="69"/>
        <v/>
      </c>
      <c r="BB4442" s="5" t="str">
        <f>IF(OR($E4442="",$G4442&lt;&gt;"Ativo"),"",IF(COUNTIFS($E$4:$E4442,$E4442,$A$4:$A4442,$A4442,$G$4:$G4442,"Ativo")=1,1,0))</f>
        <v/>
      </c>
      <c r="BC4442" t="str">
        <f>IF(OR($A4442="",$G4442&lt;&gt;"Ativo"),"",IF(COUNTIFS($A$4:$A4442,$A4442,$G$4:$G4442,"Ativo")=1,1,0))</f>
        <v/>
      </c>
    </row>
    <row r="4443" spans="1:55" x14ac:dyDescent="0.3">
      <c r="A4443" s="76"/>
      <c r="B4443" s="104"/>
      <c r="C4443" s="76"/>
      <c r="D4443" s="77"/>
      <c r="E4443" s="12"/>
      <c r="F4443" s="78"/>
      <c r="G4443" s="77"/>
      <c r="H4443" s="79"/>
      <c r="BA4443" s="5" t="str">
        <f t="shared" si="69"/>
        <v/>
      </c>
      <c r="BB4443" s="5" t="str">
        <f>IF(OR($E4443="",$G4443&lt;&gt;"Ativo"),"",IF(COUNTIFS($E$4:$E4443,$E4443,$A$4:$A4443,$A4443,$G$4:$G4443,"Ativo")=1,1,0))</f>
        <v/>
      </c>
      <c r="BC4443" t="str">
        <f>IF(OR($A4443="",$G4443&lt;&gt;"Ativo"),"",IF(COUNTIFS($A$4:$A4443,$A4443,$G$4:$G4443,"Ativo")=1,1,0))</f>
        <v/>
      </c>
    </row>
    <row r="4444" spans="1:55" x14ac:dyDescent="0.3">
      <c r="A4444" s="76"/>
      <c r="B4444" s="104"/>
      <c r="C4444" s="76"/>
      <c r="D4444" s="77"/>
      <c r="E4444" s="12"/>
      <c r="F4444" s="78"/>
      <c r="G4444" s="77"/>
      <c r="H4444" s="79"/>
      <c r="BA4444" s="5" t="str">
        <f t="shared" si="69"/>
        <v/>
      </c>
      <c r="BB4444" s="5" t="str">
        <f>IF(OR($E4444="",$G4444&lt;&gt;"Ativo"),"",IF(COUNTIFS($E$4:$E4444,$E4444,$A$4:$A4444,$A4444,$G$4:$G4444,"Ativo")=1,1,0))</f>
        <v/>
      </c>
      <c r="BC4444" t="str">
        <f>IF(OR($A4444="",$G4444&lt;&gt;"Ativo"),"",IF(COUNTIFS($A$4:$A4444,$A4444,$G$4:$G4444,"Ativo")=1,1,0))</f>
        <v/>
      </c>
    </row>
    <row r="4445" spans="1:55" x14ac:dyDescent="0.3">
      <c r="A4445" s="76"/>
      <c r="B4445" s="104"/>
      <c r="C4445" s="76"/>
      <c r="D4445" s="77"/>
      <c r="E4445" s="12"/>
      <c r="F4445" s="78"/>
      <c r="G4445" s="77"/>
      <c r="H4445" s="79"/>
      <c r="BA4445" s="5" t="str">
        <f t="shared" si="69"/>
        <v/>
      </c>
      <c r="BB4445" s="5" t="str">
        <f>IF(OR($E4445="",$G4445&lt;&gt;"Ativo"),"",IF(COUNTIFS($E$4:$E4445,$E4445,$A$4:$A4445,$A4445,$G$4:$G4445,"Ativo")=1,1,0))</f>
        <v/>
      </c>
      <c r="BC4445" t="str">
        <f>IF(OR($A4445="",$G4445&lt;&gt;"Ativo"),"",IF(COUNTIFS($A$4:$A4445,$A4445,$G$4:$G4445,"Ativo")=1,1,0))</f>
        <v/>
      </c>
    </row>
    <row r="4446" spans="1:55" x14ac:dyDescent="0.3">
      <c r="A4446" s="76"/>
      <c r="B4446" s="104"/>
      <c r="C4446" s="76"/>
      <c r="D4446" s="77"/>
      <c r="E4446" s="12"/>
      <c r="F4446" s="78"/>
      <c r="G4446" s="77"/>
      <c r="H4446" s="79"/>
      <c r="BA4446" s="5" t="str">
        <f t="shared" si="69"/>
        <v/>
      </c>
      <c r="BB4446" s="5" t="str">
        <f>IF(OR($E4446="",$G4446&lt;&gt;"Ativo"),"",IF(COUNTIFS($E$4:$E4446,$E4446,$A$4:$A4446,$A4446,$G$4:$G4446,"Ativo")=1,1,0))</f>
        <v/>
      </c>
      <c r="BC4446" t="str">
        <f>IF(OR($A4446="",$G4446&lt;&gt;"Ativo"),"",IF(COUNTIFS($A$4:$A4446,$A4446,$G$4:$G4446,"Ativo")=1,1,0))</f>
        <v/>
      </c>
    </row>
    <row r="4447" spans="1:55" x14ac:dyDescent="0.3">
      <c r="A4447" s="76"/>
      <c r="B4447" s="104"/>
      <c r="C4447" s="76"/>
      <c r="D4447" s="77"/>
      <c r="E4447" s="12"/>
      <c r="F4447" s="78"/>
      <c r="G4447" s="77"/>
      <c r="H4447" s="79"/>
      <c r="BA4447" s="5" t="str">
        <f t="shared" si="69"/>
        <v/>
      </c>
      <c r="BB4447" s="5" t="str">
        <f>IF(OR($E4447="",$G4447&lt;&gt;"Ativo"),"",IF(COUNTIFS($E$4:$E4447,$E4447,$A$4:$A4447,$A4447,$G$4:$G4447,"Ativo")=1,1,0))</f>
        <v/>
      </c>
      <c r="BC4447" t="str">
        <f>IF(OR($A4447="",$G4447&lt;&gt;"Ativo"),"",IF(COUNTIFS($A$4:$A4447,$A4447,$G$4:$G4447,"Ativo")=1,1,0))</f>
        <v/>
      </c>
    </row>
    <row r="4448" spans="1:55" x14ac:dyDescent="0.3">
      <c r="A4448" s="76"/>
      <c r="B4448" s="104"/>
      <c r="C4448" s="76"/>
      <c r="D4448" s="77"/>
      <c r="E4448" s="12"/>
      <c r="F4448" s="78"/>
      <c r="G4448" s="77"/>
      <c r="H4448" s="79"/>
      <c r="BA4448" s="5" t="str">
        <f t="shared" si="69"/>
        <v/>
      </c>
      <c r="BB4448" s="5" t="str">
        <f>IF(OR($E4448="",$G4448&lt;&gt;"Ativo"),"",IF(COUNTIFS($E$4:$E4448,$E4448,$A$4:$A4448,$A4448,$G$4:$G4448,"Ativo")=1,1,0))</f>
        <v/>
      </c>
      <c r="BC4448" t="str">
        <f>IF(OR($A4448="",$G4448&lt;&gt;"Ativo"),"",IF(COUNTIFS($A$4:$A4448,$A4448,$G$4:$G4448,"Ativo")=1,1,0))</f>
        <v/>
      </c>
    </row>
    <row r="4449" spans="1:55" x14ac:dyDescent="0.3">
      <c r="A4449" s="76"/>
      <c r="B4449" s="104"/>
      <c r="C4449" s="76"/>
      <c r="D4449" s="77"/>
      <c r="E4449" s="12"/>
      <c r="F4449" s="78"/>
      <c r="G4449" s="77"/>
      <c r="H4449" s="79"/>
      <c r="BA4449" s="5" t="str">
        <f t="shared" si="69"/>
        <v/>
      </c>
      <c r="BB4449" s="5" t="str">
        <f>IF(OR($E4449="",$G4449&lt;&gt;"Ativo"),"",IF(COUNTIFS($E$4:$E4449,$E4449,$A$4:$A4449,$A4449,$G$4:$G4449,"Ativo")=1,1,0))</f>
        <v/>
      </c>
      <c r="BC4449" t="str">
        <f>IF(OR($A4449="",$G4449&lt;&gt;"Ativo"),"",IF(COUNTIFS($A$4:$A4449,$A4449,$G$4:$G4449,"Ativo")=1,1,0))</f>
        <v/>
      </c>
    </row>
    <row r="4450" spans="1:55" x14ac:dyDescent="0.3">
      <c r="A4450" s="76"/>
      <c r="B4450" s="104"/>
      <c r="C4450" s="76"/>
      <c r="D4450" s="77"/>
      <c r="E4450" s="12"/>
      <c r="F4450" s="78"/>
      <c r="G4450" s="77"/>
      <c r="H4450" s="79"/>
      <c r="BA4450" s="5" t="str">
        <f t="shared" si="69"/>
        <v/>
      </c>
      <c r="BB4450" s="5" t="str">
        <f>IF(OR($E4450="",$G4450&lt;&gt;"Ativo"),"",IF(COUNTIFS($E$4:$E4450,$E4450,$A$4:$A4450,$A4450,$G$4:$G4450,"Ativo")=1,1,0))</f>
        <v/>
      </c>
      <c r="BC4450" t="str">
        <f>IF(OR($A4450="",$G4450&lt;&gt;"Ativo"),"",IF(COUNTIFS($A$4:$A4450,$A4450,$G$4:$G4450,"Ativo")=1,1,0))</f>
        <v/>
      </c>
    </row>
    <row r="4451" spans="1:55" x14ac:dyDescent="0.3">
      <c r="A4451" s="76"/>
      <c r="B4451" s="104"/>
      <c r="C4451" s="76"/>
      <c r="D4451" s="77"/>
      <c r="E4451" s="12"/>
      <c r="F4451" s="78"/>
      <c r="G4451" s="77"/>
      <c r="H4451" s="79"/>
      <c r="BA4451" s="5" t="str">
        <f t="shared" si="69"/>
        <v/>
      </c>
      <c r="BB4451" s="5" t="str">
        <f>IF(OR($E4451="",$G4451&lt;&gt;"Ativo"),"",IF(COUNTIFS($E$4:$E4451,$E4451,$A$4:$A4451,$A4451,$G$4:$G4451,"Ativo")=1,1,0))</f>
        <v/>
      </c>
      <c r="BC4451" t="str">
        <f>IF(OR($A4451="",$G4451&lt;&gt;"Ativo"),"",IF(COUNTIFS($A$4:$A4451,$A4451,$G$4:$G4451,"Ativo")=1,1,0))</f>
        <v/>
      </c>
    </row>
    <row r="4452" spans="1:55" x14ac:dyDescent="0.3">
      <c r="A4452" s="76"/>
      <c r="B4452" s="104"/>
      <c r="C4452" s="76"/>
      <c r="D4452" s="77"/>
      <c r="E4452" s="12"/>
      <c r="F4452" s="78"/>
      <c r="G4452" s="77"/>
      <c r="H4452" s="79"/>
      <c r="BA4452" s="5" t="str">
        <f t="shared" si="69"/>
        <v/>
      </c>
      <c r="BB4452" s="5" t="str">
        <f>IF(OR($E4452="",$G4452&lt;&gt;"Ativo"),"",IF(COUNTIFS($E$4:$E4452,$E4452,$A$4:$A4452,$A4452,$G$4:$G4452,"Ativo")=1,1,0))</f>
        <v/>
      </c>
      <c r="BC4452" t="str">
        <f>IF(OR($A4452="",$G4452&lt;&gt;"Ativo"),"",IF(COUNTIFS($A$4:$A4452,$A4452,$G$4:$G4452,"Ativo")=1,1,0))</f>
        <v/>
      </c>
    </row>
    <row r="4453" spans="1:55" x14ac:dyDescent="0.3">
      <c r="A4453" s="76"/>
      <c r="B4453" s="104"/>
      <c r="C4453" s="76"/>
      <c r="D4453" s="77"/>
      <c r="E4453" s="12"/>
      <c r="F4453" s="78"/>
      <c r="G4453" s="77"/>
      <c r="H4453" s="79"/>
      <c r="BA4453" s="5" t="str">
        <f t="shared" si="69"/>
        <v/>
      </c>
      <c r="BB4453" s="5" t="str">
        <f>IF(OR($E4453="",$G4453&lt;&gt;"Ativo"),"",IF(COUNTIFS($E$4:$E4453,$E4453,$A$4:$A4453,$A4453,$G$4:$G4453,"Ativo")=1,1,0))</f>
        <v/>
      </c>
      <c r="BC4453" t="str">
        <f>IF(OR($A4453="",$G4453&lt;&gt;"Ativo"),"",IF(COUNTIFS($A$4:$A4453,$A4453,$G$4:$G4453,"Ativo")=1,1,0))</f>
        <v/>
      </c>
    </row>
    <row r="4454" spans="1:55" x14ac:dyDescent="0.3">
      <c r="A4454" s="76"/>
      <c r="B4454" s="104"/>
      <c r="C4454" s="76"/>
      <c r="D4454" s="77"/>
      <c r="E4454" s="12"/>
      <c r="F4454" s="78"/>
      <c r="G4454" s="77"/>
      <c r="H4454" s="79"/>
      <c r="BA4454" s="5" t="str">
        <f t="shared" si="69"/>
        <v/>
      </c>
      <c r="BB4454" s="5" t="str">
        <f>IF(OR($E4454="",$G4454&lt;&gt;"Ativo"),"",IF(COUNTIFS($E$4:$E4454,$E4454,$A$4:$A4454,$A4454,$G$4:$G4454,"Ativo")=1,1,0))</f>
        <v/>
      </c>
      <c r="BC4454" t="str">
        <f>IF(OR($A4454="",$G4454&lt;&gt;"Ativo"),"",IF(COUNTIFS($A$4:$A4454,$A4454,$G$4:$G4454,"Ativo")=1,1,0))</f>
        <v/>
      </c>
    </row>
    <row r="4455" spans="1:55" x14ac:dyDescent="0.3">
      <c r="A4455" s="76"/>
      <c r="B4455" s="104"/>
      <c r="C4455" s="76"/>
      <c r="D4455" s="77"/>
      <c r="E4455" s="12"/>
      <c r="F4455" s="78"/>
      <c r="G4455" s="77"/>
      <c r="H4455" s="79"/>
      <c r="BA4455" s="5" t="str">
        <f t="shared" si="69"/>
        <v/>
      </c>
      <c r="BB4455" s="5" t="str">
        <f>IF(OR($E4455="",$G4455&lt;&gt;"Ativo"),"",IF(COUNTIFS($E$4:$E4455,$E4455,$A$4:$A4455,$A4455,$G$4:$G4455,"Ativo")=1,1,0))</f>
        <v/>
      </c>
      <c r="BC4455" t="str">
        <f>IF(OR($A4455="",$G4455&lt;&gt;"Ativo"),"",IF(COUNTIFS($A$4:$A4455,$A4455,$G$4:$G4455,"Ativo")=1,1,0))</f>
        <v/>
      </c>
    </row>
    <row r="4456" spans="1:55" x14ac:dyDescent="0.3">
      <c r="A4456" s="76"/>
      <c r="B4456" s="104"/>
      <c r="C4456" s="76"/>
      <c r="D4456" s="77"/>
      <c r="E4456" s="12"/>
      <c r="F4456" s="78"/>
      <c r="G4456" s="77"/>
      <c r="H4456" s="79"/>
      <c r="BA4456" s="5" t="str">
        <f t="shared" si="69"/>
        <v/>
      </c>
      <c r="BB4456" s="5" t="str">
        <f>IF(OR($E4456="",$G4456&lt;&gt;"Ativo"),"",IF(COUNTIFS($E$4:$E4456,$E4456,$A$4:$A4456,$A4456,$G$4:$G4456,"Ativo")=1,1,0))</f>
        <v/>
      </c>
      <c r="BC4456" t="str">
        <f>IF(OR($A4456="",$G4456&lt;&gt;"Ativo"),"",IF(COUNTIFS($A$4:$A4456,$A4456,$G$4:$G4456,"Ativo")=1,1,0))</f>
        <v/>
      </c>
    </row>
    <row r="4457" spans="1:55" x14ac:dyDescent="0.3">
      <c r="A4457" s="76"/>
      <c r="B4457" s="104"/>
      <c r="C4457" s="76"/>
      <c r="D4457" s="77"/>
      <c r="E4457" s="12"/>
      <c r="F4457" s="78"/>
      <c r="G4457" s="77"/>
      <c r="H4457" s="79"/>
      <c r="BA4457" s="5" t="str">
        <f t="shared" si="69"/>
        <v/>
      </c>
      <c r="BB4457" s="5" t="str">
        <f>IF(OR($E4457="",$G4457&lt;&gt;"Ativo"),"",IF(COUNTIFS($E$4:$E4457,$E4457,$A$4:$A4457,$A4457,$G$4:$G4457,"Ativo")=1,1,0))</f>
        <v/>
      </c>
      <c r="BC4457" t="str">
        <f>IF(OR($A4457="",$G4457&lt;&gt;"Ativo"),"",IF(COUNTIFS($A$4:$A4457,$A4457,$G$4:$G4457,"Ativo")=1,1,0))</f>
        <v/>
      </c>
    </row>
    <row r="4458" spans="1:55" x14ac:dyDescent="0.3">
      <c r="A4458" s="76"/>
      <c r="B4458" s="104"/>
      <c r="C4458" s="76"/>
      <c r="D4458" s="77"/>
      <c r="E4458" s="12"/>
      <c r="F4458" s="78"/>
      <c r="G4458" s="77"/>
      <c r="H4458" s="79"/>
      <c r="BA4458" s="5" t="str">
        <f t="shared" si="69"/>
        <v/>
      </c>
      <c r="BB4458" s="5" t="str">
        <f>IF(OR($E4458="",$G4458&lt;&gt;"Ativo"),"",IF(COUNTIFS($E$4:$E4458,$E4458,$A$4:$A4458,$A4458,$G$4:$G4458,"Ativo")=1,1,0))</f>
        <v/>
      </c>
      <c r="BC4458" t="str">
        <f>IF(OR($A4458="",$G4458&lt;&gt;"Ativo"),"",IF(COUNTIFS($A$4:$A4458,$A4458,$G$4:$G4458,"Ativo")=1,1,0))</f>
        <v/>
      </c>
    </row>
    <row r="4459" spans="1:55" x14ac:dyDescent="0.3">
      <c r="A4459" s="76"/>
      <c r="B4459" s="104"/>
      <c r="C4459" s="76"/>
      <c r="D4459" s="77"/>
      <c r="E4459" s="12"/>
      <c r="F4459" s="78"/>
      <c r="G4459" s="77"/>
      <c r="H4459" s="79"/>
      <c r="BA4459" s="5" t="str">
        <f t="shared" si="69"/>
        <v/>
      </c>
      <c r="BB4459" s="5" t="str">
        <f>IF(OR($E4459="",$G4459&lt;&gt;"Ativo"),"",IF(COUNTIFS($E$4:$E4459,$E4459,$A$4:$A4459,$A4459,$G$4:$G4459,"Ativo")=1,1,0))</f>
        <v/>
      </c>
      <c r="BC4459" t="str">
        <f>IF(OR($A4459="",$G4459&lt;&gt;"Ativo"),"",IF(COUNTIFS($A$4:$A4459,$A4459,$G$4:$G4459,"Ativo")=1,1,0))</f>
        <v/>
      </c>
    </row>
    <row r="4460" spans="1:55" x14ac:dyDescent="0.3">
      <c r="A4460" s="76"/>
      <c r="B4460" s="104"/>
      <c r="C4460" s="76"/>
      <c r="D4460" s="77"/>
      <c r="E4460" s="12"/>
      <c r="F4460" s="78"/>
      <c r="G4460" s="77"/>
      <c r="H4460" s="79"/>
      <c r="BA4460" s="5" t="str">
        <f t="shared" si="69"/>
        <v/>
      </c>
      <c r="BB4460" s="5" t="str">
        <f>IF(OR($E4460="",$G4460&lt;&gt;"Ativo"),"",IF(COUNTIFS($E$4:$E4460,$E4460,$A$4:$A4460,$A4460,$G$4:$G4460,"Ativo")=1,1,0))</f>
        <v/>
      </c>
      <c r="BC4460" t="str">
        <f>IF(OR($A4460="",$G4460&lt;&gt;"Ativo"),"",IF(COUNTIFS($A$4:$A4460,$A4460,$G$4:$G4460,"Ativo")=1,1,0))</f>
        <v/>
      </c>
    </row>
    <row r="4461" spans="1:55" x14ac:dyDescent="0.3">
      <c r="A4461" s="76"/>
      <c r="B4461" s="104"/>
      <c r="C4461" s="76"/>
      <c r="D4461" s="77"/>
      <c r="E4461" s="12"/>
      <c r="F4461" s="78"/>
      <c r="G4461" s="77"/>
      <c r="H4461" s="79"/>
      <c r="BA4461" s="5" t="str">
        <f t="shared" si="69"/>
        <v/>
      </c>
      <c r="BB4461" s="5" t="str">
        <f>IF(OR($E4461="",$G4461&lt;&gt;"Ativo"),"",IF(COUNTIFS($E$4:$E4461,$E4461,$A$4:$A4461,$A4461,$G$4:$G4461,"Ativo")=1,1,0))</f>
        <v/>
      </c>
      <c r="BC4461" t="str">
        <f>IF(OR($A4461="",$G4461&lt;&gt;"Ativo"),"",IF(COUNTIFS($A$4:$A4461,$A4461,$G$4:$G4461,"Ativo")=1,1,0))</f>
        <v/>
      </c>
    </row>
    <row r="4462" spans="1:55" x14ac:dyDescent="0.3">
      <c r="A4462" s="76"/>
      <c r="B4462" s="104"/>
      <c r="C4462" s="76"/>
      <c r="D4462" s="77"/>
      <c r="E4462" s="12"/>
      <c r="F4462" s="78"/>
      <c r="G4462" s="77"/>
      <c r="H4462" s="79"/>
      <c r="BA4462" s="5" t="str">
        <f t="shared" si="69"/>
        <v/>
      </c>
      <c r="BB4462" s="5" t="str">
        <f>IF(OR($E4462="",$G4462&lt;&gt;"Ativo"),"",IF(COUNTIFS($E$4:$E4462,$E4462,$A$4:$A4462,$A4462,$G$4:$G4462,"Ativo")=1,1,0))</f>
        <v/>
      </c>
      <c r="BC4462" t="str">
        <f>IF(OR($A4462="",$G4462&lt;&gt;"Ativo"),"",IF(COUNTIFS($A$4:$A4462,$A4462,$G$4:$G4462,"Ativo")=1,1,0))</f>
        <v/>
      </c>
    </row>
    <row r="4463" spans="1:55" x14ac:dyDescent="0.3">
      <c r="A4463" s="76"/>
      <c r="B4463" s="104"/>
      <c r="C4463" s="76"/>
      <c r="D4463" s="77"/>
      <c r="E4463" s="12"/>
      <c r="F4463" s="78"/>
      <c r="G4463" s="77"/>
      <c r="H4463" s="79"/>
      <c r="BA4463" s="5" t="str">
        <f t="shared" si="69"/>
        <v/>
      </c>
      <c r="BB4463" s="5" t="str">
        <f>IF(OR($E4463="",$G4463&lt;&gt;"Ativo"),"",IF(COUNTIFS($E$4:$E4463,$E4463,$A$4:$A4463,$A4463,$G$4:$G4463,"Ativo")=1,1,0))</f>
        <v/>
      </c>
      <c r="BC4463" t="str">
        <f>IF(OR($A4463="",$G4463&lt;&gt;"Ativo"),"",IF(COUNTIFS($A$4:$A4463,$A4463,$G$4:$G4463,"Ativo")=1,1,0))</f>
        <v/>
      </c>
    </row>
    <row r="4464" spans="1:55" x14ac:dyDescent="0.3">
      <c r="A4464" s="76"/>
      <c r="B4464" s="104"/>
      <c r="C4464" s="76"/>
      <c r="D4464" s="77"/>
      <c r="E4464" s="12"/>
      <c r="F4464" s="78"/>
      <c r="G4464" s="77"/>
      <c r="H4464" s="79"/>
      <c r="BA4464" s="5" t="str">
        <f t="shared" si="69"/>
        <v/>
      </c>
      <c r="BB4464" s="5" t="str">
        <f>IF(OR($E4464="",$G4464&lt;&gt;"Ativo"),"",IF(COUNTIFS($E$4:$E4464,$E4464,$A$4:$A4464,$A4464,$G$4:$G4464,"Ativo")=1,1,0))</f>
        <v/>
      </c>
      <c r="BC4464" t="str">
        <f>IF(OR($A4464="",$G4464&lt;&gt;"Ativo"),"",IF(COUNTIFS($A$4:$A4464,$A4464,$G$4:$G4464,"Ativo")=1,1,0))</f>
        <v/>
      </c>
    </row>
    <row r="4465" spans="1:55" x14ac:dyDescent="0.3">
      <c r="A4465" s="76"/>
      <c r="B4465" s="104"/>
      <c r="C4465" s="76"/>
      <c r="D4465" s="77"/>
      <c r="E4465" s="12"/>
      <c r="F4465" s="78"/>
      <c r="G4465" s="77"/>
      <c r="H4465" s="79"/>
      <c r="BA4465" s="5" t="str">
        <f t="shared" si="69"/>
        <v/>
      </c>
      <c r="BB4465" s="5" t="str">
        <f>IF(OR($E4465="",$G4465&lt;&gt;"Ativo"),"",IF(COUNTIFS($E$4:$E4465,$E4465,$A$4:$A4465,$A4465,$G$4:$G4465,"Ativo")=1,1,0))</f>
        <v/>
      </c>
      <c r="BC4465" t="str">
        <f>IF(OR($A4465="",$G4465&lt;&gt;"Ativo"),"",IF(COUNTIFS($A$4:$A4465,$A4465,$G$4:$G4465,"Ativo")=1,1,0))</f>
        <v/>
      </c>
    </row>
    <row r="4466" spans="1:55" x14ac:dyDescent="0.3">
      <c r="A4466" s="76"/>
      <c r="B4466" s="104"/>
      <c r="C4466" s="76"/>
      <c r="D4466" s="77"/>
      <c r="E4466" s="12"/>
      <c r="F4466" s="78"/>
      <c r="G4466" s="77"/>
      <c r="H4466" s="79"/>
      <c r="BA4466" s="5" t="str">
        <f t="shared" si="69"/>
        <v/>
      </c>
      <c r="BB4466" s="5" t="str">
        <f>IF(OR($E4466="",$G4466&lt;&gt;"Ativo"),"",IF(COUNTIFS($E$4:$E4466,$E4466,$A$4:$A4466,$A4466,$G$4:$G4466,"Ativo")=1,1,0))</f>
        <v/>
      </c>
      <c r="BC4466" t="str">
        <f>IF(OR($A4466="",$G4466&lt;&gt;"Ativo"),"",IF(COUNTIFS($A$4:$A4466,$A4466,$G$4:$G4466,"Ativo")=1,1,0))</f>
        <v/>
      </c>
    </row>
    <row r="4467" spans="1:55" x14ac:dyDescent="0.3">
      <c r="A4467" s="76"/>
      <c r="B4467" s="104"/>
      <c r="C4467" s="76"/>
      <c r="D4467" s="77"/>
      <c r="E4467" s="12"/>
      <c r="F4467" s="78"/>
      <c r="G4467" s="77"/>
      <c r="H4467" s="79"/>
      <c r="BA4467" s="5" t="str">
        <f t="shared" si="69"/>
        <v/>
      </c>
      <c r="BB4467" s="5" t="str">
        <f>IF(OR($E4467="",$G4467&lt;&gt;"Ativo"),"",IF(COUNTIFS($E$4:$E4467,$E4467,$A$4:$A4467,$A4467,$G$4:$G4467,"Ativo")=1,1,0))</f>
        <v/>
      </c>
      <c r="BC4467" t="str">
        <f>IF(OR($A4467="",$G4467&lt;&gt;"Ativo"),"",IF(COUNTIFS($A$4:$A4467,$A4467,$G$4:$G4467,"Ativo")=1,1,0))</f>
        <v/>
      </c>
    </row>
    <row r="4468" spans="1:55" x14ac:dyDescent="0.3">
      <c r="A4468" s="76"/>
      <c r="B4468" s="104"/>
      <c r="C4468" s="76"/>
      <c r="D4468" s="77"/>
      <c r="E4468" s="12"/>
      <c r="F4468" s="78"/>
      <c r="G4468" s="77"/>
      <c r="H4468" s="79"/>
      <c r="BA4468" s="5" t="str">
        <f t="shared" si="69"/>
        <v/>
      </c>
      <c r="BB4468" s="5" t="str">
        <f>IF(OR($E4468="",$G4468&lt;&gt;"Ativo"),"",IF(COUNTIFS($E$4:$E4468,$E4468,$A$4:$A4468,$A4468,$G$4:$G4468,"Ativo")=1,1,0))</f>
        <v/>
      </c>
      <c r="BC4468" t="str">
        <f>IF(OR($A4468="",$G4468&lt;&gt;"Ativo"),"",IF(COUNTIFS($A$4:$A4468,$A4468,$G$4:$G4468,"Ativo")=1,1,0))</f>
        <v/>
      </c>
    </row>
    <row r="4469" spans="1:55" x14ac:dyDescent="0.3">
      <c r="A4469" s="76"/>
      <c r="B4469" s="104"/>
      <c r="C4469" s="76"/>
      <c r="D4469" s="77"/>
      <c r="E4469" s="12"/>
      <c r="F4469" s="78"/>
      <c r="G4469" s="77"/>
      <c r="H4469" s="79"/>
      <c r="BA4469" s="5" t="str">
        <f t="shared" si="69"/>
        <v/>
      </c>
      <c r="BB4469" s="5" t="str">
        <f>IF(OR($E4469="",$G4469&lt;&gt;"Ativo"),"",IF(COUNTIFS($E$4:$E4469,$E4469,$A$4:$A4469,$A4469,$G$4:$G4469,"Ativo")=1,1,0))</f>
        <v/>
      </c>
      <c r="BC4469" t="str">
        <f>IF(OR($A4469="",$G4469&lt;&gt;"Ativo"),"",IF(COUNTIFS($A$4:$A4469,$A4469,$G$4:$G4469,"Ativo")=1,1,0))</f>
        <v/>
      </c>
    </row>
    <row r="4470" spans="1:55" x14ac:dyDescent="0.3">
      <c r="A4470" s="76"/>
      <c r="B4470" s="104"/>
      <c r="C4470" s="76"/>
      <c r="D4470" s="77"/>
      <c r="E4470" s="12"/>
      <c r="F4470" s="78"/>
      <c r="G4470" s="77"/>
      <c r="H4470" s="79"/>
      <c r="BA4470" s="5" t="str">
        <f t="shared" si="69"/>
        <v/>
      </c>
      <c r="BB4470" s="5" t="str">
        <f>IF(OR($E4470="",$G4470&lt;&gt;"Ativo"),"",IF(COUNTIFS($E$4:$E4470,$E4470,$A$4:$A4470,$A4470,$G$4:$G4470,"Ativo")=1,1,0))</f>
        <v/>
      </c>
      <c r="BC4470" t="str">
        <f>IF(OR($A4470="",$G4470&lt;&gt;"Ativo"),"",IF(COUNTIFS($A$4:$A4470,$A4470,$G$4:$G4470,"Ativo")=1,1,0))</f>
        <v/>
      </c>
    </row>
    <row r="4471" spans="1:55" x14ac:dyDescent="0.3">
      <c r="A4471" s="76"/>
      <c r="B4471" s="104"/>
      <c r="C4471" s="76"/>
      <c r="D4471" s="77"/>
      <c r="E4471" s="12"/>
      <c r="F4471" s="78"/>
      <c r="G4471" s="77"/>
      <c r="H4471" s="79"/>
      <c r="BA4471" s="5" t="str">
        <f t="shared" si="69"/>
        <v/>
      </c>
      <c r="BB4471" s="5" t="str">
        <f>IF(OR($E4471="",$G4471&lt;&gt;"Ativo"),"",IF(COUNTIFS($E$4:$E4471,$E4471,$A$4:$A4471,$A4471,$G$4:$G4471,"Ativo")=1,1,0))</f>
        <v/>
      </c>
      <c r="BC4471" t="str">
        <f>IF(OR($A4471="",$G4471&lt;&gt;"Ativo"),"",IF(COUNTIFS($A$4:$A4471,$A4471,$G$4:$G4471,"Ativo")=1,1,0))</f>
        <v/>
      </c>
    </row>
    <row r="4472" spans="1:55" x14ac:dyDescent="0.3">
      <c r="A4472" s="76"/>
      <c r="B4472" s="104"/>
      <c r="C4472" s="76"/>
      <c r="D4472" s="77"/>
      <c r="E4472" s="12"/>
      <c r="F4472" s="78"/>
      <c r="G4472" s="77"/>
      <c r="H4472" s="79"/>
      <c r="BA4472" s="5" t="str">
        <f t="shared" si="69"/>
        <v/>
      </c>
      <c r="BB4472" s="5" t="str">
        <f>IF(OR($E4472="",$G4472&lt;&gt;"Ativo"),"",IF(COUNTIFS($E$4:$E4472,$E4472,$A$4:$A4472,$A4472,$G$4:$G4472,"Ativo")=1,1,0))</f>
        <v/>
      </c>
      <c r="BC4472" t="str">
        <f>IF(OR($A4472="",$G4472&lt;&gt;"Ativo"),"",IF(COUNTIFS($A$4:$A4472,$A4472,$G$4:$G4472,"Ativo")=1,1,0))</f>
        <v/>
      </c>
    </row>
    <row r="4473" spans="1:55" x14ac:dyDescent="0.3">
      <c r="A4473" s="76"/>
      <c r="B4473" s="104"/>
      <c r="C4473" s="76"/>
      <c r="D4473" s="77"/>
      <c r="E4473" s="12"/>
      <c r="F4473" s="78"/>
      <c r="G4473" s="77"/>
      <c r="H4473" s="79"/>
      <c r="BA4473" s="5" t="str">
        <f t="shared" si="69"/>
        <v/>
      </c>
      <c r="BB4473" s="5" t="str">
        <f>IF(OR($E4473="",$G4473&lt;&gt;"Ativo"),"",IF(COUNTIFS($E$4:$E4473,$E4473,$A$4:$A4473,$A4473,$G$4:$G4473,"Ativo")=1,1,0))</f>
        <v/>
      </c>
      <c r="BC4473" t="str">
        <f>IF(OR($A4473="",$G4473&lt;&gt;"Ativo"),"",IF(COUNTIFS($A$4:$A4473,$A4473,$G$4:$G4473,"Ativo")=1,1,0))</f>
        <v/>
      </c>
    </row>
    <row r="4474" spans="1:55" x14ac:dyDescent="0.3">
      <c r="A4474" s="76"/>
      <c r="B4474" s="104"/>
      <c r="C4474" s="76"/>
      <c r="D4474" s="77"/>
      <c r="E4474" s="12"/>
      <c r="F4474" s="78"/>
      <c r="G4474" s="77"/>
      <c r="H4474" s="79"/>
      <c r="BA4474" s="5" t="str">
        <f t="shared" si="69"/>
        <v/>
      </c>
      <c r="BB4474" s="5" t="str">
        <f>IF(OR($E4474="",$G4474&lt;&gt;"Ativo"),"",IF(COUNTIFS($E$4:$E4474,$E4474,$A$4:$A4474,$A4474,$G$4:$G4474,"Ativo")=1,1,0))</f>
        <v/>
      </c>
      <c r="BC4474" t="str">
        <f>IF(OR($A4474="",$G4474&lt;&gt;"Ativo"),"",IF(COUNTIFS($A$4:$A4474,$A4474,$G$4:$G4474,"Ativo")=1,1,0))</f>
        <v/>
      </c>
    </row>
    <row r="4475" spans="1:55" x14ac:dyDescent="0.3">
      <c r="A4475" s="76"/>
      <c r="B4475" s="104"/>
      <c r="C4475" s="76"/>
      <c r="D4475" s="77"/>
      <c r="E4475" s="12"/>
      <c r="F4475" s="78"/>
      <c r="G4475" s="77"/>
      <c r="H4475" s="79"/>
      <c r="BA4475" s="5" t="str">
        <f t="shared" si="69"/>
        <v/>
      </c>
      <c r="BB4475" s="5" t="str">
        <f>IF(OR($E4475="",$G4475&lt;&gt;"Ativo"),"",IF(COUNTIFS($E$4:$E4475,$E4475,$A$4:$A4475,$A4475,$G$4:$G4475,"Ativo")=1,1,0))</f>
        <v/>
      </c>
      <c r="BC4475" t="str">
        <f>IF(OR($A4475="",$G4475&lt;&gt;"Ativo"),"",IF(COUNTIFS($A$4:$A4475,$A4475,$G$4:$G4475,"Ativo")=1,1,0))</f>
        <v/>
      </c>
    </row>
    <row r="4476" spans="1:55" x14ac:dyDescent="0.3">
      <c r="A4476" s="76"/>
      <c r="B4476" s="104"/>
      <c r="C4476" s="76"/>
      <c r="D4476" s="77"/>
      <c r="E4476" s="12"/>
      <c r="F4476" s="78"/>
      <c r="G4476" s="77"/>
      <c r="H4476" s="79"/>
      <c r="BA4476" s="5" t="str">
        <f t="shared" si="69"/>
        <v/>
      </c>
      <c r="BB4476" s="5" t="str">
        <f>IF(OR($E4476="",$G4476&lt;&gt;"Ativo"),"",IF(COUNTIFS($E$4:$E4476,$E4476,$A$4:$A4476,$A4476,$G$4:$G4476,"Ativo")=1,1,0))</f>
        <v/>
      </c>
      <c r="BC4476" t="str">
        <f>IF(OR($A4476="",$G4476&lt;&gt;"Ativo"),"",IF(COUNTIFS($A$4:$A4476,$A4476,$G$4:$G4476,"Ativo")=1,1,0))</f>
        <v/>
      </c>
    </row>
    <row r="4477" spans="1:55" x14ac:dyDescent="0.3">
      <c r="A4477" s="76"/>
      <c r="B4477" s="104"/>
      <c r="C4477" s="76"/>
      <c r="D4477" s="77"/>
      <c r="E4477" s="12"/>
      <c r="F4477" s="78"/>
      <c r="G4477" s="77"/>
      <c r="H4477" s="79"/>
      <c r="BA4477" s="5" t="str">
        <f t="shared" si="69"/>
        <v/>
      </c>
      <c r="BB4477" s="5" t="str">
        <f>IF(OR($E4477="",$G4477&lt;&gt;"Ativo"),"",IF(COUNTIFS($E$4:$E4477,$E4477,$A$4:$A4477,$A4477,$G$4:$G4477,"Ativo")=1,1,0))</f>
        <v/>
      </c>
      <c r="BC4477" t="str">
        <f>IF(OR($A4477="",$G4477&lt;&gt;"Ativo"),"",IF(COUNTIFS($A$4:$A4477,$A4477,$G$4:$G4477,"Ativo")=1,1,0))</f>
        <v/>
      </c>
    </row>
    <row r="4478" spans="1:55" x14ac:dyDescent="0.3">
      <c r="A4478" s="76"/>
      <c r="B4478" s="104"/>
      <c r="C4478" s="76"/>
      <c r="D4478" s="77"/>
      <c r="E4478" s="12"/>
      <c r="F4478" s="78"/>
      <c r="G4478" s="77"/>
      <c r="H4478" s="79"/>
      <c r="BA4478" s="5" t="str">
        <f t="shared" si="69"/>
        <v/>
      </c>
      <c r="BB4478" s="5" t="str">
        <f>IF(OR($E4478="",$G4478&lt;&gt;"Ativo"),"",IF(COUNTIFS($E$4:$E4478,$E4478,$A$4:$A4478,$A4478,$G$4:$G4478,"Ativo")=1,1,0))</f>
        <v/>
      </c>
      <c r="BC4478" t="str">
        <f>IF(OR($A4478="",$G4478&lt;&gt;"Ativo"),"",IF(COUNTIFS($A$4:$A4478,$A4478,$G$4:$G4478,"Ativo")=1,1,0))</f>
        <v/>
      </c>
    </row>
    <row r="4479" spans="1:55" x14ac:dyDescent="0.3">
      <c r="A4479" s="76"/>
      <c r="B4479" s="104"/>
      <c r="C4479" s="76"/>
      <c r="D4479" s="77"/>
      <c r="E4479" s="12"/>
      <c r="F4479" s="78"/>
      <c r="G4479" s="77"/>
      <c r="H4479" s="79"/>
      <c r="BA4479" s="5" t="str">
        <f t="shared" si="69"/>
        <v/>
      </c>
      <c r="BB4479" s="5" t="str">
        <f>IF(OR($E4479="",$G4479&lt;&gt;"Ativo"),"",IF(COUNTIFS($E$4:$E4479,$E4479,$A$4:$A4479,$A4479,$G$4:$G4479,"Ativo")=1,1,0))</f>
        <v/>
      </c>
      <c r="BC4479" t="str">
        <f>IF(OR($A4479="",$G4479&lt;&gt;"Ativo"),"",IF(COUNTIFS($A$4:$A4479,$A4479,$G$4:$G4479,"Ativo")=1,1,0))</f>
        <v/>
      </c>
    </row>
    <row r="4480" spans="1:55" x14ac:dyDescent="0.3">
      <c r="A4480" s="76"/>
      <c r="B4480" s="104"/>
      <c r="C4480" s="76"/>
      <c r="D4480" s="77"/>
      <c r="E4480" s="12"/>
      <c r="F4480" s="78"/>
      <c r="G4480" s="77"/>
      <c r="H4480" s="79"/>
      <c r="BA4480" s="5" t="str">
        <f t="shared" si="69"/>
        <v/>
      </c>
      <c r="BB4480" s="5" t="str">
        <f>IF(OR($E4480="",$G4480&lt;&gt;"Ativo"),"",IF(COUNTIFS($E$4:$E4480,$E4480,$A$4:$A4480,$A4480,$G$4:$G4480,"Ativo")=1,1,0))</f>
        <v/>
      </c>
      <c r="BC4480" t="str">
        <f>IF(OR($A4480="",$G4480&lt;&gt;"Ativo"),"",IF(COUNTIFS($A$4:$A4480,$A4480,$G$4:$G4480,"Ativo")=1,1,0))</f>
        <v/>
      </c>
    </row>
    <row r="4481" spans="1:55" x14ac:dyDescent="0.3">
      <c r="A4481" s="76"/>
      <c r="B4481" s="104"/>
      <c r="C4481" s="76"/>
      <c r="D4481" s="77"/>
      <c r="E4481" s="12"/>
      <c r="F4481" s="78"/>
      <c r="G4481" s="77"/>
      <c r="H4481" s="79"/>
      <c r="BA4481" s="5" t="str">
        <f t="shared" si="69"/>
        <v/>
      </c>
      <c r="BB4481" s="5" t="str">
        <f>IF(OR($E4481="",$G4481&lt;&gt;"Ativo"),"",IF(COUNTIFS($E$4:$E4481,$E4481,$A$4:$A4481,$A4481,$G$4:$G4481,"Ativo")=1,1,0))</f>
        <v/>
      </c>
      <c r="BC4481" t="str">
        <f>IF(OR($A4481="",$G4481&lt;&gt;"Ativo"),"",IF(COUNTIFS($A$4:$A4481,$A4481,$G$4:$G4481,"Ativo")=1,1,0))</f>
        <v/>
      </c>
    </row>
    <row r="4482" spans="1:55" x14ac:dyDescent="0.3">
      <c r="A4482" s="76"/>
      <c r="B4482" s="104"/>
      <c r="C4482" s="76"/>
      <c r="D4482" s="77"/>
      <c r="E4482" s="12"/>
      <c r="F4482" s="78"/>
      <c r="G4482" s="77"/>
      <c r="H4482" s="79"/>
      <c r="BA4482" s="5" t="str">
        <f t="shared" si="69"/>
        <v/>
      </c>
      <c r="BB4482" s="5" t="str">
        <f>IF(OR($E4482="",$G4482&lt;&gt;"Ativo"),"",IF(COUNTIFS($E$4:$E4482,$E4482,$A$4:$A4482,$A4482,$G$4:$G4482,"Ativo")=1,1,0))</f>
        <v/>
      </c>
      <c r="BC4482" t="str">
        <f>IF(OR($A4482="",$G4482&lt;&gt;"Ativo"),"",IF(COUNTIFS($A$4:$A4482,$A4482,$G$4:$G4482,"Ativo")=1,1,0))</f>
        <v/>
      </c>
    </row>
    <row r="4483" spans="1:55" x14ac:dyDescent="0.3">
      <c r="A4483" s="76"/>
      <c r="B4483" s="104"/>
      <c r="C4483" s="76"/>
      <c r="D4483" s="77"/>
      <c r="E4483" s="12"/>
      <c r="F4483" s="78"/>
      <c r="G4483" s="77"/>
      <c r="H4483" s="79"/>
      <c r="BA4483" s="5" t="str">
        <f t="shared" si="69"/>
        <v/>
      </c>
      <c r="BB4483" s="5" t="str">
        <f>IF(OR($E4483="",$G4483&lt;&gt;"Ativo"),"",IF(COUNTIFS($E$4:$E4483,$E4483,$A$4:$A4483,$A4483,$G$4:$G4483,"Ativo")=1,1,0))</f>
        <v/>
      </c>
      <c r="BC4483" t="str">
        <f>IF(OR($A4483="",$G4483&lt;&gt;"Ativo"),"",IF(COUNTIFS($A$4:$A4483,$A4483,$G$4:$G4483,"Ativo")=1,1,0))</f>
        <v/>
      </c>
    </row>
    <row r="4484" spans="1:55" x14ac:dyDescent="0.3">
      <c r="A4484" s="76"/>
      <c r="B4484" s="104"/>
      <c r="C4484" s="76"/>
      <c r="D4484" s="77"/>
      <c r="E4484" s="12"/>
      <c r="F4484" s="78"/>
      <c r="G4484" s="77"/>
      <c r="H4484" s="79"/>
      <c r="BA4484" s="5" t="str">
        <f t="shared" ref="BA4484:BA4547" si="70">IF($D4484="","",MID($D4484,4,LEN($D4484)-5))</f>
        <v/>
      </c>
      <c r="BB4484" s="5" t="str">
        <f>IF(OR($E4484="",$G4484&lt;&gt;"Ativo"),"",IF(COUNTIFS($E$4:$E4484,$E4484,$A$4:$A4484,$A4484,$G$4:$G4484,"Ativo")=1,1,0))</f>
        <v/>
      </c>
      <c r="BC4484" t="str">
        <f>IF(OR($A4484="",$G4484&lt;&gt;"Ativo"),"",IF(COUNTIFS($A$4:$A4484,$A4484,$G$4:$G4484,"Ativo")=1,1,0))</f>
        <v/>
      </c>
    </row>
    <row r="4485" spans="1:55" x14ac:dyDescent="0.3">
      <c r="A4485" s="76"/>
      <c r="B4485" s="104"/>
      <c r="C4485" s="76"/>
      <c r="D4485" s="77"/>
      <c r="E4485" s="12"/>
      <c r="F4485" s="78"/>
      <c r="G4485" s="77"/>
      <c r="H4485" s="79"/>
      <c r="BA4485" s="5" t="str">
        <f t="shared" si="70"/>
        <v/>
      </c>
      <c r="BB4485" s="5" t="str">
        <f>IF(OR($E4485="",$G4485&lt;&gt;"Ativo"),"",IF(COUNTIFS($E$4:$E4485,$E4485,$A$4:$A4485,$A4485,$G$4:$G4485,"Ativo")=1,1,0))</f>
        <v/>
      </c>
      <c r="BC4485" t="str">
        <f>IF(OR($A4485="",$G4485&lt;&gt;"Ativo"),"",IF(COUNTIFS($A$4:$A4485,$A4485,$G$4:$G4485,"Ativo")=1,1,0))</f>
        <v/>
      </c>
    </row>
    <row r="4486" spans="1:55" x14ac:dyDescent="0.3">
      <c r="A4486" s="76"/>
      <c r="B4486" s="104"/>
      <c r="C4486" s="76"/>
      <c r="D4486" s="77"/>
      <c r="E4486" s="12"/>
      <c r="F4486" s="78"/>
      <c r="G4486" s="77"/>
      <c r="H4486" s="79"/>
      <c r="BA4486" s="5" t="str">
        <f t="shared" si="70"/>
        <v/>
      </c>
      <c r="BB4486" s="5" t="str">
        <f>IF(OR($E4486="",$G4486&lt;&gt;"Ativo"),"",IF(COUNTIFS($E$4:$E4486,$E4486,$A$4:$A4486,$A4486,$G$4:$G4486,"Ativo")=1,1,0))</f>
        <v/>
      </c>
      <c r="BC4486" t="str">
        <f>IF(OR($A4486="",$G4486&lt;&gt;"Ativo"),"",IF(COUNTIFS($A$4:$A4486,$A4486,$G$4:$G4486,"Ativo")=1,1,0))</f>
        <v/>
      </c>
    </row>
    <row r="4487" spans="1:55" x14ac:dyDescent="0.3">
      <c r="A4487" s="76"/>
      <c r="B4487" s="104"/>
      <c r="C4487" s="76"/>
      <c r="D4487" s="77"/>
      <c r="E4487" s="12"/>
      <c r="F4487" s="78"/>
      <c r="G4487" s="77"/>
      <c r="H4487" s="79"/>
      <c r="BA4487" s="5" t="str">
        <f t="shared" si="70"/>
        <v/>
      </c>
      <c r="BB4487" s="5" t="str">
        <f>IF(OR($E4487="",$G4487&lt;&gt;"Ativo"),"",IF(COUNTIFS($E$4:$E4487,$E4487,$A$4:$A4487,$A4487,$G$4:$G4487,"Ativo")=1,1,0))</f>
        <v/>
      </c>
      <c r="BC4487" t="str">
        <f>IF(OR($A4487="",$G4487&lt;&gt;"Ativo"),"",IF(COUNTIFS($A$4:$A4487,$A4487,$G$4:$G4487,"Ativo")=1,1,0))</f>
        <v/>
      </c>
    </row>
    <row r="4488" spans="1:55" x14ac:dyDescent="0.3">
      <c r="A4488" s="76"/>
      <c r="B4488" s="104"/>
      <c r="C4488" s="76"/>
      <c r="D4488" s="77"/>
      <c r="E4488" s="12"/>
      <c r="F4488" s="78"/>
      <c r="G4488" s="77"/>
      <c r="H4488" s="79"/>
      <c r="BA4488" s="5" t="str">
        <f t="shared" si="70"/>
        <v/>
      </c>
      <c r="BB4488" s="5" t="str">
        <f>IF(OR($E4488="",$G4488&lt;&gt;"Ativo"),"",IF(COUNTIFS($E$4:$E4488,$E4488,$A$4:$A4488,$A4488,$G$4:$G4488,"Ativo")=1,1,0))</f>
        <v/>
      </c>
      <c r="BC4488" t="str">
        <f>IF(OR($A4488="",$G4488&lt;&gt;"Ativo"),"",IF(COUNTIFS($A$4:$A4488,$A4488,$G$4:$G4488,"Ativo")=1,1,0))</f>
        <v/>
      </c>
    </row>
    <row r="4489" spans="1:55" x14ac:dyDescent="0.3">
      <c r="A4489" s="76"/>
      <c r="B4489" s="104"/>
      <c r="C4489" s="76"/>
      <c r="D4489" s="77"/>
      <c r="E4489" s="12"/>
      <c r="F4489" s="78"/>
      <c r="G4489" s="77"/>
      <c r="H4489" s="79"/>
      <c r="BA4489" s="5" t="str">
        <f t="shared" si="70"/>
        <v/>
      </c>
      <c r="BB4489" s="5" t="str">
        <f>IF(OR($E4489="",$G4489&lt;&gt;"Ativo"),"",IF(COUNTIFS($E$4:$E4489,$E4489,$A$4:$A4489,$A4489,$G$4:$G4489,"Ativo")=1,1,0))</f>
        <v/>
      </c>
      <c r="BC4489" t="str">
        <f>IF(OR($A4489="",$G4489&lt;&gt;"Ativo"),"",IF(COUNTIFS($A$4:$A4489,$A4489,$G$4:$G4489,"Ativo")=1,1,0))</f>
        <v/>
      </c>
    </row>
    <row r="4490" spans="1:55" x14ac:dyDescent="0.3">
      <c r="A4490" s="76"/>
      <c r="B4490" s="104"/>
      <c r="C4490" s="76"/>
      <c r="D4490" s="77"/>
      <c r="E4490" s="12"/>
      <c r="F4490" s="78"/>
      <c r="G4490" s="77"/>
      <c r="H4490" s="79"/>
      <c r="BA4490" s="5" t="str">
        <f t="shared" si="70"/>
        <v/>
      </c>
      <c r="BB4490" s="5" t="str">
        <f>IF(OR($E4490="",$G4490&lt;&gt;"Ativo"),"",IF(COUNTIFS($E$4:$E4490,$E4490,$A$4:$A4490,$A4490,$G$4:$G4490,"Ativo")=1,1,0))</f>
        <v/>
      </c>
      <c r="BC4490" t="str">
        <f>IF(OR($A4490="",$G4490&lt;&gt;"Ativo"),"",IF(COUNTIFS($A$4:$A4490,$A4490,$G$4:$G4490,"Ativo")=1,1,0))</f>
        <v/>
      </c>
    </row>
    <row r="4491" spans="1:55" x14ac:dyDescent="0.3">
      <c r="A4491" s="76"/>
      <c r="B4491" s="104"/>
      <c r="C4491" s="76"/>
      <c r="D4491" s="77"/>
      <c r="E4491" s="12"/>
      <c r="F4491" s="78"/>
      <c r="G4491" s="77"/>
      <c r="H4491" s="79"/>
      <c r="BA4491" s="5" t="str">
        <f t="shared" si="70"/>
        <v/>
      </c>
      <c r="BB4491" s="5" t="str">
        <f>IF(OR($E4491="",$G4491&lt;&gt;"Ativo"),"",IF(COUNTIFS($E$4:$E4491,$E4491,$A$4:$A4491,$A4491,$G$4:$G4491,"Ativo")=1,1,0))</f>
        <v/>
      </c>
      <c r="BC4491" t="str">
        <f>IF(OR($A4491="",$G4491&lt;&gt;"Ativo"),"",IF(COUNTIFS($A$4:$A4491,$A4491,$G$4:$G4491,"Ativo")=1,1,0))</f>
        <v/>
      </c>
    </row>
    <row r="4492" spans="1:55" x14ac:dyDescent="0.3">
      <c r="A4492" s="76"/>
      <c r="B4492" s="104"/>
      <c r="C4492" s="76"/>
      <c r="D4492" s="77"/>
      <c r="E4492" s="12"/>
      <c r="F4492" s="78"/>
      <c r="G4492" s="77"/>
      <c r="H4492" s="79"/>
      <c r="BA4492" s="5" t="str">
        <f t="shared" si="70"/>
        <v/>
      </c>
      <c r="BB4492" s="5" t="str">
        <f>IF(OR($E4492="",$G4492&lt;&gt;"Ativo"),"",IF(COUNTIFS($E$4:$E4492,$E4492,$A$4:$A4492,$A4492,$G$4:$G4492,"Ativo")=1,1,0))</f>
        <v/>
      </c>
      <c r="BC4492" t="str">
        <f>IF(OR($A4492="",$G4492&lt;&gt;"Ativo"),"",IF(COUNTIFS($A$4:$A4492,$A4492,$G$4:$G4492,"Ativo")=1,1,0))</f>
        <v/>
      </c>
    </row>
    <row r="4493" spans="1:55" x14ac:dyDescent="0.3">
      <c r="A4493" s="76"/>
      <c r="B4493" s="104"/>
      <c r="C4493" s="76"/>
      <c r="D4493" s="77"/>
      <c r="E4493" s="12"/>
      <c r="F4493" s="78"/>
      <c r="G4493" s="77"/>
      <c r="H4493" s="79"/>
      <c r="BA4493" s="5" t="str">
        <f t="shared" si="70"/>
        <v/>
      </c>
      <c r="BB4493" s="5" t="str">
        <f>IF(OR($E4493="",$G4493&lt;&gt;"Ativo"),"",IF(COUNTIFS($E$4:$E4493,$E4493,$A$4:$A4493,$A4493,$G$4:$G4493,"Ativo")=1,1,0))</f>
        <v/>
      </c>
      <c r="BC4493" t="str">
        <f>IF(OR($A4493="",$G4493&lt;&gt;"Ativo"),"",IF(COUNTIFS($A$4:$A4493,$A4493,$G$4:$G4493,"Ativo")=1,1,0))</f>
        <v/>
      </c>
    </row>
    <row r="4494" spans="1:55" x14ac:dyDescent="0.3">
      <c r="A4494" s="76"/>
      <c r="B4494" s="104"/>
      <c r="C4494" s="76"/>
      <c r="D4494" s="77"/>
      <c r="E4494" s="12"/>
      <c r="F4494" s="78"/>
      <c r="G4494" s="77"/>
      <c r="H4494" s="79"/>
      <c r="BA4494" s="5" t="str">
        <f t="shared" si="70"/>
        <v/>
      </c>
      <c r="BB4494" s="5" t="str">
        <f>IF(OR($E4494="",$G4494&lt;&gt;"Ativo"),"",IF(COUNTIFS($E$4:$E4494,$E4494,$A$4:$A4494,$A4494,$G$4:$G4494,"Ativo")=1,1,0))</f>
        <v/>
      </c>
      <c r="BC4494" t="str">
        <f>IF(OR($A4494="",$G4494&lt;&gt;"Ativo"),"",IF(COUNTIFS($A$4:$A4494,$A4494,$G$4:$G4494,"Ativo")=1,1,0))</f>
        <v/>
      </c>
    </row>
    <row r="4495" spans="1:55" x14ac:dyDescent="0.3">
      <c r="A4495" s="76"/>
      <c r="B4495" s="104"/>
      <c r="C4495" s="76"/>
      <c r="D4495" s="77"/>
      <c r="E4495" s="12"/>
      <c r="F4495" s="78"/>
      <c r="G4495" s="77"/>
      <c r="H4495" s="79"/>
      <c r="BA4495" s="5" t="str">
        <f t="shared" si="70"/>
        <v/>
      </c>
      <c r="BB4495" s="5" t="str">
        <f>IF(OR($E4495="",$G4495&lt;&gt;"Ativo"),"",IF(COUNTIFS($E$4:$E4495,$E4495,$A$4:$A4495,$A4495,$G$4:$G4495,"Ativo")=1,1,0))</f>
        <v/>
      </c>
      <c r="BC4495" t="str">
        <f>IF(OR($A4495="",$G4495&lt;&gt;"Ativo"),"",IF(COUNTIFS($A$4:$A4495,$A4495,$G$4:$G4495,"Ativo")=1,1,0))</f>
        <v/>
      </c>
    </row>
    <row r="4496" spans="1:55" x14ac:dyDescent="0.3">
      <c r="A4496" s="76"/>
      <c r="B4496" s="104"/>
      <c r="C4496" s="76"/>
      <c r="D4496" s="77"/>
      <c r="E4496" s="12"/>
      <c r="F4496" s="78"/>
      <c r="G4496" s="77"/>
      <c r="H4496" s="79"/>
      <c r="BA4496" s="5" t="str">
        <f t="shared" si="70"/>
        <v/>
      </c>
      <c r="BB4496" s="5" t="str">
        <f>IF(OR($E4496="",$G4496&lt;&gt;"Ativo"),"",IF(COUNTIFS($E$4:$E4496,$E4496,$A$4:$A4496,$A4496,$G$4:$G4496,"Ativo")=1,1,0))</f>
        <v/>
      </c>
      <c r="BC4496" t="str">
        <f>IF(OR($A4496="",$G4496&lt;&gt;"Ativo"),"",IF(COUNTIFS($A$4:$A4496,$A4496,$G$4:$G4496,"Ativo")=1,1,0))</f>
        <v/>
      </c>
    </row>
    <row r="4497" spans="1:55" x14ac:dyDescent="0.3">
      <c r="A4497" s="76"/>
      <c r="B4497" s="104"/>
      <c r="C4497" s="76"/>
      <c r="D4497" s="77"/>
      <c r="E4497" s="12"/>
      <c r="F4497" s="78"/>
      <c r="G4497" s="77"/>
      <c r="H4497" s="79"/>
      <c r="BA4497" s="5" t="str">
        <f t="shared" si="70"/>
        <v/>
      </c>
      <c r="BB4497" s="5" t="str">
        <f>IF(OR($E4497="",$G4497&lt;&gt;"Ativo"),"",IF(COUNTIFS($E$4:$E4497,$E4497,$A$4:$A4497,$A4497,$G$4:$G4497,"Ativo")=1,1,0))</f>
        <v/>
      </c>
      <c r="BC4497" t="str">
        <f>IF(OR($A4497="",$G4497&lt;&gt;"Ativo"),"",IF(COUNTIFS($A$4:$A4497,$A4497,$G$4:$G4497,"Ativo")=1,1,0))</f>
        <v/>
      </c>
    </row>
    <row r="4498" spans="1:55" x14ac:dyDescent="0.3">
      <c r="A4498" s="76"/>
      <c r="B4498" s="104"/>
      <c r="C4498" s="76"/>
      <c r="D4498" s="77"/>
      <c r="E4498" s="12"/>
      <c r="F4498" s="78"/>
      <c r="G4498" s="77"/>
      <c r="H4498" s="79"/>
      <c r="BA4498" s="5" t="str">
        <f t="shared" si="70"/>
        <v/>
      </c>
      <c r="BB4498" s="5" t="str">
        <f>IF(OR($E4498="",$G4498&lt;&gt;"Ativo"),"",IF(COUNTIFS($E$4:$E4498,$E4498,$A$4:$A4498,$A4498,$G$4:$G4498,"Ativo")=1,1,0))</f>
        <v/>
      </c>
      <c r="BC4498" t="str">
        <f>IF(OR($A4498="",$G4498&lt;&gt;"Ativo"),"",IF(COUNTIFS($A$4:$A4498,$A4498,$G$4:$G4498,"Ativo")=1,1,0))</f>
        <v/>
      </c>
    </row>
    <row r="4499" spans="1:55" x14ac:dyDescent="0.3">
      <c r="A4499" s="76"/>
      <c r="B4499" s="104"/>
      <c r="C4499" s="76"/>
      <c r="D4499" s="77"/>
      <c r="E4499" s="12"/>
      <c r="F4499" s="78"/>
      <c r="G4499" s="77"/>
      <c r="H4499" s="79"/>
      <c r="BA4499" s="5" t="str">
        <f t="shared" si="70"/>
        <v/>
      </c>
      <c r="BB4499" s="5" t="str">
        <f>IF(OR($E4499="",$G4499&lt;&gt;"Ativo"),"",IF(COUNTIFS($E$4:$E4499,$E4499,$A$4:$A4499,$A4499,$G$4:$G4499,"Ativo")=1,1,0))</f>
        <v/>
      </c>
      <c r="BC4499" t="str">
        <f>IF(OR($A4499="",$G4499&lt;&gt;"Ativo"),"",IF(COUNTIFS($A$4:$A4499,$A4499,$G$4:$G4499,"Ativo")=1,1,0))</f>
        <v/>
      </c>
    </row>
    <row r="4500" spans="1:55" x14ac:dyDescent="0.3">
      <c r="A4500" s="76"/>
      <c r="B4500" s="104"/>
      <c r="C4500" s="76"/>
      <c r="D4500" s="77"/>
      <c r="E4500" s="12"/>
      <c r="F4500" s="78"/>
      <c r="G4500" s="77"/>
      <c r="H4500" s="79"/>
      <c r="BA4500" s="5" t="str">
        <f t="shared" si="70"/>
        <v/>
      </c>
      <c r="BB4500" s="5" t="str">
        <f>IF(OR($E4500="",$G4500&lt;&gt;"Ativo"),"",IF(COUNTIFS($E$4:$E4500,$E4500,$A$4:$A4500,$A4500,$G$4:$G4500,"Ativo")=1,1,0))</f>
        <v/>
      </c>
      <c r="BC4500" t="str">
        <f>IF(OR($A4500="",$G4500&lt;&gt;"Ativo"),"",IF(COUNTIFS($A$4:$A4500,$A4500,$G$4:$G4500,"Ativo")=1,1,0))</f>
        <v/>
      </c>
    </row>
    <row r="4501" spans="1:55" x14ac:dyDescent="0.3">
      <c r="A4501" s="76"/>
      <c r="B4501" s="104"/>
      <c r="C4501" s="76"/>
      <c r="D4501" s="77"/>
      <c r="E4501" s="12"/>
      <c r="F4501" s="78"/>
      <c r="G4501" s="77"/>
      <c r="H4501" s="79"/>
      <c r="BA4501" s="5" t="str">
        <f t="shared" si="70"/>
        <v/>
      </c>
      <c r="BB4501" s="5" t="str">
        <f>IF(OR($E4501="",$G4501&lt;&gt;"Ativo"),"",IF(COUNTIFS($E$4:$E4501,$E4501,$A$4:$A4501,$A4501,$G$4:$G4501,"Ativo")=1,1,0))</f>
        <v/>
      </c>
      <c r="BC4501" t="str">
        <f>IF(OR($A4501="",$G4501&lt;&gt;"Ativo"),"",IF(COUNTIFS($A$4:$A4501,$A4501,$G$4:$G4501,"Ativo")=1,1,0))</f>
        <v/>
      </c>
    </row>
    <row r="4502" spans="1:55" x14ac:dyDescent="0.3">
      <c r="A4502" s="76"/>
      <c r="B4502" s="104"/>
      <c r="C4502" s="76"/>
      <c r="D4502" s="77"/>
      <c r="E4502" s="12"/>
      <c r="F4502" s="78"/>
      <c r="G4502" s="77"/>
      <c r="H4502" s="79"/>
      <c r="BA4502" s="5" t="str">
        <f t="shared" si="70"/>
        <v/>
      </c>
      <c r="BB4502" s="5" t="str">
        <f>IF(OR($E4502="",$G4502&lt;&gt;"Ativo"),"",IF(COUNTIFS($E$4:$E4502,$E4502,$A$4:$A4502,$A4502,$G$4:$G4502,"Ativo")=1,1,0))</f>
        <v/>
      </c>
      <c r="BC4502" t="str">
        <f>IF(OR($A4502="",$G4502&lt;&gt;"Ativo"),"",IF(COUNTIFS($A$4:$A4502,$A4502,$G$4:$G4502,"Ativo")=1,1,0))</f>
        <v/>
      </c>
    </row>
    <row r="4503" spans="1:55" x14ac:dyDescent="0.3">
      <c r="A4503" s="76"/>
      <c r="B4503" s="104"/>
      <c r="C4503" s="76"/>
      <c r="D4503" s="77"/>
      <c r="E4503" s="12"/>
      <c r="F4503" s="78"/>
      <c r="G4503" s="77"/>
      <c r="H4503" s="79"/>
      <c r="BA4503" s="5" t="str">
        <f t="shared" si="70"/>
        <v/>
      </c>
      <c r="BB4503" s="5" t="str">
        <f>IF(OR($E4503="",$G4503&lt;&gt;"Ativo"),"",IF(COUNTIFS($E$4:$E4503,$E4503,$A$4:$A4503,$A4503,$G$4:$G4503,"Ativo")=1,1,0))</f>
        <v/>
      </c>
      <c r="BC4503" t="str">
        <f>IF(OR($A4503="",$G4503&lt;&gt;"Ativo"),"",IF(COUNTIFS($A$4:$A4503,$A4503,$G$4:$G4503,"Ativo")=1,1,0))</f>
        <v/>
      </c>
    </row>
    <row r="4504" spans="1:55" x14ac:dyDescent="0.3">
      <c r="A4504" s="76"/>
      <c r="B4504" s="104"/>
      <c r="C4504" s="76"/>
      <c r="D4504" s="77"/>
      <c r="E4504" s="12"/>
      <c r="F4504" s="78"/>
      <c r="G4504" s="77"/>
      <c r="H4504" s="79"/>
      <c r="BA4504" s="5" t="str">
        <f t="shared" si="70"/>
        <v/>
      </c>
      <c r="BB4504" s="5" t="str">
        <f>IF(OR($E4504="",$G4504&lt;&gt;"Ativo"),"",IF(COUNTIFS($E$4:$E4504,$E4504,$A$4:$A4504,$A4504,$G$4:$G4504,"Ativo")=1,1,0))</f>
        <v/>
      </c>
      <c r="BC4504" t="str">
        <f>IF(OR($A4504="",$G4504&lt;&gt;"Ativo"),"",IF(COUNTIFS($A$4:$A4504,$A4504,$G$4:$G4504,"Ativo")=1,1,0))</f>
        <v/>
      </c>
    </row>
    <row r="4505" spans="1:55" x14ac:dyDescent="0.3">
      <c r="A4505" s="76"/>
      <c r="B4505" s="104"/>
      <c r="C4505" s="76"/>
      <c r="D4505" s="77"/>
      <c r="E4505" s="12"/>
      <c r="F4505" s="78"/>
      <c r="G4505" s="77"/>
      <c r="H4505" s="79"/>
      <c r="BA4505" s="5" t="str">
        <f t="shared" si="70"/>
        <v/>
      </c>
      <c r="BB4505" s="5" t="str">
        <f>IF(OR($E4505="",$G4505&lt;&gt;"Ativo"),"",IF(COUNTIFS($E$4:$E4505,$E4505,$A$4:$A4505,$A4505,$G$4:$G4505,"Ativo")=1,1,0))</f>
        <v/>
      </c>
      <c r="BC4505" t="str">
        <f>IF(OR($A4505="",$G4505&lt;&gt;"Ativo"),"",IF(COUNTIFS($A$4:$A4505,$A4505,$G$4:$G4505,"Ativo")=1,1,0))</f>
        <v/>
      </c>
    </row>
    <row r="4506" spans="1:55" x14ac:dyDescent="0.3">
      <c r="A4506" s="76"/>
      <c r="B4506" s="104"/>
      <c r="C4506" s="76"/>
      <c r="D4506" s="77"/>
      <c r="E4506" s="12"/>
      <c r="F4506" s="78"/>
      <c r="G4506" s="77"/>
      <c r="H4506" s="79"/>
      <c r="BA4506" s="5" t="str">
        <f t="shared" si="70"/>
        <v/>
      </c>
      <c r="BB4506" s="5" t="str">
        <f>IF(OR($E4506="",$G4506&lt;&gt;"Ativo"),"",IF(COUNTIFS($E$4:$E4506,$E4506,$A$4:$A4506,$A4506,$G$4:$G4506,"Ativo")=1,1,0))</f>
        <v/>
      </c>
      <c r="BC4506" t="str">
        <f>IF(OR($A4506="",$G4506&lt;&gt;"Ativo"),"",IF(COUNTIFS($A$4:$A4506,$A4506,$G$4:$G4506,"Ativo")=1,1,0))</f>
        <v/>
      </c>
    </row>
    <row r="4507" spans="1:55" x14ac:dyDescent="0.3">
      <c r="A4507" s="76"/>
      <c r="B4507" s="104"/>
      <c r="C4507" s="76"/>
      <c r="D4507" s="77"/>
      <c r="E4507" s="12"/>
      <c r="F4507" s="78"/>
      <c r="G4507" s="77"/>
      <c r="H4507" s="79"/>
      <c r="BA4507" s="5" t="str">
        <f t="shared" si="70"/>
        <v/>
      </c>
      <c r="BB4507" s="5" t="str">
        <f>IF(OR($E4507="",$G4507&lt;&gt;"Ativo"),"",IF(COUNTIFS($E$4:$E4507,$E4507,$A$4:$A4507,$A4507,$G$4:$G4507,"Ativo")=1,1,0))</f>
        <v/>
      </c>
      <c r="BC4507" t="str">
        <f>IF(OR($A4507="",$G4507&lt;&gt;"Ativo"),"",IF(COUNTIFS($A$4:$A4507,$A4507,$G$4:$G4507,"Ativo")=1,1,0))</f>
        <v/>
      </c>
    </row>
    <row r="4508" spans="1:55" x14ac:dyDescent="0.3">
      <c r="A4508" s="76"/>
      <c r="B4508" s="104"/>
      <c r="C4508" s="76"/>
      <c r="D4508" s="77"/>
      <c r="E4508" s="12"/>
      <c r="F4508" s="78"/>
      <c r="G4508" s="77"/>
      <c r="H4508" s="79"/>
      <c r="BA4508" s="5" t="str">
        <f t="shared" si="70"/>
        <v/>
      </c>
      <c r="BB4508" s="5" t="str">
        <f>IF(OR($E4508="",$G4508&lt;&gt;"Ativo"),"",IF(COUNTIFS($E$4:$E4508,$E4508,$A$4:$A4508,$A4508,$G$4:$G4508,"Ativo")=1,1,0))</f>
        <v/>
      </c>
      <c r="BC4508" t="str">
        <f>IF(OR($A4508="",$G4508&lt;&gt;"Ativo"),"",IF(COUNTIFS($A$4:$A4508,$A4508,$G$4:$G4508,"Ativo")=1,1,0))</f>
        <v/>
      </c>
    </row>
    <row r="4509" spans="1:55" x14ac:dyDescent="0.3">
      <c r="A4509" s="76"/>
      <c r="B4509" s="104"/>
      <c r="C4509" s="76"/>
      <c r="D4509" s="77"/>
      <c r="E4509" s="12"/>
      <c r="F4509" s="78"/>
      <c r="G4509" s="77"/>
      <c r="H4509" s="79"/>
      <c r="BA4509" s="5" t="str">
        <f t="shared" si="70"/>
        <v/>
      </c>
      <c r="BB4509" s="5" t="str">
        <f>IF(OR($E4509="",$G4509&lt;&gt;"Ativo"),"",IF(COUNTIFS($E$4:$E4509,$E4509,$A$4:$A4509,$A4509,$G$4:$G4509,"Ativo")=1,1,0))</f>
        <v/>
      </c>
      <c r="BC4509" t="str">
        <f>IF(OR($A4509="",$G4509&lt;&gt;"Ativo"),"",IF(COUNTIFS($A$4:$A4509,$A4509,$G$4:$G4509,"Ativo")=1,1,0))</f>
        <v/>
      </c>
    </row>
    <row r="4510" spans="1:55" x14ac:dyDescent="0.3">
      <c r="A4510" s="76"/>
      <c r="B4510" s="104"/>
      <c r="C4510" s="76"/>
      <c r="D4510" s="77"/>
      <c r="E4510" s="12"/>
      <c r="F4510" s="78"/>
      <c r="G4510" s="77"/>
      <c r="H4510" s="79"/>
      <c r="BA4510" s="5" t="str">
        <f t="shared" si="70"/>
        <v/>
      </c>
      <c r="BB4510" s="5" t="str">
        <f>IF(OR($E4510="",$G4510&lt;&gt;"Ativo"),"",IF(COUNTIFS($E$4:$E4510,$E4510,$A$4:$A4510,$A4510,$G$4:$G4510,"Ativo")=1,1,0))</f>
        <v/>
      </c>
      <c r="BC4510" t="str">
        <f>IF(OR($A4510="",$G4510&lt;&gt;"Ativo"),"",IF(COUNTIFS($A$4:$A4510,$A4510,$G$4:$G4510,"Ativo")=1,1,0))</f>
        <v/>
      </c>
    </row>
    <row r="4511" spans="1:55" x14ac:dyDescent="0.3">
      <c r="A4511" s="76"/>
      <c r="B4511" s="104"/>
      <c r="C4511" s="76"/>
      <c r="D4511" s="77"/>
      <c r="E4511" s="12"/>
      <c r="F4511" s="78"/>
      <c r="G4511" s="77"/>
      <c r="H4511" s="79"/>
      <c r="BA4511" s="5" t="str">
        <f t="shared" si="70"/>
        <v/>
      </c>
      <c r="BB4511" s="5" t="str">
        <f>IF(OR($E4511="",$G4511&lt;&gt;"Ativo"),"",IF(COUNTIFS($E$4:$E4511,$E4511,$A$4:$A4511,$A4511,$G$4:$G4511,"Ativo")=1,1,0))</f>
        <v/>
      </c>
      <c r="BC4511" t="str">
        <f>IF(OR($A4511="",$G4511&lt;&gt;"Ativo"),"",IF(COUNTIFS($A$4:$A4511,$A4511,$G$4:$G4511,"Ativo")=1,1,0))</f>
        <v/>
      </c>
    </row>
    <row r="4512" spans="1:55" x14ac:dyDescent="0.3">
      <c r="A4512" s="76"/>
      <c r="B4512" s="104"/>
      <c r="C4512" s="76"/>
      <c r="D4512" s="77"/>
      <c r="E4512" s="12"/>
      <c r="F4512" s="78"/>
      <c r="G4512" s="77"/>
      <c r="H4512" s="79"/>
      <c r="BA4512" s="5" t="str">
        <f t="shared" si="70"/>
        <v/>
      </c>
      <c r="BB4512" s="5" t="str">
        <f>IF(OR($E4512="",$G4512&lt;&gt;"Ativo"),"",IF(COUNTIFS($E$4:$E4512,$E4512,$A$4:$A4512,$A4512,$G$4:$G4512,"Ativo")=1,1,0))</f>
        <v/>
      </c>
      <c r="BC4512" t="str">
        <f>IF(OR($A4512="",$G4512&lt;&gt;"Ativo"),"",IF(COUNTIFS($A$4:$A4512,$A4512,$G$4:$G4512,"Ativo")=1,1,0))</f>
        <v/>
      </c>
    </row>
    <row r="4513" spans="1:55" x14ac:dyDescent="0.3">
      <c r="A4513" s="76"/>
      <c r="B4513" s="104"/>
      <c r="C4513" s="76"/>
      <c r="D4513" s="77"/>
      <c r="E4513" s="12"/>
      <c r="F4513" s="78"/>
      <c r="G4513" s="77"/>
      <c r="H4513" s="79"/>
      <c r="BA4513" s="5" t="str">
        <f t="shared" si="70"/>
        <v/>
      </c>
      <c r="BB4513" s="5" t="str">
        <f>IF(OR($E4513="",$G4513&lt;&gt;"Ativo"),"",IF(COUNTIFS($E$4:$E4513,$E4513,$A$4:$A4513,$A4513,$G$4:$G4513,"Ativo")=1,1,0))</f>
        <v/>
      </c>
      <c r="BC4513" t="str">
        <f>IF(OR($A4513="",$G4513&lt;&gt;"Ativo"),"",IF(COUNTIFS($A$4:$A4513,$A4513,$G$4:$G4513,"Ativo")=1,1,0))</f>
        <v/>
      </c>
    </row>
    <row r="4514" spans="1:55" x14ac:dyDescent="0.3">
      <c r="A4514" s="76"/>
      <c r="B4514" s="104"/>
      <c r="C4514" s="76"/>
      <c r="D4514" s="77"/>
      <c r="E4514" s="12"/>
      <c r="F4514" s="78"/>
      <c r="G4514" s="77"/>
      <c r="H4514" s="79"/>
      <c r="BA4514" s="5" t="str">
        <f t="shared" si="70"/>
        <v/>
      </c>
      <c r="BB4514" s="5" t="str">
        <f>IF(OR($E4514="",$G4514&lt;&gt;"Ativo"),"",IF(COUNTIFS($E$4:$E4514,$E4514,$A$4:$A4514,$A4514,$G$4:$G4514,"Ativo")=1,1,0))</f>
        <v/>
      </c>
      <c r="BC4514" t="str">
        <f>IF(OR($A4514="",$G4514&lt;&gt;"Ativo"),"",IF(COUNTIFS($A$4:$A4514,$A4514,$G$4:$G4514,"Ativo")=1,1,0))</f>
        <v/>
      </c>
    </row>
    <row r="4515" spans="1:55" x14ac:dyDescent="0.3">
      <c r="A4515" s="76"/>
      <c r="B4515" s="104"/>
      <c r="C4515" s="76"/>
      <c r="D4515" s="77"/>
      <c r="E4515" s="12"/>
      <c r="F4515" s="78"/>
      <c r="G4515" s="77"/>
      <c r="H4515" s="79"/>
      <c r="BA4515" s="5" t="str">
        <f t="shared" si="70"/>
        <v/>
      </c>
      <c r="BB4515" s="5" t="str">
        <f>IF(OR($E4515="",$G4515&lt;&gt;"Ativo"),"",IF(COUNTIFS($E$4:$E4515,$E4515,$A$4:$A4515,$A4515,$G$4:$G4515,"Ativo")=1,1,0))</f>
        <v/>
      </c>
      <c r="BC4515" t="str">
        <f>IF(OR($A4515="",$G4515&lt;&gt;"Ativo"),"",IF(COUNTIFS($A$4:$A4515,$A4515,$G$4:$G4515,"Ativo")=1,1,0))</f>
        <v/>
      </c>
    </row>
    <row r="4516" spans="1:55" x14ac:dyDescent="0.3">
      <c r="A4516" s="76"/>
      <c r="B4516" s="104"/>
      <c r="C4516" s="76"/>
      <c r="D4516" s="77"/>
      <c r="E4516" s="12"/>
      <c r="F4516" s="78"/>
      <c r="G4516" s="77"/>
      <c r="H4516" s="79"/>
      <c r="BA4516" s="5" t="str">
        <f t="shared" si="70"/>
        <v/>
      </c>
      <c r="BB4516" s="5" t="str">
        <f>IF(OR($E4516="",$G4516&lt;&gt;"Ativo"),"",IF(COUNTIFS($E$4:$E4516,$E4516,$A$4:$A4516,$A4516,$G$4:$G4516,"Ativo")=1,1,0))</f>
        <v/>
      </c>
      <c r="BC4516" t="str">
        <f>IF(OR($A4516="",$G4516&lt;&gt;"Ativo"),"",IF(COUNTIFS($A$4:$A4516,$A4516,$G$4:$G4516,"Ativo")=1,1,0))</f>
        <v/>
      </c>
    </row>
    <row r="4517" spans="1:55" x14ac:dyDescent="0.3">
      <c r="A4517" s="76"/>
      <c r="B4517" s="104"/>
      <c r="C4517" s="76"/>
      <c r="D4517" s="77"/>
      <c r="E4517" s="12"/>
      <c r="F4517" s="78"/>
      <c r="G4517" s="77"/>
      <c r="H4517" s="79"/>
      <c r="BA4517" s="5" t="str">
        <f t="shared" si="70"/>
        <v/>
      </c>
      <c r="BB4517" s="5" t="str">
        <f>IF(OR($E4517="",$G4517&lt;&gt;"Ativo"),"",IF(COUNTIFS($E$4:$E4517,$E4517,$A$4:$A4517,$A4517,$G$4:$G4517,"Ativo")=1,1,0))</f>
        <v/>
      </c>
      <c r="BC4517" t="str">
        <f>IF(OR($A4517="",$G4517&lt;&gt;"Ativo"),"",IF(COUNTIFS($A$4:$A4517,$A4517,$G$4:$G4517,"Ativo")=1,1,0))</f>
        <v/>
      </c>
    </row>
    <row r="4518" spans="1:55" x14ac:dyDescent="0.3">
      <c r="A4518" s="76"/>
      <c r="B4518" s="104"/>
      <c r="C4518" s="76"/>
      <c r="D4518" s="77"/>
      <c r="E4518" s="12"/>
      <c r="F4518" s="78"/>
      <c r="G4518" s="77"/>
      <c r="H4518" s="79"/>
      <c r="BA4518" s="5" t="str">
        <f t="shared" si="70"/>
        <v/>
      </c>
      <c r="BB4518" s="5" t="str">
        <f>IF(OR($E4518="",$G4518&lt;&gt;"Ativo"),"",IF(COUNTIFS($E$4:$E4518,$E4518,$A$4:$A4518,$A4518,$G$4:$G4518,"Ativo")=1,1,0))</f>
        <v/>
      </c>
      <c r="BC4518" t="str">
        <f>IF(OR($A4518="",$G4518&lt;&gt;"Ativo"),"",IF(COUNTIFS($A$4:$A4518,$A4518,$G$4:$G4518,"Ativo")=1,1,0))</f>
        <v/>
      </c>
    </row>
    <row r="4519" spans="1:55" x14ac:dyDescent="0.3">
      <c r="A4519" s="76"/>
      <c r="B4519" s="104"/>
      <c r="C4519" s="76"/>
      <c r="D4519" s="77"/>
      <c r="E4519" s="12"/>
      <c r="F4519" s="78"/>
      <c r="G4519" s="77"/>
      <c r="H4519" s="79"/>
      <c r="BA4519" s="5" t="str">
        <f t="shared" si="70"/>
        <v/>
      </c>
      <c r="BB4519" s="5" t="str">
        <f>IF(OR($E4519="",$G4519&lt;&gt;"Ativo"),"",IF(COUNTIFS($E$4:$E4519,$E4519,$A$4:$A4519,$A4519,$G$4:$G4519,"Ativo")=1,1,0))</f>
        <v/>
      </c>
      <c r="BC4519" t="str">
        <f>IF(OR($A4519="",$G4519&lt;&gt;"Ativo"),"",IF(COUNTIFS($A$4:$A4519,$A4519,$G$4:$G4519,"Ativo")=1,1,0))</f>
        <v/>
      </c>
    </row>
    <row r="4520" spans="1:55" x14ac:dyDescent="0.3">
      <c r="A4520" s="76"/>
      <c r="B4520" s="104"/>
      <c r="C4520" s="76"/>
      <c r="D4520" s="77"/>
      <c r="E4520" s="12"/>
      <c r="F4520" s="78"/>
      <c r="G4520" s="77"/>
      <c r="H4520" s="79"/>
      <c r="BA4520" s="5" t="str">
        <f t="shared" si="70"/>
        <v/>
      </c>
      <c r="BB4520" s="5" t="str">
        <f>IF(OR($E4520="",$G4520&lt;&gt;"Ativo"),"",IF(COUNTIFS($E$4:$E4520,$E4520,$A$4:$A4520,$A4520,$G$4:$G4520,"Ativo")=1,1,0))</f>
        <v/>
      </c>
      <c r="BC4520" t="str">
        <f>IF(OR($A4520="",$G4520&lt;&gt;"Ativo"),"",IF(COUNTIFS($A$4:$A4520,$A4520,$G$4:$G4520,"Ativo")=1,1,0))</f>
        <v/>
      </c>
    </row>
    <row r="4521" spans="1:55" x14ac:dyDescent="0.3">
      <c r="A4521" s="76"/>
      <c r="B4521" s="104"/>
      <c r="C4521" s="76"/>
      <c r="D4521" s="77"/>
      <c r="E4521" s="12"/>
      <c r="F4521" s="78"/>
      <c r="G4521" s="77"/>
      <c r="H4521" s="79"/>
      <c r="BA4521" s="5" t="str">
        <f t="shared" si="70"/>
        <v/>
      </c>
      <c r="BB4521" s="5" t="str">
        <f>IF(OR($E4521="",$G4521&lt;&gt;"Ativo"),"",IF(COUNTIFS($E$4:$E4521,$E4521,$A$4:$A4521,$A4521,$G$4:$G4521,"Ativo")=1,1,0))</f>
        <v/>
      </c>
      <c r="BC4521" t="str">
        <f>IF(OR($A4521="",$G4521&lt;&gt;"Ativo"),"",IF(COUNTIFS($A$4:$A4521,$A4521,$G$4:$G4521,"Ativo")=1,1,0))</f>
        <v/>
      </c>
    </row>
    <row r="4522" spans="1:55" x14ac:dyDescent="0.3">
      <c r="A4522" s="76"/>
      <c r="B4522" s="104"/>
      <c r="C4522" s="76"/>
      <c r="D4522" s="77"/>
      <c r="E4522" s="12"/>
      <c r="F4522" s="78"/>
      <c r="G4522" s="77"/>
      <c r="H4522" s="79"/>
      <c r="BA4522" s="5" t="str">
        <f t="shared" si="70"/>
        <v/>
      </c>
      <c r="BB4522" s="5" t="str">
        <f>IF(OR($E4522="",$G4522&lt;&gt;"Ativo"),"",IF(COUNTIFS($E$4:$E4522,$E4522,$A$4:$A4522,$A4522,$G$4:$G4522,"Ativo")=1,1,0))</f>
        <v/>
      </c>
      <c r="BC4522" t="str">
        <f>IF(OR($A4522="",$G4522&lt;&gt;"Ativo"),"",IF(COUNTIFS($A$4:$A4522,$A4522,$G$4:$G4522,"Ativo")=1,1,0))</f>
        <v/>
      </c>
    </row>
    <row r="4523" spans="1:55" x14ac:dyDescent="0.3">
      <c r="A4523" s="76"/>
      <c r="B4523" s="104"/>
      <c r="C4523" s="76"/>
      <c r="D4523" s="77"/>
      <c r="E4523" s="12"/>
      <c r="F4523" s="78"/>
      <c r="G4523" s="77"/>
      <c r="H4523" s="79"/>
      <c r="BA4523" s="5" t="str">
        <f t="shared" si="70"/>
        <v/>
      </c>
      <c r="BB4523" s="5" t="str">
        <f>IF(OR($E4523="",$G4523&lt;&gt;"Ativo"),"",IF(COUNTIFS($E$4:$E4523,$E4523,$A$4:$A4523,$A4523,$G$4:$G4523,"Ativo")=1,1,0))</f>
        <v/>
      </c>
      <c r="BC4523" t="str">
        <f>IF(OR($A4523="",$G4523&lt;&gt;"Ativo"),"",IF(COUNTIFS($A$4:$A4523,$A4523,$G$4:$G4523,"Ativo")=1,1,0))</f>
        <v/>
      </c>
    </row>
    <row r="4524" spans="1:55" x14ac:dyDescent="0.3">
      <c r="A4524" s="76"/>
      <c r="B4524" s="104"/>
      <c r="C4524" s="76"/>
      <c r="D4524" s="77"/>
      <c r="E4524" s="12"/>
      <c r="F4524" s="78"/>
      <c r="G4524" s="77"/>
      <c r="H4524" s="79"/>
      <c r="BA4524" s="5" t="str">
        <f t="shared" si="70"/>
        <v/>
      </c>
      <c r="BB4524" s="5" t="str">
        <f>IF(OR($E4524="",$G4524&lt;&gt;"Ativo"),"",IF(COUNTIFS($E$4:$E4524,$E4524,$A$4:$A4524,$A4524,$G$4:$G4524,"Ativo")=1,1,0))</f>
        <v/>
      </c>
      <c r="BC4524" t="str">
        <f>IF(OR($A4524="",$G4524&lt;&gt;"Ativo"),"",IF(COUNTIFS($A$4:$A4524,$A4524,$G$4:$G4524,"Ativo")=1,1,0))</f>
        <v/>
      </c>
    </row>
    <row r="4525" spans="1:55" x14ac:dyDescent="0.3">
      <c r="A4525" s="76"/>
      <c r="B4525" s="104"/>
      <c r="C4525" s="76"/>
      <c r="D4525" s="77"/>
      <c r="E4525" s="12"/>
      <c r="F4525" s="78"/>
      <c r="G4525" s="77"/>
      <c r="H4525" s="79"/>
      <c r="BA4525" s="5" t="str">
        <f t="shared" si="70"/>
        <v/>
      </c>
      <c r="BB4525" s="5" t="str">
        <f>IF(OR($E4525="",$G4525&lt;&gt;"Ativo"),"",IF(COUNTIFS($E$4:$E4525,$E4525,$A$4:$A4525,$A4525,$G$4:$G4525,"Ativo")=1,1,0))</f>
        <v/>
      </c>
      <c r="BC4525" t="str">
        <f>IF(OR($A4525="",$G4525&lt;&gt;"Ativo"),"",IF(COUNTIFS($A$4:$A4525,$A4525,$G$4:$G4525,"Ativo")=1,1,0))</f>
        <v/>
      </c>
    </row>
    <row r="4526" spans="1:55" x14ac:dyDescent="0.3">
      <c r="A4526" s="76"/>
      <c r="B4526" s="104"/>
      <c r="C4526" s="76"/>
      <c r="D4526" s="77"/>
      <c r="E4526" s="12"/>
      <c r="F4526" s="78"/>
      <c r="G4526" s="77"/>
      <c r="H4526" s="79"/>
      <c r="BA4526" s="5" t="str">
        <f t="shared" si="70"/>
        <v/>
      </c>
      <c r="BB4526" s="5" t="str">
        <f>IF(OR($E4526="",$G4526&lt;&gt;"Ativo"),"",IF(COUNTIFS($E$4:$E4526,$E4526,$A$4:$A4526,$A4526,$G$4:$G4526,"Ativo")=1,1,0))</f>
        <v/>
      </c>
      <c r="BC4526" t="str">
        <f>IF(OR($A4526="",$G4526&lt;&gt;"Ativo"),"",IF(COUNTIFS($A$4:$A4526,$A4526,$G$4:$G4526,"Ativo")=1,1,0))</f>
        <v/>
      </c>
    </row>
    <row r="4527" spans="1:55" x14ac:dyDescent="0.3">
      <c r="A4527" s="76"/>
      <c r="B4527" s="104"/>
      <c r="C4527" s="76"/>
      <c r="D4527" s="77"/>
      <c r="E4527" s="12"/>
      <c r="F4527" s="78"/>
      <c r="G4527" s="77"/>
      <c r="H4527" s="79"/>
      <c r="BA4527" s="5" t="str">
        <f t="shared" si="70"/>
        <v/>
      </c>
      <c r="BB4527" s="5" t="str">
        <f>IF(OR($E4527="",$G4527&lt;&gt;"Ativo"),"",IF(COUNTIFS($E$4:$E4527,$E4527,$A$4:$A4527,$A4527,$G$4:$G4527,"Ativo")=1,1,0))</f>
        <v/>
      </c>
      <c r="BC4527" t="str">
        <f>IF(OR($A4527="",$G4527&lt;&gt;"Ativo"),"",IF(COUNTIFS($A$4:$A4527,$A4527,$G$4:$G4527,"Ativo")=1,1,0))</f>
        <v/>
      </c>
    </row>
    <row r="4528" spans="1:55" x14ac:dyDescent="0.3">
      <c r="A4528" s="76"/>
      <c r="B4528" s="104"/>
      <c r="C4528" s="76"/>
      <c r="D4528" s="77"/>
      <c r="E4528" s="12"/>
      <c r="F4528" s="78"/>
      <c r="G4528" s="77"/>
      <c r="H4528" s="79"/>
      <c r="BA4528" s="5" t="str">
        <f t="shared" si="70"/>
        <v/>
      </c>
      <c r="BB4528" s="5" t="str">
        <f>IF(OR($E4528="",$G4528&lt;&gt;"Ativo"),"",IF(COUNTIFS($E$4:$E4528,$E4528,$A$4:$A4528,$A4528,$G$4:$G4528,"Ativo")=1,1,0))</f>
        <v/>
      </c>
      <c r="BC4528" t="str">
        <f>IF(OR($A4528="",$G4528&lt;&gt;"Ativo"),"",IF(COUNTIFS($A$4:$A4528,$A4528,$G$4:$G4528,"Ativo")=1,1,0))</f>
        <v/>
      </c>
    </row>
    <row r="4529" spans="1:55" x14ac:dyDescent="0.3">
      <c r="A4529" s="76"/>
      <c r="B4529" s="104"/>
      <c r="C4529" s="76"/>
      <c r="D4529" s="77"/>
      <c r="E4529" s="12"/>
      <c r="F4529" s="78"/>
      <c r="G4529" s="77"/>
      <c r="H4529" s="79"/>
      <c r="BA4529" s="5" t="str">
        <f t="shared" si="70"/>
        <v/>
      </c>
      <c r="BB4529" s="5" t="str">
        <f>IF(OR($E4529="",$G4529&lt;&gt;"Ativo"),"",IF(COUNTIFS($E$4:$E4529,$E4529,$A$4:$A4529,$A4529,$G$4:$G4529,"Ativo")=1,1,0))</f>
        <v/>
      </c>
      <c r="BC4529" t="str">
        <f>IF(OR($A4529="",$G4529&lt;&gt;"Ativo"),"",IF(COUNTIFS($A$4:$A4529,$A4529,$G$4:$G4529,"Ativo")=1,1,0))</f>
        <v/>
      </c>
    </row>
    <row r="4530" spans="1:55" x14ac:dyDescent="0.3">
      <c r="A4530" s="76"/>
      <c r="B4530" s="104"/>
      <c r="C4530" s="76"/>
      <c r="D4530" s="77"/>
      <c r="E4530" s="12"/>
      <c r="F4530" s="78"/>
      <c r="G4530" s="77"/>
      <c r="H4530" s="79"/>
      <c r="BA4530" s="5" t="str">
        <f t="shared" si="70"/>
        <v/>
      </c>
      <c r="BB4530" s="5" t="str">
        <f>IF(OR($E4530="",$G4530&lt;&gt;"Ativo"),"",IF(COUNTIFS($E$4:$E4530,$E4530,$A$4:$A4530,$A4530,$G$4:$G4530,"Ativo")=1,1,0))</f>
        <v/>
      </c>
      <c r="BC4530" t="str">
        <f>IF(OR($A4530="",$G4530&lt;&gt;"Ativo"),"",IF(COUNTIFS($A$4:$A4530,$A4530,$G$4:$G4530,"Ativo")=1,1,0))</f>
        <v/>
      </c>
    </row>
    <row r="4531" spans="1:55" x14ac:dyDescent="0.3">
      <c r="A4531" s="76"/>
      <c r="B4531" s="104"/>
      <c r="C4531" s="76"/>
      <c r="D4531" s="77"/>
      <c r="E4531" s="12"/>
      <c r="F4531" s="78"/>
      <c r="G4531" s="77"/>
      <c r="H4531" s="79"/>
      <c r="BA4531" s="5" t="str">
        <f t="shared" si="70"/>
        <v/>
      </c>
      <c r="BB4531" s="5" t="str">
        <f>IF(OR($E4531="",$G4531&lt;&gt;"Ativo"),"",IF(COUNTIFS($E$4:$E4531,$E4531,$A$4:$A4531,$A4531,$G$4:$G4531,"Ativo")=1,1,0))</f>
        <v/>
      </c>
      <c r="BC4531" t="str">
        <f>IF(OR($A4531="",$G4531&lt;&gt;"Ativo"),"",IF(COUNTIFS($A$4:$A4531,$A4531,$G$4:$G4531,"Ativo")=1,1,0))</f>
        <v/>
      </c>
    </row>
    <row r="4532" spans="1:55" x14ac:dyDescent="0.3">
      <c r="A4532" s="76"/>
      <c r="B4532" s="104"/>
      <c r="C4532" s="76"/>
      <c r="D4532" s="77"/>
      <c r="E4532" s="12"/>
      <c r="F4532" s="78"/>
      <c r="G4532" s="77"/>
      <c r="H4532" s="79"/>
      <c r="BA4532" s="5" t="str">
        <f t="shared" si="70"/>
        <v/>
      </c>
      <c r="BB4532" s="5" t="str">
        <f>IF(OR($E4532="",$G4532&lt;&gt;"Ativo"),"",IF(COUNTIFS($E$4:$E4532,$E4532,$A$4:$A4532,$A4532,$G$4:$G4532,"Ativo")=1,1,0))</f>
        <v/>
      </c>
      <c r="BC4532" t="str">
        <f>IF(OR($A4532="",$G4532&lt;&gt;"Ativo"),"",IF(COUNTIFS($A$4:$A4532,$A4532,$G$4:$G4532,"Ativo")=1,1,0))</f>
        <v/>
      </c>
    </row>
    <row r="4533" spans="1:55" x14ac:dyDescent="0.3">
      <c r="A4533" s="76"/>
      <c r="B4533" s="104"/>
      <c r="C4533" s="76"/>
      <c r="D4533" s="77"/>
      <c r="E4533" s="12"/>
      <c r="F4533" s="78"/>
      <c r="G4533" s="77"/>
      <c r="H4533" s="79"/>
      <c r="BA4533" s="5" t="str">
        <f t="shared" si="70"/>
        <v/>
      </c>
      <c r="BB4533" s="5" t="str">
        <f>IF(OR($E4533="",$G4533&lt;&gt;"Ativo"),"",IF(COUNTIFS($E$4:$E4533,$E4533,$A$4:$A4533,$A4533,$G$4:$G4533,"Ativo")=1,1,0))</f>
        <v/>
      </c>
      <c r="BC4533" t="str">
        <f>IF(OR($A4533="",$G4533&lt;&gt;"Ativo"),"",IF(COUNTIFS($A$4:$A4533,$A4533,$G$4:$G4533,"Ativo")=1,1,0))</f>
        <v/>
      </c>
    </row>
    <row r="4534" spans="1:55" x14ac:dyDescent="0.3">
      <c r="A4534" s="76"/>
      <c r="B4534" s="104"/>
      <c r="C4534" s="76"/>
      <c r="D4534" s="77"/>
      <c r="E4534" s="12"/>
      <c r="F4534" s="78"/>
      <c r="G4534" s="77"/>
      <c r="H4534" s="79"/>
      <c r="BA4534" s="5" t="str">
        <f t="shared" si="70"/>
        <v/>
      </c>
      <c r="BB4534" s="5" t="str">
        <f>IF(OR($E4534="",$G4534&lt;&gt;"Ativo"),"",IF(COUNTIFS($E$4:$E4534,$E4534,$A$4:$A4534,$A4534,$G$4:$G4534,"Ativo")=1,1,0))</f>
        <v/>
      </c>
      <c r="BC4534" t="str">
        <f>IF(OR($A4534="",$G4534&lt;&gt;"Ativo"),"",IF(COUNTIFS($A$4:$A4534,$A4534,$G$4:$G4534,"Ativo")=1,1,0))</f>
        <v/>
      </c>
    </row>
    <row r="4535" spans="1:55" x14ac:dyDescent="0.3">
      <c r="A4535" s="76"/>
      <c r="B4535" s="104"/>
      <c r="C4535" s="76"/>
      <c r="D4535" s="77"/>
      <c r="E4535" s="12"/>
      <c r="F4535" s="78"/>
      <c r="G4535" s="77"/>
      <c r="H4535" s="79"/>
      <c r="BA4535" s="5" t="str">
        <f t="shared" si="70"/>
        <v/>
      </c>
      <c r="BB4535" s="5" t="str">
        <f>IF(OR($E4535="",$G4535&lt;&gt;"Ativo"),"",IF(COUNTIFS($E$4:$E4535,$E4535,$A$4:$A4535,$A4535,$G$4:$G4535,"Ativo")=1,1,0))</f>
        <v/>
      </c>
      <c r="BC4535" t="str">
        <f>IF(OR($A4535="",$G4535&lt;&gt;"Ativo"),"",IF(COUNTIFS($A$4:$A4535,$A4535,$G$4:$G4535,"Ativo")=1,1,0))</f>
        <v/>
      </c>
    </row>
    <row r="4536" spans="1:55" x14ac:dyDescent="0.3">
      <c r="A4536" s="76"/>
      <c r="B4536" s="104"/>
      <c r="C4536" s="76"/>
      <c r="D4536" s="77"/>
      <c r="E4536" s="12"/>
      <c r="F4536" s="78"/>
      <c r="G4536" s="77"/>
      <c r="H4536" s="79"/>
      <c r="BA4536" s="5" t="str">
        <f t="shared" si="70"/>
        <v/>
      </c>
      <c r="BB4536" s="5" t="str">
        <f>IF(OR($E4536="",$G4536&lt;&gt;"Ativo"),"",IF(COUNTIFS($E$4:$E4536,$E4536,$A$4:$A4536,$A4536,$G$4:$G4536,"Ativo")=1,1,0))</f>
        <v/>
      </c>
      <c r="BC4536" t="str">
        <f>IF(OR($A4536="",$G4536&lt;&gt;"Ativo"),"",IF(COUNTIFS($A$4:$A4536,$A4536,$G$4:$G4536,"Ativo")=1,1,0))</f>
        <v/>
      </c>
    </row>
    <row r="4537" spans="1:55" x14ac:dyDescent="0.3">
      <c r="A4537" s="76"/>
      <c r="B4537" s="104"/>
      <c r="C4537" s="76"/>
      <c r="D4537" s="77"/>
      <c r="E4537" s="12"/>
      <c r="F4537" s="78"/>
      <c r="G4537" s="77"/>
      <c r="H4537" s="79"/>
      <c r="BA4537" s="5" t="str">
        <f t="shared" si="70"/>
        <v/>
      </c>
      <c r="BB4537" s="5" t="str">
        <f>IF(OR($E4537="",$G4537&lt;&gt;"Ativo"),"",IF(COUNTIFS($E$4:$E4537,$E4537,$A$4:$A4537,$A4537,$G$4:$G4537,"Ativo")=1,1,0))</f>
        <v/>
      </c>
      <c r="BC4537" t="str">
        <f>IF(OR($A4537="",$G4537&lt;&gt;"Ativo"),"",IF(COUNTIFS($A$4:$A4537,$A4537,$G$4:$G4537,"Ativo")=1,1,0))</f>
        <v/>
      </c>
    </row>
    <row r="4538" spans="1:55" x14ac:dyDescent="0.3">
      <c r="A4538" s="76"/>
      <c r="B4538" s="104"/>
      <c r="C4538" s="76"/>
      <c r="D4538" s="77"/>
      <c r="E4538" s="12"/>
      <c r="F4538" s="78"/>
      <c r="G4538" s="77"/>
      <c r="H4538" s="79"/>
      <c r="BA4538" s="5" t="str">
        <f t="shared" si="70"/>
        <v/>
      </c>
      <c r="BB4538" s="5" t="str">
        <f>IF(OR($E4538="",$G4538&lt;&gt;"Ativo"),"",IF(COUNTIFS($E$4:$E4538,$E4538,$A$4:$A4538,$A4538,$G$4:$G4538,"Ativo")=1,1,0))</f>
        <v/>
      </c>
      <c r="BC4538" t="str">
        <f>IF(OR($A4538="",$G4538&lt;&gt;"Ativo"),"",IF(COUNTIFS($A$4:$A4538,$A4538,$G$4:$G4538,"Ativo")=1,1,0))</f>
        <v/>
      </c>
    </row>
    <row r="4539" spans="1:55" x14ac:dyDescent="0.3">
      <c r="A4539" s="76"/>
      <c r="B4539" s="104"/>
      <c r="C4539" s="76"/>
      <c r="D4539" s="77"/>
      <c r="E4539" s="12"/>
      <c r="F4539" s="78"/>
      <c r="G4539" s="77"/>
      <c r="H4539" s="79"/>
      <c r="BA4539" s="5" t="str">
        <f t="shared" si="70"/>
        <v/>
      </c>
      <c r="BB4539" s="5" t="str">
        <f>IF(OR($E4539="",$G4539&lt;&gt;"Ativo"),"",IF(COUNTIFS($E$4:$E4539,$E4539,$A$4:$A4539,$A4539,$G$4:$G4539,"Ativo")=1,1,0))</f>
        <v/>
      </c>
      <c r="BC4539" t="str">
        <f>IF(OR($A4539="",$G4539&lt;&gt;"Ativo"),"",IF(COUNTIFS($A$4:$A4539,$A4539,$G$4:$G4539,"Ativo")=1,1,0))</f>
        <v/>
      </c>
    </row>
    <row r="4540" spans="1:55" x14ac:dyDescent="0.3">
      <c r="A4540" s="76"/>
      <c r="B4540" s="104"/>
      <c r="C4540" s="76"/>
      <c r="D4540" s="77"/>
      <c r="E4540" s="12"/>
      <c r="F4540" s="78"/>
      <c r="G4540" s="77"/>
      <c r="H4540" s="79"/>
      <c r="BA4540" s="5" t="str">
        <f t="shared" si="70"/>
        <v/>
      </c>
      <c r="BB4540" s="5" t="str">
        <f>IF(OR($E4540="",$G4540&lt;&gt;"Ativo"),"",IF(COUNTIFS($E$4:$E4540,$E4540,$A$4:$A4540,$A4540,$G$4:$G4540,"Ativo")=1,1,0))</f>
        <v/>
      </c>
      <c r="BC4540" t="str">
        <f>IF(OR($A4540="",$G4540&lt;&gt;"Ativo"),"",IF(COUNTIFS($A$4:$A4540,$A4540,$G$4:$G4540,"Ativo")=1,1,0))</f>
        <v/>
      </c>
    </row>
    <row r="4541" spans="1:55" x14ac:dyDescent="0.3">
      <c r="A4541" s="76"/>
      <c r="B4541" s="104"/>
      <c r="C4541" s="76"/>
      <c r="D4541" s="77"/>
      <c r="E4541" s="12"/>
      <c r="F4541" s="78"/>
      <c r="G4541" s="77"/>
      <c r="H4541" s="79"/>
      <c r="BA4541" s="5" t="str">
        <f t="shared" si="70"/>
        <v/>
      </c>
      <c r="BB4541" s="5" t="str">
        <f>IF(OR($E4541="",$G4541&lt;&gt;"Ativo"),"",IF(COUNTIFS($E$4:$E4541,$E4541,$A$4:$A4541,$A4541,$G$4:$G4541,"Ativo")=1,1,0))</f>
        <v/>
      </c>
      <c r="BC4541" t="str">
        <f>IF(OR($A4541="",$G4541&lt;&gt;"Ativo"),"",IF(COUNTIFS($A$4:$A4541,$A4541,$G$4:$G4541,"Ativo")=1,1,0))</f>
        <v/>
      </c>
    </row>
    <row r="4542" spans="1:55" x14ac:dyDescent="0.3">
      <c r="A4542" s="76"/>
      <c r="B4542" s="104"/>
      <c r="C4542" s="76"/>
      <c r="D4542" s="77"/>
      <c r="E4542" s="12"/>
      <c r="F4542" s="78"/>
      <c r="G4542" s="77"/>
      <c r="H4542" s="79"/>
      <c r="BA4542" s="5" t="str">
        <f t="shared" si="70"/>
        <v/>
      </c>
      <c r="BB4542" s="5" t="str">
        <f>IF(OR($E4542="",$G4542&lt;&gt;"Ativo"),"",IF(COUNTIFS($E$4:$E4542,$E4542,$A$4:$A4542,$A4542,$G$4:$G4542,"Ativo")=1,1,0))</f>
        <v/>
      </c>
      <c r="BC4542" t="str">
        <f>IF(OR($A4542="",$G4542&lt;&gt;"Ativo"),"",IF(COUNTIFS($A$4:$A4542,$A4542,$G$4:$G4542,"Ativo")=1,1,0))</f>
        <v/>
      </c>
    </row>
    <row r="4543" spans="1:55" x14ac:dyDescent="0.3">
      <c r="A4543" s="76"/>
      <c r="B4543" s="104"/>
      <c r="C4543" s="76"/>
      <c r="D4543" s="77"/>
      <c r="E4543" s="12"/>
      <c r="F4543" s="78"/>
      <c r="G4543" s="77"/>
      <c r="H4543" s="79"/>
      <c r="BA4543" s="5" t="str">
        <f t="shared" si="70"/>
        <v/>
      </c>
      <c r="BB4543" s="5" t="str">
        <f>IF(OR($E4543="",$G4543&lt;&gt;"Ativo"),"",IF(COUNTIFS($E$4:$E4543,$E4543,$A$4:$A4543,$A4543,$G$4:$G4543,"Ativo")=1,1,0))</f>
        <v/>
      </c>
      <c r="BC4543" t="str">
        <f>IF(OR($A4543="",$G4543&lt;&gt;"Ativo"),"",IF(COUNTIFS($A$4:$A4543,$A4543,$G$4:$G4543,"Ativo")=1,1,0))</f>
        <v/>
      </c>
    </row>
    <row r="4544" spans="1:55" x14ac:dyDescent="0.3">
      <c r="A4544" s="76"/>
      <c r="B4544" s="104"/>
      <c r="C4544" s="76"/>
      <c r="D4544" s="77"/>
      <c r="E4544" s="12"/>
      <c r="F4544" s="78"/>
      <c r="G4544" s="77"/>
      <c r="H4544" s="79"/>
      <c r="BA4544" s="5" t="str">
        <f t="shared" si="70"/>
        <v/>
      </c>
      <c r="BB4544" s="5" t="str">
        <f>IF(OR($E4544="",$G4544&lt;&gt;"Ativo"),"",IF(COUNTIFS($E$4:$E4544,$E4544,$A$4:$A4544,$A4544,$G$4:$G4544,"Ativo")=1,1,0))</f>
        <v/>
      </c>
      <c r="BC4544" t="str">
        <f>IF(OR($A4544="",$G4544&lt;&gt;"Ativo"),"",IF(COUNTIFS($A$4:$A4544,$A4544,$G$4:$G4544,"Ativo")=1,1,0))</f>
        <v/>
      </c>
    </row>
    <row r="4545" spans="1:55" x14ac:dyDescent="0.3">
      <c r="A4545" s="76"/>
      <c r="B4545" s="104"/>
      <c r="C4545" s="76"/>
      <c r="D4545" s="77"/>
      <c r="E4545" s="12"/>
      <c r="F4545" s="78"/>
      <c r="G4545" s="77"/>
      <c r="H4545" s="79"/>
      <c r="BA4545" s="5" t="str">
        <f t="shared" si="70"/>
        <v/>
      </c>
      <c r="BB4545" s="5" t="str">
        <f>IF(OR($E4545="",$G4545&lt;&gt;"Ativo"),"",IF(COUNTIFS($E$4:$E4545,$E4545,$A$4:$A4545,$A4545,$G$4:$G4545,"Ativo")=1,1,0))</f>
        <v/>
      </c>
      <c r="BC4545" t="str">
        <f>IF(OR($A4545="",$G4545&lt;&gt;"Ativo"),"",IF(COUNTIFS($A$4:$A4545,$A4545,$G$4:$G4545,"Ativo")=1,1,0))</f>
        <v/>
      </c>
    </row>
    <row r="4546" spans="1:55" x14ac:dyDescent="0.3">
      <c r="A4546" s="76"/>
      <c r="B4546" s="104"/>
      <c r="C4546" s="76"/>
      <c r="D4546" s="77"/>
      <c r="E4546" s="12"/>
      <c r="F4546" s="78"/>
      <c r="G4546" s="77"/>
      <c r="H4546" s="79"/>
      <c r="BA4546" s="5" t="str">
        <f t="shared" si="70"/>
        <v/>
      </c>
      <c r="BB4546" s="5" t="str">
        <f>IF(OR($E4546="",$G4546&lt;&gt;"Ativo"),"",IF(COUNTIFS($E$4:$E4546,$E4546,$A$4:$A4546,$A4546,$G$4:$G4546,"Ativo")=1,1,0))</f>
        <v/>
      </c>
      <c r="BC4546" t="str">
        <f>IF(OR($A4546="",$G4546&lt;&gt;"Ativo"),"",IF(COUNTIFS($A$4:$A4546,$A4546,$G$4:$G4546,"Ativo")=1,1,0))</f>
        <v/>
      </c>
    </row>
    <row r="4547" spans="1:55" x14ac:dyDescent="0.3">
      <c r="A4547" s="76"/>
      <c r="B4547" s="104"/>
      <c r="C4547" s="76"/>
      <c r="D4547" s="77"/>
      <c r="E4547" s="12"/>
      <c r="F4547" s="78"/>
      <c r="G4547" s="77"/>
      <c r="H4547" s="79"/>
      <c r="BA4547" s="5" t="str">
        <f t="shared" si="70"/>
        <v/>
      </c>
      <c r="BB4547" s="5" t="str">
        <f>IF(OR($E4547="",$G4547&lt;&gt;"Ativo"),"",IF(COUNTIFS($E$4:$E4547,$E4547,$A$4:$A4547,$A4547,$G$4:$G4547,"Ativo")=1,1,0))</f>
        <v/>
      </c>
      <c r="BC4547" t="str">
        <f>IF(OR($A4547="",$G4547&lt;&gt;"Ativo"),"",IF(COUNTIFS($A$4:$A4547,$A4547,$G$4:$G4547,"Ativo")=1,1,0))</f>
        <v/>
      </c>
    </row>
    <row r="4548" spans="1:55" x14ac:dyDescent="0.3">
      <c r="A4548" s="76"/>
      <c r="B4548" s="104"/>
      <c r="C4548" s="76"/>
      <c r="D4548" s="77"/>
      <c r="E4548" s="12"/>
      <c r="F4548" s="78"/>
      <c r="G4548" s="77"/>
      <c r="H4548" s="79"/>
      <c r="BA4548" s="5" t="str">
        <f t="shared" ref="BA4548:BA4611" si="71">IF($D4548="","",MID($D4548,4,LEN($D4548)-5))</f>
        <v/>
      </c>
      <c r="BB4548" s="5" t="str">
        <f>IF(OR($E4548="",$G4548&lt;&gt;"Ativo"),"",IF(COUNTIFS($E$4:$E4548,$E4548,$A$4:$A4548,$A4548,$G$4:$G4548,"Ativo")=1,1,0))</f>
        <v/>
      </c>
      <c r="BC4548" t="str">
        <f>IF(OR($A4548="",$G4548&lt;&gt;"Ativo"),"",IF(COUNTIFS($A$4:$A4548,$A4548,$G$4:$G4548,"Ativo")=1,1,0))</f>
        <v/>
      </c>
    </row>
    <row r="4549" spans="1:55" x14ac:dyDescent="0.3">
      <c r="A4549" s="76"/>
      <c r="B4549" s="104"/>
      <c r="C4549" s="76"/>
      <c r="D4549" s="77"/>
      <c r="E4549" s="12"/>
      <c r="F4549" s="78"/>
      <c r="G4549" s="77"/>
      <c r="H4549" s="79"/>
      <c r="BA4549" s="5" t="str">
        <f t="shared" si="71"/>
        <v/>
      </c>
      <c r="BB4549" s="5" t="str">
        <f>IF(OR($E4549="",$G4549&lt;&gt;"Ativo"),"",IF(COUNTIFS($E$4:$E4549,$E4549,$A$4:$A4549,$A4549,$G$4:$G4549,"Ativo")=1,1,0))</f>
        <v/>
      </c>
      <c r="BC4549" t="str">
        <f>IF(OR($A4549="",$G4549&lt;&gt;"Ativo"),"",IF(COUNTIFS($A$4:$A4549,$A4549,$G$4:$G4549,"Ativo")=1,1,0))</f>
        <v/>
      </c>
    </row>
    <row r="4550" spans="1:55" x14ac:dyDescent="0.3">
      <c r="A4550" s="76"/>
      <c r="B4550" s="104"/>
      <c r="C4550" s="76"/>
      <c r="D4550" s="77"/>
      <c r="E4550" s="12"/>
      <c r="F4550" s="78"/>
      <c r="G4550" s="77"/>
      <c r="H4550" s="79"/>
      <c r="BA4550" s="5" t="str">
        <f t="shared" si="71"/>
        <v/>
      </c>
      <c r="BB4550" s="5" t="str">
        <f>IF(OR($E4550="",$G4550&lt;&gt;"Ativo"),"",IF(COUNTIFS($E$4:$E4550,$E4550,$A$4:$A4550,$A4550,$G$4:$G4550,"Ativo")=1,1,0))</f>
        <v/>
      </c>
      <c r="BC4550" t="str">
        <f>IF(OR($A4550="",$G4550&lt;&gt;"Ativo"),"",IF(COUNTIFS($A$4:$A4550,$A4550,$G$4:$G4550,"Ativo")=1,1,0))</f>
        <v/>
      </c>
    </row>
    <row r="4551" spans="1:55" x14ac:dyDescent="0.3">
      <c r="A4551" s="76"/>
      <c r="B4551" s="104"/>
      <c r="C4551" s="76"/>
      <c r="D4551" s="77"/>
      <c r="E4551" s="12"/>
      <c r="F4551" s="78"/>
      <c r="G4551" s="77"/>
      <c r="H4551" s="79"/>
      <c r="BA4551" s="5" t="str">
        <f t="shared" si="71"/>
        <v/>
      </c>
      <c r="BB4551" s="5" t="str">
        <f>IF(OR($E4551="",$G4551&lt;&gt;"Ativo"),"",IF(COUNTIFS($E$4:$E4551,$E4551,$A$4:$A4551,$A4551,$G$4:$G4551,"Ativo")=1,1,0))</f>
        <v/>
      </c>
      <c r="BC4551" t="str">
        <f>IF(OR($A4551="",$G4551&lt;&gt;"Ativo"),"",IF(COUNTIFS($A$4:$A4551,$A4551,$G$4:$G4551,"Ativo")=1,1,0))</f>
        <v/>
      </c>
    </row>
    <row r="4552" spans="1:55" x14ac:dyDescent="0.3">
      <c r="A4552" s="76"/>
      <c r="B4552" s="104"/>
      <c r="C4552" s="76"/>
      <c r="D4552" s="77"/>
      <c r="E4552" s="12"/>
      <c r="F4552" s="78"/>
      <c r="G4552" s="77"/>
      <c r="H4552" s="79"/>
      <c r="BA4552" s="5" t="str">
        <f t="shared" si="71"/>
        <v/>
      </c>
      <c r="BB4552" s="5" t="str">
        <f>IF(OR($E4552="",$G4552&lt;&gt;"Ativo"),"",IF(COUNTIFS($E$4:$E4552,$E4552,$A$4:$A4552,$A4552,$G$4:$G4552,"Ativo")=1,1,0))</f>
        <v/>
      </c>
      <c r="BC4552" t="str">
        <f>IF(OR($A4552="",$G4552&lt;&gt;"Ativo"),"",IF(COUNTIFS($A$4:$A4552,$A4552,$G$4:$G4552,"Ativo")=1,1,0))</f>
        <v/>
      </c>
    </row>
    <row r="4553" spans="1:55" x14ac:dyDescent="0.3">
      <c r="A4553" s="76"/>
      <c r="B4553" s="104"/>
      <c r="C4553" s="76"/>
      <c r="D4553" s="77"/>
      <c r="E4553" s="12"/>
      <c r="F4553" s="78"/>
      <c r="G4553" s="77"/>
      <c r="H4553" s="79"/>
      <c r="BA4553" s="5" t="str">
        <f t="shared" si="71"/>
        <v/>
      </c>
      <c r="BB4553" s="5" t="str">
        <f>IF(OR($E4553="",$G4553&lt;&gt;"Ativo"),"",IF(COUNTIFS($E$4:$E4553,$E4553,$A$4:$A4553,$A4553,$G$4:$G4553,"Ativo")=1,1,0))</f>
        <v/>
      </c>
      <c r="BC4553" t="str">
        <f>IF(OR($A4553="",$G4553&lt;&gt;"Ativo"),"",IF(COUNTIFS($A$4:$A4553,$A4553,$G$4:$G4553,"Ativo")=1,1,0))</f>
        <v/>
      </c>
    </row>
    <row r="4554" spans="1:55" x14ac:dyDescent="0.3">
      <c r="A4554" s="76"/>
      <c r="B4554" s="104"/>
      <c r="C4554" s="76"/>
      <c r="D4554" s="77"/>
      <c r="E4554" s="12"/>
      <c r="F4554" s="78"/>
      <c r="G4554" s="77"/>
      <c r="H4554" s="79"/>
      <c r="BA4554" s="5" t="str">
        <f t="shared" si="71"/>
        <v/>
      </c>
      <c r="BB4554" s="5" t="str">
        <f>IF(OR($E4554="",$G4554&lt;&gt;"Ativo"),"",IF(COUNTIFS($E$4:$E4554,$E4554,$A$4:$A4554,$A4554,$G$4:$G4554,"Ativo")=1,1,0))</f>
        <v/>
      </c>
      <c r="BC4554" t="str">
        <f>IF(OR($A4554="",$G4554&lt;&gt;"Ativo"),"",IF(COUNTIFS($A$4:$A4554,$A4554,$G$4:$G4554,"Ativo")=1,1,0))</f>
        <v/>
      </c>
    </row>
    <row r="4555" spans="1:55" x14ac:dyDescent="0.3">
      <c r="A4555" s="76"/>
      <c r="B4555" s="104"/>
      <c r="C4555" s="76"/>
      <c r="D4555" s="77"/>
      <c r="E4555" s="12"/>
      <c r="F4555" s="78"/>
      <c r="G4555" s="77"/>
      <c r="H4555" s="79"/>
      <c r="BA4555" s="5" t="str">
        <f t="shared" si="71"/>
        <v/>
      </c>
      <c r="BB4555" s="5" t="str">
        <f>IF(OR($E4555="",$G4555&lt;&gt;"Ativo"),"",IF(COUNTIFS($E$4:$E4555,$E4555,$A$4:$A4555,$A4555,$G$4:$G4555,"Ativo")=1,1,0))</f>
        <v/>
      </c>
      <c r="BC4555" t="str">
        <f>IF(OR($A4555="",$G4555&lt;&gt;"Ativo"),"",IF(COUNTIFS($A$4:$A4555,$A4555,$G$4:$G4555,"Ativo")=1,1,0))</f>
        <v/>
      </c>
    </row>
    <row r="4556" spans="1:55" x14ac:dyDescent="0.3">
      <c r="A4556" s="76"/>
      <c r="B4556" s="104"/>
      <c r="C4556" s="76"/>
      <c r="D4556" s="77"/>
      <c r="E4556" s="12"/>
      <c r="F4556" s="78"/>
      <c r="G4556" s="77"/>
      <c r="H4556" s="79"/>
      <c r="BA4556" s="5" t="str">
        <f t="shared" si="71"/>
        <v/>
      </c>
      <c r="BB4556" s="5" t="str">
        <f>IF(OR($E4556="",$G4556&lt;&gt;"Ativo"),"",IF(COUNTIFS($E$4:$E4556,$E4556,$A$4:$A4556,$A4556,$G$4:$G4556,"Ativo")=1,1,0))</f>
        <v/>
      </c>
      <c r="BC4556" t="str">
        <f>IF(OR($A4556="",$G4556&lt;&gt;"Ativo"),"",IF(COUNTIFS($A$4:$A4556,$A4556,$G$4:$G4556,"Ativo")=1,1,0))</f>
        <v/>
      </c>
    </row>
    <row r="4557" spans="1:55" x14ac:dyDescent="0.3">
      <c r="A4557" s="76"/>
      <c r="B4557" s="104"/>
      <c r="C4557" s="76"/>
      <c r="D4557" s="77"/>
      <c r="E4557" s="12"/>
      <c r="F4557" s="78"/>
      <c r="G4557" s="77"/>
      <c r="H4557" s="79"/>
      <c r="BA4557" s="5" t="str">
        <f t="shared" si="71"/>
        <v/>
      </c>
      <c r="BB4557" s="5" t="str">
        <f>IF(OR($E4557="",$G4557&lt;&gt;"Ativo"),"",IF(COUNTIFS($E$4:$E4557,$E4557,$A$4:$A4557,$A4557,$G$4:$G4557,"Ativo")=1,1,0))</f>
        <v/>
      </c>
      <c r="BC4557" t="str">
        <f>IF(OR($A4557="",$G4557&lt;&gt;"Ativo"),"",IF(COUNTIFS($A$4:$A4557,$A4557,$G$4:$G4557,"Ativo")=1,1,0))</f>
        <v/>
      </c>
    </row>
    <row r="4558" spans="1:55" x14ac:dyDescent="0.3">
      <c r="A4558" s="76"/>
      <c r="B4558" s="104"/>
      <c r="C4558" s="76"/>
      <c r="D4558" s="77"/>
      <c r="E4558" s="12"/>
      <c r="F4558" s="78"/>
      <c r="G4558" s="77"/>
      <c r="H4558" s="79"/>
      <c r="BA4558" s="5" t="str">
        <f t="shared" si="71"/>
        <v/>
      </c>
      <c r="BB4558" s="5" t="str">
        <f>IF(OR($E4558="",$G4558&lt;&gt;"Ativo"),"",IF(COUNTIFS($E$4:$E4558,$E4558,$A$4:$A4558,$A4558,$G$4:$G4558,"Ativo")=1,1,0))</f>
        <v/>
      </c>
      <c r="BC4558" t="str">
        <f>IF(OR($A4558="",$G4558&lt;&gt;"Ativo"),"",IF(COUNTIFS($A$4:$A4558,$A4558,$G$4:$G4558,"Ativo")=1,1,0))</f>
        <v/>
      </c>
    </row>
    <row r="4559" spans="1:55" x14ac:dyDescent="0.3">
      <c r="A4559" s="76"/>
      <c r="B4559" s="104"/>
      <c r="C4559" s="76"/>
      <c r="D4559" s="77"/>
      <c r="E4559" s="12"/>
      <c r="F4559" s="78"/>
      <c r="G4559" s="77"/>
      <c r="H4559" s="79"/>
      <c r="BA4559" s="5" t="str">
        <f t="shared" si="71"/>
        <v/>
      </c>
      <c r="BB4559" s="5" t="str">
        <f>IF(OR($E4559="",$G4559&lt;&gt;"Ativo"),"",IF(COUNTIFS($E$4:$E4559,$E4559,$A$4:$A4559,$A4559,$G$4:$G4559,"Ativo")=1,1,0))</f>
        <v/>
      </c>
      <c r="BC4559" t="str">
        <f>IF(OR($A4559="",$G4559&lt;&gt;"Ativo"),"",IF(COUNTIFS($A$4:$A4559,$A4559,$G$4:$G4559,"Ativo")=1,1,0))</f>
        <v/>
      </c>
    </row>
    <row r="4560" spans="1:55" x14ac:dyDescent="0.3">
      <c r="A4560" s="76"/>
      <c r="B4560" s="104"/>
      <c r="C4560" s="76"/>
      <c r="D4560" s="77"/>
      <c r="E4560" s="12"/>
      <c r="F4560" s="78"/>
      <c r="G4560" s="77"/>
      <c r="H4560" s="79"/>
      <c r="BA4560" s="5" t="str">
        <f t="shared" si="71"/>
        <v/>
      </c>
      <c r="BB4560" s="5" t="str">
        <f>IF(OR($E4560="",$G4560&lt;&gt;"Ativo"),"",IF(COUNTIFS($E$4:$E4560,$E4560,$A$4:$A4560,$A4560,$G$4:$G4560,"Ativo")=1,1,0))</f>
        <v/>
      </c>
      <c r="BC4560" t="str">
        <f>IF(OR($A4560="",$G4560&lt;&gt;"Ativo"),"",IF(COUNTIFS($A$4:$A4560,$A4560,$G$4:$G4560,"Ativo")=1,1,0))</f>
        <v/>
      </c>
    </row>
    <row r="4561" spans="1:55" x14ac:dyDescent="0.3">
      <c r="A4561" s="76"/>
      <c r="B4561" s="104"/>
      <c r="C4561" s="76"/>
      <c r="D4561" s="77"/>
      <c r="E4561" s="12"/>
      <c r="F4561" s="78"/>
      <c r="G4561" s="77"/>
      <c r="H4561" s="79"/>
      <c r="BA4561" s="5" t="str">
        <f t="shared" si="71"/>
        <v/>
      </c>
      <c r="BB4561" s="5" t="str">
        <f>IF(OR($E4561="",$G4561&lt;&gt;"Ativo"),"",IF(COUNTIFS($E$4:$E4561,$E4561,$A$4:$A4561,$A4561,$G$4:$G4561,"Ativo")=1,1,0))</f>
        <v/>
      </c>
      <c r="BC4561" t="str">
        <f>IF(OR($A4561="",$G4561&lt;&gt;"Ativo"),"",IF(COUNTIFS($A$4:$A4561,$A4561,$G$4:$G4561,"Ativo")=1,1,0))</f>
        <v/>
      </c>
    </row>
    <row r="4562" spans="1:55" x14ac:dyDescent="0.3">
      <c r="A4562" s="76"/>
      <c r="B4562" s="104"/>
      <c r="C4562" s="76"/>
      <c r="D4562" s="77"/>
      <c r="E4562" s="12"/>
      <c r="F4562" s="78"/>
      <c r="G4562" s="77"/>
      <c r="H4562" s="79"/>
      <c r="BA4562" s="5" t="str">
        <f t="shared" si="71"/>
        <v/>
      </c>
      <c r="BB4562" s="5" t="str">
        <f>IF(OR($E4562="",$G4562&lt;&gt;"Ativo"),"",IF(COUNTIFS($E$4:$E4562,$E4562,$A$4:$A4562,$A4562,$G$4:$G4562,"Ativo")=1,1,0))</f>
        <v/>
      </c>
      <c r="BC4562" t="str">
        <f>IF(OR($A4562="",$G4562&lt;&gt;"Ativo"),"",IF(COUNTIFS($A$4:$A4562,$A4562,$G$4:$G4562,"Ativo")=1,1,0))</f>
        <v/>
      </c>
    </row>
    <row r="4563" spans="1:55" x14ac:dyDescent="0.3">
      <c r="A4563" s="76"/>
      <c r="B4563" s="104"/>
      <c r="C4563" s="76"/>
      <c r="D4563" s="77"/>
      <c r="E4563" s="12"/>
      <c r="F4563" s="78"/>
      <c r="G4563" s="77"/>
      <c r="H4563" s="79"/>
      <c r="BA4563" s="5" t="str">
        <f t="shared" si="71"/>
        <v/>
      </c>
      <c r="BB4563" s="5" t="str">
        <f>IF(OR($E4563="",$G4563&lt;&gt;"Ativo"),"",IF(COUNTIFS($E$4:$E4563,$E4563,$A$4:$A4563,$A4563,$G$4:$G4563,"Ativo")=1,1,0))</f>
        <v/>
      </c>
      <c r="BC4563" t="str">
        <f>IF(OR($A4563="",$G4563&lt;&gt;"Ativo"),"",IF(COUNTIFS($A$4:$A4563,$A4563,$G$4:$G4563,"Ativo")=1,1,0))</f>
        <v/>
      </c>
    </row>
    <row r="4564" spans="1:55" x14ac:dyDescent="0.3">
      <c r="A4564" s="76"/>
      <c r="B4564" s="104"/>
      <c r="C4564" s="76"/>
      <c r="D4564" s="77"/>
      <c r="E4564" s="12"/>
      <c r="F4564" s="78"/>
      <c r="G4564" s="77"/>
      <c r="H4564" s="79"/>
      <c r="BA4564" s="5" t="str">
        <f t="shared" si="71"/>
        <v/>
      </c>
      <c r="BB4564" s="5" t="str">
        <f>IF(OR($E4564="",$G4564&lt;&gt;"Ativo"),"",IF(COUNTIFS($E$4:$E4564,$E4564,$A$4:$A4564,$A4564,$G$4:$G4564,"Ativo")=1,1,0))</f>
        <v/>
      </c>
      <c r="BC4564" t="str">
        <f>IF(OR($A4564="",$G4564&lt;&gt;"Ativo"),"",IF(COUNTIFS($A$4:$A4564,$A4564,$G$4:$G4564,"Ativo")=1,1,0))</f>
        <v/>
      </c>
    </row>
    <row r="4565" spans="1:55" x14ac:dyDescent="0.3">
      <c r="A4565" s="76"/>
      <c r="B4565" s="104"/>
      <c r="C4565" s="76"/>
      <c r="D4565" s="77"/>
      <c r="E4565" s="12"/>
      <c r="F4565" s="78"/>
      <c r="G4565" s="77"/>
      <c r="H4565" s="79"/>
      <c r="BA4565" s="5" t="str">
        <f t="shared" si="71"/>
        <v/>
      </c>
      <c r="BB4565" s="5" t="str">
        <f>IF(OR($E4565="",$G4565&lt;&gt;"Ativo"),"",IF(COUNTIFS($E$4:$E4565,$E4565,$A$4:$A4565,$A4565,$G$4:$G4565,"Ativo")=1,1,0))</f>
        <v/>
      </c>
      <c r="BC4565" t="str">
        <f>IF(OR($A4565="",$G4565&lt;&gt;"Ativo"),"",IF(COUNTIFS($A$4:$A4565,$A4565,$G$4:$G4565,"Ativo")=1,1,0))</f>
        <v/>
      </c>
    </row>
    <row r="4566" spans="1:55" x14ac:dyDescent="0.3">
      <c r="A4566" s="76"/>
      <c r="B4566" s="104"/>
      <c r="C4566" s="76"/>
      <c r="D4566" s="77"/>
      <c r="E4566" s="12"/>
      <c r="F4566" s="78"/>
      <c r="G4566" s="77"/>
      <c r="H4566" s="79"/>
      <c r="BA4566" s="5" t="str">
        <f t="shared" si="71"/>
        <v/>
      </c>
      <c r="BB4566" s="5" t="str">
        <f>IF(OR($E4566="",$G4566&lt;&gt;"Ativo"),"",IF(COUNTIFS($E$4:$E4566,$E4566,$A$4:$A4566,$A4566,$G$4:$G4566,"Ativo")=1,1,0))</f>
        <v/>
      </c>
      <c r="BC4566" t="str">
        <f>IF(OR($A4566="",$G4566&lt;&gt;"Ativo"),"",IF(COUNTIFS($A$4:$A4566,$A4566,$G$4:$G4566,"Ativo")=1,1,0))</f>
        <v/>
      </c>
    </row>
    <row r="4567" spans="1:55" x14ac:dyDescent="0.3">
      <c r="A4567" s="76"/>
      <c r="B4567" s="104"/>
      <c r="C4567" s="76"/>
      <c r="D4567" s="77"/>
      <c r="E4567" s="12"/>
      <c r="F4567" s="78"/>
      <c r="G4567" s="77"/>
      <c r="H4567" s="79"/>
      <c r="BA4567" s="5" t="str">
        <f t="shared" si="71"/>
        <v/>
      </c>
      <c r="BB4567" s="5" t="str">
        <f>IF(OR($E4567="",$G4567&lt;&gt;"Ativo"),"",IF(COUNTIFS($E$4:$E4567,$E4567,$A$4:$A4567,$A4567,$G$4:$G4567,"Ativo")=1,1,0))</f>
        <v/>
      </c>
      <c r="BC4567" t="str">
        <f>IF(OR($A4567="",$G4567&lt;&gt;"Ativo"),"",IF(COUNTIFS($A$4:$A4567,$A4567,$G$4:$G4567,"Ativo")=1,1,0))</f>
        <v/>
      </c>
    </row>
    <row r="4568" spans="1:55" x14ac:dyDescent="0.3">
      <c r="A4568" s="76"/>
      <c r="B4568" s="104"/>
      <c r="C4568" s="76"/>
      <c r="D4568" s="77"/>
      <c r="E4568" s="12"/>
      <c r="F4568" s="78"/>
      <c r="G4568" s="77"/>
      <c r="H4568" s="79"/>
      <c r="BA4568" s="5" t="str">
        <f t="shared" si="71"/>
        <v/>
      </c>
      <c r="BB4568" s="5" t="str">
        <f>IF(OR($E4568="",$G4568&lt;&gt;"Ativo"),"",IF(COUNTIFS($E$4:$E4568,$E4568,$A$4:$A4568,$A4568,$G$4:$G4568,"Ativo")=1,1,0))</f>
        <v/>
      </c>
      <c r="BC4568" t="str">
        <f>IF(OR($A4568="",$G4568&lt;&gt;"Ativo"),"",IF(COUNTIFS($A$4:$A4568,$A4568,$G$4:$G4568,"Ativo")=1,1,0))</f>
        <v/>
      </c>
    </row>
    <row r="4569" spans="1:55" x14ac:dyDescent="0.3">
      <c r="A4569" s="76"/>
      <c r="B4569" s="104"/>
      <c r="C4569" s="76"/>
      <c r="D4569" s="77"/>
      <c r="E4569" s="12"/>
      <c r="F4569" s="78"/>
      <c r="G4569" s="77"/>
      <c r="H4569" s="79"/>
      <c r="BA4569" s="5" t="str">
        <f t="shared" si="71"/>
        <v/>
      </c>
      <c r="BB4569" s="5" t="str">
        <f>IF(OR($E4569="",$G4569&lt;&gt;"Ativo"),"",IF(COUNTIFS($E$4:$E4569,$E4569,$A$4:$A4569,$A4569,$G$4:$G4569,"Ativo")=1,1,0))</f>
        <v/>
      </c>
      <c r="BC4569" t="str">
        <f>IF(OR($A4569="",$G4569&lt;&gt;"Ativo"),"",IF(COUNTIFS($A$4:$A4569,$A4569,$G$4:$G4569,"Ativo")=1,1,0))</f>
        <v/>
      </c>
    </row>
    <row r="4570" spans="1:55" x14ac:dyDescent="0.3">
      <c r="A4570" s="76"/>
      <c r="B4570" s="104"/>
      <c r="C4570" s="76"/>
      <c r="D4570" s="77"/>
      <c r="E4570" s="12"/>
      <c r="F4570" s="78"/>
      <c r="G4570" s="77"/>
      <c r="H4570" s="79"/>
      <c r="BA4570" s="5" t="str">
        <f t="shared" si="71"/>
        <v/>
      </c>
      <c r="BB4570" s="5" t="str">
        <f>IF(OR($E4570="",$G4570&lt;&gt;"Ativo"),"",IF(COUNTIFS($E$4:$E4570,$E4570,$A$4:$A4570,$A4570,$G$4:$G4570,"Ativo")=1,1,0))</f>
        <v/>
      </c>
      <c r="BC4570" t="str">
        <f>IF(OR($A4570="",$G4570&lt;&gt;"Ativo"),"",IF(COUNTIFS($A$4:$A4570,$A4570,$G$4:$G4570,"Ativo")=1,1,0))</f>
        <v/>
      </c>
    </row>
    <row r="4571" spans="1:55" x14ac:dyDescent="0.3">
      <c r="A4571" s="76"/>
      <c r="B4571" s="104"/>
      <c r="C4571" s="76"/>
      <c r="D4571" s="77"/>
      <c r="E4571" s="12"/>
      <c r="F4571" s="78"/>
      <c r="G4571" s="77"/>
      <c r="H4571" s="79"/>
      <c r="BA4571" s="5" t="str">
        <f t="shared" si="71"/>
        <v/>
      </c>
      <c r="BB4571" s="5" t="str">
        <f>IF(OR($E4571="",$G4571&lt;&gt;"Ativo"),"",IF(COUNTIFS($E$4:$E4571,$E4571,$A$4:$A4571,$A4571,$G$4:$G4571,"Ativo")=1,1,0))</f>
        <v/>
      </c>
      <c r="BC4571" t="str">
        <f>IF(OR($A4571="",$G4571&lt;&gt;"Ativo"),"",IF(COUNTIFS($A$4:$A4571,$A4571,$G$4:$G4571,"Ativo")=1,1,0))</f>
        <v/>
      </c>
    </row>
    <row r="4572" spans="1:55" x14ac:dyDescent="0.3">
      <c r="A4572" s="76"/>
      <c r="B4572" s="104"/>
      <c r="C4572" s="76"/>
      <c r="D4572" s="77"/>
      <c r="E4572" s="12"/>
      <c r="F4572" s="78"/>
      <c r="G4572" s="77"/>
      <c r="H4572" s="79"/>
      <c r="BA4572" s="5" t="str">
        <f t="shared" si="71"/>
        <v/>
      </c>
      <c r="BB4572" s="5" t="str">
        <f>IF(OR($E4572="",$G4572&lt;&gt;"Ativo"),"",IF(COUNTIFS($E$4:$E4572,$E4572,$A$4:$A4572,$A4572,$G$4:$G4572,"Ativo")=1,1,0))</f>
        <v/>
      </c>
      <c r="BC4572" t="str">
        <f>IF(OR($A4572="",$G4572&lt;&gt;"Ativo"),"",IF(COUNTIFS($A$4:$A4572,$A4572,$G$4:$G4572,"Ativo")=1,1,0))</f>
        <v/>
      </c>
    </row>
    <row r="4573" spans="1:55" x14ac:dyDescent="0.3">
      <c r="A4573" s="76"/>
      <c r="B4573" s="104"/>
      <c r="C4573" s="76"/>
      <c r="D4573" s="77"/>
      <c r="E4573" s="12"/>
      <c r="F4573" s="78"/>
      <c r="G4573" s="77"/>
      <c r="H4573" s="79"/>
      <c r="BA4573" s="5" t="str">
        <f t="shared" si="71"/>
        <v/>
      </c>
      <c r="BB4573" s="5" t="str">
        <f>IF(OR($E4573="",$G4573&lt;&gt;"Ativo"),"",IF(COUNTIFS($E$4:$E4573,$E4573,$A$4:$A4573,$A4573,$G$4:$G4573,"Ativo")=1,1,0))</f>
        <v/>
      </c>
      <c r="BC4573" t="str">
        <f>IF(OR($A4573="",$G4573&lt;&gt;"Ativo"),"",IF(COUNTIFS($A$4:$A4573,$A4573,$G$4:$G4573,"Ativo")=1,1,0))</f>
        <v/>
      </c>
    </row>
    <row r="4574" spans="1:55" x14ac:dyDescent="0.3">
      <c r="A4574" s="76"/>
      <c r="B4574" s="104"/>
      <c r="C4574" s="76"/>
      <c r="D4574" s="77"/>
      <c r="E4574" s="12"/>
      <c r="F4574" s="78"/>
      <c r="G4574" s="77"/>
      <c r="H4574" s="79"/>
      <c r="BA4574" s="5" t="str">
        <f t="shared" si="71"/>
        <v/>
      </c>
      <c r="BB4574" s="5" t="str">
        <f>IF(OR($E4574="",$G4574&lt;&gt;"Ativo"),"",IF(COUNTIFS($E$4:$E4574,$E4574,$A$4:$A4574,$A4574,$G$4:$G4574,"Ativo")=1,1,0))</f>
        <v/>
      </c>
      <c r="BC4574" t="str">
        <f>IF(OR($A4574="",$G4574&lt;&gt;"Ativo"),"",IF(COUNTIFS($A$4:$A4574,$A4574,$G$4:$G4574,"Ativo")=1,1,0))</f>
        <v/>
      </c>
    </row>
    <row r="4575" spans="1:55" x14ac:dyDescent="0.3">
      <c r="A4575" s="76"/>
      <c r="B4575" s="104"/>
      <c r="C4575" s="76"/>
      <c r="D4575" s="77"/>
      <c r="E4575" s="12"/>
      <c r="F4575" s="78"/>
      <c r="G4575" s="77"/>
      <c r="H4575" s="79"/>
      <c r="BA4575" s="5" t="str">
        <f t="shared" si="71"/>
        <v/>
      </c>
      <c r="BB4575" s="5" t="str">
        <f>IF(OR($E4575="",$G4575&lt;&gt;"Ativo"),"",IF(COUNTIFS($E$4:$E4575,$E4575,$A$4:$A4575,$A4575,$G$4:$G4575,"Ativo")=1,1,0))</f>
        <v/>
      </c>
      <c r="BC4575" t="str">
        <f>IF(OR($A4575="",$G4575&lt;&gt;"Ativo"),"",IF(COUNTIFS($A$4:$A4575,$A4575,$G$4:$G4575,"Ativo")=1,1,0))</f>
        <v/>
      </c>
    </row>
    <row r="4576" spans="1:55" x14ac:dyDescent="0.3">
      <c r="A4576" s="76"/>
      <c r="B4576" s="104"/>
      <c r="C4576" s="76"/>
      <c r="D4576" s="77"/>
      <c r="E4576" s="12"/>
      <c r="F4576" s="78"/>
      <c r="G4576" s="77"/>
      <c r="H4576" s="79"/>
      <c r="BA4576" s="5" t="str">
        <f t="shared" si="71"/>
        <v/>
      </c>
      <c r="BB4576" s="5" t="str">
        <f>IF(OR($E4576="",$G4576&lt;&gt;"Ativo"),"",IF(COUNTIFS($E$4:$E4576,$E4576,$A$4:$A4576,$A4576,$G$4:$G4576,"Ativo")=1,1,0))</f>
        <v/>
      </c>
      <c r="BC4576" t="str">
        <f>IF(OR($A4576="",$G4576&lt;&gt;"Ativo"),"",IF(COUNTIFS($A$4:$A4576,$A4576,$G$4:$G4576,"Ativo")=1,1,0))</f>
        <v/>
      </c>
    </row>
    <row r="4577" spans="1:55" x14ac:dyDescent="0.3">
      <c r="A4577" s="76"/>
      <c r="B4577" s="104"/>
      <c r="C4577" s="76"/>
      <c r="D4577" s="77"/>
      <c r="E4577" s="12"/>
      <c r="F4577" s="78"/>
      <c r="G4577" s="77"/>
      <c r="H4577" s="79"/>
      <c r="BA4577" s="5" t="str">
        <f t="shared" si="71"/>
        <v/>
      </c>
      <c r="BB4577" s="5" t="str">
        <f>IF(OR($E4577="",$G4577&lt;&gt;"Ativo"),"",IF(COUNTIFS($E$4:$E4577,$E4577,$A$4:$A4577,$A4577,$G$4:$G4577,"Ativo")=1,1,0))</f>
        <v/>
      </c>
      <c r="BC4577" t="str">
        <f>IF(OR($A4577="",$G4577&lt;&gt;"Ativo"),"",IF(COUNTIFS($A$4:$A4577,$A4577,$G$4:$G4577,"Ativo")=1,1,0))</f>
        <v/>
      </c>
    </row>
    <row r="4578" spans="1:55" x14ac:dyDescent="0.3">
      <c r="A4578" s="76"/>
      <c r="B4578" s="104"/>
      <c r="C4578" s="76"/>
      <c r="D4578" s="77"/>
      <c r="E4578" s="12"/>
      <c r="F4578" s="78"/>
      <c r="G4578" s="77"/>
      <c r="H4578" s="79"/>
      <c r="BA4578" s="5" t="str">
        <f t="shared" si="71"/>
        <v/>
      </c>
      <c r="BB4578" s="5" t="str">
        <f>IF(OR($E4578="",$G4578&lt;&gt;"Ativo"),"",IF(COUNTIFS($E$4:$E4578,$E4578,$A$4:$A4578,$A4578,$G$4:$G4578,"Ativo")=1,1,0))</f>
        <v/>
      </c>
      <c r="BC4578" t="str">
        <f>IF(OR($A4578="",$G4578&lt;&gt;"Ativo"),"",IF(COUNTIFS($A$4:$A4578,$A4578,$G$4:$G4578,"Ativo")=1,1,0))</f>
        <v/>
      </c>
    </row>
    <row r="4579" spans="1:55" x14ac:dyDescent="0.3">
      <c r="A4579" s="76"/>
      <c r="B4579" s="104"/>
      <c r="C4579" s="76"/>
      <c r="D4579" s="77"/>
      <c r="E4579" s="12"/>
      <c r="F4579" s="78"/>
      <c r="G4579" s="77"/>
      <c r="H4579" s="79"/>
      <c r="BA4579" s="5" t="str">
        <f t="shared" si="71"/>
        <v/>
      </c>
      <c r="BB4579" s="5" t="str">
        <f>IF(OR($E4579="",$G4579&lt;&gt;"Ativo"),"",IF(COUNTIFS($E$4:$E4579,$E4579,$A$4:$A4579,$A4579,$G$4:$G4579,"Ativo")=1,1,0))</f>
        <v/>
      </c>
      <c r="BC4579" t="str">
        <f>IF(OR($A4579="",$G4579&lt;&gt;"Ativo"),"",IF(COUNTIFS($A$4:$A4579,$A4579,$G$4:$G4579,"Ativo")=1,1,0))</f>
        <v/>
      </c>
    </row>
    <row r="4580" spans="1:55" x14ac:dyDescent="0.3">
      <c r="A4580" s="76"/>
      <c r="B4580" s="104"/>
      <c r="C4580" s="76"/>
      <c r="D4580" s="77"/>
      <c r="E4580" s="12"/>
      <c r="F4580" s="78"/>
      <c r="G4580" s="77"/>
      <c r="H4580" s="79"/>
      <c r="BA4580" s="5" t="str">
        <f t="shared" si="71"/>
        <v/>
      </c>
      <c r="BB4580" s="5" t="str">
        <f>IF(OR($E4580="",$G4580&lt;&gt;"Ativo"),"",IF(COUNTIFS($E$4:$E4580,$E4580,$A$4:$A4580,$A4580,$G$4:$G4580,"Ativo")=1,1,0))</f>
        <v/>
      </c>
      <c r="BC4580" t="str">
        <f>IF(OR($A4580="",$G4580&lt;&gt;"Ativo"),"",IF(COUNTIFS($A$4:$A4580,$A4580,$G$4:$G4580,"Ativo")=1,1,0))</f>
        <v/>
      </c>
    </row>
    <row r="4581" spans="1:55" x14ac:dyDescent="0.3">
      <c r="A4581" s="76"/>
      <c r="B4581" s="104"/>
      <c r="C4581" s="76"/>
      <c r="D4581" s="77"/>
      <c r="E4581" s="12"/>
      <c r="F4581" s="78"/>
      <c r="G4581" s="77"/>
      <c r="H4581" s="79"/>
      <c r="BA4581" s="5" t="str">
        <f t="shared" si="71"/>
        <v/>
      </c>
      <c r="BB4581" s="5" t="str">
        <f>IF(OR($E4581="",$G4581&lt;&gt;"Ativo"),"",IF(COUNTIFS($E$4:$E4581,$E4581,$A$4:$A4581,$A4581,$G$4:$G4581,"Ativo")=1,1,0))</f>
        <v/>
      </c>
      <c r="BC4581" t="str">
        <f>IF(OR($A4581="",$G4581&lt;&gt;"Ativo"),"",IF(COUNTIFS($A$4:$A4581,$A4581,$G$4:$G4581,"Ativo")=1,1,0))</f>
        <v/>
      </c>
    </row>
    <row r="4582" spans="1:55" x14ac:dyDescent="0.3">
      <c r="A4582" s="76"/>
      <c r="B4582" s="104"/>
      <c r="C4582" s="76"/>
      <c r="D4582" s="77"/>
      <c r="E4582" s="12"/>
      <c r="F4582" s="78"/>
      <c r="G4582" s="77"/>
      <c r="H4582" s="79"/>
      <c r="BA4582" s="5" t="str">
        <f t="shared" si="71"/>
        <v/>
      </c>
      <c r="BB4582" s="5" t="str">
        <f>IF(OR($E4582="",$G4582&lt;&gt;"Ativo"),"",IF(COUNTIFS($E$4:$E4582,$E4582,$A$4:$A4582,$A4582,$G$4:$G4582,"Ativo")=1,1,0))</f>
        <v/>
      </c>
      <c r="BC4582" t="str">
        <f>IF(OR($A4582="",$G4582&lt;&gt;"Ativo"),"",IF(COUNTIFS($A$4:$A4582,$A4582,$G$4:$G4582,"Ativo")=1,1,0))</f>
        <v/>
      </c>
    </row>
    <row r="4583" spans="1:55" x14ac:dyDescent="0.3">
      <c r="A4583" s="76"/>
      <c r="B4583" s="104"/>
      <c r="C4583" s="76"/>
      <c r="D4583" s="77"/>
      <c r="E4583" s="12"/>
      <c r="F4583" s="78"/>
      <c r="G4583" s="77"/>
      <c r="H4583" s="79"/>
      <c r="BA4583" s="5" t="str">
        <f t="shared" si="71"/>
        <v/>
      </c>
      <c r="BB4583" s="5" t="str">
        <f>IF(OR($E4583="",$G4583&lt;&gt;"Ativo"),"",IF(COUNTIFS($E$4:$E4583,$E4583,$A$4:$A4583,$A4583,$G$4:$G4583,"Ativo")=1,1,0))</f>
        <v/>
      </c>
      <c r="BC4583" t="str">
        <f>IF(OR($A4583="",$G4583&lt;&gt;"Ativo"),"",IF(COUNTIFS($A$4:$A4583,$A4583,$G$4:$G4583,"Ativo")=1,1,0))</f>
        <v/>
      </c>
    </row>
    <row r="4584" spans="1:55" x14ac:dyDescent="0.3">
      <c r="A4584" s="76"/>
      <c r="B4584" s="104"/>
      <c r="C4584" s="76"/>
      <c r="D4584" s="77"/>
      <c r="E4584" s="12"/>
      <c r="F4584" s="78"/>
      <c r="G4584" s="77"/>
      <c r="H4584" s="79"/>
      <c r="BA4584" s="5" t="str">
        <f t="shared" si="71"/>
        <v/>
      </c>
      <c r="BB4584" s="5" t="str">
        <f>IF(OR($E4584="",$G4584&lt;&gt;"Ativo"),"",IF(COUNTIFS($E$4:$E4584,$E4584,$A$4:$A4584,$A4584,$G$4:$G4584,"Ativo")=1,1,0))</f>
        <v/>
      </c>
      <c r="BC4584" t="str">
        <f>IF(OR($A4584="",$G4584&lt;&gt;"Ativo"),"",IF(COUNTIFS($A$4:$A4584,$A4584,$G$4:$G4584,"Ativo")=1,1,0))</f>
        <v/>
      </c>
    </row>
    <row r="4585" spans="1:55" x14ac:dyDescent="0.3">
      <c r="A4585" s="76"/>
      <c r="B4585" s="104"/>
      <c r="C4585" s="76"/>
      <c r="D4585" s="77"/>
      <c r="E4585" s="12"/>
      <c r="F4585" s="78"/>
      <c r="G4585" s="77"/>
      <c r="H4585" s="79"/>
      <c r="BA4585" s="5" t="str">
        <f t="shared" si="71"/>
        <v/>
      </c>
      <c r="BB4585" s="5" t="str">
        <f>IF(OR($E4585="",$G4585&lt;&gt;"Ativo"),"",IF(COUNTIFS($E$4:$E4585,$E4585,$A$4:$A4585,$A4585,$G$4:$G4585,"Ativo")=1,1,0))</f>
        <v/>
      </c>
      <c r="BC4585" t="str">
        <f>IF(OR($A4585="",$G4585&lt;&gt;"Ativo"),"",IF(COUNTIFS($A$4:$A4585,$A4585,$G$4:$G4585,"Ativo")=1,1,0))</f>
        <v/>
      </c>
    </row>
    <row r="4586" spans="1:55" x14ac:dyDescent="0.3">
      <c r="A4586" s="76"/>
      <c r="B4586" s="104"/>
      <c r="C4586" s="76"/>
      <c r="D4586" s="77"/>
      <c r="E4586" s="12"/>
      <c r="F4586" s="78"/>
      <c r="G4586" s="77"/>
      <c r="H4586" s="79"/>
      <c r="BA4586" s="5" t="str">
        <f t="shared" si="71"/>
        <v/>
      </c>
      <c r="BB4586" s="5" t="str">
        <f>IF(OR($E4586="",$G4586&lt;&gt;"Ativo"),"",IF(COUNTIFS($E$4:$E4586,$E4586,$A$4:$A4586,$A4586,$G$4:$G4586,"Ativo")=1,1,0))</f>
        <v/>
      </c>
      <c r="BC4586" t="str">
        <f>IF(OR($A4586="",$G4586&lt;&gt;"Ativo"),"",IF(COUNTIFS($A$4:$A4586,$A4586,$G$4:$G4586,"Ativo")=1,1,0))</f>
        <v/>
      </c>
    </row>
    <row r="4587" spans="1:55" x14ac:dyDescent="0.3">
      <c r="A4587" s="76"/>
      <c r="B4587" s="104"/>
      <c r="C4587" s="76"/>
      <c r="D4587" s="77"/>
      <c r="E4587" s="12"/>
      <c r="F4587" s="78"/>
      <c r="G4587" s="77"/>
      <c r="H4587" s="79"/>
      <c r="BA4587" s="5" t="str">
        <f t="shared" si="71"/>
        <v/>
      </c>
      <c r="BB4587" s="5" t="str">
        <f>IF(OR($E4587="",$G4587&lt;&gt;"Ativo"),"",IF(COUNTIFS($E$4:$E4587,$E4587,$A$4:$A4587,$A4587,$G$4:$G4587,"Ativo")=1,1,0))</f>
        <v/>
      </c>
      <c r="BC4587" t="str">
        <f>IF(OR($A4587="",$G4587&lt;&gt;"Ativo"),"",IF(COUNTIFS($A$4:$A4587,$A4587,$G$4:$G4587,"Ativo")=1,1,0))</f>
        <v/>
      </c>
    </row>
    <row r="4588" spans="1:55" x14ac:dyDescent="0.3">
      <c r="A4588" s="76"/>
      <c r="B4588" s="104"/>
      <c r="C4588" s="76"/>
      <c r="D4588" s="77"/>
      <c r="E4588" s="12"/>
      <c r="F4588" s="78"/>
      <c r="G4588" s="77"/>
      <c r="H4588" s="79"/>
      <c r="BA4588" s="5" t="str">
        <f t="shared" si="71"/>
        <v/>
      </c>
      <c r="BB4588" s="5" t="str">
        <f>IF(OR($E4588="",$G4588&lt;&gt;"Ativo"),"",IF(COUNTIFS($E$4:$E4588,$E4588,$A$4:$A4588,$A4588,$G$4:$G4588,"Ativo")=1,1,0))</f>
        <v/>
      </c>
      <c r="BC4588" t="str">
        <f>IF(OR($A4588="",$G4588&lt;&gt;"Ativo"),"",IF(COUNTIFS($A$4:$A4588,$A4588,$G$4:$G4588,"Ativo")=1,1,0))</f>
        <v/>
      </c>
    </row>
    <row r="4589" spans="1:55" x14ac:dyDescent="0.3">
      <c r="A4589" s="76"/>
      <c r="B4589" s="104"/>
      <c r="C4589" s="76"/>
      <c r="D4589" s="77"/>
      <c r="E4589" s="12"/>
      <c r="F4589" s="78"/>
      <c r="G4589" s="77"/>
      <c r="H4589" s="79"/>
      <c r="BA4589" s="5" t="str">
        <f t="shared" si="71"/>
        <v/>
      </c>
      <c r="BB4589" s="5" t="str">
        <f>IF(OR($E4589="",$G4589&lt;&gt;"Ativo"),"",IF(COUNTIFS($E$4:$E4589,$E4589,$A$4:$A4589,$A4589,$G$4:$G4589,"Ativo")=1,1,0))</f>
        <v/>
      </c>
      <c r="BC4589" t="str">
        <f>IF(OR($A4589="",$G4589&lt;&gt;"Ativo"),"",IF(COUNTIFS($A$4:$A4589,$A4589,$G$4:$G4589,"Ativo")=1,1,0))</f>
        <v/>
      </c>
    </row>
    <row r="4590" spans="1:55" x14ac:dyDescent="0.3">
      <c r="A4590" s="76"/>
      <c r="B4590" s="104"/>
      <c r="C4590" s="76"/>
      <c r="D4590" s="77"/>
      <c r="E4590" s="12"/>
      <c r="F4590" s="78"/>
      <c r="G4590" s="77"/>
      <c r="H4590" s="79"/>
      <c r="BA4590" s="5" t="str">
        <f t="shared" si="71"/>
        <v/>
      </c>
      <c r="BB4590" s="5" t="str">
        <f>IF(OR($E4590="",$G4590&lt;&gt;"Ativo"),"",IF(COUNTIFS($E$4:$E4590,$E4590,$A$4:$A4590,$A4590,$G$4:$G4590,"Ativo")=1,1,0))</f>
        <v/>
      </c>
      <c r="BC4590" t="str">
        <f>IF(OR($A4590="",$G4590&lt;&gt;"Ativo"),"",IF(COUNTIFS($A$4:$A4590,$A4590,$G$4:$G4590,"Ativo")=1,1,0))</f>
        <v/>
      </c>
    </row>
    <row r="4591" spans="1:55" x14ac:dyDescent="0.3">
      <c r="A4591" s="76"/>
      <c r="B4591" s="104"/>
      <c r="C4591" s="76"/>
      <c r="D4591" s="77"/>
      <c r="E4591" s="12"/>
      <c r="F4591" s="78"/>
      <c r="G4591" s="77"/>
      <c r="H4591" s="79"/>
      <c r="BA4591" s="5" t="str">
        <f t="shared" si="71"/>
        <v/>
      </c>
      <c r="BB4591" s="5" t="str">
        <f>IF(OR($E4591="",$G4591&lt;&gt;"Ativo"),"",IF(COUNTIFS($E$4:$E4591,$E4591,$A$4:$A4591,$A4591,$G$4:$G4591,"Ativo")=1,1,0))</f>
        <v/>
      </c>
      <c r="BC4591" t="str">
        <f>IF(OR($A4591="",$G4591&lt;&gt;"Ativo"),"",IF(COUNTIFS($A$4:$A4591,$A4591,$G$4:$G4591,"Ativo")=1,1,0))</f>
        <v/>
      </c>
    </row>
    <row r="4592" spans="1:55" x14ac:dyDescent="0.3">
      <c r="A4592" s="76"/>
      <c r="B4592" s="104"/>
      <c r="C4592" s="76"/>
      <c r="D4592" s="77"/>
      <c r="E4592" s="12"/>
      <c r="F4592" s="78"/>
      <c r="G4592" s="77"/>
      <c r="H4592" s="79"/>
      <c r="BA4592" s="5" t="str">
        <f t="shared" si="71"/>
        <v/>
      </c>
      <c r="BB4592" s="5" t="str">
        <f>IF(OR($E4592="",$G4592&lt;&gt;"Ativo"),"",IF(COUNTIFS($E$4:$E4592,$E4592,$A$4:$A4592,$A4592,$G$4:$G4592,"Ativo")=1,1,0))</f>
        <v/>
      </c>
      <c r="BC4592" t="str">
        <f>IF(OR($A4592="",$G4592&lt;&gt;"Ativo"),"",IF(COUNTIFS($A$4:$A4592,$A4592,$G$4:$G4592,"Ativo")=1,1,0))</f>
        <v/>
      </c>
    </row>
    <row r="4593" spans="1:55" x14ac:dyDescent="0.3">
      <c r="A4593" s="76"/>
      <c r="B4593" s="104"/>
      <c r="C4593" s="76"/>
      <c r="D4593" s="77"/>
      <c r="E4593" s="12"/>
      <c r="F4593" s="78"/>
      <c r="G4593" s="77"/>
      <c r="H4593" s="79"/>
      <c r="BA4593" s="5" t="str">
        <f t="shared" si="71"/>
        <v/>
      </c>
      <c r="BB4593" s="5" t="str">
        <f>IF(OR($E4593="",$G4593&lt;&gt;"Ativo"),"",IF(COUNTIFS($E$4:$E4593,$E4593,$A$4:$A4593,$A4593,$G$4:$G4593,"Ativo")=1,1,0))</f>
        <v/>
      </c>
      <c r="BC4593" t="str">
        <f>IF(OR($A4593="",$G4593&lt;&gt;"Ativo"),"",IF(COUNTIFS($A$4:$A4593,$A4593,$G$4:$G4593,"Ativo")=1,1,0))</f>
        <v/>
      </c>
    </row>
    <row r="4594" spans="1:55" x14ac:dyDescent="0.3">
      <c r="A4594" s="76"/>
      <c r="B4594" s="104"/>
      <c r="C4594" s="76"/>
      <c r="D4594" s="77"/>
      <c r="E4594" s="12"/>
      <c r="F4594" s="78"/>
      <c r="G4594" s="77"/>
      <c r="H4594" s="79"/>
      <c r="BA4594" s="5" t="str">
        <f t="shared" si="71"/>
        <v/>
      </c>
      <c r="BB4594" s="5" t="str">
        <f>IF(OR($E4594="",$G4594&lt;&gt;"Ativo"),"",IF(COUNTIFS($E$4:$E4594,$E4594,$A$4:$A4594,$A4594,$G$4:$G4594,"Ativo")=1,1,0))</f>
        <v/>
      </c>
      <c r="BC4594" t="str">
        <f>IF(OR($A4594="",$G4594&lt;&gt;"Ativo"),"",IF(COUNTIFS($A$4:$A4594,$A4594,$G$4:$G4594,"Ativo")=1,1,0))</f>
        <v/>
      </c>
    </row>
    <row r="4595" spans="1:55" x14ac:dyDescent="0.3">
      <c r="A4595" s="76"/>
      <c r="B4595" s="104"/>
      <c r="C4595" s="76"/>
      <c r="D4595" s="77"/>
      <c r="E4595" s="12"/>
      <c r="F4595" s="78"/>
      <c r="G4595" s="77"/>
      <c r="H4595" s="79"/>
      <c r="BA4595" s="5" t="str">
        <f t="shared" si="71"/>
        <v/>
      </c>
      <c r="BB4595" s="5" t="str">
        <f>IF(OR($E4595="",$G4595&lt;&gt;"Ativo"),"",IF(COUNTIFS($E$4:$E4595,$E4595,$A$4:$A4595,$A4595,$G$4:$G4595,"Ativo")=1,1,0))</f>
        <v/>
      </c>
      <c r="BC4595" t="str">
        <f>IF(OR($A4595="",$G4595&lt;&gt;"Ativo"),"",IF(COUNTIFS($A$4:$A4595,$A4595,$G$4:$G4595,"Ativo")=1,1,0))</f>
        <v/>
      </c>
    </row>
    <row r="4596" spans="1:55" x14ac:dyDescent="0.3">
      <c r="A4596" s="76"/>
      <c r="B4596" s="104"/>
      <c r="C4596" s="76"/>
      <c r="D4596" s="77"/>
      <c r="E4596" s="12"/>
      <c r="F4596" s="78"/>
      <c r="G4596" s="77"/>
      <c r="H4596" s="79"/>
      <c r="BA4596" s="5" t="str">
        <f t="shared" si="71"/>
        <v/>
      </c>
      <c r="BB4596" s="5" t="str">
        <f>IF(OR($E4596="",$G4596&lt;&gt;"Ativo"),"",IF(COUNTIFS($E$4:$E4596,$E4596,$A$4:$A4596,$A4596,$G$4:$G4596,"Ativo")=1,1,0))</f>
        <v/>
      </c>
      <c r="BC4596" t="str">
        <f>IF(OR($A4596="",$G4596&lt;&gt;"Ativo"),"",IF(COUNTIFS($A$4:$A4596,$A4596,$G$4:$G4596,"Ativo")=1,1,0))</f>
        <v/>
      </c>
    </row>
    <row r="4597" spans="1:55" x14ac:dyDescent="0.3">
      <c r="A4597" s="76"/>
      <c r="B4597" s="104"/>
      <c r="C4597" s="76"/>
      <c r="D4597" s="77"/>
      <c r="E4597" s="12"/>
      <c r="F4597" s="78"/>
      <c r="G4597" s="77"/>
      <c r="H4597" s="79"/>
      <c r="BA4597" s="5" t="str">
        <f t="shared" si="71"/>
        <v/>
      </c>
      <c r="BB4597" s="5" t="str">
        <f>IF(OR($E4597="",$G4597&lt;&gt;"Ativo"),"",IF(COUNTIFS($E$4:$E4597,$E4597,$A$4:$A4597,$A4597,$G$4:$G4597,"Ativo")=1,1,0))</f>
        <v/>
      </c>
      <c r="BC4597" t="str">
        <f>IF(OR($A4597="",$G4597&lt;&gt;"Ativo"),"",IF(COUNTIFS($A$4:$A4597,$A4597,$G$4:$G4597,"Ativo")=1,1,0))</f>
        <v/>
      </c>
    </row>
    <row r="4598" spans="1:55" x14ac:dyDescent="0.3">
      <c r="A4598" s="76"/>
      <c r="B4598" s="104"/>
      <c r="C4598" s="76"/>
      <c r="D4598" s="77"/>
      <c r="E4598" s="12"/>
      <c r="F4598" s="78"/>
      <c r="G4598" s="77"/>
      <c r="H4598" s="79"/>
      <c r="BA4598" s="5" t="str">
        <f t="shared" si="71"/>
        <v/>
      </c>
      <c r="BB4598" s="5" t="str">
        <f>IF(OR($E4598="",$G4598&lt;&gt;"Ativo"),"",IF(COUNTIFS($E$4:$E4598,$E4598,$A$4:$A4598,$A4598,$G$4:$G4598,"Ativo")=1,1,0))</f>
        <v/>
      </c>
      <c r="BC4598" t="str">
        <f>IF(OR($A4598="",$G4598&lt;&gt;"Ativo"),"",IF(COUNTIFS($A$4:$A4598,$A4598,$G$4:$G4598,"Ativo")=1,1,0))</f>
        <v/>
      </c>
    </row>
    <row r="4599" spans="1:55" x14ac:dyDescent="0.3">
      <c r="A4599" s="76"/>
      <c r="B4599" s="104"/>
      <c r="C4599" s="76"/>
      <c r="D4599" s="77"/>
      <c r="E4599" s="12"/>
      <c r="F4599" s="78"/>
      <c r="G4599" s="77"/>
      <c r="H4599" s="79"/>
      <c r="BA4599" s="5" t="str">
        <f t="shared" si="71"/>
        <v/>
      </c>
      <c r="BB4599" s="5" t="str">
        <f>IF(OR($E4599="",$G4599&lt;&gt;"Ativo"),"",IF(COUNTIFS($E$4:$E4599,$E4599,$A$4:$A4599,$A4599,$G$4:$G4599,"Ativo")=1,1,0))</f>
        <v/>
      </c>
      <c r="BC4599" t="str">
        <f>IF(OR($A4599="",$G4599&lt;&gt;"Ativo"),"",IF(COUNTIFS($A$4:$A4599,$A4599,$G$4:$G4599,"Ativo")=1,1,0))</f>
        <v/>
      </c>
    </row>
    <row r="4600" spans="1:55" x14ac:dyDescent="0.3">
      <c r="A4600" s="76"/>
      <c r="B4600" s="104"/>
      <c r="C4600" s="76"/>
      <c r="D4600" s="77"/>
      <c r="E4600" s="12"/>
      <c r="F4600" s="78"/>
      <c r="G4600" s="77"/>
      <c r="H4600" s="79"/>
      <c r="BA4600" s="5" t="str">
        <f t="shared" si="71"/>
        <v/>
      </c>
      <c r="BB4600" s="5" t="str">
        <f>IF(OR($E4600="",$G4600&lt;&gt;"Ativo"),"",IF(COUNTIFS($E$4:$E4600,$E4600,$A$4:$A4600,$A4600,$G$4:$G4600,"Ativo")=1,1,0))</f>
        <v/>
      </c>
      <c r="BC4600" t="str">
        <f>IF(OR($A4600="",$G4600&lt;&gt;"Ativo"),"",IF(COUNTIFS($A$4:$A4600,$A4600,$G$4:$G4600,"Ativo")=1,1,0))</f>
        <v/>
      </c>
    </row>
    <row r="4601" spans="1:55" x14ac:dyDescent="0.3">
      <c r="A4601" s="76"/>
      <c r="B4601" s="104"/>
      <c r="C4601" s="76"/>
      <c r="D4601" s="77"/>
      <c r="E4601" s="12"/>
      <c r="F4601" s="78"/>
      <c r="G4601" s="77"/>
      <c r="H4601" s="79"/>
      <c r="BA4601" s="5" t="str">
        <f t="shared" si="71"/>
        <v/>
      </c>
      <c r="BB4601" s="5" t="str">
        <f>IF(OR($E4601="",$G4601&lt;&gt;"Ativo"),"",IF(COUNTIFS($E$4:$E4601,$E4601,$A$4:$A4601,$A4601,$G$4:$G4601,"Ativo")=1,1,0))</f>
        <v/>
      </c>
      <c r="BC4601" t="str">
        <f>IF(OR($A4601="",$G4601&lt;&gt;"Ativo"),"",IF(COUNTIFS($A$4:$A4601,$A4601,$G$4:$G4601,"Ativo")=1,1,0))</f>
        <v/>
      </c>
    </row>
    <row r="4602" spans="1:55" x14ac:dyDescent="0.3">
      <c r="A4602" s="76"/>
      <c r="B4602" s="104"/>
      <c r="C4602" s="76"/>
      <c r="D4602" s="77"/>
      <c r="E4602" s="12"/>
      <c r="F4602" s="78"/>
      <c r="G4602" s="77"/>
      <c r="H4602" s="79"/>
      <c r="BA4602" s="5" t="str">
        <f t="shared" si="71"/>
        <v/>
      </c>
      <c r="BB4602" s="5" t="str">
        <f>IF(OR($E4602="",$G4602&lt;&gt;"Ativo"),"",IF(COUNTIFS($E$4:$E4602,$E4602,$A$4:$A4602,$A4602,$G$4:$G4602,"Ativo")=1,1,0))</f>
        <v/>
      </c>
      <c r="BC4602" t="str">
        <f>IF(OR($A4602="",$G4602&lt;&gt;"Ativo"),"",IF(COUNTIFS($A$4:$A4602,$A4602,$G$4:$G4602,"Ativo")=1,1,0))</f>
        <v/>
      </c>
    </row>
    <row r="4603" spans="1:55" x14ac:dyDescent="0.3">
      <c r="A4603" s="76"/>
      <c r="B4603" s="104"/>
      <c r="C4603" s="76"/>
      <c r="D4603" s="77"/>
      <c r="E4603" s="12"/>
      <c r="F4603" s="78"/>
      <c r="G4603" s="77"/>
      <c r="H4603" s="79"/>
      <c r="BA4603" s="5" t="str">
        <f t="shared" si="71"/>
        <v/>
      </c>
      <c r="BB4603" s="5" t="str">
        <f>IF(OR($E4603="",$G4603&lt;&gt;"Ativo"),"",IF(COUNTIFS($E$4:$E4603,$E4603,$A$4:$A4603,$A4603,$G$4:$G4603,"Ativo")=1,1,0))</f>
        <v/>
      </c>
      <c r="BC4603" t="str">
        <f>IF(OR($A4603="",$G4603&lt;&gt;"Ativo"),"",IF(COUNTIFS($A$4:$A4603,$A4603,$G$4:$G4603,"Ativo")=1,1,0))</f>
        <v/>
      </c>
    </row>
    <row r="4604" spans="1:55" x14ac:dyDescent="0.3">
      <c r="A4604" s="76"/>
      <c r="B4604" s="104"/>
      <c r="C4604" s="76"/>
      <c r="D4604" s="77"/>
      <c r="E4604" s="12"/>
      <c r="F4604" s="78"/>
      <c r="G4604" s="77"/>
      <c r="H4604" s="79"/>
      <c r="BA4604" s="5" t="str">
        <f t="shared" si="71"/>
        <v/>
      </c>
      <c r="BB4604" s="5" t="str">
        <f>IF(OR($E4604="",$G4604&lt;&gt;"Ativo"),"",IF(COUNTIFS($E$4:$E4604,$E4604,$A$4:$A4604,$A4604,$G$4:$G4604,"Ativo")=1,1,0))</f>
        <v/>
      </c>
      <c r="BC4604" t="str">
        <f>IF(OR($A4604="",$G4604&lt;&gt;"Ativo"),"",IF(COUNTIFS($A$4:$A4604,$A4604,$G$4:$G4604,"Ativo")=1,1,0))</f>
        <v/>
      </c>
    </row>
    <row r="4605" spans="1:55" x14ac:dyDescent="0.3">
      <c r="A4605" s="76"/>
      <c r="B4605" s="104"/>
      <c r="C4605" s="76"/>
      <c r="D4605" s="77"/>
      <c r="E4605" s="12"/>
      <c r="F4605" s="78"/>
      <c r="G4605" s="77"/>
      <c r="H4605" s="79"/>
      <c r="BA4605" s="5" t="str">
        <f t="shared" si="71"/>
        <v/>
      </c>
      <c r="BB4605" s="5" t="str">
        <f>IF(OR($E4605="",$G4605&lt;&gt;"Ativo"),"",IF(COUNTIFS($E$4:$E4605,$E4605,$A$4:$A4605,$A4605,$G$4:$G4605,"Ativo")=1,1,0))</f>
        <v/>
      </c>
      <c r="BC4605" t="str">
        <f>IF(OR($A4605="",$G4605&lt;&gt;"Ativo"),"",IF(COUNTIFS($A$4:$A4605,$A4605,$G$4:$G4605,"Ativo")=1,1,0))</f>
        <v/>
      </c>
    </row>
    <row r="4606" spans="1:55" x14ac:dyDescent="0.3">
      <c r="A4606" s="76"/>
      <c r="B4606" s="104"/>
      <c r="C4606" s="76"/>
      <c r="D4606" s="77"/>
      <c r="E4606" s="12"/>
      <c r="F4606" s="78"/>
      <c r="G4606" s="77"/>
      <c r="H4606" s="79"/>
      <c r="BA4606" s="5" t="str">
        <f t="shared" si="71"/>
        <v/>
      </c>
      <c r="BB4606" s="5" t="str">
        <f>IF(OR($E4606="",$G4606&lt;&gt;"Ativo"),"",IF(COUNTIFS($E$4:$E4606,$E4606,$A$4:$A4606,$A4606,$G$4:$G4606,"Ativo")=1,1,0))</f>
        <v/>
      </c>
      <c r="BC4606" t="str">
        <f>IF(OR($A4606="",$G4606&lt;&gt;"Ativo"),"",IF(COUNTIFS($A$4:$A4606,$A4606,$G$4:$G4606,"Ativo")=1,1,0))</f>
        <v/>
      </c>
    </row>
    <row r="4607" spans="1:55" x14ac:dyDescent="0.3">
      <c r="A4607" s="76"/>
      <c r="B4607" s="104"/>
      <c r="C4607" s="76"/>
      <c r="D4607" s="77"/>
      <c r="E4607" s="12"/>
      <c r="F4607" s="78"/>
      <c r="G4607" s="77"/>
      <c r="H4607" s="79"/>
      <c r="BA4607" s="5" t="str">
        <f t="shared" si="71"/>
        <v/>
      </c>
      <c r="BB4607" s="5" t="str">
        <f>IF(OR($E4607="",$G4607&lt;&gt;"Ativo"),"",IF(COUNTIFS($E$4:$E4607,$E4607,$A$4:$A4607,$A4607,$G$4:$G4607,"Ativo")=1,1,0))</f>
        <v/>
      </c>
      <c r="BC4607" t="str">
        <f>IF(OR($A4607="",$G4607&lt;&gt;"Ativo"),"",IF(COUNTIFS($A$4:$A4607,$A4607,$G$4:$G4607,"Ativo")=1,1,0))</f>
        <v/>
      </c>
    </row>
    <row r="4608" spans="1:55" x14ac:dyDescent="0.3">
      <c r="A4608" s="76"/>
      <c r="B4608" s="104"/>
      <c r="C4608" s="76"/>
      <c r="D4608" s="77"/>
      <c r="E4608" s="12"/>
      <c r="F4608" s="78"/>
      <c r="G4608" s="77"/>
      <c r="H4608" s="79"/>
      <c r="BA4608" s="5" t="str">
        <f t="shared" si="71"/>
        <v/>
      </c>
      <c r="BB4608" s="5" t="str">
        <f>IF(OR($E4608="",$G4608&lt;&gt;"Ativo"),"",IF(COUNTIFS($E$4:$E4608,$E4608,$A$4:$A4608,$A4608,$G$4:$G4608,"Ativo")=1,1,0))</f>
        <v/>
      </c>
      <c r="BC4608" t="str">
        <f>IF(OR($A4608="",$G4608&lt;&gt;"Ativo"),"",IF(COUNTIFS($A$4:$A4608,$A4608,$G$4:$G4608,"Ativo")=1,1,0))</f>
        <v/>
      </c>
    </row>
    <row r="4609" spans="1:55" x14ac:dyDescent="0.3">
      <c r="A4609" s="76"/>
      <c r="B4609" s="104"/>
      <c r="C4609" s="76"/>
      <c r="D4609" s="77"/>
      <c r="E4609" s="12"/>
      <c r="F4609" s="78"/>
      <c r="G4609" s="77"/>
      <c r="H4609" s="79"/>
      <c r="BA4609" s="5" t="str">
        <f t="shared" si="71"/>
        <v/>
      </c>
      <c r="BB4609" s="5" t="str">
        <f>IF(OR($E4609="",$G4609&lt;&gt;"Ativo"),"",IF(COUNTIFS($E$4:$E4609,$E4609,$A$4:$A4609,$A4609,$G$4:$G4609,"Ativo")=1,1,0))</f>
        <v/>
      </c>
      <c r="BC4609" t="str">
        <f>IF(OR($A4609="",$G4609&lt;&gt;"Ativo"),"",IF(COUNTIFS($A$4:$A4609,$A4609,$G$4:$G4609,"Ativo")=1,1,0))</f>
        <v/>
      </c>
    </row>
    <row r="4610" spans="1:55" x14ac:dyDescent="0.3">
      <c r="A4610" s="76"/>
      <c r="B4610" s="104"/>
      <c r="C4610" s="76"/>
      <c r="D4610" s="77"/>
      <c r="E4610" s="12"/>
      <c r="F4610" s="78"/>
      <c r="G4610" s="77"/>
      <c r="H4610" s="79"/>
      <c r="BA4610" s="5" t="str">
        <f t="shared" si="71"/>
        <v/>
      </c>
      <c r="BB4610" s="5" t="str">
        <f>IF(OR($E4610="",$G4610&lt;&gt;"Ativo"),"",IF(COUNTIFS($E$4:$E4610,$E4610,$A$4:$A4610,$A4610,$G$4:$G4610,"Ativo")=1,1,0))</f>
        <v/>
      </c>
      <c r="BC4610" t="str">
        <f>IF(OR($A4610="",$G4610&lt;&gt;"Ativo"),"",IF(COUNTIFS($A$4:$A4610,$A4610,$G$4:$G4610,"Ativo")=1,1,0))</f>
        <v/>
      </c>
    </row>
    <row r="4611" spans="1:55" x14ac:dyDescent="0.3">
      <c r="A4611" s="76"/>
      <c r="B4611" s="104"/>
      <c r="C4611" s="76"/>
      <c r="D4611" s="77"/>
      <c r="E4611" s="12"/>
      <c r="F4611" s="78"/>
      <c r="G4611" s="77"/>
      <c r="H4611" s="79"/>
      <c r="BA4611" s="5" t="str">
        <f t="shared" si="71"/>
        <v/>
      </c>
      <c r="BB4611" s="5" t="str">
        <f>IF(OR($E4611="",$G4611&lt;&gt;"Ativo"),"",IF(COUNTIFS($E$4:$E4611,$E4611,$A$4:$A4611,$A4611,$G$4:$G4611,"Ativo")=1,1,0))</f>
        <v/>
      </c>
      <c r="BC4611" t="str">
        <f>IF(OR($A4611="",$G4611&lt;&gt;"Ativo"),"",IF(COUNTIFS($A$4:$A4611,$A4611,$G$4:$G4611,"Ativo")=1,1,0))</f>
        <v/>
      </c>
    </row>
    <row r="4612" spans="1:55" x14ac:dyDescent="0.3">
      <c r="A4612" s="76"/>
      <c r="B4612" s="104"/>
      <c r="C4612" s="76"/>
      <c r="D4612" s="77"/>
      <c r="E4612" s="12"/>
      <c r="F4612" s="78"/>
      <c r="G4612" s="77"/>
      <c r="H4612" s="79"/>
      <c r="BA4612" s="5" t="str">
        <f t="shared" ref="BA4612:BA4675" si="72">IF($D4612="","",MID($D4612,4,LEN($D4612)-5))</f>
        <v/>
      </c>
      <c r="BB4612" s="5" t="str">
        <f>IF(OR($E4612="",$G4612&lt;&gt;"Ativo"),"",IF(COUNTIFS($E$4:$E4612,$E4612,$A$4:$A4612,$A4612,$G$4:$G4612,"Ativo")=1,1,0))</f>
        <v/>
      </c>
      <c r="BC4612" t="str">
        <f>IF(OR($A4612="",$G4612&lt;&gt;"Ativo"),"",IF(COUNTIFS($A$4:$A4612,$A4612,$G$4:$G4612,"Ativo")=1,1,0))</f>
        <v/>
      </c>
    </row>
    <row r="4613" spans="1:55" x14ac:dyDescent="0.3">
      <c r="A4613" s="76"/>
      <c r="B4613" s="104"/>
      <c r="C4613" s="76"/>
      <c r="D4613" s="77"/>
      <c r="E4613" s="12"/>
      <c r="F4613" s="78"/>
      <c r="G4613" s="77"/>
      <c r="H4613" s="79"/>
      <c r="BA4613" s="5" t="str">
        <f t="shared" si="72"/>
        <v/>
      </c>
      <c r="BB4613" s="5" t="str">
        <f>IF(OR($E4613="",$G4613&lt;&gt;"Ativo"),"",IF(COUNTIFS($E$4:$E4613,$E4613,$A$4:$A4613,$A4613,$G$4:$G4613,"Ativo")=1,1,0))</f>
        <v/>
      </c>
      <c r="BC4613" t="str">
        <f>IF(OR($A4613="",$G4613&lt;&gt;"Ativo"),"",IF(COUNTIFS($A$4:$A4613,$A4613,$G$4:$G4613,"Ativo")=1,1,0))</f>
        <v/>
      </c>
    </row>
    <row r="4614" spans="1:55" x14ac:dyDescent="0.3">
      <c r="A4614" s="76"/>
      <c r="B4614" s="104"/>
      <c r="C4614" s="76"/>
      <c r="D4614" s="77"/>
      <c r="E4614" s="12"/>
      <c r="F4614" s="78"/>
      <c r="G4614" s="77"/>
      <c r="H4614" s="79"/>
      <c r="BA4614" s="5" t="str">
        <f t="shared" si="72"/>
        <v/>
      </c>
      <c r="BB4614" s="5" t="str">
        <f>IF(OR($E4614="",$G4614&lt;&gt;"Ativo"),"",IF(COUNTIFS($E$4:$E4614,$E4614,$A$4:$A4614,$A4614,$G$4:$G4614,"Ativo")=1,1,0))</f>
        <v/>
      </c>
      <c r="BC4614" t="str">
        <f>IF(OR($A4614="",$G4614&lt;&gt;"Ativo"),"",IF(COUNTIFS($A$4:$A4614,$A4614,$G$4:$G4614,"Ativo")=1,1,0))</f>
        <v/>
      </c>
    </row>
    <row r="4615" spans="1:55" x14ac:dyDescent="0.3">
      <c r="A4615" s="76"/>
      <c r="B4615" s="104"/>
      <c r="C4615" s="76"/>
      <c r="D4615" s="77"/>
      <c r="E4615" s="12"/>
      <c r="F4615" s="78"/>
      <c r="G4615" s="77"/>
      <c r="H4615" s="79"/>
      <c r="BA4615" s="5" t="str">
        <f t="shared" si="72"/>
        <v/>
      </c>
      <c r="BB4615" s="5" t="str">
        <f>IF(OR($E4615="",$G4615&lt;&gt;"Ativo"),"",IF(COUNTIFS($E$4:$E4615,$E4615,$A$4:$A4615,$A4615,$G$4:$G4615,"Ativo")=1,1,0))</f>
        <v/>
      </c>
      <c r="BC4615" t="str">
        <f>IF(OR($A4615="",$G4615&lt;&gt;"Ativo"),"",IF(COUNTIFS($A$4:$A4615,$A4615,$G$4:$G4615,"Ativo")=1,1,0))</f>
        <v/>
      </c>
    </row>
    <row r="4616" spans="1:55" x14ac:dyDescent="0.3">
      <c r="A4616" s="76"/>
      <c r="B4616" s="104"/>
      <c r="C4616" s="76"/>
      <c r="D4616" s="77"/>
      <c r="E4616" s="12"/>
      <c r="F4616" s="78"/>
      <c r="G4616" s="77"/>
      <c r="H4616" s="79"/>
      <c r="BA4616" s="5" t="str">
        <f t="shared" si="72"/>
        <v/>
      </c>
      <c r="BB4616" s="5" t="str">
        <f>IF(OR($E4616="",$G4616&lt;&gt;"Ativo"),"",IF(COUNTIFS($E$4:$E4616,$E4616,$A$4:$A4616,$A4616,$G$4:$G4616,"Ativo")=1,1,0))</f>
        <v/>
      </c>
      <c r="BC4616" t="str">
        <f>IF(OR($A4616="",$G4616&lt;&gt;"Ativo"),"",IF(COUNTIFS($A$4:$A4616,$A4616,$G$4:$G4616,"Ativo")=1,1,0))</f>
        <v/>
      </c>
    </row>
    <row r="4617" spans="1:55" x14ac:dyDescent="0.3">
      <c r="A4617" s="76"/>
      <c r="B4617" s="104"/>
      <c r="C4617" s="76"/>
      <c r="D4617" s="77"/>
      <c r="E4617" s="12"/>
      <c r="F4617" s="78"/>
      <c r="G4617" s="77"/>
      <c r="H4617" s="79"/>
      <c r="BA4617" s="5" t="str">
        <f t="shared" si="72"/>
        <v/>
      </c>
      <c r="BB4617" s="5" t="str">
        <f>IF(OR($E4617="",$G4617&lt;&gt;"Ativo"),"",IF(COUNTIFS($E$4:$E4617,$E4617,$A$4:$A4617,$A4617,$G$4:$G4617,"Ativo")=1,1,0))</f>
        <v/>
      </c>
      <c r="BC4617" t="str">
        <f>IF(OR($A4617="",$G4617&lt;&gt;"Ativo"),"",IF(COUNTIFS($A$4:$A4617,$A4617,$G$4:$G4617,"Ativo")=1,1,0))</f>
        <v/>
      </c>
    </row>
    <row r="4618" spans="1:55" x14ac:dyDescent="0.3">
      <c r="A4618" s="76"/>
      <c r="B4618" s="104"/>
      <c r="C4618" s="76"/>
      <c r="D4618" s="77"/>
      <c r="E4618" s="12"/>
      <c r="F4618" s="78"/>
      <c r="G4618" s="77"/>
      <c r="H4618" s="79"/>
      <c r="BA4618" s="5" t="str">
        <f t="shared" si="72"/>
        <v/>
      </c>
      <c r="BB4618" s="5" t="str">
        <f>IF(OR($E4618="",$G4618&lt;&gt;"Ativo"),"",IF(COUNTIFS($E$4:$E4618,$E4618,$A$4:$A4618,$A4618,$G$4:$G4618,"Ativo")=1,1,0))</f>
        <v/>
      </c>
      <c r="BC4618" t="str">
        <f>IF(OR($A4618="",$G4618&lt;&gt;"Ativo"),"",IF(COUNTIFS($A$4:$A4618,$A4618,$G$4:$G4618,"Ativo")=1,1,0))</f>
        <v/>
      </c>
    </row>
    <row r="4619" spans="1:55" x14ac:dyDescent="0.3">
      <c r="A4619" s="76"/>
      <c r="B4619" s="104"/>
      <c r="C4619" s="76"/>
      <c r="D4619" s="77"/>
      <c r="E4619" s="12"/>
      <c r="F4619" s="78"/>
      <c r="G4619" s="77"/>
      <c r="H4619" s="79"/>
      <c r="BA4619" s="5" t="str">
        <f t="shared" si="72"/>
        <v/>
      </c>
      <c r="BB4619" s="5" t="str">
        <f>IF(OR($E4619="",$G4619&lt;&gt;"Ativo"),"",IF(COUNTIFS($E$4:$E4619,$E4619,$A$4:$A4619,$A4619,$G$4:$G4619,"Ativo")=1,1,0))</f>
        <v/>
      </c>
      <c r="BC4619" t="str">
        <f>IF(OR($A4619="",$G4619&lt;&gt;"Ativo"),"",IF(COUNTIFS($A$4:$A4619,$A4619,$G$4:$G4619,"Ativo")=1,1,0))</f>
        <v/>
      </c>
    </row>
    <row r="4620" spans="1:55" x14ac:dyDescent="0.3">
      <c r="A4620" s="76"/>
      <c r="B4620" s="104"/>
      <c r="C4620" s="76"/>
      <c r="D4620" s="77"/>
      <c r="E4620" s="12"/>
      <c r="F4620" s="78"/>
      <c r="G4620" s="77"/>
      <c r="H4620" s="79"/>
      <c r="BA4620" s="5" t="str">
        <f t="shared" si="72"/>
        <v/>
      </c>
      <c r="BB4620" s="5" t="str">
        <f>IF(OR($E4620="",$G4620&lt;&gt;"Ativo"),"",IF(COUNTIFS($E$4:$E4620,$E4620,$A$4:$A4620,$A4620,$G$4:$G4620,"Ativo")=1,1,0))</f>
        <v/>
      </c>
      <c r="BC4620" t="str">
        <f>IF(OR($A4620="",$G4620&lt;&gt;"Ativo"),"",IF(COUNTIFS($A$4:$A4620,$A4620,$G$4:$G4620,"Ativo")=1,1,0))</f>
        <v/>
      </c>
    </row>
    <row r="4621" spans="1:55" x14ac:dyDescent="0.3">
      <c r="A4621" s="76"/>
      <c r="B4621" s="104"/>
      <c r="C4621" s="76"/>
      <c r="D4621" s="77"/>
      <c r="E4621" s="12"/>
      <c r="F4621" s="78"/>
      <c r="G4621" s="77"/>
      <c r="H4621" s="79"/>
      <c r="BA4621" s="5" t="str">
        <f t="shared" si="72"/>
        <v/>
      </c>
      <c r="BB4621" s="5" t="str">
        <f>IF(OR($E4621="",$G4621&lt;&gt;"Ativo"),"",IF(COUNTIFS($E$4:$E4621,$E4621,$A$4:$A4621,$A4621,$G$4:$G4621,"Ativo")=1,1,0))</f>
        <v/>
      </c>
      <c r="BC4621" t="str">
        <f>IF(OR($A4621="",$G4621&lt;&gt;"Ativo"),"",IF(COUNTIFS($A$4:$A4621,$A4621,$G$4:$G4621,"Ativo")=1,1,0))</f>
        <v/>
      </c>
    </row>
    <row r="4622" spans="1:55" x14ac:dyDescent="0.3">
      <c r="A4622" s="76"/>
      <c r="B4622" s="104"/>
      <c r="C4622" s="76"/>
      <c r="D4622" s="77"/>
      <c r="E4622" s="12"/>
      <c r="F4622" s="78"/>
      <c r="G4622" s="77"/>
      <c r="H4622" s="79"/>
      <c r="BA4622" s="5" t="str">
        <f t="shared" si="72"/>
        <v/>
      </c>
      <c r="BB4622" s="5" t="str">
        <f>IF(OR($E4622="",$G4622&lt;&gt;"Ativo"),"",IF(COUNTIFS($E$4:$E4622,$E4622,$A$4:$A4622,$A4622,$G$4:$G4622,"Ativo")=1,1,0))</f>
        <v/>
      </c>
      <c r="BC4622" t="str">
        <f>IF(OR($A4622="",$G4622&lt;&gt;"Ativo"),"",IF(COUNTIFS($A$4:$A4622,$A4622,$G$4:$G4622,"Ativo")=1,1,0))</f>
        <v/>
      </c>
    </row>
    <row r="4623" spans="1:55" x14ac:dyDescent="0.3">
      <c r="A4623" s="76"/>
      <c r="B4623" s="104"/>
      <c r="C4623" s="76"/>
      <c r="D4623" s="77"/>
      <c r="E4623" s="12"/>
      <c r="F4623" s="78"/>
      <c r="G4623" s="77"/>
      <c r="H4623" s="79"/>
      <c r="BA4623" s="5" t="str">
        <f t="shared" si="72"/>
        <v/>
      </c>
      <c r="BB4623" s="5" t="str">
        <f>IF(OR($E4623="",$G4623&lt;&gt;"Ativo"),"",IF(COUNTIFS($E$4:$E4623,$E4623,$A$4:$A4623,$A4623,$G$4:$G4623,"Ativo")=1,1,0))</f>
        <v/>
      </c>
      <c r="BC4623" t="str">
        <f>IF(OR($A4623="",$G4623&lt;&gt;"Ativo"),"",IF(COUNTIFS($A$4:$A4623,$A4623,$G$4:$G4623,"Ativo")=1,1,0))</f>
        <v/>
      </c>
    </row>
    <row r="4624" spans="1:55" x14ac:dyDescent="0.3">
      <c r="A4624" s="76"/>
      <c r="B4624" s="104"/>
      <c r="C4624" s="76"/>
      <c r="D4624" s="77"/>
      <c r="E4624" s="12"/>
      <c r="F4624" s="78"/>
      <c r="G4624" s="77"/>
      <c r="H4624" s="79"/>
      <c r="BA4624" s="5" t="str">
        <f t="shared" si="72"/>
        <v/>
      </c>
      <c r="BB4624" s="5" t="str">
        <f>IF(OR($E4624="",$G4624&lt;&gt;"Ativo"),"",IF(COUNTIFS($E$4:$E4624,$E4624,$A$4:$A4624,$A4624,$G$4:$G4624,"Ativo")=1,1,0))</f>
        <v/>
      </c>
      <c r="BC4624" t="str">
        <f>IF(OR($A4624="",$G4624&lt;&gt;"Ativo"),"",IF(COUNTIFS($A$4:$A4624,$A4624,$G$4:$G4624,"Ativo")=1,1,0))</f>
        <v/>
      </c>
    </row>
    <row r="4625" spans="1:55" x14ac:dyDescent="0.3">
      <c r="A4625" s="76"/>
      <c r="B4625" s="104"/>
      <c r="C4625" s="76"/>
      <c r="D4625" s="77"/>
      <c r="E4625" s="12"/>
      <c r="F4625" s="78"/>
      <c r="G4625" s="77"/>
      <c r="H4625" s="79"/>
      <c r="BA4625" s="5" t="str">
        <f t="shared" si="72"/>
        <v/>
      </c>
      <c r="BB4625" s="5" t="str">
        <f>IF(OR($E4625="",$G4625&lt;&gt;"Ativo"),"",IF(COUNTIFS($E$4:$E4625,$E4625,$A$4:$A4625,$A4625,$G$4:$G4625,"Ativo")=1,1,0))</f>
        <v/>
      </c>
      <c r="BC4625" t="str">
        <f>IF(OR($A4625="",$G4625&lt;&gt;"Ativo"),"",IF(COUNTIFS($A$4:$A4625,$A4625,$G$4:$G4625,"Ativo")=1,1,0))</f>
        <v/>
      </c>
    </row>
    <row r="4626" spans="1:55" x14ac:dyDescent="0.3">
      <c r="A4626" s="76"/>
      <c r="B4626" s="104"/>
      <c r="C4626" s="76"/>
      <c r="D4626" s="77"/>
      <c r="E4626" s="12"/>
      <c r="F4626" s="78"/>
      <c r="G4626" s="77"/>
      <c r="H4626" s="79"/>
      <c r="BA4626" s="5" t="str">
        <f t="shared" si="72"/>
        <v/>
      </c>
      <c r="BB4626" s="5" t="str">
        <f>IF(OR($E4626="",$G4626&lt;&gt;"Ativo"),"",IF(COUNTIFS($E$4:$E4626,$E4626,$A$4:$A4626,$A4626,$G$4:$G4626,"Ativo")=1,1,0))</f>
        <v/>
      </c>
      <c r="BC4626" t="str">
        <f>IF(OR($A4626="",$G4626&lt;&gt;"Ativo"),"",IF(COUNTIFS($A$4:$A4626,$A4626,$G$4:$G4626,"Ativo")=1,1,0))</f>
        <v/>
      </c>
    </row>
    <row r="4627" spans="1:55" x14ac:dyDescent="0.3">
      <c r="A4627" s="76"/>
      <c r="B4627" s="104"/>
      <c r="C4627" s="76"/>
      <c r="D4627" s="77"/>
      <c r="E4627" s="12"/>
      <c r="F4627" s="78"/>
      <c r="G4627" s="77"/>
      <c r="H4627" s="79"/>
      <c r="BA4627" s="5" t="str">
        <f t="shared" si="72"/>
        <v/>
      </c>
      <c r="BB4627" s="5" t="str">
        <f>IF(OR($E4627="",$G4627&lt;&gt;"Ativo"),"",IF(COUNTIFS($E$4:$E4627,$E4627,$A$4:$A4627,$A4627,$G$4:$G4627,"Ativo")=1,1,0))</f>
        <v/>
      </c>
      <c r="BC4627" t="str">
        <f>IF(OR($A4627="",$G4627&lt;&gt;"Ativo"),"",IF(COUNTIFS($A$4:$A4627,$A4627,$G$4:$G4627,"Ativo")=1,1,0))</f>
        <v/>
      </c>
    </row>
    <row r="4628" spans="1:55" x14ac:dyDescent="0.3">
      <c r="A4628" s="76"/>
      <c r="B4628" s="104"/>
      <c r="C4628" s="76"/>
      <c r="D4628" s="77"/>
      <c r="E4628" s="12"/>
      <c r="F4628" s="78"/>
      <c r="G4628" s="77"/>
      <c r="H4628" s="79"/>
      <c r="BA4628" s="5" t="str">
        <f t="shared" si="72"/>
        <v/>
      </c>
      <c r="BB4628" s="5" t="str">
        <f>IF(OR($E4628="",$G4628&lt;&gt;"Ativo"),"",IF(COUNTIFS($E$4:$E4628,$E4628,$A$4:$A4628,$A4628,$G$4:$G4628,"Ativo")=1,1,0))</f>
        <v/>
      </c>
      <c r="BC4628" t="str">
        <f>IF(OR($A4628="",$G4628&lt;&gt;"Ativo"),"",IF(COUNTIFS($A$4:$A4628,$A4628,$G$4:$G4628,"Ativo")=1,1,0))</f>
        <v/>
      </c>
    </row>
    <row r="4629" spans="1:55" x14ac:dyDescent="0.3">
      <c r="A4629" s="76"/>
      <c r="B4629" s="104"/>
      <c r="C4629" s="76"/>
      <c r="D4629" s="77"/>
      <c r="E4629" s="12"/>
      <c r="F4629" s="78"/>
      <c r="G4629" s="77"/>
      <c r="H4629" s="79"/>
      <c r="BA4629" s="5" t="str">
        <f t="shared" si="72"/>
        <v/>
      </c>
      <c r="BB4629" s="5" t="str">
        <f>IF(OR($E4629="",$G4629&lt;&gt;"Ativo"),"",IF(COUNTIFS($E$4:$E4629,$E4629,$A$4:$A4629,$A4629,$G$4:$G4629,"Ativo")=1,1,0))</f>
        <v/>
      </c>
      <c r="BC4629" t="str">
        <f>IF(OR($A4629="",$G4629&lt;&gt;"Ativo"),"",IF(COUNTIFS($A$4:$A4629,$A4629,$G$4:$G4629,"Ativo")=1,1,0))</f>
        <v/>
      </c>
    </row>
    <row r="4630" spans="1:55" x14ac:dyDescent="0.3">
      <c r="A4630" s="76"/>
      <c r="B4630" s="104"/>
      <c r="C4630" s="76"/>
      <c r="D4630" s="77"/>
      <c r="E4630" s="12"/>
      <c r="F4630" s="78"/>
      <c r="G4630" s="77"/>
      <c r="H4630" s="79"/>
      <c r="BA4630" s="5" t="str">
        <f t="shared" si="72"/>
        <v/>
      </c>
      <c r="BB4630" s="5" t="str">
        <f>IF(OR($E4630="",$G4630&lt;&gt;"Ativo"),"",IF(COUNTIFS($E$4:$E4630,$E4630,$A$4:$A4630,$A4630,$G$4:$G4630,"Ativo")=1,1,0))</f>
        <v/>
      </c>
      <c r="BC4630" t="str">
        <f>IF(OR($A4630="",$G4630&lt;&gt;"Ativo"),"",IF(COUNTIFS($A$4:$A4630,$A4630,$G$4:$G4630,"Ativo")=1,1,0))</f>
        <v/>
      </c>
    </row>
    <row r="4631" spans="1:55" x14ac:dyDescent="0.3">
      <c r="A4631" s="76"/>
      <c r="B4631" s="104"/>
      <c r="C4631" s="76"/>
      <c r="D4631" s="77"/>
      <c r="E4631" s="12"/>
      <c r="F4631" s="78"/>
      <c r="G4631" s="77"/>
      <c r="H4631" s="79"/>
      <c r="BA4631" s="5" t="str">
        <f t="shared" si="72"/>
        <v/>
      </c>
      <c r="BB4631" s="5" t="str">
        <f>IF(OR($E4631="",$G4631&lt;&gt;"Ativo"),"",IF(COUNTIFS($E$4:$E4631,$E4631,$A$4:$A4631,$A4631,$G$4:$G4631,"Ativo")=1,1,0))</f>
        <v/>
      </c>
      <c r="BC4631" t="str">
        <f>IF(OR($A4631="",$G4631&lt;&gt;"Ativo"),"",IF(COUNTIFS($A$4:$A4631,$A4631,$G$4:$G4631,"Ativo")=1,1,0))</f>
        <v/>
      </c>
    </row>
    <row r="4632" spans="1:55" x14ac:dyDescent="0.3">
      <c r="A4632" s="76"/>
      <c r="B4632" s="104"/>
      <c r="C4632" s="76"/>
      <c r="D4632" s="77"/>
      <c r="E4632" s="12"/>
      <c r="F4632" s="78"/>
      <c r="G4632" s="77"/>
      <c r="H4632" s="79"/>
      <c r="BA4632" s="5" t="str">
        <f t="shared" si="72"/>
        <v/>
      </c>
      <c r="BB4632" s="5" t="str">
        <f>IF(OR($E4632="",$G4632&lt;&gt;"Ativo"),"",IF(COUNTIFS($E$4:$E4632,$E4632,$A$4:$A4632,$A4632,$G$4:$G4632,"Ativo")=1,1,0))</f>
        <v/>
      </c>
      <c r="BC4632" t="str">
        <f>IF(OR($A4632="",$G4632&lt;&gt;"Ativo"),"",IF(COUNTIFS($A$4:$A4632,$A4632,$G$4:$G4632,"Ativo")=1,1,0))</f>
        <v/>
      </c>
    </row>
    <row r="4633" spans="1:55" x14ac:dyDescent="0.3">
      <c r="A4633" s="76"/>
      <c r="B4633" s="104"/>
      <c r="C4633" s="76"/>
      <c r="D4633" s="77"/>
      <c r="E4633" s="12"/>
      <c r="F4633" s="78"/>
      <c r="G4633" s="77"/>
      <c r="H4633" s="79"/>
      <c r="BA4633" s="5" t="str">
        <f t="shared" si="72"/>
        <v/>
      </c>
      <c r="BB4633" s="5" t="str">
        <f>IF(OR($E4633="",$G4633&lt;&gt;"Ativo"),"",IF(COUNTIFS($E$4:$E4633,$E4633,$A$4:$A4633,$A4633,$G$4:$G4633,"Ativo")=1,1,0))</f>
        <v/>
      </c>
      <c r="BC4633" t="str">
        <f>IF(OR($A4633="",$G4633&lt;&gt;"Ativo"),"",IF(COUNTIFS($A$4:$A4633,$A4633,$G$4:$G4633,"Ativo")=1,1,0))</f>
        <v/>
      </c>
    </row>
    <row r="4634" spans="1:55" x14ac:dyDescent="0.3">
      <c r="A4634" s="76"/>
      <c r="B4634" s="104"/>
      <c r="C4634" s="76"/>
      <c r="D4634" s="77"/>
      <c r="E4634" s="12"/>
      <c r="F4634" s="78"/>
      <c r="G4634" s="77"/>
      <c r="H4634" s="79"/>
      <c r="BA4634" s="5" t="str">
        <f t="shared" si="72"/>
        <v/>
      </c>
      <c r="BB4634" s="5" t="str">
        <f>IF(OR($E4634="",$G4634&lt;&gt;"Ativo"),"",IF(COUNTIFS($E$4:$E4634,$E4634,$A$4:$A4634,$A4634,$G$4:$G4634,"Ativo")=1,1,0))</f>
        <v/>
      </c>
      <c r="BC4634" t="str">
        <f>IF(OR($A4634="",$G4634&lt;&gt;"Ativo"),"",IF(COUNTIFS($A$4:$A4634,$A4634,$G$4:$G4634,"Ativo")=1,1,0))</f>
        <v/>
      </c>
    </row>
    <row r="4635" spans="1:55" x14ac:dyDescent="0.3">
      <c r="A4635" s="76"/>
      <c r="B4635" s="104"/>
      <c r="C4635" s="76"/>
      <c r="D4635" s="77"/>
      <c r="E4635" s="12"/>
      <c r="F4635" s="78"/>
      <c r="G4635" s="77"/>
      <c r="H4635" s="79"/>
      <c r="BA4635" s="5" t="str">
        <f t="shared" si="72"/>
        <v/>
      </c>
      <c r="BB4635" s="5" t="str">
        <f>IF(OR($E4635="",$G4635&lt;&gt;"Ativo"),"",IF(COUNTIFS($E$4:$E4635,$E4635,$A$4:$A4635,$A4635,$G$4:$G4635,"Ativo")=1,1,0))</f>
        <v/>
      </c>
      <c r="BC4635" t="str">
        <f>IF(OR($A4635="",$G4635&lt;&gt;"Ativo"),"",IF(COUNTIFS($A$4:$A4635,$A4635,$G$4:$G4635,"Ativo")=1,1,0))</f>
        <v/>
      </c>
    </row>
    <row r="4636" spans="1:55" x14ac:dyDescent="0.3">
      <c r="A4636" s="76"/>
      <c r="B4636" s="104"/>
      <c r="C4636" s="76"/>
      <c r="D4636" s="77"/>
      <c r="E4636" s="12"/>
      <c r="F4636" s="78"/>
      <c r="G4636" s="77"/>
      <c r="H4636" s="79"/>
      <c r="BA4636" s="5" t="str">
        <f t="shared" si="72"/>
        <v/>
      </c>
      <c r="BB4636" s="5" t="str">
        <f>IF(OR($E4636="",$G4636&lt;&gt;"Ativo"),"",IF(COUNTIFS($E$4:$E4636,$E4636,$A$4:$A4636,$A4636,$G$4:$G4636,"Ativo")=1,1,0))</f>
        <v/>
      </c>
      <c r="BC4636" t="str">
        <f>IF(OR($A4636="",$G4636&lt;&gt;"Ativo"),"",IF(COUNTIFS($A$4:$A4636,$A4636,$G$4:$G4636,"Ativo")=1,1,0))</f>
        <v/>
      </c>
    </row>
    <row r="4637" spans="1:55" x14ac:dyDescent="0.3">
      <c r="A4637" s="76"/>
      <c r="B4637" s="104"/>
      <c r="C4637" s="76"/>
      <c r="D4637" s="77"/>
      <c r="E4637" s="12"/>
      <c r="F4637" s="78"/>
      <c r="G4637" s="77"/>
      <c r="H4637" s="79"/>
      <c r="BA4637" s="5" t="str">
        <f t="shared" si="72"/>
        <v/>
      </c>
      <c r="BB4637" s="5" t="str">
        <f>IF(OR($E4637="",$G4637&lt;&gt;"Ativo"),"",IF(COUNTIFS($E$4:$E4637,$E4637,$A$4:$A4637,$A4637,$G$4:$G4637,"Ativo")=1,1,0))</f>
        <v/>
      </c>
      <c r="BC4637" t="str">
        <f>IF(OR($A4637="",$G4637&lt;&gt;"Ativo"),"",IF(COUNTIFS($A$4:$A4637,$A4637,$G$4:$G4637,"Ativo")=1,1,0))</f>
        <v/>
      </c>
    </row>
    <row r="4638" spans="1:55" x14ac:dyDescent="0.3">
      <c r="A4638" s="76"/>
      <c r="B4638" s="104"/>
      <c r="C4638" s="76"/>
      <c r="D4638" s="77"/>
      <c r="E4638" s="12"/>
      <c r="F4638" s="78"/>
      <c r="G4638" s="77"/>
      <c r="H4638" s="79"/>
      <c r="BA4638" s="5" t="str">
        <f t="shared" si="72"/>
        <v/>
      </c>
      <c r="BB4638" s="5" t="str">
        <f>IF(OR($E4638="",$G4638&lt;&gt;"Ativo"),"",IF(COUNTIFS($E$4:$E4638,$E4638,$A$4:$A4638,$A4638,$G$4:$G4638,"Ativo")=1,1,0))</f>
        <v/>
      </c>
      <c r="BC4638" t="str">
        <f>IF(OR($A4638="",$G4638&lt;&gt;"Ativo"),"",IF(COUNTIFS($A$4:$A4638,$A4638,$G$4:$G4638,"Ativo")=1,1,0))</f>
        <v/>
      </c>
    </row>
    <row r="4639" spans="1:55" x14ac:dyDescent="0.3">
      <c r="A4639" s="76"/>
      <c r="B4639" s="104"/>
      <c r="C4639" s="76"/>
      <c r="D4639" s="77"/>
      <c r="E4639" s="12"/>
      <c r="F4639" s="78"/>
      <c r="G4639" s="77"/>
      <c r="H4639" s="79"/>
      <c r="BA4639" s="5" t="str">
        <f t="shared" si="72"/>
        <v/>
      </c>
      <c r="BB4639" s="5" t="str">
        <f>IF(OR($E4639="",$G4639&lt;&gt;"Ativo"),"",IF(COUNTIFS($E$4:$E4639,$E4639,$A$4:$A4639,$A4639,$G$4:$G4639,"Ativo")=1,1,0))</f>
        <v/>
      </c>
      <c r="BC4639" t="str">
        <f>IF(OR($A4639="",$G4639&lt;&gt;"Ativo"),"",IF(COUNTIFS($A$4:$A4639,$A4639,$G$4:$G4639,"Ativo")=1,1,0))</f>
        <v/>
      </c>
    </row>
    <row r="4640" spans="1:55" x14ac:dyDescent="0.3">
      <c r="A4640" s="76"/>
      <c r="B4640" s="104"/>
      <c r="C4640" s="76"/>
      <c r="D4640" s="77"/>
      <c r="E4640" s="12"/>
      <c r="F4640" s="78"/>
      <c r="G4640" s="77"/>
      <c r="H4640" s="79"/>
      <c r="BA4640" s="5" t="str">
        <f t="shared" si="72"/>
        <v/>
      </c>
      <c r="BB4640" s="5" t="str">
        <f>IF(OR($E4640="",$G4640&lt;&gt;"Ativo"),"",IF(COUNTIFS($E$4:$E4640,$E4640,$A$4:$A4640,$A4640,$G$4:$G4640,"Ativo")=1,1,0))</f>
        <v/>
      </c>
      <c r="BC4640" t="str">
        <f>IF(OR($A4640="",$G4640&lt;&gt;"Ativo"),"",IF(COUNTIFS($A$4:$A4640,$A4640,$G$4:$G4640,"Ativo")=1,1,0))</f>
        <v/>
      </c>
    </row>
    <row r="4641" spans="1:55" x14ac:dyDescent="0.3">
      <c r="A4641" s="76"/>
      <c r="B4641" s="104"/>
      <c r="C4641" s="76"/>
      <c r="D4641" s="77"/>
      <c r="E4641" s="12"/>
      <c r="F4641" s="78"/>
      <c r="G4641" s="77"/>
      <c r="H4641" s="79"/>
      <c r="BA4641" s="5" t="str">
        <f t="shared" si="72"/>
        <v/>
      </c>
      <c r="BB4641" s="5" t="str">
        <f>IF(OR($E4641="",$G4641&lt;&gt;"Ativo"),"",IF(COUNTIFS($E$4:$E4641,$E4641,$A$4:$A4641,$A4641,$G$4:$G4641,"Ativo")=1,1,0))</f>
        <v/>
      </c>
      <c r="BC4641" t="str">
        <f>IF(OR($A4641="",$G4641&lt;&gt;"Ativo"),"",IF(COUNTIFS($A$4:$A4641,$A4641,$G$4:$G4641,"Ativo")=1,1,0))</f>
        <v/>
      </c>
    </row>
    <row r="4642" spans="1:55" x14ac:dyDescent="0.3">
      <c r="A4642" s="76"/>
      <c r="B4642" s="104"/>
      <c r="C4642" s="76"/>
      <c r="D4642" s="77"/>
      <c r="E4642" s="12"/>
      <c r="F4642" s="78"/>
      <c r="G4642" s="77"/>
      <c r="H4642" s="79"/>
      <c r="BA4642" s="5" t="str">
        <f t="shared" si="72"/>
        <v/>
      </c>
      <c r="BB4642" s="5" t="str">
        <f>IF(OR($E4642="",$G4642&lt;&gt;"Ativo"),"",IF(COUNTIFS($E$4:$E4642,$E4642,$A$4:$A4642,$A4642,$G$4:$G4642,"Ativo")=1,1,0))</f>
        <v/>
      </c>
      <c r="BC4642" t="str">
        <f>IF(OR($A4642="",$G4642&lt;&gt;"Ativo"),"",IF(COUNTIFS($A$4:$A4642,$A4642,$G$4:$G4642,"Ativo")=1,1,0))</f>
        <v/>
      </c>
    </row>
    <row r="4643" spans="1:55" x14ac:dyDescent="0.3">
      <c r="A4643" s="76"/>
      <c r="B4643" s="104"/>
      <c r="C4643" s="76"/>
      <c r="D4643" s="77"/>
      <c r="E4643" s="12"/>
      <c r="F4643" s="78"/>
      <c r="G4643" s="77"/>
      <c r="H4643" s="79"/>
      <c r="BA4643" s="5" t="str">
        <f t="shared" si="72"/>
        <v/>
      </c>
      <c r="BB4643" s="5" t="str">
        <f>IF(OR($E4643="",$G4643&lt;&gt;"Ativo"),"",IF(COUNTIFS($E$4:$E4643,$E4643,$A$4:$A4643,$A4643,$G$4:$G4643,"Ativo")=1,1,0))</f>
        <v/>
      </c>
      <c r="BC4643" t="str">
        <f>IF(OR($A4643="",$G4643&lt;&gt;"Ativo"),"",IF(COUNTIFS($A$4:$A4643,$A4643,$G$4:$G4643,"Ativo")=1,1,0))</f>
        <v/>
      </c>
    </row>
    <row r="4644" spans="1:55" x14ac:dyDescent="0.3">
      <c r="A4644" s="76"/>
      <c r="B4644" s="104"/>
      <c r="C4644" s="76"/>
      <c r="D4644" s="77"/>
      <c r="E4644" s="12"/>
      <c r="F4644" s="78"/>
      <c r="G4644" s="77"/>
      <c r="H4644" s="79"/>
      <c r="BA4644" s="5" t="str">
        <f t="shared" si="72"/>
        <v/>
      </c>
      <c r="BB4644" s="5" t="str">
        <f>IF(OR($E4644="",$G4644&lt;&gt;"Ativo"),"",IF(COUNTIFS($E$4:$E4644,$E4644,$A$4:$A4644,$A4644,$G$4:$G4644,"Ativo")=1,1,0))</f>
        <v/>
      </c>
      <c r="BC4644" t="str">
        <f>IF(OR($A4644="",$G4644&lt;&gt;"Ativo"),"",IF(COUNTIFS($A$4:$A4644,$A4644,$G$4:$G4644,"Ativo")=1,1,0))</f>
        <v/>
      </c>
    </row>
    <row r="4645" spans="1:55" x14ac:dyDescent="0.3">
      <c r="A4645" s="76"/>
      <c r="B4645" s="104"/>
      <c r="C4645" s="76"/>
      <c r="D4645" s="77"/>
      <c r="E4645" s="12"/>
      <c r="F4645" s="78"/>
      <c r="G4645" s="77"/>
      <c r="H4645" s="79"/>
      <c r="BA4645" s="5" t="str">
        <f t="shared" si="72"/>
        <v/>
      </c>
      <c r="BB4645" s="5" t="str">
        <f>IF(OR($E4645="",$G4645&lt;&gt;"Ativo"),"",IF(COUNTIFS($E$4:$E4645,$E4645,$A$4:$A4645,$A4645,$G$4:$G4645,"Ativo")=1,1,0))</f>
        <v/>
      </c>
      <c r="BC4645" t="str">
        <f>IF(OR($A4645="",$G4645&lt;&gt;"Ativo"),"",IF(COUNTIFS($A$4:$A4645,$A4645,$G$4:$G4645,"Ativo")=1,1,0))</f>
        <v/>
      </c>
    </row>
    <row r="4646" spans="1:55" x14ac:dyDescent="0.3">
      <c r="A4646" s="76"/>
      <c r="B4646" s="104"/>
      <c r="C4646" s="76"/>
      <c r="D4646" s="77"/>
      <c r="E4646" s="12"/>
      <c r="F4646" s="78"/>
      <c r="G4646" s="77"/>
      <c r="H4646" s="79"/>
      <c r="BA4646" s="5" t="str">
        <f t="shared" si="72"/>
        <v/>
      </c>
      <c r="BB4646" s="5" t="str">
        <f>IF(OR($E4646="",$G4646&lt;&gt;"Ativo"),"",IF(COUNTIFS($E$4:$E4646,$E4646,$A$4:$A4646,$A4646,$G$4:$G4646,"Ativo")=1,1,0))</f>
        <v/>
      </c>
      <c r="BC4646" t="str">
        <f>IF(OR($A4646="",$G4646&lt;&gt;"Ativo"),"",IF(COUNTIFS($A$4:$A4646,$A4646,$G$4:$G4646,"Ativo")=1,1,0))</f>
        <v/>
      </c>
    </row>
    <row r="4647" spans="1:55" x14ac:dyDescent="0.3">
      <c r="A4647" s="76"/>
      <c r="B4647" s="104"/>
      <c r="C4647" s="76"/>
      <c r="D4647" s="77"/>
      <c r="E4647" s="12"/>
      <c r="F4647" s="78"/>
      <c r="G4647" s="77"/>
      <c r="H4647" s="79"/>
      <c r="BA4647" s="5" t="str">
        <f t="shared" si="72"/>
        <v/>
      </c>
      <c r="BB4647" s="5" t="str">
        <f>IF(OR($E4647="",$G4647&lt;&gt;"Ativo"),"",IF(COUNTIFS($E$4:$E4647,$E4647,$A$4:$A4647,$A4647,$G$4:$G4647,"Ativo")=1,1,0))</f>
        <v/>
      </c>
      <c r="BC4647" t="str">
        <f>IF(OR($A4647="",$G4647&lt;&gt;"Ativo"),"",IF(COUNTIFS($A$4:$A4647,$A4647,$G$4:$G4647,"Ativo")=1,1,0))</f>
        <v/>
      </c>
    </row>
    <row r="4648" spans="1:55" x14ac:dyDescent="0.3">
      <c r="A4648" s="76"/>
      <c r="B4648" s="104"/>
      <c r="C4648" s="76"/>
      <c r="D4648" s="77"/>
      <c r="E4648" s="12"/>
      <c r="F4648" s="78"/>
      <c r="G4648" s="77"/>
      <c r="H4648" s="79"/>
      <c r="BA4648" s="5" t="str">
        <f t="shared" si="72"/>
        <v/>
      </c>
      <c r="BB4648" s="5" t="str">
        <f>IF(OR($E4648="",$G4648&lt;&gt;"Ativo"),"",IF(COUNTIFS($E$4:$E4648,$E4648,$A$4:$A4648,$A4648,$G$4:$G4648,"Ativo")=1,1,0))</f>
        <v/>
      </c>
      <c r="BC4648" t="str">
        <f>IF(OR($A4648="",$G4648&lt;&gt;"Ativo"),"",IF(COUNTIFS($A$4:$A4648,$A4648,$G$4:$G4648,"Ativo")=1,1,0))</f>
        <v/>
      </c>
    </row>
    <row r="4649" spans="1:55" x14ac:dyDescent="0.3">
      <c r="A4649" s="76"/>
      <c r="B4649" s="104"/>
      <c r="C4649" s="76"/>
      <c r="D4649" s="77"/>
      <c r="E4649" s="12"/>
      <c r="F4649" s="78"/>
      <c r="G4649" s="77"/>
      <c r="H4649" s="79"/>
      <c r="BA4649" s="5" t="str">
        <f t="shared" si="72"/>
        <v/>
      </c>
      <c r="BB4649" s="5" t="str">
        <f>IF(OR($E4649="",$G4649&lt;&gt;"Ativo"),"",IF(COUNTIFS($E$4:$E4649,$E4649,$A$4:$A4649,$A4649,$G$4:$G4649,"Ativo")=1,1,0))</f>
        <v/>
      </c>
      <c r="BC4649" t="str">
        <f>IF(OR($A4649="",$G4649&lt;&gt;"Ativo"),"",IF(COUNTIFS($A$4:$A4649,$A4649,$G$4:$G4649,"Ativo")=1,1,0))</f>
        <v/>
      </c>
    </row>
    <row r="4650" spans="1:55" x14ac:dyDescent="0.3">
      <c r="A4650" s="76"/>
      <c r="B4650" s="104"/>
      <c r="C4650" s="76"/>
      <c r="D4650" s="77"/>
      <c r="E4650" s="12"/>
      <c r="F4650" s="78"/>
      <c r="G4650" s="77"/>
      <c r="H4650" s="79"/>
      <c r="BA4650" s="5" t="str">
        <f t="shared" si="72"/>
        <v/>
      </c>
      <c r="BB4650" s="5" t="str">
        <f>IF(OR($E4650="",$G4650&lt;&gt;"Ativo"),"",IF(COUNTIFS($E$4:$E4650,$E4650,$A$4:$A4650,$A4650,$G$4:$G4650,"Ativo")=1,1,0))</f>
        <v/>
      </c>
      <c r="BC4650" t="str">
        <f>IF(OR($A4650="",$G4650&lt;&gt;"Ativo"),"",IF(COUNTIFS($A$4:$A4650,$A4650,$G$4:$G4650,"Ativo")=1,1,0))</f>
        <v/>
      </c>
    </row>
    <row r="4651" spans="1:55" x14ac:dyDescent="0.3">
      <c r="A4651" s="76"/>
      <c r="B4651" s="104"/>
      <c r="C4651" s="76"/>
      <c r="D4651" s="77"/>
      <c r="E4651" s="12"/>
      <c r="F4651" s="78"/>
      <c r="G4651" s="77"/>
      <c r="H4651" s="79"/>
      <c r="BA4651" s="5" t="str">
        <f t="shared" si="72"/>
        <v/>
      </c>
      <c r="BB4651" s="5" t="str">
        <f>IF(OR($E4651="",$G4651&lt;&gt;"Ativo"),"",IF(COUNTIFS($E$4:$E4651,$E4651,$A$4:$A4651,$A4651,$G$4:$G4651,"Ativo")=1,1,0))</f>
        <v/>
      </c>
      <c r="BC4651" t="str">
        <f>IF(OR($A4651="",$G4651&lt;&gt;"Ativo"),"",IF(COUNTIFS($A$4:$A4651,$A4651,$G$4:$G4651,"Ativo")=1,1,0))</f>
        <v/>
      </c>
    </row>
    <row r="4652" spans="1:55" x14ac:dyDescent="0.3">
      <c r="A4652" s="76"/>
      <c r="B4652" s="104"/>
      <c r="C4652" s="76"/>
      <c r="D4652" s="77"/>
      <c r="E4652" s="12"/>
      <c r="F4652" s="78"/>
      <c r="G4652" s="77"/>
      <c r="H4652" s="79"/>
      <c r="BA4652" s="5" t="str">
        <f t="shared" si="72"/>
        <v/>
      </c>
      <c r="BB4652" s="5" t="str">
        <f>IF(OR($E4652="",$G4652&lt;&gt;"Ativo"),"",IF(COUNTIFS($E$4:$E4652,$E4652,$A$4:$A4652,$A4652,$G$4:$G4652,"Ativo")=1,1,0))</f>
        <v/>
      </c>
      <c r="BC4652" t="str">
        <f>IF(OR($A4652="",$G4652&lt;&gt;"Ativo"),"",IF(COUNTIFS($A$4:$A4652,$A4652,$G$4:$G4652,"Ativo")=1,1,0))</f>
        <v/>
      </c>
    </row>
    <row r="4653" spans="1:55" x14ac:dyDescent="0.3">
      <c r="A4653" s="76"/>
      <c r="B4653" s="104"/>
      <c r="C4653" s="76"/>
      <c r="D4653" s="77"/>
      <c r="E4653" s="12"/>
      <c r="F4653" s="78"/>
      <c r="G4653" s="77"/>
      <c r="H4653" s="79"/>
      <c r="BA4653" s="5" t="str">
        <f t="shared" si="72"/>
        <v/>
      </c>
      <c r="BB4653" s="5" t="str">
        <f>IF(OR($E4653="",$G4653&lt;&gt;"Ativo"),"",IF(COUNTIFS($E$4:$E4653,$E4653,$A$4:$A4653,$A4653,$G$4:$G4653,"Ativo")=1,1,0))</f>
        <v/>
      </c>
      <c r="BC4653" t="str">
        <f>IF(OR($A4653="",$G4653&lt;&gt;"Ativo"),"",IF(COUNTIFS($A$4:$A4653,$A4653,$G$4:$G4653,"Ativo")=1,1,0))</f>
        <v/>
      </c>
    </row>
    <row r="4654" spans="1:55" x14ac:dyDescent="0.3">
      <c r="A4654" s="76"/>
      <c r="B4654" s="104"/>
      <c r="C4654" s="76"/>
      <c r="D4654" s="77"/>
      <c r="E4654" s="12"/>
      <c r="F4654" s="78"/>
      <c r="G4654" s="77"/>
      <c r="H4654" s="79"/>
      <c r="BA4654" s="5" t="str">
        <f t="shared" si="72"/>
        <v/>
      </c>
      <c r="BB4654" s="5" t="str">
        <f>IF(OR($E4654="",$G4654&lt;&gt;"Ativo"),"",IF(COUNTIFS($E$4:$E4654,$E4654,$A$4:$A4654,$A4654,$G$4:$G4654,"Ativo")=1,1,0))</f>
        <v/>
      </c>
      <c r="BC4654" t="str">
        <f>IF(OR($A4654="",$G4654&lt;&gt;"Ativo"),"",IF(COUNTIFS($A$4:$A4654,$A4654,$G$4:$G4654,"Ativo")=1,1,0))</f>
        <v/>
      </c>
    </row>
    <row r="4655" spans="1:55" x14ac:dyDescent="0.3">
      <c r="A4655" s="76"/>
      <c r="B4655" s="104"/>
      <c r="C4655" s="76"/>
      <c r="D4655" s="77"/>
      <c r="E4655" s="12"/>
      <c r="F4655" s="78"/>
      <c r="G4655" s="77"/>
      <c r="H4655" s="79"/>
      <c r="BA4655" s="5" t="str">
        <f t="shared" si="72"/>
        <v/>
      </c>
      <c r="BB4655" s="5" t="str">
        <f>IF(OR($E4655="",$G4655&lt;&gt;"Ativo"),"",IF(COUNTIFS($E$4:$E4655,$E4655,$A$4:$A4655,$A4655,$G$4:$G4655,"Ativo")=1,1,0))</f>
        <v/>
      </c>
      <c r="BC4655" t="str">
        <f>IF(OR($A4655="",$G4655&lt;&gt;"Ativo"),"",IF(COUNTIFS($A$4:$A4655,$A4655,$G$4:$G4655,"Ativo")=1,1,0))</f>
        <v/>
      </c>
    </row>
    <row r="4656" spans="1:55" x14ac:dyDescent="0.3">
      <c r="A4656" s="76"/>
      <c r="B4656" s="104"/>
      <c r="C4656" s="76"/>
      <c r="D4656" s="77"/>
      <c r="E4656" s="12"/>
      <c r="F4656" s="78"/>
      <c r="G4656" s="77"/>
      <c r="H4656" s="79"/>
      <c r="BA4656" s="5" t="str">
        <f t="shared" si="72"/>
        <v/>
      </c>
      <c r="BB4656" s="5" t="str">
        <f>IF(OR($E4656="",$G4656&lt;&gt;"Ativo"),"",IF(COUNTIFS($E$4:$E4656,$E4656,$A$4:$A4656,$A4656,$G$4:$G4656,"Ativo")=1,1,0))</f>
        <v/>
      </c>
      <c r="BC4656" t="str">
        <f>IF(OR($A4656="",$G4656&lt;&gt;"Ativo"),"",IF(COUNTIFS($A$4:$A4656,$A4656,$G$4:$G4656,"Ativo")=1,1,0))</f>
        <v/>
      </c>
    </row>
    <row r="4657" spans="1:55" x14ac:dyDescent="0.3">
      <c r="A4657" s="76"/>
      <c r="B4657" s="104"/>
      <c r="C4657" s="76"/>
      <c r="D4657" s="77"/>
      <c r="E4657" s="12"/>
      <c r="F4657" s="78"/>
      <c r="G4657" s="77"/>
      <c r="H4657" s="79"/>
      <c r="BA4657" s="5" t="str">
        <f t="shared" si="72"/>
        <v/>
      </c>
      <c r="BB4657" s="5" t="str">
        <f>IF(OR($E4657="",$G4657&lt;&gt;"Ativo"),"",IF(COUNTIFS($E$4:$E4657,$E4657,$A$4:$A4657,$A4657,$G$4:$G4657,"Ativo")=1,1,0))</f>
        <v/>
      </c>
      <c r="BC4657" t="str">
        <f>IF(OR($A4657="",$G4657&lt;&gt;"Ativo"),"",IF(COUNTIFS($A$4:$A4657,$A4657,$G$4:$G4657,"Ativo")=1,1,0))</f>
        <v/>
      </c>
    </row>
    <row r="4658" spans="1:55" x14ac:dyDescent="0.3">
      <c r="A4658" s="76"/>
      <c r="B4658" s="104"/>
      <c r="C4658" s="76"/>
      <c r="D4658" s="77"/>
      <c r="E4658" s="12"/>
      <c r="F4658" s="78"/>
      <c r="G4658" s="77"/>
      <c r="H4658" s="79"/>
      <c r="BA4658" s="5" t="str">
        <f t="shared" si="72"/>
        <v/>
      </c>
      <c r="BB4658" s="5" t="str">
        <f>IF(OR($E4658="",$G4658&lt;&gt;"Ativo"),"",IF(COUNTIFS($E$4:$E4658,$E4658,$A$4:$A4658,$A4658,$G$4:$G4658,"Ativo")=1,1,0))</f>
        <v/>
      </c>
      <c r="BC4658" t="str">
        <f>IF(OR($A4658="",$G4658&lt;&gt;"Ativo"),"",IF(COUNTIFS($A$4:$A4658,$A4658,$G$4:$G4658,"Ativo")=1,1,0))</f>
        <v/>
      </c>
    </row>
    <row r="4659" spans="1:55" x14ac:dyDescent="0.3">
      <c r="A4659" s="76"/>
      <c r="B4659" s="104"/>
      <c r="C4659" s="76"/>
      <c r="D4659" s="77"/>
      <c r="E4659" s="12"/>
      <c r="F4659" s="78"/>
      <c r="G4659" s="77"/>
      <c r="H4659" s="79"/>
      <c r="BA4659" s="5" t="str">
        <f t="shared" si="72"/>
        <v/>
      </c>
      <c r="BB4659" s="5" t="str">
        <f>IF(OR($E4659="",$G4659&lt;&gt;"Ativo"),"",IF(COUNTIFS($E$4:$E4659,$E4659,$A$4:$A4659,$A4659,$G$4:$G4659,"Ativo")=1,1,0))</f>
        <v/>
      </c>
      <c r="BC4659" t="str">
        <f>IF(OR($A4659="",$G4659&lt;&gt;"Ativo"),"",IF(COUNTIFS($A$4:$A4659,$A4659,$G$4:$G4659,"Ativo")=1,1,0))</f>
        <v/>
      </c>
    </row>
    <row r="4660" spans="1:55" x14ac:dyDescent="0.3">
      <c r="A4660" s="76"/>
      <c r="B4660" s="104"/>
      <c r="C4660" s="76"/>
      <c r="D4660" s="77"/>
      <c r="E4660" s="12"/>
      <c r="F4660" s="78"/>
      <c r="G4660" s="77"/>
      <c r="H4660" s="79"/>
      <c r="BA4660" s="5" t="str">
        <f t="shared" si="72"/>
        <v/>
      </c>
      <c r="BB4660" s="5" t="str">
        <f>IF(OR($E4660="",$G4660&lt;&gt;"Ativo"),"",IF(COUNTIFS($E$4:$E4660,$E4660,$A$4:$A4660,$A4660,$G$4:$G4660,"Ativo")=1,1,0))</f>
        <v/>
      </c>
      <c r="BC4660" t="str">
        <f>IF(OR($A4660="",$G4660&lt;&gt;"Ativo"),"",IF(COUNTIFS($A$4:$A4660,$A4660,$G$4:$G4660,"Ativo")=1,1,0))</f>
        <v/>
      </c>
    </row>
    <row r="4661" spans="1:55" x14ac:dyDescent="0.3">
      <c r="A4661" s="76"/>
      <c r="B4661" s="104"/>
      <c r="C4661" s="76"/>
      <c r="D4661" s="77"/>
      <c r="E4661" s="12"/>
      <c r="F4661" s="78"/>
      <c r="G4661" s="77"/>
      <c r="H4661" s="79"/>
      <c r="BA4661" s="5" t="str">
        <f t="shared" si="72"/>
        <v/>
      </c>
      <c r="BB4661" s="5" t="str">
        <f>IF(OR($E4661="",$G4661&lt;&gt;"Ativo"),"",IF(COUNTIFS($E$4:$E4661,$E4661,$A$4:$A4661,$A4661,$G$4:$G4661,"Ativo")=1,1,0))</f>
        <v/>
      </c>
      <c r="BC4661" t="str">
        <f>IF(OR($A4661="",$G4661&lt;&gt;"Ativo"),"",IF(COUNTIFS($A$4:$A4661,$A4661,$G$4:$G4661,"Ativo")=1,1,0))</f>
        <v/>
      </c>
    </row>
    <row r="4662" spans="1:55" x14ac:dyDescent="0.3">
      <c r="A4662" s="76"/>
      <c r="B4662" s="104"/>
      <c r="C4662" s="76"/>
      <c r="D4662" s="77"/>
      <c r="E4662" s="12"/>
      <c r="F4662" s="78"/>
      <c r="G4662" s="77"/>
      <c r="H4662" s="79"/>
      <c r="BA4662" s="5" t="str">
        <f t="shared" si="72"/>
        <v/>
      </c>
      <c r="BB4662" s="5" t="str">
        <f>IF(OR($E4662="",$G4662&lt;&gt;"Ativo"),"",IF(COUNTIFS($E$4:$E4662,$E4662,$A$4:$A4662,$A4662,$G$4:$G4662,"Ativo")=1,1,0))</f>
        <v/>
      </c>
      <c r="BC4662" t="str">
        <f>IF(OR($A4662="",$G4662&lt;&gt;"Ativo"),"",IF(COUNTIFS($A$4:$A4662,$A4662,$G$4:$G4662,"Ativo")=1,1,0))</f>
        <v/>
      </c>
    </row>
    <row r="4663" spans="1:55" x14ac:dyDescent="0.3">
      <c r="A4663" s="76"/>
      <c r="B4663" s="104"/>
      <c r="C4663" s="76"/>
      <c r="D4663" s="77"/>
      <c r="E4663" s="12"/>
      <c r="F4663" s="78"/>
      <c r="G4663" s="77"/>
      <c r="H4663" s="79"/>
      <c r="BA4663" s="5" t="str">
        <f t="shared" si="72"/>
        <v/>
      </c>
      <c r="BB4663" s="5" t="str">
        <f>IF(OR($E4663="",$G4663&lt;&gt;"Ativo"),"",IF(COUNTIFS($E$4:$E4663,$E4663,$A$4:$A4663,$A4663,$G$4:$G4663,"Ativo")=1,1,0))</f>
        <v/>
      </c>
      <c r="BC4663" t="str">
        <f>IF(OR($A4663="",$G4663&lt;&gt;"Ativo"),"",IF(COUNTIFS($A$4:$A4663,$A4663,$G$4:$G4663,"Ativo")=1,1,0))</f>
        <v/>
      </c>
    </row>
    <row r="4664" spans="1:55" x14ac:dyDescent="0.3">
      <c r="A4664" s="76"/>
      <c r="B4664" s="104"/>
      <c r="C4664" s="76"/>
      <c r="D4664" s="77"/>
      <c r="E4664" s="12"/>
      <c r="F4664" s="78"/>
      <c r="G4664" s="77"/>
      <c r="H4664" s="79"/>
      <c r="BA4664" s="5" t="str">
        <f t="shared" si="72"/>
        <v/>
      </c>
      <c r="BB4664" s="5" t="str">
        <f>IF(OR($E4664="",$G4664&lt;&gt;"Ativo"),"",IF(COUNTIFS($E$4:$E4664,$E4664,$A$4:$A4664,$A4664,$G$4:$G4664,"Ativo")=1,1,0))</f>
        <v/>
      </c>
      <c r="BC4664" t="str">
        <f>IF(OR($A4664="",$G4664&lt;&gt;"Ativo"),"",IF(COUNTIFS($A$4:$A4664,$A4664,$G$4:$G4664,"Ativo")=1,1,0))</f>
        <v/>
      </c>
    </row>
    <row r="4665" spans="1:55" x14ac:dyDescent="0.3">
      <c r="A4665" s="76"/>
      <c r="B4665" s="104"/>
      <c r="C4665" s="76"/>
      <c r="D4665" s="77"/>
      <c r="E4665" s="12"/>
      <c r="F4665" s="78"/>
      <c r="G4665" s="77"/>
      <c r="H4665" s="79"/>
      <c r="BA4665" s="5" t="str">
        <f t="shared" si="72"/>
        <v/>
      </c>
      <c r="BB4665" s="5" t="str">
        <f>IF(OR($E4665="",$G4665&lt;&gt;"Ativo"),"",IF(COUNTIFS($E$4:$E4665,$E4665,$A$4:$A4665,$A4665,$G$4:$G4665,"Ativo")=1,1,0))</f>
        <v/>
      </c>
      <c r="BC4665" t="str">
        <f>IF(OR($A4665="",$G4665&lt;&gt;"Ativo"),"",IF(COUNTIFS($A$4:$A4665,$A4665,$G$4:$G4665,"Ativo")=1,1,0))</f>
        <v/>
      </c>
    </row>
    <row r="4666" spans="1:55" x14ac:dyDescent="0.3">
      <c r="A4666" s="76"/>
      <c r="B4666" s="104"/>
      <c r="C4666" s="76"/>
      <c r="D4666" s="77"/>
      <c r="E4666" s="12"/>
      <c r="F4666" s="78"/>
      <c r="G4666" s="77"/>
      <c r="H4666" s="79"/>
      <c r="BA4666" s="5" t="str">
        <f t="shared" si="72"/>
        <v/>
      </c>
      <c r="BB4666" s="5" t="str">
        <f>IF(OR($E4666="",$G4666&lt;&gt;"Ativo"),"",IF(COUNTIFS($E$4:$E4666,$E4666,$A$4:$A4666,$A4666,$G$4:$G4666,"Ativo")=1,1,0))</f>
        <v/>
      </c>
      <c r="BC4666" t="str">
        <f>IF(OR($A4666="",$G4666&lt;&gt;"Ativo"),"",IF(COUNTIFS($A$4:$A4666,$A4666,$G$4:$G4666,"Ativo")=1,1,0))</f>
        <v/>
      </c>
    </row>
    <row r="4667" spans="1:55" x14ac:dyDescent="0.3">
      <c r="A4667" s="76"/>
      <c r="B4667" s="104"/>
      <c r="C4667" s="76"/>
      <c r="D4667" s="77"/>
      <c r="E4667" s="12"/>
      <c r="F4667" s="78"/>
      <c r="G4667" s="77"/>
      <c r="H4667" s="79"/>
      <c r="BA4667" s="5" t="str">
        <f t="shared" si="72"/>
        <v/>
      </c>
      <c r="BB4667" s="5" t="str">
        <f>IF(OR($E4667="",$G4667&lt;&gt;"Ativo"),"",IF(COUNTIFS($E$4:$E4667,$E4667,$A$4:$A4667,$A4667,$G$4:$G4667,"Ativo")=1,1,0))</f>
        <v/>
      </c>
      <c r="BC4667" t="str">
        <f>IF(OR($A4667="",$G4667&lt;&gt;"Ativo"),"",IF(COUNTIFS($A$4:$A4667,$A4667,$G$4:$G4667,"Ativo")=1,1,0))</f>
        <v/>
      </c>
    </row>
    <row r="4668" spans="1:55" x14ac:dyDescent="0.3">
      <c r="A4668" s="76"/>
      <c r="B4668" s="104"/>
      <c r="C4668" s="76"/>
      <c r="D4668" s="77"/>
      <c r="E4668" s="12"/>
      <c r="F4668" s="78"/>
      <c r="G4668" s="77"/>
      <c r="H4668" s="79"/>
      <c r="BA4668" s="5" t="str">
        <f t="shared" si="72"/>
        <v/>
      </c>
      <c r="BB4668" s="5" t="str">
        <f>IF(OR($E4668="",$G4668&lt;&gt;"Ativo"),"",IF(COUNTIFS($E$4:$E4668,$E4668,$A$4:$A4668,$A4668,$G$4:$G4668,"Ativo")=1,1,0))</f>
        <v/>
      </c>
      <c r="BC4668" t="str">
        <f>IF(OR($A4668="",$G4668&lt;&gt;"Ativo"),"",IF(COUNTIFS($A$4:$A4668,$A4668,$G$4:$G4668,"Ativo")=1,1,0))</f>
        <v/>
      </c>
    </row>
    <row r="4669" spans="1:55" x14ac:dyDescent="0.3">
      <c r="A4669" s="76"/>
      <c r="B4669" s="104"/>
      <c r="C4669" s="76"/>
      <c r="D4669" s="77"/>
      <c r="E4669" s="12"/>
      <c r="F4669" s="78"/>
      <c r="G4669" s="77"/>
      <c r="H4669" s="79"/>
      <c r="BA4669" s="5" t="str">
        <f t="shared" si="72"/>
        <v/>
      </c>
      <c r="BB4669" s="5" t="str">
        <f>IF(OR($E4669="",$G4669&lt;&gt;"Ativo"),"",IF(COUNTIFS($E$4:$E4669,$E4669,$A$4:$A4669,$A4669,$G$4:$G4669,"Ativo")=1,1,0))</f>
        <v/>
      </c>
      <c r="BC4669" t="str">
        <f>IF(OR($A4669="",$G4669&lt;&gt;"Ativo"),"",IF(COUNTIFS($A$4:$A4669,$A4669,$G$4:$G4669,"Ativo")=1,1,0))</f>
        <v/>
      </c>
    </row>
    <row r="4670" spans="1:55" x14ac:dyDescent="0.3">
      <c r="A4670" s="76"/>
      <c r="B4670" s="104"/>
      <c r="C4670" s="76"/>
      <c r="D4670" s="77"/>
      <c r="E4670" s="12"/>
      <c r="F4670" s="78"/>
      <c r="G4670" s="77"/>
      <c r="H4670" s="79"/>
      <c r="BA4670" s="5" t="str">
        <f t="shared" si="72"/>
        <v/>
      </c>
      <c r="BB4670" s="5" t="str">
        <f>IF(OR($E4670="",$G4670&lt;&gt;"Ativo"),"",IF(COUNTIFS($E$4:$E4670,$E4670,$A$4:$A4670,$A4670,$G$4:$G4670,"Ativo")=1,1,0))</f>
        <v/>
      </c>
      <c r="BC4670" t="str">
        <f>IF(OR($A4670="",$G4670&lt;&gt;"Ativo"),"",IF(COUNTIFS($A$4:$A4670,$A4670,$G$4:$G4670,"Ativo")=1,1,0))</f>
        <v/>
      </c>
    </row>
    <row r="4671" spans="1:55" x14ac:dyDescent="0.3">
      <c r="A4671" s="76"/>
      <c r="B4671" s="104"/>
      <c r="C4671" s="76"/>
      <c r="D4671" s="77"/>
      <c r="E4671" s="12"/>
      <c r="F4671" s="78"/>
      <c r="G4671" s="77"/>
      <c r="H4671" s="79"/>
      <c r="BA4671" s="5" t="str">
        <f t="shared" si="72"/>
        <v/>
      </c>
      <c r="BB4671" s="5" t="str">
        <f>IF(OR($E4671="",$G4671&lt;&gt;"Ativo"),"",IF(COUNTIFS($E$4:$E4671,$E4671,$A$4:$A4671,$A4671,$G$4:$G4671,"Ativo")=1,1,0))</f>
        <v/>
      </c>
      <c r="BC4671" t="str">
        <f>IF(OR($A4671="",$G4671&lt;&gt;"Ativo"),"",IF(COUNTIFS($A$4:$A4671,$A4671,$G$4:$G4671,"Ativo")=1,1,0))</f>
        <v/>
      </c>
    </row>
    <row r="4672" spans="1:55" x14ac:dyDescent="0.3">
      <c r="A4672" s="76"/>
      <c r="B4672" s="104"/>
      <c r="C4672" s="76"/>
      <c r="D4672" s="77"/>
      <c r="E4672" s="12"/>
      <c r="F4672" s="78"/>
      <c r="G4672" s="77"/>
      <c r="H4672" s="79"/>
      <c r="BA4672" s="5" t="str">
        <f t="shared" si="72"/>
        <v/>
      </c>
      <c r="BB4672" s="5" t="str">
        <f>IF(OR($E4672="",$G4672&lt;&gt;"Ativo"),"",IF(COUNTIFS($E$4:$E4672,$E4672,$A$4:$A4672,$A4672,$G$4:$G4672,"Ativo")=1,1,0))</f>
        <v/>
      </c>
      <c r="BC4672" t="str">
        <f>IF(OR($A4672="",$G4672&lt;&gt;"Ativo"),"",IF(COUNTIFS($A$4:$A4672,$A4672,$G$4:$G4672,"Ativo")=1,1,0))</f>
        <v/>
      </c>
    </row>
    <row r="4673" spans="1:55" x14ac:dyDescent="0.3">
      <c r="A4673" s="76"/>
      <c r="B4673" s="104"/>
      <c r="C4673" s="76"/>
      <c r="D4673" s="77"/>
      <c r="E4673" s="12"/>
      <c r="F4673" s="78"/>
      <c r="G4673" s="77"/>
      <c r="H4673" s="79"/>
      <c r="BA4673" s="5" t="str">
        <f t="shared" si="72"/>
        <v/>
      </c>
      <c r="BB4673" s="5" t="str">
        <f>IF(OR($E4673="",$G4673&lt;&gt;"Ativo"),"",IF(COUNTIFS($E$4:$E4673,$E4673,$A$4:$A4673,$A4673,$G$4:$G4673,"Ativo")=1,1,0))</f>
        <v/>
      </c>
      <c r="BC4673" t="str">
        <f>IF(OR($A4673="",$G4673&lt;&gt;"Ativo"),"",IF(COUNTIFS($A$4:$A4673,$A4673,$G$4:$G4673,"Ativo")=1,1,0))</f>
        <v/>
      </c>
    </row>
    <row r="4674" spans="1:55" x14ac:dyDescent="0.3">
      <c r="A4674" s="76"/>
      <c r="B4674" s="104"/>
      <c r="C4674" s="76"/>
      <c r="D4674" s="77"/>
      <c r="E4674" s="12"/>
      <c r="F4674" s="78"/>
      <c r="G4674" s="77"/>
      <c r="H4674" s="79"/>
      <c r="BA4674" s="5" t="str">
        <f t="shared" si="72"/>
        <v/>
      </c>
      <c r="BB4674" s="5" t="str">
        <f>IF(OR($E4674="",$G4674&lt;&gt;"Ativo"),"",IF(COUNTIFS($E$4:$E4674,$E4674,$A$4:$A4674,$A4674,$G$4:$G4674,"Ativo")=1,1,0))</f>
        <v/>
      </c>
      <c r="BC4674" t="str">
        <f>IF(OR($A4674="",$G4674&lt;&gt;"Ativo"),"",IF(COUNTIFS($A$4:$A4674,$A4674,$G$4:$G4674,"Ativo")=1,1,0))</f>
        <v/>
      </c>
    </row>
    <row r="4675" spans="1:55" x14ac:dyDescent="0.3">
      <c r="A4675" s="76"/>
      <c r="B4675" s="104"/>
      <c r="C4675" s="76"/>
      <c r="D4675" s="77"/>
      <c r="E4675" s="12"/>
      <c r="F4675" s="78"/>
      <c r="G4675" s="77"/>
      <c r="H4675" s="79"/>
      <c r="BA4675" s="5" t="str">
        <f t="shared" si="72"/>
        <v/>
      </c>
      <c r="BB4675" s="5" t="str">
        <f>IF(OR($E4675="",$G4675&lt;&gt;"Ativo"),"",IF(COUNTIFS($E$4:$E4675,$E4675,$A$4:$A4675,$A4675,$G$4:$G4675,"Ativo")=1,1,0))</f>
        <v/>
      </c>
      <c r="BC4675" t="str">
        <f>IF(OR($A4675="",$G4675&lt;&gt;"Ativo"),"",IF(COUNTIFS($A$4:$A4675,$A4675,$G$4:$G4675,"Ativo")=1,1,0))</f>
        <v/>
      </c>
    </row>
    <row r="4676" spans="1:55" x14ac:dyDescent="0.3">
      <c r="A4676" s="76"/>
      <c r="B4676" s="104"/>
      <c r="C4676" s="76"/>
      <c r="D4676" s="77"/>
      <c r="E4676" s="12"/>
      <c r="F4676" s="78"/>
      <c r="G4676" s="77"/>
      <c r="H4676" s="79"/>
      <c r="BA4676" s="5" t="str">
        <f t="shared" ref="BA4676:BA4739" si="73">IF($D4676="","",MID($D4676,4,LEN($D4676)-5))</f>
        <v/>
      </c>
      <c r="BB4676" s="5" t="str">
        <f>IF(OR($E4676="",$G4676&lt;&gt;"Ativo"),"",IF(COUNTIFS($E$4:$E4676,$E4676,$A$4:$A4676,$A4676,$G$4:$G4676,"Ativo")=1,1,0))</f>
        <v/>
      </c>
      <c r="BC4676" t="str">
        <f>IF(OR($A4676="",$G4676&lt;&gt;"Ativo"),"",IF(COUNTIFS($A$4:$A4676,$A4676,$G$4:$G4676,"Ativo")=1,1,0))</f>
        <v/>
      </c>
    </row>
    <row r="4677" spans="1:55" x14ac:dyDescent="0.3">
      <c r="A4677" s="76"/>
      <c r="B4677" s="104"/>
      <c r="C4677" s="76"/>
      <c r="D4677" s="77"/>
      <c r="E4677" s="12"/>
      <c r="F4677" s="78"/>
      <c r="G4677" s="77"/>
      <c r="H4677" s="79"/>
      <c r="BA4677" s="5" t="str">
        <f t="shared" si="73"/>
        <v/>
      </c>
      <c r="BB4677" s="5" t="str">
        <f>IF(OR($E4677="",$G4677&lt;&gt;"Ativo"),"",IF(COUNTIFS($E$4:$E4677,$E4677,$A$4:$A4677,$A4677,$G$4:$G4677,"Ativo")=1,1,0))</f>
        <v/>
      </c>
      <c r="BC4677" t="str">
        <f>IF(OR($A4677="",$G4677&lt;&gt;"Ativo"),"",IF(COUNTIFS($A$4:$A4677,$A4677,$G$4:$G4677,"Ativo")=1,1,0))</f>
        <v/>
      </c>
    </row>
    <row r="4678" spans="1:55" x14ac:dyDescent="0.3">
      <c r="A4678" s="76"/>
      <c r="B4678" s="104"/>
      <c r="C4678" s="76"/>
      <c r="D4678" s="77"/>
      <c r="E4678" s="12"/>
      <c r="F4678" s="78"/>
      <c r="G4678" s="77"/>
      <c r="H4678" s="79"/>
      <c r="BA4678" s="5" t="str">
        <f t="shared" si="73"/>
        <v/>
      </c>
      <c r="BB4678" s="5" t="str">
        <f>IF(OR($E4678="",$G4678&lt;&gt;"Ativo"),"",IF(COUNTIFS($E$4:$E4678,$E4678,$A$4:$A4678,$A4678,$G$4:$G4678,"Ativo")=1,1,0))</f>
        <v/>
      </c>
      <c r="BC4678" t="str">
        <f>IF(OR($A4678="",$G4678&lt;&gt;"Ativo"),"",IF(COUNTIFS($A$4:$A4678,$A4678,$G$4:$G4678,"Ativo")=1,1,0))</f>
        <v/>
      </c>
    </row>
    <row r="4679" spans="1:55" x14ac:dyDescent="0.3">
      <c r="A4679" s="76"/>
      <c r="B4679" s="104"/>
      <c r="C4679" s="76"/>
      <c r="D4679" s="77"/>
      <c r="E4679" s="12"/>
      <c r="F4679" s="78"/>
      <c r="G4679" s="77"/>
      <c r="H4679" s="79"/>
      <c r="BA4679" s="5" t="str">
        <f t="shared" si="73"/>
        <v/>
      </c>
      <c r="BB4679" s="5" t="str">
        <f>IF(OR($E4679="",$G4679&lt;&gt;"Ativo"),"",IF(COUNTIFS($E$4:$E4679,$E4679,$A$4:$A4679,$A4679,$G$4:$G4679,"Ativo")=1,1,0))</f>
        <v/>
      </c>
      <c r="BC4679" t="str">
        <f>IF(OR($A4679="",$G4679&lt;&gt;"Ativo"),"",IF(COUNTIFS($A$4:$A4679,$A4679,$G$4:$G4679,"Ativo")=1,1,0))</f>
        <v/>
      </c>
    </row>
    <row r="4680" spans="1:55" x14ac:dyDescent="0.3">
      <c r="A4680" s="76"/>
      <c r="B4680" s="104"/>
      <c r="C4680" s="76"/>
      <c r="D4680" s="77"/>
      <c r="E4680" s="12"/>
      <c r="F4680" s="78"/>
      <c r="G4680" s="77"/>
      <c r="H4680" s="79"/>
      <c r="BA4680" s="5" t="str">
        <f t="shared" si="73"/>
        <v/>
      </c>
      <c r="BB4680" s="5" t="str">
        <f>IF(OR($E4680="",$G4680&lt;&gt;"Ativo"),"",IF(COUNTIFS($E$4:$E4680,$E4680,$A$4:$A4680,$A4680,$G$4:$G4680,"Ativo")=1,1,0))</f>
        <v/>
      </c>
      <c r="BC4680" t="str">
        <f>IF(OR($A4680="",$G4680&lt;&gt;"Ativo"),"",IF(COUNTIFS($A$4:$A4680,$A4680,$G$4:$G4680,"Ativo")=1,1,0))</f>
        <v/>
      </c>
    </row>
    <row r="4681" spans="1:55" x14ac:dyDescent="0.3">
      <c r="A4681" s="76"/>
      <c r="B4681" s="104"/>
      <c r="C4681" s="76"/>
      <c r="D4681" s="77"/>
      <c r="E4681" s="12"/>
      <c r="F4681" s="78"/>
      <c r="G4681" s="77"/>
      <c r="H4681" s="79"/>
      <c r="BA4681" s="5" t="str">
        <f t="shared" si="73"/>
        <v/>
      </c>
      <c r="BB4681" s="5" t="str">
        <f>IF(OR($E4681="",$G4681&lt;&gt;"Ativo"),"",IF(COUNTIFS($E$4:$E4681,$E4681,$A$4:$A4681,$A4681,$G$4:$G4681,"Ativo")=1,1,0))</f>
        <v/>
      </c>
      <c r="BC4681" t="str">
        <f>IF(OR($A4681="",$G4681&lt;&gt;"Ativo"),"",IF(COUNTIFS($A$4:$A4681,$A4681,$G$4:$G4681,"Ativo")=1,1,0))</f>
        <v/>
      </c>
    </row>
    <row r="4682" spans="1:55" x14ac:dyDescent="0.3">
      <c r="A4682" s="76"/>
      <c r="B4682" s="104"/>
      <c r="C4682" s="76"/>
      <c r="D4682" s="77"/>
      <c r="E4682" s="12"/>
      <c r="F4682" s="78"/>
      <c r="G4682" s="77"/>
      <c r="H4682" s="79"/>
      <c r="BA4682" s="5" t="str">
        <f t="shared" si="73"/>
        <v/>
      </c>
      <c r="BB4682" s="5" t="str">
        <f>IF(OR($E4682="",$G4682&lt;&gt;"Ativo"),"",IF(COUNTIFS($E$4:$E4682,$E4682,$A$4:$A4682,$A4682,$G$4:$G4682,"Ativo")=1,1,0))</f>
        <v/>
      </c>
      <c r="BC4682" t="str">
        <f>IF(OR($A4682="",$G4682&lt;&gt;"Ativo"),"",IF(COUNTIFS($A$4:$A4682,$A4682,$G$4:$G4682,"Ativo")=1,1,0))</f>
        <v/>
      </c>
    </row>
    <row r="4683" spans="1:55" x14ac:dyDescent="0.3">
      <c r="A4683" s="76"/>
      <c r="B4683" s="104"/>
      <c r="C4683" s="76"/>
      <c r="D4683" s="77"/>
      <c r="E4683" s="12"/>
      <c r="F4683" s="78"/>
      <c r="G4683" s="77"/>
      <c r="H4683" s="79"/>
      <c r="BA4683" s="5" t="str">
        <f t="shared" si="73"/>
        <v/>
      </c>
      <c r="BB4683" s="5" t="str">
        <f>IF(OR($E4683="",$G4683&lt;&gt;"Ativo"),"",IF(COUNTIFS($E$4:$E4683,$E4683,$A$4:$A4683,$A4683,$G$4:$G4683,"Ativo")=1,1,0))</f>
        <v/>
      </c>
      <c r="BC4683" t="str">
        <f>IF(OR($A4683="",$G4683&lt;&gt;"Ativo"),"",IF(COUNTIFS($A$4:$A4683,$A4683,$G$4:$G4683,"Ativo")=1,1,0))</f>
        <v/>
      </c>
    </row>
    <row r="4684" spans="1:55" x14ac:dyDescent="0.3">
      <c r="A4684" s="76"/>
      <c r="B4684" s="104"/>
      <c r="C4684" s="76"/>
      <c r="D4684" s="77"/>
      <c r="E4684" s="12"/>
      <c r="F4684" s="78"/>
      <c r="G4684" s="77"/>
      <c r="H4684" s="79"/>
      <c r="BA4684" s="5" t="str">
        <f t="shared" si="73"/>
        <v/>
      </c>
      <c r="BB4684" s="5" t="str">
        <f>IF(OR($E4684="",$G4684&lt;&gt;"Ativo"),"",IF(COUNTIFS($E$4:$E4684,$E4684,$A$4:$A4684,$A4684,$G$4:$G4684,"Ativo")=1,1,0))</f>
        <v/>
      </c>
      <c r="BC4684" t="str">
        <f>IF(OR($A4684="",$G4684&lt;&gt;"Ativo"),"",IF(COUNTIFS($A$4:$A4684,$A4684,$G$4:$G4684,"Ativo")=1,1,0))</f>
        <v/>
      </c>
    </row>
    <row r="4685" spans="1:55" x14ac:dyDescent="0.3">
      <c r="A4685" s="76"/>
      <c r="B4685" s="104"/>
      <c r="C4685" s="76"/>
      <c r="D4685" s="77"/>
      <c r="E4685" s="12"/>
      <c r="F4685" s="78"/>
      <c r="G4685" s="77"/>
      <c r="H4685" s="79"/>
      <c r="BA4685" s="5" t="str">
        <f t="shared" si="73"/>
        <v/>
      </c>
      <c r="BB4685" s="5" t="str">
        <f>IF(OR($E4685="",$G4685&lt;&gt;"Ativo"),"",IF(COUNTIFS($E$4:$E4685,$E4685,$A$4:$A4685,$A4685,$G$4:$G4685,"Ativo")=1,1,0))</f>
        <v/>
      </c>
      <c r="BC4685" t="str">
        <f>IF(OR($A4685="",$G4685&lt;&gt;"Ativo"),"",IF(COUNTIFS($A$4:$A4685,$A4685,$G$4:$G4685,"Ativo")=1,1,0))</f>
        <v/>
      </c>
    </row>
    <row r="4686" spans="1:55" x14ac:dyDescent="0.3">
      <c r="A4686" s="76"/>
      <c r="B4686" s="104"/>
      <c r="C4686" s="76"/>
      <c r="D4686" s="77"/>
      <c r="E4686" s="12"/>
      <c r="F4686" s="78"/>
      <c r="G4686" s="77"/>
      <c r="H4686" s="79"/>
      <c r="BA4686" s="5" t="str">
        <f t="shared" si="73"/>
        <v/>
      </c>
      <c r="BB4686" s="5" t="str">
        <f>IF(OR($E4686="",$G4686&lt;&gt;"Ativo"),"",IF(COUNTIFS($E$4:$E4686,$E4686,$A$4:$A4686,$A4686,$G$4:$G4686,"Ativo")=1,1,0))</f>
        <v/>
      </c>
      <c r="BC4686" t="str">
        <f>IF(OR($A4686="",$G4686&lt;&gt;"Ativo"),"",IF(COUNTIFS($A$4:$A4686,$A4686,$G$4:$G4686,"Ativo")=1,1,0))</f>
        <v/>
      </c>
    </row>
    <row r="4687" spans="1:55" x14ac:dyDescent="0.3">
      <c r="A4687" s="76"/>
      <c r="B4687" s="104"/>
      <c r="C4687" s="76"/>
      <c r="D4687" s="77"/>
      <c r="E4687" s="12"/>
      <c r="F4687" s="78"/>
      <c r="G4687" s="77"/>
      <c r="H4687" s="79"/>
      <c r="BA4687" s="5" t="str">
        <f t="shared" si="73"/>
        <v/>
      </c>
      <c r="BB4687" s="5" t="str">
        <f>IF(OR($E4687="",$G4687&lt;&gt;"Ativo"),"",IF(COUNTIFS($E$4:$E4687,$E4687,$A$4:$A4687,$A4687,$G$4:$G4687,"Ativo")=1,1,0))</f>
        <v/>
      </c>
      <c r="BC4687" t="str">
        <f>IF(OR($A4687="",$G4687&lt;&gt;"Ativo"),"",IF(COUNTIFS($A$4:$A4687,$A4687,$G$4:$G4687,"Ativo")=1,1,0))</f>
        <v/>
      </c>
    </row>
    <row r="4688" spans="1:55" x14ac:dyDescent="0.3">
      <c r="A4688" s="76"/>
      <c r="B4688" s="104"/>
      <c r="C4688" s="76"/>
      <c r="D4688" s="77"/>
      <c r="E4688" s="12"/>
      <c r="F4688" s="78"/>
      <c r="G4688" s="77"/>
      <c r="H4688" s="79"/>
      <c r="BA4688" s="5" t="str">
        <f t="shared" si="73"/>
        <v/>
      </c>
      <c r="BB4688" s="5" t="str">
        <f>IF(OR($E4688="",$G4688&lt;&gt;"Ativo"),"",IF(COUNTIFS($E$4:$E4688,$E4688,$A$4:$A4688,$A4688,$G$4:$G4688,"Ativo")=1,1,0))</f>
        <v/>
      </c>
      <c r="BC4688" t="str">
        <f>IF(OR($A4688="",$G4688&lt;&gt;"Ativo"),"",IF(COUNTIFS($A$4:$A4688,$A4688,$G$4:$G4688,"Ativo")=1,1,0))</f>
        <v/>
      </c>
    </row>
    <row r="4689" spans="1:55" x14ac:dyDescent="0.3">
      <c r="A4689" s="76"/>
      <c r="B4689" s="104"/>
      <c r="C4689" s="76"/>
      <c r="D4689" s="77"/>
      <c r="E4689" s="12"/>
      <c r="F4689" s="78"/>
      <c r="G4689" s="77"/>
      <c r="H4689" s="79"/>
      <c r="BA4689" s="5" t="str">
        <f t="shared" si="73"/>
        <v/>
      </c>
      <c r="BB4689" s="5" t="str">
        <f>IF(OR($E4689="",$G4689&lt;&gt;"Ativo"),"",IF(COUNTIFS($E$4:$E4689,$E4689,$A$4:$A4689,$A4689,$G$4:$G4689,"Ativo")=1,1,0))</f>
        <v/>
      </c>
      <c r="BC4689" t="str">
        <f>IF(OR($A4689="",$G4689&lt;&gt;"Ativo"),"",IF(COUNTIFS($A$4:$A4689,$A4689,$G$4:$G4689,"Ativo")=1,1,0))</f>
        <v/>
      </c>
    </row>
    <row r="4690" spans="1:55" x14ac:dyDescent="0.3">
      <c r="A4690" s="76"/>
      <c r="B4690" s="104"/>
      <c r="C4690" s="76"/>
      <c r="D4690" s="77"/>
      <c r="E4690" s="12"/>
      <c r="F4690" s="78"/>
      <c r="G4690" s="77"/>
      <c r="H4690" s="79"/>
      <c r="BA4690" s="5" t="str">
        <f t="shared" si="73"/>
        <v/>
      </c>
      <c r="BB4690" s="5" t="str">
        <f>IF(OR($E4690="",$G4690&lt;&gt;"Ativo"),"",IF(COUNTIFS($E$4:$E4690,$E4690,$A$4:$A4690,$A4690,$G$4:$G4690,"Ativo")=1,1,0))</f>
        <v/>
      </c>
      <c r="BC4690" t="str">
        <f>IF(OR($A4690="",$G4690&lt;&gt;"Ativo"),"",IF(COUNTIFS($A$4:$A4690,$A4690,$G$4:$G4690,"Ativo")=1,1,0))</f>
        <v/>
      </c>
    </row>
    <row r="4691" spans="1:55" x14ac:dyDescent="0.3">
      <c r="A4691" s="76"/>
      <c r="B4691" s="104"/>
      <c r="C4691" s="76"/>
      <c r="D4691" s="77"/>
      <c r="E4691" s="12"/>
      <c r="F4691" s="78"/>
      <c r="G4691" s="77"/>
      <c r="H4691" s="79"/>
      <c r="BA4691" s="5" t="str">
        <f t="shared" si="73"/>
        <v/>
      </c>
      <c r="BB4691" s="5" t="str">
        <f>IF(OR($E4691="",$G4691&lt;&gt;"Ativo"),"",IF(COUNTIFS($E$4:$E4691,$E4691,$A$4:$A4691,$A4691,$G$4:$G4691,"Ativo")=1,1,0))</f>
        <v/>
      </c>
      <c r="BC4691" t="str">
        <f>IF(OR($A4691="",$G4691&lt;&gt;"Ativo"),"",IF(COUNTIFS($A$4:$A4691,$A4691,$G$4:$G4691,"Ativo")=1,1,0))</f>
        <v/>
      </c>
    </row>
    <row r="4692" spans="1:55" x14ac:dyDescent="0.3">
      <c r="A4692" s="76"/>
      <c r="B4692" s="104"/>
      <c r="C4692" s="76"/>
      <c r="D4692" s="77"/>
      <c r="E4692" s="12"/>
      <c r="F4692" s="78"/>
      <c r="G4692" s="77"/>
      <c r="H4692" s="79"/>
      <c r="BA4692" s="5" t="str">
        <f t="shared" si="73"/>
        <v/>
      </c>
      <c r="BB4692" s="5" t="str">
        <f>IF(OR($E4692="",$G4692&lt;&gt;"Ativo"),"",IF(COUNTIFS($E$4:$E4692,$E4692,$A$4:$A4692,$A4692,$G$4:$G4692,"Ativo")=1,1,0))</f>
        <v/>
      </c>
      <c r="BC4692" t="str">
        <f>IF(OR($A4692="",$G4692&lt;&gt;"Ativo"),"",IF(COUNTIFS($A$4:$A4692,$A4692,$G$4:$G4692,"Ativo")=1,1,0))</f>
        <v/>
      </c>
    </row>
    <row r="4693" spans="1:55" x14ac:dyDescent="0.3">
      <c r="A4693" s="76"/>
      <c r="B4693" s="104"/>
      <c r="C4693" s="76"/>
      <c r="D4693" s="77"/>
      <c r="E4693" s="12"/>
      <c r="F4693" s="78"/>
      <c r="G4693" s="77"/>
      <c r="H4693" s="79"/>
      <c r="BA4693" s="5" t="str">
        <f t="shared" si="73"/>
        <v/>
      </c>
      <c r="BB4693" s="5" t="str">
        <f>IF(OR($E4693="",$G4693&lt;&gt;"Ativo"),"",IF(COUNTIFS($E$4:$E4693,$E4693,$A$4:$A4693,$A4693,$G$4:$G4693,"Ativo")=1,1,0))</f>
        <v/>
      </c>
      <c r="BC4693" t="str">
        <f>IF(OR($A4693="",$G4693&lt;&gt;"Ativo"),"",IF(COUNTIFS($A$4:$A4693,$A4693,$G$4:$G4693,"Ativo")=1,1,0))</f>
        <v/>
      </c>
    </row>
    <row r="4694" spans="1:55" x14ac:dyDescent="0.3">
      <c r="A4694" s="76"/>
      <c r="B4694" s="104"/>
      <c r="C4694" s="76"/>
      <c r="D4694" s="77"/>
      <c r="E4694" s="12"/>
      <c r="F4694" s="78"/>
      <c r="G4694" s="77"/>
      <c r="H4694" s="79"/>
      <c r="BA4694" s="5" t="str">
        <f t="shared" si="73"/>
        <v/>
      </c>
      <c r="BB4694" s="5" t="str">
        <f>IF(OR($E4694="",$G4694&lt;&gt;"Ativo"),"",IF(COUNTIFS($E$4:$E4694,$E4694,$A$4:$A4694,$A4694,$G$4:$G4694,"Ativo")=1,1,0))</f>
        <v/>
      </c>
      <c r="BC4694" t="str">
        <f>IF(OR($A4694="",$G4694&lt;&gt;"Ativo"),"",IF(COUNTIFS($A$4:$A4694,$A4694,$G$4:$G4694,"Ativo")=1,1,0))</f>
        <v/>
      </c>
    </row>
    <row r="4695" spans="1:55" x14ac:dyDescent="0.3">
      <c r="A4695" s="76"/>
      <c r="B4695" s="104"/>
      <c r="C4695" s="76"/>
      <c r="D4695" s="77"/>
      <c r="E4695" s="12"/>
      <c r="F4695" s="78"/>
      <c r="G4695" s="77"/>
      <c r="H4695" s="79"/>
      <c r="BA4695" s="5" t="str">
        <f t="shared" si="73"/>
        <v/>
      </c>
      <c r="BB4695" s="5" t="str">
        <f>IF(OR($E4695="",$G4695&lt;&gt;"Ativo"),"",IF(COUNTIFS($E$4:$E4695,$E4695,$A$4:$A4695,$A4695,$G$4:$G4695,"Ativo")=1,1,0))</f>
        <v/>
      </c>
      <c r="BC4695" t="str">
        <f>IF(OR($A4695="",$G4695&lt;&gt;"Ativo"),"",IF(COUNTIFS($A$4:$A4695,$A4695,$G$4:$G4695,"Ativo")=1,1,0))</f>
        <v/>
      </c>
    </row>
    <row r="4696" spans="1:55" x14ac:dyDescent="0.3">
      <c r="A4696" s="76"/>
      <c r="B4696" s="104"/>
      <c r="C4696" s="76"/>
      <c r="D4696" s="77"/>
      <c r="E4696" s="12"/>
      <c r="F4696" s="78"/>
      <c r="G4696" s="77"/>
      <c r="H4696" s="79"/>
      <c r="BA4696" s="5" t="str">
        <f t="shared" si="73"/>
        <v/>
      </c>
      <c r="BB4696" s="5" t="str">
        <f>IF(OR($E4696="",$G4696&lt;&gt;"Ativo"),"",IF(COUNTIFS($E$4:$E4696,$E4696,$A$4:$A4696,$A4696,$G$4:$G4696,"Ativo")=1,1,0))</f>
        <v/>
      </c>
      <c r="BC4696" t="str">
        <f>IF(OR($A4696="",$G4696&lt;&gt;"Ativo"),"",IF(COUNTIFS($A$4:$A4696,$A4696,$G$4:$G4696,"Ativo")=1,1,0))</f>
        <v/>
      </c>
    </row>
    <row r="4697" spans="1:55" x14ac:dyDescent="0.3">
      <c r="A4697" s="76"/>
      <c r="B4697" s="104"/>
      <c r="C4697" s="76"/>
      <c r="D4697" s="77"/>
      <c r="E4697" s="12"/>
      <c r="F4697" s="78"/>
      <c r="G4697" s="77"/>
      <c r="H4697" s="79"/>
      <c r="BA4697" s="5" t="str">
        <f t="shared" si="73"/>
        <v/>
      </c>
      <c r="BB4697" s="5" t="str">
        <f>IF(OR($E4697="",$G4697&lt;&gt;"Ativo"),"",IF(COUNTIFS($E$4:$E4697,$E4697,$A$4:$A4697,$A4697,$G$4:$G4697,"Ativo")=1,1,0))</f>
        <v/>
      </c>
      <c r="BC4697" t="str">
        <f>IF(OR($A4697="",$G4697&lt;&gt;"Ativo"),"",IF(COUNTIFS($A$4:$A4697,$A4697,$G$4:$G4697,"Ativo")=1,1,0))</f>
        <v/>
      </c>
    </row>
    <row r="4698" spans="1:55" x14ac:dyDescent="0.3">
      <c r="A4698" s="76"/>
      <c r="B4698" s="104"/>
      <c r="C4698" s="76"/>
      <c r="D4698" s="77"/>
      <c r="E4698" s="12"/>
      <c r="F4698" s="78"/>
      <c r="G4698" s="77"/>
      <c r="H4698" s="79"/>
      <c r="BA4698" s="5" t="str">
        <f t="shared" si="73"/>
        <v/>
      </c>
      <c r="BB4698" s="5" t="str">
        <f>IF(OR($E4698="",$G4698&lt;&gt;"Ativo"),"",IF(COUNTIFS($E$4:$E4698,$E4698,$A$4:$A4698,$A4698,$G$4:$G4698,"Ativo")=1,1,0))</f>
        <v/>
      </c>
      <c r="BC4698" t="str">
        <f>IF(OR($A4698="",$G4698&lt;&gt;"Ativo"),"",IF(COUNTIFS($A$4:$A4698,$A4698,$G$4:$G4698,"Ativo")=1,1,0))</f>
        <v/>
      </c>
    </row>
    <row r="4699" spans="1:55" x14ac:dyDescent="0.3">
      <c r="A4699" s="76"/>
      <c r="B4699" s="104"/>
      <c r="C4699" s="76"/>
      <c r="D4699" s="77"/>
      <c r="E4699" s="12"/>
      <c r="F4699" s="78"/>
      <c r="G4699" s="77"/>
      <c r="H4699" s="79"/>
      <c r="BA4699" s="5" t="str">
        <f t="shared" si="73"/>
        <v/>
      </c>
      <c r="BB4699" s="5" t="str">
        <f>IF(OR($E4699="",$G4699&lt;&gt;"Ativo"),"",IF(COUNTIFS($E$4:$E4699,$E4699,$A$4:$A4699,$A4699,$G$4:$G4699,"Ativo")=1,1,0))</f>
        <v/>
      </c>
      <c r="BC4699" t="str">
        <f>IF(OR($A4699="",$G4699&lt;&gt;"Ativo"),"",IF(COUNTIFS($A$4:$A4699,$A4699,$G$4:$G4699,"Ativo")=1,1,0))</f>
        <v/>
      </c>
    </row>
    <row r="4700" spans="1:55" x14ac:dyDescent="0.3">
      <c r="A4700" s="76"/>
      <c r="B4700" s="104"/>
      <c r="C4700" s="76"/>
      <c r="D4700" s="77"/>
      <c r="E4700" s="12"/>
      <c r="F4700" s="78"/>
      <c r="G4700" s="77"/>
      <c r="H4700" s="79"/>
      <c r="BA4700" s="5" t="str">
        <f t="shared" si="73"/>
        <v/>
      </c>
      <c r="BB4700" s="5" t="str">
        <f>IF(OR($E4700="",$G4700&lt;&gt;"Ativo"),"",IF(COUNTIFS($E$4:$E4700,$E4700,$A$4:$A4700,$A4700,$G$4:$G4700,"Ativo")=1,1,0))</f>
        <v/>
      </c>
      <c r="BC4700" t="str">
        <f>IF(OR($A4700="",$G4700&lt;&gt;"Ativo"),"",IF(COUNTIFS($A$4:$A4700,$A4700,$G$4:$G4700,"Ativo")=1,1,0))</f>
        <v/>
      </c>
    </row>
    <row r="4701" spans="1:55" x14ac:dyDescent="0.3">
      <c r="A4701" s="76"/>
      <c r="B4701" s="104"/>
      <c r="C4701" s="76"/>
      <c r="D4701" s="77"/>
      <c r="E4701" s="12"/>
      <c r="F4701" s="78"/>
      <c r="G4701" s="77"/>
      <c r="H4701" s="79"/>
      <c r="BA4701" s="5" t="str">
        <f t="shared" si="73"/>
        <v/>
      </c>
      <c r="BB4701" s="5" t="str">
        <f>IF(OR($E4701="",$G4701&lt;&gt;"Ativo"),"",IF(COUNTIFS($E$4:$E4701,$E4701,$A$4:$A4701,$A4701,$G$4:$G4701,"Ativo")=1,1,0))</f>
        <v/>
      </c>
      <c r="BC4701" t="str">
        <f>IF(OR($A4701="",$G4701&lt;&gt;"Ativo"),"",IF(COUNTIFS($A$4:$A4701,$A4701,$G$4:$G4701,"Ativo")=1,1,0))</f>
        <v/>
      </c>
    </row>
    <row r="4702" spans="1:55" x14ac:dyDescent="0.3">
      <c r="A4702" s="76"/>
      <c r="B4702" s="104"/>
      <c r="C4702" s="76"/>
      <c r="D4702" s="77"/>
      <c r="E4702" s="12"/>
      <c r="F4702" s="78"/>
      <c r="G4702" s="77"/>
      <c r="H4702" s="79"/>
      <c r="BA4702" s="5" t="str">
        <f t="shared" si="73"/>
        <v/>
      </c>
      <c r="BB4702" s="5" t="str">
        <f>IF(OR($E4702="",$G4702&lt;&gt;"Ativo"),"",IF(COUNTIFS($E$4:$E4702,$E4702,$A$4:$A4702,$A4702,$G$4:$G4702,"Ativo")=1,1,0))</f>
        <v/>
      </c>
      <c r="BC4702" t="str">
        <f>IF(OR($A4702="",$G4702&lt;&gt;"Ativo"),"",IF(COUNTIFS($A$4:$A4702,$A4702,$G$4:$G4702,"Ativo")=1,1,0))</f>
        <v/>
      </c>
    </row>
    <row r="4703" spans="1:55" x14ac:dyDescent="0.3">
      <c r="A4703" s="76"/>
      <c r="B4703" s="104"/>
      <c r="C4703" s="76"/>
      <c r="D4703" s="77"/>
      <c r="E4703" s="12"/>
      <c r="F4703" s="78"/>
      <c r="G4703" s="77"/>
      <c r="H4703" s="79"/>
      <c r="BA4703" s="5" t="str">
        <f t="shared" si="73"/>
        <v/>
      </c>
      <c r="BB4703" s="5" t="str">
        <f>IF(OR($E4703="",$G4703&lt;&gt;"Ativo"),"",IF(COUNTIFS($E$4:$E4703,$E4703,$A$4:$A4703,$A4703,$G$4:$G4703,"Ativo")=1,1,0))</f>
        <v/>
      </c>
      <c r="BC4703" t="str">
        <f>IF(OR($A4703="",$G4703&lt;&gt;"Ativo"),"",IF(COUNTIFS($A$4:$A4703,$A4703,$G$4:$G4703,"Ativo")=1,1,0))</f>
        <v/>
      </c>
    </row>
    <row r="4704" spans="1:55" x14ac:dyDescent="0.3">
      <c r="A4704" s="76"/>
      <c r="B4704" s="104"/>
      <c r="C4704" s="76"/>
      <c r="D4704" s="77"/>
      <c r="E4704" s="12"/>
      <c r="F4704" s="78"/>
      <c r="G4704" s="77"/>
      <c r="H4704" s="79"/>
      <c r="BA4704" s="5" t="str">
        <f t="shared" si="73"/>
        <v/>
      </c>
      <c r="BB4704" s="5" t="str">
        <f>IF(OR($E4704="",$G4704&lt;&gt;"Ativo"),"",IF(COUNTIFS($E$4:$E4704,$E4704,$A$4:$A4704,$A4704,$G$4:$G4704,"Ativo")=1,1,0))</f>
        <v/>
      </c>
      <c r="BC4704" t="str">
        <f>IF(OR($A4704="",$G4704&lt;&gt;"Ativo"),"",IF(COUNTIFS($A$4:$A4704,$A4704,$G$4:$G4704,"Ativo")=1,1,0))</f>
        <v/>
      </c>
    </row>
    <row r="4705" spans="1:55" x14ac:dyDescent="0.3">
      <c r="A4705" s="76"/>
      <c r="B4705" s="104"/>
      <c r="C4705" s="76"/>
      <c r="D4705" s="77"/>
      <c r="E4705" s="12"/>
      <c r="F4705" s="78"/>
      <c r="G4705" s="77"/>
      <c r="H4705" s="79"/>
      <c r="BA4705" s="5" t="str">
        <f t="shared" si="73"/>
        <v/>
      </c>
      <c r="BB4705" s="5" t="str">
        <f>IF(OR($E4705="",$G4705&lt;&gt;"Ativo"),"",IF(COUNTIFS($E$4:$E4705,$E4705,$A$4:$A4705,$A4705,$G$4:$G4705,"Ativo")=1,1,0))</f>
        <v/>
      </c>
      <c r="BC4705" t="str">
        <f>IF(OR($A4705="",$G4705&lt;&gt;"Ativo"),"",IF(COUNTIFS($A$4:$A4705,$A4705,$G$4:$G4705,"Ativo")=1,1,0))</f>
        <v/>
      </c>
    </row>
    <row r="4706" spans="1:55" x14ac:dyDescent="0.3">
      <c r="A4706" s="76"/>
      <c r="B4706" s="104"/>
      <c r="C4706" s="76"/>
      <c r="D4706" s="77"/>
      <c r="E4706" s="12"/>
      <c r="F4706" s="78"/>
      <c r="G4706" s="77"/>
      <c r="H4706" s="79"/>
      <c r="BA4706" s="5" t="str">
        <f t="shared" si="73"/>
        <v/>
      </c>
      <c r="BB4706" s="5" t="str">
        <f>IF(OR($E4706="",$G4706&lt;&gt;"Ativo"),"",IF(COUNTIFS($E$4:$E4706,$E4706,$A$4:$A4706,$A4706,$G$4:$G4706,"Ativo")=1,1,0))</f>
        <v/>
      </c>
      <c r="BC4706" t="str">
        <f>IF(OR($A4706="",$G4706&lt;&gt;"Ativo"),"",IF(COUNTIFS($A$4:$A4706,$A4706,$G$4:$G4706,"Ativo")=1,1,0))</f>
        <v/>
      </c>
    </row>
    <row r="4707" spans="1:55" x14ac:dyDescent="0.3">
      <c r="A4707" s="76"/>
      <c r="B4707" s="104"/>
      <c r="C4707" s="76"/>
      <c r="D4707" s="77"/>
      <c r="E4707" s="12"/>
      <c r="F4707" s="78"/>
      <c r="G4707" s="77"/>
      <c r="H4707" s="79"/>
      <c r="BA4707" s="5" t="str">
        <f t="shared" si="73"/>
        <v/>
      </c>
      <c r="BB4707" s="5" t="str">
        <f>IF(OR($E4707="",$G4707&lt;&gt;"Ativo"),"",IF(COUNTIFS($E$4:$E4707,$E4707,$A$4:$A4707,$A4707,$G$4:$G4707,"Ativo")=1,1,0))</f>
        <v/>
      </c>
      <c r="BC4707" t="str">
        <f>IF(OR($A4707="",$G4707&lt;&gt;"Ativo"),"",IF(COUNTIFS($A$4:$A4707,$A4707,$G$4:$G4707,"Ativo")=1,1,0))</f>
        <v/>
      </c>
    </row>
    <row r="4708" spans="1:55" x14ac:dyDescent="0.3">
      <c r="A4708" s="76"/>
      <c r="B4708" s="104"/>
      <c r="C4708" s="76"/>
      <c r="D4708" s="77"/>
      <c r="E4708" s="12"/>
      <c r="F4708" s="78"/>
      <c r="G4708" s="77"/>
      <c r="H4708" s="79"/>
      <c r="BA4708" s="5" t="str">
        <f t="shared" si="73"/>
        <v/>
      </c>
      <c r="BB4708" s="5" t="str">
        <f>IF(OR($E4708="",$G4708&lt;&gt;"Ativo"),"",IF(COUNTIFS($E$4:$E4708,$E4708,$A$4:$A4708,$A4708,$G$4:$G4708,"Ativo")=1,1,0))</f>
        <v/>
      </c>
      <c r="BC4708" t="str">
        <f>IF(OR($A4708="",$G4708&lt;&gt;"Ativo"),"",IF(COUNTIFS($A$4:$A4708,$A4708,$G$4:$G4708,"Ativo")=1,1,0))</f>
        <v/>
      </c>
    </row>
    <row r="4709" spans="1:55" x14ac:dyDescent="0.3">
      <c r="A4709" s="76"/>
      <c r="B4709" s="104"/>
      <c r="C4709" s="76"/>
      <c r="D4709" s="77"/>
      <c r="E4709" s="12"/>
      <c r="F4709" s="78"/>
      <c r="G4709" s="77"/>
      <c r="H4709" s="79"/>
      <c r="BA4709" s="5" t="str">
        <f t="shared" si="73"/>
        <v/>
      </c>
      <c r="BB4709" s="5" t="str">
        <f>IF(OR($E4709="",$G4709&lt;&gt;"Ativo"),"",IF(COUNTIFS($E$4:$E4709,$E4709,$A$4:$A4709,$A4709,$G$4:$G4709,"Ativo")=1,1,0))</f>
        <v/>
      </c>
      <c r="BC4709" t="str">
        <f>IF(OR($A4709="",$G4709&lt;&gt;"Ativo"),"",IF(COUNTIFS($A$4:$A4709,$A4709,$G$4:$G4709,"Ativo")=1,1,0))</f>
        <v/>
      </c>
    </row>
    <row r="4710" spans="1:55" x14ac:dyDescent="0.3">
      <c r="A4710" s="76"/>
      <c r="B4710" s="104"/>
      <c r="C4710" s="76"/>
      <c r="D4710" s="77"/>
      <c r="E4710" s="12"/>
      <c r="F4710" s="78"/>
      <c r="G4710" s="77"/>
      <c r="H4710" s="79"/>
      <c r="BA4710" s="5" t="str">
        <f t="shared" si="73"/>
        <v/>
      </c>
      <c r="BB4710" s="5" t="str">
        <f>IF(OR($E4710="",$G4710&lt;&gt;"Ativo"),"",IF(COUNTIFS($E$4:$E4710,$E4710,$A$4:$A4710,$A4710,$G$4:$G4710,"Ativo")=1,1,0))</f>
        <v/>
      </c>
      <c r="BC4710" t="str">
        <f>IF(OR($A4710="",$G4710&lt;&gt;"Ativo"),"",IF(COUNTIFS($A$4:$A4710,$A4710,$G$4:$G4710,"Ativo")=1,1,0))</f>
        <v/>
      </c>
    </row>
    <row r="4711" spans="1:55" x14ac:dyDescent="0.3">
      <c r="A4711" s="76"/>
      <c r="B4711" s="104"/>
      <c r="C4711" s="76"/>
      <c r="D4711" s="77"/>
      <c r="E4711" s="12"/>
      <c r="F4711" s="78"/>
      <c r="G4711" s="77"/>
      <c r="H4711" s="79"/>
      <c r="BA4711" s="5" t="str">
        <f t="shared" si="73"/>
        <v/>
      </c>
      <c r="BB4711" s="5" t="str">
        <f>IF(OR($E4711="",$G4711&lt;&gt;"Ativo"),"",IF(COUNTIFS($E$4:$E4711,$E4711,$A$4:$A4711,$A4711,$G$4:$G4711,"Ativo")=1,1,0))</f>
        <v/>
      </c>
      <c r="BC4711" t="str">
        <f>IF(OR($A4711="",$G4711&lt;&gt;"Ativo"),"",IF(COUNTIFS($A$4:$A4711,$A4711,$G$4:$G4711,"Ativo")=1,1,0))</f>
        <v/>
      </c>
    </row>
    <row r="4712" spans="1:55" x14ac:dyDescent="0.3">
      <c r="A4712" s="76"/>
      <c r="B4712" s="104"/>
      <c r="C4712" s="76"/>
      <c r="D4712" s="77"/>
      <c r="E4712" s="12"/>
      <c r="F4712" s="78"/>
      <c r="G4712" s="77"/>
      <c r="H4712" s="79"/>
      <c r="BA4712" s="5" t="str">
        <f t="shared" si="73"/>
        <v/>
      </c>
      <c r="BB4712" s="5" t="str">
        <f>IF(OR($E4712="",$G4712&lt;&gt;"Ativo"),"",IF(COUNTIFS($E$4:$E4712,$E4712,$A$4:$A4712,$A4712,$G$4:$G4712,"Ativo")=1,1,0))</f>
        <v/>
      </c>
      <c r="BC4712" t="str">
        <f>IF(OR($A4712="",$G4712&lt;&gt;"Ativo"),"",IF(COUNTIFS($A$4:$A4712,$A4712,$G$4:$G4712,"Ativo")=1,1,0))</f>
        <v/>
      </c>
    </row>
    <row r="4713" spans="1:55" x14ac:dyDescent="0.3">
      <c r="A4713" s="76"/>
      <c r="B4713" s="104"/>
      <c r="C4713" s="76"/>
      <c r="D4713" s="77"/>
      <c r="E4713" s="12"/>
      <c r="F4713" s="78"/>
      <c r="G4713" s="77"/>
      <c r="H4713" s="79"/>
      <c r="BA4713" s="5" t="str">
        <f t="shared" si="73"/>
        <v/>
      </c>
      <c r="BB4713" s="5" t="str">
        <f>IF(OR($E4713="",$G4713&lt;&gt;"Ativo"),"",IF(COUNTIFS($E$4:$E4713,$E4713,$A$4:$A4713,$A4713,$G$4:$G4713,"Ativo")=1,1,0))</f>
        <v/>
      </c>
      <c r="BC4713" t="str">
        <f>IF(OR($A4713="",$G4713&lt;&gt;"Ativo"),"",IF(COUNTIFS($A$4:$A4713,$A4713,$G$4:$G4713,"Ativo")=1,1,0))</f>
        <v/>
      </c>
    </row>
    <row r="4714" spans="1:55" x14ac:dyDescent="0.3">
      <c r="A4714" s="76"/>
      <c r="B4714" s="104"/>
      <c r="C4714" s="76"/>
      <c r="D4714" s="77"/>
      <c r="E4714" s="12"/>
      <c r="F4714" s="78"/>
      <c r="G4714" s="77"/>
      <c r="H4714" s="79"/>
      <c r="BA4714" s="5" t="str">
        <f t="shared" si="73"/>
        <v/>
      </c>
      <c r="BB4714" s="5" t="str">
        <f>IF(OR($E4714="",$G4714&lt;&gt;"Ativo"),"",IF(COUNTIFS($E$4:$E4714,$E4714,$A$4:$A4714,$A4714,$G$4:$G4714,"Ativo")=1,1,0))</f>
        <v/>
      </c>
      <c r="BC4714" t="str">
        <f>IF(OR($A4714="",$G4714&lt;&gt;"Ativo"),"",IF(COUNTIFS($A$4:$A4714,$A4714,$G$4:$G4714,"Ativo")=1,1,0))</f>
        <v/>
      </c>
    </row>
    <row r="4715" spans="1:55" x14ac:dyDescent="0.3">
      <c r="A4715" s="76"/>
      <c r="B4715" s="104"/>
      <c r="C4715" s="76"/>
      <c r="D4715" s="77"/>
      <c r="E4715" s="12"/>
      <c r="F4715" s="78"/>
      <c r="G4715" s="77"/>
      <c r="H4715" s="79"/>
      <c r="BA4715" s="5" t="str">
        <f t="shared" si="73"/>
        <v/>
      </c>
      <c r="BB4715" s="5" t="str">
        <f>IF(OR($E4715="",$G4715&lt;&gt;"Ativo"),"",IF(COUNTIFS($E$4:$E4715,$E4715,$A$4:$A4715,$A4715,$G$4:$G4715,"Ativo")=1,1,0))</f>
        <v/>
      </c>
      <c r="BC4715" t="str">
        <f>IF(OR($A4715="",$G4715&lt;&gt;"Ativo"),"",IF(COUNTIFS($A$4:$A4715,$A4715,$G$4:$G4715,"Ativo")=1,1,0))</f>
        <v/>
      </c>
    </row>
    <row r="4716" spans="1:55" x14ac:dyDescent="0.3">
      <c r="A4716" s="76"/>
      <c r="B4716" s="104"/>
      <c r="C4716" s="76"/>
      <c r="D4716" s="77"/>
      <c r="E4716" s="12"/>
      <c r="F4716" s="78"/>
      <c r="G4716" s="77"/>
      <c r="H4716" s="79"/>
      <c r="BA4716" s="5" t="str">
        <f t="shared" si="73"/>
        <v/>
      </c>
      <c r="BB4716" s="5" t="str">
        <f>IF(OR($E4716="",$G4716&lt;&gt;"Ativo"),"",IF(COUNTIFS($E$4:$E4716,$E4716,$A$4:$A4716,$A4716,$G$4:$G4716,"Ativo")=1,1,0))</f>
        <v/>
      </c>
      <c r="BC4716" t="str">
        <f>IF(OR($A4716="",$G4716&lt;&gt;"Ativo"),"",IF(COUNTIFS($A$4:$A4716,$A4716,$G$4:$G4716,"Ativo")=1,1,0))</f>
        <v/>
      </c>
    </row>
    <row r="4717" spans="1:55" x14ac:dyDescent="0.3">
      <c r="A4717" s="76"/>
      <c r="B4717" s="104"/>
      <c r="C4717" s="76"/>
      <c r="D4717" s="77"/>
      <c r="E4717" s="12"/>
      <c r="F4717" s="78"/>
      <c r="G4717" s="77"/>
      <c r="H4717" s="79"/>
      <c r="BA4717" s="5" t="str">
        <f t="shared" si="73"/>
        <v/>
      </c>
      <c r="BB4717" s="5" t="str">
        <f>IF(OR($E4717="",$G4717&lt;&gt;"Ativo"),"",IF(COUNTIFS($E$4:$E4717,$E4717,$A$4:$A4717,$A4717,$G$4:$G4717,"Ativo")=1,1,0))</f>
        <v/>
      </c>
      <c r="BC4717" t="str">
        <f>IF(OR($A4717="",$G4717&lt;&gt;"Ativo"),"",IF(COUNTIFS($A$4:$A4717,$A4717,$G$4:$G4717,"Ativo")=1,1,0))</f>
        <v/>
      </c>
    </row>
    <row r="4718" spans="1:55" x14ac:dyDescent="0.3">
      <c r="A4718" s="76"/>
      <c r="B4718" s="104"/>
      <c r="C4718" s="76"/>
      <c r="D4718" s="77"/>
      <c r="E4718" s="12"/>
      <c r="F4718" s="78"/>
      <c r="G4718" s="77"/>
      <c r="H4718" s="79"/>
      <c r="BA4718" s="5" t="str">
        <f t="shared" si="73"/>
        <v/>
      </c>
      <c r="BB4718" s="5" t="str">
        <f>IF(OR($E4718="",$G4718&lt;&gt;"Ativo"),"",IF(COUNTIFS($E$4:$E4718,$E4718,$A$4:$A4718,$A4718,$G$4:$G4718,"Ativo")=1,1,0))</f>
        <v/>
      </c>
      <c r="BC4718" t="str">
        <f>IF(OR($A4718="",$G4718&lt;&gt;"Ativo"),"",IF(COUNTIFS($A$4:$A4718,$A4718,$G$4:$G4718,"Ativo")=1,1,0))</f>
        <v/>
      </c>
    </row>
    <row r="4719" spans="1:55" x14ac:dyDescent="0.3">
      <c r="A4719" s="76"/>
      <c r="B4719" s="104"/>
      <c r="C4719" s="76"/>
      <c r="D4719" s="77"/>
      <c r="E4719" s="12"/>
      <c r="F4719" s="78"/>
      <c r="G4719" s="77"/>
      <c r="H4719" s="79"/>
      <c r="BA4719" s="5" t="str">
        <f t="shared" si="73"/>
        <v/>
      </c>
      <c r="BB4719" s="5" t="str">
        <f>IF(OR($E4719="",$G4719&lt;&gt;"Ativo"),"",IF(COUNTIFS($E$4:$E4719,$E4719,$A$4:$A4719,$A4719,$G$4:$G4719,"Ativo")=1,1,0))</f>
        <v/>
      </c>
      <c r="BC4719" t="str">
        <f>IF(OR($A4719="",$G4719&lt;&gt;"Ativo"),"",IF(COUNTIFS($A$4:$A4719,$A4719,$G$4:$G4719,"Ativo")=1,1,0))</f>
        <v/>
      </c>
    </row>
    <row r="4720" spans="1:55" x14ac:dyDescent="0.3">
      <c r="A4720" s="76"/>
      <c r="B4720" s="104"/>
      <c r="C4720" s="76"/>
      <c r="D4720" s="77"/>
      <c r="E4720" s="12"/>
      <c r="F4720" s="78"/>
      <c r="G4720" s="77"/>
      <c r="H4720" s="79"/>
      <c r="BA4720" s="5" t="str">
        <f t="shared" si="73"/>
        <v/>
      </c>
      <c r="BB4720" s="5" t="str">
        <f>IF(OR($E4720="",$G4720&lt;&gt;"Ativo"),"",IF(COUNTIFS($E$4:$E4720,$E4720,$A$4:$A4720,$A4720,$G$4:$G4720,"Ativo")=1,1,0))</f>
        <v/>
      </c>
      <c r="BC4720" t="str">
        <f>IF(OR($A4720="",$G4720&lt;&gt;"Ativo"),"",IF(COUNTIFS($A$4:$A4720,$A4720,$G$4:$G4720,"Ativo")=1,1,0))</f>
        <v/>
      </c>
    </row>
    <row r="4721" spans="1:55" x14ac:dyDescent="0.3">
      <c r="A4721" s="76"/>
      <c r="B4721" s="104"/>
      <c r="C4721" s="76"/>
      <c r="D4721" s="77"/>
      <c r="E4721" s="12"/>
      <c r="F4721" s="78"/>
      <c r="G4721" s="77"/>
      <c r="H4721" s="79"/>
      <c r="BA4721" s="5" t="str">
        <f t="shared" si="73"/>
        <v/>
      </c>
      <c r="BB4721" s="5" t="str">
        <f>IF(OR($E4721="",$G4721&lt;&gt;"Ativo"),"",IF(COUNTIFS($E$4:$E4721,$E4721,$A$4:$A4721,$A4721,$G$4:$G4721,"Ativo")=1,1,0))</f>
        <v/>
      </c>
      <c r="BC4721" t="str">
        <f>IF(OR($A4721="",$G4721&lt;&gt;"Ativo"),"",IF(COUNTIFS($A$4:$A4721,$A4721,$G$4:$G4721,"Ativo")=1,1,0))</f>
        <v/>
      </c>
    </row>
    <row r="4722" spans="1:55" x14ac:dyDescent="0.3">
      <c r="A4722" s="76"/>
      <c r="B4722" s="104"/>
      <c r="C4722" s="76"/>
      <c r="D4722" s="77"/>
      <c r="E4722" s="12"/>
      <c r="F4722" s="78"/>
      <c r="G4722" s="77"/>
      <c r="H4722" s="79"/>
      <c r="BA4722" s="5" t="str">
        <f t="shared" si="73"/>
        <v/>
      </c>
      <c r="BB4722" s="5" t="str">
        <f>IF(OR($E4722="",$G4722&lt;&gt;"Ativo"),"",IF(COUNTIFS($E$4:$E4722,$E4722,$A$4:$A4722,$A4722,$G$4:$G4722,"Ativo")=1,1,0))</f>
        <v/>
      </c>
      <c r="BC4722" t="str">
        <f>IF(OR($A4722="",$G4722&lt;&gt;"Ativo"),"",IF(COUNTIFS($A$4:$A4722,$A4722,$G$4:$G4722,"Ativo")=1,1,0))</f>
        <v/>
      </c>
    </row>
    <row r="4723" spans="1:55" x14ac:dyDescent="0.3">
      <c r="A4723" s="76"/>
      <c r="B4723" s="104"/>
      <c r="C4723" s="76"/>
      <c r="D4723" s="77"/>
      <c r="E4723" s="12"/>
      <c r="F4723" s="78"/>
      <c r="G4723" s="77"/>
      <c r="H4723" s="79"/>
      <c r="BA4723" s="5" t="str">
        <f t="shared" si="73"/>
        <v/>
      </c>
      <c r="BB4723" s="5" t="str">
        <f>IF(OR($E4723="",$G4723&lt;&gt;"Ativo"),"",IF(COUNTIFS($E$4:$E4723,$E4723,$A$4:$A4723,$A4723,$G$4:$G4723,"Ativo")=1,1,0))</f>
        <v/>
      </c>
      <c r="BC4723" t="str">
        <f>IF(OR($A4723="",$G4723&lt;&gt;"Ativo"),"",IF(COUNTIFS($A$4:$A4723,$A4723,$G$4:$G4723,"Ativo")=1,1,0))</f>
        <v/>
      </c>
    </row>
    <row r="4724" spans="1:55" x14ac:dyDescent="0.3">
      <c r="A4724" s="76"/>
      <c r="B4724" s="104"/>
      <c r="C4724" s="76"/>
      <c r="D4724" s="77"/>
      <c r="E4724" s="12"/>
      <c r="F4724" s="78"/>
      <c r="G4724" s="77"/>
      <c r="H4724" s="79"/>
      <c r="BA4724" s="5" t="str">
        <f t="shared" si="73"/>
        <v/>
      </c>
      <c r="BB4724" s="5" t="str">
        <f>IF(OR($E4724="",$G4724&lt;&gt;"Ativo"),"",IF(COUNTIFS($E$4:$E4724,$E4724,$A$4:$A4724,$A4724,$G$4:$G4724,"Ativo")=1,1,0))</f>
        <v/>
      </c>
      <c r="BC4724" t="str">
        <f>IF(OR($A4724="",$G4724&lt;&gt;"Ativo"),"",IF(COUNTIFS($A$4:$A4724,$A4724,$G$4:$G4724,"Ativo")=1,1,0))</f>
        <v/>
      </c>
    </row>
    <row r="4725" spans="1:55" x14ac:dyDescent="0.3">
      <c r="A4725" s="76"/>
      <c r="B4725" s="104"/>
      <c r="C4725" s="76"/>
      <c r="D4725" s="77"/>
      <c r="E4725" s="12"/>
      <c r="F4725" s="78"/>
      <c r="G4725" s="77"/>
      <c r="H4725" s="79"/>
      <c r="BA4725" s="5" t="str">
        <f t="shared" si="73"/>
        <v/>
      </c>
      <c r="BB4725" s="5" t="str">
        <f>IF(OR($E4725="",$G4725&lt;&gt;"Ativo"),"",IF(COUNTIFS($E$4:$E4725,$E4725,$A$4:$A4725,$A4725,$G$4:$G4725,"Ativo")=1,1,0))</f>
        <v/>
      </c>
      <c r="BC4725" t="str">
        <f>IF(OR($A4725="",$G4725&lt;&gt;"Ativo"),"",IF(COUNTIFS($A$4:$A4725,$A4725,$G$4:$G4725,"Ativo")=1,1,0))</f>
        <v/>
      </c>
    </row>
    <row r="4726" spans="1:55" x14ac:dyDescent="0.3">
      <c r="A4726" s="76"/>
      <c r="B4726" s="104"/>
      <c r="C4726" s="76"/>
      <c r="D4726" s="77"/>
      <c r="E4726" s="12"/>
      <c r="F4726" s="78"/>
      <c r="G4726" s="77"/>
      <c r="H4726" s="79"/>
      <c r="BA4726" s="5" t="str">
        <f t="shared" si="73"/>
        <v/>
      </c>
      <c r="BB4726" s="5" t="str">
        <f>IF(OR($E4726="",$G4726&lt;&gt;"Ativo"),"",IF(COUNTIFS($E$4:$E4726,$E4726,$A$4:$A4726,$A4726,$G$4:$G4726,"Ativo")=1,1,0))</f>
        <v/>
      </c>
      <c r="BC4726" t="str">
        <f>IF(OR($A4726="",$G4726&lt;&gt;"Ativo"),"",IF(COUNTIFS($A$4:$A4726,$A4726,$G$4:$G4726,"Ativo")=1,1,0))</f>
        <v/>
      </c>
    </row>
    <row r="4727" spans="1:55" x14ac:dyDescent="0.3">
      <c r="A4727" s="76"/>
      <c r="B4727" s="104"/>
      <c r="C4727" s="76"/>
      <c r="D4727" s="77"/>
      <c r="E4727" s="12"/>
      <c r="F4727" s="78"/>
      <c r="G4727" s="77"/>
      <c r="H4727" s="79"/>
      <c r="BA4727" s="5" t="str">
        <f t="shared" si="73"/>
        <v/>
      </c>
      <c r="BB4727" s="5" t="str">
        <f>IF(OR($E4727="",$G4727&lt;&gt;"Ativo"),"",IF(COUNTIFS($E$4:$E4727,$E4727,$A$4:$A4727,$A4727,$G$4:$G4727,"Ativo")=1,1,0))</f>
        <v/>
      </c>
      <c r="BC4727" t="str">
        <f>IF(OR($A4727="",$G4727&lt;&gt;"Ativo"),"",IF(COUNTIFS($A$4:$A4727,$A4727,$G$4:$G4727,"Ativo")=1,1,0))</f>
        <v/>
      </c>
    </row>
    <row r="4728" spans="1:55" x14ac:dyDescent="0.3">
      <c r="A4728" s="76"/>
      <c r="B4728" s="104"/>
      <c r="C4728" s="76"/>
      <c r="D4728" s="77"/>
      <c r="E4728" s="12"/>
      <c r="F4728" s="78"/>
      <c r="G4728" s="77"/>
      <c r="H4728" s="79"/>
      <c r="BA4728" s="5" t="str">
        <f t="shared" si="73"/>
        <v/>
      </c>
      <c r="BB4728" s="5" t="str">
        <f>IF(OR($E4728="",$G4728&lt;&gt;"Ativo"),"",IF(COUNTIFS($E$4:$E4728,$E4728,$A$4:$A4728,$A4728,$G$4:$G4728,"Ativo")=1,1,0))</f>
        <v/>
      </c>
      <c r="BC4728" t="str">
        <f>IF(OR($A4728="",$G4728&lt;&gt;"Ativo"),"",IF(COUNTIFS($A$4:$A4728,$A4728,$G$4:$G4728,"Ativo")=1,1,0))</f>
        <v/>
      </c>
    </row>
    <row r="4729" spans="1:55" x14ac:dyDescent="0.3">
      <c r="A4729" s="76"/>
      <c r="B4729" s="104"/>
      <c r="C4729" s="76"/>
      <c r="D4729" s="77"/>
      <c r="E4729" s="12"/>
      <c r="F4729" s="78"/>
      <c r="G4729" s="77"/>
      <c r="H4729" s="79"/>
      <c r="BA4729" s="5" t="str">
        <f t="shared" si="73"/>
        <v/>
      </c>
      <c r="BB4729" s="5" t="str">
        <f>IF(OR($E4729="",$G4729&lt;&gt;"Ativo"),"",IF(COUNTIFS($E$4:$E4729,$E4729,$A$4:$A4729,$A4729,$G$4:$G4729,"Ativo")=1,1,0))</f>
        <v/>
      </c>
      <c r="BC4729" t="str">
        <f>IF(OR($A4729="",$G4729&lt;&gt;"Ativo"),"",IF(COUNTIFS($A$4:$A4729,$A4729,$G$4:$G4729,"Ativo")=1,1,0))</f>
        <v/>
      </c>
    </row>
    <row r="4730" spans="1:55" x14ac:dyDescent="0.3">
      <c r="A4730" s="76"/>
      <c r="B4730" s="104"/>
      <c r="C4730" s="76"/>
      <c r="D4730" s="77"/>
      <c r="E4730" s="12"/>
      <c r="F4730" s="78"/>
      <c r="G4730" s="77"/>
      <c r="H4730" s="79"/>
      <c r="BA4730" s="5" t="str">
        <f t="shared" si="73"/>
        <v/>
      </c>
      <c r="BB4730" s="5" t="str">
        <f>IF(OR($E4730="",$G4730&lt;&gt;"Ativo"),"",IF(COUNTIFS($E$4:$E4730,$E4730,$A$4:$A4730,$A4730,$G$4:$G4730,"Ativo")=1,1,0))</f>
        <v/>
      </c>
      <c r="BC4730" t="str">
        <f>IF(OR($A4730="",$G4730&lt;&gt;"Ativo"),"",IF(COUNTIFS($A$4:$A4730,$A4730,$G$4:$G4730,"Ativo")=1,1,0))</f>
        <v/>
      </c>
    </row>
    <row r="4731" spans="1:55" x14ac:dyDescent="0.3">
      <c r="A4731" s="76"/>
      <c r="B4731" s="104"/>
      <c r="C4731" s="76"/>
      <c r="D4731" s="77"/>
      <c r="E4731" s="12"/>
      <c r="F4731" s="78"/>
      <c r="G4731" s="77"/>
      <c r="H4731" s="79"/>
      <c r="BA4731" s="5" t="str">
        <f t="shared" si="73"/>
        <v/>
      </c>
      <c r="BB4731" s="5" t="str">
        <f>IF(OR($E4731="",$G4731&lt;&gt;"Ativo"),"",IF(COUNTIFS($E$4:$E4731,$E4731,$A$4:$A4731,$A4731,$G$4:$G4731,"Ativo")=1,1,0))</f>
        <v/>
      </c>
      <c r="BC4731" t="str">
        <f>IF(OR($A4731="",$G4731&lt;&gt;"Ativo"),"",IF(COUNTIFS($A$4:$A4731,$A4731,$G$4:$G4731,"Ativo")=1,1,0))</f>
        <v/>
      </c>
    </row>
    <row r="4732" spans="1:55" x14ac:dyDescent="0.3">
      <c r="A4732" s="76"/>
      <c r="B4732" s="104"/>
      <c r="C4732" s="76"/>
      <c r="D4732" s="77"/>
      <c r="E4732" s="12"/>
      <c r="F4732" s="78"/>
      <c r="G4732" s="77"/>
      <c r="H4732" s="79"/>
      <c r="BA4732" s="5" t="str">
        <f t="shared" si="73"/>
        <v/>
      </c>
      <c r="BB4732" s="5" t="str">
        <f>IF(OR($E4732="",$G4732&lt;&gt;"Ativo"),"",IF(COUNTIFS($E$4:$E4732,$E4732,$A$4:$A4732,$A4732,$G$4:$G4732,"Ativo")=1,1,0))</f>
        <v/>
      </c>
      <c r="BC4732" t="str">
        <f>IF(OR($A4732="",$G4732&lt;&gt;"Ativo"),"",IF(COUNTIFS($A$4:$A4732,$A4732,$G$4:$G4732,"Ativo")=1,1,0))</f>
        <v/>
      </c>
    </row>
    <row r="4733" spans="1:55" x14ac:dyDescent="0.3">
      <c r="A4733" s="76"/>
      <c r="B4733" s="104"/>
      <c r="C4733" s="76"/>
      <c r="D4733" s="77"/>
      <c r="E4733" s="12"/>
      <c r="F4733" s="78"/>
      <c r="G4733" s="77"/>
      <c r="H4733" s="79"/>
      <c r="BA4733" s="5" t="str">
        <f t="shared" si="73"/>
        <v/>
      </c>
      <c r="BB4733" s="5" t="str">
        <f>IF(OR($E4733="",$G4733&lt;&gt;"Ativo"),"",IF(COUNTIFS($E$4:$E4733,$E4733,$A$4:$A4733,$A4733,$G$4:$G4733,"Ativo")=1,1,0))</f>
        <v/>
      </c>
      <c r="BC4733" t="str">
        <f>IF(OR($A4733="",$G4733&lt;&gt;"Ativo"),"",IF(COUNTIFS($A$4:$A4733,$A4733,$G$4:$G4733,"Ativo")=1,1,0))</f>
        <v/>
      </c>
    </row>
    <row r="4734" spans="1:55" x14ac:dyDescent="0.3">
      <c r="A4734" s="76"/>
      <c r="B4734" s="104"/>
      <c r="C4734" s="76"/>
      <c r="D4734" s="77"/>
      <c r="E4734" s="12"/>
      <c r="F4734" s="78"/>
      <c r="G4734" s="77"/>
      <c r="H4734" s="79"/>
      <c r="BA4734" s="5" t="str">
        <f t="shared" si="73"/>
        <v/>
      </c>
      <c r="BB4734" s="5" t="str">
        <f>IF(OR($E4734="",$G4734&lt;&gt;"Ativo"),"",IF(COUNTIFS($E$4:$E4734,$E4734,$A$4:$A4734,$A4734,$G$4:$G4734,"Ativo")=1,1,0))</f>
        <v/>
      </c>
      <c r="BC4734" t="str">
        <f>IF(OR($A4734="",$G4734&lt;&gt;"Ativo"),"",IF(COUNTIFS($A$4:$A4734,$A4734,$G$4:$G4734,"Ativo")=1,1,0))</f>
        <v/>
      </c>
    </row>
    <row r="4735" spans="1:55" x14ac:dyDescent="0.3">
      <c r="A4735" s="76"/>
      <c r="B4735" s="104"/>
      <c r="C4735" s="76"/>
      <c r="D4735" s="77"/>
      <c r="E4735" s="12"/>
      <c r="F4735" s="78"/>
      <c r="G4735" s="77"/>
      <c r="H4735" s="79"/>
      <c r="BA4735" s="5" t="str">
        <f t="shared" si="73"/>
        <v/>
      </c>
      <c r="BB4735" s="5" t="str">
        <f>IF(OR($E4735="",$G4735&lt;&gt;"Ativo"),"",IF(COUNTIFS($E$4:$E4735,$E4735,$A$4:$A4735,$A4735,$G$4:$G4735,"Ativo")=1,1,0))</f>
        <v/>
      </c>
      <c r="BC4735" t="str">
        <f>IF(OR($A4735="",$G4735&lt;&gt;"Ativo"),"",IF(COUNTIFS($A$4:$A4735,$A4735,$G$4:$G4735,"Ativo")=1,1,0))</f>
        <v/>
      </c>
    </row>
    <row r="4736" spans="1:55" x14ac:dyDescent="0.3">
      <c r="A4736" s="76"/>
      <c r="B4736" s="104"/>
      <c r="C4736" s="76"/>
      <c r="D4736" s="77"/>
      <c r="E4736" s="12"/>
      <c r="F4736" s="78"/>
      <c r="G4736" s="77"/>
      <c r="H4736" s="79"/>
      <c r="BA4736" s="5" t="str">
        <f t="shared" si="73"/>
        <v/>
      </c>
      <c r="BB4736" s="5" t="str">
        <f>IF(OR($E4736="",$G4736&lt;&gt;"Ativo"),"",IF(COUNTIFS($E$4:$E4736,$E4736,$A$4:$A4736,$A4736,$G$4:$G4736,"Ativo")=1,1,0))</f>
        <v/>
      </c>
      <c r="BC4736" t="str">
        <f>IF(OR($A4736="",$G4736&lt;&gt;"Ativo"),"",IF(COUNTIFS($A$4:$A4736,$A4736,$G$4:$G4736,"Ativo")=1,1,0))</f>
        <v/>
      </c>
    </row>
    <row r="4737" spans="1:55" x14ac:dyDescent="0.3">
      <c r="A4737" s="76"/>
      <c r="B4737" s="104"/>
      <c r="C4737" s="76"/>
      <c r="D4737" s="77"/>
      <c r="E4737" s="12"/>
      <c r="F4737" s="78"/>
      <c r="G4737" s="77"/>
      <c r="H4737" s="79"/>
      <c r="BA4737" s="5" t="str">
        <f t="shared" si="73"/>
        <v/>
      </c>
      <c r="BB4737" s="5" t="str">
        <f>IF(OR($E4737="",$G4737&lt;&gt;"Ativo"),"",IF(COUNTIFS($E$4:$E4737,$E4737,$A$4:$A4737,$A4737,$G$4:$G4737,"Ativo")=1,1,0))</f>
        <v/>
      </c>
      <c r="BC4737" t="str">
        <f>IF(OR($A4737="",$G4737&lt;&gt;"Ativo"),"",IF(COUNTIFS($A$4:$A4737,$A4737,$G$4:$G4737,"Ativo")=1,1,0))</f>
        <v/>
      </c>
    </row>
    <row r="4738" spans="1:55" x14ac:dyDescent="0.3">
      <c r="A4738" s="76"/>
      <c r="B4738" s="104"/>
      <c r="C4738" s="76"/>
      <c r="D4738" s="77"/>
      <c r="E4738" s="12"/>
      <c r="F4738" s="78"/>
      <c r="G4738" s="77"/>
      <c r="H4738" s="79"/>
      <c r="BA4738" s="5" t="str">
        <f t="shared" si="73"/>
        <v/>
      </c>
      <c r="BB4738" s="5" t="str">
        <f>IF(OR($E4738="",$G4738&lt;&gt;"Ativo"),"",IF(COUNTIFS($E$4:$E4738,$E4738,$A$4:$A4738,$A4738,$G$4:$G4738,"Ativo")=1,1,0))</f>
        <v/>
      </c>
      <c r="BC4738" t="str">
        <f>IF(OR($A4738="",$G4738&lt;&gt;"Ativo"),"",IF(COUNTIFS($A$4:$A4738,$A4738,$G$4:$G4738,"Ativo")=1,1,0))</f>
        <v/>
      </c>
    </row>
    <row r="4739" spans="1:55" x14ac:dyDescent="0.3">
      <c r="A4739" s="76"/>
      <c r="B4739" s="104"/>
      <c r="C4739" s="76"/>
      <c r="D4739" s="77"/>
      <c r="E4739" s="12"/>
      <c r="F4739" s="78"/>
      <c r="G4739" s="77"/>
      <c r="H4739" s="79"/>
      <c r="BA4739" s="5" t="str">
        <f t="shared" si="73"/>
        <v/>
      </c>
      <c r="BB4739" s="5" t="str">
        <f>IF(OR($E4739="",$G4739&lt;&gt;"Ativo"),"",IF(COUNTIFS($E$4:$E4739,$E4739,$A$4:$A4739,$A4739,$G$4:$G4739,"Ativo")=1,1,0))</f>
        <v/>
      </c>
      <c r="BC4739" t="str">
        <f>IF(OR($A4739="",$G4739&lt;&gt;"Ativo"),"",IF(COUNTIFS($A$4:$A4739,$A4739,$G$4:$G4739,"Ativo")=1,1,0))</f>
        <v/>
      </c>
    </row>
    <row r="4740" spans="1:55" x14ac:dyDescent="0.3">
      <c r="A4740" s="76"/>
      <c r="B4740" s="104"/>
      <c r="C4740" s="76"/>
      <c r="D4740" s="77"/>
      <c r="E4740" s="12"/>
      <c r="F4740" s="78"/>
      <c r="G4740" s="77"/>
      <c r="H4740" s="79"/>
      <c r="BA4740" s="5" t="str">
        <f t="shared" ref="BA4740:BA4803" si="74">IF($D4740="","",MID($D4740,4,LEN($D4740)-5))</f>
        <v/>
      </c>
      <c r="BB4740" s="5" t="str">
        <f>IF(OR($E4740="",$G4740&lt;&gt;"Ativo"),"",IF(COUNTIFS($E$4:$E4740,$E4740,$A$4:$A4740,$A4740,$G$4:$G4740,"Ativo")=1,1,0))</f>
        <v/>
      </c>
      <c r="BC4740" t="str">
        <f>IF(OR($A4740="",$G4740&lt;&gt;"Ativo"),"",IF(COUNTIFS($A$4:$A4740,$A4740,$G$4:$G4740,"Ativo")=1,1,0))</f>
        <v/>
      </c>
    </row>
    <row r="4741" spans="1:55" x14ac:dyDescent="0.3">
      <c r="A4741" s="76"/>
      <c r="B4741" s="104"/>
      <c r="C4741" s="76"/>
      <c r="D4741" s="77"/>
      <c r="E4741" s="12"/>
      <c r="F4741" s="78"/>
      <c r="G4741" s="77"/>
      <c r="H4741" s="79"/>
      <c r="BA4741" s="5" t="str">
        <f t="shared" si="74"/>
        <v/>
      </c>
      <c r="BB4741" s="5" t="str">
        <f>IF(OR($E4741="",$G4741&lt;&gt;"Ativo"),"",IF(COUNTIFS($E$4:$E4741,$E4741,$A$4:$A4741,$A4741,$G$4:$G4741,"Ativo")=1,1,0))</f>
        <v/>
      </c>
      <c r="BC4741" t="str">
        <f>IF(OR($A4741="",$G4741&lt;&gt;"Ativo"),"",IF(COUNTIFS($A$4:$A4741,$A4741,$G$4:$G4741,"Ativo")=1,1,0))</f>
        <v/>
      </c>
    </row>
    <row r="4742" spans="1:55" x14ac:dyDescent="0.3">
      <c r="A4742" s="76"/>
      <c r="B4742" s="104"/>
      <c r="C4742" s="76"/>
      <c r="D4742" s="77"/>
      <c r="E4742" s="12"/>
      <c r="F4742" s="78"/>
      <c r="G4742" s="77"/>
      <c r="H4742" s="79"/>
      <c r="BA4742" s="5" t="str">
        <f t="shared" si="74"/>
        <v/>
      </c>
      <c r="BB4742" s="5" t="str">
        <f>IF(OR($E4742="",$G4742&lt;&gt;"Ativo"),"",IF(COUNTIFS($E$4:$E4742,$E4742,$A$4:$A4742,$A4742,$G$4:$G4742,"Ativo")=1,1,0))</f>
        <v/>
      </c>
      <c r="BC4742" t="str">
        <f>IF(OR($A4742="",$G4742&lt;&gt;"Ativo"),"",IF(COUNTIFS($A$4:$A4742,$A4742,$G$4:$G4742,"Ativo")=1,1,0))</f>
        <v/>
      </c>
    </row>
    <row r="4743" spans="1:55" x14ac:dyDescent="0.3">
      <c r="A4743" s="76"/>
      <c r="B4743" s="104"/>
      <c r="C4743" s="76"/>
      <c r="D4743" s="77"/>
      <c r="E4743" s="12"/>
      <c r="F4743" s="78"/>
      <c r="G4743" s="77"/>
      <c r="H4743" s="79"/>
      <c r="BA4743" s="5" t="str">
        <f t="shared" si="74"/>
        <v/>
      </c>
      <c r="BB4743" s="5" t="str">
        <f>IF(OR($E4743="",$G4743&lt;&gt;"Ativo"),"",IF(COUNTIFS($E$4:$E4743,$E4743,$A$4:$A4743,$A4743,$G$4:$G4743,"Ativo")=1,1,0))</f>
        <v/>
      </c>
      <c r="BC4743" t="str">
        <f>IF(OR($A4743="",$G4743&lt;&gt;"Ativo"),"",IF(COUNTIFS($A$4:$A4743,$A4743,$G$4:$G4743,"Ativo")=1,1,0))</f>
        <v/>
      </c>
    </row>
    <row r="4744" spans="1:55" x14ac:dyDescent="0.3">
      <c r="A4744" s="76"/>
      <c r="B4744" s="104"/>
      <c r="C4744" s="76"/>
      <c r="D4744" s="77"/>
      <c r="E4744" s="12"/>
      <c r="F4744" s="78"/>
      <c r="G4744" s="77"/>
      <c r="H4744" s="79"/>
      <c r="BA4744" s="5" t="str">
        <f t="shared" si="74"/>
        <v/>
      </c>
      <c r="BB4744" s="5" t="str">
        <f>IF(OR($E4744="",$G4744&lt;&gt;"Ativo"),"",IF(COUNTIFS($E$4:$E4744,$E4744,$A$4:$A4744,$A4744,$G$4:$G4744,"Ativo")=1,1,0))</f>
        <v/>
      </c>
      <c r="BC4744" t="str">
        <f>IF(OR($A4744="",$G4744&lt;&gt;"Ativo"),"",IF(COUNTIFS($A$4:$A4744,$A4744,$G$4:$G4744,"Ativo")=1,1,0))</f>
        <v/>
      </c>
    </row>
    <row r="4745" spans="1:55" x14ac:dyDescent="0.3">
      <c r="A4745" s="76"/>
      <c r="B4745" s="104"/>
      <c r="C4745" s="76"/>
      <c r="D4745" s="77"/>
      <c r="E4745" s="12"/>
      <c r="F4745" s="78"/>
      <c r="G4745" s="77"/>
      <c r="H4745" s="79"/>
      <c r="BA4745" s="5" t="str">
        <f t="shared" si="74"/>
        <v/>
      </c>
      <c r="BB4745" s="5" t="str">
        <f>IF(OR($E4745="",$G4745&lt;&gt;"Ativo"),"",IF(COUNTIFS($E$4:$E4745,$E4745,$A$4:$A4745,$A4745,$G$4:$G4745,"Ativo")=1,1,0))</f>
        <v/>
      </c>
      <c r="BC4745" t="str">
        <f>IF(OR($A4745="",$G4745&lt;&gt;"Ativo"),"",IF(COUNTIFS($A$4:$A4745,$A4745,$G$4:$G4745,"Ativo")=1,1,0))</f>
        <v/>
      </c>
    </row>
    <row r="4746" spans="1:55" x14ac:dyDescent="0.3">
      <c r="A4746" s="76"/>
      <c r="B4746" s="104"/>
      <c r="C4746" s="76"/>
      <c r="D4746" s="77"/>
      <c r="E4746" s="12"/>
      <c r="F4746" s="78"/>
      <c r="G4746" s="77"/>
      <c r="H4746" s="79"/>
      <c r="BA4746" s="5" t="str">
        <f t="shared" si="74"/>
        <v/>
      </c>
      <c r="BB4746" s="5" t="str">
        <f>IF(OR($E4746="",$G4746&lt;&gt;"Ativo"),"",IF(COUNTIFS($E$4:$E4746,$E4746,$A$4:$A4746,$A4746,$G$4:$G4746,"Ativo")=1,1,0))</f>
        <v/>
      </c>
      <c r="BC4746" t="str">
        <f>IF(OR($A4746="",$G4746&lt;&gt;"Ativo"),"",IF(COUNTIFS($A$4:$A4746,$A4746,$G$4:$G4746,"Ativo")=1,1,0))</f>
        <v/>
      </c>
    </row>
    <row r="4747" spans="1:55" x14ac:dyDescent="0.3">
      <c r="A4747" s="76"/>
      <c r="B4747" s="104"/>
      <c r="C4747" s="76"/>
      <c r="D4747" s="77"/>
      <c r="E4747" s="12"/>
      <c r="F4747" s="78"/>
      <c r="G4747" s="77"/>
      <c r="H4747" s="79"/>
      <c r="BA4747" s="5" t="str">
        <f t="shared" si="74"/>
        <v/>
      </c>
      <c r="BB4747" s="5" t="str">
        <f>IF(OR($E4747="",$G4747&lt;&gt;"Ativo"),"",IF(COUNTIFS($E$4:$E4747,$E4747,$A$4:$A4747,$A4747,$G$4:$G4747,"Ativo")=1,1,0))</f>
        <v/>
      </c>
      <c r="BC4747" t="str">
        <f>IF(OR($A4747="",$G4747&lt;&gt;"Ativo"),"",IF(COUNTIFS($A$4:$A4747,$A4747,$G$4:$G4747,"Ativo")=1,1,0))</f>
        <v/>
      </c>
    </row>
    <row r="4748" spans="1:55" x14ac:dyDescent="0.3">
      <c r="A4748" s="76"/>
      <c r="B4748" s="104"/>
      <c r="C4748" s="76"/>
      <c r="D4748" s="77"/>
      <c r="E4748" s="12"/>
      <c r="F4748" s="78"/>
      <c r="G4748" s="77"/>
      <c r="H4748" s="79"/>
      <c r="BA4748" s="5" t="str">
        <f t="shared" si="74"/>
        <v/>
      </c>
      <c r="BB4748" s="5" t="str">
        <f>IF(OR($E4748="",$G4748&lt;&gt;"Ativo"),"",IF(COUNTIFS($E$4:$E4748,$E4748,$A$4:$A4748,$A4748,$G$4:$G4748,"Ativo")=1,1,0))</f>
        <v/>
      </c>
      <c r="BC4748" t="str">
        <f>IF(OR($A4748="",$G4748&lt;&gt;"Ativo"),"",IF(COUNTIFS($A$4:$A4748,$A4748,$G$4:$G4748,"Ativo")=1,1,0))</f>
        <v/>
      </c>
    </row>
    <row r="4749" spans="1:55" x14ac:dyDescent="0.3">
      <c r="A4749" s="76"/>
      <c r="B4749" s="104"/>
      <c r="C4749" s="76"/>
      <c r="D4749" s="77"/>
      <c r="E4749" s="12"/>
      <c r="F4749" s="78"/>
      <c r="G4749" s="77"/>
      <c r="H4749" s="79"/>
      <c r="BA4749" s="5" t="str">
        <f t="shared" si="74"/>
        <v/>
      </c>
      <c r="BB4749" s="5" t="str">
        <f>IF(OR($E4749="",$G4749&lt;&gt;"Ativo"),"",IF(COUNTIFS($E$4:$E4749,$E4749,$A$4:$A4749,$A4749,$G$4:$G4749,"Ativo")=1,1,0))</f>
        <v/>
      </c>
      <c r="BC4749" t="str">
        <f>IF(OR($A4749="",$G4749&lt;&gt;"Ativo"),"",IF(COUNTIFS($A$4:$A4749,$A4749,$G$4:$G4749,"Ativo")=1,1,0))</f>
        <v/>
      </c>
    </row>
    <row r="4750" spans="1:55" x14ac:dyDescent="0.3">
      <c r="A4750" s="76"/>
      <c r="B4750" s="104"/>
      <c r="C4750" s="76"/>
      <c r="D4750" s="77"/>
      <c r="E4750" s="12"/>
      <c r="F4750" s="78"/>
      <c r="G4750" s="77"/>
      <c r="H4750" s="79"/>
      <c r="BA4750" s="5" t="str">
        <f t="shared" si="74"/>
        <v/>
      </c>
      <c r="BB4750" s="5" t="str">
        <f>IF(OR($E4750="",$G4750&lt;&gt;"Ativo"),"",IF(COUNTIFS($E$4:$E4750,$E4750,$A$4:$A4750,$A4750,$G$4:$G4750,"Ativo")=1,1,0))</f>
        <v/>
      </c>
      <c r="BC4750" t="str">
        <f>IF(OR($A4750="",$G4750&lt;&gt;"Ativo"),"",IF(COUNTIFS($A$4:$A4750,$A4750,$G$4:$G4750,"Ativo")=1,1,0))</f>
        <v/>
      </c>
    </row>
    <row r="4751" spans="1:55" x14ac:dyDescent="0.3">
      <c r="A4751" s="76"/>
      <c r="B4751" s="104"/>
      <c r="C4751" s="76"/>
      <c r="D4751" s="77"/>
      <c r="E4751" s="12"/>
      <c r="F4751" s="78"/>
      <c r="G4751" s="77"/>
      <c r="H4751" s="79"/>
      <c r="BA4751" s="5" t="str">
        <f t="shared" si="74"/>
        <v/>
      </c>
      <c r="BB4751" s="5" t="str">
        <f>IF(OR($E4751="",$G4751&lt;&gt;"Ativo"),"",IF(COUNTIFS($E$4:$E4751,$E4751,$A$4:$A4751,$A4751,$G$4:$G4751,"Ativo")=1,1,0))</f>
        <v/>
      </c>
      <c r="BC4751" t="str">
        <f>IF(OR($A4751="",$G4751&lt;&gt;"Ativo"),"",IF(COUNTIFS($A$4:$A4751,$A4751,$G$4:$G4751,"Ativo")=1,1,0))</f>
        <v/>
      </c>
    </row>
    <row r="4752" spans="1:55" x14ac:dyDescent="0.3">
      <c r="A4752" s="76"/>
      <c r="B4752" s="104"/>
      <c r="C4752" s="76"/>
      <c r="D4752" s="77"/>
      <c r="E4752" s="12"/>
      <c r="F4752" s="78"/>
      <c r="G4752" s="77"/>
      <c r="H4752" s="79"/>
      <c r="BA4752" s="5" t="str">
        <f t="shared" si="74"/>
        <v/>
      </c>
      <c r="BB4752" s="5" t="str">
        <f>IF(OR($E4752="",$G4752&lt;&gt;"Ativo"),"",IF(COUNTIFS($E$4:$E4752,$E4752,$A$4:$A4752,$A4752,$G$4:$G4752,"Ativo")=1,1,0))</f>
        <v/>
      </c>
      <c r="BC4752" t="str">
        <f>IF(OR($A4752="",$G4752&lt;&gt;"Ativo"),"",IF(COUNTIFS($A$4:$A4752,$A4752,$G$4:$G4752,"Ativo")=1,1,0))</f>
        <v/>
      </c>
    </row>
    <row r="4753" spans="1:55" x14ac:dyDescent="0.3">
      <c r="A4753" s="76"/>
      <c r="B4753" s="104"/>
      <c r="C4753" s="76"/>
      <c r="D4753" s="77"/>
      <c r="E4753" s="12"/>
      <c r="F4753" s="78"/>
      <c r="G4753" s="77"/>
      <c r="H4753" s="79"/>
      <c r="BA4753" s="5" t="str">
        <f t="shared" si="74"/>
        <v/>
      </c>
      <c r="BB4753" s="5" t="str">
        <f>IF(OR($E4753="",$G4753&lt;&gt;"Ativo"),"",IF(COUNTIFS($E$4:$E4753,$E4753,$A$4:$A4753,$A4753,$G$4:$G4753,"Ativo")=1,1,0))</f>
        <v/>
      </c>
      <c r="BC4753" t="str">
        <f>IF(OR($A4753="",$G4753&lt;&gt;"Ativo"),"",IF(COUNTIFS($A$4:$A4753,$A4753,$G$4:$G4753,"Ativo")=1,1,0))</f>
        <v/>
      </c>
    </row>
    <row r="4754" spans="1:55" x14ac:dyDescent="0.3">
      <c r="A4754" s="76"/>
      <c r="B4754" s="104"/>
      <c r="C4754" s="76"/>
      <c r="D4754" s="77"/>
      <c r="E4754" s="12"/>
      <c r="F4754" s="78"/>
      <c r="G4754" s="77"/>
      <c r="H4754" s="79"/>
      <c r="BA4754" s="5" t="str">
        <f t="shared" si="74"/>
        <v/>
      </c>
      <c r="BB4754" s="5" t="str">
        <f>IF(OR($E4754="",$G4754&lt;&gt;"Ativo"),"",IF(COUNTIFS($E$4:$E4754,$E4754,$A$4:$A4754,$A4754,$G$4:$G4754,"Ativo")=1,1,0))</f>
        <v/>
      </c>
      <c r="BC4754" t="str">
        <f>IF(OR($A4754="",$G4754&lt;&gt;"Ativo"),"",IF(COUNTIFS($A$4:$A4754,$A4754,$G$4:$G4754,"Ativo")=1,1,0))</f>
        <v/>
      </c>
    </row>
    <row r="4755" spans="1:55" x14ac:dyDescent="0.3">
      <c r="A4755" s="76"/>
      <c r="B4755" s="104"/>
      <c r="C4755" s="76"/>
      <c r="D4755" s="77"/>
      <c r="E4755" s="12"/>
      <c r="F4755" s="78"/>
      <c r="G4755" s="77"/>
      <c r="H4755" s="79"/>
      <c r="BA4755" s="5" t="str">
        <f t="shared" si="74"/>
        <v/>
      </c>
      <c r="BB4755" s="5" t="str">
        <f>IF(OR($E4755="",$G4755&lt;&gt;"Ativo"),"",IF(COUNTIFS($E$4:$E4755,$E4755,$A$4:$A4755,$A4755,$G$4:$G4755,"Ativo")=1,1,0))</f>
        <v/>
      </c>
      <c r="BC4755" t="str">
        <f>IF(OR($A4755="",$G4755&lt;&gt;"Ativo"),"",IF(COUNTIFS($A$4:$A4755,$A4755,$G$4:$G4755,"Ativo")=1,1,0))</f>
        <v/>
      </c>
    </row>
    <row r="4756" spans="1:55" x14ac:dyDescent="0.3">
      <c r="A4756" s="76"/>
      <c r="B4756" s="104"/>
      <c r="C4756" s="76"/>
      <c r="D4756" s="77"/>
      <c r="E4756" s="12"/>
      <c r="F4756" s="78"/>
      <c r="G4756" s="77"/>
      <c r="H4756" s="79"/>
      <c r="BA4756" s="5" t="str">
        <f t="shared" si="74"/>
        <v/>
      </c>
      <c r="BB4756" s="5" t="str">
        <f>IF(OR($E4756="",$G4756&lt;&gt;"Ativo"),"",IF(COUNTIFS($E$4:$E4756,$E4756,$A$4:$A4756,$A4756,$G$4:$G4756,"Ativo")=1,1,0))</f>
        <v/>
      </c>
      <c r="BC4756" t="str">
        <f>IF(OR($A4756="",$G4756&lt;&gt;"Ativo"),"",IF(COUNTIFS($A$4:$A4756,$A4756,$G$4:$G4756,"Ativo")=1,1,0))</f>
        <v/>
      </c>
    </row>
    <row r="4757" spans="1:55" x14ac:dyDescent="0.3">
      <c r="A4757" s="76"/>
      <c r="B4757" s="104"/>
      <c r="C4757" s="76"/>
      <c r="D4757" s="77"/>
      <c r="E4757" s="12"/>
      <c r="F4757" s="78"/>
      <c r="G4757" s="77"/>
      <c r="H4757" s="79"/>
      <c r="BA4757" s="5" t="str">
        <f t="shared" si="74"/>
        <v/>
      </c>
      <c r="BB4757" s="5" t="str">
        <f>IF(OR($E4757="",$G4757&lt;&gt;"Ativo"),"",IF(COUNTIFS($E$4:$E4757,$E4757,$A$4:$A4757,$A4757,$G$4:$G4757,"Ativo")=1,1,0))</f>
        <v/>
      </c>
      <c r="BC4757" t="str">
        <f>IF(OR($A4757="",$G4757&lt;&gt;"Ativo"),"",IF(COUNTIFS($A$4:$A4757,$A4757,$G$4:$G4757,"Ativo")=1,1,0))</f>
        <v/>
      </c>
    </row>
    <row r="4758" spans="1:55" x14ac:dyDescent="0.3">
      <c r="A4758" s="76"/>
      <c r="B4758" s="104"/>
      <c r="C4758" s="76"/>
      <c r="D4758" s="77"/>
      <c r="E4758" s="12"/>
      <c r="F4758" s="78"/>
      <c r="G4758" s="77"/>
      <c r="H4758" s="79"/>
      <c r="BA4758" s="5" t="str">
        <f t="shared" si="74"/>
        <v/>
      </c>
      <c r="BB4758" s="5" t="str">
        <f>IF(OR($E4758="",$G4758&lt;&gt;"Ativo"),"",IF(COUNTIFS($E$4:$E4758,$E4758,$A$4:$A4758,$A4758,$G$4:$G4758,"Ativo")=1,1,0))</f>
        <v/>
      </c>
      <c r="BC4758" t="str">
        <f>IF(OR($A4758="",$G4758&lt;&gt;"Ativo"),"",IF(COUNTIFS($A$4:$A4758,$A4758,$G$4:$G4758,"Ativo")=1,1,0))</f>
        <v/>
      </c>
    </row>
    <row r="4759" spans="1:55" x14ac:dyDescent="0.3">
      <c r="A4759" s="76"/>
      <c r="B4759" s="104"/>
      <c r="C4759" s="76"/>
      <c r="D4759" s="77"/>
      <c r="E4759" s="12"/>
      <c r="F4759" s="78"/>
      <c r="G4759" s="77"/>
      <c r="H4759" s="79"/>
      <c r="BA4759" s="5" t="str">
        <f t="shared" si="74"/>
        <v/>
      </c>
      <c r="BB4759" s="5" t="str">
        <f>IF(OR($E4759="",$G4759&lt;&gt;"Ativo"),"",IF(COUNTIFS($E$4:$E4759,$E4759,$A$4:$A4759,$A4759,$G$4:$G4759,"Ativo")=1,1,0))</f>
        <v/>
      </c>
      <c r="BC4759" t="str">
        <f>IF(OR($A4759="",$G4759&lt;&gt;"Ativo"),"",IF(COUNTIFS($A$4:$A4759,$A4759,$G$4:$G4759,"Ativo")=1,1,0))</f>
        <v/>
      </c>
    </row>
    <row r="4760" spans="1:55" x14ac:dyDescent="0.3">
      <c r="A4760" s="76"/>
      <c r="B4760" s="104"/>
      <c r="C4760" s="76"/>
      <c r="D4760" s="77"/>
      <c r="E4760" s="12"/>
      <c r="F4760" s="78"/>
      <c r="G4760" s="77"/>
      <c r="H4760" s="79"/>
      <c r="BA4760" s="5" t="str">
        <f t="shared" si="74"/>
        <v/>
      </c>
      <c r="BB4760" s="5" t="str">
        <f>IF(OR($E4760="",$G4760&lt;&gt;"Ativo"),"",IF(COUNTIFS($E$4:$E4760,$E4760,$A$4:$A4760,$A4760,$G$4:$G4760,"Ativo")=1,1,0))</f>
        <v/>
      </c>
      <c r="BC4760" t="str">
        <f>IF(OR($A4760="",$G4760&lt;&gt;"Ativo"),"",IF(COUNTIFS($A$4:$A4760,$A4760,$G$4:$G4760,"Ativo")=1,1,0))</f>
        <v/>
      </c>
    </row>
    <row r="4761" spans="1:55" x14ac:dyDescent="0.3">
      <c r="A4761" s="76"/>
      <c r="B4761" s="104"/>
      <c r="C4761" s="76"/>
      <c r="D4761" s="77"/>
      <c r="E4761" s="12"/>
      <c r="F4761" s="78"/>
      <c r="G4761" s="77"/>
      <c r="H4761" s="79"/>
      <c r="BA4761" s="5" t="str">
        <f t="shared" si="74"/>
        <v/>
      </c>
      <c r="BB4761" s="5" t="str">
        <f>IF(OR($E4761="",$G4761&lt;&gt;"Ativo"),"",IF(COUNTIFS($E$4:$E4761,$E4761,$A$4:$A4761,$A4761,$G$4:$G4761,"Ativo")=1,1,0))</f>
        <v/>
      </c>
      <c r="BC4761" t="str">
        <f>IF(OR($A4761="",$G4761&lt;&gt;"Ativo"),"",IF(COUNTIFS($A$4:$A4761,$A4761,$G$4:$G4761,"Ativo")=1,1,0))</f>
        <v/>
      </c>
    </row>
    <row r="4762" spans="1:55" x14ac:dyDescent="0.3">
      <c r="A4762" s="76"/>
      <c r="B4762" s="104"/>
      <c r="C4762" s="76"/>
      <c r="D4762" s="77"/>
      <c r="E4762" s="12"/>
      <c r="F4762" s="78"/>
      <c r="G4762" s="77"/>
      <c r="H4762" s="79"/>
      <c r="BA4762" s="5" t="str">
        <f t="shared" si="74"/>
        <v/>
      </c>
      <c r="BB4762" s="5" t="str">
        <f>IF(OR($E4762="",$G4762&lt;&gt;"Ativo"),"",IF(COUNTIFS($E$4:$E4762,$E4762,$A$4:$A4762,$A4762,$G$4:$G4762,"Ativo")=1,1,0))</f>
        <v/>
      </c>
      <c r="BC4762" t="str">
        <f>IF(OR($A4762="",$G4762&lt;&gt;"Ativo"),"",IF(COUNTIFS($A$4:$A4762,$A4762,$G$4:$G4762,"Ativo")=1,1,0))</f>
        <v/>
      </c>
    </row>
    <row r="4763" spans="1:55" x14ac:dyDescent="0.3">
      <c r="A4763" s="76"/>
      <c r="B4763" s="104"/>
      <c r="C4763" s="76"/>
      <c r="D4763" s="77"/>
      <c r="E4763" s="12"/>
      <c r="F4763" s="78"/>
      <c r="G4763" s="77"/>
      <c r="H4763" s="79"/>
      <c r="BA4763" s="5" t="str">
        <f t="shared" si="74"/>
        <v/>
      </c>
      <c r="BB4763" s="5" t="str">
        <f>IF(OR($E4763="",$G4763&lt;&gt;"Ativo"),"",IF(COUNTIFS($E$4:$E4763,$E4763,$A$4:$A4763,$A4763,$G$4:$G4763,"Ativo")=1,1,0))</f>
        <v/>
      </c>
      <c r="BC4763" t="str">
        <f>IF(OR($A4763="",$G4763&lt;&gt;"Ativo"),"",IF(COUNTIFS($A$4:$A4763,$A4763,$G$4:$G4763,"Ativo")=1,1,0))</f>
        <v/>
      </c>
    </row>
    <row r="4764" spans="1:55" x14ac:dyDescent="0.3">
      <c r="A4764" s="76"/>
      <c r="B4764" s="104"/>
      <c r="C4764" s="76"/>
      <c r="D4764" s="77"/>
      <c r="E4764" s="12"/>
      <c r="F4764" s="78"/>
      <c r="G4764" s="77"/>
      <c r="H4764" s="79"/>
      <c r="BA4764" s="5" t="str">
        <f t="shared" si="74"/>
        <v/>
      </c>
      <c r="BB4764" s="5" t="str">
        <f>IF(OR($E4764="",$G4764&lt;&gt;"Ativo"),"",IF(COUNTIFS($E$4:$E4764,$E4764,$A$4:$A4764,$A4764,$G$4:$G4764,"Ativo")=1,1,0))</f>
        <v/>
      </c>
      <c r="BC4764" t="str">
        <f>IF(OR($A4764="",$G4764&lt;&gt;"Ativo"),"",IF(COUNTIFS($A$4:$A4764,$A4764,$G$4:$G4764,"Ativo")=1,1,0))</f>
        <v/>
      </c>
    </row>
    <row r="4765" spans="1:55" x14ac:dyDescent="0.3">
      <c r="A4765" s="76"/>
      <c r="B4765" s="104"/>
      <c r="C4765" s="76"/>
      <c r="D4765" s="77"/>
      <c r="E4765" s="12"/>
      <c r="F4765" s="78"/>
      <c r="G4765" s="77"/>
      <c r="H4765" s="79"/>
      <c r="BA4765" s="5" t="str">
        <f t="shared" si="74"/>
        <v/>
      </c>
      <c r="BB4765" s="5" t="str">
        <f>IF(OR($E4765="",$G4765&lt;&gt;"Ativo"),"",IF(COUNTIFS($E$4:$E4765,$E4765,$A$4:$A4765,$A4765,$G$4:$G4765,"Ativo")=1,1,0))</f>
        <v/>
      </c>
      <c r="BC4765" t="str">
        <f>IF(OR($A4765="",$G4765&lt;&gt;"Ativo"),"",IF(COUNTIFS($A$4:$A4765,$A4765,$G$4:$G4765,"Ativo")=1,1,0))</f>
        <v/>
      </c>
    </row>
    <row r="4766" spans="1:55" x14ac:dyDescent="0.3">
      <c r="A4766" s="76"/>
      <c r="B4766" s="104"/>
      <c r="C4766" s="76"/>
      <c r="D4766" s="77"/>
      <c r="E4766" s="12"/>
      <c r="F4766" s="78"/>
      <c r="G4766" s="77"/>
      <c r="H4766" s="79"/>
      <c r="BA4766" s="5" t="str">
        <f t="shared" si="74"/>
        <v/>
      </c>
      <c r="BB4766" s="5" t="str">
        <f>IF(OR($E4766="",$G4766&lt;&gt;"Ativo"),"",IF(COUNTIFS($E$4:$E4766,$E4766,$A$4:$A4766,$A4766,$G$4:$G4766,"Ativo")=1,1,0))</f>
        <v/>
      </c>
      <c r="BC4766" t="str">
        <f>IF(OR($A4766="",$G4766&lt;&gt;"Ativo"),"",IF(COUNTIFS($A$4:$A4766,$A4766,$G$4:$G4766,"Ativo")=1,1,0))</f>
        <v/>
      </c>
    </row>
    <row r="4767" spans="1:55" x14ac:dyDescent="0.3">
      <c r="A4767" s="76"/>
      <c r="B4767" s="104"/>
      <c r="C4767" s="76"/>
      <c r="D4767" s="77"/>
      <c r="E4767" s="12"/>
      <c r="F4767" s="78"/>
      <c r="G4767" s="77"/>
      <c r="H4767" s="79"/>
      <c r="BA4767" s="5" t="str">
        <f t="shared" si="74"/>
        <v/>
      </c>
      <c r="BB4767" s="5" t="str">
        <f>IF(OR($E4767="",$G4767&lt;&gt;"Ativo"),"",IF(COUNTIFS($E$4:$E4767,$E4767,$A$4:$A4767,$A4767,$G$4:$G4767,"Ativo")=1,1,0))</f>
        <v/>
      </c>
      <c r="BC4767" t="str">
        <f>IF(OR($A4767="",$G4767&lt;&gt;"Ativo"),"",IF(COUNTIFS($A$4:$A4767,$A4767,$G$4:$G4767,"Ativo")=1,1,0))</f>
        <v/>
      </c>
    </row>
    <row r="4768" spans="1:55" x14ac:dyDescent="0.3">
      <c r="A4768" s="76"/>
      <c r="B4768" s="104"/>
      <c r="C4768" s="76"/>
      <c r="D4768" s="77"/>
      <c r="E4768" s="12"/>
      <c r="F4768" s="78"/>
      <c r="G4768" s="77"/>
      <c r="H4768" s="79"/>
      <c r="BA4768" s="5" t="str">
        <f t="shared" si="74"/>
        <v/>
      </c>
      <c r="BB4768" s="5" t="str">
        <f>IF(OR($E4768="",$G4768&lt;&gt;"Ativo"),"",IF(COUNTIFS($E$4:$E4768,$E4768,$A$4:$A4768,$A4768,$G$4:$G4768,"Ativo")=1,1,0))</f>
        <v/>
      </c>
      <c r="BC4768" t="str">
        <f>IF(OR($A4768="",$G4768&lt;&gt;"Ativo"),"",IF(COUNTIFS($A$4:$A4768,$A4768,$G$4:$G4768,"Ativo")=1,1,0))</f>
        <v/>
      </c>
    </row>
    <row r="4769" spans="1:55" x14ac:dyDescent="0.3">
      <c r="A4769" s="76"/>
      <c r="B4769" s="104"/>
      <c r="C4769" s="76"/>
      <c r="D4769" s="77"/>
      <c r="E4769" s="12"/>
      <c r="F4769" s="78"/>
      <c r="G4769" s="77"/>
      <c r="H4769" s="79"/>
      <c r="BA4769" s="5" t="str">
        <f t="shared" si="74"/>
        <v/>
      </c>
      <c r="BB4769" s="5" t="str">
        <f>IF(OR($E4769="",$G4769&lt;&gt;"Ativo"),"",IF(COUNTIFS($E$4:$E4769,$E4769,$A$4:$A4769,$A4769,$G$4:$G4769,"Ativo")=1,1,0))</f>
        <v/>
      </c>
      <c r="BC4769" t="str">
        <f>IF(OR($A4769="",$G4769&lt;&gt;"Ativo"),"",IF(COUNTIFS($A$4:$A4769,$A4769,$G$4:$G4769,"Ativo")=1,1,0))</f>
        <v/>
      </c>
    </row>
    <row r="4770" spans="1:55" x14ac:dyDescent="0.3">
      <c r="A4770" s="76"/>
      <c r="B4770" s="104"/>
      <c r="C4770" s="76"/>
      <c r="D4770" s="77"/>
      <c r="E4770" s="12"/>
      <c r="F4770" s="78"/>
      <c r="G4770" s="77"/>
      <c r="H4770" s="79"/>
      <c r="BA4770" s="5" t="str">
        <f t="shared" si="74"/>
        <v/>
      </c>
      <c r="BB4770" s="5" t="str">
        <f>IF(OR($E4770="",$G4770&lt;&gt;"Ativo"),"",IF(COUNTIFS($E$4:$E4770,$E4770,$A$4:$A4770,$A4770,$G$4:$G4770,"Ativo")=1,1,0))</f>
        <v/>
      </c>
      <c r="BC4770" t="str">
        <f>IF(OR($A4770="",$G4770&lt;&gt;"Ativo"),"",IF(COUNTIFS($A$4:$A4770,$A4770,$G$4:$G4770,"Ativo")=1,1,0))</f>
        <v/>
      </c>
    </row>
    <row r="4771" spans="1:55" x14ac:dyDescent="0.3">
      <c r="A4771" s="76"/>
      <c r="B4771" s="104"/>
      <c r="C4771" s="76"/>
      <c r="D4771" s="77"/>
      <c r="E4771" s="12"/>
      <c r="F4771" s="78"/>
      <c r="G4771" s="77"/>
      <c r="H4771" s="79"/>
      <c r="BA4771" s="5" t="str">
        <f t="shared" si="74"/>
        <v/>
      </c>
      <c r="BB4771" s="5" t="str">
        <f>IF(OR($E4771="",$G4771&lt;&gt;"Ativo"),"",IF(COUNTIFS($E$4:$E4771,$E4771,$A$4:$A4771,$A4771,$G$4:$G4771,"Ativo")=1,1,0))</f>
        <v/>
      </c>
      <c r="BC4771" t="str">
        <f>IF(OR($A4771="",$G4771&lt;&gt;"Ativo"),"",IF(COUNTIFS($A$4:$A4771,$A4771,$G$4:$G4771,"Ativo")=1,1,0))</f>
        <v/>
      </c>
    </row>
    <row r="4772" spans="1:55" x14ac:dyDescent="0.3">
      <c r="A4772" s="76"/>
      <c r="B4772" s="104"/>
      <c r="C4772" s="76"/>
      <c r="D4772" s="77"/>
      <c r="E4772" s="12"/>
      <c r="F4772" s="78"/>
      <c r="G4772" s="77"/>
      <c r="H4772" s="79"/>
      <c r="BA4772" s="5" t="str">
        <f t="shared" si="74"/>
        <v/>
      </c>
      <c r="BB4772" s="5" t="str">
        <f>IF(OR($E4772="",$G4772&lt;&gt;"Ativo"),"",IF(COUNTIFS($E$4:$E4772,$E4772,$A$4:$A4772,$A4772,$G$4:$G4772,"Ativo")=1,1,0))</f>
        <v/>
      </c>
      <c r="BC4772" t="str">
        <f>IF(OR($A4772="",$G4772&lt;&gt;"Ativo"),"",IF(COUNTIFS($A$4:$A4772,$A4772,$G$4:$G4772,"Ativo")=1,1,0))</f>
        <v/>
      </c>
    </row>
    <row r="4773" spans="1:55" x14ac:dyDescent="0.3">
      <c r="A4773" s="76"/>
      <c r="B4773" s="104"/>
      <c r="C4773" s="76"/>
      <c r="D4773" s="77"/>
      <c r="E4773" s="12"/>
      <c r="F4773" s="78"/>
      <c r="G4773" s="77"/>
      <c r="H4773" s="79"/>
      <c r="BA4773" s="5" t="str">
        <f t="shared" si="74"/>
        <v/>
      </c>
      <c r="BB4773" s="5" t="str">
        <f>IF(OR($E4773="",$G4773&lt;&gt;"Ativo"),"",IF(COUNTIFS($E$4:$E4773,$E4773,$A$4:$A4773,$A4773,$G$4:$G4773,"Ativo")=1,1,0))</f>
        <v/>
      </c>
      <c r="BC4773" t="str">
        <f>IF(OR($A4773="",$G4773&lt;&gt;"Ativo"),"",IF(COUNTIFS($A$4:$A4773,$A4773,$G$4:$G4773,"Ativo")=1,1,0))</f>
        <v/>
      </c>
    </row>
    <row r="4774" spans="1:55" x14ac:dyDescent="0.3">
      <c r="A4774" s="76"/>
      <c r="B4774" s="104"/>
      <c r="C4774" s="76"/>
      <c r="D4774" s="77"/>
      <c r="E4774" s="12"/>
      <c r="F4774" s="78"/>
      <c r="G4774" s="77"/>
      <c r="H4774" s="79"/>
      <c r="BA4774" s="5" t="str">
        <f t="shared" si="74"/>
        <v/>
      </c>
      <c r="BB4774" s="5" t="str">
        <f>IF(OR($E4774="",$G4774&lt;&gt;"Ativo"),"",IF(COUNTIFS($E$4:$E4774,$E4774,$A$4:$A4774,$A4774,$G$4:$G4774,"Ativo")=1,1,0))</f>
        <v/>
      </c>
      <c r="BC4774" t="str">
        <f>IF(OR($A4774="",$G4774&lt;&gt;"Ativo"),"",IF(COUNTIFS($A$4:$A4774,$A4774,$G$4:$G4774,"Ativo")=1,1,0))</f>
        <v/>
      </c>
    </row>
    <row r="4775" spans="1:55" x14ac:dyDescent="0.3">
      <c r="A4775" s="76"/>
      <c r="B4775" s="104"/>
      <c r="C4775" s="76"/>
      <c r="D4775" s="77"/>
      <c r="E4775" s="12"/>
      <c r="F4775" s="78"/>
      <c r="G4775" s="77"/>
      <c r="H4775" s="79"/>
      <c r="BA4775" s="5" t="str">
        <f t="shared" si="74"/>
        <v/>
      </c>
      <c r="BB4775" s="5" t="str">
        <f>IF(OR($E4775="",$G4775&lt;&gt;"Ativo"),"",IF(COUNTIFS($E$4:$E4775,$E4775,$A$4:$A4775,$A4775,$G$4:$G4775,"Ativo")=1,1,0))</f>
        <v/>
      </c>
      <c r="BC4775" t="str">
        <f>IF(OR($A4775="",$G4775&lt;&gt;"Ativo"),"",IF(COUNTIFS($A$4:$A4775,$A4775,$G$4:$G4775,"Ativo")=1,1,0))</f>
        <v/>
      </c>
    </row>
    <row r="4776" spans="1:55" x14ac:dyDescent="0.3">
      <c r="A4776" s="76"/>
      <c r="B4776" s="104"/>
      <c r="C4776" s="76"/>
      <c r="D4776" s="77"/>
      <c r="E4776" s="12"/>
      <c r="F4776" s="78"/>
      <c r="G4776" s="77"/>
      <c r="H4776" s="79"/>
      <c r="BA4776" s="5" t="str">
        <f t="shared" si="74"/>
        <v/>
      </c>
      <c r="BB4776" s="5" t="str">
        <f>IF(OR($E4776="",$G4776&lt;&gt;"Ativo"),"",IF(COUNTIFS($E$4:$E4776,$E4776,$A$4:$A4776,$A4776,$G$4:$G4776,"Ativo")=1,1,0))</f>
        <v/>
      </c>
      <c r="BC4776" t="str">
        <f>IF(OR($A4776="",$G4776&lt;&gt;"Ativo"),"",IF(COUNTIFS($A$4:$A4776,$A4776,$G$4:$G4776,"Ativo")=1,1,0))</f>
        <v/>
      </c>
    </row>
    <row r="4777" spans="1:55" x14ac:dyDescent="0.3">
      <c r="A4777" s="76"/>
      <c r="B4777" s="104"/>
      <c r="C4777" s="76"/>
      <c r="D4777" s="77"/>
      <c r="E4777" s="12"/>
      <c r="F4777" s="78"/>
      <c r="G4777" s="77"/>
      <c r="H4777" s="79"/>
      <c r="BA4777" s="5" t="str">
        <f t="shared" si="74"/>
        <v/>
      </c>
      <c r="BB4777" s="5" t="str">
        <f>IF(OR($E4777="",$G4777&lt;&gt;"Ativo"),"",IF(COUNTIFS($E$4:$E4777,$E4777,$A$4:$A4777,$A4777,$G$4:$G4777,"Ativo")=1,1,0))</f>
        <v/>
      </c>
      <c r="BC4777" t="str">
        <f>IF(OR($A4777="",$G4777&lt;&gt;"Ativo"),"",IF(COUNTIFS($A$4:$A4777,$A4777,$G$4:$G4777,"Ativo")=1,1,0))</f>
        <v/>
      </c>
    </row>
    <row r="4778" spans="1:55" x14ac:dyDescent="0.3">
      <c r="A4778" s="76"/>
      <c r="B4778" s="104"/>
      <c r="C4778" s="76"/>
      <c r="D4778" s="77"/>
      <c r="E4778" s="12"/>
      <c r="F4778" s="78"/>
      <c r="G4778" s="77"/>
      <c r="H4778" s="79"/>
      <c r="BA4778" s="5" t="str">
        <f t="shared" si="74"/>
        <v/>
      </c>
      <c r="BB4778" s="5" t="str">
        <f>IF(OR($E4778="",$G4778&lt;&gt;"Ativo"),"",IF(COUNTIFS($E$4:$E4778,$E4778,$A$4:$A4778,$A4778,$G$4:$G4778,"Ativo")=1,1,0))</f>
        <v/>
      </c>
      <c r="BC4778" t="str">
        <f>IF(OR($A4778="",$G4778&lt;&gt;"Ativo"),"",IF(COUNTIFS($A$4:$A4778,$A4778,$G$4:$G4778,"Ativo")=1,1,0))</f>
        <v/>
      </c>
    </row>
    <row r="4779" spans="1:55" x14ac:dyDescent="0.3">
      <c r="A4779" s="76"/>
      <c r="B4779" s="104"/>
      <c r="C4779" s="76"/>
      <c r="D4779" s="77"/>
      <c r="E4779" s="12"/>
      <c r="F4779" s="78"/>
      <c r="G4779" s="77"/>
      <c r="H4779" s="79"/>
      <c r="BA4779" s="5" t="str">
        <f t="shared" si="74"/>
        <v/>
      </c>
      <c r="BB4779" s="5" t="str">
        <f>IF(OR($E4779="",$G4779&lt;&gt;"Ativo"),"",IF(COUNTIFS($E$4:$E4779,$E4779,$A$4:$A4779,$A4779,$G$4:$G4779,"Ativo")=1,1,0))</f>
        <v/>
      </c>
      <c r="BC4779" t="str">
        <f>IF(OR($A4779="",$G4779&lt;&gt;"Ativo"),"",IF(COUNTIFS($A$4:$A4779,$A4779,$G$4:$G4779,"Ativo")=1,1,0))</f>
        <v/>
      </c>
    </row>
    <row r="4780" spans="1:55" x14ac:dyDescent="0.3">
      <c r="A4780" s="76"/>
      <c r="B4780" s="104"/>
      <c r="C4780" s="76"/>
      <c r="D4780" s="77"/>
      <c r="E4780" s="12"/>
      <c r="F4780" s="78"/>
      <c r="G4780" s="77"/>
      <c r="H4780" s="79"/>
      <c r="BA4780" s="5" t="str">
        <f t="shared" si="74"/>
        <v/>
      </c>
      <c r="BB4780" s="5" t="str">
        <f>IF(OR($E4780="",$G4780&lt;&gt;"Ativo"),"",IF(COUNTIFS($E$4:$E4780,$E4780,$A$4:$A4780,$A4780,$G$4:$G4780,"Ativo")=1,1,0))</f>
        <v/>
      </c>
      <c r="BC4780" t="str">
        <f>IF(OR($A4780="",$G4780&lt;&gt;"Ativo"),"",IF(COUNTIFS($A$4:$A4780,$A4780,$G$4:$G4780,"Ativo")=1,1,0))</f>
        <v/>
      </c>
    </row>
    <row r="4781" spans="1:55" x14ac:dyDescent="0.3">
      <c r="A4781" s="76"/>
      <c r="B4781" s="104"/>
      <c r="C4781" s="76"/>
      <c r="D4781" s="77"/>
      <c r="E4781" s="12"/>
      <c r="F4781" s="78"/>
      <c r="G4781" s="77"/>
      <c r="H4781" s="79"/>
      <c r="BA4781" s="5" t="str">
        <f t="shared" si="74"/>
        <v/>
      </c>
      <c r="BB4781" s="5" t="str">
        <f>IF(OR($E4781="",$G4781&lt;&gt;"Ativo"),"",IF(COUNTIFS($E$4:$E4781,$E4781,$A$4:$A4781,$A4781,$G$4:$G4781,"Ativo")=1,1,0))</f>
        <v/>
      </c>
      <c r="BC4781" t="str">
        <f>IF(OR($A4781="",$G4781&lt;&gt;"Ativo"),"",IF(COUNTIFS($A$4:$A4781,$A4781,$G$4:$G4781,"Ativo")=1,1,0))</f>
        <v/>
      </c>
    </row>
    <row r="4782" spans="1:55" x14ac:dyDescent="0.3">
      <c r="A4782" s="76"/>
      <c r="B4782" s="104"/>
      <c r="C4782" s="76"/>
      <c r="D4782" s="77"/>
      <c r="E4782" s="12"/>
      <c r="F4782" s="78"/>
      <c r="G4782" s="77"/>
      <c r="H4782" s="79"/>
      <c r="BA4782" s="5" t="str">
        <f t="shared" si="74"/>
        <v/>
      </c>
      <c r="BB4782" s="5" t="str">
        <f>IF(OR($E4782="",$G4782&lt;&gt;"Ativo"),"",IF(COUNTIFS($E$4:$E4782,$E4782,$A$4:$A4782,$A4782,$G$4:$G4782,"Ativo")=1,1,0))</f>
        <v/>
      </c>
      <c r="BC4782" t="str">
        <f>IF(OR($A4782="",$G4782&lt;&gt;"Ativo"),"",IF(COUNTIFS($A$4:$A4782,$A4782,$G$4:$G4782,"Ativo")=1,1,0))</f>
        <v/>
      </c>
    </row>
    <row r="4783" spans="1:55" x14ac:dyDescent="0.3">
      <c r="A4783" s="76"/>
      <c r="B4783" s="104"/>
      <c r="C4783" s="76"/>
      <c r="D4783" s="77"/>
      <c r="E4783" s="12"/>
      <c r="F4783" s="78"/>
      <c r="G4783" s="77"/>
      <c r="H4783" s="79"/>
      <c r="BA4783" s="5" t="str">
        <f t="shared" si="74"/>
        <v/>
      </c>
      <c r="BB4783" s="5" t="str">
        <f>IF(OR($E4783="",$G4783&lt;&gt;"Ativo"),"",IF(COUNTIFS($E$4:$E4783,$E4783,$A$4:$A4783,$A4783,$G$4:$G4783,"Ativo")=1,1,0))</f>
        <v/>
      </c>
      <c r="BC4783" t="str">
        <f>IF(OR($A4783="",$G4783&lt;&gt;"Ativo"),"",IF(COUNTIFS($A$4:$A4783,$A4783,$G$4:$G4783,"Ativo")=1,1,0))</f>
        <v/>
      </c>
    </row>
    <row r="4784" spans="1:55" x14ac:dyDescent="0.3">
      <c r="A4784" s="76"/>
      <c r="B4784" s="104"/>
      <c r="C4784" s="76"/>
      <c r="D4784" s="77"/>
      <c r="E4784" s="12"/>
      <c r="F4784" s="78"/>
      <c r="G4784" s="77"/>
      <c r="H4784" s="79"/>
      <c r="BA4784" s="5" t="str">
        <f t="shared" si="74"/>
        <v/>
      </c>
      <c r="BB4784" s="5" t="str">
        <f>IF(OR($E4784="",$G4784&lt;&gt;"Ativo"),"",IF(COUNTIFS($E$4:$E4784,$E4784,$A$4:$A4784,$A4784,$G$4:$G4784,"Ativo")=1,1,0))</f>
        <v/>
      </c>
      <c r="BC4784" t="str">
        <f>IF(OR($A4784="",$G4784&lt;&gt;"Ativo"),"",IF(COUNTIFS($A$4:$A4784,$A4784,$G$4:$G4784,"Ativo")=1,1,0))</f>
        <v/>
      </c>
    </row>
    <row r="4785" spans="1:55" x14ac:dyDescent="0.3">
      <c r="A4785" s="76"/>
      <c r="B4785" s="104"/>
      <c r="C4785" s="76"/>
      <c r="D4785" s="77"/>
      <c r="E4785" s="12"/>
      <c r="F4785" s="78"/>
      <c r="G4785" s="77"/>
      <c r="H4785" s="79"/>
      <c r="BA4785" s="5" t="str">
        <f t="shared" si="74"/>
        <v/>
      </c>
      <c r="BB4785" s="5" t="str">
        <f>IF(OR($E4785="",$G4785&lt;&gt;"Ativo"),"",IF(COUNTIFS($E$4:$E4785,$E4785,$A$4:$A4785,$A4785,$G$4:$G4785,"Ativo")=1,1,0))</f>
        <v/>
      </c>
      <c r="BC4785" t="str">
        <f>IF(OR($A4785="",$G4785&lt;&gt;"Ativo"),"",IF(COUNTIFS($A$4:$A4785,$A4785,$G$4:$G4785,"Ativo")=1,1,0))</f>
        <v/>
      </c>
    </row>
    <row r="4786" spans="1:55" x14ac:dyDescent="0.3">
      <c r="A4786" s="76"/>
      <c r="B4786" s="104"/>
      <c r="C4786" s="76"/>
      <c r="D4786" s="77"/>
      <c r="E4786" s="12"/>
      <c r="F4786" s="78"/>
      <c r="G4786" s="77"/>
      <c r="H4786" s="79"/>
      <c r="BA4786" s="5" t="str">
        <f t="shared" si="74"/>
        <v/>
      </c>
      <c r="BB4786" s="5" t="str">
        <f>IF(OR($E4786="",$G4786&lt;&gt;"Ativo"),"",IF(COUNTIFS($E$4:$E4786,$E4786,$A$4:$A4786,$A4786,$G$4:$G4786,"Ativo")=1,1,0))</f>
        <v/>
      </c>
      <c r="BC4786" t="str">
        <f>IF(OR($A4786="",$G4786&lt;&gt;"Ativo"),"",IF(COUNTIFS($A$4:$A4786,$A4786,$G$4:$G4786,"Ativo")=1,1,0))</f>
        <v/>
      </c>
    </row>
    <row r="4787" spans="1:55" x14ac:dyDescent="0.3">
      <c r="A4787" s="76"/>
      <c r="B4787" s="104"/>
      <c r="C4787" s="76"/>
      <c r="D4787" s="77"/>
      <c r="E4787" s="12"/>
      <c r="F4787" s="78"/>
      <c r="G4787" s="77"/>
      <c r="H4787" s="79"/>
      <c r="BA4787" s="5" t="str">
        <f t="shared" si="74"/>
        <v/>
      </c>
      <c r="BB4787" s="5" t="str">
        <f>IF(OR($E4787="",$G4787&lt;&gt;"Ativo"),"",IF(COUNTIFS($E$4:$E4787,$E4787,$A$4:$A4787,$A4787,$G$4:$G4787,"Ativo")=1,1,0))</f>
        <v/>
      </c>
      <c r="BC4787" t="str">
        <f>IF(OR($A4787="",$G4787&lt;&gt;"Ativo"),"",IF(COUNTIFS($A$4:$A4787,$A4787,$G$4:$G4787,"Ativo")=1,1,0))</f>
        <v/>
      </c>
    </row>
    <row r="4788" spans="1:55" x14ac:dyDescent="0.3">
      <c r="A4788" s="76"/>
      <c r="B4788" s="104"/>
      <c r="C4788" s="76"/>
      <c r="D4788" s="77"/>
      <c r="E4788" s="12"/>
      <c r="F4788" s="78"/>
      <c r="G4788" s="77"/>
      <c r="H4788" s="79"/>
      <c r="BA4788" s="5" t="str">
        <f t="shared" si="74"/>
        <v/>
      </c>
      <c r="BB4788" s="5" t="str">
        <f>IF(OR($E4788="",$G4788&lt;&gt;"Ativo"),"",IF(COUNTIFS($E$4:$E4788,$E4788,$A$4:$A4788,$A4788,$G$4:$G4788,"Ativo")=1,1,0))</f>
        <v/>
      </c>
      <c r="BC4788" t="str">
        <f>IF(OR($A4788="",$G4788&lt;&gt;"Ativo"),"",IF(COUNTIFS($A$4:$A4788,$A4788,$G$4:$G4788,"Ativo")=1,1,0))</f>
        <v/>
      </c>
    </row>
    <row r="4789" spans="1:55" x14ac:dyDescent="0.3">
      <c r="A4789" s="76"/>
      <c r="B4789" s="104"/>
      <c r="C4789" s="76"/>
      <c r="D4789" s="77"/>
      <c r="E4789" s="12"/>
      <c r="F4789" s="78"/>
      <c r="G4789" s="77"/>
      <c r="H4789" s="79"/>
      <c r="BA4789" s="5" t="str">
        <f t="shared" si="74"/>
        <v/>
      </c>
      <c r="BB4789" s="5" t="str">
        <f>IF(OR($E4789="",$G4789&lt;&gt;"Ativo"),"",IF(COUNTIFS($E$4:$E4789,$E4789,$A$4:$A4789,$A4789,$G$4:$G4789,"Ativo")=1,1,0))</f>
        <v/>
      </c>
      <c r="BC4789" t="str">
        <f>IF(OR($A4789="",$G4789&lt;&gt;"Ativo"),"",IF(COUNTIFS($A$4:$A4789,$A4789,$G$4:$G4789,"Ativo")=1,1,0))</f>
        <v/>
      </c>
    </row>
    <row r="4790" spans="1:55" x14ac:dyDescent="0.3">
      <c r="A4790" s="76"/>
      <c r="B4790" s="104"/>
      <c r="C4790" s="76"/>
      <c r="D4790" s="77"/>
      <c r="E4790" s="12"/>
      <c r="F4790" s="78"/>
      <c r="G4790" s="77"/>
      <c r="H4790" s="79"/>
      <c r="BA4790" s="5" t="str">
        <f t="shared" si="74"/>
        <v/>
      </c>
      <c r="BB4790" s="5" t="str">
        <f>IF(OR($E4790="",$G4790&lt;&gt;"Ativo"),"",IF(COUNTIFS($E$4:$E4790,$E4790,$A$4:$A4790,$A4790,$G$4:$G4790,"Ativo")=1,1,0))</f>
        <v/>
      </c>
      <c r="BC4790" t="str">
        <f>IF(OR($A4790="",$G4790&lt;&gt;"Ativo"),"",IF(COUNTIFS($A$4:$A4790,$A4790,$G$4:$G4790,"Ativo")=1,1,0))</f>
        <v/>
      </c>
    </row>
    <row r="4791" spans="1:55" x14ac:dyDescent="0.3">
      <c r="A4791" s="76"/>
      <c r="B4791" s="104"/>
      <c r="C4791" s="76"/>
      <c r="D4791" s="77"/>
      <c r="E4791" s="12"/>
      <c r="F4791" s="78"/>
      <c r="G4791" s="77"/>
      <c r="H4791" s="79"/>
      <c r="BA4791" s="5" t="str">
        <f t="shared" si="74"/>
        <v/>
      </c>
      <c r="BB4791" s="5" t="str">
        <f>IF(OR($E4791="",$G4791&lt;&gt;"Ativo"),"",IF(COUNTIFS($E$4:$E4791,$E4791,$A$4:$A4791,$A4791,$G$4:$G4791,"Ativo")=1,1,0))</f>
        <v/>
      </c>
      <c r="BC4791" t="str">
        <f>IF(OR($A4791="",$G4791&lt;&gt;"Ativo"),"",IF(COUNTIFS($A$4:$A4791,$A4791,$G$4:$G4791,"Ativo")=1,1,0))</f>
        <v/>
      </c>
    </row>
    <row r="4792" spans="1:55" x14ac:dyDescent="0.3">
      <c r="A4792" s="76"/>
      <c r="B4792" s="104"/>
      <c r="C4792" s="76"/>
      <c r="D4792" s="77"/>
      <c r="E4792" s="12"/>
      <c r="F4792" s="78"/>
      <c r="G4792" s="77"/>
      <c r="H4792" s="79"/>
      <c r="BA4792" s="5" t="str">
        <f t="shared" si="74"/>
        <v/>
      </c>
      <c r="BB4792" s="5" t="str">
        <f>IF(OR($E4792="",$G4792&lt;&gt;"Ativo"),"",IF(COUNTIFS($E$4:$E4792,$E4792,$A$4:$A4792,$A4792,$G$4:$G4792,"Ativo")=1,1,0))</f>
        <v/>
      </c>
      <c r="BC4792" t="str">
        <f>IF(OR($A4792="",$G4792&lt;&gt;"Ativo"),"",IF(COUNTIFS($A$4:$A4792,$A4792,$G$4:$G4792,"Ativo")=1,1,0))</f>
        <v/>
      </c>
    </row>
    <row r="4793" spans="1:55" x14ac:dyDescent="0.3">
      <c r="A4793" s="76"/>
      <c r="B4793" s="104"/>
      <c r="C4793" s="76"/>
      <c r="D4793" s="77"/>
      <c r="E4793" s="12"/>
      <c r="F4793" s="78"/>
      <c r="G4793" s="77"/>
      <c r="H4793" s="79"/>
      <c r="BA4793" s="5" t="str">
        <f t="shared" si="74"/>
        <v/>
      </c>
      <c r="BB4793" s="5" t="str">
        <f>IF(OR($E4793="",$G4793&lt;&gt;"Ativo"),"",IF(COUNTIFS($E$4:$E4793,$E4793,$A$4:$A4793,$A4793,$G$4:$G4793,"Ativo")=1,1,0))</f>
        <v/>
      </c>
      <c r="BC4793" t="str">
        <f>IF(OR($A4793="",$G4793&lt;&gt;"Ativo"),"",IF(COUNTIFS($A$4:$A4793,$A4793,$G$4:$G4793,"Ativo")=1,1,0))</f>
        <v/>
      </c>
    </row>
    <row r="4794" spans="1:55" x14ac:dyDescent="0.3">
      <c r="A4794" s="76"/>
      <c r="B4794" s="104"/>
      <c r="C4794" s="76"/>
      <c r="D4794" s="77"/>
      <c r="E4794" s="12"/>
      <c r="F4794" s="78"/>
      <c r="G4794" s="77"/>
      <c r="H4794" s="79"/>
      <c r="BA4794" s="5" t="str">
        <f t="shared" si="74"/>
        <v/>
      </c>
      <c r="BB4794" s="5" t="str">
        <f>IF(OR($E4794="",$G4794&lt;&gt;"Ativo"),"",IF(COUNTIFS($E$4:$E4794,$E4794,$A$4:$A4794,$A4794,$G$4:$G4794,"Ativo")=1,1,0))</f>
        <v/>
      </c>
      <c r="BC4794" t="str">
        <f>IF(OR($A4794="",$G4794&lt;&gt;"Ativo"),"",IF(COUNTIFS($A$4:$A4794,$A4794,$G$4:$G4794,"Ativo")=1,1,0))</f>
        <v/>
      </c>
    </row>
    <row r="4795" spans="1:55" x14ac:dyDescent="0.3">
      <c r="A4795" s="76"/>
      <c r="B4795" s="104"/>
      <c r="C4795" s="76"/>
      <c r="D4795" s="77"/>
      <c r="E4795" s="12"/>
      <c r="F4795" s="78"/>
      <c r="G4795" s="77"/>
      <c r="H4795" s="79"/>
      <c r="BA4795" s="5" t="str">
        <f t="shared" si="74"/>
        <v/>
      </c>
      <c r="BB4795" s="5" t="str">
        <f>IF(OR($E4795="",$G4795&lt;&gt;"Ativo"),"",IF(COUNTIFS($E$4:$E4795,$E4795,$A$4:$A4795,$A4795,$G$4:$G4795,"Ativo")=1,1,0))</f>
        <v/>
      </c>
      <c r="BC4795" t="str">
        <f>IF(OR($A4795="",$G4795&lt;&gt;"Ativo"),"",IF(COUNTIFS($A$4:$A4795,$A4795,$G$4:$G4795,"Ativo")=1,1,0))</f>
        <v/>
      </c>
    </row>
    <row r="4796" spans="1:55" x14ac:dyDescent="0.3">
      <c r="A4796" s="76"/>
      <c r="B4796" s="104"/>
      <c r="C4796" s="76"/>
      <c r="D4796" s="77"/>
      <c r="E4796" s="12"/>
      <c r="F4796" s="78"/>
      <c r="G4796" s="77"/>
      <c r="H4796" s="79"/>
      <c r="BA4796" s="5" t="str">
        <f t="shared" si="74"/>
        <v/>
      </c>
      <c r="BB4796" s="5" t="str">
        <f>IF(OR($E4796="",$G4796&lt;&gt;"Ativo"),"",IF(COUNTIFS($E$4:$E4796,$E4796,$A$4:$A4796,$A4796,$G$4:$G4796,"Ativo")=1,1,0))</f>
        <v/>
      </c>
      <c r="BC4796" t="str">
        <f>IF(OR($A4796="",$G4796&lt;&gt;"Ativo"),"",IF(COUNTIFS($A$4:$A4796,$A4796,$G$4:$G4796,"Ativo")=1,1,0))</f>
        <v/>
      </c>
    </row>
    <row r="4797" spans="1:55" x14ac:dyDescent="0.3">
      <c r="A4797" s="76"/>
      <c r="B4797" s="104"/>
      <c r="C4797" s="76"/>
      <c r="D4797" s="77"/>
      <c r="E4797" s="12"/>
      <c r="F4797" s="78"/>
      <c r="G4797" s="77"/>
      <c r="H4797" s="79"/>
      <c r="BA4797" s="5" t="str">
        <f t="shared" si="74"/>
        <v/>
      </c>
      <c r="BB4797" s="5" t="str">
        <f>IF(OR($E4797="",$G4797&lt;&gt;"Ativo"),"",IF(COUNTIFS($E$4:$E4797,$E4797,$A$4:$A4797,$A4797,$G$4:$G4797,"Ativo")=1,1,0))</f>
        <v/>
      </c>
      <c r="BC4797" t="str">
        <f>IF(OR($A4797="",$G4797&lt;&gt;"Ativo"),"",IF(COUNTIFS($A$4:$A4797,$A4797,$G$4:$G4797,"Ativo")=1,1,0))</f>
        <v/>
      </c>
    </row>
    <row r="4798" spans="1:55" x14ac:dyDescent="0.3">
      <c r="A4798" s="76"/>
      <c r="B4798" s="104"/>
      <c r="C4798" s="76"/>
      <c r="D4798" s="77"/>
      <c r="E4798" s="12"/>
      <c r="F4798" s="78"/>
      <c r="G4798" s="77"/>
      <c r="H4798" s="79"/>
      <c r="BA4798" s="5" t="str">
        <f t="shared" si="74"/>
        <v/>
      </c>
      <c r="BB4798" s="5" t="str">
        <f>IF(OR($E4798="",$G4798&lt;&gt;"Ativo"),"",IF(COUNTIFS($E$4:$E4798,$E4798,$A$4:$A4798,$A4798,$G$4:$G4798,"Ativo")=1,1,0))</f>
        <v/>
      </c>
      <c r="BC4798" t="str">
        <f>IF(OR($A4798="",$G4798&lt;&gt;"Ativo"),"",IF(COUNTIFS($A$4:$A4798,$A4798,$G$4:$G4798,"Ativo")=1,1,0))</f>
        <v/>
      </c>
    </row>
    <row r="4799" spans="1:55" x14ac:dyDescent="0.3">
      <c r="A4799" s="76"/>
      <c r="B4799" s="104"/>
      <c r="C4799" s="76"/>
      <c r="D4799" s="77"/>
      <c r="E4799" s="12"/>
      <c r="F4799" s="78"/>
      <c r="G4799" s="77"/>
      <c r="H4799" s="79"/>
      <c r="BA4799" s="5" t="str">
        <f t="shared" si="74"/>
        <v/>
      </c>
      <c r="BB4799" s="5" t="str">
        <f>IF(OR($E4799="",$G4799&lt;&gt;"Ativo"),"",IF(COUNTIFS($E$4:$E4799,$E4799,$A$4:$A4799,$A4799,$G$4:$G4799,"Ativo")=1,1,0))</f>
        <v/>
      </c>
      <c r="BC4799" t="str">
        <f>IF(OR($A4799="",$G4799&lt;&gt;"Ativo"),"",IF(COUNTIFS($A$4:$A4799,$A4799,$G$4:$G4799,"Ativo")=1,1,0))</f>
        <v/>
      </c>
    </row>
    <row r="4800" spans="1:55" x14ac:dyDescent="0.3">
      <c r="A4800" s="76"/>
      <c r="B4800" s="104"/>
      <c r="C4800" s="76"/>
      <c r="D4800" s="77"/>
      <c r="E4800" s="12"/>
      <c r="F4800" s="78"/>
      <c r="G4800" s="77"/>
      <c r="H4800" s="79"/>
      <c r="BA4800" s="5" t="str">
        <f t="shared" si="74"/>
        <v/>
      </c>
      <c r="BB4800" s="5" t="str">
        <f>IF(OR($E4800="",$G4800&lt;&gt;"Ativo"),"",IF(COUNTIFS($E$4:$E4800,$E4800,$A$4:$A4800,$A4800,$G$4:$G4800,"Ativo")=1,1,0))</f>
        <v/>
      </c>
      <c r="BC4800" t="str">
        <f>IF(OR($A4800="",$G4800&lt;&gt;"Ativo"),"",IF(COUNTIFS($A$4:$A4800,$A4800,$G$4:$G4800,"Ativo")=1,1,0))</f>
        <v/>
      </c>
    </row>
    <row r="4801" spans="1:55" x14ac:dyDescent="0.3">
      <c r="A4801" s="76"/>
      <c r="B4801" s="104"/>
      <c r="C4801" s="76"/>
      <c r="D4801" s="77"/>
      <c r="E4801" s="12"/>
      <c r="F4801" s="78"/>
      <c r="G4801" s="77"/>
      <c r="H4801" s="79"/>
      <c r="BA4801" s="5" t="str">
        <f t="shared" si="74"/>
        <v/>
      </c>
      <c r="BB4801" s="5" t="str">
        <f>IF(OR($E4801="",$G4801&lt;&gt;"Ativo"),"",IF(COUNTIFS($E$4:$E4801,$E4801,$A$4:$A4801,$A4801,$G$4:$G4801,"Ativo")=1,1,0))</f>
        <v/>
      </c>
      <c r="BC4801" t="str">
        <f>IF(OR($A4801="",$G4801&lt;&gt;"Ativo"),"",IF(COUNTIFS($A$4:$A4801,$A4801,$G$4:$G4801,"Ativo")=1,1,0))</f>
        <v/>
      </c>
    </row>
    <row r="4802" spans="1:55" x14ac:dyDescent="0.3">
      <c r="A4802" s="76"/>
      <c r="B4802" s="104"/>
      <c r="C4802" s="76"/>
      <c r="D4802" s="77"/>
      <c r="E4802" s="12"/>
      <c r="F4802" s="78"/>
      <c r="G4802" s="77"/>
      <c r="H4802" s="79"/>
      <c r="BA4802" s="5" t="str">
        <f t="shared" si="74"/>
        <v/>
      </c>
      <c r="BB4802" s="5" t="str">
        <f>IF(OR($E4802="",$G4802&lt;&gt;"Ativo"),"",IF(COUNTIFS($E$4:$E4802,$E4802,$A$4:$A4802,$A4802,$G$4:$G4802,"Ativo")=1,1,0))</f>
        <v/>
      </c>
      <c r="BC4802" t="str">
        <f>IF(OR($A4802="",$G4802&lt;&gt;"Ativo"),"",IF(COUNTIFS($A$4:$A4802,$A4802,$G$4:$G4802,"Ativo")=1,1,0))</f>
        <v/>
      </c>
    </row>
    <row r="4803" spans="1:55" x14ac:dyDescent="0.3">
      <c r="A4803" s="76"/>
      <c r="B4803" s="104"/>
      <c r="C4803" s="76"/>
      <c r="D4803" s="77"/>
      <c r="E4803" s="12"/>
      <c r="F4803" s="78"/>
      <c r="G4803" s="77"/>
      <c r="H4803" s="79"/>
      <c r="BA4803" s="5" t="str">
        <f t="shared" si="74"/>
        <v/>
      </c>
      <c r="BB4803" s="5" t="str">
        <f>IF(OR($E4803="",$G4803&lt;&gt;"Ativo"),"",IF(COUNTIFS($E$4:$E4803,$E4803,$A$4:$A4803,$A4803,$G$4:$G4803,"Ativo")=1,1,0))</f>
        <v/>
      </c>
      <c r="BC4803" t="str">
        <f>IF(OR($A4803="",$G4803&lt;&gt;"Ativo"),"",IF(COUNTIFS($A$4:$A4803,$A4803,$G$4:$G4803,"Ativo")=1,1,0))</f>
        <v/>
      </c>
    </row>
    <row r="4804" spans="1:55" x14ac:dyDescent="0.3">
      <c r="A4804" s="76"/>
      <c r="B4804" s="104"/>
      <c r="C4804" s="76"/>
      <c r="D4804" s="77"/>
      <c r="E4804" s="12"/>
      <c r="F4804" s="78"/>
      <c r="G4804" s="77"/>
      <c r="H4804" s="79"/>
      <c r="BA4804" s="5" t="str">
        <f t="shared" ref="BA4804:BA4867" si="75">IF($D4804="","",MID($D4804,4,LEN($D4804)-5))</f>
        <v/>
      </c>
      <c r="BB4804" s="5" t="str">
        <f>IF(OR($E4804="",$G4804&lt;&gt;"Ativo"),"",IF(COUNTIFS($E$4:$E4804,$E4804,$A$4:$A4804,$A4804,$G$4:$G4804,"Ativo")=1,1,0))</f>
        <v/>
      </c>
      <c r="BC4804" t="str">
        <f>IF(OR($A4804="",$G4804&lt;&gt;"Ativo"),"",IF(COUNTIFS($A$4:$A4804,$A4804,$G$4:$G4804,"Ativo")=1,1,0))</f>
        <v/>
      </c>
    </row>
    <row r="4805" spans="1:55" x14ac:dyDescent="0.3">
      <c r="A4805" s="76"/>
      <c r="B4805" s="104"/>
      <c r="C4805" s="76"/>
      <c r="D4805" s="77"/>
      <c r="E4805" s="12"/>
      <c r="F4805" s="78"/>
      <c r="G4805" s="77"/>
      <c r="H4805" s="79"/>
      <c r="BA4805" s="5" t="str">
        <f t="shared" si="75"/>
        <v/>
      </c>
      <c r="BB4805" s="5" t="str">
        <f>IF(OR($E4805="",$G4805&lt;&gt;"Ativo"),"",IF(COUNTIFS($E$4:$E4805,$E4805,$A$4:$A4805,$A4805,$G$4:$G4805,"Ativo")=1,1,0))</f>
        <v/>
      </c>
      <c r="BC4805" t="str">
        <f>IF(OR($A4805="",$G4805&lt;&gt;"Ativo"),"",IF(COUNTIFS($A$4:$A4805,$A4805,$G$4:$G4805,"Ativo")=1,1,0))</f>
        <v/>
      </c>
    </row>
    <row r="4806" spans="1:55" x14ac:dyDescent="0.3">
      <c r="A4806" s="76"/>
      <c r="B4806" s="104"/>
      <c r="C4806" s="76"/>
      <c r="D4806" s="77"/>
      <c r="E4806" s="12"/>
      <c r="F4806" s="78"/>
      <c r="G4806" s="77"/>
      <c r="H4806" s="79"/>
      <c r="BA4806" s="5" t="str">
        <f t="shared" si="75"/>
        <v/>
      </c>
      <c r="BB4806" s="5" t="str">
        <f>IF(OR($E4806="",$G4806&lt;&gt;"Ativo"),"",IF(COUNTIFS($E$4:$E4806,$E4806,$A$4:$A4806,$A4806,$G$4:$G4806,"Ativo")=1,1,0))</f>
        <v/>
      </c>
      <c r="BC4806" t="str">
        <f>IF(OR($A4806="",$G4806&lt;&gt;"Ativo"),"",IF(COUNTIFS($A$4:$A4806,$A4806,$G$4:$G4806,"Ativo")=1,1,0))</f>
        <v/>
      </c>
    </row>
    <row r="4807" spans="1:55" x14ac:dyDescent="0.3">
      <c r="A4807" s="76"/>
      <c r="B4807" s="104"/>
      <c r="C4807" s="76"/>
      <c r="D4807" s="77"/>
      <c r="E4807" s="12"/>
      <c r="F4807" s="78"/>
      <c r="G4807" s="77"/>
      <c r="H4807" s="79"/>
      <c r="BA4807" s="5" t="str">
        <f t="shared" si="75"/>
        <v/>
      </c>
      <c r="BB4807" s="5" t="str">
        <f>IF(OR($E4807="",$G4807&lt;&gt;"Ativo"),"",IF(COUNTIFS($E$4:$E4807,$E4807,$A$4:$A4807,$A4807,$G$4:$G4807,"Ativo")=1,1,0))</f>
        <v/>
      </c>
      <c r="BC4807" t="str">
        <f>IF(OR($A4807="",$G4807&lt;&gt;"Ativo"),"",IF(COUNTIFS($A$4:$A4807,$A4807,$G$4:$G4807,"Ativo")=1,1,0))</f>
        <v/>
      </c>
    </row>
    <row r="4808" spans="1:55" x14ac:dyDescent="0.3">
      <c r="A4808" s="76"/>
      <c r="B4808" s="104"/>
      <c r="C4808" s="76"/>
      <c r="D4808" s="77"/>
      <c r="E4808" s="12"/>
      <c r="F4808" s="78"/>
      <c r="G4808" s="77"/>
      <c r="H4808" s="79"/>
      <c r="BA4808" s="5" t="str">
        <f t="shared" si="75"/>
        <v/>
      </c>
      <c r="BB4808" s="5" t="str">
        <f>IF(OR($E4808="",$G4808&lt;&gt;"Ativo"),"",IF(COUNTIFS($E$4:$E4808,$E4808,$A$4:$A4808,$A4808,$G$4:$G4808,"Ativo")=1,1,0))</f>
        <v/>
      </c>
      <c r="BC4808" t="str">
        <f>IF(OR($A4808="",$G4808&lt;&gt;"Ativo"),"",IF(COUNTIFS($A$4:$A4808,$A4808,$G$4:$G4808,"Ativo")=1,1,0))</f>
        <v/>
      </c>
    </row>
    <row r="4809" spans="1:55" x14ac:dyDescent="0.3">
      <c r="A4809" s="76"/>
      <c r="B4809" s="104"/>
      <c r="C4809" s="76"/>
      <c r="D4809" s="77"/>
      <c r="E4809" s="12"/>
      <c r="F4809" s="78"/>
      <c r="G4809" s="77"/>
      <c r="H4809" s="79"/>
      <c r="BA4809" s="5" t="str">
        <f t="shared" si="75"/>
        <v/>
      </c>
      <c r="BB4809" s="5" t="str">
        <f>IF(OR($E4809="",$G4809&lt;&gt;"Ativo"),"",IF(COUNTIFS($E$4:$E4809,$E4809,$A$4:$A4809,$A4809,$G$4:$G4809,"Ativo")=1,1,0))</f>
        <v/>
      </c>
      <c r="BC4809" t="str">
        <f>IF(OR($A4809="",$G4809&lt;&gt;"Ativo"),"",IF(COUNTIFS($A$4:$A4809,$A4809,$G$4:$G4809,"Ativo")=1,1,0))</f>
        <v/>
      </c>
    </row>
    <row r="4810" spans="1:55" x14ac:dyDescent="0.3">
      <c r="A4810" s="76"/>
      <c r="B4810" s="104"/>
      <c r="C4810" s="76"/>
      <c r="D4810" s="77"/>
      <c r="E4810" s="12"/>
      <c r="F4810" s="78"/>
      <c r="G4810" s="77"/>
      <c r="H4810" s="79"/>
      <c r="BA4810" s="5" t="str">
        <f t="shared" si="75"/>
        <v/>
      </c>
      <c r="BB4810" s="5" t="str">
        <f>IF(OR($E4810="",$G4810&lt;&gt;"Ativo"),"",IF(COUNTIFS($E$4:$E4810,$E4810,$A$4:$A4810,$A4810,$G$4:$G4810,"Ativo")=1,1,0))</f>
        <v/>
      </c>
      <c r="BC4810" t="str">
        <f>IF(OR($A4810="",$G4810&lt;&gt;"Ativo"),"",IF(COUNTIFS($A$4:$A4810,$A4810,$G$4:$G4810,"Ativo")=1,1,0))</f>
        <v/>
      </c>
    </row>
    <row r="4811" spans="1:55" x14ac:dyDescent="0.3">
      <c r="A4811" s="76"/>
      <c r="B4811" s="104"/>
      <c r="C4811" s="76"/>
      <c r="D4811" s="77"/>
      <c r="E4811" s="12"/>
      <c r="F4811" s="78"/>
      <c r="G4811" s="77"/>
      <c r="H4811" s="79"/>
      <c r="BA4811" s="5" t="str">
        <f t="shared" si="75"/>
        <v/>
      </c>
      <c r="BB4811" s="5" t="str">
        <f>IF(OR($E4811="",$G4811&lt;&gt;"Ativo"),"",IF(COUNTIFS($E$4:$E4811,$E4811,$A$4:$A4811,$A4811,$G$4:$G4811,"Ativo")=1,1,0))</f>
        <v/>
      </c>
      <c r="BC4811" t="str">
        <f>IF(OR($A4811="",$G4811&lt;&gt;"Ativo"),"",IF(COUNTIFS($A$4:$A4811,$A4811,$G$4:$G4811,"Ativo")=1,1,0))</f>
        <v/>
      </c>
    </row>
    <row r="4812" spans="1:55" x14ac:dyDescent="0.3">
      <c r="A4812" s="76"/>
      <c r="B4812" s="104"/>
      <c r="C4812" s="76"/>
      <c r="D4812" s="77"/>
      <c r="E4812" s="12"/>
      <c r="F4812" s="78"/>
      <c r="G4812" s="77"/>
      <c r="H4812" s="79"/>
      <c r="BA4812" s="5" t="str">
        <f t="shared" si="75"/>
        <v/>
      </c>
      <c r="BB4812" s="5" t="str">
        <f>IF(OR($E4812="",$G4812&lt;&gt;"Ativo"),"",IF(COUNTIFS($E$4:$E4812,$E4812,$A$4:$A4812,$A4812,$G$4:$G4812,"Ativo")=1,1,0))</f>
        <v/>
      </c>
      <c r="BC4812" t="str">
        <f>IF(OR($A4812="",$G4812&lt;&gt;"Ativo"),"",IF(COUNTIFS($A$4:$A4812,$A4812,$G$4:$G4812,"Ativo")=1,1,0))</f>
        <v/>
      </c>
    </row>
    <row r="4813" spans="1:55" x14ac:dyDescent="0.3">
      <c r="A4813" s="76"/>
      <c r="B4813" s="104"/>
      <c r="C4813" s="76"/>
      <c r="D4813" s="77"/>
      <c r="E4813" s="12"/>
      <c r="F4813" s="78"/>
      <c r="G4813" s="77"/>
      <c r="H4813" s="79"/>
      <c r="BA4813" s="5" t="str">
        <f t="shared" si="75"/>
        <v/>
      </c>
      <c r="BB4813" s="5" t="str">
        <f>IF(OR($E4813="",$G4813&lt;&gt;"Ativo"),"",IF(COUNTIFS($E$4:$E4813,$E4813,$A$4:$A4813,$A4813,$G$4:$G4813,"Ativo")=1,1,0))</f>
        <v/>
      </c>
      <c r="BC4813" t="str">
        <f>IF(OR($A4813="",$G4813&lt;&gt;"Ativo"),"",IF(COUNTIFS($A$4:$A4813,$A4813,$G$4:$G4813,"Ativo")=1,1,0))</f>
        <v/>
      </c>
    </row>
    <row r="4814" spans="1:55" x14ac:dyDescent="0.3">
      <c r="A4814" s="76"/>
      <c r="B4814" s="104"/>
      <c r="C4814" s="76"/>
      <c r="D4814" s="77"/>
      <c r="E4814" s="12"/>
      <c r="F4814" s="78"/>
      <c r="G4814" s="77"/>
      <c r="H4814" s="79"/>
      <c r="BA4814" s="5" t="str">
        <f t="shared" si="75"/>
        <v/>
      </c>
      <c r="BB4814" s="5" t="str">
        <f>IF(OR($E4814="",$G4814&lt;&gt;"Ativo"),"",IF(COUNTIFS($E$4:$E4814,$E4814,$A$4:$A4814,$A4814,$G$4:$G4814,"Ativo")=1,1,0))</f>
        <v/>
      </c>
      <c r="BC4814" t="str">
        <f>IF(OR($A4814="",$G4814&lt;&gt;"Ativo"),"",IF(COUNTIFS($A$4:$A4814,$A4814,$G$4:$G4814,"Ativo")=1,1,0))</f>
        <v/>
      </c>
    </row>
    <row r="4815" spans="1:55" x14ac:dyDescent="0.3">
      <c r="A4815" s="76"/>
      <c r="B4815" s="104"/>
      <c r="C4815" s="76"/>
      <c r="D4815" s="77"/>
      <c r="E4815" s="12"/>
      <c r="F4815" s="78"/>
      <c r="G4815" s="77"/>
      <c r="H4815" s="79"/>
      <c r="BA4815" s="5" t="str">
        <f t="shared" si="75"/>
        <v/>
      </c>
      <c r="BB4815" s="5" t="str">
        <f>IF(OR($E4815="",$G4815&lt;&gt;"Ativo"),"",IF(COUNTIFS($E$4:$E4815,$E4815,$A$4:$A4815,$A4815,$G$4:$G4815,"Ativo")=1,1,0))</f>
        <v/>
      </c>
      <c r="BC4815" t="str">
        <f>IF(OR($A4815="",$G4815&lt;&gt;"Ativo"),"",IF(COUNTIFS($A$4:$A4815,$A4815,$G$4:$G4815,"Ativo")=1,1,0))</f>
        <v/>
      </c>
    </row>
    <row r="4816" spans="1:55" x14ac:dyDescent="0.3">
      <c r="A4816" s="76"/>
      <c r="B4816" s="104"/>
      <c r="C4816" s="76"/>
      <c r="D4816" s="77"/>
      <c r="E4816" s="12"/>
      <c r="F4816" s="78"/>
      <c r="G4816" s="77"/>
      <c r="H4816" s="79"/>
      <c r="BA4816" s="5" t="str">
        <f t="shared" si="75"/>
        <v/>
      </c>
      <c r="BB4816" s="5" t="str">
        <f>IF(OR($E4816="",$G4816&lt;&gt;"Ativo"),"",IF(COUNTIFS($E$4:$E4816,$E4816,$A$4:$A4816,$A4816,$G$4:$G4816,"Ativo")=1,1,0))</f>
        <v/>
      </c>
      <c r="BC4816" t="str">
        <f>IF(OR($A4816="",$G4816&lt;&gt;"Ativo"),"",IF(COUNTIFS($A$4:$A4816,$A4816,$G$4:$G4816,"Ativo")=1,1,0))</f>
        <v/>
      </c>
    </row>
    <row r="4817" spans="1:55" x14ac:dyDescent="0.3">
      <c r="A4817" s="76"/>
      <c r="B4817" s="104"/>
      <c r="C4817" s="76"/>
      <c r="D4817" s="77"/>
      <c r="E4817" s="12"/>
      <c r="F4817" s="78"/>
      <c r="G4817" s="77"/>
      <c r="H4817" s="79"/>
      <c r="BA4817" s="5" t="str">
        <f t="shared" si="75"/>
        <v/>
      </c>
      <c r="BB4817" s="5" t="str">
        <f>IF(OR($E4817="",$G4817&lt;&gt;"Ativo"),"",IF(COUNTIFS($E$4:$E4817,$E4817,$A$4:$A4817,$A4817,$G$4:$G4817,"Ativo")=1,1,0))</f>
        <v/>
      </c>
      <c r="BC4817" t="str">
        <f>IF(OR($A4817="",$G4817&lt;&gt;"Ativo"),"",IF(COUNTIFS($A$4:$A4817,$A4817,$G$4:$G4817,"Ativo")=1,1,0))</f>
        <v/>
      </c>
    </row>
    <row r="4818" spans="1:55" x14ac:dyDescent="0.3">
      <c r="A4818" s="76"/>
      <c r="B4818" s="104"/>
      <c r="C4818" s="76"/>
      <c r="D4818" s="77"/>
      <c r="E4818" s="12"/>
      <c r="F4818" s="78"/>
      <c r="G4818" s="77"/>
      <c r="H4818" s="79"/>
      <c r="BA4818" s="5" t="str">
        <f t="shared" si="75"/>
        <v/>
      </c>
      <c r="BB4818" s="5" t="str">
        <f>IF(OR($E4818="",$G4818&lt;&gt;"Ativo"),"",IF(COUNTIFS($E$4:$E4818,$E4818,$A$4:$A4818,$A4818,$G$4:$G4818,"Ativo")=1,1,0))</f>
        <v/>
      </c>
      <c r="BC4818" t="str">
        <f>IF(OR($A4818="",$G4818&lt;&gt;"Ativo"),"",IF(COUNTIFS($A$4:$A4818,$A4818,$G$4:$G4818,"Ativo")=1,1,0))</f>
        <v/>
      </c>
    </row>
    <row r="4819" spans="1:55" x14ac:dyDescent="0.3">
      <c r="A4819" s="76"/>
      <c r="B4819" s="104"/>
      <c r="C4819" s="76"/>
      <c r="D4819" s="77"/>
      <c r="E4819" s="12"/>
      <c r="F4819" s="78"/>
      <c r="G4819" s="77"/>
      <c r="H4819" s="79"/>
      <c r="BA4819" s="5" t="str">
        <f t="shared" si="75"/>
        <v/>
      </c>
      <c r="BB4819" s="5" t="str">
        <f>IF(OR($E4819="",$G4819&lt;&gt;"Ativo"),"",IF(COUNTIFS($E$4:$E4819,$E4819,$A$4:$A4819,$A4819,$G$4:$G4819,"Ativo")=1,1,0))</f>
        <v/>
      </c>
      <c r="BC4819" t="str">
        <f>IF(OR($A4819="",$G4819&lt;&gt;"Ativo"),"",IF(COUNTIFS($A$4:$A4819,$A4819,$G$4:$G4819,"Ativo")=1,1,0))</f>
        <v/>
      </c>
    </row>
    <row r="4820" spans="1:55" x14ac:dyDescent="0.3">
      <c r="A4820" s="76"/>
      <c r="B4820" s="104"/>
      <c r="C4820" s="76"/>
      <c r="D4820" s="77"/>
      <c r="E4820" s="12"/>
      <c r="F4820" s="78"/>
      <c r="G4820" s="77"/>
      <c r="H4820" s="79"/>
      <c r="BA4820" s="5" t="str">
        <f t="shared" si="75"/>
        <v/>
      </c>
      <c r="BB4820" s="5" t="str">
        <f>IF(OR($E4820="",$G4820&lt;&gt;"Ativo"),"",IF(COUNTIFS($E$4:$E4820,$E4820,$A$4:$A4820,$A4820,$G$4:$G4820,"Ativo")=1,1,0))</f>
        <v/>
      </c>
      <c r="BC4820" t="str">
        <f>IF(OR($A4820="",$G4820&lt;&gt;"Ativo"),"",IF(COUNTIFS($A$4:$A4820,$A4820,$G$4:$G4820,"Ativo")=1,1,0))</f>
        <v/>
      </c>
    </row>
    <row r="4821" spans="1:55" x14ac:dyDescent="0.3">
      <c r="A4821" s="76"/>
      <c r="B4821" s="104"/>
      <c r="C4821" s="76"/>
      <c r="D4821" s="77"/>
      <c r="E4821" s="12"/>
      <c r="F4821" s="78"/>
      <c r="G4821" s="77"/>
      <c r="H4821" s="79"/>
      <c r="BA4821" s="5" t="str">
        <f t="shared" si="75"/>
        <v/>
      </c>
      <c r="BB4821" s="5" t="str">
        <f>IF(OR($E4821="",$G4821&lt;&gt;"Ativo"),"",IF(COUNTIFS($E$4:$E4821,$E4821,$A$4:$A4821,$A4821,$G$4:$G4821,"Ativo")=1,1,0))</f>
        <v/>
      </c>
      <c r="BC4821" t="str">
        <f>IF(OR($A4821="",$G4821&lt;&gt;"Ativo"),"",IF(COUNTIFS($A$4:$A4821,$A4821,$G$4:$G4821,"Ativo")=1,1,0))</f>
        <v/>
      </c>
    </row>
    <row r="4822" spans="1:55" x14ac:dyDescent="0.3">
      <c r="A4822" s="76"/>
      <c r="B4822" s="104"/>
      <c r="C4822" s="76"/>
      <c r="D4822" s="77"/>
      <c r="E4822" s="12"/>
      <c r="F4822" s="78"/>
      <c r="G4822" s="77"/>
      <c r="H4822" s="79"/>
      <c r="BA4822" s="5" t="str">
        <f t="shared" si="75"/>
        <v/>
      </c>
      <c r="BB4822" s="5" t="str">
        <f>IF(OR($E4822="",$G4822&lt;&gt;"Ativo"),"",IF(COUNTIFS($E$4:$E4822,$E4822,$A$4:$A4822,$A4822,$G$4:$G4822,"Ativo")=1,1,0))</f>
        <v/>
      </c>
      <c r="BC4822" t="str">
        <f>IF(OR($A4822="",$G4822&lt;&gt;"Ativo"),"",IF(COUNTIFS($A$4:$A4822,$A4822,$G$4:$G4822,"Ativo")=1,1,0))</f>
        <v/>
      </c>
    </row>
    <row r="4823" spans="1:55" x14ac:dyDescent="0.3">
      <c r="A4823" s="76"/>
      <c r="B4823" s="104"/>
      <c r="C4823" s="76"/>
      <c r="D4823" s="77"/>
      <c r="E4823" s="12"/>
      <c r="F4823" s="78"/>
      <c r="G4823" s="77"/>
      <c r="H4823" s="79"/>
      <c r="BA4823" s="5" t="str">
        <f t="shared" si="75"/>
        <v/>
      </c>
      <c r="BB4823" s="5" t="str">
        <f>IF(OR($E4823="",$G4823&lt;&gt;"Ativo"),"",IF(COUNTIFS($E$4:$E4823,$E4823,$A$4:$A4823,$A4823,$G$4:$G4823,"Ativo")=1,1,0))</f>
        <v/>
      </c>
      <c r="BC4823" t="str">
        <f>IF(OR($A4823="",$G4823&lt;&gt;"Ativo"),"",IF(COUNTIFS($A$4:$A4823,$A4823,$G$4:$G4823,"Ativo")=1,1,0))</f>
        <v/>
      </c>
    </row>
    <row r="4824" spans="1:55" x14ac:dyDescent="0.3">
      <c r="A4824" s="76"/>
      <c r="B4824" s="104"/>
      <c r="C4824" s="76"/>
      <c r="D4824" s="77"/>
      <c r="E4824" s="12"/>
      <c r="F4824" s="78"/>
      <c r="G4824" s="77"/>
      <c r="H4824" s="79"/>
      <c r="BA4824" s="5" t="str">
        <f t="shared" si="75"/>
        <v/>
      </c>
      <c r="BB4824" s="5" t="str">
        <f>IF(OR($E4824="",$G4824&lt;&gt;"Ativo"),"",IF(COUNTIFS($E$4:$E4824,$E4824,$A$4:$A4824,$A4824,$G$4:$G4824,"Ativo")=1,1,0))</f>
        <v/>
      </c>
      <c r="BC4824" t="str">
        <f>IF(OR($A4824="",$G4824&lt;&gt;"Ativo"),"",IF(COUNTIFS($A$4:$A4824,$A4824,$G$4:$G4824,"Ativo")=1,1,0))</f>
        <v/>
      </c>
    </row>
    <row r="4825" spans="1:55" x14ac:dyDescent="0.3">
      <c r="A4825" s="76"/>
      <c r="B4825" s="104"/>
      <c r="C4825" s="76"/>
      <c r="D4825" s="77"/>
      <c r="E4825" s="12"/>
      <c r="F4825" s="78"/>
      <c r="G4825" s="77"/>
      <c r="H4825" s="79"/>
      <c r="BA4825" s="5" t="str">
        <f t="shared" si="75"/>
        <v/>
      </c>
      <c r="BB4825" s="5" t="str">
        <f>IF(OR($E4825="",$G4825&lt;&gt;"Ativo"),"",IF(COUNTIFS($E$4:$E4825,$E4825,$A$4:$A4825,$A4825,$G$4:$G4825,"Ativo")=1,1,0))</f>
        <v/>
      </c>
      <c r="BC4825" t="str">
        <f>IF(OR($A4825="",$G4825&lt;&gt;"Ativo"),"",IF(COUNTIFS($A$4:$A4825,$A4825,$G$4:$G4825,"Ativo")=1,1,0))</f>
        <v/>
      </c>
    </row>
    <row r="4826" spans="1:55" x14ac:dyDescent="0.3">
      <c r="A4826" s="76"/>
      <c r="B4826" s="104"/>
      <c r="C4826" s="76"/>
      <c r="D4826" s="77"/>
      <c r="E4826" s="12"/>
      <c r="F4826" s="78"/>
      <c r="G4826" s="77"/>
      <c r="H4826" s="79"/>
      <c r="BA4826" s="5" t="str">
        <f t="shared" si="75"/>
        <v/>
      </c>
      <c r="BB4826" s="5" t="str">
        <f>IF(OR($E4826="",$G4826&lt;&gt;"Ativo"),"",IF(COUNTIFS($E$4:$E4826,$E4826,$A$4:$A4826,$A4826,$G$4:$G4826,"Ativo")=1,1,0))</f>
        <v/>
      </c>
      <c r="BC4826" t="str">
        <f>IF(OR($A4826="",$G4826&lt;&gt;"Ativo"),"",IF(COUNTIFS($A$4:$A4826,$A4826,$G$4:$G4826,"Ativo")=1,1,0))</f>
        <v/>
      </c>
    </row>
    <row r="4827" spans="1:55" x14ac:dyDescent="0.3">
      <c r="A4827" s="76"/>
      <c r="B4827" s="104"/>
      <c r="C4827" s="76"/>
      <c r="D4827" s="77"/>
      <c r="E4827" s="12"/>
      <c r="F4827" s="78"/>
      <c r="G4827" s="77"/>
      <c r="H4827" s="79"/>
      <c r="BA4827" s="5" t="str">
        <f t="shared" si="75"/>
        <v/>
      </c>
      <c r="BB4827" s="5" t="str">
        <f>IF(OR($E4827="",$G4827&lt;&gt;"Ativo"),"",IF(COUNTIFS($E$4:$E4827,$E4827,$A$4:$A4827,$A4827,$G$4:$G4827,"Ativo")=1,1,0))</f>
        <v/>
      </c>
      <c r="BC4827" t="str">
        <f>IF(OR($A4827="",$G4827&lt;&gt;"Ativo"),"",IF(COUNTIFS($A$4:$A4827,$A4827,$G$4:$G4827,"Ativo")=1,1,0))</f>
        <v/>
      </c>
    </row>
    <row r="4828" spans="1:55" x14ac:dyDescent="0.3">
      <c r="A4828" s="76"/>
      <c r="B4828" s="104"/>
      <c r="C4828" s="76"/>
      <c r="D4828" s="77"/>
      <c r="E4828" s="12"/>
      <c r="F4828" s="78"/>
      <c r="G4828" s="77"/>
      <c r="H4828" s="79"/>
      <c r="BA4828" s="5" t="str">
        <f t="shared" si="75"/>
        <v/>
      </c>
      <c r="BB4828" s="5" t="str">
        <f>IF(OR($E4828="",$G4828&lt;&gt;"Ativo"),"",IF(COUNTIFS($E$4:$E4828,$E4828,$A$4:$A4828,$A4828,$G$4:$G4828,"Ativo")=1,1,0))</f>
        <v/>
      </c>
      <c r="BC4828" t="str">
        <f>IF(OR($A4828="",$G4828&lt;&gt;"Ativo"),"",IF(COUNTIFS($A$4:$A4828,$A4828,$G$4:$G4828,"Ativo")=1,1,0))</f>
        <v/>
      </c>
    </row>
    <row r="4829" spans="1:55" x14ac:dyDescent="0.3">
      <c r="A4829" s="76"/>
      <c r="B4829" s="104"/>
      <c r="C4829" s="76"/>
      <c r="D4829" s="77"/>
      <c r="E4829" s="12"/>
      <c r="F4829" s="78"/>
      <c r="G4829" s="77"/>
      <c r="H4829" s="79"/>
      <c r="BA4829" s="5" t="str">
        <f t="shared" si="75"/>
        <v/>
      </c>
      <c r="BB4829" s="5" t="str">
        <f>IF(OR($E4829="",$G4829&lt;&gt;"Ativo"),"",IF(COUNTIFS($E$4:$E4829,$E4829,$A$4:$A4829,$A4829,$G$4:$G4829,"Ativo")=1,1,0))</f>
        <v/>
      </c>
      <c r="BC4829" t="str">
        <f>IF(OR($A4829="",$G4829&lt;&gt;"Ativo"),"",IF(COUNTIFS($A$4:$A4829,$A4829,$G$4:$G4829,"Ativo")=1,1,0))</f>
        <v/>
      </c>
    </row>
    <row r="4830" spans="1:55" x14ac:dyDescent="0.3">
      <c r="A4830" s="76"/>
      <c r="B4830" s="104"/>
      <c r="C4830" s="76"/>
      <c r="D4830" s="77"/>
      <c r="E4830" s="12"/>
      <c r="F4830" s="78"/>
      <c r="G4830" s="77"/>
      <c r="H4830" s="79"/>
      <c r="BA4830" s="5" t="str">
        <f t="shared" si="75"/>
        <v/>
      </c>
      <c r="BB4830" s="5" t="str">
        <f>IF(OR($E4830="",$G4830&lt;&gt;"Ativo"),"",IF(COUNTIFS($E$4:$E4830,$E4830,$A$4:$A4830,$A4830,$G$4:$G4830,"Ativo")=1,1,0))</f>
        <v/>
      </c>
      <c r="BC4830" t="str">
        <f>IF(OR($A4830="",$G4830&lt;&gt;"Ativo"),"",IF(COUNTIFS($A$4:$A4830,$A4830,$G$4:$G4830,"Ativo")=1,1,0))</f>
        <v/>
      </c>
    </row>
    <row r="4831" spans="1:55" x14ac:dyDescent="0.3">
      <c r="A4831" s="76"/>
      <c r="B4831" s="104"/>
      <c r="C4831" s="76"/>
      <c r="D4831" s="77"/>
      <c r="E4831" s="12"/>
      <c r="F4831" s="78"/>
      <c r="G4831" s="77"/>
      <c r="H4831" s="79"/>
      <c r="BA4831" s="5" t="str">
        <f t="shared" si="75"/>
        <v/>
      </c>
      <c r="BB4831" s="5" t="str">
        <f>IF(OR($E4831="",$G4831&lt;&gt;"Ativo"),"",IF(COUNTIFS($E$4:$E4831,$E4831,$A$4:$A4831,$A4831,$G$4:$G4831,"Ativo")=1,1,0))</f>
        <v/>
      </c>
      <c r="BC4831" t="str">
        <f>IF(OR($A4831="",$G4831&lt;&gt;"Ativo"),"",IF(COUNTIFS($A$4:$A4831,$A4831,$G$4:$G4831,"Ativo")=1,1,0))</f>
        <v/>
      </c>
    </row>
    <row r="4832" spans="1:55" x14ac:dyDescent="0.3">
      <c r="A4832" s="76"/>
      <c r="B4832" s="104"/>
      <c r="C4832" s="76"/>
      <c r="D4832" s="77"/>
      <c r="E4832" s="12"/>
      <c r="F4832" s="78"/>
      <c r="G4832" s="77"/>
      <c r="H4832" s="79"/>
      <c r="BA4832" s="5" t="str">
        <f t="shared" si="75"/>
        <v/>
      </c>
      <c r="BB4832" s="5" t="str">
        <f>IF(OR($E4832="",$G4832&lt;&gt;"Ativo"),"",IF(COUNTIFS($E$4:$E4832,$E4832,$A$4:$A4832,$A4832,$G$4:$G4832,"Ativo")=1,1,0))</f>
        <v/>
      </c>
      <c r="BC4832" t="str">
        <f>IF(OR($A4832="",$G4832&lt;&gt;"Ativo"),"",IF(COUNTIFS($A$4:$A4832,$A4832,$G$4:$G4832,"Ativo")=1,1,0))</f>
        <v/>
      </c>
    </row>
    <row r="4833" spans="1:55" x14ac:dyDescent="0.3">
      <c r="A4833" s="76"/>
      <c r="B4833" s="104"/>
      <c r="C4833" s="76"/>
      <c r="D4833" s="77"/>
      <c r="E4833" s="12"/>
      <c r="F4833" s="78"/>
      <c r="G4833" s="77"/>
      <c r="H4833" s="79"/>
      <c r="BA4833" s="5" t="str">
        <f t="shared" si="75"/>
        <v/>
      </c>
      <c r="BB4833" s="5" t="str">
        <f>IF(OR($E4833="",$G4833&lt;&gt;"Ativo"),"",IF(COUNTIFS($E$4:$E4833,$E4833,$A$4:$A4833,$A4833,$G$4:$G4833,"Ativo")=1,1,0))</f>
        <v/>
      </c>
      <c r="BC4833" t="str">
        <f>IF(OR($A4833="",$G4833&lt;&gt;"Ativo"),"",IF(COUNTIFS($A$4:$A4833,$A4833,$G$4:$G4833,"Ativo")=1,1,0))</f>
        <v/>
      </c>
    </row>
    <row r="4834" spans="1:55" x14ac:dyDescent="0.3">
      <c r="A4834" s="76"/>
      <c r="B4834" s="104"/>
      <c r="C4834" s="76"/>
      <c r="D4834" s="77"/>
      <c r="E4834" s="12"/>
      <c r="F4834" s="78"/>
      <c r="G4834" s="77"/>
      <c r="H4834" s="79"/>
      <c r="BA4834" s="5" t="str">
        <f t="shared" si="75"/>
        <v/>
      </c>
      <c r="BB4834" s="5" t="str">
        <f>IF(OR($E4834="",$G4834&lt;&gt;"Ativo"),"",IF(COUNTIFS($E$4:$E4834,$E4834,$A$4:$A4834,$A4834,$G$4:$G4834,"Ativo")=1,1,0))</f>
        <v/>
      </c>
      <c r="BC4834" t="str">
        <f>IF(OR($A4834="",$G4834&lt;&gt;"Ativo"),"",IF(COUNTIFS($A$4:$A4834,$A4834,$G$4:$G4834,"Ativo")=1,1,0))</f>
        <v/>
      </c>
    </row>
    <row r="4835" spans="1:55" x14ac:dyDescent="0.3">
      <c r="A4835" s="76"/>
      <c r="B4835" s="104"/>
      <c r="C4835" s="76"/>
      <c r="D4835" s="77"/>
      <c r="E4835" s="12"/>
      <c r="F4835" s="78"/>
      <c r="G4835" s="77"/>
      <c r="H4835" s="79"/>
      <c r="BA4835" s="5" t="str">
        <f t="shared" si="75"/>
        <v/>
      </c>
      <c r="BB4835" s="5" t="str">
        <f>IF(OR($E4835="",$G4835&lt;&gt;"Ativo"),"",IF(COUNTIFS($E$4:$E4835,$E4835,$A$4:$A4835,$A4835,$G$4:$G4835,"Ativo")=1,1,0))</f>
        <v/>
      </c>
      <c r="BC4835" t="str">
        <f>IF(OR($A4835="",$G4835&lt;&gt;"Ativo"),"",IF(COUNTIFS($A$4:$A4835,$A4835,$G$4:$G4835,"Ativo")=1,1,0))</f>
        <v/>
      </c>
    </row>
    <row r="4836" spans="1:55" x14ac:dyDescent="0.3">
      <c r="A4836" s="76"/>
      <c r="B4836" s="104"/>
      <c r="C4836" s="76"/>
      <c r="D4836" s="77"/>
      <c r="E4836" s="12"/>
      <c r="F4836" s="78"/>
      <c r="G4836" s="77"/>
      <c r="H4836" s="79"/>
      <c r="BA4836" s="5" t="str">
        <f t="shared" si="75"/>
        <v/>
      </c>
      <c r="BB4836" s="5" t="str">
        <f>IF(OR($E4836="",$G4836&lt;&gt;"Ativo"),"",IF(COUNTIFS($E$4:$E4836,$E4836,$A$4:$A4836,$A4836,$G$4:$G4836,"Ativo")=1,1,0))</f>
        <v/>
      </c>
      <c r="BC4836" t="str">
        <f>IF(OR($A4836="",$G4836&lt;&gt;"Ativo"),"",IF(COUNTIFS($A$4:$A4836,$A4836,$G$4:$G4836,"Ativo")=1,1,0))</f>
        <v/>
      </c>
    </row>
    <row r="4837" spans="1:55" x14ac:dyDescent="0.3">
      <c r="A4837" s="76"/>
      <c r="B4837" s="104"/>
      <c r="C4837" s="76"/>
      <c r="D4837" s="77"/>
      <c r="E4837" s="12"/>
      <c r="F4837" s="78"/>
      <c r="G4837" s="77"/>
      <c r="H4837" s="79"/>
      <c r="BA4837" s="5" t="str">
        <f t="shared" si="75"/>
        <v/>
      </c>
      <c r="BB4837" s="5" t="str">
        <f>IF(OR($E4837="",$G4837&lt;&gt;"Ativo"),"",IF(COUNTIFS($E$4:$E4837,$E4837,$A$4:$A4837,$A4837,$G$4:$G4837,"Ativo")=1,1,0))</f>
        <v/>
      </c>
      <c r="BC4837" t="str">
        <f>IF(OR($A4837="",$G4837&lt;&gt;"Ativo"),"",IF(COUNTIFS($A$4:$A4837,$A4837,$G$4:$G4837,"Ativo")=1,1,0))</f>
        <v/>
      </c>
    </row>
    <row r="4838" spans="1:55" x14ac:dyDescent="0.3">
      <c r="A4838" s="76"/>
      <c r="B4838" s="104"/>
      <c r="C4838" s="76"/>
      <c r="D4838" s="77"/>
      <c r="E4838" s="12"/>
      <c r="F4838" s="78"/>
      <c r="G4838" s="77"/>
      <c r="H4838" s="79"/>
      <c r="BA4838" s="5" t="str">
        <f t="shared" si="75"/>
        <v/>
      </c>
      <c r="BB4838" s="5" t="str">
        <f>IF(OR($E4838="",$G4838&lt;&gt;"Ativo"),"",IF(COUNTIFS($E$4:$E4838,$E4838,$A$4:$A4838,$A4838,$G$4:$G4838,"Ativo")=1,1,0))</f>
        <v/>
      </c>
      <c r="BC4838" t="str">
        <f>IF(OR($A4838="",$G4838&lt;&gt;"Ativo"),"",IF(COUNTIFS($A$4:$A4838,$A4838,$G$4:$G4838,"Ativo")=1,1,0))</f>
        <v/>
      </c>
    </row>
    <row r="4839" spans="1:55" x14ac:dyDescent="0.3">
      <c r="A4839" s="76"/>
      <c r="B4839" s="104"/>
      <c r="C4839" s="76"/>
      <c r="D4839" s="77"/>
      <c r="E4839" s="12"/>
      <c r="F4839" s="78"/>
      <c r="G4839" s="77"/>
      <c r="H4839" s="79"/>
      <c r="BA4839" s="5" t="str">
        <f t="shared" si="75"/>
        <v/>
      </c>
      <c r="BB4839" s="5" t="str">
        <f>IF(OR($E4839="",$G4839&lt;&gt;"Ativo"),"",IF(COUNTIFS($E$4:$E4839,$E4839,$A$4:$A4839,$A4839,$G$4:$G4839,"Ativo")=1,1,0))</f>
        <v/>
      </c>
      <c r="BC4839" t="str">
        <f>IF(OR($A4839="",$G4839&lt;&gt;"Ativo"),"",IF(COUNTIFS($A$4:$A4839,$A4839,$G$4:$G4839,"Ativo")=1,1,0))</f>
        <v/>
      </c>
    </row>
    <row r="4840" spans="1:55" x14ac:dyDescent="0.3">
      <c r="A4840" s="76"/>
      <c r="B4840" s="104"/>
      <c r="C4840" s="76"/>
      <c r="D4840" s="77"/>
      <c r="E4840" s="12"/>
      <c r="F4840" s="78"/>
      <c r="G4840" s="77"/>
      <c r="H4840" s="79"/>
      <c r="BA4840" s="5" t="str">
        <f t="shared" si="75"/>
        <v/>
      </c>
      <c r="BB4840" s="5" t="str">
        <f>IF(OR($E4840="",$G4840&lt;&gt;"Ativo"),"",IF(COUNTIFS($E$4:$E4840,$E4840,$A$4:$A4840,$A4840,$G$4:$G4840,"Ativo")=1,1,0))</f>
        <v/>
      </c>
      <c r="BC4840" t="str">
        <f>IF(OR($A4840="",$G4840&lt;&gt;"Ativo"),"",IF(COUNTIFS($A$4:$A4840,$A4840,$G$4:$G4840,"Ativo")=1,1,0))</f>
        <v/>
      </c>
    </row>
    <row r="4841" spans="1:55" x14ac:dyDescent="0.3">
      <c r="A4841" s="76"/>
      <c r="B4841" s="104"/>
      <c r="C4841" s="76"/>
      <c r="D4841" s="77"/>
      <c r="E4841" s="12"/>
      <c r="F4841" s="78"/>
      <c r="G4841" s="77"/>
      <c r="H4841" s="79"/>
      <c r="BA4841" s="5" t="str">
        <f t="shared" si="75"/>
        <v/>
      </c>
      <c r="BB4841" s="5" t="str">
        <f>IF(OR($E4841="",$G4841&lt;&gt;"Ativo"),"",IF(COUNTIFS($E$4:$E4841,$E4841,$A$4:$A4841,$A4841,$G$4:$G4841,"Ativo")=1,1,0))</f>
        <v/>
      </c>
      <c r="BC4841" t="str">
        <f>IF(OR($A4841="",$G4841&lt;&gt;"Ativo"),"",IF(COUNTIFS($A$4:$A4841,$A4841,$G$4:$G4841,"Ativo")=1,1,0))</f>
        <v/>
      </c>
    </row>
    <row r="4842" spans="1:55" x14ac:dyDescent="0.3">
      <c r="A4842" s="76"/>
      <c r="B4842" s="104"/>
      <c r="C4842" s="76"/>
      <c r="D4842" s="77"/>
      <c r="E4842" s="12"/>
      <c r="F4842" s="78"/>
      <c r="G4842" s="77"/>
      <c r="H4842" s="79"/>
      <c r="BA4842" s="5" t="str">
        <f t="shared" si="75"/>
        <v/>
      </c>
      <c r="BB4842" s="5" t="str">
        <f>IF(OR($E4842="",$G4842&lt;&gt;"Ativo"),"",IF(COUNTIFS($E$4:$E4842,$E4842,$A$4:$A4842,$A4842,$G$4:$G4842,"Ativo")=1,1,0))</f>
        <v/>
      </c>
      <c r="BC4842" t="str">
        <f>IF(OR($A4842="",$G4842&lt;&gt;"Ativo"),"",IF(COUNTIFS($A$4:$A4842,$A4842,$G$4:$G4842,"Ativo")=1,1,0))</f>
        <v/>
      </c>
    </row>
    <row r="4843" spans="1:55" x14ac:dyDescent="0.3">
      <c r="A4843" s="76"/>
      <c r="B4843" s="104"/>
      <c r="C4843" s="76"/>
      <c r="D4843" s="77"/>
      <c r="E4843" s="12"/>
      <c r="F4843" s="78"/>
      <c r="G4843" s="77"/>
      <c r="H4843" s="79"/>
      <c r="BA4843" s="5" t="str">
        <f t="shared" si="75"/>
        <v/>
      </c>
      <c r="BB4843" s="5" t="str">
        <f>IF(OR($E4843="",$G4843&lt;&gt;"Ativo"),"",IF(COUNTIFS($E$4:$E4843,$E4843,$A$4:$A4843,$A4843,$G$4:$G4843,"Ativo")=1,1,0))</f>
        <v/>
      </c>
      <c r="BC4843" t="str">
        <f>IF(OR($A4843="",$G4843&lt;&gt;"Ativo"),"",IF(COUNTIFS($A$4:$A4843,$A4843,$G$4:$G4843,"Ativo")=1,1,0))</f>
        <v/>
      </c>
    </row>
    <row r="4844" spans="1:55" x14ac:dyDescent="0.3">
      <c r="A4844" s="76"/>
      <c r="B4844" s="104"/>
      <c r="C4844" s="76"/>
      <c r="D4844" s="77"/>
      <c r="E4844" s="12"/>
      <c r="F4844" s="78"/>
      <c r="G4844" s="77"/>
      <c r="H4844" s="79"/>
      <c r="BA4844" s="5" t="str">
        <f t="shared" si="75"/>
        <v/>
      </c>
      <c r="BB4844" s="5" t="str">
        <f>IF(OR($E4844="",$G4844&lt;&gt;"Ativo"),"",IF(COUNTIFS($E$4:$E4844,$E4844,$A$4:$A4844,$A4844,$G$4:$G4844,"Ativo")=1,1,0))</f>
        <v/>
      </c>
      <c r="BC4844" t="str">
        <f>IF(OR($A4844="",$G4844&lt;&gt;"Ativo"),"",IF(COUNTIFS($A$4:$A4844,$A4844,$G$4:$G4844,"Ativo")=1,1,0))</f>
        <v/>
      </c>
    </row>
    <row r="4845" spans="1:55" x14ac:dyDescent="0.3">
      <c r="A4845" s="76"/>
      <c r="B4845" s="104"/>
      <c r="C4845" s="76"/>
      <c r="D4845" s="77"/>
      <c r="E4845" s="12"/>
      <c r="F4845" s="78"/>
      <c r="G4845" s="77"/>
      <c r="H4845" s="79"/>
      <c r="BA4845" s="5" t="str">
        <f t="shared" si="75"/>
        <v/>
      </c>
      <c r="BB4845" s="5" t="str">
        <f>IF(OR($E4845="",$G4845&lt;&gt;"Ativo"),"",IF(COUNTIFS($E$4:$E4845,$E4845,$A$4:$A4845,$A4845,$G$4:$G4845,"Ativo")=1,1,0))</f>
        <v/>
      </c>
      <c r="BC4845" t="str">
        <f>IF(OR($A4845="",$G4845&lt;&gt;"Ativo"),"",IF(COUNTIFS($A$4:$A4845,$A4845,$G$4:$G4845,"Ativo")=1,1,0))</f>
        <v/>
      </c>
    </row>
    <row r="4846" spans="1:55" x14ac:dyDescent="0.3">
      <c r="A4846" s="76"/>
      <c r="B4846" s="104"/>
      <c r="C4846" s="76"/>
      <c r="D4846" s="77"/>
      <c r="E4846" s="12"/>
      <c r="F4846" s="78"/>
      <c r="G4846" s="77"/>
      <c r="H4846" s="79"/>
      <c r="BA4846" s="5" t="str">
        <f t="shared" si="75"/>
        <v/>
      </c>
      <c r="BB4846" s="5" t="str">
        <f>IF(OR($E4846="",$G4846&lt;&gt;"Ativo"),"",IF(COUNTIFS($E$4:$E4846,$E4846,$A$4:$A4846,$A4846,$G$4:$G4846,"Ativo")=1,1,0))</f>
        <v/>
      </c>
      <c r="BC4846" t="str">
        <f>IF(OR($A4846="",$G4846&lt;&gt;"Ativo"),"",IF(COUNTIFS($A$4:$A4846,$A4846,$G$4:$G4846,"Ativo")=1,1,0))</f>
        <v/>
      </c>
    </row>
    <row r="4847" spans="1:55" x14ac:dyDescent="0.3">
      <c r="A4847" s="76"/>
      <c r="B4847" s="104"/>
      <c r="C4847" s="76"/>
      <c r="D4847" s="77"/>
      <c r="E4847" s="12"/>
      <c r="F4847" s="78"/>
      <c r="G4847" s="77"/>
      <c r="H4847" s="79"/>
      <c r="BA4847" s="5" t="str">
        <f t="shared" si="75"/>
        <v/>
      </c>
      <c r="BB4847" s="5" t="str">
        <f>IF(OR($E4847="",$G4847&lt;&gt;"Ativo"),"",IF(COUNTIFS($E$4:$E4847,$E4847,$A$4:$A4847,$A4847,$G$4:$G4847,"Ativo")=1,1,0))</f>
        <v/>
      </c>
      <c r="BC4847" t="str">
        <f>IF(OR($A4847="",$G4847&lt;&gt;"Ativo"),"",IF(COUNTIFS($A$4:$A4847,$A4847,$G$4:$G4847,"Ativo")=1,1,0))</f>
        <v/>
      </c>
    </row>
    <row r="4848" spans="1:55" x14ac:dyDescent="0.3">
      <c r="A4848" s="76"/>
      <c r="B4848" s="104"/>
      <c r="C4848" s="76"/>
      <c r="D4848" s="77"/>
      <c r="E4848" s="12"/>
      <c r="F4848" s="78"/>
      <c r="G4848" s="77"/>
      <c r="H4848" s="79"/>
      <c r="BA4848" s="5" t="str">
        <f t="shared" si="75"/>
        <v/>
      </c>
      <c r="BB4848" s="5" t="str">
        <f>IF(OR($E4848="",$G4848&lt;&gt;"Ativo"),"",IF(COUNTIFS($E$4:$E4848,$E4848,$A$4:$A4848,$A4848,$G$4:$G4848,"Ativo")=1,1,0))</f>
        <v/>
      </c>
      <c r="BC4848" t="str">
        <f>IF(OR($A4848="",$G4848&lt;&gt;"Ativo"),"",IF(COUNTIFS($A$4:$A4848,$A4848,$G$4:$G4848,"Ativo")=1,1,0))</f>
        <v/>
      </c>
    </row>
    <row r="4849" spans="1:55" x14ac:dyDescent="0.3">
      <c r="A4849" s="76"/>
      <c r="B4849" s="104"/>
      <c r="C4849" s="76"/>
      <c r="D4849" s="77"/>
      <c r="E4849" s="12"/>
      <c r="F4849" s="78"/>
      <c r="G4849" s="77"/>
      <c r="H4849" s="79"/>
      <c r="BA4849" s="5" t="str">
        <f t="shared" si="75"/>
        <v/>
      </c>
      <c r="BB4849" s="5" t="str">
        <f>IF(OR($E4849="",$G4849&lt;&gt;"Ativo"),"",IF(COUNTIFS($E$4:$E4849,$E4849,$A$4:$A4849,$A4849,$G$4:$G4849,"Ativo")=1,1,0))</f>
        <v/>
      </c>
      <c r="BC4849" t="str">
        <f>IF(OR($A4849="",$G4849&lt;&gt;"Ativo"),"",IF(COUNTIFS($A$4:$A4849,$A4849,$G$4:$G4849,"Ativo")=1,1,0))</f>
        <v/>
      </c>
    </row>
    <row r="4850" spans="1:55" x14ac:dyDescent="0.3">
      <c r="A4850" s="76"/>
      <c r="B4850" s="104"/>
      <c r="C4850" s="76"/>
      <c r="D4850" s="77"/>
      <c r="E4850" s="12"/>
      <c r="F4850" s="78"/>
      <c r="G4850" s="77"/>
      <c r="H4850" s="79"/>
      <c r="BA4850" s="5" t="str">
        <f t="shared" si="75"/>
        <v/>
      </c>
      <c r="BB4850" s="5" t="str">
        <f>IF(OR($E4850="",$G4850&lt;&gt;"Ativo"),"",IF(COUNTIFS($E$4:$E4850,$E4850,$A$4:$A4850,$A4850,$G$4:$G4850,"Ativo")=1,1,0))</f>
        <v/>
      </c>
      <c r="BC4850" t="str">
        <f>IF(OR($A4850="",$G4850&lt;&gt;"Ativo"),"",IF(COUNTIFS($A$4:$A4850,$A4850,$G$4:$G4850,"Ativo")=1,1,0))</f>
        <v/>
      </c>
    </row>
    <row r="4851" spans="1:55" x14ac:dyDescent="0.3">
      <c r="A4851" s="76"/>
      <c r="B4851" s="104"/>
      <c r="C4851" s="76"/>
      <c r="D4851" s="77"/>
      <c r="E4851" s="12"/>
      <c r="F4851" s="78"/>
      <c r="G4851" s="77"/>
      <c r="H4851" s="79"/>
      <c r="BA4851" s="5" t="str">
        <f t="shared" si="75"/>
        <v/>
      </c>
      <c r="BB4851" s="5" t="str">
        <f>IF(OR($E4851="",$G4851&lt;&gt;"Ativo"),"",IF(COUNTIFS($E$4:$E4851,$E4851,$A$4:$A4851,$A4851,$G$4:$G4851,"Ativo")=1,1,0))</f>
        <v/>
      </c>
      <c r="BC4851" t="str">
        <f>IF(OR($A4851="",$G4851&lt;&gt;"Ativo"),"",IF(COUNTIFS($A$4:$A4851,$A4851,$G$4:$G4851,"Ativo")=1,1,0))</f>
        <v/>
      </c>
    </row>
    <row r="4852" spans="1:55" x14ac:dyDescent="0.3">
      <c r="A4852" s="76"/>
      <c r="B4852" s="104"/>
      <c r="C4852" s="76"/>
      <c r="D4852" s="77"/>
      <c r="E4852" s="12"/>
      <c r="F4852" s="78"/>
      <c r="G4852" s="77"/>
      <c r="H4852" s="79"/>
      <c r="BA4852" s="5" t="str">
        <f t="shared" si="75"/>
        <v/>
      </c>
      <c r="BB4852" s="5" t="str">
        <f>IF(OR($E4852="",$G4852&lt;&gt;"Ativo"),"",IF(COUNTIFS($E$4:$E4852,$E4852,$A$4:$A4852,$A4852,$G$4:$G4852,"Ativo")=1,1,0))</f>
        <v/>
      </c>
      <c r="BC4852" t="str">
        <f>IF(OR($A4852="",$G4852&lt;&gt;"Ativo"),"",IF(COUNTIFS($A$4:$A4852,$A4852,$G$4:$G4852,"Ativo")=1,1,0))</f>
        <v/>
      </c>
    </row>
    <row r="4853" spans="1:55" x14ac:dyDescent="0.3">
      <c r="A4853" s="76"/>
      <c r="B4853" s="104"/>
      <c r="C4853" s="76"/>
      <c r="D4853" s="77"/>
      <c r="E4853" s="12"/>
      <c r="F4853" s="78"/>
      <c r="G4853" s="77"/>
      <c r="H4853" s="79"/>
      <c r="BA4853" s="5" t="str">
        <f t="shared" si="75"/>
        <v/>
      </c>
      <c r="BB4853" s="5" t="str">
        <f>IF(OR($E4853="",$G4853&lt;&gt;"Ativo"),"",IF(COUNTIFS($E$4:$E4853,$E4853,$A$4:$A4853,$A4853,$G$4:$G4853,"Ativo")=1,1,0))</f>
        <v/>
      </c>
      <c r="BC4853" t="str">
        <f>IF(OR($A4853="",$G4853&lt;&gt;"Ativo"),"",IF(COUNTIFS($A$4:$A4853,$A4853,$G$4:$G4853,"Ativo")=1,1,0))</f>
        <v/>
      </c>
    </row>
    <row r="4854" spans="1:55" x14ac:dyDescent="0.3">
      <c r="A4854" s="76"/>
      <c r="B4854" s="104"/>
      <c r="C4854" s="76"/>
      <c r="D4854" s="77"/>
      <c r="E4854" s="12"/>
      <c r="F4854" s="78"/>
      <c r="G4854" s="77"/>
      <c r="H4854" s="79"/>
      <c r="BA4854" s="5" t="str">
        <f t="shared" si="75"/>
        <v/>
      </c>
      <c r="BB4854" s="5" t="str">
        <f>IF(OR($E4854="",$G4854&lt;&gt;"Ativo"),"",IF(COUNTIFS($E$4:$E4854,$E4854,$A$4:$A4854,$A4854,$G$4:$G4854,"Ativo")=1,1,0))</f>
        <v/>
      </c>
      <c r="BC4854" t="str">
        <f>IF(OR($A4854="",$G4854&lt;&gt;"Ativo"),"",IF(COUNTIFS($A$4:$A4854,$A4854,$G$4:$G4854,"Ativo")=1,1,0))</f>
        <v/>
      </c>
    </row>
    <row r="4855" spans="1:55" x14ac:dyDescent="0.3">
      <c r="A4855" s="76"/>
      <c r="B4855" s="104"/>
      <c r="C4855" s="76"/>
      <c r="D4855" s="77"/>
      <c r="E4855" s="12"/>
      <c r="F4855" s="78"/>
      <c r="G4855" s="77"/>
      <c r="H4855" s="79"/>
      <c r="BA4855" s="5" t="str">
        <f t="shared" si="75"/>
        <v/>
      </c>
      <c r="BB4855" s="5" t="str">
        <f>IF(OR($E4855="",$G4855&lt;&gt;"Ativo"),"",IF(COUNTIFS($E$4:$E4855,$E4855,$A$4:$A4855,$A4855,$G$4:$G4855,"Ativo")=1,1,0))</f>
        <v/>
      </c>
      <c r="BC4855" t="str">
        <f>IF(OR($A4855="",$G4855&lt;&gt;"Ativo"),"",IF(COUNTIFS($A$4:$A4855,$A4855,$G$4:$G4855,"Ativo")=1,1,0))</f>
        <v/>
      </c>
    </row>
    <row r="4856" spans="1:55" x14ac:dyDescent="0.3">
      <c r="A4856" s="76"/>
      <c r="B4856" s="104"/>
      <c r="C4856" s="76"/>
      <c r="D4856" s="77"/>
      <c r="E4856" s="12"/>
      <c r="F4856" s="78"/>
      <c r="G4856" s="77"/>
      <c r="H4856" s="79"/>
      <c r="BA4856" s="5" t="str">
        <f t="shared" si="75"/>
        <v/>
      </c>
      <c r="BB4856" s="5" t="str">
        <f>IF(OR($E4856="",$G4856&lt;&gt;"Ativo"),"",IF(COUNTIFS($E$4:$E4856,$E4856,$A$4:$A4856,$A4856,$G$4:$G4856,"Ativo")=1,1,0))</f>
        <v/>
      </c>
      <c r="BC4856" t="str">
        <f>IF(OR($A4856="",$G4856&lt;&gt;"Ativo"),"",IF(COUNTIFS($A$4:$A4856,$A4856,$G$4:$G4856,"Ativo")=1,1,0))</f>
        <v/>
      </c>
    </row>
    <row r="4857" spans="1:55" x14ac:dyDescent="0.3">
      <c r="A4857" s="76"/>
      <c r="B4857" s="104"/>
      <c r="C4857" s="76"/>
      <c r="D4857" s="77"/>
      <c r="E4857" s="12"/>
      <c r="F4857" s="78"/>
      <c r="G4857" s="77"/>
      <c r="H4857" s="79"/>
      <c r="BA4857" s="5" t="str">
        <f t="shared" si="75"/>
        <v/>
      </c>
      <c r="BB4857" s="5" t="str">
        <f>IF(OR($E4857="",$G4857&lt;&gt;"Ativo"),"",IF(COUNTIFS($E$4:$E4857,$E4857,$A$4:$A4857,$A4857,$G$4:$G4857,"Ativo")=1,1,0))</f>
        <v/>
      </c>
      <c r="BC4857" t="str">
        <f>IF(OR($A4857="",$G4857&lt;&gt;"Ativo"),"",IF(COUNTIFS($A$4:$A4857,$A4857,$G$4:$G4857,"Ativo")=1,1,0))</f>
        <v/>
      </c>
    </row>
    <row r="4858" spans="1:55" x14ac:dyDescent="0.3">
      <c r="A4858" s="76"/>
      <c r="B4858" s="104"/>
      <c r="C4858" s="76"/>
      <c r="D4858" s="77"/>
      <c r="E4858" s="12"/>
      <c r="F4858" s="78"/>
      <c r="G4858" s="77"/>
      <c r="H4858" s="79"/>
      <c r="BA4858" s="5" t="str">
        <f t="shared" si="75"/>
        <v/>
      </c>
      <c r="BB4858" s="5" t="str">
        <f>IF(OR($E4858="",$G4858&lt;&gt;"Ativo"),"",IF(COUNTIFS($E$4:$E4858,$E4858,$A$4:$A4858,$A4858,$G$4:$G4858,"Ativo")=1,1,0))</f>
        <v/>
      </c>
      <c r="BC4858" t="str">
        <f>IF(OR($A4858="",$G4858&lt;&gt;"Ativo"),"",IF(COUNTIFS($A$4:$A4858,$A4858,$G$4:$G4858,"Ativo")=1,1,0))</f>
        <v/>
      </c>
    </row>
    <row r="4859" spans="1:55" x14ac:dyDescent="0.3">
      <c r="A4859" s="76"/>
      <c r="B4859" s="104"/>
      <c r="C4859" s="76"/>
      <c r="D4859" s="77"/>
      <c r="E4859" s="12"/>
      <c r="F4859" s="78"/>
      <c r="G4859" s="77"/>
      <c r="H4859" s="79"/>
      <c r="BA4859" s="5" t="str">
        <f t="shared" si="75"/>
        <v/>
      </c>
      <c r="BB4859" s="5" t="str">
        <f>IF(OR($E4859="",$G4859&lt;&gt;"Ativo"),"",IF(COUNTIFS($E$4:$E4859,$E4859,$A$4:$A4859,$A4859,$G$4:$G4859,"Ativo")=1,1,0))</f>
        <v/>
      </c>
      <c r="BC4859" t="str">
        <f>IF(OR($A4859="",$G4859&lt;&gt;"Ativo"),"",IF(COUNTIFS($A$4:$A4859,$A4859,$G$4:$G4859,"Ativo")=1,1,0))</f>
        <v/>
      </c>
    </row>
    <row r="4860" spans="1:55" x14ac:dyDescent="0.3">
      <c r="A4860" s="76"/>
      <c r="B4860" s="104"/>
      <c r="C4860" s="76"/>
      <c r="D4860" s="77"/>
      <c r="E4860" s="12"/>
      <c r="F4860" s="78"/>
      <c r="G4860" s="77"/>
      <c r="H4860" s="79"/>
      <c r="BA4860" s="5" t="str">
        <f t="shared" si="75"/>
        <v/>
      </c>
      <c r="BB4860" s="5" t="str">
        <f>IF(OR($E4860="",$G4860&lt;&gt;"Ativo"),"",IF(COUNTIFS($E$4:$E4860,$E4860,$A$4:$A4860,$A4860,$G$4:$G4860,"Ativo")=1,1,0))</f>
        <v/>
      </c>
      <c r="BC4860" t="str">
        <f>IF(OR($A4860="",$G4860&lt;&gt;"Ativo"),"",IF(COUNTIFS($A$4:$A4860,$A4860,$G$4:$G4860,"Ativo")=1,1,0))</f>
        <v/>
      </c>
    </row>
    <row r="4861" spans="1:55" x14ac:dyDescent="0.3">
      <c r="A4861" s="76"/>
      <c r="B4861" s="104"/>
      <c r="C4861" s="76"/>
      <c r="D4861" s="77"/>
      <c r="E4861" s="12"/>
      <c r="F4861" s="78"/>
      <c r="G4861" s="77"/>
      <c r="H4861" s="79"/>
      <c r="BA4861" s="5" t="str">
        <f t="shared" si="75"/>
        <v/>
      </c>
      <c r="BB4861" s="5" t="str">
        <f>IF(OR($E4861="",$G4861&lt;&gt;"Ativo"),"",IF(COUNTIFS($E$4:$E4861,$E4861,$A$4:$A4861,$A4861,$G$4:$G4861,"Ativo")=1,1,0))</f>
        <v/>
      </c>
      <c r="BC4861" t="str">
        <f>IF(OR($A4861="",$G4861&lt;&gt;"Ativo"),"",IF(COUNTIFS($A$4:$A4861,$A4861,$G$4:$G4861,"Ativo")=1,1,0))</f>
        <v/>
      </c>
    </row>
    <row r="4862" spans="1:55" x14ac:dyDescent="0.3">
      <c r="A4862" s="76"/>
      <c r="B4862" s="104"/>
      <c r="C4862" s="76"/>
      <c r="D4862" s="77"/>
      <c r="E4862" s="12"/>
      <c r="F4862" s="78"/>
      <c r="G4862" s="77"/>
      <c r="H4862" s="79"/>
      <c r="BA4862" s="5" t="str">
        <f t="shared" si="75"/>
        <v/>
      </c>
      <c r="BB4862" s="5" t="str">
        <f>IF(OR($E4862="",$G4862&lt;&gt;"Ativo"),"",IF(COUNTIFS($E$4:$E4862,$E4862,$A$4:$A4862,$A4862,$G$4:$G4862,"Ativo")=1,1,0))</f>
        <v/>
      </c>
      <c r="BC4862" t="str">
        <f>IF(OR($A4862="",$G4862&lt;&gt;"Ativo"),"",IF(COUNTIFS($A$4:$A4862,$A4862,$G$4:$G4862,"Ativo")=1,1,0))</f>
        <v/>
      </c>
    </row>
    <row r="4863" spans="1:55" x14ac:dyDescent="0.3">
      <c r="A4863" s="76"/>
      <c r="B4863" s="104"/>
      <c r="C4863" s="76"/>
      <c r="D4863" s="77"/>
      <c r="E4863" s="12"/>
      <c r="F4863" s="78"/>
      <c r="G4863" s="77"/>
      <c r="H4863" s="79"/>
      <c r="BA4863" s="5" t="str">
        <f t="shared" si="75"/>
        <v/>
      </c>
      <c r="BB4863" s="5" t="str">
        <f>IF(OR($E4863="",$G4863&lt;&gt;"Ativo"),"",IF(COUNTIFS($E$4:$E4863,$E4863,$A$4:$A4863,$A4863,$G$4:$G4863,"Ativo")=1,1,0))</f>
        <v/>
      </c>
      <c r="BC4863" t="str">
        <f>IF(OR($A4863="",$G4863&lt;&gt;"Ativo"),"",IF(COUNTIFS($A$4:$A4863,$A4863,$G$4:$G4863,"Ativo")=1,1,0))</f>
        <v/>
      </c>
    </row>
    <row r="4864" spans="1:55" x14ac:dyDescent="0.3">
      <c r="A4864" s="76"/>
      <c r="B4864" s="104"/>
      <c r="C4864" s="76"/>
      <c r="D4864" s="77"/>
      <c r="E4864" s="12"/>
      <c r="F4864" s="78"/>
      <c r="G4864" s="77"/>
      <c r="H4864" s="79"/>
      <c r="BA4864" s="5" t="str">
        <f t="shared" si="75"/>
        <v/>
      </c>
      <c r="BB4864" s="5" t="str">
        <f>IF(OR($E4864="",$G4864&lt;&gt;"Ativo"),"",IF(COUNTIFS($E$4:$E4864,$E4864,$A$4:$A4864,$A4864,$G$4:$G4864,"Ativo")=1,1,0))</f>
        <v/>
      </c>
      <c r="BC4864" t="str">
        <f>IF(OR($A4864="",$G4864&lt;&gt;"Ativo"),"",IF(COUNTIFS($A$4:$A4864,$A4864,$G$4:$G4864,"Ativo")=1,1,0))</f>
        <v/>
      </c>
    </row>
    <row r="4865" spans="1:55" x14ac:dyDescent="0.3">
      <c r="A4865" s="76"/>
      <c r="B4865" s="104"/>
      <c r="C4865" s="76"/>
      <c r="D4865" s="77"/>
      <c r="E4865" s="12"/>
      <c r="F4865" s="78"/>
      <c r="G4865" s="77"/>
      <c r="H4865" s="79"/>
      <c r="BA4865" s="5" t="str">
        <f t="shared" si="75"/>
        <v/>
      </c>
      <c r="BB4865" s="5" t="str">
        <f>IF(OR($E4865="",$G4865&lt;&gt;"Ativo"),"",IF(COUNTIFS($E$4:$E4865,$E4865,$A$4:$A4865,$A4865,$G$4:$G4865,"Ativo")=1,1,0))</f>
        <v/>
      </c>
      <c r="BC4865" t="str">
        <f>IF(OR($A4865="",$G4865&lt;&gt;"Ativo"),"",IF(COUNTIFS($A$4:$A4865,$A4865,$G$4:$G4865,"Ativo")=1,1,0))</f>
        <v/>
      </c>
    </row>
    <row r="4866" spans="1:55" x14ac:dyDescent="0.3">
      <c r="A4866" s="76"/>
      <c r="B4866" s="104"/>
      <c r="C4866" s="76"/>
      <c r="D4866" s="77"/>
      <c r="E4866" s="12"/>
      <c r="F4866" s="78"/>
      <c r="G4866" s="77"/>
      <c r="H4866" s="79"/>
      <c r="BA4866" s="5" t="str">
        <f t="shared" si="75"/>
        <v/>
      </c>
      <c r="BB4866" s="5" t="str">
        <f>IF(OR($E4866="",$G4866&lt;&gt;"Ativo"),"",IF(COUNTIFS($E$4:$E4866,$E4866,$A$4:$A4866,$A4866,$G$4:$G4866,"Ativo")=1,1,0))</f>
        <v/>
      </c>
      <c r="BC4866" t="str">
        <f>IF(OR($A4866="",$G4866&lt;&gt;"Ativo"),"",IF(COUNTIFS($A$4:$A4866,$A4866,$G$4:$G4866,"Ativo")=1,1,0))</f>
        <v/>
      </c>
    </row>
    <row r="4867" spans="1:55" x14ac:dyDescent="0.3">
      <c r="A4867" s="76"/>
      <c r="B4867" s="104"/>
      <c r="C4867" s="76"/>
      <c r="D4867" s="77"/>
      <c r="E4867" s="12"/>
      <c r="F4867" s="78"/>
      <c r="G4867" s="77"/>
      <c r="H4867" s="79"/>
      <c r="BA4867" s="5" t="str">
        <f t="shared" si="75"/>
        <v/>
      </c>
      <c r="BB4867" s="5" t="str">
        <f>IF(OR($E4867="",$G4867&lt;&gt;"Ativo"),"",IF(COUNTIFS($E$4:$E4867,$E4867,$A$4:$A4867,$A4867,$G$4:$G4867,"Ativo")=1,1,0))</f>
        <v/>
      </c>
      <c r="BC4867" t="str">
        <f>IF(OR($A4867="",$G4867&lt;&gt;"Ativo"),"",IF(COUNTIFS($A$4:$A4867,$A4867,$G$4:$G4867,"Ativo")=1,1,0))</f>
        <v/>
      </c>
    </row>
    <row r="4868" spans="1:55" x14ac:dyDescent="0.3">
      <c r="A4868" s="76"/>
      <c r="B4868" s="104"/>
      <c r="C4868" s="76"/>
      <c r="D4868" s="77"/>
      <c r="E4868" s="12"/>
      <c r="F4868" s="78"/>
      <c r="G4868" s="77"/>
      <c r="H4868" s="79"/>
      <c r="BA4868" s="5" t="str">
        <f t="shared" ref="BA4868:BA4931" si="76">IF($D4868="","",MID($D4868,4,LEN($D4868)-5))</f>
        <v/>
      </c>
      <c r="BB4868" s="5" t="str">
        <f>IF(OR($E4868="",$G4868&lt;&gt;"Ativo"),"",IF(COUNTIFS($E$4:$E4868,$E4868,$A$4:$A4868,$A4868,$G$4:$G4868,"Ativo")=1,1,0))</f>
        <v/>
      </c>
      <c r="BC4868" t="str">
        <f>IF(OR($A4868="",$G4868&lt;&gt;"Ativo"),"",IF(COUNTIFS($A$4:$A4868,$A4868,$G$4:$G4868,"Ativo")=1,1,0))</f>
        <v/>
      </c>
    </row>
    <row r="4869" spans="1:55" x14ac:dyDescent="0.3">
      <c r="A4869" s="76"/>
      <c r="B4869" s="104"/>
      <c r="C4869" s="76"/>
      <c r="D4869" s="77"/>
      <c r="E4869" s="12"/>
      <c r="F4869" s="78"/>
      <c r="G4869" s="77"/>
      <c r="H4869" s="79"/>
      <c r="BA4869" s="5" t="str">
        <f t="shared" si="76"/>
        <v/>
      </c>
      <c r="BB4869" s="5" t="str">
        <f>IF(OR($E4869="",$G4869&lt;&gt;"Ativo"),"",IF(COUNTIFS($E$4:$E4869,$E4869,$A$4:$A4869,$A4869,$G$4:$G4869,"Ativo")=1,1,0))</f>
        <v/>
      </c>
      <c r="BC4869" t="str">
        <f>IF(OR($A4869="",$G4869&lt;&gt;"Ativo"),"",IF(COUNTIFS($A$4:$A4869,$A4869,$G$4:$G4869,"Ativo")=1,1,0))</f>
        <v/>
      </c>
    </row>
    <row r="4870" spans="1:55" x14ac:dyDescent="0.3">
      <c r="A4870" s="76"/>
      <c r="B4870" s="104"/>
      <c r="C4870" s="76"/>
      <c r="D4870" s="77"/>
      <c r="E4870" s="12"/>
      <c r="F4870" s="78"/>
      <c r="G4870" s="77"/>
      <c r="H4870" s="79"/>
      <c r="BA4870" s="5" t="str">
        <f t="shared" si="76"/>
        <v/>
      </c>
      <c r="BB4870" s="5" t="str">
        <f>IF(OR($E4870="",$G4870&lt;&gt;"Ativo"),"",IF(COUNTIFS($E$4:$E4870,$E4870,$A$4:$A4870,$A4870,$G$4:$G4870,"Ativo")=1,1,0))</f>
        <v/>
      </c>
      <c r="BC4870" t="str">
        <f>IF(OR($A4870="",$G4870&lt;&gt;"Ativo"),"",IF(COUNTIFS($A$4:$A4870,$A4870,$G$4:$G4870,"Ativo")=1,1,0))</f>
        <v/>
      </c>
    </row>
    <row r="4871" spans="1:55" x14ac:dyDescent="0.3">
      <c r="A4871" s="76"/>
      <c r="B4871" s="104"/>
      <c r="C4871" s="76"/>
      <c r="D4871" s="77"/>
      <c r="E4871" s="12"/>
      <c r="F4871" s="78"/>
      <c r="G4871" s="77"/>
      <c r="H4871" s="79"/>
      <c r="BA4871" s="5" t="str">
        <f t="shared" si="76"/>
        <v/>
      </c>
      <c r="BB4871" s="5" t="str">
        <f>IF(OR($E4871="",$G4871&lt;&gt;"Ativo"),"",IF(COUNTIFS($E$4:$E4871,$E4871,$A$4:$A4871,$A4871,$G$4:$G4871,"Ativo")=1,1,0))</f>
        <v/>
      </c>
      <c r="BC4871" t="str">
        <f>IF(OR($A4871="",$G4871&lt;&gt;"Ativo"),"",IF(COUNTIFS($A$4:$A4871,$A4871,$G$4:$G4871,"Ativo")=1,1,0))</f>
        <v/>
      </c>
    </row>
    <row r="4872" spans="1:55" x14ac:dyDescent="0.3">
      <c r="A4872" s="76"/>
      <c r="B4872" s="104"/>
      <c r="C4872" s="76"/>
      <c r="D4872" s="77"/>
      <c r="E4872" s="12"/>
      <c r="F4872" s="78"/>
      <c r="G4872" s="77"/>
      <c r="H4872" s="79"/>
      <c r="BA4872" s="5" t="str">
        <f t="shared" si="76"/>
        <v/>
      </c>
      <c r="BB4872" s="5" t="str">
        <f>IF(OR($E4872="",$G4872&lt;&gt;"Ativo"),"",IF(COUNTIFS($E$4:$E4872,$E4872,$A$4:$A4872,$A4872,$G$4:$G4872,"Ativo")=1,1,0))</f>
        <v/>
      </c>
      <c r="BC4872" t="str">
        <f>IF(OR($A4872="",$G4872&lt;&gt;"Ativo"),"",IF(COUNTIFS($A$4:$A4872,$A4872,$G$4:$G4872,"Ativo")=1,1,0))</f>
        <v/>
      </c>
    </row>
    <row r="4873" spans="1:55" x14ac:dyDescent="0.3">
      <c r="A4873" s="76"/>
      <c r="B4873" s="104"/>
      <c r="C4873" s="76"/>
      <c r="D4873" s="77"/>
      <c r="E4873" s="12"/>
      <c r="F4873" s="78"/>
      <c r="G4873" s="77"/>
      <c r="H4873" s="79"/>
      <c r="BA4873" s="5" t="str">
        <f t="shared" si="76"/>
        <v/>
      </c>
      <c r="BB4873" s="5" t="str">
        <f>IF(OR($E4873="",$G4873&lt;&gt;"Ativo"),"",IF(COUNTIFS($E$4:$E4873,$E4873,$A$4:$A4873,$A4873,$G$4:$G4873,"Ativo")=1,1,0))</f>
        <v/>
      </c>
      <c r="BC4873" t="str">
        <f>IF(OR($A4873="",$G4873&lt;&gt;"Ativo"),"",IF(COUNTIFS($A$4:$A4873,$A4873,$G$4:$G4873,"Ativo")=1,1,0))</f>
        <v/>
      </c>
    </row>
    <row r="4874" spans="1:55" x14ac:dyDescent="0.3">
      <c r="A4874" s="76"/>
      <c r="B4874" s="104"/>
      <c r="C4874" s="76"/>
      <c r="D4874" s="77"/>
      <c r="E4874" s="12"/>
      <c r="F4874" s="78"/>
      <c r="G4874" s="77"/>
      <c r="H4874" s="79"/>
      <c r="BA4874" s="5" t="str">
        <f t="shared" si="76"/>
        <v/>
      </c>
      <c r="BB4874" s="5" t="str">
        <f>IF(OR($E4874="",$G4874&lt;&gt;"Ativo"),"",IF(COUNTIFS($E$4:$E4874,$E4874,$A$4:$A4874,$A4874,$G$4:$G4874,"Ativo")=1,1,0))</f>
        <v/>
      </c>
      <c r="BC4874" t="str">
        <f>IF(OR($A4874="",$G4874&lt;&gt;"Ativo"),"",IF(COUNTIFS($A$4:$A4874,$A4874,$G$4:$G4874,"Ativo")=1,1,0))</f>
        <v/>
      </c>
    </row>
    <row r="4875" spans="1:55" x14ac:dyDescent="0.3">
      <c r="A4875" s="76"/>
      <c r="B4875" s="104"/>
      <c r="C4875" s="76"/>
      <c r="D4875" s="77"/>
      <c r="E4875" s="12"/>
      <c r="F4875" s="78"/>
      <c r="G4875" s="77"/>
      <c r="H4875" s="79"/>
      <c r="BA4875" s="5" t="str">
        <f t="shared" si="76"/>
        <v/>
      </c>
      <c r="BB4875" s="5" t="str">
        <f>IF(OR($E4875="",$G4875&lt;&gt;"Ativo"),"",IF(COUNTIFS($E$4:$E4875,$E4875,$A$4:$A4875,$A4875,$G$4:$G4875,"Ativo")=1,1,0))</f>
        <v/>
      </c>
      <c r="BC4875" t="str">
        <f>IF(OR($A4875="",$G4875&lt;&gt;"Ativo"),"",IF(COUNTIFS($A$4:$A4875,$A4875,$G$4:$G4875,"Ativo")=1,1,0))</f>
        <v/>
      </c>
    </row>
    <row r="4876" spans="1:55" x14ac:dyDescent="0.3">
      <c r="A4876" s="76"/>
      <c r="B4876" s="104"/>
      <c r="C4876" s="76"/>
      <c r="D4876" s="77"/>
      <c r="E4876" s="12"/>
      <c r="F4876" s="78"/>
      <c r="G4876" s="77"/>
      <c r="H4876" s="79"/>
      <c r="BA4876" s="5" t="str">
        <f t="shared" si="76"/>
        <v/>
      </c>
      <c r="BB4876" s="5" t="str">
        <f>IF(OR($E4876="",$G4876&lt;&gt;"Ativo"),"",IF(COUNTIFS($E$4:$E4876,$E4876,$A$4:$A4876,$A4876,$G$4:$G4876,"Ativo")=1,1,0))</f>
        <v/>
      </c>
      <c r="BC4876" t="str">
        <f>IF(OR($A4876="",$G4876&lt;&gt;"Ativo"),"",IF(COUNTIFS($A$4:$A4876,$A4876,$G$4:$G4876,"Ativo")=1,1,0))</f>
        <v/>
      </c>
    </row>
    <row r="4877" spans="1:55" x14ac:dyDescent="0.3">
      <c r="A4877" s="76"/>
      <c r="B4877" s="104"/>
      <c r="C4877" s="76"/>
      <c r="D4877" s="77"/>
      <c r="E4877" s="12"/>
      <c r="F4877" s="78"/>
      <c r="G4877" s="77"/>
      <c r="H4877" s="79"/>
      <c r="BA4877" s="5" t="str">
        <f t="shared" si="76"/>
        <v/>
      </c>
      <c r="BB4877" s="5" t="str">
        <f>IF(OR($E4877="",$G4877&lt;&gt;"Ativo"),"",IF(COUNTIFS($E$4:$E4877,$E4877,$A$4:$A4877,$A4877,$G$4:$G4877,"Ativo")=1,1,0))</f>
        <v/>
      </c>
      <c r="BC4877" t="str">
        <f>IF(OR($A4877="",$G4877&lt;&gt;"Ativo"),"",IF(COUNTIFS($A$4:$A4877,$A4877,$G$4:$G4877,"Ativo")=1,1,0))</f>
        <v/>
      </c>
    </row>
    <row r="4878" spans="1:55" x14ac:dyDescent="0.3">
      <c r="A4878" s="76"/>
      <c r="B4878" s="104"/>
      <c r="C4878" s="76"/>
      <c r="D4878" s="77"/>
      <c r="E4878" s="12"/>
      <c r="F4878" s="78"/>
      <c r="G4878" s="77"/>
      <c r="H4878" s="79"/>
      <c r="BA4878" s="5" t="str">
        <f t="shared" si="76"/>
        <v/>
      </c>
      <c r="BB4878" s="5" t="str">
        <f>IF(OR($E4878="",$G4878&lt;&gt;"Ativo"),"",IF(COUNTIFS($E$4:$E4878,$E4878,$A$4:$A4878,$A4878,$G$4:$G4878,"Ativo")=1,1,0))</f>
        <v/>
      </c>
      <c r="BC4878" t="str">
        <f>IF(OR($A4878="",$G4878&lt;&gt;"Ativo"),"",IF(COUNTIFS($A$4:$A4878,$A4878,$G$4:$G4878,"Ativo")=1,1,0))</f>
        <v/>
      </c>
    </row>
    <row r="4879" spans="1:55" x14ac:dyDescent="0.3">
      <c r="A4879" s="76"/>
      <c r="B4879" s="104"/>
      <c r="C4879" s="76"/>
      <c r="D4879" s="77"/>
      <c r="E4879" s="12"/>
      <c r="F4879" s="78"/>
      <c r="G4879" s="77"/>
      <c r="H4879" s="79"/>
      <c r="BA4879" s="5" t="str">
        <f t="shared" si="76"/>
        <v/>
      </c>
      <c r="BB4879" s="5" t="str">
        <f>IF(OR($E4879="",$G4879&lt;&gt;"Ativo"),"",IF(COUNTIFS($E$4:$E4879,$E4879,$A$4:$A4879,$A4879,$G$4:$G4879,"Ativo")=1,1,0))</f>
        <v/>
      </c>
      <c r="BC4879" t="str">
        <f>IF(OR($A4879="",$G4879&lt;&gt;"Ativo"),"",IF(COUNTIFS($A$4:$A4879,$A4879,$G$4:$G4879,"Ativo")=1,1,0))</f>
        <v/>
      </c>
    </row>
    <row r="4880" spans="1:55" x14ac:dyDescent="0.3">
      <c r="A4880" s="76"/>
      <c r="B4880" s="104"/>
      <c r="C4880" s="76"/>
      <c r="D4880" s="77"/>
      <c r="E4880" s="12"/>
      <c r="F4880" s="78"/>
      <c r="G4880" s="77"/>
      <c r="H4880" s="79"/>
      <c r="BA4880" s="5" t="str">
        <f t="shared" si="76"/>
        <v/>
      </c>
      <c r="BB4880" s="5" t="str">
        <f>IF(OR($E4880="",$G4880&lt;&gt;"Ativo"),"",IF(COUNTIFS($E$4:$E4880,$E4880,$A$4:$A4880,$A4880,$G$4:$G4880,"Ativo")=1,1,0))</f>
        <v/>
      </c>
      <c r="BC4880" t="str">
        <f>IF(OR($A4880="",$G4880&lt;&gt;"Ativo"),"",IF(COUNTIFS($A$4:$A4880,$A4880,$G$4:$G4880,"Ativo")=1,1,0))</f>
        <v/>
      </c>
    </row>
    <row r="4881" spans="1:55" x14ac:dyDescent="0.3">
      <c r="A4881" s="76"/>
      <c r="B4881" s="104"/>
      <c r="C4881" s="76"/>
      <c r="D4881" s="77"/>
      <c r="E4881" s="12"/>
      <c r="F4881" s="78"/>
      <c r="G4881" s="77"/>
      <c r="H4881" s="79"/>
      <c r="BA4881" s="5" t="str">
        <f t="shared" si="76"/>
        <v/>
      </c>
      <c r="BB4881" s="5" t="str">
        <f>IF(OR($E4881="",$G4881&lt;&gt;"Ativo"),"",IF(COUNTIFS($E$4:$E4881,$E4881,$A$4:$A4881,$A4881,$G$4:$G4881,"Ativo")=1,1,0))</f>
        <v/>
      </c>
      <c r="BC4881" t="str">
        <f>IF(OR($A4881="",$G4881&lt;&gt;"Ativo"),"",IF(COUNTIFS($A$4:$A4881,$A4881,$G$4:$G4881,"Ativo")=1,1,0))</f>
        <v/>
      </c>
    </row>
    <row r="4882" spans="1:55" x14ac:dyDescent="0.3">
      <c r="A4882" s="76"/>
      <c r="B4882" s="104"/>
      <c r="C4882" s="76"/>
      <c r="D4882" s="77"/>
      <c r="E4882" s="12"/>
      <c r="F4882" s="78"/>
      <c r="G4882" s="77"/>
      <c r="H4882" s="79"/>
      <c r="BA4882" s="5" t="str">
        <f t="shared" si="76"/>
        <v/>
      </c>
      <c r="BB4882" s="5" t="str">
        <f>IF(OR($E4882="",$G4882&lt;&gt;"Ativo"),"",IF(COUNTIFS($E$4:$E4882,$E4882,$A$4:$A4882,$A4882,$G$4:$G4882,"Ativo")=1,1,0))</f>
        <v/>
      </c>
      <c r="BC4882" t="str">
        <f>IF(OR($A4882="",$G4882&lt;&gt;"Ativo"),"",IF(COUNTIFS($A$4:$A4882,$A4882,$G$4:$G4882,"Ativo")=1,1,0))</f>
        <v/>
      </c>
    </row>
    <row r="4883" spans="1:55" x14ac:dyDescent="0.3">
      <c r="A4883" s="76"/>
      <c r="B4883" s="104"/>
      <c r="C4883" s="76"/>
      <c r="D4883" s="77"/>
      <c r="E4883" s="12"/>
      <c r="F4883" s="78"/>
      <c r="G4883" s="77"/>
      <c r="H4883" s="79"/>
      <c r="BA4883" s="5" t="str">
        <f t="shared" si="76"/>
        <v/>
      </c>
      <c r="BB4883" s="5" t="str">
        <f>IF(OR($E4883="",$G4883&lt;&gt;"Ativo"),"",IF(COUNTIFS($E$4:$E4883,$E4883,$A$4:$A4883,$A4883,$G$4:$G4883,"Ativo")=1,1,0))</f>
        <v/>
      </c>
      <c r="BC4883" t="str">
        <f>IF(OR($A4883="",$G4883&lt;&gt;"Ativo"),"",IF(COUNTIFS($A$4:$A4883,$A4883,$G$4:$G4883,"Ativo")=1,1,0))</f>
        <v/>
      </c>
    </row>
    <row r="4884" spans="1:55" x14ac:dyDescent="0.3">
      <c r="A4884" s="76"/>
      <c r="B4884" s="104"/>
      <c r="C4884" s="76"/>
      <c r="D4884" s="77"/>
      <c r="E4884" s="12"/>
      <c r="F4884" s="78"/>
      <c r="G4884" s="77"/>
      <c r="H4884" s="79"/>
      <c r="BA4884" s="5" t="str">
        <f t="shared" si="76"/>
        <v/>
      </c>
      <c r="BB4884" s="5" t="str">
        <f>IF(OR($E4884="",$G4884&lt;&gt;"Ativo"),"",IF(COUNTIFS($E$4:$E4884,$E4884,$A$4:$A4884,$A4884,$G$4:$G4884,"Ativo")=1,1,0))</f>
        <v/>
      </c>
      <c r="BC4884" t="str">
        <f>IF(OR($A4884="",$G4884&lt;&gt;"Ativo"),"",IF(COUNTIFS($A$4:$A4884,$A4884,$G$4:$G4884,"Ativo")=1,1,0))</f>
        <v/>
      </c>
    </row>
    <row r="4885" spans="1:55" x14ac:dyDescent="0.3">
      <c r="A4885" s="76"/>
      <c r="B4885" s="104"/>
      <c r="C4885" s="76"/>
      <c r="D4885" s="77"/>
      <c r="E4885" s="12"/>
      <c r="F4885" s="78"/>
      <c r="G4885" s="77"/>
      <c r="H4885" s="79"/>
      <c r="BA4885" s="5" t="str">
        <f t="shared" si="76"/>
        <v/>
      </c>
      <c r="BB4885" s="5" t="str">
        <f>IF(OR($E4885="",$G4885&lt;&gt;"Ativo"),"",IF(COUNTIFS($E$4:$E4885,$E4885,$A$4:$A4885,$A4885,$G$4:$G4885,"Ativo")=1,1,0))</f>
        <v/>
      </c>
      <c r="BC4885" t="str">
        <f>IF(OR($A4885="",$G4885&lt;&gt;"Ativo"),"",IF(COUNTIFS($A$4:$A4885,$A4885,$G$4:$G4885,"Ativo")=1,1,0))</f>
        <v/>
      </c>
    </row>
    <row r="4886" spans="1:55" x14ac:dyDescent="0.3">
      <c r="A4886" s="76"/>
      <c r="B4886" s="104"/>
      <c r="C4886" s="76"/>
      <c r="D4886" s="77"/>
      <c r="E4886" s="12"/>
      <c r="F4886" s="78"/>
      <c r="G4886" s="77"/>
      <c r="H4886" s="79"/>
      <c r="BA4886" s="5" t="str">
        <f t="shared" si="76"/>
        <v/>
      </c>
      <c r="BB4886" s="5" t="str">
        <f>IF(OR($E4886="",$G4886&lt;&gt;"Ativo"),"",IF(COUNTIFS($E$4:$E4886,$E4886,$A$4:$A4886,$A4886,$G$4:$G4886,"Ativo")=1,1,0))</f>
        <v/>
      </c>
      <c r="BC4886" t="str">
        <f>IF(OR($A4886="",$G4886&lt;&gt;"Ativo"),"",IF(COUNTIFS($A$4:$A4886,$A4886,$G$4:$G4886,"Ativo")=1,1,0))</f>
        <v/>
      </c>
    </row>
    <row r="4887" spans="1:55" x14ac:dyDescent="0.3">
      <c r="A4887" s="76"/>
      <c r="B4887" s="104"/>
      <c r="C4887" s="76"/>
      <c r="D4887" s="77"/>
      <c r="E4887" s="12"/>
      <c r="F4887" s="78"/>
      <c r="G4887" s="77"/>
      <c r="H4887" s="79"/>
      <c r="BA4887" s="5" t="str">
        <f t="shared" si="76"/>
        <v/>
      </c>
      <c r="BB4887" s="5" t="str">
        <f>IF(OR($E4887="",$G4887&lt;&gt;"Ativo"),"",IF(COUNTIFS($E$4:$E4887,$E4887,$A$4:$A4887,$A4887,$G$4:$G4887,"Ativo")=1,1,0))</f>
        <v/>
      </c>
      <c r="BC4887" t="str">
        <f>IF(OR($A4887="",$G4887&lt;&gt;"Ativo"),"",IF(COUNTIFS($A$4:$A4887,$A4887,$G$4:$G4887,"Ativo")=1,1,0))</f>
        <v/>
      </c>
    </row>
    <row r="4888" spans="1:55" x14ac:dyDescent="0.3">
      <c r="A4888" s="76"/>
      <c r="B4888" s="104"/>
      <c r="C4888" s="76"/>
      <c r="D4888" s="77"/>
      <c r="E4888" s="12"/>
      <c r="F4888" s="78"/>
      <c r="G4888" s="77"/>
      <c r="H4888" s="79"/>
      <c r="BA4888" s="5" t="str">
        <f t="shared" si="76"/>
        <v/>
      </c>
      <c r="BB4888" s="5" t="str">
        <f>IF(OR($E4888="",$G4888&lt;&gt;"Ativo"),"",IF(COUNTIFS($E$4:$E4888,$E4888,$A$4:$A4888,$A4888,$G$4:$G4888,"Ativo")=1,1,0))</f>
        <v/>
      </c>
      <c r="BC4888" t="str">
        <f>IF(OR($A4888="",$G4888&lt;&gt;"Ativo"),"",IF(COUNTIFS($A$4:$A4888,$A4888,$G$4:$G4888,"Ativo")=1,1,0))</f>
        <v/>
      </c>
    </row>
    <row r="4889" spans="1:55" x14ac:dyDescent="0.3">
      <c r="A4889" s="76"/>
      <c r="B4889" s="104"/>
      <c r="C4889" s="76"/>
      <c r="D4889" s="77"/>
      <c r="E4889" s="12"/>
      <c r="F4889" s="78"/>
      <c r="G4889" s="77"/>
      <c r="H4889" s="79"/>
      <c r="BA4889" s="5" t="str">
        <f t="shared" si="76"/>
        <v/>
      </c>
      <c r="BB4889" s="5" t="str">
        <f>IF(OR($E4889="",$G4889&lt;&gt;"Ativo"),"",IF(COUNTIFS($E$4:$E4889,$E4889,$A$4:$A4889,$A4889,$G$4:$G4889,"Ativo")=1,1,0))</f>
        <v/>
      </c>
      <c r="BC4889" t="str">
        <f>IF(OR($A4889="",$G4889&lt;&gt;"Ativo"),"",IF(COUNTIFS($A$4:$A4889,$A4889,$G$4:$G4889,"Ativo")=1,1,0))</f>
        <v/>
      </c>
    </row>
    <row r="4890" spans="1:55" x14ac:dyDescent="0.3">
      <c r="A4890" s="76"/>
      <c r="B4890" s="104"/>
      <c r="C4890" s="76"/>
      <c r="D4890" s="77"/>
      <c r="E4890" s="12"/>
      <c r="F4890" s="78"/>
      <c r="G4890" s="77"/>
      <c r="H4890" s="79"/>
      <c r="BA4890" s="5" t="str">
        <f t="shared" si="76"/>
        <v/>
      </c>
      <c r="BB4890" s="5" t="str">
        <f>IF(OR($E4890="",$G4890&lt;&gt;"Ativo"),"",IF(COUNTIFS($E$4:$E4890,$E4890,$A$4:$A4890,$A4890,$G$4:$G4890,"Ativo")=1,1,0))</f>
        <v/>
      </c>
      <c r="BC4890" t="str">
        <f>IF(OR($A4890="",$G4890&lt;&gt;"Ativo"),"",IF(COUNTIFS($A$4:$A4890,$A4890,$G$4:$G4890,"Ativo")=1,1,0))</f>
        <v/>
      </c>
    </row>
    <row r="4891" spans="1:55" x14ac:dyDescent="0.3">
      <c r="A4891" s="76"/>
      <c r="B4891" s="104"/>
      <c r="C4891" s="76"/>
      <c r="D4891" s="77"/>
      <c r="E4891" s="12"/>
      <c r="F4891" s="78"/>
      <c r="G4891" s="77"/>
      <c r="H4891" s="79"/>
      <c r="BA4891" s="5" t="str">
        <f t="shared" si="76"/>
        <v/>
      </c>
      <c r="BB4891" s="5" t="str">
        <f>IF(OR($E4891="",$G4891&lt;&gt;"Ativo"),"",IF(COUNTIFS($E$4:$E4891,$E4891,$A$4:$A4891,$A4891,$G$4:$G4891,"Ativo")=1,1,0))</f>
        <v/>
      </c>
      <c r="BC4891" t="str">
        <f>IF(OR($A4891="",$G4891&lt;&gt;"Ativo"),"",IF(COUNTIFS($A$4:$A4891,$A4891,$G$4:$G4891,"Ativo")=1,1,0))</f>
        <v/>
      </c>
    </row>
    <row r="4892" spans="1:55" x14ac:dyDescent="0.3">
      <c r="A4892" s="76"/>
      <c r="B4892" s="104"/>
      <c r="C4892" s="76"/>
      <c r="D4892" s="77"/>
      <c r="E4892" s="12"/>
      <c r="F4892" s="78"/>
      <c r="G4892" s="77"/>
      <c r="H4892" s="79"/>
      <c r="BA4892" s="5" t="str">
        <f t="shared" si="76"/>
        <v/>
      </c>
      <c r="BB4892" s="5" t="str">
        <f>IF(OR($E4892="",$G4892&lt;&gt;"Ativo"),"",IF(COUNTIFS($E$4:$E4892,$E4892,$A$4:$A4892,$A4892,$G$4:$G4892,"Ativo")=1,1,0))</f>
        <v/>
      </c>
      <c r="BC4892" t="str">
        <f>IF(OR($A4892="",$G4892&lt;&gt;"Ativo"),"",IF(COUNTIFS($A$4:$A4892,$A4892,$G$4:$G4892,"Ativo")=1,1,0))</f>
        <v/>
      </c>
    </row>
    <row r="4893" spans="1:55" x14ac:dyDescent="0.3">
      <c r="A4893" s="76"/>
      <c r="B4893" s="104"/>
      <c r="C4893" s="76"/>
      <c r="D4893" s="77"/>
      <c r="E4893" s="12"/>
      <c r="F4893" s="78"/>
      <c r="G4893" s="77"/>
      <c r="H4893" s="79"/>
      <c r="BA4893" s="5" t="str">
        <f t="shared" si="76"/>
        <v/>
      </c>
      <c r="BB4893" s="5" t="str">
        <f>IF(OR($E4893="",$G4893&lt;&gt;"Ativo"),"",IF(COUNTIFS($E$4:$E4893,$E4893,$A$4:$A4893,$A4893,$G$4:$G4893,"Ativo")=1,1,0))</f>
        <v/>
      </c>
      <c r="BC4893" t="str">
        <f>IF(OR($A4893="",$G4893&lt;&gt;"Ativo"),"",IF(COUNTIFS($A$4:$A4893,$A4893,$G$4:$G4893,"Ativo")=1,1,0))</f>
        <v/>
      </c>
    </row>
    <row r="4894" spans="1:55" x14ac:dyDescent="0.3">
      <c r="A4894" s="76"/>
      <c r="B4894" s="104"/>
      <c r="C4894" s="76"/>
      <c r="D4894" s="77"/>
      <c r="E4894" s="12"/>
      <c r="F4894" s="78"/>
      <c r="G4894" s="77"/>
      <c r="H4894" s="79"/>
      <c r="BA4894" s="5" t="str">
        <f t="shared" si="76"/>
        <v/>
      </c>
      <c r="BB4894" s="5" t="str">
        <f>IF(OR($E4894="",$G4894&lt;&gt;"Ativo"),"",IF(COUNTIFS($E$4:$E4894,$E4894,$A$4:$A4894,$A4894,$G$4:$G4894,"Ativo")=1,1,0))</f>
        <v/>
      </c>
      <c r="BC4894" t="str">
        <f>IF(OR($A4894="",$G4894&lt;&gt;"Ativo"),"",IF(COUNTIFS($A$4:$A4894,$A4894,$G$4:$G4894,"Ativo")=1,1,0))</f>
        <v/>
      </c>
    </row>
    <row r="4895" spans="1:55" x14ac:dyDescent="0.3">
      <c r="A4895" s="76"/>
      <c r="B4895" s="104"/>
      <c r="C4895" s="76"/>
      <c r="D4895" s="77"/>
      <c r="E4895" s="12"/>
      <c r="F4895" s="78"/>
      <c r="G4895" s="77"/>
      <c r="H4895" s="79"/>
      <c r="BA4895" s="5" t="str">
        <f t="shared" si="76"/>
        <v/>
      </c>
      <c r="BB4895" s="5" t="str">
        <f>IF(OR($E4895="",$G4895&lt;&gt;"Ativo"),"",IF(COUNTIFS($E$4:$E4895,$E4895,$A$4:$A4895,$A4895,$G$4:$G4895,"Ativo")=1,1,0))</f>
        <v/>
      </c>
      <c r="BC4895" t="str">
        <f>IF(OR($A4895="",$G4895&lt;&gt;"Ativo"),"",IF(COUNTIFS($A$4:$A4895,$A4895,$G$4:$G4895,"Ativo")=1,1,0))</f>
        <v/>
      </c>
    </row>
    <row r="4896" spans="1:55" x14ac:dyDescent="0.3">
      <c r="A4896" s="76"/>
      <c r="B4896" s="104"/>
      <c r="C4896" s="76"/>
      <c r="D4896" s="77"/>
      <c r="E4896" s="12"/>
      <c r="F4896" s="78"/>
      <c r="G4896" s="77"/>
      <c r="H4896" s="79"/>
      <c r="BA4896" s="5" t="str">
        <f t="shared" si="76"/>
        <v/>
      </c>
      <c r="BB4896" s="5" t="str">
        <f>IF(OR($E4896="",$G4896&lt;&gt;"Ativo"),"",IF(COUNTIFS($E$4:$E4896,$E4896,$A$4:$A4896,$A4896,$G$4:$G4896,"Ativo")=1,1,0))</f>
        <v/>
      </c>
      <c r="BC4896" t="str">
        <f>IF(OR($A4896="",$G4896&lt;&gt;"Ativo"),"",IF(COUNTIFS($A$4:$A4896,$A4896,$G$4:$G4896,"Ativo")=1,1,0))</f>
        <v/>
      </c>
    </row>
    <row r="4897" spans="1:55" x14ac:dyDescent="0.3">
      <c r="A4897" s="76"/>
      <c r="B4897" s="104"/>
      <c r="C4897" s="76"/>
      <c r="D4897" s="77"/>
      <c r="E4897" s="12"/>
      <c r="F4897" s="78"/>
      <c r="G4897" s="77"/>
      <c r="H4897" s="79"/>
      <c r="BA4897" s="5" t="str">
        <f t="shared" si="76"/>
        <v/>
      </c>
      <c r="BB4897" s="5" t="str">
        <f>IF(OR($E4897="",$G4897&lt;&gt;"Ativo"),"",IF(COUNTIFS($E$4:$E4897,$E4897,$A$4:$A4897,$A4897,$G$4:$G4897,"Ativo")=1,1,0))</f>
        <v/>
      </c>
      <c r="BC4897" t="str">
        <f>IF(OR($A4897="",$G4897&lt;&gt;"Ativo"),"",IF(COUNTIFS($A$4:$A4897,$A4897,$G$4:$G4897,"Ativo")=1,1,0))</f>
        <v/>
      </c>
    </row>
    <row r="4898" spans="1:55" x14ac:dyDescent="0.3">
      <c r="A4898" s="76"/>
      <c r="B4898" s="104"/>
      <c r="C4898" s="76"/>
      <c r="D4898" s="77"/>
      <c r="E4898" s="12"/>
      <c r="F4898" s="78"/>
      <c r="G4898" s="77"/>
      <c r="H4898" s="79"/>
      <c r="BA4898" s="5" t="str">
        <f t="shared" si="76"/>
        <v/>
      </c>
      <c r="BB4898" s="5" t="str">
        <f>IF(OR($E4898="",$G4898&lt;&gt;"Ativo"),"",IF(COUNTIFS($E$4:$E4898,$E4898,$A$4:$A4898,$A4898,$G$4:$G4898,"Ativo")=1,1,0))</f>
        <v/>
      </c>
      <c r="BC4898" t="str">
        <f>IF(OR($A4898="",$G4898&lt;&gt;"Ativo"),"",IF(COUNTIFS($A$4:$A4898,$A4898,$G$4:$G4898,"Ativo")=1,1,0))</f>
        <v/>
      </c>
    </row>
    <row r="4899" spans="1:55" x14ac:dyDescent="0.3">
      <c r="A4899" s="76"/>
      <c r="B4899" s="104"/>
      <c r="C4899" s="76"/>
      <c r="D4899" s="77"/>
      <c r="E4899" s="12"/>
      <c r="F4899" s="78"/>
      <c r="G4899" s="77"/>
      <c r="H4899" s="79"/>
      <c r="BA4899" s="5" t="str">
        <f t="shared" si="76"/>
        <v/>
      </c>
      <c r="BB4899" s="5" t="str">
        <f>IF(OR($E4899="",$G4899&lt;&gt;"Ativo"),"",IF(COUNTIFS($E$4:$E4899,$E4899,$A$4:$A4899,$A4899,$G$4:$G4899,"Ativo")=1,1,0))</f>
        <v/>
      </c>
      <c r="BC4899" t="str">
        <f>IF(OR($A4899="",$G4899&lt;&gt;"Ativo"),"",IF(COUNTIFS($A$4:$A4899,$A4899,$G$4:$G4899,"Ativo")=1,1,0))</f>
        <v/>
      </c>
    </row>
    <row r="4900" spans="1:55" x14ac:dyDescent="0.3">
      <c r="A4900" s="76"/>
      <c r="B4900" s="104"/>
      <c r="C4900" s="76"/>
      <c r="D4900" s="77"/>
      <c r="E4900" s="12"/>
      <c r="F4900" s="78"/>
      <c r="G4900" s="77"/>
      <c r="H4900" s="79"/>
      <c r="BA4900" s="5" t="str">
        <f t="shared" si="76"/>
        <v/>
      </c>
      <c r="BB4900" s="5" t="str">
        <f>IF(OR($E4900="",$G4900&lt;&gt;"Ativo"),"",IF(COUNTIFS($E$4:$E4900,$E4900,$A$4:$A4900,$A4900,$G$4:$G4900,"Ativo")=1,1,0))</f>
        <v/>
      </c>
      <c r="BC4900" t="str">
        <f>IF(OR($A4900="",$G4900&lt;&gt;"Ativo"),"",IF(COUNTIFS($A$4:$A4900,$A4900,$G$4:$G4900,"Ativo")=1,1,0))</f>
        <v/>
      </c>
    </row>
    <row r="4901" spans="1:55" x14ac:dyDescent="0.3">
      <c r="A4901" s="76"/>
      <c r="B4901" s="104"/>
      <c r="C4901" s="76"/>
      <c r="D4901" s="77"/>
      <c r="E4901" s="12"/>
      <c r="F4901" s="78"/>
      <c r="G4901" s="77"/>
      <c r="H4901" s="79"/>
      <c r="BA4901" s="5" t="str">
        <f t="shared" si="76"/>
        <v/>
      </c>
      <c r="BB4901" s="5" t="str">
        <f>IF(OR($E4901="",$G4901&lt;&gt;"Ativo"),"",IF(COUNTIFS($E$4:$E4901,$E4901,$A$4:$A4901,$A4901,$G$4:$G4901,"Ativo")=1,1,0))</f>
        <v/>
      </c>
      <c r="BC4901" t="str">
        <f>IF(OR($A4901="",$G4901&lt;&gt;"Ativo"),"",IF(COUNTIFS($A$4:$A4901,$A4901,$G$4:$G4901,"Ativo")=1,1,0))</f>
        <v/>
      </c>
    </row>
    <row r="4902" spans="1:55" x14ac:dyDescent="0.3">
      <c r="A4902" s="76"/>
      <c r="B4902" s="104"/>
      <c r="C4902" s="76"/>
      <c r="D4902" s="77"/>
      <c r="E4902" s="12"/>
      <c r="F4902" s="78"/>
      <c r="G4902" s="77"/>
      <c r="H4902" s="79"/>
      <c r="BA4902" s="5" t="str">
        <f t="shared" si="76"/>
        <v/>
      </c>
      <c r="BB4902" s="5" t="str">
        <f>IF(OR($E4902="",$G4902&lt;&gt;"Ativo"),"",IF(COUNTIFS($E$4:$E4902,$E4902,$A$4:$A4902,$A4902,$G$4:$G4902,"Ativo")=1,1,0))</f>
        <v/>
      </c>
      <c r="BC4902" t="str">
        <f>IF(OR($A4902="",$G4902&lt;&gt;"Ativo"),"",IF(COUNTIFS($A$4:$A4902,$A4902,$G$4:$G4902,"Ativo")=1,1,0))</f>
        <v/>
      </c>
    </row>
    <row r="4903" spans="1:55" x14ac:dyDescent="0.3">
      <c r="A4903" s="76"/>
      <c r="B4903" s="104"/>
      <c r="C4903" s="76"/>
      <c r="D4903" s="77"/>
      <c r="E4903" s="12"/>
      <c r="F4903" s="78"/>
      <c r="G4903" s="77"/>
      <c r="H4903" s="79"/>
      <c r="BA4903" s="5" t="str">
        <f t="shared" si="76"/>
        <v/>
      </c>
      <c r="BB4903" s="5" t="str">
        <f>IF(OR($E4903="",$G4903&lt;&gt;"Ativo"),"",IF(COUNTIFS($E$4:$E4903,$E4903,$A$4:$A4903,$A4903,$G$4:$G4903,"Ativo")=1,1,0))</f>
        <v/>
      </c>
      <c r="BC4903" t="str">
        <f>IF(OR($A4903="",$G4903&lt;&gt;"Ativo"),"",IF(COUNTIFS($A$4:$A4903,$A4903,$G$4:$G4903,"Ativo")=1,1,0))</f>
        <v/>
      </c>
    </row>
    <row r="4904" spans="1:55" x14ac:dyDescent="0.3">
      <c r="A4904" s="76"/>
      <c r="B4904" s="104"/>
      <c r="C4904" s="76"/>
      <c r="D4904" s="77"/>
      <c r="E4904" s="12"/>
      <c r="F4904" s="78"/>
      <c r="G4904" s="77"/>
      <c r="H4904" s="79"/>
      <c r="BA4904" s="5" t="str">
        <f t="shared" si="76"/>
        <v/>
      </c>
      <c r="BB4904" s="5" t="str">
        <f>IF(OR($E4904="",$G4904&lt;&gt;"Ativo"),"",IF(COUNTIFS($E$4:$E4904,$E4904,$A$4:$A4904,$A4904,$G$4:$G4904,"Ativo")=1,1,0))</f>
        <v/>
      </c>
      <c r="BC4904" t="str">
        <f>IF(OR($A4904="",$G4904&lt;&gt;"Ativo"),"",IF(COUNTIFS($A$4:$A4904,$A4904,$G$4:$G4904,"Ativo")=1,1,0))</f>
        <v/>
      </c>
    </row>
    <row r="4905" spans="1:55" x14ac:dyDescent="0.3">
      <c r="A4905" s="76"/>
      <c r="B4905" s="104"/>
      <c r="C4905" s="76"/>
      <c r="D4905" s="77"/>
      <c r="E4905" s="12"/>
      <c r="F4905" s="78"/>
      <c r="G4905" s="77"/>
      <c r="H4905" s="79"/>
      <c r="BA4905" s="5" t="str">
        <f t="shared" si="76"/>
        <v/>
      </c>
      <c r="BB4905" s="5" t="str">
        <f>IF(OR($E4905="",$G4905&lt;&gt;"Ativo"),"",IF(COUNTIFS($E$4:$E4905,$E4905,$A$4:$A4905,$A4905,$G$4:$G4905,"Ativo")=1,1,0))</f>
        <v/>
      </c>
      <c r="BC4905" t="str">
        <f>IF(OR($A4905="",$G4905&lt;&gt;"Ativo"),"",IF(COUNTIFS($A$4:$A4905,$A4905,$G$4:$G4905,"Ativo")=1,1,0))</f>
        <v/>
      </c>
    </row>
    <row r="4906" spans="1:55" x14ac:dyDescent="0.3">
      <c r="A4906" s="76"/>
      <c r="B4906" s="104"/>
      <c r="C4906" s="76"/>
      <c r="D4906" s="77"/>
      <c r="E4906" s="12"/>
      <c r="F4906" s="78"/>
      <c r="G4906" s="77"/>
      <c r="H4906" s="79"/>
      <c r="BA4906" s="5" t="str">
        <f t="shared" si="76"/>
        <v/>
      </c>
      <c r="BB4906" s="5" t="str">
        <f>IF(OR($E4906="",$G4906&lt;&gt;"Ativo"),"",IF(COUNTIFS($E$4:$E4906,$E4906,$A$4:$A4906,$A4906,$G$4:$G4906,"Ativo")=1,1,0))</f>
        <v/>
      </c>
      <c r="BC4906" t="str">
        <f>IF(OR($A4906="",$G4906&lt;&gt;"Ativo"),"",IF(COUNTIFS($A$4:$A4906,$A4906,$G$4:$G4906,"Ativo")=1,1,0))</f>
        <v/>
      </c>
    </row>
    <row r="4907" spans="1:55" x14ac:dyDescent="0.3">
      <c r="A4907" s="76"/>
      <c r="B4907" s="104"/>
      <c r="C4907" s="76"/>
      <c r="D4907" s="77"/>
      <c r="E4907" s="12"/>
      <c r="F4907" s="78"/>
      <c r="G4907" s="77"/>
      <c r="H4907" s="79"/>
      <c r="BA4907" s="5" t="str">
        <f t="shared" si="76"/>
        <v/>
      </c>
      <c r="BB4907" s="5" t="str">
        <f>IF(OR($E4907="",$G4907&lt;&gt;"Ativo"),"",IF(COUNTIFS($E$4:$E4907,$E4907,$A$4:$A4907,$A4907,$G$4:$G4907,"Ativo")=1,1,0))</f>
        <v/>
      </c>
      <c r="BC4907" t="str">
        <f>IF(OR($A4907="",$G4907&lt;&gt;"Ativo"),"",IF(COUNTIFS($A$4:$A4907,$A4907,$G$4:$G4907,"Ativo")=1,1,0))</f>
        <v/>
      </c>
    </row>
    <row r="4908" spans="1:55" x14ac:dyDescent="0.3">
      <c r="A4908" s="76"/>
      <c r="B4908" s="104"/>
      <c r="C4908" s="76"/>
      <c r="D4908" s="77"/>
      <c r="E4908" s="12"/>
      <c r="F4908" s="78"/>
      <c r="G4908" s="77"/>
      <c r="H4908" s="79"/>
      <c r="BA4908" s="5" t="str">
        <f t="shared" si="76"/>
        <v/>
      </c>
      <c r="BB4908" s="5" t="str">
        <f>IF(OR($E4908="",$G4908&lt;&gt;"Ativo"),"",IF(COUNTIFS($E$4:$E4908,$E4908,$A$4:$A4908,$A4908,$G$4:$G4908,"Ativo")=1,1,0))</f>
        <v/>
      </c>
      <c r="BC4908" t="str">
        <f>IF(OR($A4908="",$G4908&lt;&gt;"Ativo"),"",IF(COUNTIFS($A$4:$A4908,$A4908,$G$4:$G4908,"Ativo")=1,1,0))</f>
        <v/>
      </c>
    </row>
    <row r="4909" spans="1:55" x14ac:dyDescent="0.3">
      <c r="A4909" s="76"/>
      <c r="B4909" s="104"/>
      <c r="C4909" s="76"/>
      <c r="D4909" s="77"/>
      <c r="E4909" s="12"/>
      <c r="F4909" s="78"/>
      <c r="G4909" s="77"/>
      <c r="H4909" s="79"/>
      <c r="BA4909" s="5" t="str">
        <f t="shared" si="76"/>
        <v/>
      </c>
      <c r="BB4909" s="5" t="str">
        <f>IF(OR($E4909="",$G4909&lt;&gt;"Ativo"),"",IF(COUNTIFS($E$4:$E4909,$E4909,$A$4:$A4909,$A4909,$G$4:$G4909,"Ativo")=1,1,0))</f>
        <v/>
      </c>
      <c r="BC4909" t="str">
        <f>IF(OR($A4909="",$G4909&lt;&gt;"Ativo"),"",IF(COUNTIFS($A$4:$A4909,$A4909,$G$4:$G4909,"Ativo")=1,1,0))</f>
        <v/>
      </c>
    </row>
    <row r="4910" spans="1:55" x14ac:dyDescent="0.3">
      <c r="A4910" s="76"/>
      <c r="B4910" s="104"/>
      <c r="C4910" s="76"/>
      <c r="D4910" s="77"/>
      <c r="E4910" s="12"/>
      <c r="F4910" s="78"/>
      <c r="G4910" s="77"/>
      <c r="H4910" s="79"/>
      <c r="BA4910" s="5" t="str">
        <f t="shared" si="76"/>
        <v/>
      </c>
      <c r="BB4910" s="5" t="str">
        <f>IF(OR($E4910="",$G4910&lt;&gt;"Ativo"),"",IF(COUNTIFS($E$4:$E4910,$E4910,$A$4:$A4910,$A4910,$G$4:$G4910,"Ativo")=1,1,0))</f>
        <v/>
      </c>
      <c r="BC4910" t="str">
        <f>IF(OR($A4910="",$G4910&lt;&gt;"Ativo"),"",IF(COUNTIFS($A$4:$A4910,$A4910,$G$4:$G4910,"Ativo")=1,1,0))</f>
        <v/>
      </c>
    </row>
    <row r="4911" spans="1:55" x14ac:dyDescent="0.3">
      <c r="A4911" s="76"/>
      <c r="B4911" s="104"/>
      <c r="C4911" s="76"/>
      <c r="D4911" s="77"/>
      <c r="E4911" s="12"/>
      <c r="F4911" s="78"/>
      <c r="G4911" s="77"/>
      <c r="H4911" s="79"/>
      <c r="BA4911" s="5" t="str">
        <f t="shared" si="76"/>
        <v/>
      </c>
      <c r="BB4911" s="5" t="str">
        <f>IF(OR($E4911="",$G4911&lt;&gt;"Ativo"),"",IF(COUNTIFS($E$4:$E4911,$E4911,$A$4:$A4911,$A4911,$G$4:$G4911,"Ativo")=1,1,0))</f>
        <v/>
      </c>
      <c r="BC4911" t="str">
        <f>IF(OR($A4911="",$G4911&lt;&gt;"Ativo"),"",IF(COUNTIFS($A$4:$A4911,$A4911,$G$4:$G4911,"Ativo")=1,1,0))</f>
        <v/>
      </c>
    </row>
    <row r="4912" spans="1:55" x14ac:dyDescent="0.3">
      <c r="A4912" s="76"/>
      <c r="B4912" s="104"/>
      <c r="C4912" s="76"/>
      <c r="D4912" s="77"/>
      <c r="E4912" s="12"/>
      <c r="F4912" s="78"/>
      <c r="G4912" s="77"/>
      <c r="H4912" s="79"/>
      <c r="BA4912" s="5" t="str">
        <f t="shared" si="76"/>
        <v/>
      </c>
      <c r="BB4912" s="5" t="str">
        <f>IF(OR($E4912="",$G4912&lt;&gt;"Ativo"),"",IF(COUNTIFS($E$4:$E4912,$E4912,$A$4:$A4912,$A4912,$G$4:$G4912,"Ativo")=1,1,0))</f>
        <v/>
      </c>
      <c r="BC4912" t="str">
        <f>IF(OR($A4912="",$G4912&lt;&gt;"Ativo"),"",IF(COUNTIFS($A$4:$A4912,$A4912,$G$4:$G4912,"Ativo")=1,1,0))</f>
        <v/>
      </c>
    </row>
    <row r="4913" spans="1:55" x14ac:dyDescent="0.3">
      <c r="A4913" s="76"/>
      <c r="B4913" s="104"/>
      <c r="C4913" s="76"/>
      <c r="D4913" s="77"/>
      <c r="E4913" s="12"/>
      <c r="F4913" s="78"/>
      <c r="G4913" s="77"/>
      <c r="H4913" s="79"/>
      <c r="BA4913" s="5" t="str">
        <f t="shared" si="76"/>
        <v/>
      </c>
      <c r="BB4913" s="5" t="str">
        <f>IF(OR($E4913="",$G4913&lt;&gt;"Ativo"),"",IF(COUNTIFS($E$4:$E4913,$E4913,$A$4:$A4913,$A4913,$G$4:$G4913,"Ativo")=1,1,0))</f>
        <v/>
      </c>
      <c r="BC4913" t="str">
        <f>IF(OR($A4913="",$G4913&lt;&gt;"Ativo"),"",IF(COUNTIFS($A$4:$A4913,$A4913,$G$4:$G4913,"Ativo")=1,1,0))</f>
        <v/>
      </c>
    </row>
    <row r="4914" spans="1:55" x14ac:dyDescent="0.3">
      <c r="A4914" s="76"/>
      <c r="B4914" s="104"/>
      <c r="C4914" s="76"/>
      <c r="D4914" s="77"/>
      <c r="E4914" s="12"/>
      <c r="F4914" s="78"/>
      <c r="G4914" s="77"/>
      <c r="H4914" s="79"/>
      <c r="BA4914" s="5" t="str">
        <f t="shared" si="76"/>
        <v/>
      </c>
      <c r="BB4914" s="5" t="str">
        <f>IF(OR($E4914="",$G4914&lt;&gt;"Ativo"),"",IF(COUNTIFS($E$4:$E4914,$E4914,$A$4:$A4914,$A4914,$G$4:$G4914,"Ativo")=1,1,0))</f>
        <v/>
      </c>
      <c r="BC4914" t="str">
        <f>IF(OR($A4914="",$G4914&lt;&gt;"Ativo"),"",IF(COUNTIFS($A$4:$A4914,$A4914,$G$4:$G4914,"Ativo")=1,1,0))</f>
        <v/>
      </c>
    </row>
    <row r="4915" spans="1:55" x14ac:dyDescent="0.3">
      <c r="A4915" s="76"/>
      <c r="B4915" s="104"/>
      <c r="C4915" s="76"/>
      <c r="D4915" s="77"/>
      <c r="E4915" s="12"/>
      <c r="F4915" s="78"/>
      <c r="G4915" s="77"/>
      <c r="H4915" s="79"/>
      <c r="BA4915" s="5" t="str">
        <f t="shared" si="76"/>
        <v/>
      </c>
      <c r="BB4915" s="5" t="str">
        <f>IF(OR($E4915="",$G4915&lt;&gt;"Ativo"),"",IF(COUNTIFS($E$4:$E4915,$E4915,$A$4:$A4915,$A4915,$G$4:$G4915,"Ativo")=1,1,0))</f>
        <v/>
      </c>
      <c r="BC4915" t="str">
        <f>IF(OR($A4915="",$G4915&lt;&gt;"Ativo"),"",IF(COUNTIFS($A$4:$A4915,$A4915,$G$4:$G4915,"Ativo")=1,1,0))</f>
        <v/>
      </c>
    </row>
    <row r="4916" spans="1:55" x14ac:dyDescent="0.3">
      <c r="A4916" s="76"/>
      <c r="B4916" s="104"/>
      <c r="C4916" s="76"/>
      <c r="D4916" s="77"/>
      <c r="E4916" s="12"/>
      <c r="F4916" s="78"/>
      <c r="G4916" s="77"/>
      <c r="H4916" s="79"/>
      <c r="BA4916" s="5" t="str">
        <f t="shared" si="76"/>
        <v/>
      </c>
      <c r="BB4916" s="5" t="str">
        <f>IF(OR($E4916="",$G4916&lt;&gt;"Ativo"),"",IF(COUNTIFS($E$4:$E4916,$E4916,$A$4:$A4916,$A4916,$G$4:$G4916,"Ativo")=1,1,0))</f>
        <v/>
      </c>
      <c r="BC4916" t="str">
        <f>IF(OR($A4916="",$G4916&lt;&gt;"Ativo"),"",IF(COUNTIFS($A$4:$A4916,$A4916,$G$4:$G4916,"Ativo")=1,1,0))</f>
        <v/>
      </c>
    </row>
    <row r="4917" spans="1:55" x14ac:dyDescent="0.3">
      <c r="A4917" s="76"/>
      <c r="B4917" s="104"/>
      <c r="C4917" s="76"/>
      <c r="D4917" s="77"/>
      <c r="E4917" s="12"/>
      <c r="F4917" s="78"/>
      <c r="G4917" s="77"/>
      <c r="H4917" s="79"/>
      <c r="BA4917" s="5" t="str">
        <f t="shared" si="76"/>
        <v/>
      </c>
      <c r="BB4917" s="5" t="str">
        <f>IF(OR($E4917="",$G4917&lt;&gt;"Ativo"),"",IF(COUNTIFS($E$4:$E4917,$E4917,$A$4:$A4917,$A4917,$G$4:$G4917,"Ativo")=1,1,0))</f>
        <v/>
      </c>
      <c r="BC4917" t="str">
        <f>IF(OR($A4917="",$G4917&lt;&gt;"Ativo"),"",IF(COUNTIFS($A$4:$A4917,$A4917,$G$4:$G4917,"Ativo")=1,1,0))</f>
        <v/>
      </c>
    </row>
    <row r="4918" spans="1:55" x14ac:dyDescent="0.3">
      <c r="A4918" s="76"/>
      <c r="B4918" s="104"/>
      <c r="C4918" s="76"/>
      <c r="D4918" s="77"/>
      <c r="E4918" s="12"/>
      <c r="F4918" s="78"/>
      <c r="G4918" s="77"/>
      <c r="H4918" s="79"/>
      <c r="BA4918" s="5" t="str">
        <f t="shared" si="76"/>
        <v/>
      </c>
      <c r="BB4918" s="5" t="str">
        <f>IF(OR($E4918="",$G4918&lt;&gt;"Ativo"),"",IF(COUNTIFS($E$4:$E4918,$E4918,$A$4:$A4918,$A4918,$G$4:$G4918,"Ativo")=1,1,0))</f>
        <v/>
      </c>
      <c r="BC4918" t="str">
        <f>IF(OR($A4918="",$G4918&lt;&gt;"Ativo"),"",IF(COUNTIFS($A$4:$A4918,$A4918,$G$4:$G4918,"Ativo")=1,1,0))</f>
        <v/>
      </c>
    </row>
    <row r="4919" spans="1:55" x14ac:dyDescent="0.3">
      <c r="A4919" s="76"/>
      <c r="B4919" s="104"/>
      <c r="C4919" s="76"/>
      <c r="D4919" s="77"/>
      <c r="E4919" s="12"/>
      <c r="F4919" s="78"/>
      <c r="G4919" s="77"/>
      <c r="H4919" s="79"/>
      <c r="BA4919" s="5" t="str">
        <f t="shared" si="76"/>
        <v/>
      </c>
      <c r="BB4919" s="5" t="str">
        <f>IF(OR($E4919="",$G4919&lt;&gt;"Ativo"),"",IF(COUNTIFS($E$4:$E4919,$E4919,$A$4:$A4919,$A4919,$G$4:$G4919,"Ativo")=1,1,0))</f>
        <v/>
      </c>
      <c r="BC4919" t="str">
        <f>IF(OR($A4919="",$G4919&lt;&gt;"Ativo"),"",IF(COUNTIFS($A$4:$A4919,$A4919,$G$4:$G4919,"Ativo")=1,1,0))</f>
        <v/>
      </c>
    </row>
    <row r="4920" spans="1:55" x14ac:dyDescent="0.3">
      <c r="A4920" s="76"/>
      <c r="B4920" s="104"/>
      <c r="C4920" s="76"/>
      <c r="D4920" s="77"/>
      <c r="E4920" s="12"/>
      <c r="F4920" s="78"/>
      <c r="G4920" s="77"/>
      <c r="H4920" s="79"/>
      <c r="BA4920" s="5" t="str">
        <f t="shared" si="76"/>
        <v/>
      </c>
      <c r="BB4920" s="5" t="str">
        <f>IF(OR($E4920="",$G4920&lt;&gt;"Ativo"),"",IF(COUNTIFS($E$4:$E4920,$E4920,$A$4:$A4920,$A4920,$G$4:$G4920,"Ativo")=1,1,0))</f>
        <v/>
      </c>
      <c r="BC4920" t="str">
        <f>IF(OR($A4920="",$G4920&lt;&gt;"Ativo"),"",IF(COUNTIFS($A$4:$A4920,$A4920,$G$4:$G4920,"Ativo")=1,1,0))</f>
        <v/>
      </c>
    </row>
    <row r="4921" spans="1:55" x14ac:dyDescent="0.3">
      <c r="A4921" s="76"/>
      <c r="B4921" s="104"/>
      <c r="C4921" s="76"/>
      <c r="D4921" s="77"/>
      <c r="E4921" s="12"/>
      <c r="F4921" s="78"/>
      <c r="G4921" s="77"/>
      <c r="H4921" s="79"/>
      <c r="BA4921" s="5" t="str">
        <f t="shared" si="76"/>
        <v/>
      </c>
      <c r="BB4921" s="5" t="str">
        <f>IF(OR($E4921="",$G4921&lt;&gt;"Ativo"),"",IF(COUNTIFS($E$4:$E4921,$E4921,$A$4:$A4921,$A4921,$G$4:$G4921,"Ativo")=1,1,0))</f>
        <v/>
      </c>
      <c r="BC4921" t="str">
        <f>IF(OR($A4921="",$G4921&lt;&gt;"Ativo"),"",IF(COUNTIFS($A$4:$A4921,$A4921,$G$4:$G4921,"Ativo")=1,1,0))</f>
        <v/>
      </c>
    </row>
    <row r="4922" spans="1:55" x14ac:dyDescent="0.3">
      <c r="A4922" s="76"/>
      <c r="B4922" s="104"/>
      <c r="C4922" s="76"/>
      <c r="D4922" s="77"/>
      <c r="E4922" s="12"/>
      <c r="F4922" s="78"/>
      <c r="G4922" s="77"/>
      <c r="H4922" s="79"/>
      <c r="BA4922" s="5" t="str">
        <f t="shared" si="76"/>
        <v/>
      </c>
      <c r="BB4922" s="5" t="str">
        <f>IF(OR($E4922="",$G4922&lt;&gt;"Ativo"),"",IF(COUNTIFS($E$4:$E4922,$E4922,$A$4:$A4922,$A4922,$G$4:$G4922,"Ativo")=1,1,0))</f>
        <v/>
      </c>
      <c r="BC4922" t="str">
        <f>IF(OR($A4922="",$G4922&lt;&gt;"Ativo"),"",IF(COUNTIFS($A$4:$A4922,$A4922,$G$4:$G4922,"Ativo")=1,1,0))</f>
        <v/>
      </c>
    </row>
    <row r="4923" spans="1:55" x14ac:dyDescent="0.3">
      <c r="A4923" s="76"/>
      <c r="B4923" s="104"/>
      <c r="C4923" s="76"/>
      <c r="D4923" s="77"/>
      <c r="E4923" s="12"/>
      <c r="F4923" s="78"/>
      <c r="G4923" s="77"/>
      <c r="H4923" s="79"/>
      <c r="BA4923" s="5" t="str">
        <f t="shared" si="76"/>
        <v/>
      </c>
      <c r="BB4923" s="5" t="str">
        <f>IF(OR($E4923="",$G4923&lt;&gt;"Ativo"),"",IF(COUNTIFS($E$4:$E4923,$E4923,$A$4:$A4923,$A4923,$G$4:$G4923,"Ativo")=1,1,0))</f>
        <v/>
      </c>
      <c r="BC4923" t="str">
        <f>IF(OR($A4923="",$G4923&lt;&gt;"Ativo"),"",IF(COUNTIFS($A$4:$A4923,$A4923,$G$4:$G4923,"Ativo")=1,1,0))</f>
        <v/>
      </c>
    </row>
    <row r="4924" spans="1:55" x14ac:dyDescent="0.3">
      <c r="A4924" s="76"/>
      <c r="B4924" s="104"/>
      <c r="C4924" s="76"/>
      <c r="D4924" s="77"/>
      <c r="E4924" s="12"/>
      <c r="F4924" s="78"/>
      <c r="G4924" s="77"/>
      <c r="H4924" s="79"/>
      <c r="BA4924" s="5" t="str">
        <f t="shared" si="76"/>
        <v/>
      </c>
      <c r="BB4924" s="5" t="str">
        <f>IF(OR($E4924="",$G4924&lt;&gt;"Ativo"),"",IF(COUNTIFS($E$4:$E4924,$E4924,$A$4:$A4924,$A4924,$G$4:$G4924,"Ativo")=1,1,0))</f>
        <v/>
      </c>
      <c r="BC4924" t="str">
        <f>IF(OR($A4924="",$G4924&lt;&gt;"Ativo"),"",IF(COUNTIFS($A$4:$A4924,$A4924,$G$4:$G4924,"Ativo")=1,1,0))</f>
        <v/>
      </c>
    </row>
    <row r="4925" spans="1:55" x14ac:dyDescent="0.3">
      <c r="A4925" s="76"/>
      <c r="B4925" s="104"/>
      <c r="C4925" s="76"/>
      <c r="D4925" s="77"/>
      <c r="E4925" s="12"/>
      <c r="F4925" s="78"/>
      <c r="G4925" s="77"/>
      <c r="H4925" s="79"/>
      <c r="BA4925" s="5" t="str">
        <f t="shared" si="76"/>
        <v/>
      </c>
      <c r="BB4925" s="5" t="str">
        <f>IF(OR($E4925="",$G4925&lt;&gt;"Ativo"),"",IF(COUNTIFS($E$4:$E4925,$E4925,$A$4:$A4925,$A4925,$G$4:$G4925,"Ativo")=1,1,0))</f>
        <v/>
      </c>
      <c r="BC4925" t="str">
        <f>IF(OR($A4925="",$G4925&lt;&gt;"Ativo"),"",IF(COUNTIFS($A$4:$A4925,$A4925,$G$4:$G4925,"Ativo")=1,1,0))</f>
        <v/>
      </c>
    </row>
    <row r="4926" spans="1:55" x14ac:dyDescent="0.3">
      <c r="A4926" s="76"/>
      <c r="B4926" s="104"/>
      <c r="C4926" s="76"/>
      <c r="D4926" s="77"/>
      <c r="E4926" s="12"/>
      <c r="F4926" s="78"/>
      <c r="G4926" s="77"/>
      <c r="H4926" s="79"/>
      <c r="BA4926" s="5" t="str">
        <f t="shared" si="76"/>
        <v/>
      </c>
      <c r="BB4926" s="5" t="str">
        <f>IF(OR($E4926="",$G4926&lt;&gt;"Ativo"),"",IF(COUNTIFS($E$4:$E4926,$E4926,$A$4:$A4926,$A4926,$G$4:$G4926,"Ativo")=1,1,0))</f>
        <v/>
      </c>
      <c r="BC4926" t="str">
        <f>IF(OR($A4926="",$G4926&lt;&gt;"Ativo"),"",IF(COUNTIFS($A$4:$A4926,$A4926,$G$4:$G4926,"Ativo")=1,1,0))</f>
        <v/>
      </c>
    </row>
    <row r="4927" spans="1:55" x14ac:dyDescent="0.3">
      <c r="A4927" s="76"/>
      <c r="B4927" s="104"/>
      <c r="C4927" s="76"/>
      <c r="D4927" s="77"/>
      <c r="E4927" s="12"/>
      <c r="F4927" s="78"/>
      <c r="G4927" s="77"/>
      <c r="H4927" s="79"/>
      <c r="BA4927" s="5" t="str">
        <f t="shared" si="76"/>
        <v/>
      </c>
      <c r="BB4927" s="5" t="str">
        <f>IF(OR($E4927="",$G4927&lt;&gt;"Ativo"),"",IF(COUNTIFS($E$4:$E4927,$E4927,$A$4:$A4927,$A4927,$G$4:$G4927,"Ativo")=1,1,0))</f>
        <v/>
      </c>
      <c r="BC4927" t="str">
        <f>IF(OR($A4927="",$G4927&lt;&gt;"Ativo"),"",IF(COUNTIFS($A$4:$A4927,$A4927,$G$4:$G4927,"Ativo")=1,1,0))</f>
        <v/>
      </c>
    </row>
    <row r="4928" spans="1:55" x14ac:dyDescent="0.3">
      <c r="A4928" s="76"/>
      <c r="B4928" s="104"/>
      <c r="C4928" s="76"/>
      <c r="D4928" s="77"/>
      <c r="E4928" s="12"/>
      <c r="F4928" s="78"/>
      <c r="G4928" s="77"/>
      <c r="H4928" s="79"/>
      <c r="BA4928" s="5" t="str">
        <f t="shared" si="76"/>
        <v/>
      </c>
      <c r="BB4928" s="5" t="str">
        <f>IF(OR($E4928="",$G4928&lt;&gt;"Ativo"),"",IF(COUNTIFS($E$4:$E4928,$E4928,$A$4:$A4928,$A4928,$G$4:$G4928,"Ativo")=1,1,0))</f>
        <v/>
      </c>
      <c r="BC4928" t="str">
        <f>IF(OR($A4928="",$G4928&lt;&gt;"Ativo"),"",IF(COUNTIFS($A$4:$A4928,$A4928,$G$4:$G4928,"Ativo")=1,1,0))</f>
        <v/>
      </c>
    </row>
    <row r="4929" spans="1:55" x14ac:dyDescent="0.3">
      <c r="A4929" s="76"/>
      <c r="B4929" s="104"/>
      <c r="C4929" s="76"/>
      <c r="D4929" s="77"/>
      <c r="E4929" s="12"/>
      <c r="F4929" s="78"/>
      <c r="G4929" s="77"/>
      <c r="H4929" s="79"/>
      <c r="BA4929" s="5" t="str">
        <f t="shared" si="76"/>
        <v/>
      </c>
      <c r="BB4929" s="5" t="str">
        <f>IF(OR($E4929="",$G4929&lt;&gt;"Ativo"),"",IF(COUNTIFS($E$4:$E4929,$E4929,$A$4:$A4929,$A4929,$G$4:$G4929,"Ativo")=1,1,0))</f>
        <v/>
      </c>
      <c r="BC4929" t="str">
        <f>IF(OR($A4929="",$G4929&lt;&gt;"Ativo"),"",IF(COUNTIFS($A$4:$A4929,$A4929,$G$4:$G4929,"Ativo")=1,1,0))</f>
        <v/>
      </c>
    </row>
    <row r="4930" spans="1:55" x14ac:dyDescent="0.3">
      <c r="A4930" s="76"/>
      <c r="B4930" s="104"/>
      <c r="C4930" s="76"/>
      <c r="D4930" s="77"/>
      <c r="E4930" s="12"/>
      <c r="F4930" s="78"/>
      <c r="G4930" s="77"/>
      <c r="H4930" s="79"/>
      <c r="BA4930" s="5" t="str">
        <f t="shared" si="76"/>
        <v/>
      </c>
      <c r="BB4930" s="5" t="str">
        <f>IF(OR($E4930="",$G4930&lt;&gt;"Ativo"),"",IF(COUNTIFS($E$4:$E4930,$E4930,$A$4:$A4930,$A4930,$G$4:$G4930,"Ativo")=1,1,0))</f>
        <v/>
      </c>
      <c r="BC4930" t="str">
        <f>IF(OR($A4930="",$G4930&lt;&gt;"Ativo"),"",IF(COUNTIFS($A$4:$A4930,$A4930,$G$4:$G4930,"Ativo")=1,1,0))</f>
        <v/>
      </c>
    </row>
    <row r="4931" spans="1:55" x14ac:dyDescent="0.3">
      <c r="A4931" s="76"/>
      <c r="B4931" s="104"/>
      <c r="C4931" s="76"/>
      <c r="D4931" s="77"/>
      <c r="E4931" s="12"/>
      <c r="F4931" s="78"/>
      <c r="G4931" s="77"/>
      <c r="H4931" s="79"/>
      <c r="BA4931" s="5" t="str">
        <f t="shared" si="76"/>
        <v/>
      </c>
      <c r="BB4931" s="5" t="str">
        <f>IF(OR($E4931="",$G4931&lt;&gt;"Ativo"),"",IF(COUNTIFS($E$4:$E4931,$E4931,$A$4:$A4931,$A4931,$G$4:$G4931,"Ativo")=1,1,0))</f>
        <v/>
      </c>
      <c r="BC4931" t="str">
        <f>IF(OR($A4931="",$G4931&lt;&gt;"Ativo"),"",IF(COUNTIFS($A$4:$A4931,$A4931,$G$4:$G4931,"Ativo")=1,1,0))</f>
        <v/>
      </c>
    </row>
    <row r="4932" spans="1:55" x14ac:dyDescent="0.3">
      <c r="A4932" s="76"/>
      <c r="B4932" s="104"/>
      <c r="C4932" s="76"/>
      <c r="D4932" s="77"/>
      <c r="E4932" s="12"/>
      <c r="F4932" s="78"/>
      <c r="G4932" s="77"/>
      <c r="H4932" s="79"/>
      <c r="BA4932" s="5" t="str">
        <f t="shared" ref="BA4932:BA4995" si="77">IF($D4932="","",MID($D4932,4,LEN($D4932)-5))</f>
        <v/>
      </c>
      <c r="BB4932" s="5" t="str">
        <f>IF(OR($E4932="",$G4932&lt;&gt;"Ativo"),"",IF(COUNTIFS($E$4:$E4932,$E4932,$A$4:$A4932,$A4932,$G$4:$G4932,"Ativo")=1,1,0))</f>
        <v/>
      </c>
      <c r="BC4932" t="str">
        <f>IF(OR($A4932="",$G4932&lt;&gt;"Ativo"),"",IF(COUNTIFS($A$4:$A4932,$A4932,$G$4:$G4932,"Ativo")=1,1,0))</f>
        <v/>
      </c>
    </row>
    <row r="4933" spans="1:55" x14ac:dyDescent="0.3">
      <c r="A4933" s="76"/>
      <c r="B4933" s="104"/>
      <c r="C4933" s="76"/>
      <c r="D4933" s="77"/>
      <c r="E4933" s="12"/>
      <c r="F4933" s="78"/>
      <c r="G4933" s="77"/>
      <c r="H4933" s="79"/>
      <c r="BA4933" s="5" t="str">
        <f t="shared" si="77"/>
        <v/>
      </c>
      <c r="BB4933" s="5" t="str">
        <f>IF(OR($E4933="",$G4933&lt;&gt;"Ativo"),"",IF(COUNTIFS($E$4:$E4933,$E4933,$A$4:$A4933,$A4933,$G$4:$G4933,"Ativo")=1,1,0))</f>
        <v/>
      </c>
      <c r="BC4933" t="str">
        <f>IF(OR($A4933="",$G4933&lt;&gt;"Ativo"),"",IF(COUNTIFS($A$4:$A4933,$A4933,$G$4:$G4933,"Ativo")=1,1,0))</f>
        <v/>
      </c>
    </row>
    <row r="4934" spans="1:55" x14ac:dyDescent="0.3">
      <c r="A4934" s="76"/>
      <c r="B4934" s="104"/>
      <c r="C4934" s="76"/>
      <c r="D4934" s="77"/>
      <c r="E4934" s="12"/>
      <c r="F4934" s="78"/>
      <c r="G4934" s="77"/>
      <c r="H4934" s="79"/>
      <c r="BA4934" s="5" t="str">
        <f t="shared" si="77"/>
        <v/>
      </c>
      <c r="BB4934" s="5" t="str">
        <f>IF(OR($E4934="",$G4934&lt;&gt;"Ativo"),"",IF(COUNTIFS($E$4:$E4934,$E4934,$A$4:$A4934,$A4934,$G$4:$G4934,"Ativo")=1,1,0))</f>
        <v/>
      </c>
      <c r="BC4934" t="str">
        <f>IF(OR($A4934="",$G4934&lt;&gt;"Ativo"),"",IF(COUNTIFS($A$4:$A4934,$A4934,$G$4:$G4934,"Ativo")=1,1,0))</f>
        <v/>
      </c>
    </row>
    <row r="4935" spans="1:55" x14ac:dyDescent="0.3">
      <c r="A4935" s="76"/>
      <c r="B4935" s="104"/>
      <c r="C4935" s="76"/>
      <c r="D4935" s="77"/>
      <c r="E4935" s="12"/>
      <c r="F4935" s="78"/>
      <c r="G4935" s="77"/>
      <c r="H4935" s="79"/>
      <c r="BA4935" s="5" t="str">
        <f t="shared" si="77"/>
        <v/>
      </c>
      <c r="BB4935" s="5" t="str">
        <f>IF(OR($E4935="",$G4935&lt;&gt;"Ativo"),"",IF(COUNTIFS($E$4:$E4935,$E4935,$A$4:$A4935,$A4935,$G$4:$G4935,"Ativo")=1,1,0))</f>
        <v/>
      </c>
      <c r="BC4935" t="str">
        <f>IF(OR($A4935="",$G4935&lt;&gt;"Ativo"),"",IF(COUNTIFS($A$4:$A4935,$A4935,$G$4:$G4935,"Ativo")=1,1,0))</f>
        <v/>
      </c>
    </row>
    <row r="4936" spans="1:55" x14ac:dyDescent="0.3">
      <c r="A4936" s="76"/>
      <c r="B4936" s="104"/>
      <c r="C4936" s="76"/>
      <c r="D4936" s="77"/>
      <c r="E4936" s="12"/>
      <c r="F4936" s="78"/>
      <c r="G4936" s="77"/>
      <c r="H4936" s="79"/>
      <c r="BA4936" s="5" t="str">
        <f t="shared" si="77"/>
        <v/>
      </c>
      <c r="BB4936" s="5" t="str">
        <f>IF(OR($E4936="",$G4936&lt;&gt;"Ativo"),"",IF(COUNTIFS($E$4:$E4936,$E4936,$A$4:$A4936,$A4936,$G$4:$G4936,"Ativo")=1,1,0))</f>
        <v/>
      </c>
      <c r="BC4936" t="str">
        <f>IF(OR($A4936="",$G4936&lt;&gt;"Ativo"),"",IF(COUNTIFS($A$4:$A4936,$A4936,$G$4:$G4936,"Ativo")=1,1,0))</f>
        <v/>
      </c>
    </row>
    <row r="4937" spans="1:55" x14ac:dyDescent="0.3">
      <c r="A4937" s="76"/>
      <c r="B4937" s="104"/>
      <c r="C4937" s="76"/>
      <c r="D4937" s="77"/>
      <c r="E4937" s="12"/>
      <c r="F4937" s="78"/>
      <c r="G4937" s="77"/>
      <c r="H4937" s="79"/>
      <c r="BA4937" s="5" t="str">
        <f t="shared" si="77"/>
        <v/>
      </c>
      <c r="BB4937" s="5" t="str">
        <f>IF(OR($E4937="",$G4937&lt;&gt;"Ativo"),"",IF(COUNTIFS($E$4:$E4937,$E4937,$A$4:$A4937,$A4937,$G$4:$G4937,"Ativo")=1,1,0))</f>
        <v/>
      </c>
      <c r="BC4937" t="str">
        <f>IF(OR($A4937="",$G4937&lt;&gt;"Ativo"),"",IF(COUNTIFS($A$4:$A4937,$A4937,$G$4:$G4937,"Ativo")=1,1,0))</f>
        <v/>
      </c>
    </row>
    <row r="4938" spans="1:55" x14ac:dyDescent="0.3">
      <c r="A4938" s="76"/>
      <c r="B4938" s="104"/>
      <c r="C4938" s="76"/>
      <c r="D4938" s="77"/>
      <c r="E4938" s="12"/>
      <c r="F4938" s="78"/>
      <c r="G4938" s="77"/>
      <c r="H4938" s="79"/>
      <c r="BA4938" s="5" t="str">
        <f t="shared" si="77"/>
        <v/>
      </c>
      <c r="BB4938" s="5" t="str">
        <f>IF(OR($E4938="",$G4938&lt;&gt;"Ativo"),"",IF(COUNTIFS($E$4:$E4938,$E4938,$A$4:$A4938,$A4938,$G$4:$G4938,"Ativo")=1,1,0))</f>
        <v/>
      </c>
      <c r="BC4938" t="str">
        <f>IF(OR($A4938="",$G4938&lt;&gt;"Ativo"),"",IF(COUNTIFS($A$4:$A4938,$A4938,$G$4:$G4938,"Ativo")=1,1,0))</f>
        <v/>
      </c>
    </row>
    <row r="4939" spans="1:55" x14ac:dyDescent="0.3">
      <c r="A4939" s="76"/>
      <c r="B4939" s="104"/>
      <c r="C4939" s="76"/>
      <c r="D4939" s="77"/>
      <c r="E4939" s="12"/>
      <c r="F4939" s="78"/>
      <c r="G4939" s="77"/>
      <c r="H4939" s="79"/>
      <c r="BA4939" s="5" t="str">
        <f t="shared" si="77"/>
        <v/>
      </c>
      <c r="BB4939" s="5" t="str">
        <f>IF(OR($E4939="",$G4939&lt;&gt;"Ativo"),"",IF(COUNTIFS($E$4:$E4939,$E4939,$A$4:$A4939,$A4939,$G$4:$G4939,"Ativo")=1,1,0))</f>
        <v/>
      </c>
      <c r="BC4939" t="str">
        <f>IF(OR($A4939="",$G4939&lt;&gt;"Ativo"),"",IF(COUNTIFS($A$4:$A4939,$A4939,$G$4:$G4939,"Ativo")=1,1,0))</f>
        <v/>
      </c>
    </row>
    <row r="4940" spans="1:55" x14ac:dyDescent="0.3">
      <c r="A4940" s="76"/>
      <c r="B4940" s="104"/>
      <c r="C4940" s="76"/>
      <c r="D4940" s="77"/>
      <c r="E4940" s="12"/>
      <c r="F4940" s="78"/>
      <c r="G4940" s="77"/>
      <c r="H4940" s="79"/>
      <c r="BA4940" s="5" t="str">
        <f t="shared" si="77"/>
        <v/>
      </c>
      <c r="BB4940" s="5" t="str">
        <f>IF(OR($E4940="",$G4940&lt;&gt;"Ativo"),"",IF(COUNTIFS($E$4:$E4940,$E4940,$A$4:$A4940,$A4940,$G$4:$G4940,"Ativo")=1,1,0))</f>
        <v/>
      </c>
      <c r="BC4940" t="str">
        <f>IF(OR($A4940="",$G4940&lt;&gt;"Ativo"),"",IF(COUNTIFS($A$4:$A4940,$A4940,$G$4:$G4940,"Ativo")=1,1,0))</f>
        <v/>
      </c>
    </row>
    <row r="4941" spans="1:55" x14ac:dyDescent="0.3">
      <c r="A4941" s="76"/>
      <c r="B4941" s="104"/>
      <c r="C4941" s="76"/>
      <c r="D4941" s="77"/>
      <c r="E4941" s="12"/>
      <c r="F4941" s="78"/>
      <c r="G4941" s="77"/>
      <c r="H4941" s="79"/>
      <c r="BA4941" s="5" t="str">
        <f t="shared" si="77"/>
        <v/>
      </c>
      <c r="BB4941" s="5" t="str">
        <f>IF(OR($E4941="",$G4941&lt;&gt;"Ativo"),"",IF(COUNTIFS($E$4:$E4941,$E4941,$A$4:$A4941,$A4941,$G$4:$G4941,"Ativo")=1,1,0))</f>
        <v/>
      </c>
      <c r="BC4941" t="str">
        <f>IF(OR($A4941="",$G4941&lt;&gt;"Ativo"),"",IF(COUNTIFS($A$4:$A4941,$A4941,$G$4:$G4941,"Ativo")=1,1,0))</f>
        <v/>
      </c>
    </row>
    <row r="4942" spans="1:55" x14ac:dyDescent="0.3">
      <c r="A4942" s="76"/>
      <c r="B4942" s="104"/>
      <c r="C4942" s="76"/>
      <c r="D4942" s="77"/>
      <c r="E4942" s="12"/>
      <c r="F4942" s="78"/>
      <c r="G4942" s="77"/>
      <c r="H4942" s="79"/>
      <c r="BA4942" s="5" t="str">
        <f t="shared" si="77"/>
        <v/>
      </c>
      <c r="BB4942" s="5" t="str">
        <f>IF(OR($E4942="",$G4942&lt;&gt;"Ativo"),"",IF(COUNTIFS($E$4:$E4942,$E4942,$A$4:$A4942,$A4942,$G$4:$G4942,"Ativo")=1,1,0))</f>
        <v/>
      </c>
      <c r="BC4942" t="str">
        <f>IF(OR($A4942="",$G4942&lt;&gt;"Ativo"),"",IF(COUNTIFS($A$4:$A4942,$A4942,$G$4:$G4942,"Ativo")=1,1,0))</f>
        <v/>
      </c>
    </row>
    <row r="4943" spans="1:55" x14ac:dyDescent="0.3">
      <c r="A4943" s="76"/>
      <c r="B4943" s="104"/>
      <c r="C4943" s="76"/>
      <c r="D4943" s="77"/>
      <c r="E4943" s="12"/>
      <c r="F4943" s="78"/>
      <c r="G4943" s="77"/>
      <c r="H4943" s="79"/>
      <c r="BA4943" s="5" t="str">
        <f t="shared" si="77"/>
        <v/>
      </c>
      <c r="BB4943" s="5" t="str">
        <f>IF(OR($E4943="",$G4943&lt;&gt;"Ativo"),"",IF(COUNTIFS($E$4:$E4943,$E4943,$A$4:$A4943,$A4943,$G$4:$G4943,"Ativo")=1,1,0))</f>
        <v/>
      </c>
      <c r="BC4943" t="str">
        <f>IF(OR($A4943="",$G4943&lt;&gt;"Ativo"),"",IF(COUNTIFS($A$4:$A4943,$A4943,$G$4:$G4943,"Ativo")=1,1,0))</f>
        <v/>
      </c>
    </row>
    <row r="4944" spans="1:55" x14ac:dyDescent="0.3">
      <c r="A4944" s="76"/>
      <c r="B4944" s="104"/>
      <c r="C4944" s="76"/>
      <c r="D4944" s="77"/>
      <c r="E4944" s="12"/>
      <c r="F4944" s="78"/>
      <c r="G4944" s="77"/>
      <c r="H4944" s="79"/>
      <c r="BA4944" s="5" t="str">
        <f t="shared" si="77"/>
        <v/>
      </c>
      <c r="BB4944" s="5" t="str">
        <f>IF(OR($E4944="",$G4944&lt;&gt;"Ativo"),"",IF(COUNTIFS($E$4:$E4944,$E4944,$A$4:$A4944,$A4944,$G$4:$G4944,"Ativo")=1,1,0))</f>
        <v/>
      </c>
      <c r="BC4944" t="str">
        <f>IF(OR($A4944="",$G4944&lt;&gt;"Ativo"),"",IF(COUNTIFS($A$4:$A4944,$A4944,$G$4:$G4944,"Ativo")=1,1,0))</f>
        <v/>
      </c>
    </row>
    <row r="4945" spans="1:55" x14ac:dyDescent="0.3">
      <c r="A4945" s="76"/>
      <c r="B4945" s="104"/>
      <c r="C4945" s="76"/>
      <c r="D4945" s="77"/>
      <c r="E4945" s="12"/>
      <c r="F4945" s="78"/>
      <c r="G4945" s="77"/>
      <c r="H4945" s="79"/>
      <c r="BA4945" s="5" t="str">
        <f t="shared" si="77"/>
        <v/>
      </c>
      <c r="BB4945" s="5" t="str">
        <f>IF(OR($E4945="",$G4945&lt;&gt;"Ativo"),"",IF(COUNTIFS($E$4:$E4945,$E4945,$A$4:$A4945,$A4945,$G$4:$G4945,"Ativo")=1,1,0))</f>
        <v/>
      </c>
      <c r="BC4945" t="str">
        <f>IF(OR($A4945="",$G4945&lt;&gt;"Ativo"),"",IF(COUNTIFS($A$4:$A4945,$A4945,$G$4:$G4945,"Ativo")=1,1,0))</f>
        <v/>
      </c>
    </row>
    <row r="4946" spans="1:55" x14ac:dyDescent="0.3">
      <c r="A4946" s="76"/>
      <c r="B4946" s="104"/>
      <c r="C4946" s="76"/>
      <c r="D4946" s="77"/>
      <c r="E4946" s="12"/>
      <c r="F4946" s="78"/>
      <c r="G4946" s="77"/>
      <c r="H4946" s="79"/>
      <c r="BA4946" s="5" t="str">
        <f t="shared" si="77"/>
        <v/>
      </c>
      <c r="BB4946" s="5" t="str">
        <f>IF(OR($E4946="",$G4946&lt;&gt;"Ativo"),"",IF(COUNTIFS($E$4:$E4946,$E4946,$A$4:$A4946,$A4946,$G$4:$G4946,"Ativo")=1,1,0))</f>
        <v/>
      </c>
      <c r="BC4946" t="str">
        <f>IF(OR($A4946="",$G4946&lt;&gt;"Ativo"),"",IF(COUNTIFS($A$4:$A4946,$A4946,$G$4:$G4946,"Ativo")=1,1,0))</f>
        <v/>
      </c>
    </row>
    <row r="4947" spans="1:55" x14ac:dyDescent="0.3">
      <c r="A4947" s="76"/>
      <c r="B4947" s="104"/>
      <c r="C4947" s="76"/>
      <c r="D4947" s="77"/>
      <c r="E4947" s="12"/>
      <c r="F4947" s="78"/>
      <c r="G4947" s="77"/>
      <c r="H4947" s="79"/>
      <c r="BA4947" s="5" t="str">
        <f t="shared" si="77"/>
        <v/>
      </c>
      <c r="BB4947" s="5" t="str">
        <f>IF(OR($E4947="",$G4947&lt;&gt;"Ativo"),"",IF(COUNTIFS($E$4:$E4947,$E4947,$A$4:$A4947,$A4947,$G$4:$G4947,"Ativo")=1,1,0))</f>
        <v/>
      </c>
      <c r="BC4947" t="str">
        <f>IF(OR($A4947="",$G4947&lt;&gt;"Ativo"),"",IF(COUNTIFS($A$4:$A4947,$A4947,$G$4:$G4947,"Ativo")=1,1,0))</f>
        <v/>
      </c>
    </row>
    <row r="4948" spans="1:55" x14ac:dyDescent="0.3">
      <c r="A4948" s="76"/>
      <c r="B4948" s="104"/>
      <c r="C4948" s="76"/>
      <c r="D4948" s="77"/>
      <c r="E4948" s="12"/>
      <c r="F4948" s="78"/>
      <c r="G4948" s="77"/>
      <c r="H4948" s="79"/>
      <c r="BA4948" s="5" t="str">
        <f t="shared" si="77"/>
        <v/>
      </c>
      <c r="BB4948" s="5" t="str">
        <f>IF(OR($E4948="",$G4948&lt;&gt;"Ativo"),"",IF(COUNTIFS($E$4:$E4948,$E4948,$A$4:$A4948,$A4948,$G$4:$G4948,"Ativo")=1,1,0))</f>
        <v/>
      </c>
      <c r="BC4948" t="str">
        <f>IF(OR($A4948="",$G4948&lt;&gt;"Ativo"),"",IF(COUNTIFS($A$4:$A4948,$A4948,$G$4:$G4948,"Ativo")=1,1,0))</f>
        <v/>
      </c>
    </row>
    <row r="4949" spans="1:55" x14ac:dyDescent="0.3">
      <c r="A4949" s="76"/>
      <c r="B4949" s="104"/>
      <c r="C4949" s="76"/>
      <c r="D4949" s="77"/>
      <c r="E4949" s="12"/>
      <c r="F4949" s="78"/>
      <c r="G4949" s="77"/>
      <c r="H4949" s="79"/>
      <c r="BA4949" s="5" t="str">
        <f t="shared" si="77"/>
        <v/>
      </c>
      <c r="BB4949" s="5" t="str">
        <f>IF(OR($E4949="",$G4949&lt;&gt;"Ativo"),"",IF(COUNTIFS($E$4:$E4949,$E4949,$A$4:$A4949,$A4949,$G$4:$G4949,"Ativo")=1,1,0))</f>
        <v/>
      </c>
      <c r="BC4949" t="str">
        <f>IF(OR($A4949="",$G4949&lt;&gt;"Ativo"),"",IF(COUNTIFS($A$4:$A4949,$A4949,$G$4:$G4949,"Ativo")=1,1,0))</f>
        <v/>
      </c>
    </row>
    <row r="4950" spans="1:55" x14ac:dyDescent="0.3">
      <c r="A4950" s="76"/>
      <c r="B4950" s="104"/>
      <c r="C4950" s="76"/>
      <c r="D4950" s="77"/>
      <c r="E4950" s="12"/>
      <c r="F4950" s="78"/>
      <c r="G4950" s="77"/>
      <c r="H4950" s="79"/>
      <c r="BA4950" s="5" t="str">
        <f t="shared" si="77"/>
        <v/>
      </c>
      <c r="BB4950" s="5" t="str">
        <f>IF(OR($E4950="",$G4950&lt;&gt;"Ativo"),"",IF(COUNTIFS($E$4:$E4950,$E4950,$A$4:$A4950,$A4950,$G$4:$G4950,"Ativo")=1,1,0))</f>
        <v/>
      </c>
      <c r="BC4950" t="str">
        <f>IF(OR($A4950="",$G4950&lt;&gt;"Ativo"),"",IF(COUNTIFS($A$4:$A4950,$A4950,$G$4:$G4950,"Ativo")=1,1,0))</f>
        <v/>
      </c>
    </row>
    <row r="4951" spans="1:55" x14ac:dyDescent="0.3">
      <c r="A4951" s="76"/>
      <c r="B4951" s="104"/>
      <c r="C4951" s="76"/>
      <c r="D4951" s="77"/>
      <c r="E4951" s="12"/>
      <c r="F4951" s="78"/>
      <c r="G4951" s="77"/>
      <c r="H4951" s="79"/>
      <c r="BA4951" s="5" t="str">
        <f t="shared" si="77"/>
        <v/>
      </c>
      <c r="BB4951" s="5" t="str">
        <f>IF(OR($E4951="",$G4951&lt;&gt;"Ativo"),"",IF(COUNTIFS($E$4:$E4951,$E4951,$A$4:$A4951,$A4951,$G$4:$G4951,"Ativo")=1,1,0))</f>
        <v/>
      </c>
      <c r="BC4951" t="str">
        <f>IF(OR($A4951="",$G4951&lt;&gt;"Ativo"),"",IF(COUNTIFS($A$4:$A4951,$A4951,$G$4:$G4951,"Ativo")=1,1,0))</f>
        <v/>
      </c>
    </row>
    <row r="4952" spans="1:55" x14ac:dyDescent="0.3">
      <c r="A4952" s="76"/>
      <c r="B4952" s="104"/>
      <c r="C4952" s="76"/>
      <c r="D4952" s="77"/>
      <c r="E4952" s="12"/>
      <c r="F4952" s="78"/>
      <c r="G4952" s="77"/>
      <c r="H4952" s="79"/>
      <c r="BA4952" s="5" t="str">
        <f t="shared" si="77"/>
        <v/>
      </c>
      <c r="BB4952" s="5" t="str">
        <f>IF(OR($E4952="",$G4952&lt;&gt;"Ativo"),"",IF(COUNTIFS($E$4:$E4952,$E4952,$A$4:$A4952,$A4952,$G$4:$G4952,"Ativo")=1,1,0))</f>
        <v/>
      </c>
      <c r="BC4952" t="str">
        <f>IF(OR($A4952="",$G4952&lt;&gt;"Ativo"),"",IF(COUNTIFS($A$4:$A4952,$A4952,$G$4:$G4952,"Ativo")=1,1,0))</f>
        <v/>
      </c>
    </row>
    <row r="4953" spans="1:55" x14ac:dyDescent="0.3">
      <c r="A4953" s="76"/>
      <c r="B4953" s="104"/>
      <c r="C4953" s="76"/>
      <c r="D4953" s="77"/>
      <c r="E4953" s="12"/>
      <c r="F4953" s="78"/>
      <c r="G4953" s="77"/>
      <c r="H4953" s="79"/>
      <c r="BA4953" s="5" t="str">
        <f t="shared" si="77"/>
        <v/>
      </c>
      <c r="BB4953" s="5" t="str">
        <f>IF(OR($E4953="",$G4953&lt;&gt;"Ativo"),"",IF(COUNTIFS($E$4:$E4953,$E4953,$A$4:$A4953,$A4953,$G$4:$G4953,"Ativo")=1,1,0))</f>
        <v/>
      </c>
      <c r="BC4953" t="str">
        <f>IF(OR($A4953="",$G4953&lt;&gt;"Ativo"),"",IF(COUNTIFS($A$4:$A4953,$A4953,$G$4:$G4953,"Ativo")=1,1,0))</f>
        <v/>
      </c>
    </row>
    <row r="4954" spans="1:55" x14ac:dyDescent="0.3">
      <c r="A4954" s="76"/>
      <c r="B4954" s="104"/>
      <c r="C4954" s="76"/>
      <c r="D4954" s="77"/>
      <c r="E4954" s="12"/>
      <c r="F4954" s="78"/>
      <c r="G4954" s="77"/>
      <c r="H4954" s="79"/>
      <c r="BA4954" s="5" t="str">
        <f t="shared" si="77"/>
        <v/>
      </c>
      <c r="BB4954" s="5" t="str">
        <f>IF(OR($E4954="",$G4954&lt;&gt;"Ativo"),"",IF(COUNTIFS($E$4:$E4954,$E4954,$A$4:$A4954,$A4954,$G$4:$G4954,"Ativo")=1,1,0))</f>
        <v/>
      </c>
      <c r="BC4954" t="str">
        <f>IF(OR($A4954="",$G4954&lt;&gt;"Ativo"),"",IF(COUNTIFS($A$4:$A4954,$A4954,$G$4:$G4954,"Ativo")=1,1,0))</f>
        <v/>
      </c>
    </row>
    <row r="4955" spans="1:55" x14ac:dyDescent="0.3">
      <c r="A4955" s="76"/>
      <c r="B4955" s="104"/>
      <c r="C4955" s="76"/>
      <c r="D4955" s="77"/>
      <c r="E4955" s="12"/>
      <c r="F4955" s="78"/>
      <c r="G4955" s="77"/>
      <c r="H4955" s="79"/>
      <c r="BA4955" s="5" t="str">
        <f t="shared" si="77"/>
        <v/>
      </c>
      <c r="BB4955" s="5" t="str">
        <f>IF(OR($E4955="",$G4955&lt;&gt;"Ativo"),"",IF(COUNTIFS($E$4:$E4955,$E4955,$A$4:$A4955,$A4955,$G$4:$G4955,"Ativo")=1,1,0))</f>
        <v/>
      </c>
      <c r="BC4955" t="str">
        <f>IF(OR($A4955="",$G4955&lt;&gt;"Ativo"),"",IF(COUNTIFS($A$4:$A4955,$A4955,$G$4:$G4955,"Ativo")=1,1,0))</f>
        <v/>
      </c>
    </row>
    <row r="4956" spans="1:55" x14ac:dyDescent="0.3">
      <c r="A4956" s="76"/>
      <c r="B4956" s="104"/>
      <c r="C4956" s="76"/>
      <c r="D4956" s="77"/>
      <c r="E4956" s="12"/>
      <c r="F4956" s="78"/>
      <c r="G4956" s="77"/>
      <c r="H4956" s="79"/>
      <c r="BA4956" s="5" t="str">
        <f t="shared" si="77"/>
        <v/>
      </c>
      <c r="BB4956" s="5" t="str">
        <f>IF(OR($E4956="",$G4956&lt;&gt;"Ativo"),"",IF(COUNTIFS($E$4:$E4956,$E4956,$A$4:$A4956,$A4956,$G$4:$G4956,"Ativo")=1,1,0))</f>
        <v/>
      </c>
      <c r="BC4956" t="str">
        <f>IF(OR($A4956="",$G4956&lt;&gt;"Ativo"),"",IF(COUNTIFS($A$4:$A4956,$A4956,$G$4:$G4956,"Ativo")=1,1,0))</f>
        <v/>
      </c>
    </row>
    <row r="4957" spans="1:55" x14ac:dyDescent="0.3">
      <c r="A4957" s="76"/>
      <c r="B4957" s="104"/>
      <c r="C4957" s="76"/>
      <c r="D4957" s="77"/>
      <c r="E4957" s="12"/>
      <c r="F4957" s="78"/>
      <c r="G4957" s="77"/>
      <c r="H4957" s="79"/>
      <c r="BA4957" s="5" t="str">
        <f t="shared" si="77"/>
        <v/>
      </c>
      <c r="BB4957" s="5" t="str">
        <f>IF(OR($E4957="",$G4957&lt;&gt;"Ativo"),"",IF(COUNTIFS($E$4:$E4957,$E4957,$A$4:$A4957,$A4957,$G$4:$G4957,"Ativo")=1,1,0))</f>
        <v/>
      </c>
      <c r="BC4957" t="str">
        <f>IF(OR($A4957="",$G4957&lt;&gt;"Ativo"),"",IF(COUNTIFS($A$4:$A4957,$A4957,$G$4:$G4957,"Ativo")=1,1,0))</f>
        <v/>
      </c>
    </row>
    <row r="4958" spans="1:55" x14ac:dyDescent="0.3">
      <c r="A4958" s="76"/>
      <c r="B4958" s="104"/>
      <c r="C4958" s="76"/>
      <c r="D4958" s="77"/>
      <c r="E4958" s="12"/>
      <c r="F4958" s="78"/>
      <c r="G4958" s="77"/>
      <c r="H4958" s="79"/>
      <c r="BA4958" s="5" t="str">
        <f t="shared" si="77"/>
        <v/>
      </c>
      <c r="BB4958" s="5" t="str">
        <f>IF(OR($E4958="",$G4958&lt;&gt;"Ativo"),"",IF(COUNTIFS($E$4:$E4958,$E4958,$A$4:$A4958,$A4958,$G$4:$G4958,"Ativo")=1,1,0))</f>
        <v/>
      </c>
      <c r="BC4958" t="str">
        <f>IF(OR($A4958="",$G4958&lt;&gt;"Ativo"),"",IF(COUNTIFS($A$4:$A4958,$A4958,$G$4:$G4958,"Ativo")=1,1,0))</f>
        <v/>
      </c>
    </row>
    <row r="4959" spans="1:55" x14ac:dyDescent="0.3">
      <c r="A4959" s="76"/>
      <c r="B4959" s="104"/>
      <c r="C4959" s="76"/>
      <c r="D4959" s="77"/>
      <c r="E4959" s="12"/>
      <c r="F4959" s="78"/>
      <c r="G4959" s="77"/>
      <c r="H4959" s="79"/>
      <c r="BA4959" s="5" t="str">
        <f t="shared" si="77"/>
        <v/>
      </c>
      <c r="BB4959" s="5" t="str">
        <f>IF(OR($E4959="",$G4959&lt;&gt;"Ativo"),"",IF(COUNTIFS($E$4:$E4959,$E4959,$A$4:$A4959,$A4959,$G$4:$G4959,"Ativo")=1,1,0))</f>
        <v/>
      </c>
      <c r="BC4959" t="str">
        <f>IF(OR($A4959="",$G4959&lt;&gt;"Ativo"),"",IF(COUNTIFS($A$4:$A4959,$A4959,$G$4:$G4959,"Ativo")=1,1,0))</f>
        <v/>
      </c>
    </row>
    <row r="4960" spans="1:55" x14ac:dyDescent="0.3">
      <c r="A4960" s="76"/>
      <c r="B4960" s="104"/>
      <c r="C4960" s="76"/>
      <c r="D4960" s="77"/>
      <c r="E4960" s="12"/>
      <c r="F4960" s="78"/>
      <c r="G4960" s="77"/>
      <c r="H4960" s="79"/>
      <c r="BA4960" s="5" t="str">
        <f t="shared" si="77"/>
        <v/>
      </c>
      <c r="BB4960" s="5" t="str">
        <f>IF(OR($E4960="",$G4960&lt;&gt;"Ativo"),"",IF(COUNTIFS($E$4:$E4960,$E4960,$A$4:$A4960,$A4960,$G$4:$G4960,"Ativo")=1,1,0))</f>
        <v/>
      </c>
      <c r="BC4960" t="str">
        <f>IF(OR($A4960="",$G4960&lt;&gt;"Ativo"),"",IF(COUNTIFS($A$4:$A4960,$A4960,$G$4:$G4960,"Ativo")=1,1,0))</f>
        <v/>
      </c>
    </row>
    <row r="4961" spans="1:55" x14ac:dyDescent="0.3">
      <c r="A4961" s="76"/>
      <c r="B4961" s="104"/>
      <c r="C4961" s="76"/>
      <c r="D4961" s="77"/>
      <c r="E4961" s="12"/>
      <c r="F4961" s="78"/>
      <c r="G4961" s="77"/>
      <c r="H4961" s="79"/>
      <c r="BA4961" s="5" t="str">
        <f t="shared" si="77"/>
        <v/>
      </c>
      <c r="BB4961" s="5" t="str">
        <f>IF(OR($E4961="",$G4961&lt;&gt;"Ativo"),"",IF(COUNTIFS($E$4:$E4961,$E4961,$A$4:$A4961,$A4961,$G$4:$G4961,"Ativo")=1,1,0))</f>
        <v/>
      </c>
      <c r="BC4961" t="str">
        <f>IF(OR($A4961="",$G4961&lt;&gt;"Ativo"),"",IF(COUNTIFS($A$4:$A4961,$A4961,$G$4:$G4961,"Ativo")=1,1,0))</f>
        <v/>
      </c>
    </row>
    <row r="4962" spans="1:55" x14ac:dyDescent="0.3">
      <c r="A4962" s="76"/>
      <c r="B4962" s="104"/>
      <c r="C4962" s="76"/>
      <c r="D4962" s="77"/>
      <c r="E4962" s="12"/>
      <c r="F4962" s="78"/>
      <c r="G4962" s="77"/>
      <c r="H4962" s="79"/>
      <c r="BA4962" s="5" t="str">
        <f t="shared" si="77"/>
        <v/>
      </c>
      <c r="BB4962" s="5" t="str">
        <f>IF(OR($E4962="",$G4962&lt;&gt;"Ativo"),"",IF(COUNTIFS($E$4:$E4962,$E4962,$A$4:$A4962,$A4962,$G$4:$G4962,"Ativo")=1,1,0))</f>
        <v/>
      </c>
      <c r="BC4962" t="str">
        <f>IF(OR($A4962="",$G4962&lt;&gt;"Ativo"),"",IF(COUNTIFS($A$4:$A4962,$A4962,$G$4:$G4962,"Ativo")=1,1,0))</f>
        <v/>
      </c>
    </row>
    <row r="4963" spans="1:55" x14ac:dyDescent="0.3">
      <c r="A4963" s="76"/>
      <c r="B4963" s="104"/>
      <c r="C4963" s="76"/>
      <c r="D4963" s="77"/>
      <c r="E4963" s="12"/>
      <c r="F4963" s="78"/>
      <c r="G4963" s="77"/>
      <c r="H4963" s="79"/>
      <c r="BA4963" s="5" t="str">
        <f t="shared" si="77"/>
        <v/>
      </c>
      <c r="BB4963" s="5" t="str">
        <f>IF(OR($E4963="",$G4963&lt;&gt;"Ativo"),"",IF(COUNTIFS($E$4:$E4963,$E4963,$A$4:$A4963,$A4963,$G$4:$G4963,"Ativo")=1,1,0))</f>
        <v/>
      </c>
      <c r="BC4963" t="str">
        <f>IF(OR($A4963="",$G4963&lt;&gt;"Ativo"),"",IF(COUNTIFS($A$4:$A4963,$A4963,$G$4:$G4963,"Ativo")=1,1,0))</f>
        <v/>
      </c>
    </row>
    <row r="4964" spans="1:55" x14ac:dyDescent="0.3">
      <c r="A4964" s="76"/>
      <c r="B4964" s="104"/>
      <c r="C4964" s="76"/>
      <c r="D4964" s="77"/>
      <c r="E4964" s="12"/>
      <c r="F4964" s="78"/>
      <c r="G4964" s="77"/>
      <c r="H4964" s="79"/>
      <c r="BA4964" s="5" t="str">
        <f t="shared" si="77"/>
        <v/>
      </c>
      <c r="BB4964" s="5" t="str">
        <f>IF(OR($E4964="",$G4964&lt;&gt;"Ativo"),"",IF(COUNTIFS($E$4:$E4964,$E4964,$A$4:$A4964,$A4964,$G$4:$G4964,"Ativo")=1,1,0))</f>
        <v/>
      </c>
      <c r="BC4964" t="str">
        <f>IF(OR($A4964="",$G4964&lt;&gt;"Ativo"),"",IF(COUNTIFS($A$4:$A4964,$A4964,$G$4:$G4964,"Ativo")=1,1,0))</f>
        <v/>
      </c>
    </row>
    <row r="4965" spans="1:55" x14ac:dyDescent="0.3">
      <c r="A4965" s="76"/>
      <c r="B4965" s="104"/>
      <c r="C4965" s="76"/>
      <c r="D4965" s="77"/>
      <c r="E4965" s="12"/>
      <c r="F4965" s="78"/>
      <c r="G4965" s="77"/>
      <c r="H4965" s="79"/>
      <c r="BA4965" s="5" t="str">
        <f t="shared" si="77"/>
        <v/>
      </c>
      <c r="BB4965" s="5" t="str">
        <f>IF(OR($E4965="",$G4965&lt;&gt;"Ativo"),"",IF(COUNTIFS($E$4:$E4965,$E4965,$A$4:$A4965,$A4965,$G$4:$G4965,"Ativo")=1,1,0))</f>
        <v/>
      </c>
      <c r="BC4965" t="str">
        <f>IF(OR($A4965="",$G4965&lt;&gt;"Ativo"),"",IF(COUNTIFS($A$4:$A4965,$A4965,$G$4:$G4965,"Ativo")=1,1,0))</f>
        <v/>
      </c>
    </row>
    <row r="4966" spans="1:55" x14ac:dyDescent="0.3">
      <c r="A4966" s="76"/>
      <c r="B4966" s="104"/>
      <c r="C4966" s="76"/>
      <c r="D4966" s="77"/>
      <c r="E4966" s="12"/>
      <c r="F4966" s="78"/>
      <c r="G4966" s="77"/>
      <c r="H4966" s="79"/>
      <c r="BA4966" s="5" t="str">
        <f t="shared" si="77"/>
        <v/>
      </c>
      <c r="BB4966" s="5" t="str">
        <f>IF(OR($E4966="",$G4966&lt;&gt;"Ativo"),"",IF(COUNTIFS($E$4:$E4966,$E4966,$A$4:$A4966,$A4966,$G$4:$G4966,"Ativo")=1,1,0))</f>
        <v/>
      </c>
      <c r="BC4966" t="str">
        <f>IF(OR($A4966="",$G4966&lt;&gt;"Ativo"),"",IF(COUNTIFS($A$4:$A4966,$A4966,$G$4:$G4966,"Ativo")=1,1,0))</f>
        <v/>
      </c>
    </row>
    <row r="4967" spans="1:55" x14ac:dyDescent="0.3">
      <c r="A4967" s="76"/>
      <c r="B4967" s="104"/>
      <c r="C4967" s="76"/>
      <c r="D4967" s="77"/>
      <c r="E4967" s="12"/>
      <c r="F4967" s="78"/>
      <c r="G4967" s="77"/>
      <c r="H4967" s="79"/>
      <c r="BA4967" s="5" t="str">
        <f t="shared" si="77"/>
        <v/>
      </c>
      <c r="BB4967" s="5" t="str">
        <f>IF(OR($E4967="",$G4967&lt;&gt;"Ativo"),"",IF(COUNTIFS($E$4:$E4967,$E4967,$A$4:$A4967,$A4967,$G$4:$G4967,"Ativo")=1,1,0))</f>
        <v/>
      </c>
      <c r="BC4967" t="str">
        <f>IF(OR($A4967="",$G4967&lt;&gt;"Ativo"),"",IF(COUNTIFS($A$4:$A4967,$A4967,$G$4:$G4967,"Ativo")=1,1,0))</f>
        <v/>
      </c>
    </row>
    <row r="4968" spans="1:55" x14ac:dyDescent="0.3">
      <c r="A4968" s="76"/>
      <c r="B4968" s="104"/>
      <c r="C4968" s="76"/>
      <c r="D4968" s="77"/>
      <c r="E4968" s="12"/>
      <c r="F4968" s="78"/>
      <c r="G4968" s="77"/>
      <c r="H4968" s="79"/>
      <c r="BA4968" s="5" t="str">
        <f t="shared" si="77"/>
        <v/>
      </c>
      <c r="BB4968" s="5" t="str">
        <f>IF(OR($E4968="",$G4968&lt;&gt;"Ativo"),"",IF(COUNTIFS($E$4:$E4968,$E4968,$A$4:$A4968,$A4968,$G$4:$G4968,"Ativo")=1,1,0))</f>
        <v/>
      </c>
      <c r="BC4968" t="str">
        <f>IF(OR($A4968="",$G4968&lt;&gt;"Ativo"),"",IF(COUNTIFS($A$4:$A4968,$A4968,$G$4:$G4968,"Ativo")=1,1,0))</f>
        <v/>
      </c>
    </row>
    <row r="4969" spans="1:55" x14ac:dyDescent="0.3">
      <c r="A4969" s="76"/>
      <c r="B4969" s="104"/>
      <c r="C4969" s="76"/>
      <c r="D4969" s="77"/>
      <c r="E4969" s="12"/>
      <c r="F4969" s="78"/>
      <c r="G4969" s="77"/>
      <c r="H4969" s="79"/>
      <c r="BA4969" s="5" t="str">
        <f t="shared" si="77"/>
        <v/>
      </c>
      <c r="BB4969" s="5" t="str">
        <f>IF(OR($E4969="",$G4969&lt;&gt;"Ativo"),"",IF(COUNTIFS($E$4:$E4969,$E4969,$A$4:$A4969,$A4969,$G$4:$G4969,"Ativo")=1,1,0))</f>
        <v/>
      </c>
      <c r="BC4969" t="str">
        <f>IF(OR($A4969="",$G4969&lt;&gt;"Ativo"),"",IF(COUNTIFS($A$4:$A4969,$A4969,$G$4:$G4969,"Ativo")=1,1,0))</f>
        <v/>
      </c>
    </row>
    <row r="4970" spans="1:55" x14ac:dyDescent="0.3">
      <c r="A4970" s="76"/>
      <c r="B4970" s="104"/>
      <c r="C4970" s="76"/>
      <c r="D4970" s="77"/>
      <c r="E4970" s="12"/>
      <c r="F4970" s="78"/>
      <c r="G4970" s="77"/>
      <c r="H4970" s="79"/>
      <c r="BA4970" s="5" t="str">
        <f t="shared" si="77"/>
        <v/>
      </c>
      <c r="BB4970" s="5" t="str">
        <f>IF(OR($E4970="",$G4970&lt;&gt;"Ativo"),"",IF(COUNTIFS($E$4:$E4970,$E4970,$A$4:$A4970,$A4970,$G$4:$G4970,"Ativo")=1,1,0))</f>
        <v/>
      </c>
      <c r="BC4970" t="str">
        <f>IF(OR($A4970="",$G4970&lt;&gt;"Ativo"),"",IF(COUNTIFS($A$4:$A4970,$A4970,$G$4:$G4970,"Ativo")=1,1,0))</f>
        <v/>
      </c>
    </row>
    <row r="4971" spans="1:55" x14ac:dyDescent="0.3">
      <c r="A4971" s="76"/>
      <c r="B4971" s="104"/>
      <c r="C4971" s="76"/>
      <c r="D4971" s="77"/>
      <c r="E4971" s="12"/>
      <c r="F4971" s="78"/>
      <c r="G4971" s="77"/>
      <c r="H4971" s="79"/>
      <c r="BA4971" s="5" t="str">
        <f t="shared" si="77"/>
        <v/>
      </c>
      <c r="BB4971" s="5" t="str">
        <f>IF(OR($E4971="",$G4971&lt;&gt;"Ativo"),"",IF(COUNTIFS($E$4:$E4971,$E4971,$A$4:$A4971,$A4971,$G$4:$G4971,"Ativo")=1,1,0))</f>
        <v/>
      </c>
      <c r="BC4971" t="str">
        <f>IF(OR($A4971="",$G4971&lt;&gt;"Ativo"),"",IF(COUNTIFS($A$4:$A4971,$A4971,$G$4:$G4971,"Ativo")=1,1,0))</f>
        <v/>
      </c>
    </row>
    <row r="4972" spans="1:55" x14ac:dyDescent="0.3">
      <c r="A4972" s="76"/>
      <c r="B4972" s="104"/>
      <c r="C4972" s="76"/>
      <c r="D4972" s="77"/>
      <c r="E4972" s="12"/>
      <c r="F4972" s="78"/>
      <c r="G4972" s="77"/>
      <c r="H4972" s="79"/>
      <c r="BA4972" s="5" t="str">
        <f t="shared" si="77"/>
        <v/>
      </c>
      <c r="BB4972" s="5" t="str">
        <f>IF(OR($E4972="",$G4972&lt;&gt;"Ativo"),"",IF(COUNTIFS($E$4:$E4972,$E4972,$A$4:$A4972,$A4972,$G$4:$G4972,"Ativo")=1,1,0))</f>
        <v/>
      </c>
      <c r="BC4972" t="str">
        <f>IF(OR($A4972="",$G4972&lt;&gt;"Ativo"),"",IF(COUNTIFS($A$4:$A4972,$A4972,$G$4:$G4972,"Ativo")=1,1,0))</f>
        <v/>
      </c>
    </row>
    <row r="4973" spans="1:55" x14ac:dyDescent="0.3">
      <c r="A4973" s="76"/>
      <c r="B4973" s="104"/>
      <c r="C4973" s="76"/>
      <c r="D4973" s="77"/>
      <c r="E4973" s="12"/>
      <c r="F4973" s="78"/>
      <c r="G4973" s="77"/>
      <c r="H4973" s="79"/>
      <c r="BA4973" s="5" t="str">
        <f t="shared" si="77"/>
        <v/>
      </c>
      <c r="BB4973" s="5" t="str">
        <f>IF(OR($E4973="",$G4973&lt;&gt;"Ativo"),"",IF(COUNTIFS($E$4:$E4973,$E4973,$A$4:$A4973,$A4973,$G$4:$G4973,"Ativo")=1,1,0))</f>
        <v/>
      </c>
      <c r="BC4973" t="str">
        <f>IF(OR($A4973="",$G4973&lt;&gt;"Ativo"),"",IF(COUNTIFS($A$4:$A4973,$A4973,$G$4:$G4973,"Ativo")=1,1,0))</f>
        <v/>
      </c>
    </row>
    <row r="4974" spans="1:55" x14ac:dyDescent="0.3">
      <c r="A4974" s="76"/>
      <c r="B4974" s="104"/>
      <c r="C4974" s="76"/>
      <c r="D4974" s="77"/>
      <c r="E4974" s="12"/>
      <c r="F4974" s="78"/>
      <c r="G4974" s="77"/>
      <c r="H4974" s="79"/>
      <c r="BA4974" s="5" t="str">
        <f t="shared" si="77"/>
        <v/>
      </c>
      <c r="BB4974" s="5" t="str">
        <f>IF(OR($E4974="",$G4974&lt;&gt;"Ativo"),"",IF(COUNTIFS($E$4:$E4974,$E4974,$A$4:$A4974,$A4974,$G$4:$G4974,"Ativo")=1,1,0))</f>
        <v/>
      </c>
      <c r="BC4974" t="str">
        <f>IF(OR($A4974="",$G4974&lt;&gt;"Ativo"),"",IF(COUNTIFS($A$4:$A4974,$A4974,$G$4:$G4974,"Ativo")=1,1,0))</f>
        <v/>
      </c>
    </row>
    <row r="4975" spans="1:55" x14ac:dyDescent="0.3">
      <c r="A4975" s="76"/>
      <c r="B4975" s="104"/>
      <c r="C4975" s="76"/>
      <c r="D4975" s="77"/>
      <c r="E4975" s="12"/>
      <c r="F4975" s="78"/>
      <c r="G4975" s="77"/>
      <c r="H4975" s="79"/>
      <c r="BA4975" s="5" t="str">
        <f t="shared" si="77"/>
        <v/>
      </c>
      <c r="BB4975" s="5" t="str">
        <f>IF(OR($E4975="",$G4975&lt;&gt;"Ativo"),"",IF(COUNTIFS($E$4:$E4975,$E4975,$A$4:$A4975,$A4975,$G$4:$G4975,"Ativo")=1,1,0))</f>
        <v/>
      </c>
      <c r="BC4975" t="str">
        <f>IF(OR($A4975="",$G4975&lt;&gt;"Ativo"),"",IF(COUNTIFS($A$4:$A4975,$A4975,$G$4:$G4975,"Ativo")=1,1,0))</f>
        <v/>
      </c>
    </row>
    <row r="4976" spans="1:55" x14ac:dyDescent="0.3">
      <c r="A4976" s="76"/>
      <c r="B4976" s="104"/>
      <c r="C4976" s="76"/>
      <c r="D4976" s="77"/>
      <c r="E4976" s="12"/>
      <c r="F4976" s="78"/>
      <c r="G4976" s="77"/>
      <c r="H4976" s="79"/>
      <c r="BA4976" s="5" t="str">
        <f t="shared" si="77"/>
        <v/>
      </c>
      <c r="BB4976" s="5" t="str">
        <f>IF(OR($E4976="",$G4976&lt;&gt;"Ativo"),"",IF(COUNTIFS($E$4:$E4976,$E4976,$A$4:$A4976,$A4976,$G$4:$G4976,"Ativo")=1,1,0))</f>
        <v/>
      </c>
      <c r="BC4976" t="str">
        <f>IF(OR($A4976="",$G4976&lt;&gt;"Ativo"),"",IF(COUNTIFS($A$4:$A4976,$A4976,$G$4:$G4976,"Ativo")=1,1,0))</f>
        <v/>
      </c>
    </row>
    <row r="4977" spans="1:55" x14ac:dyDescent="0.3">
      <c r="A4977" s="76"/>
      <c r="B4977" s="104"/>
      <c r="C4977" s="76"/>
      <c r="D4977" s="77"/>
      <c r="E4977" s="12"/>
      <c r="F4977" s="78"/>
      <c r="G4977" s="77"/>
      <c r="H4977" s="79"/>
      <c r="BA4977" s="5" t="str">
        <f t="shared" si="77"/>
        <v/>
      </c>
      <c r="BB4977" s="5" t="str">
        <f>IF(OR($E4977="",$G4977&lt;&gt;"Ativo"),"",IF(COUNTIFS($E$4:$E4977,$E4977,$A$4:$A4977,$A4977,$G$4:$G4977,"Ativo")=1,1,0))</f>
        <v/>
      </c>
      <c r="BC4977" t="str">
        <f>IF(OR($A4977="",$G4977&lt;&gt;"Ativo"),"",IF(COUNTIFS($A$4:$A4977,$A4977,$G$4:$G4977,"Ativo")=1,1,0))</f>
        <v/>
      </c>
    </row>
    <row r="4978" spans="1:55" x14ac:dyDescent="0.3">
      <c r="A4978" s="76"/>
      <c r="B4978" s="104"/>
      <c r="C4978" s="76"/>
      <c r="D4978" s="77"/>
      <c r="E4978" s="12"/>
      <c r="F4978" s="78"/>
      <c r="G4978" s="77"/>
      <c r="H4978" s="79"/>
      <c r="BA4978" s="5" t="str">
        <f t="shared" si="77"/>
        <v/>
      </c>
      <c r="BB4978" s="5" t="str">
        <f>IF(OR($E4978="",$G4978&lt;&gt;"Ativo"),"",IF(COUNTIFS($E$4:$E4978,$E4978,$A$4:$A4978,$A4978,$G$4:$G4978,"Ativo")=1,1,0))</f>
        <v/>
      </c>
      <c r="BC4978" t="str">
        <f>IF(OR($A4978="",$G4978&lt;&gt;"Ativo"),"",IF(COUNTIFS($A$4:$A4978,$A4978,$G$4:$G4978,"Ativo")=1,1,0))</f>
        <v/>
      </c>
    </row>
    <row r="4979" spans="1:55" x14ac:dyDescent="0.3">
      <c r="A4979" s="76"/>
      <c r="B4979" s="104"/>
      <c r="C4979" s="76"/>
      <c r="D4979" s="77"/>
      <c r="E4979" s="12"/>
      <c r="F4979" s="78"/>
      <c r="G4979" s="77"/>
      <c r="H4979" s="79"/>
      <c r="BA4979" s="5" t="str">
        <f t="shared" si="77"/>
        <v/>
      </c>
      <c r="BB4979" s="5" t="str">
        <f>IF(OR($E4979="",$G4979&lt;&gt;"Ativo"),"",IF(COUNTIFS($E$4:$E4979,$E4979,$A$4:$A4979,$A4979,$G$4:$G4979,"Ativo")=1,1,0))</f>
        <v/>
      </c>
      <c r="BC4979" t="str">
        <f>IF(OR($A4979="",$G4979&lt;&gt;"Ativo"),"",IF(COUNTIFS($A$4:$A4979,$A4979,$G$4:$G4979,"Ativo")=1,1,0))</f>
        <v/>
      </c>
    </row>
    <row r="4980" spans="1:55" x14ac:dyDescent="0.3">
      <c r="A4980" s="76"/>
      <c r="B4980" s="104"/>
      <c r="C4980" s="76"/>
      <c r="D4980" s="77"/>
      <c r="E4980" s="12"/>
      <c r="F4980" s="78"/>
      <c r="G4980" s="77"/>
      <c r="H4980" s="79"/>
      <c r="BA4980" s="5" t="str">
        <f t="shared" si="77"/>
        <v/>
      </c>
      <c r="BB4980" s="5" t="str">
        <f>IF(OR($E4980="",$G4980&lt;&gt;"Ativo"),"",IF(COUNTIFS($E$4:$E4980,$E4980,$A$4:$A4980,$A4980,$G$4:$G4980,"Ativo")=1,1,0))</f>
        <v/>
      </c>
      <c r="BC4980" t="str">
        <f>IF(OR($A4980="",$G4980&lt;&gt;"Ativo"),"",IF(COUNTIFS($A$4:$A4980,$A4980,$G$4:$G4980,"Ativo")=1,1,0))</f>
        <v/>
      </c>
    </row>
    <row r="4981" spans="1:55" x14ac:dyDescent="0.3">
      <c r="A4981" s="76"/>
      <c r="B4981" s="104"/>
      <c r="C4981" s="76"/>
      <c r="D4981" s="77"/>
      <c r="E4981" s="12"/>
      <c r="F4981" s="78"/>
      <c r="G4981" s="77"/>
      <c r="H4981" s="79"/>
      <c r="BA4981" s="5" t="str">
        <f t="shared" si="77"/>
        <v/>
      </c>
      <c r="BB4981" s="5" t="str">
        <f>IF(OR($E4981="",$G4981&lt;&gt;"Ativo"),"",IF(COUNTIFS($E$4:$E4981,$E4981,$A$4:$A4981,$A4981,$G$4:$G4981,"Ativo")=1,1,0))</f>
        <v/>
      </c>
      <c r="BC4981" t="str">
        <f>IF(OR($A4981="",$G4981&lt;&gt;"Ativo"),"",IF(COUNTIFS($A$4:$A4981,$A4981,$G$4:$G4981,"Ativo")=1,1,0))</f>
        <v/>
      </c>
    </row>
    <row r="4982" spans="1:55" x14ac:dyDescent="0.3">
      <c r="A4982" s="76"/>
      <c r="B4982" s="104"/>
      <c r="C4982" s="76"/>
      <c r="D4982" s="77"/>
      <c r="E4982" s="12"/>
      <c r="F4982" s="78"/>
      <c r="G4982" s="77"/>
      <c r="H4982" s="79"/>
      <c r="BA4982" s="5" t="str">
        <f t="shared" si="77"/>
        <v/>
      </c>
      <c r="BB4982" s="5" t="str">
        <f>IF(OR($E4982="",$G4982&lt;&gt;"Ativo"),"",IF(COUNTIFS($E$4:$E4982,$E4982,$A$4:$A4982,$A4982,$G$4:$G4982,"Ativo")=1,1,0))</f>
        <v/>
      </c>
      <c r="BC4982" t="str">
        <f>IF(OR($A4982="",$G4982&lt;&gt;"Ativo"),"",IF(COUNTIFS($A$4:$A4982,$A4982,$G$4:$G4982,"Ativo")=1,1,0))</f>
        <v/>
      </c>
    </row>
    <row r="4983" spans="1:55" x14ac:dyDescent="0.3">
      <c r="A4983" s="76"/>
      <c r="B4983" s="104"/>
      <c r="C4983" s="76"/>
      <c r="D4983" s="77"/>
      <c r="E4983" s="12"/>
      <c r="F4983" s="78"/>
      <c r="G4983" s="77"/>
      <c r="H4983" s="79"/>
      <c r="BA4983" s="5" t="str">
        <f t="shared" si="77"/>
        <v/>
      </c>
      <c r="BB4983" s="5" t="str">
        <f>IF(OR($E4983="",$G4983&lt;&gt;"Ativo"),"",IF(COUNTIFS($E$4:$E4983,$E4983,$A$4:$A4983,$A4983,$G$4:$G4983,"Ativo")=1,1,0))</f>
        <v/>
      </c>
      <c r="BC4983" t="str">
        <f>IF(OR($A4983="",$G4983&lt;&gt;"Ativo"),"",IF(COUNTIFS($A$4:$A4983,$A4983,$G$4:$G4983,"Ativo")=1,1,0))</f>
        <v/>
      </c>
    </row>
    <row r="4984" spans="1:55" x14ac:dyDescent="0.3">
      <c r="A4984" s="76"/>
      <c r="B4984" s="104"/>
      <c r="C4984" s="76"/>
      <c r="D4984" s="77"/>
      <c r="E4984" s="12"/>
      <c r="F4984" s="78"/>
      <c r="G4984" s="77"/>
      <c r="H4984" s="79"/>
      <c r="BA4984" s="5" t="str">
        <f t="shared" si="77"/>
        <v/>
      </c>
      <c r="BB4984" s="5" t="str">
        <f>IF(OR($E4984="",$G4984&lt;&gt;"Ativo"),"",IF(COUNTIFS($E$4:$E4984,$E4984,$A$4:$A4984,$A4984,$G$4:$G4984,"Ativo")=1,1,0))</f>
        <v/>
      </c>
      <c r="BC4984" t="str">
        <f>IF(OR($A4984="",$G4984&lt;&gt;"Ativo"),"",IF(COUNTIFS($A$4:$A4984,$A4984,$G$4:$G4984,"Ativo")=1,1,0))</f>
        <v/>
      </c>
    </row>
    <row r="4985" spans="1:55" x14ac:dyDescent="0.3">
      <c r="A4985" s="76"/>
      <c r="B4985" s="104"/>
      <c r="C4985" s="76"/>
      <c r="D4985" s="77"/>
      <c r="E4985" s="12"/>
      <c r="F4985" s="78"/>
      <c r="G4985" s="77"/>
      <c r="H4985" s="79"/>
      <c r="BA4985" s="5" t="str">
        <f t="shared" si="77"/>
        <v/>
      </c>
      <c r="BB4985" s="5" t="str">
        <f>IF(OR($E4985="",$G4985&lt;&gt;"Ativo"),"",IF(COUNTIFS($E$4:$E4985,$E4985,$A$4:$A4985,$A4985,$G$4:$G4985,"Ativo")=1,1,0))</f>
        <v/>
      </c>
      <c r="BC4985" t="str">
        <f>IF(OR($A4985="",$G4985&lt;&gt;"Ativo"),"",IF(COUNTIFS($A$4:$A4985,$A4985,$G$4:$G4985,"Ativo")=1,1,0))</f>
        <v/>
      </c>
    </row>
    <row r="4986" spans="1:55" x14ac:dyDescent="0.3">
      <c r="A4986" s="76"/>
      <c r="B4986" s="104"/>
      <c r="C4986" s="76"/>
      <c r="D4986" s="77"/>
      <c r="E4986" s="12"/>
      <c r="F4986" s="78"/>
      <c r="G4986" s="77"/>
      <c r="H4986" s="79"/>
      <c r="BA4986" s="5" t="str">
        <f t="shared" si="77"/>
        <v/>
      </c>
      <c r="BB4986" s="5" t="str">
        <f>IF(OR($E4986="",$G4986&lt;&gt;"Ativo"),"",IF(COUNTIFS($E$4:$E4986,$E4986,$A$4:$A4986,$A4986,$G$4:$G4986,"Ativo")=1,1,0))</f>
        <v/>
      </c>
      <c r="BC4986" t="str">
        <f>IF(OR($A4986="",$G4986&lt;&gt;"Ativo"),"",IF(COUNTIFS($A$4:$A4986,$A4986,$G$4:$G4986,"Ativo")=1,1,0))</f>
        <v/>
      </c>
    </row>
    <row r="4987" spans="1:55" x14ac:dyDescent="0.3">
      <c r="A4987" s="76"/>
      <c r="B4987" s="104"/>
      <c r="C4987" s="76"/>
      <c r="D4987" s="77"/>
      <c r="E4987" s="12"/>
      <c r="F4987" s="78"/>
      <c r="G4987" s="77"/>
      <c r="H4987" s="79"/>
      <c r="BA4987" s="5" t="str">
        <f t="shared" si="77"/>
        <v/>
      </c>
      <c r="BB4987" s="5" t="str">
        <f>IF(OR($E4987="",$G4987&lt;&gt;"Ativo"),"",IF(COUNTIFS($E$4:$E4987,$E4987,$A$4:$A4987,$A4987,$G$4:$G4987,"Ativo")=1,1,0))</f>
        <v/>
      </c>
      <c r="BC4987" t="str">
        <f>IF(OR($A4987="",$G4987&lt;&gt;"Ativo"),"",IF(COUNTIFS($A$4:$A4987,$A4987,$G$4:$G4987,"Ativo")=1,1,0))</f>
        <v/>
      </c>
    </row>
    <row r="4988" spans="1:55" x14ac:dyDescent="0.3">
      <c r="A4988" s="76"/>
      <c r="B4988" s="104"/>
      <c r="C4988" s="76"/>
      <c r="D4988" s="77"/>
      <c r="E4988" s="12"/>
      <c r="F4988" s="78"/>
      <c r="G4988" s="77"/>
      <c r="H4988" s="79"/>
      <c r="BA4988" s="5" t="str">
        <f t="shared" si="77"/>
        <v/>
      </c>
      <c r="BB4988" s="5" t="str">
        <f>IF(OR($E4988="",$G4988&lt;&gt;"Ativo"),"",IF(COUNTIFS($E$4:$E4988,$E4988,$A$4:$A4988,$A4988,$G$4:$G4988,"Ativo")=1,1,0))</f>
        <v/>
      </c>
      <c r="BC4988" t="str">
        <f>IF(OR($A4988="",$G4988&lt;&gt;"Ativo"),"",IF(COUNTIFS($A$4:$A4988,$A4988,$G$4:$G4988,"Ativo")=1,1,0))</f>
        <v/>
      </c>
    </row>
    <row r="4989" spans="1:55" x14ac:dyDescent="0.3">
      <c r="A4989" s="76"/>
      <c r="B4989" s="104"/>
      <c r="C4989" s="76"/>
      <c r="D4989" s="77"/>
      <c r="E4989" s="12"/>
      <c r="F4989" s="78"/>
      <c r="G4989" s="77"/>
      <c r="H4989" s="79"/>
      <c r="BA4989" s="5" t="str">
        <f t="shared" si="77"/>
        <v/>
      </c>
      <c r="BB4989" s="5" t="str">
        <f>IF(OR($E4989="",$G4989&lt;&gt;"Ativo"),"",IF(COUNTIFS($E$4:$E4989,$E4989,$A$4:$A4989,$A4989,$G$4:$G4989,"Ativo")=1,1,0))</f>
        <v/>
      </c>
      <c r="BC4989" t="str">
        <f>IF(OR($A4989="",$G4989&lt;&gt;"Ativo"),"",IF(COUNTIFS($A$4:$A4989,$A4989,$G$4:$G4989,"Ativo")=1,1,0))</f>
        <v/>
      </c>
    </row>
    <row r="4990" spans="1:55" x14ac:dyDescent="0.3">
      <c r="A4990" s="76"/>
      <c r="B4990" s="104"/>
      <c r="C4990" s="76"/>
      <c r="D4990" s="77"/>
      <c r="E4990" s="12"/>
      <c r="F4990" s="78"/>
      <c r="G4990" s="77"/>
      <c r="H4990" s="79"/>
      <c r="BA4990" s="5" t="str">
        <f t="shared" si="77"/>
        <v/>
      </c>
      <c r="BB4990" s="5" t="str">
        <f>IF(OR($E4990="",$G4990&lt;&gt;"Ativo"),"",IF(COUNTIFS($E$4:$E4990,$E4990,$A$4:$A4990,$A4990,$G$4:$G4990,"Ativo")=1,1,0))</f>
        <v/>
      </c>
      <c r="BC4990" t="str">
        <f>IF(OR($A4990="",$G4990&lt;&gt;"Ativo"),"",IF(COUNTIFS($A$4:$A4990,$A4990,$G$4:$G4990,"Ativo")=1,1,0))</f>
        <v/>
      </c>
    </row>
    <row r="4991" spans="1:55" x14ac:dyDescent="0.3">
      <c r="A4991" s="76"/>
      <c r="B4991" s="104"/>
      <c r="C4991" s="76"/>
      <c r="D4991" s="77"/>
      <c r="E4991" s="12"/>
      <c r="F4991" s="78"/>
      <c r="G4991" s="77"/>
      <c r="H4991" s="79"/>
      <c r="BA4991" s="5" t="str">
        <f t="shared" si="77"/>
        <v/>
      </c>
      <c r="BB4991" s="5" t="str">
        <f>IF(OR($E4991="",$G4991&lt;&gt;"Ativo"),"",IF(COUNTIFS($E$4:$E4991,$E4991,$A$4:$A4991,$A4991,$G$4:$G4991,"Ativo")=1,1,0))</f>
        <v/>
      </c>
      <c r="BC4991" t="str">
        <f>IF(OR($A4991="",$G4991&lt;&gt;"Ativo"),"",IF(COUNTIFS($A$4:$A4991,$A4991,$G$4:$G4991,"Ativo")=1,1,0))</f>
        <v/>
      </c>
    </row>
    <row r="4992" spans="1:55" x14ac:dyDescent="0.3">
      <c r="A4992" s="76"/>
      <c r="B4992" s="104"/>
      <c r="C4992" s="76"/>
      <c r="D4992" s="77"/>
      <c r="E4992" s="12"/>
      <c r="F4992" s="78"/>
      <c r="G4992" s="77"/>
      <c r="H4992" s="79"/>
      <c r="BA4992" s="5" t="str">
        <f t="shared" si="77"/>
        <v/>
      </c>
      <c r="BB4992" s="5" t="str">
        <f>IF(OR($E4992="",$G4992&lt;&gt;"Ativo"),"",IF(COUNTIFS($E$4:$E4992,$E4992,$A$4:$A4992,$A4992,$G$4:$G4992,"Ativo")=1,1,0))</f>
        <v/>
      </c>
      <c r="BC4992" t="str">
        <f>IF(OR($A4992="",$G4992&lt;&gt;"Ativo"),"",IF(COUNTIFS($A$4:$A4992,$A4992,$G$4:$G4992,"Ativo")=1,1,0))</f>
        <v/>
      </c>
    </row>
    <row r="4993" spans="1:55" x14ac:dyDescent="0.3">
      <c r="A4993" s="76"/>
      <c r="B4993" s="104"/>
      <c r="C4993" s="76"/>
      <c r="D4993" s="77"/>
      <c r="E4993" s="12"/>
      <c r="F4993" s="78"/>
      <c r="G4993" s="77"/>
      <c r="H4993" s="79"/>
      <c r="BA4993" s="5" t="str">
        <f t="shared" si="77"/>
        <v/>
      </c>
      <c r="BB4993" s="5" t="str">
        <f>IF(OR($E4993="",$G4993&lt;&gt;"Ativo"),"",IF(COUNTIFS($E$4:$E4993,$E4993,$A$4:$A4993,$A4993,$G$4:$G4993,"Ativo")=1,1,0))</f>
        <v/>
      </c>
      <c r="BC4993" t="str">
        <f>IF(OR($A4993="",$G4993&lt;&gt;"Ativo"),"",IF(COUNTIFS($A$4:$A4993,$A4993,$G$4:$G4993,"Ativo")=1,1,0))</f>
        <v/>
      </c>
    </row>
    <row r="4994" spans="1:55" x14ac:dyDescent="0.3">
      <c r="A4994" s="76"/>
      <c r="B4994" s="104"/>
      <c r="C4994" s="76"/>
      <c r="D4994" s="77"/>
      <c r="E4994" s="12"/>
      <c r="F4994" s="78"/>
      <c r="G4994" s="77"/>
      <c r="H4994" s="79"/>
      <c r="BA4994" s="5" t="str">
        <f t="shared" si="77"/>
        <v/>
      </c>
      <c r="BB4994" s="5" t="str">
        <f>IF(OR($E4994="",$G4994&lt;&gt;"Ativo"),"",IF(COUNTIFS($E$4:$E4994,$E4994,$A$4:$A4994,$A4994,$G$4:$G4994,"Ativo")=1,1,0))</f>
        <v/>
      </c>
      <c r="BC4994" t="str">
        <f>IF(OR($A4994="",$G4994&lt;&gt;"Ativo"),"",IF(COUNTIFS($A$4:$A4994,$A4994,$G$4:$G4994,"Ativo")=1,1,0))</f>
        <v/>
      </c>
    </row>
    <row r="4995" spans="1:55" x14ac:dyDescent="0.3">
      <c r="A4995" s="76"/>
      <c r="B4995" s="104"/>
      <c r="C4995" s="76"/>
      <c r="D4995" s="77"/>
      <c r="E4995" s="12"/>
      <c r="F4995" s="78"/>
      <c r="G4995" s="77"/>
      <c r="H4995" s="79"/>
      <c r="BA4995" s="5" t="str">
        <f t="shared" si="77"/>
        <v/>
      </c>
      <c r="BB4995" s="5" t="str">
        <f>IF(OR($E4995="",$G4995&lt;&gt;"Ativo"),"",IF(COUNTIFS($E$4:$E4995,$E4995,$A$4:$A4995,$A4995,$G$4:$G4995,"Ativo")=1,1,0))</f>
        <v/>
      </c>
      <c r="BC4995" t="str">
        <f>IF(OR($A4995="",$G4995&lt;&gt;"Ativo"),"",IF(COUNTIFS($A$4:$A4995,$A4995,$G$4:$G4995,"Ativo")=1,1,0))</f>
        <v/>
      </c>
    </row>
    <row r="4996" spans="1:55" x14ac:dyDescent="0.3">
      <c r="A4996" s="76"/>
      <c r="B4996" s="104"/>
      <c r="C4996" s="76"/>
      <c r="D4996" s="77"/>
      <c r="E4996" s="12"/>
      <c r="F4996" s="78"/>
      <c r="G4996" s="77"/>
      <c r="H4996" s="79"/>
      <c r="BA4996" s="5" t="str">
        <f t="shared" ref="BA4996:BA5059" si="78">IF($D4996="","",MID($D4996,4,LEN($D4996)-5))</f>
        <v/>
      </c>
      <c r="BB4996" s="5" t="str">
        <f>IF(OR($E4996="",$G4996&lt;&gt;"Ativo"),"",IF(COUNTIFS($E$4:$E4996,$E4996,$A$4:$A4996,$A4996,$G$4:$G4996,"Ativo")=1,1,0))</f>
        <v/>
      </c>
      <c r="BC4996" t="str">
        <f>IF(OR($A4996="",$G4996&lt;&gt;"Ativo"),"",IF(COUNTIFS($A$4:$A4996,$A4996,$G$4:$G4996,"Ativo")=1,1,0))</f>
        <v/>
      </c>
    </row>
    <row r="4997" spans="1:55" x14ac:dyDescent="0.3">
      <c r="A4997" s="76"/>
      <c r="B4997" s="104"/>
      <c r="C4997" s="76"/>
      <c r="D4997" s="77"/>
      <c r="E4997" s="12"/>
      <c r="F4997" s="78"/>
      <c r="G4997" s="77"/>
      <c r="H4997" s="79"/>
      <c r="BA4997" s="5" t="str">
        <f t="shared" si="78"/>
        <v/>
      </c>
      <c r="BB4997" s="5" t="str">
        <f>IF(OR($E4997="",$G4997&lt;&gt;"Ativo"),"",IF(COUNTIFS($E$4:$E4997,$E4997,$A$4:$A4997,$A4997,$G$4:$G4997,"Ativo")=1,1,0))</f>
        <v/>
      </c>
      <c r="BC4997" t="str">
        <f>IF(OR($A4997="",$G4997&lt;&gt;"Ativo"),"",IF(COUNTIFS($A$4:$A4997,$A4997,$G$4:$G4997,"Ativo")=1,1,0))</f>
        <v/>
      </c>
    </row>
    <row r="4998" spans="1:55" x14ac:dyDescent="0.3">
      <c r="A4998" s="76"/>
      <c r="B4998" s="104"/>
      <c r="C4998" s="76"/>
      <c r="D4998" s="77"/>
      <c r="E4998" s="12"/>
      <c r="F4998" s="78"/>
      <c r="G4998" s="77"/>
      <c r="H4998" s="79"/>
      <c r="BA4998" s="5" t="str">
        <f t="shared" si="78"/>
        <v/>
      </c>
      <c r="BB4998" s="5" t="str">
        <f>IF(OR($E4998="",$G4998&lt;&gt;"Ativo"),"",IF(COUNTIFS($E$4:$E4998,$E4998,$A$4:$A4998,$A4998,$G$4:$G4998,"Ativo")=1,1,0))</f>
        <v/>
      </c>
      <c r="BC4998" t="str">
        <f>IF(OR($A4998="",$G4998&lt;&gt;"Ativo"),"",IF(COUNTIFS($A$4:$A4998,$A4998,$G$4:$G4998,"Ativo")=1,1,0))</f>
        <v/>
      </c>
    </row>
    <row r="4999" spans="1:55" x14ac:dyDescent="0.3">
      <c r="A4999" s="76"/>
      <c r="B4999" s="104"/>
      <c r="C4999" s="76"/>
      <c r="D4999" s="77"/>
      <c r="E4999" s="12"/>
      <c r="F4999" s="78"/>
      <c r="G4999" s="77"/>
      <c r="H4999" s="79"/>
      <c r="BA4999" s="5" t="str">
        <f t="shared" si="78"/>
        <v/>
      </c>
      <c r="BB4999" s="5" t="str">
        <f>IF(OR($E4999="",$G4999&lt;&gt;"Ativo"),"",IF(COUNTIFS($E$4:$E4999,$E4999,$A$4:$A4999,$A4999,$G$4:$G4999,"Ativo")=1,1,0))</f>
        <v/>
      </c>
      <c r="BC4999" t="str">
        <f>IF(OR($A4999="",$G4999&lt;&gt;"Ativo"),"",IF(COUNTIFS($A$4:$A4999,$A4999,$G$4:$G4999,"Ativo")=1,1,0))</f>
        <v/>
      </c>
    </row>
    <row r="5000" spans="1:55" x14ac:dyDescent="0.3">
      <c r="A5000" s="76"/>
      <c r="B5000" s="104"/>
      <c r="C5000" s="76"/>
      <c r="D5000" s="77"/>
      <c r="E5000" s="12"/>
      <c r="F5000" s="78"/>
      <c r="G5000" s="77"/>
      <c r="H5000" s="79"/>
      <c r="BA5000" s="5" t="str">
        <f t="shared" si="78"/>
        <v/>
      </c>
      <c r="BB5000" s="5" t="str">
        <f>IF(OR($E5000="",$G5000&lt;&gt;"Ativo"),"",IF(COUNTIFS($E$4:$E5000,$E5000,$A$4:$A5000,$A5000,$G$4:$G5000,"Ativo")=1,1,0))</f>
        <v/>
      </c>
      <c r="BC5000" t="str">
        <f>IF(OR($A5000="",$G5000&lt;&gt;"Ativo"),"",IF(COUNTIFS($A$4:$A5000,$A5000,$G$4:$G5000,"Ativo")=1,1,0))</f>
        <v/>
      </c>
    </row>
    <row r="5001" spans="1:55" x14ac:dyDescent="0.3">
      <c r="A5001" s="76"/>
      <c r="B5001" s="104"/>
      <c r="C5001" s="76"/>
      <c r="D5001" s="77"/>
      <c r="E5001" s="12"/>
      <c r="F5001" s="78"/>
      <c r="G5001" s="77"/>
      <c r="H5001" s="79"/>
      <c r="BA5001" s="5" t="str">
        <f t="shared" si="78"/>
        <v/>
      </c>
      <c r="BB5001" s="5" t="str">
        <f>IF(OR($E5001="",$G5001&lt;&gt;"Ativo"),"",IF(COUNTIFS($E$4:$E5001,$E5001,$A$4:$A5001,$A5001,$G$4:$G5001,"Ativo")=1,1,0))</f>
        <v/>
      </c>
      <c r="BC5001" t="str">
        <f>IF(OR($A5001="",$G5001&lt;&gt;"Ativo"),"",IF(COUNTIFS($A$4:$A5001,$A5001,$G$4:$G5001,"Ativo")=1,1,0))</f>
        <v/>
      </c>
    </row>
    <row r="5002" spans="1:55" x14ac:dyDescent="0.3">
      <c r="A5002" s="76"/>
      <c r="B5002" s="104"/>
      <c r="C5002" s="76"/>
      <c r="D5002" s="77"/>
      <c r="E5002" s="12"/>
      <c r="F5002" s="78"/>
      <c r="G5002" s="77"/>
      <c r="H5002" s="79"/>
      <c r="BA5002" s="5" t="str">
        <f t="shared" si="78"/>
        <v/>
      </c>
      <c r="BB5002" s="5" t="str">
        <f>IF(OR($E5002="",$G5002&lt;&gt;"Ativo"),"",IF(COUNTIFS($E$4:$E5002,$E5002,$A$4:$A5002,$A5002,$G$4:$G5002,"Ativo")=1,1,0))</f>
        <v/>
      </c>
      <c r="BC5002" t="str">
        <f>IF(OR($A5002="",$G5002&lt;&gt;"Ativo"),"",IF(COUNTIFS($A$4:$A5002,$A5002,$G$4:$G5002,"Ativo")=1,1,0))</f>
        <v/>
      </c>
    </row>
    <row r="5003" spans="1:55" x14ac:dyDescent="0.3">
      <c r="A5003" s="76"/>
      <c r="B5003" s="104"/>
      <c r="C5003" s="76"/>
      <c r="D5003" s="77"/>
      <c r="E5003" s="12"/>
      <c r="F5003" s="78"/>
      <c r="G5003" s="77"/>
      <c r="H5003" s="79"/>
      <c r="BA5003" s="5" t="str">
        <f t="shared" si="78"/>
        <v/>
      </c>
      <c r="BB5003" s="5" t="str">
        <f>IF(OR($E5003="",$G5003&lt;&gt;"Ativo"),"",IF(COUNTIFS($E$4:$E5003,$E5003,$A$4:$A5003,$A5003,$G$4:$G5003,"Ativo")=1,1,0))</f>
        <v/>
      </c>
      <c r="BC5003" t="str">
        <f>IF(OR($A5003="",$G5003&lt;&gt;"Ativo"),"",IF(COUNTIFS($A$4:$A5003,$A5003,$G$4:$G5003,"Ativo")=1,1,0))</f>
        <v/>
      </c>
    </row>
    <row r="5004" spans="1:55" x14ac:dyDescent="0.3">
      <c r="A5004" s="76"/>
      <c r="B5004" s="104"/>
      <c r="C5004" s="76"/>
      <c r="D5004" s="77"/>
      <c r="E5004" s="12"/>
      <c r="F5004" s="78"/>
      <c r="G5004" s="77"/>
      <c r="H5004" s="79"/>
      <c r="BA5004" s="5" t="str">
        <f t="shared" si="78"/>
        <v/>
      </c>
      <c r="BB5004" s="5" t="str">
        <f>IF(OR($E5004="",$G5004&lt;&gt;"Ativo"),"",IF(COUNTIFS($E$4:$E5004,$E5004,$A$4:$A5004,$A5004,$G$4:$G5004,"Ativo")=1,1,0))</f>
        <v/>
      </c>
      <c r="BC5004" t="str">
        <f>IF(OR($A5004="",$G5004&lt;&gt;"Ativo"),"",IF(COUNTIFS($A$4:$A5004,$A5004,$G$4:$G5004,"Ativo")=1,1,0))</f>
        <v/>
      </c>
    </row>
    <row r="5005" spans="1:55" x14ac:dyDescent="0.3">
      <c r="A5005" s="76"/>
      <c r="B5005" s="104"/>
      <c r="C5005" s="76"/>
      <c r="D5005" s="77"/>
      <c r="E5005" s="12"/>
      <c r="F5005" s="78"/>
      <c r="G5005" s="77"/>
      <c r="H5005" s="79"/>
      <c r="BA5005" s="5" t="str">
        <f t="shared" si="78"/>
        <v/>
      </c>
      <c r="BB5005" s="5" t="str">
        <f>IF(OR($E5005="",$G5005&lt;&gt;"Ativo"),"",IF(COUNTIFS($E$4:$E5005,$E5005,$A$4:$A5005,$A5005,$G$4:$G5005,"Ativo")=1,1,0))</f>
        <v/>
      </c>
      <c r="BC5005" t="str">
        <f>IF(OR($A5005="",$G5005&lt;&gt;"Ativo"),"",IF(COUNTIFS($A$4:$A5005,$A5005,$G$4:$G5005,"Ativo")=1,1,0))</f>
        <v/>
      </c>
    </row>
    <row r="5006" spans="1:55" x14ac:dyDescent="0.3">
      <c r="A5006" s="76"/>
      <c r="B5006" s="104"/>
      <c r="C5006" s="76"/>
      <c r="D5006" s="77"/>
      <c r="E5006" s="12"/>
      <c r="F5006" s="78"/>
      <c r="G5006" s="77"/>
      <c r="H5006" s="79"/>
      <c r="BA5006" s="5" t="str">
        <f t="shared" si="78"/>
        <v/>
      </c>
      <c r="BB5006" s="5" t="str">
        <f>IF(OR($E5006="",$G5006&lt;&gt;"Ativo"),"",IF(COUNTIFS($E$4:$E5006,$E5006,$A$4:$A5006,$A5006,$G$4:$G5006,"Ativo")=1,1,0))</f>
        <v/>
      </c>
      <c r="BC5006" t="str">
        <f>IF(OR($A5006="",$G5006&lt;&gt;"Ativo"),"",IF(COUNTIFS($A$4:$A5006,$A5006,$G$4:$G5006,"Ativo")=1,1,0))</f>
        <v/>
      </c>
    </row>
    <row r="5007" spans="1:55" x14ac:dyDescent="0.3">
      <c r="A5007" s="76"/>
      <c r="B5007" s="104"/>
      <c r="C5007" s="76"/>
      <c r="D5007" s="77"/>
      <c r="E5007" s="12"/>
      <c r="F5007" s="78"/>
      <c r="G5007" s="77"/>
      <c r="H5007" s="79"/>
      <c r="BA5007" s="5" t="str">
        <f t="shared" si="78"/>
        <v/>
      </c>
      <c r="BB5007" s="5" t="str">
        <f>IF(OR($E5007="",$G5007&lt;&gt;"Ativo"),"",IF(COUNTIFS($E$4:$E5007,$E5007,$A$4:$A5007,$A5007,$G$4:$G5007,"Ativo")=1,1,0))</f>
        <v/>
      </c>
      <c r="BC5007" t="str">
        <f>IF(OR($A5007="",$G5007&lt;&gt;"Ativo"),"",IF(COUNTIFS($A$4:$A5007,$A5007,$G$4:$G5007,"Ativo")=1,1,0))</f>
        <v/>
      </c>
    </row>
    <row r="5008" spans="1:55" x14ac:dyDescent="0.3">
      <c r="A5008" s="76"/>
      <c r="B5008" s="104"/>
      <c r="C5008" s="76"/>
      <c r="D5008" s="77"/>
      <c r="E5008" s="12"/>
      <c r="F5008" s="78"/>
      <c r="G5008" s="77"/>
      <c r="H5008" s="79"/>
      <c r="BA5008" s="5" t="str">
        <f t="shared" si="78"/>
        <v/>
      </c>
      <c r="BB5008" s="5" t="str">
        <f>IF(OR($E5008="",$G5008&lt;&gt;"Ativo"),"",IF(COUNTIFS($E$4:$E5008,$E5008,$A$4:$A5008,$A5008,$G$4:$G5008,"Ativo")=1,1,0))</f>
        <v/>
      </c>
      <c r="BC5008" t="str">
        <f>IF(OR($A5008="",$G5008&lt;&gt;"Ativo"),"",IF(COUNTIFS($A$4:$A5008,$A5008,$G$4:$G5008,"Ativo")=1,1,0))</f>
        <v/>
      </c>
    </row>
    <row r="5009" spans="1:55" x14ac:dyDescent="0.3">
      <c r="A5009" s="76"/>
      <c r="B5009" s="104"/>
      <c r="C5009" s="76"/>
      <c r="D5009" s="77"/>
      <c r="E5009" s="12"/>
      <c r="F5009" s="78"/>
      <c r="G5009" s="77"/>
      <c r="H5009" s="79"/>
      <c r="BA5009" s="5" t="str">
        <f t="shared" si="78"/>
        <v/>
      </c>
      <c r="BB5009" s="5" t="str">
        <f>IF(OR($E5009="",$G5009&lt;&gt;"Ativo"),"",IF(COUNTIFS($E$4:$E5009,$E5009,$A$4:$A5009,$A5009,$G$4:$G5009,"Ativo")=1,1,0))</f>
        <v/>
      </c>
      <c r="BC5009" t="str">
        <f>IF(OR($A5009="",$G5009&lt;&gt;"Ativo"),"",IF(COUNTIFS($A$4:$A5009,$A5009,$G$4:$G5009,"Ativo")=1,1,0))</f>
        <v/>
      </c>
    </row>
    <row r="5010" spans="1:55" x14ac:dyDescent="0.3">
      <c r="A5010" s="76"/>
      <c r="B5010" s="104"/>
      <c r="C5010" s="76"/>
      <c r="D5010" s="77"/>
      <c r="E5010" s="12"/>
      <c r="F5010" s="78"/>
      <c r="G5010" s="77"/>
      <c r="H5010" s="79"/>
      <c r="BA5010" s="5" t="str">
        <f t="shared" si="78"/>
        <v/>
      </c>
      <c r="BB5010" s="5" t="str">
        <f>IF(OR($E5010="",$G5010&lt;&gt;"Ativo"),"",IF(COUNTIFS($E$4:$E5010,$E5010,$A$4:$A5010,$A5010,$G$4:$G5010,"Ativo")=1,1,0))</f>
        <v/>
      </c>
      <c r="BC5010" t="str">
        <f>IF(OR($A5010="",$G5010&lt;&gt;"Ativo"),"",IF(COUNTIFS($A$4:$A5010,$A5010,$G$4:$G5010,"Ativo")=1,1,0))</f>
        <v/>
      </c>
    </row>
    <row r="5011" spans="1:55" x14ac:dyDescent="0.3">
      <c r="A5011" s="76"/>
      <c r="B5011" s="104"/>
      <c r="C5011" s="76"/>
      <c r="D5011" s="77"/>
      <c r="E5011" s="12"/>
      <c r="F5011" s="78"/>
      <c r="G5011" s="77"/>
      <c r="H5011" s="79"/>
      <c r="BA5011" s="5" t="str">
        <f t="shared" si="78"/>
        <v/>
      </c>
      <c r="BB5011" s="5" t="str">
        <f>IF(OR($E5011="",$G5011&lt;&gt;"Ativo"),"",IF(COUNTIFS($E$4:$E5011,$E5011,$A$4:$A5011,$A5011,$G$4:$G5011,"Ativo")=1,1,0))</f>
        <v/>
      </c>
      <c r="BC5011" t="str">
        <f>IF(OR($A5011="",$G5011&lt;&gt;"Ativo"),"",IF(COUNTIFS($A$4:$A5011,$A5011,$G$4:$G5011,"Ativo")=1,1,0))</f>
        <v/>
      </c>
    </row>
    <row r="5012" spans="1:55" x14ac:dyDescent="0.3">
      <c r="A5012" s="76"/>
      <c r="B5012" s="104"/>
      <c r="C5012" s="76"/>
      <c r="D5012" s="77"/>
      <c r="E5012" s="12"/>
      <c r="F5012" s="78"/>
      <c r="G5012" s="77"/>
      <c r="H5012" s="79"/>
      <c r="BA5012" s="5" t="str">
        <f t="shared" si="78"/>
        <v/>
      </c>
      <c r="BB5012" s="5" t="str">
        <f>IF(OR($E5012="",$G5012&lt;&gt;"Ativo"),"",IF(COUNTIFS($E$4:$E5012,$E5012,$A$4:$A5012,$A5012,$G$4:$G5012,"Ativo")=1,1,0))</f>
        <v/>
      </c>
      <c r="BC5012" t="str">
        <f>IF(OR($A5012="",$G5012&lt;&gt;"Ativo"),"",IF(COUNTIFS($A$4:$A5012,$A5012,$G$4:$G5012,"Ativo")=1,1,0))</f>
        <v/>
      </c>
    </row>
    <row r="5013" spans="1:55" x14ac:dyDescent="0.3">
      <c r="A5013" s="76"/>
      <c r="B5013" s="104"/>
      <c r="C5013" s="76"/>
      <c r="D5013" s="77"/>
      <c r="E5013" s="12"/>
      <c r="F5013" s="78"/>
      <c r="G5013" s="77"/>
      <c r="H5013" s="79"/>
      <c r="BA5013" s="5" t="str">
        <f t="shared" si="78"/>
        <v/>
      </c>
      <c r="BB5013" s="5" t="str">
        <f>IF(OR($E5013="",$G5013&lt;&gt;"Ativo"),"",IF(COUNTIFS($E$4:$E5013,$E5013,$A$4:$A5013,$A5013,$G$4:$G5013,"Ativo")=1,1,0))</f>
        <v/>
      </c>
      <c r="BC5013" t="str">
        <f>IF(OR($A5013="",$G5013&lt;&gt;"Ativo"),"",IF(COUNTIFS($A$4:$A5013,$A5013,$G$4:$G5013,"Ativo")=1,1,0))</f>
        <v/>
      </c>
    </row>
    <row r="5014" spans="1:55" x14ac:dyDescent="0.3">
      <c r="A5014" s="76"/>
      <c r="B5014" s="104"/>
      <c r="C5014" s="76"/>
      <c r="D5014" s="77"/>
      <c r="E5014" s="12"/>
      <c r="F5014" s="78"/>
      <c r="G5014" s="77"/>
      <c r="H5014" s="79"/>
      <c r="BA5014" s="5" t="str">
        <f t="shared" si="78"/>
        <v/>
      </c>
      <c r="BB5014" s="5" t="str">
        <f>IF(OR($E5014="",$G5014&lt;&gt;"Ativo"),"",IF(COUNTIFS($E$4:$E5014,$E5014,$A$4:$A5014,$A5014,$G$4:$G5014,"Ativo")=1,1,0))</f>
        <v/>
      </c>
      <c r="BC5014" t="str">
        <f>IF(OR($A5014="",$G5014&lt;&gt;"Ativo"),"",IF(COUNTIFS($A$4:$A5014,$A5014,$G$4:$G5014,"Ativo")=1,1,0))</f>
        <v/>
      </c>
    </row>
    <row r="5015" spans="1:55" x14ac:dyDescent="0.3">
      <c r="A5015" s="76"/>
      <c r="B5015" s="104"/>
      <c r="C5015" s="76"/>
      <c r="D5015" s="77"/>
      <c r="E5015" s="12"/>
      <c r="F5015" s="78"/>
      <c r="G5015" s="77"/>
      <c r="H5015" s="79"/>
      <c r="BA5015" s="5" t="str">
        <f t="shared" si="78"/>
        <v/>
      </c>
      <c r="BB5015" s="5" t="str">
        <f>IF(OR($E5015="",$G5015&lt;&gt;"Ativo"),"",IF(COUNTIFS($E$4:$E5015,$E5015,$A$4:$A5015,$A5015,$G$4:$G5015,"Ativo")=1,1,0))</f>
        <v/>
      </c>
      <c r="BC5015" t="str">
        <f>IF(OR($A5015="",$G5015&lt;&gt;"Ativo"),"",IF(COUNTIFS($A$4:$A5015,$A5015,$G$4:$G5015,"Ativo")=1,1,0))</f>
        <v/>
      </c>
    </row>
    <row r="5016" spans="1:55" x14ac:dyDescent="0.3">
      <c r="A5016" s="76"/>
      <c r="B5016" s="104"/>
      <c r="C5016" s="76"/>
      <c r="D5016" s="77"/>
      <c r="E5016" s="12"/>
      <c r="F5016" s="78"/>
      <c r="G5016" s="77"/>
      <c r="H5016" s="79"/>
      <c r="BA5016" s="5" t="str">
        <f t="shared" si="78"/>
        <v/>
      </c>
      <c r="BB5016" s="5" t="str">
        <f>IF(OR($E5016="",$G5016&lt;&gt;"Ativo"),"",IF(COUNTIFS($E$4:$E5016,$E5016,$A$4:$A5016,$A5016,$G$4:$G5016,"Ativo")=1,1,0))</f>
        <v/>
      </c>
      <c r="BC5016" t="str">
        <f>IF(OR($A5016="",$G5016&lt;&gt;"Ativo"),"",IF(COUNTIFS($A$4:$A5016,$A5016,$G$4:$G5016,"Ativo")=1,1,0))</f>
        <v/>
      </c>
    </row>
    <row r="5017" spans="1:55" x14ac:dyDescent="0.3">
      <c r="A5017" s="76"/>
      <c r="B5017" s="104"/>
      <c r="C5017" s="76"/>
      <c r="D5017" s="77"/>
      <c r="E5017" s="12"/>
      <c r="F5017" s="78"/>
      <c r="G5017" s="77"/>
      <c r="H5017" s="79"/>
      <c r="BA5017" s="5" t="str">
        <f t="shared" si="78"/>
        <v/>
      </c>
      <c r="BB5017" s="5" t="str">
        <f>IF(OR($E5017="",$G5017&lt;&gt;"Ativo"),"",IF(COUNTIFS($E$4:$E5017,$E5017,$A$4:$A5017,$A5017,$G$4:$G5017,"Ativo")=1,1,0))</f>
        <v/>
      </c>
      <c r="BC5017" t="str">
        <f>IF(OR($A5017="",$G5017&lt;&gt;"Ativo"),"",IF(COUNTIFS($A$4:$A5017,$A5017,$G$4:$G5017,"Ativo")=1,1,0))</f>
        <v/>
      </c>
    </row>
    <row r="5018" spans="1:55" x14ac:dyDescent="0.3">
      <c r="A5018" s="76"/>
      <c r="B5018" s="104"/>
      <c r="C5018" s="76"/>
      <c r="D5018" s="77"/>
      <c r="E5018" s="12"/>
      <c r="F5018" s="78"/>
      <c r="G5018" s="77"/>
      <c r="H5018" s="79"/>
      <c r="BA5018" s="5" t="str">
        <f t="shared" si="78"/>
        <v/>
      </c>
      <c r="BB5018" s="5" t="str">
        <f>IF(OR($E5018="",$G5018&lt;&gt;"Ativo"),"",IF(COUNTIFS($E$4:$E5018,$E5018,$A$4:$A5018,$A5018,$G$4:$G5018,"Ativo")=1,1,0))</f>
        <v/>
      </c>
      <c r="BC5018" t="str">
        <f>IF(OR($A5018="",$G5018&lt;&gt;"Ativo"),"",IF(COUNTIFS($A$4:$A5018,$A5018,$G$4:$G5018,"Ativo")=1,1,0))</f>
        <v/>
      </c>
    </row>
    <row r="5019" spans="1:55" x14ac:dyDescent="0.3">
      <c r="A5019" s="76"/>
      <c r="B5019" s="104"/>
      <c r="C5019" s="76"/>
      <c r="D5019" s="77"/>
      <c r="E5019" s="12"/>
      <c r="F5019" s="78"/>
      <c r="G5019" s="77"/>
      <c r="H5019" s="79"/>
      <c r="BA5019" s="5" t="str">
        <f t="shared" si="78"/>
        <v/>
      </c>
      <c r="BB5019" s="5" t="str">
        <f>IF(OR($E5019="",$G5019&lt;&gt;"Ativo"),"",IF(COUNTIFS($E$4:$E5019,$E5019,$A$4:$A5019,$A5019,$G$4:$G5019,"Ativo")=1,1,0))</f>
        <v/>
      </c>
      <c r="BC5019" t="str">
        <f>IF(OR($A5019="",$G5019&lt;&gt;"Ativo"),"",IF(COUNTIFS($A$4:$A5019,$A5019,$G$4:$G5019,"Ativo")=1,1,0))</f>
        <v/>
      </c>
    </row>
    <row r="5020" spans="1:55" x14ac:dyDescent="0.3">
      <c r="A5020" s="76"/>
      <c r="B5020" s="104"/>
      <c r="C5020" s="76"/>
      <c r="D5020" s="77"/>
      <c r="E5020" s="12"/>
      <c r="F5020" s="78"/>
      <c r="G5020" s="77"/>
      <c r="H5020" s="79"/>
      <c r="BA5020" s="5" t="str">
        <f t="shared" si="78"/>
        <v/>
      </c>
      <c r="BB5020" s="5" t="str">
        <f>IF(OR($E5020="",$G5020&lt;&gt;"Ativo"),"",IF(COUNTIFS($E$4:$E5020,$E5020,$A$4:$A5020,$A5020,$G$4:$G5020,"Ativo")=1,1,0))</f>
        <v/>
      </c>
      <c r="BC5020" t="str">
        <f>IF(OR($A5020="",$G5020&lt;&gt;"Ativo"),"",IF(COUNTIFS($A$4:$A5020,$A5020,$G$4:$G5020,"Ativo")=1,1,0))</f>
        <v/>
      </c>
    </row>
    <row r="5021" spans="1:55" x14ac:dyDescent="0.3">
      <c r="A5021" s="76"/>
      <c r="B5021" s="104"/>
      <c r="C5021" s="76"/>
      <c r="D5021" s="77"/>
      <c r="E5021" s="12"/>
      <c r="F5021" s="78"/>
      <c r="G5021" s="77"/>
      <c r="H5021" s="79"/>
      <c r="BA5021" s="5" t="str">
        <f t="shared" si="78"/>
        <v/>
      </c>
      <c r="BB5021" s="5" t="str">
        <f>IF(OR($E5021="",$G5021&lt;&gt;"Ativo"),"",IF(COUNTIFS($E$4:$E5021,$E5021,$A$4:$A5021,$A5021,$G$4:$G5021,"Ativo")=1,1,0))</f>
        <v/>
      </c>
      <c r="BC5021" t="str">
        <f>IF(OR($A5021="",$G5021&lt;&gt;"Ativo"),"",IF(COUNTIFS($A$4:$A5021,$A5021,$G$4:$G5021,"Ativo")=1,1,0))</f>
        <v/>
      </c>
    </row>
    <row r="5022" spans="1:55" x14ac:dyDescent="0.3">
      <c r="A5022" s="76"/>
      <c r="B5022" s="104"/>
      <c r="C5022" s="76"/>
      <c r="D5022" s="77"/>
      <c r="E5022" s="12"/>
      <c r="F5022" s="78"/>
      <c r="G5022" s="77"/>
      <c r="H5022" s="79"/>
      <c r="BA5022" s="5" t="str">
        <f t="shared" si="78"/>
        <v/>
      </c>
      <c r="BB5022" s="5" t="str">
        <f>IF(OR($E5022="",$G5022&lt;&gt;"Ativo"),"",IF(COUNTIFS($E$4:$E5022,$E5022,$A$4:$A5022,$A5022,$G$4:$G5022,"Ativo")=1,1,0))</f>
        <v/>
      </c>
      <c r="BC5022" t="str">
        <f>IF(OR($A5022="",$G5022&lt;&gt;"Ativo"),"",IF(COUNTIFS($A$4:$A5022,$A5022,$G$4:$G5022,"Ativo")=1,1,0))</f>
        <v/>
      </c>
    </row>
    <row r="5023" spans="1:55" x14ac:dyDescent="0.3">
      <c r="A5023" s="76"/>
      <c r="B5023" s="104"/>
      <c r="C5023" s="76"/>
      <c r="D5023" s="77"/>
      <c r="E5023" s="12"/>
      <c r="F5023" s="78"/>
      <c r="G5023" s="77"/>
      <c r="H5023" s="79"/>
      <c r="BA5023" s="5" t="str">
        <f t="shared" si="78"/>
        <v/>
      </c>
      <c r="BB5023" s="5" t="str">
        <f>IF(OR($E5023="",$G5023&lt;&gt;"Ativo"),"",IF(COUNTIFS($E$4:$E5023,$E5023,$A$4:$A5023,$A5023,$G$4:$G5023,"Ativo")=1,1,0))</f>
        <v/>
      </c>
      <c r="BC5023" t="str">
        <f>IF(OR($A5023="",$G5023&lt;&gt;"Ativo"),"",IF(COUNTIFS($A$4:$A5023,$A5023,$G$4:$G5023,"Ativo")=1,1,0))</f>
        <v/>
      </c>
    </row>
    <row r="5024" spans="1:55" x14ac:dyDescent="0.3">
      <c r="A5024" s="76"/>
      <c r="B5024" s="104"/>
      <c r="C5024" s="76"/>
      <c r="D5024" s="77"/>
      <c r="E5024" s="12"/>
      <c r="F5024" s="78"/>
      <c r="G5024" s="77"/>
      <c r="H5024" s="79"/>
      <c r="BA5024" s="5" t="str">
        <f t="shared" si="78"/>
        <v/>
      </c>
      <c r="BB5024" s="5" t="str">
        <f>IF(OR($E5024="",$G5024&lt;&gt;"Ativo"),"",IF(COUNTIFS($E$4:$E5024,$E5024,$A$4:$A5024,$A5024,$G$4:$G5024,"Ativo")=1,1,0))</f>
        <v/>
      </c>
      <c r="BC5024" t="str">
        <f>IF(OR($A5024="",$G5024&lt;&gt;"Ativo"),"",IF(COUNTIFS($A$4:$A5024,$A5024,$G$4:$G5024,"Ativo")=1,1,0))</f>
        <v/>
      </c>
    </row>
    <row r="5025" spans="1:55" x14ac:dyDescent="0.3">
      <c r="A5025" s="76"/>
      <c r="B5025" s="104"/>
      <c r="C5025" s="76"/>
      <c r="D5025" s="77"/>
      <c r="E5025" s="12"/>
      <c r="F5025" s="78"/>
      <c r="G5025" s="77"/>
      <c r="H5025" s="79"/>
      <c r="BA5025" s="5" t="str">
        <f t="shared" si="78"/>
        <v/>
      </c>
      <c r="BB5025" s="5" t="str">
        <f>IF(OR($E5025="",$G5025&lt;&gt;"Ativo"),"",IF(COUNTIFS($E$4:$E5025,$E5025,$A$4:$A5025,$A5025,$G$4:$G5025,"Ativo")=1,1,0))</f>
        <v/>
      </c>
      <c r="BC5025" t="str">
        <f>IF(OR($A5025="",$G5025&lt;&gt;"Ativo"),"",IF(COUNTIFS($A$4:$A5025,$A5025,$G$4:$G5025,"Ativo")=1,1,0))</f>
        <v/>
      </c>
    </row>
    <row r="5026" spans="1:55" x14ac:dyDescent="0.3">
      <c r="A5026" s="76"/>
      <c r="B5026" s="104"/>
      <c r="C5026" s="76"/>
      <c r="D5026" s="77"/>
      <c r="E5026" s="12"/>
      <c r="F5026" s="78"/>
      <c r="G5026" s="77"/>
      <c r="H5026" s="79"/>
      <c r="BA5026" s="5" t="str">
        <f t="shared" si="78"/>
        <v/>
      </c>
      <c r="BB5026" s="5" t="str">
        <f>IF(OR($E5026="",$G5026&lt;&gt;"Ativo"),"",IF(COUNTIFS($E$4:$E5026,$E5026,$A$4:$A5026,$A5026,$G$4:$G5026,"Ativo")=1,1,0))</f>
        <v/>
      </c>
      <c r="BC5026" t="str">
        <f>IF(OR($A5026="",$G5026&lt;&gt;"Ativo"),"",IF(COUNTIFS($A$4:$A5026,$A5026,$G$4:$G5026,"Ativo")=1,1,0))</f>
        <v/>
      </c>
    </row>
    <row r="5027" spans="1:55" x14ac:dyDescent="0.3">
      <c r="A5027" s="76"/>
      <c r="B5027" s="104"/>
      <c r="C5027" s="76"/>
      <c r="D5027" s="77"/>
      <c r="E5027" s="12"/>
      <c r="F5027" s="78"/>
      <c r="G5027" s="77"/>
      <c r="H5027" s="79"/>
      <c r="BA5027" s="5" t="str">
        <f t="shared" si="78"/>
        <v/>
      </c>
      <c r="BB5027" s="5" t="str">
        <f>IF(OR($E5027="",$G5027&lt;&gt;"Ativo"),"",IF(COUNTIFS($E$4:$E5027,$E5027,$A$4:$A5027,$A5027,$G$4:$G5027,"Ativo")=1,1,0))</f>
        <v/>
      </c>
      <c r="BC5027" t="str">
        <f>IF(OR($A5027="",$G5027&lt;&gt;"Ativo"),"",IF(COUNTIFS($A$4:$A5027,$A5027,$G$4:$G5027,"Ativo")=1,1,0))</f>
        <v/>
      </c>
    </row>
    <row r="5028" spans="1:55" x14ac:dyDescent="0.3">
      <c r="A5028" s="76"/>
      <c r="B5028" s="104"/>
      <c r="C5028" s="76"/>
      <c r="D5028" s="77"/>
      <c r="E5028" s="12"/>
      <c r="F5028" s="78"/>
      <c r="G5028" s="77"/>
      <c r="H5028" s="79"/>
      <c r="BA5028" s="5" t="str">
        <f t="shared" si="78"/>
        <v/>
      </c>
      <c r="BB5028" s="5" t="str">
        <f>IF(OR($E5028="",$G5028&lt;&gt;"Ativo"),"",IF(COUNTIFS($E$4:$E5028,$E5028,$A$4:$A5028,$A5028,$G$4:$G5028,"Ativo")=1,1,0))</f>
        <v/>
      </c>
      <c r="BC5028" t="str">
        <f>IF(OR($A5028="",$G5028&lt;&gt;"Ativo"),"",IF(COUNTIFS($A$4:$A5028,$A5028,$G$4:$G5028,"Ativo")=1,1,0))</f>
        <v/>
      </c>
    </row>
    <row r="5029" spans="1:55" x14ac:dyDescent="0.3">
      <c r="A5029" s="76"/>
      <c r="B5029" s="104"/>
      <c r="C5029" s="76"/>
      <c r="D5029" s="77"/>
      <c r="E5029" s="12"/>
      <c r="F5029" s="78"/>
      <c r="G5029" s="77"/>
      <c r="H5029" s="79"/>
      <c r="BA5029" s="5" t="str">
        <f t="shared" si="78"/>
        <v/>
      </c>
      <c r="BB5029" s="5" t="str">
        <f>IF(OR($E5029="",$G5029&lt;&gt;"Ativo"),"",IF(COUNTIFS($E$4:$E5029,$E5029,$A$4:$A5029,$A5029,$G$4:$G5029,"Ativo")=1,1,0))</f>
        <v/>
      </c>
      <c r="BC5029" t="str">
        <f>IF(OR($A5029="",$G5029&lt;&gt;"Ativo"),"",IF(COUNTIFS($A$4:$A5029,$A5029,$G$4:$G5029,"Ativo")=1,1,0))</f>
        <v/>
      </c>
    </row>
    <row r="5030" spans="1:55" x14ac:dyDescent="0.3">
      <c r="A5030" s="76"/>
      <c r="B5030" s="104"/>
      <c r="C5030" s="76"/>
      <c r="D5030" s="77"/>
      <c r="E5030" s="12"/>
      <c r="F5030" s="78"/>
      <c r="G5030" s="77"/>
      <c r="H5030" s="79"/>
      <c r="BA5030" s="5" t="str">
        <f t="shared" si="78"/>
        <v/>
      </c>
      <c r="BB5030" s="5" t="str">
        <f>IF(OR($E5030="",$G5030&lt;&gt;"Ativo"),"",IF(COUNTIFS($E$4:$E5030,$E5030,$A$4:$A5030,$A5030,$G$4:$G5030,"Ativo")=1,1,0))</f>
        <v/>
      </c>
      <c r="BC5030" t="str">
        <f>IF(OR($A5030="",$G5030&lt;&gt;"Ativo"),"",IF(COUNTIFS($A$4:$A5030,$A5030,$G$4:$G5030,"Ativo")=1,1,0))</f>
        <v/>
      </c>
    </row>
    <row r="5031" spans="1:55" x14ac:dyDescent="0.3">
      <c r="A5031" s="76"/>
      <c r="B5031" s="104"/>
      <c r="C5031" s="76"/>
      <c r="D5031" s="77"/>
      <c r="E5031" s="12"/>
      <c r="F5031" s="78"/>
      <c r="G5031" s="77"/>
      <c r="H5031" s="79"/>
      <c r="BA5031" s="5" t="str">
        <f t="shared" si="78"/>
        <v/>
      </c>
      <c r="BB5031" s="5" t="str">
        <f>IF(OR($E5031="",$G5031&lt;&gt;"Ativo"),"",IF(COUNTIFS($E$4:$E5031,$E5031,$A$4:$A5031,$A5031,$G$4:$G5031,"Ativo")=1,1,0))</f>
        <v/>
      </c>
      <c r="BC5031" t="str">
        <f>IF(OR($A5031="",$G5031&lt;&gt;"Ativo"),"",IF(COUNTIFS($A$4:$A5031,$A5031,$G$4:$G5031,"Ativo")=1,1,0))</f>
        <v/>
      </c>
    </row>
    <row r="5032" spans="1:55" x14ac:dyDescent="0.3">
      <c r="A5032" s="76"/>
      <c r="B5032" s="104"/>
      <c r="C5032" s="76"/>
      <c r="D5032" s="77"/>
      <c r="E5032" s="12"/>
      <c r="F5032" s="78"/>
      <c r="G5032" s="77"/>
      <c r="H5032" s="79"/>
      <c r="BA5032" s="5" t="str">
        <f t="shared" si="78"/>
        <v/>
      </c>
      <c r="BB5032" s="5" t="str">
        <f>IF(OR($E5032="",$G5032&lt;&gt;"Ativo"),"",IF(COUNTIFS($E$4:$E5032,$E5032,$A$4:$A5032,$A5032,$G$4:$G5032,"Ativo")=1,1,0))</f>
        <v/>
      </c>
      <c r="BC5032" t="str">
        <f>IF(OR($A5032="",$G5032&lt;&gt;"Ativo"),"",IF(COUNTIFS($A$4:$A5032,$A5032,$G$4:$G5032,"Ativo")=1,1,0))</f>
        <v/>
      </c>
    </row>
    <row r="5033" spans="1:55" x14ac:dyDescent="0.3">
      <c r="A5033" s="76"/>
      <c r="B5033" s="104"/>
      <c r="C5033" s="76"/>
      <c r="D5033" s="77"/>
      <c r="E5033" s="12"/>
      <c r="F5033" s="78"/>
      <c r="G5033" s="77"/>
      <c r="H5033" s="79"/>
      <c r="BA5033" s="5" t="str">
        <f t="shared" si="78"/>
        <v/>
      </c>
      <c r="BB5033" s="5" t="str">
        <f>IF(OR($E5033="",$G5033&lt;&gt;"Ativo"),"",IF(COUNTIFS($E$4:$E5033,$E5033,$A$4:$A5033,$A5033,$G$4:$G5033,"Ativo")=1,1,0))</f>
        <v/>
      </c>
      <c r="BC5033" t="str">
        <f>IF(OR($A5033="",$G5033&lt;&gt;"Ativo"),"",IF(COUNTIFS($A$4:$A5033,$A5033,$G$4:$G5033,"Ativo")=1,1,0))</f>
        <v/>
      </c>
    </row>
    <row r="5034" spans="1:55" x14ac:dyDescent="0.3">
      <c r="A5034" s="76"/>
      <c r="B5034" s="104"/>
      <c r="C5034" s="76"/>
      <c r="D5034" s="77"/>
      <c r="E5034" s="12"/>
      <c r="F5034" s="78"/>
      <c r="G5034" s="77"/>
      <c r="H5034" s="79"/>
      <c r="BA5034" s="5" t="str">
        <f t="shared" si="78"/>
        <v/>
      </c>
      <c r="BB5034" s="5" t="str">
        <f>IF(OR($E5034="",$G5034&lt;&gt;"Ativo"),"",IF(COUNTIFS($E$4:$E5034,$E5034,$A$4:$A5034,$A5034,$G$4:$G5034,"Ativo")=1,1,0))</f>
        <v/>
      </c>
      <c r="BC5034" t="str">
        <f>IF(OR($A5034="",$G5034&lt;&gt;"Ativo"),"",IF(COUNTIFS($A$4:$A5034,$A5034,$G$4:$G5034,"Ativo")=1,1,0))</f>
        <v/>
      </c>
    </row>
    <row r="5035" spans="1:55" x14ac:dyDescent="0.3">
      <c r="A5035" s="76"/>
      <c r="B5035" s="104"/>
      <c r="C5035" s="76"/>
      <c r="D5035" s="77"/>
      <c r="E5035" s="12"/>
      <c r="F5035" s="78"/>
      <c r="G5035" s="77"/>
      <c r="H5035" s="79"/>
      <c r="BA5035" s="5" t="str">
        <f t="shared" si="78"/>
        <v/>
      </c>
      <c r="BB5035" s="5" t="str">
        <f>IF(OR($E5035="",$G5035&lt;&gt;"Ativo"),"",IF(COUNTIFS($E$4:$E5035,$E5035,$A$4:$A5035,$A5035,$G$4:$G5035,"Ativo")=1,1,0))</f>
        <v/>
      </c>
      <c r="BC5035" t="str">
        <f>IF(OR($A5035="",$G5035&lt;&gt;"Ativo"),"",IF(COUNTIFS($A$4:$A5035,$A5035,$G$4:$G5035,"Ativo")=1,1,0))</f>
        <v/>
      </c>
    </row>
    <row r="5036" spans="1:55" x14ac:dyDescent="0.3">
      <c r="A5036" s="76"/>
      <c r="B5036" s="104"/>
      <c r="C5036" s="76"/>
      <c r="D5036" s="77"/>
      <c r="E5036" s="12"/>
      <c r="F5036" s="78"/>
      <c r="G5036" s="77"/>
      <c r="H5036" s="79"/>
      <c r="BA5036" s="5" t="str">
        <f t="shared" si="78"/>
        <v/>
      </c>
      <c r="BB5036" s="5" t="str">
        <f>IF(OR($E5036="",$G5036&lt;&gt;"Ativo"),"",IF(COUNTIFS($E$4:$E5036,$E5036,$A$4:$A5036,$A5036,$G$4:$G5036,"Ativo")=1,1,0))</f>
        <v/>
      </c>
      <c r="BC5036" t="str">
        <f>IF(OR($A5036="",$G5036&lt;&gt;"Ativo"),"",IF(COUNTIFS($A$4:$A5036,$A5036,$G$4:$G5036,"Ativo")=1,1,0))</f>
        <v/>
      </c>
    </row>
    <row r="5037" spans="1:55" x14ac:dyDescent="0.3">
      <c r="A5037" s="76"/>
      <c r="B5037" s="104"/>
      <c r="C5037" s="76"/>
      <c r="D5037" s="77"/>
      <c r="E5037" s="12"/>
      <c r="F5037" s="78"/>
      <c r="G5037" s="77"/>
      <c r="H5037" s="79"/>
      <c r="BA5037" s="5" t="str">
        <f t="shared" si="78"/>
        <v/>
      </c>
      <c r="BB5037" s="5" t="str">
        <f>IF(OR($E5037="",$G5037&lt;&gt;"Ativo"),"",IF(COUNTIFS($E$4:$E5037,$E5037,$A$4:$A5037,$A5037,$G$4:$G5037,"Ativo")=1,1,0))</f>
        <v/>
      </c>
      <c r="BC5037" t="str">
        <f>IF(OR($A5037="",$G5037&lt;&gt;"Ativo"),"",IF(COUNTIFS($A$4:$A5037,$A5037,$G$4:$G5037,"Ativo")=1,1,0))</f>
        <v/>
      </c>
    </row>
    <row r="5038" spans="1:55" x14ac:dyDescent="0.3">
      <c r="A5038" s="76"/>
      <c r="B5038" s="104"/>
      <c r="C5038" s="76"/>
      <c r="D5038" s="77"/>
      <c r="E5038" s="12"/>
      <c r="F5038" s="78"/>
      <c r="G5038" s="77"/>
      <c r="H5038" s="79"/>
      <c r="BA5038" s="5" t="str">
        <f t="shared" si="78"/>
        <v/>
      </c>
      <c r="BB5038" s="5" t="str">
        <f>IF(OR($E5038="",$G5038&lt;&gt;"Ativo"),"",IF(COUNTIFS($E$4:$E5038,$E5038,$A$4:$A5038,$A5038,$G$4:$G5038,"Ativo")=1,1,0))</f>
        <v/>
      </c>
      <c r="BC5038" t="str">
        <f>IF(OR($A5038="",$G5038&lt;&gt;"Ativo"),"",IF(COUNTIFS($A$4:$A5038,$A5038,$G$4:$G5038,"Ativo")=1,1,0))</f>
        <v/>
      </c>
    </row>
    <row r="5039" spans="1:55" x14ac:dyDescent="0.3">
      <c r="A5039" s="76"/>
      <c r="B5039" s="104"/>
      <c r="C5039" s="76"/>
      <c r="D5039" s="77"/>
      <c r="E5039" s="12"/>
      <c r="F5039" s="78"/>
      <c r="G5039" s="77"/>
      <c r="H5039" s="79"/>
      <c r="BA5039" s="5" t="str">
        <f t="shared" si="78"/>
        <v/>
      </c>
      <c r="BB5039" s="5" t="str">
        <f>IF(OR($E5039="",$G5039&lt;&gt;"Ativo"),"",IF(COUNTIFS($E$4:$E5039,$E5039,$A$4:$A5039,$A5039,$G$4:$G5039,"Ativo")=1,1,0))</f>
        <v/>
      </c>
      <c r="BC5039" t="str">
        <f>IF(OR($A5039="",$G5039&lt;&gt;"Ativo"),"",IF(COUNTIFS($A$4:$A5039,$A5039,$G$4:$G5039,"Ativo")=1,1,0))</f>
        <v/>
      </c>
    </row>
    <row r="5040" spans="1:55" x14ac:dyDescent="0.3">
      <c r="A5040" s="76"/>
      <c r="B5040" s="104"/>
      <c r="C5040" s="76"/>
      <c r="D5040" s="77"/>
      <c r="E5040" s="12"/>
      <c r="F5040" s="78"/>
      <c r="G5040" s="77"/>
      <c r="H5040" s="79"/>
      <c r="BA5040" s="5" t="str">
        <f t="shared" si="78"/>
        <v/>
      </c>
      <c r="BB5040" s="5" t="str">
        <f>IF(OR($E5040="",$G5040&lt;&gt;"Ativo"),"",IF(COUNTIFS($E$4:$E5040,$E5040,$A$4:$A5040,$A5040,$G$4:$G5040,"Ativo")=1,1,0))</f>
        <v/>
      </c>
      <c r="BC5040" t="str">
        <f>IF(OR($A5040="",$G5040&lt;&gt;"Ativo"),"",IF(COUNTIFS($A$4:$A5040,$A5040,$G$4:$G5040,"Ativo")=1,1,0))</f>
        <v/>
      </c>
    </row>
    <row r="5041" spans="1:55" x14ac:dyDescent="0.3">
      <c r="A5041" s="76"/>
      <c r="B5041" s="104"/>
      <c r="C5041" s="76"/>
      <c r="D5041" s="77"/>
      <c r="E5041" s="12"/>
      <c r="F5041" s="78"/>
      <c r="G5041" s="77"/>
      <c r="H5041" s="79"/>
      <c r="BA5041" s="5" t="str">
        <f t="shared" si="78"/>
        <v/>
      </c>
      <c r="BB5041" s="5" t="str">
        <f>IF(OR($E5041="",$G5041&lt;&gt;"Ativo"),"",IF(COUNTIFS($E$4:$E5041,$E5041,$A$4:$A5041,$A5041,$G$4:$G5041,"Ativo")=1,1,0))</f>
        <v/>
      </c>
      <c r="BC5041" t="str">
        <f>IF(OR($A5041="",$G5041&lt;&gt;"Ativo"),"",IF(COUNTIFS($A$4:$A5041,$A5041,$G$4:$G5041,"Ativo")=1,1,0))</f>
        <v/>
      </c>
    </row>
    <row r="5042" spans="1:55" x14ac:dyDescent="0.3">
      <c r="A5042" s="76"/>
      <c r="B5042" s="104"/>
      <c r="C5042" s="76"/>
      <c r="D5042" s="77"/>
      <c r="E5042" s="12"/>
      <c r="F5042" s="78"/>
      <c r="G5042" s="77"/>
      <c r="H5042" s="79"/>
      <c r="BA5042" s="5" t="str">
        <f t="shared" si="78"/>
        <v/>
      </c>
      <c r="BB5042" s="5" t="str">
        <f>IF(OR($E5042="",$G5042&lt;&gt;"Ativo"),"",IF(COUNTIFS($E$4:$E5042,$E5042,$A$4:$A5042,$A5042,$G$4:$G5042,"Ativo")=1,1,0))</f>
        <v/>
      </c>
      <c r="BC5042" t="str">
        <f>IF(OR($A5042="",$G5042&lt;&gt;"Ativo"),"",IF(COUNTIFS($A$4:$A5042,$A5042,$G$4:$G5042,"Ativo")=1,1,0))</f>
        <v/>
      </c>
    </row>
    <row r="5043" spans="1:55" x14ac:dyDescent="0.3">
      <c r="A5043" s="76"/>
      <c r="B5043" s="104"/>
      <c r="C5043" s="76"/>
      <c r="D5043" s="77"/>
      <c r="E5043" s="12"/>
      <c r="F5043" s="78"/>
      <c r="G5043" s="77"/>
      <c r="H5043" s="79"/>
      <c r="BA5043" s="5" t="str">
        <f t="shared" si="78"/>
        <v/>
      </c>
      <c r="BB5043" s="5" t="str">
        <f>IF(OR($E5043="",$G5043&lt;&gt;"Ativo"),"",IF(COUNTIFS($E$4:$E5043,$E5043,$A$4:$A5043,$A5043,$G$4:$G5043,"Ativo")=1,1,0))</f>
        <v/>
      </c>
      <c r="BC5043" t="str">
        <f>IF(OR($A5043="",$G5043&lt;&gt;"Ativo"),"",IF(COUNTIFS($A$4:$A5043,$A5043,$G$4:$G5043,"Ativo")=1,1,0))</f>
        <v/>
      </c>
    </row>
    <row r="5044" spans="1:55" x14ac:dyDescent="0.3">
      <c r="A5044" s="76"/>
      <c r="B5044" s="104"/>
      <c r="C5044" s="76"/>
      <c r="D5044" s="77"/>
      <c r="E5044" s="12"/>
      <c r="F5044" s="78"/>
      <c r="G5044" s="77"/>
      <c r="H5044" s="79"/>
      <c r="BA5044" s="5" t="str">
        <f t="shared" si="78"/>
        <v/>
      </c>
      <c r="BB5044" s="5" t="str">
        <f>IF(OR($E5044="",$G5044&lt;&gt;"Ativo"),"",IF(COUNTIFS($E$4:$E5044,$E5044,$A$4:$A5044,$A5044,$G$4:$G5044,"Ativo")=1,1,0))</f>
        <v/>
      </c>
      <c r="BC5044" t="str">
        <f>IF(OR($A5044="",$G5044&lt;&gt;"Ativo"),"",IF(COUNTIFS($A$4:$A5044,$A5044,$G$4:$G5044,"Ativo")=1,1,0))</f>
        <v/>
      </c>
    </row>
    <row r="5045" spans="1:55" x14ac:dyDescent="0.3">
      <c r="A5045" s="76"/>
      <c r="B5045" s="104"/>
      <c r="C5045" s="76"/>
      <c r="D5045" s="77"/>
      <c r="E5045" s="12"/>
      <c r="F5045" s="78"/>
      <c r="G5045" s="77"/>
      <c r="H5045" s="79"/>
      <c r="BA5045" s="5" t="str">
        <f t="shared" si="78"/>
        <v/>
      </c>
      <c r="BB5045" s="5" t="str">
        <f>IF(OR($E5045="",$G5045&lt;&gt;"Ativo"),"",IF(COUNTIFS($E$4:$E5045,$E5045,$A$4:$A5045,$A5045,$G$4:$G5045,"Ativo")=1,1,0))</f>
        <v/>
      </c>
      <c r="BC5045" t="str">
        <f>IF(OR($A5045="",$G5045&lt;&gt;"Ativo"),"",IF(COUNTIFS($A$4:$A5045,$A5045,$G$4:$G5045,"Ativo")=1,1,0))</f>
        <v/>
      </c>
    </row>
    <row r="5046" spans="1:55" x14ac:dyDescent="0.3">
      <c r="A5046" s="76"/>
      <c r="B5046" s="104"/>
      <c r="C5046" s="76"/>
      <c r="D5046" s="77"/>
      <c r="E5046" s="12"/>
      <c r="F5046" s="78"/>
      <c r="G5046" s="77"/>
      <c r="H5046" s="79"/>
      <c r="BA5046" s="5" t="str">
        <f t="shared" si="78"/>
        <v/>
      </c>
      <c r="BB5046" s="5" t="str">
        <f>IF(OR($E5046="",$G5046&lt;&gt;"Ativo"),"",IF(COUNTIFS($E$4:$E5046,$E5046,$A$4:$A5046,$A5046,$G$4:$G5046,"Ativo")=1,1,0))</f>
        <v/>
      </c>
      <c r="BC5046" t="str">
        <f>IF(OR($A5046="",$G5046&lt;&gt;"Ativo"),"",IF(COUNTIFS($A$4:$A5046,$A5046,$G$4:$G5046,"Ativo")=1,1,0))</f>
        <v/>
      </c>
    </row>
    <row r="5047" spans="1:55" x14ac:dyDescent="0.3">
      <c r="A5047" s="76"/>
      <c r="B5047" s="104"/>
      <c r="C5047" s="76"/>
      <c r="D5047" s="77"/>
      <c r="E5047" s="12"/>
      <c r="F5047" s="78"/>
      <c r="G5047" s="77"/>
      <c r="H5047" s="79"/>
      <c r="BA5047" s="5" t="str">
        <f t="shared" si="78"/>
        <v/>
      </c>
      <c r="BB5047" s="5" t="str">
        <f>IF(OR($E5047="",$G5047&lt;&gt;"Ativo"),"",IF(COUNTIFS($E$4:$E5047,$E5047,$A$4:$A5047,$A5047,$G$4:$G5047,"Ativo")=1,1,0))</f>
        <v/>
      </c>
      <c r="BC5047" t="str">
        <f>IF(OR($A5047="",$G5047&lt;&gt;"Ativo"),"",IF(COUNTIFS($A$4:$A5047,$A5047,$G$4:$G5047,"Ativo")=1,1,0))</f>
        <v/>
      </c>
    </row>
    <row r="5048" spans="1:55" x14ac:dyDescent="0.3">
      <c r="A5048" s="76"/>
      <c r="B5048" s="104"/>
      <c r="C5048" s="76"/>
      <c r="D5048" s="77"/>
      <c r="E5048" s="12"/>
      <c r="F5048" s="78"/>
      <c r="G5048" s="77"/>
      <c r="H5048" s="79"/>
      <c r="BA5048" s="5" t="str">
        <f t="shared" si="78"/>
        <v/>
      </c>
      <c r="BB5048" s="5" t="str">
        <f>IF(OR($E5048="",$G5048&lt;&gt;"Ativo"),"",IF(COUNTIFS($E$4:$E5048,$E5048,$A$4:$A5048,$A5048,$G$4:$G5048,"Ativo")=1,1,0))</f>
        <v/>
      </c>
      <c r="BC5048" t="str">
        <f>IF(OR($A5048="",$G5048&lt;&gt;"Ativo"),"",IF(COUNTIFS($A$4:$A5048,$A5048,$G$4:$G5048,"Ativo")=1,1,0))</f>
        <v/>
      </c>
    </row>
    <row r="5049" spans="1:55" x14ac:dyDescent="0.3">
      <c r="A5049" s="76"/>
      <c r="B5049" s="104"/>
      <c r="C5049" s="76"/>
      <c r="D5049" s="77"/>
      <c r="E5049" s="12"/>
      <c r="F5049" s="78"/>
      <c r="G5049" s="77"/>
      <c r="H5049" s="79"/>
      <c r="BA5049" s="5" t="str">
        <f t="shared" si="78"/>
        <v/>
      </c>
      <c r="BB5049" s="5" t="str">
        <f>IF(OR($E5049="",$G5049&lt;&gt;"Ativo"),"",IF(COUNTIFS($E$4:$E5049,$E5049,$A$4:$A5049,$A5049,$G$4:$G5049,"Ativo")=1,1,0))</f>
        <v/>
      </c>
      <c r="BC5049" t="str">
        <f>IF(OR($A5049="",$G5049&lt;&gt;"Ativo"),"",IF(COUNTIFS($A$4:$A5049,$A5049,$G$4:$G5049,"Ativo")=1,1,0))</f>
        <v/>
      </c>
    </row>
    <row r="5050" spans="1:55" x14ac:dyDescent="0.3">
      <c r="A5050" s="76"/>
      <c r="B5050" s="104"/>
      <c r="C5050" s="76"/>
      <c r="D5050" s="77"/>
      <c r="E5050" s="12"/>
      <c r="F5050" s="78"/>
      <c r="G5050" s="77"/>
      <c r="H5050" s="79"/>
      <c r="BA5050" s="5" t="str">
        <f t="shared" si="78"/>
        <v/>
      </c>
      <c r="BB5050" s="5" t="str">
        <f>IF(OR($E5050="",$G5050&lt;&gt;"Ativo"),"",IF(COUNTIFS($E$4:$E5050,$E5050,$A$4:$A5050,$A5050,$G$4:$G5050,"Ativo")=1,1,0))</f>
        <v/>
      </c>
      <c r="BC5050" t="str">
        <f>IF(OR($A5050="",$G5050&lt;&gt;"Ativo"),"",IF(COUNTIFS($A$4:$A5050,$A5050,$G$4:$G5050,"Ativo")=1,1,0))</f>
        <v/>
      </c>
    </row>
    <row r="5051" spans="1:55" x14ac:dyDescent="0.3">
      <c r="A5051" s="76"/>
      <c r="B5051" s="104"/>
      <c r="C5051" s="76"/>
      <c r="D5051" s="77"/>
      <c r="E5051" s="12"/>
      <c r="F5051" s="78"/>
      <c r="G5051" s="77"/>
      <c r="H5051" s="79"/>
      <c r="BA5051" s="5" t="str">
        <f t="shared" si="78"/>
        <v/>
      </c>
      <c r="BB5051" s="5" t="str">
        <f>IF(OR($E5051="",$G5051&lt;&gt;"Ativo"),"",IF(COUNTIFS($E$4:$E5051,$E5051,$A$4:$A5051,$A5051,$G$4:$G5051,"Ativo")=1,1,0))</f>
        <v/>
      </c>
      <c r="BC5051" t="str">
        <f>IF(OR($A5051="",$G5051&lt;&gt;"Ativo"),"",IF(COUNTIFS($A$4:$A5051,$A5051,$G$4:$G5051,"Ativo")=1,1,0))</f>
        <v/>
      </c>
    </row>
    <row r="5052" spans="1:55" x14ac:dyDescent="0.3">
      <c r="A5052" s="76"/>
      <c r="B5052" s="104"/>
      <c r="C5052" s="76"/>
      <c r="D5052" s="77"/>
      <c r="E5052" s="12"/>
      <c r="F5052" s="78"/>
      <c r="G5052" s="77"/>
      <c r="H5052" s="79"/>
      <c r="BA5052" s="5" t="str">
        <f t="shared" si="78"/>
        <v/>
      </c>
      <c r="BB5052" s="5" t="str">
        <f>IF(OR($E5052="",$G5052&lt;&gt;"Ativo"),"",IF(COUNTIFS($E$4:$E5052,$E5052,$A$4:$A5052,$A5052,$G$4:$G5052,"Ativo")=1,1,0))</f>
        <v/>
      </c>
      <c r="BC5052" t="str">
        <f>IF(OR($A5052="",$G5052&lt;&gt;"Ativo"),"",IF(COUNTIFS($A$4:$A5052,$A5052,$G$4:$G5052,"Ativo")=1,1,0))</f>
        <v/>
      </c>
    </row>
    <row r="5053" spans="1:55" x14ac:dyDescent="0.3">
      <c r="A5053" s="76"/>
      <c r="B5053" s="104"/>
      <c r="C5053" s="76"/>
      <c r="D5053" s="77"/>
      <c r="E5053" s="12"/>
      <c r="F5053" s="78"/>
      <c r="G5053" s="77"/>
      <c r="H5053" s="79"/>
      <c r="BA5053" s="5" t="str">
        <f t="shared" si="78"/>
        <v/>
      </c>
      <c r="BB5053" s="5" t="str">
        <f>IF(OR($E5053="",$G5053&lt;&gt;"Ativo"),"",IF(COUNTIFS($E$4:$E5053,$E5053,$A$4:$A5053,$A5053,$G$4:$G5053,"Ativo")=1,1,0))</f>
        <v/>
      </c>
      <c r="BC5053" t="str">
        <f>IF(OR($A5053="",$G5053&lt;&gt;"Ativo"),"",IF(COUNTIFS($A$4:$A5053,$A5053,$G$4:$G5053,"Ativo")=1,1,0))</f>
        <v/>
      </c>
    </row>
    <row r="5054" spans="1:55" x14ac:dyDescent="0.3">
      <c r="A5054" s="76"/>
      <c r="B5054" s="104"/>
      <c r="C5054" s="76"/>
      <c r="D5054" s="77"/>
      <c r="E5054" s="12"/>
      <c r="F5054" s="78"/>
      <c r="G5054" s="77"/>
      <c r="H5054" s="79"/>
      <c r="BA5054" s="5" t="str">
        <f t="shared" si="78"/>
        <v/>
      </c>
      <c r="BB5054" s="5" t="str">
        <f>IF(OR($E5054="",$G5054&lt;&gt;"Ativo"),"",IF(COUNTIFS($E$4:$E5054,$E5054,$A$4:$A5054,$A5054,$G$4:$G5054,"Ativo")=1,1,0))</f>
        <v/>
      </c>
      <c r="BC5054" t="str">
        <f>IF(OR($A5054="",$G5054&lt;&gt;"Ativo"),"",IF(COUNTIFS($A$4:$A5054,$A5054,$G$4:$G5054,"Ativo")=1,1,0))</f>
        <v/>
      </c>
    </row>
    <row r="5055" spans="1:55" x14ac:dyDescent="0.3">
      <c r="A5055" s="76"/>
      <c r="B5055" s="104"/>
      <c r="C5055" s="76"/>
      <c r="D5055" s="77"/>
      <c r="E5055" s="12"/>
      <c r="F5055" s="78"/>
      <c r="G5055" s="77"/>
      <c r="H5055" s="79"/>
      <c r="BA5055" s="5" t="str">
        <f t="shared" si="78"/>
        <v/>
      </c>
      <c r="BB5055" s="5" t="str">
        <f>IF(OR($E5055="",$G5055&lt;&gt;"Ativo"),"",IF(COUNTIFS($E$4:$E5055,$E5055,$A$4:$A5055,$A5055,$G$4:$G5055,"Ativo")=1,1,0))</f>
        <v/>
      </c>
      <c r="BC5055" t="str">
        <f>IF(OR($A5055="",$G5055&lt;&gt;"Ativo"),"",IF(COUNTIFS($A$4:$A5055,$A5055,$G$4:$G5055,"Ativo")=1,1,0))</f>
        <v/>
      </c>
    </row>
    <row r="5056" spans="1:55" x14ac:dyDescent="0.3">
      <c r="A5056" s="76"/>
      <c r="B5056" s="104"/>
      <c r="C5056" s="76"/>
      <c r="D5056" s="77"/>
      <c r="E5056" s="12"/>
      <c r="F5056" s="78"/>
      <c r="G5056" s="77"/>
      <c r="H5056" s="79"/>
      <c r="BA5056" s="5" t="str">
        <f t="shared" si="78"/>
        <v/>
      </c>
      <c r="BB5056" s="5" t="str">
        <f>IF(OR($E5056="",$G5056&lt;&gt;"Ativo"),"",IF(COUNTIFS($E$4:$E5056,$E5056,$A$4:$A5056,$A5056,$G$4:$G5056,"Ativo")=1,1,0))</f>
        <v/>
      </c>
      <c r="BC5056" t="str">
        <f>IF(OR($A5056="",$G5056&lt;&gt;"Ativo"),"",IF(COUNTIFS($A$4:$A5056,$A5056,$G$4:$G5056,"Ativo")=1,1,0))</f>
        <v/>
      </c>
    </row>
    <row r="5057" spans="1:55" x14ac:dyDescent="0.3">
      <c r="A5057" s="76"/>
      <c r="B5057" s="104"/>
      <c r="C5057" s="76"/>
      <c r="D5057" s="77"/>
      <c r="E5057" s="12"/>
      <c r="F5057" s="78"/>
      <c r="G5057" s="77"/>
      <c r="H5057" s="79"/>
      <c r="BA5057" s="5" t="str">
        <f t="shared" si="78"/>
        <v/>
      </c>
      <c r="BB5057" s="5" t="str">
        <f>IF(OR($E5057="",$G5057&lt;&gt;"Ativo"),"",IF(COUNTIFS($E$4:$E5057,$E5057,$A$4:$A5057,$A5057,$G$4:$G5057,"Ativo")=1,1,0))</f>
        <v/>
      </c>
      <c r="BC5057" t="str">
        <f>IF(OR($A5057="",$G5057&lt;&gt;"Ativo"),"",IF(COUNTIFS($A$4:$A5057,$A5057,$G$4:$G5057,"Ativo")=1,1,0))</f>
        <v/>
      </c>
    </row>
    <row r="5058" spans="1:55" x14ac:dyDescent="0.3">
      <c r="A5058" s="76"/>
      <c r="B5058" s="104"/>
      <c r="C5058" s="76"/>
      <c r="D5058" s="77"/>
      <c r="E5058" s="12"/>
      <c r="F5058" s="78"/>
      <c r="G5058" s="77"/>
      <c r="H5058" s="79"/>
      <c r="BA5058" s="5" t="str">
        <f t="shared" si="78"/>
        <v/>
      </c>
      <c r="BB5058" s="5" t="str">
        <f>IF(OR($E5058="",$G5058&lt;&gt;"Ativo"),"",IF(COUNTIFS($E$4:$E5058,$E5058,$A$4:$A5058,$A5058,$G$4:$G5058,"Ativo")=1,1,0))</f>
        <v/>
      </c>
      <c r="BC5058" t="str">
        <f>IF(OR($A5058="",$G5058&lt;&gt;"Ativo"),"",IF(COUNTIFS($A$4:$A5058,$A5058,$G$4:$G5058,"Ativo")=1,1,0))</f>
        <v/>
      </c>
    </row>
    <row r="5059" spans="1:55" x14ac:dyDescent="0.3">
      <c r="A5059" s="76"/>
      <c r="B5059" s="104"/>
      <c r="C5059" s="76"/>
      <c r="D5059" s="77"/>
      <c r="E5059" s="12"/>
      <c r="F5059" s="78"/>
      <c r="G5059" s="77"/>
      <c r="H5059" s="79"/>
      <c r="BA5059" s="5" t="str">
        <f t="shared" si="78"/>
        <v/>
      </c>
      <c r="BB5059" s="5" t="str">
        <f>IF(OR($E5059="",$G5059&lt;&gt;"Ativo"),"",IF(COUNTIFS($E$4:$E5059,$E5059,$A$4:$A5059,$A5059,$G$4:$G5059,"Ativo")=1,1,0))</f>
        <v/>
      </c>
      <c r="BC5059" t="str">
        <f>IF(OR($A5059="",$G5059&lt;&gt;"Ativo"),"",IF(COUNTIFS($A$4:$A5059,$A5059,$G$4:$G5059,"Ativo")=1,1,0))</f>
        <v/>
      </c>
    </row>
    <row r="5060" spans="1:55" x14ac:dyDescent="0.3">
      <c r="A5060" s="76"/>
      <c r="B5060" s="104"/>
      <c r="C5060" s="76"/>
      <c r="D5060" s="77"/>
      <c r="E5060" s="12"/>
      <c r="F5060" s="78"/>
      <c r="G5060" s="77"/>
      <c r="H5060" s="79"/>
      <c r="BA5060" s="5" t="str">
        <f t="shared" ref="BA5060:BA5123" si="79">IF($D5060="","",MID($D5060,4,LEN($D5060)-5))</f>
        <v/>
      </c>
      <c r="BB5060" s="5" t="str">
        <f>IF(OR($E5060="",$G5060&lt;&gt;"Ativo"),"",IF(COUNTIFS($E$4:$E5060,$E5060,$A$4:$A5060,$A5060,$G$4:$G5060,"Ativo")=1,1,0))</f>
        <v/>
      </c>
      <c r="BC5060" t="str">
        <f>IF(OR($A5060="",$G5060&lt;&gt;"Ativo"),"",IF(COUNTIFS($A$4:$A5060,$A5060,$G$4:$G5060,"Ativo")=1,1,0))</f>
        <v/>
      </c>
    </row>
    <row r="5061" spans="1:55" x14ac:dyDescent="0.3">
      <c r="A5061" s="76"/>
      <c r="B5061" s="104"/>
      <c r="C5061" s="76"/>
      <c r="D5061" s="77"/>
      <c r="E5061" s="12"/>
      <c r="F5061" s="78"/>
      <c r="G5061" s="77"/>
      <c r="H5061" s="79"/>
      <c r="BA5061" s="5" t="str">
        <f t="shared" si="79"/>
        <v/>
      </c>
      <c r="BB5061" s="5" t="str">
        <f>IF(OR($E5061="",$G5061&lt;&gt;"Ativo"),"",IF(COUNTIFS($E$4:$E5061,$E5061,$A$4:$A5061,$A5061,$G$4:$G5061,"Ativo")=1,1,0))</f>
        <v/>
      </c>
      <c r="BC5061" t="str">
        <f>IF(OR($A5061="",$G5061&lt;&gt;"Ativo"),"",IF(COUNTIFS($A$4:$A5061,$A5061,$G$4:$G5061,"Ativo")=1,1,0))</f>
        <v/>
      </c>
    </row>
    <row r="5062" spans="1:55" x14ac:dyDescent="0.3">
      <c r="A5062" s="76"/>
      <c r="B5062" s="104"/>
      <c r="C5062" s="76"/>
      <c r="D5062" s="77"/>
      <c r="E5062" s="12"/>
      <c r="F5062" s="78"/>
      <c r="G5062" s="77"/>
      <c r="H5062" s="79"/>
      <c r="BA5062" s="5" t="str">
        <f t="shared" si="79"/>
        <v/>
      </c>
      <c r="BB5062" s="5" t="str">
        <f>IF(OR($E5062="",$G5062&lt;&gt;"Ativo"),"",IF(COUNTIFS($E$4:$E5062,$E5062,$A$4:$A5062,$A5062,$G$4:$G5062,"Ativo")=1,1,0))</f>
        <v/>
      </c>
      <c r="BC5062" t="str">
        <f>IF(OR($A5062="",$G5062&lt;&gt;"Ativo"),"",IF(COUNTIFS($A$4:$A5062,$A5062,$G$4:$G5062,"Ativo")=1,1,0))</f>
        <v/>
      </c>
    </row>
    <row r="5063" spans="1:55" x14ac:dyDescent="0.3">
      <c r="A5063" s="76"/>
      <c r="B5063" s="104"/>
      <c r="C5063" s="76"/>
      <c r="D5063" s="77"/>
      <c r="E5063" s="12"/>
      <c r="F5063" s="78"/>
      <c r="G5063" s="77"/>
      <c r="H5063" s="79"/>
      <c r="BA5063" s="5" t="str">
        <f t="shared" si="79"/>
        <v/>
      </c>
      <c r="BB5063" s="5" t="str">
        <f>IF(OR($E5063="",$G5063&lt;&gt;"Ativo"),"",IF(COUNTIFS($E$4:$E5063,$E5063,$A$4:$A5063,$A5063,$G$4:$G5063,"Ativo")=1,1,0))</f>
        <v/>
      </c>
      <c r="BC5063" t="str">
        <f>IF(OR($A5063="",$G5063&lt;&gt;"Ativo"),"",IF(COUNTIFS($A$4:$A5063,$A5063,$G$4:$G5063,"Ativo")=1,1,0))</f>
        <v/>
      </c>
    </row>
    <row r="5064" spans="1:55" x14ac:dyDescent="0.3">
      <c r="A5064" s="76"/>
      <c r="B5064" s="104"/>
      <c r="C5064" s="76"/>
      <c r="D5064" s="77"/>
      <c r="E5064" s="12"/>
      <c r="F5064" s="78"/>
      <c r="G5064" s="77"/>
      <c r="H5064" s="79"/>
      <c r="BA5064" s="5" t="str">
        <f t="shared" si="79"/>
        <v/>
      </c>
      <c r="BB5064" s="5" t="str">
        <f>IF(OR($E5064="",$G5064&lt;&gt;"Ativo"),"",IF(COUNTIFS($E$4:$E5064,$E5064,$A$4:$A5064,$A5064,$G$4:$G5064,"Ativo")=1,1,0))</f>
        <v/>
      </c>
      <c r="BC5064" t="str">
        <f>IF(OR($A5064="",$G5064&lt;&gt;"Ativo"),"",IF(COUNTIFS($A$4:$A5064,$A5064,$G$4:$G5064,"Ativo")=1,1,0))</f>
        <v/>
      </c>
    </row>
    <row r="5065" spans="1:55" x14ac:dyDescent="0.3">
      <c r="A5065" s="76"/>
      <c r="B5065" s="104"/>
      <c r="C5065" s="76"/>
      <c r="D5065" s="77"/>
      <c r="E5065" s="12"/>
      <c r="F5065" s="78"/>
      <c r="G5065" s="77"/>
      <c r="H5065" s="79"/>
      <c r="BA5065" s="5" t="str">
        <f t="shared" si="79"/>
        <v/>
      </c>
      <c r="BB5065" s="5" t="str">
        <f>IF(OR($E5065="",$G5065&lt;&gt;"Ativo"),"",IF(COUNTIFS($E$4:$E5065,$E5065,$A$4:$A5065,$A5065,$G$4:$G5065,"Ativo")=1,1,0))</f>
        <v/>
      </c>
      <c r="BC5065" t="str">
        <f>IF(OR($A5065="",$G5065&lt;&gt;"Ativo"),"",IF(COUNTIFS($A$4:$A5065,$A5065,$G$4:$G5065,"Ativo")=1,1,0))</f>
        <v/>
      </c>
    </row>
    <row r="5066" spans="1:55" x14ac:dyDescent="0.3">
      <c r="A5066" s="76"/>
      <c r="B5066" s="104"/>
      <c r="C5066" s="76"/>
      <c r="D5066" s="77"/>
      <c r="E5066" s="12"/>
      <c r="F5066" s="78"/>
      <c r="G5066" s="77"/>
      <c r="H5066" s="79"/>
      <c r="BA5066" s="5" t="str">
        <f t="shared" si="79"/>
        <v/>
      </c>
      <c r="BB5066" s="5" t="str">
        <f>IF(OR($E5066="",$G5066&lt;&gt;"Ativo"),"",IF(COUNTIFS($E$4:$E5066,$E5066,$A$4:$A5066,$A5066,$G$4:$G5066,"Ativo")=1,1,0))</f>
        <v/>
      </c>
      <c r="BC5066" t="str">
        <f>IF(OR($A5066="",$G5066&lt;&gt;"Ativo"),"",IF(COUNTIFS($A$4:$A5066,$A5066,$G$4:$G5066,"Ativo")=1,1,0))</f>
        <v/>
      </c>
    </row>
    <row r="5067" spans="1:55" x14ac:dyDescent="0.3">
      <c r="A5067" s="76"/>
      <c r="B5067" s="104"/>
      <c r="C5067" s="76"/>
      <c r="D5067" s="77"/>
      <c r="E5067" s="12"/>
      <c r="F5067" s="78"/>
      <c r="G5067" s="77"/>
      <c r="H5067" s="79"/>
      <c r="BA5067" s="5" t="str">
        <f t="shared" si="79"/>
        <v/>
      </c>
      <c r="BB5067" s="5" t="str">
        <f>IF(OR($E5067="",$G5067&lt;&gt;"Ativo"),"",IF(COUNTIFS($E$4:$E5067,$E5067,$A$4:$A5067,$A5067,$G$4:$G5067,"Ativo")=1,1,0))</f>
        <v/>
      </c>
      <c r="BC5067" t="str">
        <f>IF(OR($A5067="",$G5067&lt;&gt;"Ativo"),"",IF(COUNTIFS($A$4:$A5067,$A5067,$G$4:$G5067,"Ativo")=1,1,0))</f>
        <v/>
      </c>
    </row>
    <row r="5068" spans="1:55" x14ac:dyDescent="0.3">
      <c r="A5068" s="76"/>
      <c r="B5068" s="104"/>
      <c r="C5068" s="76"/>
      <c r="D5068" s="77"/>
      <c r="E5068" s="12"/>
      <c r="F5068" s="78"/>
      <c r="G5068" s="77"/>
      <c r="H5068" s="79"/>
      <c r="BA5068" s="5" t="str">
        <f t="shared" si="79"/>
        <v/>
      </c>
      <c r="BB5068" s="5" t="str">
        <f>IF(OR($E5068="",$G5068&lt;&gt;"Ativo"),"",IF(COUNTIFS($E$4:$E5068,$E5068,$A$4:$A5068,$A5068,$G$4:$G5068,"Ativo")=1,1,0))</f>
        <v/>
      </c>
      <c r="BC5068" t="str">
        <f>IF(OR($A5068="",$G5068&lt;&gt;"Ativo"),"",IF(COUNTIFS($A$4:$A5068,$A5068,$G$4:$G5068,"Ativo")=1,1,0))</f>
        <v/>
      </c>
    </row>
    <row r="5069" spans="1:55" x14ac:dyDescent="0.3">
      <c r="A5069" s="76"/>
      <c r="B5069" s="104"/>
      <c r="C5069" s="76"/>
      <c r="D5069" s="77"/>
      <c r="E5069" s="12"/>
      <c r="F5069" s="78"/>
      <c r="G5069" s="77"/>
      <c r="H5069" s="79"/>
      <c r="BA5069" s="5" t="str">
        <f t="shared" si="79"/>
        <v/>
      </c>
      <c r="BB5069" s="5" t="str">
        <f>IF(OR($E5069="",$G5069&lt;&gt;"Ativo"),"",IF(COUNTIFS($E$4:$E5069,$E5069,$A$4:$A5069,$A5069,$G$4:$G5069,"Ativo")=1,1,0))</f>
        <v/>
      </c>
      <c r="BC5069" t="str">
        <f>IF(OR($A5069="",$G5069&lt;&gt;"Ativo"),"",IF(COUNTIFS($A$4:$A5069,$A5069,$G$4:$G5069,"Ativo")=1,1,0))</f>
        <v/>
      </c>
    </row>
    <row r="5070" spans="1:55" x14ac:dyDescent="0.3">
      <c r="A5070" s="76"/>
      <c r="B5070" s="104"/>
      <c r="C5070" s="76"/>
      <c r="D5070" s="77"/>
      <c r="E5070" s="12"/>
      <c r="F5070" s="78"/>
      <c r="G5070" s="77"/>
      <c r="H5070" s="79"/>
      <c r="BA5070" s="5" t="str">
        <f t="shared" si="79"/>
        <v/>
      </c>
      <c r="BB5070" s="5" t="str">
        <f>IF(OR($E5070="",$G5070&lt;&gt;"Ativo"),"",IF(COUNTIFS($E$4:$E5070,$E5070,$A$4:$A5070,$A5070,$G$4:$G5070,"Ativo")=1,1,0))</f>
        <v/>
      </c>
      <c r="BC5070" t="str">
        <f>IF(OR($A5070="",$G5070&lt;&gt;"Ativo"),"",IF(COUNTIFS($A$4:$A5070,$A5070,$G$4:$G5070,"Ativo")=1,1,0))</f>
        <v/>
      </c>
    </row>
    <row r="5071" spans="1:55" x14ac:dyDescent="0.3">
      <c r="A5071" s="76"/>
      <c r="B5071" s="104"/>
      <c r="C5071" s="76"/>
      <c r="D5071" s="77"/>
      <c r="E5071" s="12"/>
      <c r="F5071" s="78"/>
      <c r="G5071" s="77"/>
      <c r="H5071" s="79"/>
      <c r="BA5071" s="5" t="str">
        <f t="shared" si="79"/>
        <v/>
      </c>
      <c r="BB5071" s="5" t="str">
        <f>IF(OR($E5071="",$G5071&lt;&gt;"Ativo"),"",IF(COUNTIFS($E$4:$E5071,$E5071,$A$4:$A5071,$A5071,$G$4:$G5071,"Ativo")=1,1,0))</f>
        <v/>
      </c>
      <c r="BC5071" t="str">
        <f>IF(OR($A5071="",$G5071&lt;&gt;"Ativo"),"",IF(COUNTIFS($A$4:$A5071,$A5071,$G$4:$G5071,"Ativo")=1,1,0))</f>
        <v/>
      </c>
    </row>
    <row r="5072" spans="1:55" x14ac:dyDescent="0.3">
      <c r="A5072" s="76"/>
      <c r="B5072" s="104"/>
      <c r="C5072" s="76"/>
      <c r="D5072" s="77"/>
      <c r="E5072" s="12"/>
      <c r="F5072" s="78"/>
      <c r="G5072" s="77"/>
      <c r="H5072" s="79"/>
      <c r="BA5072" s="5" t="str">
        <f t="shared" si="79"/>
        <v/>
      </c>
      <c r="BB5072" s="5" t="str">
        <f>IF(OR($E5072="",$G5072&lt;&gt;"Ativo"),"",IF(COUNTIFS($E$4:$E5072,$E5072,$A$4:$A5072,$A5072,$G$4:$G5072,"Ativo")=1,1,0))</f>
        <v/>
      </c>
      <c r="BC5072" t="str">
        <f>IF(OR($A5072="",$G5072&lt;&gt;"Ativo"),"",IF(COUNTIFS($A$4:$A5072,$A5072,$G$4:$G5072,"Ativo")=1,1,0))</f>
        <v/>
      </c>
    </row>
    <row r="5073" spans="1:55" x14ac:dyDescent="0.3">
      <c r="A5073" s="76"/>
      <c r="B5073" s="104"/>
      <c r="C5073" s="76"/>
      <c r="D5073" s="77"/>
      <c r="E5073" s="12"/>
      <c r="F5073" s="78"/>
      <c r="G5073" s="77"/>
      <c r="H5073" s="79"/>
      <c r="BA5073" s="5" t="str">
        <f t="shared" si="79"/>
        <v/>
      </c>
      <c r="BB5073" s="5" t="str">
        <f>IF(OR($E5073="",$G5073&lt;&gt;"Ativo"),"",IF(COUNTIFS($E$4:$E5073,$E5073,$A$4:$A5073,$A5073,$G$4:$G5073,"Ativo")=1,1,0))</f>
        <v/>
      </c>
      <c r="BC5073" t="str">
        <f>IF(OR($A5073="",$G5073&lt;&gt;"Ativo"),"",IF(COUNTIFS($A$4:$A5073,$A5073,$G$4:$G5073,"Ativo")=1,1,0))</f>
        <v/>
      </c>
    </row>
    <row r="5074" spans="1:55" x14ac:dyDescent="0.3">
      <c r="A5074" s="76"/>
      <c r="B5074" s="104"/>
      <c r="C5074" s="76"/>
      <c r="D5074" s="77"/>
      <c r="E5074" s="12"/>
      <c r="F5074" s="78"/>
      <c r="G5074" s="77"/>
      <c r="H5074" s="79"/>
      <c r="BA5074" s="5" t="str">
        <f t="shared" si="79"/>
        <v/>
      </c>
      <c r="BB5074" s="5" t="str">
        <f>IF(OR($E5074="",$G5074&lt;&gt;"Ativo"),"",IF(COUNTIFS($E$4:$E5074,$E5074,$A$4:$A5074,$A5074,$G$4:$G5074,"Ativo")=1,1,0))</f>
        <v/>
      </c>
      <c r="BC5074" t="str">
        <f>IF(OR($A5074="",$G5074&lt;&gt;"Ativo"),"",IF(COUNTIFS($A$4:$A5074,$A5074,$G$4:$G5074,"Ativo")=1,1,0))</f>
        <v/>
      </c>
    </row>
    <row r="5075" spans="1:55" x14ac:dyDescent="0.3">
      <c r="A5075" s="76"/>
      <c r="B5075" s="104"/>
      <c r="C5075" s="76"/>
      <c r="D5075" s="77"/>
      <c r="E5075" s="12"/>
      <c r="F5075" s="78"/>
      <c r="G5075" s="77"/>
      <c r="H5075" s="79"/>
      <c r="BA5075" s="5" t="str">
        <f t="shared" si="79"/>
        <v/>
      </c>
      <c r="BB5075" s="5" t="str">
        <f>IF(OR($E5075="",$G5075&lt;&gt;"Ativo"),"",IF(COUNTIFS($E$4:$E5075,$E5075,$A$4:$A5075,$A5075,$G$4:$G5075,"Ativo")=1,1,0))</f>
        <v/>
      </c>
      <c r="BC5075" t="str">
        <f>IF(OR($A5075="",$G5075&lt;&gt;"Ativo"),"",IF(COUNTIFS($A$4:$A5075,$A5075,$G$4:$G5075,"Ativo")=1,1,0))</f>
        <v/>
      </c>
    </row>
    <row r="5076" spans="1:55" x14ac:dyDescent="0.3">
      <c r="A5076" s="76"/>
      <c r="B5076" s="104"/>
      <c r="C5076" s="76"/>
      <c r="D5076" s="77"/>
      <c r="E5076" s="12"/>
      <c r="F5076" s="78"/>
      <c r="G5076" s="77"/>
      <c r="H5076" s="79"/>
      <c r="BA5076" s="5" t="str">
        <f t="shared" si="79"/>
        <v/>
      </c>
      <c r="BB5076" s="5" t="str">
        <f>IF(OR($E5076="",$G5076&lt;&gt;"Ativo"),"",IF(COUNTIFS($E$4:$E5076,$E5076,$A$4:$A5076,$A5076,$G$4:$G5076,"Ativo")=1,1,0))</f>
        <v/>
      </c>
      <c r="BC5076" t="str">
        <f>IF(OR($A5076="",$G5076&lt;&gt;"Ativo"),"",IF(COUNTIFS($A$4:$A5076,$A5076,$G$4:$G5076,"Ativo")=1,1,0))</f>
        <v/>
      </c>
    </row>
    <row r="5077" spans="1:55" x14ac:dyDescent="0.3">
      <c r="A5077" s="76"/>
      <c r="B5077" s="104"/>
      <c r="C5077" s="76"/>
      <c r="D5077" s="77"/>
      <c r="E5077" s="12"/>
      <c r="F5077" s="78"/>
      <c r="G5077" s="77"/>
      <c r="H5077" s="79"/>
      <c r="BA5077" s="5" t="str">
        <f t="shared" si="79"/>
        <v/>
      </c>
      <c r="BB5077" s="5" t="str">
        <f>IF(OR($E5077="",$G5077&lt;&gt;"Ativo"),"",IF(COUNTIFS($E$4:$E5077,$E5077,$A$4:$A5077,$A5077,$G$4:$G5077,"Ativo")=1,1,0))</f>
        <v/>
      </c>
      <c r="BC5077" t="str">
        <f>IF(OR($A5077="",$G5077&lt;&gt;"Ativo"),"",IF(COUNTIFS($A$4:$A5077,$A5077,$G$4:$G5077,"Ativo")=1,1,0))</f>
        <v/>
      </c>
    </row>
    <row r="5078" spans="1:55" x14ac:dyDescent="0.3">
      <c r="A5078" s="76"/>
      <c r="B5078" s="104"/>
      <c r="C5078" s="76"/>
      <c r="D5078" s="77"/>
      <c r="E5078" s="12"/>
      <c r="F5078" s="78"/>
      <c r="G5078" s="77"/>
      <c r="H5078" s="79"/>
      <c r="BA5078" s="5" t="str">
        <f t="shared" si="79"/>
        <v/>
      </c>
      <c r="BB5078" s="5" t="str">
        <f>IF(OR($E5078="",$G5078&lt;&gt;"Ativo"),"",IF(COUNTIFS($E$4:$E5078,$E5078,$A$4:$A5078,$A5078,$G$4:$G5078,"Ativo")=1,1,0))</f>
        <v/>
      </c>
      <c r="BC5078" t="str">
        <f>IF(OR($A5078="",$G5078&lt;&gt;"Ativo"),"",IF(COUNTIFS($A$4:$A5078,$A5078,$G$4:$G5078,"Ativo")=1,1,0))</f>
        <v/>
      </c>
    </row>
    <row r="5079" spans="1:55" x14ac:dyDescent="0.3">
      <c r="A5079" s="76"/>
      <c r="B5079" s="104"/>
      <c r="C5079" s="76"/>
      <c r="D5079" s="77"/>
      <c r="E5079" s="12"/>
      <c r="F5079" s="78"/>
      <c r="G5079" s="77"/>
      <c r="H5079" s="79"/>
      <c r="BA5079" s="5" t="str">
        <f t="shared" si="79"/>
        <v/>
      </c>
      <c r="BB5079" s="5" t="str">
        <f>IF(OR($E5079="",$G5079&lt;&gt;"Ativo"),"",IF(COUNTIFS($E$4:$E5079,$E5079,$A$4:$A5079,$A5079,$G$4:$G5079,"Ativo")=1,1,0))</f>
        <v/>
      </c>
      <c r="BC5079" t="str">
        <f>IF(OR($A5079="",$G5079&lt;&gt;"Ativo"),"",IF(COUNTIFS($A$4:$A5079,$A5079,$G$4:$G5079,"Ativo")=1,1,0))</f>
        <v/>
      </c>
    </row>
    <row r="5080" spans="1:55" x14ac:dyDescent="0.3">
      <c r="A5080" s="76"/>
      <c r="B5080" s="104"/>
      <c r="C5080" s="76"/>
      <c r="D5080" s="77"/>
      <c r="E5080" s="12"/>
      <c r="F5080" s="78"/>
      <c r="G5080" s="77"/>
      <c r="H5080" s="79"/>
      <c r="BA5080" s="5" t="str">
        <f t="shared" si="79"/>
        <v/>
      </c>
      <c r="BB5080" s="5" t="str">
        <f>IF(OR($E5080="",$G5080&lt;&gt;"Ativo"),"",IF(COUNTIFS($E$4:$E5080,$E5080,$A$4:$A5080,$A5080,$G$4:$G5080,"Ativo")=1,1,0))</f>
        <v/>
      </c>
      <c r="BC5080" t="str">
        <f>IF(OR($A5080="",$G5080&lt;&gt;"Ativo"),"",IF(COUNTIFS($A$4:$A5080,$A5080,$G$4:$G5080,"Ativo")=1,1,0))</f>
        <v/>
      </c>
    </row>
    <row r="5081" spans="1:55" x14ac:dyDescent="0.3">
      <c r="A5081" s="76"/>
      <c r="B5081" s="104"/>
      <c r="C5081" s="76"/>
      <c r="D5081" s="77"/>
      <c r="E5081" s="12"/>
      <c r="F5081" s="78"/>
      <c r="G5081" s="77"/>
      <c r="H5081" s="79"/>
      <c r="BA5081" s="5" t="str">
        <f t="shared" si="79"/>
        <v/>
      </c>
      <c r="BB5081" s="5" t="str">
        <f>IF(OR($E5081="",$G5081&lt;&gt;"Ativo"),"",IF(COUNTIFS($E$4:$E5081,$E5081,$A$4:$A5081,$A5081,$G$4:$G5081,"Ativo")=1,1,0))</f>
        <v/>
      </c>
      <c r="BC5081" t="str">
        <f>IF(OR($A5081="",$G5081&lt;&gt;"Ativo"),"",IF(COUNTIFS($A$4:$A5081,$A5081,$G$4:$G5081,"Ativo")=1,1,0))</f>
        <v/>
      </c>
    </row>
    <row r="5082" spans="1:55" x14ac:dyDescent="0.3">
      <c r="A5082" s="76"/>
      <c r="B5082" s="104"/>
      <c r="C5082" s="76"/>
      <c r="D5082" s="77"/>
      <c r="E5082" s="12"/>
      <c r="F5082" s="78"/>
      <c r="G5082" s="77"/>
      <c r="H5082" s="79"/>
      <c r="BA5082" s="5" t="str">
        <f t="shared" si="79"/>
        <v/>
      </c>
      <c r="BB5082" s="5" t="str">
        <f>IF(OR($E5082="",$G5082&lt;&gt;"Ativo"),"",IF(COUNTIFS($E$4:$E5082,$E5082,$A$4:$A5082,$A5082,$G$4:$G5082,"Ativo")=1,1,0))</f>
        <v/>
      </c>
      <c r="BC5082" t="str">
        <f>IF(OR($A5082="",$G5082&lt;&gt;"Ativo"),"",IF(COUNTIFS($A$4:$A5082,$A5082,$G$4:$G5082,"Ativo")=1,1,0))</f>
        <v/>
      </c>
    </row>
    <row r="5083" spans="1:55" x14ac:dyDescent="0.3">
      <c r="A5083" s="76"/>
      <c r="B5083" s="104"/>
      <c r="C5083" s="76"/>
      <c r="D5083" s="77"/>
      <c r="E5083" s="12"/>
      <c r="F5083" s="78"/>
      <c r="G5083" s="77"/>
      <c r="H5083" s="79"/>
      <c r="BA5083" s="5" t="str">
        <f t="shared" si="79"/>
        <v/>
      </c>
      <c r="BB5083" s="5" t="str">
        <f>IF(OR($E5083="",$G5083&lt;&gt;"Ativo"),"",IF(COUNTIFS($E$4:$E5083,$E5083,$A$4:$A5083,$A5083,$G$4:$G5083,"Ativo")=1,1,0))</f>
        <v/>
      </c>
      <c r="BC5083" t="str">
        <f>IF(OR($A5083="",$G5083&lt;&gt;"Ativo"),"",IF(COUNTIFS($A$4:$A5083,$A5083,$G$4:$G5083,"Ativo")=1,1,0))</f>
        <v/>
      </c>
    </row>
    <row r="5084" spans="1:55" x14ac:dyDescent="0.3">
      <c r="A5084" s="76"/>
      <c r="B5084" s="104"/>
      <c r="C5084" s="76"/>
      <c r="D5084" s="77"/>
      <c r="E5084" s="12"/>
      <c r="F5084" s="78"/>
      <c r="G5084" s="77"/>
      <c r="H5084" s="79"/>
      <c r="BA5084" s="5" t="str">
        <f t="shared" si="79"/>
        <v/>
      </c>
      <c r="BB5084" s="5" t="str">
        <f>IF(OR($E5084="",$G5084&lt;&gt;"Ativo"),"",IF(COUNTIFS($E$4:$E5084,$E5084,$A$4:$A5084,$A5084,$G$4:$G5084,"Ativo")=1,1,0))</f>
        <v/>
      </c>
      <c r="BC5084" t="str">
        <f>IF(OR($A5084="",$G5084&lt;&gt;"Ativo"),"",IF(COUNTIFS($A$4:$A5084,$A5084,$G$4:$G5084,"Ativo")=1,1,0))</f>
        <v/>
      </c>
    </row>
    <row r="5085" spans="1:55" x14ac:dyDescent="0.3">
      <c r="A5085" s="76"/>
      <c r="B5085" s="104"/>
      <c r="C5085" s="76"/>
      <c r="D5085" s="77"/>
      <c r="E5085" s="12"/>
      <c r="F5085" s="78"/>
      <c r="G5085" s="77"/>
      <c r="H5085" s="79"/>
      <c r="BA5085" s="5" t="str">
        <f t="shared" si="79"/>
        <v/>
      </c>
      <c r="BB5085" s="5" t="str">
        <f>IF(OR($E5085="",$G5085&lt;&gt;"Ativo"),"",IF(COUNTIFS($E$4:$E5085,$E5085,$A$4:$A5085,$A5085,$G$4:$G5085,"Ativo")=1,1,0))</f>
        <v/>
      </c>
      <c r="BC5085" t="str">
        <f>IF(OR($A5085="",$G5085&lt;&gt;"Ativo"),"",IF(COUNTIFS($A$4:$A5085,$A5085,$G$4:$G5085,"Ativo")=1,1,0))</f>
        <v/>
      </c>
    </row>
    <row r="5086" spans="1:55" x14ac:dyDescent="0.3">
      <c r="A5086" s="76"/>
      <c r="B5086" s="104"/>
      <c r="C5086" s="76"/>
      <c r="D5086" s="77"/>
      <c r="E5086" s="12"/>
      <c r="F5086" s="78"/>
      <c r="G5086" s="77"/>
      <c r="H5086" s="79"/>
      <c r="BA5086" s="5" t="str">
        <f t="shared" si="79"/>
        <v/>
      </c>
      <c r="BB5086" s="5" t="str">
        <f>IF(OR($E5086="",$G5086&lt;&gt;"Ativo"),"",IF(COUNTIFS($E$4:$E5086,$E5086,$A$4:$A5086,$A5086,$G$4:$G5086,"Ativo")=1,1,0))</f>
        <v/>
      </c>
      <c r="BC5086" t="str">
        <f>IF(OR($A5086="",$G5086&lt;&gt;"Ativo"),"",IF(COUNTIFS($A$4:$A5086,$A5086,$G$4:$G5086,"Ativo")=1,1,0))</f>
        <v/>
      </c>
    </row>
    <row r="5087" spans="1:55" x14ac:dyDescent="0.3">
      <c r="A5087" s="76"/>
      <c r="B5087" s="104"/>
      <c r="C5087" s="76"/>
      <c r="D5087" s="77"/>
      <c r="E5087" s="12"/>
      <c r="F5087" s="78"/>
      <c r="G5087" s="77"/>
      <c r="H5087" s="79"/>
      <c r="BA5087" s="5" t="str">
        <f t="shared" si="79"/>
        <v/>
      </c>
      <c r="BB5087" s="5" t="str">
        <f>IF(OR($E5087="",$G5087&lt;&gt;"Ativo"),"",IF(COUNTIFS($E$4:$E5087,$E5087,$A$4:$A5087,$A5087,$G$4:$G5087,"Ativo")=1,1,0))</f>
        <v/>
      </c>
      <c r="BC5087" t="str">
        <f>IF(OR($A5087="",$G5087&lt;&gt;"Ativo"),"",IF(COUNTIFS($A$4:$A5087,$A5087,$G$4:$G5087,"Ativo")=1,1,0))</f>
        <v/>
      </c>
    </row>
    <row r="5088" spans="1:55" x14ac:dyDescent="0.3">
      <c r="A5088" s="76"/>
      <c r="B5088" s="104"/>
      <c r="C5088" s="76"/>
      <c r="D5088" s="77"/>
      <c r="E5088" s="12"/>
      <c r="F5088" s="78"/>
      <c r="G5088" s="77"/>
      <c r="H5088" s="79"/>
      <c r="BA5088" s="5" t="str">
        <f t="shared" si="79"/>
        <v/>
      </c>
      <c r="BB5088" s="5" t="str">
        <f>IF(OR($E5088="",$G5088&lt;&gt;"Ativo"),"",IF(COUNTIFS($E$4:$E5088,$E5088,$A$4:$A5088,$A5088,$G$4:$G5088,"Ativo")=1,1,0))</f>
        <v/>
      </c>
      <c r="BC5088" t="str">
        <f>IF(OR($A5088="",$G5088&lt;&gt;"Ativo"),"",IF(COUNTIFS($A$4:$A5088,$A5088,$G$4:$G5088,"Ativo")=1,1,0))</f>
        <v/>
      </c>
    </row>
    <row r="5089" spans="1:55" x14ac:dyDescent="0.3">
      <c r="A5089" s="76"/>
      <c r="B5089" s="104"/>
      <c r="C5089" s="76"/>
      <c r="D5089" s="77"/>
      <c r="E5089" s="12"/>
      <c r="F5089" s="78"/>
      <c r="G5089" s="77"/>
      <c r="H5089" s="79"/>
      <c r="BA5089" s="5" t="str">
        <f t="shared" si="79"/>
        <v/>
      </c>
      <c r="BB5089" s="5" t="str">
        <f>IF(OR($E5089="",$G5089&lt;&gt;"Ativo"),"",IF(COUNTIFS($E$4:$E5089,$E5089,$A$4:$A5089,$A5089,$G$4:$G5089,"Ativo")=1,1,0))</f>
        <v/>
      </c>
      <c r="BC5089" t="str">
        <f>IF(OR($A5089="",$G5089&lt;&gt;"Ativo"),"",IF(COUNTIFS($A$4:$A5089,$A5089,$G$4:$G5089,"Ativo")=1,1,0))</f>
        <v/>
      </c>
    </row>
    <row r="5090" spans="1:55" x14ac:dyDescent="0.3">
      <c r="A5090" s="76"/>
      <c r="B5090" s="104"/>
      <c r="C5090" s="76"/>
      <c r="D5090" s="77"/>
      <c r="E5090" s="12"/>
      <c r="F5090" s="78"/>
      <c r="G5090" s="77"/>
      <c r="H5090" s="79"/>
      <c r="BA5090" s="5" t="str">
        <f t="shared" si="79"/>
        <v/>
      </c>
      <c r="BB5090" s="5" t="str">
        <f>IF(OR($E5090="",$G5090&lt;&gt;"Ativo"),"",IF(COUNTIFS($E$4:$E5090,$E5090,$A$4:$A5090,$A5090,$G$4:$G5090,"Ativo")=1,1,0))</f>
        <v/>
      </c>
      <c r="BC5090" t="str">
        <f>IF(OR($A5090="",$G5090&lt;&gt;"Ativo"),"",IF(COUNTIFS($A$4:$A5090,$A5090,$G$4:$G5090,"Ativo")=1,1,0))</f>
        <v/>
      </c>
    </row>
    <row r="5091" spans="1:55" x14ac:dyDescent="0.3">
      <c r="A5091" s="76"/>
      <c r="B5091" s="104"/>
      <c r="C5091" s="76"/>
      <c r="D5091" s="77"/>
      <c r="E5091" s="12"/>
      <c r="F5091" s="78"/>
      <c r="G5091" s="77"/>
      <c r="H5091" s="79"/>
      <c r="BA5091" s="5" t="str">
        <f t="shared" si="79"/>
        <v/>
      </c>
      <c r="BB5091" s="5" t="str">
        <f>IF(OR($E5091="",$G5091&lt;&gt;"Ativo"),"",IF(COUNTIFS($E$4:$E5091,$E5091,$A$4:$A5091,$A5091,$G$4:$G5091,"Ativo")=1,1,0))</f>
        <v/>
      </c>
      <c r="BC5091" t="str">
        <f>IF(OR($A5091="",$G5091&lt;&gt;"Ativo"),"",IF(COUNTIFS($A$4:$A5091,$A5091,$G$4:$G5091,"Ativo")=1,1,0))</f>
        <v/>
      </c>
    </row>
    <row r="5092" spans="1:55" x14ac:dyDescent="0.3">
      <c r="A5092" s="76"/>
      <c r="B5092" s="104"/>
      <c r="C5092" s="76"/>
      <c r="D5092" s="77"/>
      <c r="E5092" s="12"/>
      <c r="F5092" s="78"/>
      <c r="G5092" s="77"/>
      <c r="H5092" s="79"/>
      <c r="BA5092" s="5" t="str">
        <f t="shared" si="79"/>
        <v/>
      </c>
      <c r="BB5092" s="5" t="str">
        <f>IF(OR($E5092="",$G5092&lt;&gt;"Ativo"),"",IF(COUNTIFS($E$4:$E5092,$E5092,$A$4:$A5092,$A5092,$G$4:$G5092,"Ativo")=1,1,0))</f>
        <v/>
      </c>
      <c r="BC5092" t="str">
        <f>IF(OR($A5092="",$G5092&lt;&gt;"Ativo"),"",IF(COUNTIFS($A$4:$A5092,$A5092,$G$4:$G5092,"Ativo")=1,1,0))</f>
        <v/>
      </c>
    </row>
    <row r="5093" spans="1:55" x14ac:dyDescent="0.3">
      <c r="A5093" s="76"/>
      <c r="B5093" s="104"/>
      <c r="C5093" s="76"/>
      <c r="D5093" s="77"/>
      <c r="E5093" s="12"/>
      <c r="F5093" s="78"/>
      <c r="G5093" s="77"/>
      <c r="H5093" s="79"/>
      <c r="BA5093" s="5" t="str">
        <f t="shared" si="79"/>
        <v/>
      </c>
      <c r="BB5093" s="5" t="str">
        <f>IF(OR($E5093="",$G5093&lt;&gt;"Ativo"),"",IF(COUNTIFS($E$4:$E5093,$E5093,$A$4:$A5093,$A5093,$G$4:$G5093,"Ativo")=1,1,0))</f>
        <v/>
      </c>
      <c r="BC5093" t="str">
        <f>IF(OR($A5093="",$G5093&lt;&gt;"Ativo"),"",IF(COUNTIFS($A$4:$A5093,$A5093,$G$4:$G5093,"Ativo")=1,1,0))</f>
        <v/>
      </c>
    </row>
    <row r="5094" spans="1:55" x14ac:dyDescent="0.3">
      <c r="A5094" s="76"/>
      <c r="B5094" s="104"/>
      <c r="C5094" s="76"/>
      <c r="D5094" s="77"/>
      <c r="E5094" s="12"/>
      <c r="F5094" s="78"/>
      <c r="G5094" s="77"/>
      <c r="H5094" s="79"/>
      <c r="BA5094" s="5" t="str">
        <f t="shared" si="79"/>
        <v/>
      </c>
      <c r="BB5094" s="5" t="str">
        <f>IF(OR($E5094="",$G5094&lt;&gt;"Ativo"),"",IF(COUNTIFS($E$4:$E5094,$E5094,$A$4:$A5094,$A5094,$G$4:$G5094,"Ativo")=1,1,0))</f>
        <v/>
      </c>
      <c r="BC5094" t="str">
        <f>IF(OR($A5094="",$G5094&lt;&gt;"Ativo"),"",IF(COUNTIFS($A$4:$A5094,$A5094,$G$4:$G5094,"Ativo")=1,1,0))</f>
        <v/>
      </c>
    </row>
    <row r="5095" spans="1:55" x14ac:dyDescent="0.3">
      <c r="A5095" s="76"/>
      <c r="B5095" s="104"/>
      <c r="C5095" s="76"/>
      <c r="D5095" s="77"/>
      <c r="E5095" s="12"/>
      <c r="F5095" s="78"/>
      <c r="G5095" s="77"/>
      <c r="H5095" s="79"/>
      <c r="BA5095" s="5" t="str">
        <f t="shared" si="79"/>
        <v/>
      </c>
      <c r="BB5095" s="5" t="str">
        <f>IF(OR($E5095="",$G5095&lt;&gt;"Ativo"),"",IF(COUNTIFS($E$4:$E5095,$E5095,$A$4:$A5095,$A5095,$G$4:$G5095,"Ativo")=1,1,0))</f>
        <v/>
      </c>
      <c r="BC5095" t="str">
        <f>IF(OR($A5095="",$G5095&lt;&gt;"Ativo"),"",IF(COUNTIFS($A$4:$A5095,$A5095,$G$4:$G5095,"Ativo")=1,1,0))</f>
        <v/>
      </c>
    </row>
    <row r="5096" spans="1:55" x14ac:dyDescent="0.3">
      <c r="A5096" s="76"/>
      <c r="B5096" s="104"/>
      <c r="C5096" s="76"/>
      <c r="D5096" s="77"/>
      <c r="E5096" s="12"/>
      <c r="F5096" s="78"/>
      <c r="G5096" s="77"/>
      <c r="H5096" s="79"/>
      <c r="BA5096" s="5" t="str">
        <f t="shared" si="79"/>
        <v/>
      </c>
      <c r="BB5096" s="5" t="str">
        <f>IF(OR($E5096="",$G5096&lt;&gt;"Ativo"),"",IF(COUNTIFS($E$4:$E5096,$E5096,$A$4:$A5096,$A5096,$G$4:$G5096,"Ativo")=1,1,0))</f>
        <v/>
      </c>
      <c r="BC5096" t="str">
        <f>IF(OR($A5096="",$G5096&lt;&gt;"Ativo"),"",IF(COUNTIFS($A$4:$A5096,$A5096,$G$4:$G5096,"Ativo")=1,1,0))</f>
        <v/>
      </c>
    </row>
    <row r="5097" spans="1:55" x14ac:dyDescent="0.3">
      <c r="A5097" s="76"/>
      <c r="B5097" s="104"/>
      <c r="C5097" s="76"/>
      <c r="D5097" s="77"/>
      <c r="E5097" s="12"/>
      <c r="F5097" s="78"/>
      <c r="G5097" s="77"/>
      <c r="H5097" s="79"/>
      <c r="BA5097" s="5" t="str">
        <f t="shared" si="79"/>
        <v/>
      </c>
      <c r="BB5097" s="5" t="str">
        <f>IF(OR($E5097="",$G5097&lt;&gt;"Ativo"),"",IF(COUNTIFS($E$4:$E5097,$E5097,$A$4:$A5097,$A5097,$G$4:$G5097,"Ativo")=1,1,0))</f>
        <v/>
      </c>
      <c r="BC5097" t="str">
        <f>IF(OR($A5097="",$G5097&lt;&gt;"Ativo"),"",IF(COUNTIFS($A$4:$A5097,$A5097,$G$4:$G5097,"Ativo")=1,1,0))</f>
        <v/>
      </c>
    </row>
    <row r="5098" spans="1:55" x14ac:dyDescent="0.3">
      <c r="A5098" s="76"/>
      <c r="B5098" s="104"/>
      <c r="C5098" s="76"/>
      <c r="D5098" s="77"/>
      <c r="E5098" s="12"/>
      <c r="F5098" s="78"/>
      <c r="G5098" s="77"/>
      <c r="H5098" s="79"/>
      <c r="BA5098" s="5" t="str">
        <f t="shared" si="79"/>
        <v/>
      </c>
      <c r="BB5098" s="5" t="str">
        <f>IF(OR($E5098="",$G5098&lt;&gt;"Ativo"),"",IF(COUNTIFS($E$4:$E5098,$E5098,$A$4:$A5098,$A5098,$G$4:$G5098,"Ativo")=1,1,0))</f>
        <v/>
      </c>
      <c r="BC5098" t="str">
        <f>IF(OR($A5098="",$G5098&lt;&gt;"Ativo"),"",IF(COUNTIFS($A$4:$A5098,$A5098,$G$4:$G5098,"Ativo")=1,1,0))</f>
        <v/>
      </c>
    </row>
    <row r="5099" spans="1:55" x14ac:dyDescent="0.3">
      <c r="A5099" s="76"/>
      <c r="B5099" s="104"/>
      <c r="C5099" s="76"/>
      <c r="D5099" s="77"/>
      <c r="E5099" s="12"/>
      <c r="F5099" s="78"/>
      <c r="G5099" s="77"/>
      <c r="H5099" s="79"/>
      <c r="BA5099" s="5" t="str">
        <f t="shared" si="79"/>
        <v/>
      </c>
      <c r="BB5099" s="5" t="str">
        <f>IF(OR($E5099="",$G5099&lt;&gt;"Ativo"),"",IF(COUNTIFS($E$4:$E5099,$E5099,$A$4:$A5099,$A5099,$G$4:$G5099,"Ativo")=1,1,0))</f>
        <v/>
      </c>
      <c r="BC5099" t="str">
        <f>IF(OR($A5099="",$G5099&lt;&gt;"Ativo"),"",IF(COUNTIFS($A$4:$A5099,$A5099,$G$4:$G5099,"Ativo")=1,1,0))</f>
        <v/>
      </c>
    </row>
    <row r="5100" spans="1:55" x14ac:dyDescent="0.3">
      <c r="A5100" s="76"/>
      <c r="B5100" s="104"/>
      <c r="C5100" s="76"/>
      <c r="D5100" s="77"/>
      <c r="E5100" s="12"/>
      <c r="F5100" s="78"/>
      <c r="G5100" s="77"/>
      <c r="H5100" s="79"/>
      <c r="BA5100" s="5" t="str">
        <f t="shared" si="79"/>
        <v/>
      </c>
      <c r="BB5100" s="5" t="str">
        <f>IF(OR($E5100="",$G5100&lt;&gt;"Ativo"),"",IF(COUNTIFS($E$4:$E5100,$E5100,$A$4:$A5100,$A5100,$G$4:$G5100,"Ativo")=1,1,0))</f>
        <v/>
      </c>
      <c r="BC5100" t="str">
        <f>IF(OR($A5100="",$G5100&lt;&gt;"Ativo"),"",IF(COUNTIFS($A$4:$A5100,$A5100,$G$4:$G5100,"Ativo")=1,1,0))</f>
        <v/>
      </c>
    </row>
    <row r="5101" spans="1:55" x14ac:dyDescent="0.3">
      <c r="A5101" s="76"/>
      <c r="B5101" s="104"/>
      <c r="C5101" s="76"/>
      <c r="D5101" s="77"/>
      <c r="E5101" s="12"/>
      <c r="F5101" s="78"/>
      <c r="G5101" s="77"/>
      <c r="H5101" s="79"/>
      <c r="BA5101" s="5" t="str">
        <f t="shared" si="79"/>
        <v/>
      </c>
      <c r="BB5101" s="5" t="str">
        <f>IF(OR($E5101="",$G5101&lt;&gt;"Ativo"),"",IF(COUNTIFS($E$4:$E5101,$E5101,$A$4:$A5101,$A5101,$G$4:$G5101,"Ativo")=1,1,0))</f>
        <v/>
      </c>
      <c r="BC5101" t="str">
        <f>IF(OR($A5101="",$G5101&lt;&gt;"Ativo"),"",IF(COUNTIFS($A$4:$A5101,$A5101,$G$4:$G5101,"Ativo")=1,1,0))</f>
        <v/>
      </c>
    </row>
    <row r="5102" spans="1:55" x14ac:dyDescent="0.3">
      <c r="A5102" s="76"/>
      <c r="B5102" s="104"/>
      <c r="C5102" s="76"/>
      <c r="D5102" s="77"/>
      <c r="E5102" s="12"/>
      <c r="F5102" s="78"/>
      <c r="G5102" s="77"/>
      <c r="H5102" s="79"/>
      <c r="BA5102" s="5" t="str">
        <f t="shared" si="79"/>
        <v/>
      </c>
      <c r="BB5102" s="5" t="str">
        <f>IF(OR($E5102="",$G5102&lt;&gt;"Ativo"),"",IF(COUNTIFS($E$4:$E5102,$E5102,$A$4:$A5102,$A5102,$G$4:$G5102,"Ativo")=1,1,0))</f>
        <v/>
      </c>
      <c r="BC5102" t="str">
        <f>IF(OR($A5102="",$G5102&lt;&gt;"Ativo"),"",IF(COUNTIFS($A$4:$A5102,$A5102,$G$4:$G5102,"Ativo")=1,1,0))</f>
        <v/>
      </c>
    </row>
    <row r="5103" spans="1:55" x14ac:dyDescent="0.3">
      <c r="A5103" s="76"/>
      <c r="B5103" s="104"/>
      <c r="C5103" s="76"/>
      <c r="D5103" s="77"/>
      <c r="E5103" s="12"/>
      <c r="F5103" s="78"/>
      <c r="G5103" s="77"/>
      <c r="H5103" s="79"/>
      <c r="BA5103" s="5" t="str">
        <f t="shared" si="79"/>
        <v/>
      </c>
      <c r="BB5103" s="5" t="str">
        <f>IF(OR($E5103="",$G5103&lt;&gt;"Ativo"),"",IF(COUNTIFS($E$4:$E5103,$E5103,$A$4:$A5103,$A5103,$G$4:$G5103,"Ativo")=1,1,0))</f>
        <v/>
      </c>
      <c r="BC5103" t="str">
        <f>IF(OR($A5103="",$G5103&lt;&gt;"Ativo"),"",IF(COUNTIFS($A$4:$A5103,$A5103,$G$4:$G5103,"Ativo")=1,1,0))</f>
        <v/>
      </c>
    </row>
    <row r="5104" spans="1:55" x14ac:dyDescent="0.3">
      <c r="A5104" s="76"/>
      <c r="B5104" s="104"/>
      <c r="C5104" s="76"/>
      <c r="D5104" s="77"/>
      <c r="E5104" s="12"/>
      <c r="F5104" s="78"/>
      <c r="G5104" s="77"/>
      <c r="H5104" s="79"/>
      <c r="BA5104" s="5" t="str">
        <f t="shared" si="79"/>
        <v/>
      </c>
      <c r="BB5104" s="5" t="str">
        <f>IF(OR($E5104="",$G5104&lt;&gt;"Ativo"),"",IF(COUNTIFS($E$4:$E5104,$E5104,$A$4:$A5104,$A5104,$G$4:$G5104,"Ativo")=1,1,0))</f>
        <v/>
      </c>
      <c r="BC5104" t="str">
        <f>IF(OR($A5104="",$G5104&lt;&gt;"Ativo"),"",IF(COUNTIFS($A$4:$A5104,$A5104,$G$4:$G5104,"Ativo")=1,1,0))</f>
        <v/>
      </c>
    </row>
    <row r="5105" spans="1:55" x14ac:dyDescent="0.3">
      <c r="A5105" s="76"/>
      <c r="B5105" s="104"/>
      <c r="C5105" s="76"/>
      <c r="D5105" s="77"/>
      <c r="E5105" s="12"/>
      <c r="F5105" s="78"/>
      <c r="G5105" s="77"/>
      <c r="H5105" s="79"/>
      <c r="BA5105" s="5" t="str">
        <f t="shared" si="79"/>
        <v/>
      </c>
      <c r="BB5105" s="5" t="str">
        <f>IF(OR($E5105="",$G5105&lt;&gt;"Ativo"),"",IF(COUNTIFS($E$4:$E5105,$E5105,$A$4:$A5105,$A5105,$G$4:$G5105,"Ativo")=1,1,0))</f>
        <v/>
      </c>
      <c r="BC5105" t="str">
        <f>IF(OR($A5105="",$G5105&lt;&gt;"Ativo"),"",IF(COUNTIFS($A$4:$A5105,$A5105,$G$4:$G5105,"Ativo")=1,1,0))</f>
        <v/>
      </c>
    </row>
    <row r="5106" spans="1:55" x14ac:dyDescent="0.3">
      <c r="A5106" s="76"/>
      <c r="B5106" s="104"/>
      <c r="C5106" s="76"/>
      <c r="D5106" s="77"/>
      <c r="E5106" s="12"/>
      <c r="F5106" s="78"/>
      <c r="G5106" s="77"/>
      <c r="H5106" s="79"/>
      <c r="BA5106" s="5" t="str">
        <f t="shared" si="79"/>
        <v/>
      </c>
      <c r="BB5106" s="5" t="str">
        <f>IF(OR($E5106="",$G5106&lt;&gt;"Ativo"),"",IF(COUNTIFS($E$4:$E5106,$E5106,$A$4:$A5106,$A5106,$G$4:$G5106,"Ativo")=1,1,0))</f>
        <v/>
      </c>
      <c r="BC5106" t="str">
        <f>IF(OR($A5106="",$G5106&lt;&gt;"Ativo"),"",IF(COUNTIFS($A$4:$A5106,$A5106,$G$4:$G5106,"Ativo")=1,1,0))</f>
        <v/>
      </c>
    </row>
    <row r="5107" spans="1:55" x14ac:dyDescent="0.3">
      <c r="A5107" s="76"/>
      <c r="B5107" s="104"/>
      <c r="C5107" s="76"/>
      <c r="D5107" s="77"/>
      <c r="E5107" s="12"/>
      <c r="F5107" s="78"/>
      <c r="G5107" s="77"/>
      <c r="H5107" s="79"/>
      <c r="BA5107" s="5" t="str">
        <f t="shared" si="79"/>
        <v/>
      </c>
      <c r="BB5107" s="5" t="str">
        <f>IF(OR($E5107="",$G5107&lt;&gt;"Ativo"),"",IF(COUNTIFS($E$4:$E5107,$E5107,$A$4:$A5107,$A5107,$G$4:$G5107,"Ativo")=1,1,0))</f>
        <v/>
      </c>
      <c r="BC5107" t="str">
        <f>IF(OR($A5107="",$G5107&lt;&gt;"Ativo"),"",IF(COUNTIFS($A$4:$A5107,$A5107,$G$4:$G5107,"Ativo")=1,1,0))</f>
        <v/>
      </c>
    </row>
    <row r="5108" spans="1:55" x14ac:dyDescent="0.3">
      <c r="A5108" s="76"/>
      <c r="B5108" s="104"/>
      <c r="C5108" s="76"/>
      <c r="D5108" s="77"/>
      <c r="E5108" s="12"/>
      <c r="F5108" s="78"/>
      <c r="G5108" s="77"/>
      <c r="H5108" s="79"/>
      <c r="BA5108" s="5" t="str">
        <f t="shared" si="79"/>
        <v/>
      </c>
      <c r="BB5108" s="5" t="str">
        <f>IF(OR($E5108="",$G5108&lt;&gt;"Ativo"),"",IF(COUNTIFS($E$4:$E5108,$E5108,$A$4:$A5108,$A5108,$G$4:$G5108,"Ativo")=1,1,0))</f>
        <v/>
      </c>
      <c r="BC5108" t="str">
        <f>IF(OR($A5108="",$G5108&lt;&gt;"Ativo"),"",IF(COUNTIFS($A$4:$A5108,$A5108,$G$4:$G5108,"Ativo")=1,1,0))</f>
        <v/>
      </c>
    </row>
    <row r="5109" spans="1:55" x14ac:dyDescent="0.3">
      <c r="A5109" s="76"/>
      <c r="B5109" s="104"/>
      <c r="C5109" s="76"/>
      <c r="D5109" s="77"/>
      <c r="E5109" s="12"/>
      <c r="F5109" s="78"/>
      <c r="G5109" s="77"/>
      <c r="H5109" s="79"/>
      <c r="BA5109" s="5" t="str">
        <f t="shared" si="79"/>
        <v/>
      </c>
      <c r="BB5109" s="5" t="str">
        <f>IF(OR($E5109="",$G5109&lt;&gt;"Ativo"),"",IF(COUNTIFS($E$4:$E5109,$E5109,$A$4:$A5109,$A5109,$G$4:$G5109,"Ativo")=1,1,0))</f>
        <v/>
      </c>
      <c r="BC5109" t="str">
        <f>IF(OR($A5109="",$G5109&lt;&gt;"Ativo"),"",IF(COUNTIFS($A$4:$A5109,$A5109,$G$4:$G5109,"Ativo")=1,1,0))</f>
        <v/>
      </c>
    </row>
    <row r="5110" spans="1:55" x14ac:dyDescent="0.3">
      <c r="A5110" s="76"/>
      <c r="B5110" s="104"/>
      <c r="C5110" s="76"/>
      <c r="D5110" s="77"/>
      <c r="E5110" s="12"/>
      <c r="F5110" s="78"/>
      <c r="G5110" s="77"/>
      <c r="H5110" s="79"/>
      <c r="BA5110" s="5" t="str">
        <f t="shared" si="79"/>
        <v/>
      </c>
      <c r="BB5110" s="5" t="str">
        <f>IF(OR($E5110="",$G5110&lt;&gt;"Ativo"),"",IF(COUNTIFS($E$4:$E5110,$E5110,$A$4:$A5110,$A5110,$G$4:$G5110,"Ativo")=1,1,0))</f>
        <v/>
      </c>
      <c r="BC5110" t="str">
        <f>IF(OR($A5110="",$G5110&lt;&gt;"Ativo"),"",IF(COUNTIFS($A$4:$A5110,$A5110,$G$4:$G5110,"Ativo")=1,1,0))</f>
        <v/>
      </c>
    </row>
    <row r="5111" spans="1:55" x14ac:dyDescent="0.3">
      <c r="A5111" s="76"/>
      <c r="B5111" s="104"/>
      <c r="C5111" s="76"/>
      <c r="D5111" s="77"/>
      <c r="E5111" s="12"/>
      <c r="F5111" s="78"/>
      <c r="G5111" s="77"/>
      <c r="H5111" s="79"/>
      <c r="BA5111" s="5" t="str">
        <f t="shared" si="79"/>
        <v/>
      </c>
      <c r="BB5111" s="5" t="str">
        <f>IF(OR($E5111="",$G5111&lt;&gt;"Ativo"),"",IF(COUNTIFS($E$4:$E5111,$E5111,$A$4:$A5111,$A5111,$G$4:$G5111,"Ativo")=1,1,0))</f>
        <v/>
      </c>
      <c r="BC5111" t="str">
        <f>IF(OR($A5111="",$G5111&lt;&gt;"Ativo"),"",IF(COUNTIFS($A$4:$A5111,$A5111,$G$4:$G5111,"Ativo")=1,1,0))</f>
        <v/>
      </c>
    </row>
    <row r="5112" spans="1:55" x14ac:dyDescent="0.3">
      <c r="A5112" s="76"/>
      <c r="B5112" s="104"/>
      <c r="C5112" s="76"/>
      <c r="D5112" s="77"/>
      <c r="E5112" s="12"/>
      <c r="F5112" s="78"/>
      <c r="G5112" s="77"/>
      <c r="H5112" s="79"/>
      <c r="BA5112" s="5" t="str">
        <f t="shared" si="79"/>
        <v/>
      </c>
      <c r="BB5112" s="5" t="str">
        <f>IF(OR($E5112="",$G5112&lt;&gt;"Ativo"),"",IF(COUNTIFS($E$4:$E5112,$E5112,$A$4:$A5112,$A5112,$G$4:$G5112,"Ativo")=1,1,0))</f>
        <v/>
      </c>
      <c r="BC5112" t="str">
        <f>IF(OR($A5112="",$G5112&lt;&gt;"Ativo"),"",IF(COUNTIFS($A$4:$A5112,$A5112,$G$4:$G5112,"Ativo")=1,1,0))</f>
        <v/>
      </c>
    </row>
    <row r="5113" spans="1:55" x14ac:dyDescent="0.3">
      <c r="A5113" s="76"/>
      <c r="B5113" s="104"/>
      <c r="C5113" s="76"/>
      <c r="D5113" s="77"/>
      <c r="E5113" s="12"/>
      <c r="F5113" s="78"/>
      <c r="G5113" s="77"/>
      <c r="H5113" s="79"/>
      <c r="BA5113" s="5" t="str">
        <f t="shared" si="79"/>
        <v/>
      </c>
      <c r="BB5113" s="5" t="str">
        <f>IF(OR($E5113="",$G5113&lt;&gt;"Ativo"),"",IF(COUNTIFS($E$4:$E5113,$E5113,$A$4:$A5113,$A5113,$G$4:$G5113,"Ativo")=1,1,0))</f>
        <v/>
      </c>
      <c r="BC5113" t="str">
        <f>IF(OR($A5113="",$G5113&lt;&gt;"Ativo"),"",IF(COUNTIFS($A$4:$A5113,$A5113,$G$4:$G5113,"Ativo")=1,1,0))</f>
        <v/>
      </c>
    </row>
    <row r="5114" spans="1:55" x14ac:dyDescent="0.3">
      <c r="A5114" s="76"/>
      <c r="B5114" s="104"/>
      <c r="C5114" s="76"/>
      <c r="D5114" s="77"/>
      <c r="E5114" s="12"/>
      <c r="F5114" s="78"/>
      <c r="G5114" s="77"/>
      <c r="H5114" s="79"/>
      <c r="BA5114" s="5" t="str">
        <f t="shared" si="79"/>
        <v/>
      </c>
      <c r="BB5114" s="5" t="str">
        <f>IF(OR($E5114="",$G5114&lt;&gt;"Ativo"),"",IF(COUNTIFS($E$4:$E5114,$E5114,$A$4:$A5114,$A5114,$G$4:$G5114,"Ativo")=1,1,0))</f>
        <v/>
      </c>
      <c r="BC5114" t="str">
        <f>IF(OR($A5114="",$G5114&lt;&gt;"Ativo"),"",IF(COUNTIFS($A$4:$A5114,$A5114,$G$4:$G5114,"Ativo")=1,1,0))</f>
        <v/>
      </c>
    </row>
    <row r="5115" spans="1:55" x14ac:dyDescent="0.3">
      <c r="A5115" s="76"/>
      <c r="B5115" s="104"/>
      <c r="C5115" s="76"/>
      <c r="D5115" s="77"/>
      <c r="E5115" s="12"/>
      <c r="F5115" s="78"/>
      <c r="G5115" s="77"/>
      <c r="H5115" s="79"/>
      <c r="BA5115" s="5" t="str">
        <f t="shared" si="79"/>
        <v/>
      </c>
      <c r="BB5115" s="5" t="str">
        <f>IF(OR($E5115="",$G5115&lt;&gt;"Ativo"),"",IF(COUNTIFS($E$4:$E5115,$E5115,$A$4:$A5115,$A5115,$G$4:$G5115,"Ativo")=1,1,0))</f>
        <v/>
      </c>
      <c r="BC5115" t="str">
        <f>IF(OR($A5115="",$G5115&lt;&gt;"Ativo"),"",IF(COUNTIFS($A$4:$A5115,$A5115,$G$4:$G5115,"Ativo")=1,1,0))</f>
        <v/>
      </c>
    </row>
    <row r="5116" spans="1:55" x14ac:dyDescent="0.3">
      <c r="A5116" s="76"/>
      <c r="B5116" s="104"/>
      <c r="C5116" s="76"/>
      <c r="D5116" s="77"/>
      <c r="E5116" s="12"/>
      <c r="F5116" s="78"/>
      <c r="G5116" s="77"/>
      <c r="H5116" s="79"/>
      <c r="BA5116" s="5" t="str">
        <f t="shared" si="79"/>
        <v/>
      </c>
      <c r="BB5116" s="5" t="str">
        <f>IF(OR($E5116="",$G5116&lt;&gt;"Ativo"),"",IF(COUNTIFS($E$4:$E5116,$E5116,$A$4:$A5116,$A5116,$G$4:$G5116,"Ativo")=1,1,0))</f>
        <v/>
      </c>
      <c r="BC5116" t="str">
        <f>IF(OR($A5116="",$G5116&lt;&gt;"Ativo"),"",IF(COUNTIFS($A$4:$A5116,$A5116,$G$4:$G5116,"Ativo")=1,1,0))</f>
        <v/>
      </c>
    </row>
    <row r="5117" spans="1:55" x14ac:dyDescent="0.3">
      <c r="A5117" s="76"/>
      <c r="B5117" s="104"/>
      <c r="C5117" s="76"/>
      <c r="D5117" s="77"/>
      <c r="E5117" s="12"/>
      <c r="F5117" s="78"/>
      <c r="G5117" s="77"/>
      <c r="H5117" s="79"/>
      <c r="BA5117" s="5" t="str">
        <f t="shared" si="79"/>
        <v/>
      </c>
      <c r="BB5117" s="5" t="str">
        <f>IF(OR($E5117="",$G5117&lt;&gt;"Ativo"),"",IF(COUNTIFS($E$4:$E5117,$E5117,$A$4:$A5117,$A5117,$G$4:$G5117,"Ativo")=1,1,0))</f>
        <v/>
      </c>
      <c r="BC5117" t="str">
        <f>IF(OR($A5117="",$G5117&lt;&gt;"Ativo"),"",IF(COUNTIFS($A$4:$A5117,$A5117,$G$4:$G5117,"Ativo")=1,1,0))</f>
        <v/>
      </c>
    </row>
    <row r="5118" spans="1:55" x14ac:dyDescent="0.3">
      <c r="A5118" s="76"/>
      <c r="B5118" s="104"/>
      <c r="C5118" s="76"/>
      <c r="D5118" s="77"/>
      <c r="E5118" s="12"/>
      <c r="F5118" s="78"/>
      <c r="G5118" s="77"/>
      <c r="H5118" s="79"/>
      <c r="BA5118" s="5" t="str">
        <f t="shared" si="79"/>
        <v/>
      </c>
      <c r="BB5118" s="5" t="str">
        <f>IF(OR($E5118="",$G5118&lt;&gt;"Ativo"),"",IF(COUNTIFS($E$4:$E5118,$E5118,$A$4:$A5118,$A5118,$G$4:$G5118,"Ativo")=1,1,0))</f>
        <v/>
      </c>
      <c r="BC5118" t="str">
        <f>IF(OR($A5118="",$G5118&lt;&gt;"Ativo"),"",IF(COUNTIFS($A$4:$A5118,$A5118,$G$4:$G5118,"Ativo")=1,1,0))</f>
        <v/>
      </c>
    </row>
    <row r="5119" spans="1:55" x14ac:dyDescent="0.3">
      <c r="A5119" s="76"/>
      <c r="B5119" s="104"/>
      <c r="C5119" s="76"/>
      <c r="D5119" s="77"/>
      <c r="E5119" s="12"/>
      <c r="F5119" s="78"/>
      <c r="G5119" s="77"/>
      <c r="H5119" s="79"/>
      <c r="BA5119" s="5" t="str">
        <f t="shared" si="79"/>
        <v/>
      </c>
      <c r="BB5119" s="5" t="str">
        <f>IF(OR($E5119="",$G5119&lt;&gt;"Ativo"),"",IF(COUNTIFS($E$4:$E5119,$E5119,$A$4:$A5119,$A5119,$G$4:$G5119,"Ativo")=1,1,0))</f>
        <v/>
      </c>
      <c r="BC5119" t="str">
        <f>IF(OR($A5119="",$G5119&lt;&gt;"Ativo"),"",IF(COUNTIFS($A$4:$A5119,$A5119,$G$4:$G5119,"Ativo")=1,1,0))</f>
        <v/>
      </c>
    </row>
    <row r="5120" spans="1:55" x14ac:dyDescent="0.3">
      <c r="A5120" s="76"/>
      <c r="B5120" s="104"/>
      <c r="C5120" s="76"/>
      <c r="D5120" s="77"/>
      <c r="E5120" s="12"/>
      <c r="F5120" s="78"/>
      <c r="G5120" s="77"/>
      <c r="H5120" s="79"/>
      <c r="BA5120" s="5" t="str">
        <f t="shared" si="79"/>
        <v/>
      </c>
      <c r="BB5120" s="5" t="str">
        <f>IF(OR($E5120="",$G5120&lt;&gt;"Ativo"),"",IF(COUNTIFS($E$4:$E5120,$E5120,$A$4:$A5120,$A5120,$G$4:$G5120,"Ativo")=1,1,0))</f>
        <v/>
      </c>
      <c r="BC5120" t="str">
        <f>IF(OR($A5120="",$G5120&lt;&gt;"Ativo"),"",IF(COUNTIFS($A$4:$A5120,$A5120,$G$4:$G5120,"Ativo")=1,1,0))</f>
        <v/>
      </c>
    </row>
    <row r="5121" spans="1:55" x14ac:dyDescent="0.3">
      <c r="A5121" s="76"/>
      <c r="B5121" s="104"/>
      <c r="C5121" s="76"/>
      <c r="D5121" s="77"/>
      <c r="E5121" s="12"/>
      <c r="F5121" s="78"/>
      <c r="G5121" s="77"/>
      <c r="H5121" s="79"/>
      <c r="BA5121" s="5" t="str">
        <f t="shared" si="79"/>
        <v/>
      </c>
      <c r="BB5121" s="5" t="str">
        <f>IF(OR($E5121="",$G5121&lt;&gt;"Ativo"),"",IF(COUNTIFS($E$4:$E5121,$E5121,$A$4:$A5121,$A5121,$G$4:$G5121,"Ativo")=1,1,0))</f>
        <v/>
      </c>
      <c r="BC5121" t="str">
        <f>IF(OR($A5121="",$G5121&lt;&gt;"Ativo"),"",IF(COUNTIFS($A$4:$A5121,$A5121,$G$4:$G5121,"Ativo")=1,1,0))</f>
        <v/>
      </c>
    </row>
    <row r="5122" spans="1:55" x14ac:dyDescent="0.3">
      <c r="A5122" s="76"/>
      <c r="B5122" s="104"/>
      <c r="C5122" s="76"/>
      <c r="D5122" s="77"/>
      <c r="E5122" s="12"/>
      <c r="F5122" s="78"/>
      <c r="G5122" s="77"/>
      <c r="H5122" s="79"/>
      <c r="BA5122" s="5" t="str">
        <f t="shared" si="79"/>
        <v/>
      </c>
      <c r="BB5122" s="5" t="str">
        <f>IF(OR($E5122="",$G5122&lt;&gt;"Ativo"),"",IF(COUNTIFS($E$4:$E5122,$E5122,$A$4:$A5122,$A5122,$G$4:$G5122,"Ativo")=1,1,0))</f>
        <v/>
      </c>
      <c r="BC5122" t="str">
        <f>IF(OR($A5122="",$G5122&lt;&gt;"Ativo"),"",IF(COUNTIFS($A$4:$A5122,$A5122,$G$4:$G5122,"Ativo")=1,1,0))</f>
        <v/>
      </c>
    </row>
    <row r="5123" spans="1:55" x14ac:dyDescent="0.3">
      <c r="A5123" s="76"/>
      <c r="B5123" s="104"/>
      <c r="C5123" s="76"/>
      <c r="D5123" s="77"/>
      <c r="E5123" s="12"/>
      <c r="F5123" s="78"/>
      <c r="G5123" s="77"/>
      <c r="H5123" s="79"/>
      <c r="BA5123" s="5" t="str">
        <f t="shared" si="79"/>
        <v/>
      </c>
      <c r="BB5123" s="5" t="str">
        <f>IF(OR($E5123="",$G5123&lt;&gt;"Ativo"),"",IF(COUNTIFS($E$4:$E5123,$E5123,$A$4:$A5123,$A5123,$G$4:$G5123,"Ativo")=1,1,0))</f>
        <v/>
      </c>
      <c r="BC5123" t="str">
        <f>IF(OR($A5123="",$G5123&lt;&gt;"Ativo"),"",IF(COUNTIFS($A$4:$A5123,$A5123,$G$4:$G5123,"Ativo")=1,1,0))</f>
        <v/>
      </c>
    </row>
    <row r="5124" spans="1:55" x14ac:dyDescent="0.3">
      <c r="A5124" s="76"/>
      <c r="B5124" s="104"/>
      <c r="C5124" s="76"/>
      <c r="D5124" s="77"/>
      <c r="E5124" s="12"/>
      <c r="F5124" s="78"/>
      <c r="G5124" s="77"/>
      <c r="H5124" s="79"/>
      <c r="BA5124" s="5" t="str">
        <f t="shared" ref="BA5124:BA5187" si="80">IF($D5124="","",MID($D5124,4,LEN($D5124)-5))</f>
        <v/>
      </c>
      <c r="BB5124" s="5" t="str">
        <f>IF(OR($E5124="",$G5124&lt;&gt;"Ativo"),"",IF(COUNTIFS($E$4:$E5124,$E5124,$A$4:$A5124,$A5124,$G$4:$G5124,"Ativo")=1,1,0))</f>
        <v/>
      </c>
      <c r="BC5124" t="str">
        <f>IF(OR($A5124="",$G5124&lt;&gt;"Ativo"),"",IF(COUNTIFS($A$4:$A5124,$A5124,$G$4:$G5124,"Ativo")=1,1,0))</f>
        <v/>
      </c>
    </row>
    <row r="5125" spans="1:55" x14ac:dyDescent="0.3">
      <c r="A5125" s="76"/>
      <c r="B5125" s="104"/>
      <c r="C5125" s="76"/>
      <c r="D5125" s="77"/>
      <c r="E5125" s="12"/>
      <c r="F5125" s="78"/>
      <c r="G5125" s="77"/>
      <c r="H5125" s="79"/>
      <c r="BA5125" s="5" t="str">
        <f t="shared" si="80"/>
        <v/>
      </c>
      <c r="BB5125" s="5" t="str">
        <f>IF(OR($E5125="",$G5125&lt;&gt;"Ativo"),"",IF(COUNTIFS($E$4:$E5125,$E5125,$A$4:$A5125,$A5125,$G$4:$G5125,"Ativo")=1,1,0))</f>
        <v/>
      </c>
      <c r="BC5125" t="str">
        <f>IF(OR($A5125="",$G5125&lt;&gt;"Ativo"),"",IF(COUNTIFS($A$4:$A5125,$A5125,$G$4:$G5125,"Ativo")=1,1,0))</f>
        <v/>
      </c>
    </row>
    <row r="5126" spans="1:55" x14ac:dyDescent="0.3">
      <c r="A5126" s="76"/>
      <c r="B5126" s="104"/>
      <c r="C5126" s="76"/>
      <c r="D5126" s="77"/>
      <c r="E5126" s="12"/>
      <c r="F5126" s="78"/>
      <c r="G5126" s="77"/>
      <c r="H5126" s="79"/>
      <c r="BA5126" s="5" t="str">
        <f t="shared" si="80"/>
        <v/>
      </c>
      <c r="BB5126" s="5" t="str">
        <f>IF(OR($E5126="",$G5126&lt;&gt;"Ativo"),"",IF(COUNTIFS($E$4:$E5126,$E5126,$A$4:$A5126,$A5126,$G$4:$G5126,"Ativo")=1,1,0))</f>
        <v/>
      </c>
      <c r="BC5126" t="str">
        <f>IF(OR($A5126="",$G5126&lt;&gt;"Ativo"),"",IF(COUNTIFS($A$4:$A5126,$A5126,$G$4:$G5126,"Ativo")=1,1,0))</f>
        <v/>
      </c>
    </row>
    <row r="5127" spans="1:55" x14ac:dyDescent="0.3">
      <c r="A5127" s="76"/>
      <c r="B5127" s="104"/>
      <c r="C5127" s="76"/>
      <c r="D5127" s="77"/>
      <c r="E5127" s="12"/>
      <c r="F5127" s="78"/>
      <c r="G5127" s="77"/>
      <c r="H5127" s="79"/>
      <c r="BA5127" s="5" t="str">
        <f t="shared" si="80"/>
        <v/>
      </c>
      <c r="BB5127" s="5" t="str">
        <f>IF(OR($E5127="",$G5127&lt;&gt;"Ativo"),"",IF(COUNTIFS($E$4:$E5127,$E5127,$A$4:$A5127,$A5127,$G$4:$G5127,"Ativo")=1,1,0))</f>
        <v/>
      </c>
      <c r="BC5127" t="str">
        <f>IF(OR($A5127="",$G5127&lt;&gt;"Ativo"),"",IF(COUNTIFS($A$4:$A5127,$A5127,$G$4:$G5127,"Ativo")=1,1,0))</f>
        <v/>
      </c>
    </row>
    <row r="5128" spans="1:55" x14ac:dyDescent="0.3">
      <c r="A5128" s="76"/>
      <c r="B5128" s="104"/>
      <c r="C5128" s="76"/>
      <c r="D5128" s="77"/>
      <c r="E5128" s="12"/>
      <c r="F5128" s="78"/>
      <c r="G5128" s="77"/>
      <c r="H5128" s="79"/>
      <c r="BA5128" s="5" t="str">
        <f t="shared" si="80"/>
        <v/>
      </c>
      <c r="BB5128" s="5" t="str">
        <f>IF(OR($E5128="",$G5128&lt;&gt;"Ativo"),"",IF(COUNTIFS($E$4:$E5128,$E5128,$A$4:$A5128,$A5128,$G$4:$G5128,"Ativo")=1,1,0))</f>
        <v/>
      </c>
      <c r="BC5128" t="str">
        <f>IF(OR($A5128="",$G5128&lt;&gt;"Ativo"),"",IF(COUNTIFS($A$4:$A5128,$A5128,$G$4:$G5128,"Ativo")=1,1,0))</f>
        <v/>
      </c>
    </row>
    <row r="5129" spans="1:55" x14ac:dyDescent="0.3">
      <c r="A5129" s="76"/>
      <c r="B5129" s="104"/>
      <c r="C5129" s="76"/>
      <c r="D5129" s="77"/>
      <c r="E5129" s="12"/>
      <c r="F5129" s="78"/>
      <c r="G5129" s="77"/>
      <c r="H5129" s="79"/>
      <c r="BA5129" s="5" t="str">
        <f t="shared" si="80"/>
        <v/>
      </c>
      <c r="BB5129" s="5" t="str">
        <f>IF(OR($E5129="",$G5129&lt;&gt;"Ativo"),"",IF(COUNTIFS($E$4:$E5129,$E5129,$A$4:$A5129,$A5129,$G$4:$G5129,"Ativo")=1,1,0))</f>
        <v/>
      </c>
      <c r="BC5129" t="str">
        <f>IF(OR($A5129="",$G5129&lt;&gt;"Ativo"),"",IF(COUNTIFS($A$4:$A5129,$A5129,$G$4:$G5129,"Ativo")=1,1,0))</f>
        <v/>
      </c>
    </row>
    <row r="5130" spans="1:55" x14ac:dyDescent="0.3">
      <c r="A5130" s="76"/>
      <c r="B5130" s="104"/>
      <c r="C5130" s="76"/>
      <c r="D5130" s="77"/>
      <c r="E5130" s="12"/>
      <c r="F5130" s="78"/>
      <c r="G5130" s="77"/>
      <c r="H5130" s="79"/>
      <c r="BA5130" s="5" t="str">
        <f t="shared" si="80"/>
        <v/>
      </c>
      <c r="BB5130" s="5" t="str">
        <f>IF(OR($E5130="",$G5130&lt;&gt;"Ativo"),"",IF(COUNTIFS($E$4:$E5130,$E5130,$A$4:$A5130,$A5130,$G$4:$G5130,"Ativo")=1,1,0))</f>
        <v/>
      </c>
      <c r="BC5130" t="str">
        <f>IF(OR($A5130="",$G5130&lt;&gt;"Ativo"),"",IF(COUNTIFS($A$4:$A5130,$A5130,$G$4:$G5130,"Ativo")=1,1,0))</f>
        <v/>
      </c>
    </row>
    <row r="5131" spans="1:55" x14ac:dyDescent="0.3">
      <c r="A5131" s="76"/>
      <c r="B5131" s="104"/>
      <c r="C5131" s="76"/>
      <c r="D5131" s="77"/>
      <c r="E5131" s="12"/>
      <c r="F5131" s="78"/>
      <c r="G5131" s="77"/>
      <c r="H5131" s="79"/>
      <c r="BA5131" s="5" t="str">
        <f t="shared" si="80"/>
        <v/>
      </c>
      <c r="BB5131" s="5" t="str">
        <f>IF(OR($E5131="",$G5131&lt;&gt;"Ativo"),"",IF(COUNTIFS($E$4:$E5131,$E5131,$A$4:$A5131,$A5131,$G$4:$G5131,"Ativo")=1,1,0))</f>
        <v/>
      </c>
      <c r="BC5131" t="str">
        <f>IF(OR($A5131="",$G5131&lt;&gt;"Ativo"),"",IF(COUNTIFS($A$4:$A5131,$A5131,$G$4:$G5131,"Ativo")=1,1,0))</f>
        <v/>
      </c>
    </row>
    <row r="5132" spans="1:55" x14ac:dyDescent="0.3">
      <c r="A5132" s="76"/>
      <c r="B5132" s="104"/>
      <c r="C5132" s="76"/>
      <c r="D5132" s="77"/>
      <c r="E5132" s="12"/>
      <c r="F5132" s="78"/>
      <c r="G5132" s="77"/>
      <c r="H5132" s="79"/>
      <c r="BA5132" s="5" t="str">
        <f t="shared" si="80"/>
        <v/>
      </c>
      <c r="BB5132" s="5" t="str">
        <f>IF(OR($E5132="",$G5132&lt;&gt;"Ativo"),"",IF(COUNTIFS($E$4:$E5132,$E5132,$A$4:$A5132,$A5132,$G$4:$G5132,"Ativo")=1,1,0))</f>
        <v/>
      </c>
      <c r="BC5132" t="str">
        <f>IF(OR($A5132="",$G5132&lt;&gt;"Ativo"),"",IF(COUNTIFS($A$4:$A5132,$A5132,$G$4:$G5132,"Ativo")=1,1,0))</f>
        <v/>
      </c>
    </row>
    <row r="5133" spans="1:55" x14ac:dyDescent="0.3">
      <c r="A5133" s="76"/>
      <c r="B5133" s="104"/>
      <c r="C5133" s="76"/>
      <c r="D5133" s="77"/>
      <c r="E5133" s="12"/>
      <c r="F5133" s="78"/>
      <c r="G5133" s="77"/>
      <c r="H5133" s="79"/>
      <c r="BA5133" s="5" t="str">
        <f t="shared" si="80"/>
        <v/>
      </c>
      <c r="BB5133" s="5" t="str">
        <f>IF(OR($E5133="",$G5133&lt;&gt;"Ativo"),"",IF(COUNTIFS($E$4:$E5133,$E5133,$A$4:$A5133,$A5133,$G$4:$G5133,"Ativo")=1,1,0))</f>
        <v/>
      </c>
      <c r="BC5133" t="str">
        <f>IF(OR($A5133="",$G5133&lt;&gt;"Ativo"),"",IF(COUNTIFS($A$4:$A5133,$A5133,$G$4:$G5133,"Ativo")=1,1,0))</f>
        <v/>
      </c>
    </row>
    <row r="5134" spans="1:55" x14ac:dyDescent="0.3">
      <c r="A5134" s="76"/>
      <c r="B5134" s="104"/>
      <c r="C5134" s="76"/>
      <c r="D5134" s="77"/>
      <c r="E5134" s="12"/>
      <c r="F5134" s="78"/>
      <c r="G5134" s="77"/>
      <c r="H5134" s="79"/>
      <c r="BA5134" s="5" t="str">
        <f t="shared" si="80"/>
        <v/>
      </c>
      <c r="BB5134" s="5" t="str">
        <f>IF(OR($E5134="",$G5134&lt;&gt;"Ativo"),"",IF(COUNTIFS($E$4:$E5134,$E5134,$A$4:$A5134,$A5134,$G$4:$G5134,"Ativo")=1,1,0))</f>
        <v/>
      </c>
      <c r="BC5134" t="str">
        <f>IF(OR($A5134="",$G5134&lt;&gt;"Ativo"),"",IF(COUNTIFS($A$4:$A5134,$A5134,$G$4:$G5134,"Ativo")=1,1,0))</f>
        <v/>
      </c>
    </row>
    <row r="5135" spans="1:55" x14ac:dyDescent="0.3">
      <c r="A5135" s="76"/>
      <c r="B5135" s="104"/>
      <c r="C5135" s="76"/>
      <c r="D5135" s="77"/>
      <c r="E5135" s="12"/>
      <c r="F5135" s="78"/>
      <c r="G5135" s="77"/>
      <c r="H5135" s="79"/>
      <c r="BA5135" s="5" t="str">
        <f t="shared" si="80"/>
        <v/>
      </c>
      <c r="BB5135" s="5" t="str">
        <f>IF(OR($E5135="",$G5135&lt;&gt;"Ativo"),"",IF(COUNTIFS($E$4:$E5135,$E5135,$A$4:$A5135,$A5135,$G$4:$G5135,"Ativo")=1,1,0))</f>
        <v/>
      </c>
      <c r="BC5135" t="str">
        <f>IF(OR($A5135="",$G5135&lt;&gt;"Ativo"),"",IF(COUNTIFS($A$4:$A5135,$A5135,$G$4:$G5135,"Ativo")=1,1,0))</f>
        <v/>
      </c>
    </row>
    <row r="5136" spans="1:55" x14ac:dyDescent="0.3">
      <c r="A5136" s="76"/>
      <c r="B5136" s="104"/>
      <c r="C5136" s="76"/>
      <c r="D5136" s="77"/>
      <c r="E5136" s="12"/>
      <c r="F5136" s="78"/>
      <c r="G5136" s="77"/>
      <c r="H5136" s="79"/>
      <c r="BA5136" s="5" t="str">
        <f t="shared" si="80"/>
        <v/>
      </c>
      <c r="BB5136" s="5" t="str">
        <f>IF(OR($E5136="",$G5136&lt;&gt;"Ativo"),"",IF(COUNTIFS($E$4:$E5136,$E5136,$A$4:$A5136,$A5136,$G$4:$G5136,"Ativo")=1,1,0))</f>
        <v/>
      </c>
      <c r="BC5136" t="str">
        <f>IF(OR($A5136="",$G5136&lt;&gt;"Ativo"),"",IF(COUNTIFS($A$4:$A5136,$A5136,$G$4:$G5136,"Ativo")=1,1,0))</f>
        <v/>
      </c>
    </row>
    <row r="5137" spans="1:55" x14ac:dyDescent="0.3">
      <c r="A5137" s="76"/>
      <c r="B5137" s="104"/>
      <c r="C5137" s="76"/>
      <c r="D5137" s="77"/>
      <c r="E5137" s="12"/>
      <c r="F5137" s="78"/>
      <c r="G5137" s="77"/>
      <c r="H5137" s="79"/>
      <c r="BA5137" s="5" t="str">
        <f t="shared" si="80"/>
        <v/>
      </c>
      <c r="BB5137" s="5" t="str">
        <f>IF(OR($E5137="",$G5137&lt;&gt;"Ativo"),"",IF(COUNTIFS($E$4:$E5137,$E5137,$A$4:$A5137,$A5137,$G$4:$G5137,"Ativo")=1,1,0))</f>
        <v/>
      </c>
      <c r="BC5137" t="str">
        <f>IF(OR($A5137="",$G5137&lt;&gt;"Ativo"),"",IF(COUNTIFS($A$4:$A5137,$A5137,$G$4:$G5137,"Ativo")=1,1,0))</f>
        <v/>
      </c>
    </row>
    <row r="5138" spans="1:55" x14ac:dyDescent="0.3">
      <c r="A5138" s="76"/>
      <c r="B5138" s="104"/>
      <c r="C5138" s="76"/>
      <c r="D5138" s="77"/>
      <c r="E5138" s="12"/>
      <c r="F5138" s="78"/>
      <c r="G5138" s="77"/>
      <c r="H5138" s="79"/>
      <c r="BA5138" s="5" t="str">
        <f t="shared" si="80"/>
        <v/>
      </c>
      <c r="BB5138" s="5" t="str">
        <f>IF(OR($E5138="",$G5138&lt;&gt;"Ativo"),"",IF(COUNTIFS($E$4:$E5138,$E5138,$A$4:$A5138,$A5138,$G$4:$G5138,"Ativo")=1,1,0))</f>
        <v/>
      </c>
      <c r="BC5138" t="str">
        <f>IF(OR($A5138="",$G5138&lt;&gt;"Ativo"),"",IF(COUNTIFS($A$4:$A5138,$A5138,$G$4:$G5138,"Ativo")=1,1,0))</f>
        <v/>
      </c>
    </row>
    <row r="5139" spans="1:55" x14ac:dyDescent="0.3">
      <c r="A5139" s="76"/>
      <c r="B5139" s="104"/>
      <c r="C5139" s="76"/>
      <c r="D5139" s="77"/>
      <c r="E5139" s="12"/>
      <c r="F5139" s="78"/>
      <c r="G5139" s="77"/>
      <c r="H5139" s="79"/>
      <c r="BA5139" s="5" t="str">
        <f t="shared" si="80"/>
        <v/>
      </c>
      <c r="BB5139" s="5" t="str">
        <f>IF(OR($E5139="",$G5139&lt;&gt;"Ativo"),"",IF(COUNTIFS($E$4:$E5139,$E5139,$A$4:$A5139,$A5139,$G$4:$G5139,"Ativo")=1,1,0))</f>
        <v/>
      </c>
      <c r="BC5139" t="str">
        <f>IF(OR($A5139="",$G5139&lt;&gt;"Ativo"),"",IF(COUNTIFS($A$4:$A5139,$A5139,$G$4:$G5139,"Ativo")=1,1,0))</f>
        <v/>
      </c>
    </row>
    <row r="5140" spans="1:55" x14ac:dyDescent="0.3">
      <c r="A5140" s="76"/>
      <c r="B5140" s="104"/>
      <c r="C5140" s="76"/>
      <c r="D5140" s="77"/>
      <c r="E5140" s="12"/>
      <c r="F5140" s="78"/>
      <c r="G5140" s="77"/>
      <c r="H5140" s="79"/>
      <c r="BA5140" s="5" t="str">
        <f t="shared" si="80"/>
        <v/>
      </c>
      <c r="BB5140" s="5" t="str">
        <f>IF(OR($E5140="",$G5140&lt;&gt;"Ativo"),"",IF(COUNTIFS($E$4:$E5140,$E5140,$A$4:$A5140,$A5140,$G$4:$G5140,"Ativo")=1,1,0))</f>
        <v/>
      </c>
      <c r="BC5140" t="str">
        <f>IF(OR($A5140="",$G5140&lt;&gt;"Ativo"),"",IF(COUNTIFS($A$4:$A5140,$A5140,$G$4:$G5140,"Ativo")=1,1,0))</f>
        <v/>
      </c>
    </row>
    <row r="5141" spans="1:55" x14ac:dyDescent="0.3">
      <c r="A5141" s="76"/>
      <c r="B5141" s="104"/>
      <c r="C5141" s="76"/>
      <c r="D5141" s="77"/>
      <c r="E5141" s="12"/>
      <c r="F5141" s="78"/>
      <c r="G5141" s="77"/>
      <c r="H5141" s="79"/>
      <c r="BA5141" s="5" t="str">
        <f t="shared" si="80"/>
        <v/>
      </c>
      <c r="BB5141" s="5" t="str">
        <f>IF(OR($E5141="",$G5141&lt;&gt;"Ativo"),"",IF(COUNTIFS($E$4:$E5141,$E5141,$A$4:$A5141,$A5141,$G$4:$G5141,"Ativo")=1,1,0))</f>
        <v/>
      </c>
      <c r="BC5141" t="str">
        <f>IF(OR($A5141="",$G5141&lt;&gt;"Ativo"),"",IF(COUNTIFS($A$4:$A5141,$A5141,$G$4:$G5141,"Ativo")=1,1,0))</f>
        <v/>
      </c>
    </row>
    <row r="5142" spans="1:55" x14ac:dyDescent="0.3">
      <c r="A5142" s="76"/>
      <c r="B5142" s="104"/>
      <c r="C5142" s="76"/>
      <c r="D5142" s="77"/>
      <c r="E5142" s="12"/>
      <c r="F5142" s="78"/>
      <c r="G5142" s="77"/>
      <c r="H5142" s="79"/>
      <c r="BA5142" s="5" t="str">
        <f t="shared" si="80"/>
        <v/>
      </c>
      <c r="BB5142" s="5" t="str">
        <f>IF(OR($E5142="",$G5142&lt;&gt;"Ativo"),"",IF(COUNTIFS($E$4:$E5142,$E5142,$A$4:$A5142,$A5142,$G$4:$G5142,"Ativo")=1,1,0))</f>
        <v/>
      </c>
      <c r="BC5142" t="str">
        <f>IF(OR($A5142="",$G5142&lt;&gt;"Ativo"),"",IF(COUNTIFS($A$4:$A5142,$A5142,$G$4:$G5142,"Ativo")=1,1,0))</f>
        <v/>
      </c>
    </row>
    <row r="5143" spans="1:55" x14ac:dyDescent="0.3">
      <c r="A5143" s="76"/>
      <c r="B5143" s="104"/>
      <c r="C5143" s="76"/>
      <c r="D5143" s="77"/>
      <c r="E5143" s="12"/>
      <c r="F5143" s="78"/>
      <c r="G5143" s="77"/>
      <c r="H5143" s="79"/>
      <c r="BA5143" s="5" t="str">
        <f t="shared" si="80"/>
        <v/>
      </c>
      <c r="BB5143" s="5" t="str">
        <f>IF(OR($E5143="",$G5143&lt;&gt;"Ativo"),"",IF(COUNTIFS($E$4:$E5143,$E5143,$A$4:$A5143,$A5143,$G$4:$G5143,"Ativo")=1,1,0))</f>
        <v/>
      </c>
      <c r="BC5143" t="str">
        <f>IF(OR($A5143="",$G5143&lt;&gt;"Ativo"),"",IF(COUNTIFS($A$4:$A5143,$A5143,$G$4:$G5143,"Ativo")=1,1,0))</f>
        <v/>
      </c>
    </row>
    <row r="5144" spans="1:55" x14ac:dyDescent="0.3">
      <c r="A5144" s="76"/>
      <c r="B5144" s="104"/>
      <c r="C5144" s="76"/>
      <c r="D5144" s="77"/>
      <c r="E5144" s="12"/>
      <c r="F5144" s="78"/>
      <c r="G5144" s="77"/>
      <c r="H5144" s="79"/>
      <c r="BA5144" s="5" t="str">
        <f t="shared" si="80"/>
        <v/>
      </c>
      <c r="BB5144" s="5" t="str">
        <f>IF(OR($E5144="",$G5144&lt;&gt;"Ativo"),"",IF(COUNTIFS($E$4:$E5144,$E5144,$A$4:$A5144,$A5144,$G$4:$G5144,"Ativo")=1,1,0))</f>
        <v/>
      </c>
      <c r="BC5144" t="str">
        <f>IF(OR($A5144="",$G5144&lt;&gt;"Ativo"),"",IF(COUNTIFS($A$4:$A5144,$A5144,$G$4:$G5144,"Ativo")=1,1,0))</f>
        <v/>
      </c>
    </row>
    <row r="5145" spans="1:55" x14ac:dyDescent="0.3">
      <c r="A5145" s="76"/>
      <c r="B5145" s="104"/>
      <c r="C5145" s="76"/>
      <c r="D5145" s="77"/>
      <c r="E5145" s="12"/>
      <c r="F5145" s="78"/>
      <c r="G5145" s="77"/>
      <c r="H5145" s="79"/>
      <c r="BA5145" s="5" t="str">
        <f t="shared" si="80"/>
        <v/>
      </c>
      <c r="BB5145" s="5" t="str">
        <f>IF(OR($E5145="",$G5145&lt;&gt;"Ativo"),"",IF(COUNTIFS($E$4:$E5145,$E5145,$A$4:$A5145,$A5145,$G$4:$G5145,"Ativo")=1,1,0))</f>
        <v/>
      </c>
      <c r="BC5145" t="str">
        <f>IF(OR($A5145="",$G5145&lt;&gt;"Ativo"),"",IF(COUNTIFS($A$4:$A5145,$A5145,$G$4:$G5145,"Ativo")=1,1,0))</f>
        <v/>
      </c>
    </row>
    <row r="5146" spans="1:55" x14ac:dyDescent="0.3">
      <c r="A5146" s="76"/>
      <c r="B5146" s="104"/>
      <c r="C5146" s="76"/>
      <c r="D5146" s="77"/>
      <c r="E5146" s="12"/>
      <c r="F5146" s="78"/>
      <c r="G5146" s="77"/>
      <c r="H5146" s="79"/>
      <c r="BA5146" s="5" t="str">
        <f t="shared" si="80"/>
        <v/>
      </c>
      <c r="BB5146" s="5" t="str">
        <f>IF(OR($E5146="",$G5146&lt;&gt;"Ativo"),"",IF(COUNTIFS($E$4:$E5146,$E5146,$A$4:$A5146,$A5146,$G$4:$G5146,"Ativo")=1,1,0))</f>
        <v/>
      </c>
      <c r="BC5146" t="str">
        <f>IF(OR($A5146="",$G5146&lt;&gt;"Ativo"),"",IF(COUNTIFS($A$4:$A5146,$A5146,$G$4:$G5146,"Ativo")=1,1,0))</f>
        <v/>
      </c>
    </row>
    <row r="5147" spans="1:55" x14ac:dyDescent="0.3">
      <c r="A5147" s="76"/>
      <c r="B5147" s="104"/>
      <c r="C5147" s="76"/>
      <c r="D5147" s="77"/>
      <c r="E5147" s="12"/>
      <c r="F5147" s="78"/>
      <c r="G5147" s="77"/>
      <c r="H5147" s="79"/>
      <c r="BA5147" s="5" t="str">
        <f t="shared" si="80"/>
        <v/>
      </c>
      <c r="BB5147" s="5" t="str">
        <f>IF(OR($E5147="",$G5147&lt;&gt;"Ativo"),"",IF(COUNTIFS($E$4:$E5147,$E5147,$A$4:$A5147,$A5147,$G$4:$G5147,"Ativo")=1,1,0))</f>
        <v/>
      </c>
      <c r="BC5147" t="str">
        <f>IF(OR($A5147="",$G5147&lt;&gt;"Ativo"),"",IF(COUNTIFS($A$4:$A5147,$A5147,$G$4:$G5147,"Ativo")=1,1,0))</f>
        <v/>
      </c>
    </row>
    <row r="5148" spans="1:55" x14ac:dyDescent="0.3">
      <c r="A5148" s="76"/>
      <c r="B5148" s="104"/>
      <c r="C5148" s="76"/>
      <c r="D5148" s="77"/>
      <c r="E5148" s="12"/>
      <c r="F5148" s="78"/>
      <c r="G5148" s="77"/>
      <c r="H5148" s="79"/>
      <c r="BA5148" s="5" t="str">
        <f t="shared" si="80"/>
        <v/>
      </c>
      <c r="BB5148" s="5" t="str">
        <f>IF(OR($E5148="",$G5148&lt;&gt;"Ativo"),"",IF(COUNTIFS($E$4:$E5148,$E5148,$A$4:$A5148,$A5148,$G$4:$G5148,"Ativo")=1,1,0))</f>
        <v/>
      </c>
      <c r="BC5148" t="str">
        <f>IF(OR($A5148="",$G5148&lt;&gt;"Ativo"),"",IF(COUNTIFS($A$4:$A5148,$A5148,$G$4:$G5148,"Ativo")=1,1,0))</f>
        <v/>
      </c>
    </row>
    <row r="5149" spans="1:55" x14ac:dyDescent="0.3">
      <c r="A5149" s="76"/>
      <c r="B5149" s="104"/>
      <c r="C5149" s="76"/>
      <c r="D5149" s="77"/>
      <c r="E5149" s="12"/>
      <c r="F5149" s="78"/>
      <c r="G5149" s="77"/>
      <c r="H5149" s="79"/>
      <c r="BA5149" s="5" t="str">
        <f t="shared" si="80"/>
        <v/>
      </c>
      <c r="BB5149" s="5" t="str">
        <f>IF(OR($E5149="",$G5149&lt;&gt;"Ativo"),"",IF(COUNTIFS($E$4:$E5149,$E5149,$A$4:$A5149,$A5149,$G$4:$G5149,"Ativo")=1,1,0))</f>
        <v/>
      </c>
      <c r="BC5149" t="str">
        <f>IF(OR($A5149="",$G5149&lt;&gt;"Ativo"),"",IF(COUNTIFS($A$4:$A5149,$A5149,$G$4:$G5149,"Ativo")=1,1,0))</f>
        <v/>
      </c>
    </row>
    <row r="5150" spans="1:55" x14ac:dyDescent="0.3">
      <c r="A5150" s="76"/>
      <c r="B5150" s="104"/>
      <c r="C5150" s="76"/>
      <c r="D5150" s="77"/>
      <c r="E5150" s="12"/>
      <c r="F5150" s="78"/>
      <c r="G5150" s="77"/>
      <c r="H5150" s="79"/>
      <c r="BA5150" s="5" t="str">
        <f t="shared" si="80"/>
        <v/>
      </c>
      <c r="BB5150" s="5" t="str">
        <f>IF(OR($E5150="",$G5150&lt;&gt;"Ativo"),"",IF(COUNTIFS($E$4:$E5150,$E5150,$A$4:$A5150,$A5150,$G$4:$G5150,"Ativo")=1,1,0))</f>
        <v/>
      </c>
      <c r="BC5150" t="str">
        <f>IF(OR($A5150="",$G5150&lt;&gt;"Ativo"),"",IF(COUNTIFS($A$4:$A5150,$A5150,$G$4:$G5150,"Ativo")=1,1,0))</f>
        <v/>
      </c>
    </row>
    <row r="5151" spans="1:55" x14ac:dyDescent="0.3">
      <c r="A5151" s="76"/>
      <c r="B5151" s="104"/>
      <c r="C5151" s="76"/>
      <c r="D5151" s="77"/>
      <c r="E5151" s="12"/>
      <c r="F5151" s="78"/>
      <c r="G5151" s="77"/>
      <c r="H5151" s="79"/>
      <c r="BA5151" s="5" t="str">
        <f t="shared" si="80"/>
        <v/>
      </c>
      <c r="BB5151" s="5" t="str">
        <f>IF(OR($E5151="",$G5151&lt;&gt;"Ativo"),"",IF(COUNTIFS($E$4:$E5151,$E5151,$A$4:$A5151,$A5151,$G$4:$G5151,"Ativo")=1,1,0))</f>
        <v/>
      </c>
      <c r="BC5151" t="str">
        <f>IF(OR($A5151="",$G5151&lt;&gt;"Ativo"),"",IF(COUNTIFS($A$4:$A5151,$A5151,$G$4:$G5151,"Ativo")=1,1,0))</f>
        <v/>
      </c>
    </row>
    <row r="5152" spans="1:55" x14ac:dyDescent="0.3">
      <c r="A5152" s="76"/>
      <c r="B5152" s="104"/>
      <c r="C5152" s="76"/>
      <c r="D5152" s="77"/>
      <c r="E5152" s="12"/>
      <c r="F5152" s="78"/>
      <c r="G5152" s="77"/>
      <c r="H5152" s="79"/>
      <c r="BA5152" s="5" t="str">
        <f t="shared" si="80"/>
        <v/>
      </c>
      <c r="BB5152" s="5" t="str">
        <f>IF(OR($E5152="",$G5152&lt;&gt;"Ativo"),"",IF(COUNTIFS($E$4:$E5152,$E5152,$A$4:$A5152,$A5152,$G$4:$G5152,"Ativo")=1,1,0))</f>
        <v/>
      </c>
      <c r="BC5152" t="str">
        <f>IF(OR($A5152="",$G5152&lt;&gt;"Ativo"),"",IF(COUNTIFS($A$4:$A5152,$A5152,$G$4:$G5152,"Ativo")=1,1,0))</f>
        <v/>
      </c>
    </row>
    <row r="5153" spans="1:55" x14ac:dyDescent="0.3">
      <c r="A5153" s="76"/>
      <c r="B5153" s="104"/>
      <c r="C5153" s="76"/>
      <c r="D5153" s="77"/>
      <c r="E5153" s="12"/>
      <c r="F5153" s="78"/>
      <c r="G5153" s="77"/>
      <c r="H5153" s="79"/>
      <c r="BA5153" s="5" t="str">
        <f t="shared" si="80"/>
        <v/>
      </c>
      <c r="BB5153" s="5" t="str">
        <f>IF(OR($E5153="",$G5153&lt;&gt;"Ativo"),"",IF(COUNTIFS($E$4:$E5153,$E5153,$A$4:$A5153,$A5153,$G$4:$G5153,"Ativo")=1,1,0))</f>
        <v/>
      </c>
      <c r="BC5153" t="str">
        <f>IF(OR($A5153="",$G5153&lt;&gt;"Ativo"),"",IF(COUNTIFS($A$4:$A5153,$A5153,$G$4:$G5153,"Ativo")=1,1,0))</f>
        <v/>
      </c>
    </row>
    <row r="5154" spans="1:55" x14ac:dyDescent="0.3">
      <c r="A5154" s="76"/>
      <c r="B5154" s="104"/>
      <c r="C5154" s="76"/>
      <c r="D5154" s="77"/>
      <c r="E5154" s="12"/>
      <c r="F5154" s="78"/>
      <c r="G5154" s="77"/>
      <c r="H5154" s="79"/>
      <c r="BA5154" s="5" t="str">
        <f t="shared" si="80"/>
        <v/>
      </c>
      <c r="BB5154" s="5" t="str">
        <f>IF(OR($E5154="",$G5154&lt;&gt;"Ativo"),"",IF(COUNTIFS($E$4:$E5154,$E5154,$A$4:$A5154,$A5154,$G$4:$G5154,"Ativo")=1,1,0))</f>
        <v/>
      </c>
      <c r="BC5154" t="str">
        <f>IF(OR($A5154="",$G5154&lt;&gt;"Ativo"),"",IF(COUNTIFS($A$4:$A5154,$A5154,$G$4:$G5154,"Ativo")=1,1,0))</f>
        <v/>
      </c>
    </row>
    <row r="5155" spans="1:55" x14ac:dyDescent="0.3">
      <c r="A5155" s="76"/>
      <c r="B5155" s="104"/>
      <c r="C5155" s="76"/>
      <c r="D5155" s="77"/>
      <c r="E5155" s="12"/>
      <c r="F5155" s="78"/>
      <c r="G5155" s="77"/>
      <c r="H5155" s="79"/>
      <c r="BA5155" s="5" t="str">
        <f t="shared" si="80"/>
        <v/>
      </c>
      <c r="BB5155" s="5" t="str">
        <f>IF(OR($E5155="",$G5155&lt;&gt;"Ativo"),"",IF(COUNTIFS($E$4:$E5155,$E5155,$A$4:$A5155,$A5155,$G$4:$G5155,"Ativo")=1,1,0))</f>
        <v/>
      </c>
      <c r="BC5155" t="str">
        <f>IF(OR($A5155="",$G5155&lt;&gt;"Ativo"),"",IF(COUNTIFS($A$4:$A5155,$A5155,$G$4:$G5155,"Ativo")=1,1,0))</f>
        <v/>
      </c>
    </row>
    <row r="5156" spans="1:55" x14ac:dyDescent="0.3">
      <c r="A5156" s="76"/>
      <c r="B5156" s="104"/>
      <c r="C5156" s="76"/>
      <c r="D5156" s="77"/>
      <c r="E5156" s="12"/>
      <c r="F5156" s="78"/>
      <c r="G5156" s="77"/>
      <c r="H5156" s="79"/>
      <c r="BA5156" s="5" t="str">
        <f t="shared" si="80"/>
        <v/>
      </c>
      <c r="BB5156" s="5" t="str">
        <f>IF(OR($E5156="",$G5156&lt;&gt;"Ativo"),"",IF(COUNTIFS($E$4:$E5156,$E5156,$A$4:$A5156,$A5156,$G$4:$G5156,"Ativo")=1,1,0))</f>
        <v/>
      </c>
      <c r="BC5156" t="str">
        <f>IF(OR($A5156="",$G5156&lt;&gt;"Ativo"),"",IF(COUNTIFS($A$4:$A5156,$A5156,$G$4:$G5156,"Ativo")=1,1,0))</f>
        <v/>
      </c>
    </row>
    <row r="5157" spans="1:55" x14ac:dyDescent="0.3">
      <c r="A5157" s="76"/>
      <c r="B5157" s="104"/>
      <c r="C5157" s="76"/>
      <c r="D5157" s="77"/>
      <c r="E5157" s="12"/>
      <c r="F5157" s="78"/>
      <c r="G5157" s="77"/>
      <c r="H5157" s="79"/>
      <c r="BA5157" s="5" t="str">
        <f t="shared" si="80"/>
        <v/>
      </c>
      <c r="BB5157" s="5" t="str">
        <f>IF(OR($E5157="",$G5157&lt;&gt;"Ativo"),"",IF(COUNTIFS($E$4:$E5157,$E5157,$A$4:$A5157,$A5157,$G$4:$G5157,"Ativo")=1,1,0))</f>
        <v/>
      </c>
      <c r="BC5157" t="str">
        <f>IF(OR($A5157="",$G5157&lt;&gt;"Ativo"),"",IF(COUNTIFS($A$4:$A5157,$A5157,$G$4:$G5157,"Ativo")=1,1,0))</f>
        <v/>
      </c>
    </row>
    <row r="5158" spans="1:55" x14ac:dyDescent="0.3">
      <c r="A5158" s="76"/>
      <c r="B5158" s="104"/>
      <c r="C5158" s="76"/>
      <c r="D5158" s="77"/>
      <c r="E5158" s="12"/>
      <c r="F5158" s="78"/>
      <c r="G5158" s="77"/>
      <c r="H5158" s="79"/>
      <c r="BA5158" s="5" t="str">
        <f t="shared" si="80"/>
        <v/>
      </c>
      <c r="BB5158" s="5" t="str">
        <f>IF(OR($E5158="",$G5158&lt;&gt;"Ativo"),"",IF(COUNTIFS($E$4:$E5158,$E5158,$A$4:$A5158,$A5158,$G$4:$G5158,"Ativo")=1,1,0))</f>
        <v/>
      </c>
      <c r="BC5158" t="str">
        <f>IF(OR($A5158="",$G5158&lt;&gt;"Ativo"),"",IF(COUNTIFS($A$4:$A5158,$A5158,$G$4:$G5158,"Ativo")=1,1,0))</f>
        <v/>
      </c>
    </row>
    <row r="5159" spans="1:55" x14ac:dyDescent="0.3">
      <c r="A5159" s="76"/>
      <c r="B5159" s="104"/>
      <c r="C5159" s="76"/>
      <c r="D5159" s="77"/>
      <c r="E5159" s="12"/>
      <c r="F5159" s="78"/>
      <c r="G5159" s="77"/>
      <c r="H5159" s="79"/>
      <c r="BA5159" s="5" t="str">
        <f t="shared" si="80"/>
        <v/>
      </c>
      <c r="BB5159" s="5" t="str">
        <f>IF(OR($E5159="",$G5159&lt;&gt;"Ativo"),"",IF(COUNTIFS($E$4:$E5159,$E5159,$A$4:$A5159,$A5159,$G$4:$G5159,"Ativo")=1,1,0))</f>
        <v/>
      </c>
      <c r="BC5159" t="str">
        <f>IF(OR($A5159="",$G5159&lt;&gt;"Ativo"),"",IF(COUNTIFS($A$4:$A5159,$A5159,$G$4:$G5159,"Ativo")=1,1,0))</f>
        <v/>
      </c>
    </row>
    <row r="5160" spans="1:55" x14ac:dyDescent="0.3">
      <c r="A5160" s="76"/>
      <c r="B5160" s="104"/>
      <c r="C5160" s="76"/>
      <c r="D5160" s="77"/>
      <c r="E5160" s="12"/>
      <c r="F5160" s="78"/>
      <c r="G5160" s="77"/>
      <c r="H5160" s="79"/>
      <c r="BA5160" s="5" t="str">
        <f t="shared" si="80"/>
        <v/>
      </c>
      <c r="BB5160" s="5" t="str">
        <f>IF(OR($E5160="",$G5160&lt;&gt;"Ativo"),"",IF(COUNTIFS($E$4:$E5160,$E5160,$A$4:$A5160,$A5160,$G$4:$G5160,"Ativo")=1,1,0))</f>
        <v/>
      </c>
      <c r="BC5160" t="str">
        <f>IF(OR($A5160="",$G5160&lt;&gt;"Ativo"),"",IF(COUNTIFS($A$4:$A5160,$A5160,$G$4:$G5160,"Ativo")=1,1,0))</f>
        <v/>
      </c>
    </row>
    <row r="5161" spans="1:55" x14ac:dyDescent="0.3">
      <c r="A5161" s="76"/>
      <c r="B5161" s="104"/>
      <c r="C5161" s="76"/>
      <c r="D5161" s="77"/>
      <c r="E5161" s="12"/>
      <c r="F5161" s="78"/>
      <c r="G5161" s="77"/>
      <c r="H5161" s="79"/>
      <c r="BA5161" s="5" t="str">
        <f t="shared" si="80"/>
        <v/>
      </c>
      <c r="BB5161" s="5" t="str">
        <f>IF(OR($E5161="",$G5161&lt;&gt;"Ativo"),"",IF(COUNTIFS($E$4:$E5161,$E5161,$A$4:$A5161,$A5161,$G$4:$G5161,"Ativo")=1,1,0))</f>
        <v/>
      </c>
      <c r="BC5161" t="str">
        <f>IF(OR($A5161="",$G5161&lt;&gt;"Ativo"),"",IF(COUNTIFS($A$4:$A5161,$A5161,$G$4:$G5161,"Ativo")=1,1,0))</f>
        <v/>
      </c>
    </row>
    <row r="5162" spans="1:55" x14ac:dyDescent="0.3">
      <c r="A5162" s="76"/>
      <c r="B5162" s="104"/>
      <c r="C5162" s="76"/>
      <c r="D5162" s="77"/>
      <c r="E5162" s="12"/>
      <c r="F5162" s="78"/>
      <c r="G5162" s="77"/>
      <c r="H5162" s="79"/>
      <c r="BA5162" s="5" t="str">
        <f t="shared" si="80"/>
        <v/>
      </c>
      <c r="BB5162" s="5" t="str">
        <f>IF(OR($E5162="",$G5162&lt;&gt;"Ativo"),"",IF(COUNTIFS($E$4:$E5162,$E5162,$A$4:$A5162,$A5162,$G$4:$G5162,"Ativo")=1,1,0))</f>
        <v/>
      </c>
      <c r="BC5162" t="str">
        <f>IF(OR($A5162="",$G5162&lt;&gt;"Ativo"),"",IF(COUNTIFS($A$4:$A5162,$A5162,$G$4:$G5162,"Ativo")=1,1,0))</f>
        <v/>
      </c>
    </row>
    <row r="5163" spans="1:55" x14ac:dyDescent="0.3">
      <c r="A5163" s="76"/>
      <c r="B5163" s="104"/>
      <c r="C5163" s="76"/>
      <c r="D5163" s="77"/>
      <c r="E5163" s="12"/>
      <c r="F5163" s="78"/>
      <c r="G5163" s="77"/>
      <c r="H5163" s="79"/>
      <c r="BA5163" s="5" t="str">
        <f t="shared" si="80"/>
        <v/>
      </c>
      <c r="BB5163" s="5" t="str">
        <f>IF(OR($E5163="",$G5163&lt;&gt;"Ativo"),"",IF(COUNTIFS($E$4:$E5163,$E5163,$A$4:$A5163,$A5163,$G$4:$G5163,"Ativo")=1,1,0))</f>
        <v/>
      </c>
      <c r="BC5163" t="str">
        <f>IF(OR($A5163="",$G5163&lt;&gt;"Ativo"),"",IF(COUNTIFS($A$4:$A5163,$A5163,$G$4:$G5163,"Ativo")=1,1,0))</f>
        <v/>
      </c>
    </row>
    <row r="5164" spans="1:55" x14ac:dyDescent="0.3">
      <c r="A5164" s="76"/>
      <c r="B5164" s="104"/>
      <c r="C5164" s="76"/>
      <c r="D5164" s="77"/>
      <c r="E5164" s="12"/>
      <c r="F5164" s="78"/>
      <c r="G5164" s="77"/>
      <c r="H5164" s="79"/>
      <c r="BA5164" s="5" t="str">
        <f t="shared" si="80"/>
        <v/>
      </c>
      <c r="BB5164" s="5" t="str">
        <f>IF(OR($E5164="",$G5164&lt;&gt;"Ativo"),"",IF(COUNTIFS($E$4:$E5164,$E5164,$A$4:$A5164,$A5164,$G$4:$G5164,"Ativo")=1,1,0))</f>
        <v/>
      </c>
      <c r="BC5164" t="str">
        <f>IF(OR($A5164="",$G5164&lt;&gt;"Ativo"),"",IF(COUNTIFS($A$4:$A5164,$A5164,$G$4:$G5164,"Ativo")=1,1,0))</f>
        <v/>
      </c>
    </row>
    <row r="5165" spans="1:55" x14ac:dyDescent="0.3">
      <c r="A5165" s="76"/>
      <c r="B5165" s="104"/>
      <c r="C5165" s="76"/>
      <c r="D5165" s="77"/>
      <c r="E5165" s="12"/>
      <c r="F5165" s="78"/>
      <c r="G5165" s="77"/>
      <c r="H5165" s="79"/>
      <c r="BA5165" s="5" t="str">
        <f t="shared" si="80"/>
        <v/>
      </c>
      <c r="BB5165" s="5" t="str">
        <f>IF(OR($E5165="",$G5165&lt;&gt;"Ativo"),"",IF(COUNTIFS($E$4:$E5165,$E5165,$A$4:$A5165,$A5165,$G$4:$G5165,"Ativo")=1,1,0))</f>
        <v/>
      </c>
      <c r="BC5165" t="str">
        <f>IF(OR($A5165="",$G5165&lt;&gt;"Ativo"),"",IF(COUNTIFS($A$4:$A5165,$A5165,$G$4:$G5165,"Ativo")=1,1,0))</f>
        <v/>
      </c>
    </row>
    <row r="5166" spans="1:55" x14ac:dyDescent="0.3">
      <c r="A5166" s="76"/>
      <c r="B5166" s="104"/>
      <c r="C5166" s="76"/>
      <c r="D5166" s="77"/>
      <c r="E5166" s="12"/>
      <c r="F5166" s="78"/>
      <c r="G5166" s="77"/>
      <c r="H5166" s="79"/>
      <c r="BA5166" s="5" t="str">
        <f t="shared" si="80"/>
        <v/>
      </c>
      <c r="BB5166" s="5" t="str">
        <f>IF(OR($E5166="",$G5166&lt;&gt;"Ativo"),"",IF(COUNTIFS($E$4:$E5166,$E5166,$A$4:$A5166,$A5166,$G$4:$G5166,"Ativo")=1,1,0))</f>
        <v/>
      </c>
      <c r="BC5166" t="str">
        <f>IF(OR($A5166="",$G5166&lt;&gt;"Ativo"),"",IF(COUNTIFS($A$4:$A5166,$A5166,$G$4:$G5166,"Ativo")=1,1,0))</f>
        <v/>
      </c>
    </row>
    <row r="5167" spans="1:55" x14ac:dyDescent="0.3">
      <c r="A5167" s="76"/>
      <c r="B5167" s="104"/>
      <c r="C5167" s="76"/>
      <c r="D5167" s="77"/>
      <c r="E5167" s="12"/>
      <c r="F5167" s="78"/>
      <c r="G5167" s="77"/>
      <c r="H5167" s="79"/>
      <c r="BA5167" s="5" t="str">
        <f t="shared" si="80"/>
        <v/>
      </c>
      <c r="BB5167" s="5" t="str">
        <f>IF(OR($E5167="",$G5167&lt;&gt;"Ativo"),"",IF(COUNTIFS($E$4:$E5167,$E5167,$A$4:$A5167,$A5167,$G$4:$G5167,"Ativo")=1,1,0))</f>
        <v/>
      </c>
      <c r="BC5167" t="str">
        <f>IF(OR($A5167="",$G5167&lt;&gt;"Ativo"),"",IF(COUNTIFS($A$4:$A5167,$A5167,$G$4:$G5167,"Ativo")=1,1,0))</f>
        <v/>
      </c>
    </row>
    <row r="5168" spans="1:55" x14ac:dyDescent="0.3">
      <c r="A5168" s="76"/>
      <c r="B5168" s="104"/>
      <c r="C5168" s="76"/>
      <c r="D5168" s="77"/>
      <c r="E5168" s="12"/>
      <c r="F5168" s="78"/>
      <c r="G5168" s="77"/>
      <c r="H5168" s="79"/>
      <c r="BA5168" s="5" t="str">
        <f t="shared" si="80"/>
        <v/>
      </c>
      <c r="BB5168" s="5" t="str">
        <f>IF(OR($E5168="",$G5168&lt;&gt;"Ativo"),"",IF(COUNTIFS($E$4:$E5168,$E5168,$A$4:$A5168,$A5168,$G$4:$G5168,"Ativo")=1,1,0))</f>
        <v/>
      </c>
      <c r="BC5168" t="str">
        <f>IF(OR($A5168="",$G5168&lt;&gt;"Ativo"),"",IF(COUNTIFS($A$4:$A5168,$A5168,$G$4:$G5168,"Ativo")=1,1,0))</f>
        <v/>
      </c>
    </row>
    <row r="5169" spans="1:55" x14ac:dyDescent="0.3">
      <c r="A5169" s="76"/>
      <c r="B5169" s="104"/>
      <c r="C5169" s="76"/>
      <c r="D5169" s="77"/>
      <c r="E5169" s="12"/>
      <c r="F5169" s="78"/>
      <c r="G5169" s="77"/>
      <c r="H5169" s="79"/>
      <c r="BA5169" s="5" t="str">
        <f t="shared" si="80"/>
        <v/>
      </c>
      <c r="BB5169" s="5" t="str">
        <f>IF(OR($E5169="",$G5169&lt;&gt;"Ativo"),"",IF(COUNTIFS($E$4:$E5169,$E5169,$A$4:$A5169,$A5169,$G$4:$G5169,"Ativo")=1,1,0))</f>
        <v/>
      </c>
      <c r="BC5169" t="str">
        <f>IF(OR($A5169="",$G5169&lt;&gt;"Ativo"),"",IF(COUNTIFS($A$4:$A5169,$A5169,$G$4:$G5169,"Ativo")=1,1,0))</f>
        <v/>
      </c>
    </row>
    <row r="5170" spans="1:55" x14ac:dyDescent="0.3">
      <c r="A5170" s="76"/>
      <c r="B5170" s="104"/>
      <c r="C5170" s="76"/>
      <c r="D5170" s="77"/>
      <c r="E5170" s="12"/>
      <c r="F5170" s="78"/>
      <c r="G5170" s="77"/>
      <c r="H5170" s="79"/>
      <c r="BA5170" s="5" t="str">
        <f t="shared" si="80"/>
        <v/>
      </c>
      <c r="BB5170" s="5" t="str">
        <f>IF(OR($E5170="",$G5170&lt;&gt;"Ativo"),"",IF(COUNTIFS($E$4:$E5170,$E5170,$A$4:$A5170,$A5170,$G$4:$G5170,"Ativo")=1,1,0))</f>
        <v/>
      </c>
      <c r="BC5170" t="str">
        <f>IF(OR($A5170="",$G5170&lt;&gt;"Ativo"),"",IF(COUNTIFS($A$4:$A5170,$A5170,$G$4:$G5170,"Ativo")=1,1,0))</f>
        <v/>
      </c>
    </row>
    <row r="5171" spans="1:55" x14ac:dyDescent="0.3">
      <c r="A5171" s="76"/>
      <c r="B5171" s="104"/>
      <c r="C5171" s="76"/>
      <c r="D5171" s="77"/>
      <c r="E5171" s="12"/>
      <c r="F5171" s="78"/>
      <c r="G5171" s="77"/>
      <c r="H5171" s="79"/>
      <c r="BA5171" s="5" t="str">
        <f t="shared" si="80"/>
        <v/>
      </c>
      <c r="BB5171" s="5" t="str">
        <f>IF(OR($E5171="",$G5171&lt;&gt;"Ativo"),"",IF(COUNTIFS($E$4:$E5171,$E5171,$A$4:$A5171,$A5171,$G$4:$G5171,"Ativo")=1,1,0))</f>
        <v/>
      </c>
      <c r="BC5171" t="str">
        <f>IF(OR($A5171="",$G5171&lt;&gt;"Ativo"),"",IF(COUNTIFS($A$4:$A5171,$A5171,$G$4:$G5171,"Ativo")=1,1,0))</f>
        <v/>
      </c>
    </row>
    <row r="5172" spans="1:55" x14ac:dyDescent="0.3">
      <c r="A5172" s="76"/>
      <c r="B5172" s="104"/>
      <c r="C5172" s="76"/>
      <c r="D5172" s="77"/>
      <c r="E5172" s="12"/>
      <c r="F5172" s="78"/>
      <c r="G5172" s="77"/>
      <c r="H5172" s="79"/>
      <c r="BA5172" s="5" t="str">
        <f t="shared" si="80"/>
        <v/>
      </c>
      <c r="BB5172" s="5" t="str">
        <f>IF(OR($E5172="",$G5172&lt;&gt;"Ativo"),"",IF(COUNTIFS($E$4:$E5172,$E5172,$A$4:$A5172,$A5172,$G$4:$G5172,"Ativo")=1,1,0))</f>
        <v/>
      </c>
      <c r="BC5172" t="str">
        <f>IF(OR($A5172="",$G5172&lt;&gt;"Ativo"),"",IF(COUNTIFS($A$4:$A5172,$A5172,$G$4:$G5172,"Ativo")=1,1,0))</f>
        <v/>
      </c>
    </row>
    <row r="5173" spans="1:55" x14ac:dyDescent="0.3">
      <c r="A5173" s="76"/>
      <c r="B5173" s="104"/>
      <c r="C5173" s="76"/>
      <c r="D5173" s="77"/>
      <c r="E5173" s="12"/>
      <c r="F5173" s="78"/>
      <c r="G5173" s="77"/>
      <c r="H5173" s="79"/>
      <c r="BA5173" s="5" t="str">
        <f t="shared" si="80"/>
        <v/>
      </c>
      <c r="BB5173" s="5" t="str">
        <f>IF(OR($E5173="",$G5173&lt;&gt;"Ativo"),"",IF(COUNTIFS($E$4:$E5173,$E5173,$A$4:$A5173,$A5173,$G$4:$G5173,"Ativo")=1,1,0))</f>
        <v/>
      </c>
      <c r="BC5173" t="str">
        <f>IF(OR($A5173="",$G5173&lt;&gt;"Ativo"),"",IF(COUNTIFS($A$4:$A5173,$A5173,$G$4:$G5173,"Ativo")=1,1,0))</f>
        <v/>
      </c>
    </row>
    <row r="5174" spans="1:55" x14ac:dyDescent="0.3">
      <c r="A5174" s="76"/>
      <c r="B5174" s="104"/>
      <c r="C5174" s="76"/>
      <c r="D5174" s="77"/>
      <c r="E5174" s="12"/>
      <c r="F5174" s="78"/>
      <c r="G5174" s="77"/>
      <c r="H5174" s="79"/>
      <c r="BA5174" s="5" t="str">
        <f t="shared" si="80"/>
        <v/>
      </c>
      <c r="BB5174" s="5" t="str">
        <f>IF(OR($E5174="",$G5174&lt;&gt;"Ativo"),"",IF(COUNTIFS($E$4:$E5174,$E5174,$A$4:$A5174,$A5174,$G$4:$G5174,"Ativo")=1,1,0))</f>
        <v/>
      </c>
      <c r="BC5174" t="str">
        <f>IF(OR($A5174="",$G5174&lt;&gt;"Ativo"),"",IF(COUNTIFS($A$4:$A5174,$A5174,$G$4:$G5174,"Ativo")=1,1,0))</f>
        <v/>
      </c>
    </row>
    <row r="5175" spans="1:55" x14ac:dyDescent="0.3">
      <c r="A5175" s="76"/>
      <c r="B5175" s="104"/>
      <c r="C5175" s="76"/>
      <c r="D5175" s="77"/>
      <c r="E5175" s="12"/>
      <c r="F5175" s="78"/>
      <c r="G5175" s="77"/>
      <c r="H5175" s="79"/>
      <c r="BA5175" s="5" t="str">
        <f t="shared" si="80"/>
        <v/>
      </c>
      <c r="BB5175" s="5" t="str">
        <f>IF(OR($E5175="",$G5175&lt;&gt;"Ativo"),"",IF(COUNTIFS($E$4:$E5175,$E5175,$A$4:$A5175,$A5175,$G$4:$G5175,"Ativo")=1,1,0))</f>
        <v/>
      </c>
      <c r="BC5175" t="str">
        <f>IF(OR($A5175="",$G5175&lt;&gt;"Ativo"),"",IF(COUNTIFS($A$4:$A5175,$A5175,$G$4:$G5175,"Ativo")=1,1,0))</f>
        <v/>
      </c>
    </row>
    <row r="5176" spans="1:55" x14ac:dyDescent="0.3">
      <c r="A5176" s="76"/>
      <c r="B5176" s="104"/>
      <c r="C5176" s="76"/>
      <c r="D5176" s="77"/>
      <c r="E5176" s="12"/>
      <c r="F5176" s="78"/>
      <c r="G5176" s="77"/>
      <c r="H5176" s="79"/>
      <c r="BA5176" s="5" t="str">
        <f t="shared" si="80"/>
        <v/>
      </c>
      <c r="BB5176" s="5" t="str">
        <f>IF(OR($E5176="",$G5176&lt;&gt;"Ativo"),"",IF(COUNTIFS($E$4:$E5176,$E5176,$A$4:$A5176,$A5176,$G$4:$G5176,"Ativo")=1,1,0))</f>
        <v/>
      </c>
      <c r="BC5176" t="str">
        <f>IF(OR($A5176="",$G5176&lt;&gt;"Ativo"),"",IF(COUNTIFS($A$4:$A5176,$A5176,$G$4:$G5176,"Ativo")=1,1,0))</f>
        <v/>
      </c>
    </row>
    <row r="5177" spans="1:55" x14ac:dyDescent="0.3">
      <c r="A5177" s="76"/>
      <c r="B5177" s="104"/>
      <c r="C5177" s="76"/>
      <c r="D5177" s="77"/>
      <c r="E5177" s="12"/>
      <c r="F5177" s="78"/>
      <c r="G5177" s="77"/>
      <c r="H5177" s="79"/>
      <c r="BA5177" s="5" t="str">
        <f t="shared" si="80"/>
        <v/>
      </c>
      <c r="BB5177" s="5" t="str">
        <f>IF(OR($E5177="",$G5177&lt;&gt;"Ativo"),"",IF(COUNTIFS($E$4:$E5177,$E5177,$A$4:$A5177,$A5177,$G$4:$G5177,"Ativo")=1,1,0))</f>
        <v/>
      </c>
      <c r="BC5177" t="str">
        <f>IF(OR($A5177="",$G5177&lt;&gt;"Ativo"),"",IF(COUNTIFS($A$4:$A5177,$A5177,$G$4:$G5177,"Ativo")=1,1,0))</f>
        <v/>
      </c>
    </row>
    <row r="5178" spans="1:55" x14ac:dyDescent="0.3">
      <c r="A5178" s="76"/>
      <c r="B5178" s="104"/>
      <c r="C5178" s="76"/>
      <c r="D5178" s="77"/>
      <c r="E5178" s="12"/>
      <c r="F5178" s="78"/>
      <c r="G5178" s="77"/>
      <c r="H5178" s="79"/>
      <c r="BA5178" s="5" t="str">
        <f t="shared" si="80"/>
        <v/>
      </c>
      <c r="BB5178" s="5" t="str">
        <f>IF(OR($E5178="",$G5178&lt;&gt;"Ativo"),"",IF(COUNTIFS($E$4:$E5178,$E5178,$A$4:$A5178,$A5178,$G$4:$G5178,"Ativo")=1,1,0))</f>
        <v/>
      </c>
      <c r="BC5178" t="str">
        <f>IF(OR($A5178="",$G5178&lt;&gt;"Ativo"),"",IF(COUNTIFS($A$4:$A5178,$A5178,$G$4:$G5178,"Ativo")=1,1,0))</f>
        <v/>
      </c>
    </row>
    <row r="5179" spans="1:55" x14ac:dyDescent="0.3">
      <c r="A5179" s="76"/>
      <c r="B5179" s="104"/>
      <c r="C5179" s="76"/>
      <c r="D5179" s="77"/>
      <c r="E5179" s="12"/>
      <c r="F5179" s="78"/>
      <c r="G5179" s="77"/>
      <c r="H5179" s="79"/>
      <c r="BA5179" s="5" t="str">
        <f t="shared" si="80"/>
        <v/>
      </c>
      <c r="BB5179" s="5" t="str">
        <f>IF(OR($E5179="",$G5179&lt;&gt;"Ativo"),"",IF(COUNTIFS($E$4:$E5179,$E5179,$A$4:$A5179,$A5179,$G$4:$G5179,"Ativo")=1,1,0))</f>
        <v/>
      </c>
      <c r="BC5179" t="str">
        <f>IF(OR($A5179="",$G5179&lt;&gt;"Ativo"),"",IF(COUNTIFS($A$4:$A5179,$A5179,$G$4:$G5179,"Ativo")=1,1,0))</f>
        <v/>
      </c>
    </row>
    <row r="5180" spans="1:55" x14ac:dyDescent="0.3">
      <c r="A5180" s="76"/>
      <c r="B5180" s="104"/>
      <c r="C5180" s="76"/>
      <c r="D5180" s="77"/>
      <c r="E5180" s="12"/>
      <c r="F5180" s="78"/>
      <c r="G5180" s="77"/>
      <c r="H5180" s="79"/>
      <c r="BA5180" s="5" t="str">
        <f t="shared" si="80"/>
        <v/>
      </c>
      <c r="BB5180" s="5" t="str">
        <f>IF(OR($E5180="",$G5180&lt;&gt;"Ativo"),"",IF(COUNTIFS($E$4:$E5180,$E5180,$A$4:$A5180,$A5180,$G$4:$G5180,"Ativo")=1,1,0))</f>
        <v/>
      </c>
      <c r="BC5180" t="str">
        <f>IF(OR($A5180="",$G5180&lt;&gt;"Ativo"),"",IF(COUNTIFS($A$4:$A5180,$A5180,$G$4:$G5180,"Ativo")=1,1,0))</f>
        <v/>
      </c>
    </row>
    <row r="5181" spans="1:55" x14ac:dyDescent="0.3">
      <c r="A5181" s="76"/>
      <c r="B5181" s="104"/>
      <c r="C5181" s="76"/>
      <c r="D5181" s="77"/>
      <c r="E5181" s="12"/>
      <c r="F5181" s="78"/>
      <c r="G5181" s="77"/>
      <c r="H5181" s="79"/>
      <c r="BA5181" s="5" t="str">
        <f t="shared" si="80"/>
        <v/>
      </c>
      <c r="BB5181" s="5" t="str">
        <f>IF(OR($E5181="",$G5181&lt;&gt;"Ativo"),"",IF(COUNTIFS($E$4:$E5181,$E5181,$A$4:$A5181,$A5181,$G$4:$G5181,"Ativo")=1,1,0))</f>
        <v/>
      </c>
      <c r="BC5181" t="str">
        <f>IF(OR($A5181="",$G5181&lt;&gt;"Ativo"),"",IF(COUNTIFS($A$4:$A5181,$A5181,$G$4:$G5181,"Ativo")=1,1,0))</f>
        <v/>
      </c>
    </row>
    <row r="5182" spans="1:55" x14ac:dyDescent="0.3">
      <c r="A5182" s="76"/>
      <c r="B5182" s="104"/>
      <c r="C5182" s="76"/>
      <c r="D5182" s="77"/>
      <c r="E5182" s="12"/>
      <c r="F5182" s="78"/>
      <c r="G5182" s="77"/>
      <c r="H5182" s="79"/>
      <c r="BA5182" s="5" t="str">
        <f t="shared" si="80"/>
        <v/>
      </c>
      <c r="BB5182" s="5" t="str">
        <f>IF(OR($E5182="",$G5182&lt;&gt;"Ativo"),"",IF(COUNTIFS($E$4:$E5182,$E5182,$A$4:$A5182,$A5182,$G$4:$G5182,"Ativo")=1,1,0))</f>
        <v/>
      </c>
      <c r="BC5182" t="str">
        <f>IF(OR($A5182="",$G5182&lt;&gt;"Ativo"),"",IF(COUNTIFS($A$4:$A5182,$A5182,$G$4:$G5182,"Ativo")=1,1,0))</f>
        <v/>
      </c>
    </row>
    <row r="5183" spans="1:55" x14ac:dyDescent="0.3">
      <c r="A5183" s="76"/>
      <c r="B5183" s="104"/>
      <c r="C5183" s="76"/>
      <c r="D5183" s="77"/>
      <c r="E5183" s="12"/>
      <c r="F5183" s="78"/>
      <c r="G5183" s="77"/>
      <c r="H5183" s="79"/>
      <c r="BA5183" s="5" t="str">
        <f t="shared" si="80"/>
        <v/>
      </c>
      <c r="BB5183" s="5" t="str">
        <f>IF(OR($E5183="",$G5183&lt;&gt;"Ativo"),"",IF(COUNTIFS($E$4:$E5183,$E5183,$A$4:$A5183,$A5183,$G$4:$G5183,"Ativo")=1,1,0))</f>
        <v/>
      </c>
      <c r="BC5183" t="str">
        <f>IF(OR($A5183="",$G5183&lt;&gt;"Ativo"),"",IF(COUNTIFS($A$4:$A5183,$A5183,$G$4:$G5183,"Ativo")=1,1,0))</f>
        <v/>
      </c>
    </row>
    <row r="5184" spans="1:55" x14ac:dyDescent="0.3">
      <c r="A5184" s="76"/>
      <c r="B5184" s="104"/>
      <c r="C5184" s="76"/>
      <c r="D5184" s="77"/>
      <c r="E5184" s="12"/>
      <c r="F5184" s="78"/>
      <c r="G5184" s="77"/>
      <c r="H5184" s="79"/>
      <c r="BA5184" s="5" t="str">
        <f t="shared" si="80"/>
        <v/>
      </c>
      <c r="BB5184" s="5" t="str">
        <f>IF(OR($E5184="",$G5184&lt;&gt;"Ativo"),"",IF(COUNTIFS($E$4:$E5184,$E5184,$A$4:$A5184,$A5184,$G$4:$G5184,"Ativo")=1,1,0))</f>
        <v/>
      </c>
      <c r="BC5184" t="str">
        <f>IF(OR($A5184="",$G5184&lt;&gt;"Ativo"),"",IF(COUNTIFS($A$4:$A5184,$A5184,$G$4:$G5184,"Ativo")=1,1,0))</f>
        <v/>
      </c>
    </row>
    <row r="5185" spans="1:55" x14ac:dyDescent="0.3">
      <c r="A5185" s="76"/>
      <c r="B5185" s="104"/>
      <c r="C5185" s="76"/>
      <c r="D5185" s="77"/>
      <c r="E5185" s="12"/>
      <c r="F5185" s="78"/>
      <c r="G5185" s="77"/>
      <c r="H5185" s="79"/>
      <c r="BA5185" s="5" t="str">
        <f t="shared" si="80"/>
        <v/>
      </c>
      <c r="BB5185" s="5" t="str">
        <f>IF(OR($E5185="",$G5185&lt;&gt;"Ativo"),"",IF(COUNTIFS($E$4:$E5185,$E5185,$A$4:$A5185,$A5185,$G$4:$G5185,"Ativo")=1,1,0))</f>
        <v/>
      </c>
      <c r="BC5185" t="str">
        <f>IF(OR($A5185="",$G5185&lt;&gt;"Ativo"),"",IF(COUNTIFS($A$4:$A5185,$A5185,$G$4:$G5185,"Ativo")=1,1,0))</f>
        <v/>
      </c>
    </row>
    <row r="5186" spans="1:55" x14ac:dyDescent="0.3">
      <c r="A5186" s="76"/>
      <c r="B5186" s="104"/>
      <c r="C5186" s="76"/>
      <c r="D5186" s="77"/>
      <c r="E5186" s="12"/>
      <c r="F5186" s="78"/>
      <c r="G5186" s="77"/>
      <c r="H5186" s="79"/>
      <c r="BA5186" s="5" t="str">
        <f t="shared" si="80"/>
        <v/>
      </c>
      <c r="BB5186" s="5" t="str">
        <f>IF(OR($E5186="",$G5186&lt;&gt;"Ativo"),"",IF(COUNTIFS($E$4:$E5186,$E5186,$A$4:$A5186,$A5186,$G$4:$G5186,"Ativo")=1,1,0))</f>
        <v/>
      </c>
      <c r="BC5186" t="str">
        <f>IF(OR($A5186="",$G5186&lt;&gt;"Ativo"),"",IF(COUNTIFS($A$4:$A5186,$A5186,$G$4:$G5186,"Ativo")=1,1,0))</f>
        <v/>
      </c>
    </row>
    <row r="5187" spans="1:55" x14ac:dyDescent="0.3">
      <c r="A5187" s="76"/>
      <c r="B5187" s="104"/>
      <c r="C5187" s="76"/>
      <c r="D5187" s="77"/>
      <c r="E5187" s="12"/>
      <c r="F5187" s="78"/>
      <c r="G5187" s="77"/>
      <c r="H5187" s="79"/>
      <c r="BA5187" s="5" t="str">
        <f t="shared" si="80"/>
        <v/>
      </c>
      <c r="BB5187" s="5" t="str">
        <f>IF(OR($E5187="",$G5187&lt;&gt;"Ativo"),"",IF(COUNTIFS($E$4:$E5187,$E5187,$A$4:$A5187,$A5187,$G$4:$G5187,"Ativo")=1,1,0))</f>
        <v/>
      </c>
      <c r="BC5187" t="str">
        <f>IF(OR($A5187="",$G5187&lt;&gt;"Ativo"),"",IF(COUNTIFS($A$4:$A5187,$A5187,$G$4:$G5187,"Ativo")=1,1,0))</f>
        <v/>
      </c>
    </row>
    <row r="5188" spans="1:55" x14ac:dyDescent="0.3">
      <c r="A5188" s="76"/>
      <c r="B5188" s="104"/>
      <c r="C5188" s="76"/>
      <c r="D5188" s="77"/>
      <c r="E5188" s="12"/>
      <c r="F5188" s="78"/>
      <c r="G5188" s="77"/>
      <c r="H5188" s="79"/>
      <c r="BA5188" s="5" t="str">
        <f t="shared" ref="BA5188:BA5251" si="81">IF($D5188="","",MID($D5188,4,LEN($D5188)-5))</f>
        <v/>
      </c>
      <c r="BB5188" s="5" t="str">
        <f>IF(OR($E5188="",$G5188&lt;&gt;"Ativo"),"",IF(COUNTIFS($E$4:$E5188,$E5188,$A$4:$A5188,$A5188,$G$4:$G5188,"Ativo")=1,1,0))</f>
        <v/>
      </c>
      <c r="BC5188" t="str">
        <f>IF(OR($A5188="",$G5188&lt;&gt;"Ativo"),"",IF(COUNTIFS($A$4:$A5188,$A5188,$G$4:$G5188,"Ativo")=1,1,0))</f>
        <v/>
      </c>
    </row>
    <row r="5189" spans="1:55" x14ac:dyDescent="0.3">
      <c r="A5189" s="76"/>
      <c r="B5189" s="104"/>
      <c r="C5189" s="76"/>
      <c r="D5189" s="77"/>
      <c r="E5189" s="12"/>
      <c r="F5189" s="78"/>
      <c r="G5189" s="77"/>
      <c r="H5189" s="79"/>
      <c r="BA5189" s="5" t="str">
        <f t="shared" si="81"/>
        <v/>
      </c>
      <c r="BB5189" s="5" t="str">
        <f>IF(OR($E5189="",$G5189&lt;&gt;"Ativo"),"",IF(COUNTIFS($E$4:$E5189,$E5189,$A$4:$A5189,$A5189,$G$4:$G5189,"Ativo")=1,1,0))</f>
        <v/>
      </c>
      <c r="BC5189" t="str">
        <f>IF(OR($A5189="",$G5189&lt;&gt;"Ativo"),"",IF(COUNTIFS($A$4:$A5189,$A5189,$G$4:$G5189,"Ativo")=1,1,0))</f>
        <v/>
      </c>
    </row>
    <row r="5190" spans="1:55" x14ac:dyDescent="0.3">
      <c r="A5190" s="76"/>
      <c r="B5190" s="104"/>
      <c r="C5190" s="76"/>
      <c r="D5190" s="77"/>
      <c r="E5190" s="12"/>
      <c r="F5190" s="78"/>
      <c r="G5190" s="77"/>
      <c r="H5190" s="79"/>
      <c r="BA5190" s="5" t="str">
        <f t="shared" si="81"/>
        <v/>
      </c>
      <c r="BB5190" s="5" t="str">
        <f>IF(OR($E5190="",$G5190&lt;&gt;"Ativo"),"",IF(COUNTIFS($E$4:$E5190,$E5190,$A$4:$A5190,$A5190,$G$4:$G5190,"Ativo")=1,1,0))</f>
        <v/>
      </c>
      <c r="BC5190" t="str">
        <f>IF(OR($A5190="",$G5190&lt;&gt;"Ativo"),"",IF(COUNTIFS($A$4:$A5190,$A5190,$G$4:$G5190,"Ativo")=1,1,0))</f>
        <v/>
      </c>
    </row>
    <row r="5191" spans="1:55" x14ac:dyDescent="0.3">
      <c r="A5191" s="76"/>
      <c r="B5191" s="104"/>
      <c r="C5191" s="76"/>
      <c r="D5191" s="77"/>
      <c r="E5191" s="12"/>
      <c r="F5191" s="78"/>
      <c r="G5191" s="77"/>
      <c r="H5191" s="79"/>
      <c r="BA5191" s="5" t="str">
        <f t="shared" si="81"/>
        <v/>
      </c>
      <c r="BB5191" s="5" t="str">
        <f>IF(OR($E5191="",$G5191&lt;&gt;"Ativo"),"",IF(COUNTIFS($E$4:$E5191,$E5191,$A$4:$A5191,$A5191,$G$4:$G5191,"Ativo")=1,1,0))</f>
        <v/>
      </c>
      <c r="BC5191" t="str">
        <f>IF(OR($A5191="",$G5191&lt;&gt;"Ativo"),"",IF(COUNTIFS($A$4:$A5191,$A5191,$G$4:$G5191,"Ativo")=1,1,0))</f>
        <v/>
      </c>
    </row>
    <row r="5192" spans="1:55" x14ac:dyDescent="0.3">
      <c r="A5192" s="76"/>
      <c r="B5192" s="104"/>
      <c r="C5192" s="76"/>
      <c r="D5192" s="77"/>
      <c r="E5192" s="12"/>
      <c r="F5192" s="78"/>
      <c r="G5192" s="77"/>
      <c r="H5192" s="79"/>
      <c r="BA5192" s="5" t="str">
        <f t="shared" si="81"/>
        <v/>
      </c>
      <c r="BB5192" s="5" t="str">
        <f>IF(OR($E5192="",$G5192&lt;&gt;"Ativo"),"",IF(COUNTIFS($E$4:$E5192,$E5192,$A$4:$A5192,$A5192,$G$4:$G5192,"Ativo")=1,1,0))</f>
        <v/>
      </c>
      <c r="BC5192" t="str">
        <f>IF(OR($A5192="",$G5192&lt;&gt;"Ativo"),"",IF(COUNTIFS($A$4:$A5192,$A5192,$G$4:$G5192,"Ativo")=1,1,0))</f>
        <v/>
      </c>
    </row>
    <row r="5193" spans="1:55" x14ac:dyDescent="0.3">
      <c r="A5193" s="76"/>
      <c r="B5193" s="104"/>
      <c r="C5193" s="76"/>
      <c r="D5193" s="77"/>
      <c r="E5193" s="12"/>
      <c r="F5193" s="78"/>
      <c r="G5193" s="77"/>
      <c r="H5193" s="79"/>
      <c r="BA5193" s="5" t="str">
        <f t="shared" si="81"/>
        <v/>
      </c>
      <c r="BB5193" s="5" t="str">
        <f>IF(OR($E5193="",$G5193&lt;&gt;"Ativo"),"",IF(COUNTIFS($E$4:$E5193,$E5193,$A$4:$A5193,$A5193,$G$4:$G5193,"Ativo")=1,1,0))</f>
        <v/>
      </c>
      <c r="BC5193" t="str">
        <f>IF(OR($A5193="",$G5193&lt;&gt;"Ativo"),"",IF(COUNTIFS($A$4:$A5193,$A5193,$G$4:$G5193,"Ativo")=1,1,0))</f>
        <v/>
      </c>
    </row>
    <row r="5194" spans="1:55" x14ac:dyDescent="0.3">
      <c r="A5194" s="76"/>
      <c r="B5194" s="104"/>
      <c r="C5194" s="76"/>
      <c r="D5194" s="77"/>
      <c r="E5194" s="12"/>
      <c r="F5194" s="78"/>
      <c r="G5194" s="77"/>
      <c r="H5194" s="79"/>
      <c r="BA5194" s="5" t="str">
        <f t="shared" si="81"/>
        <v/>
      </c>
      <c r="BB5194" s="5" t="str">
        <f>IF(OR($E5194="",$G5194&lt;&gt;"Ativo"),"",IF(COUNTIFS($E$4:$E5194,$E5194,$A$4:$A5194,$A5194,$G$4:$G5194,"Ativo")=1,1,0))</f>
        <v/>
      </c>
      <c r="BC5194" t="str">
        <f>IF(OR($A5194="",$G5194&lt;&gt;"Ativo"),"",IF(COUNTIFS($A$4:$A5194,$A5194,$G$4:$G5194,"Ativo")=1,1,0))</f>
        <v/>
      </c>
    </row>
    <row r="5195" spans="1:55" x14ac:dyDescent="0.3">
      <c r="A5195" s="76"/>
      <c r="B5195" s="104"/>
      <c r="C5195" s="76"/>
      <c r="D5195" s="77"/>
      <c r="E5195" s="12"/>
      <c r="F5195" s="78"/>
      <c r="G5195" s="77"/>
      <c r="H5195" s="79"/>
      <c r="BA5195" s="5" t="str">
        <f t="shared" si="81"/>
        <v/>
      </c>
      <c r="BB5195" s="5" t="str">
        <f>IF(OR($E5195="",$G5195&lt;&gt;"Ativo"),"",IF(COUNTIFS($E$4:$E5195,$E5195,$A$4:$A5195,$A5195,$G$4:$G5195,"Ativo")=1,1,0))</f>
        <v/>
      </c>
      <c r="BC5195" t="str">
        <f>IF(OR($A5195="",$G5195&lt;&gt;"Ativo"),"",IF(COUNTIFS($A$4:$A5195,$A5195,$G$4:$G5195,"Ativo")=1,1,0))</f>
        <v/>
      </c>
    </row>
    <row r="5196" spans="1:55" x14ac:dyDescent="0.3">
      <c r="A5196" s="76"/>
      <c r="B5196" s="104"/>
      <c r="C5196" s="76"/>
      <c r="D5196" s="77"/>
      <c r="E5196" s="12"/>
      <c r="F5196" s="78"/>
      <c r="G5196" s="77"/>
      <c r="H5196" s="79"/>
      <c r="BA5196" s="5" t="str">
        <f t="shared" si="81"/>
        <v/>
      </c>
      <c r="BB5196" s="5" t="str">
        <f>IF(OR($E5196="",$G5196&lt;&gt;"Ativo"),"",IF(COUNTIFS($E$4:$E5196,$E5196,$A$4:$A5196,$A5196,$G$4:$G5196,"Ativo")=1,1,0))</f>
        <v/>
      </c>
      <c r="BC5196" t="str">
        <f>IF(OR($A5196="",$G5196&lt;&gt;"Ativo"),"",IF(COUNTIFS($A$4:$A5196,$A5196,$G$4:$G5196,"Ativo")=1,1,0))</f>
        <v/>
      </c>
    </row>
    <row r="5197" spans="1:55" x14ac:dyDescent="0.3">
      <c r="A5197" s="76"/>
      <c r="B5197" s="104"/>
      <c r="C5197" s="76"/>
      <c r="D5197" s="77"/>
      <c r="E5197" s="12"/>
      <c r="F5197" s="78"/>
      <c r="G5197" s="77"/>
      <c r="H5197" s="79"/>
      <c r="BA5197" s="5" t="str">
        <f t="shared" si="81"/>
        <v/>
      </c>
      <c r="BB5197" s="5" t="str">
        <f>IF(OR($E5197="",$G5197&lt;&gt;"Ativo"),"",IF(COUNTIFS($E$4:$E5197,$E5197,$A$4:$A5197,$A5197,$G$4:$G5197,"Ativo")=1,1,0))</f>
        <v/>
      </c>
      <c r="BC5197" t="str">
        <f>IF(OR($A5197="",$G5197&lt;&gt;"Ativo"),"",IF(COUNTIFS($A$4:$A5197,$A5197,$G$4:$G5197,"Ativo")=1,1,0))</f>
        <v/>
      </c>
    </row>
    <row r="5198" spans="1:55" x14ac:dyDescent="0.3">
      <c r="A5198" s="76"/>
      <c r="B5198" s="104"/>
      <c r="C5198" s="76"/>
      <c r="D5198" s="77"/>
      <c r="E5198" s="12"/>
      <c r="F5198" s="78"/>
      <c r="G5198" s="77"/>
      <c r="H5198" s="79"/>
      <c r="BA5198" s="5" t="str">
        <f t="shared" si="81"/>
        <v/>
      </c>
      <c r="BB5198" s="5" t="str">
        <f>IF(OR($E5198="",$G5198&lt;&gt;"Ativo"),"",IF(COUNTIFS($E$4:$E5198,$E5198,$A$4:$A5198,$A5198,$G$4:$G5198,"Ativo")=1,1,0))</f>
        <v/>
      </c>
      <c r="BC5198" t="str">
        <f>IF(OR($A5198="",$G5198&lt;&gt;"Ativo"),"",IF(COUNTIFS($A$4:$A5198,$A5198,$G$4:$G5198,"Ativo")=1,1,0))</f>
        <v/>
      </c>
    </row>
    <row r="5199" spans="1:55" x14ac:dyDescent="0.3">
      <c r="A5199" s="76"/>
      <c r="B5199" s="104"/>
      <c r="C5199" s="76"/>
      <c r="D5199" s="77"/>
      <c r="E5199" s="12"/>
      <c r="F5199" s="78"/>
      <c r="G5199" s="77"/>
      <c r="H5199" s="79"/>
      <c r="BA5199" s="5" t="str">
        <f t="shared" si="81"/>
        <v/>
      </c>
      <c r="BB5199" s="5" t="str">
        <f>IF(OR($E5199="",$G5199&lt;&gt;"Ativo"),"",IF(COUNTIFS($E$4:$E5199,$E5199,$A$4:$A5199,$A5199,$G$4:$G5199,"Ativo")=1,1,0))</f>
        <v/>
      </c>
      <c r="BC5199" t="str">
        <f>IF(OR($A5199="",$G5199&lt;&gt;"Ativo"),"",IF(COUNTIFS($A$4:$A5199,$A5199,$G$4:$G5199,"Ativo")=1,1,0))</f>
        <v/>
      </c>
    </row>
    <row r="5200" spans="1:55" x14ac:dyDescent="0.3">
      <c r="A5200" s="76"/>
      <c r="B5200" s="104"/>
      <c r="C5200" s="76"/>
      <c r="D5200" s="77"/>
      <c r="E5200" s="12"/>
      <c r="F5200" s="78"/>
      <c r="G5200" s="77"/>
      <c r="H5200" s="79"/>
      <c r="BA5200" s="5" t="str">
        <f t="shared" si="81"/>
        <v/>
      </c>
      <c r="BB5200" s="5" t="str">
        <f>IF(OR($E5200="",$G5200&lt;&gt;"Ativo"),"",IF(COUNTIFS($E$4:$E5200,$E5200,$A$4:$A5200,$A5200,$G$4:$G5200,"Ativo")=1,1,0))</f>
        <v/>
      </c>
      <c r="BC5200" t="str">
        <f>IF(OR($A5200="",$G5200&lt;&gt;"Ativo"),"",IF(COUNTIFS($A$4:$A5200,$A5200,$G$4:$G5200,"Ativo")=1,1,0))</f>
        <v/>
      </c>
    </row>
    <row r="5201" spans="1:55" x14ac:dyDescent="0.3">
      <c r="A5201" s="76"/>
      <c r="B5201" s="104"/>
      <c r="C5201" s="76"/>
      <c r="D5201" s="77"/>
      <c r="E5201" s="12"/>
      <c r="F5201" s="78"/>
      <c r="G5201" s="77"/>
      <c r="H5201" s="79"/>
      <c r="BA5201" s="5" t="str">
        <f t="shared" si="81"/>
        <v/>
      </c>
      <c r="BB5201" s="5" t="str">
        <f>IF(OR($E5201="",$G5201&lt;&gt;"Ativo"),"",IF(COUNTIFS($E$4:$E5201,$E5201,$A$4:$A5201,$A5201,$G$4:$G5201,"Ativo")=1,1,0))</f>
        <v/>
      </c>
      <c r="BC5201" t="str">
        <f>IF(OR($A5201="",$G5201&lt;&gt;"Ativo"),"",IF(COUNTIFS($A$4:$A5201,$A5201,$G$4:$G5201,"Ativo")=1,1,0))</f>
        <v/>
      </c>
    </row>
    <row r="5202" spans="1:55" x14ac:dyDescent="0.3">
      <c r="A5202" s="76"/>
      <c r="B5202" s="104"/>
      <c r="C5202" s="76"/>
      <c r="D5202" s="77"/>
      <c r="E5202" s="12"/>
      <c r="F5202" s="78"/>
      <c r="G5202" s="77"/>
      <c r="H5202" s="79"/>
      <c r="BA5202" s="5" t="str">
        <f t="shared" si="81"/>
        <v/>
      </c>
      <c r="BB5202" s="5" t="str">
        <f>IF(OR($E5202="",$G5202&lt;&gt;"Ativo"),"",IF(COUNTIFS($E$4:$E5202,$E5202,$A$4:$A5202,$A5202,$G$4:$G5202,"Ativo")=1,1,0))</f>
        <v/>
      </c>
      <c r="BC5202" t="str">
        <f>IF(OR($A5202="",$G5202&lt;&gt;"Ativo"),"",IF(COUNTIFS($A$4:$A5202,$A5202,$G$4:$G5202,"Ativo")=1,1,0))</f>
        <v/>
      </c>
    </row>
    <row r="5203" spans="1:55" x14ac:dyDescent="0.3">
      <c r="A5203" s="76"/>
      <c r="B5203" s="104"/>
      <c r="C5203" s="76"/>
      <c r="D5203" s="77"/>
      <c r="E5203" s="12"/>
      <c r="F5203" s="78"/>
      <c r="G5203" s="77"/>
      <c r="H5203" s="79"/>
      <c r="BA5203" s="5" t="str">
        <f t="shared" si="81"/>
        <v/>
      </c>
      <c r="BB5203" s="5" t="str">
        <f>IF(OR($E5203="",$G5203&lt;&gt;"Ativo"),"",IF(COUNTIFS($E$4:$E5203,$E5203,$A$4:$A5203,$A5203,$G$4:$G5203,"Ativo")=1,1,0))</f>
        <v/>
      </c>
      <c r="BC5203" t="str">
        <f>IF(OR($A5203="",$G5203&lt;&gt;"Ativo"),"",IF(COUNTIFS($A$4:$A5203,$A5203,$G$4:$G5203,"Ativo")=1,1,0))</f>
        <v/>
      </c>
    </row>
    <row r="5204" spans="1:55" x14ac:dyDescent="0.3">
      <c r="A5204" s="76"/>
      <c r="B5204" s="104"/>
      <c r="C5204" s="76"/>
      <c r="D5204" s="77"/>
      <c r="E5204" s="12"/>
      <c r="F5204" s="78"/>
      <c r="G5204" s="77"/>
      <c r="H5204" s="79"/>
      <c r="BA5204" s="5" t="str">
        <f t="shared" si="81"/>
        <v/>
      </c>
      <c r="BB5204" s="5" t="str">
        <f>IF(OR($E5204="",$G5204&lt;&gt;"Ativo"),"",IF(COUNTIFS($E$4:$E5204,$E5204,$A$4:$A5204,$A5204,$G$4:$G5204,"Ativo")=1,1,0))</f>
        <v/>
      </c>
      <c r="BC5204" t="str">
        <f>IF(OR($A5204="",$G5204&lt;&gt;"Ativo"),"",IF(COUNTIFS($A$4:$A5204,$A5204,$G$4:$G5204,"Ativo")=1,1,0))</f>
        <v/>
      </c>
    </row>
    <row r="5205" spans="1:55" x14ac:dyDescent="0.3">
      <c r="A5205" s="76"/>
      <c r="B5205" s="104"/>
      <c r="C5205" s="76"/>
      <c r="D5205" s="77"/>
      <c r="E5205" s="12"/>
      <c r="F5205" s="78"/>
      <c r="G5205" s="77"/>
      <c r="H5205" s="79"/>
      <c r="BA5205" s="5" t="str">
        <f t="shared" si="81"/>
        <v/>
      </c>
      <c r="BB5205" s="5" t="str">
        <f>IF(OR($E5205="",$G5205&lt;&gt;"Ativo"),"",IF(COUNTIFS($E$4:$E5205,$E5205,$A$4:$A5205,$A5205,$G$4:$G5205,"Ativo")=1,1,0))</f>
        <v/>
      </c>
      <c r="BC5205" t="str">
        <f>IF(OR($A5205="",$G5205&lt;&gt;"Ativo"),"",IF(COUNTIFS($A$4:$A5205,$A5205,$G$4:$G5205,"Ativo")=1,1,0))</f>
        <v/>
      </c>
    </row>
    <row r="5206" spans="1:55" x14ac:dyDescent="0.3">
      <c r="A5206" s="76"/>
      <c r="B5206" s="104"/>
      <c r="C5206" s="76"/>
      <c r="D5206" s="77"/>
      <c r="E5206" s="12"/>
      <c r="F5206" s="78"/>
      <c r="G5206" s="77"/>
      <c r="H5206" s="79"/>
      <c r="BA5206" s="5" t="str">
        <f t="shared" si="81"/>
        <v/>
      </c>
      <c r="BB5206" s="5" t="str">
        <f>IF(OR($E5206="",$G5206&lt;&gt;"Ativo"),"",IF(COUNTIFS($E$4:$E5206,$E5206,$A$4:$A5206,$A5206,$G$4:$G5206,"Ativo")=1,1,0))</f>
        <v/>
      </c>
      <c r="BC5206" t="str">
        <f>IF(OR($A5206="",$G5206&lt;&gt;"Ativo"),"",IF(COUNTIFS($A$4:$A5206,$A5206,$G$4:$G5206,"Ativo")=1,1,0))</f>
        <v/>
      </c>
    </row>
    <row r="5207" spans="1:55" x14ac:dyDescent="0.3">
      <c r="A5207" s="76"/>
      <c r="B5207" s="104"/>
      <c r="C5207" s="76"/>
      <c r="D5207" s="77"/>
      <c r="E5207" s="12"/>
      <c r="F5207" s="78"/>
      <c r="G5207" s="77"/>
      <c r="H5207" s="79"/>
      <c r="BA5207" s="5" t="str">
        <f t="shared" si="81"/>
        <v/>
      </c>
      <c r="BB5207" s="5" t="str">
        <f>IF(OR($E5207="",$G5207&lt;&gt;"Ativo"),"",IF(COUNTIFS($E$4:$E5207,$E5207,$A$4:$A5207,$A5207,$G$4:$G5207,"Ativo")=1,1,0))</f>
        <v/>
      </c>
      <c r="BC5207" t="str">
        <f>IF(OR($A5207="",$G5207&lt;&gt;"Ativo"),"",IF(COUNTIFS($A$4:$A5207,$A5207,$G$4:$G5207,"Ativo")=1,1,0))</f>
        <v/>
      </c>
    </row>
    <row r="5208" spans="1:55" x14ac:dyDescent="0.3">
      <c r="A5208" s="76"/>
      <c r="B5208" s="104"/>
      <c r="C5208" s="76"/>
      <c r="D5208" s="77"/>
      <c r="E5208" s="12"/>
      <c r="F5208" s="78"/>
      <c r="G5208" s="77"/>
      <c r="H5208" s="79"/>
      <c r="BA5208" s="5" t="str">
        <f t="shared" si="81"/>
        <v/>
      </c>
      <c r="BB5208" s="5" t="str">
        <f>IF(OR($E5208="",$G5208&lt;&gt;"Ativo"),"",IF(COUNTIFS($E$4:$E5208,$E5208,$A$4:$A5208,$A5208,$G$4:$G5208,"Ativo")=1,1,0))</f>
        <v/>
      </c>
      <c r="BC5208" t="str">
        <f>IF(OR($A5208="",$G5208&lt;&gt;"Ativo"),"",IF(COUNTIFS($A$4:$A5208,$A5208,$G$4:$G5208,"Ativo")=1,1,0))</f>
        <v/>
      </c>
    </row>
    <row r="5209" spans="1:55" x14ac:dyDescent="0.3">
      <c r="A5209" s="76"/>
      <c r="B5209" s="104"/>
      <c r="C5209" s="76"/>
      <c r="D5209" s="77"/>
      <c r="E5209" s="12"/>
      <c r="F5209" s="78"/>
      <c r="G5209" s="77"/>
      <c r="H5209" s="79"/>
      <c r="BA5209" s="5" t="str">
        <f t="shared" si="81"/>
        <v/>
      </c>
      <c r="BB5209" s="5" t="str">
        <f>IF(OR($E5209="",$G5209&lt;&gt;"Ativo"),"",IF(COUNTIFS($E$4:$E5209,$E5209,$A$4:$A5209,$A5209,$G$4:$G5209,"Ativo")=1,1,0))</f>
        <v/>
      </c>
      <c r="BC5209" t="str">
        <f>IF(OR($A5209="",$G5209&lt;&gt;"Ativo"),"",IF(COUNTIFS($A$4:$A5209,$A5209,$G$4:$G5209,"Ativo")=1,1,0))</f>
        <v/>
      </c>
    </row>
    <row r="5210" spans="1:55" x14ac:dyDescent="0.3">
      <c r="A5210" s="76"/>
      <c r="B5210" s="104"/>
      <c r="C5210" s="76"/>
      <c r="D5210" s="77"/>
      <c r="E5210" s="12"/>
      <c r="F5210" s="78"/>
      <c r="G5210" s="77"/>
      <c r="H5210" s="79"/>
      <c r="BA5210" s="5" t="str">
        <f t="shared" si="81"/>
        <v/>
      </c>
      <c r="BB5210" s="5" t="str">
        <f>IF(OR($E5210="",$G5210&lt;&gt;"Ativo"),"",IF(COUNTIFS($E$4:$E5210,$E5210,$A$4:$A5210,$A5210,$G$4:$G5210,"Ativo")=1,1,0))</f>
        <v/>
      </c>
      <c r="BC5210" t="str">
        <f>IF(OR($A5210="",$G5210&lt;&gt;"Ativo"),"",IF(COUNTIFS($A$4:$A5210,$A5210,$G$4:$G5210,"Ativo")=1,1,0))</f>
        <v/>
      </c>
    </row>
    <row r="5211" spans="1:55" x14ac:dyDescent="0.3">
      <c r="A5211" s="76"/>
      <c r="B5211" s="104"/>
      <c r="C5211" s="76"/>
      <c r="D5211" s="77"/>
      <c r="E5211" s="12"/>
      <c r="F5211" s="78"/>
      <c r="G5211" s="77"/>
      <c r="H5211" s="79"/>
      <c r="BA5211" s="5" t="str">
        <f t="shared" si="81"/>
        <v/>
      </c>
      <c r="BB5211" s="5" t="str">
        <f>IF(OR($E5211="",$G5211&lt;&gt;"Ativo"),"",IF(COUNTIFS($E$4:$E5211,$E5211,$A$4:$A5211,$A5211,$G$4:$G5211,"Ativo")=1,1,0))</f>
        <v/>
      </c>
      <c r="BC5211" t="str">
        <f>IF(OR($A5211="",$G5211&lt;&gt;"Ativo"),"",IF(COUNTIFS($A$4:$A5211,$A5211,$G$4:$G5211,"Ativo")=1,1,0))</f>
        <v/>
      </c>
    </row>
    <row r="5212" spans="1:55" x14ac:dyDescent="0.3">
      <c r="A5212" s="76"/>
      <c r="B5212" s="104"/>
      <c r="C5212" s="76"/>
      <c r="D5212" s="77"/>
      <c r="E5212" s="12"/>
      <c r="F5212" s="78"/>
      <c r="G5212" s="77"/>
      <c r="H5212" s="79"/>
      <c r="BA5212" s="5" t="str">
        <f t="shared" si="81"/>
        <v/>
      </c>
      <c r="BB5212" s="5" t="str">
        <f>IF(OR($E5212="",$G5212&lt;&gt;"Ativo"),"",IF(COUNTIFS($E$4:$E5212,$E5212,$A$4:$A5212,$A5212,$G$4:$G5212,"Ativo")=1,1,0))</f>
        <v/>
      </c>
      <c r="BC5212" t="str">
        <f>IF(OR($A5212="",$G5212&lt;&gt;"Ativo"),"",IF(COUNTIFS($A$4:$A5212,$A5212,$G$4:$G5212,"Ativo")=1,1,0))</f>
        <v/>
      </c>
    </row>
    <row r="5213" spans="1:55" x14ac:dyDescent="0.3">
      <c r="A5213" s="76"/>
      <c r="B5213" s="104"/>
      <c r="C5213" s="76"/>
      <c r="D5213" s="77"/>
      <c r="E5213" s="12"/>
      <c r="F5213" s="78"/>
      <c r="G5213" s="77"/>
      <c r="H5213" s="79"/>
      <c r="BA5213" s="5" t="str">
        <f t="shared" si="81"/>
        <v/>
      </c>
      <c r="BB5213" s="5" t="str">
        <f>IF(OR($E5213="",$G5213&lt;&gt;"Ativo"),"",IF(COUNTIFS($E$4:$E5213,$E5213,$A$4:$A5213,$A5213,$G$4:$G5213,"Ativo")=1,1,0))</f>
        <v/>
      </c>
      <c r="BC5213" t="str">
        <f>IF(OR($A5213="",$G5213&lt;&gt;"Ativo"),"",IF(COUNTIFS($A$4:$A5213,$A5213,$G$4:$G5213,"Ativo")=1,1,0))</f>
        <v/>
      </c>
    </row>
    <row r="5214" spans="1:55" x14ac:dyDescent="0.3">
      <c r="A5214" s="76"/>
      <c r="B5214" s="104"/>
      <c r="C5214" s="76"/>
      <c r="D5214" s="77"/>
      <c r="E5214" s="12"/>
      <c r="F5214" s="78"/>
      <c r="G5214" s="77"/>
      <c r="H5214" s="79"/>
      <c r="BA5214" s="5" t="str">
        <f t="shared" si="81"/>
        <v/>
      </c>
      <c r="BB5214" s="5" t="str">
        <f>IF(OR($E5214="",$G5214&lt;&gt;"Ativo"),"",IF(COUNTIFS($E$4:$E5214,$E5214,$A$4:$A5214,$A5214,$G$4:$G5214,"Ativo")=1,1,0))</f>
        <v/>
      </c>
      <c r="BC5214" t="str">
        <f>IF(OR($A5214="",$G5214&lt;&gt;"Ativo"),"",IF(COUNTIFS($A$4:$A5214,$A5214,$G$4:$G5214,"Ativo")=1,1,0))</f>
        <v/>
      </c>
    </row>
    <row r="5215" spans="1:55" x14ac:dyDescent="0.3">
      <c r="A5215" s="76"/>
      <c r="B5215" s="104"/>
      <c r="C5215" s="76"/>
      <c r="D5215" s="77"/>
      <c r="E5215" s="12"/>
      <c r="F5215" s="78"/>
      <c r="G5215" s="77"/>
      <c r="H5215" s="79"/>
      <c r="BA5215" s="5" t="str">
        <f t="shared" si="81"/>
        <v/>
      </c>
      <c r="BB5215" s="5" t="str">
        <f>IF(OR($E5215="",$G5215&lt;&gt;"Ativo"),"",IF(COUNTIFS($E$4:$E5215,$E5215,$A$4:$A5215,$A5215,$G$4:$G5215,"Ativo")=1,1,0))</f>
        <v/>
      </c>
      <c r="BC5215" t="str">
        <f>IF(OR($A5215="",$G5215&lt;&gt;"Ativo"),"",IF(COUNTIFS($A$4:$A5215,$A5215,$G$4:$G5215,"Ativo")=1,1,0))</f>
        <v/>
      </c>
    </row>
    <row r="5216" spans="1:55" x14ac:dyDescent="0.3">
      <c r="A5216" s="76"/>
      <c r="B5216" s="104"/>
      <c r="C5216" s="76"/>
      <c r="D5216" s="77"/>
      <c r="E5216" s="12"/>
      <c r="F5216" s="78"/>
      <c r="G5216" s="77"/>
      <c r="H5216" s="79"/>
      <c r="BA5216" s="5" t="str">
        <f t="shared" si="81"/>
        <v/>
      </c>
      <c r="BB5216" s="5" t="str">
        <f>IF(OR($E5216="",$G5216&lt;&gt;"Ativo"),"",IF(COUNTIFS($E$4:$E5216,$E5216,$A$4:$A5216,$A5216,$G$4:$G5216,"Ativo")=1,1,0))</f>
        <v/>
      </c>
      <c r="BC5216" t="str">
        <f>IF(OR($A5216="",$G5216&lt;&gt;"Ativo"),"",IF(COUNTIFS($A$4:$A5216,$A5216,$G$4:$G5216,"Ativo")=1,1,0))</f>
        <v/>
      </c>
    </row>
    <row r="5217" spans="1:55" x14ac:dyDescent="0.3">
      <c r="A5217" s="76"/>
      <c r="B5217" s="104"/>
      <c r="C5217" s="76"/>
      <c r="D5217" s="77"/>
      <c r="E5217" s="12"/>
      <c r="F5217" s="78"/>
      <c r="G5217" s="77"/>
      <c r="H5217" s="79"/>
      <c r="BA5217" s="5" t="str">
        <f t="shared" si="81"/>
        <v/>
      </c>
      <c r="BB5217" s="5" t="str">
        <f>IF(OR($E5217="",$G5217&lt;&gt;"Ativo"),"",IF(COUNTIFS($E$4:$E5217,$E5217,$A$4:$A5217,$A5217,$G$4:$G5217,"Ativo")=1,1,0))</f>
        <v/>
      </c>
      <c r="BC5217" t="str">
        <f>IF(OR($A5217="",$G5217&lt;&gt;"Ativo"),"",IF(COUNTIFS($A$4:$A5217,$A5217,$G$4:$G5217,"Ativo")=1,1,0))</f>
        <v/>
      </c>
    </row>
    <row r="5218" spans="1:55" x14ac:dyDescent="0.3">
      <c r="A5218" s="76"/>
      <c r="B5218" s="104"/>
      <c r="C5218" s="76"/>
      <c r="D5218" s="77"/>
      <c r="E5218" s="12"/>
      <c r="F5218" s="78"/>
      <c r="G5218" s="77"/>
      <c r="H5218" s="79"/>
      <c r="BA5218" s="5" t="str">
        <f t="shared" si="81"/>
        <v/>
      </c>
      <c r="BB5218" s="5" t="str">
        <f>IF(OR($E5218="",$G5218&lt;&gt;"Ativo"),"",IF(COUNTIFS($E$4:$E5218,$E5218,$A$4:$A5218,$A5218,$G$4:$G5218,"Ativo")=1,1,0))</f>
        <v/>
      </c>
      <c r="BC5218" t="str">
        <f>IF(OR($A5218="",$G5218&lt;&gt;"Ativo"),"",IF(COUNTIFS($A$4:$A5218,$A5218,$G$4:$G5218,"Ativo")=1,1,0))</f>
        <v/>
      </c>
    </row>
    <row r="5219" spans="1:55" x14ac:dyDescent="0.3">
      <c r="A5219" s="76"/>
      <c r="B5219" s="104"/>
      <c r="C5219" s="76"/>
      <c r="D5219" s="77"/>
      <c r="E5219" s="12"/>
      <c r="F5219" s="78"/>
      <c r="G5219" s="77"/>
      <c r="H5219" s="79"/>
      <c r="BA5219" s="5" t="str">
        <f t="shared" si="81"/>
        <v/>
      </c>
      <c r="BB5219" s="5" t="str">
        <f>IF(OR($E5219="",$G5219&lt;&gt;"Ativo"),"",IF(COUNTIFS($E$4:$E5219,$E5219,$A$4:$A5219,$A5219,$G$4:$G5219,"Ativo")=1,1,0))</f>
        <v/>
      </c>
      <c r="BC5219" t="str">
        <f>IF(OR($A5219="",$G5219&lt;&gt;"Ativo"),"",IF(COUNTIFS($A$4:$A5219,$A5219,$G$4:$G5219,"Ativo")=1,1,0))</f>
        <v/>
      </c>
    </row>
    <row r="5220" spans="1:55" x14ac:dyDescent="0.3">
      <c r="A5220" s="76"/>
      <c r="B5220" s="104"/>
      <c r="C5220" s="76"/>
      <c r="D5220" s="77"/>
      <c r="E5220" s="12"/>
      <c r="F5220" s="78"/>
      <c r="G5220" s="77"/>
      <c r="H5220" s="79"/>
      <c r="BA5220" s="5" t="str">
        <f t="shared" si="81"/>
        <v/>
      </c>
      <c r="BB5220" s="5" t="str">
        <f>IF(OR($E5220="",$G5220&lt;&gt;"Ativo"),"",IF(COUNTIFS($E$4:$E5220,$E5220,$A$4:$A5220,$A5220,$G$4:$G5220,"Ativo")=1,1,0))</f>
        <v/>
      </c>
      <c r="BC5220" t="str">
        <f>IF(OR($A5220="",$G5220&lt;&gt;"Ativo"),"",IF(COUNTIFS($A$4:$A5220,$A5220,$G$4:$G5220,"Ativo")=1,1,0))</f>
        <v/>
      </c>
    </row>
    <row r="5221" spans="1:55" x14ac:dyDescent="0.3">
      <c r="A5221" s="76"/>
      <c r="B5221" s="104"/>
      <c r="C5221" s="76"/>
      <c r="D5221" s="77"/>
      <c r="E5221" s="12"/>
      <c r="F5221" s="78"/>
      <c r="G5221" s="77"/>
      <c r="H5221" s="79"/>
      <c r="BA5221" s="5" t="str">
        <f t="shared" si="81"/>
        <v/>
      </c>
      <c r="BB5221" s="5" t="str">
        <f>IF(OR($E5221="",$G5221&lt;&gt;"Ativo"),"",IF(COUNTIFS($E$4:$E5221,$E5221,$A$4:$A5221,$A5221,$G$4:$G5221,"Ativo")=1,1,0))</f>
        <v/>
      </c>
      <c r="BC5221" t="str">
        <f>IF(OR($A5221="",$G5221&lt;&gt;"Ativo"),"",IF(COUNTIFS($A$4:$A5221,$A5221,$G$4:$G5221,"Ativo")=1,1,0))</f>
        <v/>
      </c>
    </row>
    <row r="5222" spans="1:55" x14ac:dyDescent="0.3">
      <c r="A5222" s="76"/>
      <c r="B5222" s="104"/>
      <c r="C5222" s="76"/>
      <c r="D5222" s="77"/>
      <c r="E5222" s="12"/>
      <c r="F5222" s="78"/>
      <c r="G5222" s="77"/>
      <c r="H5222" s="79"/>
      <c r="BA5222" s="5" t="str">
        <f t="shared" si="81"/>
        <v/>
      </c>
      <c r="BB5222" s="5" t="str">
        <f>IF(OR($E5222="",$G5222&lt;&gt;"Ativo"),"",IF(COUNTIFS($E$4:$E5222,$E5222,$A$4:$A5222,$A5222,$G$4:$G5222,"Ativo")=1,1,0))</f>
        <v/>
      </c>
      <c r="BC5222" t="str">
        <f>IF(OR($A5222="",$G5222&lt;&gt;"Ativo"),"",IF(COUNTIFS($A$4:$A5222,$A5222,$G$4:$G5222,"Ativo")=1,1,0))</f>
        <v/>
      </c>
    </row>
    <row r="5223" spans="1:55" x14ac:dyDescent="0.3">
      <c r="A5223" s="76"/>
      <c r="B5223" s="104"/>
      <c r="C5223" s="76"/>
      <c r="D5223" s="77"/>
      <c r="E5223" s="12"/>
      <c r="F5223" s="78"/>
      <c r="G5223" s="77"/>
      <c r="H5223" s="79"/>
      <c r="BA5223" s="5" t="str">
        <f t="shared" si="81"/>
        <v/>
      </c>
      <c r="BB5223" s="5" t="str">
        <f>IF(OR($E5223="",$G5223&lt;&gt;"Ativo"),"",IF(COUNTIFS($E$4:$E5223,$E5223,$A$4:$A5223,$A5223,$G$4:$G5223,"Ativo")=1,1,0))</f>
        <v/>
      </c>
      <c r="BC5223" t="str">
        <f>IF(OR($A5223="",$G5223&lt;&gt;"Ativo"),"",IF(COUNTIFS($A$4:$A5223,$A5223,$G$4:$G5223,"Ativo")=1,1,0))</f>
        <v/>
      </c>
    </row>
    <row r="5224" spans="1:55" x14ac:dyDescent="0.3">
      <c r="A5224" s="76"/>
      <c r="B5224" s="104"/>
      <c r="C5224" s="76"/>
      <c r="D5224" s="77"/>
      <c r="E5224" s="12"/>
      <c r="F5224" s="78"/>
      <c r="G5224" s="77"/>
      <c r="H5224" s="79"/>
      <c r="BA5224" s="5" t="str">
        <f t="shared" si="81"/>
        <v/>
      </c>
      <c r="BB5224" s="5" t="str">
        <f>IF(OR($E5224="",$G5224&lt;&gt;"Ativo"),"",IF(COUNTIFS($E$4:$E5224,$E5224,$A$4:$A5224,$A5224,$G$4:$G5224,"Ativo")=1,1,0))</f>
        <v/>
      </c>
      <c r="BC5224" t="str">
        <f>IF(OR($A5224="",$G5224&lt;&gt;"Ativo"),"",IF(COUNTIFS($A$4:$A5224,$A5224,$G$4:$G5224,"Ativo")=1,1,0))</f>
        <v/>
      </c>
    </row>
    <row r="5225" spans="1:55" x14ac:dyDescent="0.3">
      <c r="A5225" s="76"/>
      <c r="B5225" s="104"/>
      <c r="C5225" s="76"/>
      <c r="D5225" s="77"/>
      <c r="E5225" s="12"/>
      <c r="F5225" s="78"/>
      <c r="G5225" s="77"/>
      <c r="H5225" s="79"/>
      <c r="BA5225" s="5" t="str">
        <f t="shared" si="81"/>
        <v/>
      </c>
      <c r="BB5225" s="5" t="str">
        <f>IF(OR($E5225="",$G5225&lt;&gt;"Ativo"),"",IF(COUNTIFS($E$4:$E5225,$E5225,$A$4:$A5225,$A5225,$G$4:$G5225,"Ativo")=1,1,0))</f>
        <v/>
      </c>
      <c r="BC5225" t="str">
        <f>IF(OR($A5225="",$G5225&lt;&gt;"Ativo"),"",IF(COUNTIFS($A$4:$A5225,$A5225,$G$4:$G5225,"Ativo")=1,1,0))</f>
        <v/>
      </c>
    </row>
    <row r="5226" spans="1:55" x14ac:dyDescent="0.3">
      <c r="A5226" s="76"/>
      <c r="B5226" s="104"/>
      <c r="C5226" s="76"/>
      <c r="D5226" s="77"/>
      <c r="E5226" s="12"/>
      <c r="F5226" s="78"/>
      <c r="G5226" s="77"/>
      <c r="H5226" s="79"/>
      <c r="BA5226" s="5" t="str">
        <f t="shared" si="81"/>
        <v/>
      </c>
      <c r="BB5226" s="5" t="str">
        <f>IF(OR($E5226="",$G5226&lt;&gt;"Ativo"),"",IF(COUNTIFS($E$4:$E5226,$E5226,$A$4:$A5226,$A5226,$G$4:$G5226,"Ativo")=1,1,0))</f>
        <v/>
      </c>
      <c r="BC5226" t="str">
        <f>IF(OR($A5226="",$G5226&lt;&gt;"Ativo"),"",IF(COUNTIFS($A$4:$A5226,$A5226,$G$4:$G5226,"Ativo")=1,1,0))</f>
        <v/>
      </c>
    </row>
    <row r="5227" spans="1:55" x14ac:dyDescent="0.3">
      <c r="A5227" s="76"/>
      <c r="B5227" s="104"/>
      <c r="C5227" s="76"/>
      <c r="D5227" s="77"/>
      <c r="E5227" s="12"/>
      <c r="F5227" s="78"/>
      <c r="G5227" s="77"/>
      <c r="H5227" s="79"/>
      <c r="BA5227" s="5" t="str">
        <f t="shared" si="81"/>
        <v/>
      </c>
      <c r="BB5227" s="5" t="str">
        <f>IF(OR($E5227="",$G5227&lt;&gt;"Ativo"),"",IF(COUNTIFS($E$4:$E5227,$E5227,$A$4:$A5227,$A5227,$G$4:$G5227,"Ativo")=1,1,0))</f>
        <v/>
      </c>
      <c r="BC5227" t="str">
        <f>IF(OR($A5227="",$G5227&lt;&gt;"Ativo"),"",IF(COUNTIFS($A$4:$A5227,$A5227,$G$4:$G5227,"Ativo")=1,1,0))</f>
        <v/>
      </c>
    </row>
    <row r="5228" spans="1:55" x14ac:dyDescent="0.3">
      <c r="A5228" s="76"/>
      <c r="B5228" s="104"/>
      <c r="C5228" s="76"/>
      <c r="D5228" s="77"/>
      <c r="E5228" s="12"/>
      <c r="F5228" s="78"/>
      <c r="G5228" s="77"/>
      <c r="H5228" s="79"/>
      <c r="BA5228" s="5" t="str">
        <f t="shared" si="81"/>
        <v/>
      </c>
      <c r="BB5228" s="5" t="str">
        <f>IF(OR($E5228="",$G5228&lt;&gt;"Ativo"),"",IF(COUNTIFS($E$4:$E5228,$E5228,$A$4:$A5228,$A5228,$G$4:$G5228,"Ativo")=1,1,0))</f>
        <v/>
      </c>
      <c r="BC5228" t="str">
        <f>IF(OR($A5228="",$G5228&lt;&gt;"Ativo"),"",IF(COUNTIFS($A$4:$A5228,$A5228,$G$4:$G5228,"Ativo")=1,1,0))</f>
        <v/>
      </c>
    </row>
    <row r="5229" spans="1:55" x14ac:dyDescent="0.3">
      <c r="A5229" s="76"/>
      <c r="B5229" s="104"/>
      <c r="C5229" s="76"/>
      <c r="D5229" s="77"/>
      <c r="E5229" s="12"/>
      <c r="F5229" s="78"/>
      <c r="G5229" s="77"/>
      <c r="H5229" s="79"/>
      <c r="BA5229" s="5" t="str">
        <f t="shared" si="81"/>
        <v/>
      </c>
      <c r="BB5229" s="5" t="str">
        <f>IF(OR($E5229="",$G5229&lt;&gt;"Ativo"),"",IF(COUNTIFS($E$4:$E5229,$E5229,$A$4:$A5229,$A5229,$G$4:$G5229,"Ativo")=1,1,0))</f>
        <v/>
      </c>
      <c r="BC5229" t="str">
        <f>IF(OR($A5229="",$G5229&lt;&gt;"Ativo"),"",IF(COUNTIFS($A$4:$A5229,$A5229,$G$4:$G5229,"Ativo")=1,1,0))</f>
        <v/>
      </c>
    </row>
    <row r="5230" spans="1:55" x14ac:dyDescent="0.3">
      <c r="A5230" s="76"/>
      <c r="B5230" s="104"/>
      <c r="C5230" s="76"/>
      <c r="D5230" s="77"/>
      <c r="E5230" s="12"/>
      <c r="F5230" s="78"/>
      <c r="G5230" s="77"/>
      <c r="H5230" s="79"/>
      <c r="BA5230" s="5" t="str">
        <f t="shared" si="81"/>
        <v/>
      </c>
      <c r="BB5230" s="5" t="str">
        <f>IF(OR($E5230="",$G5230&lt;&gt;"Ativo"),"",IF(COUNTIFS($E$4:$E5230,$E5230,$A$4:$A5230,$A5230,$G$4:$G5230,"Ativo")=1,1,0))</f>
        <v/>
      </c>
      <c r="BC5230" t="str">
        <f>IF(OR($A5230="",$G5230&lt;&gt;"Ativo"),"",IF(COUNTIFS($A$4:$A5230,$A5230,$G$4:$G5230,"Ativo")=1,1,0))</f>
        <v/>
      </c>
    </row>
    <row r="5231" spans="1:55" x14ac:dyDescent="0.3">
      <c r="A5231" s="76"/>
      <c r="B5231" s="104"/>
      <c r="C5231" s="76"/>
      <c r="D5231" s="77"/>
      <c r="E5231" s="12"/>
      <c r="F5231" s="78"/>
      <c r="G5231" s="77"/>
      <c r="H5231" s="79"/>
      <c r="BA5231" s="5" t="str">
        <f t="shared" si="81"/>
        <v/>
      </c>
      <c r="BB5231" s="5" t="str">
        <f>IF(OR($E5231="",$G5231&lt;&gt;"Ativo"),"",IF(COUNTIFS($E$4:$E5231,$E5231,$A$4:$A5231,$A5231,$G$4:$G5231,"Ativo")=1,1,0))</f>
        <v/>
      </c>
      <c r="BC5231" t="str">
        <f>IF(OR($A5231="",$G5231&lt;&gt;"Ativo"),"",IF(COUNTIFS($A$4:$A5231,$A5231,$G$4:$G5231,"Ativo")=1,1,0))</f>
        <v/>
      </c>
    </row>
    <row r="5232" spans="1:55" x14ac:dyDescent="0.3">
      <c r="A5232" s="76"/>
      <c r="B5232" s="104"/>
      <c r="C5232" s="76"/>
      <c r="D5232" s="77"/>
      <c r="E5232" s="12"/>
      <c r="F5232" s="78"/>
      <c r="G5232" s="77"/>
      <c r="H5232" s="79"/>
      <c r="BA5232" s="5" t="str">
        <f t="shared" si="81"/>
        <v/>
      </c>
      <c r="BB5232" s="5" t="str">
        <f>IF(OR($E5232="",$G5232&lt;&gt;"Ativo"),"",IF(COUNTIFS($E$4:$E5232,$E5232,$A$4:$A5232,$A5232,$G$4:$G5232,"Ativo")=1,1,0))</f>
        <v/>
      </c>
      <c r="BC5232" t="str">
        <f>IF(OR($A5232="",$G5232&lt;&gt;"Ativo"),"",IF(COUNTIFS($A$4:$A5232,$A5232,$G$4:$G5232,"Ativo")=1,1,0))</f>
        <v/>
      </c>
    </row>
    <row r="5233" spans="1:55" x14ac:dyDescent="0.3">
      <c r="A5233" s="76"/>
      <c r="B5233" s="104"/>
      <c r="C5233" s="76"/>
      <c r="D5233" s="77"/>
      <c r="E5233" s="12"/>
      <c r="F5233" s="78"/>
      <c r="G5233" s="77"/>
      <c r="H5233" s="79"/>
      <c r="BA5233" s="5" t="str">
        <f t="shared" si="81"/>
        <v/>
      </c>
      <c r="BB5233" s="5" t="str">
        <f>IF(OR($E5233="",$G5233&lt;&gt;"Ativo"),"",IF(COUNTIFS($E$4:$E5233,$E5233,$A$4:$A5233,$A5233,$G$4:$G5233,"Ativo")=1,1,0))</f>
        <v/>
      </c>
      <c r="BC5233" t="str">
        <f>IF(OR($A5233="",$G5233&lt;&gt;"Ativo"),"",IF(COUNTIFS($A$4:$A5233,$A5233,$G$4:$G5233,"Ativo")=1,1,0))</f>
        <v/>
      </c>
    </row>
    <row r="5234" spans="1:55" x14ac:dyDescent="0.3">
      <c r="A5234" s="76"/>
      <c r="B5234" s="104"/>
      <c r="C5234" s="76"/>
      <c r="D5234" s="77"/>
      <c r="E5234" s="12"/>
      <c r="F5234" s="78"/>
      <c r="G5234" s="77"/>
      <c r="H5234" s="79"/>
      <c r="BA5234" s="5" t="str">
        <f t="shared" si="81"/>
        <v/>
      </c>
      <c r="BB5234" s="5" t="str">
        <f>IF(OR($E5234="",$G5234&lt;&gt;"Ativo"),"",IF(COUNTIFS($E$4:$E5234,$E5234,$A$4:$A5234,$A5234,$G$4:$G5234,"Ativo")=1,1,0))</f>
        <v/>
      </c>
      <c r="BC5234" t="str">
        <f>IF(OR($A5234="",$G5234&lt;&gt;"Ativo"),"",IF(COUNTIFS($A$4:$A5234,$A5234,$G$4:$G5234,"Ativo")=1,1,0))</f>
        <v/>
      </c>
    </row>
    <row r="5235" spans="1:55" x14ac:dyDescent="0.3">
      <c r="A5235" s="76"/>
      <c r="B5235" s="104"/>
      <c r="C5235" s="76"/>
      <c r="D5235" s="77"/>
      <c r="E5235" s="12"/>
      <c r="F5235" s="78"/>
      <c r="G5235" s="77"/>
      <c r="H5235" s="79"/>
      <c r="BA5235" s="5" t="str">
        <f t="shared" si="81"/>
        <v/>
      </c>
      <c r="BB5235" s="5" t="str">
        <f>IF(OR($E5235="",$G5235&lt;&gt;"Ativo"),"",IF(COUNTIFS($E$4:$E5235,$E5235,$A$4:$A5235,$A5235,$G$4:$G5235,"Ativo")=1,1,0))</f>
        <v/>
      </c>
      <c r="BC5235" t="str">
        <f>IF(OR($A5235="",$G5235&lt;&gt;"Ativo"),"",IF(COUNTIFS($A$4:$A5235,$A5235,$G$4:$G5235,"Ativo")=1,1,0))</f>
        <v/>
      </c>
    </row>
    <row r="5236" spans="1:55" x14ac:dyDescent="0.3">
      <c r="A5236" s="76"/>
      <c r="B5236" s="104"/>
      <c r="C5236" s="76"/>
      <c r="D5236" s="77"/>
      <c r="E5236" s="12"/>
      <c r="F5236" s="78"/>
      <c r="G5236" s="77"/>
      <c r="H5236" s="79"/>
      <c r="BA5236" s="5" t="str">
        <f t="shared" si="81"/>
        <v/>
      </c>
      <c r="BB5236" s="5" t="str">
        <f>IF(OR($E5236="",$G5236&lt;&gt;"Ativo"),"",IF(COUNTIFS($E$4:$E5236,$E5236,$A$4:$A5236,$A5236,$G$4:$G5236,"Ativo")=1,1,0))</f>
        <v/>
      </c>
      <c r="BC5236" t="str">
        <f>IF(OR($A5236="",$G5236&lt;&gt;"Ativo"),"",IF(COUNTIFS($A$4:$A5236,$A5236,$G$4:$G5236,"Ativo")=1,1,0))</f>
        <v/>
      </c>
    </row>
    <row r="5237" spans="1:55" x14ac:dyDescent="0.3">
      <c r="A5237" s="76"/>
      <c r="B5237" s="104"/>
      <c r="C5237" s="76"/>
      <c r="D5237" s="77"/>
      <c r="E5237" s="12"/>
      <c r="F5237" s="78"/>
      <c r="G5237" s="77"/>
      <c r="H5237" s="79"/>
      <c r="BA5237" s="5" t="str">
        <f t="shared" si="81"/>
        <v/>
      </c>
      <c r="BB5237" s="5" t="str">
        <f>IF(OR($E5237="",$G5237&lt;&gt;"Ativo"),"",IF(COUNTIFS($E$4:$E5237,$E5237,$A$4:$A5237,$A5237,$G$4:$G5237,"Ativo")=1,1,0))</f>
        <v/>
      </c>
      <c r="BC5237" t="str">
        <f>IF(OR($A5237="",$G5237&lt;&gt;"Ativo"),"",IF(COUNTIFS($A$4:$A5237,$A5237,$G$4:$G5237,"Ativo")=1,1,0))</f>
        <v/>
      </c>
    </row>
    <row r="5238" spans="1:55" x14ac:dyDescent="0.3">
      <c r="A5238" s="76"/>
      <c r="B5238" s="104"/>
      <c r="C5238" s="76"/>
      <c r="D5238" s="77"/>
      <c r="E5238" s="12"/>
      <c r="F5238" s="78"/>
      <c r="G5238" s="77"/>
      <c r="H5238" s="79"/>
      <c r="BA5238" s="5" t="str">
        <f t="shared" si="81"/>
        <v/>
      </c>
      <c r="BB5238" s="5" t="str">
        <f>IF(OR($E5238="",$G5238&lt;&gt;"Ativo"),"",IF(COUNTIFS($E$4:$E5238,$E5238,$A$4:$A5238,$A5238,$G$4:$G5238,"Ativo")=1,1,0))</f>
        <v/>
      </c>
      <c r="BC5238" t="str">
        <f>IF(OR($A5238="",$G5238&lt;&gt;"Ativo"),"",IF(COUNTIFS($A$4:$A5238,$A5238,$G$4:$G5238,"Ativo")=1,1,0))</f>
        <v/>
      </c>
    </row>
    <row r="5239" spans="1:55" x14ac:dyDescent="0.3">
      <c r="A5239" s="76"/>
      <c r="B5239" s="104"/>
      <c r="C5239" s="76"/>
      <c r="D5239" s="77"/>
      <c r="E5239" s="12"/>
      <c r="F5239" s="78"/>
      <c r="G5239" s="77"/>
      <c r="H5239" s="79"/>
      <c r="BA5239" s="5" t="str">
        <f t="shared" si="81"/>
        <v/>
      </c>
      <c r="BB5239" s="5" t="str">
        <f>IF(OR($E5239="",$G5239&lt;&gt;"Ativo"),"",IF(COUNTIFS($E$4:$E5239,$E5239,$A$4:$A5239,$A5239,$G$4:$G5239,"Ativo")=1,1,0))</f>
        <v/>
      </c>
      <c r="BC5239" t="str">
        <f>IF(OR($A5239="",$G5239&lt;&gt;"Ativo"),"",IF(COUNTIFS($A$4:$A5239,$A5239,$G$4:$G5239,"Ativo")=1,1,0))</f>
        <v/>
      </c>
    </row>
    <row r="5240" spans="1:55" x14ac:dyDescent="0.3">
      <c r="A5240" s="76"/>
      <c r="B5240" s="104"/>
      <c r="C5240" s="76"/>
      <c r="D5240" s="77"/>
      <c r="E5240" s="12"/>
      <c r="F5240" s="78"/>
      <c r="G5240" s="77"/>
      <c r="H5240" s="79"/>
      <c r="BA5240" s="5" t="str">
        <f t="shared" si="81"/>
        <v/>
      </c>
      <c r="BB5240" s="5" t="str">
        <f>IF(OR($E5240="",$G5240&lt;&gt;"Ativo"),"",IF(COUNTIFS($E$4:$E5240,$E5240,$A$4:$A5240,$A5240,$G$4:$G5240,"Ativo")=1,1,0))</f>
        <v/>
      </c>
      <c r="BC5240" t="str">
        <f>IF(OR($A5240="",$G5240&lt;&gt;"Ativo"),"",IF(COUNTIFS($A$4:$A5240,$A5240,$G$4:$G5240,"Ativo")=1,1,0))</f>
        <v/>
      </c>
    </row>
    <row r="5241" spans="1:55" x14ac:dyDescent="0.3">
      <c r="A5241" s="76"/>
      <c r="B5241" s="104"/>
      <c r="C5241" s="76"/>
      <c r="D5241" s="77"/>
      <c r="E5241" s="12"/>
      <c r="F5241" s="78"/>
      <c r="G5241" s="77"/>
      <c r="H5241" s="79"/>
      <c r="BA5241" s="5" t="str">
        <f t="shared" si="81"/>
        <v/>
      </c>
      <c r="BB5241" s="5" t="str">
        <f>IF(OR($E5241="",$G5241&lt;&gt;"Ativo"),"",IF(COUNTIFS($E$4:$E5241,$E5241,$A$4:$A5241,$A5241,$G$4:$G5241,"Ativo")=1,1,0))</f>
        <v/>
      </c>
      <c r="BC5241" t="str">
        <f>IF(OR($A5241="",$G5241&lt;&gt;"Ativo"),"",IF(COUNTIFS($A$4:$A5241,$A5241,$G$4:$G5241,"Ativo")=1,1,0))</f>
        <v/>
      </c>
    </row>
    <row r="5242" spans="1:55" x14ac:dyDescent="0.3">
      <c r="A5242" s="76"/>
      <c r="B5242" s="104"/>
      <c r="C5242" s="76"/>
      <c r="D5242" s="77"/>
      <c r="E5242" s="12"/>
      <c r="F5242" s="78"/>
      <c r="G5242" s="77"/>
      <c r="H5242" s="79"/>
      <c r="BA5242" s="5" t="str">
        <f t="shared" si="81"/>
        <v/>
      </c>
      <c r="BB5242" s="5" t="str">
        <f>IF(OR($E5242="",$G5242&lt;&gt;"Ativo"),"",IF(COUNTIFS($E$4:$E5242,$E5242,$A$4:$A5242,$A5242,$G$4:$G5242,"Ativo")=1,1,0))</f>
        <v/>
      </c>
      <c r="BC5242" t="str">
        <f>IF(OR($A5242="",$G5242&lt;&gt;"Ativo"),"",IF(COUNTIFS($A$4:$A5242,$A5242,$G$4:$G5242,"Ativo")=1,1,0))</f>
        <v/>
      </c>
    </row>
    <row r="5243" spans="1:55" x14ac:dyDescent="0.3">
      <c r="A5243" s="76"/>
      <c r="B5243" s="104"/>
      <c r="C5243" s="76"/>
      <c r="D5243" s="77"/>
      <c r="E5243" s="12"/>
      <c r="F5243" s="78"/>
      <c r="G5243" s="77"/>
      <c r="H5243" s="79"/>
      <c r="BA5243" s="5" t="str">
        <f t="shared" si="81"/>
        <v/>
      </c>
      <c r="BB5243" s="5" t="str">
        <f>IF(OR($E5243="",$G5243&lt;&gt;"Ativo"),"",IF(COUNTIFS($E$4:$E5243,$E5243,$A$4:$A5243,$A5243,$G$4:$G5243,"Ativo")=1,1,0))</f>
        <v/>
      </c>
      <c r="BC5243" t="str">
        <f>IF(OR($A5243="",$G5243&lt;&gt;"Ativo"),"",IF(COUNTIFS($A$4:$A5243,$A5243,$G$4:$G5243,"Ativo")=1,1,0))</f>
        <v/>
      </c>
    </row>
    <row r="5244" spans="1:55" x14ac:dyDescent="0.3">
      <c r="A5244" s="76"/>
      <c r="B5244" s="104"/>
      <c r="C5244" s="76"/>
      <c r="D5244" s="77"/>
      <c r="E5244" s="12"/>
      <c r="F5244" s="78"/>
      <c r="G5244" s="77"/>
      <c r="H5244" s="79"/>
      <c r="BA5244" s="5" t="str">
        <f t="shared" si="81"/>
        <v/>
      </c>
      <c r="BB5244" s="5" t="str">
        <f>IF(OR($E5244="",$G5244&lt;&gt;"Ativo"),"",IF(COUNTIFS($E$4:$E5244,$E5244,$A$4:$A5244,$A5244,$G$4:$G5244,"Ativo")=1,1,0))</f>
        <v/>
      </c>
      <c r="BC5244" t="str">
        <f>IF(OR($A5244="",$G5244&lt;&gt;"Ativo"),"",IF(COUNTIFS($A$4:$A5244,$A5244,$G$4:$G5244,"Ativo")=1,1,0))</f>
        <v/>
      </c>
    </row>
    <row r="5245" spans="1:55" x14ac:dyDescent="0.3">
      <c r="A5245" s="76"/>
      <c r="B5245" s="104"/>
      <c r="C5245" s="76"/>
      <c r="D5245" s="77"/>
      <c r="E5245" s="12"/>
      <c r="F5245" s="78"/>
      <c r="G5245" s="77"/>
      <c r="H5245" s="79"/>
      <c r="BA5245" s="5" t="str">
        <f t="shared" si="81"/>
        <v/>
      </c>
      <c r="BB5245" s="5" t="str">
        <f>IF(OR($E5245="",$G5245&lt;&gt;"Ativo"),"",IF(COUNTIFS($E$4:$E5245,$E5245,$A$4:$A5245,$A5245,$G$4:$G5245,"Ativo")=1,1,0))</f>
        <v/>
      </c>
      <c r="BC5245" t="str">
        <f>IF(OR($A5245="",$G5245&lt;&gt;"Ativo"),"",IF(COUNTIFS($A$4:$A5245,$A5245,$G$4:$G5245,"Ativo")=1,1,0))</f>
        <v/>
      </c>
    </row>
    <row r="5246" spans="1:55" x14ac:dyDescent="0.3">
      <c r="A5246" s="76"/>
      <c r="B5246" s="104"/>
      <c r="C5246" s="76"/>
      <c r="D5246" s="77"/>
      <c r="E5246" s="12"/>
      <c r="F5246" s="78"/>
      <c r="G5246" s="77"/>
      <c r="H5246" s="79"/>
      <c r="BA5246" s="5" t="str">
        <f t="shared" si="81"/>
        <v/>
      </c>
      <c r="BB5246" s="5" t="str">
        <f>IF(OR($E5246="",$G5246&lt;&gt;"Ativo"),"",IF(COUNTIFS($E$4:$E5246,$E5246,$A$4:$A5246,$A5246,$G$4:$G5246,"Ativo")=1,1,0))</f>
        <v/>
      </c>
      <c r="BC5246" t="str">
        <f>IF(OR($A5246="",$G5246&lt;&gt;"Ativo"),"",IF(COUNTIFS($A$4:$A5246,$A5246,$G$4:$G5246,"Ativo")=1,1,0))</f>
        <v/>
      </c>
    </row>
    <row r="5247" spans="1:55" x14ac:dyDescent="0.3">
      <c r="A5247" s="76"/>
      <c r="B5247" s="104"/>
      <c r="C5247" s="76"/>
      <c r="D5247" s="77"/>
      <c r="E5247" s="12"/>
      <c r="F5247" s="78"/>
      <c r="G5247" s="77"/>
      <c r="H5247" s="79"/>
      <c r="BA5247" s="5" t="str">
        <f t="shared" si="81"/>
        <v/>
      </c>
      <c r="BB5247" s="5" t="str">
        <f>IF(OR($E5247="",$G5247&lt;&gt;"Ativo"),"",IF(COUNTIFS($E$4:$E5247,$E5247,$A$4:$A5247,$A5247,$G$4:$G5247,"Ativo")=1,1,0))</f>
        <v/>
      </c>
      <c r="BC5247" t="str">
        <f>IF(OR($A5247="",$G5247&lt;&gt;"Ativo"),"",IF(COUNTIFS($A$4:$A5247,$A5247,$G$4:$G5247,"Ativo")=1,1,0))</f>
        <v/>
      </c>
    </row>
    <row r="5248" spans="1:55" x14ac:dyDescent="0.3">
      <c r="A5248" s="76"/>
      <c r="B5248" s="104"/>
      <c r="C5248" s="76"/>
      <c r="D5248" s="77"/>
      <c r="E5248" s="12"/>
      <c r="F5248" s="78"/>
      <c r="G5248" s="77"/>
      <c r="H5248" s="79"/>
      <c r="BA5248" s="5" t="str">
        <f t="shared" si="81"/>
        <v/>
      </c>
      <c r="BB5248" s="5" t="str">
        <f>IF(OR($E5248="",$G5248&lt;&gt;"Ativo"),"",IF(COUNTIFS($E$4:$E5248,$E5248,$A$4:$A5248,$A5248,$G$4:$G5248,"Ativo")=1,1,0))</f>
        <v/>
      </c>
      <c r="BC5248" t="str">
        <f>IF(OR($A5248="",$G5248&lt;&gt;"Ativo"),"",IF(COUNTIFS($A$4:$A5248,$A5248,$G$4:$G5248,"Ativo")=1,1,0))</f>
        <v/>
      </c>
    </row>
    <row r="5249" spans="1:55" x14ac:dyDescent="0.3">
      <c r="A5249" s="76"/>
      <c r="B5249" s="104"/>
      <c r="C5249" s="76"/>
      <c r="D5249" s="77"/>
      <c r="E5249" s="12"/>
      <c r="F5249" s="78"/>
      <c r="G5249" s="77"/>
      <c r="H5249" s="79"/>
      <c r="BA5249" s="5" t="str">
        <f t="shared" si="81"/>
        <v/>
      </c>
      <c r="BB5249" s="5" t="str">
        <f>IF(OR($E5249="",$G5249&lt;&gt;"Ativo"),"",IF(COUNTIFS($E$4:$E5249,$E5249,$A$4:$A5249,$A5249,$G$4:$G5249,"Ativo")=1,1,0))</f>
        <v/>
      </c>
      <c r="BC5249" t="str">
        <f>IF(OR($A5249="",$G5249&lt;&gt;"Ativo"),"",IF(COUNTIFS($A$4:$A5249,$A5249,$G$4:$G5249,"Ativo")=1,1,0))</f>
        <v/>
      </c>
    </row>
    <row r="5250" spans="1:55" x14ac:dyDescent="0.3">
      <c r="A5250" s="76"/>
      <c r="B5250" s="104"/>
      <c r="C5250" s="76"/>
      <c r="D5250" s="77"/>
      <c r="E5250" s="12"/>
      <c r="F5250" s="78"/>
      <c r="G5250" s="77"/>
      <c r="H5250" s="79"/>
      <c r="BA5250" s="5" t="str">
        <f t="shared" si="81"/>
        <v/>
      </c>
      <c r="BB5250" s="5" t="str">
        <f>IF(OR($E5250="",$G5250&lt;&gt;"Ativo"),"",IF(COUNTIFS($E$4:$E5250,$E5250,$A$4:$A5250,$A5250,$G$4:$G5250,"Ativo")=1,1,0))</f>
        <v/>
      </c>
      <c r="BC5250" t="str">
        <f>IF(OR($A5250="",$G5250&lt;&gt;"Ativo"),"",IF(COUNTIFS($A$4:$A5250,$A5250,$G$4:$G5250,"Ativo")=1,1,0))</f>
        <v/>
      </c>
    </row>
    <row r="5251" spans="1:55" x14ac:dyDescent="0.3">
      <c r="A5251" s="76"/>
      <c r="B5251" s="104"/>
      <c r="C5251" s="76"/>
      <c r="D5251" s="77"/>
      <c r="E5251" s="12"/>
      <c r="F5251" s="78"/>
      <c r="G5251" s="77"/>
      <c r="H5251" s="79"/>
      <c r="BA5251" s="5" t="str">
        <f t="shared" si="81"/>
        <v/>
      </c>
      <c r="BB5251" s="5" t="str">
        <f>IF(OR($E5251="",$G5251&lt;&gt;"Ativo"),"",IF(COUNTIFS($E$4:$E5251,$E5251,$A$4:$A5251,$A5251,$G$4:$G5251,"Ativo")=1,1,0))</f>
        <v/>
      </c>
      <c r="BC5251" t="str">
        <f>IF(OR($A5251="",$G5251&lt;&gt;"Ativo"),"",IF(COUNTIFS($A$4:$A5251,$A5251,$G$4:$G5251,"Ativo")=1,1,0))</f>
        <v/>
      </c>
    </row>
    <row r="5252" spans="1:55" x14ac:dyDescent="0.3">
      <c r="A5252" s="76"/>
      <c r="B5252" s="104"/>
      <c r="C5252" s="76"/>
      <c r="D5252" s="77"/>
      <c r="E5252" s="12"/>
      <c r="F5252" s="78"/>
      <c r="G5252" s="77"/>
      <c r="H5252" s="79"/>
      <c r="BA5252" s="5" t="str">
        <f t="shared" ref="BA5252:BA5315" si="82">IF($D5252="","",MID($D5252,4,LEN($D5252)-5))</f>
        <v/>
      </c>
      <c r="BB5252" s="5" t="str">
        <f>IF(OR($E5252="",$G5252&lt;&gt;"Ativo"),"",IF(COUNTIFS($E$4:$E5252,$E5252,$A$4:$A5252,$A5252,$G$4:$G5252,"Ativo")=1,1,0))</f>
        <v/>
      </c>
      <c r="BC5252" t="str">
        <f>IF(OR($A5252="",$G5252&lt;&gt;"Ativo"),"",IF(COUNTIFS($A$4:$A5252,$A5252,$G$4:$G5252,"Ativo")=1,1,0))</f>
        <v/>
      </c>
    </row>
    <row r="5253" spans="1:55" x14ac:dyDescent="0.3">
      <c r="A5253" s="76"/>
      <c r="B5253" s="104"/>
      <c r="C5253" s="76"/>
      <c r="D5253" s="77"/>
      <c r="E5253" s="12"/>
      <c r="F5253" s="78"/>
      <c r="G5253" s="77"/>
      <c r="H5253" s="79"/>
      <c r="BA5253" s="5" t="str">
        <f t="shared" si="82"/>
        <v/>
      </c>
      <c r="BB5253" s="5" t="str">
        <f>IF(OR($E5253="",$G5253&lt;&gt;"Ativo"),"",IF(COUNTIFS($E$4:$E5253,$E5253,$A$4:$A5253,$A5253,$G$4:$G5253,"Ativo")=1,1,0))</f>
        <v/>
      </c>
      <c r="BC5253" t="str">
        <f>IF(OR($A5253="",$G5253&lt;&gt;"Ativo"),"",IF(COUNTIFS($A$4:$A5253,$A5253,$G$4:$G5253,"Ativo")=1,1,0))</f>
        <v/>
      </c>
    </row>
    <row r="5254" spans="1:55" x14ac:dyDescent="0.3">
      <c r="A5254" s="76"/>
      <c r="B5254" s="104"/>
      <c r="C5254" s="76"/>
      <c r="D5254" s="77"/>
      <c r="E5254" s="12"/>
      <c r="F5254" s="78"/>
      <c r="G5254" s="77"/>
      <c r="H5254" s="79"/>
      <c r="BA5254" s="5" t="str">
        <f t="shared" si="82"/>
        <v/>
      </c>
      <c r="BB5254" s="5" t="str">
        <f>IF(OR($E5254="",$G5254&lt;&gt;"Ativo"),"",IF(COUNTIFS($E$4:$E5254,$E5254,$A$4:$A5254,$A5254,$G$4:$G5254,"Ativo")=1,1,0))</f>
        <v/>
      </c>
      <c r="BC5254" t="str">
        <f>IF(OR($A5254="",$G5254&lt;&gt;"Ativo"),"",IF(COUNTIFS($A$4:$A5254,$A5254,$G$4:$G5254,"Ativo")=1,1,0))</f>
        <v/>
      </c>
    </row>
    <row r="5255" spans="1:55" x14ac:dyDescent="0.3">
      <c r="A5255" s="76"/>
      <c r="B5255" s="104"/>
      <c r="C5255" s="76"/>
      <c r="D5255" s="77"/>
      <c r="E5255" s="12"/>
      <c r="F5255" s="78"/>
      <c r="G5255" s="77"/>
      <c r="H5255" s="79"/>
      <c r="BA5255" s="5" t="str">
        <f t="shared" si="82"/>
        <v/>
      </c>
      <c r="BB5255" s="5" t="str">
        <f>IF(OR($E5255="",$G5255&lt;&gt;"Ativo"),"",IF(COUNTIFS($E$4:$E5255,$E5255,$A$4:$A5255,$A5255,$G$4:$G5255,"Ativo")=1,1,0))</f>
        <v/>
      </c>
      <c r="BC5255" t="str">
        <f>IF(OR($A5255="",$G5255&lt;&gt;"Ativo"),"",IF(COUNTIFS($A$4:$A5255,$A5255,$G$4:$G5255,"Ativo")=1,1,0))</f>
        <v/>
      </c>
    </row>
    <row r="5256" spans="1:55" x14ac:dyDescent="0.3">
      <c r="A5256" s="76"/>
      <c r="B5256" s="104"/>
      <c r="C5256" s="76"/>
      <c r="D5256" s="77"/>
      <c r="E5256" s="12"/>
      <c r="F5256" s="78"/>
      <c r="G5256" s="77"/>
      <c r="H5256" s="79"/>
      <c r="BA5256" s="5" t="str">
        <f t="shared" si="82"/>
        <v/>
      </c>
      <c r="BB5256" s="5" t="str">
        <f>IF(OR($E5256="",$G5256&lt;&gt;"Ativo"),"",IF(COUNTIFS($E$4:$E5256,$E5256,$A$4:$A5256,$A5256,$G$4:$G5256,"Ativo")=1,1,0))</f>
        <v/>
      </c>
      <c r="BC5256" t="str">
        <f>IF(OR($A5256="",$G5256&lt;&gt;"Ativo"),"",IF(COUNTIFS($A$4:$A5256,$A5256,$G$4:$G5256,"Ativo")=1,1,0))</f>
        <v/>
      </c>
    </row>
    <row r="5257" spans="1:55" x14ac:dyDescent="0.3">
      <c r="A5257" s="76"/>
      <c r="B5257" s="104"/>
      <c r="C5257" s="76"/>
      <c r="D5257" s="77"/>
      <c r="E5257" s="12"/>
      <c r="F5257" s="78"/>
      <c r="G5257" s="77"/>
      <c r="H5257" s="79"/>
      <c r="BA5257" s="5" t="str">
        <f t="shared" si="82"/>
        <v/>
      </c>
      <c r="BB5257" s="5" t="str">
        <f>IF(OR($E5257="",$G5257&lt;&gt;"Ativo"),"",IF(COUNTIFS($E$4:$E5257,$E5257,$A$4:$A5257,$A5257,$G$4:$G5257,"Ativo")=1,1,0))</f>
        <v/>
      </c>
      <c r="BC5257" t="str">
        <f>IF(OR($A5257="",$G5257&lt;&gt;"Ativo"),"",IF(COUNTIFS($A$4:$A5257,$A5257,$G$4:$G5257,"Ativo")=1,1,0))</f>
        <v/>
      </c>
    </row>
    <row r="5258" spans="1:55" x14ac:dyDescent="0.3">
      <c r="A5258" s="76"/>
      <c r="B5258" s="104"/>
      <c r="C5258" s="76"/>
      <c r="D5258" s="77"/>
      <c r="E5258" s="12"/>
      <c r="F5258" s="78"/>
      <c r="G5258" s="77"/>
      <c r="H5258" s="79"/>
      <c r="BA5258" s="5" t="str">
        <f t="shared" si="82"/>
        <v/>
      </c>
      <c r="BB5258" s="5" t="str">
        <f>IF(OR($E5258="",$G5258&lt;&gt;"Ativo"),"",IF(COUNTIFS($E$4:$E5258,$E5258,$A$4:$A5258,$A5258,$G$4:$G5258,"Ativo")=1,1,0))</f>
        <v/>
      </c>
      <c r="BC5258" t="str">
        <f>IF(OR($A5258="",$G5258&lt;&gt;"Ativo"),"",IF(COUNTIFS($A$4:$A5258,$A5258,$G$4:$G5258,"Ativo")=1,1,0))</f>
        <v/>
      </c>
    </row>
    <row r="5259" spans="1:55" x14ac:dyDescent="0.3">
      <c r="A5259" s="76"/>
      <c r="B5259" s="104"/>
      <c r="C5259" s="76"/>
      <c r="D5259" s="77"/>
      <c r="E5259" s="12"/>
      <c r="F5259" s="78"/>
      <c r="G5259" s="77"/>
      <c r="H5259" s="79"/>
      <c r="BA5259" s="5" t="str">
        <f t="shared" si="82"/>
        <v/>
      </c>
      <c r="BB5259" s="5" t="str">
        <f>IF(OR($E5259="",$G5259&lt;&gt;"Ativo"),"",IF(COUNTIFS($E$4:$E5259,$E5259,$A$4:$A5259,$A5259,$G$4:$G5259,"Ativo")=1,1,0))</f>
        <v/>
      </c>
      <c r="BC5259" t="str">
        <f>IF(OR($A5259="",$G5259&lt;&gt;"Ativo"),"",IF(COUNTIFS($A$4:$A5259,$A5259,$G$4:$G5259,"Ativo")=1,1,0))</f>
        <v/>
      </c>
    </row>
    <row r="5260" spans="1:55" x14ac:dyDescent="0.3">
      <c r="A5260" s="76"/>
      <c r="B5260" s="104"/>
      <c r="C5260" s="76"/>
      <c r="D5260" s="77"/>
      <c r="E5260" s="12"/>
      <c r="F5260" s="78"/>
      <c r="G5260" s="77"/>
      <c r="H5260" s="79"/>
      <c r="BA5260" s="5" t="str">
        <f t="shared" si="82"/>
        <v/>
      </c>
      <c r="BB5260" s="5" t="str">
        <f>IF(OR($E5260="",$G5260&lt;&gt;"Ativo"),"",IF(COUNTIFS($E$4:$E5260,$E5260,$A$4:$A5260,$A5260,$G$4:$G5260,"Ativo")=1,1,0))</f>
        <v/>
      </c>
      <c r="BC5260" t="str">
        <f>IF(OR($A5260="",$G5260&lt;&gt;"Ativo"),"",IF(COUNTIFS($A$4:$A5260,$A5260,$G$4:$G5260,"Ativo")=1,1,0))</f>
        <v/>
      </c>
    </row>
    <row r="5261" spans="1:55" x14ac:dyDescent="0.3">
      <c r="A5261" s="76"/>
      <c r="B5261" s="104"/>
      <c r="C5261" s="76"/>
      <c r="D5261" s="77"/>
      <c r="E5261" s="12"/>
      <c r="F5261" s="78"/>
      <c r="G5261" s="77"/>
      <c r="H5261" s="79"/>
      <c r="BA5261" s="5" t="str">
        <f t="shared" si="82"/>
        <v/>
      </c>
      <c r="BB5261" s="5" t="str">
        <f>IF(OR($E5261="",$G5261&lt;&gt;"Ativo"),"",IF(COUNTIFS($E$4:$E5261,$E5261,$A$4:$A5261,$A5261,$G$4:$G5261,"Ativo")=1,1,0))</f>
        <v/>
      </c>
      <c r="BC5261" t="str">
        <f>IF(OR($A5261="",$G5261&lt;&gt;"Ativo"),"",IF(COUNTIFS($A$4:$A5261,$A5261,$G$4:$G5261,"Ativo")=1,1,0))</f>
        <v/>
      </c>
    </row>
    <row r="5262" spans="1:55" x14ac:dyDescent="0.3">
      <c r="A5262" s="76"/>
      <c r="B5262" s="104"/>
      <c r="C5262" s="76"/>
      <c r="D5262" s="77"/>
      <c r="E5262" s="12"/>
      <c r="F5262" s="78"/>
      <c r="G5262" s="77"/>
      <c r="H5262" s="79"/>
      <c r="BA5262" s="5" t="str">
        <f t="shared" si="82"/>
        <v/>
      </c>
      <c r="BB5262" s="5" t="str">
        <f>IF(OR($E5262="",$G5262&lt;&gt;"Ativo"),"",IF(COUNTIFS($E$4:$E5262,$E5262,$A$4:$A5262,$A5262,$G$4:$G5262,"Ativo")=1,1,0))</f>
        <v/>
      </c>
      <c r="BC5262" t="str">
        <f>IF(OR($A5262="",$G5262&lt;&gt;"Ativo"),"",IF(COUNTIFS($A$4:$A5262,$A5262,$G$4:$G5262,"Ativo")=1,1,0))</f>
        <v/>
      </c>
    </row>
    <row r="5263" spans="1:55" x14ac:dyDescent="0.3">
      <c r="A5263" s="76"/>
      <c r="B5263" s="104"/>
      <c r="C5263" s="76"/>
      <c r="D5263" s="77"/>
      <c r="E5263" s="12"/>
      <c r="F5263" s="78"/>
      <c r="G5263" s="77"/>
      <c r="H5263" s="79"/>
      <c r="BA5263" s="5" t="str">
        <f t="shared" si="82"/>
        <v/>
      </c>
      <c r="BB5263" s="5" t="str">
        <f>IF(OR($E5263="",$G5263&lt;&gt;"Ativo"),"",IF(COUNTIFS($E$4:$E5263,$E5263,$A$4:$A5263,$A5263,$G$4:$G5263,"Ativo")=1,1,0))</f>
        <v/>
      </c>
      <c r="BC5263" t="str">
        <f>IF(OR($A5263="",$G5263&lt;&gt;"Ativo"),"",IF(COUNTIFS($A$4:$A5263,$A5263,$G$4:$G5263,"Ativo")=1,1,0))</f>
        <v/>
      </c>
    </row>
    <row r="5264" spans="1:55" x14ac:dyDescent="0.3">
      <c r="A5264" s="76"/>
      <c r="B5264" s="104"/>
      <c r="C5264" s="76"/>
      <c r="D5264" s="77"/>
      <c r="E5264" s="12"/>
      <c r="F5264" s="78"/>
      <c r="G5264" s="77"/>
      <c r="H5264" s="79"/>
      <c r="BA5264" s="5" t="str">
        <f t="shared" si="82"/>
        <v/>
      </c>
      <c r="BB5264" s="5" t="str">
        <f>IF(OR($E5264="",$G5264&lt;&gt;"Ativo"),"",IF(COUNTIFS($E$4:$E5264,$E5264,$A$4:$A5264,$A5264,$G$4:$G5264,"Ativo")=1,1,0))</f>
        <v/>
      </c>
      <c r="BC5264" t="str">
        <f>IF(OR($A5264="",$G5264&lt;&gt;"Ativo"),"",IF(COUNTIFS($A$4:$A5264,$A5264,$G$4:$G5264,"Ativo")=1,1,0))</f>
        <v/>
      </c>
    </row>
    <row r="5265" spans="1:55" x14ac:dyDescent="0.3">
      <c r="A5265" s="76"/>
      <c r="B5265" s="104"/>
      <c r="C5265" s="76"/>
      <c r="D5265" s="77"/>
      <c r="E5265" s="12"/>
      <c r="F5265" s="78"/>
      <c r="G5265" s="77"/>
      <c r="H5265" s="79"/>
      <c r="BA5265" s="5" t="str">
        <f t="shared" si="82"/>
        <v/>
      </c>
      <c r="BB5265" s="5" t="str">
        <f>IF(OR($E5265="",$G5265&lt;&gt;"Ativo"),"",IF(COUNTIFS($E$4:$E5265,$E5265,$A$4:$A5265,$A5265,$G$4:$G5265,"Ativo")=1,1,0))</f>
        <v/>
      </c>
      <c r="BC5265" t="str">
        <f>IF(OR($A5265="",$G5265&lt;&gt;"Ativo"),"",IF(COUNTIFS($A$4:$A5265,$A5265,$G$4:$G5265,"Ativo")=1,1,0))</f>
        <v/>
      </c>
    </row>
    <row r="5266" spans="1:55" x14ac:dyDescent="0.3">
      <c r="A5266" s="76"/>
      <c r="B5266" s="104"/>
      <c r="C5266" s="76"/>
      <c r="D5266" s="77"/>
      <c r="E5266" s="12"/>
      <c r="F5266" s="78"/>
      <c r="G5266" s="77"/>
      <c r="H5266" s="79"/>
      <c r="BA5266" s="5" t="str">
        <f t="shared" si="82"/>
        <v/>
      </c>
      <c r="BB5266" s="5" t="str">
        <f>IF(OR($E5266="",$G5266&lt;&gt;"Ativo"),"",IF(COUNTIFS($E$4:$E5266,$E5266,$A$4:$A5266,$A5266,$G$4:$G5266,"Ativo")=1,1,0))</f>
        <v/>
      </c>
      <c r="BC5266" t="str">
        <f>IF(OR($A5266="",$G5266&lt;&gt;"Ativo"),"",IF(COUNTIFS($A$4:$A5266,$A5266,$G$4:$G5266,"Ativo")=1,1,0))</f>
        <v/>
      </c>
    </row>
    <row r="5267" spans="1:55" x14ac:dyDescent="0.3">
      <c r="A5267" s="76"/>
      <c r="B5267" s="104"/>
      <c r="C5267" s="76"/>
      <c r="D5267" s="77"/>
      <c r="E5267" s="12"/>
      <c r="F5267" s="78"/>
      <c r="G5267" s="77"/>
      <c r="H5267" s="79"/>
      <c r="BA5267" s="5" t="str">
        <f t="shared" si="82"/>
        <v/>
      </c>
      <c r="BB5267" s="5" t="str">
        <f>IF(OR($E5267="",$G5267&lt;&gt;"Ativo"),"",IF(COUNTIFS($E$4:$E5267,$E5267,$A$4:$A5267,$A5267,$G$4:$G5267,"Ativo")=1,1,0))</f>
        <v/>
      </c>
      <c r="BC5267" t="str">
        <f>IF(OR($A5267="",$G5267&lt;&gt;"Ativo"),"",IF(COUNTIFS($A$4:$A5267,$A5267,$G$4:$G5267,"Ativo")=1,1,0))</f>
        <v/>
      </c>
    </row>
    <row r="5268" spans="1:55" x14ac:dyDescent="0.3">
      <c r="A5268" s="76"/>
      <c r="B5268" s="104"/>
      <c r="C5268" s="76"/>
      <c r="D5268" s="77"/>
      <c r="E5268" s="12"/>
      <c r="F5268" s="78"/>
      <c r="G5268" s="77"/>
      <c r="H5268" s="79"/>
      <c r="BA5268" s="5" t="str">
        <f t="shared" si="82"/>
        <v/>
      </c>
      <c r="BB5268" s="5" t="str">
        <f>IF(OR($E5268="",$G5268&lt;&gt;"Ativo"),"",IF(COUNTIFS($E$4:$E5268,$E5268,$A$4:$A5268,$A5268,$G$4:$G5268,"Ativo")=1,1,0))</f>
        <v/>
      </c>
      <c r="BC5268" t="str">
        <f>IF(OR($A5268="",$G5268&lt;&gt;"Ativo"),"",IF(COUNTIFS($A$4:$A5268,$A5268,$G$4:$G5268,"Ativo")=1,1,0))</f>
        <v/>
      </c>
    </row>
    <row r="5269" spans="1:55" x14ac:dyDescent="0.3">
      <c r="A5269" s="76"/>
      <c r="B5269" s="104"/>
      <c r="C5269" s="76"/>
      <c r="D5269" s="77"/>
      <c r="E5269" s="12"/>
      <c r="F5269" s="78"/>
      <c r="G5269" s="77"/>
      <c r="H5269" s="79"/>
      <c r="BA5269" s="5" t="str">
        <f t="shared" si="82"/>
        <v/>
      </c>
      <c r="BB5269" s="5" t="str">
        <f>IF(OR($E5269="",$G5269&lt;&gt;"Ativo"),"",IF(COUNTIFS($E$4:$E5269,$E5269,$A$4:$A5269,$A5269,$G$4:$G5269,"Ativo")=1,1,0))</f>
        <v/>
      </c>
      <c r="BC5269" t="str">
        <f>IF(OR($A5269="",$G5269&lt;&gt;"Ativo"),"",IF(COUNTIFS($A$4:$A5269,$A5269,$G$4:$G5269,"Ativo")=1,1,0))</f>
        <v/>
      </c>
    </row>
    <row r="5270" spans="1:55" x14ac:dyDescent="0.3">
      <c r="A5270" s="76"/>
      <c r="B5270" s="104"/>
      <c r="C5270" s="76"/>
      <c r="D5270" s="77"/>
      <c r="E5270" s="12"/>
      <c r="F5270" s="78"/>
      <c r="G5270" s="77"/>
      <c r="H5270" s="79"/>
      <c r="BA5270" s="5" t="str">
        <f t="shared" si="82"/>
        <v/>
      </c>
      <c r="BB5270" s="5" t="str">
        <f>IF(OR($E5270="",$G5270&lt;&gt;"Ativo"),"",IF(COUNTIFS($E$4:$E5270,$E5270,$A$4:$A5270,$A5270,$G$4:$G5270,"Ativo")=1,1,0))</f>
        <v/>
      </c>
      <c r="BC5270" t="str">
        <f>IF(OR($A5270="",$G5270&lt;&gt;"Ativo"),"",IF(COUNTIFS($A$4:$A5270,$A5270,$G$4:$G5270,"Ativo")=1,1,0))</f>
        <v/>
      </c>
    </row>
    <row r="5271" spans="1:55" x14ac:dyDescent="0.3">
      <c r="A5271" s="76"/>
      <c r="B5271" s="104"/>
      <c r="C5271" s="76"/>
      <c r="D5271" s="77"/>
      <c r="E5271" s="12"/>
      <c r="F5271" s="78"/>
      <c r="G5271" s="77"/>
      <c r="H5271" s="79"/>
      <c r="BA5271" s="5" t="str">
        <f t="shared" si="82"/>
        <v/>
      </c>
      <c r="BB5271" s="5" t="str">
        <f>IF(OR($E5271="",$G5271&lt;&gt;"Ativo"),"",IF(COUNTIFS($E$4:$E5271,$E5271,$A$4:$A5271,$A5271,$G$4:$G5271,"Ativo")=1,1,0))</f>
        <v/>
      </c>
      <c r="BC5271" t="str">
        <f>IF(OR($A5271="",$G5271&lt;&gt;"Ativo"),"",IF(COUNTIFS($A$4:$A5271,$A5271,$G$4:$G5271,"Ativo")=1,1,0))</f>
        <v/>
      </c>
    </row>
    <row r="5272" spans="1:55" x14ac:dyDescent="0.3">
      <c r="A5272" s="76"/>
      <c r="B5272" s="104"/>
      <c r="C5272" s="76"/>
      <c r="D5272" s="77"/>
      <c r="E5272" s="12"/>
      <c r="F5272" s="78"/>
      <c r="G5272" s="77"/>
      <c r="H5272" s="79"/>
      <c r="BA5272" s="5" t="str">
        <f t="shared" si="82"/>
        <v/>
      </c>
      <c r="BB5272" s="5" t="str">
        <f>IF(OR($E5272="",$G5272&lt;&gt;"Ativo"),"",IF(COUNTIFS($E$4:$E5272,$E5272,$A$4:$A5272,$A5272,$G$4:$G5272,"Ativo")=1,1,0))</f>
        <v/>
      </c>
      <c r="BC5272" t="str">
        <f>IF(OR($A5272="",$G5272&lt;&gt;"Ativo"),"",IF(COUNTIFS($A$4:$A5272,$A5272,$G$4:$G5272,"Ativo")=1,1,0))</f>
        <v/>
      </c>
    </row>
    <row r="5273" spans="1:55" x14ac:dyDescent="0.3">
      <c r="A5273" s="76"/>
      <c r="B5273" s="104"/>
      <c r="C5273" s="76"/>
      <c r="D5273" s="77"/>
      <c r="E5273" s="12"/>
      <c r="F5273" s="78"/>
      <c r="G5273" s="77"/>
      <c r="H5273" s="79"/>
      <c r="BA5273" s="5" t="str">
        <f t="shared" si="82"/>
        <v/>
      </c>
      <c r="BB5273" s="5" t="str">
        <f>IF(OR($E5273="",$G5273&lt;&gt;"Ativo"),"",IF(COUNTIFS($E$4:$E5273,$E5273,$A$4:$A5273,$A5273,$G$4:$G5273,"Ativo")=1,1,0))</f>
        <v/>
      </c>
      <c r="BC5273" t="str">
        <f>IF(OR($A5273="",$G5273&lt;&gt;"Ativo"),"",IF(COUNTIFS($A$4:$A5273,$A5273,$G$4:$G5273,"Ativo")=1,1,0))</f>
        <v/>
      </c>
    </row>
    <row r="5274" spans="1:55" x14ac:dyDescent="0.3">
      <c r="A5274" s="76"/>
      <c r="B5274" s="104"/>
      <c r="C5274" s="76"/>
      <c r="D5274" s="77"/>
      <c r="E5274" s="12"/>
      <c r="F5274" s="78"/>
      <c r="G5274" s="77"/>
      <c r="H5274" s="79"/>
      <c r="BA5274" s="5" t="str">
        <f t="shared" si="82"/>
        <v/>
      </c>
      <c r="BB5274" s="5" t="str">
        <f>IF(OR($E5274="",$G5274&lt;&gt;"Ativo"),"",IF(COUNTIFS($E$4:$E5274,$E5274,$A$4:$A5274,$A5274,$G$4:$G5274,"Ativo")=1,1,0))</f>
        <v/>
      </c>
      <c r="BC5274" t="str">
        <f>IF(OR($A5274="",$G5274&lt;&gt;"Ativo"),"",IF(COUNTIFS($A$4:$A5274,$A5274,$G$4:$G5274,"Ativo")=1,1,0))</f>
        <v/>
      </c>
    </row>
    <row r="5275" spans="1:55" x14ac:dyDescent="0.3">
      <c r="A5275" s="76"/>
      <c r="B5275" s="104"/>
      <c r="C5275" s="76"/>
      <c r="D5275" s="77"/>
      <c r="E5275" s="12"/>
      <c r="F5275" s="78"/>
      <c r="G5275" s="77"/>
      <c r="H5275" s="79"/>
      <c r="BA5275" s="5" t="str">
        <f t="shared" si="82"/>
        <v/>
      </c>
      <c r="BB5275" s="5" t="str">
        <f>IF(OR($E5275="",$G5275&lt;&gt;"Ativo"),"",IF(COUNTIFS($E$4:$E5275,$E5275,$A$4:$A5275,$A5275,$G$4:$G5275,"Ativo")=1,1,0))</f>
        <v/>
      </c>
      <c r="BC5275" t="str">
        <f>IF(OR($A5275="",$G5275&lt;&gt;"Ativo"),"",IF(COUNTIFS($A$4:$A5275,$A5275,$G$4:$G5275,"Ativo")=1,1,0))</f>
        <v/>
      </c>
    </row>
    <row r="5276" spans="1:55" x14ac:dyDescent="0.3">
      <c r="A5276" s="76"/>
      <c r="B5276" s="104"/>
      <c r="C5276" s="76"/>
      <c r="D5276" s="77"/>
      <c r="E5276" s="12"/>
      <c r="F5276" s="78"/>
      <c r="G5276" s="77"/>
      <c r="H5276" s="79"/>
      <c r="BA5276" s="5" t="str">
        <f t="shared" si="82"/>
        <v/>
      </c>
      <c r="BB5276" s="5" t="str">
        <f>IF(OR($E5276="",$G5276&lt;&gt;"Ativo"),"",IF(COUNTIFS($E$4:$E5276,$E5276,$A$4:$A5276,$A5276,$G$4:$G5276,"Ativo")=1,1,0))</f>
        <v/>
      </c>
      <c r="BC5276" t="str">
        <f>IF(OR($A5276="",$G5276&lt;&gt;"Ativo"),"",IF(COUNTIFS($A$4:$A5276,$A5276,$G$4:$G5276,"Ativo")=1,1,0))</f>
        <v/>
      </c>
    </row>
    <row r="5277" spans="1:55" x14ac:dyDescent="0.3">
      <c r="A5277" s="76"/>
      <c r="B5277" s="104"/>
      <c r="C5277" s="76"/>
      <c r="D5277" s="77"/>
      <c r="E5277" s="12"/>
      <c r="F5277" s="78"/>
      <c r="G5277" s="77"/>
      <c r="H5277" s="79"/>
      <c r="BA5277" s="5" t="str">
        <f t="shared" si="82"/>
        <v/>
      </c>
      <c r="BB5277" s="5" t="str">
        <f>IF(OR($E5277="",$G5277&lt;&gt;"Ativo"),"",IF(COUNTIFS($E$4:$E5277,$E5277,$A$4:$A5277,$A5277,$G$4:$G5277,"Ativo")=1,1,0))</f>
        <v/>
      </c>
      <c r="BC5277" t="str">
        <f>IF(OR($A5277="",$G5277&lt;&gt;"Ativo"),"",IF(COUNTIFS($A$4:$A5277,$A5277,$G$4:$G5277,"Ativo")=1,1,0))</f>
        <v/>
      </c>
    </row>
    <row r="5278" spans="1:55" x14ac:dyDescent="0.3">
      <c r="A5278" s="76"/>
      <c r="B5278" s="104"/>
      <c r="C5278" s="76"/>
      <c r="D5278" s="77"/>
      <c r="E5278" s="12"/>
      <c r="F5278" s="78"/>
      <c r="G5278" s="77"/>
      <c r="H5278" s="79"/>
      <c r="BA5278" s="5" t="str">
        <f t="shared" si="82"/>
        <v/>
      </c>
      <c r="BB5278" s="5" t="str">
        <f>IF(OR($E5278="",$G5278&lt;&gt;"Ativo"),"",IF(COUNTIFS($E$4:$E5278,$E5278,$A$4:$A5278,$A5278,$G$4:$G5278,"Ativo")=1,1,0))</f>
        <v/>
      </c>
      <c r="BC5278" t="str">
        <f>IF(OR($A5278="",$G5278&lt;&gt;"Ativo"),"",IF(COUNTIFS($A$4:$A5278,$A5278,$G$4:$G5278,"Ativo")=1,1,0))</f>
        <v/>
      </c>
    </row>
    <row r="5279" spans="1:55" x14ac:dyDescent="0.3">
      <c r="A5279" s="76"/>
      <c r="B5279" s="104"/>
      <c r="C5279" s="76"/>
      <c r="D5279" s="77"/>
      <c r="E5279" s="12"/>
      <c r="F5279" s="78"/>
      <c r="G5279" s="77"/>
      <c r="H5279" s="79"/>
      <c r="BA5279" s="5" t="str">
        <f t="shared" si="82"/>
        <v/>
      </c>
      <c r="BB5279" s="5" t="str">
        <f>IF(OR($E5279="",$G5279&lt;&gt;"Ativo"),"",IF(COUNTIFS($E$4:$E5279,$E5279,$A$4:$A5279,$A5279,$G$4:$G5279,"Ativo")=1,1,0))</f>
        <v/>
      </c>
      <c r="BC5279" t="str">
        <f>IF(OR($A5279="",$G5279&lt;&gt;"Ativo"),"",IF(COUNTIFS($A$4:$A5279,$A5279,$G$4:$G5279,"Ativo")=1,1,0))</f>
        <v/>
      </c>
    </row>
    <row r="5280" spans="1:55" x14ac:dyDescent="0.3">
      <c r="A5280" s="76"/>
      <c r="B5280" s="104"/>
      <c r="C5280" s="76"/>
      <c r="D5280" s="77"/>
      <c r="E5280" s="12"/>
      <c r="F5280" s="78"/>
      <c r="G5280" s="77"/>
      <c r="H5280" s="79"/>
      <c r="BA5280" s="5" t="str">
        <f t="shared" si="82"/>
        <v/>
      </c>
      <c r="BB5280" s="5" t="str">
        <f>IF(OR($E5280="",$G5280&lt;&gt;"Ativo"),"",IF(COUNTIFS($E$4:$E5280,$E5280,$A$4:$A5280,$A5280,$G$4:$G5280,"Ativo")=1,1,0))</f>
        <v/>
      </c>
      <c r="BC5280" t="str">
        <f>IF(OR($A5280="",$G5280&lt;&gt;"Ativo"),"",IF(COUNTIFS($A$4:$A5280,$A5280,$G$4:$G5280,"Ativo")=1,1,0))</f>
        <v/>
      </c>
    </row>
    <row r="5281" spans="1:55" x14ac:dyDescent="0.3">
      <c r="A5281" s="76"/>
      <c r="B5281" s="104"/>
      <c r="C5281" s="76"/>
      <c r="D5281" s="77"/>
      <c r="E5281" s="12"/>
      <c r="F5281" s="78"/>
      <c r="G5281" s="77"/>
      <c r="H5281" s="79"/>
      <c r="BA5281" s="5" t="str">
        <f t="shared" si="82"/>
        <v/>
      </c>
      <c r="BB5281" s="5" t="str">
        <f>IF(OR($E5281="",$G5281&lt;&gt;"Ativo"),"",IF(COUNTIFS($E$4:$E5281,$E5281,$A$4:$A5281,$A5281,$G$4:$G5281,"Ativo")=1,1,0))</f>
        <v/>
      </c>
      <c r="BC5281" t="str">
        <f>IF(OR($A5281="",$G5281&lt;&gt;"Ativo"),"",IF(COUNTIFS($A$4:$A5281,$A5281,$G$4:$G5281,"Ativo")=1,1,0))</f>
        <v/>
      </c>
    </row>
    <row r="5282" spans="1:55" x14ac:dyDescent="0.3">
      <c r="A5282" s="76"/>
      <c r="B5282" s="104"/>
      <c r="C5282" s="76"/>
      <c r="D5282" s="77"/>
      <c r="E5282" s="12"/>
      <c r="F5282" s="78"/>
      <c r="G5282" s="77"/>
      <c r="H5282" s="79"/>
      <c r="BA5282" s="5" t="str">
        <f t="shared" si="82"/>
        <v/>
      </c>
      <c r="BB5282" s="5" t="str">
        <f>IF(OR($E5282="",$G5282&lt;&gt;"Ativo"),"",IF(COUNTIFS($E$4:$E5282,$E5282,$A$4:$A5282,$A5282,$G$4:$G5282,"Ativo")=1,1,0))</f>
        <v/>
      </c>
      <c r="BC5282" t="str">
        <f>IF(OR($A5282="",$G5282&lt;&gt;"Ativo"),"",IF(COUNTIFS($A$4:$A5282,$A5282,$G$4:$G5282,"Ativo")=1,1,0))</f>
        <v/>
      </c>
    </row>
    <row r="5283" spans="1:55" x14ac:dyDescent="0.3">
      <c r="A5283" s="76"/>
      <c r="B5283" s="104"/>
      <c r="C5283" s="76"/>
      <c r="D5283" s="77"/>
      <c r="E5283" s="12"/>
      <c r="F5283" s="78"/>
      <c r="G5283" s="77"/>
      <c r="H5283" s="79"/>
      <c r="BA5283" s="5" t="str">
        <f t="shared" si="82"/>
        <v/>
      </c>
      <c r="BB5283" s="5" t="str">
        <f>IF(OR($E5283="",$G5283&lt;&gt;"Ativo"),"",IF(COUNTIFS($E$4:$E5283,$E5283,$A$4:$A5283,$A5283,$G$4:$G5283,"Ativo")=1,1,0))</f>
        <v/>
      </c>
      <c r="BC5283" t="str">
        <f>IF(OR($A5283="",$G5283&lt;&gt;"Ativo"),"",IF(COUNTIFS($A$4:$A5283,$A5283,$G$4:$G5283,"Ativo")=1,1,0))</f>
        <v/>
      </c>
    </row>
    <row r="5284" spans="1:55" x14ac:dyDescent="0.3">
      <c r="A5284" s="76"/>
      <c r="B5284" s="104"/>
      <c r="C5284" s="76"/>
      <c r="D5284" s="77"/>
      <c r="E5284" s="12"/>
      <c r="F5284" s="78"/>
      <c r="G5284" s="77"/>
      <c r="H5284" s="79"/>
      <c r="BA5284" s="5" t="str">
        <f t="shared" si="82"/>
        <v/>
      </c>
      <c r="BB5284" s="5" t="str">
        <f>IF(OR($E5284="",$G5284&lt;&gt;"Ativo"),"",IF(COUNTIFS($E$4:$E5284,$E5284,$A$4:$A5284,$A5284,$G$4:$G5284,"Ativo")=1,1,0))</f>
        <v/>
      </c>
      <c r="BC5284" t="str">
        <f>IF(OR($A5284="",$G5284&lt;&gt;"Ativo"),"",IF(COUNTIFS($A$4:$A5284,$A5284,$G$4:$G5284,"Ativo")=1,1,0))</f>
        <v/>
      </c>
    </row>
    <row r="5285" spans="1:55" x14ac:dyDescent="0.3">
      <c r="A5285" s="76"/>
      <c r="B5285" s="104"/>
      <c r="C5285" s="76"/>
      <c r="D5285" s="77"/>
      <c r="E5285" s="12"/>
      <c r="F5285" s="78"/>
      <c r="G5285" s="77"/>
      <c r="H5285" s="79"/>
      <c r="BA5285" s="5" t="str">
        <f t="shared" si="82"/>
        <v/>
      </c>
      <c r="BB5285" s="5" t="str">
        <f>IF(OR($E5285="",$G5285&lt;&gt;"Ativo"),"",IF(COUNTIFS($E$4:$E5285,$E5285,$A$4:$A5285,$A5285,$G$4:$G5285,"Ativo")=1,1,0))</f>
        <v/>
      </c>
      <c r="BC5285" t="str">
        <f>IF(OR($A5285="",$G5285&lt;&gt;"Ativo"),"",IF(COUNTIFS($A$4:$A5285,$A5285,$G$4:$G5285,"Ativo")=1,1,0))</f>
        <v/>
      </c>
    </row>
    <row r="5286" spans="1:55" x14ac:dyDescent="0.3">
      <c r="A5286" s="76"/>
      <c r="B5286" s="104"/>
      <c r="C5286" s="76"/>
      <c r="D5286" s="77"/>
      <c r="E5286" s="12"/>
      <c r="F5286" s="78"/>
      <c r="G5286" s="77"/>
      <c r="H5286" s="79"/>
      <c r="BA5286" s="5" t="str">
        <f t="shared" si="82"/>
        <v/>
      </c>
      <c r="BB5286" s="5" t="str">
        <f>IF(OR($E5286="",$G5286&lt;&gt;"Ativo"),"",IF(COUNTIFS($E$4:$E5286,$E5286,$A$4:$A5286,$A5286,$G$4:$G5286,"Ativo")=1,1,0))</f>
        <v/>
      </c>
      <c r="BC5286" t="str">
        <f>IF(OR($A5286="",$G5286&lt;&gt;"Ativo"),"",IF(COUNTIFS($A$4:$A5286,$A5286,$G$4:$G5286,"Ativo")=1,1,0))</f>
        <v/>
      </c>
    </row>
    <row r="5287" spans="1:55" x14ac:dyDescent="0.3">
      <c r="A5287" s="76"/>
      <c r="B5287" s="104"/>
      <c r="C5287" s="76"/>
      <c r="D5287" s="77"/>
      <c r="E5287" s="12"/>
      <c r="F5287" s="78"/>
      <c r="G5287" s="77"/>
      <c r="H5287" s="79"/>
      <c r="BA5287" s="5" t="str">
        <f t="shared" si="82"/>
        <v/>
      </c>
      <c r="BB5287" s="5" t="str">
        <f>IF(OR($E5287="",$G5287&lt;&gt;"Ativo"),"",IF(COUNTIFS($E$4:$E5287,$E5287,$A$4:$A5287,$A5287,$G$4:$G5287,"Ativo")=1,1,0))</f>
        <v/>
      </c>
      <c r="BC5287" t="str">
        <f>IF(OR($A5287="",$G5287&lt;&gt;"Ativo"),"",IF(COUNTIFS($A$4:$A5287,$A5287,$G$4:$G5287,"Ativo")=1,1,0))</f>
        <v/>
      </c>
    </row>
    <row r="5288" spans="1:55" x14ac:dyDescent="0.3">
      <c r="A5288" s="76"/>
      <c r="B5288" s="104"/>
      <c r="C5288" s="76"/>
      <c r="D5288" s="77"/>
      <c r="E5288" s="12"/>
      <c r="F5288" s="78"/>
      <c r="G5288" s="77"/>
      <c r="H5288" s="79"/>
      <c r="BA5288" s="5" t="str">
        <f t="shared" si="82"/>
        <v/>
      </c>
      <c r="BB5288" s="5" t="str">
        <f>IF(OR($E5288="",$G5288&lt;&gt;"Ativo"),"",IF(COUNTIFS($E$4:$E5288,$E5288,$A$4:$A5288,$A5288,$G$4:$G5288,"Ativo")=1,1,0))</f>
        <v/>
      </c>
      <c r="BC5288" t="str">
        <f>IF(OR($A5288="",$G5288&lt;&gt;"Ativo"),"",IF(COUNTIFS($A$4:$A5288,$A5288,$G$4:$G5288,"Ativo")=1,1,0))</f>
        <v/>
      </c>
    </row>
    <row r="5289" spans="1:55" x14ac:dyDescent="0.3">
      <c r="A5289" s="76"/>
      <c r="B5289" s="104"/>
      <c r="C5289" s="76"/>
      <c r="D5289" s="77"/>
      <c r="E5289" s="12"/>
      <c r="F5289" s="78"/>
      <c r="G5289" s="77"/>
      <c r="H5289" s="79"/>
      <c r="BA5289" s="5" t="str">
        <f t="shared" si="82"/>
        <v/>
      </c>
      <c r="BB5289" s="5" t="str">
        <f>IF(OR($E5289="",$G5289&lt;&gt;"Ativo"),"",IF(COUNTIFS($E$4:$E5289,$E5289,$A$4:$A5289,$A5289,$G$4:$G5289,"Ativo")=1,1,0))</f>
        <v/>
      </c>
      <c r="BC5289" t="str">
        <f>IF(OR($A5289="",$G5289&lt;&gt;"Ativo"),"",IF(COUNTIFS($A$4:$A5289,$A5289,$G$4:$G5289,"Ativo")=1,1,0))</f>
        <v/>
      </c>
    </row>
    <row r="5290" spans="1:55" x14ac:dyDescent="0.3">
      <c r="A5290" s="76"/>
      <c r="B5290" s="104"/>
      <c r="C5290" s="76"/>
      <c r="D5290" s="77"/>
      <c r="E5290" s="12"/>
      <c r="F5290" s="78"/>
      <c r="G5290" s="77"/>
      <c r="H5290" s="79"/>
      <c r="BA5290" s="5" t="str">
        <f t="shared" si="82"/>
        <v/>
      </c>
      <c r="BB5290" s="5" t="str">
        <f>IF(OR($E5290="",$G5290&lt;&gt;"Ativo"),"",IF(COUNTIFS($E$4:$E5290,$E5290,$A$4:$A5290,$A5290,$G$4:$G5290,"Ativo")=1,1,0))</f>
        <v/>
      </c>
      <c r="BC5290" t="str">
        <f>IF(OR($A5290="",$G5290&lt;&gt;"Ativo"),"",IF(COUNTIFS($A$4:$A5290,$A5290,$G$4:$G5290,"Ativo")=1,1,0))</f>
        <v/>
      </c>
    </row>
    <row r="5291" spans="1:55" x14ac:dyDescent="0.3">
      <c r="A5291" s="76"/>
      <c r="B5291" s="104"/>
      <c r="C5291" s="76"/>
      <c r="D5291" s="77"/>
      <c r="E5291" s="12"/>
      <c r="F5291" s="78"/>
      <c r="G5291" s="77"/>
      <c r="H5291" s="79"/>
      <c r="BA5291" s="5" t="str">
        <f t="shared" si="82"/>
        <v/>
      </c>
      <c r="BB5291" s="5" t="str">
        <f>IF(OR($E5291="",$G5291&lt;&gt;"Ativo"),"",IF(COUNTIFS($E$4:$E5291,$E5291,$A$4:$A5291,$A5291,$G$4:$G5291,"Ativo")=1,1,0))</f>
        <v/>
      </c>
      <c r="BC5291" t="str">
        <f>IF(OR($A5291="",$G5291&lt;&gt;"Ativo"),"",IF(COUNTIFS($A$4:$A5291,$A5291,$G$4:$G5291,"Ativo")=1,1,0))</f>
        <v/>
      </c>
    </row>
    <row r="5292" spans="1:55" x14ac:dyDescent="0.3">
      <c r="A5292" s="76"/>
      <c r="B5292" s="104"/>
      <c r="C5292" s="76"/>
      <c r="D5292" s="77"/>
      <c r="E5292" s="12"/>
      <c r="F5292" s="78"/>
      <c r="G5292" s="77"/>
      <c r="H5292" s="79"/>
      <c r="BA5292" s="5" t="str">
        <f t="shared" si="82"/>
        <v/>
      </c>
      <c r="BB5292" s="5" t="str">
        <f>IF(OR($E5292="",$G5292&lt;&gt;"Ativo"),"",IF(COUNTIFS($E$4:$E5292,$E5292,$A$4:$A5292,$A5292,$G$4:$G5292,"Ativo")=1,1,0))</f>
        <v/>
      </c>
      <c r="BC5292" t="str">
        <f>IF(OR($A5292="",$G5292&lt;&gt;"Ativo"),"",IF(COUNTIFS($A$4:$A5292,$A5292,$G$4:$G5292,"Ativo")=1,1,0))</f>
        <v/>
      </c>
    </row>
    <row r="5293" spans="1:55" x14ac:dyDescent="0.3">
      <c r="A5293" s="76"/>
      <c r="B5293" s="104"/>
      <c r="C5293" s="76"/>
      <c r="D5293" s="77"/>
      <c r="E5293" s="12"/>
      <c r="F5293" s="78"/>
      <c r="G5293" s="77"/>
      <c r="H5293" s="79"/>
      <c r="BA5293" s="5" t="str">
        <f t="shared" si="82"/>
        <v/>
      </c>
      <c r="BB5293" s="5" t="str">
        <f>IF(OR($E5293="",$G5293&lt;&gt;"Ativo"),"",IF(COUNTIFS($E$4:$E5293,$E5293,$A$4:$A5293,$A5293,$G$4:$G5293,"Ativo")=1,1,0))</f>
        <v/>
      </c>
      <c r="BC5293" t="str">
        <f>IF(OR($A5293="",$G5293&lt;&gt;"Ativo"),"",IF(COUNTIFS($A$4:$A5293,$A5293,$G$4:$G5293,"Ativo")=1,1,0))</f>
        <v/>
      </c>
    </row>
    <row r="5294" spans="1:55" x14ac:dyDescent="0.3">
      <c r="A5294" s="76"/>
      <c r="B5294" s="104"/>
      <c r="C5294" s="76"/>
      <c r="D5294" s="77"/>
      <c r="E5294" s="12"/>
      <c r="F5294" s="78"/>
      <c r="G5294" s="77"/>
      <c r="H5294" s="79"/>
      <c r="BA5294" s="5" t="str">
        <f t="shared" si="82"/>
        <v/>
      </c>
      <c r="BB5294" s="5" t="str">
        <f>IF(OR($E5294="",$G5294&lt;&gt;"Ativo"),"",IF(COUNTIFS($E$4:$E5294,$E5294,$A$4:$A5294,$A5294,$G$4:$G5294,"Ativo")=1,1,0))</f>
        <v/>
      </c>
      <c r="BC5294" t="str">
        <f>IF(OR($A5294="",$G5294&lt;&gt;"Ativo"),"",IF(COUNTIFS($A$4:$A5294,$A5294,$G$4:$G5294,"Ativo")=1,1,0))</f>
        <v/>
      </c>
    </row>
    <row r="5295" spans="1:55" x14ac:dyDescent="0.3">
      <c r="A5295" s="76"/>
      <c r="B5295" s="104"/>
      <c r="C5295" s="76"/>
      <c r="D5295" s="77"/>
      <c r="E5295" s="12"/>
      <c r="F5295" s="78"/>
      <c r="G5295" s="77"/>
      <c r="H5295" s="79"/>
      <c r="BA5295" s="5" t="str">
        <f t="shared" si="82"/>
        <v/>
      </c>
      <c r="BB5295" s="5" t="str">
        <f>IF(OR($E5295="",$G5295&lt;&gt;"Ativo"),"",IF(COUNTIFS($E$4:$E5295,$E5295,$A$4:$A5295,$A5295,$G$4:$G5295,"Ativo")=1,1,0))</f>
        <v/>
      </c>
      <c r="BC5295" t="str">
        <f>IF(OR($A5295="",$G5295&lt;&gt;"Ativo"),"",IF(COUNTIFS($A$4:$A5295,$A5295,$G$4:$G5295,"Ativo")=1,1,0))</f>
        <v/>
      </c>
    </row>
    <row r="5296" spans="1:55" x14ac:dyDescent="0.3">
      <c r="A5296" s="76"/>
      <c r="B5296" s="104"/>
      <c r="C5296" s="76"/>
      <c r="D5296" s="77"/>
      <c r="E5296" s="12"/>
      <c r="F5296" s="78"/>
      <c r="G5296" s="77"/>
      <c r="H5296" s="79"/>
      <c r="BA5296" s="5" t="str">
        <f t="shared" si="82"/>
        <v/>
      </c>
      <c r="BB5296" s="5" t="str">
        <f>IF(OR($E5296="",$G5296&lt;&gt;"Ativo"),"",IF(COUNTIFS($E$4:$E5296,$E5296,$A$4:$A5296,$A5296,$G$4:$G5296,"Ativo")=1,1,0))</f>
        <v/>
      </c>
      <c r="BC5296" t="str">
        <f>IF(OR($A5296="",$G5296&lt;&gt;"Ativo"),"",IF(COUNTIFS($A$4:$A5296,$A5296,$G$4:$G5296,"Ativo")=1,1,0))</f>
        <v/>
      </c>
    </row>
    <row r="5297" spans="1:55" x14ac:dyDescent="0.3">
      <c r="A5297" s="76"/>
      <c r="B5297" s="104"/>
      <c r="C5297" s="76"/>
      <c r="D5297" s="77"/>
      <c r="E5297" s="12"/>
      <c r="F5297" s="78"/>
      <c r="G5297" s="77"/>
      <c r="H5297" s="79"/>
      <c r="BA5297" s="5" t="str">
        <f t="shared" si="82"/>
        <v/>
      </c>
      <c r="BB5297" s="5" t="str">
        <f>IF(OR($E5297="",$G5297&lt;&gt;"Ativo"),"",IF(COUNTIFS($E$4:$E5297,$E5297,$A$4:$A5297,$A5297,$G$4:$G5297,"Ativo")=1,1,0))</f>
        <v/>
      </c>
      <c r="BC5297" t="str">
        <f>IF(OR($A5297="",$G5297&lt;&gt;"Ativo"),"",IF(COUNTIFS($A$4:$A5297,$A5297,$G$4:$G5297,"Ativo")=1,1,0))</f>
        <v/>
      </c>
    </row>
    <row r="5298" spans="1:55" x14ac:dyDescent="0.3">
      <c r="A5298" s="76"/>
      <c r="B5298" s="104"/>
      <c r="C5298" s="76"/>
      <c r="D5298" s="77"/>
      <c r="E5298" s="12"/>
      <c r="F5298" s="78"/>
      <c r="G5298" s="77"/>
      <c r="H5298" s="79"/>
      <c r="BA5298" s="5" t="str">
        <f t="shared" si="82"/>
        <v/>
      </c>
      <c r="BB5298" s="5" t="str">
        <f>IF(OR($E5298="",$G5298&lt;&gt;"Ativo"),"",IF(COUNTIFS($E$4:$E5298,$E5298,$A$4:$A5298,$A5298,$G$4:$G5298,"Ativo")=1,1,0))</f>
        <v/>
      </c>
      <c r="BC5298" t="str">
        <f>IF(OR($A5298="",$G5298&lt;&gt;"Ativo"),"",IF(COUNTIFS($A$4:$A5298,$A5298,$G$4:$G5298,"Ativo")=1,1,0))</f>
        <v/>
      </c>
    </row>
    <row r="5299" spans="1:55" x14ac:dyDescent="0.3">
      <c r="A5299" s="76"/>
      <c r="B5299" s="104"/>
      <c r="C5299" s="76"/>
      <c r="D5299" s="77"/>
      <c r="E5299" s="12"/>
      <c r="F5299" s="78"/>
      <c r="G5299" s="77"/>
      <c r="H5299" s="79"/>
      <c r="BA5299" s="5" t="str">
        <f t="shared" si="82"/>
        <v/>
      </c>
      <c r="BB5299" s="5" t="str">
        <f>IF(OR($E5299="",$G5299&lt;&gt;"Ativo"),"",IF(COUNTIFS($E$4:$E5299,$E5299,$A$4:$A5299,$A5299,$G$4:$G5299,"Ativo")=1,1,0))</f>
        <v/>
      </c>
      <c r="BC5299" t="str">
        <f>IF(OR($A5299="",$G5299&lt;&gt;"Ativo"),"",IF(COUNTIFS($A$4:$A5299,$A5299,$G$4:$G5299,"Ativo")=1,1,0))</f>
        <v/>
      </c>
    </row>
    <row r="5300" spans="1:55" x14ac:dyDescent="0.3">
      <c r="A5300" s="76"/>
      <c r="B5300" s="104"/>
      <c r="C5300" s="76"/>
      <c r="D5300" s="77"/>
      <c r="E5300" s="12"/>
      <c r="F5300" s="78"/>
      <c r="G5300" s="77"/>
      <c r="H5300" s="79"/>
      <c r="BA5300" s="5" t="str">
        <f t="shared" si="82"/>
        <v/>
      </c>
      <c r="BB5300" s="5" t="str">
        <f>IF(OR($E5300="",$G5300&lt;&gt;"Ativo"),"",IF(COUNTIFS($E$4:$E5300,$E5300,$A$4:$A5300,$A5300,$G$4:$G5300,"Ativo")=1,1,0))</f>
        <v/>
      </c>
      <c r="BC5300" t="str">
        <f>IF(OR($A5300="",$G5300&lt;&gt;"Ativo"),"",IF(COUNTIFS($A$4:$A5300,$A5300,$G$4:$G5300,"Ativo")=1,1,0))</f>
        <v/>
      </c>
    </row>
    <row r="5301" spans="1:55" x14ac:dyDescent="0.3">
      <c r="A5301" s="76"/>
      <c r="B5301" s="104"/>
      <c r="C5301" s="76"/>
      <c r="D5301" s="77"/>
      <c r="E5301" s="12"/>
      <c r="F5301" s="78"/>
      <c r="G5301" s="77"/>
      <c r="H5301" s="79"/>
      <c r="BA5301" s="5" t="str">
        <f t="shared" si="82"/>
        <v/>
      </c>
      <c r="BB5301" s="5" t="str">
        <f>IF(OR($E5301="",$G5301&lt;&gt;"Ativo"),"",IF(COUNTIFS($E$4:$E5301,$E5301,$A$4:$A5301,$A5301,$G$4:$G5301,"Ativo")=1,1,0))</f>
        <v/>
      </c>
      <c r="BC5301" t="str">
        <f>IF(OR($A5301="",$G5301&lt;&gt;"Ativo"),"",IF(COUNTIFS($A$4:$A5301,$A5301,$G$4:$G5301,"Ativo")=1,1,0))</f>
        <v/>
      </c>
    </row>
    <row r="5302" spans="1:55" x14ac:dyDescent="0.3">
      <c r="A5302" s="76"/>
      <c r="B5302" s="104"/>
      <c r="C5302" s="76"/>
      <c r="D5302" s="77"/>
      <c r="E5302" s="12"/>
      <c r="F5302" s="78"/>
      <c r="G5302" s="77"/>
      <c r="H5302" s="79"/>
      <c r="BA5302" s="5" t="str">
        <f t="shared" si="82"/>
        <v/>
      </c>
      <c r="BB5302" s="5" t="str">
        <f>IF(OR($E5302="",$G5302&lt;&gt;"Ativo"),"",IF(COUNTIFS($E$4:$E5302,$E5302,$A$4:$A5302,$A5302,$G$4:$G5302,"Ativo")=1,1,0))</f>
        <v/>
      </c>
      <c r="BC5302" t="str">
        <f>IF(OR($A5302="",$G5302&lt;&gt;"Ativo"),"",IF(COUNTIFS($A$4:$A5302,$A5302,$G$4:$G5302,"Ativo")=1,1,0))</f>
        <v/>
      </c>
    </row>
    <row r="5303" spans="1:55" x14ac:dyDescent="0.3">
      <c r="A5303" s="76"/>
      <c r="B5303" s="104"/>
      <c r="C5303" s="76"/>
      <c r="D5303" s="77"/>
      <c r="E5303" s="12"/>
      <c r="F5303" s="78"/>
      <c r="G5303" s="77"/>
      <c r="H5303" s="79"/>
      <c r="BA5303" s="5" t="str">
        <f t="shared" si="82"/>
        <v/>
      </c>
      <c r="BB5303" s="5" t="str">
        <f>IF(OR($E5303="",$G5303&lt;&gt;"Ativo"),"",IF(COUNTIFS($E$4:$E5303,$E5303,$A$4:$A5303,$A5303,$G$4:$G5303,"Ativo")=1,1,0))</f>
        <v/>
      </c>
      <c r="BC5303" t="str">
        <f>IF(OR($A5303="",$G5303&lt;&gt;"Ativo"),"",IF(COUNTIFS($A$4:$A5303,$A5303,$G$4:$G5303,"Ativo")=1,1,0))</f>
        <v/>
      </c>
    </row>
    <row r="5304" spans="1:55" x14ac:dyDescent="0.3">
      <c r="A5304" s="76"/>
      <c r="B5304" s="104"/>
      <c r="C5304" s="76"/>
      <c r="D5304" s="77"/>
      <c r="E5304" s="12"/>
      <c r="F5304" s="78"/>
      <c r="G5304" s="77"/>
      <c r="H5304" s="79"/>
      <c r="BA5304" s="5" t="str">
        <f t="shared" si="82"/>
        <v/>
      </c>
      <c r="BB5304" s="5" t="str">
        <f>IF(OR($E5304="",$G5304&lt;&gt;"Ativo"),"",IF(COUNTIFS($E$4:$E5304,$E5304,$A$4:$A5304,$A5304,$G$4:$G5304,"Ativo")=1,1,0))</f>
        <v/>
      </c>
      <c r="BC5304" t="str">
        <f>IF(OR($A5304="",$G5304&lt;&gt;"Ativo"),"",IF(COUNTIFS($A$4:$A5304,$A5304,$G$4:$G5304,"Ativo")=1,1,0))</f>
        <v/>
      </c>
    </row>
    <row r="5305" spans="1:55" x14ac:dyDescent="0.3">
      <c r="A5305" s="76"/>
      <c r="B5305" s="104"/>
      <c r="C5305" s="76"/>
      <c r="D5305" s="77"/>
      <c r="E5305" s="12"/>
      <c r="F5305" s="78"/>
      <c r="G5305" s="77"/>
      <c r="H5305" s="79"/>
      <c r="BA5305" s="5" t="str">
        <f t="shared" si="82"/>
        <v/>
      </c>
      <c r="BB5305" s="5" t="str">
        <f>IF(OR($E5305="",$G5305&lt;&gt;"Ativo"),"",IF(COUNTIFS($E$4:$E5305,$E5305,$A$4:$A5305,$A5305,$G$4:$G5305,"Ativo")=1,1,0))</f>
        <v/>
      </c>
      <c r="BC5305" t="str">
        <f>IF(OR($A5305="",$G5305&lt;&gt;"Ativo"),"",IF(COUNTIFS($A$4:$A5305,$A5305,$G$4:$G5305,"Ativo")=1,1,0))</f>
        <v/>
      </c>
    </row>
    <row r="5306" spans="1:55" x14ac:dyDescent="0.3">
      <c r="A5306" s="76"/>
      <c r="B5306" s="104"/>
      <c r="C5306" s="76"/>
      <c r="D5306" s="77"/>
      <c r="E5306" s="12"/>
      <c r="F5306" s="78"/>
      <c r="G5306" s="77"/>
      <c r="H5306" s="79"/>
      <c r="BA5306" s="5" t="str">
        <f t="shared" si="82"/>
        <v/>
      </c>
      <c r="BB5306" s="5" t="str">
        <f>IF(OR($E5306="",$G5306&lt;&gt;"Ativo"),"",IF(COUNTIFS($E$4:$E5306,$E5306,$A$4:$A5306,$A5306,$G$4:$G5306,"Ativo")=1,1,0))</f>
        <v/>
      </c>
      <c r="BC5306" t="str">
        <f>IF(OR($A5306="",$G5306&lt;&gt;"Ativo"),"",IF(COUNTIFS($A$4:$A5306,$A5306,$G$4:$G5306,"Ativo")=1,1,0))</f>
        <v/>
      </c>
    </row>
    <row r="5307" spans="1:55" x14ac:dyDescent="0.3">
      <c r="A5307" s="76"/>
      <c r="B5307" s="104"/>
      <c r="C5307" s="76"/>
      <c r="D5307" s="77"/>
      <c r="E5307" s="12"/>
      <c r="F5307" s="78"/>
      <c r="G5307" s="77"/>
      <c r="H5307" s="79"/>
      <c r="BA5307" s="5" t="str">
        <f t="shared" si="82"/>
        <v/>
      </c>
      <c r="BB5307" s="5" t="str">
        <f>IF(OR($E5307="",$G5307&lt;&gt;"Ativo"),"",IF(COUNTIFS($E$4:$E5307,$E5307,$A$4:$A5307,$A5307,$G$4:$G5307,"Ativo")=1,1,0))</f>
        <v/>
      </c>
      <c r="BC5307" t="str">
        <f>IF(OR($A5307="",$G5307&lt;&gt;"Ativo"),"",IF(COUNTIFS($A$4:$A5307,$A5307,$G$4:$G5307,"Ativo")=1,1,0))</f>
        <v/>
      </c>
    </row>
    <row r="5308" spans="1:55" x14ac:dyDescent="0.3">
      <c r="A5308" s="76"/>
      <c r="B5308" s="104"/>
      <c r="C5308" s="76"/>
      <c r="D5308" s="77"/>
      <c r="E5308" s="12"/>
      <c r="F5308" s="78"/>
      <c r="G5308" s="77"/>
      <c r="H5308" s="79"/>
      <c r="BA5308" s="5" t="str">
        <f t="shared" si="82"/>
        <v/>
      </c>
      <c r="BB5308" s="5" t="str">
        <f>IF(OR($E5308="",$G5308&lt;&gt;"Ativo"),"",IF(COUNTIFS($E$4:$E5308,$E5308,$A$4:$A5308,$A5308,$G$4:$G5308,"Ativo")=1,1,0))</f>
        <v/>
      </c>
      <c r="BC5308" t="str">
        <f>IF(OR($A5308="",$G5308&lt;&gt;"Ativo"),"",IF(COUNTIFS($A$4:$A5308,$A5308,$G$4:$G5308,"Ativo")=1,1,0))</f>
        <v/>
      </c>
    </row>
    <row r="5309" spans="1:55" x14ac:dyDescent="0.3">
      <c r="A5309" s="76"/>
      <c r="B5309" s="104"/>
      <c r="C5309" s="76"/>
      <c r="D5309" s="77"/>
      <c r="E5309" s="12"/>
      <c r="F5309" s="78"/>
      <c r="G5309" s="77"/>
      <c r="H5309" s="79"/>
      <c r="BA5309" s="5" t="str">
        <f t="shared" si="82"/>
        <v/>
      </c>
      <c r="BB5309" s="5" t="str">
        <f>IF(OR($E5309="",$G5309&lt;&gt;"Ativo"),"",IF(COUNTIFS($E$4:$E5309,$E5309,$A$4:$A5309,$A5309,$G$4:$G5309,"Ativo")=1,1,0))</f>
        <v/>
      </c>
      <c r="BC5309" t="str">
        <f>IF(OR($A5309="",$G5309&lt;&gt;"Ativo"),"",IF(COUNTIFS($A$4:$A5309,$A5309,$G$4:$G5309,"Ativo")=1,1,0))</f>
        <v/>
      </c>
    </row>
    <row r="5310" spans="1:55" x14ac:dyDescent="0.3">
      <c r="A5310" s="76"/>
      <c r="B5310" s="104"/>
      <c r="C5310" s="76"/>
      <c r="D5310" s="77"/>
      <c r="E5310" s="12"/>
      <c r="F5310" s="78"/>
      <c r="G5310" s="77"/>
      <c r="H5310" s="79"/>
      <c r="BA5310" s="5" t="str">
        <f t="shared" si="82"/>
        <v/>
      </c>
      <c r="BB5310" s="5" t="str">
        <f>IF(OR($E5310="",$G5310&lt;&gt;"Ativo"),"",IF(COUNTIFS($E$4:$E5310,$E5310,$A$4:$A5310,$A5310,$G$4:$G5310,"Ativo")=1,1,0))</f>
        <v/>
      </c>
      <c r="BC5310" t="str">
        <f>IF(OR($A5310="",$G5310&lt;&gt;"Ativo"),"",IF(COUNTIFS($A$4:$A5310,$A5310,$G$4:$G5310,"Ativo")=1,1,0))</f>
        <v/>
      </c>
    </row>
    <row r="5311" spans="1:55" x14ac:dyDescent="0.3">
      <c r="A5311" s="76"/>
      <c r="B5311" s="104"/>
      <c r="C5311" s="76"/>
      <c r="D5311" s="77"/>
      <c r="E5311" s="12"/>
      <c r="F5311" s="78"/>
      <c r="G5311" s="77"/>
      <c r="H5311" s="79"/>
      <c r="BA5311" s="5" t="str">
        <f t="shared" si="82"/>
        <v/>
      </c>
      <c r="BB5311" s="5" t="str">
        <f>IF(OR($E5311="",$G5311&lt;&gt;"Ativo"),"",IF(COUNTIFS($E$4:$E5311,$E5311,$A$4:$A5311,$A5311,$G$4:$G5311,"Ativo")=1,1,0))</f>
        <v/>
      </c>
      <c r="BC5311" t="str">
        <f>IF(OR($A5311="",$G5311&lt;&gt;"Ativo"),"",IF(COUNTIFS($A$4:$A5311,$A5311,$G$4:$G5311,"Ativo")=1,1,0))</f>
        <v/>
      </c>
    </row>
    <row r="5312" spans="1:55" x14ac:dyDescent="0.3">
      <c r="A5312" s="76"/>
      <c r="B5312" s="104"/>
      <c r="C5312" s="76"/>
      <c r="D5312" s="77"/>
      <c r="E5312" s="12"/>
      <c r="F5312" s="78"/>
      <c r="G5312" s="77"/>
      <c r="H5312" s="79"/>
      <c r="BA5312" s="5" t="str">
        <f t="shared" si="82"/>
        <v/>
      </c>
      <c r="BB5312" s="5" t="str">
        <f>IF(OR($E5312="",$G5312&lt;&gt;"Ativo"),"",IF(COUNTIFS($E$4:$E5312,$E5312,$A$4:$A5312,$A5312,$G$4:$G5312,"Ativo")=1,1,0))</f>
        <v/>
      </c>
      <c r="BC5312" t="str">
        <f>IF(OR($A5312="",$G5312&lt;&gt;"Ativo"),"",IF(COUNTIFS($A$4:$A5312,$A5312,$G$4:$G5312,"Ativo")=1,1,0))</f>
        <v/>
      </c>
    </row>
    <row r="5313" spans="1:55" x14ac:dyDescent="0.3">
      <c r="A5313" s="76"/>
      <c r="B5313" s="104"/>
      <c r="C5313" s="76"/>
      <c r="D5313" s="77"/>
      <c r="E5313" s="12"/>
      <c r="F5313" s="78"/>
      <c r="G5313" s="77"/>
      <c r="H5313" s="79"/>
      <c r="BA5313" s="5" t="str">
        <f t="shared" si="82"/>
        <v/>
      </c>
      <c r="BB5313" s="5" t="str">
        <f>IF(OR($E5313="",$G5313&lt;&gt;"Ativo"),"",IF(COUNTIFS($E$4:$E5313,$E5313,$A$4:$A5313,$A5313,$G$4:$G5313,"Ativo")=1,1,0))</f>
        <v/>
      </c>
      <c r="BC5313" t="str">
        <f>IF(OR($A5313="",$G5313&lt;&gt;"Ativo"),"",IF(COUNTIFS($A$4:$A5313,$A5313,$G$4:$G5313,"Ativo")=1,1,0))</f>
        <v/>
      </c>
    </row>
    <row r="5314" spans="1:55" x14ac:dyDescent="0.3">
      <c r="A5314" s="76"/>
      <c r="B5314" s="104"/>
      <c r="C5314" s="76"/>
      <c r="D5314" s="77"/>
      <c r="E5314" s="12"/>
      <c r="F5314" s="78"/>
      <c r="G5314" s="77"/>
      <c r="H5314" s="79"/>
      <c r="BA5314" s="5" t="str">
        <f t="shared" si="82"/>
        <v/>
      </c>
      <c r="BB5314" s="5" t="str">
        <f>IF(OR($E5314="",$G5314&lt;&gt;"Ativo"),"",IF(COUNTIFS($E$4:$E5314,$E5314,$A$4:$A5314,$A5314,$G$4:$G5314,"Ativo")=1,1,0))</f>
        <v/>
      </c>
      <c r="BC5314" t="str">
        <f>IF(OR($A5314="",$G5314&lt;&gt;"Ativo"),"",IF(COUNTIFS($A$4:$A5314,$A5314,$G$4:$G5314,"Ativo")=1,1,0))</f>
        <v/>
      </c>
    </row>
    <row r="5315" spans="1:55" x14ac:dyDescent="0.3">
      <c r="A5315" s="76"/>
      <c r="B5315" s="104"/>
      <c r="C5315" s="76"/>
      <c r="D5315" s="77"/>
      <c r="E5315" s="12"/>
      <c r="F5315" s="78"/>
      <c r="G5315" s="77"/>
      <c r="H5315" s="79"/>
      <c r="BA5315" s="5" t="str">
        <f t="shared" si="82"/>
        <v/>
      </c>
      <c r="BB5315" s="5" t="str">
        <f>IF(OR($E5315="",$G5315&lt;&gt;"Ativo"),"",IF(COUNTIFS($E$4:$E5315,$E5315,$A$4:$A5315,$A5315,$G$4:$G5315,"Ativo")=1,1,0))</f>
        <v/>
      </c>
      <c r="BC5315" t="str">
        <f>IF(OR($A5315="",$G5315&lt;&gt;"Ativo"),"",IF(COUNTIFS($A$4:$A5315,$A5315,$G$4:$G5315,"Ativo")=1,1,0))</f>
        <v/>
      </c>
    </row>
    <row r="5316" spans="1:55" x14ac:dyDescent="0.3">
      <c r="A5316" s="76"/>
      <c r="B5316" s="104"/>
      <c r="C5316" s="76"/>
      <c r="D5316" s="77"/>
      <c r="E5316" s="12"/>
      <c r="F5316" s="78"/>
      <c r="G5316" s="77"/>
      <c r="H5316" s="79"/>
      <c r="BA5316" s="5" t="str">
        <f t="shared" ref="BA5316:BA5379" si="83">IF($D5316="","",MID($D5316,4,LEN($D5316)-5))</f>
        <v/>
      </c>
      <c r="BB5316" s="5" t="str">
        <f>IF(OR($E5316="",$G5316&lt;&gt;"Ativo"),"",IF(COUNTIFS($E$4:$E5316,$E5316,$A$4:$A5316,$A5316,$G$4:$G5316,"Ativo")=1,1,0))</f>
        <v/>
      </c>
      <c r="BC5316" t="str">
        <f>IF(OR($A5316="",$G5316&lt;&gt;"Ativo"),"",IF(COUNTIFS($A$4:$A5316,$A5316,$G$4:$G5316,"Ativo")=1,1,0))</f>
        <v/>
      </c>
    </row>
    <row r="5317" spans="1:55" x14ac:dyDescent="0.3">
      <c r="A5317" s="76"/>
      <c r="B5317" s="104"/>
      <c r="C5317" s="76"/>
      <c r="D5317" s="77"/>
      <c r="E5317" s="12"/>
      <c r="F5317" s="78"/>
      <c r="G5317" s="77"/>
      <c r="H5317" s="79"/>
      <c r="BA5317" s="5" t="str">
        <f t="shared" si="83"/>
        <v/>
      </c>
      <c r="BB5317" s="5" t="str">
        <f>IF(OR($E5317="",$G5317&lt;&gt;"Ativo"),"",IF(COUNTIFS($E$4:$E5317,$E5317,$A$4:$A5317,$A5317,$G$4:$G5317,"Ativo")=1,1,0))</f>
        <v/>
      </c>
      <c r="BC5317" t="str">
        <f>IF(OR($A5317="",$G5317&lt;&gt;"Ativo"),"",IF(COUNTIFS($A$4:$A5317,$A5317,$G$4:$G5317,"Ativo")=1,1,0))</f>
        <v/>
      </c>
    </row>
    <row r="5318" spans="1:55" x14ac:dyDescent="0.3">
      <c r="A5318" s="76"/>
      <c r="B5318" s="104"/>
      <c r="C5318" s="76"/>
      <c r="D5318" s="77"/>
      <c r="E5318" s="12"/>
      <c r="F5318" s="78"/>
      <c r="G5318" s="77"/>
      <c r="H5318" s="79"/>
      <c r="BA5318" s="5" t="str">
        <f t="shared" si="83"/>
        <v/>
      </c>
      <c r="BB5318" s="5" t="str">
        <f>IF(OR($E5318="",$G5318&lt;&gt;"Ativo"),"",IF(COUNTIFS($E$4:$E5318,$E5318,$A$4:$A5318,$A5318,$G$4:$G5318,"Ativo")=1,1,0))</f>
        <v/>
      </c>
      <c r="BC5318" t="str">
        <f>IF(OR($A5318="",$G5318&lt;&gt;"Ativo"),"",IF(COUNTIFS($A$4:$A5318,$A5318,$G$4:$G5318,"Ativo")=1,1,0))</f>
        <v/>
      </c>
    </row>
    <row r="5319" spans="1:55" x14ac:dyDescent="0.3">
      <c r="A5319" s="76"/>
      <c r="B5319" s="104"/>
      <c r="C5319" s="76"/>
      <c r="D5319" s="77"/>
      <c r="E5319" s="12"/>
      <c r="F5319" s="78"/>
      <c r="G5319" s="77"/>
      <c r="H5319" s="79"/>
      <c r="BA5319" s="5" t="str">
        <f t="shared" si="83"/>
        <v/>
      </c>
      <c r="BB5319" s="5" t="str">
        <f>IF(OR($E5319="",$G5319&lt;&gt;"Ativo"),"",IF(COUNTIFS($E$4:$E5319,$E5319,$A$4:$A5319,$A5319,$G$4:$G5319,"Ativo")=1,1,0))</f>
        <v/>
      </c>
      <c r="BC5319" t="str">
        <f>IF(OR($A5319="",$G5319&lt;&gt;"Ativo"),"",IF(COUNTIFS($A$4:$A5319,$A5319,$G$4:$G5319,"Ativo")=1,1,0))</f>
        <v/>
      </c>
    </row>
    <row r="5320" spans="1:55" x14ac:dyDescent="0.3">
      <c r="A5320" s="76"/>
      <c r="B5320" s="104"/>
      <c r="C5320" s="76"/>
      <c r="D5320" s="77"/>
      <c r="E5320" s="12"/>
      <c r="F5320" s="78"/>
      <c r="G5320" s="77"/>
      <c r="H5320" s="79"/>
      <c r="BA5320" s="5" t="str">
        <f t="shared" si="83"/>
        <v/>
      </c>
      <c r="BB5320" s="5" t="str">
        <f>IF(OR($E5320="",$G5320&lt;&gt;"Ativo"),"",IF(COUNTIFS($E$4:$E5320,$E5320,$A$4:$A5320,$A5320,$G$4:$G5320,"Ativo")=1,1,0))</f>
        <v/>
      </c>
      <c r="BC5320" t="str">
        <f>IF(OR($A5320="",$G5320&lt;&gt;"Ativo"),"",IF(COUNTIFS($A$4:$A5320,$A5320,$G$4:$G5320,"Ativo")=1,1,0))</f>
        <v/>
      </c>
    </row>
    <row r="5321" spans="1:55" x14ac:dyDescent="0.3">
      <c r="A5321" s="76"/>
      <c r="B5321" s="104"/>
      <c r="C5321" s="76"/>
      <c r="D5321" s="77"/>
      <c r="E5321" s="12"/>
      <c r="F5321" s="78"/>
      <c r="G5321" s="77"/>
      <c r="H5321" s="79"/>
      <c r="BA5321" s="5" t="str">
        <f t="shared" si="83"/>
        <v/>
      </c>
      <c r="BB5321" s="5" t="str">
        <f>IF(OR($E5321="",$G5321&lt;&gt;"Ativo"),"",IF(COUNTIFS($E$4:$E5321,$E5321,$A$4:$A5321,$A5321,$G$4:$G5321,"Ativo")=1,1,0))</f>
        <v/>
      </c>
      <c r="BC5321" t="str">
        <f>IF(OR($A5321="",$G5321&lt;&gt;"Ativo"),"",IF(COUNTIFS($A$4:$A5321,$A5321,$G$4:$G5321,"Ativo")=1,1,0))</f>
        <v/>
      </c>
    </row>
    <row r="5322" spans="1:55" x14ac:dyDescent="0.3">
      <c r="A5322" s="76"/>
      <c r="B5322" s="104"/>
      <c r="C5322" s="76"/>
      <c r="D5322" s="77"/>
      <c r="E5322" s="12"/>
      <c r="F5322" s="78"/>
      <c r="G5322" s="77"/>
      <c r="H5322" s="79"/>
      <c r="BA5322" s="5" t="str">
        <f t="shared" si="83"/>
        <v/>
      </c>
      <c r="BB5322" s="5" t="str">
        <f>IF(OR($E5322="",$G5322&lt;&gt;"Ativo"),"",IF(COUNTIFS($E$4:$E5322,$E5322,$A$4:$A5322,$A5322,$G$4:$G5322,"Ativo")=1,1,0))</f>
        <v/>
      </c>
      <c r="BC5322" t="str">
        <f>IF(OR($A5322="",$G5322&lt;&gt;"Ativo"),"",IF(COUNTIFS($A$4:$A5322,$A5322,$G$4:$G5322,"Ativo")=1,1,0))</f>
        <v/>
      </c>
    </row>
    <row r="5323" spans="1:55" x14ac:dyDescent="0.3">
      <c r="A5323" s="76"/>
      <c r="B5323" s="104"/>
      <c r="C5323" s="76"/>
      <c r="D5323" s="77"/>
      <c r="E5323" s="12"/>
      <c r="F5323" s="78"/>
      <c r="G5323" s="77"/>
      <c r="H5323" s="79"/>
      <c r="BA5323" s="5" t="str">
        <f t="shared" si="83"/>
        <v/>
      </c>
      <c r="BB5323" s="5" t="str">
        <f>IF(OR($E5323="",$G5323&lt;&gt;"Ativo"),"",IF(COUNTIFS($E$4:$E5323,$E5323,$A$4:$A5323,$A5323,$G$4:$G5323,"Ativo")=1,1,0))</f>
        <v/>
      </c>
      <c r="BC5323" t="str">
        <f>IF(OR($A5323="",$G5323&lt;&gt;"Ativo"),"",IF(COUNTIFS($A$4:$A5323,$A5323,$G$4:$G5323,"Ativo")=1,1,0))</f>
        <v/>
      </c>
    </row>
    <row r="5324" spans="1:55" x14ac:dyDescent="0.3">
      <c r="A5324" s="76"/>
      <c r="B5324" s="104"/>
      <c r="C5324" s="76"/>
      <c r="D5324" s="77"/>
      <c r="E5324" s="12"/>
      <c r="F5324" s="78"/>
      <c r="G5324" s="77"/>
      <c r="H5324" s="79"/>
      <c r="BA5324" s="5" t="str">
        <f t="shared" si="83"/>
        <v/>
      </c>
      <c r="BB5324" s="5" t="str">
        <f>IF(OR($E5324="",$G5324&lt;&gt;"Ativo"),"",IF(COUNTIFS($E$4:$E5324,$E5324,$A$4:$A5324,$A5324,$G$4:$G5324,"Ativo")=1,1,0))</f>
        <v/>
      </c>
      <c r="BC5324" t="str">
        <f>IF(OR($A5324="",$G5324&lt;&gt;"Ativo"),"",IF(COUNTIFS($A$4:$A5324,$A5324,$G$4:$G5324,"Ativo")=1,1,0))</f>
        <v/>
      </c>
    </row>
    <row r="5325" spans="1:55" x14ac:dyDescent="0.3">
      <c r="A5325" s="76"/>
      <c r="B5325" s="104"/>
      <c r="C5325" s="76"/>
      <c r="D5325" s="77"/>
      <c r="E5325" s="12"/>
      <c r="F5325" s="78"/>
      <c r="G5325" s="77"/>
      <c r="H5325" s="79"/>
      <c r="BA5325" s="5" t="str">
        <f t="shared" si="83"/>
        <v/>
      </c>
      <c r="BB5325" s="5" t="str">
        <f>IF(OR($E5325="",$G5325&lt;&gt;"Ativo"),"",IF(COUNTIFS($E$4:$E5325,$E5325,$A$4:$A5325,$A5325,$G$4:$G5325,"Ativo")=1,1,0))</f>
        <v/>
      </c>
      <c r="BC5325" t="str">
        <f>IF(OR($A5325="",$G5325&lt;&gt;"Ativo"),"",IF(COUNTIFS($A$4:$A5325,$A5325,$G$4:$G5325,"Ativo")=1,1,0))</f>
        <v/>
      </c>
    </row>
    <row r="5326" spans="1:55" x14ac:dyDescent="0.3">
      <c r="A5326" s="76"/>
      <c r="B5326" s="104"/>
      <c r="C5326" s="76"/>
      <c r="D5326" s="77"/>
      <c r="E5326" s="12"/>
      <c r="F5326" s="78"/>
      <c r="G5326" s="77"/>
      <c r="H5326" s="79"/>
      <c r="BA5326" s="5" t="str">
        <f t="shared" si="83"/>
        <v/>
      </c>
      <c r="BB5326" s="5" t="str">
        <f>IF(OR($E5326="",$G5326&lt;&gt;"Ativo"),"",IF(COUNTIFS($E$4:$E5326,$E5326,$A$4:$A5326,$A5326,$G$4:$G5326,"Ativo")=1,1,0))</f>
        <v/>
      </c>
      <c r="BC5326" t="str">
        <f>IF(OR($A5326="",$G5326&lt;&gt;"Ativo"),"",IF(COUNTIFS($A$4:$A5326,$A5326,$G$4:$G5326,"Ativo")=1,1,0))</f>
        <v/>
      </c>
    </row>
    <row r="5327" spans="1:55" x14ac:dyDescent="0.3">
      <c r="A5327" s="76"/>
      <c r="B5327" s="104"/>
      <c r="C5327" s="76"/>
      <c r="D5327" s="77"/>
      <c r="E5327" s="12"/>
      <c r="F5327" s="78"/>
      <c r="G5327" s="77"/>
      <c r="H5327" s="79"/>
      <c r="BA5327" s="5" t="str">
        <f t="shared" si="83"/>
        <v/>
      </c>
      <c r="BB5327" s="5" t="str">
        <f>IF(OR($E5327="",$G5327&lt;&gt;"Ativo"),"",IF(COUNTIFS($E$4:$E5327,$E5327,$A$4:$A5327,$A5327,$G$4:$G5327,"Ativo")=1,1,0))</f>
        <v/>
      </c>
      <c r="BC5327" t="str">
        <f>IF(OR($A5327="",$G5327&lt;&gt;"Ativo"),"",IF(COUNTIFS($A$4:$A5327,$A5327,$G$4:$G5327,"Ativo")=1,1,0))</f>
        <v/>
      </c>
    </row>
    <row r="5328" spans="1:55" x14ac:dyDescent="0.3">
      <c r="A5328" s="76"/>
      <c r="B5328" s="104"/>
      <c r="C5328" s="76"/>
      <c r="D5328" s="77"/>
      <c r="E5328" s="12"/>
      <c r="F5328" s="78"/>
      <c r="G5328" s="77"/>
      <c r="H5328" s="79"/>
      <c r="BA5328" s="5" t="str">
        <f t="shared" si="83"/>
        <v/>
      </c>
      <c r="BB5328" s="5" t="str">
        <f>IF(OR($E5328="",$G5328&lt;&gt;"Ativo"),"",IF(COUNTIFS($E$4:$E5328,$E5328,$A$4:$A5328,$A5328,$G$4:$G5328,"Ativo")=1,1,0))</f>
        <v/>
      </c>
      <c r="BC5328" t="str">
        <f>IF(OR($A5328="",$G5328&lt;&gt;"Ativo"),"",IF(COUNTIFS($A$4:$A5328,$A5328,$G$4:$G5328,"Ativo")=1,1,0))</f>
        <v/>
      </c>
    </row>
    <row r="5329" spans="1:55" x14ac:dyDescent="0.3">
      <c r="A5329" s="76"/>
      <c r="B5329" s="104"/>
      <c r="C5329" s="76"/>
      <c r="D5329" s="77"/>
      <c r="E5329" s="12"/>
      <c r="F5329" s="78"/>
      <c r="G5329" s="77"/>
      <c r="H5329" s="79"/>
      <c r="BA5329" s="5" t="str">
        <f t="shared" si="83"/>
        <v/>
      </c>
      <c r="BB5329" s="5" t="str">
        <f>IF(OR($E5329="",$G5329&lt;&gt;"Ativo"),"",IF(COUNTIFS($E$4:$E5329,$E5329,$A$4:$A5329,$A5329,$G$4:$G5329,"Ativo")=1,1,0))</f>
        <v/>
      </c>
      <c r="BC5329" t="str">
        <f>IF(OR($A5329="",$G5329&lt;&gt;"Ativo"),"",IF(COUNTIFS($A$4:$A5329,$A5329,$G$4:$G5329,"Ativo")=1,1,0))</f>
        <v/>
      </c>
    </row>
    <row r="5330" spans="1:55" x14ac:dyDescent="0.3">
      <c r="A5330" s="76"/>
      <c r="B5330" s="104"/>
      <c r="C5330" s="76"/>
      <c r="D5330" s="77"/>
      <c r="E5330" s="12"/>
      <c r="F5330" s="78"/>
      <c r="G5330" s="77"/>
      <c r="H5330" s="79"/>
      <c r="BA5330" s="5" t="str">
        <f t="shared" si="83"/>
        <v/>
      </c>
      <c r="BB5330" s="5" t="str">
        <f>IF(OR($E5330="",$G5330&lt;&gt;"Ativo"),"",IF(COUNTIFS($E$4:$E5330,$E5330,$A$4:$A5330,$A5330,$G$4:$G5330,"Ativo")=1,1,0))</f>
        <v/>
      </c>
      <c r="BC5330" t="str">
        <f>IF(OR($A5330="",$G5330&lt;&gt;"Ativo"),"",IF(COUNTIFS($A$4:$A5330,$A5330,$G$4:$G5330,"Ativo")=1,1,0))</f>
        <v/>
      </c>
    </row>
    <row r="5331" spans="1:55" x14ac:dyDescent="0.3">
      <c r="A5331" s="76"/>
      <c r="B5331" s="104"/>
      <c r="C5331" s="76"/>
      <c r="D5331" s="77"/>
      <c r="E5331" s="12"/>
      <c r="F5331" s="78"/>
      <c r="G5331" s="77"/>
      <c r="H5331" s="79"/>
      <c r="BA5331" s="5" t="str">
        <f t="shared" si="83"/>
        <v/>
      </c>
      <c r="BB5331" s="5" t="str">
        <f>IF(OR($E5331="",$G5331&lt;&gt;"Ativo"),"",IF(COUNTIFS($E$4:$E5331,$E5331,$A$4:$A5331,$A5331,$G$4:$G5331,"Ativo")=1,1,0))</f>
        <v/>
      </c>
      <c r="BC5331" t="str">
        <f>IF(OR($A5331="",$G5331&lt;&gt;"Ativo"),"",IF(COUNTIFS($A$4:$A5331,$A5331,$G$4:$G5331,"Ativo")=1,1,0))</f>
        <v/>
      </c>
    </row>
    <row r="5332" spans="1:55" x14ac:dyDescent="0.3">
      <c r="A5332" s="76"/>
      <c r="B5332" s="104"/>
      <c r="C5332" s="76"/>
      <c r="D5332" s="77"/>
      <c r="E5332" s="12"/>
      <c r="F5332" s="78"/>
      <c r="G5332" s="77"/>
      <c r="H5332" s="79"/>
      <c r="BA5332" s="5" t="str">
        <f t="shared" si="83"/>
        <v/>
      </c>
      <c r="BB5332" s="5" t="str">
        <f>IF(OR($E5332="",$G5332&lt;&gt;"Ativo"),"",IF(COUNTIFS($E$4:$E5332,$E5332,$A$4:$A5332,$A5332,$G$4:$G5332,"Ativo")=1,1,0))</f>
        <v/>
      </c>
      <c r="BC5332" t="str">
        <f>IF(OR($A5332="",$G5332&lt;&gt;"Ativo"),"",IF(COUNTIFS($A$4:$A5332,$A5332,$G$4:$G5332,"Ativo")=1,1,0))</f>
        <v/>
      </c>
    </row>
    <row r="5333" spans="1:55" x14ac:dyDescent="0.3">
      <c r="A5333" s="76"/>
      <c r="B5333" s="104"/>
      <c r="C5333" s="76"/>
      <c r="D5333" s="77"/>
      <c r="E5333" s="12"/>
      <c r="F5333" s="78"/>
      <c r="G5333" s="77"/>
      <c r="H5333" s="79"/>
      <c r="BA5333" s="5" t="str">
        <f t="shared" si="83"/>
        <v/>
      </c>
      <c r="BB5333" s="5" t="str">
        <f>IF(OR($E5333="",$G5333&lt;&gt;"Ativo"),"",IF(COUNTIFS($E$4:$E5333,$E5333,$A$4:$A5333,$A5333,$G$4:$G5333,"Ativo")=1,1,0))</f>
        <v/>
      </c>
      <c r="BC5333" t="str">
        <f>IF(OR($A5333="",$G5333&lt;&gt;"Ativo"),"",IF(COUNTIFS($A$4:$A5333,$A5333,$G$4:$G5333,"Ativo")=1,1,0))</f>
        <v/>
      </c>
    </row>
    <row r="5334" spans="1:55" x14ac:dyDescent="0.3">
      <c r="A5334" s="76"/>
      <c r="B5334" s="104"/>
      <c r="C5334" s="76"/>
      <c r="D5334" s="77"/>
      <c r="E5334" s="12"/>
      <c r="F5334" s="78"/>
      <c r="G5334" s="77"/>
      <c r="H5334" s="79"/>
      <c r="BA5334" s="5" t="str">
        <f t="shared" si="83"/>
        <v/>
      </c>
      <c r="BB5334" s="5" t="str">
        <f>IF(OR($E5334="",$G5334&lt;&gt;"Ativo"),"",IF(COUNTIFS($E$4:$E5334,$E5334,$A$4:$A5334,$A5334,$G$4:$G5334,"Ativo")=1,1,0))</f>
        <v/>
      </c>
      <c r="BC5334" t="str">
        <f>IF(OR($A5334="",$G5334&lt;&gt;"Ativo"),"",IF(COUNTIFS($A$4:$A5334,$A5334,$G$4:$G5334,"Ativo")=1,1,0))</f>
        <v/>
      </c>
    </row>
    <row r="5335" spans="1:55" x14ac:dyDescent="0.3">
      <c r="A5335" s="76"/>
      <c r="B5335" s="104"/>
      <c r="C5335" s="76"/>
      <c r="D5335" s="77"/>
      <c r="E5335" s="12"/>
      <c r="F5335" s="78"/>
      <c r="G5335" s="77"/>
      <c r="H5335" s="79"/>
      <c r="BA5335" s="5" t="str">
        <f t="shared" si="83"/>
        <v/>
      </c>
      <c r="BB5335" s="5" t="str">
        <f>IF(OR($E5335="",$G5335&lt;&gt;"Ativo"),"",IF(COUNTIFS($E$4:$E5335,$E5335,$A$4:$A5335,$A5335,$G$4:$G5335,"Ativo")=1,1,0))</f>
        <v/>
      </c>
      <c r="BC5335" t="str">
        <f>IF(OR($A5335="",$G5335&lt;&gt;"Ativo"),"",IF(COUNTIFS($A$4:$A5335,$A5335,$G$4:$G5335,"Ativo")=1,1,0))</f>
        <v/>
      </c>
    </row>
    <row r="5336" spans="1:55" x14ac:dyDescent="0.3">
      <c r="A5336" s="76"/>
      <c r="B5336" s="104"/>
      <c r="C5336" s="76"/>
      <c r="D5336" s="77"/>
      <c r="E5336" s="12"/>
      <c r="F5336" s="78"/>
      <c r="G5336" s="77"/>
      <c r="H5336" s="79"/>
      <c r="BA5336" s="5" t="str">
        <f t="shared" si="83"/>
        <v/>
      </c>
      <c r="BB5336" s="5" t="str">
        <f>IF(OR($E5336="",$G5336&lt;&gt;"Ativo"),"",IF(COUNTIFS($E$4:$E5336,$E5336,$A$4:$A5336,$A5336,$G$4:$G5336,"Ativo")=1,1,0))</f>
        <v/>
      </c>
      <c r="BC5336" t="str">
        <f>IF(OR($A5336="",$G5336&lt;&gt;"Ativo"),"",IF(COUNTIFS($A$4:$A5336,$A5336,$G$4:$G5336,"Ativo")=1,1,0))</f>
        <v/>
      </c>
    </row>
    <row r="5337" spans="1:55" x14ac:dyDescent="0.3">
      <c r="A5337" s="76"/>
      <c r="B5337" s="104"/>
      <c r="C5337" s="76"/>
      <c r="D5337" s="77"/>
      <c r="E5337" s="12"/>
      <c r="F5337" s="78"/>
      <c r="G5337" s="77"/>
      <c r="H5337" s="79"/>
      <c r="BA5337" s="5" t="str">
        <f t="shared" si="83"/>
        <v/>
      </c>
      <c r="BB5337" s="5" t="str">
        <f>IF(OR($E5337="",$G5337&lt;&gt;"Ativo"),"",IF(COUNTIFS($E$4:$E5337,$E5337,$A$4:$A5337,$A5337,$G$4:$G5337,"Ativo")=1,1,0))</f>
        <v/>
      </c>
      <c r="BC5337" t="str">
        <f>IF(OR($A5337="",$G5337&lt;&gt;"Ativo"),"",IF(COUNTIFS($A$4:$A5337,$A5337,$G$4:$G5337,"Ativo")=1,1,0))</f>
        <v/>
      </c>
    </row>
    <row r="5338" spans="1:55" x14ac:dyDescent="0.3">
      <c r="A5338" s="76"/>
      <c r="B5338" s="104"/>
      <c r="C5338" s="76"/>
      <c r="D5338" s="77"/>
      <c r="E5338" s="12"/>
      <c r="F5338" s="78"/>
      <c r="G5338" s="77"/>
      <c r="H5338" s="79"/>
      <c r="BA5338" s="5" t="str">
        <f t="shared" si="83"/>
        <v/>
      </c>
      <c r="BB5338" s="5" t="str">
        <f>IF(OR($E5338="",$G5338&lt;&gt;"Ativo"),"",IF(COUNTIFS($E$4:$E5338,$E5338,$A$4:$A5338,$A5338,$G$4:$G5338,"Ativo")=1,1,0))</f>
        <v/>
      </c>
      <c r="BC5338" t="str">
        <f>IF(OR($A5338="",$G5338&lt;&gt;"Ativo"),"",IF(COUNTIFS($A$4:$A5338,$A5338,$G$4:$G5338,"Ativo")=1,1,0))</f>
        <v/>
      </c>
    </row>
    <row r="5339" spans="1:55" x14ac:dyDescent="0.3">
      <c r="A5339" s="76"/>
      <c r="B5339" s="104"/>
      <c r="C5339" s="76"/>
      <c r="D5339" s="77"/>
      <c r="E5339" s="12"/>
      <c r="F5339" s="78"/>
      <c r="G5339" s="77"/>
      <c r="H5339" s="79"/>
      <c r="BA5339" s="5" t="str">
        <f t="shared" si="83"/>
        <v/>
      </c>
      <c r="BB5339" s="5" t="str">
        <f>IF(OR($E5339="",$G5339&lt;&gt;"Ativo"),"",IF(COUNTIFS($E$4:$E5339,$E5339,$A$4:$A5339,$A5339,$G$4:$G5339,"Ativo")=1,1,0))</f>
        <v/>
      </c>
      <c r="BC5339" t="str">
        <f>IF(OR($A5339="",$G5339&lt;&gt;"Ativo"),"",IF(COUNTIFS($A$4:$A5339,$A5339,$G$4:$G5339,"Ativo")=1,1,0))</f>
        <v/>
      </c>
    </row>
    <row r="5340" spans="1:55" x14ac:dyDescent="0.3">
      <c r="A5340" s="76"/>
      <c r="B5340" s="104"/>
      <c r="C5340" s="76"/>
      <c r="D5340" s="77"/>
      <c r="E5340" s="12"/>
      <c r="F5340" s="78"/>
      <c r="G5340" s="77"/>
      <c r="H5340" s="79"/>
      <c r="BA5340" s="5" t="str">
        <f t="shared" si="83"/>
        <v/>
      </c>
      <c r="BB5340" s="5" t="str">
        <f>IF(OR($E5340="",$G5340&lt;&gt;"Ativo"),"",IF(COUNTIFS($E$4:$E5340,$E5340,$A$4:$A5340,$A5340,$G$4:$G5340,"Ativo")=1,1,0))</f>
        <v/>
      </c>
      <c r="BC5340" t="str">
        <f>IF(OR($A5340="",$G5340&lt;&gt;"Ativo"),"",IF(COUNTIFS($A$4:$A5340,$A5340,$G$4:$G5340,"Ativo")=1,1,0))</f>
        <v/>
      </c>
    </row>
    <row r="5341" spans="1:55" x14ac:dyDescent="0.3">
      <c r="A5341" s="76"/>
      <c r="B5341" s="104"/>
      <c r="C5341" s="76"/>
      <c r="D5341" s="77"/>
      <c r="E5341" s="12"/>
      <c r="F5341" s="78"/>
      <c r="G5341" s="77"/>
      <c r="H5341" s="79"/>
      <c r="BA5341" s="5" t="str">
        <f t="shared" si="83"/>
        <v/>
      </c>
      <c r="BB5341" s="5" t="str">
        <f>IF(OR($E5341="",$G5341&lt;&gt;"Ativo"),"",IF(COUNTIFS($E$4:$E5341,$E5341,$A$4:$A5341,$A5341,$G$4:$G5341,"Ativo")=1,1,0))</f>
        <v/>
      </c>
      <c r="BC5341" t="str">
        <f>IF(OR($A5341="",$G5341&lt;&gt;"Ativo"),"",IF(COUNTIFS($A$4:$A5341,$A5341,$G$4:$G5341,"Ativo")=1,1,0))</f>
        <v/>
      </c>
    </row>
    <row r="5342" spans="1:55" x14ac:dyDescent="0.3">
      <c r="A5342" s="76"/>
      <c r="B5342" s="104"/>
      <c r="C5342" s="76"/>
      <c r="D5342" s="77"/>
      <c r="E5342" s="12"/>
      <c r="F5342" s="78"/>
      <c r="G5342" s="77"/>
      <c r="H5342" s="79"/>
      <c r="BA5342" s="5" t="str">
        <f t="shared" si="83"/>
        <v/>
      </c>
      <c r="BB5342" s="5" t="str">
        <f>IF(OR($E5342="",$G5342&lt;&gt;"Ativo"),"",IF(COUNTIFS($E$4:$E5342,$E5342,$A$4:$A5342,$A5342,$G$4:$G5342,"Ativo")=1,1,0))</f>
        <v/>
      </c>
      <c r="BC5342" t="str">
        <f>IF(OR($A5342="",$G5342&lt;&gt;"Ativo"),"",IF(COUNTIFS($A$4:$A5342,$A5342,$G$4:$G5342,"Ativo")=1,1,0))</f>
        <v/>
      </c>
    </row>
    <row r="5343" spans="1:55" x14ac:dyDescent="0.3">
      <c r="A5343" s="76"/>
      <c r="B5343" s="104"/>
      <c r="C5343" s="76"/>
      <c r="D5343" s="77"/>
      <c r="E5343" s="12"/>
      <c r="F5343" s="78"/>
      <c r="G5343" s="77"/>
      <c r="H5343" s="79"/>
      <c r="BA5343" s="5" t="str">
        <f t="shared" si="83"/>
        <v/>
      </c>
      <c r="BB5343" s="5" t="str">
        <f>IF(OR($E5343="",$G5343&lt;&gt;"Ativo"),"",IF(COUNTIFS($E$4:$E5343,$E5343,$A$4:$A5343,$A5343,$G$4:$G5343,"Ativo")=1,1,0))</f>
        <v/>
      </c>
      <c r="BC5343" t="str">
        <f>IF(OR($A5343="",$G5343&lt;&gt;"Ativo"),"",IF(COUNTIFS($A$4:$A5343,$A5343,$G$4:$G5343,"Ativo")=1,1,0))</f>
        <v/>
      </c>
    </row>
    <row r="5344" spans="1:55" x14ac:dyDescent="0.3">
      <c r="A5344" s="76"/>
      <c r="B5344" s="104"/>
      <c r="C5344" s="76"/>
      <c r="D5344" s="77"/>
      <c r="E5344" s="12"/>
      <c r="F5344" s="78"/>
      <c r="G5344" s="77"/>
      <c r="H5344" s="79"/>
      <c r="BA5344" s="5" t="str">
        <f t="shared" si="83"/>
        <v/>
      </c>
      <c r="BB5344" s="5" t="str">
        <f>IF(OR($E5344="",$G5344&lt;&gt;"Ativo"),"",IF(COUNTIFS($E$4:$E5344,$E5344,$A$4:$A5344,$A5344,$G$4:$G5344,"Ativo")=1,1,0))</f>
        <v/>
      </c>
      <c r="BC5344" t="str">
        <f>IF(OR($A5344="",$G5344&lt;&gt;"Ativo"),"",IF(COUNTIFS($A$4:$A5344,$A5344,$G$4:$G5344,"Ativo")=1,1,0))</f>
        <v/>
      </c>
    </row>
    <row r="5345" spans="1:55" x14ac:dyDescent="0.3">
      <c r="A5345" s="76"/>
      <c r="B5345" s="104"/>
      <c r="C5345" s="76"/>
      <c r="D5345" s="77"/>
      <c r="E5345" s="12"/>
      <c r="F5345" s="78"/>
      <c r="G5345" s="77"/>
      <c r="H5345" s="79"/>
      <c r="BA5345" s="5" t="str">
        <f t="shared" si="83"/>
        <v/>
      </c>
      <c r="BB5345" s="5" t="str">
        <f>IF(OR($E5345="",$G5345&lt;&gt;"Ativo"),"",IF(COUNTIFS($E$4:$E5345,$E5345,$A$4:$A5345,$A5345,$G$4:$G5345,"Ativo")=1,1,0))</f>
        <v/>
      </c>
      <c r="BC5345" t="str">
        <f>IF(OR($A5345="",$G5345&lt;&gt;"Ativo"),"",IF(COUNTIFS($A$4:$A5345,$A5345,$G$4:$G5345,"Ativo")=1,1,0))</f>
        <v/>
      </c>
    </row>
    <row r="5346" spans="1:55" x14ac:dyDescent="0.3">
      <c r="A5346" s="76"/>
      <c r="B5346" s="104"/>
      <c r="C5346" s="76"/>
      <c r="D5346" s="77"/>
      <c r="E5346" s="12"/>
      <c r="F5346" s="78"/>
      <c r="G5346" s="77"/>
      <c r="H5346" s="79"/>
      <c r="BA5346" s="5" t="str">
        <f t="shared" si="83"/>
        <v/>
      </c>
      <c r="BB5346" s="5" t="str">
        <f>IF(OR($E5346="",$G5346&lt;&gt;"Ativo"),"",IF(COUNTIFS($E$4:$E5346,$E5346,$A$4:$A5346,$A5346,$G$4:$G5346,"Ativo")=1,1,0))</f>
        <v/>
      </c>
      <c r="BC5346" t="str">
        <f>IF(OR($A5346="",$G5346&lt;&gt;"Ativo"),"",IF(COUNTIFS($A$4:$A5346,$A5346,$G$4:$G5346,"Ativo")=1,1,0))</f>
        <v/>
      </c>
    </row>
    <row r="5347" spans="1:55" x14ac:dyDescent="0.3">
      <c r="A5347" s="76"/>
      <c r="B5347" s="104"/>
      <c r="C5347" s="76"/>
      <c r="D5347" s="77"/>
      <c r="E5347" s="12"/>
      <c r="F5347" s="78"/>
      <c r="G5347" s="77"/>
      <c r="H5347" s="79"/>
      <c r="BA5347" s="5" t="str">
        <f t="shared" si="83"/>
        <v/>
      </c>
      <c r="BB5347" s="5" t="str">
        <f>IF(OR($E5347="",$G5347&lt;&gt;"Ativo"),"",IF(COUNTIFS($E$4:$E5347,$E5347,$A$4:$A5347,$A5347,$G$4:$G5347,"Ativo")=1,1,0))</f>
        <v/>
      </c>
      <c r="BC5347" t="str">
        <f>IF(OR($A5347="",$G5347&lt;&gt;"Ativo"),"",IF(COUNTIFS($A$4:$A5347,$A5347,$G$4:$G5347,"Ativo")=1,1,0))</f>
        <v/>
      </c>
    </row>
    <row r="5348" spans="1:55" x14ac:dyDescent="0.3">
      <c r="A5348" s="76"/>
      <c r="B5348" s="104"/>
      <c r="C5348" s="76"/>
      <c r="D5348" s="77"/>
      <c r="E5348" s="12"/>
      <c r="F5348" s="78"/>
      <c r="G5348" s="77"/>
      <c r="H5348" s="79"/>
      <c r="BA5348" s="5" t="str">
        <f t="shared" si="83"/>
        <v/>
      </c>
      <c r="BB5348" s="5" t="str">
        <f>IF(OR($E5348="",$G5348&lt;&gt;"Ativo"),"",IF(COUNTIFS($E$4:$E5348,$E5348,$A$4:$A5348,$A5348,$G$4:$G5348,"Ativo")=1,1,0))</f>
        <v/>
      </c>
      <c r="BC5348" t="str">
        <f>IF(OR($A5348="",$G5348&lt;&gt;"Ativo"),"",IF(COUNTIFS($A$4:$A5348,$A5348,$G$4:$G5348,"Ativo")=1,1,0))</f>
        <v/>
      </c>
    </row>
    <row r="5349" spans="1:55" x14ac:dyDescent="0.3">
      <c r="A5349" s="76"/>
      <c r="B5349" s="104"/>
      <c r="C5349" s="76"/>
      <c r="D5349" s="77"/>
      <c r="E5349" s="12"/>
      <c r="F5349" s="78"/>
      <c r="G5349" s="77"/>
      <c r="H5349" s="79"/>
      <c r="BA5349" s="5" t="str">
        <f t="shared" si="83"/>
        <v/>
      </c>
      <c r="BB5349" s="5" t="str">
        <f>IF(OR($E5349="",$G5349&lt;&gt;"Ativo"),"",IF(COUNTIFS($E$4:$E5349,$E5349,$A$4:$A5349,$A5349,$G$4:$G5349,"Ativo")=1,1,0))</f>
        <v/>
      </c>
      <c r="BC5349" t="str">
        <f>IF(OR($A5349="",$G5349&lt;&gt;"Ativo"),"",IF(COUNTIFS($A$4:$A5349,$A5349,$G$4:$G5349,"Ativo")=1,1,0))</f>
        <v/>
      </c>
    </row>
    <row r="5350" spans="1:55" x14ac:dyDescent="0.3">
      <c r="A5350" s="76"/>
      <c r="B5350" s="104"/>
      <c r="C5350" s="76"/>
      <c r="D5350" s="77"/>
      <c r="E5350" s="12"/>
      <c r="F5350" s="78"/>
      <c r="G5350" s="77"/>
      <c r="H5350" s="79"/>
      <c r="BA5350" s="5" t="str">
        <f t="shared" si="83"/>
        <v/>
      </c>
      <c r="BB5350" s="5" t="str">
        <f>IF(OR($E5350="",$G5350&lt;&gt;"Ativo"),"",IF(COUNTIFS($E$4:$E5350,$E5350,$A$4:$A5350,$A5350,$G$4:$G5350,"Ativo")=1,1,0))</f>
        <v/>
      </c>
      <c r="BC5350" t="str">
        <f>IF(OR($A5350="",$G5350&lt;&gt;"Ativo"),"",IF(COUNTIFS($A$4:$A5350,$A5350,$G$4:$G5350,"Ativo")=1,1,0))</f>
        <v/>
      </c>
    </row>
    <row r="5351" spans="1:55" x14ac:dyDescent="0.3">
      <c r="A5351" s="76"/>
      <c r="B5351" s="104"/>
      <c r="C5351" s="76"/>
      <c r="D5351" s="77"/>
      <c r="E5351" s="12"/>
      <c r="F5351" s="78"/>
      <c r="G5351" s="77"/>
      <c r="H5351" s="79"/>
      <c r="BA5351" s="5" t="str">
        <f t="shared" si="83"/>
        <v/>
      </c>
      <c r="BB5351" s="5" t="str">
        <f>IF(OR($E5351="",$G5351&lt;&gt;"Ativo"),"",IF(COUNTIFS($E$4:$E5351,$E5351,$A$4:$A5351,$A5351,$G$4:$G5351,"Ativo")=1,1,0))</f>
        <v/>
      </c>
      <c r="BC5351" t="str">
        <f>IF(OR($A5351="",$G5351&lt;&gt;"Ativo"),"",IF(COUNTIFS($A$4:$A5351,$A5351,$G$4:$G5351,"Ativo")=1,1,0))</f>
        <v/>
      </c>
    </row>
    <row r="5352" spans="1:55" x14ac:dyDescent="0.3">
      <c r="A5352" s="76"/>
      <c r="B5352" s="104"/>
      <c r="C5352" s="76"/>
      <c r="D5352" s="77"/>
      <c r="E5352" s="12"/>
      <c r="F5352" s="78"/>
      <c r="G5352" s="77"/>
      <c r="H5352" s="79"/>
      <c r="BA5352" s="5" t="str">
        <f t="shared" si="83"/>
        <v/>
      </c>
      <c r="BB5352" s="5" t="str">
        <f>IF(OR($E5352="",$G5352&lt;&gt;"Ativo"),"",IF(COUNTIFS($E$4:$E5352,$E5352,$A$4:$A5352,$A5352,$G$4:$G5352,"Ativo")=1,1,0))</f>
        <v/>
      </c>
      <c r="BC5352" t="str">
        <f>IF(OR($A5352="",$G5352&lt;&gt;"Ativo"),"",IF(COUNTIFS($A$4:$A5352,$A5352,$G$4:$G5352,"Ativo")=1,1,0))</f>
        <v/>
      </c>
    </row>
    <row r="5353" spans="1:55" x14ac:dyDescent="0.3">
      <c r="A5353" s="76"/>
      <c r="B5353" s="104"/>
      <c r="C5353" s="76"/>
      <c r="D5353" s="77"/>
      <c r="E5353" s="12"/>
      <c r="F5353" s="78"/>
      <c r="G5353" s="77"/>
      <c r="H5353" s="79"/>
      <c r="BA5353" s="5" t="str">
        <f t="shared" si="83"/>
        <v/>
      </c>
      <c r="BB5353" s="5" t="str">
        <f>IF(OR($E5353="",$G5353&lt;&gt;"Ativo"),"",IF(COUNTIFS($E$4:$E5353,$E5353,$A$4:$A5353,$A5353,$G$4:$G5353,"Ativo")=1,1,0))</f>
        <v/>
      </c>
      <c r="BC5353" t="str">
        <f>IF(OR($A5353="",$G5353&lt;&gt;"Ativo"),"",IF(COUNTIFS($A$4:$A5353,$A5353,$G$4:$G5353,"Ativo")=1,1,0))</f>
        <v/>
      </c>
    </row>
    <row r="5354" spans="1:55" x14ac:dyDescent="0.3">
      <c r="A5354" s="76"/>
      <c r="B5354" s="104"/>
      <c r="C5354" s="76"/>
      <c r="D5354" s="77"/>
      <c r="E5354" s="12"/>
      <c r="F5354" s="78"/>
      <c r="G5354" s="77"/>
      <c r="H5354" s="79"/>
      <c r="BA5354" s="5" t="str">
        <f t="shared" si="83"/>
        <v/>
      </c>
      <c r="BB5354" s="5" t="str">
        <f>IF(OR($E5354="",$G5354&lt;&gt;"Ativo"),"",IF(COUNTIFS($E$4:$E5354,$E5354,$A$4:$A5354,$A5354,$G$4:$G5354,"Ativo")=1,1,0))</f>
        <v/>
      </c>
      <c r="BC5354" t="str">
        <f>IF(OR($A5354="",$G5354&lt;&gt;"Ativo"),"",IF(COUNTIFS($A$4:$A5354,$A5354,$G$4:$G5354,"Ativo")=1,1,0))</f>
        <v/>
      </c>
    </row>
    <row r="5355" spans="1:55" x14ac:dyDescent="0.3">
      <c r="A5355" s="76"/>
      <c r="B5355" s="104"/>
      <c r="C5355" s="76"/>
      <c r="D5355" s="77"/>
      <c r="E5355" s="12"/>
      <c r="F5355" s="78"/>
      <c r="G5355" s="77"/>
      <c r="H5355" s="79"/>
      <c r="BA5355" s="5" t="str">
        <f t="shared" si="83"/>
        <v/>
      </c>
      <c r="BB5355" s="5" t="str">
        <f>IF(OR($E5355="",$G5355&lt;&gt;"Ativo"),"",IF(COUNTIFS($E$4:$E5355,$E5355,$A$4:$A5355,$A5355,$G$4:$G5355,"Ativo")=1,1,0))</f>
        <v/>
      </c>
      <c r="BC5355" t="str">
        <f>IF(OR($A5355="",$G5355&lt;&gt;"Ativo"),"",IF(COUNTIFS($A$4:$A5355,$A5355,$G$4:$G5355,"Ativo")=1,1,0))</f>
        <v/>
      </c>
    </row>
    <row r="5356" spans="1:55" x14ac:dyDescent="0.3">
      <c r="A5356" s="76"/>
      <c r="B5356" s="104"/>
      <c r="C5356" s="76"/>
      <c r="D5356" s="77"/>
      <c r="E5356" s="12"/>
      <c r="F5356" s="78"/>
      <c r="G5356" s="77"/>
      <c r="H5356" s="79"/>
      <c r="BA5356" s="5" t="str">
        <f t="shared" si="83"/>
        <v/>
      </c>
      <c r="BB5356" s="5" t="str">
        <f>IF(OR($E5356="",$G5356&lt;&gt;"Ativo"),"",IF(COUNTIFS($E$4:$E5356,$E5356,$A$4:$A5356,$A5356,$G$4:$G5356,"Ativo")=1,1,0))</f>
        <v/>
      </c>
      <c r="BC5356" t="str">
        <f>IF(OR($A5356="",$G5356&lt;&gt;"Ativo"),"",IF(COUNTIFS($A$4:$A5356,$A5356,$G$4:$G5356,"Ativo")=1,1,0))</f>
        <v/>
      </c>
    </row>
    <row r="5357" spans="1:55" x14ac:dyDescent="0.3">
      <c r="A5357" s="76"/>
      <c r="B5357" s="104"/>
      <c r="C5357" s="76"/>
      <c r="D5357" s="77"/>
      <c r="E5357" s="12"/>
      <c r="F5357" s="78"/>
      <c r="G5357" s="77"/>
      <c r="H5357" s="79"/>
      <c r="BA5357" s="5" t="str">
        <f t="shared" si="83"/>
        <v/>
      </c>
      <c r="BB5357" s="5" t="str">
        <f>IF(OR($E5357="",$G5357&lt;&gt;"Ativo"),"",IF(COUNTIFS($E$4:$E5357,$E5357,$A$4:$A5357,$A5357,$G$4:$G5357,"Ativo")=1,1,0))</f>
        <v/>
      </c>
      <c r="BC5357" t="str">
        <f>IF(OR($A5357="",$G5357&lt;&gt;"Ativo"),"",IF(COUNTIFS($A$4:$A5357,$A5357,$G$4:$G5357,"Ativo")=1,1,0))</f>
        <v/>
      </c>
    </row>
    <row r="5358" spans="1:55" x14ac:dyDescent="0.3">
      <c r="A5358" s="76"/>
      <c r="B5358" s="104"/>
      <c r="C5358" s="76"/>
      <c r="D5358" s="77"/>
      <c r="E5358" s="12"/>
      <c r="F5358" s="78"/>
      <c r="G5358" s="77"/>
      <c r="H5358" s="79"/>
      <c r="BA5358" s="5" t="str">
        <f t="shared" si="83"/>
        <v/>
      </c>
      <c r="BB5358" s="5" t="str">
        <f>IF(OR($E5358="",$G5358&lt;&gt;"Ativo"),"",IF(COUNTIFS($E$4:$E5358,$E5358,$A$4:$A5358,$A5358,$G$4:$G5358,"Ativo")=1,1,0))</f>
        <v/>
      </c>
      <c r="BC5358" t="str">
        <f>IF(OR($A5358="",$G5358&lt;&gt;"Ativo"),"",IF(COUNTIFS($A$4:$A5358,$A5358,$G$4:$G5358,"Ativo")=1,1,0))</f>
        <v/>
      </c>
    </row>
    <row r="5359" spans="1:55" x14ac:dyDescent="0.3">
      <c r="A5359" s="76"/>
      <c r="B5359" s="104"/>
      <c r="C5359" s="76"/>
      <c r="D5359" s="77"/>
      <c r="E5359" s="12"/>
      <c r="F5359" s="78"/>
      <c r="G5359" s="77"/>
      <c r="H5359" s="79"/>
      <c r="BA5359" s="5" t="str">
        <f t="shared" si="83"/>
        <v/>
      </c>
      <c r="BB5359" s="5" t="str">
        <f>IF(OR($E5359="",$G5359&lt;&gt;"Ativo"),"",IF(COUNTIFS($E$4:$E5359,$E5359,$A$4:$A5359,$A5359,$G$4:$G5359,"Ativo")=1,1,0))</f>
        <v/>
      </c>
      <c r="BC5359" t="str">
        <f>IF(OR($A5359="",$G5359&lt;&gt;"Ativo"),"",IF(COUNTIFS($A$4:$A5359,$A5359,$G$4:$G5359,"Ativo")=1,1,0))</f>
        <v/>
      </c>
    </row>
    <row r="5360" spans="1:55" x14ac:dyDescent="0.3">
      <c r="A5360" s="76"/>
      <c r="B5360" s="104"/>
      <c r="C5360" s="76"/>
      <c r="D5360" s="77"/>
      <c r="E5360" s="12"/>
      <c r="F5360" s="78"/>
      <c r="G5360" s="77"/>
      <c r="H5360" s="79"/>
      <c r="BA5360" s="5" t="str">
        <f t="shared" si="83"/>
        <v/>
      </c>
      <c r="BB5360" s="5" t="str">
        <f>IF(OR($E5360="",$G5360&lt;&gt;"Ativo"),"",IF(COUNTIFS($E$4:$E5360,$E5360,$A$4:$A5360,$A5360,$G$4:$G5360,"Ativo")=1,1,0))</f>
        <v/>
      </c>
      <c r="BC5360" t="str">
        <f>IF(OR($A5360="",$G5360&lt;&gt;"Ativo"),"",IF(COUNTIFS($A$4:$A5360,$A5360,$G$4:$G5360,"Ativo")=1,1,0))</f>
        <v/>
      </c>
    </row>
    <row r="5361" spans="1:55" x14ac:dyDescent="0.3">
      <c r="A5361" s="76"/>
      <c r="B5361" s="104"/>
      <c r="C5361" s="76"/>
      <c r="D5361" s="77"/>
      <c r="E5361" s="12"/>
      <c r="F5361" s="78"/>
      <c r="G5361" s="77"/>
      <c r="H5361" s="79"/>
      <c r="BA5361" s="5" t="str">
        <f t="shared" si="83"/>
        <v/>
      </c>
      <c r="BB5361" s="5" t="str">
        <f>IF(OR($E5361="",$G5361&lt;&gt;"Ativo"),"",IF(COUNTIFS($E$4:$E5361,$E5361,$A$4:$A5361,$A5361,$G$4:$G5361,"Ativo")=1,1,0))</f>
        <v/>
      </c>
      <c r="BC5361" t="str">
        <f>IF(OR($A5361="",$G5361&lt;&gt;"Ativo"),"",IF(COUNTIFS($A$4:$A5361,$A5361,$G$4:$G5361,"Ativo")=1,1,0))</f>
        <v/>
      </c>
    </row>
    <row r="5362" spans="1:55" x14ac:dyDescent="0.3">
      <c r="A5362" s="76"/>
      <c r="B5362" s="104"/>
      <c r="C5362" s="76"/>
      <c r="D5362" s="77"/>
      <c r="E5362" s="12"/>
      <c r="F5362" s="78"/>
      <c r="G5362" s="77"/>
      <c r="H5362" s="79"/>
      <c r="BA5362" s="5" t="str">
        <f t="shared" si="83"/>
        <v/>
      </c>
      <c r="BB5362" s="5" t="str">
        <f>IF(OR($E5362="",$G5362&lt;&gt;"Ativo"),"",IF(COUNTIFS($E$4:$E5362,$E5362,$A$4:$A5362,$A5362,$G$4:$G5362,"Ativo")=1,1,0))</f>
        <v/>
      </c>
      <c r="BC5362" t="str">
        <f>IF(OR($A5362="",$G5362&lt;&gt;"Ativo"),"",IF(COUNTIFS($A$4:$A5362,$A5362,$G$4:$G5362,"Ativo")=1,1,0))</f>
        <v/>
      </c>
    </row>
    <row r="5363" spans="1:55" x14ac:dyDescent="0.3">
      <c r="A5363" s="76"/>
      <c r="B5363" s="104"/>
      <c r="C5363" s="76"/>
      <c r="D5363" s="77"/>
      <c r="E5363" s="12"/>
      <c r="F5363" s="78"/>
      <c r="G5363" s="77"/>
      <c r="H5363" s="79"/>
      <c r="BA5363" s="5" t="str">
        <f t="shared" si="83"/>
        <v/>
      </c>
      <c r="BB5363" s="5" t="str">
        <f>IF(OR($E5363="",$G5363&lt;&gt;"Ativo"),"",IF(COUNTIFS($E$4:$E5363,$E5363,$A$4:$A5363,$A5363,$G$4:$G5363,"Ativo")=1,1,0))</f>
        <v/>
      </c>
      <c r="BC5363" t="str">
        <f>IF(OR($A5363="",$G5363&lt;&gt;"Ativo"),"",IF(COUNTIFS($A$4:$A5363,$A5363,$G$4:$G5363,"Ativo")=1,1,0))</f>
        <v/>
      </c>
    </row>
    <row r="5364" spans="1:55" x14ac:dyDescent="0.3">
      <c r="A5364" s="76"/>
      <c r="B5364" s="104"/>
      <c r="C5364" s="76"/>
      <c r="D5364" s="77"/>
      <c r="E5364" s="12"/>
      <c r="F5364" s="78"/>
      <c r="G5364" s="77"/>
      <c r="H5364" s="79"/>
      <c r="BA5364" s="5" t="str">
        <f t="shared" si="83"/>
        <v/>
      </c>
      <c r="BB5364" s="5" t="str">
        <f>IF(OR($E5364="",$G5364&lt;&gt;"Ativo"),"",IF(COUNTIFS($E$4:$E5364,$E5364,$A$4:$A5364,$A5364,$G$4:$G5364,"Ativo")=1,1,0))</f>
        <v/>
      </c>
      <c r="BC5364" t="str">
        <f>IF(OR($A5364="",$G5364&lt;&gt;"Ativo"),"",IF(COUNTIFS($A$4:$A5364,$A5364,$G$4:$G5364,"Ativo")=1,1,0))</f>
        <v/>
      </c>
    </row>
    <row r="5365" spans="1:55" x14ac:dyDescent="0.3">
      <c r="A5365" s="76"/>
      <c r="B5365" s="104"/>
      <c r="C5365" s="76"/>
      <c r="D5365" s="77"/>
      <c r="E5365" s="12"/>
      <c r="F5365" s="78"/>
      <c r="G5365" s="77"/>
      <c r="H5365" s="79"/>
      <c r="BA5365" s="5" t="str">
        <f t="shared" si="83"/>
        <v/>
      </c>
      <c r="BB5365" s="5" t="str">
        <f>IF(OR($E5365="",$G5365&lt;&gt;"Ativo"),"",IF(COUNTIFS($E$4:$E5365,$E5365,$A$4:$A5365,$A5365,$G$4:$G5365,"Ativo")=1,1,0))</f>
        <v/>
      </c>
      <c r="BC5365" t="str">
        <f>IF(OR($A5365="",$G5365&lt;&gt;"Ativo"),"",IF(COUNTIFS($A$4:$A5365,$A5365,$G$4:$G5365,"Ativo")=1,1,0))</f>
        <v/>
      </c>
    </row>
    <row r="5366" spans="1:55" x14ac:dyDescent="0.3">
      <c r="A5366" s="76"/>
      <c r="B5366" s="104"/>
      <c r="C5366" s="76"/>
      <c r="D5366" s="77"/>
      <c r="E5366" s="12"/>
      <c r="F5366" s="78"/>
      <c r="G5366" s="77"/>
      <c r="H5366" s="79"/>
      <c r="BA5366" s="5" t="str">
        <f t="shared" si="83"/>
        <v/>
      </c>
      <c r="BB5366" s="5" t="str">
        <f>IF(OR($E5366="",$G5366&lt;&gt;"Ativo"),"",IF(COUNTIFS($E$4:$E5366,$E5366,$A$4:$A5366,$A5366,$G$4:$G5366,"Ativo")=1,1,0))</f>
        <v/>
      </c>
      <c r="BC5366" t="str">
        <f>IF(OR($A5366="",$G5366&lt;&gt;"Ativo"),"",IF(COUNTIFS($A$4:$A5366,$A5366,$G$4:$G5366,"Ativo")=1,1,0))</f>
        <v/>
      </c>
    </row>
    <row r="5367" spans="1:55" x14ac:dyDescent="0.3">
      <c r="A5367" s="76"/>
      <c r="B5367" s="104"/>
      <c r="C5367" s="76"/>
      <c r="D5367" s="77"/>
      <c r="E5367" s="12"/>
      <c r="F5367" s="78"/>
      <c r="G5367" s="77"/>
      <c r="H5367" s="79"/>
      <c r="BA5367" s="5" t="str">
        <f t="shared" si="83"/>
        <v/>
      </c>
      <c r="BB5367" s="5" t="str">
        <f>IF(OR($E5367="",$G5367&lt;&gt;"Ativo"),"",IF(COUNTIFS($E$4:$E5367,$E5367,$A$4:$A5367,$A5367,$G$4:$G5367,"Ativo")=1,1,0))</f>
        <v/>
      </c>
      <c r="BC5367" t="str">
        <f>IF(OR($A5367="",$G5367&lt;&gt;"Ativo"),"",IF(COUNTIFS($A$4:$A5367,$A5367,$G$4:$G5367,"Ativo")=1,1,0))</f>
        <v/>
      </c>
    </row>
    <row r="5368" spans="1:55" x14ac:dyDescent="0.3">
      <c r="A5368" s="76"/>
      <c r="B5368" s="104"/>
      <c r="C5368" s="76"/>
      <c r="D5368" s="77"/>
      <c r="E5368" s="12"/>
      <c r="F5368" s="78"/>
      <c r="G5368" s="77"/>
      <c r="H5368" s="79"/>
      <c r="BA5368" s="5" t="str">
        <f t="shared" si="83"/>
        <v/>
      </c>
      <c r="BB5368" s="5" t="str">
        <f>IF(OR($E5368="",$G5368&lt;&gt;"Ativo"),"",IF(COUNTIFS($E$4:$E5368,$E5368,$A$4:$A5368,$A5368,$G$4:$G5368,"Ativo")=1,1,0))</f>
        <v/>
      </c>
      <c r="BC5368" t="str">
        <f>IF(OR($A5368="",$G5368&lt;&gt;"Ativo"),"",IF(COUNTIFS($A$4:$A5368,$A5368,$G$4:$G5368,"Ativo")=1,1,0))</f>
        <v/>
      </c>
    </row>
    <row r="5369" spans="1:55" x14ac:dyDescent="0.3">
      <c r="A5369" s="76"/>
      <c r="B5369" s="104"/>
      <c r="C5369" s="76"/>
      <c r="D5369" s="77"/>
      <c r="E5369" s="12"/>
      <c r="F5369" s="78"/>
      <c r="G5369" s="77"/>
      <c r="H5369" s="79"/>
      <c r="BA5369" s="5" t="str">
        <f t="shared" si="83"/>
        <v/>
      </c>
      <c r="BB5369" s="5" t="str">
        <f>IF(OR($E5369="",$G5369&lt;&gt;"Ativo"),"",IF(COUNTIFS($E$4:$E5369,$E5369,$A$4:$A5369,$A5369,$G$4:$G5369,"Ativo")=1,1,0))</f>
        <v/>
      </c>
      <c r="BC5369" t="str">
        <f>IF(OR($A5369="",$G5369&lt;&gt;"Ativo"),"",IF(COUNTIFS($A$4:$A5369,$A5369,$G$4:$G5369,"Ativo")=1,1,0))</f>
        <v/>
      </c>
    </row>
    <row r="5370" spans="1:55" x14ac:dyDescent="0.3">
      <c r="A5370" s="76"/>
      <c r="B5370" s="104"/>
      <c r="C5370" s="76"/>
      <c r="D5370" s="77"/>
      <c r="E5370" s="12"/>
      <c r="F5370" s="78"/>
      <c r="G5370" s="77"/>
      <c r="H5370" s="79"/>
      <c r="BA5370" s="5" t="str">
        <f t="shared" si="83"/>
        <v/>
      </c>
      <c r="BB5370" s="5" t="str">
        <f>IF(OR($E5370="",$G5370&lt;&gt;"Ativo"),"",IF(COUNTIFS($E$4:$E5370,$E5370,$A$4:$A5370,$A5370,$G$4:$G5370,"Ativo")=1,1,0))</f>
        <v/>
      </c>
      <c r="BC5370" t="str">
        <f>IF(OR($A5370="",$G5370&lt;&gt;"Ativo"),"",IF(COUNTIFS($A$4:$A5370,$A5370,$G$4:$G5370,"Ativo")=1,1,0))</f>
        <v/>
      </c>
    </row>
    <row r="5371" spans="1:55" x14ac:dyDescent="0.3">
      <c r="A5371" s="76"/>
      <c r="B5371" s="104"/>
      <c r="C5371" s="76"/>
      <c r="D5371" s="77"/>
      <c r="E5371" s="12"/>
      <c r="F5371" s="78"/>
      <c r="G5371" s="77"/>
      <c r="H5371" s="79"/>
      <c r="BA5371" s="5" t="str">
        <f t="shared" si="83"/>
        <v/>
      </c>
      <c r="BB5371" s="5" t="str">
        <f>IF(OR($E5371="",$G5371&lt;&gt;"Ativo"),"",IF(COUNTIFS($E$4:$E5371,$E5371,$A$4:$A5371,$A5371,$G$4:$G5371,"Ativo")=1,1,0))</f>
        <v/>
      </c>
      <c r="BC5371" t="str">
        <f>IF(OR($A5371="",$G5371&lt;&gt;"Ativo"),"",IF(COUNTIFS($A$4:$A5371,$A5371,$G$4:$G5371,"Ativo")=1,1,0))</f>
        <v/>
      </c>
    </row>
    <row r="5372" spans="1:55" x14ac:dyDescent="0.3">
      <c r="A5372" s="76"/>
      <c r="B5372" s="104"/>
      <c r="C5372" s="76"/>
      <c r="D5372" s="77"/>
      <c r="E5372" s="12"/>
      <c r="F5372" s="78"/>
      <c r="G5372" s="77"/>
      <c r="H5372" s="79"/>
      <c r="BA5372" s="5" t="str">
        <f t="shared" si="83"/>
        <v/>
      </c>
      <c r="BB5372" s="5" t="str">
        <f>IF(OR($E5372="",$G5372&lt;&gt;"Ativo"),"",IF(COUNTIFS($E$4:$E5372,$E5372,$A$4:$A5372,$A5372,$G$4:$G5372,"Ativo")=1,1,0))</f>
        <v/>
      </c>
      <c r="BC5372" t="str">
        <f>IF(OR($A5372="",$G5372&lt;&gt;"Ativo"),"",IF(COUNTIFS($A$4:$A5372,$A5372,$G$4:$G5372,"Ativo")=1,1,0))</f>
        <v/>
      </c>
    </row>
    <row r="5373" spans="1:55" x14ac:dyDescent="0.3">
      <c r="A5373" s="76"/>
      <c r="B5373" s="104"/>
      <c r="C5373" s="76"/>
      <c r="D5373" s="77"/>
      <c r="E5373" s="12"/>
      <c r="F5373" s="78"/>
      <c r="G5373" s="77"/>
      <c r="H5373" s="79"/>
      <c r="BA5373" s="5" t="str">
        <f t="shared" si="83"/>
        <v/>
      </c>
      <c r="BB5373" s="5" t="str">
        <f>IF(OR($E5373="",$G5373&lt;&gt;"Ativo"),"",IF(COUNTIFS($E$4:$E5373,$E5373,$A$4:$A5373,$A5373,$G$4:$G5373,"Ativo")=1,1,0))</f>
        <v/>
      </c>
      <c r="BC5373" t="str">
        <f>IF(OR($A5373="",$G5373&lt;&gt;"Ativo"),"",IF(COUNTIFS($A$4:$A5373,$A5373,$G$4:$G5373,"Ativo")=1,1,0))</f>
        <v/>
      </c>
    </row>
    <row r="5374" spans="1:55" x14ac:dyDescent="0.3">
      <c r="A5374" s="76"/>
      <c r="B5374" s="104"/>
      <c r="C5374" s="76"/>
      <c r="D5374" s="77"/>
      <c r="E5374" s="12"/>
      <c r="F5374" s="78"/>
      <c r="G5374" s="77"/>
      <c r="H5374" s="79"/>
      <c r="BA5374" s="5" t="str">
        <f t="shared" si="83"/>
        <v/>
      </c>
      <c r="BB5374" s="5" t="str">
        <f>IF(OR($E5374="",$G5374&lt;&gt;"Ativo"),"",IF(COUNTIFS($E$4:$E5374,$E5374,$A$4:$A5374,$A5374,$G$4:$G5374,"Ativo")=1,1,0))</f>
        <v/>
      </c>
      <c r="BC5374" t="str">
        <f>IF(OR($A5374="",$G5374&lt;&gt;"Ativo"),"",IF(COUNTIFS($A$4:$A5374,$A5374,$G$4:$G5374,"Ativo")=1,1,0))</f>
        <v/>
      </c>
    </row>
    <row r="5375" spans="1:55" x14ac:dyDescent="0.3">
      <c r="A5375" s="76"/>
      <c r="B5375" s="104"/>
      <c r="C5375" s="76"/>
      <c r="D5375" s="77"/>
      <c r="E5375" s="12"/>
      <c r="F5375" s="78"/>
      <c r="G5375" s="77"/>
      <c r="H5375" s="79"/>
      <c r="BA5375" s="5" t="str">
        <f t="shared" si="83"/>
        <v/>
      </c>
      <c r="BB5375" s="5" t="str">
        <f>IF(OR($E5375="",$G5375&lt;&gt;"Ativo"),"",IF(COUNTIFS($E$4:$E5375,$E5375,$A$4:$A5375,$A5375,$G$4:$G5375,"Ativo")=1,1,0))</f>
        <v/>
      </c>
      <c r="BC5375" t="str">
        <f>IF(OR($A5375="",$G5375&lt;&gt;"Ativo"),"",IF(COUNTIFS($A$4:$A5375,$A5375,$G$4:$G5375,"Ativo")=1,1,0))</f>
        <v/>
      </c>
    </row>
    <row r="5376" spans="1:55" x14ac:dyDescent="0.3">
      <c r="A5376" s="76"/>
      <c r="B5376" s="104"/>
      <c r="C5376" s="76"/>
      <c r="D5376" s="77"/>
      <c r="E5376" s="12"/>
      <c r="F5376" s="78"/>
      <c r="G5376" s="77"/>
      <c r="H5376" s="79"/>
      <c r="BA5376" s="5" t="str">
        <f t="shared" si="83"/>
        <v/>
      </c>
      <c r="BB5376" s="5" t="str">
        <f>IF(OR($E5376="",$G5376&lt;&gt;"Ativo"),"",IF(COUNTIFS($E$4:$E5376,$E5376,$A$4:$A5376,$A5376,$G$4:$G5376,"Ativo")=1,1,0))</f>
        <v/>
      </c>
      <c r="BC5376" t="str">
        <f>IF(OR($A5376="",$G5376&lt;&gt;"Ativo"),"",IF(COUNTIFS($A$4:$A5376,$A5376,$G$4:$G5376,"Ativo")=1,1,0))</f>
        <v/>
      </c>
    </row>
    <row r="5377" spans="1:55" x14ac:dyDescent="0.3">
      <c r="A5377" s="76"/>
      <c r="B5377" s="104"/>
      <c r="C5377" s="76"/>
      <c r="D5377" s="77"/>
      <c r="E5377" s="12"/>
      <c r="F5377" s="78"/>
      <c r="G5377" s="77"/>
      <c r="H5377" s="79"/>
      <c r="BA5377" s="5" t="str">
        <f t="shared" si="83"/>
        <v/>
      </c>
      <c r="BB5377" s="5" t="str">
        <f>IF(OR($E5377="",$G5377&lt;&gt;"Ativo"),"",IF(COUNTIFS($E$4:$E5377,$E5377,$A$4:$A5377,$A5377,$G$4:$G5377,"Ativo")=1,1,0))</f>
        <v/>
      </c>
      <c r="BC5377" t="str">
        <f>IF(OR($A5377="",$G5377&lt;&gt;"Ativo"),"",IF(COUNTIFS($A$4:$A5377,$A5377,$G$4:$G5377,"Ativo")=1,1,0))</f>
        <v/>
      </c>
    </row>
    <row r="5378" spans="1:55" x14ac:dyDescent="0.3">
      <c r="A5378" s="76"/>
      <c r="B5378" s="104"/>
      <c r="C5378" s="76"/>
      <c r="D5378" s="77"/>
      <c r="E5378" s="12"/>
      <c r="F5378" s="78"/>
      <c r="G5378" s="77"/>
      <c r="H5378" s="79"/>
      <c r="BA5378" s="5" t="str">
        <f t="shared" si="83"/>
        <v/>
      </c>
      <c r="BB5378" s="5" t="str">
        <f>IF(OR($E5378="",$G5378&lt;&gt;"Ativo"),"",IF(COUNTIFS($E$4:$E5378,$E5378,$A$4:$A5378,$A5378,$G$4:$G5378,"Ativo")=1,1,0))</f>
        <v/>
      </c>
      <c r="BC5378" t="str">
        <f>IF(OR($A5378="",$G5378&lt;&gt;"Ativo"),"",IF(COUNTIFS($A$4:$A5378,$A5378,$G$4:$G5378,"Ativo")=1,1,0))</f>
        <v/>
      </c>
    </row>
    <row r="5379" spans="1:55" x14ac:dyDescent="0.3">
      <c r="A5379" s="76"/>
      <c r="B5379" s="104"/>
      <c r="C5379" s="76"/>
      <c r="D5379" s="77"/>
      <c r="E5379" s="12"/>
      <c r="F5379" s="78"/>
      <c r="G5379" s="77"/>
      <c r="H5379" s="79"/>
      <c r="BA5379" s="5" t="str">
        <f t="shared" si="83"/>
        <v/>
      </c>
      <c r="BB5379" s="5" t="str">
        <f>IF(OR($E5379="",$G5379&lt;&gt;"Ativo"),"",IF(COUNTIFS($E$4:$E5379,$E5379,$A$4:$A5379,$A5379,$G$4:$G5379,"Ativo")=1,1,0))</f>
        <v/>
      </c>
      <c r="BC5379" t="str">
        <f>IF(OR($A5379="",$G5379&lt;&gt;"Ativo"),"",IF(COUNTIFS($A$4:$A5379,$A5379,$G$4:$G5379,"Ativo")=1,1,0))</f>
        <v/>
      </c>
    </row>
    <row r="5380" spans="1:55" x14ac:dyDescent="0.3">
      <c r="A5380" s="76"/>
      <c r="B5380" s="104"/>
      <c r="C5380" s="76"/>
      <c r="D5380" s="77"/>
      <c r="E5380" s="12"/>
      <c r="F5380" s="78"/>
      <c r="G5380" s="77"/>
      <c r="H5380" s="79"/>
      <c r="BA5380" s="5" t="str">
        <f t="shared" ref="BA5380:BA5443" si="84">IF($D5380="","",MID($D5380,4,LEN($D5380)-5))</f>
        <v/>
      </c>
      <c r="BB5380" s="5" t="str">
        <f>IF(OR($E5380="",$G5380&lt;&gt;"Ativo"),"",IF(COUNTIFS($E$4:$E5380,$E5380,$A$4:$A5380,$A5380,$G$4:$G5380,"Ativo")=1,1,0))</f>
        <v/>
      </c>
      <c r="BC5380" t="str">
        <f>IF(OR($A5380="",$G5380&lt;&gt;"Ativo"),"",IF(COUNTIFS($A$4:$A5380,$A5380,$G$4:$G5380,"Ativo")=1,1,0))</f>
        <v/>
      </c>
    </row>
    <row r="5381" spans="1:55" x14ac:dyDescent="0.3">
      <c r="A5381" s="76"/>
      <c r="B5381" s="104"/>
      <c r="C5381" s="76"/>
      <c r="D5381" s="77"/>
      <c r="E5381" s="12"/>
      <c r="F5381" s="78"/>
      <c r="G5381" s="77"/>
      <c r="H5381" s="79"/>
      <c r="BA5381" s="5" t="str">
        <f t="shared" si="84"/>
        <v/>
      </c>
      <c r="BB5381" s="5" t="str">
        <f>IF(OR($E5381="",$G5381&lt;&gt;"Ativo"),"",IF(COUNTIFS($E$4:$E5381,$E5381,$A$4:$A5381,$A5381,$G$4:$G5381,"Ativo")=1,1,0))</f>
        <v/>
      </c>
      <c r="BC5381" t="str">
        <f>IF(OR($A5381="",$G5381&lt;&gt;"Ativo"),"",IF(COUNTIFS($A$4:$A5381,$A5381,$G$4:$G5381,"Ativo")=1,1,0))</f>
        <v/>
      </c>
    </row>
    <row r="5382" spans="1:55" x14ac:dyDescent="0.3">
      <c r="A5382" s="76"/>
      <c r="B5382" s="104"/>
      <c r="C5382" s="76"/>
      <c r="D5382" s="77"/>
      <c r="E5382" s="12"/>
      <c r="F5382" s="78"/>
      <c r="G5382" s="77"/>
      <c r="H5382" s="79"/>
      <c r="BA5382" s="5" t="str">
        <f t="shared" si="84"/>
        <v/>
      </c>
      <c r="BB5382" s="5" t="str">
        <f>IF(OR($E5382="",$G5382&lt;&gt;"Ativo"),"",IF(COUNTIFS($E$4:$E5382,$E5382,$A$4:$A5382,$A5382,$G$4:$G5382,"Ativo")=1,1,0))</f>
        <v/>
      </c>
      <c r="BC5382" t="str">
        <f>IF(OR($A5382="",$G5382&lt;&gt;"Ativo"),"",IF(COUNTIFS($A$4:$A5382,$A5382,$G$4:$G5382,"Ativo")=1,1,0))</f>
        <v/>
      </c>
    </row>
    <row r="5383" spans="1:55" x14ac:dyDescent="0.3">
      <c r="A5383" s="76"/>
      <c r="B5383" s="104"/>
      <c r="C5383" s="76"/>
      <c r="D5383" s="77"/>
      <c r="E5383" s="12"/>
      <c r="F5383" s="78"/>
      <c r="G5383" s="77"/>
      <c r="H5383" s="79"/>
      <c r="BA5383" s="5" t="str">
        <f t="shared" si="84"/>
        <v/>
      </c>
      <c r="BB5383" s="5" t="str">
        <f>IF(OR($E5383="",$G5383&lt;&gt;"Ativo"),"",IF(COUNTIFS($E$4:$E5383,$E5383,$A$4:$A5383,$A5383,$G$4:$G5383,"Ativo")=1,1,0))</f>
        <v/>
      </c>
      <c r="BC5383" t="str">
        <f>IF(OR($A5383="",$G5383&lt;&gt;"Ativo"),"",IF(COUNTIFS($A$4:$A5383,$A5383,$G$4:$G5383,"Ativo")=1,1,0))</f>
        <v/>
      </c>
    </row>
    <row r="5384" spans="1:55" x14ac:dyDescent="0.3">
      <c r="A5384" s="76"/>
      <c r="B5384" s="104"/>
      <c r="C5384" s="76"/>
      <c r="D5384" s="77"/>
      <c r="E5384" s="12"/>
      <c r="F5384" s="78"/>
      <c r="G5384" s="77"/>
      <c r="H5384" s="79"/>
      <c r="BA5384" s="5" t="str">
        <f t="shared" si="84"/>
        <v/>
      </c>
      <c r="BB5384" s="5" t="str">
        <f>IF(OR($E5384="",$G5384&lt;&gt;"Ativo"),"",IF(COUNTIFS($E$4:$E5384,$E5384,$A$4:$A5384,$A5384,$G$4:$G5384,"Ativo")=1,1,0))</f>
        <v/>
      </c>
      <c r="BC5384" t="str">
        <f>IF(OR($A5384="",$G5384&lt;&gt;"Ativo"),"",IF(COUNTIFS($A$4:$A5384,$A5384,$G$4:$G5384,"Ativo")=1,1,0))</f>
        <v/>
      </c>
    </row>
    <row r="5385" spans="1:55" x14ac:dyDescent="0.3">
      <c r="A5385" s="76"/>
      <c r="B5385" s="104"/>
      <c r="C5385" s="76"/>
      <c r="D5385" s="77"/>
      <c r="E5385" s="12"/>
      <c r="F5385" s="78"/>
      <c r="G5385" s="77"/>
      <c r="H5385" s="79"/>
      <c r="BA5385" s="5" t="str">
        <f t="shared" si="84"/>
        <v/>
      </c>
      <c r="BB5385" s="5" t="str">
        <f>IF(OR($E5385="",$G5385&lt;&gt;"Ativo"),"",IF(COUNTIFS($E$4:$E5385,$E5385,$A$4:$A5385,$A5385,$G$4:$G5385,"Ativo")=1,1,0))</f>
        <v/>
      </c>
      <c r="BC5385" t="str">
        <f>IF(OR($A5385="",$G5385&lt;&gt;"Ativo"),"",IF(COUNTIFS($A$4:$A5385,$A5385,$G$4:$G5385,"Ativo")=1,1,0))</f>
        <v/>
      </c>
    </row>
    <row r="5386" spans="1:55" x14ac:dyDescent="0.3">
      <c r="A5386" s="76"/>
      <c r="B5386" s="104"/>
      <c r="C5386" s="76"/>
      <c r="D5386" s="77"/>
      <c r="E5386" s="12"/>
      <c r="F5386" s="78"/>
      <c r="G5386" s="77"/>
      <c r="H5386" s="79"/>
      <c r="BA5386" s="5" t="str">
        <f t="shared" si="84"/>
        <v/>
      </c>
      <c r="BB5386" s="5" t="str">
        <f>IF(OR($E5386="",$G5386&lt;&gt;"Ativo"),"",IF(COUNTIFS($E$4:$E5386,$E5386,$A$4:$A5386,$A5386,$G$4:$G5386,"Ativo")=1,1,0))</f>
        <v/>
      </c>
      <c r="BC5386" t="str">
        <f>IF(OR($A5386="",$G5386&lt;&gt;"Ativo"),"",IF(COUNTIFS($A$4:$A5386,$A5386,$G$4:$G5386,"Ativo")=1,1,0))</f>
        <v/>
      </c>
    </row>
    <row r="5387" spans="1:55" x14ac:dyDescent="0.3">
      <c r="A5387" s="76"/>
      <c r="B5387" s="104"/>
      <c r="C5387" s="76"/>
      <c r="D5387" s="77"/>
      <c r="E5387" s="12"/>
      <c r="F5387" s="78"/>
      <c r="G5387" s="77"/>
      <c r="H5387" s="79"/>
      <c r="BA5387" s="5" t="str">
        <f t="shared" si="84"/>
        <v/>
      </c>
      <c r="BB5387" s="5" t="str">
        <f>IF(OR($E5387="",$G5387&lt;&gt;"Ativo"),"",IF(COUNTIFS($E$4:$E5387,$E5387,$A$4:$A5387,$A5387,$G$4:$G5387,"Ativo")=1,1,0))</f>
        <v/>
      </c>
      <c r="BC5387" t="str">
        <f>IF(OR($A5387="",$G5387&lt;&gt;"Ativo"),"",IF(COUNTIFS($A$4:$A5387,$A5387,$G$4:$G5387,"Ativo")=1,1,0))</f>
        <v/>
      </c>
    </row>
    <row r="5388" spans="1:55" x14ac:dyDescent="0.3">
      <c r="A5388" s="76"/>
      <c r="B5388" s="104"/>
      <c r="C5388" s="76"/>
      <c r="D5388" s="77"/>
      <c r="E5388" s="12"/>
      <c r="F5388" s="78"/>
      <c r="G5388" s="77"/>
      <c r="H5388" s="79"/>
      <c r="BA5388" s="5" t="str">
        <f t="shared" si="84"/>
        <v/>
      </c>
      <c r="BB5388" s="5" t="str">
        <f>IF(OR($E5388="",$G5388&lt;&gt;"Ativo"),"",IF(COUNTIFS($E$4:$E5388,$E5388,$A$4:$A5388,$A5388,$G$4:$G5388,"Ativo")=1,1,0))</f>
        <v/>
      </c>
      <c r="BC5388" t="str">
        <f>IF(OR($A5388="",$G5388&lt;&gt;"Ativo"),"",IF(COUNTIFS($A$4:$A5388,$A5388,$G$4:$G5388,"Ativo")=1,1,0))</f>
        <v/>
      </c>
    </row>
    <row r="5389" spans="1:55" x14ac:dyDescent="0.3">
      <c r="A5389" s="76"/>
      <c r="B5389" s="104"/>
      <c r="C5389" s="76"/>
      <c r="D5389" s="77"/>
      <c r="E5389" s="12"/>
      <c r="F5389" s="78"/>
      <c r="G5389" s="77"/>
      <c r="H5389" s="79"/>
      <c r="BA5389" s="5" t="str">
        <f t="shared" si="84"/>
        <v/>
      </c>
      <c r="BB5389" s="5" t="str">
        <f>IF(OR($E5389="",$G5389&lt;&gt;"Ativo"),"",IF(COUNTIFS($E$4:$E5389,$E5389,$A$4:$A5389,$A5389,$G$4:$G5389,"Ativo")=1,1,0))</f>
        <v/>
      </c>
      <c r="BC5389" t="str">
        <f>IF(OR($A5389="",$G5389&lt;&gt;"Ativo"),"",IF(COUNTIFS($A$4:$A5389,$A5389,$G$4:$G5389,"Ativo")=1,1,0))</f>
        <v/>
      </c>
    </row>
    <row r="5390" spans="1:55" x14ac:dyDescent="0.3">
      <c r="A5390" s="76"/>
      <c r="B5390" s="104"/>
      <c r="C5390" s="76"/>
      <c r="D5390" s="77"/>
      <c r="E5390" s="12"/>
      <c r="F5390" s="78"/>
      <c r="G5390" s="77"/>
      <c r="H5390" s="79"/>
      <c r="BA5390" s="5" t="str">
        <f t="shared" si="84"/>
        <v/>
      </c>
      <c r="BB5390" s="5" t="str">
        <f>IF(OR($E5390="",$G5390&lt;&gt;"Ativo"),"",IF(COUNTIFS($E$4:$E5390,$E5390,$A$4:$A5390,$A5390,$G$4:$G5390,"Ativo")=1,1,0))</f>
        <v/>
      </c>
      <c r="BC5390" t="str">
        <f>IF(OR($A5390="",$G5390&lt;&gt;"Ativo"),"",IF(COUNTIFS($A$4:$A5390,$A5390,$G$4:$G5390,"Ativo")=1,1,0))</f>
        <v/>
      </c>
    </row>
    <row r="5391" spans="1:55" x14ac:dyDescent="0.3">
      <c r="A5391" s="76"/>
      <c r="B5391" s="104"/>
      <c r="C5391" s="76"/>
      <c r="D5391" s="77"/>
      <c r="E5391" s="12"/>
      <c r="F5391" s="78"/>
      <c r="G5391" s="77"/>
      <c r="H5391" s="79"/>
      <c r="BA5391" s="5" t="str">
        <f t="shared" si="84"/>
        <v/>
      </c>
      <c r="BB5391" s="5" t="str">
        <f>IF(OR($E5391="",$G5391&lt;&gt;"Ativo"),"",IF(COUNTIFS($E$4:$E5391,$E5391,$A$4:$A5391,$A5391,$G$4:$G5391,"Ativo")=1,1,0))</f>
        <v/>
      </c>
      <c r="BC5391" t="str">
        <f>IF(OR($A5391="",$G5391&lt;&gt;"Ativo"),"",IF(COUNTIFS($A$4:$A5391,$A5391,$G$4:$G5391,"Ativo")=1,1,0))</f>
        <v/>
      </c>
    </row>
    <row r="5392" spans="1:55" x14ac:dyDescent="0.3">
      <c r="A5392" s="76"/>
      <c r="B5392" s="104"/>
      <c r="C5392" s="76"/>
      <c r="D5392" s="77"/>
      <c r="E5392" s="12"/>
      <c r="F5392" s="78"/>
      <c r="G5392" s="77"/>
      <c r="H5392" s="79"/>
      <c r="BA5392" s="5" t="str">
        <f t="shared" si="84"/>
        <v/>
      </c>
      <c r="BB5392" s="5" t="str">
        <f>IF(OR($E5392="",$G5392&lt;&gt;"Ativo"),"",IF(COUNTIFS($E$4:$E5392,$E5392,$A$4:$A5392,$A5392,$G$4:$G5392,"Ativo")=1,1,0))</f>
        <v/>
      </c>
      <c r="BC5392" t="str">
        <f>IF(OR($A5392="",$G5392&lt;&gt;"Ativo"),"",IF(COUNTIFS($A$4:$A5392,$A5392,$G$4:$G5392,"Ativo")=1,1,0))</f>
        <v/>
      </c>
    </row>
    <row r="5393" spans="1:55" x14ac:dyDescent="0.3">
      <c r="A5393" s="76"/>
      <c r="B5393" s="104"/>
      <c r="C5393" s="76"/>
      <c r="D5393" s="77"/>
      <c r="E5393" s="12"/>
      <c r="F5393" s="78"/>
      <c r="G5393" s="77"/>
      <c r="H5393" s="79"/>
      <c r="BA5393" s="5" t="str">
        <f t="shared" si="84"/>
        <v/>
      </c>
      <c r="BB5393" s="5" t="str">
        <f>IF(OR($E5393="",$G5393&lt;&gt;"Ativo"),"",IF(COUNTIFS($E$4:$E5393,$E5393,$A$4:$A5393,$A5393,$G$4:$G5393,"Ativo")=1,1,0))</f>
        <v/>
      </c>
      <c r="BC5393" t="str">
        <f>IF(OR($A5393="",$G5393&lt;&gt;"Ativo"),"",IF(COUNTIFS($A$4:$A5393,$A5393,$G$4:$G5393,"Ativo")=1,1,0))</f>
        <v/>
      </c>
    </row>
    <row r="5394" spans="1:55" x14ac:dyDescent="0.3">
      <c r="A5394" s="76"/>
      <c r="B5394" s="104"/>
      <c r="C5394" s="76"/>
      <c r="D5394" s="77"/>
      <c r="E5394" s="12"/>
      <c r="F5394" s="78"/>
      <c r="G5394" s="77"/>
      <c r="H5394" s="79"/>
      <c r="BA5394" s="5" t="str">
        <f t="shared" si="84"/>
        <v/>
      </c>
      <c r="BB5394" s="5" t="str">
        <f>IF(OR($E5394="",$G5394&lt;&gt;"Ativo"),"",IF(COUNTIFS($E$4:$E5394,$E5394,$A$4:$A5394,$A5394,$G$4:$G5394,"Ativo")=1,1,0))</f>
        <v/>
      </c>
      <c r="BC5394" t="str">
        <f>IF(OR($A5394="",$G5394&lt;&gt;"Ativo"),"",IF(COUNTIFS($A$4:$A5394,$A5394,$G$4:$G5394,"Ativo")=1,1,0))</f>
        <v/>
      </c>
    </row>
    <row r="5395" spans="1:55" x14ac:dyDescent="0.3">
      <c r="A5395" s="76"/>
      <c r="B5395" s="104"/>
      <c r="C5395" s="76"/>
      <c r="D5395" s="77"/>
      <c r="E5395" s="12"/>
      <c r="F5395" s="78"/>
      <c r="G5395" s="77"/>
      <c r="H5395" s="79"/>
      <c r="BA5395" s="5" t="str">
        <f t="shared" si="84"/>
        <v/>
      </c>
      <c r="BB5395" s="5" t="str">
        <f>IF(OR($E5395="",$G5395&lt;&gt;"Ativo"),"",IF(COUNTIFS($E$4:$E5395,$E5395,$A$4:$A5395,$A5395,$G$4:$G5395,"Ativo")=1,1,0))</f>
        <v/>
      </c>
      <c r="BC5395" t="str">
        <f>IF(OR($A5395="",$G5395&lt;&gt;"Ativo"),"",IF(COUNTIFS($A$4:$A5395,$A5395,$G$4:$G5395,"Ativo")=1,1,0))</f>
        <v/>
      </c>
    </row>
    <row r="5396" spans="1:55" x14ac:dyDescent="0.3">
      <c r="A5396" s="76"/>
      <c r="B5396" s="104"/>
      <c r="C5396" s="76"/>
      <c r="D5396" s="77"/>
      <c r="E5396" s="12"/>
      <c r="F5396" s="78"/>
      <c r="G5396" s="77"/>
      <c r="H5396" s="79"/>
      <c r="BA5396" s="5" t="str">
        <f t="shared" si="84"/>
        <v/>
      </c>
      <c r="BB5396" s="5" t="str">
        <f>IF(OR($E5396="",$G5396&lt;&gt;"Ativo"),"",IF(COUNTIFS($E$4:$E5396,$E5396,$A$4:$A5396,$A5396,$G$4:$G5396,"Ativo")=1,1,0))</f>
        <v/>
      </c>
      <c r="BC5396" t="str">
        <f>IF(OR($A5396="",$G5396&lt;&gt;"Ativo"),"",IF(COUNTIFS($A$4:$A5396,$A5396,$G$4:$G5396,"Ativo")=1,1,0))</f>
        <v/>
      </c>
    </row>
    <row r="5397" spans="1:55" x14ac:dyDescent="0.3">
      <c r="A5397" s="76"/>
      <c r="B5397" s="104"/>
      <c r="C5397" s="76"/>
      <c r="D5397" s="77"/>
      <c r="E5397" s="12"/>
      <c r="F5397" s="78"/>
      <c r="G5397" s="77"/>
      <c r="H5397" s="79"/>
      <c r="BA5397" s="5" t="str">
        <f t="shared" si="84"/>
        <v/>
      </c>
      <c r="BB5397" s="5" t="str">
        <f>IF(OR($E5397="",$G5397&lt;&gt;"Ativo"),"",IF(COUNTIFS($E$4:$E5397,$E5397,$A$4:$A5397,$A5397,$G$4:$G5397,"Ativo")=1,1,0))</f>
        <v/>
      </c>
      <c r="BC5397" t="str">
        <f>IF(OR($A5397="",$G5397&lt;&gt;"Ativo"),"",IF(COUNTIFS($A$4:$A5397,$A5397,$G$4:$G5397,"Ativo")=1,1,0))</f>
        <v/>
      </c>
    </row>
    <row r="5398" spans="1:55" x14ac:dyDescent="0.3">
      <c r="A5398" s="76"/>
      <c r="B5398" s="104"/>
      <c r="C5398" s="76"/>
      <c r="D5398" s="77"/>
      <c r="E5398" s="12"/>
      <c r="F5398" s="78"/>
      <c r="G5398" s="77"/>
      <c r="H5398" s="79"/>
      <c r="BA5398" s="5" t="str">
        <f t="shared" si="84"/>
        <v/>
      </c>
      <c r="BB5398" s="5" t="str">
        <f>IF(OR($E5398="",$G5398&lt;&gt;"Ativo"),"",IF(COUNTIFS($E$4:$E5398,$E5398,$A$4:$A5398,$A5398,$G$4:$G5398,"Ativo")=1,1,0))</f>
        <v/>
      </c>
      <c r="BC5398" t="str">
        <f>IF(OR($A5398="",$G5398&lt;&gt;"Ativo"),"",IF(COUNTIFS($A$4:$A5398,$A5398,$G$4:$G5398,"Ativo")=1,1,0))</f>
        <v/>
      </c>
    </row>
    <row r="5399" spans="1:55" x14ac:dyDescent="0.3">
      <c r="A5399" s="76"/>
      <c r="B5399" s="104"/>
      <c r="C5399" s="76"/>
      <c r="D5399" s="77"/>
      <c r="E5399" s="12"/>
      <c r="F5399" s="78"/>
      <c r="G5399" s="77"/>
      <c r="H5399" s="79"/>
      <c r="BA5399" s="5" t="str">
        <f t="shared" si="84"/>
        <v/>
      </c>
      <c r="BB5399" s="5" t="str">
        <f>IF(OR($E5399="",$G5399&lt;&gt;"Ativo"),"",IF(COUNTIFS($E$4:$E5399,$E5399,$A$4:$A5399,$A5399,$G$4:$G5399,"Ativo")=1,1,0))</f>
        <v/>
      </c>
      <c r="BC5399" t="str">
        <f>IF(OR($A5399="",$G5399&lt;&gt;"Ativo"),"",IF(COUNTIFS($A$4:$A5399,$A5399,$G$4:$G5399,"Ativo")=1,1,0))</f>
        <v/>
      </c>
    </row>
    <row r="5400" spans="1:55" x14ac:dyDescent="0.3">
      <c r="A5400" s="76"/>
      <c r="B5400" s="104"/>
      <c r="C5400" s="76"/>
      <c r="D5400" s="77"/>
      <c r="E5400" s="12"/>
      <c r="F5400" s="78"/>
      <c r="G5400" s="77"/>
      <c r="H5400" s="79"/>
      <c r="BA5400" s="5" t="str">
        <f t="shared" si="84"/>
        <v/>
      </c>
      <c r="BB5400" s="5" t="str">
        <f>IF(OR($E5400="",$G5400&lt;&gt;"Ativo"),"",IF(COUNTIFS($E$4:$E5400,$E5400,$A$4:$A5400,$A5400,$G$4:$G5400,"Ativo")=1,1,0))</f>
        <v/>
      </c>
      <c r="BC5400" t="str">
        <f>IF(OR($A5400="",$G5400&lt;&gt;"Ativo"),"",IF(COUNTIFS($A$4:$A5400,$A5400,$G$4:$G5400,"Ativo")=1,1,0))</f>
        <v/>
      </c>
    </row>
    <row r="5401" spans="1:55" x14ac:dyDescent="0.3">
      <c r="A5401" s="76"/>
      <c r="B5401" s="104"/>
      <c r="C5401" s="76"/>
      <c r="D5401" s="77"/>
      <c r="E5401" s="12"/>
      <c r="F5401" s="78"/>
      <c r="G5401" s="77"/>
      <c r="H5401" s="79"/>
      <c r="BA5401" s="5" t="str">
        <f t="shared" si="84"/>
        <v/>
      </c>
      <c r="BB5401" s="5" t="str">
        <f>IF(OR($E5401="",$G5401&lt;&gt;"Ativo"),"",IF(COUNTIFS($E$4:$E5401,$E5401,$A$4:$A5401,$A5401,$G$4:$G5401,"Ativo")=1,1,0))</f>
        <v/>
      </c>
      <c r="BC5401" t="str">
        <f>IF(OR($A5401="",$G5401&lt;&gt;"Ativo"),"",IF(COUNTIFS($A$4:$A5401,$A5401,$G$4:$G5401,"Ativo")=1,1,0))</f>
        <v/>
      </c>
    </row>
    <row r="5402" spans="1:55" x14ac:dyDescent="0.3">
      <c r="A5402" s="76"/>
      <c r="B5402" s="104"/>
      <c r="C5402" s="76"/>
      <c r="D5402" s="77"/>
      <c r="E5402" s="12"/>
      <c r="F5402" s="78"/>
      <c r="G5402" s="77"/>
      <c r="H5402" s="79"/>
      <c r="BA5402" s="5" t="str">
        <f t="shared" si="84"/>
        <v/>
      </c>
      <c r="BB5402" s="5" t="str">
        <f>IF(OR($E5402="",$G5402&lt;&gt;"Ativo"),"",IF(COUNTIFS($E$4:$E5402,$E5402,$A$4:$A5402,$A5402,$G$4:$G5402,"Ativo")=1,1,0))</f>
        <v/>
      </c>
      <c r="BC5402" t="str">
        <f>IF(OR($A5402="",$G5402&lt;&gt;"Ativo"),"",IF(COUNTIFS($A$4:$A5402,$A5402,$G$4:$G5402,"Ativo")=1,1,0))</f>
        <v/>
      </c>
    </row>
    <row r="5403" spans="1:55" x14ac:dyDescent="0.3">
      <c r="A5403" s="76"/>
      <c r="B5403" s="104"/>
      <c r="C5403" s="76"/>
      <c r="D5403" s="77"/>
      <c r="E5403" s="12"/>
      <c r="F5403" s="78"/>
      <c r="G5403" s="77"/>
      <c r="H5403" s="79"/>
      <c r="BA5403" s="5" t="str">
        <f t="shared" si="84"/>
        <v/>
      </c>
      <c r="BB5403" s="5" t="str">
        <f>IF(OR($E5403="",$G5403&lt;&gt;"Ativo"),"",IF(COUNTIFS($E$4:$E5403,$E5403,$A$4:$A5403,$A5403,$G$4:$G5403,"Ativo")=1,1,0))</f>
        <v/>
      </c>
      <c r="BC5403" t="str">
        <f>IF(OR($A5403="",$G5403&lt;&gt;"Ativo"),"",IF(COUNTIFS($A$4:$A5403,$A5403,$G$4:$G5403,"Ativo")=1,1,0))</f>
        <v/>
      </c>
    </row>
    <row r="5404" spans="1:55" x14ac:dyDescent="0.3">
      <c r="A5404" s="76"/>
      <c r="B5404" s="104"/>
      <c r="C5404" s="76"/>
      <c r="D5404" s="77"/>
      <c r="E5404" s="12"/>
      <c r="F5404" s="78"/>
      <c r="G5404" s="77"/>
      <c r="H5404" s="79"/>
      <c r="BA5404" s="5" t="str">
        <f t="shared" si="84"/>
        <v/>
      </c>
      <c r="BB5404" s="5" t="str">
        <f>IF(OR($E5404="",$G5404&lt;&gt;"Ativo"),"",IF(COUNTIFS($E$4:$E5404,$E5404,$A$4:$A5404,$A5404,$G$4:$G5404,"Ativo")=1,1,0))</f>
        <v/>
      </c>
      <c r="BC5404" t="str">
        <f>IF(OR($A5404="",$G5404&lt;&gt;"Ativo"),"",IF(COUNTIFS($A$4:$A5404,$A5404,$G$4:$G5404,"Ativo")=1,1,0))</f>
        <v/>
      </c>
    </row>
    <row r="5405" spans="1:55" x14ac:dyDescent="0.3">
      <c r="A5405" s="76"/>
      <c r="B5405" s="104"/>
      <c r="C5405" s="76"/>
      <c r="D5405" s="77"/>
      <c r="E5405" s="12"/>
      <c r="F5405" s="78"/>
      <c r="G5405" s="77"/>
      <c r="H5405" s="79"/>
      <c r="BA5405" s="5" t="str">
        <f t="shared" si="84"/>
        <v/>
      </c>
      <c r="BB5405" s="5" t="str">
        <f>IF(OR($E5405="",$G5405&lt;&gt;"Ativo"),"",IF(COUNTIFS($E$4:$E5405,$E5405,$A$4:$A5405,$A5405,$G$4:$G5405,"Ativo")=1,1,0))</f>
        <v/>
      </c>
      <c r="BC5405" t="str">
        <f>IF(OR($A5405="",$G5405&lt;&gt;"Ativo"),"",IF(COUNTIFS($A$4:$A5405,$A5405,$G$4:$G5405,"Ativo")=1,1,0))</f>
        <v/>
      </c>
    </row>
    <row r="5406" spans="1:55" x14ac:dyDescent="0.3">
      <c r="A5406" s="76"/>
      <c r="B5406" s="104"/>
      <c r="C5406" s="76"/>
      <c r="D5406" s="77"/>
      <c r="E5406" s="12"/>
      <c r="F5406" s="78"/>
      <c r="G5406" s="77"/>
      <c r="H5406" s="79"/>
      <c r="BA5406" s="5" t="str">
        <f t="shared" si="84"/>
        <v/>
      </c>
      <c r="BB5406" s="5" t="str">
        <f>IF(OR($E5406="",$G5406&lt;&gt;"Ativo"),"",IF(COUNTIFS($E$4:$E5406,$E5406,$A$4:$A5406,$A5406,$G$4:$G5406,"Ativo")=1,1,0))</f>
        <v/>
      </c>
      <c r="BC5406" t="str">
        <f>IF(OR($A5406="",$G5406&lt;&gt;"Ativo"),"",IF(COUNTIFS($A$4:$A5406,$A5406,$G$4:$G5406,"Ativo")=1,1,0))</f>
        <v/>
      </c>
    </row>
    <row r="5407" spans="1:55" x14ac:dyDescent="0.3">
      <c r="A5407" s="76"/>
      <c r="B5407" s="104"/>
      <c r="C5407" s="76"/>
      <c r="D5407" s="77"/>
      <c r="E5407" s="12"/>
      <c r="F5407" s="78"/>
      <c r="G5407" s="77"/>
      <c r="H5407" s="79"/>
      <c r="BA5407" s="5" t="str">
        <f t="shared" si="84"/>
        <v/>
      </c>
      <c r="BB5407" s="5" t="str">
        <f>IF(OR($E5407="",$G5407&lt;&gt;"Ativo"),"",IF(COUNTIFS($E$4:$E5407,$E5407,$A$4:$A5407,$A5407,$G$4:$G5407,"Ativo")=1,1,0))</f>
        <v/>
      </c>
      <c r="BC5407" t="str">
        <f>IF(OR($A5407="",$G5407&lt;&gt;"Ativo"),"",IF(COUNTIFS($A$4:$A5407,$A5407,$G$4:$G5407,"Ativo")=1,1,0))</f>
        <v/>
      </c>
    </row>
    <row r="5408" spans="1:55" x14ac:dyDescent="0.3">
      <c r="A5408" s="76"/>
      <c r="B5408" s="104"/>
      <c r="C5408" s="76"/>
      <c r="D5408" s="77"/>
      <c r="E5408" s="12"/>
      <c r="F5408" s="78"/>
      <c r="G5408" s="77"/>
      <c r="H5408" s="79"/>
      <c r="BA5408" s="5" t="str">
        <f t="shared" si="84"/>
        <v/>
      </c>
      <c r="BB5408" s="5" t="str">
        <f>IF(OR($E5408="",$G5408&lt;&gt;"Ativo"),"",IF(COUNTIFS($E$4:$E5408,$E5408,$A$4:$A5408,$A5408,$G$4:$G5408,"Ativo")=1,1,0))</f>
        <v/>
      </c>
      <c r="BC5408" t="str">
        <f>IF(OR($A5408="",$G5408&lt;&gt;"Ativo"),"",IF(COUNTIFS($A$4:$A5408,$A5408,$G$4:$G5408,"Ativo")=1,1,0))</f>
        <v/>
      </c>
    </row>
    <row r="5409" spans="1:55" x14ac:dyDescent="0.3">
      <c r="A5409" s="76"/>
      <c r="B5409" s="104"/>
      <c r="C5409" s="76"/>
      <c r="D5409" s="77"/>
      <c r="E5409" s="12"/>
      <c r="F5409" s="78"/>
      <c r="G5409" s="77"/>
      <c r="H5409" s="79"/>
      <c r="BA5409" s="5" t="str">
        <f t="shared" si="84"/>
        <v/>
      </c>
      <c r="BB5409" s="5" t="str">
        <f>IF(OR($E5409="",$G5409&lt;&gt;"Ativo"),"",IF(COUNTIFS($E$4:$E5409,$E5409,$A$4:$A5409,$A5409,$G$4:$G5409,"Ativo")=1,1,0))</f>
        <v/>
      </c>
      <c r="BC5409" t="str">
        <f>IF(OR($A5409="",$G5409&lt;&gt;"Ativo"),"",IF(COUNTIFS($A$4:$A5409,$A5409,$G$4:$G5409,"Ativo")=1,1,0))</f>
        <v/>
      </c>
    </row>
    <row r="5410" spans="1:55" x14ac:dyDescent="0.3">
      <c r="A5410" s="76"/>
      <c r="B5410" s="104"/>
      <c r="C5410" s="76"/>
      <c r="D5410" s="77"/>
      <c r="E5410" s="12"/>
      <c r="F5410" s="78"/>
      <c r="G5410" s="77"/>
      <c r="H5410" s="79"/>
      <c r="BA5410" s="5" t="str">
        <f t="shared" si="84"/>
        <v/>
      </c>
      <c r="BB5410" s="5" t="str">
        <f>IF(OR($E5410="",$G5410&lt;&gt;"Ativo"),"",IF(COUNTIFS($E$4:$E5410,$E5410,$A$4:$A5410,$A5410,$G$4:$G5410,"Ativo")=1,1,0))</f>
        <v/>
      </c>
      <c r="BC5410" t="str">
        <f>IF(OR($A5410="",$G5410&lt;&gt;"Ativo"),"",IF(COUNTIFS($A$4:$A5410,$A5410,$G$4:$G5410,"Ativo")=1,1,0))</f>
        <v/>
      </c>
    </row>
    <row r="5411" spans="1:55" x14ac:dyDescent="0.3">
      <c r="A5411" s="76"/>
      <c r="B5411" s="104"/>
      <c r="C5411" s="76"/>
      <c r="D5411" s="77"/>
      <c r="E5411" s="12"/>
      <c r="F5411" s="78"/>
      <c r="G5411" s="77"/>
      <c r="H5411" s="79"/>
      <c r="BA5411" s="5" t="str">
        <f t="shared" si="84"/>
        <v/>
      </c>
      <c r="BB5411" s="5" t="str">
        <f>IF(OR($E5411="",$G5411&lt;&gt;"Ativo"),"",IF(COUNTIFS($E$4:$E5411,$E5411,$A$4:$A5411,$A5411,$G$4:$G5411,"Ativo")=1,1,0))</f>
        <v/>
      </c>
      <c r="BC5411" t="str">
        <f>IF(OR($A5411="",$G5411&lt;&gt;"Ativo"),"",IF(COUNTIFS($A$4:$A5411,$A5411,$G$4:$G5411,"Ativo")=1,1,0))</f>
        <v/>
      </c>
    </row>
    <row r="5412" spans="1:55" x14ac:dyDescent="0.3">
      <c r="A5412" s="76"/>
      <c r="B5412" s="104"/>
      <c r="C5412" s="76"/>
      <c r="D5412" s="77"/>
      <c r="E5412" s="12"/>
      <c r="F5412" s="78"/>
      <c r="G5412" s="77"/>
      <c r="H5412" s="79"/>
      <c r="BA5412" s="5" t="str">
        <f t="shared" si="84"/>
        <v/>
      </c>
      <c r="BB5412" s="5" t="str">
        <f>IF(OR($E5412="",$G5412&lt;&gt;"Ativo"),"",IF(COUNTIFS($E$4:$E5412,$E5412,$A$4:$A5412,$A5412,$G$4:$G5412,"Ativo")=1,1,0))</f>
        <v/>
      </c>
      <c r="BC5412" t="str">
        <f>IF(OR($A5412="",$G5412&lt;&gt;"Ativo"),"",IF(COUNTIFS($A$4:$A5412,$A5412,$G$4:$G5412,"Ativo")=1,1,0))</f>
        <v/>
      </c>
    </row>
    <row r="5413" spans="1:55" x14ac:dyDescent="0.3">
      <c r="A5413" s="76"/>
      <c r="B5413" s="104"/>
      <c r="C5413" s="76"/>
      <c r="D5413" s="77"/>
      <c r="E5413" s="12"/>
      <c r="F5413" s="78"/>
      <c r="G5413" s="77"/>
      <c r="H5413" s="79"/>
      <c r="BA5413" s="5" t="str">
        <f t="shared" si="84"/>
        <v/>
      </c>
      <c r="BB5413" s="5" t="str">
        <f>IF(OR($E5413="",$G5413&lt;&gt;"Ativo"),"",IF(COUNTIFS($E$4:$E5413,$E5413,$A$4:$A5413,$A5413,$G$4:$G5413,"Ativo")=1,1,0))</f>
        <v/>
      </c>
      <c r="BC5413" t="str">
        <f>IF(OR($A5413="",$G5413&lt;&gt;"Ativo"),"",IF(COUNTIFS($A$4:$A5413,$A5413,$G$4:$G5413,"Ativo")=1,1,0))</f>
        <v/>
      </c>
    </row>
    <row r="5414" spans="1:55" x14ac:dyDescent="0.3">
      <c r="A5414" s="76"/>
      <c r="B5414" s="104"/>
      <c r="C5414" s="76"/>
      <c r="D5414" s="77"/>
      <c r="E5414" s="12"/>
      <c r="F5414" s="78"/>
      <c r="G5414" s="77"/>
      <c r="H5414" s="79"/>
      <c r="BA5414" s="5" t="str">
        <f t="shared" si="84"/>
        <v/>
      </c>
      <c r="BB5414" s="5" t="str">
        <f>IF(OR($E5414="",$G5414&lt;&gt;"Ativo"),"",IF(COUNTIFS($E$4:$E5414,$E5414,$A$4:$A5414,$A5414,$G$4:$G5414,"Ativo")=1,1,0))</f>
        <v/>
      </c>
      <c r="BC5414" t="str">
        <f>IF(OR($A5414="",$G5414&lt;&gt;"Ativo"),"",IF(COUNTIFS($A$4:$A5414,$A5414,$G$4:$G5414,"Ativo")=1,1,0))</f>
        <v/>
      </c>
    </row>
    <row r="5415" spans="1:55" x14ac:dyDescent="0.3">
      <c r="A5415" s="76"/>
      <c r="B5415" s="104"/>
      <c r="C5415" s="76"/>
      <c r="D5415" s="77"/>
      <c r="E5415" s="12"/>
      <c r="F5415" s="78"/>
      <c r="G5415" s="77"/>
      <c r="H5415" s="79"/>
      <c r="BA5415" s="5" t="str">
        <f t="shared" si="84"/>
        <v/>
      </c>
      <c r="BB5415" s="5" t="str">
        <f>IF(OR($E5415="",$G5415&lt;&gt;"Ativo"),"",IF(COUNTIFS($E$4:$E5415,$E5415,$A$4:$A5415,$A5415,$G$4:$G5415,"Ativo")=1,1,0))</f>
        <v/>
      </c>
      <c r="BC5415" t="str">
        <f>IF(OR($A5415="",$G5415&lt;&gt;"Ativo"),"",IF(COUNTIFS($A$4:$A5415,$A5415,$G$4:$G5415,"Ativo")=1,1,0))</f>
        <v/>
      </c>
    </row>
    <row r="5416" spans="1:55" x14ac:dyDescent="0.3">
      <c r="A5416" s="76"/>
      <c r="B5416" s="104"/>
      <c r="C5416" s="76"/>
      <c r="D5416" s="77"/>
      <c r="E5416" s="12"/>
      <c r="F5416" s="78"/>
      <c r="G5416" s="77"/>
      <c r="H5416" s="79"/>
      <c r="BA5416" s="5" t="str">
        <f t="shared" si="84"/>
        <v/>
      </c>
      <c r="BB5416" s="5" t="str">
        <f>IF(OR($E5416="",$G5416&lt;&gt;"Ativo"),"",IF(COUNTIFS($E$4:$E5416,$E5416,$A$4:$A5416,$A5416,$G$4:$G5416,"Ativo")=1,1,0))</f>
        <v/>
      </c>
      <c r="BC5416" t="str">
        <f>IF(OR($A5416="",$G5416&lt;&gt;"Ativo"),"",IF(COUNTIFS($A$4:$A5416,$A5416,$G$4:$G5416,"Ativo")=1,1,0))</f>
        <v/>
      </c>
    </row>
    <row r="5417" spans="1:55" x14ac:dyDescent="0.3">
      <c r="A5417" s="76"/>
      <c r="B5417" s="104"/>
      <c r="C5417" s="76"/>
      <c r="D5417" s="77"/>
      <c r="E5417" s="12"/>
      <c r="F5417" s="78"/>
      <c r="G5417" s="77"/>
      <c r="H5417" s="79"/>
      <c r="BA5417" s="5" t="str">
        <f t="shared" si="84"/>
        <v/>
      </c>
      <c r="BB5417" s="5" t="str">
        <f>IF(OR($E5417="",$G5417&lt;&gt;"Ativo"),"",IF(COUNTIFS($E$4:$E5417,$E5417,$A$4:$A5417,$A5417,$G$4:$G5417,"Ativo")=1,1,0))</f>
        <v/>
      </c>
      <c r="BC5417" t="str">
        <f>IF(OR($A5417="",$G5417&lt;&gt;"Ativo"),"",IF(COUNTIFS($A$4:$A5417,$A5417,$G$4:$G5417,"Ativo")=1,1,0))</f>
        <v/>
      </c>
    </row>
    <row r="5418" spans="1:55" x14ac:dyDescent="0.3">
      <c r="A5418" s="76"/>
      <c r="B5418" s="104"/>
      <c r="C5418" s="76"/>
      <c r="D5418" s="77"/>
      <c r="E5418" s="12"/>
      <c r="F5418" s="78"/>
      <c r="G5418" s="77"/>
      <c r="H5418" s="79"/>
      <c r="BA5418" s="5" t="str">
        <f t="shared" si="84"/>
        <v/>
      </c>
      <c r="BB5418" s="5" t="str">
        <f>IF(OR($E5418="",$G5418&lt;&gt;"Ativo"),"",IF(COUNTIFS($E$4:$E5418,$E5418,$A$4:$A5418,$A5418,$G$4:$G5418,"Ativo")=1,1,0))</f>
        <v/>
      </c>
      <c r="BC5418" t="str">
        <f>IF(OR($A5418="",$G5418&lt;&gt;"Ativo"),"",IF(COUNTIFS($A$4:$A5418,$A5418,$G$4:$G5418,"Ativo")=1,1,0))</f>
        <v/>
      </c>
    </row>
    <row r="5419" spans="1:55" x14ac:dyDescent="0.3">
      <c r="A5419" s="76"/>
      <c r="B5419" s="104"/>
      <c r="C5419" s="76"/>
      <c r="D5419" s="77"/>
      <c r="E5419" s="12"/>
      <c r="F5419" s="78"/>
      <c r="G5419" s="77"/>
      <c r="H5419" s="79"/>
      <c r="BA5419" s="5" t="str">
        <f t="shared" si="84"/>
        <v/>
      </c>
      <c r="BB5419" s="5" t="str">
        <f>IF(OR($E5419="",$G5419&lt;&gt;"Ativo"),"",IF(COUNTIFS($E$4:$E5419,$E5419,$A$4:$A5419,$A5419,$G$4:$G5419,"Ativo")=1,1,0))</f>
        <v/>
      </c>
      <c r="BC5419" t="str">
        <f>IF(OR($A5419="",$G5419&lt;&gt;"Ativo"),"",IF(COUNTIFS($A$4:$A5419,$A5419,$G$4:$G5419,"Ativo")=1,1,0))</f>
        <v/>
      </c>
    </row>
    <row r="5420" spans="1:55" x14ac:dyDescent="0.3">
      <c r="A5420" s="76"/>
      <c r="B5420" s="104"/>
      <c r="C5420" s="76"/>
      <c r="D5420" s="77"/>
      <c r="E5420" s="12"/>
      <c r="F5420" s="78"/>
      <c r="G5420" s="77"/>
      <c r="H5420" s="79"/>
      <c r="BA5420" s="5" t="str">
        <f t="shared" si="84"/>
        <v/>
      </c>
      <c r="BB5420" s="5" t="str">
        <f>IF(OR($E5420="",$G5420&lt;&gt;"Ativo"),"",IF(COUNTIFS($E$4:$E5420,$E5420,$A$4:$A5420,$A5420,$G$4:$G5420,"Ativo")=1,1,0))</f>
        <v/>
      </c>
      <c r="BC5420" t="str">
        <f>IF(OR($A5420="",$G5420&lt;&gt;"Ativo"),"",IF(COUNTIFS($A$4:$A5420,$A5420,$G$4:$G5420,"Ativo")=1,1,0))</f>
        <v/>
      </c>
    </row>
    <row r="5421" spans="1:55" x14ac:dyDescent="0.3">
      <c r="A5421" s="76"/>
      <c r="B5421" s="104"/>
      <c r="C5421" s="76"/>
      <c r="D5421" s="77"/>
      <c r="E5421" s="12"/>
      <c r="F5421" s="78"/>
      <c r="G5421" s="77"/>
      <c r="H5421" s="79"/>
      <c r="BA5421" s="5" t="str">
        <f t="shared" si="84"/>
        <v/>
      </c>
      <c r="BB5421" s="5" t="str">
        <f>IF(OR($E5421="",$G5421&lt;&gt;"Ativo"),"",IF(COUNTIFS($E$4:$E5421,$E5421,$A$4:$A5421,$A5421,$G$4:$G5421,"Ativo")=1,1,0))</f>
        <v/>
      </c>
      <c r="BC5421" t="str">
        <f>IF(OR($A5421="",$G5421&lt;&gt;"Ativo"),"",IF(COUNTIFS($A$4:$A5421,$A5421,$G$4:$G5421,"Ativo")=1,1,0))</f>
        <v/>
      </c>
    </row>
    <row r="5422" spans="1:55" x14ac:dyDescent="0.3">
      <c r="A5422" s="76"/>
      <c r="B5422" s="104"/>
      <c r="C5422" s="76"/>
      <c r="D5422" s="77"/>
      <c r="E5422" s="12"/>
      <c r="F5422" s="78"/>
      <c r="G5422" s="77"/>
      <c r="H5422" s="79"/>
      <c r="BA5422" s="5" t="str">
        <f t="shared" si="84"/>
        <v/>
      </c>
      <c r="BB5422" s="5" t="str">
        <f>IF(OR($E5422="",$G5422&lt;&gt;"Ativo"),"",IF(COUNTIFS($E$4:$E5422,$E5422,$A$4:$A5422,$A5422,$G$4:$G5422,"Ativo")=1,1,0))</f>
        <v/>
      </c>
      <c r="BC5422" t="str">
        <f>IF(OR($A5422="",$G5422&lt;&gt;"Ativo"),"",IF(COUNTIFS($A$4:$A5422,$A5422,$G$4:$G5422,"Ativo")=1,1,0))</f>
        <v/>
      </c>
    </row>
    <row r="5423" spans="1:55" x14ac:dyDescent="0.3">
      <c r="A5423" s="76"/>
      <c r="B5423" s="104"/>
      <c r="C5423" s="76"/>
      <c r="D5423" s="77"/>
      <c r="E5423" s="12"/>
      <c r="F5423" s="78"/>
      <c r="G5423" s="77"/>
      <c r="H5423" s="79"/>
      <c r="BA5423" s="5" t="str">
        <f t="shared" si="84"/>
        <v/>
      </c>
      <c r="BB5423" s="5" t="str">
        <f>IF(OR($E5423="",$G5423&lt;&gt;"Ativo"),"",IF(COUNTIFS($E$4:$E5423,$E5423,$A$4:$A5423,$A5423,$G$4:$G5423,"Ativo")=1,1,0))</f>
        <v/>
      </c>
      <c r="BC5423" t="str">
        <f>IF(OR($A5423="",$G5423&lt;&gt;"Ativo"),"",IF(COUNTIFS($A$4:$A5423,$A5423,$G$4:$G5423,"Ativo")=1,1,0))</f>
        <v/>
      </c>
    </row>
    <row r="5424" spans="1:55" x14ac:dyDescent="0.3">
      <c r="A5424" s="76"/>
      <c r="B5424" s="104"/>
      <c r="C5424" s="76"/>
      <c r="D5424" s="77"/>
      <c r="E5424" s="12"/>
      <c r="F5424" s="78"/>
      <c r="G5424" s="77"/>
      <c r="H5424" s="79"/>
      <c r="BA5424" s="5" t="str">
        <f t="shared" si="84"/>
        <v/>
      </c>
      <c r="BB5424" s="5" t="str">
        <f>IF(OR($E5424="",$G5424&lt;&gt;"Ativo"),"",IF(COUNTIFS($E$4:$E5424,$E5424,$A$4:$A5424,$A5424,$G$4:$G5424,"Ativo")=1,1,0))</f>
        <v/>
      </c>
      <c r="BC5424" t="str">
        <f>IF(OR($A5424="",$G5424&lt;&gt;"Ativo"),"",IF(COUNTIFS($A$4:$A5424,$A5424,$G$4:$G5424,"Ativo")=1,1,0))</f>
        <v/>
      </c>
    </row>
    <row r="5425" spans="1:55" x14ac:dyDescent="0.3">
      <c r="A5425" s="76"/>
      <c r="B5425" s="104"/>
      <c r="C5425" s="76"/>
      <c r="D5425" s="77"/>
      <c r="E5425" s="12"/>
      <c r="F5425" s="78"/>
      <c r="G5425" s="77"/>
      <c r="H5425" s="79"/>
      <c r="BA5425" s="5" t="str">
        <f t="shared" si="84"/>
        <v/>
      </c>
      <c r="BB5425" s="5" t="str">
        <f>IF(OR($E5425="",$G5425&lt;&gt;"Ativo"),"",IF(COUNTIFS($E$4:$E5425,$E5425,$A$4:$A5425,$A5425,$G$4:$G5425,"Ativo")=1,1,0))</f>
        <v/>
      </c>
      <c r="BC5425" t="str">
        <f>IF(OR($A5425="",$G5425&lt;&gt;"Ativo"),"",IF(COUNTIFS($A$4:$A5425,$A5425,$G$4:$G5425,"Ativo")=1,1,0))</f>
        <v/>
      </c>
    </row>
    <row r="5426" spans="1:55" x14ac:dyDescent="0.3">
      <c r="A5426" s="76"/>
      <c r="B5426" s="104"/>
      <c r="C5426" s="76"/>
      <c r="D5426" s="77"/>
      <c r="E5426" s="12"/>
      <c r="F5426" s="78"/>
      <c r="G5426" s="77"/>
      <c r="H5426" s="79"/>
      <c r="BA5426" s="5" t="str">
        <f t="shared" si="84"/>
        <v/>
      </c>
      <c r="BB5426" s="5" t="str">
        <f>IF(OR($E5426="",$G5426&lt;&gt;"Ativo"),"",IF(COUNTIFS($E$4:$E5426,$E5426,$A$4:$A5426,$A5426,$G$4:$G5426,"Ativo")=1,1,0))</f>
        <v/>
      </c>
      <c r="BC5426" t="str">
        <f>IF(OR($A5426="",$G5426&lt;&gt;"Ativo"),"",IF(COUNTIFS($A$4:$A5426,$A5426,$G$4:$G5426,"Ativo")=1,1,0))</f>
        <v/>
      </c>
    </row>
    <row r="5427" spans="1:55" x14ac:dyDescent="0.3">
      <c r="A5427" s="76"/>
      <c r="B5427" s="104"/>
      <c r="C5427" s="76"/>
      <c r="D5427" s="77"/>
      <c r="E5427" s="12"/>
      <c r="F5427" s="78"/>
      <c r="G5427" s="77"/>
      <c r="H5427" s="79"/>
      <c r="BA5427" s="5" t="str">
        <f t="shared" si="84"/>
        <v/>
      </c>
      <c r="BB5427" s="5" t="str">
        <f>IF(OR($E5427="",$G5427&lt;&gt;"Ativo"),"",IF(COUNTIFS($E$4:$E5427,$E5427,$A$4:$A5427,$A5427,$G$4:$G5427,"Ativo")=1,1,0))</f>
        <v/>
      </c>
      <c r="BC5427" t="str">
        <f>IF(OR($A5427="",$G5427&lt;&gt;"Ativo"),"",IF(COUNTIFS($A$4:$A5427,$A5427,$G$4:$G5427,"Ativo")=1,1,0))</f>
        <v/>
      </c>
    </row>
    <row r="5428" spans="1:55" x14ac:dyDescent="0.3">
      <c r="A5428" s="76"/>
      <c r="B5428" s="104"/>
      <c r="C5428" s="76"/>
      <c r="D5428" s="77"/>
      <c r="E5428" s="12"/>
      <c r="F5428" s="78"/>
      <c r="G5428" s="77"/>
      <c r="H5428" s="79"/>
      <c r="BA5428" s="5" t="str">
        <f t="shared" si="84"/>
        <v/>
      </c>
      <c r="BB5428" s="5" t="str">
        <f>IF(OR($E5428="",$G5428&lt;&gt;"Ativo"),"",IF(COUNTIFS($E$4:$E5428,$E5428,$A$4:$A5428,$A5428,$G$4:$G5428,"Ativo")=1,1,0))</f>
        <v/>
      </c>
      <c r="BC5428" t="str">
        <f>IF(OR($A5428="",$G5428&lt;&gt;"Ativo"),"",IF(COUNTIFS($A$4:$A5428,$A5428,$G$4:$G5428,"Ativo")=1,1,0))</f>
        <v/>
      </c>
    </row>
    <row r="5429" spans="1:55" x14ac:dyDescent="0.3">
      <c r="A5429" s="76"/>
      <c r="B5429" s="104"/>
      <c r="C5429" s="76"/>
      <c r="D5429" s="77"/>
      <c r="E5429" s="12"/>
      <c r="F5429" s="78"/>
      <c r="G5429" s="77"/>
      <c r="H5429" s="79"/>
      <c r="BA5429" s="5" t="str">
        <f t="shared" si="84"/>
        <v/>
      </c>
      <c r="BB5429" s="5" t="str">
        <f>IF(OR($E5429="",$G5429&lt;&gt;"Ativo"),"",IF(COUNTIFS($E$4:$E5429,$E5429,$A$4:$A5429,$A5429,$G$4:$G5429,"Ativo")=1,1,0))</f>
        <v/>
      </c>
      <c r="BC5429" t="str">
        <f>IF(OR($A5429="",$G5429&lt;&gt;"Ativo"),"",IF(COUNTIFS($A$4:$A5429,$A5429,$G$4:$G5429,"Ativo")=1,1,0))</f>
        <v/>
      </c>
    </row>
    <row r="5430" spans="1:55" x14ac:dyDescent="0.3">
      <c r="A5430" s="76"/>
      <c r="B5430" s="104"/>
      <c r="C5430" s="76"/>
      <c r="D5430" s="77"/>
      <c r="E5430" s="12"/>
      <c r="F5430" s="78"/>
      <c r="G5430" s="77"/>
      <c r="H5430" s="79"/>
      <c r="BA5430" s="5" t="str">
        <f t="shared" si="84"/>
        <v/>
      </c>
      <c r="BB5430" s="5" t="str">
        <f>IF(OR($E5430="",$G5430&lt;&gt;"Ativo"),"",IF(COUNTIFS($E$4:$E5430,$E5430,$A$4:$A5430,$A5430,$G$4:$G5430,"Ativo")=1,1,0))</f>
        <v/>
      </c>
      <c r="BC5430" t="str">
        <f>IF(OR($A5430="",$G5430&lt;&gt;"Ativo"),"",IF(COUNTIFS($A$4:$A5430,$A5430,$G$4:$G5430,"Ativo")=1,1,0))</f>
        <v/>
      </c>
    </row>
    <row r="5431" spans="1:55" x14ac:dyDescent="0.3">
      <c r="A5431" s="76"/>
      <c r="B5431" s="104"/>
      <c r="C5431" s="76"/>
      <c r="D5431" s="77"/>
      <c r="E5431" s="12"/>
      <c r="F5431" s="78"/>
      <c r="G5431" s="77"/>
      <c r="H5431" s="79"/>
      <c r="BA5431" s="5" t="str">
        <f t="shared" si="84"/>
        <v/>
      </c>
      <c r="BB5431" s="5" t="str">
        <f>IF(OR($E5431="",$G5431&lt;&gt;"Ativo"),"",IF(COUNTIFS($E$4:$E5431,$E5431,$A$4:$A5431,$A5431,$G$4:$G5431,"Ativo")=1,1,0))</f>
        <v/>
      </c>
      <c r="BC5431" t="str">
        <f>IF(OR($A5431="",$G5431&lt;&gt;"Ativo"),"",IF(COUNTIFS($A$4:$A5431,$A5431,$G$4:$G5431,"Ativo")=1,1,0))</f>
        <v/>
      </c>
    </row>
    <row r="5432" spans="1:55" x14ac:dyDescent="0.3">
      <c r="A5432" s="76"/>
      <c r="B5432" s="104"/>
      <c r="C5432" s="76"/>
      <c r="D5432" s="77"/>
      <c r="E5432" s="12"/>
      <c r="F5432" s="78"/>
      <c r="G5432" s="77"/>
      <c r="H5432" s="79"/>
      <c r="BA5432" s="5" t="str">
        <f t="shared" si="84"/>
        <v/>
      </c>
      <c r="BB5432" s="5" t="str">
        <f>IF(OR($E5432="",$G5432&lt;&gt;"Ativo"),"",IF(COUNTIFS($E$4:$E5432,$E5432,$A$4:$A5432,$A5432,$G$4:$G5432,"Ativo")=1,1,0))</f>
        <v/>
      </c>
      <c r="BC5432" t="str">
        <f>IF(OR($A5432="",$G5432&lt;&gt;"Ativo"),"",IF(COUNTIFS($A$4:$A5432,$A5432,$G$4:$G5432,"Ativo")=1,1,0))</f>
        <v/>
      </c>
    </row>
    <row r="5433" spans="1:55" x14ac:dyDescent="0.3">
      <c r="A5433" s="76"/>
      <c r="B5433" s="104"/>
      <c r="C5433" s="76"/>
      <c r="D5433" s="77"/>
      <c r="E5433" s="12"/>
      <c r="F5433" s="78"/>
      <c r="G5433" s="77"/>
      <c r="H5433" s="79"/>
      <c r="BA5433" s="5" t="str">
        <f t="shared" si="84"/>
        <v/>
      </c>
      <c r="BB5433" s="5" t="str">
        <f>IF(OR($E5433="",$G5433&lt;&gt;"Ativo"),"",IF(COUNTIFS($E$4:$E5433,$E5433,$A$4:$A5433,$A5433,$G$4:$G5433,"Ativo")=1,1,0))</f>
        <v/>
      </c>
      <c r="BC5433" t="str">
        <f>IF(OR($A5433="",$G5433&lt;&gt;"Ativo"),"",IF(COUNTIFS($A$4:$A5433,$A5433,$G$4:$G5433,"Ativo")=1,1,0))</f>
        <v/>
      </c>
    </row>
    <row r="5434" spans="1:55" x14ac:dyDescent="0.3">
      <c r="A5434" s="76"/>
      <c r="B5434" s="104"/>
      <c r="C5434" s="76"/>
      <c r="D5434" s="77"/>
      <c r="E5434" s="12"/>
      <c r="F5434" s="78"/>
      <c r="G5434" s="77"/>
      <c r="H5434" s="79"/>
      <c r="BA5434" s="5" t="str">
        <f t="shared" si="84"/>
        <v/>
      </c>
      <c r="BB5434" s="5" t="str">
        <f>IF(OR($E5434="",$G5434&lt;&gt;"Ativo"),"",IF(COUNTIFS($E$4:$E5434,$E5434,$A$4:$A5434,$A5434,$G$4:$G5434,"Ativo")=1,1,0))</f>
        <v/>
      </c>
      <c r="BC5434" t="str">
        <f>IF(OR($A5434="",$G5434&lt;&gt;"Ativo"),"",IF(COUNTIFS($A$4:$A5434,$A5434,$G$4:$G5434,"Ativo")=1,1,0))</f>
        <v/>
      </c>
    </row>
    <row r="5435" spans="1:55" x14ac:dyDescent="0.3">
      <c r="A5435" s="76"/>
      <c r="B5435" s="104"/>
      <c r="C5435" s="76"/>
      <c r="D5435" s="77"/>
      <c r="E5435" s="12"/>
      <c r="F5435" s="78"/>
      <c r="G5435" s="77"/>
      <c r="H5435" s="79"/>
      <c r="BA5435" s="5" t="str">
        <f t="shared" si="84"/>
        <v/>
      </c>
      <c r="BB5435" s="5" t="str">
        <f>IF(OR($E5435="",$G5435&lt;&gt;"Ativo"),"",IF(COUNTIFS($E$4:$E5435,$E5435,$A$4:$A5435,$A5435,$G$4:$G5435,"Ativo")=1,1,0))</f>
        <v/>
      </c>
      <c r="BC5435" t="str">
        <f>IF(OR($A5435="",$G5435&lt;&gt;"Ativo"),"",IF(COUNTIFS($A$4:$A5435,$A5435,$G$4:$G5435,"Ativo")=1,1,0))</f>
        <v/>
      </c>
    </row>
    <row r="5436" spans="1:55" x14ac:dyDescent="0.3">
      <c r="A5436" s="76"/>
      <c r="B5436" s="104"/>
      <c r="C5436" s="76"/>
      <c r="D5436" s="77"/>
      <c r="E5436" s="12"/>
      <c r="F5436" s="78"/>
      <c r="G5436" s="77"/>
      <c r="H5436" s="79"/>
      <c r="BA5436" s="5" t="str">
        <f t="shared" si="84"/>
        <v/>
      </c>
      <c r="BB5436" s="5" t="str">
        <f>IF(OR($E5436="",$G5436&lt;&gt;"Ativo"),"",IF(COUNTIFS($E$4:$E5436,$E5436,$A$4:$A5436,$A5436,$G$4:$G5436,"Ativo")=1,1,0))</f>
        <v/>
      </c>
      <c r="BC5436" t="str">
        <f>IF(OR($A5436="",$G5436&lt;&gt;"Ativo"),"",IF(COUNTIFS($A$4:$A5436,$A5436,$G$4:$G5436,"Ativo")=1,1,0))</f>
        <v/>
      </c>
    </row>
    <row r="5437" spans="1:55" x14ac:dyDescent="0.3">
      <c r="A5437" s="76"/>
      <c r="B5437" s="104"/>
      <c r="C5437" s="76"/>
      <c r="D5437" s="77"/>
      <c r="E5437" s="12"/>
      <c r="F5437" s="78"/>
      <c r="G5437" s="77"/>
      <c r="H5437" s="79"/>
      <c r="BA5437" s="5" t="str">
        <f t="shared" si="84"/>
        <v/>
      </c>
      <c r="BB5437" s="5" t="str">
        <f>IF(OR($E5437="",$G5437&lt;&gt;"Ativo"),"",IF(COUNTIFS($E$4:$E5437,$E5437,$A$4:$A5437,$A5437,$G$4:$G5437,"Ativo")=1,1,0))</f>
        <v/>
      </c>
      <c r="BC5437" t="str">
        <f>IF(OR($A5437="",$G5437&lt;&gt;"Ativo"),"",IF(COUNTIFS($A$4:$A5437,$A5437,$G$4:$G5437,"Ativo")=1,1,0))</f>
        <v/>
      </c>
    </row>
    <row r="5438" spans="1:55" x14ac:dyDescent="0.3">
      <c r="A5438" s="76"/>
      <c r="B5438" s="104"/>
      <c r="C5438" s="76"/>
      <c r="D5438" s="77"/>
      <c r="E5438" s="12"/>
      <c r="F5438" s="78"/>
      <c r="G5438" s="77"/>
      <c r="H5438" s="79"/>
      <c r="BA5438" s="5" t="str">
        <f t="shared" si="84"/>
        <v/>
      </c>
      <c r="BB5438" s="5" t="str">
        <f>IF(OR($E5438="",$G5438&lt;&gt;"Ativo"),"",IF(COUNTIFS($E$4:$E5438,$E5438,$A$4:$A5438,$A5438,$G$4:$G5438,"Ativo")=1,1,0))</f>
        <v/>
      </c>
      <c r="BC5438" t="str">
        <f>IF(OR($A5438="",$G5438&lt;&gt;"Ativo"),"",IF(COUNTIFS($A$4:$A5438,$A5438,$G$4:$G5438,"Ativo")=1,1,0))</f>
        <v/>
      </c>
    </row>
    <row r="5439" spans="1:55" x14ac:dyDescent="0.3">
      <c r="A5439" s="76"/>
      <c r="B5439" s="104"/>
      <c r="C5439" s="76"/>
      <c r="D5439" s="77"/>
      <c r="E5439" s="12"/>
      <c r="F5439" s="78"/>
      <c r="G5439" s="77"/>
      <c r="H5439" s="79"/>
      <c r="BA5439" s="5" t="str">
        <f t="shared" si="84"/>
        <v/>
      </c>
      <c r="BB5439" s="5" t="str">
        <f>IF(OR($E5439="",$G5439&lt;&gt;"Ativo"),"",IF(COUNTIFS($E$4:$E5439,$E5439,$A$4:$A5439,$A5439,$G$4:$G5439,"Ativo")=1,1,0))</f>
        <v/>
      </c>
      <c r="BC5439" t="str">
        <f>IF(OR($A5439="",$G5439&lt;&gt;"Ativo"),"",IF(COUNTIFS($A$4:$A5439,$A5439,$G$4:$G5439,"Ativo")=1,1,0))</f>
        <v/>
      </c>
    </row>
    <row r="5440" spans="1:55" x14ac:dyDescent="0.3">
      <c r="A5440" s="76"/>
      <c r="B5440" s="104"/>
      <c r="C5440" s="76"/>
      <c r="D5440" s="77"/>
      <c r="E5440" s="12"/>
      <c r="F5440" s="78"/>
      <c r="G5440" s="77"/>
      <c r="H5440" s="79"/>
      <c r="BA5440" s="5" t="str">
        <f t="shared" si="84"/>
        <v/>
      </c>
      <c r="BB5440" s="5" t="str">
        <f>IF(OR($E5440="",$G5440&lt;&gt;"Ativo"),"",IF(COUNTIFS($E$4:$E5440,$E5440,$A$4:$A5440,$A5440,$G$4:$G5440,"Ativo")=1,1,0))</f>
        <v/>
      </c>
      <c r="BC5440" t="str">
        <f>IF(OR($A5440="",$G5440&lt;&gt;"Ativo"),"",IF(COUNTIFS($A$4:$A5440,$A5440,$G$4:$G5440,"Ativo")=1,1,0))</f>
        <v/>
      </c>
    </row>
    <row r="5441" spans="1:55" x14ac:dyDescent="0.3">
      <c r="A5441" s="76"/>
      <c r="B5441" s="104"/>
      <c r="C5441" s="76"/>
      <c r="D5441" s="77"/>
      <c r="E5441" s="12"/>
      <c r="F5441" s="78"/>
      <c r="G5441" s="77"/>
      <c r="H5441" s="79"/>
      <c r="BA5441" s="5" t="str">
        <f t="shared" si="84"/>
        <v/>
      </c>
      <c r="BB5441" s="5" t="str">
        <f>IF(OR($E5441="",$G5441&lt;&gt;"Ativo"),"",IF(COUNTIFS($E$4:$E5441,$E5441,$A$4:$A5441,$A5441,$G$4:$G5441,"Ativo")=1,1,0))</f>
        <v/>
      </c>
      <c r="BC5441" t="str">
        <f>IF(OR($A5441="",$G5441&lt;&gt;"Ativo"),"",IF(COUNTIFS($A$4:$A5441,$A5441,$G$4:$G5441,"Ativo")=1,1,0))</f>
        <v/>
      </c>
    </row>
    <row r="5442" spans="1:55" x14ac:dyDescent="0.3">
      <c r="A5442" s="76"/>
      <c r="B5442" s="104"/>
      <c r="C5442" s="76"/>
      <c r="D5442" s="77"/>
      <c r="E5442" s="12"/>
      <c r="F5442" s="78"/>
      <c r="G5442" s="77"/>
      <c r="H5442" s="79"/>
      <c r="BA5442" s="5" t="str">
        <f t="shared" si="84"/>
        <v/>
      </c>
      <c r="BB5442" s="5" t="str">
        <f>IF(OR($E5442="",$G5442&lt;&gt;"Ativo"),"",IF(COUNTIFS($E$4:$E5442,$E5442,$A$4:$A5442,$A5442,$G$4:$G5442,"Ativo")=1,1,0))</f>
        <v/>
      </c>
      <c r="BC5442" t="str">
        <f>IF(OR($A5442="",$G5442&lt;&gt;"Ativo"),"",IF(COUNTIFS($A$4:$A5442,$A5442,$G$4:$G5442,"Ativo")=1,1,0))</f>
        <v/>
      </c>
    </row>
    <row r="5443" spans="1:55" x14ac:dyDescent="0.3">
      <c r="A5443" s="76"/>
      <c r="B5443" s="104"/>
      <c r="C5443" s="76"/>
      <c r="D5443" s="77"/>
      <c r="E5443" s="12"/>
      <c r="F5443" s="78"/>
      <c r="G5443" s="77"/>
      <c r="H5443" s="79"/>
      <c r="BA5443" s="5" t="str">
        <f t="shared" si="84"/>
        <v/>
      </c>
      <c r="BB5443" s="5" t="str">
        <f>IF(OR($E5443="",$G5443&lt;&gt;"Ativo"),"",IF(COUNTIFS($E$4:$E5443,$E5443,$A$4:$A5443,$A5443,$G$4:$G5443,"Ativo")=1,1,0))</f>
        <v/>
      </c>
      <c r="BC5443" t="str">
        <f>IF(OR($A5443="",$G5443&lt;&gt;"Ativo"),"",IF(COUNTIFS($A$4:$A5443,$A5443,$G$4:$G5443,"Ativo")=1,1,0))</f>
        <v/>
      </c>
    </row>
    <row r="5444" spans="1:55" x14ac:dyDescent="0.3">
      <c r="A5444" s="76"/>
      <c r="B5444" s="104"/>
      <c r="C5444" s="76"/>
      <c r="D5444" s="77"/>
      <c r="E5444" s="12"/>
      <c r="F5444" s="78"/>
      <c r="G5444" s="77"/>
      <c r="H5444" s="79"/>
      <c r="BA5444" s="5" t="str">
        <f t="shared" ref="BA5444:BA5507" si="85">IF($D5444="","",MID($D5444,4,LEN($D5444)-5))</f>
        <v/>
      </c>
      <c r="BB5444" s="5" t="str">
        <f>IF(OR($E5444="",$G5444&lt;&gt;"Ativo"),"",IF(COUNTIFS($E$4:$E5444,$E5444,$A$4:$A5444,$A5444,$G$4:$G5444,"Ativo")=1,1,0))</f>
        <v/>
      </c>
      <c r="BC5444" t="str">
        <f>IF(OR($A5444="",$G5444&lt;&gt;"Ativo"),"",IF(COUNTIFS($A$4:$A5444,$A5444,$G$4:$G5444,"Ativo")=1,1,0))</f>
        <v/>
      </c>
    </row>
    <row r="5445" spans="1:55" x14ac:dyDescent="0.3">
      <c r="A5445" s="76"/>
      <c r="B5445" s="104"/>
      <c r="C5445" s="76"/>
      <c r="D5445" s="77"/>
      <c r="E5445" s="12"/>
      <c r="F5445" s="78"/>
      <c r="G5445" s="77"/>
      <c r="H5445" s="79"/>
      <c r="BA5445" s="5" t="str">
        <f t="shared" si="85"/>
        <v/>
      </c>
      <c r="BB5445" s="5" t="str">
        <f>IF(OR($E5445="",$G5445&lt;&gt;"Ativo"),"",IF(COUNTIFS($E$4:$E5445,$E5445,$A$4:$A5445,$A5445,$G$4:$G5445,"Ativo")=1,1,0))</f>
        <v/>
      </c>
      <c r="BC5445" t="str">
        <f>IF(OR($A5445="",$G5445&lt;&gt;"Ativo"),"",IF(COUNTIFS($A$4:$A5445,$A5445,$G$4:$G5445,"Ativo")=1,1,0))</f>
        <v/>
      </c>
    </row>
    <row r="5446" spans="1:55" x14ac:dyDescent="0.3">
      <c r="A5446" s="76"/>
      <c r="B5446" s="104"/>
      <c r="C5446" s="76"/>
      <c r="D5446" s="77"/>
      <c r="E5446" s="12"/>
      <c r="F5446" s="78"/>
      <c r="G5446" s="77"/>
      <c r="H5446" s="79"/>
      <c r="BA5446" s="5" t="str">
        <f t="shared" si="85"/>
        <v/>
      </c>
      <c r="BB5446" s="5" t="str">
        <f>IF(OR($E5446="",$G5446&lt;&gt;"Ativo"),"",IF(COUNTIFS($E$4:$E5446,$E5446,$A$4:$A5446,$A5446,$G$4:$G5446,"Ativo")=1,1,0))</f>
        <v/>
      </c>
      <c r="BC5446" t="str">
        <f>IF(OR($A5446="",$G5446&lt;&gt;"Ativo"),"",IF(COUNTIFS($A$4:$A5446,$A5446,$G$4:$G5446,"Ativo")=1,1,0))</f>
        <v/>
      </c>
    </row>
    <row r="5447" spans="1:55" x14ac:dyDescent="0.3">
      <c r="A5447" s="76"/>
      <c r="B5447" s="104"/>
      <c r="C5447" s="76"/>
      <c r="D5447" s="77"/>
      <c r="E5447" s="12"/>
      <c r="F5447" s="78"/>
      <c r="G5447" s="77"/>
      <c r="H5447" s="79"/>
      <c r="BA5447" s="5" t="str">
        <f t="shared" si="85"/>
        <v/>
      </c>
      <c r="BB5447" s="5" t="str">
        <f>IF(OR($E5447="",$G5447&lt;&gt;"Ativo"),"",IF(COUNTIFS($E$4:$E5447,$E5447,$A$4:$A5447,$A5447,$G$4:$G5447,"Ativo")=1,1,0))</f>
        <v/>
      </c>
      <c r="BC5447" t="str">
        <f>IF(OR($A5447="",$G5447&lt;&gt;"Ativo"),"",IF(COUNTIFS($A$4:$A5447,$A5447,$G$4:$G5447,"Ativo")=1,1,0))</f>
        <v/>
      </c>
    </row>
    <row r="5448" spans="1:55" x14ac:dyDescent="0.3">
      <c r="A5448" s="76"/>
      <c r="B5448" s="104"/>
      <c r="C5448" s="76"/>
      <c r="D5448" s="77"/>
      <c r="E5448" s="12"/>
      <c r="F5448" s="78"/>
      <c r="G5448" s="77"/>
      <c r="H5448" s="79"/>
      <c r="BA5448" s="5" t="str">
        <f t="shared" si="85"/>
        <v/>
      </c>
      <c r="BB5448" s="5" t="str">
        <f>IF(OR($E5448="",$G5448&lt;&gt;"Ativo"),"",IF(COUNTIFS($E$4:$E5448,$E5448,$A$4:$A5448,$A5448,$G$4:$G5448,"Ativo")=1,1,0))</f>
        <v/>
      </c>
      <c r="BC5448" t="str">
        <f>IF(OR($A5448="",$G5448&lt;&gt;"Ativo"),"",IF(COUNTIFS($A$4:$A5448,$A5448,$G$4:$G5448,"Ativo")=1,1,0))</f>
        <v/>
      </c>
    </row>
    <row r="5449" spans="1:55" x14ac:dyDescent="0.3">
      <c r="A5449" s="76"/>
      <c r="B5449" s="104"/>
      <c r="C5449" s="76"/>
      <c r="D5449" s="77"/>
      <c r="E5449" s="12"/>
      <c r="F5449" s="78"/>
      <c r="G5449" s="77"/>
      <c r="H5449" s="79"/>
      <c r="BA5449" s="5" t="str">
        <f t="shared" si="85"/>
        <v/>
      </c>
      <c r="BB5449" s="5" t="str">
        <f>IF(OR($E5449="",$G5449&lt;&gt;"Ativo"),"",IF(COUNTIFS($E$4:$E5449,$E5449,$A$4:$A5449,$A5449,$G$4:$G5449,"Ativo")=1,1,0))</f>
        <v/>
      </c>
      <c r="BC5449" t="str">
        <f>IF(OR($A5449="",$G5449&lt;&gt;"Ativo"),"",IF(COUNTIFS($A$4:$A5449,$A5449,$G$4:$G5449,"Ativo")=1,1,0))</f>
        <v/>
      </c>
    </row>
    <row r="5450" spans="1:55" x14ac:dyDescent="0.3">
      <c r="A5450" s="76"/>
      <c r="B5450" s="104"/>
      <c r="C5450" s="76"/>
      <c r="D5450" s="77"/>
      <c r="E5450" s="12"/>
      <c r="F5450" s="78"/>
      <c r="G5450" s="77"/>
      <c r="H5450" s="79"/>
      <c r="BA5450" s="5" t="str">
        <f t="shared" si="85"/>
        <v/>
      </c>
      <c r="BB5450" s="5" t="str">
        <f>IF(OR($E5450="",$G5450&lt;&gt;"Ativo"),"",IF(COUNTIFS($E$4:$E5450,$E5450,$A$4:$A5450,$A5450,$G$4:$G5450,"Ativo")=1,1,0))</f>
        <v/>
      </c>
      <c r="BC5450" t="str">
        <f>IF(OR($A5450="",$G5450&lt;&gt;"Ativo"),"",IF(COUNTIFS($A$4:$A5450,$A5450,$G$4:$G5450,"Ativo")=1,1,0))</f>
        <v/>
      </c>
    </row>
    <row r="5451" spans="1:55" x14ac:dyDescent="0.3">
      <c r="A5451" s="76"/>
      <c r="B5451" s="104"/>
      <c r="C5451" s="76"/>
      <c r="D5451" s="77"/>
      <c r="E5451" s="12"/>
      <c r="F5451" s="78"/>
      <c r="G5451" s="77"/>
      <c r="H5451" s="79"/>
      <c r="BA5451" s="5" t="str">
        <f t="shared" si="85"/>
        <v/>
      </c>
      <c r="BB5451" s="5" t="str">
        <f>IF(OR($E5451="",$G5451&lt;&gt;"Ativo"),"",IF(COUNTIFS($E$4:$E5451,$E5451,$A$4:$A5451,$A5451,$G$4:$G5451,"Ativo")=1,1,0))</f>
        <v/>
      </c>
      <c r="BC5451" t="str">
        <f>IF(OR($A5451="",$G5451&lt;&gt;"Ativo"),"",IF(COUNTIFS($A$4:$A5451,$A5451,$G$4:$G5451,"Ativo")=1,1,0))</f>
        <v/>
      </c>
    </row>
    <row r="5452" spans="1:55" x14ac:dyDescent="0.3">
      <c r="A5452" s="76"/>
      <c r="B5452" s="104"/>
      <c r="C5452" s="76"/>
      <c r="D5452" s="77"/>
      <c r="E5452" s="12"/>
      <c r="F5452" s="78"/>
      <c r="G5452" s="77"/>
      <c r="H5452" s="79"/>
      <c r="BA5452" s="5" t="str">
        <f t="shared" si="85"/>
        <v/>
      </c>
      <c r="BB5452" s="5" t="str">
        <f>IF(OR($E5452="",$G5452&lt;&gt;"Ativo"),"",IF(COUNTIFS($E$4:$E5452,$E5452,$A$4:$A5452,$A5452,$G$4:$G5452,"Ativo")=1,1,0))</f>
        <v/>
      </c>
      <c r="BC5452" t="str">
        <f>IF(OR($A5452="",$G5452&lt;&gt;"Ativo"),"",IF(COUNTIFS($A$4:$A5452,$A5452,$G$4:$G5452,"Ativo")=1,1,0))</f>
        <v/>
      </c>
    </row>
    <row r="5453" spans="1:55" x14ac:dyDescent="0.3">
      <c r="A5453" s="76"/>
      <c r="B5453" s="104"/>
      <c r="C5453" s="76"/>
      <c r="D5453" s="77"/>
      <c r="E5453" s="12"/>
      <c r="F5453" s="78"/>
      <c r="G5453" s="77"/>
      <c r="H5453" s="79"/>
      <c r="BA5453" s="5" t="str">
        <f t="shared" si="85"/>
        <v/>
      </c>
      <c r="BB5453" s="5" t="str">
        <f>IF(OR($E5453="",$G5453&lt;&gt;"Ativo"),"",IF(COUNTIFS($E$4:$E5453,$E5453,$A$4:$A5453,$A5453,$G$4:$G5453,"Ativo")=1,1,0))</f>
        <v/>
      </c>
      <c r="BC5453" t="str">
        <f>IF(OR($A5453="",$G5453&lt;&gt;"Ativo"),"",IF(COUNTIFS($A$4:$A5453,$A5453,$G$4:$G5453,"Ativo")=1,1,0))</f>
        <v/>
      </c>
    </row>
    <row r="5454" spans="1:55" x14ac:dyDescent="0.3">
      <c r="A5454" s="76"/>
      <c r="B5454" s="104"/>
      <c r="C5454" s="76"/>
      <c r="D5454" s="77"/>
      <c r="E5454" s="12"/>
      <c r="F5454" s="78"/>
      <c r="G5454" s="77"/>
      <c r="H5454" s="79"/>
      <c r="BA5454" s="5" t="str">
        <f t="shared" si="85"/>
        <v/>
      </c>
      <c r="BB5454" s="5" t="str">
        <f>IF(OR($E5454="",$G5454&lt;&gt;"Ativo"),"",IF(COUNTIFS($E$4:$E5454,$E5454,$A$4:$A5454,$A5454,$G$4:$G5454,"Ativo")=1,1,0))</f>
        <v/>
      </c>
      <c r="BC5454" t="str">
        <f>IF(OR($A5454="",$G5454&lt;&gt;"Ativo"),"",IF(COUNTIFS($A$4:$A5454,$A5454,$G$4:$G5454,"Ativo")=1,1,0))</f>
        <v/>
      </c>
    </row>
    <row r="5455" spans="1:55" x14ac:dyDescent="0.3">
      <c r="A5455" s="76"/>
      <c r="B5455" s="104"/>
      <c r="C5455" s="76"/>
      <c r="D5455" s="77"/>
      <c r="E5455" s="12"/>
      <c r="F5455" s="78"/>
      <c r="G5455" s="77"/>
      <c r="H5455" s="79"/>
      <c r="BA5455" s="5" t="str">
        <f t="shared" si="85"/>
        <v/>
      </c>
      <c r="BB5455" s="5" t="str">
        <f>IF(OR($E5455="",$G5455&lt;&gt;"Ativo"),"",IF(COUNTIFS($E$4:$E5455,$E5455,$A$4:$A5455,$A5455,$G$4:$G5455,"Ativo")=1,1,0))</f>
        <v/>
      </c>
      <c r="BC5455" t="str">
        <f>IF(OR($A5455="",$G5455&lt;&gt;"Ativo"),"",IF(COUNTIFS($A$4:$A5455,$A5455,$G$4:$G5455,"Ativo")=1,1,0))</f>
        <v/>
      </c>
    </row>
    <row r="5456" spans="1:55" x14ac:dyDescent="0.3">
      <c r="A5456" s="76"/>
      <c r="B5456" s="104"/>
      <c r="C5456" s="76"/>
      <c r="D5456" s="77"/>
      <c r="E5456" s="12"/>
      <c r="F5456" s="78"/>
      <c r="G5456" s="77"/>
      <c r="H5456" s="79"/>
      <c r="BA5456" s="5" t="str">
        <f t="shared" si="85"/>
        <v/>
      </c>
      <c r="BB5456" s="5" t="str">
        <f>IF(OR($E5456="",$G5456&lt;&gt;"Ativo"),"",IF(COUNTIFS($E$4:$E5456,$E5456,$A$4:$A5456,$A5456,$G$4:$G5456,"Ativo")=1,1,0))</f>
        <v/>
      </c>
      <c r="BC5456" t="str">
        <f>IF(OR($A5456="",$G5456&lt;&gt;"Ativo"),"",IF(COUNTIFS($A$4:$A5456,$A5456,$G$4:$G5456,"Ativo")=1,1,0))</f>
        <v/>
      </c>
    </row>
    <row r="5457" spans="1:55" x14ac:dyDescent="0.3">
      <c r="A5457" s="76"/>
      <c r="B5457" s="104"/>
      <c r="C5457" s="76"/>
      <c r="D5457" s="77"/>
      <c r="E5457" s="12"/>
      <c r="F5457" s="78"/>
      <c r="G5457" s="77"/>
      <c r="H5457" s="79"/>
      <c r="BA5457" s="5" t="str">
        <f t="shared" si="85"/>
        <v/>
      </c>
      <c r="BB5457" s="5" t="str">
        <f>IF(OR($E5457="",$G5457&lt;&gt;"Ativo"),"",IF(COUNTIFS($E$4:$E5457,$E5457,$A$4:$A5457,$A5457,$G$4:$G5457,"Ativo")=1,1,0))</f>
        <v/>
      </c>
      <c r="BC5457" t="str">
        <f>IF(OR($A5457="",$G5457&lt;&gt;"Ativo"),"",IF(COUNTIFS($A$4:$A5457,$A5457,$G$4:$G5457,"Ativo")=1,1,0))</f>
        <v/>
      </c>
    </row>
    <row r="5458" spans="1:55" x14ac:dyDescent="0.3">
      <c r="A5458" s="76"/>
      <c r="B5458" s="104"/>
      <c r="C5458" s="76"/>
      <c r="D5458" s="77"/>
      <c r="E5458" s="12"/>
      <c r="F5458" s="78"/>
      <c r="G5458" s="77"/>
      <c r="H5458" s="79"/>
      <c r="BA5458" s="5" t="str">
        <f t="shared" si="85"/>
        <v/>
      </c>
      <c r="BB5458" s="5" t="str">
        <f>IF(OR($E5458="",$G5458&lt;&gt;"Ativo"),"",IF(COUNTIFS($E$4:$E5458,$E5458,$A$4:$A5458,$A5458,$G$4:$G5458,"Ativo")=1,1,0))</f>
        <v/>
      </c>
      <c r="BC5458" t="str">
        <f>IF(OR($A5458="",$G5458&lt;&gt;"Ativo"),"",IF(COUNTIFS($A$4:$A5458,$A5458,$G$4:$G5458,"Ativo")=1,1,0))</f>
        <v/>
      </c>
    </row>
    <row r="5459" spans="1:55" x14ac:dyDescent="0.3">
      <c r="A5459" s="76"/>
      <c r="B5459" s="104"/>
      <c r="C5459" s="76"/>
      <c r="D5459" s="77"/>
      <c r="E5459" s="12"/>
      <c r="F5459" s="78"/>
      <c r="G5459" s="77"/>
      <c r="H5459" s="79"/>
      <c r="BA5459" s="5" t="str">
        <f t="shared" si="85"/>
        <v/>
      </c>
      <c r="BB5459" s="5" t="str">
        <f>IF(OR($E5459="",$G5459&lt;&gt;"Ativo"),"",IF(COUNTIFS($E$4:$E5459,$E5459,$A$4:$A5459,$A5459,$G$4:$G5459,"Ativo")=1,1,0))</f>
        <v/>
      </c>
      <c r="BC5459" t="str">
        <f>IF(OR($A5459="",$G5459&lt;&gt;"Ativo"),"",IF(COUNTIFS($A$4:$A5459,$A5459,$G$4:$G5459,"Ativo")=1,1,0))</f>
        <v/>
      </c>
    </row>
    <row r="5460" spans="1:55" x14ac:dyDescent="0.3">
      <c r="A5460" s="76"/>
      <c r="B5460" s="104"/>
      <c r="C5460" s="76"/>
      <c r="D5460" s="77"/>
      <c r="E5460" s="12"/>
      <c r="F5460" s="78"/>
      <c r="G5460" s="77"/>
      <c r="H5460" s="79"/>
      <c r="BA5460" s="5" t="str">
        <f t="shared" si="85"/>
        <v/>
      </c>
      <c r="BB5460" s="5" t="str">
        <f>IF(OR($E5460="",$G5460&lt;&gt;"Ativo"),"",IF(COUNTIFS($E$4:$E5460,$E5460,$A$4:$A5460,$A5460,$G$4:$G5460,"Ativo")=1,1,0))</f>
        <v/>
      </c>
      <c r="BC5460" t="str">
        <f>IF(OR($A5460="",$G5460&lt;&gt;"Ativo"),"",IF(COUNTIFS($A$4:$A5460,$A5460,$G$4:$G5460,"Ativo")=1,1,0))</f>
        <v/>
      </c>
    </row>
    <row r="5461" spans="1:55" x14ac:dyDescent="0.3">
      <c r="A5461" s="76"/>
      <c r="B5461" s="104"/>
      <c r="C5461" s="76"/>
      <c r="D5461" s="77"/>
      <c r="E5461" s="12"/>
      <c r="F5461" s="78"/>
      <c r="G5461" s="77"/>
      <c r="H5461" s="79"/>
      <c r="BA5461" s="5" t="str">
        <f t="shared" si="85"/>
        <v/>
      </c>
      <c r="BB5461" s="5" t="str">
        <f>IF(OR($E5461="",$G5461&lt;&gt;"Ativo"),"",IF(COUNTIFS($E$4:$E5461,$E5461,$A$4:$A5461,$A5461,$G$4:$G5461,"Ativo")=1,1,0))</f>
        <v/>
      </c>
      <c r="BC5461" t="str">
        <f>IF(OR($A5461="",$G5461&lt;&gt;"Ativo"),"",IF(COUNTIFS($A$4:$A5461,$A5461,$G$4:$G5461,"Ativo")=1,1,0))</f>
        <v/>
      </c>
    </row>
    <row r="5462" spans="1:55" x14ac:dyDescent="0.3">
      <c r="A5462" s="76"/>
      <c r="B5462" s="104"/>
      <c r="C5462" s="76"/>
      <c r="D5462" s="77"/>
      <c r="E5462" s="12"/>
      <c r="F5462" s="78"/>
      <c r="G5462" s="77"/>
      <c r="H5462" s="79"/>
      <c r="BA5462" s="5" t="str">
        <f t="shared" si="85"/>
        <v/>
      </c>
      <c r="BB5462" s="5" t="str">
        <f>IF(OR($E5462="",$G5462&lt;&gt;"Ativo"),"",IF(COUNTIFS($E$4:$E5462,$E5462,$A$4:$A5462,$A5462,$G$4:$G5462,"Ativo")=1,1,0))</f>
        <v/>
      </c>
      <c r="BC5462" t="str">
        <f>IF(OR($A5462="",$G5462&lt;&gt;"Ativo"),"",IF(COUNTIFS($A$4:$A5462,$A5462,$G$4:$G5462,"Ativo")=1,1,0))</f>
        <v/>
      </c>
    </row>
    <row r="5463" spans="1:55" x14ac:dyDescent="0.3">
      <c r="A5463" s="76"/>
      <c r="B5463" s="104"/>
      <c r="C5463" s="76"/>
      <c r="D5463" s="77"/>
      <c r="E5463" s="12"/>
      <c r="F5463" s="78"/>
      <c r="G5463" s="77"/>
      <c r="H5463" s="79"/>
      <c r="BA5463" s="5" t="str">
        <f t="shared" si="85"/>
        <v/>
      </c>
      <c r="BB5463" s="5" t="str">
        <f>IF(OR($E5463="",$G5463&lt;&gt;"Ativo"),"",IF(COUNTIFS($E$4:$E5463,$E5463,$A$4:$A5463,$A5463,$G$4:$G5463,"Ativo")=1,1,0))</f>
        <v/>
      </c>
      <c r="BC5463" t="str">
        <f>IF(OR($A5463="",$G5463&lt;&gt;"Ativo"),"",IF(COUNTIFS($A$4:$A5463,$A5463,$G$4:$G5463,"Ativo")=1,1,0))</f>
        <v/>
      </c>
    </row>
    <row r="5464" spans="1:55" x14ac:dyDescent="0.3">
      <c r="A5464" s="76"/>
      <c r="B5464" s="104"/>
      <c r="C5464" s="76"/>
      <c r="D5464" s="77"/>
      <c r="E5464" s="12"/>
      <c r="F5464" s="78"/>
      <c r="G5464" s="77"/>
      <c r="H5464" s="79"/>
      <c r="BA5464" s="5" t="str">
        <f t="shared" si="85"/>
        <v/>
      </c>
      <c r="BB5464" s="5" t="str">
        <f>IF(OR($E5464="",$G5464&lt;&gt;"Ativo"),"",IF(COUNTIFS($E$4:$E5464,$E5464,$A$4:$A5464,$A5464,$G$4:$G5464,"Ativo")=1,1,0))</f>
        <v/>
      </c>
      <c r="BC5464" t="str">
        <f>IF(OR($A5464="",$G5464&lt;&gt;"Ativo"),"",IF(COUNTIFS($A$4:$A5464,$A5464,$G$4:$G5464,"Ativo")=1,1,0))</f>
        <v/>
      </c>
    </row>
    <row r="5465" spans="1:55" x14ac:dyDescent="0.3">
      <c r="A5465" s="76"/>
      <c r="B5465" s="104"/>
      <c r="C5465" s="76"/>
      <c r="D5465" s="77"/>
      <c r="E5465" s="12"/>
      <c r="F5465" s="78"/>
      <c r="G5465" s="77"/>
      <c r="H5465" s="79"/>
      <c r="BA5465" s="5" t="str">
        <f t="shared" si="85"/>
        <v/>
      </c>
      <c r="BB5465" s="5" t="str">
        <f>IF(OR($E5465="",$G5465&lt;&gt;"Ativo"),"",IF(COUNTIFS($E$4:$E5465,$E5465,$A$4:$A5465,$A5465,$G$4:$G5465,"Ativo")=1,1,0))</f>
        <v/>
      </c>
      <c r="BC5465" t="str">
        <f>IF(OR($A5465="",$G5465&lt;&gt;"Ativo"),"",IF(COUNTIFS($A$4:$A5465,$A5465,$G$4:$G5465,"Ativo")=1,1,0))</f>
        <v/>
      </c>
    </row>
    <row r="5466" spans="1:55" x14ac:dyDescent="0.3">
      <c r="A5466" s="76"/>
      <c r="B5466" s="104"/>
      <c r="C5466" s="76"/>
      <c r="D5466" s="77"/>
      <c r="E5466" s="12"/>
      <c r="F5466" s="78"/>
      <c r="G5466" s="77"/>
      <c r="H5466" s="79"/>
      <c r="BA5466" s="5" t="str">
        <f t="shared" si="85"/>
        <v/>
      </c>
      <c r="BB5466" s="5" t="str">
        <f>IF(OR($E5466="",$G5466&lt;&gt;"Ativo"),"",IF(COUNTIFS($E$4:$E5466,$E5466,$A$4:$A5466,$A5466,$G$4:$G5466,"Ativo")=1,1,0))</f>
        <v/>
      </c>
      <c r="BC5466" t="str">
        <f>IF(OR($A5466="",$G5466&lt;&gt;"Ativo"),"",IF(COUNTIFS($A$4:$A5466,$A5466,$G$4:$G5466,"Ativo")=1,1,0))</f>
        <v/>
      </c>
    </row>
    <row r="5467" spans="1:55" x14ac:dyDescent="0.3">
      <c r="A5467" s="76"/>
      <c r="B5467" s="104"/>
      <c r="C5467" s="76"/>
      <c r="D5467" s="77"/>
      <c r="E5467" s="12"/>
      <c r="F5467" s="78"/>
      <c r="G5467" s="77"/>
      <c r="H5467" s="79"/>
      <c r="BA5467" s="5" t="str">
        <f t="shared" si="85"/>
        <v/>
      </c>
      <c r="BB5467" s="5" t="str">
        <f>IF(OR($E5467="",$G5467&lt;&gt;"Ativo"),"",IF(COUNTIFS($E$4:$E5467,$E5467,$A$4:$A5467,$A5467,$G$4:$G5467,"Ativo")=1,1,0))</f>
        <v/>
      </c>
      <c r="BC5467" t="str">
        <f>IF(OR($A5467="",$G5467&lt;&gt;"Ativo"),"",IF(COUNTIFS($A$4:$A5467,$A5467,$G$4:$G5467,"Ativo")=1,1,0))</f>
        <v/>
      </c>
    </row>
    <row r="5468" spans="1:55" x14ac:dyDescent="0.3">
      <c r="A5468" s="76"/>
      <c r="B5468" s="104"/>
      <c r="C5468" s="76"/>
      <c r="D5468" s="77"/>
      <c r="E5468" s="12"/>
      <c r="F5468" s="78"/>
      <c r="G5468" s="77"/>
      <c r="H5468" s="79"/>
      <c r="BA5468" s="5" t="str">
        <f t="shared" si="85"/>
        <v/>
      </c>
      <c r="BB5468" s="5" t="str">
        <f>IF(OR($E5468="",$G5468&lt;&gt;"Ativo"),"",IF(COUNTIFS($E$4:$E5468,$E5468,$A$4:$A5468,$A5468,$G$4:$G5468,"Ativo")=1,1,0))</f>
        <v/>
      </c>
      <c r="BC5468" t="str">
        <f>IF(OR($A5468="",$G5468&lt;&gt;"Ativo"),"",IF(COUNTIFS($A$4:$A5468,$A5468,$G$4:$G5468,"Ativo")=1,1,0))</f>
        <v/>
      </c>
    </row>
    <row r="5469" spans="1:55" x14ac:dyDescent="0.3">
      <c r="A5469" s="76"/>
      <c r="B5469" s="104"/>
      <c r="C5469" s="76"/>
      <c r="D5469" s="77"/>
      <c r="E5469" s="12"/>
      <c r="F5469" s="78"/>
      <c r="G5469" s="77"/>
      <c r="H5469" s="79"/>
      <c r="BA5469" s="5" t="str">
        <f t="shared" si="85"/>
        <v/>
      </c>
      <c r="BB5469" s="5" t="str">
        <f>IF(OR($E5469="",$G5469&lt;&gt;"Ativo"),"",IF(COUNTIFS($E$4:$E5469,$E5469,$A$4:$A5469,$A5469,$G$4:$G5469,"Ativo")=1,1,0))</f>
        <v/>
      </c>
      <c r="BC5469" t="str">
        <f>IF(OR($A5469="",$G5469&lt;&gt;"Ativo"),"",IF(COUNTIFS($A$4:$A5469,$A5469,$G$4:$G5469,"Ativo")=1,1,0))</f>
        <v/>
      </c>
    </row>
    <row r="5470" spans="1:55" x14ac:dyDescent="0.3">
      <c r="A5470" s="76"/>
      <c r="B5470" s="104"/>
      <c r="C5470" s="76"/>
      <c r="D5470" s="77"/>
      <c r="E5470" s="12"/>
      <c r="F5470" s="78"/>
      <c r="G5470" s="77"/>
      <c r="H5470" s="79"/>
      <c r="BA5470" s="5" t="str">
        <f t="shared" si="85"/>
        <v/>
      </c>
      <c r="BB5470" s="5" t="str">
        <f>IF(OR($E5470="",$G5470&lt;&gt;"Ativo"),"",IF(COUNTIFS($E$4:$E5470,$E5470,$A$4:$A5470,$A5470,$G$4:$G5470,"Ativo")=1,1,0))</f>
        <v/>
      </c>
      <c r="BC5470" t="str">
        <f>IF(OR($A5470="",$G5470&lt;&gt;"Ativo"),"",IF(COUNTIFS($A$4:$A5470,$A5470,$G$4:$G5470,"Ativo")=1,1,0))</f>
        <v/>
      </c>
    </row>
    <row r="5471" spans="1:55" x14ac:dyDescent="0.3">
      <c r="A5471" s="76"/>
      <c r="B5471" s="104"/>
      <c r="C5471" s="76"/>
      <c r="D5471" s="77"/>
      <c r="E5471" s="12"/>
      <c r="F5471" s="78"/>
      <c r="G5471" s="77"/>
      <c r="H5471" s="79"/>
      <c r="BA5471" s="5" t="str">
        <f t="shared" si="85"/>
        <v/>
      </c>
      <c r="BB5471" s="5" t="str">
        <f>IF(OR($E5471="",$G5471&lt;&gt;"Ativo"),"",IF(COUNTIFS($E$4:$E5471,$E5471,$A$4:$A5471,$A5471,$G$4:$G5471,"Ativo")=1,1,0))</f>
        <v/>
      </c>
      <c r="BC5471" t="str">
        <f>IF(OR($A5471="",$G5471&lt;&gt;"Ativo"),"",IF(COUNTIFS($A$4:$A5471,$A5471,$G$4:$G5471,"Ativo")=1,1,0))</f>
        <v/>
      </c>
    </row>
    <row r="5472" spans="1:55" x14ac:dyDescent="0.3">
      <c r="A5472" s="76"/>
      <c r="B5472" s="104"/>
      <c r="C5472" s="76"/>
      <c r="D5472" s="77"/>
      <c r="E5472" s="12"/>
      <c r="F5472" s="78"/>
      <c r="G5472" s="77"/>
      <c r="H5472" s="79"/>
      <c r="BA5472" s="5" t="str">
        <f t="shared" si="85"/>
        <v/>
      </c>
      <c r="BB5472" s="5" t="str">
        <f>IF(OR($E5472="",$G5472&lt;&gt;"Ativo"),"",IF(COUNTIFS($E$4:$E5472,$E5472,$A$4:$A5472,$A5472,$G$4:$G5472,"Ativo")=1,1,0))</f>
        <v/>
      </c>
      <c r="BC5472" t="str">
        <f>IF(OR($A5472="",$G5472&lt;&gt;"Ativo"),"",IF(COUNTIFS($A$4:$A5472,$A5472,$G$4:$G5472,"Ativo")=1,1,0))</f>
        <v/>
      </c>
    </row>
    <row r="5473" spans="1:55" x14ac:dyDescent="0.3">
      <c r="A5473" s="76"/>
      <c r="B5473" s="104"/>
      <c r="C5473" s="76"/>
      <c r="D5473" s="77"/>
      <c r="E5473" s="12"/>
      <c r="F5473" s="78"/>
      <c r="G5473" s="77"/>
      <c r="H5473" s="79"/>
      <c r="BA5473" s="5" t="str">
        <f t="shared" si="85"/>
        <v/>
      </c>
      <c r="BB5473" s="5" t="str">
        <f>IF(OR($E5473="",$G5473&lt;&gt;"Ativo"),"",IF(COUNTIFS($E$4:$E5473,$E5473,$A$4:$A5473,$A5473,$G$4:$G5473,"Ativo")=1,1,0))</f>
        <v/>
      </c>
      <c r="BC5473" t="str">
        <f>IF(OR($A5473="",$G5473&lt;&gt;"Ativo"),"",IF(COUNTIFS($A$4:$A5473,$A5473,$G$4:$G5473,"Ativo")=1,1,0))</f>
        <v/>
      </c>
    </row>
    <row r="5474" spans="1:55" x14ac:dyDescent="0.3">
      <c r="A5474" s="76"/>
      <c r="B5474" s="104"/>
      <c r="C5474" s="76"/>
      <c r="D5474" s="77"/>
      <c r="E5474" s="12"/>
      <c r="F5474" s="78"/>
      <c r="G5474" s="77"/>
      <c r="H5474" s="79"/>
      <c r="BA5474" s="5" t="str">
        <f t="shared" si="85"/>
        <v/>
      </c>
      <c r="BB5474" s="5" t="str">
        <f>IF(OR($E5474="",$G5474&lt;&gt;"Ativo"),"",IF(COUNTIFS($E$4:$E5474,$E5474,$A$4:$A5474,$A5474,$G$4:$G5474,"Ativo")=1,1,0))</f>
        <v/>
      </c>
      <c r="BC5474" t="str">
        <f>IF(OR($A5474="",$G5474&lt;&gt;"Ativo"),"",IF(COUNTIFS($A$4:$A5474,$A5474,$G$4:$G5474,"Ativo")=1,1,0))</f>
        <v/>
      </c>
    </row>
    <row r="5475" spans="1:55" x14ac:dyDescent="0.3">
      <c r="A5475" s="76"/>
      <c r="B5475" s="104"/>
      <c r="C5475" s="76"/>
      <c r="D5475" s="77"/>
      <c r="E5475" s="12"/>
      <c r="F5475" s="78"/>
      <c r="G5475" s="77"/>
      <c r="H5475" s="79"/>
      <c r="BA5475" s="5" t="str">
        <f t="shared" si="85"/>
        <v/>
      </c>
      <c r="BB5475" s="5" t="str">
        <f>IF(OR($E5475="",$G5475&lt;&gt;"Ativo"),"",IF(COUNTIFS($E$4:$E5475,$E5475,$A$4:$A5475,$A5475,$G$4:$G5475,"Ativo")=1,1,0))</f>
        <v/>
      </c>
      <c r="BC5475" t="str">
        <f>IF(OR($A5475="",$G5475&lt;&gt;"Ativo"),"",IF(COUNTIFS($A$4:$A5475,$A5475,$G$4:$G5475,"Ativo")=1,1,0))</f>
        <v/>
      </c>
    </row>
    <row r="5476" spans="1:55" x14ac:dyDescent="0.3">
      <c r="A5476" s="76"/>
      <c r="B5476" s="104"/>
      <c r="C5476" s="76"/>
      <c r="D5476" s="77"/>
      <c r="E5476" s="12"/>
      <c r="F5476" s="78"/>
      <c r="G5476" s="77"/>
      <c r="H5476" s="79"/>
      <c r="BA5476" s="5" t="str">
        <f t="shared" si="85"/>
        <v/>
      </c>
      <c r="BB5476" s="5" t="str">
        <f>IF(OR($E5476="",$G5476&lt;&gt;"Ativo"),"",IF(COUNTIFS($E$4:$E5476,$E5476,$A$4:$A5476,$A5476,$G$4:$G5476,"Ativo")=1,1,0))</f>
        <v/>
      </c>
      <c r="BC5476" t="str">
        <f>IF(OR($A5476="",$G5476&lt;&gt;"Ativo"),"",IF(COUNTIFS($A$4:$A5476,$A5476,$G$4:$G5476,"Ativo")=1,1,0))</f>
        <v/>
      </c>
    </row>
    <row r="5477" spans="1:55" x14ac:dyDescent="0.3">
      <c r="A5477" s="76"/>
      <c r="B5477" s="104"/>
      <c r="C5477" s="76"/>
      <c r="D5477" s="77"/>
      <c r="E5477" s="12"/>
      <c r="F5477" s="78"/>
      <c r="G5477" s="77"/>
      <c r="H5477" s="79"/>
      <c r="BA5477" s="5" t="str">
        <f t="shared" si="85"/>
        <v/>
      </c>
      <c r="BB5477" s="5" t="str">
        <f>IF(OR($E5477="",$G5477&lt;&gt;"Ativo"),"",IF(COUNTIFS($E$4:$E5477,$E5477,$A$4:$A5477,$A5477,$G$4:$G5477,"Ativo")=1,1,0))</f>
        <v/>
      </c>
      <c r="BC5477" t="str">
        <f>IF(OR($A5477="",$G5477&lt;&gt;"Ativo"),"",IF(COUNTIFS($A$4:$A5477,$A5477,$G$4:$G5477,"Ativo")=1,1,0))</f>
        <v/>
      </c>
    </row>
    <row r="5478" spans="1:55" x14ac:dyDescent="0.3">
      <c r="A5478" s="76"/>
      <c r="B5478" s="104"/>
      <c r="C5478" s="76"/>
      <c r="D5478" s="77"/>
      <c r="E5478" s="12"/>
      <c r="F5478" s="78"/>
      <c r="G5478" s="77"/>
      <c r="H5478" s="79"/>
      <c r="BA5478" s="5" t="str">
        <f t="shared" si="85"/>
        <v/>
      </c>
      <c r="BB5478" s="5" t="str">
        <f>IF(OR($E5478="",$G5478&lt;&gt;"Ativo"),"",IF(COUNTIFS($E$4:$E5478,$E5478,$A$4:$A5478,$A5478,$G$4:$G5478,"Ativo")=1,1,0))</f>
        <v/>
      </c>
      <c r="BC5478" t="str">
        <f>IF(OR($A5478="",$G5478&lt;&gt;"Ativo"),"",IF(COUNTIFS($A$4:$A5478,$A5478,$G$4:$G5478,"Ativo")=1,1,0))</f>
        <v/>
      </c>
    </row>
    <row r="5479" spans="1:55" x14ac:dyDescent="0.3">
      <c r="A5479" s="76"/>
      <c r="B5479" s="104"/>
      <c r="C5479" s="76"/>
      <c r="D5479" s="77"/>
      <c r="E5479" s="12"/>
      <c r="F5479" s="78"/>
      <c r="G5479" s="77"/>
      <c r="H5479" s="79"/>
      <c r="BA5479" s="5" t="str">
        <f t="shared" si="85"/>
        <v/>
      </c>
      <c r="BB5479" s="5" t="str">
        <f>IF(OR($E5479="",$G5479&lt;&gt;"Ativo"),"",IF(COUNTIFS($E$4:$E5479,$E5479,$A$4:$A5479,$A5479,$G$4:$G5479,"Ativo")=1,1,0))</f>
        <v/>
      </c>
      <c r="BC5479" t="str">
        <f>IF(OR($A5479="",$G5479&lt;&gt;"Ativo"),"",IF(COUNTIFS($A$4:$A5479,$A5479,$G$4:$G5479,"Ativo")=1,1,0))</f>
        <v/>
      </c>
    </row>
    <row r="5480" spans="1:55" x14ac:dyDescent="0.3">
      <c r="A5480" s="76"/>
      <c r="B5480" s="104"/>
      <c r="C5480" s="76"/>
      <c r="D5480" s="77"/>
      <c r="E5480" s="12"/>
      <c r="F5480" s="78"/>
      <c r="G5480" s="77"/>
      <c r="H5480" s="79"/>
      <c r="BA5480" s="5" t="str">
        <f t="shared" si="85"/>
        <v/>
      </c>
      <c r="BB5480" s="5" t="str">
        <f>IF(OR($E5480="",$G5480&lt;&gt;"Ativo"),"",IF(COUNTIFS($E$4:$E5480,$E5480,$A$4:$A5480,$A5480,$G$4:$G5480,"Ativo")=1,1,0))</f>
        <v/>
      </c>
      <c r="BC5480" t="str">
        <f>IF(OR($A5480="",$G5480&lt;&gt;"Ativo"),"",IF(COUNTIFS($A$4:$A5480,$A5480,$G$4:$G5480,"Ativo")=1,1,0))</f>
        <v/>
      </c>
    </row>
    <row r="5481" spans="1:55" x14ac:dyDescent="0.3">
      <c r="A5481" s="76"/>
      <c r="B5481" s="104"/>
      <c r="C5481" s="76"/>
      <c r="D5481" s="77"/>
      <c r="E5481" s="12"/>
      <c r="F5481" s="78"/>
      <c r="G5481" s="77"/>
      <c r="H5481" s="79"/>
      <c r="BA5481" s="5" t="str">
        <f t="shared" si="85"/>
        <v/>
      </c>
      <c r="BB5481" s="5" t="str">
        <f>IF(OR($E5481="",$G5481&lt;&gt;"Ativo"),"",IF(COUNTIFS($E$4:$E5481,$E5481,$A$4:$A5481,$A5481,$G$4:$G5481,"Ativo")=1,1,0))</f>
        <v/>
      </c>
      <c r="BC5481" t="str">
        <f>IF(OR($A5481="",$G5481&lt;&gt;"Ativo"),"",IF(COUNTIFS($A$4:$A5481,$A5481,$G$4:$G5481,"Ativo")=1,1,0))</f>
        <v/>
      </c>
    </row>
    <row r="5482" spans="1:55" x14ac:dyDescent="0.3">
      <c r="A5482" s="76"/>
      <c r="B5482" s="104"/>
      <c r="C5482" s="76"/>
      <c r="D5482" s="77"/>
      <c r="E5482" s="12"/>
      <c r="F5482" s="78"/>
      <c r="G5482" s="77"/>
      <c r="H5482" s="79"/>
      <c r="BA5482" s="5" t="str">
        <f t="shared" si="85"/>
        <v/>
      </c>
      <c r="BB5482" s="5" t="str">
        <f>IF(OR($E5482="",$G5482&lt;&gt;"Ativo"),"",IF(COUNTIFS($E$4:$E5482,$E5482,$A$4:$A5482,$A5482,$G$4:$G5482,"Ativo")=1,1,0))</f>
        <v/>
      </c>
      <c r="BC5482" t="str">
        <f>IF(OR($A5482="",$G5482&lt;&gt;"Ativo"),"",IF(COUNTIFS($A$4:$A5482,$A5482,$G$4:$G5482,"Ativo")=1,1,0))</f>
        <v/>
      </c>
    </row>
    <row r="5483" spans="1:55" x14ac:dyDescent="0.3">
      <c r="A5483" s="76"/>
      <c r="B5483" s="104"/>
      <c r="C5483" s="76"/>
      <c r="D5483" s="77"/>
      <c r="E5483" s="12"/>
      <c r="F5483" s="78"/>
      <c r="G5483" s="77"/>
      <c r="H5483" s="79"/>
      <c r="BA5483" s="5" t="str">
        <f t="shared" si="85"/>
        <v/>
      </c>
      <c r="BB5483" s="5" t="str">
        <f>IF(OR($E5483="",$G5483&lt;&gt;"Ativo"),"",IF(COUNTIFS($E$4:$E5483,$E5483,$A$4:$A5483,$A5483,$G$4:$G5483,"Ativo")=1,1,0))</f>
        <v/>
      </c>
      <c r="BC5483" t="str">
        <f>IF(OR($A5483="",$G5483&lt;&gt;"Ativo"),"",IF(COUNTIFS($A$4:$A5483,$A5483,$G$4:$G5483,"Ativo")=1,1,0))</f>
        <v/>
      </c>
    </row>
    <row r="5484" spans="1:55" x14ac:dyDescent="0.3">
      <c r="A5484" s="76"/>
      <c r="B5484" s="104"/>
      <c r="C5484" s="76"/>
      <c r="D5484" s="77"/>
      <c r="E5484" s="12"/>
      <c r="F5484" s="78"/>
      <c r="G5484" s="77"/>
      <c r="H5484" s="79"/>
      <c r="BA5484" s="5" t="str">
        <f t="shared" si="85"/>
        <v/>
      </c>
      <c r="BB5484" s="5" t="str">
        <f>IF(OR($E5484="",$G5484&lt;&gt;"Ativo"),"",IF(COUNTIFS($E$4:$E5484,$E5484,$A$4:$A5484,$A5484,$G$4:$G5484,"Ativo")=1,1,0))</f>
        <v/>
      </c>
      <c r="BC5484" t="str">
        <f>IF(OR($A5484="",$G5484&lt;&gt;"Ativo"),"",IF(COUNTIFS($A$4:$A5484,$A5484,$G$4:$G5484,"Ativo")=1,1,0))</f>
        <v/>
      </c>
    </row>
    <row r="5485" spans="1:55" x14ac:dyDescent="0.3">
      <c r="A5485" s="76"/>
      <c r="B5485" s="104"/>
      <c r="C5485" s="76"/>
      <c r="D5485" s="77"/>
      <c r="E5485" s="12"/>
      <c r="F5485" s="78"/>
      <c r="G5485" s="77"/>
      <c r="H5485" s="79"/>
      <c r="BA5485" s="5" t="str">
        <f t="shared" si="85"/>
        <v/>
      </c>
      <c r="BB5485" s="5" t="str">
        <f>IF(OR($E5485="",$G5485&lt;&gt;"Ativo"),"",IF(COUNTIFS($E$4:$E5485,$E5485,$A$4:$A5485,$A5485,$G$4:$G5485,"Ativo")=1,1,0))</f>
        <v/>
      </c>
      <c r="BC5485" t="str">
        <f>IF(OR($A5485="",$G5485&lt;&gt;"Ativo"),"",IF(COUNTIFS($A$4:$A5485,$A5485,$G$4:$G5485,"Ativo")=1,1,0))</f>
        <v/>
      </c>
    </row>
    <row r="5486" spans="1:55" x14ac:dyDescent="0.3">
      <c r="A5486" s="76"/>
      <c r="B5486" s="104"/>
      <c r="C5486" s="76"/>
      <c r="D5486" s="77"/>
      <c r="E5486" s="12"/>
      <c r="F5486" s="78"/>
      <c r="G5486" s="77"/>
      <c r="H5486" s="79"/>
      <c r="BA5486" s="5" t="str">
        <f t="shared" si="85"/>
        <v/>
      </c>
      <c r="BB5486" s="5" t="str">
        <f>IF(OR($E5486="",$G5486&lt;&gt;"Ativo"),"",IF(COUNTIFS($E$4:$E5486,$E5486,$A$4:$A5486,$A5486,$G$4:$G5486,"Ativo")=1,1,0))</f>
        <v/>
      </c>
      <c r="BC5486" t="str">
        <f>IF(OR($A5486="",$G5486&lt;&gt;"Ativo"),"",IF(COUNTIFS($A$4:$A5486,$A5486,$G$4:$G5486,"Ativo")=1,1,0))</f>
        <v/>
      </c>
    </row>
    <row r="5487" spans="1:55" x14ac:dyDescent="0.3">
      <c r="A5487" s="76"/>
      <c r="B5487" s="104"/>
      <c r="C5487" s="76"/>
      <c r="D5487" s="77"/>
      <c r="E5487" s="12"/>
      <c r="F5487" s="78"/>
      <c r="G5487" s="77"/>
      <c r="H5487" s="79"/>
      <c r="BA5487" s="5" t="str">
        <f t="shared" si="85"/>
        <v/>
      </c>
      <c r="BB5487" s="5" t="str">
        <f>IF(OR($E5487="",$G5487&lt;&gt;"Ativo"),"",IF(COUNTIFS($E$4:$E5487,$E5487,$A$4:$A5487,$A5487,$G$4:$G5487,"Ativo")=1,1,0))</f>
        <v/>
      </c>
      <c r="BC5487" t="str">
        <f>IF(OR($A5487="",$G5487&lt;&gt;"Ativo"),"",IF(COUNTIFS($A$4:$A5487,$A5487,$G$4:$G5487,"Ativo")=1,1,0))</f>
        <v/>
      </c>
    </row>
    <row r="5488" spans="1:55" x14ac:dyDescent="0.3">
      <c r="A5488" s="76"/>
      <c r="B5488" s="104"/>
      <c r="C5488" s="76"/>
      <c r="D5488" s="77"/>
      <c r="E5488" s="12"/>
      <c r="F5488" s="78"/>
      <c r="G5488" s="77"/>
      <c r="H5488" s="79"/>
      <c r="BA5488" s="5" t="str">
        <f t="shared" si="85"/>
        <v/>
      </c>
      <c r="BB5488" s="5" t="str">
        <f>IF(OR($E5488="",$G5488&lt;&gt;"Ativo"),"",IF(COUNTIFS($E$4:$E5488,$E5488,$A$4:$A5488,$A5488,$G$4:$G5488,"Ativo")=1,1,0))</f>
        <v/>
      </c>
      <c r="BC5488" t="str">
        <f>IF(OR($A5488="",$G5488&lt;&gt;"Ativo"),"",IF(COUNTIFS($A$4:$A5488,$A5488,$G$4:$G5488,"Ativo")=1,1,0))</f>
        <v/>
      </c>
    </row>
    <row r="5489" spans="1:55" x14ac:dyDescent="0.3">
      <c r="A5489" s="76"/>
      <c r="B5489" s="104"/>
      <c r="C5489" s="76"/>
      <c r="D5489" s="77"/>
      <c r="E5489" s="12"/>
      <c r="F5489" s="78"/>
      <c r="G5489" s="77"/>
      <c r="H5489" s="79"/>
      <c r="BA5489" s="5" t="str">
        <f t="shared" si="85"/>
        <v/>
      </c>
      <c r="BB5489" s="5" t="str">
        <f>IF(OR($E5489="",$G5489&lt;&gt;"Ativo"),"",IF(COUNTIFS($E$4:$E5489,$E5489,$A$4:$A5489,$A5489,$G$4:$G5489,"Ativo")=1,1,0))</f>
        <v/>
      </c>
      <c r="BC5489" t="str">
        <f>IF(OR($A5489="",$G5489&lt;&gt;"Ativo"),"",IF(COUNTIFS($A$4:$A5489,$A5489,$G$4:$G5489,"Ativo")=1,1,0))</f>
        <v/>
      </c>
    </row>
    <row r="5490" spans="1:55" x14ac:dyDescent="0.3">
      <c r="A5490" s="76"/>
      <c r="B5490" s="104"/>
      <c r="C5490" s="76"/>
      <c r="D5490" s="77"/>
      <c r="E5490" s="12"/>
      <c r="F5490" s="78"/>
      <c r="G5490" s="77"/>
      <c r="H5490" s="79"/>
      <c r="BA5490" s="5" t="str">
        <f t="shared" si="85"/>
        <v/>
      </c>
      <c r="BB5490" s="5" t="str">
        <f>IF(OR($E5490="",$G5490&lt;&gt;"Ativo"),"",IF(COUNTIFS($E$4:$E5490,$E5490,$A$4:$A5490,$A5490,$G$4:$G5490,"Ativo")=1,1,0))</f>
        <v/>
      </c>
      <c r="BC5490" t="str">
        <f>IF(OR($A5490="",$G5490&lt;&gt;"Ativo"),"",IF(COUNTIFS($A$4:$A5490,$A5490,$G$4:$G5490,"Ativo")=1,1,0))</f>
        <v/>
      </c>
    </row>
    <row r="5491" spans="1:55" x14ac:dyDescent="0.3">
      <c r="A5491" s="76"/>
      <c r="B5491" s="104"/>
      <c r="C5491" s="76"/>
      <c r="D5491" s="77"/>
      <c r="E5491" s="12"/>
      <c r="F5491" s="78"/>
      <c r="G5491" s="77"/>
      <c r="H5491" s="79"/>
      <c r="BA5491" s="5" t="str">
        <f t="shared" si="85"/>
        <v/>
      </c>
      <c r="BB5491" s="5" t="str">
        <f>IF(OR($E5491="",$G5491&lt;&gt;"Ativo"),"",IF(COUNTIFS($E$4:$E5491,$E5491,$A$4:$A5491,$A5491,$G$4:$G5491,"Ativo")=1,1,0))</f>
        <v/>
      </c>
      <c r="BC5491" t="str">
        <f>IF(OR($A5491="",$G5491&lt;&gt;"Ativo"),"",IF(COUNTIFS($A$4:$A5491,$A5491,$G$4:$G5491,"Ativo")=1,1,0))</f>
        <v/>
      </c>
    </row>
    <row r="5492" spans="1:55" x14ac:dyDescent="0.3">
      <c r="A5492" s="76"/>
      <c r="B5492" s="104"/>
      <c r="C5492" s="76"/>
      <c r="D5492" s="77"/>
      <c r="E5492" s="12"/>
      <c r="F5492" s="78"/>
      <c r="G5492" s="77"/>
      <c r="H5492" s="79"/>
      <c r="BA5492" s="5" t="str">
        <f t="shared" si="85"/>
        <v/>
      </c>
      <c r="BB5492" s="5" t="str">
        <f>IF(OR($E5492="",$G5492&lt;&gt;"Ativo"),"",IF(COUNTIFS($E$4:$E5492,$E5492,$A$4:$A5492,$A5492,$G$4:$G5492,"Ativo")=1,1,0))</f>
        <v/>
      </c>
      <c r="BC5492" t="str">
        <f>IF(OR($A5492="",$G5492&lt;&gt;"Ativo"),"",IF(COUNTIFS($A$4:$A5492,$A5492,$G$4:$G5492,"Ativo")=1,1,0))</f>
        <v/>
      </c>
    </row>
    <row r="5493" spans="1:55" x14ac:dyDescent="0.3">
      <c r="A5493" s="76"/>
      <c r="B5493" s="104"/>
      <c r="C5493" s="76"/>
      <c r="D5493" s="77"/>
      <c r="E5493" s="12"/>
      <c r="F5493" s="78"/>
      <c r="G5493" s="77"/>
      <c r="H5493" s="79"/>
      <c r="BA5493" s="5" t="str">
        <f t="shared" si="85"/>
        <v/>
      </c>
      <c r="BB5493" s="5" t="str">
        <f>IF(OR($E5493="",$G5493&lt;&gt;"Ativo"),"",IF(COUNTIFS($E$4:$E5493,$E5493,$A$4:$A5493,$A5493,$G$4:$G5493,"Ativo")=1,1,0))</f>
        <v/>
      </c>
      <c r="BC5493" t="str">
        <f>IF(OR($A5493="",$G5493&lt;&gt;"Ativo"),"",IF(COUNTIFS($A$4:$A5493,$A5493,$G$4:$G5493,"Ativo")=1,1,0))</f>
        <v/>
      </c>
    </row>
    <row r="5494" spans="1:55" x14ac:dyDescent="0.3">
      <c r="A5494" s="76"/>
      <c r="B5494" s="104"/>
      <c r="C5494" s="76"/>
      <c r="D5494" s="77"/>
      <c r="E5494" s="12"/>
      <c r="F5494" s="78"/>
      <c r="G5494" s="77"/>
      <c r="H5494" s="79"/>
      <c r="BA5494" s="5" t="str">
        <f t="shared" si="85"/>
        <v/>
      </c>
      <c r="BB5494" s="5" t="str">
        <f>IF(OR($E5494="",$G5494&lt;&gt;"Ativo"),"",IF(COUNTIFS($E$4:$E5494,$E5494,$A$4:$A5494,$A5494,$G$4:$G5494,"Ativo")=1,1,0))</f>
        <v/>
      </c>
      <c r="BC5494" t="str">
        <f>IF(OR($A5494="",$G5494&lt;&gt;"Ativo"),"",IF(COUNTIFS($A$4:$A5494,$A5494,$G$4:$G5494,"Ativo")=1,1,0))</f>
        <v/>
      </c>
    </row>
    <row r="5495" spans="1:55" x14ac:dyDescent="0.3">
      <c r="A5495" s="76"/>
      <c r="B5495" s="104"/>
      <c r="C5495" s="76"/>
      <c r="D5495" s="77"/>
      <c r="E5495" s="12"/>
      <c r="F5495" s="78"/>
      <c r="G5495" s="77"/>
      <c r="H5495" s="79"/>
      <c r="BA5495" s="5" t="str">
        <f t="shared" si="85"/>
        <v/>
      </c>
      <c r="BB5495" s="5" t="str">
        <f>IF(OR($E5495="",$G5495&lt;&gt;"Ativo"),"",IF(COUNTIFS($E$4:$E5495,$E5495,$A$4:$A5495,$A5495,$G$4:$G5495,"Ativo")=1,1,0))</f>
        <v/>
      </c>
      <c r="BC5495" t="str">
        <f>IF(OR($A5495="",$G5495&lt;&gt;"Ativo"),"",IF(COUNTIFS($A$4:$A5495,$A5495,$G$4:$G5495,"Ativo")=1,1,0))</f>
        <v/>
      </c>
    </row>
    <row r="5496" spans="1:55" x14ac:dyDescent="0.3">
      <c r="A5496" s="76"/>
      <c r="B5496" s="104"/>
      <c r="C5496" s="76"/>
      <c r="D5496" s="77"/>
      <c r="E5496" s="12"/>
      <c r="F5496" s="78"/>
      <c r="G5496" s="77"/>
      <c r="H5496" s="79"/>
      <c r="BA5496" s="5" t="str">
        <f t="shared" si="85"/>
        <v/>
      </c>
      <c r="BB5496" s="5" t="str">
        <f>IF(OR($E5496="",$G5496&lt;&gt;"Ativo"),"",IF(COUNTIFS($E$4:$E5496,$E5496,$A$4:$A5496,$A5496,$G$4:$G5496,"Ativo")=1,1,0))</f>
        <v/>
      </c>
      <c r="BC5496" t="str">
        <f>IF(OR($A5496="",$G5496&lt;&gt;"Ativo"),"",IF(COUNTIFS($A$4:$A5496,$A5496,$G$4:$G5496,"Ativo")=1,1,0))</f>
        <v/>
      </c>
    </row>
    <row r="5497" spans="1:55" x14ac:dyDescent="0.3">
      <c r="A5497" s="76"/>
      <c r="B5497" s="104"/>
      <c r="C5497" s="76"/>
      <c r="D5497" s="77"/>
      <c r="E5497" s="12"/>
      <c r="F5497" s="78"/>
      <c r="G5497" s="77"/>
      <c r="H5497" s="79"/>
      <c r="BA5497" s="5" t="str">
        <f t="shared" si="85"/>
        <v/>
      </c>
      <c r="BB5497" s="5" t="str">
        <f>IF(OR($E5497="",$G5497&lt;&gt;"Ativo"),"",IF(COUNTIFS($E$4:$E5497,$E5497,$A$4:$A5497,$A5497,$G$4:$G5497,"Ativo")=1,1,0))</f>
        <v/>
      </c>
      <c r="BC5497" t="str">
        <f>IF(OR($A5497="",$G5497&lt;&gt;"Ativo"),"",IF(COUNTIFS($A$4:$A5497,$A5497,$G$4:$G5497,"Ativo")=1,1,0))</f>
        <v/>
      </c>
    </row>
    <row r="5498" spans="1:55" x14ac:dyDescent="0.3">
      <c r="A5498" s="76"/>
      <c r="B5498" s="104"/>
      <c r="C5498" s="76"/>
      <c r="D5498" s="77"/>
      <c r="E5498" s="12"/>
      <c r="F5498" s="78"/>
      <c r="G5498" s="77"/>
      <c r="H5498" s="79"/>
      <c r="BA5498" s="5" t="str">
        <f t="shared" si="85"/>
        <v/>
      </c>
      <c r="BB5498" s="5" t="str">
        <f>IF(OR($E5498="",$G5498&lt;&gt;"Ativo"),"",IF(COUNTIFS($E$4:$E5498,$E5498,$A$4:$A5498,$A5498,$G$4:$G5498,"Ativo")=1,1,0))</f>
        <v/>
      </c>
      <c r="BC5498" t="str">
        <f>IF(OR($A5498="",$G5498&lt;&gt;"Ativo"),"",IF(COUNTIFS($A$4:$A5498,$A5498,$G$4:$G5498,"Ativo")=1,1,0))</f>
        <v/>
      </c>
    </row>
    <row r="5499" spans="1:55" x14ac:dyDescent="0.3">
      <c r="A5499" s="76"/>
      <c r="B5499" s="104"/>
      <c r="C5499" s="76"/>
      <c r="D5499" s="77"/>
      <c r="E5499" s="12"/>
      <c r="F5499" s="78"/>
      <c r="G5499" s="77"/>
      <c r="H5499" s="79"/>
      <c r="BA5499" s="5" t="str">
        <f t="shared" si="85"/>
        <v/>
      </c>
      <c r="BB5499" s="5" t="str">
        <f>IF(OR($E5499="",$G5499&lt;&gt;"Ativo"),"",IF(COUNTIFS($E$4:$E5499,$E5499,$A$4:$A5499,$A5499,$G$4:$G5499,"Ativo")=1,1,0))</f>
        <v/>
      </c>
      <c r="BC5499" t="str">
        <f>IF(OR($A5499="",$G5499&lt;&gt;"Ativo"),"",IF(COUNTIFS($A$4:$A5499,$A5499,$G$4:$G5499,"Ativo")=1,1,0))</f>
        <v/>
      </c>
    </row>
    <row r="5500" spans="1:55" x14ac:dyDescent="0.3">
      <c r="A5500" s="76"/>
      <c r="B5500" s="104"/>
      <c r="C5500" s="76"/>
      <c r="D5500" s="77"/>
      <c r="E5500" s="12"/>
      <c r="F5500" s="78"/>
      <c r="G5500" s="77"/>
      <c r="H5500" s="79"/>
      <c r="BA5500" s="5" t="str">
        <f t="shared" si="85"/>
        <v/>
      </c>
      <c r="BB5500" s="5" t="str">
        <f>IF(OR($E5500="",$G5500&lt;&gt;"Ativo"),"",IF(COUNTIFS($E$4:$E5500,$E5500,$A$4:$A5500,$A5500,$G$4:$G5500,"Ativo")=1,1,0))</f>
        <v/>
      </c>
      <c r="BC5500" t="str">
        <f>IF(OR($A5500="",$G5500&lt;&gt;"Ativo"),"",IF(COUNTIFS($A$4:$A5500,$A5500,$G$4:$G5500,"Ativo")=1,1,0))</f>
        <v/>
      </c>
    </row>
    <row r="5501" spans="1:55" x14ac:dyDescent="0.3">
      <c r="A5501" s="76"/>
      <c r="B5501" s="104"/>
      <c r="C5501" s="76"/>
      <c r="D5501" s="77"/>
      <c r="E5501" s="12"/>
      <c r="F5501" s="78"/>
      <c r="G5501" s="77"/>
      <c r="H5501" s="79"/>
      <c r="BA5501" s="5" t="str">
        <f t="shared" si="85"/>
        <v/>
      </c>
      <c r="BB5501" s="5" t="str">
        <f>IF(OR($E5501="",$G5501&lt;&gt;"Ativo"),"",IF(COUNTIFS($E$4:$E5501,$E5501,$A$4:$A5501,$A5501,$G$4:$G5501,"Ativo")=1,1,0))</f>
        <v/>
      </c>
      <c r="BC5501" t="str">
        <f>IF(OR($A5501="",$G5501&lt;&gt;"Ativo"),"",IF(COUNTIFS($A$4:$A5501,$A5501,$G$4:$G5501,"Ativo")=1,1,0))</f>
        <v/>
      </c>
    </row>
    <row r="5502" spans="1:55" x14ac:dyDescent="0.3">
      <c r="A5502" s="76"/>
      <c r="B5502" s="104"/>
      <c r="C5502" s="76"/>
      <c r="D5502" s="77"/>
      <c r="E5502" s="12"/>
      <c r="F5502" s="78"/>
      <c r="G5502" s="77"/>
      <c r="H5502" s="79"/>
      <c r="BA5502" s="5" t="str">
        <f t="shared" si="85"/>
        <v/>
      </c>
      <c r="BB5502" s="5" t="str">
        <f>IF(OR($E5502="",$G5502&lt;&gt;"Ativo"),"",IF(COUNTIFS($E$4:$E5502,$E5502,$A$4:$A5502,$A5502,$G$4:$G5502,"Ativo")=1,1,0))</f>
        <v/>
      </c>
      <c r="BC5502" t="str">
        <f>IF(OR($A5502="",$G5502&lt;&gt;"Ativo"),"",IF(COUNTIFS($A$4:$A5502,$A5502,$G$4:$G5502,"Ativo")=1,1,0))</f>
        <v/>
      </c>
    </row>
    <row r="5503" spans="1:55" x14ac:dyDescent="0.3">
      <c r="A5503" s="76"/>
      <c r="B5503" s="104"/>
      <c r="C5503" s="76"/>
      <c r="D5503" s="77"/>
      <c r="E5503" s="12"/>
      <c r="F5503" s="78"/>
      <c r="G5503" s="77"/>
      <c r="H5503" s="79"/>
      <c r="BA5503" s="5" t="str">
        <f t="shared" si="85"/>
        <v/>
      </c>
      <c r="BB5503" s="5" t="str">
        <f>IF(OR($E5503="",$G5503&lt;&gt;"Ativo"),"",IF(COUNTIFS($E$4:$E5503,$E5503,$A$4:$A5503,$A5503,$G$4:$G5503,"Ativo")=1,1,0))</f>
        <v/>
      </c>
      <c r="BC5503" t="str">
        <f>IF(OR($A5503="",$G5503&lt;&gt;"Ativo"),"",IF(COUNTIFS($A$4:$A5503,$A5503,$G$4:$G5503,"Ativo")=1,1,0))</f>
        <v/>
      </c>
    </row>
    <row r="5504" spans="1:55" x14ac:dyDescent="0.3">
      <c r="A5504" s="76"/>
      <c r="B5504" s="104"/>
      <c r="C5504" s="76"/>
      <c r="D5504" s="77"/>
      <c r="E5504" s="12"/>
      <c r="F5504" s="78"/>
      <c r="G5504" s="77"/>
      <c r="H5504" s="79"/>
      <c r="BA5504" s="5" t="str">
        <f t="shared" si="85"/>
        <v/>
      </c>
      <c r="BB5504" s="5" t="str">
        <f>IF(OR($E5504="",$G5504&lt;&gt;"Ativo"),"",IF(COUNTIFS($E$4:$E5504,$E5504,$A$4:$A5504,$A5504,$G$4:$G5504,"Ativo")=1,1,0))</f>
        <v/>
      </c>
      <c r="BC5504" t="str">
        <f>IF(OR($A5504="",$G5504&lt;&gt;"Ativo"),"",IF(COUNTIFS($A$4:$A5504,$A5504,$G$4:$G5504,"Ativo")=1,1,0))</f>
        <v/>
      </c>
    </row>
    <row r="5505" spans="1:55" x14ac:dyDescent="0.3">
      <c r="A5505" s="76"/>
      <c r="B5505" s="104"/>
      <c r="C5505" s="76"/>
      <c r="D5505" s="77"/>
      <c r="E5505" s="12"/>
      <c r="F5505" s="78"/>
      <c r="G5505" s="77"/>
      <c r="H5505" s="79"/>
      <c r="BA5505" s="5" t="str">
        <f t="shared" si="85"/>
        <v/>
      </c>
      <c r="BB5505" s="5" t="str">
        <f>IF(OR($E5505="",$G5505&lt;&gt;"Ativo"),"",IF(COUNTIFS($E$4:$E5505,$E5505,$A$4:$A5505,$A5505,$G$4:$G5505,"Ativo")=1,1,0))</f>
        <v/>
      </c>
      <c r="BC5505" t="str">
        <f>IF(OR($A5505="",$G5505&lt;&gt;"Ativo"),"",IF(COUNTIFS($A$4:$A5505,$A5505,$G$4:$G5505,"Ativo")=1,1,0))</f>
        <v/>
      </c>
    </row>
    <row r="5506" spans="1:55" x14ac:dyDescent="0.3">
      <c r="A5506" s="76"/>
      <c r="B5506" s="104"/>
      <c r="C5506" s="76"/>
      <c r="D5506" s="77"/>
      <c r="E5506" s="12"/>
      <c r="F5506" s="78"/>
      <c r="G5506" s="77"/>
      <c r="H5506" s="79"/>
      <c r="BA5506" s="5" t="str">
        <f t="shared" si="85"/>
        <v/>
      </c>
      <c r="BB5506" s="5" t="str">
        <f>IF(OR($E5506="",$G5506&lt;&gt;"Ativo"),"",IF(COUNTIFS($E$4:$E5506,$E5506,$A$4:$A5506,$A5506,$G$4:$G5506,"Ativo")=1,1,0))</f>
        <v/>
      </c>
      <c r="BC5506" t="str">
        <f>IF(OR($A5506="",$G5506&lt;&gt;"Ativo"),"",IF(COUNTIFS($A$4:$A5506,$A5506,$G$4:$G5506,"Ativo")=1,1,0))</f>
        <v/>
      </c>
    </row>
    <row r="5507" spans="1:55" x14ac:dyDescent="0.3">
      <c r="A5507" s="76"/>
      <c r="B5507" s="104"/>
      <c r="C5507" s="76"/>
      <c r="D5507" s="77"/>
      <c r="E5507" s="12"/>
      <c r="F5507" s="78"/>
      <c r="G5507" s="77"/>
      <c r="H5507" s="79"/>
      <c r="BA5507" s="5" t="str">
        <f t="shared" si="85"/>
        <v/>
      </c>
      <c r="BB5507" s="5" t="str">
        <f>IF(OR($E5507="",$G5507&lt;&gt;"Ativo"),"",IF(COUNTIFS($E$4:$E5507,$E5507,$A$4:$A5507,$A5507,$G$4:$G5507,"Ativo")=1,1,0))</f>
        <v/>
      </c>
      <c r="BC5507" t="str">
        <f>IF(OR($A5507="",$G5507&lt;&gt;"Ativo"),"",IF(COUNTIFS($A$4:$A5507,$A5507,$G$4:$G5507,"Ativo")=1,1,0))</f>
        <v/>
      </c>
    </row>
    <row r="5508" spans="1:55" x14ac:dyDescent="0.3">
      <c r="A5508" s="76"/>
      <c r="B5508" s="104"/>
      <c r="C5508" s="76"/>
      <c r="D5508" s="77"/>
      <c r="E5508" s="12"/>
      <c r="F5508" s="78"/>
      <c r="G5508" s="77"/>
      <c r="H5508" s="79"/>
      <c r="BA5508" s="5" t="str">
        <f t="shared" ref="BA5508:BA5571" si="86">IF($D5508="","",MID($D5508,4,LEN($D5508)-5))</f>
        <v/>
      </c>
      <c r="BB5508" s="5" t="str">
        <f>IF(OR($E5508="",$G5508&lt;&gt;"Ativo"),"",IF(COUNTIFS($E$4:$E5508,$E5508,$A$4:$A5508,$A5508,$G$4:$G5508,"Ativo")=1,1,0))</f>
        <v/>
      </c>
      <c r="BC5508" t="str">
        <f>IF(OR($A5508="",$G5508&lt;&gt;"Ativo"),"",IF(COUNTIFS($A$4:$A5508,$A5508,$G$4:$G5508,"Ativo")=1,1,0))</f>
        <v/>
      </c>
    </row>
    <row r="5509" spans="1:55" x14ac:dyDescent="0.3">
      <c r="A5509" s="76"/>
      <c r="B5509" s="104"/>
      <c r="C5509" s="76"/>
      <c r="D5509" s="77"/>
      <c r="E5509" s="12"/>
      <c r="F5509" s="78"/>
      <c r="G5509" s="77"/>
      <c r="H5509" s="79"/>
      <c r="BA5509" s="5" t="str">
        <f t="shared" si="86"/>
        <v/>
      </c>
      <c r="BB5509" s="5" t="str">
        <f>IF(OR($E5509="",$G5509&lt;&gt;"Ativo"),"",IF(COUNTIFS($E$4:$E5509,$E5509,$A$4:$A5509,$A5509,$G$4:$G5509,"Ativo")=1,1,0))</f>
        <v/>
      </c>
      <c r="BC5509" t="str">
        <f>IF(OR($A5509="",$G5509&lt;&gt;"Ativo"),"",IF(COUNTIFS($A$4:$A5509,$A5509,$G$4:$G5509,"Ativo")=1,1,0))</f>
        <v/>
      </c>
    </row>
    <row r="5510" spans="1:55" x14ac:dyDescent="0.3">
      <c r="A5510" s="76"/>
      <c r="B5510" s="104"/>
      <c r="C5510" s="76"/>
      <c r="D5510" s="77"/>
      <c r="E5510" s="12"/>
      <c r="F5510" s="78"/>
      <c r="G5510" s="77"/>
      <c r="H5510" s="79"/>
      <c r="BA5510" s="5" t="str">
        <f t="shared" si="86"/>
        <v/>
      </c>
      <c r="BB5510" s="5" t="str">
        <f>IF(OR($E5510="",$G5510&lt;&gt;"Ativo"),"",IF(COUNTIFS($E$4:$E5510,$E5510,$A$4:$A5510,$A5510,$G$4:$G5510,"Ativo")=1,1,0))</f>
        <v/>
      </c>
      <c r="BC5510" t="str">
        <f>IF(OR($A5510="",$G5510&lt;&gt;"Ativo"),"",IF(COUNTIFS($A$4:$A5510,$A5510,$G$4:$G5510,"Ativo")=1,1,0))</f>
        <v/>
      </c>
    </row>
    <row r="5511" spans="1:55" x14ac:dyDescent="0.3">
      <c r="A5511" s="76"/>
      <c r="B5511" s="104"/>
      <c r="C5511" s="76"/>
      <c r="D5511" s="77"/>
      <c r="E5511" s="12"/>
      <c r="F5511" s="78"/>
      <c r="G5511" s="77"/>
      <c r="H5511" s="79"/>
      <c r="BA5511" s="5" t="str">
        <f t="shared" si="86"/>
        <v/>
      </c>
      <c r="BB5511" s="5" t="str">
        <f>IF(OR($E5511="",$G5511&lt;&gt;"Ativo"),"",IF(COUNTIFS($E$4:$E5511,$E5511,$A$4:$A5511,$A5511,$G$4:$G5511,"Ativo")=1,1,0))</f>
        <v/>
      </c>
      <c r="BC5511" t="str">
        <f>IF(OR($A5511="",$G5511&lt;&gt;"Ativo"),"",IF(COUNTIFS($A$4:$A5511,$A5511,$G$4:$G5511,"Ativo")=1,1,0))</f>
        <v/>
      </c>
    </row>
    <row r="5512" spans="1:55" x14ac:dyDescent="0.3">
      <c r="A5512" s="76"/>
      <c r="B5512" s="104"/>
      <c r="C5512" s="76"/>
      <c r="D5512" s="77"/>
      <c r="E5512" s="12"/>
      <c r="F5512" s="78"/>
      <c r="G5512" s="77"/>
      <c r="H5512" s="79"/>
      <c r="BA5512" s="5" t="str">
        <f t="shared" si="86"/>
        <v/>
      </c>
      <c r="BB5512" s="5" t="str">
        <f>IF(OR($E5512="",$G5512&lt;&gt;"Ativo"),"",IF(COUNTIFS($E$4:$E5512,$E5512,$A$4:$A5512,$A5512,$G$4:$G5512,"Ativo")=1,1,0))</f>
        <v/>
      </c>
      <c r="BC5512" t="str">
        <f>IF(OR($A5512="",$G5512&lt;&gt;"Ativo"),"",IF(COUNTIFS($A$4:$A5512,$A5512,$G$4:$G5512,"Ativo")=1,1,0))</f>
        <v/>
      </c>
    </row>
    <row r="5513" spans="1:55" x14ac:dyDescent="0.3">
      <c r="A5513" s="76"/>
      <c r="B5513" s="104"/>
      <c r="C5513" s="76"/>
      <c r="D5513" s="77"/>
      <c r="E5513" s="12"/>
      <c r="F5513" s="78"/>
      <c r="G5513" s="77"/>
      <c r="H5513" s="79"/>
      <c r="BA5513" s="5" t="str">
        <f t="shared" si="86"/>
        <v/>
      </c>
      <c r="BB5513" s="5" t="str">
        <f>IF(OR($E5513="",$G5513&lt;&gt;"Ativo"),"",IF(COUNTIFS($E$4:$E5513,$E5513,$A$4:$A5513,$A5513,$G$4:$G5513,"Ativo")=1,1,0))</f>
        <v/>
      </c>
      <c r="BC5513" t="str">
        <f>IF(OR($A5513="",$G5513&lt;&gt;"Ativo"),"",IF(COUNTIFS($A$4:$A5513,$A5513,$G$4:$G5513,"Ativo")=1,1,0))</f>
        <v/>
      </c>
    </row>
    <row r="5514" spans="1:55" x14ac:dyDescent="0.3">
      <c r="A5514" s="76"/>
      <c r="B5514" s="104"/>
      <c r="C5514" s="76"/>
      <c r="D5514" s="77"/>
      <c r="E5514" s="12"/>
      <c r="F5514" s="78"/>
      <c r="G5514" s="77"/>
      <c r="H5514" s="79"/>
      <c r="BA5514" s="5" t="str">
        <f t="shared" si="86"/>
        <v/>
      </c>
      <c r="BB5514" s="5" t="str">
        <f>IF(OR($E5514="",$G5514&lt;&gt;"Ativo"),"",IF(COUNTIFS($E$4:$E5514,$E5514,$A$4:$A5514,$A5514,$G$4:$G5514,"Ativo")=1,1,0))</f>
        <v/>
      </c>
      <c r="BC5514" t="str">
        <f>IF(OR($A5514="",$G5514&lt;&gt;"Ativo"),"",IF(COUNTIFS($A$4:$A5514,$A5514,$G$4:$G5514,"Ativo")=1,1,0))</f>
        <v/>
      </c>
    </row>
    <row r="5515" spans="1:55" x14ac:dyDescent="0.3">
      <c r="A5515" s="76"/>
      <c r="B5515" s="104"/>
      <c r="C5515" s="76"/>
      <c r="D5515" s="77"/>
      <c r="E5515" s="12"/>
      <c r="F5515" s="78"/>
      <c r="G5515" s="77"/>
      <c r="H5515" s="79"/>
      <c r="BA5515" s="5" t="str">
        <f t="shared" si="86"/>
        <v/>
      </c>
      <c r="BB5515" s="5" t="str">
        <f>IF(OR($E5515="",$G5515&lt;&gt;"Ativo"),"",IF(COUNTIFS($E$4:$E5515,$E5515,$A$4:$A5515,$A5515,$G$4:$G5515,"Ativo")=1,1,0))</f>
        <v/>
      </c>
      <c r="BC5515" t="str">
        <f>IF(OR($A5515="",$G5515&lt;&gt;"Ativo"),"",IF(COUNTIFS($A$4:$A5515,$A5515,$G$4:$G5515,"Ativo")=1,1,0))</f>
        <v/>
      </c>
    </row>
    <row r="5516" spans="1:55" x14ac:dyDescent="0.3">
      <c r="A5516" s="76"/>
      <c r="B5516" s="104"/>
      <c r="C5516" s="76"/>
      <c r="D5516" s="77"/>
      <c r="E5516" s="12"/>
      <c r="F5516" s="78"/>
      <c r="G5516" s="77"/>
      <c r="H5516" s="79"/>
      <c r="BA5516" s="5" t="str">
        <f t="shared" si="86"/>
        <v/>
      </c>
      <c r="BB5516" s="5" t="str">
        <f>IF(OR($E5516="",$G5516&lt;&gt;"Ativo"),"",IF(COUNTIFS($E$4:$E5516,$E5516,$A$4:$A5516,$A5516,$G$4:$G5516,"Ativo")=1,1,0))</f>
        <v/>
      </c>
      <c r="BC5516" t="str">
        <f>IF(OR($A5516="",$G5516&lt;&gt;"Ativo"),"",IF(COUNTIFS($A$4:$A5516,$A5516,$G$4:$G5516,"Ativo")=1,1,0))</f>
        <v/>
      </c>
    </row>
    <row r="5517" spans="1:55" x14ac:dyDescent="0.3">
      <c r="A5517" s="76"/>
      <c r="B5517" s="104"/>
      <c r="C5517" s="76"/>
      <c r="D5517" s="77"/>
      <c r="E5517" s="12"/>
      <c r="F5517" s="78"/>
      <c r="G5517" s="77"/>
      <c r="H5517" s="79"/>
      <c r="BA5517" s="5" t="str">
        <f t="shared" si="86"/>
        <v/>
      </c>
      <c r="BB5517" s="5" t="str">
        <f>IF(OR($E5517="",$G5517&lt;&gt;"Ativo"),"",IF(COUNTIFS($E$4:$E5517,$E5517,$A$4:$A5517,$A5517,$G$4:$G5517,"Ativo")=1,1,0))</f>
        <v/>
      </c>
      <c r="BC5517" t="str">
        <f>IF(OR($A5517="",$G5517&lt;&gt;"Ativo"),"",IF(COUNTIFS($A$4:$A5517,$A5517,$G$4:$G5517,"Ativo")=1,1,0))</f>
        <v/>
      </c>
    </row>
    <row r="5518" spans="1:55" x14ac:dyDescent="0.3">
      <c r="A5518" s="76"/>
      <c r="B5518" s="104"/>
      <c r="C5518" s="76"/>
      <c r="D5518" s="77"/>
      <c r="E5518" s="12"/>
      <c r="F5518" s="78"/>
      <c r="G5518" s="77"/>
      <c r="H5518" s="79"/>
      <c r="BA5518" s="5" t="str">
        <f t="shared" si="86"/>
        <v/>
      </c>
      <c r="BB5518" s="5" t="str">
        <f>IF(OR($E5518="",$G5518&lt;&gt;"Ativo"),"",IF(COUNTIFS($E$4:$E5518,$E5518,$A$4:$A5518,$A5518,$G$4:$G5518,"Ativo")=1,1,0))</f>
        <v/>
      </c>
      <c r="BC5518" t="str">
        <f>IF(OR($A5518="",$G5518&lt;&gt;"Ativo"),"",IF(COUNTIFS($A$4:$A5518,$A5518,$G$4:$G5518,"Ativo")=1,1,0))</f>
        <v/>
      </c>
    </row>
    <row r="5519" spans="1:55" x14ac:dyDescent="0.3">
      <c r="A5519" s="76"/>
      <c r="B5519" s="104"/>
      <c r="C5519" s="76"/>
      <c r="D5519" s="77"/>
      <c r="E5519" s="12"/>
      <c r="F5519" s="78"/>
      <c r="G5519" s="77"/>
      <c r="H5519" s="79"/>
      <c r="BA5519" s="5" t="str">
        <f t="shared" si="86"/>
        <v/>
      </c>
      <c r="BB5519" s="5" t="str">
        <f>IF(OR($E5519="",$G5519&lt;&gt;"Ativo"),"",IF(COUNTIFS($E$4:$E5519,$E5519,$A$4:$A5519,$A5519,$G$4:$G5519,"Ativo")=1,1,0))</f>
        <v/>
      </c>
      <c r="BC5519" t="str">
        <f>IF(OR($A5519="",$G5519&lt;&gt;"Ativo"),"",IF(COUNTIFS($A$4:$A5519,$A5519,$G$4:$G5519,"Ativo")=1,1,0))</f>
        <v/>
      </c>
    </row>
    <row r="5520" spans="1:55" x14ac:dyDescent="0.3">
      <c r="A5520" s="76"/>
      <c r="B5520" s="104"/>
      <c r="C5520" s="76"/>
      <c r="D5520" s="77"/>
      <c r="E5520" s="12"/>
      <c r="F5520" s="78"/>
      <c r="G5520" s="77"/>
      <c r="H5520" s="79"/>
      <c r="BA5520" s="5" t="str">
        <f t="shared" si="86"/>
        <v/>
      </c>
      <c r="BB5520" s="5" t="str">
        <f>IF(OR($E5520="",$G5520&lt;&gt;"Ativo"),"",IF(COUNTIFS($E$4:$E5520,$E5520,$A$4:$A5520,$A5520,$G$4:$G5520,"Ativo")=1,1,0))</f>
        <v/>
      </c>
      <c r="BC5520" t="str">
        <f>IF(OR($A5520="",$G5520&lt;&gt;"Ativo"),"",IF(COUNTIFS($A$4:$A5520,$A5520,$G$4:$G5520,"Ativo")=1,1,0))</f>
        <v/>
      </c>
    </row>
    <row r="5521" spans="1:55" x14ac:dyDescent="0.3">
      <c r="A5521" s="76"/>
      <c r="B5521" s="104"/>
      <c r="C5521" s="76"/>
      <c r="D5521" s="77"/>
      <c r="E5521" s="12"/>
      <c r="F5521" s="78"/>
      <c r="G5521" s="77"/>
      <c r="H5521" s="79"/>
      <c r="BA5521" s="5" t="str">
        <f t="shared" si="86"/>
        <v/>
      </c>
      <c r="BB5521" s="5" t="str">
        <f>IF(OR($E5521="",$G5521&lt;&gt;"Ativo"),"",IF(COUNTIFS($E$4:$E5521,$E5521,$A$4:$A5521,$A5521,$G$4:$G5521,"Ativo")=1,1,0))</f>
        <v/>
      </c>
      <c r="BC5521" t="str">
        <f>IF(OR($A5521="",$G5521&lt;&gt;"Ativo"),"",IF(COUNTIFS($A$4:$A5521,$A5521,$G$4:$G5521,"Ativo")=1,1,0))</f>
        <v/>
      </c>
    </row>
    <row r="5522" spans="1:55" x14ac:dyDescent="0.3">
      <c r="A5522" s="76"/>
      <c r="B5522" s="104"/>
      <c r="C5522" s="76"/>
      <c r="D5522" s="77"/>
      <c r="E5522" s="12"/>
      <c r="F5522" s="78"/>
      <c r="G5522" s="77"/>
      <c r="H5522" s="79"/>
      <c r="BA5522" s="5" t="str">
        <f t="shared" si="86"/>
        <v/>
      </c>
      <c r="BB5522" s="5" t="str">
        <f>IF(OR($E5522="",$G5522&lt;&gt;"Ativo"),"",IF(COUNTIFS($E$4:$E5522,$E5522,$A$4:$A5522,$A5522,$G$4:$G5522,"Ativo")=1,1,0))</f>
        <v/>
      </c>
      <c r="BC5522" t="str">
        <f>IF(OR($A5522="",$G5522&lt;&gt;"Ativo"),"",IF(COUNTIFS($A$4:$A5522,$A5522,$G$4:$G5522,"Ativo")=1,1,0))</f>
        <v/>
      </c>
    </row>
    <row r="5523" spans="1:55" x14ac:dyDescent="0.3">
      <c r="A5523" s="76"/>
      <c r="B5523" s="104"/>
      <c r="C5523" s="76"/>
      <c r="D5523" s="77"/>
      <c r="E5523" s="12"/>
      <c r="F5523" s="78"/>
      <c r="G5523" s="77"/>
      <c r="H5523" s="79"/>
      <c r="BA5523" s="5" t="str">
        <f t="shared" si="86"/>
        <v/>
      </c>
      <c r="BB5523" s="5" t="str">
        <f>IF(OR($E5523="",$G5523&lt;&gt;"Ativo"),"",IF(COUNTIFS($E$4:$E5523,$E5523,$A$4:$A5523,$A5523,$G$4:$G5523,"Ativo")=1,1,0))</f>
        <v/>
      </c>
      <c r="BC5523" t="str">
        <f>IF(OR($A5523="",$G5523&lt;&gt;"Ativo"),"",IF(COUNTIFS($A$4:$A5523,$A5523,$G$4:$G5523,"Ativo")=1,1,0))</f>
        <v/>
      </c>
    </row>
    <row r="5524" spans="1:55" x14ac:dyDescent="0.3">
      <c r="A5524" s="76"/>
      <c r="B5524" s="104"/>
      <c r="C5524" s="76"/>
      <c r="D5524" s="77"/>
      <c r="E5524" s="12"/>
      <c r="F5524" s="78"/>
      <c r="G5524" s="77"/>
      <c r="H5524" s="79"/>
      <c r="BA5524" s="5" t="str">
        <f t="shared" si="86"/>
        <v/>
      </c>
      <c r="BB5524" s="5" t="str">
        <f>IF(OR($E5524="",$G5524&lt;&gt;"Ativo"),"",IF(COUNTIFS($E$4:$E5524,$E5524,$A$4:$A5524,$A5524,$G$4:$G5524,"Ativo")=1,1,0))</f>
        <v/>
      </c>
      <c r="BC5524" t="str">
        <f>IF(OR($A5524="",$G5524&lt;&gt;"Ativo"),"",IF(COUNTIFS($A$4:$A5524,$A5524,$G$4:$G5524,"Ativo")=1,1,0))</f>
        <v/>
      </c>
    </row>
    <row r="5525" spans="1:55" x14ac:dyDescent="0.3">
      <c r="A5525" s="76"/>
      <c r="B5525" s="104"/>
      <c r="C5525" s="76"/>
      <c r="D5525" s="77"/>
      <c r="E5525" s="12"/>
      <c r="F5525" s="78"/>
      <c r="G5525" s="77"/>
      <c r="H5525" s="79"/>
      <c r="BA5525" s="5" t="str">
        <f t="shared" si="86"/>
        <v/>
      </c>
      <c r="BB5525" s="5" t="str">
        <f>IF(OR($E5525="",$G5525&lt;&gt;"Ativo"),"",IF(COUNTIFS($E$4:$E5525,$E5525,$A$4:$A5525,$A5525,$G$4:$G5525,"Ativo")=1,1,0))</f>
        <v/>
      </c>
      <c r="BC5525" t="str">
        <f>IF(OR($A5525="",$G5525&lt;&gt;"Ativo"),"",IF(COUNTIFS($A$4:$A5525,$A5525,$G$4:$G5525,"Ativo")=1,1,0))</f>
        <v/>
      </c>
    </row>
    <row r="5526" spans="1:55" x14ac:dyDescent="0.3">
      <c r="A5526" s="76"/>
      <c r="B5526" s="104"/>
      <c r="C5526" s="76"/>
      <c r="D5526" s="77"/>
      <c r="E5526" s="12"/>
      <c r="F5526" s="78"/>
      <c r="G5526" s="77"/>
      <c r="H5526" s="79"/>
      <c r="BA5526" s="5" t="str">
        <f t="shared" si="86"/>
        <v/>
      </c>
      <c r="BB5526" s="5" t="str">
        <f>IF(OR($E5526="",$G5526&lt;&gt;"Ativo"),"",IF(COUNTIFS($E$4:$E5526,$E5526,$A$4:$A5526,$A5526,$G$4:$G5526,"Ativo")=1,1,0))</f>
        <v/>
      </c>
      <c r="BC5526" t="str">
        <f>IF(OR($A5526="",$G5526&lt;&gt;"Ativo"),"",IF(COUNTIFS($A$4:$A5526,$A5526,$G$4:$G5526,"Ativo")=1,1,0))</f>
        <v/>
      </c>
    </row>
    <row r="5527" spans="1:55" x14ac:dyDescent="0.3">
      <c r="A5527" s="76"/>
      <c r="B5527" s="104"/>
      <c r="C5527" s="76"/>
      <c r="D5527" s="77"/>
      <c r="E5527" s="12"/>
      <c r="F5527" s="78"/>
      <c r="G5527" s="77"/>
      <c r="H5527" s="79"/>
      <c r="BA5527" s="5" t="str">
        <f t="shared" si="86"/>
        <v/>
      </c>
      <c r="BB5527" s="5" t="str">
        <f>IF(OR($E5527="",$G5527&lt;&gt;"Ativo"),"",IF(COUNTIFS($E$4:$E5527,$E5527,$A$4:$A5527,$A5527,$G$4:$G5527,"Ativo")=1,1,0))</f>
        <v/>
      </c>
      <c r="BC5527" t="str">
        <f>IF(OR($A5527="",$G5527&lt;&gt;"Ativo"),"",IF(COUNTIFS($A$4:$A5527,$A5527,$G$4:$G5527,"Ativo")=1,1,0))</f>
        <v/>
      </c>
    </row>
    <row r="5528" spans="1:55" x14ac:dyDescent="0.3">
      <c r="A5528" s="76"/>
      <c r="B5528" s="104"/>
      <c r="C5528" s="76"/>
      <c r="D5528" s="77"/>
      <c r="E5528" s="12"/>
      <c r="F5528" s="78"/>
      <c r="G5528" s="77"/>
      <c r="H5528" s="79"/>
      <c r="BA5528" s="5" t="str">
        <f t="shared" si="86"/>
        <v/>
      </c>
      <c r="BB5528" s="5" t="str">
        <f>IF(OR($E5528="",$G5528&lt;&gt;"Ativo"),"",IF(COUNTIFS($E$4:$E5528,$E5528,$A$4:$A5528,$A5528,$G$4:$G5528,"Ativo")=1,1,0))</f>
        <v/>
      </c>
      <c r="BC5528" t="str">
        <f>IF(OR($A5528="",$G5528&lt;&gt;"Ativo"),"",IF(COUNTIFS($A$4:$A5528,$A5528,$G$4:$G5528,"Ativo")=1,1,0))</f>
        <v/>
      </c>
    </row>
    <row r="5529" spans="1:55" x14ac:dyDescent="0.3">
      <c r="A5529" s="76"/>
      <c r="B5529" s="104"/>
      <c r="C5529" s="76"/>
      <c r="D5529" s="77"/>
      <c r="E5529" s="12"/>
      <c r="F5529" s="78"/>
      <c r="G5529" s="77"/>
      <c r="H5529" s="79"/>
      <c r="BA5529" s="5" t="str">
        <f t="shared" si="86"/>
        <v/>
      </c>
      <c r="BB5529" s="5" t="str">
        <f>IF(OR($E5529="",$G5529&lt;&gt;"Ativo"),"",IF(COUNTIFS($E$4:$E5529,$E5529,$A$4:$A5529,$A5529,$G$4:$G5529,"Ativo")=1,1,0))</f>
        <v/>
      </c>
      <c r="BC5529" t="str">
        <f>IF(OR($A5529="",$G5529&lt;&gt;"Ativo"),"",IF(COUNTIFS($A$4:$A5529,$A5529,$G$4:$G5529,"Ativo")=1,1,0))</f>
        <v/>
      </c>
    </row>
    <row r="5530" spans="1:55" x14ac:dyDescent="0.3">
      <c r="A5530" s="76"/>
      <c r="B5530" s="104"/>
      <c r="C5530" s="76"/>
      <c r="D5530" s="77"/>
      <c r="E5530" s="12"/>
      <c r="F5530" s="78"/>
      <c r="G5530" s="77"/>
      <c r="H5530" s="79"/>
      <c r="BA5530" s="5" t="str">
        <f t="shared" si="86"/>
        <v/>
      </c>
      <c r="BB5530" s="5" t="str">
        <f>IF(OR($E5530="",$G5530&lt;&gt;"Ativo"),"",IF(COUNTIFS($E$4:$E5530,$E5530,$A$4:$A5530,$A5530,$G$4:$G5530,"Ativo")=1,1,0))</f>
        <v/>
      </c>
      <c r="BC5530" t="str">
        <f>IF(OR($A5530="",$G5530&lt;&gt;"Ativo"),"",IF(COUNTIFS($A$4:$A5530,$A5530,$G$4:$G5530,"Ativo")=1,1,0))</f>
        <v/>
      </c>
    </row>
    <row r="5531" spans="1:55" x14ac:dyDescent="0.3">
      <c r="A5531" s="76"/>
      <c r="B5531" s="104"/>
      <c r="C5531" s="76"/>
      <c r="D5531" s="77"/>
      <c r="E5531" s="12"/>
      <c r="F5531" s="78"/>
      <c r="G5531" s="77"/>
      <c r="H5531" s="79"/>
      <c r="BA5531" s="5" t="str">
        <f t="shared" si="86"/>
        <v/>
      </c>
      <c r="BB5531" s="5" t="str">
        <f>IF(OR($E5531="",$G5531&lt;&gt;"Ativo"),"",IF(COUNTIFS($E$4:$E5531,$E5531,$A$4:$A5531,$A5531,$G$4:$G5531,"Ativo")=1,1,0))</f>
        <v/>
      </c>
      <c r="BC5531" t="str">
        <f>IF(OR($A5531="",$G5531&lt;&gt;"Ativo"),"",IF(COUNTIFS($A$4:$A5531,$A5531,$G$4:$G5531,"Ativo")=1,1,0))</f>
        <v/>
      </c>
    </row>
    <row r="5532" spans="1:55" x14ac:dyDescent="0.3">
      <c r="A5532" s="76"/>
      <c r="B5532" s="104"/>
      <c r="C5532" s="76"/>
      <c r="D5532" s="77"/>
      <c r="E5532" s="12"/>
      <c r="F5532" s="78"/>
      <c r="G5532" s="77"/>
      <c r="H5532" s="79"/>
      <c r="BA5532" s="5" t="str">
        <f t="shared" si="86"/>
        <v/>
      </c>
      <c r="BB5532" s="5" t="str">
        <f>IF(OR($E5532="",$G5532&lt;&gt;"Ativo"),"",IF(COUNTIFS($E$4:$E5532,$E5532,$A$4:$A5532,$A5532,$G$4:$G5532,"Ativo")=1,1,0))</f>
        <v/>
      </c>
      <c r="BC5532" t="str">
        <f>IF(OR($A5532="",$G5532&lt;&gt;"Ativo"),"",IF(COUNTIFS($A$4:$A5532,$A5532,$G$4:$G5532,"Ativo")=1,1,0))</f>
        <v/>
      </c>
    </row>
    <row r="5533" spans="1:55" x14ac:dyDescent="0.3">
      <c r="A5533" s="76"/>
      <c r="B5533" s="104"/>
      <c r="C5533" s="76"/>
      <c r="D5533" s="77"/>
      <c r="E5533" s="12"/>
      <c r="F5533" s="78"/>
      <c r="G5533" s="77"/>
      <c r="H5533" s="79"/>
      <c r="BA5533" s="5" t="str">
        <f t="shared" si="86"/>
        <v/>
      </c>
      <c r="BB5533" s="5" t="str">
        <f>IF(OR($E5533="",$G5533&lt;&gt;"Ativo"),"",IF(COUNTIFS($E$4:$E5533,$E5533,$A$4:$A5533,$A5533,$G$4:$G5533,"Ativo")=1,1,0))</f>
        <v/>
      </c>
      <c r="BC5533" t="str">
        <f>IF(OR($A5533="",$G5533&lt;&gt;"Ativo"),"",IF(COUNTIFS($A$4:$A5533,$A5533,$G$4:$G5533,"Ativo")=1,1,0))</f>
        <v/>
      </c>
    </row>
    <row r="5534" spans="1:55" x14ac:dyDescent="0.3">
      <c r="A5534" s="76"/>
      <c r="B5534" s="104"/>
      <c r="C5534" s="76"/>
      <c r="D5534" s="77"/>
      <c r="E5534" s="12"/>
      <c r="F5534" s="78"/>
      <c r="G5534" s="77"/>
      <c r="H5534" s="79"/>
      <c r="BA5534" s="5" t="str">
        <f t="shared" si="86"/>
        <v/>
      </c>
      <c r="BB5534" s="5" t="str">
        <f>IF(OR($E5534="",$G5534&lt;&gt;"Ativo"),"",IF(COUNTIFS($E$4:$E5534,$E5534,$A$4:$A5534,$A5534,$G$4:$G5534,"Ativo")=1,1,0))</f>
        <v/>
      </c>
      <c r="BC5534" t="str">
        <f>IF(OR($A5534="",$G5534&lt;&gt;"Ativo"),"",IF(COUNTIFS($A$4:$A5534,$A5534,$G$4:$G5534,"Ativo")=1,1,0))</f>
        <v/>
      </c>
    </row>
    <row r="5535" spans="1:55" x14ac:dyDescent="0.3">
      <c r="A5535" s="76"/>
      <c r="B5535" s="104"/>
      <c r="C5535" s="76"/>
      <c r="D5535" s="77"/>
      <c r="E5535" s="12"/>
      <c r="F5535" s="78"/>
      <c r="G5535" s="77"/>
      <c r="H5535" s="79"/>
      <c r="BA5535" s="5" t="str">
        <f t="shared" si="86"/>
        <v/>
      </c>
      <c r="BB5535" s="5" t="str">
        <f>IF(OR($E5535="",$G5535&lt;&gt;"Ativo"),"",IF(COUNTIFS($E$4:$E5535,$E5535,$A$4:$A5535,$A5535,$G$4:$G5535,"Ativo")=1,1,0))</f>
        <v/>
      </c>
      <c r="BC5535" t="str">
        <f>IF(OR($A5535="",$G5535&lt;&gt;"Ativo"),"",IF(COUNTIFS($A$4:$A5535,$A5535,$G$4:$G5535,"Ativo")=1,1,0))</f>
        <v/>
      </c>
    </row>
    <row r="5536" spans="1:55" x14ac:dyDescent="0.3">
      <c r="A5536" s="76"/>
      <c r="B5536" s="104"/>
      <c r="C5536" s="76"/>
      <c r="D5536" s="77"/>
      <c r="E5536" s="12"/>
      <c r="F5536" s="78"/>
      <c r="G5536" s="77"/>
      <c r="H5536" s="79"/>
      <c r="BA5536" s="5" t="str">
        <f t="shared" si="86"/>
        <v/>
      </c>
      <c r="BB5536" s="5" t="str">
        <f>IF(OR($E5536="",$G5536&lt;&gt;"Ativo"),"",IF(COUNTIFS($E$4:$E5536,$E5536,$A$4:$A5536,$A5536,$G$4:$G5536,"Ativo")=1,1,0))</f>
        <v/>
      </c>
      <c r="BC5536" t="str">
        <f>IF(OR($A5536="",$G5536&lt;&gt;"Ativo"),"",IF(COUNTIFS($A$4:$A5536,$A5536,$G$4:$G5536,"Ativo")=1,1,0))</f>
        <v/>
      </c>
    </row>
    <row r="5537" spans="1:55" x14ac:dyDescent="0.3">
      <c r="A5537" s="76"/>
      <c r="B5537" s="104"/>
      <c r="C5537" s="76"/>
      <c r="D5537" s="77"/>
      <c r="E5537" s="12"/>
      <c r="F5537" s="78"/>
      <c r="G5537" s="77"/>
      <c r="H5537" s="79"/>
      <c r="BA5537" s="5" t="str">
        <f t="shared" si="86"/>
        <v/>
      </c>
      <c r="BB5537" s="5" t="str">
        <f>IF(OR($E5537="",$G5537&lt;&gt;"Ativo"),"",IF(COUNTIFS($E$4:$E5537,$E5537,$A$4:$A5537,$A5537,$G$4:$G5537,"Ativo")=1,1,0))</f>
        <v/>
      </c>
      <c r="BC5537" t="str">
        <f>IF(OR($A5537="",$G5537&lt;&gt;"Ativo"),"",IF(COUNTIFS($A$4:$A5537,$A5537,$G$4:$G5537,"Ativo")=1,1,0))</f>
        <v/>
      </c>
    </row>
    <row r="5538" spans="1:55" x14ac:dyDescent="0.3">
      <c r="A5538" s="76"/>
      <c r="B5538" s="104"/>
      <c r="C5538" s="76"/>
      <c r="D5538" s="77"/>
      <c r="E5538" s="12"/>
      <c r="F5538" s="78"/>
      <c r="G5538" s="77"/>
      <c r="H5538" s="79"/>
      <c r="BA5538" s="5" t="str">
        <f t="shared" si="86"/>
        <v/>
      </c>
      <c r="BB5538" s="5" t="str">
        <f>IF(OR($E5538="",$G5538&lt;&gt;"Ativo"),"",IF(COUNTIFS($E$4:$E5538,$E5538,$A$4:$A5538,$A5538,$G$4:$G5538,"Ativo")=1,1,0))</f>
        <v/>
      </c>
      <c r="BC5538" t="str">
        <f>IF(OR($A5538="",$G5538&lt;&gt;"Ativo"),"",IF(COUNTIFS($A$4:$A5538,$A5538,$G$4:$G5538,"Ativo")=1,1,0))</f>
        <v/>
      </c>
    </row>
    <row r="5539" spans="1:55" x14ac:dyDescent="0.3">
      <c r="A5539" s="76"/>
      <c r="B5539" s="104"/>
      <c r="C5539" s="76"/>
      <c r="D5539" s="77"/>
      <c r="E5539" s="12"/>
      <c r="F5539" s="78"/>
      <c r="G5539" s="77"/>
      <c r="H5539" s="79"/>
      <c r="BA5539" s="5" t="str">
        <f t="shared" si="86"/>
        <v/>
      </c>
      <c r="BB5539" s="5" t="str">
        <f>IF(OR($E5539="",$G5539&lt;&gt;"Ativo"),"",IF(COUNTIFS($E$4:$E5539,$E5539,$A$4:$A5539,$A5539,$G$4:$G5539,"Ativo")=1,1,0))</f>
        <v/>
      </c>
      <c r="BC5539" t="str">
        <f>IF(OR($A5539="",$G5539&lt;&gt;"Ativo"),"",IF(COUNTIFS($A$4:$A5539,$A5539,$G$4:$G5539,"Ativo")=1,1,0))</f>
        <v/>
      </c>
    </row>
    <row r="5540" spans="1:55" x14ac:dyDescent="0.3">
      <c r="A5540" s="76"/>
      <c r="B5540" s="104"/>
      <c r="C5540" s="76"/>
      <c r="D5540" s="77"/>
      <c r="E5540" s="12"/>
      <c r="F5540" s="78"/>
      <c r="G5540" s="77"/>
      <c r="H5540" s="79"/>
      <c r="BA5540" s="5" t="str">
        <f t="shared" si="86"/>
        <v/>
      </c>
      <c r="BB5540" s="5" t="str">
        <f>IF(OR($E5540="",$G5540&lt;&gt;"Ativo"),"",IF(COUNTIFS($E$4:$E5540,$E5540,$A$4:$A5540,$A5540,$G$4:$G5540,"Ativo")=1,1,0))</f>
        <v/>
      </c>
      <c r="BC5540" t="str">
        <f>IF(OR($A5540="",$G5540&lt;&gt;"Ativo"),"",IF(COUNTIFS($A$4:$A5540,$A5540,$G$4:$G5540,"Ativo")=1,1,0))</f>
        <v/>
      </c>
    </row>
    <row r="5541" spans="1:55" x14ac:dyDescent="0.3">
      <c r="A5541" s="76"/>
      <c r="B5541" s="104"/>
      <c r="C5541" s="76"/>
      <c r="D5541" s="77"/>
      <c r="E5541" s="12"/>
      <c r="F5541" s="78"/>
      <c r="G5541" s="77"/>
      <c r="H5541" s="79"/>
      <c r="BA5541" s="5" t="str">
        <f t="shared" si="86"/>
        <v/>
      </c>
      <c r="BB5541" s="5" t="str">
        <f>IF(OR($E5541="",$G5541&lt;&gt;"Ativo"),"",IF(COUNTIFS($E$4:$E5541,$E5541,$A$4:$A5541,$A5541,$G$4:$G5541,"Ativo")=1,1,0))</f>
        <v/>
      </c>
      <c r="BC5541" t="str">
        <f>IF(OR($A5541="",$G5541&lt;&gt;"Ativo"),"",IF(COUNTIFS($A$4:$A5541,$A5541,$G$4:$G5541,"Ativo")=1,1,0))</f>
        <v/>
      </c>
    </row>
    <row r="5542" spans="1:55" x14ac:dyDescent="0.3">
      <c r="A5542" s="76"/>
      <c r="B5542" s="104"/>
      <c r="C5542" s="76"/>
      <c r="D5542" s="77"/>
      <c r="E5542" s="12"/>
      <c r="F5542" s="78"/>
      <c r="G5542" s="77"/>
      <c r="H5542" s="79"/>
      <c r="BA5542" s="5" t="str">
        <f t="shared" si="86"/>
        <v/>
      </c>
      <c r="BB5542" s="5" t="str">
        <f>IF(OR($E5542="",$G5542&lt;&gt;"Ativo"),"",IF(COUNTIFS($E$4:$E5542,$E5542,$A$4:$A5542,$A5542,$G$4:$G5542,"Ativo")=1,1,0))</f>
        <v/>
      </c>
      <c r="BC5542" t="str">
        <f>IF(OR($A5542="",$G5542&lt;&gt;"Ativo"),"",IF(COUNTIFS($A$4:$A5542,$A5542,$G$4:$G5542,"Ativo")=1,1,0))</f>
        <v/>
      </c>
    </row>
    <row r="5543" spans="1:55" x14ac:dyDescent="0.3">
      <c r="A5543" s="76"/>
      <c r="B5543" s="104"/>
      <c r="C5543" s="76"/>
      <c r="D5543" s="77"/>
      <c r="E5543" s="12"/>
      <c r="F5543" s="78"/>
      <c r="G5543" s="77"/>
      <c r="H5543" s="79"/>
      <c r="BA5543" s="5" t="str">
        <f t="shared" si="86"/>
        <v/>
      </c>
      <c r="BB5543" s="5" t="str">
        <f>IF(OR($E5543="",$G5543&lt;&gt;"Ativo"),"",IF(COUNTIFS($E$4:$E5543,$E5543,$A$4:$A5543,$A5543,$G$4:$G5543,"Ativo")=1,1,0))</f>
        <v/>
      </c>
      <c r="BC5543" t="str">
        <f>IF(OR($A5543="",$G5543&lt;&gt;"Ativo"),"",IF(COUNTIFS($A$4:$A5543,$A5543,$G$4:$G5543,"Ativo")=1,1,0))</f>
        <v/>
      </c>
    </row>
    <row r="5544" spans="1:55" x14ac:dyDescent="0.3">
      <c r="A5544" s="76"/>
      <c r="B5544" s="104"/>
      <c r="C5544" s="76"/>
      <c r="D5544" s="77"/>
      <c r="E5544" s="12"/>
      <c r="F5544" s="78"/>
      <c r="G5544" s="77"/>
      <c r="H5544" s="79"/>
      <c r="BA5544" s="5" t="str">
        <f t="shared" si="86"/>
        <v/>
      </c>
      <c r="BB5544" s="5" t="str">
        <f>IF(OR($E5544="",$G5544&lt;&gt;"Ativo"),"",IF(COUNTIFS($E$4:$E5544,$E5544,$A$4:$A5544,$A5544,$G$4:$G5544,"Ativo")=1,1,0))</f>
        <v/>
      </c>
      <c r="BC5544" t="str">
        <f>IF(OR($A5544="",$G5544&lt;&gt;"Ativo"),"",IF(COUNTIFS($A$4:$A5544,$A5544,$G$4:$G5544,"Ativo")=1,1,0))</f>
        <v/>
      </c>
    </row>
    <row r="5545" spans="1:55" x14ac:dyDescent="0.3">
      <c r="A5545" s="76"/>
      <c r="B5545" s="104"/>
      <c r="C5545" s="76"/>
      <c r="D5545" s="77"/>
      <c r="E5545" s="12"/>
      <c r="F5545" s="78"/>
      <c r="G5545" s="77"/>
      <c r="H5545" s="79"/>
      <c r="BA5545" s="5" t="str">
        <f t="shared" si="86"/>
        <v/>
      </c>
      <c r="BB5545" s="5" t="str">
        <f>IF(OR($E5545="",$G5545&lt;&gt;"Ativo"),"",IF(COUNTIFS($E$4:$E5545,$E5545,$A$4:$A5545,$A5545,$G$4:$G5545,"Ativo")=1,1,0))</f>
        <v/>
      </c>
      <c r="BC5545" t="str">
        <f>IF(OR($A5545="",$G5545&lt;&gt;"Ativo"),"",IF(COUNTIFS($A$4:$A5545,$A5545,$G$4:$G5545,"Ativo")=1,1,0))</f>
        <v/>
      </c>
    </row>
    <row r="5546" spans="1:55" x14ac:dyDescent="0.3">
      <c r="A5546" s="76"/>
      <c r="B5546" s="104"/>
      <c r="C5546" s="76"/>
      <c r="D5546" s="77"/>
      <c r="E5546" s="12"/>
      <c r="F5546" s="78"/>
      <c r="G5546" s="77"/>
      <c r="H5546" s="79"/>
      <c r="BA5546" s="5" t="str">
        <f t="shared" si="86"/>
        <v/>
      </c>
      <c r="BB5546" s="5" t="str">
        <f>IF(OR($E5546="",$G5546&lt;&gt;"Ativo"),"",IF(COUNTIFS($E$4:$E5546,$E5546,$A$4:$A5546,$A5546,$G$4:$G5546,"Ativo")=1,1,0))</f>
        <v/>
      </c>
      <c r="BC5546" t="str">
        <f>IF(OR($A5546="",$G5546&lt;&gt;"Ativo"),"",IF(COUNTIFS($A$4:$A5546,$A5546,$G$4:$G5546,"Ativo")=1,1,0))</f>
        <v/>
      </c>
    </row>
    <row r="5547" spans="1:55" x14ac:dyDescent="0.3">
      <c r="A5547" s="76"/>
      <c r="B5547" s="104"/>
      <c r="C5547" s="76"/>
      <c r="D5547" s="77"/>
      <c r="E5547" s="12"/>
      <c r="F5547" s="78"/>
      <c r="G5547" s="77"/>
      <c r="H5547" s="79"/>
      <c r="BA5547" s="5" t="str">
        <f t="shared" si="86"/>
        <v/>
      </c>
      <c r="BB5547" s="5" t="str">
        <f>IF(OR($E5547="",$G5547&lt;&gt;"Ativo"),"",IF(COUNTIFS($E$4:$E5547,$E5547,$A$4:$A5547,$A5547,$G$4:$G5547,"Ativo")=1,1,0))</f>
        <v/>
      </c>
      <c r="BC5547" t="str">
        <f>IF(OR($A5547="",$G5547&lt;&gt;"Ativo"),"",IF(COUNTIFS($A$4:$A5547,$A5547,$G$4:$G5547,"Ativo")=1,1,0))</f>
        <v/>
      </c>
    </row>
    <row r="5548" spans="1:55" x14ac:dyDescent="0.3">
      <c r="A5548" s="76"/>
      <c r="B5548" s="104"/>
      <c r="C5548" s="76"/>
      <c r="D5548" s="77"/>
      <c r="E5548" s="12"/>
      <c r="F5548" s="78"/>
      <c r="G5548" s="77"/>
      <c r="H5548" s="79"/>
      <c r="BA5548" s="5" t="str">
        <f t="shared" si="86"/>
        <v/>
      </c>
      <c r="BB5548" s="5" t="str">
        <f>IF(OR($E5548="",$G5548&lt;&gt;"Ativo"),"",IF(COUNTIFS($E$4:$E5548,$E5548,$A$4:$A5548,$A5548,$G$4:$G5548,"Ativo")=1,1,0))</f>
        <v/>
      </c>
      <c r="BC5548" t="str">
        <f>IF(OR($A5548="",$G5548&lt;&gt;"Ativo"),"",IF(COUNTIFS($A$4:$A5548,$A5548,$G$4:$G5548,"Ativo")=1,1,0))</f>
        <v/>
      </c>
    </row>
    <row r="5549" spans="1:55" x14ac:dyDescent="0.3">
      <c r="A5549" s="76"/>
      <c r="B5549" s="104"/>
      <c r="C5549" s="76"/>
      <c r="D5549" s="77"/>
      <c r="E5549" s="12"/>
      <c r="F5549" s="78"/>
      <c r="G5549" s="77"/>
      <c r="H5549" s="79"/>
      <c r="BA5549" s="5" t="str">
        <f t="shared" si="86"/>
        <v/>
      </c>
      <c r="BB5549" s="5" t="str">
        <f>IF(OR($E5549="",$G5549&lt;&gt;"Ativo"),"",IF(COUNTIFS($E$4:$E5549,$E5549,$A$4:$A5549,$A5549,$G$4:$G5549,"Ativo")=1,1,0))</f>
        <v/>
      </c>
      <c r="BC5549" t="str">
        <f>IF(OR($A5549="",$G5549&lt;&gt;"Ativo"),"",IF(COUNTIFS($A$4:$A5549,$A5549,$G$4:$G5549,"Ativo")=1,1,0))</f>
        <v/>
      </c>
    </row>
    <row r="5550" spans="1:55" x14ac:dyDescent="0.3">
      <c r="A5550" s="76"/>
      <c r="B5550" s="104"/>
      <c r="C5550" s="76"/>
      <c r="D5550" s="77"/>
      <c r="E5550" s="12"/>
      <c r="F5550" s="78"/>
      <c r="G5550" s="77"/>
      <c r="H5550" s="79"/>
      <c r="BA5550" s="5" t="str">
        <f t="shared" si="86"/>
        <v/>
      </c>
      <c r="BB5550" s="5" t="str">
        <f>IF(OR($E5550="",$G5550&lt;&gt;"Ativo"),"",IF(COUNTIFS($E$4:$E5550,$E5550,$A$4:$A5550,$A5550,$G$4:$G5550,"Ativo")=1,1,0))</f>
        <v/>
      </c>
      <c r="BC5550" t="str">
        <f>IF(OR($A5550="",$G5550&lt;&gt;"Ativo"),"",IF(COUNTIFS($A$4:$A5550,$A5550,$G$4:$G5550,"Ativo")=1,1,0))</f>
        <v/>
      </c>
    </row>
    <row r="5551" spans="1:55" x14ac:dyDescent="0.3">
      <c r="A5551" s="76"/>
      <c r="B5551" s="104"/>
      <c r="C5551" s="76"/>
      <c r="D5551" s="77"/>
      <c r="E5551" s="12"/>
      <c r="F5551" s="78"/>
      <c r="G5551" s="77"/>
      <c r="H5551" s="79"/>
      <c r="BA5551" s="5" t="str">
        <f t="shared" si="86"/>
        <v/>
      </c>
      <c r="BB5551" s="5" t="str">
        <f>IF(OR($E5551="",$G5551&lt;&gt;"Ativo"),"",IF(COUNTIFS($E$4:$E5551,$E5551,$A$4:$A5551,$A5551,$G$4:$G5551,"Ativo")=1,1,0))</f>
        <v/>
      </c>
      <c r="BC5551" t="str">
        <f>IF(OR($A5551="",$G5551&lt;&gt;"Ativo"),"",IF(COUNTIFS($A$4:$A5551,$A5551,$G$4:$G5551,"Ativo")=1,1,0))</f>
        <v/>
      </c>
    </row>
    <row r="5552" spans="1:55" x14ac:dyDescent="0.3">
      <c r="A5552" s="76"/>
      <c r="B5552" s="104"/>
      <c r="C5552" s="76"/>
      <c r="D5552" s="77"/>
      <c r="E5552" s="12"/>
      <c r="F5552" s="78"/>
      <c r="G5552" s="77"/>
      <c r="H5552" s="79"/>
      <c r="BA5552" s="5" t="str">
        <f t="shared" si="86"/>
        <v/>
      </c>
      <c r="BB5552" s="5" t="str">
        <f>IF(OR($E5552="",$G5552&lt;&gt;"Ativo"),"",IF(COUNTIFS($E$4:$E5552,$E5552,$A$4:$A5552,$A5552,$G$4:$G5552,"Ativo")=1,1,0))</f>
        <v/>
      </c>
      <c r="BC5552" t="str">
        <f>IF(OR($A5552="",$G5552&lt;&gt;"Ativo"),"",IF(COUNTIFS($A$4:$A5552,$A5552,$G$4:$G5552,"Ativo")=1,1,0))</f>
        <v/>
      </c>
    </row>
    <row r="5553" spans="1:55" x14ac:dyDescent="0.3">
      <c r="A5553" s="76"/>
      <c r="B5553" s="104"/>
      <c r="C5553" s="76"/>
      <c r="D5553" s="77"/>
      <c r="E5553" s="12"/>
      <c r="F5553" s="78"/>
      <c r="G5553" s="77"/>
      <c r="H5553" s="79"/>
      <c r="BA5553" s="5" t="str">
        <f t="shared" si="86"/>
        <v/>
      </c>
      <c r="BB5553" s="5" t="str">
        <f>IF(OR($E5553="",$G5553&lt;&gt;"Ativo"),"",IF(COUNTIFS($E$4:$E5553,$E5553,$A$4:$A5553,$A5553,$G$4:$G5553,"Ativo")=1,1,0))</f>
        <v/>
      </c>
      <c r="BC5553" t="str">
        <f>IF(OR($A5553="",$G5553&lt;&gt;"Ativo"),"",IF(COUNTIFS($A$4:$A5553,$A5553,$G$4:$G5553,"Ativo")=1,1,0))</f>
        <v/>
      </c>
    </row>
    <row r="5554" spans="1:55" x14ac:dyDescent="0.3">
      <c r="A5554" s="76"/>
      <c r="B5554" s="104"/>
      <c r="C5554" s="76"/>
      <c r="D5554" s="77"/>
      <c r="E5554" s="12"/>
      <c r="F5554" s="78"/>
      <c r="G5554" s="77"/>
      <c r="H5554" s="79"/>
      <c r="BA5554" s="5" t="str">
        <f t="shared" si="86"/>
        <v/>
      </c>
      <c r="BB5554" s="5" t="str">
        <f>IF(OR($E5554="",$G5554&lt;&gt;"Ativo"),"",IF(COUNTIFS($E$4:$E5554,$E5554,$A$4:$A5554,$A5554,$G$4:$G5554,"Ativo")=1,1,0))</f>
        <v/>
      </c>
      <c r="BC5554" t="str">
        <f>IF(OR($A5554="",$G5554&lt;&gt;"Ativo"),"",IF(COUNTIFS($A$4:$A5554,$A5554,$G$4:$G5554,"Ativo")=1,1,0))</f>
        <v/>
      </c>
    </row>
    <row r="5555" spans="1:55" x14ac:dyDescent="0.3">
      <c r="A5555" s="76"/>
      <c r="B5555" s="104"/>
      <c r="C5555" s="76"/>
      <c r="D5555" s="77"/>
      <c r="E5555" s="12"/>
      <c r="F5555" s="78"/>
      <c r="G5555" s="77"/>
      <c r="H5555" s="79"/>
      <c r="BA5555" s="5" t="str">
        <f t="shared" si="86"/>
        <v/>
      </c>
      <c r="BB5555" s="5" t="str">
        <f>IF(OR($E5555="",$G5555&lt;&gt;"Ativo"),"",IF(COUNTIFS($E$4:$E5555,$E5555,$A$4:$A5555,$A5555,$G$4:$G5555,"Ativo")=1,1,0))</f>
        <v/>
      </c>
      <c r="BC5555" t="str">
        <f>IF(OR($A5555="",$G5555&lt;&gt;"Ativo"),"",IF(COUNTIFS($A$4:$A5555,$A5555,$G$4:$G5555,"Ativo")=1,1,0))</f>
        <v/>
      </c>
    </row>
    <row r="5556" spans="1:55" x14ac:dyDescent="0.3">
      <c r="A5556" s="76"/>
      <c r="B5556" s="104"/>
      <c r="C5556" s="76"/>
      <c r="D5556" s="77"/>
      <c r="E5556" s="12"/>
      <c r="F5556" s="78"/>
      <c r="G5556" s="77"/>
      <c r="H5556" s="79"/>
      <c r="BA5556" s="5" t="str">
        <f t="shared" si="86"/>
        <v/>
      </c>
      <c r="BB5556" s="5" t="str">
        <f>IF(OR($E5556="",$G5556&lt;&gt;"Ativo"),"",IF(COUNTIFS($E$4:$E5556,$E5556,$A$4:$A5556,$A5556,$G$4:$G5556,"Ativo")=1,1,0))</f>
        <v/>
      </c>
      <c r="BC5556" t="str">
        <f>IF(OR($A5556="",$G5556&lt;&gt;"Ativo"),"",IF(COUNTIFS($A$4:$A5556,$A5556,$G$4:$G5556,"Ativo")=1,1,0))</f>
        <v/>
      </c>
    </row>
    <row r="5557" spans="1:55" x14ac:dyDescent="0.3">
      <c r="A5557" s="76"/>
      <c r="B5557" s="104"/>
      <c r="C5557" s="76"/>
      <c r="D5557" s="77"/>
      <c r="E5557" s="12"/>
      <c r="F5557" s="78"/>
      <c r="G5557" s="77"/>
      <c r="H5557" s="79"/>
      <c r="BA5557" s="5" t="str">
        <f t="shared" si="86"/>
        <v/>
      </c>
      <c r="BB5557" s="5" t="str">
        <f>IF(OR($E5557="",$G5557&lt;&gt;"Ativo"),"",IF(COUNTIFS($E$4:$E5557,$E5557,$A$4:$A5557,$A5557,$G$4:$G5557,"Ativo")=1,1,0))</f>
        <v/>
      </c>
      <c r="BC5557" t="str">
        <f>IF(OR($A5557="",$G5557&lt;&gt;"Ativo"),"",IF(COUNTIFS($A$4:$A5557,$A5557,$G$4:$G5557,"Ativo")=1,1,0))</f>
        <v/>
      </c>
    </row>
    <row r="5558" spans="1:55" x14ac:dyDescent="0.3">
      <c r="A5558" s="76"/>
      <c r="B5558" s="104"/>
      <c r="C5558" s="76"/>
      <c r="D5558" s="77"/>
      <c r="E5558" s="12"/>
      <c r="F5558" s="78"/>
      <c r="G5558" s="77"/>
      <c r="H5558" s="79"/>
      <c r="BA5558" s="5" t="str">
        <f t="shared" si="86"/>
        <v/>
      </c>
      <c r="BB5558" s="5" t="str">
        <f>IF(OR($E5558="",$G5558&lt;&gt;"Ativo"),"",IF(COUNTIFS($E$4:$E5558,$E5558,$A$4:$A5558,$A5558,$G$4:$G5558,"Ativo")=1,1,0))</f>
        <v/>
      </c>
      <c r="BC5558" t="str">
        <f>IF(OR($A5558="",$G5558&lt;&gt;"Ativo"),"",IF(COUNTIFS($A$4:$A5558,$A5558,$G$4:$G5558,"Ativo")=1,1,0))</f>
        <v/>
      </c>
    </row>
    <row r="5559" spans="1:55" x14ac:dyDescent="0.3">
      <c r="A5559" s="76"/>
      <c r="B5559" s="104"/>
      <c r="C5559" s="76"/>
      <c r="D5559" s="77"/>
      <c r="E5559" s="12"/>
      <c r="F5559" s="78"/>
      <c r="G5559" s="77"/>
      <c r="H5559" s="79"/>
      <c r="BA5559" s="5" t="str">
        <f t="shared" si="86"/>
        <v/>
      </c>
      <c r="BB5559" s="5" t="str">
        <f>IF(OR($E5559="",$G5559&lt;&gt;"Ativo"),"",IF(COUNTIFS($E$4:$E5559,$E5559,$A$4:$A5559,$A5559,$G$4:$G5559,"Ativo")=1,1,0))</f>
        <v/>
      </c>
      <c r="BC5559" t="str">
        <f>IF(OR($A5559="",$G5559&lt;&gt;"Ativo"),"",IF(COUNTIFS($A$4:$A5559,$A5559,$G$4:$G5559,"Ativo")=1,1,0))</f>
        <v/>
      </c>
    </row>
    <row r="5560" spans="1:55" x14ac:dyDescent="0.3">
      <c r="A5560" s="76"/>
      <c r="B5560" s="104"/>
      <c r="C5560" s="76"/>
      <c r="D5560" s="77"/>
      <c r="E5560" s="12"/>
      <c r="F5560" s="78"/>
      <c r="G5560" s="77"/>
      <c r="H5560" s="79"/>
      <c r="BA5560" s="5" t="str">
        <f t="shared" si="86"/>
        <v/>
      </c>
      <c r="BB5560" s="5" t="str">
        <f>IF(OR($E5560="",$G5560&lt;&gt;"Ativo"),"",IF(COUNTIFS($E$4:$E5560,$E5560,$A$4:$A5560,$A5560,$G$4:$G5560,"Ativo")=1,1,0))</f>
        <v/>
      </c>
      <c r="BC5560" t="str">
        <f>IF(OR($A5560="",$G5560&lt;&gt;"Ativo"),"",IF(COUNTIFS($A$4:$A5560,$A5560,$G$4:$G5560,"Ativo")=1,1,0))</f>
        <v/>
      </c>
    </row>
    <row r="5561" spans="1:55" x14ac:dyDescent="0.3">
      <c r="A5561" s="76"/>
      <c r="B5561" s="104"/>
      <c r="C5561" s="76"/>
      <c r="D5561" s="77"/>
      <c r="E5561" s="12"/>
      <c r="F5561" s="78"/>
      <c r="G5561" s="77"/>
      <c r="H5561" s="79"/>
      <c r="BA5561" s="5" t="str">
        <f t="shared" si="86"/>
        <v/>
      </c>
      <c r="BB5561" s="5" t="str">
        <f>IF(OR($E5561="",$G5561&lt;&gt;"Ativo"),"",IF(COUNTIFS($E$4:$E5561,$E5561,$A$4:$A5561,$A5561,$G$4:$G5561,"Ativo")=1,1,0))</f>
        <v/>
      </c>
      <c r="BC5561" t="str">
        <f>IF(OR($A5561="",$G5561&lt;&gt;"Ativo"),"",IF(COUNTIFS($A$4:$A5561,$A5561,$G$4:$G5561,"Ativo")=1,1,0))</f>
        <v/>
      </c>
    </row>
    <row r="5562" spans="1:55" x14ac:dyDescent="0.3">
      <c r="A5562" s="76"/>
      <c r="B5562" s="104"/>
      <c r="C5562" s="76"/>
      <c r="D5562" s="77"/>
      <c r="E5562" s="12"/>
      <c r="F5562" s="78"/>
      <c r="G5562" s="77"/>
      <c r="H5562" s="79"/>
      <c r="BA5562" s="5" t="str">
        <f t="shared" si="86"/>
        <v/>
      </c>
      <c r="BB5562" s="5" t="str">
        <f>IF(OR($E5562="",$G5562&lt;&gt;"Ativo"),"",IF(COUNTIFS($E$4:$E5562,$E5562,$A$4:$A5562,$A5562,$G$4:$G5562,"Ativo")=1,1,0))</f>
        <v/>
      </c>
      <c r="BC5562" t="str">
        <f>IF(OR($A5562="",$G5562&lt;&gt;"Ativo"),"",IF(COUNTIFS($A$4:$A5562,$A5562,$G$4:$G5562,"Ativo")=1,1,0))</f>
        <v/>
      </c>
    </row>
    <row r="5563" spans="1:55" x14ac:dyDescent="0.3">
      <c r="A5563" s="76"/>
      <c r="B5563" s="104"/>
      <c r="C5563" s="76"/>
      <c r="D5563" s="77"/>
      <c r="E5563" s="12"/>
      <c r="F5563" s="78"/>
      <c r="G5563" s="77"/>
      <c r="H5563" s="79"/>
      <c r="BA5563" s="5" t="str">
        <f t="shared" si="86"/>
        <v/>
      </c>
      <c r="BB5563" s="5" t="str">
        <f>IF(OR($E5563="",$G5563&lt;&gt;"Ativo"),"",IF(COUNTIFS($E$4:$E5563,$E5563,$A$4:$A5563,$A5563,$G$4:$G5563,"Ativo")=1,1,0))</f>
        <v/>
      </c>
      <c r="BC5563" t="str">
        <f>IF(OR($A5563="",$G5563&lt;&gt;"Ativo"),"",IF(COUNTIFS($A$4:$A5563,$A5563,$G$4:$G5563,"Ativo")=1,1,0))</f>
        <v/>
      </c>
    </row>
    <row r="5564" spans="1:55" x14ac:dyDescent="0.3">
      <c r="A5564" s="76"/>
      <c r="B5564" s="104"/>
      <c r="C5564" s="76"/>
      <c r="D5564" s="77"/>
      <c r="E5564" s="12"/>
      <c r="F5564" s="78"/>
      <c r="G5564" s="77"/>
      <c r="H5564" s="79"/>
      <c r="BA5564" s="5" t="str">
        <f t="shared" si="86"/>
        <v/>
      </c>
      <c r="BB5564" s="5" t="str">
        <f>IF(OR($E5564="",$G5564&lt;&gt;"Ativo"),"",IF(COUNTIFS($E$4:$E5564,$E5564,$A$4:$A5564,$A5564,$G$4:$G5564,"Ativo")=1,1,0))</f>
        <v/>
      </c>
      <c r="BC5564" t="str">
        <f>IF(OR($A5564="",$G5564&lt;&gt;"Ativo"),"",IF(COUNTIFS($A$4:$A5564,$A5564,$G$4:$G5564,"Ativo")=1,1,0))</f>
        <v/>
      </c>
    </row>
    <row r="5565" spans="1:55" x14ac:dyDescent="0.3">
      <c r="A5565" s="76"/>
      <c r="B5565" s="104"/>
      <c r="C5565" s="76"/>
      <c r="D5565" s="77"/>
      <c r="E5565" s="12"/>
      <c r="F5565" s="78"/>
      <c r="G5565" s="77"/>
      <c r="H5565" s="79"/>
      <c r="BA5565" s="5" t="str">
        <f t="shared" si="86"/>
        <v/>
      </c>
      <c r="BB5565" s="5" t="str">
        <f>IF(OR($E5565="",$G5565&lt;&gt;"Ativo"),"",IF(COUNTIFS($E$4:$E5565,$E5565,$A$4:$A5565,$A5565,$G$4:$G5565,"Ativo")=1,1,0))</f>
        <v/>
      </c>
      <c r="BC5565" t="str">
        <f>IF(OR($A5565="",$G5565&lt;&gt;"Ativo"),"",IF(COUNTIFS($A$4:$A5565,$A5565,$G$4:$G5565,"Ativo")=1,1,0))</f>
        <v/>
      </c>
    </row>
    <row r="5566" spans="1:55" x14ac:dyDescent="0.3">
      <c r="A5566" s="76"/>
      <c r="B5566" s="104"/>
      <c r="C5566" s="76"/>
      <c r="D5566" s="77"/>
      <c r="E5566" s="12"/>
      <c r="F5566" s="78"/>
      <c r="G5566" s="77"/>
      <c r="H5566" s="79"/>
      <c r="BA5566" s="5" t="str">
        <f t="shared" si="86"/>
        <v/>
      </c>
      <c r="BB5566" s="5" t="str">
        <f>IF(OR($E5566="",$G5566&lt;&gt;"Ativo"),"",IF(COUNTIFS($E$4:$E5566,$E5566,$A$4:$A5566,$A5566,$G$4:$G5566,"Ativo")=1,1,0))</f>
        <v/>
      </c>
      <c r="BC5566" t="str">
        <f>IF(OR($A5566="",$G5566&lt;&gt;"Ativo"),"",IF(COUNTIFS($A$4:$A5566,$A5566,$G$4:$G5566,"Ativo")=1,1,0))</f>
        <v/>
      </c>
    </row>
    <row r="5567" spans="1:55" x14ac:dyDescent="0.3">
      <c r="A5567" s="76"/>
      <c r="B5567" s="104"/>
      <c r="C5567" s="76"/>
      <c r="D5567" s="77"/>
      <c r="E5567" s="12"/>
      <c r="F5567" s="78"/>
      <c r="G5567" s="77"/>
      <c r="H5567" s="79"/>
      <c r="BA5567" s="5" t="str">
        <f t="shared" si="86"/>
        <v/>
      </c>
      <c r="BB5567" s="5" t="str">
        <f>IF(OR($E5567="",$G5567&lt;&gt;"Ativo"),"",IF(COUNTIFS($E$4:$E5567,$E5567,$A$4:$A5567,$A5567,$G$4:$G5567,"Ativo")=1,1,0))</f>
        <v/>
      </c>
      <c r="BC5567" t="str">
        <f>IF(OR($A5567="",$G5567&lt;&gt;"Ativo"),"",IF(COUNTIFS($A$4:$A5567,$A5567,$G$4:$G5567,"Ativo")=1,1,0))</f>
        <v/>
      </c>
    </row>
    <row r="5568" spans="1:55" x14ac:dyDescent="0.3">
      <c r="A5568" s="76"/>
      <c r="B5568" s="104"/>
      <c r="C5568" s="76"/>
      <c r="D5568" s="77"/>
      <c r="E5568" s="12"/>
      <c r="F5568" s="78"/>
      <c r="G5568" s="77"/>
      <c r="H5568" s="79"/>
      <c r="BA5568" s="5" t="str">
        <f t="shared" si="86"/>
        <v/>
      </c>
      <c r="BB5568" s="5" t="str">
        <f>IF(OR($E5568="",$G5568&lt;&gt;"Ativo"),"",IF(COUNTIFS($E$4:$E5568,$E5568,$A$4:$A5568,$A5568,$G$4:$G5568,"Ativo")=1,1,0))</f>
        <v/>
      </c>
      <c r="BC5568" t="str">
        <f>IF(OR($A5568="",$G5568&lt;&gt;"Ativo"),"",IF(COUNTIFS($A$4:$A5568,$A5568,$G$4:$G5568,"Ativo")=1,1,0))</f>
        <v/>
      </c>
    </row>
    <row r="5569" spans="1:55" x14ac:dyDescent="0.3">
      <c r="A5569" s="76"/>
      <c r="B5569" s="104"/>
      <c r="C5569" s="76"/>
      <c r="D5569" s="77"/>
      <c r="E5569" s="12"/>
      <c r="F5569" s="78"/>
      <c r="G5569" s="77"/>
      <c r="H5569" s="79"/>
      <c r="BA5569" s="5" t="str">
        <f t="shared" si="86"/>
        <v/>
      </c>
      <c r="BB5569" s="5" t="str">
        <f>IF(OR($E5569="",$G5569&lt;&gt;"Ativo"),"",IF(COUNTIFS($E$4:$E5569,$E5569,$A$4:$A5569,$A5569,$G$4:$G5569,"Ativo")=1,1,0))</f>
        <v/>
      </c>
      <c r="BC5569" t="str">
        <f>IF(OR($A5569="",$G5569&lt;&gt;"Ativo"),"",IF(COUNTIFS($A$4:$A5569,$A5569,$G$4:$G5569,"Ativo")=1,1,0))</f>
        <v/>
      </c>
    </row>
    <row r="5570" spans="1:55" x14ac:dyDescent="0.3">
      <c r="A5570" s="76"/>
      <c r="B5570" s="104"/>
      <c r="C5570" s="76"/>
      <c r="D5570" s="77"/>
      <c r="E5570" s="12"/>
      <c r="F5570" s="78"/>
      <c r="G5570" s="77"/>
      <c r="H5570" s="79"/>
      <c r="BA5570" s="5" t="str">
        <f t="shared" si="86"/>
        <v/>
      </c>
      <c r="BB5570" s="5" t="str">
        <f>IF(OR($E5570="",$G5570&lt;&gt;"Ativo"),"",IF(COUNTIFS($E$4:$E5570,$E5570,$A$4:$A5570,$A5570,$G$4:$G5570,"Ativo")=1,1,0))</f>
        <v/>
      </c>
      <c r="BC5570" t="str">
        <f>IF(OR($A5570="",$G5570&lt;&gt;"Ativo"),"",IF(COUNTIFS($A$4:$A5570,$A5570,$G$4:$G5570,"Ativo")=1,1,0))</f>
        <v/>
      </c>
    </row>
    <row r="5571" spans="1:55" x14ac:dyDescent="0.3">
      <c r="A5571" s="76"/>
      <c r="B5571" s="104"/>
      <c r="C5571" s="76"/>
      <c r="D5571" s="77"/>
      <c r="E5571" s="12"/>
      <c r="F5571" s="78"/>
      <c r="G5571" s="77"/>
      <c r="H5571" s="79"/>
      <c r="BA5571" s="5" t="str">
        <f t="shared" si="86"/>
        <v/>
      </c>
      <c r="BB5571" s="5" t="str">
        <f>IF(OR($E5571="",$G5571&lt;&gt;"Ativo"),"",IF(COUNTIFS($E$4:$E5571,$E5571,$A$4:$A5571,$A5571,$G$4:$G5571,"Ativo")=1,1,0))</f>
        <v/>
      </c>
      <c r="BC5571" t="str">
        <f>IF(OR($A5571="",$G5571&lt;&gt;"Ativo"),"",IF(COUNTIFS($A$4:$A5571,$A5571,$G$4:$G5571,"Ativo")=1,1,0))</f>
        <v/>
      </c>
    </row>
    <row r="5572" spans="1:55" x14ac:dyDescent="0.3">
      <c r="A5572" s="76"/>
      <c r="B5572" s="104"/>
      <c r="C5572" s="76"/>
      <c r="D5572" s="77"/>
      <c r="E5572" s="12"/>
      <c r="F5572" s="78"/>
      <c r="G5572" s="77"/>
      <c r="H5572" s="79"/>
      <c r="BA5572" s="5" t="str">
        <f t="shared" ref="BA5572:BA5635" si="87">IF($D5572="","",MID($D5572,4,LEN($D5572)-5))</f>
        <v/>
      </c>
      <c r="BB5572" s="5" t="str">
        <f>IF(OR($E5572="",$G5572&lt;&gt;"Ativo"),"",IF(COUNTIFS($E$4:$E5572,$E5572,$A$4:$A5572,$A5572,$G$4:$G5572,"Ativo")=1,1,0))</f>
        <v/>
      </c>
      <c r="BC5572" t="str">
        <f>IF(OR($A5572="",$G5572&lt;&gt;"Ativo"),"",IF(COUNTIFS($A$4:$A5572,$A5572,$G$4:$G5572,"Ativo")=1,1,0))</f>
        <v/>
      </c>
    </row>
    <row r="5573" spans="1:55" x14ac:dyDescent="0.3">
      <c r="A5573" s="76"/>
      <c r="B5573" s="104"/>
      <c r="C5573" s="76"/>
      <c r="D5573" s="77"/>
      <c r="E5573" s="12"/>
      <c r="F5573" s="78"/>
      <c r="G5573" s="77"/>
      <c r="H5573" s="79"/>
      <c r="BA5573" s="5" t="str">
        <f t="shared" si="87"/>
        <v/>
      </c>
      <c r="BB5573" s="5" t="str">
        <f>IF(OR($E5573="",$G5573&lt;&gt;"Ativo"),"",IF(COUNTIFS($E$4:$E5573,$E5573,$A$4:$A5573,$A5573,$G$4:$G5573,"Ativo")=1,1,0))</f>
        <v/>
      </c>
      <c r="BC5573" t="str">
        <f>IF(OR($A5573="",$G5573&lt;&gt;"Ativo"),"",IF(COUNTIFS($A$4:$A5573,$A5573,$G$4:$G5573,"Ativo")=1,1,0))</f>
        <v/>
      </c>
    </row>
    <row r="5574" spans="1:55" x14ac:dyDescent="0.3">
      <c r="A5574" s="76"/>
      <c r="B5574" s="104"/>
      <c r="C5574" s="76"/>
      <c r="D5574" s="77"/>
      <c r="E5574" s="12"/>
      <c r="F5574" s="78"/>
      <c r="G5574" s="77"/>
      <c r="H5574" s="79"/>
      <c r="BA5574" s="5" t="str">
        <f t="shared" si="87"/>
        <v/>
      </c>
      <c r="BB5574" s="5" t="str">
        <f>IF(OR($E5574="",$G5574&lt;&gt;"Ativo"),"",IF(COUNTIFS($E$4:$E5574,$E5574,$A$4:$A5574,$A5574,$G$4:$G5574,"Ativo")=1,1,0))</f>
        <v/>
      </c>
      <c r="BC5574" t="str">
        <f>IF(OR($A5574="",$G5574&lt;&gt;"Ativo"),"",IF(COUNTIFS($A$4:$A5574,$A5574,$G$4:$G5574,"Ativo")=1,1,0))</f>
        <v/>
      </c>
    </row>
    <row r="5575" spans="1:55" x14ac:dyDescent="0.3">
      <c r="A5575" s="76"/>
      <c r="B5575" s="104"/>
      <c r="C5575" s="76"/>
      <c r="D5575" s="77"/>
      <c r="E5575" s="12"/>
      <c r="F5575" s="78"/>
      <c r="G5575" s="77"/>
      <c r="H5575" s="79"/>
      <c r="BA5575" s="5" t="str">
        <f t="shared" si="87"/>
        <v/>
      </c>
      <c r="BB5575" s="5" t="str">
        <f>IF(OR($E5575="",$G5575&lt;&gt;"Ativo"),"",IF(COUNTIFS($E$4:$E5575,$E5575,$A$4:$A5575,$A5575,$G$4:$G5575,"Ativo")=1,1,0))</f>
        <v/>
      </c>
      <c r="BC5575" t="str">
        <f>IF(OR($A5575="",$G5575&lt;&gt;"Ativo"),"",IF(COUNTIFS($A$4:$A5575,$A5575,$G$4:$G5575,"Ativo")=1,1,0))</f>
        <v/>
      </c>
    </row>
    <row r="5576" spans="1:55" x14ac:dyDescent="0.3">
      <c r="A5576" s="76"/>
      <c r="B5576" s="104"/>
      <c r="C5576" s="76"/>
      <c r="D5576" s="77"/>
      <c r="E5576" s="12"/>
      <c r="F5576" s="78"/>
      <c r="G5576" s="77"/>
      <c r="H5576" s="79"/>
      <c r="BA5576" s="5" t="str">
        <f t="shared" si="87"/>
        <v/>
      </c>
      <c r="BB5576" s="5" t="str">
        <f>IF(OR($E5576="",$G5576&lt;&gt;"Ativo"),"",IF(COUNTIFS($E$4:$E5576,$E5576,$A$4:$A5576,$A5576,$G$4:$G5576,"Ativo")=1,1,0))</f>
        <v/>
      </c>
      <c r="BC5576" t="str">
        <f>IF(OR($A5576="",$G5576&lt;&gt;"Ativo"),"",IF(COUNTIFS($A$4:$A5576,$A5576,$G$4:$G5576,"Ativo")=1,1,0))</f>
        <v/>
      </c>
    </row>
    <row r="5577" spans="1:55" x14ac:dyDescent="0.3">
      <c r="A5577" s="76"/>
      <c r="B5577" s="104"/>
      <c r="C5577" s="76"/>
      <c r="D5577" s="77"/>
      <c r="E5577" s="12"/>
      <c r="F5577" s="78"/>
      <c r="G5577" s="77"/>
      <c r="H5577" s="79"/>
      <c r="BA5577" s="5" t="str">
        <f t="shared" si="87"/>
        <v/>
      </c>
      <c r="BB5577" s="5" t="str">
        <f>IF(OR($E5577="",$G5577&lt;&gt;"Ativo"),"",IF(COUNTIFS($E$4:$E5577,$E5577,$A$4:$A5577,$A5577,$G$4:$G5577,"Ativo")=1,1,0))</f>
        <v/>
      </c>
      <c r="BC5577" t="str">
        <f>IF(OR($A5577="",$G5577&lt;&gt;"Ativo"),"",IF(COUNTIFS($A$4:$A5577,$A5577,$G$4:$G5577,"Ativo")=1,1,0))</f>
        <v/>
      </c>
    </row>
    <row r="5578" spans="1:55" x14ac:dyDescent="0.3">
      <c r="A5578" s="76"/>
      <c r="B5578" s="104"/>
      <c r="C5578" s="76"/>
      <c r="D5578" s="77"/>
      <c r="E5578" s="12"/>
      <c r="F5578" s="78"/>
      <c r="G5578" s="77"/>
      <c r="H5578" s="79"/>
      <c r="BA5578" s="5" t="str">
        <f t="shared" si="87"/>
        <v/>
      </c>
      <c r="BB5578" s="5" t="str">
        <f>IF(OR($E5578="",$G5578&lt;&gt;"Ativo"),"",IF(COUNTIFS($E$4:$E5578,$E5578,$A$4:$A5578,$A5578,$G$4:$G5578,"Ativo")=1,1,0))</f>
        <v/>
      </c>
      <c r="BC5578" t="str">
        <f>IF(OR($A5578="",$G5578&lt;&gt;"Ativo"),"",IF(COUNTIFS($A$4:$A5578,$A5578,$G$4:$G5578,"Ativo")=1,1,0))</f>
        <v/>
      </c>
    </row>
    <row r="5579" spans="1:55" x14ac:dyDescent="0.3">
      <c r="A5579" s="76"/>
      <c r="B5579" s="104"/>
      <c r="C5579" s="76"/>
      <c r="D5579" s="77"/>
      <c r="E5579" s="12"/>
      <c r="F5579" s="78"/>
      <c r="G5579" s="77"/>
      <c r="H5579" s="79"/>
      <c r="BA5579" s="5" t="str">
        <f t="shared" si="87"/>
        <v/>
      </c>
      <c r="BB5579" s="5" t="str">
        <f>IF(OR($E5579="",$G5579&lt;&gt;"Ativo"),"",IF(COUNTIFS($E$4:$E5579,$E5579,$A$4:$A5579,$A5579,$G$4:$G5579,"Ativo")=1,1,0))</f>
        <v/>
      </c>
      <c r="BC5579" t="str">
        <f>IF(OR($A5579="",$G5579&lt;&gt;"Ativo"),"",IF(COUNTIFS($A$4:$A5579,$A5579,$G$4:$G5579,"Ativo")=1,1,0))</f>
        <v/>
      </c>
    </row>
    <row r="5580" spans="1:55" x14ac:dyDescent="0.3">
      <c r="A5580" s="76"/>
      <c r="B5580" s="104"/>
      <c r="C5580" s="76"/>
      <c r="D5580" s="77"/>
      <c r="E5580" s="12"/>
      <c r="F5580" s="78"/>
      <c r="G5580" s="77"/>
      <c r="H5580" s="79"/>
      <c r="BA5580" s="5" t="str">
        <f t="shared" si="87"/>
        <v/>
      </c>
      <c r="BB5580" s="5" t="str">
        <f>IF(OR($E5580="",$G5580&lt;&gt;"Ativo"),"",IF(COUNTIFS($E$4:$E5580,$E5580,$A$4:$A5580,$A5580,$G$4:$G5580,"Ativo")=1,1,0))</f>
        <v/>
      </c>
      <c r="BC5580" t="str">
        <f>IF(OR($A5580="",$G5580&lt;&gt;"Ativo"),"",IF(COUNTIFS($A$4:$A5580,$A5580,$G$4:$G5580,"Ativo")=1,1,0))</f>
        <v/>
      </c>
    </row>
    <row r="5581" spans="1:55" x14ac:dyDescent="0.3">
      <c r="A5581" s="76"/>
      <c r="B5581" s="104"/>
      <c r="C5581" s="76"/>
      <c r="D5581" s="77"/>
      <c r="E5581" s="12"/>
      <c r="F5581" s="78"/>
      <c r="G5581" s="77"/>
      <c r="H5581" s="79"/>
      <c r="BA5581" s="5" t="str">
        <f t="shared" si="87"/>
        <v/>
      </c>
      <c r="BB5581" s="5" t="str">
        <f>IF(OR($E5581="",$G5581&lt;&gt;"Ativo"),"",IF(COUNTIFS($E$4:$E5581,$E5581,$A$4:$A5581,$A5581,$G$4:$G5581,"Ativo")=1,1,0))</f>
        <v/>
      </c>
      <c r="BC5581" t="str">
        <f>IF(OR($A5581="",$G5581&lt;&gt;"Ativo"),"",IF(COUNTIFS($A$4:$A5581,$A5581,$G$4:$G5581,"Ativo")=1,1,0))</f>
        <v/>
      </c>
    </row>
    <row r="5582" spans="1:55" x14ac:dyDescent="0.3">
      <c r="A5582" s="76"/>
      <c r="B5582" s="104"/>
      <c r="C5582" s="76"/>
      <c r="D5582" s="77"/>
      <c r="E5582" s="12"/>
      <c r="F5582" s="78"/>
      <c r="G5582" s="77"/>
      <c r="H5582" s="79"/>
      <c r="BA5582" s="5" t="str">
        <f t="shared" si="87"/>
        <v/>
      </c>
      <c r="BB5582" s="5" t="str">
        <f>IF(OR($E5582="",$G5582&lt;&gt;"Ativo"),"",IF(COUNTIFS($E$4:$E5582,$E5582,$A$4:$A5582,$A5582,$G$4:$G5582,"Ativo")=1,1,0))</f>
        <v/>
      </c>
      <c r="BC5582" t="str">
        <f>IF(OR($A5582="",$G5582&lt;&gt;"Ativo"),"",IF(COUNTIFS($A$4:$A5582,$A5582,$G$4:$G5582,"Ativo")=1,1,0))</f>
        <v/>
      </c>
    </row>
    <row r="5583" spans="1:55" x14ac:dyDescent="0.3">
      <c r="A5583" s="76"/>
      <c r="B5583" s="104"/>
      <c r="C5583" s="76"/>
      <c r="D5583" s="77"/>
      <c r="E5583" s="12"/>
      <c r="F5583" s="78"/>
      <c r="G5583" s="77"/>
      <c r="H5583" s="79"/>
      <c r="BA5583" s="5" t="str">
        <f t="shared" si="87"/>
        <v/>
      </c>
      <c r="BB5583" s="5" t="str">
        <f>IF(OR($E5583="",$G5583&lt;&gt;"Ativo"),"",IF(COUNTIFS($E$4:$E5583,$E5583,$A$4:$A5583,$A5583,$G$4:$G5583,"Ativo")=1,1,0))</f>
        <v/>
      </c>
      <c r="BC5583" t="str">
        <f>IF(OR($A5583="",$G5583&lt;&gt;"Ativo"),"",IF(COUNTIFS($A$4:$A5583,$A5583,$G$4:$G5583,"Ativo")=1,1,0))</f>
        <v/>
      </c>
    </row>
    <row r="5584" spans="1:55" x14ac:dyDescent="0.3">
      <c r="A5584" s="76"/>
      <c r="B5584" s="104"/>
      <c r="C5584" s="76"/>
      <c r="D5584" s="77"/>
      <c r="E5584" s="12"/>
      <c r="F5584" s="78"/>
      <c r="G5584" s="77"/>
      <c r="H5584" s="79"/>
      <c r="BA5584" s="5" t="str">
        <f t="shared" si="87"/>
        <v/>
      </c>
      <c r="BB5584" s="5" t="str">
        <f>IF(OR($E5584="",$G5584&lt;&gt;"Ativo"),"",IF(COUNTIFS($E$4:$E5584,$E5584,$A$4:$A5584,$A5584,$G$4:$G5584,"Ativo")=1,1,0))</f>
        <v/>
      </c>
      <c r="BC5584" t="str">
        <f>IF(OR($A5584="",$G5584&lt;&gt;"Ativo"),"",IF(COUNTIFS($A$4:$A5584,$A5584,$G$4:$G5584,"Ativo")=1,1,0))</f>
        <v/>
      </c>
    </row>
    <row r="5585" spans="1:55" x14ac:dyDescent="0.3">
      <c r="A5585" s="76"/>
      <c r="B5585" s="104"/>
      <c r="C5585" s="76"/>
      <c r="D5585" s="77"/>
      <c r="E5585" s="12"/>
      <c r="F5585" s="78"/>
      <c r="G5585" s="77"/>
      <c r="H5585" s="79"/>
      <c r="BA5585" s="5" t="str">
        <f t="shared" si="87"/>
        <v/>
      </c>
      <c r="BB5585" s="5" t="str">
        <f>IF(OR($E5585="",$G5585&lt;&gt;"Ativo"),"",IF(COUNTIFS($E$4:$E5585,$E5585,$A$4:$A5585,$A5585,$G$4:$G5585,"Ativo")=1,1,0))</f>
        <v/>
      </c>
      <c r="BC5585" t="str">
        <f>IF(OR($A5585="",$G5585&lt;&gt;"Ativo"),"",IF(COUNTIFS($A$4:$A5585,$A5585,$G$4:$G5585,"Ativo")=1,1,0))</f>
        <v/>
      </c>
    </row>
    <row r="5586" spans="1:55" x14ac:dyDescent="0.3">
      <c r="A5586" s="76"/>
      <c r="B5586" s="104"/>
      <c r="C5586" s="76"/>
      <c r="D5586" s="77"/>
      <c r="E5586" s="12"/>
      <c r="F5586" s="78"/>
      <c r="G5586" s="77"/>
      <c r="H5586" s="79"/>
      <c r="BA5586" s="5" t="str">
        <f t="shared" si="87"/>
        <v/>
      </c>
      <c r="BB5586" s="5" t="str">
        <f>IF(OR($E5586="",$G5586&lt;&gt;"Ativo"),"",IF(COUNTIFS($E$4:$E5586,$E5586,$A$4:$A5586,$A5586,$G$4:$G5586,"Ativo")=1,1,0))</f>
        <v/>
      </c>
      <c r="BC5586" t="str">
        <f>IF(OR($A5586="",$G5586&lt;&gt;"Ativo"),"",IF(COUNTIFS($A$4:$A5586,$A5586,$G$4:$G5586,"Ativo")=1,1,0))</f>
        <v/>
      </c>
    </row>
    <row r="5587" spans="1:55" x14ac:dyDescent="0.3">
      <c r="A5587" s="76"/>
      <c r="B5587" s="104"/>
      <c r="C5587" s="76"/>
      <c r="D5587" s="77"/>
      <c r="E5587" s="12"/>
      <c r="F5587" s="78"/>
      <c r="G5587" s="77"/>
      <c r="H5587" s="79"/>
      <c r="BA5587" s="5" t="str">
        <f t="shared" si="87"/>
        <v/>
      </c>
      <c r="BB5587" s="5" t="str">
        <f>IF(OR($E5587="",$G5587&lt;&gt;"Ativo"),"",IF(COUNTIFS($E$4:$E5587,$E5587,$A$4:$A5587,$A5587,$G$4:$G5587,"Ativo")=1,1,0))</f>
        <v/>
      </c>
      <c r="BC5587" t="str">
        <f>IF(OR($A5587="",$G5587&lt;&gt;"Ativo"),"",IF(COUNTIFS($A$4:$A5587,$A5587,$G$4:$G5587,"Ativo")=1,1,0))</f>
        <v/>
      </c>
    </row>
    <row r="5588" spans="1:55" x14ac:dyDescent="0.3">
      <c r="A5588" s="76"/>
      <c r="B5588" s="104"/>
      <c r="C5588" s="76"/>
      <c r="D5588" s="77"/>
      <c r="E5588" s="12"/>
      <c r="F5588" s="78"/>
      <c r="G5588" s="77"/>
      <c r="H5588" s="79"/>
      <c r="BA5588" s="5" t="str">
        <f t="shared" si="87"/>
        <v/>
      </c>
      <c r="BB5588" s="5" t="str">
        <f>IF(OR($E5588="",$G5588&lt;&gt;"Ativo"),"",IF(COUNTIFS($E$4:$E5588,$E5588,$A$4:$A5588,$A5588,$G$4:$G5588,"Ativo")=1,1,0))</f>
        <v/>
      </c>
      <c r="BC5588" t="str">
        <f>IF(OR($A5588="",$G5588&lt;&gt;"Ativo"),"",IF(COUNTIFS($A$4:$A5588,$A5588,$G$4:$G5588,"Ativo")=1,1,0))</f>
        <v/>
      </c>
    </row>
    <row r="5589" spans="1:55" x14ac:dyDescent="0.3">
      <c r="A5589" s="76"/>
      <c r="B5589" s="104"/>
      <c r="C5589" s="76"/>
      <c r="D5589" s="77"/>
      <c r="E5589" s="12"/>
      <c r="F5589" s="78"/>
      <c r="G5589" s="77"/>
      <c r="H5589" s="79"/>
      <c r="BA5589" s="5" t="str">
        <f t="shared" si="87"/>
        <v/>
      </c>
      <c r="BB5589" s="5" t="str">
        <f>IF(OR($E5589="",$G5589&lt;&gt;"Ativo"),"",IF(COUNTIFS($E$4:$E5589,$E5589,$A$4:$A5589,$A5589,$G$4:$G5589,"Ativo")=1,1,0))</f>
        <v/>
      </c>
      <c r="BC5589" t="str">
        <f>IF(OR($A5589="",$G5589&lt;&gt;"Ativo"),"",IF(COUNTIFS($A$4:$A5589,$A5589,$G$4:$G5589,"Ativo")=1,1,0))</f>
        <v/>
      </c>
    </row>
    <row r="5590" spans="1:55" x14ac:dyDescent="0.3">
      <c r="A5590" s="76"/>
      <c r="B5590" s="104"/>
      <c r="C5590" s="76"/>
      <c r="D5590" s="77"/>
      <c r="E5590" s="12"/>
      <c r="F5590" s="78"/>
      <c r="G5590" s="77"/>
      <c r="H5590" s="79"/>
      <c r="BA5590" s="5" t="str">
        <f t="shared" si="87"/>
        <v/>
      </c>
      <c r="BB5590" s="5" t="str">
        <f>IF(OR($E5590="",$G5590&lt;&gt;"Ativo"),"",IF(COUNTIFS($E$4:$E5590,$E5590,$A$4:$A5590,$A5590,$G$4:$G5590,"Ativo")=1,1,0))</f>
        <v/>
      </c>
      <c r="BC5590" t="str">
        <f>IF(OR($A5590="",$G5590&lt;&gt;"Ativo"),"",IF(COUNTIFS($A$4:$A5590,$A5590,$G$4:$G5590,"Ativo")=1,1,0))</f>
        <v/>
      </c>
    </row>
    <row r="5591" spans="1:55" x14ac:dyDescent="0.3">
      <c r="A5591" s="76"/>
      <c r="B5591" s="104"/>
      <c r="C5591" s="76"/>
      <c r="D5591" s="77"/>
      <c r="E5591" s="12"/>
      <c r="F5591" s="78"/>
      <c r="G5591" s="77"/>
      <c r="H5591" s="79"/>
      <c r="BA5591" s="5" t="str">
        <f t="shared" si="87"/>
        <v/>
      </c>
      <c r="BB5591" s="5" t="str">
        <f>IF(OR($E5591="",$G5591&lt;&gt;"Ativo"),"",IF(COUNTIFS($E$4:$E5591,$E5591,$A$4:$A5591,$A5591,$G$4:$G5591,"Ativo")=1,1,0))</f>
        <v/>
      </c>
      <c r="BC5591" t="str">
        <f>IF(OR($A5591="",$G5591&lt;&gt;"Ativo"),"",IF(COUNTIFS($A$4:$A5591,$A5591,$G$4:$G5591,"Ativo")=1,1,0))</f>
        <v/>
      </c>
    </row>
    <row r="5592" spans="1:55" x14ac:dyDescent="0.3">
      <c r="A5592" s="76"/>
      <c r="B5592" s="104"/>
      <c r="C5592" s="76"/>
      <c r="D5592" s="77"/>
      <c r="E5592" s="12"/>
      <c r="F5592" s="78"/>
      <c r="G5592" s="77"/>
      <c r="H5592" s="79"/>
      <c r="BA5592" s="5" t="str">
        <f t="shared" si="87"/>
        <v/>
      </c>
      <c r="BB5592" s="5" t="str">
        <f>IF(OR($E5592="",$G5592&lt;&gt;"Ativo"),"",IF(COUNTIFS($E$4:$E5592,$E5592,$A$4:$A5592,$A5592,$G$4:$G5592,"Ativo")=1,1,0))</f>
        <v/>
      </c>
      <c r="BC5592" t="str">
        <f>IF(OR($A5592="",$G5592&lt;&gt;"Ativo"),"",IF(COUNTIFS($A$4:$A5592,$A5592,$G$4:$G5592,"Ativo")=1,1,0))</f>
        <v/>
      </c>
    </row>
    <row r="5593" spans="1:55" x14ac:dyDescent="0.3">
      <c r="A5593" s="76"/>
      <c r="B5593" s="104"/>
      <c r="C5593" s="76"/>
      <c r="D5593" s="77"/>
      <c r="E5593" s="12"/>
      <c r="F5593" s="78"/>
      <c r="G5593" s="77"/>
      <c r="H5593" s="79"/>
      <c r="BA5593" s="5" t="str">
        <f t="shared" si="87"/>
        <v/>
      </c>
      <c r="BB5593" s="5" t="str">
        <f>IF(OR($E5593="",$G5593&lt;&gt;"Ativo"),"",IF(COUNTIFS($E$4:$E5593,$E5593,$A$4:$A5593,$A5593,$G$4:$G5593,"Ativo")=1,1,0))</f>
        <v/>
      </c>
      <c r="BC5593" t="str">
        <f>IF(OR($A5593="",$G5593&lt;&gt;"Ativo"),"",IF(COUNTIFS($A$4:$A5593,$A5593,$G$4:$G5593,"Ativo")=1,1,0))</f>
        <v/>
      </c>
    </row>
    <row r="5594" spans="1:55" x14ac:dyDescent="0.3">
      <c r="A5594" s="76"/>
      <c r="B5594" s="104"/>
      <c r="C5594" s="76"/>
      <c r="D5594" s="77"/>
      <c r="E5594" s="12"/>
      <c r="F5594" s="78"/>
      <c r="G5594" s="77"/>
      <c r="H5594" s="79"/>
      <c r="BA5594" s="5" t="str">
        <f t="shared" si="87"/>
        <v/>
      </c>
      <c r="BB5594" s="5" t="str">
        <f>IF(OR($E5594="",$G5594&lt;&gt;"Ativo"),"",IF(COUNTIFS($E$4:$E5594,$E5594,$A$4:$A5594,$A5594,$G$4:$G5594,"Ativo")=1,1,0))</f>
        <v/>
      </c>
      <c r="BC5594" t="str">
        <f>IF(OR($A5594="",$G5594&lt;&gt;"Ativo"),"",IF(COUNTIFS($A$4:$A5594,$A5594,$G$4:$G5594,"Ativo")=1,1,0))</f>
        <v/>
      </c>
    </row>
    <row r="5595" spans="1:55" x14ac:dyDescent="0.3">
      <c r="A5595" s="76"/>
      <c r="B5595" s="104"/>
      <c r="C5595" s="76"/>
      <c r="D5595" s="77"/>
      <c r="E5595" s="12"/>
      <c r="F5595" s="78"/>
      <c r="G5595" s="77"/>
      <c r="H5595" s="79"/>
      <c r="BA5595" s="5" t="str">
        <f t="shared" si="87"/>
        <v/>
      </c>
      <c r="BB5595" s="5" t="str">
        <f>IF(OR($E5595="",$G5595&lt;&gt;"Ativo"),"",IF(COUNTIFS($E$4:$E5595,$E5595,$A$4:$A5595,$A5595,$G$4:$G5595,"Ativo")=1,1,0))</f>
        <v/>
      </c>
      <c r="BC5595" t="str">
        <f>IF(OR($A5595="",$G5595&lt;&gt;"Ativo"),"",IF(COUNTIFS($A$4:$A5595,$A5595,$G$4:$G5595,"Ativo")=1,1,0))</f>
        <v/>
      </c>
    </row>
    <row r="5596" spans="1:55" x14ac:dyDescent="0.3">
      <c r="A5596" s="76"/>
      <c r="B5596" s="104"/>
      <c r="C5596" s="76"/>
      <c r="D5596" s="77"/>
      <c r="E5596" s="12"/>
      <c r="F5596" s="78"/>
      <c r="G5596" s="77"/>
      <c r="H5596" s="79"/>
      <c r="BA5596" s="5" t="str">
        <f t="shared" si="87"/>
        <v/>
      </c>
      <c r="BB5596" s="5" t="str">
        <f>IF(OR($E5596="",$G5596&lt;&gt;"Ativo"),"",IF(COUNTIFS($E$4:$E5596,$E5596,$A$4:$A5596,$A5596,$G$4:$G5596,"Ativo")=1,1,0))</f>
        <v/>
      </c>
      <c r="BC5596" t="str">
        <f>IF(OR($A5596="",$G5596&lt;&gt;"Ativo"),"",IF(COUNTIFS($A$4:$A5596,$A5596,$G$4:$G5596,"Ativo")=1,1,0))</f>
        <v/>
      </c>
    </row>
    <row r="5597" spans="1:55" x14ac:dyDescent="0.3">
      <c r="A5597" s="76"/>
      <c r="B5597" s="104"/>
      <c r="C5597" s="76"/>
      <c r="D5597" s="77"/>
      <c r="E5597" s="12"/>
      <c r="F5597" s="78"/>
      <c r="G5597" s="77"/>
      <c r="H5597" s="79"/>
      <c r="BA5597" s="5" t="str">
        <f t="shared" si="87"/>
        <v/>
      </c>
      <c r="BB5597" s="5" t="str">
        <f>IF(OR($E5597="",$G5597&lt;&gt;"Ativo"),"",IF(COUNTIFS($E$4:$E5597,$E5597,$A$4:$A5597,$A5597,$G$4:$G5597,"Ativo")=1,1,0))</f>
        <v/>
      </c>
      <c r="BC5597" t="str">
        <f>IF(OR($A5597="",$G5597&lt;&gt;"Ativo"),"",IF(COUNTIFS($A$4:$A5597,$A5597,$G$4:$G5597,"Ativo")=1,1,0))</f>
        <v/>
      </c>
    </row>
    <row r="5598" spans="1:55" x14ac:dyDescent="0.3">
      <c r="A5598" s="76"/>
      <c r="B5598" s="104"/>
      <c r="C5598" s="76"/>
      <c r="D5598" s="77"/>
      <c r="E5598" s="12"/>
      <c r="F5598" s="78"/>
      <c r="G5598" s="77"/>
      <c r="H5598" s="79"/>
      <c r="BA5598" s="5" t="str">
        <f t="shared" si="87"/>
        <v/>
      </c>
      <c r="BB5598" s="5" t="str">
        <f>IF(OR($E5598="",$G5598&lt;&gt;"Ativo"),"",IF(COUNTIFS($E$4:$E5598,$E5598,$A$4:$A5598,$A5598,$G$4:$G5598,"Ativo")=1,1,0))</f>
        <v/>
      </c>
      <c r="BC5598" t="str">
        <f>IF(OR($A5598="",$G5598&lt;&gt;"Ativo"),"",IF(COUNTIFS($A$4:$A5598,$A5598,$G$4:$G5598,"Ativo")=1,1,0))</f>
        <v/>
      </c>
    </row>
    <row r="5599" spans="1:55" x14ac:dyDescent="0.3">
      <c r="A5599" s="76"/>
      <c r="B5599" s="104"/>
      <c r="C5599" s="76"/>
      <c r="D5599" s="77"/>
      <c r="E5599" s="12"/>
      <c r="F5599" s="78"/>
      <c r="G5599" s="77"/>
      <c r="H5599" s="79"/>
      <c r="BA5599" s="5" t="str">
        <f t="shared" si="87"/>
        <v/>
      </c>
      <c r="BB5599" s="5" t="str">
        <f>IF(OR($E5599="",$G5599&lt;&gt;"Ativo"),"",IF(COUNTIFS($E$4:$E5599,$E5599,$A$4:$A5599,$A5599,$G$4:$G5599,"Ativo")=1,1,0))</f>
        <v/>
      </c>
      <c r="BC5599" t="str">
        <f>IF(OR($A5599="",$G5599&lt;&gt;"Ativo"),"",IF(COUNTIFS($A$4:$A5599,$A5599,$G$4:$G5599,"Ativo")=1,1,0))</f>
        <v/>
      </c>
    </row>
    <row r="5600" spans="1:55" x14ac:dyDescent="0.3">
      <c r="A5600" s="76"/>
      <c r="B5600" s="104"/>
      <c r="C5600" s="76"/>
      <c r="D5600" s="77"/>
      <c r="E5600" s="12"/>
      <c r="F5600" s="78"/>
      <c r="G5600" s="77"/>
      <c r="H5600" s="79"/>
      <c r="BA5600" s="5" t="str">
        <f t="shared" si="87"/>
        <v/>
      </c>
      <c r="BB5600" s="5" t="str">
        <f>IF(OR($E5600="",$G5600&lt;&gt;"Ativo"),"",IF(COUNTIFS($E$4:$E5600,$E5600,$A$4:$A5600,$A5600,$G$4:$G5600,"Ativo")=1,1,0))</f>
        <v/>
      </c>
      <c r="BC5600" t="str">
        <f>IF(OR($A5600="",$G5600&lt;&gt;"Ativo"),"",IF(COUNTIFS($A$4:$A5600,$A5600,$G$4:$G5600,"Ativo")=1,1,0))</f>
        <v/>
      </c>
    </row>
    <row r="5601" spans="1:55" x14ac:dyDescent="0.3">
      <c r="A5601" s="76"/>
      <c r="B5601" s="104"/>
      <c r="C5601" s="76"/>
      <c r="D5601" s="77"/>
      <c r="E5601" s="12"/>
      <c r="F5601" s="78"/>
      <c r="G5601" s="77"/>
      <c r="H5601" s="79"/>
      <c r="BA5601" s="5" t="str">
        <f t="shared" si="87"/>
        <v/>
      </c>
      <c r="BB5601" s="5" t="str">
        <f>IF(OR($E5601="",$G5601&lt;&gt;"Ativo"),"",IF(COUNTIFS($E$4:$E5601,$E5601,$A$4:$A5601,$A5601,$G$4:$G5601,"Ativo")=1,1,0))</f>
        <v/>
      </c>
      <c r="BC5601" t="str">
        <f>IF(OR($A5601="",$G5601&lt;&gt;"Ativo"),"",IF(COUNTIFS($A$4:$A5601,$A5601,$G$4:$G5601,"Ativo")=1,1,0))</f>
        <v/>
      </c>
    </row>
    <row r="5602" spans="1:55" x14ac:dyDescent="0.3">
      <c r="A5602" s="76"/>
      <c r="B5602" s="104"/>
      <c r="C5602" s="76"/>
      <c r="D5602" s="77"/>
      <c r="E5602" s="12"/>
      <c r="F5602" s="78"/>
      <c r="G5602" s="77"/>
      <c r="H5602" s="79"/>
      <c r="BA5602" s="5" t="str">
        <f t="shared" si="87"/>
        <v/>
      </c>
      <c r="BB5602" s="5" t="str">
        <f>IF(OR($E5602="",$G5602&lt;&gt;"Ativo"),"",IF(COUNTIFS($E$4:$E5602,$E5602,$A$4:$A5602,$A5602,$G$4:$G5602,"Ativo")=1,1,0))</f>
        <v/>
      </c>
      <c r="BC5602" t="str">
        <f>IF(OR($A5602="",$G5602&lt;&gt;"Ativo"),"",IF(COUNTIFS($A$4:$A5602,$A5602,$G$4:$G5602,"Ativo")=1,1,0))</f>
        <v/>
      </c>
    </row>
    <row r="5603" spans="1:55" x14ac:dyDescent="0.3">
      <c r="A5603" s="76"/>
      <c r="B5603" s="104"/>
      <c r="C5603" s="76"/>
      <c r="D5603" s="77"/>
      <c r="E5603" s="12"/>
      <c r="F5603" s="78"/>
      <c r="G5603" s="77"/>
      <c r="H5603" s="79"/>
      <c r="BA5603" s="5" t="str">
        <f t="shared" si="87"/>
        <v/>
      </c>
      <c r="BB5603" s="5" t="str">
        <f>IF(OR($E5603="",$G5603&lt;&gt;"Ativo"),"",IF(COUNTIFS($E$4:$E5603,$E5603,$A$4:$A5603,$A5603,$G$4:$G5603,"Ativo")=1,1,0))</f>
        <v/>
      </c>
      <c r="BC5603" t="str">
        <f>IF(OR($A5603="",$G5603&lt;&gt;"Ativo"),"",IF(COUNTIFS($A$4:$A5603,$A5603,$G$4:$G5603,"Ativo")=1,1,0))</f>
        <v/>
      </c>
    </row>
    <row r="5604" spans="1:55" x14ac:dyDescent="0.3">
      <c r="A5604" s="76"/>
      <c r="B5604" s="104"/>
      <c r="C5604" s="76"/>
      <c r="D5604" s="77"/>
      <c r="E5604" s="12"/>
      <c r="F5604" s="78"/>
      <c r="G5604" s="77"/>
      <c r="H5604" s="79"/>
      <c r="BA5604" s="5" t="str">
        <f t="shared" si="87"/>
        <v/>
      </c>
      <c r="BB5604" s="5" t="str">
        <f>IF(OR($E5604="",$G5604&lt;&gt;"Ativo"),"",IF(COUNTIFS($E$4:$E5604,$E5604,$A$4:$A5604,$A5604,$G$4:$G5604,"Ativo")=1,1,0))</f>
        <v/>
      </c>
      <c r="BC5604" t="str">
        <f>IF(OR($A5604="",$G5604&lt;&gt;"Ativo"),"",IF(COUNTIFS($A$4:$A5604,$A5604,$G$4:$G5604,"Ativo")=1,1,0))</f>
        <v/>
      </c>
    </row>
    <row r="5605" spans="1:55" x14ac:dyDescent="0.3">
      <c r="A5605" s="76"/>
      <c r="B5605" s="104"/>
      <c r="C5605" s="76"/>
      <c r="D5605" s="77"/>
      <c r="E5605" s="12"/>
      <c r="F5605" s="78"/>
      <c r="G5605" s="77"/>
      <c r="H5605" s="79"/>
      <c r="BA5605" s="5" t="str">
        <f t="shared" si="87"/>
        <v/>
      </c>
      <c r="BB5605" s="5" t="str">
        <f>IF(OR($E5605="",$G5605&lt;&gt;"Ativo"),"",IF(COUNTIFS($E$4:$E5605,$E5605,$A$4:$A5605,$A5605,$G$4:$G5605,"Ativo")=1,1,0))</f>
        <v/>
      </c>
      <c r="BC5605" t="str">
        <f>IF(OR($A5605="",$G5605&lt;&gt;"Ativo"),"",IF(COUNTIFS($A$4:$A5605,$A5605,$G$4:$G5605,"Ativo")=1,1,0))</f>
        <v/>
      </c>
    </row>
    <row r="5606" spans="1:55" x14ac:dyDescent="0.3">
      <c r="A5606" s="76"/>
      <c r="B5606" s="104"/>
      <c r="C5606" s="76"/>
      <c r="D5606" s="77"/>
      <c r="E5606" s="12"/>
      <c r="F5606" s="78"/>
      <c r="G5606" s="77"/>
      <c r="H5606" s="79"/>
      <c r="BA5606" s="5" t="str">
        <f t="shared" si="87"/>
        <v/>
      </c>
      <c r="BB5606" s="5" t="str">
        <f>IF(OR($E5606="",$G5606&lt;&gt;"Ativo"),"",IF(COUNTIFS($E$4:$E5606,$E5606,$A$4:$A5606,$A5606,$G$4:$G5606,"Ativo")=1,1,0))</f>
        <v/>
      </c>
      <c r="BC5606" t="str">
        <f>IF(OR($A5606="",$G5606&lt;&gt;"Ativo"),"",IF(COUNTIFS($A$4:$A5606,$A5606,$G$4:$G5606,"Ativo")=1,1,0))</f>
        <v/>
      </c>
    </row>
    <row r="5607" spans="1:55" x14ac:dyDescent="0.3">
      <c r="A5607" s="76"/>
      <c r="B5607" s="104"/>
      <c r="C5607" s="76"/>
      <c r="D5607" s="77"/>
      <c r="E5607" s="12"/>
      <c r="F5607" s="78"/>
      <c r="G5607" s="77"/>
      <c r="H5607" s="79"/>
      <c r="BA5607" s="5" t="str">
        <f t="shared" si="87"/>
        <v/>
      </c>
      <c r="BB5607" s="5" t="str">
        <f>IF(OR($E5607="",$G5607&lt;&gt;"Ativo"),"",IF(COUNTIFS($E$4:$E5607,$E5607,$A$4:$A5607,$A5607,$G$4:$G5607,"Ativo")=1,1,0))</f>
        <v/>
      </c>
      <c r="BC5607" t="str">
        <f>IF(OR($A5607="",$G5607&lt;&gt;"Ativo"),"",IF(COUNTIFS($A$4:$A5607,$A5607,$G$4:$G5607,"Ativo")=1,1,0))</f>
        <v/>
      </c>
    </row>
    <row r="5608" spans="1:55" x14ac:dyDescent="0.3">
      <c r="A5608" s="76"/>
      <c r="B5608" s="104"/>
      <c r="C5608" s="76"/>
      <c r="D5608" s="77"/>
      <c r="E5608" s="12"/>
      <c r="F5608" s="78"/>
      <c r="G5608" s="77"/>
      <c r="H5608" s="79"/>
      <c r="BA5608" s="5" t="str">
        <f t="shared" si="87"/>
        <v/>
      </c>
      <c r="BB5608" s="5" t="str">
        <f>IF(OR($E5608="",$G5608&lt;&gt;"Ativo"),"",IF(COUNTIFS($E$4:$E5608,$E5608,$A$4:$A5608,$A5608,$G$4:$G5608,"Ativo")=1,1,0))</f>
        <v/>
      </c>
      <c r="BC5608" t="str">
        <f>IF(OR($A5608="",$G5608&lt;&gt;"Ativo"),"",IF(COUNTIFS($A$4:$A5608,$A5608,$G$4:$G5608,"Ativo")=1,1,0))</f>
        <v/>
      </c>
    </row>
    <row r="5609" spans="1:55" x14ac:dyDescent="0.3">
      <c r="A5609" s="76"/>
      <c r="B5609" s="104"/>
      <c r="C5609" s="76"/>
      <c r="D5609" s="77"/>
      <c r="E5609" s="12"/>
      <c r="F5609" s="78"/>
      <c r="G5609" s="77"/>
      <c r="H5609" s="79"/>
      <c r="BA5609" s="5" t="str">
        <f t="shared" si="87"/>
        <v/>
      </c>
      <c r="BB5609" s="5" t="str">
        <f>IF(OR($E5609="",$G5609&lt;&gt;"Ativo"),"",IF(COUNTIFS($E$4:$E5609,$E5609,$A$4:$A5609,$A5609,$G$4:$G5609,"Ativo")=1,1,0))</f>
        <v/>
      </c>
      <c r="BC5609" t="str">
        <f>IF(OR($A5609="",$G5609&lt;&gt;"Ativo"),"",IF(COUNTIFS($A$4:$A5609,$A5609,$G$4:$G5609,"Ativo")=1,1,0))</f>
        <v/>
      </c>
    </row>
    <row r="5610" spans="1:55" x14ac:dyDescent="0.3">
      <c r="A5610" s="76"/>
      <c r="B5610" s="104"/>
      <c r="C5610" s="76"/>
      <c r="D5610" s="77"/>
      <c r="E5610" s="12"/>
      <c r="F5610" s="78"/>
      <c r="G5610" s="77"/>
      <c r="H5610" s="79"/>
      <c r="BA5610" s="5" t="str">
        <f t="shared" si="87"/>
        <v/>
      </c>
      <c r="BB5610" s="5" t="str">
        <f>IF(OR($E5610="",$G5610&lt;&gt;"Ativo"),"",IF(COUNTIFS($E$4:$E5610,$E5610,$A$4:$A5610,$A5610,$G$4:$G5610,"Ativo")=1,1,0))</f>
        <v/>
      </c>
      <c r="BC5610" t="str">
        <f>IF(OR($A5610="",$G5610&lt;&gt;"Ativo"),"",IF(COUNTIFS($A$4:$A5610,$A5610,$G$4:$G5610,"Ativo")=1,1,0))</f>
        <v/>
      </c>
    </row>
    <row r="5611" spans="1:55" x14ac:dyDescent="0.3">
      <c r="A5611" s="76"/>
      <c r="B5611" s="104"/>
      <c r="C5611" s="76"/>
      <c r="D5611" s="77"/>
      <c r="E5611" s="12"/>
      <c r="F5611" s="78"/>
      <c r="G5611" s="77"/>
      <c r="H5611" s="79"/>
      <c r="BA5611" s="5" t="str">
        <f t="shared" si="87"/>
        <v/>
      </c>
      <c r="BB5611" s="5" t="str">
        <f>IF(OR($E5611="",$G5611&lt;&gt;"Ativo"),"",IF(COUNTIFS($E$4:$E5611,$E5611,$A$4:$A5611,$A5611,$G$4:$G5611,"Ativo")=1,1,0))</f>
        <v/>
      </c>
      <c r="BC5611" t="str">
        <f>IF(OR($A5611="",$G5611&lt;&gt;"Ativo"),"",IF(COUNTIFS($A$4:$A5611,$A5611,$G$4:$G5611,"Ativo")=1,1,0))</f>
        <v/>
      </c>
    </row>
    <row r="5612" spans="1:55" x14ac:dyDescent="0.3">
      <c r="A5612" s="76"/>
      <c r="B5612" s="104"/>
      <c r="C5612" s="76"/>
      <c r="D5612" s="77"/>
      <c r="E5612" s="12"/>
      <c r="F5612" s="78"/>
      <c r="G5612" s="77"/>
      <c r="H5612" s="79"/>
      <c r="BA5612" s="5" t="str">
        <f t="shared" si="87"/>
        <v/>
      </c>
      <c r="BB5612" s="5" t="str">
        <f>IF(OR($E5612="",$G5612&lt;&gt;"Ativo"),"",IF(COUNTIFS($E$4:$E5612,$E5612,$A$4:$A5612,$A5612,$G$4:$G5612,"Ativo")=1,1,0))</f>
        <v/>
      </c>
      <c r="BC5612" t="str">
        <f>IF(OR($A5612="",$G5612&lt;&gt;"Ativo"),"",IF(COUNTIFS($A$4:$A5612,$A5612,$G$4:$G5612,"Ativo")=1,1,0))</f>
        <v/>
      </c>
    </row>
    <row r="5613" spans="1:55" x14ac:dyDescent="0.3">
      <c r="A5613" s="76"/>
      <c r="B5613" s="104"/>
      <c r="C5613" s="76"/>
      <c r="D5613" s="77"/>
      <c r="E5613" s="12"/>
      <c r="F5613" s="78"/>
      <c r="G5613" s="77"/>
      <c r="H5613" s="79"/>
      <c r="BA5613" s="5" t="str">
        <f t="shared" si="87"/>
        <v/>
      </c>
      <c r="BB5613" s="5" t="str">
        <f>IF(OR($E5613="",$G5613&lt;&gt;"Ativo"),"",IF(COUNTIFS($E$4:$E5613,$E5613,$A$4:$A5613,$A5613,$G$4:$G5613,"Ativo")=1,1,0))</f>
        <v/>
      </c>
      <c r="BC5613" t="str">
        <f>IF(OR($A5613="",$G5613&lt;&gt;"Ativo"),"",IF(COUNTIFS($A$4:$A5613,$A5613,$G$4:$G5613,"Ativo")=1,1,0))</f>
        <v/>
      </c>
    </row>
    <row r="5614" spans="1:55" x14ac:dyDescent="0.3">
      <c r="A5614" s="76"/>
      <c r="B5614" s="104"/>
      <c r="C5614" s="76"/>
      <c r="D5614" s="77"/>
      <c r="E5614" s="12"/>
      <c r="F5614" s="78"/>
      <c r="G5614" s="77"/>
      <c r="H5614" s="79"/>
      <c r="BA5614" s="5" t="str">
        <f t="shared" si="87"/>
        <v/>
      </c>
      <c r="BB5614" s="5" t="str">
        <f>IF(OR($E5614="",$G5614&lt;&gt;"Ativo"),"",IF(COUNTIFS($E$4:$E5614,$E5614,$A$4:$A5614,$A5614,$G$4:$G5614,"Ativo")=1,1,0))</f>
        <v/>
      </c>
      <c r="BC5614" t="str">
        <f>IF(OR($A5614="",$G5614&lt;&gt;"Ativo"),"",IF(COUNTIFS($A$4:$A5614,$A5614,$G$4:$G5614,"Ativo")=1,1,0))</f>
        <v/>
      </c>
    </row>
    <row r="5615" spans="1:55" x14ac:dyDescent="0.3">
      <c r="A5615" s="76"/>
      <c r="B5615" s="104"/>
      <c r="C5615" s="76"/>
      <c r="D5615" s="77"/>
      <c r="E5615" s="12"/>
      <c r="F5615" s="78"/>
      <c r="G5615" s="77"/>
      <c r="H5615" s="79"/>
      <c r="BA5615" s="5" t="str">
        <f t="shared" si="87"/>
        <v/>
      </c>
      <c r="BB5615" s="5" t="str">
        <f>IF(OR($E5615="",$G5615&lt;&gt;"Ativo"),"",IF(COUNTIFS($E$4:$E5615,$E5615,$A$4:$A5615,$A5615,$G$4:$G5615,"Ativo")=1,1,0))</f>
        <v/>
      </c>
      <c r="BC5615" t="str">
        <f>IF(OR($A5615="",$G5615&lt;&gt;"Ativo"),"",IF(COUNTIFS($A$4:$A5615,$A5615,$G$4:$G5615,"Ativo")=1,1,0))</f>
        <v/>
      </c>
    </row>
    <row r="5616" spans="1:55" x14ac:dyDescent="0.3">
      <c r="A5616" s="76"/>
      <c r="B5616" s="104"/>
      <c r="C5616" s="76"/>
      <c r="D5616" s="77"/>
      <c r="E5616" s="12"/>
      <c r="F5616" s="78"/>
      <c r="G5616" s="77"/>
      <c r="H5616" s="79"/>
      <c r="BA5616" s="5" t="str">
        <f t="shared" si="87"/>
        <v/>
      </c>
      <c r="BB5616" s="5" t="str">
        <f>IF(OR($E5616="",$G5616&lt;&gt;"Ativo"),"",IF(COUNTIFS($E$4:$E5616,$E5616,$A$4:$A5616,$A5616,$G$4:$G5616,"Ativo")=1,1,0))</f>
        <v/>
      </c>
      <c r="BC5616" t="str">
        <f>IF(OR($A5616="",$G5616&lt;&gt;"Ativo"),"",IF(COUNTIFS($A$4:$A5616,$A5616,$G$4:$G5616,"Ativo")=1,1,0))</f>
        <v/>
      </c>
    </row>
    <row r="5617" spans="1:55" x14ac:dyDescent="0.3">
      <c r="A5617" s="76"/>
      <c r="B5617" s="104"/>
      <c r="C5617" s="76"/>
      <c r="D5617" s="77"/>
      <c r="E5617" s="12"/>
      <c r="F5617" s="78"/>
      <c r="G5617" s="77"/>
      <c r="H5617" s="79"/>
      <c r="BA5617" s="5" t="str">
        <f t="shared" si="87"/>
        <v/>
      </c>
      <c r="BB5617" s="5" t="str">
        <f>IF(OR($E5617="",$G5617&lt;&gt;"Ativo"),"",IF(COUNTIFS($E$4:$E5617,$E5617,$A$4:$A5617,$A5617,$G$4:$G5617,"Ativo")=1,1,0))</f>
        <v/>
      </c>
      <c r="BC5617" t="str">
        <f>IF(OR($A5617="",$G5617&lt;&gt;"Ativo"),"",IF(COUNTIFS($A$4:$A5617,$A5617,$G$4:$G5617,"Ativo")=1,1,0))</f>
        <v/>
      </c>
    </row>
    <row r="5618" spans="1:55" x14ac:dyDescent="0.3">
      <c r="A5618" s="76"/>
      <c r="B5618" s="104"/>
      <c r="C5618" s="76"/>
      <c r="D5618" s="77"/>
      <c r="E5618" s="12"/>
      <c r="F5618" s="78"/>
      <c r="G5618" s="77"/>
      <c r="H5618" s="79"/>
      <c r="BA5618" s="5" t="str">
        <f t="shared" si="87"/>
        <v/>
      </c>
      <c r="BB5618" s="5" t="str">
        <f>IF(OR($E5618="",$G5618&lt;&gt;"Ativo"),"",IF(COUNTIFS($E$4:$E5618,$E5618,$A$4:$A5618,$A5618,$G$4:$G5618,"Ativo")=1,1,0))</f>
        <v/>
      </c>
      <c r="BC5618" t="str">
        <f>IF(OR($A5618="",$G5618&lt;&gt;"Ativo"),"",IF(COUNTIFS($A$4:$A5618,$A5618,$G$4:$G5618,"Ativo")=1,1,0))</f>
        <v/>
      </c>
    </row>
    <row r="5619" spans="1:55" x14ac:dyDescent="0.3">
      <c r="A5619" s="76"/>
      <c r="B5619" s="104"/>
      <c r="C5619" s="76"/>
      <c r="D5619" s="77"/>
      <c r="E5619" s="12"/>
      <c r="F5619" s="78"/>
      <c r="G5619" s="77"/>
      <c r="H5619" s="79"/>
      <c r="BA5619" s="5" t="str">
        <f t="shared" si="87"/>
        <v/>
      </c>
      <c r="BB5619" s="5" t="str">
        <f>IF(OR($E5619="",$G5619&lt;&gt;"Ativo"),"",IF(COUNTIFS($E$4:$E5619,$E5619,$A$4:$A5619,$A5619,$G$4:$G5619,"Ativo")=1,1,0))</f>
        <v/>
      </c>
      <c r="BC5619" t="str">
        <f>IF(OR($A5619="",$G5619&lt;&gt;"Ativo"),"",IF(COUNTIFS($A$4:$A5619,$A5619,$G$4:$G5619,"Ativo")=1,1,0))</f>
        <v/>
      </c>
    </row>
    <row r="5620" spans="1:55" x14ac:dyDescent="0.3">
      <c r="A5620" s="76"/>
      <c r="B5620" s="104"/>
      <c r="C5620" s="76"/>
      <c r="D5620" s="77"/>
      <c r="E5620" s="12"/>
      <c r="F5620" s="78"/>
      <c r="G5620" s="77"/>
      <c r="H5620" s="79"/>
      <c r="BA5620" s="5" t="str">
        <f t="shared" si="87"/>
        <v/>
      </c>
      <c r="BB5620" s="5" t="str">
        <f>IF(OR($E5620="",$G5620&lt;&gt;"Ativo"),"",IF(COUNTIFS($E$4:$E5620,$E5620,$A$4:$A5620,$A5620,$G$4:$G5620,"Ativo")=1,1,0))</f>
        <v/>
      </c>
      <c r="BC5620" t="str">
        <f>IF(OR($A5620="",$G5620&lt;&gt;"Ativo"),"",IF(COUNTIFS($A$4:$A5620,$A5620,$G$4:$G5620,"Ativo")=1,1,0))</f>
        <v/>
      </c>
    </row>
    <row r="5621" spans="1:55" x14ac:dyDescent="0.3">
      <c r="A5621" s="76"/>
      <c r="B5621" s="104"/>
      <c r="C5621" s="76"/>
      <c r="D5621" s="77"/>
      <c r="E5621" s="12"/>
      <c r="F5621" s="78"/>
      <c r="G5621" s="77"/>
      <c r="H5621" s="79"/>
      <c r="BA5621" s="5" t="str">
        <f t="shared" si="87"/>
        <v/>
      </c>
      <c r="BB5621" s="5" t="str">
        <f>IF(OR($E5621="",$G5621&lt;&gt;"Ativo"),"",IF(COUNTIFS($E$4:$E5621,$E5621,$A$4:$A5621,$A5621,$G$4:$G5621,"Ativo")=1,1,0))</f>
        <v/>
      </c>
      <c r="BC5621" t="str">
        <f>IF(OR($A5621="",$G5621&lt;&gt;"Ativo"),"",IF(COUNTIFS($A$4:$A5621,$A5621,$G$4:$G5621,"Ativo")=1,1,0))</f>
        <v/>
      </c>
    </row>
    <row r="5622" spans="1:55" x14ac:dyDescent="0.3">
      <c r="A5622" s="76"/>
      <c r="B5622" s="104"/>
      <c r="C5622" s="76"/>
      <c r="D5622" s="77"/>
      <c r="E5622" s="12"/>
      <c r="F5622" s="78"/>
      <c r="G5622" s="77"/>
      <c r="H5622" s="79"/>
      <c r="BA5622" s="5" t="str">
        <f t="shared" si="87"/>
        <v/>
      </c>
      <c r="BB5622" s="5" t="str">
        <f>IF(OR($E5622="",$G5622&lt;&gt;"Ativo"),"",IF(COUNTIFS($E$4:$E5622,$E5622,$A$4:$A5622,$A5622,$G$4:$G5622,"Ativo")=1,1,0))</f>
        <v/>
      </c>
      <c r="BC5622" t="str">
        <f>IF(OR($A5622="",$G5622&lt;&gt;"Ativo"),"",IF(COUNTIFS($A$4:$A5622,$A5622,$G$4:$G5622,"Ativo")=1,1,0))</f>
        <v/>
      </c>
    </row>
    <row r="5623" spans="1:55" x14ac:dyDescent="0.3">
      <c r="A5623" s="76"/>
      <c r="B5623" s="104"/>
      <c r="C5623" s="76"/>
      <c r="D5623" s="77"/>
      <c r="E5623" s="12"/>
      <c r="F5623" s="78"/>
      <c r="G5623" s="77"/>
      <c r="H5623" s="79"/>
      <c r="BA5623" s="5" t="str">
        <f t="shared" si="87"/>
        <v/>
      </c>
      <c r="BB5623" s="5" t="str">
        <f>IF(OR($E5623="",$G5623&lt;&gt;"Ativo"),"",IF(COUNTIFS($E$4:$E5623,$E5623,$A$4:$A5623,$A5623,$G$4:$G5623,"Ativo")=1,1,0))</f>
        <v/>
      </c>
      <c r="BC5623" t="str">
        <f>IF(OR($A5623="",$G5623&lt;&gt;"Ativo"),"",IF(COUNTIFS($A$4:$A5623,$A5623,$G$4:$G5623,"Ativo")=1,1,0))</f>
        <v/>
      </c>
    </row>
    <row r="5624" spans="1:55" x14ac:dyDescent="0.3">
      <c r="A5624" s="76"/>
      <c r="B5624" s="104"/>
      <c r="C5624" s="76"/>
      <c r="D5624" s="77"/>
      <c r="E5624" s="12"/>
      <c r="F5624" s="78"/>
      <c r="G5624" s="77"/>
      <c r="H5624" s="79"/>
      <c r="BA5624" s="5" t="str">
        <f t="shared" si="87"/>
        <v/>
      </c>
      <c r="BB5624" s="5" t="str">
        <f>IF(OR($E5624="",$G5624&lt;&gt;"Ativo"),"",IF(COUNTIFS($E$4:$E5624,$E5624,$A$4:$A5624,$A5624,$G$4:$G5624,"Ativo")=1,1,0))</f>
        <v/>
      </c>
      <c r="BC5624" t="str">
        <f>IF(OR($A5624="",$G5624&lt;&gt;"Ativo"),"",IF(COUNTIFS($A$4:$A5624,$A5624,$G$4:$G5624,"Ativo")=1,1,0))</f>
        <v/>
      </c>
    </row>
    <row r="5625" spans="1:55" x14ac:dyDescent="0.3">
      <c r="A5625" s="76"/>
      <c r="B5625" s="104"/>
      <c r="C5625" s="76"/>
      <c r="D5625" s="77"/>
      <c r="E5625" s="12"/>
      <c r="F5625" s="78"/>
      <c r="G5625" s="77"/>
      <c r="H5625" s="79"/>
      <c r="BA5625" s="5" t="str">
        <f t="shared" si="87"/>
        <v/>
      </c>
      <c r="BB5625" s="5" t="str">
        <f>IF(OR($E5625="",$G5625&lt;&gt;"Ativo"),"",IF(COUNTIFS($E$4:$E5625,$E5625,$A$4:$A5625,$A5625,$G$4:$G5625,"Ativo")=1,1,0))</f>
        <v/>
      </c>
      <c r="BC5625" t="str">
        <f>IF(OR($A5625="",$G5625&lt;&gt;"Ativo"),"",IF(COUNTIFS($A$4:$A5625,$A5625,$G$4:$G5625,"Ativo")=1,1,0))</f>
        <v/>
      </c>
    </row>
    <row r="5626" spans="1:55" x14ac:dyDescent="0.3">
      <c r="A5626" s="76"/>
      <c r="B5626" s="104"/>
      <c r="C5626" s="76"/>
      <c r="D5626" s="77"/>
      <c r="E5626" s="12"/>
      <c r="F5626" s="78"/>
      <c r="G5626" s="77"/>
      <c r="H5626" s="79"/>
      <c r="BA5626" s="5" t="str">
        <f t="shared" si="87"/>
        <v/>
      </c>
      <c r="BB5626" s="5" t="str">
        <f>IF(OR($E5626="",$G5626&lt;&gt;"Ativo"),"",IF(COUNTIFS($E$4:$E5626,$E5626,$A$4:$A5626,$A5626,$G$4:$G5626,"Ativo")=1,1,0))</f>
        <v/>
      </c>
      <c r="BC5626" t="str">
        <f>IF(OR($A5626="",$G5626&lt;&gt;"Ativo"),"",IF(COUNTIFS($A$4:$A5626,$A5626,$G$4:$G5626,"Ativo")=1,1,0))</f>
        <v/>
      </c>
    </row>
    <row r="5627" spans="1:55" x14ac:dyDescent="0.3">
      <c r="A5627" s="76"/>
      <c r="B5627" s="104"/>
      <c r="C5627" s="76"/>
      <c r="D5627" s="77"/>
      <c r="E5627" s="12"/>
      <c r="F5627" s="78"/>
      <c r="G5627" s="77"/>
      <c r="H5627" s="79"/>
      <c r="BA5627" s="5" t="str">
        <f t="shared" si="87"/>
        <v/>
      </c>
      <c r="BB5627" s="5" t="str">
        <f>IF(OR($E5627="",$G5627&lt;&gt;"Ativo"),"",IF(COUNTIFS($E$4:$E5627,$E5627,$A$4:$A5627,$A5627,$G$4:$G5627,"Ativo")=1,1,0))</f>
        <v/>
      </c>
      <c r="BC5627" t="str">
        <f>IF(OR($A5627="",$G5627&lt;&gt;"Ativo"),"",IF(COUNTIFS($A$4:$A5627,$A5627,$G$4:$G5627,"Ativo")=1,1,0))</f>
        <v/>
      </c>
    </row>
    <row r="5628" spans="1:55" x14ac:dyDescent="0.3">
      <c r="A5628" s="76"/>
      <c r="B5628" s="104"/>
      <c r="C5628" s="76"/>
      <c r="D5628" s="77"/>
      <c r="E5628" s="12"/>
      <c r="F5628" s="78"/>
      <c r="G5628" s="77"/>
      <c r="H5628" s="79"/>
      <c r="BA5628" s="5" t="str">
        <f t="shared" si="87"/>
        <v/>
      </c>
      <c r="BB5628" s="5" t="str">
        <f>IF(OR($E5628="",$G5628&lt;&gt;"Ativo"),"",IF(COUNTIFS($E$4:$E5628,$E5628,$A$4:$A5628,$A5628,$G$4:$G5628,"Ativo")=1,1,0))</f>
        <v/>
      </c>
      <c r="BC5628" t="str">
        <f>IF(OR($A5628="",$G5628&lt;&gt;"Ativo"),"",IF(COUNTIFS($A$4:$A5628,$A5628,$G$4:$G5628,"Ativo")=1,1,0))</f>
        <v/>
      </c>
    </row>
    <row r="5629" spans="1:55" x14ac:dyDescent="0.3">
      <c r="A5629" s="76"/>
      <c r="B5629" s="104"/>
      <c r="C5629" s="76"/>
      <c r="D5629" s="77"/>
      <c r="E5629" s="12"/>
      <c r="F5629" s="78"/>
      <c r="G5629" s="77"/>
      <c r="H5629" s="79"/>
      <c r="BA5629" s="5" t="str">
        <f t="shared" si="87"/>
        <v/>
      </c>
      <c r="BB5629" s="5" t="str">
        <f>IF(OR($E5629="",$G5629&lt;&gt;"Ativo"),"",IF(COUNTIFS($E$4:$E5629,$E5629,$A$4:$A5629,$A5629,$G$4:$G5629,"Ativo")=1,1,0))</f>
        <v/>
      </c>
      <c r="BC5629" t="str">
        <f>IF(OR($A5629="",$G5629&lt;&gt;"Ativo"),"",IF(COUNTIFS($A$4:$A5629,$A5629,$G$4:$G5629,"Ativo")=1,1,0))</f>
        <v/>
      </c>
    </row>
    <row r="5630" spans="1:55" x14ac:dyDescent="0.3">
      <c r="A5630" s="76"/>
      <c r="B5630" s="104"/>
      <c r="C5630" s="76"/>
      <c r="D5630" s="77"/>
      <c r="E5630" s="12"/>
      <c r="F5630" s="78"/>
      <c r="G5630" s="77"/>
      <c r="H5630" s="79"/>
      <c r="BA5630" s="5" t="str">
        <f t="shared" si="87"/>
        <v/>
      </c>
      <c r="BB5630" s="5" t="str">
        <f>IF(OR($E5630="",$G5630&lt;&gt;"Ativo"),"",IF(COUNTIFS($E$4:$E5630,$E5630,$A$4:$A5630,$A5630,$G$4:$G5630,"Ativo")=1,1,0))</f>
        <v/>
      </c>
      <c r="BC5630" t="str">
        <f>IF(OR($A5630="",$G5630&lt;&gt;"Ativo"),"",IF(COUNTIFS($A$4:$A5630,$A5630,$G$4:$G5630,"Ativo")=1,1,0))</f>
        <v/>
      </c>
    </row>
    <row r="5631" spans="1:55" x14ac:dyDescent="0.3">
      <c r="A5631" s="76"/>
      <c r="B5631" s="104"/>
      <c r="C5631" s="76"/>
      <c r="D5631" s="77"/>
      <c r="E5631" s="12"/>
      <c r="F5631" s="78"/>
      <c r="G5631" s="77"/>
      <c r="H5631" s="79"/>
      <c r="BA5631" s="5" t="str">
        <f t="shared" si="87"/>
        <v/>
      </c>
      <c r="BB5631" s="5" t="str">
        <f>IF(OR($E5631="",$G5631&lt;&gt;"Ativo"),"",IF(COUNTIFS($E$4:$E5631,$E5631,$A$4:$A5631,$A5631,$G$4:$G5631,"Ativo")=1,1,0))</f>
        <v/>
      </c>
      <c r="BC5631" t="str">
        <f>IF(OR($A5631="",$G5631&lt;&gt;"Ativo"),"",IF(COUNTIFS($A$4:$A5631,$A5631,$G$4:$G5631,"Ativo")=1,1,0))</f>
        <v/>
      </c>
    </row>
    <row r="5632" spans="1:55" x14ac:dyDescent="0.3">
      <c r="A5632" s="76"/>
      <c r="B5632" s="104"/>
      <c r="C5632" s="76"/>
      <c r="D5632" s="77"/>
      <c r="E5632" s="12"/>
      <c r="F5632" s="78"/>
      <c r="G5632" s="77"/>
      <c r="H5632" s="79"/>
      <c r="BA5632" s="5" t="str">
        <f t="shared" si="87"/>
        <v/>
      </c>
      <c r="BB5632" s="5" t="str">
        <f>IF(OR($E5632="",$G5632&lt;&gt;"Ativo"),"",IF(COUNTIFS($E$4:$E5632,$E5632,$A$4:$A5632,$A5632,$G$4:$G5632,"Ativo")=1,1,0))</f>
        <v/>
      </c>
      <c r="BC5632" t="str">
        <f>IF(OR($A5632="",$G5632&lt;&gt;"Ativo"),"",IF(COUNTIFS($A$4:$A5632,$A5632,$G$4:$G5632,"Ativo")=1,1,0))</f>
        <v/>
      </c>
    </row>
    <row r="5633" spans="1:55" x14ac:dyDescent="0.3">
      <c r="A5633" s="76"/>
      <c r="B5633" s="104"/>
      <c r="C5633" s="76"/>
      <c r="D5633" s="77"/>
      <c r="E5633" s="12"/>
      <c r="F5633" s="78"/>
      <c r="G5633" s="77"/>
      <c r="H5633" s="79"/>
      <c r="BA5633" s="5" t="str">
        <f t="shared" si="87"/>
        <v/>
      </c>
      <c r="BB5633" s="5" t="str">
        <f>IF(OR($E5633="",$G5633&lt;&gt;"Ativo"),"",IF(COUNTIFS($E$4:$E5633,$E5633,$A$4:$A5633,$A5633,$G$4:$G5633,"Ativo")=1,1,0))</f>
        <v/>
      </c>
      <c r="BC5633" t="str">
        <f>IF(OR($A5633="",$G5633&lt;&gt;"Ativo"),"",IF(COUNTIFS($A$4:$A5633,$A5633,$G$4:$G5633,"Ativo")=1,1,0))</f>
        <v/>
      </c>
    </row>
    <row r="5634" spans="1:55" x14ac:dyDescent="0.3">
      <c r="A5634" s="76"/>
      <c r="B5634" s="104"/>
      <c r="C5634" s="76"/>
      <c r="D5634" s="77"/>
      <c r="E5634" s="12"/>
      <c r="F5634" s="78"/>
      <c r="G5634" s="77"/>
      <c r="H5634" s="79"/>
      <c r="BA5634" s="5" t="str">
        <f t="shared" si="87"/>
        <v/>
      </c>
      <c r="BB5634" s="5" t="str">
        <f>IF(OR($E5634="",$G5634&lt;&gt;"Ativo"),"",IF(COUNTIFS($E$4:$E5634,$E5634,$A$4:$A5634,$A5634,$G$4:$G5634,"Ativo")=1,1,0))</f>
        <v/>
      </c>
      <c r="BC5634" t="str">
        <f>IF(OR($A5634="",$G5634&lt;&gt;"Ativo"),"",IF(COUNTIFS($A$4:$A5634,$A5634,$G$4:$G5634,"Ativo")=1,1,0))</f>
        <v/>
      </c>
    </row>
    <row r="5635" spans="1:55" x14ac:dyDescent="0.3">
      <c r="A5635" s="76"/>
      <c r="B5635" s="104"/>
      <c r="C5635" s="76"/>
      <c r="D5635" s="77"/>
      <c r="E5635" s="12"/>
      <c r="F5635" s="78"/>
      <c r="G5635" s="77"/>
      <c r="H5635" s="79"/>
      <c r="BA5635" s="5" t="str">
        <f t="shared" si="87"/>
        <v/>
      </c>
      <c r="BB5635" s="5" t="str">
        <f>IF(OR($E5635="",$G5635&lt;&gt;"Ativo"),"",IF(COUNTIFS($E$4:$E5635,$E5635,$A$4:$A5635,$A5635,$G$4:$G5635,"Ativo")=1,1,0))</f>
        <v/>
      </c>
      <c r="BC5635" t="str">
        <f>IF(OR($A5635="",$G5635&lt;&gt;"Ativo"),"",IF(COUNTIFS($A$4:$A5635,$A5635,$G$4:$G5635,"Ativo")=1,1,0))</f>
        <v/>
      </c>
    </row>
    <row r="5636" spans="1:55" x14ac:dyDescent="0.3">
      <c r="A5636" s="76"/>
      <c r="B5636" s="104"/>
      <c r="C5636" s="76"/>
      <c r="D5636" s="77"/>
      <c r="E5636" s="12"/>
      <c r="F5636" s="78"/>
      <c r="G5636" s="77"/>
      <c r="H5636" s="79"/>
      <c r="BA5636" s="5" t="str">
        <f t="shared" ref="BA5636:BA5699" si="88">IF($D5636="","",MID($D5636,4,LEN($D5636)-5))</f>
        <v/>
      </c>
      <c r="BB5636" s="5" t="str">
        <f>IF(OR($E5636="",$G5636&lt;&gt;"Ativo"),"",IF(COUNTIFS($E$4:$E5636,$E5636,$A$4:$A5636,$A5636,$G$4:$G5636,"Ativo")=1,1,0))</f>
        <v/>
      </c>
      <c r="BC5636" t="str">
        <f>IF(OR($A5636="",$G5636&lt;&gt;"Ativo"),"",IF(COUNTIFS($A$4:$A5636,$A5636,$G$4:$G5636,"Ativo")=1,1,0))</f>
        <v/>
      </c>
    </row>
    <row r="5637" spans="1:55" x14ac:dyDescent="0.3">
      <c r="A5637" s="76"/>
      <c r="B5637" s="104"/>
      <c r="C5637" s="76"/>
      <c r="D5637" s="77"/>
      <c r="E5637" s="12"/>
      <c r="F5637" s="78"/>
      <c r="G5637" s="77"/>
      <c r="H5637" s="79"/>
      <c r="BA5637" s="5" t="str">
        <f t="shared" si="88"/>
        <v/>
      </c>
      <c r="BB5637" s="5" t="str">
        <f>IF(OR($E5637="",$G5637&lt;&gt;"Ativo"),"",IF(COUNTIFS($E$4:$E5637,$E5637,$A$4:$A5637,$A5637,$G$4:$G5637,"Ativo")=1,1,0))</f>
        <v/>
      </c>
      <c r="BC5637" t="str">
        <f>IF(OR($A5637="",$G5637&lt;&gt;"Ativo"),"",IF(COUNTIFS($A$4:$A5637,$A5637,$G$4:$G5637,"Ativo")=1,1,0))</f>
        <v/>
      </c>
    </row>
    <row r="5638" spans="1:55" x14ac:dyDescent="0.3">
      <c r="A5638" s="76"/>
      <c r="B5638" s="104"/>
      <c r="C5638" s="76"/>
      <c r="D5638" s="77"/>
      <c r="E5638" s="12"/>
      <c r="F5638" s="78"/>
      <c r="G5638" s="77"/>
      <c r="H5638" s="79"/>
      <c r="BA5638" s="5" t="str">
        <f t="shared" si="88"/>
        <v/>
      </c>
      <c r="BB5638" s="5" t="str">
        <f>IF(OR($E5638="",$G5638&lt;&gt;"Ativo"),"",IF(COUNTIFS($E$4:$E5638,$E5638,$A$4:$A5638,$A5638,$G$4:$G5638,"Ativo")=1,1,0))</f>
        <v/>
      </c>
      <c r="BC5638" t="str">
        <f>IF(OR($A5638="",$G5638&lt;&gt;"Ativo"),"",IF(COUNTIFS($A$4:$A5638,$A5638,$G$4:$G5638,"Ativo")=1,1,0))</f>
        <v/>
      </c>
    </row>
    <row r="5639" spans="1:55" x14ac:dyDescent="0.3">
      <c r="A5639" s="76"/>
      <c r="B5639" s="104"/>
      <c r="C5639" s="76"/>
      <c r="D5639" s="77"/>
      <c r="E5639" s="12"/>
      <c r="F5639" s="78"/>
      <c r="G5639" s="77"/>
      <c r="H5639" s="79"/>
      <c r="BA5639" s="5" t="str">
        <f t="shared" si="88"/>
        <v/>
      </c>
      <c r="BB5639" s="5" t="str">
        <f>IF(OR($E5639="",$G5639&lt;&gt;"Ativo"),"",IF(COUNTIFS($E$4:$E5639,$E5639,$A$4:$A5639,$A5639,$G$4:$G5639,"Ativo")=1,1,0))</f>
        <v/>
      </c>
      <c r="BC5639" t="str">
        <f>IF(OR($A5639="",$G5639&lt;&gt;"Ativo"),"",IF(COUNTIFS($A$4:$A5639,$A5639,$G$4:$G5639,"Ativo")=1,1,0))</f>
        <v/>
      </c>
    </row>
    <row r="5640" spans="1:55" x14ac:dyDescent="0.3">
      <c r="A5640" s="76"/>
      <c r="B5640" s="104"/>
      <c r="C5640" s="76"/>
      <c r="D5640" s="77"/>
      <c r="E5640" s="12"/>
      <c r="F5640" s="78"/>
      <c r="G5640" s="77"/>
      <c r="H5640" s="79"/>
      <c r="BA5640" s="5" t="str">
        <f t="shared" si="88"/>
        <v/>
      </c>
      <c r="BB5640" s="5" t="str">
        <f>IF(OR($E5640="",$G5640&lt;&gt;"Ativo"),"",IF(COUNTIFS($E$4:$E5640,$E5640,$A$4:$A5640,$A5640,$G$4:$G5640,"Ativo")=1,1,0))</f>
        <v/>
      </c>
      <c r="BC5640" t="str">
        <f>IF(OR($A5640="",$G5640&lt;&gt;"Ativo"),"",IF(COUNTIFS($A$4:$A5640,$A5640,$G$4:$G5640,"Ativo")=1,1,0))</f>
        <v/>
      </c>
    </row>
    <row r="5641" spans="1:55" x14ac:dyDescent="0.3">
      <c r="A5641" s="76"/>
      <c r="B5641" s="104"/>
      <c r="C5641" s="76"/>
      <c r="D5641" s="77"/>
      <c r="E5641" s="12"/>
      <c r="F5641" s="78"/>
      <c r="G5641" s="77"/>
      <c r="H5641" s="79"/>
      <c r="BA5641" s="5" t="str">
        <f t="shared" si="88"/>
        <v/>
      </c>
      <c r="BB5641" s="5" t="str">
        <f>IF(OR($E5641="",$G5641&lt;&gt;"Ativo"),"",IF(COUNTIFS($E$4:$E5641,$E5641,$A$4:$A5641,$A5641,$G$4:$G5641,"Ativo")=1,1,0))</f>
        <v/>
      </c>
      <c r="BC5641" t="str">
        <f>IF(OR($A5641="",$G5641&lt;&gt;"Ativo"),"",IF(COUNTIFS($A$4:$A5641,$A5641,$G$4:$G5641,"Ativo")=1,1,0))</f>
        <v/>
      </c>
    </row>
    <row r="5642" spans="1:55" x14ac:dyDescent="0.3">
      <c r="A5642" s="76"/>
      <c r="B5642" s="104"/>
      <c r="C5642" s="76"/>
      <c r="D5642" s="77"/>
      <c r="E5642" s="12"/>
      <c r="F5642" s="78"/>
      <c r="G5642" s="77"/>
      <c r="H5642" s="79"/>
      <c r="BA5642" s="5" t="str">
        <f t="shared" si="88"/>
        <v/>
      </c>
      <c r="BB5642" s="5" t="str">
        <f>IF(OR($E5642="",$G5642&lt;&gt;"Ativo"),"",IF(COUNTIFS($E$4:$E5642,$E5642,$A$4:$A5642,$A5642,$G$4:$G5642,"Ativo")=1,1,0))</f>
        <v/>
      </c>
      <c r="BC5642" t="str">
        <f>IF(OR($A5642="",$G5642&lt;&gt;"Ativo"),"",IF(COUNTIFS($A$4:$A5642,$A5642,$G$4:$G5642,"Ativo")=1,1,0))</f>
        <v/>
      </c>
    </row>
    <row r="5643" spans="1:55" x14ac:dyDescent="0.3">
      <c r="A5643" s="76"/>
      <c r="B5643" s="104"/>
      <c r="C5643" s="76"/>
      <c r="D5643" s="77"/>
      <c r="E5643" s="12"/>
      <c r="F5643" s="78"/>
      <c r="G5643" s="77"/>
      <c r="H5643" s="79"/>
      <c r="BA5643" s="5" t="str">
        <f t="shared" si="88"/>
        <v/>
      </c>
      <c r="BB5643" s="5" t="str">
        <f>IF(OR($E5643="",$G5643&lt;&gt;"Ativo"),"",IF(COUNTIFS($E$4:$E5643,$E5643,$A$4:$A5643,$A5643,$G$4:$G5643,"Ativo")=1,1,0))</f>
        <v/>
      </c>
      <c r="BC5643" t="str">
        <f>IF(OR($A5643="",$G5643&lt;&gt;"Ativo"),"",IF(COUNTIFS($A$4:$A5643,$A5643,$G$4:$G5643,"Ativo")=1,1,0))</f>
        <v/>
      </c>
    </row>
    <row r="5644" spans="1:55" x14ac:dyDescent="0.3">
      <c r="A5644" s="76"/>
      <c r="B5644" s="104"/>
      <c r="C5644" s="76"/>
      <c r="D5644" s="77"/>
      <c r="E5644" s="12"/>
      <c r="F5644" s="78"/>
      <c r="G5644" s="77"/>
      <c r="H5644" s="79"/>
      <c r="BA5644" s="5" t="str">
        <f t="shared" si="88"/>
        <v/>
      </c>
      <c r="BB5644" s="5" t="str">
        <f>IF(OR($E5644="",$G5644&lt;&gt;"Ativo"),"",IF(COUNTIFS($E$4:$E5644,$E5644,$A$4:$A5644,$A5644,$G$4:$G5644,"Ativo")=1,1,0))</f>
        <v/>
      </c>
      <c r="BC5644" t="str">
        <f>IF(OR($A5644="",$G5644&lt;&gt;"Ativo"),"",IF(COUNTIFS($A$4:$A5644,$A5644,$G$4:$G5644,"Ativo")=1,1,0))</f>
        <v/>
      </c>
    </row>
    <row r="5645" spans="1:55" x14ac:dyDescent="0.3">
      <c r="A5645" s="76"/>
      <c r="B5645" s="104"/>
      <c r="C5645" s="76"/>
      <c r="D5645" s="77"/>
      <c r="E5645" s="12"/>
      <c r="F5645" s="78"/>
      <c r="G5645" s="77"/>
      <c r="H5645" s="79"/>
      <c r="BA5645" s="5" t="str">
        <f t="shared" si="88"/>
        <v/>
      </c>
      <c r="BB5645" s="5" t="str">
        <f>IF(OR($E5645="",$G5645&lt;&gt;"Ativo"),"",IF(COUNTIFS($E$4:$E5645,$E5645,$A$4:$A5645,$A5645,$G$4:$G5645,"Ativo")=1,1,0))</f>
        <v/>
      </c>
      <c r="BC5645" t="str">
        <f>IF(OR($A5645="",$G5645&lt;&gt;"Ativo"),"",IF(COUNTIFS($A$4:$A5645,$A5645,$G$4:$G5645,"Ativo")=1,1,0))</f>
        <v/>
      </c>
    </row>
    <row r="5646" spans="1:55" x14ac:dyDescent="0.3">
      <c r="A5646" s="76"/>
      <c r="B5646" s="104"/>
      <c r="C5646" s="76"/>
      <c r="D5646" s="77"/>
      <c r="E5646" s="12"/>
      <c r="F5646" s="78"/>
      <c r="G5646" s="77"/>
      <c r="H5646" s="79"/>
      <c r="BA5646" s="5" t="str">
        <f t="shared" si="88"/>
        <v/>
      </c>
      <c r="BB5646" s="5" t="str">
        <f>IF(OR($E5646="",$G5646&lt;&gt;"Ativo"),"",IF(COUNTIFS($E$4:$E5646,$E5646,$A$4:$A5646,$A5646,$G$4:$G5646,"Ativo")=1,1,0))</f>
        <v/>
      </c>
      <c r="BC5646" t="str">
        <f>IF(OR($A5646="",$G5646&lt;&gt;"Ativo"),"",IF(COUNTIFS($A$4:$A5646,$A5646,$G$4:$G5646,"Ativo")=1,1,0))</f>
        <v/>
      </c>
    </row>
    <row r="5647" spans="1:55" x14ac:dyDescent="0.3">
      <c r="A5647" s="76"/>
      <c r="B5647" s="104"/>
      <c r="C5647" s="76"/>
      <c r="D5647" s="77"/>
      <c r="E5647" s="12"/>
      <c r="F5647" s="78"/>
      <c r="G5647" s="77"/>
      <c r="H5647" s="79"/>
      <c r="BA5647" s="5" t="str">
        <f t="shared" si="88"/>
        <v/>
      </c>
      <c r="BB5647" s="5" t="str">
        <f>IF(OR($E5647="",$G5647&lt;&gt;"Ativo"),"",IF(COUNTIFS($E$4:$E5647,$E5647,$A$4:$A5647,$A5647,$G$4:$G5647,"Ativo")=1,1,0))</f>
        <v/>
      </c>
      <c r="BC5647" t="str">
        <f>IF(OR($A5647="",$G5647&lt;&gt;"Ativo"),"",IF(COUNTIFS($A$4:$A5647,$A5647,$G$4:$G5647,"Ativo")=1,1,0))</f>
        <v/>
      </c>
    </row>
    <row r="5648" spans="1:55" x14ac:dyDescent="0.3">
      <c r="A5648" s="76"/>
      <c r="B5648" s="104"/>
      <c r="C5648" s="76"/>
      <c r="D5648" s="77"/>
      <c r="E5648" s="12"/>
      <c r="F5648" s="78"/>
      <c r="G5648" s="77"/>
      <c r="H5648" s="79"/>
      <c r="BA5648" s="5" t="str">
        <f t="shared" si="88"/>
        <v/>
      </c>
      <c r="BB5648" s="5" t="str">
        <f>IF(OR($E5648="",$G5648&lt;&gt;"Ativo"),"",IF(COUNTIFS($E$4:$E5648,$E5648,$A$4:$A5648,$A5648,$G$4:$G5648,"Ativo")=1,1,0))</f>
        <v/>
      </c>
      <c r="BC5648" t="str">
        <f>IF(OR($A5648="",$G5648&lt;&gt;"Ativo"),"",IF(COUNTIFS($A$4:$A5648,$A5648,$G$4:$G5648,"Ativo")=1,1,0))</f>
        <v/>
      </c>
    </row>
    <row r="5649" spans="1:55" x14ac:dyDescent="0.3">
      <c r="A5649" s="76"/>
      <c r="B5649" s="104"/>
      <c r="C5649" s="76"/>
      <c r="D5649" s="77"/>
      <c r="E5649" s="12"/>
      <c r="F5649" s="78"/>
      <c r="G5649" s="77"/>
      <c r="H5649" s="79"/>
      <c r="BA5649" s="5" t="str">
        <f t="shared" si="88"/>
        <v/>
      </c>
      <c r="BB5649" s="5" t="str">
        <f>IF(OR($E5649="",$G5649&lt;&gt;"Ativo"),"",IF(COUNTIFS($E$4:$E5649,$E5649,$A$4:$A5649,$A5649,$G$4:$G5649,"Ativo")=1,1,0))</f>
        <v/>
      </c>
      <c r="BC5649" t="str">
        <f>IF(OR($A5649="",$G5649&lt;&gt;"Ativo"),"",IF(COUNTIFS($A$4:$A5649,$A5649,$G$4:$G5649,"Ativo")=1,1,0))</f>
        <v/>
      </c>
    </row>
    <row r="5650" spans="1:55" x14ac:dyDescent="0.3">
      <c r="A5650" s="76"/>
      <c r="B5650" s="104"/>
      <c r="C5650" s="76"/>
      <c r="D5650" s="77"/>
      <c r="E5650" s="12"/>
      <c r="F5650" s="78"/>
      <c r="G5650" s="77"/>
      <c r="H5650" s="79"/>
      <c r="BA5650" s="5" t="str">
        <f t="shared" si="88"/>
        <v/>
      </c>
      <c r="BB5650" s="5" t="str">
        <f>IF(OR($E5650="",$G5650&lt;&gt;"Ativo"),"",IF(COUNTIFS($E$4:$E5650,$E5650,$A$4:$A5650,$A5650,$G$4:$G5650,"Ativo")=1,1,0))</f>
        <v/>
      </c>
      <c r="BC5650" t="str">
        <f>IF(OR($A5650="",$G5650&lt;&gt;"Ativo"),"",IF(COUNTIFS($A$4:$A5650,$A5650,$G$4:$G5650,"Ativo")=1,1,0))</f>
        <v/>
      </c>
    </row>
    <row r="5651" spans="1:55" x14ac:dyDescent="0.3">
      <c r="A5651" s="76"/>
      <c r="B5651" s="104"/>
      <c r="C5651" s="76"/>
      <c r="D5651" s="77"/>
      <c r="E5651" s="12"/>
      <c r="F5651" s="78"/>
      <c r="G5651" s="77"/>
      <c r="H5651" s="79"/>
      <c r="BA5651" s="5" t="str">
        <f t="shared" si="88"/>
        <v/>
      </c>
      <c r="BB5651" s="5" t="str">
        <f>IF(OR($E5651="",$G5651&lt;&gt;"Ativo"),"",IF(COUNTIFS($E$4:$E5651,$E5651,$A$4:$A5651,$A5651,$G$4:$G5651,"Ativo")=1,1,0))</f>
        <v/>
      </c>
      <c r="BC5651" t="str">
        <f>IF(OR($A5651="",$G5651&lt;&gt;"Ativo"),"",IF(COUNTIFS($A$4:$A5651,$A5651,$G$4:$G5651,"Ativo")=1,1,0))</f>
        <v/>
      </c>
    </row>
    <row r="5652" spans="1:55" x14ac:dyDescent="0.3">
      <c r="A5652" s="76"/>
      <c r="B5652" s="104"/>
      <c r="C5652" s="76"/>
      <c r="D5652" s="77"/>
      <c r="E5652" s="12"/>
      <c r="F5652" s="78"/>
      <c r="G5652" s="77"/>
      <c r="H5652" s="79"/>
      <c r="BA5652" s="5" t="str">
        <f t="shared" si="88"/>
        <v/>
      </c>
      <c r="BB5652" s="5" t="str">
        <f>IF(OR($E5652="",$G5652&lt;&gt;"Ativo"),"",IF(COUNTIFS($E$4:$E5652,$E5652,$A$4:$A5652,$A5652,$G$4:$G5652,"Ativo")=1,1,0))</f>
        <v/>
      </c>
      <c r="BC5652" t="str">
        <f>IF(OR($A5652="",$G5652&lt;&gt;"Ativo"),"",IF(COUNTIFS($A$4:$A5652,$A5652,$G$4:$G5652,"Ativo")=1,1,0))</f>
        <v/>
      </c>
    </row>
    <row r="5653" spans="1:55" x14ac:dyDescent="0.3">
      <c r="A5653" s="76"/>
      <c r="B5653" s="104"/>
      <c r="C5653" s="76"/>
      <c r="D5653" s="77"/>
      <c r="E5653" s="12"/>
      <c r="F5653" s="78"/>
      <c r="G5653" s="77"/>
      <c r="H5653" s="79"/>
      <c r="BA5653" s="5" t="str">
        <f t="shared" si="88"/>
        <v/>
      </c>
      <c r="BB5653" s="5" t="str">
        <f>IF(OR($E5653="",$G5653&lt;&gt;"Ativo"),"",IF(COUNTIFS($E$4:$E5653,$E5653,$A$4:$A5653,$A5653,$G$4:$G5653,"Ativo")=1,1,0))</f>
        <v/>
      </c>
      <c r="BC5653" t="str">
        <f>IF(OR($A5653="",$G5653&lt;&gt;"Ativo"),"",IF(COUNTIFS($A$4:$A5653,$A5653,$G$4:$G5653,"Ativo")=1,1,0))</f>
        <v/>
      </c>
    </row>
    <row r="5654" spans="1:55" x14ac:dyDescent="0.3">
      <c r="A5654" s="76"/>
      <c r="B5654" s="104"/>
      <c r="C5654" s="76"/>
      <c r="D5654" s="77"/>
      <c r="E5654" s="12"/>
      <c r="F5654" s="78"/>
      <c r="G5654" s="77"/>
      <c r="H5654" s="79"/>
      <c r="BA5654" s="5" t="str">
        <f t="shared" si="88"/>
        <v/>
      </c>
      <c r="BB5654" s="5" t="str">
        <f>IF(OR($E5654="",$G5654&lt;&gt;"Ativo"),"",IF(COUNTIFS($E$4:$E5654,$E5654,$A$4:$A5654,$A5654,$G$4:$G5654,"Ativo")=1,1,0))</f>
        <v/>
      </c>
      <c r="BC5654" t="str">
        <f>IF(OR($A5654="",$G5654&lt;&gt;"Ativo"),"",IF(COUNTIFS($A$4:$A5654,$A5654,$G$4:$G5654,"Ativo")=1,1,0))</f>
        <v/>
      </c>
    </row>
    <row r="5655" spans="1:55" x14ac:dyDescent="0.3">
      <c r="A5655" s="76"/>
      <c r="B5655" s="104"/>
      <c r="C5655" s="76"/>
      <c r="D5655" s="77"/>
      <c r="E5655" s="12"/>
      <c r="F5655" s="78"/>
      <c r="G5655" s="77"/>
      <c r="H5655" s="79"/>
      <c r="BA5655" s="5" t="str">
        <f t="shared" si="88"/>
        <v/>
      </c>
      <c r="BB5655" s="5" t="str">
        <f>IF(OR($E5655="",$G5655&lt;&gt;"Ativo"),"",IF(COUNTIFS($E$4:$E5655,$E5655,$A$4:$A5655,$A5655,$G$4:$G5655,"Ativo")=1,1,0))</f>
        <v/>
      </c>
      <c r="BC5655" t="str">
        <f>IF(OR($A5655="",$G5655&lt;&gt;"Ativo"),"",IF(COUNTIFS($A$4:$A5655,$A5655,$G$4:$G5655,"Ativo")=1,1,0))</f>
        <v/>
      </c>
    </row>
    <row r="5656" spans="1:55" x14ac:dyDescent="0.3">
      <c r="A5656" s="76"/>
      <c r="B5656" s="104"/>
      <c r="C5656" s="76"/>
      <c r="D5656" s="77"/>
      <c r="E5656" s="12"/>
      <c r="F5656" s="78"/>
      <c r="G5656" s="77"/>
      <c r="H5656" s="79"/>
      <c r="BA5656" s="5" t="str">
        <f t="shared" si="88"/>
        <v/>
      </c>
      <c r="BB5656" s="5" t="str">
        <f>IF(OR($E5656="",$G5656&lt;&gt;"Ativo"),"",IF(COUNTIFS($E$4:$E5656,$E5656,$A$4:$A5656,$A5656,$G$4:$G5656,"Ativo")=1,1,0))</f>
        <v/>
      </c>
      <c r="BC5656" t="str">
        <f>IF(OR($A5656="",$G5656&lt;&gt;"Ativo"),"",IF(COUNTIFS($A$4:$A5656,$A5656,$G$4:$G5656,"Ativo")=1,1,0))</f>
        <v/>
      </c>
    </row>
    <row r="5657" spans="1:55" x14ac:dyDescent="0.3">
      <c r="A5657" s="76"/>
      <c r="B5657" s="104"/>
      <c r="C5657" s="76"/>
      <c r="D5657" s="77"/>
      <c r="E5657" s="12"/>
      <c r="F5657" s="78"/>
      <c r="G5657" s="77"/>
      <c r="H5657" s="79"/>
      <c r="BA5657" s="5" t="str">
        <f t="shared" si="88"/>
        <v/>
      </c>
      <c r="BB5657" s="5" t="str">
        <f>IF(OR($E5657="",$G5657&lt;&gt;"Ativo"),"",IF(COUNTIFS($E$4:$E5657,$E5657,$A$4:$A5657,$A5657,$G$4:$G5657,"Ativo")=1,1,0))</f>
        <v/>
      </c>
      <c r="BC5657" t="str">
        <f>IF(OR($A5657="",$G5657&lt;&gt;"Ativo"),"",IF(COUNTIFS($A$4:$A5657,$A5657,$G$4:$G5657,"Ativo")=1,1,0))</f>
        <v/>
      </c>
    </row>
    <row r="5658" spans="1:55" x14ac:dyDescent="0.3">
      <c r="A5658" s="76"/>
      <c r="B5658" s="104"/>
      <c r="C5658" s="76"/>
      <c r="D5658" s="77"/>
      <c r="E5658" s="12"/>
      <c r="F5658" s="78"/>
      <c r="G5658" s="77"/>
      <c r="H5658" s="79"/>
      <c r="BA5658" s="5" t="str">
        <f t="shared" si="88"/>
        <v/>
      </c>
      <c r="BB5658" s="5" t="str">
        <f>IF(OR($E5658="",$G5658&lt;&gt;"Ativo"),"",IF(COUNTIFS($E$4:$E5658,$E5658,$A$4:$A5658,$A5658,$G$4:$G5658,"Ativo")=1,1,0))</f>
        <v/>
      </c>
      <c r="BC5658" t="str">
        <f>IF(OR($A5658="",$G5658&lt;&gt;"Ativo"),"",IF(COUNTIFS($A$4:$A5658,$A5658,$G$4:$G5658,"Ativo")=1,1,0))</f>
        <v/>
      </c>
    </row>
    <row r="5659" spans="1:55" x14ac:dyDescent="0.3">
      <c r="A5659" s="76"/>
      <c r="B5659" s="104"/>
      <c r="C5659" s="76"/>
      <c r="D5659" s="77"/>
      <c r="E5659" s="12"/>
      <c r="F5659" s="78"/>
      <c r="G5659" s="77"/>
      <c r="H5659" s="79"/>
      <c r="BA5659" s="5" t="str">
        <f t="shared" si="88"/>
        <v/>
      </c>
      <c r="BB5659" s="5" t="str">
        <f>IF(OR($E5659="",$G5659&lt;&gt;"Ativo"),"",IF(COUNTIFS($E$4:$E5659,$E5659,$A$4:$A5659,$A5659,$G$4:$G5659,"Ativo")=1,1,0))</f>
        <v/>
      </c>
      <c r="BC5659" t="str">
        <f>IF(OR($A5659="",$G5659&lt;&gt;"Ativo"),"",IF(COUNTIFS($A$4:$A5659,$A5659,$G$4:$G5659,"Ativo")=1,1,0))</f>
        <v/>
      </c>
    </row>
    <row r="5660" spans="1:55" x14ac:dyDescent="0.3">
      <c r="A5660" s="76"/>
      <c r="B5660" s="104"/>
      <c r="C5660" s="76"/>
      <c r="D5660" s="77"/>
      <c r="E5660" s="12"/>
      <c r="F5660" s="78"/>
      <c r="G5660" s="77"/>
      <c r="H5660" s="79"/>
      <c r="BA5660" s="5" t="str">
        <f t="shared" si="88"/>
        <v/>
      </c>
      <c r="BB5660" s="5" t="str">
        <f>IF(OR($E5660="",$G5660&lt;&gt;"Ativo"),"",IF(COUNTIFS($E$4:$E5660,$E5660,$A$4:$A5660,$A5660,$G$4:$G5660,"Ativo")=1,1,0))</f>
        <v/>
      </c>
      <c r="BC5660" t="str">
        <f>IF(OR($A5660="",$G5660&lt;&gt;"Ativo"),"",IF(COUNTIFS($A$4:$A5660,$A5660,$G$4:$G5660,"Ativo")=1,1,0))</f>
        <v/>
      </c>
    </row>
    <row r="5661" spans="1:55" x14ac:dyDescent="0.3">
      <c r="A5661" s="76"/>
      <c r="B5661" s="104"/>
      <c r="C5661" s="76"/>
      <c r="D5661" s="77"/>
      <c r="E5661" s="12"/>
      <c r="F5661" s="78"/>
      <c r="G5661" s="77"/>
      <c r="H5661" s="79"/>
      <c r="BA5661" s="5" t="str">
        <f t="shared" si="88"/>
        <v/>
      </c>
      <c r="BB5661" s="5" t="str">
        <f>IF(OR($E5661="",$G5661&lt;&gt;"Ativo"),"",IF(COUNTIFS($E$4:$E5661,$E5661,$A$4:$A5661,$A5661,$G$4:$G5661,"Ativo")=1,1,0))</f>
        <v/>
      </c>
      <c r="BC5661" t="str">
        <f>IF(OR($A5661="",$G5661&lt;&gt;"Ativo"),"",IF(COUNTIFS($A$4:$A5661,$A5661,$G$4:$G5661,"Ativo")=1,1,0))</f>
        <v/>
      </c>
    </row>
    <row r="5662" spans="1:55" x14ac:dyDescent="0.3">
      <c r="A5662" s="76"/>
      <c r="B5662" s="104"/>
      <c r="C5662" s="76"/>
      <c r="D5662" s="77"/>
      <c r="E5662" s="12"/>
      <c r="F5662" s="78"/>
      <c r="G5662" s="77"/>
      <c r="H5662" s="79"/>
      <c r="BA5662" s="5" t="str">
        <f t="shared" si="88"/>
        <v/>
      </c>
      <c r="BB5662" s="5" t="str">
        <f>IF(OR($E5662="",$G5662&lt;&gt;"Ativo"),"",IF(COUNTIFS($E$4:$E5662,$E5662,$A$4:$A5662,$A5662,$G$4:$G5662,"Ativo")=1,1,0))</f>
        <v/>
      </c>
      <c r="BC5662" t="str">
        <f>IF(OR($A5662="",$G5662&lt;&gt;"Ativo"),"",IF(COUNTIFS($A$4:$A5662,$A5662,$G$4:$G5662,"Ativo")=1,1,0))</f>
        <v/>
      </c>
    </row>
    <row r="5663" spans="1:55" x14ac:dyDescent="0.3">
      <c r="A5663" s="76"/>
      <c r="B5663" s="104"/>
      <c r="C5663" s="76"/>
      <c r="D5663" s="77"/>
      <c r="E5663" s="12"/>
      <c r="F5663" s="78"/>
      <c r="G5663" s="77"/>
      <c r="H5663" s="79"/>
      <c r="BA5663" s="5" t="str">
        <f t="shared" si="88"/>
        <v/>
      </c>
      <c r="BB5663" s="5" t="str">
        <f>IF(OR($E5663="",$G5663&lt;&gt;"Ativo"),"",IF(COUNTIFS($E$4:$E5663,$E5663,$A$4:$A5663,$A5663,$G$4:$G5663,"Ativo")=1,1,0))</f>
        <v/>
      </c>
      <c r="BC5663" t="str">
        <f>IF(OR($A5663="",$G5663&lt;&gt;"Ativo"),"",IF(COUNTIFS($A$4:$A5663,$A5663,$G$4:$G5663,"Ativo")=1,1,0))</f>
        <v/>
      </c>
    </row>
    <row r="5664" spans="1:55" x14ac:dyDescent="0.3">
      <c r="A5664" s="76"/>
      <c r="B5664" s="104"/>
      <c r="C5664" s="76"/>
      <c r="D5664" s="77"/>
      <c r="E5664" s="12"/>
      <c r="F5664" s="78"/>
      <c r="G5664" s="77"/>
      <c r="H5664" s="79"/>
      <c r="BA5664" s="5" t="str">
        <f t="shared" si="88"/>
        <v/>
      </c>
      <c r="BB5664" s="5" t="str">
        <f>IF(OR($E5664="",$G5664&lt;&gt;"Ativo"),"",IF(COUNTIFS($E$4:$E5664,$E5664,$A$4:$A5664,$A5664,$G$4:$G5664,"Ativo")=1,1,0))</f>
        <v/>
      </c>
      <c r="BC5664" t="str">
        <f>IF(OR($A5664="",$G5664&lt;&gt;"Ativo"),"",IF(COUNTIFS($A$4:$A5664,$A5664,$G$4:$G5664,"Ativo")=1,1,0))</f>
        <v/>
      </c>
    </row>
    <row r="5665" spans="1:55" x14ac:dyDescent="0.3">
      <c r="A5665" s="76"/>
      <c r="B5665" s="104"/>
      <c r="C5665" s="76"/>
      <c r="D5665" s="77"/>
      <c r="E5665" s="12"/>
      <c r="F5665" s="78"/>
      <c r="G5665" s="77"/>
      <c r="H5665" s="79"/>
      <c r="BA5665" s="5" t="str">
        <f t="shared" si="88"/>
        <v/>
      </c>
      <c r="BB5665" s="5" t="str">
        <f>IF(OR($E5665="",$G5665&lt;&gt;"Ativo"),"",IF(COUNTIFS($E$4:$E5665,$E5665,$A$4:$A5665,$A5665,$G$4:$G5665,"Ativo")=1,1,0))</f>
        <v/>
      </c>
      <c r="BC5665" t="str">
        <f>IF(OR($A5665="",$G5665&lt;&gt;"Ativo"),"",IF(COUNTIFS($A$4:$A5665,$A5665,$G$4:$G5665,"Ativo")=1,1,0))</f>
        <v/>
      </c>
    </row>
    <row r="5666" spans="1:55" x14ac:dyDescent="0.3">
      <c r="A5666" s="76"/>
      <c r="B5666" s="104"/>
      <c r="C5666" s="76"/>
      <c r="D5666" s="77"/>
      <c r="E5666" s="12"/>
      <c r="F5666" s="78"/>
      <c r="G5666" s="77"/>
      <c r="H5666" s="79"/>
      <c r="BA5666" s="5" t="str">
        <f t="shared" si="88"/>
        <v/>
      </c>
      <c r="BB5666" s="5" t="str">
        <f>IF(OR($E5666="",$G5666&lt;&gt;"Ativo"),"",IF(COUNTIFS($E$4:$E5666,$E5666,$A$4:$A5666,$A5666,$G$4:$G5666,"Ativo")=1,1,0))</f>
        <v/>
      </c>
      <c r="BC5666" t="str">
        <f>IF(OR($A5666="",$G5666&lt;&gt;"Ativo"),"",IF(COUNTIFS($A$4:$A5666,$A5666,$G$4:$G5666,"Ativo")=1,1,0))</f>
        <v/>
      </c>
    </row>
    <row r="5667" spans="1:55" x14ac:dyDescent="0.3">
      <c r="A5667" s="76"/>
      <c r="B5667" s="104"/>
      <c r="C5667" s="76"/>
      <c r="D5667" s="77"/>
      <c r="E5667" s="12"/>
      <c r="F5667" s="78"/>
      <c r="G5667" s="77"/>
      <c r="H5667" s="79"/>
      <c r="BA5667" s="5" t="str">
        <f t="shared" si="88"/>
        <v/>
      </c>
      <c r="BB5667" s="5" t="str">
        <f>IF(OR($E5667="",$G5667&lt;&gt;"Ativo"),"",IF(COUNTIFS($E$4:$E5667,$E5667,$A$4:$A5667,$A5667,$G$4:$G5667,"Ativo")=1,1,0))</f>
        <v/>
      </c>
      <c r="BC5667" t="str">
        <f>IF(OR($A5667="",$G5667&lt;&gt;"Ativo"),"",IF(COUNTIFS($A$4:$A5667,$A5667,$G$4:$G5667,"Ativo")=1,1,0))</f>
        <v/>
      </c>
    </row>
    <row r="5668" spans="1:55" x14ac:dyDescent="0.3">
      <c r="A5668" s="76"/>
      <c r="B5668" s="104"/>
      <c r="C5668" s="76"/>
      <c r="D5668" s="77"/>
      <c r="E5668" s="12"/>
      <c r="F5668" s="78"/>
      <c r="G5668" s="77"/>
      <c r="H5668" s="79"/>
      <c r="BA5668" s="5" t="str">
        <f t="shared" si="88"/>
        <v/>
      </c>
      <c r="BB5668" s="5" t="str">
        <f>IF(OR($E5668="",$G5668&lt;&gt;"Ativo"),"",IF(COUNTIFS($E$4:$E5668,$E5668,$A$4:$A5668,$A5668,$G$4:$G5668,"Ativo")=1,1,0))</f>
        <v/>
      </c>
      <c r="BC5668" t="str">
        <f>IF(OR($A5668="",$G5668&lt;&gt;"Ativo"),"",IF(COUNTIFS($A$4:$A5668,$A5668,$G$4:$G5668,"Ativo")=1,1,0))</f>
        <v/>
      </c>
    </row>
    <row r="5669" spans="1:55" x14ac:dyDescent="0.3">
      <c r="A5669" s="76"/>
      <c r="B5669" s="104"/>
      <c r="C5669" s="76"/>
      <c r="D5669" s="77"/>
      <c r="E5669" s="12"/>
      <c r="F5669" s="78"/>
      <c r="G5669" s="77"/>
      <c r="H5669" s="79"/>
      <c r="BA5669" s="5" t="str">
        <f t="shared" si="88"/>
        <v/>
      </c>
      <c r="BB5669" s="5" t="str">
        <f>IF(OR($E5669="",$G5669&lt;&gt;"Ativo"),"",IF(COUNTIFS($E$4:$E5669,$E5669,$A$4:$A5669,$A5669,$G$4:$G5669,"Ativo")=1,1,0))</f>
        <v/>
      </c>
      <c r="BC5669" t="str">
        <f>IF(OR($A5669="",$G5669&lt;&gt;"Ativo"),"",IF(COUNTIFS($A$4:$A5669,$A5669,$G$4:$G5669,"Ativo")=1,1,0))</f>
        <v/>
      </c>
    </row>
    <row r="5670" spans="1:55" x14ac:dyDescent="0.3">
      <c r="A5670" s="76"/>
      <c r="B5670" s="104"/>
      <c r="C5670" s="76"/>
      <c r="D5670" s="77"/>
      <c r="E5670" s="12"/>
      <c r="F5670" s="78"/>
      <c r="G5670" s="77"/>
      <c r="H5670" s="79"/>
      <c r="BA5670" s="5" t="str">
        <f t="shared" si="88"/>
        <v/>
      </c>
      <c r="BB5670" s="5" t="str">
        <f>IF(OR($E5670="",$G5670&lt;&gt;"Ativo"),"",IF(COUNTIFS($E$4:$E5670,$E5670,$A$4:$A5670,$A5670,$G$4:$G5670,"Ativo")=1,1,0))</f>
        <v/>
      </c>
      <c r="BC5670" t="str">
        <f>IF(OR($A5670="",$G5670&lt;&gt;"Ativo"),"",IF(COUNTIFS($A$4:$A5670,$A5670,$G$4:$G5670,"Ativo")=1,1,0))</f>
        <v/>
      </c>
    </row>
    <row r="5671" spans="1:55" x14ac:dyDescent="0.3">
      <c r="A5671" s="76"/>
      <c r="B5671" s="104"/>
      <c r="C5671" s="76"/>
      <c r="D5671" s="77"/>
      <c r="E5671" s="12"/>
      <c r="F5671" s="78"/>
      <c r="G5671" s="77"/>
      <c r="H5671" s="79"/>
      <c r="BA5671" s="5" t="str">
        <f t="shared" si="88"/>
        <v/>
      </c>
      <c r="BB5671" s="5" t="str">
        <f>IF(OR($E5671="",$G5671&lt;&gt;"Ativo"),"",IF(COUNTIFS($E$4:$E5671,$E5671,$A$4:$A5671,$A5671,$G$4:$G5671,"Ativo")=1,1,0))</f>
        <v/>
      </c>
      <c r="BC5671" t="str">
        <f>IF(OR($A5671="",$G5671&lt;&gt;"Ativo"),"",IF(COUNTIFS($A$4:$A5671,$A5671,$G$4:$G5671,"Ativo")=1,1,0))</f>
        <v/>
      </c>
    </row>
    <row r="5672" spans="1:55" x14ac:dyDescent="0.3">
      <c r="A5672" s="76"/>
      <c r="B5672" s="104"/>
      <c r="C5672" s="76"/>
      <c r="D5672" s="77"/>
      <c r="E5672" s="12"/>
      <c r="F5672" s="78"/>
      <c r="G5672" s="77"/>
      <c r="H5672" s="79"/>
      <c r="BA5672" s="5" t="str">
        <f t="shared" si="88"/>
        <v/>
      </c>
      <c r="BB5672" s="5" t="str">
        <f>IF(OR($E5672="",$G5672&lt;&gt;"Ativo"),"",IF(COUNTIFS($E$4:$E5672,$E5672,$A$4:$A5672,$A5672,$G$4:$G5672,"Ativo")=1,1,0))</f>
        <v/>
      </c>
      <c r="BC5672" t="str">
        <f>IF(OR($A5672="",$G5672&lt;&gt;"Ativo"),"",IF(COUNTIFS($A$4:$A5672,$A5672,$G$4:$G5672,"Ativo")=1,1,0))</f>
        <v/>
      </c>
    </row>
    <row r="5673" spans="1:55" x14ac:dyDescent="0.3">
      <c r="A5673" s="76"/>
      <c r="B5673" s="104"/>
      <c r="C5673" s="76"/>
      <c r="D5673" s="77"/>
      <c r="E5673" s="12"/>
      <c r="F5673" s="78"/>
      <c r="G5673" s="77"/>
      <c r="H5673" s="79"/>
      <c r="BA5673" s="5" t="str">
        <f t="shared" si="88"/>
        <v/>
      </c>
      <c r="BB5673" s="5" t="str">
        <f>IF(OR($E5673="",$G5673&lt;&gt;"Ativo"),"",IF(COUNTIFS($E$4:$E5673,$E5673,$A$4:$A5673,$A5673,$G$4:$G5673,"Ativo")=1,1,0))</f>
        <v/>
      </c>
      <c r="BC5673" t="str">
        <f>IF(OR($A5673="",$G5673&lt;&gt;"Ativo"),"",IF(COUNTIFS($A$4:$A5673,$A5673,$G$4:$G5673,"Ativo")=1,1,0))</f>
        <v/>
      </c>
    </row>
    <row r="5674" spans="1:55" x14ac:dyDescent="0.3">
      <c r="A5674" s="76"/>
      <c r="B5674" s="104"/>
      <c r="C5674" s="76"/>
      <c r="D5674" s="77"/>
      <c r="E5674" s="12"/>
      <c r="F5674" s="78"/>
      <c r="G5674" s="77"/>
      <c r="H5674" s="79"/>
      <c r="BA5674" s="5" t="str">
        <f t="shared" si="88"/>
        <v/>
      </c>
      <c r="BB5674" s="5" t="str">
        <f>IF(OR($E5674="",$G5674&lt;&gt;"Ativo"),"",IF(COUNTIFS($E$4:$E5674,$E5674,$A$4:$A5674,$A5674,$G$4:$G5674,"Ativo")=1,1,0))</f>
        <v/>
      </c>
      <c r="BC5674" t="str">
        <f>IF(OR($A5674="",$G5674&lt;&gt;"Ativo"),"",IF(COUNTIFS($A$4:$A5674,$A5674,$G$4:$G5674,"Ativo")=1,1,0))</f>
        <v/>
      </c>
    </row>
    <row r="5675" spans="1:55" x14ac:dyDescent="0.3">
      <c r="A5675" s="76"/>
      <c r="B5675" s="104"/>
      <c r="C5675" s="76"/>
      <c r="D5675" s="77"/>
      <c r="E5675" s="12"/>
      <c r="F5675" s="78"/>
      <c r="G5675" s="77"/>
      <c r="H5675" s="79"/>
      <c r="BA5675" s="5" t="str">
        <f t="shared" si="88"/>
        <v/>
      </c>
      <c r="BB5675" s="5" t="str">
        <f>IF(OR($E5675="",$G5675&lt;&gt;"Ativo"),"",IF(COUNTIFS($E$4:$E5675,$E5675,$A$4:$A5675,$A5675,$G$4:$G5675,"Ativo")=1,1,0))</f>
        <v/>
      </c>
      <c r="BC5675" t="str">
        <f>IF(OR($A5675="",$G5675&lt;&gt;"Ativo"),"",IF(COUNTIFS($A$4:$A5675,$A5675,$G$4:$G5675,"Ativo")=1,1,0))</f>
        <v/>
      </c>
    </row>
    <row r="5676" spans="1:55" x14ac:dyDescent="0.3">
      <c r="A5676" s="76"/>
      <c r="B5676" s="104"/>
      <c r="C5676" s="76"/>
      <c r="D5676" s="77"/>
      <c r="E5676" s="12"/>
      <c r="F5676" s="78"/>
      <c r="G5676" s="77"/>
      <c r="H5676" s="79"/>
      <c r="BA5676" s="5" t="str">
        <f t="shared" si="88"/>
        <v/>
      </c>
      <c r="BB5676" s="5" t="str">
        <f>IF(OR($E5676="",$G5676&lt;&gt;"Ativo"),"",IF(COUNTIFS($E$4:$E5676,$E5676,$A$4:$A5676,$A5676,$G$4:$G5676,"Ativo")=1,1,0))</f>
        <v/>
      </c>
      <c r="BC5676" t="str">
        <f>IF(OR($A5676="",$G5676&lt;&gt;"Ativo"),"",IF(COUNTIFS($A$4:$A5676,$A5676,$G$4:$G5676,"Ativo")=1,1,0))</f>
        <v/>
      </c>
    </row>
    <row r="5677" spans="1:55" x14ac:dyDescent="0.3">
      <c r="A5677" s="76"/>
      <c r="B5677" s="104"/>
      <c r="C5677" s="76"/>
      <c r="D5677" s="77"/>
      <c r="E5677" s="12"/>
      <c r="F5677" s="78"/>
      <c r="G5677" s="77"/>
      <c r="H5677" s="79"/>
      <c r="BA5677" s="5" t="str">
        <f t="shared" si="88"/>
        <v/>
      </c>
      <c r="BB5677" s="5" t="str">
        <f>IF(OR($E5677="",$G5677&lt;&gt;"Ativo"),"",IF(COUNTIFS($E$4:$E5677,$E5677,$A$4:$A5677,$A5677,$G$4:$G5677,"Ativo")=1,1,0))</f>
        <v/>
      </c>
      <c r="BC5677" t="str">
        <f>IF(OR($A5677="",$G5677&lt;&gt;"Ativo"),"",IF(COUNTIFS($A$4:$A5677,$A5677,$G$4:$G5677,"Ativo")=1,1,0))</f>
        <v/>
      </c>
    </row>
    <row r="5678" spans="1:55" x14ac:dyDescent="0.3">
      <c r="A5678" s="76"/>
      <c r="B5678" s="104"/>
      <c r="C5678" s="76"/>
      <c r="D5678" s="77"/>
      <c r="E5678" s="12"/>
      <c r="F5678" s="78"/>
      <c r="G5678" s="77"/>
      <c r="H5678" s="79"/>
      <c r="BA5678" s="5" t="str">
        <f t="shared" si="88"/>
        <v/>
      </c>
      <c r="BB5678" s="5" t="str">
        <f>IF(OR($E5678="",$G5678&lt;&gt;"Ativo"),"",IF(COUNTIFS($E$4:$E5678,$E5678,$A$4:$A5678,$A5678,$G$4:$G5678,"Ativo")=1,1,0))</f>
        <v/>
      </c>
      <c r="BC5678" t="str">
        <f>IF(OR($A5678="",$G5678&lt;&gt;"Ativo"),"",IF(COUNTIFS($A$4:$A5678,$A5678,$G$4:$G5678,"Ativo")=1,1,0))</f>
        <v/>
      </c>
    </row>
    <row r="5679" spans="1:55" x14ac:dyDescent="0.3">
      <c r="A5679" s="76"/>
      <c r="B5679" s="104"/>
      <c r="C5679" s="76"/>
      <c r="D5679" s="77"/>
      <c r="E5679" s="12"/>
      <c r="F5679" s="78"/>
      <c r="G5679" s="77"/>
      <c r="H5679" s="79"/>
      <c r="BA5679" s="5" t="str">
        <f t="shared" si="88"/>
        <v/>
      </c>
      <c r="BB5679" s="5" t="str">
        <f>IF(OR($E5679="",$G5679&lt;&gt;"Ativo"),"",IF(COUNTIFS($E$4:$E5679,$E5679,$A$4:$A5679,$A5679,$G$4:$G5679,"Ativo")=1,1,0))</f>
        <v/>
      </c>
      <c r="BC5679" t="str">
        <f>IF(OR($A5679="",$G5679&lt;&gt;"Ativo"),"",IF(COUNTIFS($A$4:$A5679,$A5679,$G$4:$G5679,"Ativo")=1,1,0))</f>
        <v/>
      </c>
    </row>
    <row r="5680" spans="1:55" x14ac:dyDescent="0.3">
      <c r="A5680" s="76"/>
      <c r="B5680" s="104"/>
      <c r="C5680" s="76"/>
      <c r="D5680" s="77"/>
      <c r="E5680" s="12"/>
      <c r="F5680" s="78"/>
      <c r="G5680" s="77"/>
      <c r="H5680" s="79"/>
      <c r="BA5680" s="5" t="str">
        <f t="shared" si="88"/>
        <v/>
      </c>
      <c r="BB5680" s="5" t="str">
        <f>IF(OR($E5680="",$G5680&lt;&gt;"Ativo"),"",IF(COUNTIFS($E$4:$E5680,$E5680,$A$4:$A5680,$A5680,$G$4:$G5680,"Ativo")=1,1,0))</f>
        <v/>
      </c>
      <c r="BC5680" t="str">
        <f>IF(OR($A5680="",$G5680&lt;&gt;"Ativo"),"",IF(COUNTIFS($A$4:$A5680,$A5680,$G$4:$G5680,"Ativo")=1,1,0))</f>
        <v/>
      </c>
    </row>
    <row r="5681" spans="1:55" x14ac:dyDescent="0.3">
      <c r="A5681" s="76"/>
      <c r="B5681" s="104"/>
      <c r="C5681" s="76"/>
      <c r="D5681" s="77"/>
      <c r="E5681" s="12"/>
      <c r="F5681" s="78"/>
      <c r="G5681" s="77"/>
      <c r="H5681" s="79"/>
      <c r="BA5681" s="5" t="str">
        <f t="shared" si="88"/>
        <v/>
      </c>
      <c r="BB5681" s="5" t="str">
        <f>IF(OR($E5681="",$G5681&lt;&gt;"Ativo"),"",IF(COUNTIFS($E$4:$E5681,$E5681,$A$4:$A5681,$A5681,$G$4:$G5681,"Ativo")=1,1,0))</f>
        <v/>
      </c>
      <c r="BC5681" t="str">
        <f>IF(OR($A5681="",$G5681&lt;&gt;"Ativo"),"",IF(COUNTIFS($A$4:$A5681,$A5681,$G$4:$G5681,"Ativo")=1,1,0))</f>
        <v/>
      </c>
    </row>
    <row r="5682" spans="1:55" x14ac:dyDescent="0.3">
      <c r="A5682" s="76"/>
      <c r="B5682" s="104"/>
      <c r="C5682" s="76"/>
      <c r="D5682" s="77"/>
      <c r="E5682" s="12"/>
      <c r="F5682" s="78"/>
      <c r="G5682" s="77"/>
      <c r="H5682" s="79"/>
      <c r="BA5682" s="5" t="str">
        <f t="shared" si="88"/>
        <v/>
      </c>
      <c r="BB5682" s="5" t="str">
        <f>IF(OR($E5682="",$G5682&lt;&gt;"Ativo"),"",IF(COUNTIFS($E$4:$E5682,$E5682,$A$4:$A5682,$A5682,$G$4:$G5682,"Ativo")=1,1,0))</f>
        <v/>
      </c>
      <c r="BC5682" t="str">
        <f>IF(OR($A5682="",$G5682&lt;&gt;"Ativo"),"",IF(COUNTIFS($A$4:$A5682,$A5682,$G$4:$G5682,"Ativo")=1,1,0))</f>
        <v/>
      </c>
    </row>
    <row r="5683" spans="1:55" x14ac:dyDescent="0.3">
      <c r="A5683" s="76"/>
      <c r="B5683" s="104"/>
      <c r="C5683" s="76"/>
      <c r="D5683" s="77"/>
      <c r="E5683" s="12"/>
      <c r="F5683" s="78"/>
      <c r="G5683" s="77"/>
      <c r="H5683" s="79"/>
      <c r="BA5683" s="5" t="str">
        <f t="shared" si="88"/>
        <v/>
      </c>
      <c r="BB5683" s="5" t="str">
        <f>IF(OR($E5683="",$G5683&lt;&gt;"Ativo"),"",IF(COUNTIFS($E$4:$E5683,$E5683,$A$4:$A5683,$A5683,$G$4:$G5683,"Ativo")=1,1,0))</f>
        <v/>
      </c>
      <c r="BC5683" t="str">
        <f>IF(OR($A5683="",$G5683&lt;&gt;"Ativo"),"",IF(COUNTIFS($A$4:$A5683,$A5683,$G$4:$G5683,"Ativo")=1,1,0))</f>
        <v/>
      </c>
    </row>
    <row r="5684" spans="1:55" x14ac:dyDescent="0.3">
      <c r="A5684" s="76"/>
      <c r="B5684" s="104"/>
      <c r="C5684" s="76"/>
      <c r="D5684" s="77"/>
      <c r="E5684" s="12"/>
      <c r="F5684" s="78"/>
      <c r="G5684" s="77"/>
      <c r="H5684" s="79"/>
      <c r="BA5684" s="5" t="str">
        <f t="shared" si="88"/>
        <v/>
      </c>
      <c r="BB5684" s="5" t="str">
        <f>IF(OR($E5684="",$G5684&lt;&gt;"Ativo"),"",IF(COUNTIFS($E$4:$E5684,$E5684,$A$4:$A5684,$A5684,$G$4:$G5684,"Ativo")=1,1,0))</f>
        <v/>
      </c>
      <c r="BC5684" t="str">
        <f>IF(OR($A5684="",$G5684&lt;&gt;"Ativo"),"",IF(COUNTIFS($A$4:$A5684,$A5684,$G$4:$G5684,"Ativo")=1,1,0))</f>
        <v/>
      </c>
    </row>
    <row r="5685" spans="1:55" x14ac:dyDescent="0.3">
      <c r="A5685" s="76"/>
      <c r="B5685" s="104"/>
      <c r="C5685" s="76"/>
      <c r="D5685" s="77"/>
      <c r="E5685" s="12"/>
      <c r="F5685" s="78"/>
      <c r="G5685" s="77"/>
      <c r="H5685" s="79"/>
      <c r="BA5685" s="5" t="str">
        <f t="shared" si="88"/>
        <v/>
      </c>
      <c r="BB5685" s="5" t="str">
        <f>IF(OR($E5685="",$G5685&lt;&gt;"Ativo"),"",IF(COUNTIFS($E$4:$E5685,$E5685,$A$4:$A5685,$A5685,$G$4:$G5685,"Ativo")=1,1,0))</f>
        <v/>
      </c>
      <c r="BC5685" t="str">
        <f>IF(OR($A5685="",$G5685&lt;&gt;"Ativo"),"",IF(COUNTIFS($A$4:$A5685,$A5685,$G$4:$G5685,"Ativo")=1,1,0))</f>
        <v/>
      </c>
    </row>
    <row r="5686" spans="1:55" x14ac:dyDescent="0.3">
      <c r="A5686" s="76"/>
      <c r="B5686" s="104"/>
      <c r="C5686" s="76"/>
      <c r="D5686" s="77"/>
      <c r="E5686" s="12"/>
      <c r="F5686" s="78"/>
      <c r="G5686" s="77"/>
      <c r="H5686" s="79"/>
      <c r="BA5686" s="5" t="str">
        <f t="shared" si="88"/>
        <v/>
      </c>
      <c r="BB5686" s="5" t="str">
        <f>IF(OR($E5686="",$G5686&lt;&gt;"Ativo"),"",IF(COUNTIFS($E$4:$E5686,$E5686,$A$4:$A5686,$A5686,$G$4:$G5686,"Ativo")=1,1,0))</f>
        <v/>
      </c>
      <c r="BC5686" t="str">
        <f>IF(OR($A5686="",$G5686&lt;&gt;"Ativo"),"",IF(COUNTIFS($A$4:$A5686,$A5686,$G$4:$G5686,"Ativo")=1,1,0))</f>
        <v/>
      </c>
    </row>
    <row r="5687" spans="1:55" x14ac:dyDescent="0.3">
      <c r="A5687" s="76"/>
      <c r="B5687" s="104"/>
      <c r="C5687" s="76"/>
      <c r="D5687" s="77"/>
      <c r="E5687" s="12"/>
      <c r="F5687" s="78"/>
      <c r="G5687" s="77"/>
      <c r="H5687" s="79"/>
      <c r="BA5687" s="5" t="str">
        <f t="shared" si="88"/>
        <v/>
      </c>
      <c r="BB5687" s="5" t="str">
        <f>IF(OR($E5687="",$G5687&lt;&gt;"Ativo"),"",IF(COUNTIFS($E$4:$E5687,$E5687,$A$4:$A5687,$A5687,$G$4:$G5687,"Ativo")=1,1,0))</f>
        <v/>
      </c>
      <c r="BC5687" t="str">
        <f>IF(OR($A5687="",$G5687&lt;&gt;"Ativo"),"",IF(COUNTIFS($A$4:$A5687,$A5687,$G$4:$G5687,"Ativo")=1,1,0))</f>
        <v/>
      </c>
    </row>
    <row r="5688" spans="1:55" x14ac:dyDescent="0.3">
      <c r="A5688" s="76"/>
      <c r="B5688" s="104"/>
      <c r="C5688" s="76"/>
      <c r="D5688" s="77"/>
      <c r="E5688" s="12"/>
      <c r="F5688" s="78"/>
      <c r="G5688" s="77"/>
      <c r="H5688" s="79"/>
      <c r="BA5688" s="5" t="str">
        <f t="shared" si="88"/>
        <v/>
      </c>
      <c r="BB5688" s="5" t="str">
        <f>IF(OR($E5688="",$G5688&lt;&gt;"Ativo"),"",IF(COUNTIFS($E$4:$E5688,$E5688,$A$4:$A5688,$A5688,$G$4:$G5688,"Ativo")=1,1,0))</f>
        <v/>
      </c>
      <c r="BC5688" t="str">
        <f>IF(OR($A5688="",$G5688&lt;&gt;"Ativo"),"",IF(COUNTIFS($A$4:$A5688,$A5688,$G$4:$G5688,"Ativo")=1,1,0))</f>
        <v/>
      </c>
    </row>
    <row r="5689" spans="1:55" x14ac:dyDescent="0.3">
      <c r="A5689" s="76"/>
      <c r="B5689" s="104"/>
      <c r="C5689" s="76"/>
      <c r="D5689" s="77"/>
      <c r="E5689" s="12"/>
      <c r="F5689" s="78"/>
      <c r="G5689" s="77"/>
      <c r="H5689" s="79"/>
      <c r="BA5689" s="5" t="str">
        <f t="shared" si="88"/>
        <v/>
      </c>
      <c r="BB5689" s="5" t="str">
        <f>IF(OR($E5689="",$G5689&lt;&gt;"Ativo"),"",IF(COUNTIFS($E$4:$E5689,$E5689,$A$4:$A5689,$A5689,$G$4:$G5689,"Ativo")=1,1,0))</f>
        <v/>
      </c>
      <c r="BC5689" t="str">
        <f>IF(OR($A5689="",$G5689&lt;&gt;"Ativo"),"",IF(COUNTIFS($A$4:$A5689,$A5689,$G$4:$G5689,"Ativo")=1,1,0))</f>
        <v/>
      </c>
    </row>
    <row r="5690" spans="1:55" x14ac:dyDescent="0.3">
      <c r="A5690" s="76"/>
      <c r="B5690" s="104"/>
      <c r="C5690" s="76"/>
      <c r="D5690" s="77"/>
      <c r="E5690" s="12"/>
      <c r="F5690" s="78"/>
      <c r="G5690" s="77"/>
      <c r="H5690" s="79"/>
      <c r="BA5690" s="5" t="str">
        <f t="shared" si="88"/>
        <v/>
      </c>
      <c r="BB5690" s="5" t="str">
        <f>IF(OR($E5690="",$G5690&lt;&gt;"Ativo"),"",IF(COUNTIFS($E$4:$E5690,$E5690,$A$4:$A5690,$A5690,$G$4:$G5690,"Ativo")=1,1,0))</f>
        <v/>
      </c>
      <c r="BC5690" t="str">
        <f>IF(OR($A5690="",$G5690&lt;&gt;"Ativo"),"",IF(COUNTIFS($A$4:$A5690,$A5690,$G$4:$G5690,"Ativo")=1,1,0))</f>
        <v/>
      </c>
    </row>
    <row r="5691" spans="1:55" x14ac:dyDescent="0.3">
      <c r="A5691" s="76"/>
      <c r="B5691" s="104"/>
      <c r="C5691" s="76"/>
      <c r="D5691" s="77"/>
      <c r="E5691" s="12"/>
      <c r="F5691" s="78"/>
      <c r="G5691" s="77"/>
      <c r="H5691" s="79"/>
      <c r="BA5691" s="5" t="str">
        <f t="shared" si="88"/>
        <v/>
      </c>
      <c r="BB5691" s="5" t="str">
        <f>IF(OR($E5691="",$G5691&lt;&gt;"Ativo"),"",IF(COUNTIFS($E$4:$E5691,$E5691,$A$4:$A5691,$A5691,$G$4:$G5691,"Ativo")=1,1,0))</f>
        <v/>
      </c>
      <c r="BC5691" t="str">
        <f>IF(OR($A5691="",$G5691&lt;&gt;"Ativo"),"",IF(COUNTIFS($A$4:$A5691,$A5691,$G$4:$G5691,"Ativo")=1,1,0))</f>
        <v/>
      </c>
    </row>
    <row r="5692" spans="1:55" x14ac:dyDescent="0.3">
      <c r="A5692" s="76"/>
      <c r="B5692" s="104"/>
      <c r="C5692" s="76"/>
      <c r="D5692" s="77"/>
      <c r="E5692" s="12"/>
      <c r="F5692" s="78"/>
      <c r="G5692" s="77"/>
      <c r="H5692" s="79"/>
      <c r="BA5692" s="5" t="str">
        <f t="shared" si="88"/>
        <v/>
      </c>
      <c r="BB5692" s="5" t="str">
        <f>IF(OR($E5692="",$G5692&lt;&gt;"Ativo"),"",IF(COUNTIFS($E$4:$E5692,$E5692,$A$4:$A5692,$A5692,$G$4:$G5692,"Ativo")=1,1,0))</f>
        <v/>
      </c>
      <c r="BC5692" t="str">
        <f>IF(OR($A5692="",$G5692&lt;&gt;"Ativo"),"",IF(COUNTIFS($A$4:$A5692,$A5692,$G$4:$G5692,"Ativo")=1,1,0))</f>
        <v/>
      </c>
    </row>
    <row r="5693" spans="1:55" x14ac:dyDescent="0.3">
      <c r="A5693" s="76"/>
      <c r="B5693" s="104"/>
      <c r="C5693" s="76"/>
      <c r="D5693" s="77"/>
      <c r="E5693" s="12"/>
      <c r="F5693" s="78"/>
      <c r="G5693" s="77"/>
      <c r="H5693" s="79"/>
      <c r="BA5693" s="5" t="str">
        <f t="shared" si="88"/>
        <v/>
      </c>
      <c r="BB5693" s="5" t="str">
        <f>IF(OR($E5693="",$G5693&lt;&gt;"Ativo"),"",IF(COUNTIFS($E$4:$E5693,$E5693,$A$4:$A5693,$A5693,$G$4:$G5693,"Ativo")=1,1,0))</f>
        <v/>
      </c>
      <c r="BC5693" t="str">
        <f>IF(OR($A5693="",$G5693&lt;&gt;"Ativo"),"",IF(COUNTIFS($A$4:$A5693,$A5693,$G$4:$G5693,"Ativo")=1,1,0))</f>
        <v/>
      </c>
    </row>
    <row r="5694" spans="1:55" x14ac:dyDescent="0.3">
      <c r="A5694" s="76"/>
      <c r="B5694" s="104"/>
      <c r="C5694" s="76"/>
      <c r="D5694" s="77"/>
      <c r="E5694" s="12"/>
      <c r="F5694" s="78"/>
      <c r="G5694" s="77"/>
      <c r="H5694" s="79"/>
      <c r="BA5694" s="5" t="str">
        <f t="shared" si="88"/>
        <v/>
      </c>
      <c r="BB5694" s="5" t="str">
        <f>IF(OR($E5694="",$G5694&lt;&gt;"Ativo"),"",IF(COUNTIFS($E$4:$E5694,$E5694,$A$4:$A5694,$A5694,$G$4:$G5694,"Ativo")=1,1,0))</f>
        <v/>
      </c>
      <c r="BC5694" t="str">
        <f>IF(OR($A5694="",$G5694&lt;&gt;"Ativo"),"",IF(COUNTIFS($A$4:$A5694,$A5694,$G$4:$G5694,"Ativo")=1,1,0))</f>
        <v/>
      </c>
    </row>
    <row r="5695" spans="1:55" x14ac:dyDescent="0.3">
      <c r="A5695" s="76"/>
      <c r="B5695" s="104"/>
      <c r="C5695" s="76"/>
      <c r="D5695" s="77"/>
      <c r="E5695" s="12"/>
      <c r="F5695" s="78"/>
      <c r="G5695" s="77"/>
      <c r="H5695" s="79"/>
      <c r="BA5695" s="5" t="str">
        <f t="shared" si="88"/>
        <v/>
      </c>
      <c r="BB5695" s="5" t="str">
        <f>IF(OR($E5695="",$G5695&lt;&gt;"Ativo"),"",IF(COUNTIFS($E$4:$E5695,$E5695,$A$4:$A5695,$A5695,$G$4:$G5695,"Ativo")=1,1,0))</f>
        <v/>
      </c>
      <c r="BC5695" t="str">
        <f>IF(OR($A5695="",$G5695&lt;&gt;"Ativo"),"",IF(COUNTIFS($A$4:$A5695,$A5695,$G$4:$G5695,"Ativo")=1,1,0))</f>
        <v/>
      </c>
    </row>
    <row r="5696" spans="1:55" x14ac:dyDescent="0.3">
      <c r="A5696" s="76"/>
      <c r="B5696" s="104"/>
      <c r="C5696" s="76"/>
      <c r="D5696" s="77"/>
      <c r="E5696" s="12"/>
      <c r="F5696" s="78"/>
      <c r="G5696" s="77"/>
      <c r="H5696" s="79"/>
      <c r="BA5696" s="5" t="str">
        <f t="shared" si="88"/>
        <v/>
      </c>
      <c r="BB5696" s="5" t="str">
        <f>IF(OR($E5696="",$G5696&lt;&gt;"Ativo"),"",IF(COUNTIFS($E$4:$E5696,$E5696,$A$4:$A5696,$A5696,$G$4:$G5696,"Ativo")=1,1,0))</f>
        <v/>
      </c>
      <c r="BC5696" t="str">
        <f>IF(OR($A5696="",$G5696&lt;&gt;"Ativo"),"",IF(COUNTIFS($A$4:$A5696,$A5696,$G$4:$G5696,"Ativo")=1,1,0))</f>
        <v/>
      </c>
    </row>
    <row r="5697" spans="1:55" x14ac:dyDescent="0.3">
      <c r="A5697" s="76"/>
      <c r="B5697" s="104"/>
      <c r="C5697" s="76"/>
      <c r="D5697" s="77"/>
      <c r="E5697" s="12"/>
      <c r="F5697" s="78"/>
      <c r="G5697" s="77"/>
      <c r="H5697" s="79"/>
      <c r="BA5697" s="5" t="str">
        <f t="shared" si="88"/>
        <v/>
      </c>
      <c r="BB5697" s="5" t="str">
        <f>IF(OR($E5697="",$G5697&lt;&gt;"Ativo"),"",IF(COUNTIFS($E$4:$E5697,$E5697,$A$4:$A5697,$A5697,$G$4:$G5697,"Ativo")=1,1,0))</f>
        <v/>
      </c>
      <c r="BC5697" t="str">
        <f>IF(OR($A5697="",$G5697&lt;&gt;"Ativo"),"",IF(COUNTIFS($A$4:$A5697,$A5697,$G$4:$G5697,"Ativo")=1,1,0))</f>
        <v/>
      </c>
    </row>
    <row r="5698" spans="1:55" x14ac:dyDescent="0.3">
      <c r="A5698" s="76"/>
      <c r="B5698" s="104"/>
      <c r="C5698" s="76"/>
      <c r="D5698" s="77"/>
      <c r="E5698" s="12"/>
      <c r="F5698" s="78"/>
      <c r="G5698" s="77"/>
      <c r="H5698" s="79"/>
      <c r="BA5698" s="5" t="str">
        <f t="shared" si="88"/>
        <v/>
      </c>
      <c r="BB5698" s="5" t="str">
        <f>IF(OR($E5698="",$G5698&lt;&gt;"Ativo"),"",IF(COUNTIFS($E$4:$E5698,$E5698,$A$4:$A5698,$A5698,$G$4:$G5698,"Ativo")=1,1,0))</f>
        <v/>
      </c>
      <c r="BC5698" t="str">
        <f>IF(OR($A5698="",$G5698&lt;&gt;"Ativo"),"",IF(COUNTIFS($A$4:$A5698,$A5698,$G$4:$G5698,"Ativo")=1,1,0))</f>
        <v/>
      </c>
    </row>
    <row r="5699" spans="1:55" x14ac:dyDescent="0.3">
      <c r="A5699" s="76"/>
      <c r="B5699" s="104"/>
      <c r="C5699" s="76"/>
      <c r="D5699" s="77"/>
      <c r="E5699" s="12"/>
      <c r="F5699" s="78"/>
      <c r="G5699" s="77"/>
      <c r="H5699" s="79"/>
      <c r="BA5699" s="5" t="str">
        <f t="shared" si="88"/>
        <v/>
      </c>
      <c r="BB5699" s="5" t="str">
        <f>IF(OR($E5699="",$G5699&lt;&gt;"Ativo"),"",IF(COUNTIFS($E$4:$E5699,$E5699,$A$4:$A5699,$A5699,$G$4:$G5699,"Ativo")=1,1,0))</f>
        <v/>
      </c>
      <c r="BC5699" t="str">
        <f>IF(OR($A5699="",$G5699&lt;&gt;"Ativo"),"",IF(COUNTIFS($A$4:$A5699,$A5699,$G$4:$G5699,"Ativo")=1,1,0))</f>
        <v/>
      </c>
    </row>
    <row r="5700" spans="1:55" x14ac:dyDescent="0.3">
      <c r="A5700" s="76"/>
      <c r="B5700" s="104"/>
      <c r="C5700" s="76"/>
      <c r="D5700" s="77"/>
      <c r="E5700" s="12"/>
      <c r="F5700" s="78"/>
      <c r="G5700" s="77"/>
      <c r="H5700" s="79"/>
      <c r="BA5700" s="5" t="str">
        <f t="shared" ref="BA5700:BA5763" si="89">IF($D5700="","",MID($D5700,4,LEN($D5700)-5))</f>
        <v/>
      </c>
      <c r="BB5700" s="5" t="str">
        <f>IF(OR($E5700="",$G5700&lt;&gt;"Ativo"),"",IF(COUNTIFS($E$4:$E5700,$E5700,$A$4:$A5700,$A5700,$G$4:$G5700,"Ativo")=1,1,0))</f>
        <v/>
      </c>
      <c r="BC5700" t="str">
        <f>IF(OR($A5700="",$G5700&lt;&gt;"Ativo"),"",IF(COUNTIFS($A$4:$A5700,$A5700,$G$4:$G5700,"Ativo")=1,1,0))</f>
        <v/>
      </c>
    </row>
    <row r="5701" spans="1:55" x14ac:dyDescent="0.3">
      <c r="A5701" s="76"/>
      <c r="B5701" s="104"/>
      <c r="C5701" s="76"/>
      <c r="D5701" s="77"/>
      <c r="E5701" s="12"/>
      <c r="F5701" s="78"/>
      <c r="G5701" s="77"/>
      <c r="H5701" s="79"/>
      <c r="BA5701" s="5" t="str">
        <f t="shared" si="89"/>
        <v/>
      </c>
      <c r="BB5701" s="5" t="str">
        <f>IF(OR($E5701="",$G5701&lt;&gt;"Ativo"),"",IF(COUNTIFS($E$4:$E5701,$E5701,$A$4:$A5701,$A5701,$G$4:$G5701,"Ativo")=1,1,0))</f>
        <v/>
      </c>
      <c r="BC5701" t="str">
        <f>IF(OR($A5701="",$G5701&lt;&gt;"Ativo"),"",IF(COUNTIFS($A$4:$A5701,$A5701,$G$4:$G5701,"Ativo")=1,1,0))</f>
        <v/>
      </c>
    </row>
    <row r="5702" spans="1:55" x14ac:dyDescent="0.3">
      <c r="A5702" s="76"/>
      <c r="B5702" s="104"/>
      <c r="C5702" s="76"/>
      <c r="D5702" s="77"/>
      <c r="E5702" s="12"/>
      <c r="F5702" s="78"/>
      <c r="G5702" s="77"/>
      <c r="H5702" s="79"/>
      <c r="BA5702" s="5" t="str">
        <f t="shared" si="89"/>
        <v/>
      </c>
      <c r="BB5702" s="5" t="str">
        <f>IF(OR($E5702="",$G5702&lt;&gt;"Ativo"),"",IF(COUNTIFS($E$4:$E5702,$E5702,$A$4:$A5702,$A5702,$G$4:$G5702,"Ativo")=1,1,0))</f>
        <v/>
      </c>
      <c r="BC5702" t="str">
        <f>IF(OR($A5702="",$G5702&lt;&gt;"Ativo"),"",IF(COUNTIFS($A$4:$A5702,$A5702,$G$4:$G5702,"Ativo")=1,1,0))</f>
        <v/>
      </c>
    </row>
    <row r="5703" spans="1:55" x14ac:dyDescent="0.3">
      <c r="A5703" s="76"/>
      <c r="B5703" s="104"/>
      <c r="C5703" s="76"/>
      <c r="D5703" s="77"/>
      <c r="E5703" s="12"/>
      <c r="F5703" s="78"/>
      <c r="G5703" s="77"/>
      <c r="H5703" s="79"/>
      <c r="BA5703" s="5" t="str">
        <f t="shared" si="89"/>
        <v/>
      </c>
      <c r="BB5703" s="5" t="str">
        <f>IF(OR($E5703="",$G5703&lt;&gt;"Ativo"),"",IF(COUNTIFS($E$4:$E5703,$E5703,$A$4:$A5703,$A5703,$G$4:$G5703,"Ativo")=1,1,0))</f>
        <v/>
      </c>
      <c r="BC5703" t="str">
        <f>IF(OR($A5703="",$G5703&lt;&gt;"Ativo"),"",IF(COUNTIFS($A$4:$A5703,$A5703,$G$4:$G5703,"Ativo")=1,1,0))</f>
        <v/>
      </c>
    </row>
    <row r="5704" spans="1:55" x14ac:dyDescent="0.3">
      <c r="A5704" s="76"/>
      <c r="B5704" s="104"/>
      <c r="C5704" s="76"/>
      <c r="D5704" s="77"/>
      <c r="E5704" s="12"/>
      <c r="F5704" s="78"/>
      <c r="G5704" s="77"/>
      <c r="H5704" s="79"/>
      <c r="BA5704" s="5" t="str">
        <f t="shared" si="89"/>
        <v/>
      </c>
      <c r="BB5704" s="5" t="str">
        <f>IF(OR($E5704="",$G5704&lt;&gt;"Ativo"),"",IF(COUNTIFS($E$4:$E5704,$E5704,$A$4:$A5704,$A5704,$G$4:$G5704,"Ativo")=1,1,0))</f>
        <v/>
      </c>
      <c r="BC5704" t="str">
        <f>IF(OR($A5704="",$G5704&lt;&gt;"Ativo"),"",IF(COUNTIFS($A$4:$A5704,$A5704,$G$4:$G5704,"Ativo")=1,1,0))</f>
        <v/>
      </c>
    </row>
    <row r="5705" spans="1:55" x14ac:dyDescent="0.3">
      <c r="A5705" s="76"/>
      <c r="B5705" s="104"/>
      <c r="C5705" s="76"/>
      <c r="D5705" s="77"/>
      <c r="E5705" s="12"/>
      <c r="F5705" s="78"/>
      <c r="G5705" s="77"/>
      <c r="H5705" s="79"/>
      <c r="BA5705" s="5" t="str">
        <f t="shared" si="89"/>
        <v/>
      </c>
      <c r="BB5705" s="5" t="str">
        <f>IF(OR($E5705="",$G5705&lt;&gt;"Ativo"),"",IF(COUNTIFS($E$4:$E5705,$E5705,$A$4:$A5705,$A5705,$G$4:$G5705,"Ativo")=1,1,0))</f>
        <v/>
      </c>
      <c r="BC5705" t="str">
        <f>IF(OR($A5705="",$G5705&lt;&gt;"Ativo"),"",IF(COUNTIFS($A$4:$A5705,$A5705,$G$4:$G5705,"Ativo")=1,1,0))</f>
        <v/>
      </c>
    </row>
    <row r="5706" spans="1:55" x14ac:dyDescent="0.3">
      <c r="A5706" s="76"/>
      <c r="B5706" s="104"/>
      <c r="C5706" s="76"/>
      <c r="D5706" s="77"/>
      <c r="E5706" s="12"/>
      <c r="F5706" s="78"/>
      <c r="G5706" s="77"/>
      <c r="H5706" s="79"/>
      <c r="BA5706" s="5" t="str">
        <f t="shared" si="89"/>
        <v/>
      </c>
      <c r="BB5706" s="5" t="str">
        <f>IF(OR($E5706="",$G5706&lt;&gt;"Ativo"),"",IF(COUNTIFS($E$4:$E5706,$E5706,$A$4:$A5706,$A5706,$G$4:$G5706,"Ativo")=1,1,0))</f>
        <v/>
      </c>
      <c r="BC5706" t="str">
        <f>IF(OR($A5706="",$G5706&lt;&gt;"Ativo"),"",IF(COUNTIFS($A$4:$A5706,$A5706,$G$4:$G5706,"Ativo")=1,1,0))</f>
        <v/>
      </c>
    </row>
    <row r="5707" spans="1:55" x14ac:dyDescent="0.3">
      <c r="A5707" s="76"/>
      <c r="B5707" s="104"/>
      <c r="C5707" s="76"/>
      <c r="D5707" s="77"/>
      <c r="E5707" s="12"/>
      <c r="F5707" s="78"/>
      <c r="G5707" s="77"/>
      <c r="H5707" s="79"/>
      <c r="BA5707" s="5" t="str">
        <f t="shared" si="89"/>
        <v/>
      </c>
      <c r="BB5707" s="5" t="str">
        <f>IF(OR($E5707="",$G5707&lt;&gt;"Ativo"),"",IF(COUNTIFS($E$4:$E5707,$E5707,$A$4:$A5707,$A5707,$G$4:$G5707,"Ativo")=1,1,0))</f>
        <v/>
      </c>
      <c r="BC5707" t="str">
        <f>IF(OR($A5707="",$G5707&lt;&gt;"Ativo"),"",IF(COUNTIFS($A$4:$A5707,$A5707,$G$4:$G5707,"Ativo")=1,1,0))</f>
        <v/>
      </c>
    </row>
    <row r="5708" spans="1:55" x14ac:dyDescent="0.3">
      <c r="A5708" s="76"/>
      <c r="B5708" s="104"/>
      <c r="C5708" s="76"/>
      <c r="D5708" s="77"/>
      <c r="E5708" s="12"/>
      <c r="F5708" s="78"/>
      <c r="G5708" s="77"/>
      <c r="H5708" s="79"/>
      <c r="BA5708" s="5" t="str">
        <f t="shared" si="89"/>
        <v/>
      </c>
      <c r="BB5708" s="5" t="str">
        <f>IF(OR($E5708="",$G5708&lt;&gt;"Ativo"),"",IF(COUNTIFS($E$4:$E5708,$E5708,$A$4:$A5708,$A5708,$G$4:$G5708,"Ativo")=1,1,0))</f>
        <v/>
      </c>
      <c r="BC5708" t="str">
        <f>IF(OR($A5708="",$G5708&lt;&gt;"Ativo"),"",IF(COUNTIFS($A$4:$A5708,$A5708,$G$4:$G5708,"Ativo")=1,1,0))</f>
        <v/>
      </c>
    </row>
    <row r="5709" spans="1:55" x14ac:dyDescent="0.3">
      <c r="A5709" s="76"/>
      <c r="B5709" s="104"/>
      <c r="C5709" s="76"/>
      <c r="D5709" s="77"/>
      <c r="E5709" s="12"/>
      <c r="F5709" s="78"/>
      <c r="G5709" s="77"/>
      <c r="H5709" s="79"/>
      <c r="BA5709" s="5" t="str">
        <f t="shared" si="89"/>
        <v/>
      </c>
      <c r="BB5709" s="5" t="str">
        <f>IF(OR($E5709="",$G5709&lt;&gt;"Ativo"),"",IF(COUNTIFS($E$4:$E5709,$E5709,$A$4:$A5709,$A5709,$G$4:$G5709,"Ativo")=1,1,0))</f>
        <v/>
      </c>
      <c r="BC5709" t="str">
        <f>IF(OR($A5709="",$G5709&lt;&gt;"Ativo"),"",IF(COUNTIFS($A$4:$A5709,$A5709,$G$4:$G5709,"Ativo")=1,1,0))</f>
        <v/>
      </c>
    </row>
    <row r="5710" spans="1:55" x14ac:dyDescent="0.3">
      <c r="A5710" s="76"/>
      <c r="B5710" s="104"/>
      <c r="C5710" s="76"/>
      <c r="D5710" s="77"/>
      <c r="E5710" s="12"/>
      <c r="F5710" s="78"/>
      <c r="G5710" s="77"/>
      <c r="H5710" s="79"/>
      <c r="BA5710" s="5" t="str">
        <f t="shared" si="89"/>
        <v/>
      </c>
      <c r="BB5710" s="5" t="str">
        <f>IF(OR($E5710="",$G5710&lt;&gt;"Ativo"),"",IF(COUNTIFS($E$4:$E5710,$E5710,$A$4:$A5710,$A5710,$G$4:$G5710,"Ativo")=1,1,0))</f>
        <v/>
      </c>
      <c r="BC5710" t="str">
        <f>IF(OR($A5710="",$G5710&lt;&gt;"Ativo"),"",IF(COUNTIFS($A$4:$A5710,$A5710,$G$4:$G5710,"Ativo")=1,1,0))</f>
        <v/>
      </c>
    </row>
    <row r="5711" spans="1:55" x14ac:dyDescent="0.3">
      <c r="A5711" s="76"/>
      <c r="B5711" s="104"/>
      <c r="C5711" s="76"/>
      <c r="D5711" s="77"/>
      <c r="E5711" s="12"/>
      <c r="F5711" s="78"/>
      <c r="G5711" s="77"/>
      <c r="H5711" s="79"/>
      <c r="BA5711" s="5" t="str">
        <f t="shared" si="89"/>
        <v/>
      </c>
      <c r="BB5711" s="5" t="str">
        <f>IF(OR($E5711="",$G5711&lt;&gt;"Ativo"),"",IF(COUNTIFS($E$4:$E5711,$E5711,$A$4:$A5711,$A5711,$G$4:$G5711,"Ativo")=1,1,0))</f>
        <v/>
      </c>
      <c r="BC5711" t="str">
        <f>IF(OR($A5711="",$G5711&lt;&gt;"Ativo"),"",IF(COUNTIFS($A$4:$A5711,$A5711,$G$4:$G5711,"Ativo")=1,1,0))</f>
        <v/>
      </c>
    </row>
    <row r="5712" spans="1:55" x14ac:dyDescent="0.3">
      <c r="A5712" s="76"/>
      <c r="B5712" s="104"/>
      <c r="C5712" s="76"/>
      <c r="D5712" s="77"/>
      <c r="E5712" s="12"/>
      <c r="F5712" s="78"/>
      <c r="G5712" s="77"/>
      <c r="H5712" s="79"/>
      <c r="BA5712" s="5" t="str">
        <f t="shared" si="89"/>
        <v/>
      </c>
      <c r="BB5712" s="5" t="str">
        <f>IF(OR($E5712="",$G5712&lt;&gt;"Ativo"),"",IF(COUNTIFS($E$4:$E5712,$E5712,$A$4:$A5712,$A5712,$G$4:$G5712,"Ativo")=1,1,0))</f>
        <v/>
      </c>
      <c r="BC5712" t="str">
        <f>IF(OR($A5712="",$G5712&lt;&gt;"Ativo"),"",IF(COUNTIFS($A$4:$A5712,$A5712,$G$4:$G5712,"Ativo")=1,1,0))</f>
        <v/>
      </c>
    </row>
    <row r="5713" spans="1:55" x14ac:dyDescent="0.3">
      <c r="A5713" s="76"/>
      <c r="B5713" s="104"/>
      <c r="C5713" s="76"/>
      <c r="D5713" s="77"/>
      <c r="E5713" s="12"/>
      <c r="F5713" s="78"/>
      <c r="G5713" s="77"/>
      <c r="H5713" s="79"/>
      <c r="BA5713" s="5" t="str">
        <f t="shared" si="89"/>
        <v/>
      </c>
      <c r="BB5713" s="5" t="str">
        <f>IF(OR($E5713="",$G5713&lt;&gt;"Ativo"),"",IF(COUNTIFS($E$4:$E5713,$E5713,$A$4:$A5713,$A5713,$G$4:$G5713,"Ativo")=1,1,0))</f>
        <v/>
      </c>
      <c r="BC5713" t="str">
        <f>IF(OR($A5713="",$G5713&lt;&gt;"Ativo"),"",IF(COUNTIFS($A$4:$A5713,$A5713,$G$4:$G5713,"Ativo")=1,1,0))</f>
        <v/>
      </c>
    </row>
    <row r="5714" spans="1:55" x14ac:dyDescent="0.3">
      <c r="A5714" s="76"/>
      <c r="B5714" s="104"/>
      <c r="C5714" s="76"/>
      <c r="D5714" s="77"/>
      <c r="E5714" s="12"/>
      <c r="F5714" s="78"/>
      <c r="G5714" s="77"/>
      <c r="H5714" s="79"/>
      <c r="BA5714" s="5" t="str">
        <f t="shared" si="89"/>
        <v/>
      </c>
      <c r="BB5714" s="5" t="str">
        <f>IF(OR($E5714="",$G5714&lt;&gt;"Ativo"),"",IF(COUNTIFS($E$4:$E5714,$E5714,$A$4:$A5714,$A5714,$G$4:$G5714,"Ativo")=1,1,0))</f>
        <v/>
      </c>
      <c r="BC5714" t="str">
        <f>IF(OR($A5714="",$G5714&lt;&gt;"Ativo"),"",IF(COUNTIFS($A$4:$A5714,$A5714,$G$4:$G5714,"Ativo")=1,1,0))</f>
        <v/>
      </c>
    </row>
    <row r="5715" spans="1:55" x14ac:dyDescent="0.3">
      <c r="A5715" s="76"/>
      <c r="B5715" s="104"/>
      <c r="C5715" s="76"/>
      <c r="D5715" s="77"/>
      <c r="E5715" s="12"/>
      <c r="F5715" s="78"/>
      <c r="G5715" s="77"/>
      <c r="H5715" s="79"/>
      <c r="BA5715" s="5" t="str">
        <f t="shared" si="89"/>
        <v/>
      </c>
      <c r="BB5715" s="5" t="str">
        <f>IF(OR($E5715="",$G5715&lt;&gt;"Ativo"),"",IF(COUNTIFS($E$4:$E5715,$E5715,$A$4:$A5715,$A5715,$G$4:$G5715,"Ativo")=1,1,0))</f>
        <v/>
      </c>
      <c r="BC5715" t="str">
        <f>IF(OR($A5715="",$G5715&lt;&gt;"Ativo"),"",IF(COUNTIFS($A$4:$A5715,$A5715,$G$4:$G5715,"Ativo")=1,1,0))</f>
        <v/>
      </c>
    </row>
    <row r="5716" spans="1:55" x14ac:dyDescent="0.3">
      <c r="A5716" s="76"/>
      <c r="B5716" s="104"/>
      <c r="C5716" s="76"/>
      <c r="D5716" s="77"/>
      <c r="E5716" s="12"/>
      <c r="F5716" s="78"/>
      <c r="G5716" s="77"/>
      <c r="H5716" s="79"/>
      <c r="BA5716" s="5" t="str">
        <f t="shared" si="89"/>
        <v/>
      </c>
      <c r="BB5716" s="5" t="str">
        <f>IF(OR($E5716="",$G5716&lt;&gt;"Ativo"),"",IF(COUNTIFS($E$4:$E5716,$E5716,$A$4:$A5716,$A5716,$G$4:$G5716,"Ativo")=1,1,0))</f>
        <v/>
      </c>
      <c r="BC5716" t="str">
        <f>IF(OR($A5716="",$G5716&lt;&gt;"Ativo"),"",IF(COUNTIFS($A$4:$A5716,$A5716,$G$4:$G5716,"Ativo")=1,1,0))</f>
        <v/>
      </c>
    </row>
    <row r="5717" spans="1:55" x14ac:dyDescent="0.3">
      <c r="A5717" s="76"/>
      <c r="B5717" s="104"/>
      <c r="C5717" s="76"/>
      <c r="D5717" s="77"/>
      <c r="E5717" s="12"/>
      <c r="F5717" s="78"/>
      <c r="G5717" s="77"/>
      <c r="H5717" s="79"/>
      <c r="BA5717" s="5" t="str">
        <f t="shared" si="89"/>
        <v/>
      </c>
      <c r="BB5717" s="5" t="str">
        <f>IF(OR($E5717="",$G5717&lt;&gt;"Ativo"),"",IF(COUNTIFS($E$4:$E5717,$E5717,$A$4:$A5717,$A5717,$G$4:$G5717,"Ativo")=1,1,0))</f>
        <v/>
      </c>
      <c r="BC5717" t="str">
        <f>IF(OR($A5717="",$G5717&lt;&gt;"Ativo"),"",IF(COUNTIFS($A$4:$A5717,$A5717,$G$4:$G5717,"Ativo")=1,1,0))</f>
        <v/>
      </c>
    </row>
    <row r="5718" spans="1:55" x14ac:dyDescent="0.3">
      <c r="A5718" s="76"/>
      <c r="B5718" s="104"/>
      <c r="C5718" s="76"/>
      <c r="D5718" s="77"/>
      <c r="E5718" s="12"/>
      <c r="F5718" s="78"/>
      <c r="G5718" s="77"/>
      <c r="H5718" s="79"/>
      <c r="BA5718" s="5" t="str">
        <f t="shared" si="89"/>
        <v/>
      </c>
      <c r="BB5718" s="5" t="str">
        <f>IF(OR($E5718="",$G5718&lt;&gt;"Ativo"),"",IF(COUNTIFS($E$4:$E5718,$E5718,$A$4:$A5718,$A5718,$G$4:$G5718,"Ativo")=1,1,0))</f>
        <v/>
      </c>
      <c r="BC5718" t="str">
        <f>IF(OR($A5718="",$G5718&lt;&gt;"Ativo"),"",IF(COUNTIFS($A$4:$A5718,$A5718,$G$4:$G5718,"Ativo")=1,1,0))</f>
        <v/>
      </c>
    </row>
    <row r="5719" spans="1:55" x14ac:dyDescent="0.3">
      <c r="A5719" s="76"/>
      <c r="B5719" s="104"/>
      <c r="C5719" s="76"/>
      <c r="D5719" s="77"/>
      <c r="E5719" s="12"/>
      <c r="F5719" s="78"/>
      <c r="G5719" s="77"/>
      <c r="H5719" s="79"/>
      <c r="BA5719" s="5" t="str">
        <f t="shared" si="89"/>
        <v/>
      </c>
      <c r="BB5719" s="5" t="str">
        <f>IF(OR($E5719="",$G5719&lt;&gt;"Ativo"),"",IF(COUNTIFS($E$4:$E5719,$E5719,$A$4:$A5719,$A5719,$G$4:$G5719,"Ativo")=1,1,0))</f>
        <v/>
      </c>
      <c r="BC5719" t="str">
        <f>IF(OR($A5719="",$G5719&lt;&gt;"Ativo"),"",IF(COUNTIFS($A$4:$A5719,$A5719,$G$4:$G5719,"Ativo")=1,1,0))</f>
        <v/>
      </c>
    </row>
    <row r="5720" spans="1:55" x14ac:dyDescent="0.3">
      <c r="A5720" s="76"/>
      <c r="B5720" s="104"/>
      <c r="C5720" s="76"/>
      <c r="D5720" s="77"/>
      <c r="E5720" s="12"/>
      <c r="F5720" s="78"/>
      <c r="G5720" s="77"/>
      <c r="H5720" s="79"/>
      <c r="BA5720" s="5" t="str">
        <f t="shared" si="89"/>
        <v/>
      </c>
      <c r="BB5720" s="5" t="str">
        <f>IF(OR($E5720="",$G5720&lt;&gt;"Ativo"),"",IF(COUNTIFS($E$4:$E5720,$E5720,$A$4:$A5720,$A5720,$G$4:$G5720,"Ativo")=1,1,0))</f>
        <v/>
      </c>
      <c r="BC5720" t="str">
        <f>IF(OR($A5720="",$G5720&lt;&gt;"Ativo"),"",IF(COUNTIFS($A$4:$A5720,$A5720,$G$4:$G5720,"Ativo")=1,1,0))</f>
        <v/>
      </c>
    </row>
    <row r="5721" spans="1:55" x14ac:dyDescent="0.3">
      <c r="A5721" s="76"/>
      <c r="B5721" s="104"/>
      <c r="C5721" s="76"/>
      <c r="D5721" s="77"/>
      <c r="E5721" s="12"/>
      <c r="F5721" s="78"/>
      <c r="G5721" s="77"/>
      <c r="H5721" s="79"/>
      <c r="BA5721" s="5" t="str">
        <f t="shared" si="89"/>
        <v/>
      </c>
      <c r="BB5721" s="5" t="str">
        <f>IF(OR($E5721="",$G5721&lt;&gt;"Ativo"),"",IF(COUNTIFS($E$4:$E5721,$E5721,$A$4:$A5721,$A5721,$G$4:$G5721,"Ativo")=1,1,0))</f>
        <v/>
      </c>
      <c r="BC5721" t="str">
        <f>IF(OR($A5721="",$G5721&lt;&gt;"Ativo"),"",IF(COUNTIFS($A$4:$A5721,$A5721,$G$4:$G5721,"Ativo")=1,1,0))</f>
        <v/>
      </c>
    </row>
    <row r="5722" spans="1:55" x14ac:dyDescent="0.3">
      <c r="A5722" s="76"/>
      <c r="B5722" s="104"/>
      <c r="C5722" s="76"/>
      <c r="D5722" s="77"/>
      <c r="E5722" s="12"/>
      <c r="F5722" s="78"/>
      <c r="G5722" s="77"/>
      <c r="H5722" s="79"/>
      <c r="BA5722" s="5" t="str">
        <f t="shared" si="89"/>
        <v/>
      </c>
      <c r="BB5722" s="5" t="str">
        <f>IF(OR($E5722="",$G5722&lt;&gt;"Ativo"),"",IF(COUNTIFS($E$4:$E5722,$E5722,$A$4:$A5722,$A5722,$G$4:$G5722,"Ativo")=1,1,0))</f>
        <v/>
      </c>
      <c r="BC5722" t="str">
        <f>IF(OR($A5722="",$G5722&lt;&gt;"Ativo"),"",IF(COUNTIFS($A$4:$A5722,$A5722,$G$4:$G5722,"Ativo")=1,1,0))</f>
        <v/>
      </c>
    </row>
    <row r="5723" spans="1:55" x14ac:dyDescent="0.3">
      <c r="A5723" s="76"/>
      <c r="B5723" s="104"/>
      <c r="C5723" s="76"/>
      <c r="D5723" s="77"/>
      <c r="E5723" s="12"/>
      <c r="F5723" s="78"/>
      <c r="G5723" s="77"/>
      <c r="H5723" s="79"/>
      <c r="BA5723" s="5" t="str">
        <f t="shared" si="89"/>
        <v/>
      </c>
      <c r="BB5723" s="5" t="str">
        <f>IF(OR($E5723="",$G5723&lt;&gt;"Ativo"),"",IF(COUNTIFS($E$4:$E5723,$E5723,$A$4:$A5723,$A5723,$G$4:$G5723,"Ativo")=1,1,0))</f>
        <v/>
      </c>
      <c r="BC5723" t="str">
        <f>IF(OR($A5723="",$G5723&lt;&gt;"Ativo"),"",IF(COUNTIFS($A$4:$A5723,$A5723,$G$4:$G5723,"Ativo")=1,1,0))</f>
        <v/>
      </c>
    </row>
    <row r="5724" spans="1:55" x14ac:dyDescent="0.3">
      <c r="A5724" s="76"/>
      <c r="B5724" s="104"/>
      <c r="C5724" s="76"/>
      <c r="D5724" s="77"/>
      <c r="E5724" s="12"/>
      <c r="F5724" s="78"/>
      <c r="G5724" s="77"/>
      <c r="H5724" s="79"/>
      <c r="BA5724" s="5" t="str">
        <f t="shared" si="89"/>
        <v/>
      </c>
      <c r="BB5724" s="5" t="str">
        <f>IF(OR($E5724="",$G5724&lt;&gt;"Ativo"),"",IF(COUNTIFS($E$4:$E5724,$E5724,$A$4:$A5724,$A5724,$G$4:$G5724,"Ativo")=1,1,0))</f>
        <v/>
      </c>
      <c r="BC5724" t="str">
        <f>IF(OR($A5724="",$G5724&lt;&gt;"Ativo"),"",IF(COUNTIFS($A$4:$A5724,$A5724,$G$4:$G5724,"Ativo")=1,1,0))</f>
        <v/>
      </c>
    </row>
    <row r="5725" spans="1:55" x14ac:dyDescent="0.3">
      <c r="A5725" s="76"/>
      <c r="B5725" s="104"/>
      <c r="C5725" s="76"/>
      <c r="D5725" s="77"/>
      <c r="E5725" s="12"/>
      <c r="F5725" s="78"/>
      <c r="G5725" s="77"/>
      <c r="H5725" s="79"/>
      <c r="BA5725" s="5" t="str">
        <f t="shared" si="89"/>
        <v/>
      </c>
      <c r="BB5725" s="5" t="str">
        <f>IF(OR($E5725="",$G5725&lt;&gt;"Ativo"),"",IF(COUNTIFS($E$4:$E5725,$E5725,$A$4:$A5725,$A5725,$G$4:$G5725,"Ativo")=1,1,0))</f>
        <v/>
      </c>
      <c r="BC5725" t="str">
        <f>IF(OR($A5725="",$G5725&lt;&gt;"Ativo"),"",IF(COUNTIFS($A$4:$A5725,$A5725,$G$4:$G5725,"Ativo")=1,1,0))</f>
        <v/>
      </c>
    </row>
    <row r="5726" spans="1:55" x14ac:dyDescent="0.3">
      <c r="A5726" s="76"/>
      <c r="B5726" s="104"/>
      <c r="C5726" s="76"/>
      <c r="D5726" s="77"/>
      <c r="E5726" s="12"/>
      <c r="F5726" s="78"/>
      <c r="G5726" s="77"/>
      <c r="H5726" s="79"/>
      <c r="BA5726" s="5" t="str">
        <f t="shared" si="89"/>
        <v/>
      </c>
      <c r="BB5726" s="5" t="str">
        <f>IF(OR($E5726="",$G5726&lt;&gt;"Ativo"),"",IF(COUNTIFS($E$4:$E5726,$E5726,$A$4:$A5726,$A5726,$G$4:$G5726,"Ativo")=1,1,0))</f>
        <v/>
      </c>
      <c r="BC5726" t="str">
        <f>IF(OR($A5726="",$G5726&lt;&gt;"Ativo"),"",IF(COUNTIFS($A$4:$A5726,$A5726,$G$4:$G5726,"Ativo")=1,1,0))</f>
        <v/>
      </c>
    </row>
    <row r="5727" spans="1:55" x14ac:dyDescent="0.3">
      <c r="A5727" s="76"/>
      <c r="B5727" s="104"/>
      <c r="C5727" s="76"/>
      <c r="D5727" s="77"/>
      <c r="E5727" s="12"/>
      <c r="F5727" s="78"/>
      <c r="G5727" s="77"/>
      <c r="H5727" s="79"/>
      <c r="BA5727" s="5" t="str">
        <f t="shared" si="89"/>
        <v/>
      </c>
      <c r="BB5727" s="5" t="str">
        <f>IF(OR($E5727="",$G5727&lt;&gt;"Ativo"),"",IF(COUNTIFS($E$4:$E5727,$E5727,$A$4:$A5727,$A5727,$G$4:$G5727,"Ativo")=1,1,0))</f>
        <v/>
      </c>
      <c r="BC5727" t="str">
        <f>IF(OR($A5727="",$G5727&lt;&gt;"Ativo"),"",IF(COUNTIFS($A$4:$A5727,$A5727,$G$4:$G5727,"Ativo")=1,1,0))</f>
        <v/>
      </c>
    </row>
    <row r="5728" spans="1:55" x14ac:dyDescent="0.3">
      <c r="A5728" s="76"/>
      <c r="B5728" s="104"/>
      <c r="C5728" s="76"/>
      <c r="D5728" s="77"/>
      <c r="E5728" s="12"/>
      <c r="F5728" s="78"/>
      <c r="G5728" s="77"/>
      <c r="H5728" s="79"/>
      <c r="BA5728" s="5" t="str">
        <f t="shared" si="89"/>
        <v/>
      </c>
      <c r="BB5728" s="5" t="str">
        <f>IF(OR($E5728="",$G5728&lt;&gt;"Ativo"),"",IF(COUNTIFS($E$4:$E5728,$E5728,$A$4:$A5728,$A5728,$G$4:$G5728,"Ativo")=1,1,0))</f>
        <v/>
      </c>
      <c r="BC5728" t="str">
        <f>IF(OR($A5728="",$G5728&lt;&gt;"Ativo"),"",IF(COUNTIFS($A$4:$A5728,$A5728,$G$4:$G5728,"Ativo")=1,1,0))</f>
        <v/>
      </c>
    </row>
    <row r="5729" spans="1:55" x14ac:dyDescent="0.3">
      <c r="A5729" s="76"/>
      <c r="B5729" s="104"/>
      <c r="C5729" s="76"/>
      <c r="D5729" s="77"/>
      <c r="E5729" s="12"/>
      <c r="F5729" s="78"/>
      <c r="G5729" s="77"/>
      <c r="H5729" s="79"/>
      <c r="BA5729" s="5" t="str">
        <f t="shared" si="89"/>
        <v/>
      </c>
      <c r="BB5729" s="5" t="str">
        <f>IF(OR($E5729="",$G5729&lt;&gt;"Ativo"),"",IF(COUNTIFS($E$4:$E5729,$E5729,$A$4:$A5729,$A5729,$G$4:$G5729,"Ativo")=1,1,0))</f>
        <v/>
      </c>
      <c r="BC5729" t="str">
        <f>IF(OR($A5729="",$G5729&lt;&gt;"Ativo"),"",IF(COUNTIFS($A$4:$A5729,$A5729,$G$4:$G5729,"Ativo")=1,1,0))</f>
        <v/>
      </c>
    </row>
    <row r="5730" spans="1:55" x14ac:dyDescent="0.3">
      <c r="A5730" s="76"/>
      <c r="B5730" s="104"/>
      <c r="C5730" s="76"/>
      <c r="D5730" s="77"/>
      <c r="E5730" s="12"/>
      <c r="F5730" s="78"/>
      <c r="G5730" s="77"/>
      <c r="H5730" s="79"/>
      <c r="BA5730" s="5" t="str">
        <f t="shared" si="89"/>
        <v/>
      </c>
      <c r="BB5730" s="5" t="str">
        <f>IF(OR($E5730="",$G5730&lt;&gt;"Ativo"),"",IF(COUNTIFS($E$4:$E5730,$E5730,$A$4:$A5730,$A5730,$G$4:$G5730,"Ativo")=1,1,0))</f>
        <v/>
      </c>
      <c r="BC5730" t="str">
        <f>IF(OR($A5730="",$G5730&lt;&gt;"Ativo"),"",IF(COUNTIFS($A$4:$A5730,$A5730,$G$4:$G5730,"Ativo")=1,1,0))</f>
        <v/>
      </c>
    </row>
    <row r="5731" spans="1:55" x14ac:dyDescent="0.3">
      <c r="A5731" s="76"/>
      <c r="B5731" s="104"/>
      <c r="C5731" s="76"/>
      <c r="D5731" s="77"/>
      <c r="E5731" s="12"/>
      <c r="F5731" s="78"/>
      <c r="G5731" s="77"/>
      <c r="H5731" s="79"/>
      <c r="BA5731" s="5" t="str">
        <f t="shared" si="89"/>
        <v/>
      </c>
      <c r="BB5731" s="5" t="str">
        <f>IF(OR($E5731="",$G5731&lt;&gt;"Ativo"),"",IF(COUNTIFS($E$4:$E5731,$E5731,$A$4:$A5731,$A5731,$G$4:$G5731,"Ativo")=1,1,0))</f>
        <v/>
      </c>
      <c r="BC5731" t="str">
        <f>IF(OR($A5731="",$G5731&lt;&gt;"Ativo"),"",IF(COUNTIFS($A$4:$A5731,$A5731,$G$4:$G5731,"Ativo")=1,1,0))</f>
        <v/>
      </c>
    </row>
    <row r="5732" spans="1:55" x14ac:dyDescent="0.3">
      <c r="A5732" s="76"/>
      <c r="B5732" s="104"/>
      <c r="C5732" s="76"/>
      <c r="D5732" s="77"/>
      <c r="E5732" s="12"/>
      <c r="F5732" s="78"/>
      <c r="G5732" s="77"/>
      <c r="H5732" s="79"/>
      <c r="BA5732" s="5" t="str">
        <f t="shared" si="89"/>
        <v/>
      </c>
      <c r="BB5732" s="5" t="str">
        <f>IF(OR($E5732="",$G5732&lt;&gt;"Ativo"),"",IF(COUNTIFS($E$4:$E5732,$E5732,$A$4:$A5732,$A5732,$G$4:$G5732,"Ativo")=1,1,0))</f>
        <v/>
      </c>
      <c r="BC5732" t="str">
        <f>IF(OR($A5732="",$G5732&lt;&gt;"Ativo"),"",IF(COUNTIFS($A$4:$A5732,$A5732,$G$4:$G5732,"Ativo")=1,1,0))</f>
        <v/>
      </c>
    </row>
    <row r="5733" spans="1:55" x14ac:dyDescent="0.3">
      <c r="A5733" s="76"/>
      <c r="B5733" s="104"/>
      <c r="C5733" s="76"/>
      <c r="D5733" s="77"/>
      <c r="E5733" s="12"/>
      <c r="F5733" s="78"/>
      <c r="G5733" s="77"/>
      <c r="H5733" s="79"/>
      <c r="BA5733" s="5" t="str">
        <f t="shared" si="89"/>
        <v/>
      </c>
      <c r="BB5733" s="5" t="str">
        <f>IF(OR($E5733="",$G5733&lt;&gt;"Ativo"),"",IF(COUNTIFS($E$4:$E5733,$E5733,$A$4:$A5733,$A5733,$G$4:$G5733,"Ativo")=1,1,0))</f>
        <v/>
      </c>
      <c r="BC5733" t="str">
        <f>IF(OR($A5733="",$G5733&lt;&gt;"Ativo"),"",IF(COUNTIFS($A$4:$A5733,$A5733,$G$4:$G5733,"Ativo")=1,1,0))</f>
        <v/>
      </c>
    </row>
    <row r="5734" spans="1:55" x14ac:dyDescent="0.3">
      <c r="A5734" s="76"/>
      <c r="B5734" s="104"/>
      <c r="C5734" s="76"/>
      <c r="D5734" s="77"/>
      <c r="E5734" s="12"/>
      <c r="F5734" s="78"/>
      <c r="G5734" s="77"/>
      <c r="H5734" s="79"/>
      <c r="BA5734" s="5" t="str">
        <f t="shared" si="89"/>
        <v/>
      </c>
      <c r="BB5734" s="5" t="str">
        <f>IF(OR($E5734="",$G5734&lt;&gt;"Ativo"),"",IF(COUNTIFS($E$4:$E5734,$E5734,$A$4:$A5734,$A5734,$G$4:$G5734,"Ativo")=1,1,0))</f>
        <v/>
      </c>
      <c r="BC5734" t="str">
        <f>IF(OR($A5734="",$G5734&lt;&gt;"Ativo"),"",IF(COUNTIFS($A$4:$A5734,$A5734,$G$4:$G5734,"Ativo")=1,1,0))</f>
        <v/>
      </c>
    </row>
    <row r="5735" spans="1:55" x14ac:dyDescent="0.3">
      <c r="A5735" s="76"/>
      <c r="B5735" s="104"/>
      <c r="C5735" s="76"/>
      <c r="D5735" s="77"/>
      <c r="E5735" s="12"/>
      <c r="F5735" s="78"/>
      <c r="G5735" s="77"/>
      <c r="H5735" s="79"/>
      <c r="BA5735" s="5" t="str">
        <f t="shared" si="89"/>
        <v/>
      </c>
      <c r="BB5735" s="5" t="str">
        <f>IF(OR($E5735="",$G5735&lt;&gt;"Ativo"),"",IF(COUNTIFS($E$4:$E5735,$E5735,$A$4:$A5735,$A5735,$G$4:$G5735,"Ativo")=1,1,0))</f>
        <v/>
      </c>
      <c r="BC5735" t="str">
        <f>IF(OR($A5735="",$G5735&lt;&gt;"Ativo"),"",IF(COUNTIFS($A$4:$A5735,$A5735,$G$4:$G5735,"Ativo")=1,1,0))</f>
        <v/>
      </c>
    </row>
    <row r="5736" spans="1:55" x14ac:dyDescent="0.3">
      <c r="A5736" s="76"/>
      <c r="B5736" s="104"/>
      <c r="C5736" s="76"/>
      <c r="D5736" s="77"/>
      <c r="E5736" s="12"/>
      <c r="F5736" s="78"/>
      <c r="G5736" s="77"/>
      <c r="H5736" s="79"/>
      <c r="BA5736" s="5" t="str">
        <f t="shared" si="89"/>
        <v/>
      </c>
      <c r="BB5736" s="5" t="str">
        <f>IF(OR($E5736="",$G5736&lt;&gt;"Ativo"),"",IF(COUNTIFS($E$4:$E5736,$E5736,$A$4:$A5736,$A5736,$G$4:$G5736,"Ativo")=1,1,0))</f>
        <v/>
      </c>
      <c r="BC5736" t="str">
        <f>IF(OR($A5736="",$G5736&lt;&gt;"Ativo"),"",IF(COUNTIFS($A$4:$A5736,$A5736,$G$4:$G5736,"Ativo")=1,1,0))</f>
        <v/>
      </c>
    </row>
    <row r="5737" spans="1:55" x14ac:dyDescent="0.3">
      <c r="A5737" s="76"/>
      <c r="B5737" s="104"/>
      <c r="C5737" s="76"/>
      <c r="D5737" s="77"/>
      <c r="E5737" s="12"/>
      <c r="F5737" s="78"/>
      <c r="G5737" s="77"/>
      <c r="H5737" s="79"/>
      <c r="BA5737" s="5" t="str">
        <f t="shared" si="89"/>
        <v/>
      </c>
      <c r="BB5737" s="5" t="str">
        <f>IF(OR($E5737="",$G5737&lt;&gt;"Ativo"),"",IF(COUNTIFS($E$4:$E5737,$E5737,$A$4:$A5737,$A5737,$G$4:$G5737,"Ativo")=1,1,0))</f>
        <v/>
      </c>
      <c r="BC5737" t="str">
        <f>IF(OR($A5737="",$G5737&lt;&gt;"Ativo"),"",IF(COUNTIFS($A$4:$A5737,$A5737,$G$4:$G5737,"Ativo")=1,1,0))</f>
        <v/>
      </c>
    </row>
    <row r="5738" spans="1:55" x14ac:dyDescent="0.3">
      <c r="A5738" s="76"/>
      <c r="B5738" s="104"/>
      <c r="C5738" s="76"/>
      <c r="D5738" s="77"/>
      <c r="E5738" s="12"/>
      <c r="F5738" s="78"/>
      <c r="G5738" s="77"/>
      <c r="H5738" s="79"/>
      <c r="BA5738" s="5" t="str">
        <f t="shared" si="89"/>
        <v/>
      </c>
      <c r="BB5738" s="5" t="str">
        <f>IF(OR($E5738="",$G5738&lt;&gt;"Ativo"),"",IF(COUNTIFS($E$4:$E5738,$E5738,$A$4:$A5738,$A5738,$G$4:$G5738,"Ativo")=1,1,0))</f>
        <v/>
      </c>
      <c r="BC5738" t="str">
        <f>IF(OR($A5738="",$G5738&lt;&gt;"Ativo"),"",IF(COUNTIFS($A$4:$A5738,$A5738,$G$4:$G5738,"Ativo")=1,1,0))</f>
        <v/>
      </c>
    </row>
    <row r="5739" spans="1:55" x14ac:dyDescent="0.3">
      <c r="A5739" s="76"/>
      <c r="B5739" s="104"/>
      <c r="C5739" s="76"/>
      <c r="D5739" s="77"/>
      <c r="E5739" s="12"/>
      <c r="F5739" s="78"/>
      <c r="G5739" s="77"/>
      <c r="H5739" s="79"/>
      <c r="BA5739" s="5" t="str">
        <f t="shared" si="89"/>
        <v/>
      </c>
      <c r="BB5739" s="5" t="str">
        <f>IF(OR($E5739="",$G5739&lt;&gt;"Ativo"),"",IF(COUNTIFS($E$4:$E5739,$E5739,$A$4:$A5739,$A5739,$G$4:$G5739,"Ativo")=1,1,0))</f>
        <v/>
      </c>
      <c r="BC5739" t="str">
        <f>IF(OR($A5739="",$G5739&lt;&gt;"Ativo"),"",IF(COUNTIFS($A$4:$A5739,$A5739,$G$4:$G5739,"Ativo")=1,1,0))</f>
        <v/>
      </c>
    </row>
    <row r="5740" spans="1:55" x14ac:dyDescent="0.3">
      <c r="A5740" s="76"/>
      <c r="B5740" s="104"/>
      <c r="C5740" s="76"/>
      <c r="D5740" s="77"/>
      <c r="E5740" s="12"/>
      <c r="F5740" s="78"/>
      <c r="G5740" s="77"/>
      <c r="H5740" s="79"/>
      <c r="BA5740" s="5" t="str">
        <f t="shared" si="89"/>
        <v/>
      </c>
      <c r="BB5740" s="5" t="str">
        <f>IF(OR($E5740="",$G5740&lt;&gt;"Ativo"),"",IF(COUNTIFS($E$4:$E5740,$E5740,$A$4:$A5740,$A5740,$G$4:$G5740,"Ativo")=1,1,0))</f>
        <v/>
      </c>
      <c r="BC5740" t="str">
        <f>IF(OR($A5740="",$G5740&lt;&gt;"Ativo"),"",IF(COUNTIFS($A$4:$A5740,$A5740,$G$4:$G5740,"Ativo")=1,1,0))</f>
        <v/>
      </c>
    </row>
    <row r="5741" spans="1:55" x14ac:dyDescent="0.3">
      <c r="A5741" s="76"/>
      <c r="B5741" s="104"/>
      <c r="C5741" s="76"/>
      <c r="D5741" s="77"/>
      <c r="E5741" s="12"/>
      <c r="F5741" s="78"/>
      <c r="G5741" s="77"/>
      <c r="H5741" s="79"/>
      <c r="BA5741" s="5" t="str">
        <f t="shared" si="89"/>
        <v/>
      </c>
      <c r="BB5741" s="5" t="str">
        <f>IF(OR($E5741="",$G5741&lt;&gt;"Ativo"),"",IF(COUNTIFS($E$4:$E5741,$E5741,$A$4:$A5741,$A5741,$G$4:$G5741,"Ativo")=1,1,0))</f>
        <v/>
      </c>
      <c r="BC5741" t="str">
        <f>IF(OR($A5741="",$G5741&lt;&gt;"Ativo"),"",IF(COUNTIFS($A$4:$A5741,$A5741,$G$4:$G5741,"Ativo")=1,1,0))</f>
        <v/>
      </c>
    </row>
    <row r="5742" spans="1:55" x14ac:dyDescent="0.3">
      <c r="A5742" s="76"/>
      <c r="B5742" s="104"/>
      <c r="C5742" s="76"/>
      <c r="D5742" s="77"/>
      <c r="E5742" s="12"/>
      <c r="F5742" s="78"/>
      <c r="G5742" s="77"/>
      <c r="H5742" s="79"/>
      <c r="BA5742" s="5" t="str">
        <f t="shared" si="89"/>
        <v/>
      </c>
      <c r="BB5742" s="5" t="str">
        <f>IF(OR($E5742="",$G5742&lt;&gt;"Ativo"),"",IF(COUNTIFS($E$4:$E5742,$E5742,$A$4:$A5742,$A5742,$G$4:$G5742,"Ativo")=1,1,0))</f>
        <v/>
      </c>
      <c r="BC5742" t="str">
        <f>IF(OR($A5742="",$G5742&lt;&gt;"Ativo"),"",IF(COUNTIFS($A$4:$A5742,$A5742,$G$4:$G5742,"Ativo")=1,1,0))</f>
        <v/>
      </c>
    </row>
    <row r="5743" spans="1:55" x14ac:dyDescent="0.3">
      <c r="A5743" s="76"/>
      <c r="B5743" s="104"/>
      <c r="C5743" s="76"/>
      <c r="D5743" s="77"/>
      <c r="E5743" s="12"/>
      <c r="F5743" s="78"/>
      <c r="G5743" s="77"/>
      <c r="H5743" s="79"/>
      <c r="BA5743" s="5" t="str">
        <f t="shared" si="89"/>
        <v/>
      </c>
      <c r="BB5743" s="5" t="str">
        <f>IF(OR($E5743="",$G5743&lt;&gt;"Ativo"),"",IF(COUNTIFS($E$4:$E5743,$E5743,$A$4:$A5743,$A5743,$G$4:$G5743,"Ativo")=1,1,0))</f>
        <v/>
      </c>
      <c r="BC5743" t="str">
        <f>IF(OR($A5743="",$G5743&lt;&gt;"Ativo"),"",IF(COUNTIFS($A$4:$A5743,$A5743,$G$4:$G5743,"Ativo")=1,1,0))</f>
        <v/>
      </c>
    </row>
    <row r="5744" spans="1:55" x14ac:dyDescent="0.3">
      <c r="A5744" s="76"/>
      <c r="B5744" s="104"/>
      <c r="C5744" s="76"/>
      <c r="D5744" s="77"/>
      <c r="E5744" s="12"/>
      <c r="F5744" s="78"/>
      <c r="G5744" s="77"/>
      <c r="H5744" s="79"/>
      <c r="BA5744" s="5" t="str">
        <f t="shared" si="89"/>
        <v/>
      </c>
      <c r="BB5744" s="5" t="str">
        <f>IF(OR($E5744="",$G5744&lt;&gt;"Ativo"),"",IF(COUNTIFS($E$4:$E5744,$E5744,$A$4:$A5744,$A5744,$G$4:$G5744,"Ativo")=1,1,0))</f>
        <v/>
      </c>
      <c r="BC5744" t="str">
        <f>IF(OR($A5744="",$G5744&lt;&gt;"Ativo"),"",IF(COUNTIFS($A$4:$A5744,$A5744,$G$4:$G5744,"Ativo")=1,1,0))</f>
        <v/>
      </c>
    </row>
    <row r="5745" spans="1:55" x14ac:dyDescent="0.3">
      <c r="A5745" s="76"/>
      <c r="B5745" s="104"/>
      <c r="C5745" s="76"/>
      <c r="D5745" s="77"/>
      <c r="E5745" s="12"/>
      <c r="F5745" s="78"/>
      <c r="G5745" s="77"/>
      <c r="H5745" s="79"/>
      <c r="BA5745" s="5" t="str">
        <f t="shared" si="89"/>
        <v/>
      </c>
      <c r="BB5745" s="5" t="str">
        <f>IF(OR($E5745="",$G5745&lt;&gt;"Ativo"),"",IF(COUNTIFS($E$4:$E5745,$E5745,$A$4:$A5745,$A5745,$G$4:$G5745,"Ativo")=1,1,0))</f>
        <v/>
      </c>
      <c r="BC5745" t="str">
        <f>IF(OR($A5745="",$G5745&lt;&gt;"Ativo"),"",IF(COUNTIFS($A$4:$A5745,$A5745,$G$4:$G5745,"Ativo")=1,1,0))</f>
        <v/>
      </c>
    </row>
    <row r="5746" spans="1:55" x14ac:dyDescent="0.3">
      <c r="A5746" s="76"/>
      <c r="B5746" s="104"/>
      <c r="C5746" s="76"/>
      <c r="D5746" s="77"/>
      <c r="E5746" s="12"/>
      <c r="F5746" s="78"/>
      <c r="G5746" s="77"/>
      <c r="H5746" s="79"/>
      <c r="BA5746" s="5" t="str">
        <f t="shared" si="89"/>
        <v/>
      </c>
      <c r="BB5746" s="5" t="str">
        <f>IF(OR($E5746="",$G5746&lt;&gt;"Ativo"),"",IF(COUNTIFS($E$4:$E5746,$E5746,$A$4:$A5746,$A5746,$G$4:$G5746,"Ativo")=1,1,0))</f>
        <v/>
      </c>
      <c r="BC5746" t="str">
        <f>IF(OR($A5746="",$G5746&lt;&gt;"Ativo"),"",IF(COUNTIFS($A$4:$A5746,$A5746,$G$4:$G5746,"Ativo")=1,1,0))</f>
        <v/>
      </c>
    </row>
    <row r="5747" spans="1:55" x14ac:dyDescent="0.3">
      <c r="A5747" s="76"/>
      <c r="B5747" s="104"/>
      <c r="C5747" s="76"/>
      <c r="D5747" s="77"/>
      <c r="E5747" s="12"/>
      <c r="F5747" s="78"/>
      <c r="G5747" s="77"/>
      <c r="H5747" s="79"/>
      <c r="BA5747" s="5" t="str">
        <f t="shared" si="89"/>
        <v/>
      </c>
      <c r="BB5747" s="5" t="str">
        <f>IF(OR($E5747="",$G5747&lt;&gt;"Ativo"),"",IF(COUNTIFS($E$4:$E5747,$E5747,$A$4:$A5747,$A5747,$G$4:$G5747,"Ativo")=1,1,0))</f>
        <v/>
      </c>
      <c r="BC5747" t="str">
        <f>IF(OR($A5747="",$G5747&lt;&gt;"Ativo"),"",IF(COUNTIFS($A$4:$A5747,$A5747,$G$4:$G5747,"Ativo")=1,1,0))</f>
        <v/>
      </c>
    </row>
    <row r="5748" spans="1:55" x14ac:dyDescent="0.3">
      <c r="A5748" s="76"/>
      <c r="B5748" s="104"/>
      <c r="C5748" s="76"/>
      <c r="D5748" s="77"/>
      <c r="E5748" s="12"/>
      <c r="F5748" s="78"/>
      <c r="G5748" s="77"/>
      <c r="H5748" s="79"/>
      <c r="BA5748" s="5" t="str">
        <f t="shared" si="89"/>
        <v/>
      </c>
      <c r="BB5748" s="5" t="str">
        <f>IF(OR($E5748="",$G5748&lt;&gt;"Ativo"),"",IF(COUNTIFS($E$4:$E5748,$E5748,$A$4:$A5748,$A5748,$G$4:$G5748,"Ativo")=1,1,0))</f>
        <v/>
      </c>
      <c r="BC5748" t="str">
        <f>IF(OR($A5748="",$G5748&lt;&gt;"Ativo"),"",IF(COUNTIFS($A$4:$A5748,$A5748,$G$4:$G5748,"Ativo")=1,1,0))</f>
        <v/>
      </c>
    </row>
    <row r="5749" spans="1:55" x14ac:dyDescent="0.3">
      <c r="A5749" s="76"/>
      <c r="B5749" s="104"/>
      <c r="C5749" s="76"/>
      <c r="D5749" s="77"/>
      <c r="E5749" s="12"/>
      <c r="F5749" s="78"/>
      <c r="G5749" s="77"/>
      <c r="H5749" s="79"/>
      <c r="BA5749" s="5" t="str">
        <f t="shared" si="89"/>
        <v/>
      </c>
      <c r="BB5749" s="5" t="str">
        <f>IF(OR($E5749="",$G5749&lt;&gt;"Ativo"),"",IF(COUNTIFS($E$4:$E5749,$E5749,$A$4:$A5749,$A5749,$G$4:$G5749,"Ativo")=1,1,0))</f>
        <v/>
      </c>
      <c r="BC5749" t="str">
        <f>IF(OR($A5749="",$G5749&lt;&gt;"Ativo"),"",IF(COUNTIFS($A$4:$A5749,$A5749,$G$4:$G5749,"Ativo")=1,1,0))</f>
        <v/>
      </c>
    </row>
    <row r="5750" spans="1:55" x14ac:dyDescent="0.3">
      <c r="A5750" s="76"/>
      <c r="B5750" s="104"/>
      <c r="C5750" s="76"/>
      <c r="D5750" s="77"/>
      <c r="E5750" s="12"/>
      <c r="F5750" s="78"/>
      <c r="G5750" s="77"/>
      <c r="H5750" s="79"/>
      <c r="BA5750" s="5" t="str">
        <f t="shared" si="89"/>
        <v/>
      </c>
      <c r="BB5750" s="5" t="str">
        <f>IF(OR($E5750="",$G5750&lt;&gt;"Ativo"),"",IF(COUNTIFS($E$4:$E5750,$E5750,$A$4:$A5750,$A5750,$G$4:$G5750,"Ativo")=1,1,0))</f>
        <v/>
      </c>
      <c r="BC5750" t="str">
        <f>IF(OR($A5750="",$G5750&lt;&gt;"Ativo"),"",IF(COUNTIFS($A$4:$A5750,$A5750,$G$4:$G5750,"Ativo")=1,1,0))</f>
        <v/>
      </c>
    </row>
    <row r="5751" spans="1:55" x14ac:dyDescent="0.3">
      <c r="A5751" s="76"/>
      <c r="B5751" s="104"/>
      <c r="C5751" s="76"/>
      <c r="D5751" s="77"/>
      <c r="E5751" s="12"/>
      <c r="F5751" s="78"/>
      <c r="G5751" s="77"/>
      <c r="H5751" s="79"/>
      <c r="BA5751" s="5" t="str">
        <f t="shared" si="89"/>
        <v/>
      </c>
      <c r="BB5751" s="5" t="str">
        <f>IF(OR($E5751="",$G5751&lt;&gt;"Ativo"),"",IF(COUNTIFS($E$4:$E5751,$E5751,$A$4:$A5751,$A5751,$G$4:$G5751,"Ativo")=1,1,0))</f>
        <v/>
      </c>
      <c r="BC5751" t="str">
        <f>IF(OR($A5751="",$G5751&lt;&gt;"Ativo"),"",IF(COUNTIFS($A$4:$A5751,$A5751,$G$4:$G5751,"Ativo")=1,1,0))</f>
        <v/>
      </c>
    </row>
    <row r="5752" spans="1:55" x14ac:dyDescent="0.3">
      <c r="A5752" s="76"/>
      <c r="B5752" s="104"/>
      <c r="C5752" s="76"/>
      <c r="D5752" s="77"/>
      <c r="E5752" s="12"/>
      <c r="F5752" s="78"/>
      <c r="G5752" s="77"/>
      <c r="H5752" s="79"/>
      <c r="BA5752" s="5" t="str">
        <f t="shared" si="89"/>
        <v/>
      </c>
      <c r="BB5752" s="5" t="str">
        <f>IF(OR($E5752="",$G5752&lt;&gt;"Ativo"),"",IF(COUNTIFS($E$4:$E5752,$E5752,$A$4:$A5752,$A5752,$G$4:$G5752,"Ativo")=1,1,0))</f>
        <v/>
      </c>
      <c r="BC5752" t="str">
        <f>IF(OR($A5752="",$G5752&lt;&gt;"Ativo"),"",IF(COUNTIFS($A$4:$A5752,$A5752,$G$4:$G5752,"Ativo")=1,1,0))</f>
        <v/>
      </c>
    </row>
    <row r="5753" spans="1:55" x14ac:dyDescent="0.3">
      <c r="A5753" s="76"/>
      <c r="B5753" s="104"/>
      <c r="C5753" s="76"/>
      <c r="D5753" s="77"/>
      <c r="E5753" s="12"/>
      <c r="F5753" s="78"/>
      <c r="G5753" s="77"/>
      <c r="H5753" s="79"/>
      <c r="BA5753" s="5" t="str">
        <f t="shared" si="89"/>
        <v/>
      </c>
      <c r="BB5753" s="5" t="str">
        <f>IF(OR($E5753="",$G5753&lt;&gt;"Ativo"),"",IF(COUNTIFS($E$4:$E5753,$E5753,$A$4:$A5753,$A5753,$G$4:$G5753,"Ativo")=1,1,0))</f>
        <v/>
      </c>
      <c r="BC5753" t="str">
        <f>IF(OR($A5753="",$G5753&lt;&gt;"Ativo"),"",IF(COUNTIFS($A$4:$A5753,$A5753,$G$4:$G5753,"Ativo")=1,1,0))</f>
        <v/>
      </c>
    </row>
    <row r="5754" spans="1:55" x14ac:dyDescent="0.3">
      <c r="A5754" s="76"/>
      <c r="B5754" s="104"/>
      <c r="C5754" s="76"/>
      <c r="D5754" s="77"/>
      <c r="E5754" s="12"/>
      <c r="F5754" s="78"/>
      <c r="G5754" s="77"/>
      <c r="H5754" s="79"/>
      <c r="BA5754" s="5" t="str">
        <f t="shared" si="89"/>
        <v/>
      </c>
      <c r="BB5754" s="5" t="str">
        <f>IF(OR($E5754="",$G5754&lt;&gt;"Ativo"),"",IF(COUNTIFS($E$4:$E5754,$E5754,$A$4:$A5754,$A5754,$G$4:$G5754,"Ativo")=1,1,0))</f>
        <v/>
      </c>
      <c r="BC5754" t="str">
        <f>IF(OR($A5754="",$G5754&lt;&gt;"Ativo"),"",IF(COUNTIFS($A$4:$A5754,$A5754,$G$4:$G5754,"Ativo")=1,1,0))</f>
        <v/>
      </c>
    </row>
    <row r="5755" spans="1:55" x14ac:dyDescent="0.3">
      <c r="A5755" s="76"/>
      <c r="B5755" s="104"/>
      <c r="C5755" s="76"/>
      <c r="D5755" s="77"/>
      <c r="E5755" s="12"/>
      <c r="F5755" s="78"/>
      <c r="G5755" s="77"/>
      <c r="H5755" s="79"/>
      <c r="BA5755" s="5" t="str">
        <f t="shared" si="89"/>
        <v/>
      </c>
      <c r="BB5755" s="5" t="str">
        <f>IF(OR($E5755="",$G5755&lt;&gt;"Ativo"),"",IF(COUNTIFS($E$4:$E5755,$E5755,$A$4:$A5755,$A5755,$G$4:$G5755,"Ativo")=1,1,0))</f>
        <v/>
      </c>
      <c r="BC5755" t="str">
        <f>IF(OR($A5755="",$G5755&lt;&gt;"Ativo"),"",IF(COUNTIFS($A$4:$A5755,$A5755,$G$4:$G5755,"Ativo")=1,1,0))</f>
        <v/>
      </c>
    </row>
    <row r="5756" spans="1:55" x14ac:dyDescent="0.3">
      <c r="A5756" s="76"/>
      <c r="B5756" s="104"/>
      <c r="C5756" s="76"/>
      <c r="D5756" s="77"/>
      <c r="E5756" s="12"/>
      <c r="F5756" s="78"/>
      <c r="G5756" s="77"/>
      <c r="H5756" s="79"/>
      <c r="BA5756" s="5" t="str">
        <f t="shared" si="89"/>
        <v/>
      </c>
      <c r="BB5756" s="5" t="str">
        <f>IF(OR($E5756="",$G5756&lt;&gt;"Ativo"),"",IF(COUNTIFS($E$4:$E5756,$E5756,$A$4:$A5756,$A5756,$G$4:$G5756,"Ativo")=1,1,0))</f>
        <v/>
      </c>
      <c r="BC5756" t="str">
        <f>IF(OR($A5756="",$G5756&lt;&gt;"Ativo"),"",IF(COUNTIFS($A$4:$A5756,$A5756,$G$4:$G5756,"Ativo")=1,1,0))</f>
        <v/>
      </c>
    </row>
    <row r="5757" spans="1:55" x14ac:dyDescent="0.3">
      <c r="A5757" s="76"/>
      <c r="B5757" s="104"/>
      <c r="C5757" s="76"/>
      <c r="D5757" s="77"/>
      <c r="E5757" s="12"/>
      <c r="F5757" s="78"/>
      <c r="G5757" s="77"/>
      <c r="H5757" s="79"/>
      <c r="BA5757" s="5" t="str">
        <f t="shared" si="89"/>
        <v/>
      </c>
      <c r="BB5757" s="5" t="str">
        <f>IF(OR($E5757="",$G5757&lt;&gt;"Ativo"),"",IF(COUNTIFS($E$4:$E5757,$E5757,$A$4:$A5757,$A5757,$G$4:$G5757,"Ativo")=1,1,0))</f>
        <v/>
      </c>
      <c r="BC5757" t="str">
        <f>IF(OR($A5757="",$G5757&lt;&gt;"Ativo"),"",IF(COUNTIFS($A$4:$A5757,$A5757,$G$4:$G5757,"Ativo")=1,1,0))</f>
        <v/>
      </c>
    </row>
    <row r="5758" spans="1:55" x14ac:dyDescent="0.3">
      <c r="A5758" s="76"/>
      <c r="B5758" s="104"/>
      <c r="C5758" s="76"/>
      <c r="D5758" s="77"/>
      <c r="E5758" s="12"/>
      <c r="F5758" s="78"/>
      <c r="G5758" s="77"/>
      <c r="H5758" s="79"/>
      <c r="BA5758" s="5" t="str">
        <f t="shared" si="89"/>
        <v/>
      </c>
      <c r="BB5758" s="5" t="str">
        <f>IF(OR($E5758="",$G5758&lt;&gt;"Ativo"),"",IF(COUNTIFS($E$4:$E5758,$E5758,$A$4:$A5758,$A5758,$G$4:$G5758,"Ativo")=1,1,0))</f>
        <v/>
      </c>
      <c r="BC5758" t="str">
        <f>IF(OR($A5758="",$G5758&lt;&gt;"Ativo"),"",IF(COUNTIFS($A$4:$A5758,$A5758,$G$4:$G5758,"Ativo")=1,1,0))</f>
        <v/>
      </c>
    </row>
    <row r="5759" spans="1:55" x14ac:dyDescent="0.3">
      <c r="A5759" s="76"/>
      <c r="B5759" s="104"/>
      <c r="C5759" s="76"/>
      <c r="D5759" s="77"/>
      <c r="E5759" s="12"/>
      <c r="F5759" s="78"/>
      <c r="G5759" s="77"/>
      <c r="H5759" s="79"/>
      <c r="BA5759" s="5" t="str">
        <f t="shared" si="89"/>
        <v/>
      </c>
      <c r="BB5759" s="5" t="str">
        <f>IF(OR($E5759="",$G5759&lt;&gt;"Ativo"),"",IF(COUNTIFS($E$4:$E5759,$E5759,$A$4:$A5759,$A5759,$G$4:$G5759,"Ativo")=1,1,0))</f>
        <v/>
      </c>
      <c r="BC5759" t="str">
        <f>IF(OR($A5759="",$G5759&lt;&gt;"Ativo"),"",IF(COUNTIFS($A$4:$A5759,$A5759,$G$4:$G5759,"Ativo")=1,1,0))</f>
        <v/>
      </c>
    </row>
    <row r="5760" spans="1:55" x14ac:dyDescent="0.3">
      <c r="A5760" s="76"/>
      <c r="B5760" s="104"/>
      <c r="C5760" s="76"/>
      <c r="D5760" s="77"/>
      <c r="E5760" s="12"/>
      <c r="F5760" s="78"/>
      <c r="G5760" s="77"/>
      <c r="H5760" s="79"/>
      <c r="BA5760" s="5" t="str">
        <f t="shared" si="89"/>
        <v/>
      </c>
      <c r="BB5760" s="5" t="str">
        <f>IF(OR($E5760="",$G5760&lt;&gt;"Ativo"),"",IF(COUNTIFS($E$4:$E5760,$E5760,$A$4:$A5760,$A5760,$G$4:$G5760,"Ativo")=1,1,0))</f>
        <v/>
      </c>
      <c r="BC5760" t="str">
        <f>IF(OR($A5760="",$G5760&lt;&gt;"Ativo"),"",IF(COUNTIFS($A$4:$A5760,$A5760,$G$4:$G5760,"Ativo")=1,1,0))</f>
        <v/>
      </c>
    </row>
    <row r="5761" spans="1:55" x14ac:dyDescent="0.3">
      <c r="A5761" s="76"/>
      <c r="B5761" s="104"/>
      <c r="C5761" s="76"/>
      <c r="D5761" s="77"/>
      <c r="E5761" s="12"/>
      <c r="F5761" s="78"/>
      <c r="G5761" s="77"/>
      <c r="H5761" s="79"/>
      <c r="BA5761" s="5" t="str">
        <f t="shared" si="89"/>
        <v/>
      </c>
      <c r="BB5761" s="5" t="str">
        <f>IF(OR($E5761="",$G5761&lt;&gt;"Ativo"),"",IF(COUNTIFS($E$4:$E5761,$E5761,$A$4:$A5761,$A5761,$G$4:$G5761,"Ativo")=1,1,0))</f>
        <v/>
      </c>
      <c r="BC5761" t="str">
        <f>IF(OR($A5761="",$G5761&lt;&gt;"Ativo"),"",IF(COUNTIFS($A$4:$A5761,$A5761,$G$4:$G5761,"Ativo")=1,1,0))</f>
        <v/>
      </c>
    </row>
    <row r="5762" spans="1:55" x14ac:dyDescent="0.3">
      <c r="A5762" s="76"/>
      <c r="B5762" s="104"/>
      <c r="C5762" s="76"/>
      <c r="D5762" s="77"/>
      <c r="E5762" s="12"/>
      <c r="F5762" s="78"/>
      <c r="G5762" s="77"/>
      <c r="H5762" s="79"/>
      <c r="BA5762" s="5" t="str">
        <f t="shared" si="89"/>
        <v/>
      </c>
      <c r="BB5762" s="5" t="str">
        <f>IF(OR($E5762="",$G5762&lt;&gt;"Ativo"),"",IF(COUNTIFS($E$4:$E5762,$E5762,$A$4:$A5762,$A5762,$G$4:$G5762,"Ativo")=1,1,0))</f>
        <v/>
      </c>
      <c r="BC5762" t="str">
        <f>IF(OR($A5762="",$G5762&lt;&gt;"Ativo"),"",IF(COUNTIFS($A$4:$A5762,$A5762,$G$4:$G5762,"Ativo")=1,1,0))</f>
        <v/>
      </c>
    </row>
    <row r="5763" spans="1:55" x14ac:dyDescent="0.3">
      <c r="A5763" s="76"/>
      <c r="B5763" s="104"/>
      <c r="C5763" s="76"/>
      <c r="D5763" s="77"/>
      <c r="E5763" s="12"/>
      <c r="F5763" s="78"/>
      <c r="G5763" s="77"/>
      <c r="H5763" s="79"/>
      <c r="BA5763" s="5" t="str">
        <f t="shared" si="89"/>
        <v/>
      </c>
      <c r="BB5763" s="5" t="str">
        <f>IF(OR($E5763="",$G5763&lt;&gt;"Ativo"),"",IF(COUNTIFS($E$4:$E5763,$E5763,$A$4:$A5763,$A5763,$G$4:$G5763,"Ativo")=1,1,0))</f>
        <v/>
      </c>
      <c r="BC5763" t="str">
        <f>IF(OR($A5763="",$G5763&lt;&gt;"Ativo"),"",IF(COUNTIFS($A$4:$A5763,$A5763,$G$4:$G5763,"Ativo")=1,1,0))</f>
        <v/>
      </c>
    </row>
    <row r="5764" spans="1:55" x14ac:dyDescent="0.3">
      <c r="A5764" s="76"/>
      <c r="B5764" s="104"/>
      <c r="C5764" s="76"/>
      <c r="D5764" s="77"/>
      <c r="E5764" s="12"/>
      <c r="F5764" s="78"/>
      <c r="G5764" s="77"/>
      <c r="H5764" s="79"/>
      <c r="BA5764" s="5" t="str">
        <f t="shared" ref="BA5764:BA5827" si="90">IF($D5764="","",MID($D5764,4,LEN($D5764)-5))</f>
        <v/>
      </c>
      <c r="BB5764" s="5" t="str">
        <f>IF(OR($E5764="",$G5764&lt;&gt;"Ativo"),"",IF(COUNTIFS($E$4:$E5764,$E5764,$A$4:$A5764,$A5764,$G$4:$G5764,"Ativo")=1,1,0))</f>
        <v/>
      </c>
      <c r="BC5764" t="str">
        <f>IF(OR($A5764="",$G5764&lt;&gt;"Ativo"),"",IF(COUNTIFS($A$4:$A5764,$A5764,$G$4:$G5764,"Ativo")=1,1,0))</f>
        <v/>
      </c>
    </row>
    <row r="5765" spans="1:55" x14ac:dyDescent="0.3">
      <c r="A5765" s="76"/>
      <c r="B5765" s="104"/>
      <c r="C5765" s="76"/>
      <c r="D5765" s="77"/>
      <c r="E5765" s="12"/>
      <c r="F5765" s="78"/>
      <c r="G5765" s="77"/>
      <c r="H5765" s="79"/>
      <c r="BA5765" s="5" t="str">
        <f t="shared" si="90"/>
        <v/>
      </c>
      <c r="BB5765" s="5" t="str">
        <f>IF(OR($E5765="",$G5765&lt;&gt;"Ativo"),"",IF(COUNTIFS($E$4:$E5765,$E5765,$A$4:$A5765,$A5765,$G$4:$G5765,"Ativo")=1,1,0))</f>
        <v/>
      </c>
      <c r="BC5765" t="str">
        <f>IF(OR($A5765="",$G5765&lt;&gt;"Ativo"),"",IF(COUNTIFS($A$4:$A5765,$A5765,$G$4:$G5765,"Ativo")=1,1,0))</f>
        <v/>
      </c>
    </row>
    <row r="5766" spans="1:55" x14ac:dyDescent="0.3">
      <c r="A5766" s="76"/>
      <c r="B5766" s="104"/>
      <c r="C5766" s="76"/>
      <c r="D5766" s="77"/>
      <c r="E5766" s="12"/>
      <c r="F5766" s="78"/>
      <c r="G5766" s="77"/>
      <c r="H5766" s="79"/>
      <c r="BA5766" s="5" t="str">
        <f t="shared" si="90"/>
        <v/>
      </c>
      <c r="BB5766" s="5" t="str">
        <f>IF(OR($E5766="",$G5766&lt;&gt;"Ativo"),"",IF(COUNTIFS($E$4:$E5766,$E5766,$A$4:$A5766,$A5766,$G$4:$G5766,"Ativo")=1,1,0))</f>
        <v/>
      </c>
      <c r="BC5766" t="str">
        <f>IF(OR($A5766="",$G5766&lt;&gt;"Ativo"),"",IF(COUNTIFS($A$4:$A5766,$A5766,$G$4:$G5766,"Ativo")=1,1,0))</f>
        <v/>
      </c>
    </row>
    <row r="5767" spans="1:55" x14ac:dyDescent="0.3">
      <c r="A5767" s="76"/>
      <c r="B5767" s="104"/>
      <c r="C5767" s="76"/>
      <c r="D5767" s="77"/>
      <c r="E5767" s="12"/>
      <c r="F5767" s="78"/>
      <c r="G5767" s="77"/>
      <c r="H5767" s="79"/>
      <c r="BA5767" s="5" t="str">
        <f t="shared" si="90"/>
        <v/>
      </c>
      <c r="BB5767" s="5" t="str">
        <f>IF(OR($E5767="",$G5767&lt;&gt;"Ativo"),"",IF(COUNTIFS($E$4:$E5767,$E5767,$A$4:$A5767,$A5767,$G$4:$G5767,"Ativo")=1,1,0))</f>
        <v/>
      </c>
      <c r="BC5767" t="str">
        <f>IF(OR($A5767="",$G5767&lt;&gt;"Ativo"),"",IF(COUNTIFS($A$4:$A5767,$A5767,$G$4:$G5767,"Ativo")=1,1,0))</f>
        <v/>
      </c>
    </row>
    <row r="5768" spans="1:55" x14ac:dyDescent="0.3">
      <c r="A5768" s="76"/>
      <c r="B5768" s="104"/>
      <c r="C5768" s="76"/>
      <c r="D5768" s="77"/>
      <c r="E5768" s="12"/>
      <c r="F5768" s="78"/>
      <c r="G5768" s="77"/>
      <c r="H5768" s="79"/>
      <c r="BA5768" s="5" t="str">
        <f t="shared" si="90"/>
        <v/>
      </c>
      <c r="BB5768" s="5" t="str">
        <f>IF(OR($E5768="",$G5768&lt;&gt;"Ativo"),"",IF(COUNTIFS($E$4:$E5768,$E5768,$A$4:$A5768,$A5768,$G$4:$G5768,"Ativo")=1,1,0))</f>
        <v/>
      </c>
      <c r="BC5768" t="str">
        <f>IF(OR($A5768="",$G5768&lt;&gt;"Ativo"),"",IF(COUNTIFS($A$4:$A5768,$A5768,$G$4:$G5768,"Ativo")=1,1,0))</f>
        <v/>
      </c>
    </row>
    <row r="5769" spans="1:55" x14ac:dyDescent="0.3">
      <c r="A5769" s="76"/>
      <c r="B5769" s="104"/>
      <c r="C5769" s="76"/>
      <c r="D5769" s="77"/>
      <c r="E5769" s="12"/>
      <c r="F5769" s="78"/>
      <c r="G5769" s="77"/>
      <c r="H5769" s="79"/>
      <c r="BA5769" s="5" t="str">
        <f t="shared" si="90"/>
        <v/>
      </c>
      <c r="BB5769" s="5" t="str">
        <f>IF(OR($E5769="",$G5769&lt;&gt;"Ativo"),"",IF(COUNTIFS($E$4:$E5769,$E5769,$A$4:$A5769,$A5769,$G$4:$G5769,"Ativo")=1,1,0))</f>
        <v/>
      </c>
      <c r="BC5769" t="str">
        <f>IF(OR($A5769="",$G5769&lt;&gt;"Ativo"),"",IF(COUNTIFS($A$4:$A5769,$A5769,$G$4:$G5769,"Ativo")=1,1,0))</f>
        <v/>
      </c>
    </row>
    <row r="5770" spans="1:55" x14ac:dyDescent="0.3">
      <c r="A5770" s="76"/>
      <c r="B5770" s="104"/>
      <c r="C5770" s="76"/>
      <c r="D5770" s="77"/>
      <c r="E5770" s="12"/>
      <c r="F5770" s="78"/>
      <c r="G5770" s="77"/>
      <c r="H5770" s="79"/>
      <c r="BA5770" s="5" t="str">
        <f t="shared" si="90"/>
        <v/>
      </c>
      <c r="BB5770" s="5" t="str">
        <f>IF(OR($E5770="",$G5770&lt;&gt;"Ativo"),"",IF(COUNTIFS($E$4:$E5770,$E5770,$A$4:$A5770,$A5770,$G$4:$G5770,"Ativo")=1,1,0))</f>
        <v/>
      </c>
      <c r="BC5770" t="str">
        <f>IF(OR($A5770="",$G5770&lt;&gt;"Ativo"),"",IF(COUNTIFS($A$4:$A5770,$A5770,$G$4:$G5770,"Ativo")=1,1,0))</f>
        <v/>
      </c>
    </row>
    <row r="5771" spans="1:55" x14ac:dyDescent="0.3">
      <c r="A5771" s="76"/>
      <c r="B5771" s="104"/>
      <c r="C5771" s="76"/>
      <c r="D5771" s="77"/>
      <c r="E5771" s="12"/>
      <c r="F5771" s="78"/>
      <c r="G5771" s="77"/>
      <c r="H5771" s="79"/>
      <c r="BA5771" s="5" t="str">
        <f t="shared" si="90"/>
        <v/>
      </c>
      <c r="BB5771" s="5" t="str">
        <f>IF(OR($E5771="",$G5771&lt;&gt;"Ativo"),"",IF(COUNTIFS($E$4:$E5771,$E5771,$A$4:$A5771,$A5771,$G$4:$G5771,"Ativo")=1,1,0))</f>
        <v/>
      </c>
      <c r="BC5771" t="str">
        <f>IF(OR($A5771="",$G5771&lt;&gt;"Ativo"),"",IF(COUNTIFS($A$4:$A5771,$A5771,$G$4:$G5771,"Ativo")=1,1,0))</f>
        <v/>
      </c>
    </row>
    <row r="5772" spans="1:55" x14ac:dyDescent="0.3">
      <c r="A5772" s="76"/>
      <c r="B5772" s="104"/>
      <c r="C5772" s="76"/>
      <c r="D5772" s="77"/>
      <c r="E5772" s="12"/>
      <c r="F5772" s="78"/>
      <c r="G5772" s="77"/>
      <c r="H5772" s="79"/>
      <c r="BA5772" s="5" t="str">
        <f t="shared" si="90"/>
        <v/>
      </c>
      <c r="BB5772" s="5" t="str">
        <f>IF(OR($E5772="",$G5772&lt;&gt;"Ativo"),"",IF(COUNTIFS($E$4:$E5772,$E5772,$A$4:$A5772,$A5772,$G$4:$G5772,"Ativo")=1,1,0))</f>
        <v/>
      </c>
      <c r="BC5772" t="str">
        <f>IF(OR($A5772="",$G5772&lt;&gt;"Ativo"),"",IF(COUNTIFS($A$4:$A5772,$A5772,$G$4:$G5772,"Ativo")=1,1,0))</f>
        <v/>
      </c>
    </row>
    <row r="5773" spans="1:55" x14ac:dyDescent="0.3">
      <c r="A5773" s="76"/>
      <c r="B5773" s="104"/>
      <c r="C5773" s="76"/>
      <c r="D5773" s="77"/>
      <c r="E5773" s="12"/>
      <c r="F5773" s="78"/>
      <c r="G5773" s="77"/>
      <c r="H5773" s="79"/>
      <c r="BA5773" s="5" t="str">
        <f t="shared" si="90"/>
        <v/>
      </c>
      <c r="BB5773" s="5" t="str">
        <f>IF(OR($E5773="",$G5773&lt;&gt;"Ativo"),"",IF(COUNTIFS($E$4:$E5773,$E5773,$A$4:$A5773,$A5773,$G$4:$G5773,"Ativo")=1,1,0))</f>
        <v/>
      </c>
      <c r="BC5773" t="str">
        <f>IF(OR($A5773="",$G5773&lt;&gt;"Ativo"),"",IF(COUNTIFS($A$4:$A5773,$A5773,$G$4:$G5773,"Ativo")=1,1,0))</f>
        <v/>
      </c>
    </row>
    <row r="5774" spans="1:55" x14ac:dyDescent="0.3">
      <c r="A5774" s="76"/>
      <c r="B5774" s="104"/>
      <c r="C5774" s="76"/>
      <c r="D5774" s="77"/>
      <c r="E5774" s="12"/>
      <c r="F5774" s="78"/>
      <c r="G5774" s="77"/>
      <c r="H5774" s="79"/>
      <c r="BA5774" s="5" t="str">
        <f t="shared" si="90"/>
        <v/>
      </c>
      <c r="BB5774" s="5" t="str">
        <f>IF(OR($E5774="",$G5774&lt;&gt;"Ativo"),"",IF(COUNTIFS($E$4:$E5774,$E5774,$A$4:$A5774,$A5774,$G$4:$G5774,"Ativo")=1,1,0))</f>
        <v/>
      </c>
      <c r="BC5774" t="str">
        <f>IF(OR($A5774="",$G5774&lt;&gt;"Ativo"),"",IF(COUNTIFS($A$4:$A5774,$A5774,$G$4:$G5774,"Ativo")=1,1,0))</f>
        <v/>
      </c>
    </row>
    <row r="5775" spans="1:55" x14ac:dyDescent="0.3">
      <c r="A5775" s="76"/>
      <c r="B5775" s="104"/>
      <c r="C5775" s="76"/>
      <c r="D5775" s="77"/>
      <c r="E5775" s="12"/>
      <c r="F5775" s="78"/>
      <c r="G5775" s="77"/>
      <c r="H5775" s="79"/>
      <c r="BA5775" s="5" t="str">
        <f t="shared" si="90"/>
        <v/>
      </c>
      <c r="BB5775" s="5" t="str">
        <f>IF(OR($E5775="",$G5775&lt;&gt;"Ativo"),"",IF(COUNTIFS($E$4:$E5775,$E5775,$A$4:$A5775,$A5775,$G$4:$G5775,"Ativo")=1,1,0))</f>
        <v/>
      </c>
      <c r="BC5775" t="str">
        <f>IF(OR($A5775="",$G5775&lt;&gt;"Ativo"),"",IF(COUNTIFS($A$4:$A5775,$A5775,$G$4:$G5775,"Ativo")=1,1,0))</f>
        <v/>
      </c>
    </row>
    <row r="5776" spans="1:55" x14ac:dyDescent="0.3">
      <c r="A5776" s="76"/>
      <c r="B5776" s="104"/>
      <c r="C5776" s="76"/>
      <c r="D5776" s="77"/>
      <c r="E5776" s="12"/>
      <c r="F5776" s="78"/>
      <c r="G5776" s="77"/>
      <c r="H5776" s="79"/>
      <c r="BA5776" s="5" t="str">
        <f t="shared" si="90"/>
        <v/>
      </c>
      <c r="BB5776" s="5" t="str">
        <f>IF(OR($E5776="",$G5776&lt;&gt;"Ativo"),"",IF(COUNTIFS($E$4:$E5776,$E5776,$A$4:$A5776,$A5776,$G$4:$G5776,"Ativo")=1,1,0))</f>
        <v/>
      </c>
      <c r="BC5776" t="str">
        <f>IF(OR($A5776="",$G5776&lt;&gt;"Ativo"),"",IF(COUNTIFS($A$4:$A5776,$A5776,$G$4:$G5776,"Ativo")=1,1,0))</f>
        <v/>
      </c>
    </row>
    <row r="5777" spans="1:55" x14ac:dyDescent="0.3">
      <c r="A5777" s="76"/>
      <c r="B5777" s="104"/>
      <c r="C5777" s="76"/>
      <c r="D5777" s="77"/>
      <c r="E5777" s="12"/>
      <c r="F5777" s="78"/>
      <c r="G5777" s="77"/>
      <c r="H5777" s="79"/>
      <c r="BA5777" s="5" t="str">
        <f t="shared" si="90"/>
        <v/>
      </c>
      <c r="BB5777" s="5" t="str">
        <f>IF(OR($E5777="",$G5777&lt;&gt;"Ativo"),"",IF(COUNTIFS($E$4:$E5777,$E5777,$A$4:$A5777,$A5777,$G$4:$G5777,"Ativo")=1,1,0))</f>
        <v/>
      </c>
      <c r="BC5777" t="str">
        <f>IF(OR($A5777="",$G5777&lt;&gt;"Ativo"),"",IF(COUNTIFS($A$4:$A5777,$A5777,$G$4:$G5777,"Ativo")=1,1,0))</f>
        <v/>
      </c>
    </row>
    <row r="5778" spans="1:55" x14ac:dyDescent="0.3">
      <c r="A5778" s="76"/>
      <c r="B5778" s="104"/>
      <c r="C5778" s="76"/>
      <c r="D5778" s="77"/>
      <c r="E5778" s="12"/>
      <c r="F5778" s="78"/>
      <c r="G5778" s="77"/>
      <c r="H5778" s="79"/>
      <c r="BA5778" s="5" t="str">
        <f t="shared" si="90"/>
        <v/>
      </c>
      <c r="BB5778" s="5" t="str">
        <f>IF(OR($E5778="",$G5778&lt;&gt;"Ativo"),"",IF(COUNTIFS($E$4:$E5778,$E5778,$A$4:$A5778,$A5778,$G$4:$G5778,"Ativo")=1,1,0))</f>
        <v/>
      </c>
      <c r="BC5778" t="str">
        <f>IF(OR($A5778="",$G5778&lt;&gt;"Ativo"),"",IF(COUNTIFS($A$4:$A5778,$A5778,$G$4:$G5778,"Ativo")=1,1,0))</f>
        <v/>
      </c>
    </row>
    <row r="5779" spans="1:55" x14ac:dyDescent="0.3">
      <c r="A5779" s="76"/>
      <c r="B5779" s="104"/>
      <c r="C5779" s="76"/>
      <c r="D5779" s="77"/>
      <c r="E5779" s="12"/>
      <c r="F5779" s="78"/>
      <c r="G5779" s="77"/>
      <c r="H5779" s="79"/>
      <c r="BA5779" s="5" t="str">
        <f t="shared" si="90"/>
        <v/>
      </c>
      <c r="BB5779" s="5" t="str">
        <f>IF(OR($E5779="",$G5779&lt;&gt;"Ativo"),"",IF(COUNTIFS($E$4:$E5779,$E5779,$A$4:$A5779,$A5779,$G$4:$G5779,"Ativo")=1,1,0))</f>
        <v/>
      </c>
      <c r="BC5779" t="str">
        <f>IF(OR($A5779="",$G5779&lt;&gt;"Ativo"),"",IF(COUNTIFS($A$4:$A5779,$A5779,$G$4:$G5779,"Ativo")=1,1,0))</f>
        <v/>
      </c>
    </row>
    <row r="5780" spans="1:55" x14ac:dyDescent="0.3">
      <c r="A5780" s="76"/>
      <c r="B5780" s="104"/>
      <c r="C5780" s="76"/>
      <c r="D5780" s="77"/>
      <c r="E5780" s="12"/>
      <c r="F5780" s="78"/>
      <c r="G5780" s="77"/>
      <c r="H5780" s="79"/>
      <c r="BA5780" s="5" t="str">
        <f t="shared" si="90"/>
        <v/>
      </c>
      <c r="BB5780" s="5" t="str">
        <f>IF(OR($E5780="",$G5780&lt;&gt;"Ativo"),"",IF(COUNTIFS($E$4:$E5780,$E5780,$A$4:$A5780,$A5780,$G$4:$G5780,"Ativo")=1,1,0))</f>
        <v/>
      </c>
      <c r="BC5780" t="str">
        <f>IF(OR($A5780="",$G5780&lt;&gt;"Ativo"),"",IF(COUNTIFS($A$4:$A5780,$A5780,$G$4:$G5780,"Ativo")=1,1,0))</f>
        <v/>
      </c>
    </row>
    <row r="5781" spans="1:55" x14ac:dyDescent="0.3">
      <c r="A5781" s="76"/>
      <c r="B5781" s="104"/>
      <c r="C5781" s="76"/>
      <c r="D5781" s="77"/>
      <c r="E5781" s="12"/>
      <c r="F5781" s="78"/>
      <c r="G5781" s="77"/>
      <c r="H5781" s="79"/>
      <c r="BA5781" s="5" t="str">
        <f t="shared" si="90"/>
        <v/>
      </c>
      <c r="BB5781" s="5" t="str">
        <f>IF(OR($E5781="",$G5781&lt;&gt;"Ativo"),"",IF(COUNTIFS($E$4:$E5781,$E5781,$A$4:$A5781,$A5781,$G$4:$G5781,"Ativo")=1,1,0))</f>
        <v/>
      </c>
      <c r="BC5781" t="str">
        <f>IF(OR($A5781="",$G5781&lt;&gt;"Ativo"),"",IF(COUNTIFS($A$4:$A5781,$A5781,$G$4:$G5781,"Ativo")=1,1,0))</f>
        <v/>
      </c>
    </row>
    <row r="5782" spans="1:55" x14ac:dyDescent="0.3">
      <c r="A5782" s="76"/>
      <c r="B5782" s="104"/>
      <c r="C5782" s="76"/>
      <c r="D5782" s="77"/>
      <c r="E5782" s="12"/>
      <c r="F5782" s="78"/>
      <c r="G5782" s="77"/>
      <c r="H5782" s="79"/>
      <c r="BA5782" s="5" t="str">
        <f t="shared" si="90"/>
        <v/>
      </c>
      <c r="BB5782" s="5" t="str">
        <f>IF(OR($E5782="",$G5782&lt;&gt;"Ativo"),"",IF(COUNTIFS($E$4:$E5782,$E5782,$A$4:$A5782,$A5782,$G$4:$G5782,"Ativo")=1,1,0))</f>
        <v/>
      </c>
      <c r="BC5782" t="str">
        <f>IF(OR($A5782="",$G5782&lt;&gt;"Ativo"),"",IF(COUNTIFS($A$4:$A5782,$A5782,$G$4:$G5782,"Ativo")=1,1,0))</f>
        <v/>
      </c>
    </row>
    <row r="5783" spans="1:55" x14ac:dyDescent="0.3">
      <c r="A5783" s="76"/>
      <c r="B5783" s="104"/>
      <c r="C5783" s="76"/>
      <c r="D5783" s="77"/>
      <c r="E5783" s="12"/>
      <c r="F5783" s="78"/>
      <c r="G5783" s="77"/>
      <c r="H5783" s="79"/>
      <c r="BA5783" s="5" t="str">
        <f t="shared" si="90"/>
        <v/>
      </c>
      <c r="BB5783" s="5" t="str">
        <f>IF(OR($E5783="",$G5783&lt;&gt;"Ativo"),"",IF(COUNTIFS($E$4:$E5783,$E5783,$A$4:$A5783,$A5783,$G$4:$G5783,"Ativo")=1,1,0))</f>
        <v/>
      </c>
      <c r="BC5783" t="str">
        <f>IF(OR($A5783="",$G5783&lt;&gt;"Ativo"),"",IF(COUNTIFS($A$4:$A5783,$A5783,$G$4:$G5783,"Ativo")=1,1,0))</f>
        <v/>
      </c>
    </row>
    <row r="5784" spans="1:55" x14ac:dyDescent="0.3">
      <c r="A5784" s="76"/>
      <c r="B5784" s="104"/>
      <c r="C5784" s="76"/>
      <c r="D5784" s="77"/>
      <c r="E5784" s="12"/>
      <c r="F5784" s="78"/>
      <c r="G5784" s="77"/>
      <c r="H5784" s="79"/>
      <c r="BA5784" s="5" t="str">
        <f t="shared" si="90"/>
        <v/>
      </c>
      <c r="BB5784" s="5" t="str">
        <f>IF(OR($E5784="",$G5784&lt;&gt;"Ativo"),"",IF(COUNTIFS($E$4:$E5784,$E5784,$A$4:$A5784,$A5784,$G$4:$G5784,"Ativo")=1,1,0))</f>
        <v/>
      </c>
      <c r="BC5784" t="str">
        <f>IF(OR($A5784="",$G5784&lt;&gt;"Ativo"),"",IF(COUNTIFS($A$4:$A5784,$A5784,$G$4:$G5784,"Ativo")=1,1,0))</f>
        <v/>
      </c>
    </row>
    <row r="5785" spans="1:55" x14ac:dyDescent="0.3">
      <c r="A5785" s="76"/>
      <c r="B5785" s="104"/>
      <c r="C5785" s="76"/>
      <c r="D5785" s="77"/>
      <c r="E5785" s="12"/>
      <c r="F5785" s="78"/>
      <c r="G5785" s="77"/>
      <c r="H5785" s="79"/>
      <c r="BA5785" s="5" t="str">
        <f t="shared" si="90"/>
        <v/>
      </c>
      <c r="BB5785" s="5" t="str">
        <f>IF(OR($E5785="",$G5785&lt;&gt;"Ativo"),"",IF(COUNTIFS($E$4:$E5785,$E5785,$A$4:$A5785,$A5785,$G$4:$G5785,"Ativo")=1,1,0))</f>
        <v/>
      </c>
      <c r="BC5785" t="str">
        <f>IF(OR($A5785="",$G5785&lt;&gt;"Ativo"),"",IF(COUNTIFS($A$4:$A5785,$A5785,$G$4:$G5785,"Ativo")=1,1,0))</f>
        <v/>
      </c>
    </row>
    <row r="5786" spans="1:55" x14ac:dyDescent="0.3">
      <c r="A5786" s="76"/>
      <c r="B5786" s="104"/>
      <c r="C5786" s="76"/>
      <c r="D5786" s="77"/>
      <c r="E5786" s="12"/>
      <c r="F5786" s="78"/>
      <c r="G5786" s="77"/>
      <c r="H5786" s="79"/>
      <c r="BA5786" s="5" t="str">
        <f t="shared" si="90"/>
        <v/>
      </c>
      <c r="BB5786" s="5" t="str">
        <f>IF(OR($E5786="",$G5786&lt;&gt;"Ativo"),"",IF(COUNTIFS($E$4:$E5786,$E5786,$A$4:$A5786,$A5786,$G$4:$G5786,"Ativo")=1,1,0))</f>
        <v/>
      </c>
      <c r="BC5786" t="str">
        <f>IF(OR($A5786="",$G5786&lt;&gt;"Ativo"),"",IF(COUNTIFS($A$4:$A5786,$A5786,$G$4:$G5786,"Ativo")=1,1,0))</f>
        <v/>
      </c>
    </row>
    <row r="5787" spans="1:55" x14ac:dyDescent="0.3">
      <c r="A5787" s="76"/>
      <c r="B5787" s="104"/>
      <c r="C5787" s="76"/>
      <c r="D5787" s="77"/>
      <c r="E5787" s="12"/>
      <c r="F5787" s="78"/>
      <c r="G5787" s="77"/>
      <c r="H5787" s="79"/>
      <c r="BA5787" s="5" t="str">
        <f t="shared" si="90"/>
        <v/>
      </c>
      <c r="BB5787" s="5" t="str">
        <f>IF(OR($E5787="",$G5787&lt;&gt;"Ativo"),"",IF(COUNTIFS($E$4:$E5787,$E5787,$A$4:$A5787,$A5787,$G$4:$G5787,"Ativo")=1,1,0))</f>
        <v/>
      </c>
      <c r="BC5787" t="str">
        <f>IF(OR($A5787="",$G5787&lt;&gt;"Ativo"),"",IF(COUNTIFS($A$4:$A5787,$A5787,$G$4:$G5787,"Ativo")=1,1,0))</f>
        <v/>
      </c>
    </row>
    <row r="5788" spans="1:55" x14ac:dyDescent="0.3">
      <c r="A5788" s="76"/>
      <c r="B5788" s="104"/>
      <c r="C5788" s="76"/>
      <c r="D5788" s="77"/>
      <c r="E5788" s="12"/>
      <c r="F5788" s="78"/>
      <c r="G5788" s="77"/>
      <c r="H5788" s="79"/>
      <c r="BA5788" s="5" t="str">
        <f t="shared" si="90"/>
        <v/>
      </c>
      <c r="BB5788" s="5" t="str">
        <f>IF(OR($E5788="",$G5788&lt;&gt;"Ativo"),"",IF(COUNTIFS($E$4:$E5788,$E5788,$A$4:$A5788,$A5788,$G$4:$G5788,"Ativo")=1,1,0))</f>
        <v/>
      </c>
      <c r="BC5788" t="str">
        <f>IF(OR($A5788="",$G5788&lt;&gt;"Ativo"),"",IF(COUNTIFS($A$4:$A5788,$A5788,$G$4:$G5788,"Ativo")=1,1,0))</f>
        <v/>
      </c>
    </row>
    <row r="5789" spans="1:55" x14ac:dyDescent="0.3">
      <c r="A5789" s="76"/>
      <c r="B5789" s="104"/>
      <c r="C5789" s="76"/>
      <c r="D5789" s="77"/>
      <c r="E5789" s="12"/>
      <c r="F5789" s="78"/>
      <c r="G5789" s="77"/>
      <c r="H5789" s="79"/>
      <c r="BA5789" s="5" t="str">
        <f t="shared" si="90"/>
        <v/>
      </c>
      <c r="BB5789" s="5" t="str">
        <f>IF(OR($E5789="",$G5789&lt;&gt;"Ativo"),"",IF(COUNTIFS($E$4:$E5789,$E5789,$A$4:$A5789,$A5789,$G$4:$G5789,"Ativo")=1,1,0))</f>
        <v/>
      </c>
      <c r="BC5789" t="str">
        <f>IF(OR($A5789="",$G5789&lt;&gt;"Ativo"),"",IF(COUNTIFS($A$4:$A5789,$A5789,$G$4:$G5789,"Ativo")=1,1,0))</f>
        <v/>
      </c>
    </row>
    <row r="5790" spans="1:55" x14ac:dyDescent="0.3">
      <c r="A5790" s="76"/>
      <c r="B5790" s="104"/>
      <c r="C5790" s="76"/>
      <c r="D5790" s="77"/>
      <c r="E5790" s="12"/>
      <c r="F5790" s="78"/>
      <c r="G5790" s="77"/>
      <c r="H5790" s="79"/>
      <c r="BA5790" s="5" t="str">
        <f t="shared" si="90"/>
        <v/>
      </c>
      <c r="BB5790" s="5" t="str">
        <f>IF(OR($E5790="",$G5790&lt;&gt;"Ativo"),"",IF(COUNTIFS($E$4:$E5790,$E5790,$A$4:$A5790,$A5790,$G$4:$G5790,"Ativo")=1,1,0))</f>
        <v/>
      </c>
      <c r="BC5790" t="str">
        <f>IF(OR($A5790="",$G5790&lt;&gt;"Ativo"),"",IF(COUNTIFS($A$4:$A5790,$A5790,$G$4:$G5790,"Ativo")=1,1,0))</f>
        <v/>
      </c>
    </row>
    <row r="5791" spans="1:55" x14ac:dyDescent="0.3">
      <c r="A5791" s="76"/>
      <c r="B5791" s="104"/>
      <c r="C5791" s="76"/>
      <c r="D5791" s="77"/>
      <c r="E5791" s="12"/>
      <c r="F5791" s="78"/>
      <c r="G5791" s="77"/>
      <c r="H5791" s="79"/>
      <c r="BA5791" s="5" t="str">
        <f t="shared" si="90"/>
        <v/>
      </c>
      <c r="BB5791" s="5" t="str">
        <f>IF(OR($E5791="",$G5791&lt;&gt;"Ativo"),"",IF(COUNTIFS($E$4:$E5791,$E5791,$A$4:$A5791,$A5791,$G$4:$G5791,"Ativo")=1,1,0))</f>
        <v/>
      </c>
      <c r="BC5791" t="str">
        <f>IF(OR($A5791="",$G5791&lt;&gt;"Ativo"),"",IF(COUNTIFS($A$4:$A5791,$A5791,$G$4:$G5791,"Ativo")=1,1,0))</f>
        <v/>
      </c>
    </row>
    <row r="5792" spans="1:55" x14ac:dyDescent="0.3">
      <c r="A5792" s="76"/>
      <c r="B5792" s="104"/>
      <c r="C5792" s="76"/>
      <c r="D5792" s="77"/>
      <c r="E5792" s="12"/>
      <c r="F5792" s="78"/>
      <c r="G5792" s="77"/>
      <c r="H5792" s="79"/>
      <c r="BA5792" s="5" t="str">
        <f t="shared" si="90"/>
        <v/>
      </c>
      <c r="BB5792" s="5" t="str">
        <f>IF(OR($E5792="",$G5792&lt;&gt;"Ativo"),"",IF(COUNTIFS($E$4:$E5792,$E5792,$A$4:$A5792,$A5792,$G$4:$G5792,"Ativo")=1,1,0))</f>
        <v/>
      </c>
      <c r="BC5792" t="str">
        <f>IF(OR($A5792="",$G5792&lt;&gt;"Ativo"),"",IF(COUNTIFS($A$4:$A5792,$A5792,$G$4:$G5792,"Ativo")=1,1,0))</f>
        <v/>
      </c>
    </row>
    <row r="5793" spans="1:55" x14ac:dyDescent="0.3">
      <c r="A5793" s="76"/>
      <c r="B5793" s="104"/>
      <c r="C5793" s="76"/>
      <c r="D5793" s="77"/>
      <c r="E5793" s="12"/>
      <c r="F5793" s="78"/>
      <c r="G5793" s="77"/>
      <c r="H5793" s="79"/>
      <c r="BA5793" s="5" t="str">
        <f t="shared" si="90"/>
        <v/>
      </c>
      <c r="BB5793" s="5" t="str">
        <f>IF(OR($E5793="",$G5793&lt;&gt;"Ativo"),"",IF(COUNTIFS($E$4:$E5793,$E5793,$A$4:$A5793,$A5793,$G$4:$G5793,"Ativo")=1,1,0))</f>
        <v/>
      </c>
      <c r="BC5793" t="str">
        <f>IF(OR($A5793="",$G5793&lt;&gt;"Ativo"),"",IF(COUNTIFS($A$4:$A5793,$A5793,$G$4:$G5793,"Ativo")=1,1,0))</f>
        <v/>
      </c>
    </row>
    <row r="5794" spans="1:55" x14ac:dyDescent="0.3">
      <c r="A5794" s="76"/>
      <c r="B5794" s="104"/>
      <c r="C5794" s="76"/>
      <c r="D5794" s="77"/>
      <c r="E5794" s="12"/>
      <c r="F5794" s="78"/>
      <c r="G5794" s="77"/>
      <c r="H5794" s="79"/>
      <c r="BA5794" s="5" t="str">
        <f t="shared" si="90"/>
        <v/>
      </c>
      <c r="BB5794" s="5" t="str">
        <f>IF(OR($E5794="",$G5794&lt;&gt;"Ativo"),"",IF(COUNTIFS($E$4:$E5794,$E5794,$A$4:$A5794,$A5794,$G$4:$G5794,"Ativo")=1,1,0))</f>
        <v/>
      </c>
      <c r="BC5794" t="str">
        <f>IF(OR($A5794="",$G5794&lt;&gt;"Ativo"),"",IF(COUNTIFS($A$4:$A5794,$A5794,$G$4:$G5794,"Ativo")=1,1,0))</f>
        <v/>
      </c>
    </row>
    <row r="5795" spans="1:55" x14ac:dyDescent="0.3">
      <c r="A5795" s="76"/>
      <c r="B5795" s="104"/>
      <c r="C5795" s="76"/>
      <c r="D5795" s="77"/>
      <c r="E5795" s="12"/>
      <c r="F5795" s="78"/>
      <c r="G5795" s="77"/>
      <c r="H5795" s="79"/>
      <c r="BA5795" s="5" t="str">
        <f t="shared" si="90"/>
        <v/>
      </c>
      <c r="BB5795" s="5" t="str">
        <f>IF(OR($E5795="",$G5795&lt;&gt;"Ativo"),"",IF(COUNTIFS($E$4:$E5795,$E5795,$A$4:$A5795,$A5795,$G$4:$G5795,"Ativo")=1,1,0))</f>
        <v/>
      </c>
      <c r="BC5795" t="str">
        <f>IF(OR($A5795="",$G5795&lt;&gt;"Ativo"),"",IF(COUNTIFS($A$4:$A5795,$A5795,$G$4:$G5795,"Ativo")=1,1,0))</f>
        <v/>
      </c>
    </row>
    <row r="5796" spans="1:55" x14ac:dyDescent="0.3">
      <c r="A5796" s="76"/>
      <c r="B5796" s="104"/>
      <c r="C5796" s="76"/>
      <c r="D5796" s="77"/>
      <c r="E5796" s="12"/>
      <c r="F5796" s="78"/>
      <c r="G5796" s="77"/>
      <c r="H5796" s="79"/>
      <c r="BA5796" s="5" t="str">
        <f t="shared" si="90"/>
        <v/>
      </c>
      <c r="BB5796" s="5" t="str">
        <f>IF(OR($E5796="",$G5796&lt;&gt;"Ativo"),"",IF(COUNTIFS($E$4:$E5796,$E5796,$A$4:$A5796,$A5796,$G$4:$G5796,"Ativo")=1,1,0))</f>
        <v/>
      </c>
      <c r="BC5796" t="str">
        <f>IF(OR($A5796="",$G5796&lt;&gt;"Ativo"),"",IF(COUNTIFS($A$4:$A5796,$A5796,$G$4:$G5796,"Ativo")=1,1,0))</f>
        <v/>
      </c>
    </row>
    <row r="5797" spans="1:55" x14ac:dyDescent="0.3">
      <c r="A5797" s="76"/>
      <c r="B5797" s="104"/>
      <c r="C5797" s="76"/>
      <c r="D5797" s="77"/>
      <c r="E5797" s="12"/>
      <c r="F5797" s="78"/>
      <c r="G5797" s="77"/>
      <c r="H5797" s="79"/>
      <c r="BA5797" s="5" t="str">
        <f t="shared" si="90"/>
        <v/>
      </c>
      <c r="BB5797" s="5" t="str">
        <f>IF(OR($E5797="",$G5797&lt;&gt;"Ativo"),"",IF(COUNTIFS($E$4:$E5797,$E5797,$A$4:$A5797,$A5797,$G$4:$G5797,"Ativo")=1,1,0))</f>
        <v/>
      </c>
      <c r="BC5797" t="str">
        <f>IF(OR($A5797="",$G5797&lt;&gt;"Ativo"),"",IF(COUNTIFS($A$4:$A5797,$A5797,$G$4:$G5797,"Ativo")=1,1,0))</f>
        <v/>
      </c>
    </row>
    <row r="5798" spans="1:55" x14ac:dyDescent="0.3">
      <c r="A5798" s="76"/>
      <c r="B5798" s="104"/>
      <c r="C5798" s="76"/>
      <c r="D5798" s="77"/>
      <c r="E5798" s="12"/>
      <c r="F5798" s="78"/>
      <c r="G5798" s="77"/>
      <c r="H5798" s="79"/>
      <c r="BA5798" s="5" t="str">
        <f t="shared" si="90"/>
        <v/>
      </c>
      <c r="BB5798" s="5" t="str">
        <f>IF(OR($E5798="",$G5798&lt;&gt;"Ativo"),"",IF(COUNTIFS($E$4:$E5798,$E5798,$A$4:$A5798,$A5798,$G$4:$G5798,"Ativo")=1,1,0))</f>
        <v/>
      </c>
      <c r="BC5798" t="str">
        <f>IF(OR($A5798="",$G5798&lt;&gt;"Ativo"),"",IF(COUNTIFS($A$4:$A5798,$A5798,$G$4:$G5798,"Ativo")=1,1,0))</f>
        <v/>
      </c>
    </row>
    <row r="5799" spans="1:55" x14ac:dyDescent="0.3">
      <c r="A5799" s="76"/>
      <c r="B5799" s="104"/>
      <c r="C5799" s="76"/>
      <c r="D5799" s="77"/>
      <c r="E5799" s="12"/>
      <c r="F5799" s="78"/>
      <c r="G5799" s="77"/>
      <c r="H5799" s="79"/>
      <c r="BA5799" s="5" t="str">
        <f t="shared" si="90"/>
        <v/>
      </c>
      <c r="BB5799" s="5" t="str">
        <f>IF(OR($E5799="",$G5799&lt;&gt;"Ativo"),"",IF(COUNTIFS($E$4:$E5799,$E5799,$A$4:$A5799,$A5799,$G$4:$G5799,"Ativo")=1,1,0))</f>
        <v/>
      </c>
      <c r="BC5799" t="str">
        <f>IF(OR($A5799="",$G5799&lt;&gt;"Ativo"),"",IF(COUNTIFS($A$4:$A5799,$A5799,$G$4:$G5799,"Ativo")=1,1,0))</f>
        <v/>
      </c>
    </row>
    <row r="5800" spans="1:55" x14ac:dyDescent="0.3">
      <c r="A5800" s="76"/>
      <c r="B5800" s="104"/>
      <c r="C5800" s="76"/>
      <c r="D5800" s="77"/>
      <c r="E5800" s="12"/>
      <c r="F5800" s="78"/>
      <c r="G5800" s="77"/>
      <c r="H5800" s="79"/>
      <c r="BA5800" s="5" t="str">
        <f t="shared" si="90"/>
        <v/>
      </c>
      <c r="BB5800" s="5" t="str">
        <f>IF(OR($E5800="",$G5800&lt;&gt;"Ativo"),"",IF(COUNTIFS($E$4:$E5800,$E5800,$A$4:$A5800,$A5800,$G$4:$G5800,"Ativo")=1,1,0))</f>
        <v/>
      </c>
      <c r="BC5800" t="str">
        <f>IF(OR($A5800="",$G5800&lt;&gt;"Ativo"),"",IF(COUNTIFS($A$4:$A5800,$A5800,$G$4:$G5800,"Ativo")=1,1,0))</f>
        <v/>
      </c>
    </row>
    <row r="5801" spans="1:55" x14ac:dyDescent="0.3">
      <c r="A5801" s="76"/>
      <c r="B5801" s="104"/>
      <c r="C5801" s="76"/>
      <c r="D5801" s="77"/>
      <c r="E5801" s="12"/>
      <c r="F5801" s="78"/>
      <c r="G5801" s="77"/>
      <c r="H5801" s="79"/>
      <c r="BA5801" s="5" t="str">
        <f t="shared" si="90"/>
        <v/>
      </c>
      <c r="BB5801" s="5" t="str">
        <f>IF(OR($E5801="",$G5801&lt;&gt;"Ativo"),"",IF(COUNTIFS($E$4:$E5801,$E5801,$A$4:$A5801,$A5801,$G$4:$G5801,"Ativo")=1,1,0))</f>
        <v/>
      </c>
      <c r="BC5801" t="str">
        <f>IF(OR($A5801="",$G5801&lt;&gt;"Ativo"),"",IF(COUNTIFS($A$4:$A5801,$A5801,$G$4:$G5801,"Ativo")=1,1,0))</f>
        <v/>
      </c>
    </row>
    <row r="5802" spans="1:55" x14ac:dyDescent="0.3">
      <c r="A5802" s="76"/>
      <c r="B5802" s="104"/>
      <c r="C5802" s="76"/>
      <c r="D5802" s="77"/>
      <c r="E5802" s="12"/>
      <c r="F5802" s="78"/>
      <c r="G5802" s="77"/>
      <c r="H5802" s="79"/>
      <c r="BA5802" s="5" t="str">
        <f t="shared" si="90"/>
        <v/>
      </c>
      <c r="BB5802" s="5" t="str">
        <f>IF(OR($E5802="",$G5802&lt;&gt;"Ativo"),"",IF(COUNTIFS($E$4:$E5802,$E5802,$A$4:$A5802,$A5802,$G$4:$G5802,"Ativo")=1,1,0))</f>
        <v/>
      </c>
      <c r="BC5802" t="str">
        <f>IF(OR($A5802="",$G5802&lt;&gt;"Ativo"),"",IF(COUNTIFS($A$4:$A5802,$A5802,$G$4:$G5802,"Ativo")=1,1,0))</f>
        <v/>
      </c>
    </row>
    <row r="5803" spans="1:55" x14ac:dyDescent="0.3">
      <c r="A5803" s="76"/>
      <c r="B5803" s="104"/>
      <c r="C5803" s="76"/>
      <c r="D5803" s="77"/>
      <c r="E5803" s="12"/>
      <c r="F5803" s="78"/>
      <c r="G5803" s="77"/>
      <c r="H5803" s="79"/>
      <c r="BA5803" s="5" t="str">
        <f t="shared" si="90"/>
        <v/>
      </c>
      <c r="BB5803" s="5" t="str">
        <f>IF(OR($E5803="",$G5803&lt;&gt;"Ativo"),"",IF(COUNTIFS($E$4:$E5803,$E5803,$A$4:$A5803,$A5803,$G$4:$G5803,"Ativo")=1,1,0))</f>
        <v/>
      </c>
      <c r="BC5803" t="str">
        <f>IF(OR($A5803="",$G5803&lt;&gt;"Ativo"),"",IF(COUNTIFS($A$4:$A5803,$A5803,$G$4:$G5803,"Ativo")=1,1,0))</f>
        <v/>
      </c>
    </row>
    <row r="5804" spans="1:55" x14ac:dyDescent="0.3">
      <c r="A5804" s="76"/>
      <c r="B5804" s="104"/>
      <c r="C5804" s="76"/>
      <c r="D5804" s="77"/>
      <c r="E5804" s="12"/>
      <c r="F5804" s="78"/>
      <c r="G5804" s="77"/>
      <c r="H5804" s="79"/>
      <c r="BA5804" s="5" t="str">
        <f t="shared" si="90"/>
        <v/>
      </c>
      <c r="BB5804" s="5" t="str">
        <f>IF(OR($E5804="",$G5804&lt;&gt;"Ativo"),"",IF(COUNTIFS($E$4:$E5804,$E5804,$A$4:$A5804,$A5804,$G$4:$G5804,"Ativo")=1,1,0))</f>
        <v/>
      </c>
      <c r="BC5804" t="str">
        <f>IF(OR($A5804="",$G5804&lt;&gt;"Ativo"),"",IF(COUNTIFS($A$4:$A5804,$A5804,$G$4:$G5804,"Ativo")=1,1,0))</f>
        <v/>
      </c>
    </row>
    <row r="5805" spans="1:55" x14ac:dyDescent="0.3">
      <c r="A5805" s="76"/>
      <c r="B5805" s="104"/>
      <c r="C5805" s="76"/>
      <c r="D5805" s="77"/>
      <c r="E5805" s="12"/>
      <c r="F5805" s="78"/>
      <c r="G5805" s="77"/>
      <c r="H5805" s="79"/>
      <c r="BA5805" s="5" t="str">
        <f t="shared" si="90"/>
        <v/>
      </c>
      <c r="BB5805" s="5" t="str">
        <f>IF(OR($E5805="",$G5805&lt;&gt;"Ativo"),"",IF(COUNTIFS($E$4:$E5805,$E5805,$A$4:$A5805,$A5805,$G$4:$G5805,"Ativo")=1,1,0))</f>
        <v/>
      </c>
      <c r="BC5805" t="str">
        <f>IF(OR($A5805="",$G5805&lt;&gt;"Ativo"),"",IF(COUNTIFS($A$4:$A5805,$A5805,$G$4:$G5805,"Ativo")=1,1,0))</f>
        <v/>
      </c>
    </row>
    <row r="5806" spans="1:55" x14ac:dyDescent="0.3">
      <c r="A5806" s="76"/>
      <c r="B5806" s="104"/>
      <c r="C5806" s="76"/>
      <c r="D5806" s="77"/>
      <c r="E5806" s="12"/>
      <c r="F5806" s="78"/>
      <c r="G5806" s="77"/>
      <c r="H5806" s="79"/>
      <c r="BA5806" s="5" t="str">
        <f t="shared" si="90"/>
        <v/>
      </c>
      <c r="BB5806" s="5" t="str">
        <f>IF(OR($E5806="",$G5806&lt;&gt;"Ativo"),"",IF(COUNTIFS($E$4:$E5806,$E5806,$A$4:$A5806,$A5806,$G$4:$G5806,"Ativo")=1,1,0))</f>
        <v/>
      </c>
      <c r="BC5806" t="str">
        <f>IF(OR($A5806="",$G5806&lt;&gt;"Ativo"),"",IF(COUNTIFS($A$4:$A5806,$A5806,$G$4:$G5806,"Ativo")=1,1,0))</f>
        <v/>
      </c>
    </row>
    <row r="5807" spans="1:55" x14ac:dyDescent="0.3">
      <c r="A5807" s="76"/>
      <c r="B5807" s="104"/>
      <c r="C5807" s="76"/>
      <c r="D5807" s="77"/>
      <c r="E5807" s="12"/>
      <c r="F5807" s="78"/>
      <c r="G5807" s="77"/>
      <c r="H5807" s="79"/>
      <c r="BA5807" s="5" t="str">
        <f t="shared" si="90"/>
        <v/>
      </c>
      <c r="BB5807" s="5" t="str">
        <f>IF(OR($E5807="",$G5807&lt;&gt;"Ativo"),"",IF(COUNTIFS($E$4:$E5807,$E5807,$A$4:$A5807,$A5807,$G$4:$G5807,"Ativo")=1,1,0))</f>
        <v/>
      </c>
      <c r="BC5807" t="str">
        <f>IF(OR($A5807="",$G5807&lt;&gt;"Ativo"),"",IF(COUNTIFS($A$4:$A5807,$A5807,$G$4:$G5807,"Ativo")=1,1,0))</f>
        <v/>
      </c>
    </row>
    <row r="5808" spans="1:55" x14ac:dyDescent="0.3">
      <c r="A5808" s="76"/>
      <c r="B5808" s="104"/>
      <c r="C5808" s="76"/>
      <c r="D5808" s="77"/>
      <c r="E5808" s="12"/>
      <c r="F5808" s="78"/>
      <c r="G5808" s="77"/>
      <c r="H5808" s="79"/>
      <c r="BA5808" s="5" t="str">
        <f t="shared" si="90"/>
        <v/>
      </c>
      <c r="BB5808" s="5" t="str">
        <f>IF(OR($E5808="",$G5808&lt;&gt;"Ativo"),"",IF(COUNTIFS($E$4:$E5808,$E5808,$A$4:$A5808,$A5808,$G$4:$G5808,"Ativo")=1,1,0))</f>
        <v/>
      </c>
      <c r="BC5808" t="str">
        <f>IF(OR($A5808="",$G5808&lt;&gt;"Ativo"),"",IF(COUNTIFS($A$4:$A5808,$A5808,$G$4:$G5808,"Ativo")=1,1,0))</f>
        <v/>
      </c>
    </row>
    <row r="5809" spans="1:55" x14ac:dyDescent="0.3">
      <c r="A5809" s="76"/>
      <c r="B5809" s="104"/>
      <c r="C5809" s="76"/>
      <c r="D5809" s="77"/>
      <c r="E5809" s="12"/>
      <c r="F5809" s="78"/>
      <c r="G5809" s="77"/>
      <c r="H5809" s="79"/>
      <c r="BA5809" s="5" t="str">
        <f t="shared" si="90"/>
        <v/>
      </c>
      <c r="BB5809" s="5" t="str">
        <f>IF(OR($E5809="",$G5809&lt;&gt;"Ativo"),"",IF(COUNTIFS($E$4:$E5809,$E5809,$A$4:$A5809,$A5809,$G$4:$G5809,"Ativo")=1,1,0))</f>
        <v/>
      </c>
      <c r="BC5809" t="str">
        <f>IF(OR($A5809="",$G5809&lt;&gt;"Ativo"),"",IF(COUNTIFS($A$4:$A5809,$A5809,$G$4:$G5809,"Ativo")=1,1,0))</f>
        <v/>
      </c>
    </row>
    <row r="5810" spans="1:55" x14ac:dyDescent="0.3">
      <c r="A5810" s="76"/>
      <c r="B5810" s="104"/>
      <c r="C5810" s="76"/>
      <c r="D5810" s="77"/>
      <c r="E5810" s="12"/>
      <c r="F5810" s="78"/>
      <c r="G5810" s="77"/>
      <c r="H5810" s="79"/>
      <c r="BA5810" s="5" t="str">
        <f t="shared" si="90"/>
        <v/>
      </c>
      <c r="BB5810" s="5" t="str">
        <f>IF(OR($E5810="",$G5810&lt;&gt;"Ativo"),"",IF(COUNTIFS($E$4:$E5810,$E5810,$A$4:$A5810,$A5810,$G$4:$G5810,"Ativo")=1,1,0))</f>
        <v/>
      </c>
      <c r="BC5810" t="str">
        <f>IF(OR($A5810="",$G5810&lt;&gt;"Ativo"),"",IF(COUNTIFS($A$4:$A5810,$A5810,$G$4:$G5810,"Ativo")=1,1,0))</f>
        <v/>
      </c>
    </row>
    <row r="5811" spans="1:55" x14ac:dyDescent="0.3">
      <c r="A5811" s="76"/>
      <c r="B5811" s="104"/>
      <c r="C5811" s="76"/>
      <c r="D5811" s="77"/>
      <c r="E5811" s="12"/>
      <c r="F5811" s="78"/>
      <c r="G5811" s="77"/>
      <c r="H5811" s="79"/>
      <c r="BA5811" s="5" t="str">
        <f t="shared" si="90"/>
        <v/>
      </c>
      <c r="BB5811" s="5" t="str">
        <f>IF(OR($E5811="",$G5811&lt;&gt;"Ativo"),"",IF(COUNTIFS($E$4:$E5811,$E5811,$A$4:$A5811,$A5811,$G$4:$G5811,"Ativo")=1,1,0))</f>
        <v/>
      </c>
      <c r="BC5811" t="str">
        <f>IF(OR($A5811="",$G5811&lt;&gt;"Ativo"),"",IF(COUNTIFS($A$4:$A5811,$A5811,$G$4:$G5811,"Ativo")=1,1,0))</f>
        <v/>
      </c>
    </row>
    <row r="5812" spans="1:55" x14ac:dyDescent="0.3">
      <c r="A5812" s="76"/>
      <c r="B5812" s="104"/>
      <c r="C5812" s="76"/>
      <c r="D5812" s="77"/>
      <c r="E5812" s="12"/>
      <c r="F5812" s="78"/>
      <c r="G5812" s="77"/>
      <c r="H5812" s="79"/>
      <c r="BA5812" s="5" t="str">
        <f t="shared" si="90"/>
        <v/>
      </c>
      <c r="BB5812" s="5" t="str">
        <f>IF(OR($E5812="",$G5812&lt;&gt;"Ativo"),"",IF(COUNTIFS($E$4:$E5812,$E5812,$A$4:$A5812,$A5812,$G$4:$G5812,"Ativo")=1,1,0))</f>
        <v/>
      </c>
      <c r="BC5812" t="str">
        <f>IF(OR($A5812="",$G5812&lt;&gt;"Ativo"),"",IF(COUNTIFS($A$4:$A5812,$A5812,$G$4:$G5812,"Ativo")=1,1,0))</f>
        <v/>
      </c>
    </row>
    <row r="5813" spans="1:55" x14ac:dyDescent="0.3">
      <c r="A5813" s="76"/>
      <c r="B5813" s="104"/>
      <c r="C5813" s="76"/>
      <c r="D5813" s="77"/>
      <c r="E5813" s="12"/>
      <c r="F5813" s="78"/>
      <c r="G5813" s="77"/>
      <c r="H5813" s="79"/>
      <c r="BA5813" s="5" t="str">
        <f t="shared" si="90"/>
        <v/>
      </c>
      <c r="BB5813" s="5" t="str">
        <f>IF(OR($E5813="",$G5813&lt;&gt;"Ativo"),"",IF(COUNTIFS($E$4:$E5813,$E5813,$A$4:$A5813,$A5813,$G$4:$G5813,"Ativo")=1,1,0))</f>
        <v/>
      </c>
      <c r="BC5813" t="str">
        <f>IF(OR($A5813="",$G5813&lt;&gt;"Ativo"),"",IF(COUNTIFS($A$4:$A5813,$A5813,$G$4:$G5813,"Ativo")=1,1,0))</f>
        <v/>
      </c>
    </row>
    <row r="5814" spans="1:55" x14ac:dyDescent="0.3">
      <c r="A5814" s="76"/>
      <c r="B5814" s="104"/>
      <c r="C5814" s="76"/>
      <c r="D5814" s="77"/>
      <c r="E5814" s="12"/>
      <c r="F5814" s="78"/>
      <c r="G5814" s="77"/>
      <c r="H5814" s="79"/>
      <c r="BA5814" s="5" t="str">
        <f t="shared" si="90"/>
        <v/>
      </c>
      <c r="BB5814" s="5" t="str">
        <f>IF(OR($E5814="",$G5814&lt;&gt;"Ativo"),"",IF(COUNTIFS($E$4:$E5814,$E5814,$A$4:$A5814,$A5814,$G$4:$G5814,"Ativo")=1,1,0))</f>
        <v/>
      </c>
      <c r="BC5814" t="str">
        <f>IF(OR($A5814="",$G5814&lt;&gt;"Ativo"),"",IF(COUNTIFS($A$4:$A5814,$A5814,$G$4:$G5814,"Ativo")=1,1,0))</f>
        <v/>
      </c>
    </row>
    <row r="5815" spans="1:55" x14ac:dyDescent="0.3">
      <c r="A5815" s="76"/>
      <c r="B5815" s="104"/>
      <c r="C5815" s="76"/>
      <c r="D5815" s="77"/>
      <c r="E5815" s="12"/>
      <c r="F5815" s="78"/>
      <c r="G5815" s="77"/>
      <c r="H5815" s="79"/>
      <c r="BA5815" s="5" t="str">
        <f t="shared" si="90"/>
        <v/>
      </c>
      <c r="BB5815" s="5" t="str">
        <f>IF(OR($E5815="",$G5815&lt;&gt;"Ativo"),"",IF(COUNTIFS($E$4:$E5815,$E5815,$A$4:$A5815,$A5815,$G$4:$G5815,"Ativo")=1,1,0))</f>
        <v/>
      </c>
      <c r="BC5815" t="str">
        <f>IF(OR($A5815="",$G5815&lt;&gt;"Ativo"),"",IF(COUNTIFS($A$4:$A5815,$A5815,$G$4:$G5815,"Ativo")=1,1,0))</f>
        <v/>
      </c>
    </row>
    <row r="5816" spans="1:55" x14ac:dyDescent="0.3">
      <c r="A5816" s="76"/>
      <c r="B5816" s="104"/>
      <c r="C5816" s="76"/>
      <c r="D5816" s="77"/>
      <c r="E5816" s="12"/>
      <c r="F5816" s="78"/>
      <c r="G5816" s="77"/>
      <c r="H5816" s="79"/>
      <c r="BA5816" s="5" t="str">
        <f t="shared" si="90"/>
        <v/>
      </c>
      <c r="BB5816" s="5" t="str">
        <f>IF(OR($E5816="",$G5816&lt;&gt;"Ativo"),"",IF(COUNTIFS($E$4:$E5816,$E5816,$A$4:$A5816,$A5816,$G$4:$G5816,"Ativo")=1,1,0))</f>
        <v/>
      </c>
      <c r="BC5816" t="str">
        <f>IF(OR($A5816="",$G5816&lt;&gt;"Ativo"),"",IF(COUNTIFS($A$4:$A5816,$A5816,$G$4:$G5816,"Ativo")=1,1,0))</f>
        <v/>
      </c>
    </row>
    <row r="5817" spans="1:55" x14ac:dyDescent="0.3">
      <c r="A5817" s="76"/>
      <c r="B5817" s="104"/>
      <c r="C5817" s="76"/>
      <c r="D5817" s="77"/>
      <c r="E5817" s="12"/>
      <c r="F5817" s="78"/>
      <c r="G5817" s="77"/>
      <c r="H5817" s="79"/>
      <c r="BA5817" s="5" t="str">
        <f t="shared" si="90"/>
        <v/>
      </c>
      <c r="BB5817" s="5" t="str">
        <f>IF(OR($E5817="",$G5817&lt;&gt;"Ativo"),"",IF(COUNTIFS($E$4:$E5817,$E5817,$A$4:$A5817,$A5817,$G$4:$G5817,"Ativo")=1,1,0))</f>
        <v/>
      </c>
      <c r="BC5817" t="str">
        <f>IF(OR($A5817="",$G5817&lt;&gt;"Ativo"),"",IF(COUNTIFS($A$4:$A5817,$A5817,$G$4:$G5817,"Ativo")=1,1,0))</f>
        <v/>
      </c>
    </row>
    <row r="5818" spans="1:55" x14ac:dyDescent="0.3">
      <c r="A5818" s="76"/>
      <c r="B5818" s="104"/>
      <c r="C5818" s="76"/>
      <c r="D5818" s="77"/>
      <c r="E5818" s="12"/>
      <c r="F5818" s="78"/>
      <c r="G5818" s="77"/>
      <c r="H5818" s="79"/>
      <c r="BA5818" s="5" t="str">
        <f t="shared" si="90"/>
        <v/>
      </c>
      <c r="BB5818" s="5" t="str">
        <f>IF(OR($E5818="",$G5818&lt;&gt;"Ativo"),"",IF(COUNTIFS($E$4:$E5818,$E5818,$A$4:$A5818,$A5818,$G$4:$G5818,"Ativo")=1,1,0))</f>
        <v/>
      </c>
      <c r="BC5818" t="str">
        <f>IF(OR($A5818="",$G5818&lt;&gt;"Ativo"),"",IF(COUNTIFS($A$4:$A5818,$A5818,$G$4:$G5818,"Ativo")=1,1,0))</f>
        <v/>
      </c>
    </row>
    <row r="5819" spans="1:55" x14ac:dyDescent="0.3">
      <c r="A5819" s="76"/>
      <c r="B5819" s="104"/>
      <c r="C5819" s="76"/>
      <c r="D5819" s="77"/>
      <c r="E5819" s="12"/>
      <c r="F5819" s="78"/>
      <c r="G5819" s="77"/>
      <c r="H5819" s="79"/>
      <c r="BA5819" s="5" t="str">
        <f t="shared" si="90"/>
        <v/>
      </c>
      <c r="BB5819" s="5" t="str">
        <f>IF(OR($E5819="",$G5819&lt;&gt;"Ativo"),"",IF(COUNTIFS($E$4:$E5819,$E5819,$A$4:$A5819,$A5819,$G$4:$G5819,"Ativo")=1,1,0))</f>
        <v/>
      </c>
      <c r="BC5819" t="str">
        <f>IF(OR($A5819="",$G5819&lt;&gt;"Ativo"),"",IF(COUNTIFS($A$4:$A5819,$A5819,$G$4:$G5819,"Ativo")=1,1,0))</f>
        <v/>
      </c>
    </row>
    <row r="5820" spans="1:55" x14ac:dyDescent="0.3">
      <c r="A5820" s="76"/>
      <c r="B5820" s="104"/>
      <c r="C5820" s="76"/>
      <c r="D5820" s="77"/>
      <c r="E5820" s="12"/>
      <c r="F5820" s="78"/>
      <c r="G5820" s="77"/>
      <c r="H5820" s="79"/>
      <c r="BA5820" s="5" t="str">
        <f t="shared" si="90"/>
        <v/>
      </c>
      <c r="BB5820" s="5" t="str">
        <f>IF(OR($E5820="",$G5820&lt;&gt;"Ativo"),"",IF(COUNTIFS($E$4:$E5820,$E5820,$A$4:$A5820,$A5820,$G$4:$G5820,"Ativo")=1,1,0))</f>
        <v/>
      </c>
      <c r="BC5820" t="str">
        <f>IF(OR($A5820="",$G5820&lt;&gt;"Ativo"),"",IF(COUNTIFS($A$4:$A5820,$A5820,$G$4:$G5820,"Ativo")=1,1,0))</f>
        <v/>
      </c>
    </row>
    <row r="5821" spans="1:55" x14ac:dyDescent="0.3">
      <c r="A5821" s="76"/>
      <c r="B5821" s="104"/>
      <c r="C5821" s="76"/>
      <c r="D5821" s="77"/>
      <c r="E5821" s="12"/>
      <c r="F5821" s="78"/>
      <c r="G5821" s="77"/>
      <c r="H5821" s="79"/>
      <c r="BA5821" s="5" t="str">
        <f t="shared" si="90"/>
        <v/>
      </c>
      <c r="BB5821" s="5" t="str">
        <f>IF(OR($E5821="",$G5821&lt;&gt;"Ativo"),"",IF(COUNTIFS($E$4:$E5821,$E5821,$A$4:$A5821,$A5821,$G$4:$G5821,"Ativo")=1,1,0))</f>
        <v/>
      </c>
      <c r="BC5821" t="str">
        <f>IF(OR($A5821="",$G5821&lt;&gt;"Ativo"),"",IF(COUNTIFS($A$4:$A5821,$A5821,$G$4:$G5821,"Ativo")=1,1,0))</f>
        <v/>
      </c>
    </row>
    <row r="5822" spans="1:55" x14ac:dyDescent="0.3">
      <c r="A5822" s="76"/>
      <c r="B5822" s="104"/>
      <c r="C5822" s="76"/>
      <c r="D5822" s="77"/>
      <c r="E5822" s="12"/>
      <c r="F5822" s="78"/>
      <c r="G5822" s="77"/>
      <c r="H5822" s="79"/>
      <c r="BA5822" s="5" t="str">
        <f t="shared" si="90"/>
        <v/>
      </c>
      <c r="BB5822" s="5" t="str">
        <f>IF(OR($E5822="",$G5822&lt;&gt;"Ativo"),"",IF(COUNTIFS($E$4:$E5822,$E5822,$A$4:$A5822,$A5822,$G$4:$G5822,"Ativo")=1,1,0))</f>
        <v/>
      </c>
      <c r="BC5822" t="str">
        <f>IF(OR($A5822="",$G5822&lt;&gt;"Ativo"),"",IF(COUNTIFS($A$4:$A5822,$A5822,$G$4:$G5822,"Ativo")=1,1,0))</f>
        <v/>
      </c>
    </row>
    <row r="5823" spans="1:55" x14ac:dyDescent="0.3">
      <c r="A5823" s="76"/>
      <c r="B5823" s="104"/>
      <c r="C5823" s="76"/>
      <c r="D5823" s="77"/>
      <c r="E5823" s="12"/>
      <c r="F5823" s="78"/>
      <c r="G5823" s="77"/>
      <c r="H5823" s="79"/>
      <c r="BA5823" s="5" t="str">
        <f t="shared" si="90"/>
        <v/>
      </c>
      <c r="BB5823" s="5" t="str">
        <f>IF(OR($E5823="",$G5823&lt;&gt;"Ativo"),"",IF(COUNTIFS($E$4:$E5823,$E5823,$A$4:$A5823,$A5823,$G$4:$G5823,"Ativo")=1,1,0))</f>
        <v/>
      </c>
      <c r="BC5823" t="str">
        <f>IF(OR($A5823="",$G5823&lt;&gt;"Ativo"),"",IF(COUNTIFS($A$4:$A5823,$A5823,$G$4:$G5823,"Ativo")=1,1,0))</f>
        <v/>
      </c>
    </row>
    <row r="5824" spans="1:55" x14ac:dyDescent="0.3">
      <c r="A5824" s="76"/>
      <c r="B5824" s="104"/>
      <c r="C5824" s="76"/>
      <c r="D5824" s="77"/>
      <c r="E5824" s="12"/>
      <c r="F5824" s="78"/>
      <c r="G5824" s="77"/>
      <c r="H5824" s="79"/>
      <c r="BA5824" s="5" t="str">
        <f t="shared" si="90"/>
        <v/>
      </c>
      <c r="BB5824" s="5" t="str">
        <f>IF(OR($E5824="",$G5824&lt;&gt;"Ativo"),"",IF(COUNTIFS($E$4:$E5824,$E5824,$A$4:$A5824,$A5824,$G$4:$G5824,"Ativo")=1,1,0))</f>
        <v/>
      </c>
      <c r="BC5824" t="str">
        <f>IF(OR($A5824="",$G5824&lt;&gt;"Ativo"),"",IF(COUNTIFS($A$4:$A5824,$A5824,$G$4:$G5824,"Ativo")=1,1,0))</f>
        <v/>
      </c>
    </row>
    <row r="5825" spans="1:55" x14ac:dyDescent="0.3">
      <c r="A5825" s="76"/>
      <c r="B5825" s="104"/>
      <c r="C5825" s="76"/>
      <c r="D5825" s="77"/>
      <c r="E5825" s="12"/>
      <c r="F5825" s="78"/>
      <c r="G5825" s="77"/>
      <c r="H5825" s="79"/>
      <c r="BA5825" s="5" t="str">
        <f t="shared" si="90"/>
        <v/>
      </c>
      <c r="BB5825" s="5" t="str">
        <f>IF(OR($E5825="",$G5825&lt;&gt;"Ativo"),"",IF(COUNTIFS($E$4:$E5825,$E5825,$A$4:$A5825,$A5825,$G$4:$G5825,"Ativo")=1,1,0))</f>
        <v/>
      </c>
      <c r="BC5825" t="str">
        <f>IF(OR($A5825="",$G5825&lt;&gt;"Ativo"),"",IF(COUNTIFS($A$4:$A5825,$A5825,$G$4:$G5825,"Ativo")=1,1,0))</f>
        <v/>
      </c>
    </row>
    <row r="5826" spans="1:55" x14ac:dyDescent="0.3">
      <c r="A5826" s="76"/>
      <c r="B5826" s="104"/>
      <c r="C5826" s="76"/>
      <c r="D5826" s="77"/>
      <c r="E5826" s="12"/>
      <c r="F5826" s="78"/>
      <c r="G5826" s="77"/>
      <c r="H5826" s="79"/>
      <c r="BA5826" s="5" t="str">
        <f t="shared" si="90"/>
        <v/>
      </c>
      <c r="BB5826" s="5" t="str">
        <f>IF(OR($E5826="",$G5826&lt;&gt;"Ativo"),"",IF(COUNTIFS($E$4:$E5826,$E5826,$A$4:$A5826,$A5826,$G$4:$G5826,"Ativo")=1,1,0))</f>
        <v/>
      </c>
      <c r="BC5826" t="str">
        <f>IF(OR($A5826="",$G5826&lt;&gt;"Ativo"),"",IF(COUNTIFS($A$4:$A5826,$A5826,$G$4:$G5826,"Ativo")=1,1,0))</f>
        <v/>
      </c>
    </row>
    <row r="5827" spans="1:55" x14ac:dyDescent="0.3">
      <c r="A5827" s="76"/>
      <c r="B5827" s="104"/>
      <c r="C5827" s="76"/>
      <c r="D5827" s="77"/>
      <c r="E5827" s="12"/>
      <c r="F5827" s="78"/>
      <c r="G5827" s="77"/>
      <c r="H5827" s="79"/>
      <c r="BA5827" s="5" t="str">
        <f t="shared" si="90"/>
        <v/>
      </c>
      <c r="BB5827" s="5" t="str">
        <f>IF(OR($E5827="",$G5827&lt;&gt;"Ativo"),"",IF(COUNTIFS($E$4:$E5827,$E5827,$A$4:$A5827,$A5827,$G$4:$G5827,"Ativo")=1,1,0))</f>
        <v/>
      </c>
      <c r="BC5827" t="str">
        <f>IF(OR($A5827="",$G5827&lt;&gt;"Ativo"),"",IF(COUNTIFS($A$4:$A5827,$A5827,$G$4:$G5827,"Ativo")=1,1,0))</f>
        <v/>
      </c>
    </row>
    <row r="5828" spans="1:55" x14ac:dyDescent="0.3">
      <c r="A5828" s="76"/>
      <c r="B5828" s="104"/>
      <c r="C5828" s="76"/>
      <c r="D5828" s="77"/>
      <c r="E5828" s="12"/>
      <c r="F5828" s="78"/>
      <c r="G5828" s="77"/>
      <c r="H5828" s="79"/>
      <c r="BA5828" s="5" t="str">
        <f t="shared" ref="BA5828:BA5891" si="91">IF($D5828="","",MID($D5828,4,LEN($D5828)-5))</f>
        <v/>
      </c>
      <c r="BB5828" s="5" t="str">
        <f>IF(OR($E5828="",$G5828&lt;&gt;"Ativo"),"",IF(COUNTIFS($E$4:$E5828,$E5828,$A$4:$A5828,$A5828,$G$4:$G5828,"Ativo")=1,1,0))</f>
        <v/>
      </c>
      <c r="BC5828" t="str">
        <f>IF(OR($A5828="",$G5828&lt;&gt;"Ativo"),"",IF(COUNTIFS($A$4:$A5828,$A5828,$G$4:$G5828,"Ativo")=1,1,0))</f>
        <v/>
      </c>
    </row>
    <row r="5829" spans="1:55" x14ac:dyDescent="0.3">
      <c r="A5829" s="76"/>
      <c r="B5829" s="104"/>
      <c r="C5829" s="76"/>
      <c r="D5829" s="77"/>
      <c r="E5829" s="12"/>
      <c r="F5829" s="78"/>
      <c r="G5829" s="77"/>
      <c r="H5829" s="79"/>
      <c r="BA5829" s="5" t="str">
        <f t="shared" si="91"/>
        <v/>
      </c>
      <c r="BB5829" s="5" t="str">
        <f>IF(OR($E5829="",$G5829&lt;&gt;"Ativo"),"",IF(COUNTIFS($E$4:$E5829,$E5829,$A$4:$A5829,$A5829,$G$4:$G5829,"Ativo")=1,1,0))</f>
        <v/>
      </c>
      <c r="BC5829" t="str">
        <f>IF(OR($A5829="",$G5829&lt;&gt;"Ativo"),"",IF(COUNTIFS($A$4:$A5829,$A5829,$G$4:$G5829,"Ativo")=1,1,0))</f>
        <v/>
      </c>
    </row>
    <row r="5830" spans="1:55" x14ac:dyDescent="0.3">
      <c r="A5830" s="76"/>
      <c r="B5830" s="104"/>
      <c r="C5830" s="76"/>
      <c r="D5830" s="77"/>
      <c r="E5830" s="12"/>
      <c r="F5830" s="78"/>
      <c r="G5830" s="77"/>
      <c r="H5830" s="79"/>
      <c r="BA5830" s="5" t="str">
        <f t="shared" si="91"/>
        <v/>
      </c>
      <c r="BB5830" s="5" t="str">
        <f>IF(OR($E5830="",$G5830&lt;&gt;"Ativo"),"",IF(COUNTIFS($E$4:$E5830,$E5830,$A$4:$A5830,$A5830,$G$4:$G5830,"Ativo")=1,1,0))</f>
        <v/>
      </c>
      <c r="BC5830" t="str">
        <f>IF(OR($A5830="",$G5830&lt;&gt;"Ativo"),"",IF(COUNTIFS($A$4:$A5830,$A5830,$G$4:$G5830,"Ativo")=1,1,0))</f>
        <v/>
      </c>
    </row>
    <row r="5831" spans="1:55" x14ac:dyDescent="0.3">
      <c r="A5831" s="76"/>
      <c r="B5831" s="104"/>
      <c r="C5831" s="76"/>
      <c r="D5831" s="77"/>
      <c r="E5831" s="12"/>
      <c r="F5831" s="78"/>
      <c r="G5831" s="77"/>
      <c r="H5831" s="79"/>
      <c r="BA5831" s="5" t="str">
        <f t="shared" si="91"/>
        <v/>
      </c>
      <c r="BB5831" s="5" t="str">
        <f>IF(OR($E5831="",$G5831&lt;&gt;"Ativo"),"",IF(COUNTIFS($E$4:$E5831,$E5831,$A$4:$A5831,$A5831,$G$4:$G5831,"Ativo")=1,1,0))</f>
        <v/>
      </c>
      <c r="BC5831" t="str">
        <f>IF(OR($A5831="",$G5831&lt;&gt;"Ativo"),"",IF(COUNTIFS($A$4:$A5831,$A5831,$G$4:$G5831,"Ativo")=1,1,0))</f>
        <v/>
      </c>
    </row>
    <row r="5832" spans="1:55" x14ac:dyDescent="0.3">
      <c r="A5832" s="76"/>
      <c r="B5832" s="104"/>
      <c r="C5832" s="76"/>
      <c r="D5832" s="77"/>
      <c r="E5832" s="12"/>
      <c r="F5832" s="78"/>
      <c r="G5832" s="77"/>
      <c r="H5832" s="79"/>
      <c r="BA5832" s="5" t="str">
        <f t="shared" si="91"/>
        <v/>
      </c>
      <c r="BB5832" s="5" t="str">
        <f>IF(OR($E5832="",$G5832&lt;&gt;"Ativo"),"",IF(COUNTIFS($E$4:$E5832,$E5832,$A$4:$A5832,$A5832,$G$4:$G5832,"Ativo")=1,1,0))</f>
        <v/>
      </c>
      <c r="BC5832" t="str">
        <f>IF(OR($A5832="",$G5832&lt;&gt;"Ativo"),"",IF(COUNTIFS($A$4:$A5832,$A5832,$G$4:$G5832,"Ativo")=1,1,0))</f>
        <v/>
      </c>
    </row>
    <row r="5833" spans="1:55" x14ac:dyDescent="0.3">
      <c r="A5833" s="76"/>
      <c r="B5833" s="104"/>
      <c r="C5833" s="76"/>
      <c r="D5833" s="77"/>
      <c r="E5833" s="12"/>
      <c r="F5833" s="78"/>
      <c r="G5833" s="77"/>
      <c r="H5833" s="79"/>
      <c r="BA5833" s="5" t="str">
        <f t="shared" si="91"/>
        <v/>
      </c>
      <c r="BB5833" s="5" t="str">
        <f>IF(OR($E5833="",$G5833&lt;&gt;"Ativo"),"",IF(COUNTIFS($E$4:$E5833,$E5833,$A$4:$A5833,$A5833,$G$4:$G5833,"Ativo")=1,1,0))</f>
        <v/>
      </c>
      <c r="BC5833" t="str">
        <f>IF(OR($A5833="",$G5833&lt;&gt;"Ativo"),"",IF(COUNTIFS($A$4:$A5833,$A5833,$G$4:$G5833,"Ativo")=1,1,0))</f>
        <v/>
      </c>
    </row>
    <row r="5834" spans="1:55" x14ac:dyDescent="0.3">
      <c r="A5834" s="76"/>
      <c r="B5834" s="104"/>
      <c r="C5834" s="76"/>
      <c r="D5834" s="77"/>
      <c r="E5834" s="12"/>
      <c r="F5834" s="78"/>
      <c r="G5834" s="77"/>
      <c r="H5834" s="79"/>
      <c r="BA5834" s="5" t="str">
        <f t="shared" si="91"/>
        <v/>
      </c>
      <c r="BB5834" s="5" t="str">
        <f>IF(OR($E5834="",$G5834&lt;&gt;"Ativo"),"",IF(COUNTIFS($E$4:$E5834,$E5834,$A$4:$A5834,$A5834,$G$4:$G5834,"Ativo")=1,1,0))</f>
        <v/>
      </c>
      <c r="BC5834" t="str">
        <f>IF(OR($A5834="",$G5834&lt;&gt;"Ativo"),"",IF(COUNTIFS($A$4:$A5834,$A5834,$G$4:$G5834,"Ativo")=1,1,0))</f>
        <v/>
      </c>
    </row>
    <row r="5835" spans="1:55" x14ac:dyDescent="0.3">
      <c r="A5835" s="76"/>
      <c r="B5835" s="104"/>
      <c r="C5835" s="76"/>
      <c r="D5835" s="77"/>
      <c r="E5835" s="12"/>
      <c r="F5835" s="78"/>
      <c r="G5835" s="77"/>
      <c r="H5835" s="79"/>
      <c r="BA5835" s="5" t="str">
        <f t="shared" si="91"/>
        <v/>
      </c>
      <c r="BB5835" s="5" t="str">
        <f>IF(OR($E5835="",$G5835&lt;&gt;"Ativo"),"",IF(COUNTIFS($E$4:$E5835,$E5835,$A$4:$A5835,$A5835,$G$4:$G5835,"Ativo")=1,1,0))</f>
        <v/>
      </c>
      <c r="BC5835" t="str">
        <f>IF(OR($A5835="",$G5835&lt;&gt;"Ativo"),"",IF(COUNTIFS($A$4:$A5835,$A5835,$G$4:$G5835,"Ativo")=1,1,0))</f>
        <v/>
      </c>
    </row>
    <row r="5836" spans="1:55" x14ac:dyDescent="0.3">
      <c r="A5836" s="76"/>
      <c r="B5836" s="104"/>
      <c r="C5836" s="76"/>
      <c r="D5836" s="77"/>
      <c r="E5836" s="12"/>
      <c r="F5836" s="78"/>
      <c r="G5836" s="77"/>
      <c r="H5836" s="79"/>
      <c r="BA5836" s="5" t="str">
        <f t="shared" si="91"/>
        <v/>
      </c>
      <c r="BB5836" s="5" t="str">
        <f>IF(OR($E5836="",$G5836&lt;&gt;"Ativo"),"",IF(COUNTIFS($E$4:$E5836,$E5836,$A$4:$A5836,$A5836,$G$4:$G5836,"Ativo")=1,1,0))</f>
        <v/>
      </c>
      <c r="BC5836" t="str">
        <f>IF(OR($A5836="",$G5836&lt;&gt;"Ativo"),"",IF(COUNTIFS($A$4:$A5836,$A5836,$G$4:$G5836,"Ativo")=1,1,0))</f>
        <v/>
      </c>
    </row>
    <row r="5837" spans="1:55" x14ac:dyDescent="0.3">
      <c r="A5837" s="76"/>
      <c r="B5837" s="104"/>
      <c r="C5837" s="76"/>
      <c r="D5837" s="77"/>
      <c r="E5837" s="12"/>
      <c r="F5837" s="78"/>
      <c r="G5837" s="77"/>
      <c r="H5837" s="79"/>
      <c r="BA5837" s="5" t="str">
        <f t="shared" si="91"/>
        <v/>
      </c>
      <c r="BB5837" s="5" t="str">
        <f>IF(OR($E5837="",$G5837&lt;&gt;"Ativo"),"",IF(COUNTIFS($E$4:$E5837,$E5837,$A$4:$A5837,$A5837,$G$4:$G5837,"Ativo")=1,1,0))</f>
        <v/>
      </c>
      <c r="BC5837" t="str">
        <f>IF(OR($A5837="",$G5837&lt;&gt;"Ativo"),"",IF(COUNTIFS($A$4:$A5837,$A5837,$G$4:$G5837,"Ativo")=1,1,0))</f>
        <v/>
      </c>
    </row>
    <row r="5838" spans="1:55" x14ac:dyDescent="0.3">
      <c r="A5838" s="76"/>
      <c r="B5838" s="104"/>
      <c r="C5838" s="76"/>
      <c r="D5838" s="77"/>
      <c r="E5838" s="12"/>
      <c r="F5838" s="78"/>
      <c r="G5838" s="77"/>
      <c r="H5838" s="79"/>
      <c r="BA5838" s="5" t="str">
        <f t="shared" si="91"/>
        <v/>
      </c>
      <c r="BB5838" s="5" t="str">
        <f>IF(OR($E5838="",$G5838&lt;&gt;"Ativo"),"",IF(COUNTIFS($E$4:$E5838,$E5838,$A$4:$A5838,$A5838,$G$4:$G5838,"Ativo")=1,1,0))</f>
        <v/>
      </c>
      <c r="BC5838" t="str">
        <f>IF(OR($A5838="",$G5838&lt;&gt;"Ativo"),"",IF(COUNTIFS($A$4:$A5838,$A5838,$G$4:$G5838,"Ativo")=1,1,0))</f>
        <v/>
      </c>
    </row>
    <row r="5839" spans="1:55" x14ac:dyDescent="0.3">
      <c r="A5839" s="76"/>
      <c r="B5839" s="104"/>
      <c r="C5839" s="76"/>
      <c r="D5839" s="77"/>
      <c r="E5839" s="12"/>
      <c r="F5839" s="78"/>
      <c r="G5839" s="77"/>
      <c r="H5839" s="79"/>
      <c r="BA5839" s="5" t="str">
        <f t="shared" si="91"/>
        <v/>
      </c>
      <c r="BB5839" s="5" t="str">
        <f>IF(OR($E5839="",$G5839&lt;&gt;"Ativo"),"",IF(COUNTIFS($E$4:$E5839,$E5839,$A$4:$A5839,$A5839,$G$4:$G5839,"Ativo")=1,1,0))</f>
        <v/>
      </c>
      <c r="BC5839" t="str">
        <f>IF(OR($A5839="",$G5839&lt;&gt;"Ativo"),"",IF(COUNTIFS($A$4:$A5839,$A5839,$G$4:$G5839,"Ativo")=1,1,0))</f>
        <v/>
      </c>
    </row>
    <row r="5840" spans="1:55" x14ac:dyDescent="0.3">
      <c r="A5840" s="76"/>
      <c r="B5840" s="104"/>
      <c r="C5840" s="76"/>
      <c r="D5840" s="77"/>
      <c r="E5840" s="12"/>
      <c r="F5840" s="78"/>
      <c r="G5840" s="77"/>
      <c r="H5840" s="79"/>
      <c r="BA5840" s="5" t="str">
        <f t="shared" si="91"/>
        <v/>
      </c>
      <c r="BB5840" s="5" t="str">
        <f>IF(OR($E5840="",$G5840&lt;&gt;"Ativo"),"",IF(COUNTIFS($E$4:$E5840,$E5840,$A$4:$A5840,$A5840,$G$4:$G5840,"Ativo")=1,1,0))</f>
        <v/>
      </c>
      <c r="BC5840" t="str">
        <f>IF(OR($A5840="",$G5840&lt;&gt;"Ativo"),"",IF(COUNTIFS($A$4:$A5840,$A5840,$G$4:$G5840,"Ativo")=1,1,0))</f>
        <v/>
      </c>
    </row>
    <row r="5841" spans="1:55" x14ac:dyDescent="0.3">
      <c r="A5841" s="76"/>
      <c r="B5841" s="104"/>
      <c r="C5841" s="76"/>
      <c r="D5841" s="77"/>
      <c r="E5841" s="12"/>
      <c r="F5841" s="78"/>
      <c r="G5841" s="77"/>
      <c r="H5841" s="79"/>
      <c r="BA5841" s="5" t="str">
        <f t="shared" si="91"/>
        <v/>
      </c>
      <c r="BB5841" s="5" t="str">
        <f>IF(OR($E5841="",$G5841&lt;&gt;"Ativo"),"",IF(COUNTIFS($E$4:$E5841,$E5841,$A$4:$A5841,$A5841,$G$4:$G5841,"Ativo")=1,1,0))</f>
        <v/>
      </c>
      <c r="BC5841" t="str">
        <f>IF(OR($A5841="",$G5841&lt;&gt;"Ativo"),"",IF(COUNTIFS($A$4:$A5841,$A5841,$G$4:$G5841,"Ativo")=1,1,0))</f>
        <v/>
      </c>
    </row>
    <row r="5842" spans="1:55" x14ac:dyDescent="0.3">
      <c r="A5842" s="76"/>
      <c r="B5842" s="104"/>
      <c r="C5842" s="76"/>
      <c r="D5842" s="77"/>
      <c r="E5842" s="12"/>
      <c r="F5842" s="78"/>
      <c r="G5842" s="77"/>
      <c r="H5842" s="79"/>
      <c r="BA5842" s="5" t="str">
        <f t="shared" si="91"/>
        <v/>
      </c>
      <c r="BB5842" s="5" t="str">
        <f>IF(OR($E5842="",$G5842&lt;&gt;"Ativo"),"",IF(COUNTIFS($E$4:$E5842,$E5842,$A$4:$A5842,$A5842,$G$4:$G5842,"Ativo")=1,1,0))</f>
        <v/>
      </c>
      <c r="BC5842" t="str">
        <f>IF(OR($A5842="",$G5842&lt;&gt;"Ativo"),"",IF(COUNTIFS($A$4:$A5842,$A5842,$G$4:$G5842,"Ativo")=1,1,0))</f>
        <v/>
      </c>
    </row>
    <row r="5843" spans="1:55" x14ac:dyDescent="0.3">
      <c r="A5843" s="76"/>
      <c r="B5843" s="104"/>
      <c r="C5843" s="76"/>
      <c r="D5843" s="77"/>
      <c r="E5843" s="12"/>
      <c r="F5843" s="78"/>
      <c r="G5843" s="77"/>
      <c r="H5843" s="79"/>
      <c r="BA5843" s="5" t="str">
        <f t="shared" si="91"/>
        <v/>
      </c>
      <c r="BB5843" s="5" t="str">
        <f>IF(OR($E5843="",$G5843&lt;&gt;"Ativo"),"",IF(COUNTIFS($E$4:$E5843,$E5843,$A$4:$A5843,$A5843,$G$4:$G5843,"Ativo")=1,1,0))</f>
        <v/>
      </c>
      <c r="BC5843" t="str">
        <f>IF(OR($A5843="",$G5843&lt;&gt;"Ativo"),"",IF(COUNTIFS($A$4:$A5843,$A5843,$G$4:$G5843,"Ativo")=1,1,0))</f>
        <v/>
      </c>
    </row>
    <row r="5844" spans="1:55" x14ac:dyDescent="0.3">
      <c r="A5844" s="76"/>
      <c r="B5844" s="104"/>
      <c r="C5844" s="76"/>
      <c r="D5844" s="77"/>
      <c r="E5844" s="12"/>
      <c r="F5844" s="78"/>
      <c r="G5844" s="77"/>
      <c r="H5844" s="79"/>
      <c r="BA5844" s="5" t="str">
        <f t="shared" si="91"/>
        <v/>
      </c>
      <c r="BB5844" s="5" t="str">
        <f>IF(OR($E5844="",$G5844&lt;&gt;"Ativo"),"",IF(COUNTIFS($E$4:$E5844,$E5844,$A$4:$A5844,$A5844,$G$4:$G5844,"Ativo")=1,1,0))</f>
        <v/>
      </c>
      <c r="BC5844" t="str">
        <f>IF(OR($A5844="",$G5844&lt;&gt;"Ativo"),"",IF(COUNTIFS($A$4:$A5844,$A5844,$G$4:$G5844,"Ativo")=1,1,0))</f>
        <v/>
      </c>
    </row>
    <row r="5845" spans="1:55" x14ac:dyDescent="0.3">
      <c r="A5845" s="76"/>
      <c r="B5845" s="104"/>
      <c r="C5845" s="76"/>
      <c r="D5845" s="77"/>
      <c r="E5845" s="12"/>
      <c r="F5845" s="78"/>
      <c r="G5845" s="77"/>
      <c r="H5845" s="79"/>
      <c r="BA5845" s="5" t="str">
        <f t="shared" si="91"/>
        <v/>
      </c>
      <c r="BB5845" s="5" t="str">
        <f>IF(OR($E5845="",$G5845&lt;&gt;"Ativo"),"",IF(COUNTIFS($E$4:$E5845,$E5845,$A$4:$A5845,$A5845,$G$4:$G5845,"Ativo")=1,1,0))</f>
        <v/>
      </c>
      <c r="BC5845" t="str">
        <f>IF(OR($A5845="",$G5845&lt;&gt;"Ativo"),"",IF(COUNTIFS($A$4:$A5845,$A5845,$G$4:$G5845,"Ativo")=1,1,0))</f>
        <v/>
      </c>
    </row>
    <row r="5846" spans="1:55" x14ac:dyDescent="0.3">
      <c r="A5846" s="76"/>
      <c r="B5846" s="104"/>
      <c r="C5846" s="76"/>
      <c r="D5846" s="77"/>
      <c r="E5846" s="12"/>
      <c r="F5846" s="78"/>
      <c r="G5846" s="77"/>
      <c r="H5846" s="79"/>
      <c r="BA5846" s="5" t="str">
        <f t="shared" si="91"/>
        <v/>
      </c>
      <c r="BB5846" s="5" t="str">
        <f>IF(OR($E5846="",$G5846&lt;&gt;"Ativo"),"",IF(COUNTIFS($E$4:$E5846,$E5846,$A$4:$A5846,$A5846,$G$4:$G5846,"Ativo")=1,1,0))</f>
        <v/>
      </c>
      <c r="BC5846" t="str">
        <f>IF(OR($A5846="",$G5846&lt;&gt;"Ativo"),"",IF(COUNTIFS($A$4:$A5846,$A5846,$G$4:$G5846,"Ativo")=1,1,0))</f>
        <v/>
      </c>
    </row>
    <row r="5847" spans="1:55" x14ac:dyDescent="0.3">
      <c r="A5847" s="76"/>
      <c r="B5847" s="104"/>
      <c r="C5847" s="76"/>
      <c r="D5847" s="77"/>
      <c r="E5847" s="12"/>
      <c r="F5847" s="78"/>
      <c r="G5847" s="77"/>
      <c r="H5847" s="79"/>
      <c r="BA5847" s="5" t="str">
        <f t="shared" si="91"/>
        <v/>
      </c>
      <c r="BB5847" s="5" t="str">
        <f>IF(OR($E5847="",$G5847&lt;&gt;"Ativo"),"",IF(COUNTIFS($E$4:$E5847,$E5847,$A$4:$A5847,$A5847,$G$4:$G5847,"Ativo")=1,1,0))</f>
        <v/>
      </c>
      <c r="BC5847" t="str">
        <f>IF(OR($A5847="",$G5847&lt;&gt;"Ativo"),"",IF(COUNTIFS($A$4:$A5847,$A5847,$G$4:$G5847,"Ativo")=1,1,0))</f>
        <v/>
      </c>
    </row>
    <row r="5848" spans="1:55" x14ac:dyDescent="0.3">
      <c r="A5848" s="76"/>
      <c r="B5848" s="104"/>
      <c r="C5848" s="76"/>
      <c r="D5848" s="77"/>
      <c r="E5848" s="12"/>
      <c r="F5848" s="78"/>
      <c r="G5848" s="77"/>
      <c r="H5848" s="79"/>
      <c r="BA5848" s="5" t="str">
        <f t="shared" si="91"/>
        <v/>
      </c>
      <c r="BB5848" s="5" t="str">
        <f>IF(OR($E5848="",$G5848&lt;&gt;"Ativo"),"",IF(COUNTIFS($E$4:$E5848,$E5848,$A$4:$A5848,$A5848,$G$4:$G5848,"Ativo")=1,1,0))</f>
        <v/>
      </c>
      <c r="BC5848" t="str">
        <f>IF(OR($A5848="",$G5848&lt;&gt;"Ativo"),"",IF(COUNTIFS($A$4:$A5848,$A5848,$G$4:$G5848,"Ativo")=1,1,0))</f>
        <v/>
      </c>
    </row>
    <row r="5849" spans="1:55" x14ac:dyDescent="0.3">
      <c r="A5849" s="76"/>
      <c r="B5849" s="104"/>
      <c r="C5849" s="76"/>
      <c r="D5849" s="77"/>
      <c r="E5849" s="12"/>
      <c r="F5849" s="78"/>
      <c r="G5849" s="77"/>
      <c r="H5849" s="79"/>
      <c r="BA5849" s="5" t="str">
        <f t="shared" si="91"/>
        <v/>
      </c>
      <c r="BB5849" s="5" t="str">
        <f>IF(OR($E5849="",$G5849&lt;&gt;"Ativo"),"",IF(COUNTIFS($E$4:$E5849,$E5849,$A$4:$A5849,$A5849,$G$4:$G5849,"Ativo")=1,1,0))</f>
        <v/>
      </c>
      <c r="BC5849" t="str">
        <f>IF(OR($A5849="",$G5849&lt;&gt;"Ativo"),"",IF(COUNTIFS($A$4:$A5849,$A5849,$G$4:$G5849,"Ativo")=1,1,0))</f>
        <v/>
      </c>
    </row>
    <row r="5850" spans="1:55" x14ac:dyDescent="0.3">
      <c r="A5850" s="76"/>
      <c r="B5850" s="104"/>
      <c r="C5850" s="76"/>
      <c r="D5850" s="77"/>
      <c r="E5850" s="12"/>
      <c r="F5850" s="78"/>
      <c r="G5850" s="77"/>
      <c r="H5850" s="79"/>
      <c r="BA5850" s="5" t="str">
        <f t="shared" si="91"/>
        <v/>
      </c>
      <c r="BB5850" s="5" t="str">
        <f>IF(OR($E5850="",$G5850&lt;&gt;"Ativo"),"",IF(COUNTIFS($E$4:$E5850,$E5850,$A$4:$A5850,$A5850,$G$4:$G5850,"Ativo")=1,1,0))</f>
        <v/>
      </c>
      <c r="BC5850" t="str">
        <f>IF(OR($A5850="",$G5850&lt;&gt;"Ativo"),"",IF(COUNTIFS($A$4:$A5850,$A5850,$G$4:$G5850,"Ativo")=1,1,0))</f>
        <v/>
      </c>
    </row>
    <row r="5851" spans="1:55" x14ac:dyDescent="0.3">
      <c r="A5851" s="76"/>
      <c r="B5851" s="104"/>
      <c r="C5851" s="76"/>
      <c r="D5851" s="77"/>
      <c r="E5851" s="12"/>
      <c r="F5851" s="78"/>
      <c r="G5851" s="77"/>
      <c r="H5851" s="79"/>
      <c r="BA5851" s="5" t="str">
        <f t="shared" si="91"/>
        <v/>
      </c>
      <c r="BB5851" s="5" t="str">
        <f>IF(OR($E5851="",$G5851&lt;&gt;"Ativo"),"",IF(COUNTIFS($E$4:$E5851,$E5851,$A$4:$A5851,$A5851,$G$4:$G5851,"Ativo")=1,1,0))</f>
        <v/>
      </c>
      <c r="BC5851" t="str">
        <f>IF(OR($A5851="",$G5851&lt;&gt;"Ativo"),"",IF(COUNTIFS($A$4:$A5851,$A5851,$G$4:$G5851,"Ativo")=1,1,0))</f>
        <v/>
      </c>
    </row>
    <row r="5852" spans="1:55" x14ac:dyDescent="0.3">
      <c r="A5852" s="76"/>
      <c r="B5852" s="104"/>
      <c r="C5852" s="76"/>
      <c r="D5852" s="77"/>
      <c r="E5852" s="12"/>
      <c r="F5852" s="78"/>
      <c r="G5852" s="77"/>
      <c r="H5852" s="79"/>
      <c r="BA5852" s="5" t="str">
        <f t="shared" si="91"/>
        <v/>
      </c>
      <c r="BB5852" s="5" t="str">
        <f>IF(OR($E5852="",$G5852&lt;&gt;"Ativo"),"",IF(COUNTIFS($E$4:$E5852,$E5852,$A$4:$A5852,$A5852,$G$4:$G5852,"Ativo")=1,1,0))</f>
        <v/>
      </c>
      <c r="BC5852" t="str">
        <f>IF(OR($A5852="",$G5852&lt;&gt;"Ativo"),"",IF(COUNTIFS($A$4:$A5852,$A5852,$G$4:$G5852,"Ativo")=1,1,0))</f>
        <v/>
      </c>
    </row>
    <row r="5853" spans="1:55" x14ac:dyDescent="0.3">
      <c r="A5853" s="76"/>
      <c r="B5853" s="104"/>
      <c r="C5853" s="76"/>
      <c r="D5853" s="77"/>
      <c r="E5853" s="12"/>
      <c r="F5853" s="78"/>
      <c r="G5853" s="77"/>
      <c r="H5853" s="79"/>
      <c r="BA5853" s="5" t="str">
        <f t="shared" si="91"/>
        <v/>
      </c>
      <c r="BB5853" s="5" t="str">
        <f>IF(OR($E5853="",$G5853&lt;&gt;"Ativo"),"",IF(COUNTIFS($E$4:$E5853,$E5853,$A$4:$A5853,$A5853,$G$4:$G5853,"Ativo")=1,1,0))</f>
        <v/>
      </c>
      <c r="BC5853" t="str">
        <f>IF(OR($A5853="",$G5853&lt;&gt;"Ativo"),"",IF(COUNTIFS($A$4:$A5853,$A5853,$G$4:$G5853,"Ativo")=1,1,0))</f>
        <v/>
      </c>
    </row>
    <row r="5854" spans="1:55" x14ac:dyDescent="0.3">
      <c r="A5854" s="76"/>
      <c r="B5854" s="104"/>
      <c r="C5854" s="76"/>
      <c r="D5854" s="77"/>
      <c r="E5854" s="12"/>
      <c r="F5854" s="78"/>
      <c r="G5854" s="77"/>
      <c r="H5854" s="79"/>
      <c r="BA5854" s="5" t="str">
        <f t="shared" si="91"/>
        <v/>
      </c>
      <c r="BB5854" s="5" t="str">
        <f>IF(OR($E5854="",$G5854&lt;&gt;"Ativo"),"",IF(COUNTIFS($E$4:$E5854,$E5854,$A$4:$A5854,$A5854,$G$4:$G5854,"Ativo")=1,1,0))</f>
        <v/>
      </c>
      <c r="BC5854" t="str">
        <f>IF(OR($A5854="",$G5854&lt;&gt;"Ativo"),"",IF(COUNTIFS($A$4:$A5854,$A5854,$G$4:$G5854,"Ativo")=1,1,0))</f>
        <v/>
      </c>
    </row>
    <row r="5855" spans="1:55" x14ac:dyDescent="0.3">
      <c r="A5855" s="76"/>
      <c r="B5855" s="104"/>
      <c r="C5855" s="76"/>
      <c r="D5855" s="77"/>
      <c r="E5855" s="12"/>
      <c r="F5855" s="78"/>
      <c r="G5855" s="77"/>
      <c r="H5855" s="79"/>
      <c r="BA5855" s="5" t="str">
        <f t="shared" si="91"/>
        <v/>
      </c>
      <c r="BB5855" s="5" t="str">
        <f>IF(OR($E5855="",$G5855&lt;&gt;"Ativo"),"",IF(COUNTIFS($E$4:$E5855,$E5855,$A$4:$A5855,$A5855,$G$4:$G5855,"Ativo")=1,1,0))</f>
        <v/>
      </c>
      <c r="BC5855" t="str">
        <f>IF(OR($A5855="",$G5855&lt;&gt;"Ativo"),"",IF(COUNTIFS($A$4:$A5855,$A5855,$G$4:$G5855,"Ativo")=1,1,0))</f>
        <v/>
      </c>
    </row>
    <row r="5856" spans="1:55" x14ac:dyDescent="0.3">
      <c r="A5856" s="76"/>
      <c r="B5856" s="104"/>
      <c r="C5856" s="76"/>
      <c r="D5856" s="77"/>
      <c r="E5856" s="12"/>
      <c r="F5856" s="78"/>
      <c r="G5856" s="77"/>
      <c r="H5856" s="79"/>
      <c r="BA5856" s="5" t="str">
        <f t="shared" si="91"/>
        <v/>
      </c>
      <c r="BB5856" s="5" t="str">
        <f>IF(OR($E5856="",$G5856&lt;&gt;"Ativo"),"",IF(COUNTIFS($E$4:$E5856,$E5856,$A$4:$A5856,$A5856,$G$4:$G5856,"Ativo")=1,1,0))</f>
        <v/>
      </c>
      <c r="BC5856" t="str">
        <f>IF(OR($A5856="",$G5856&lt;&gt;"Ativo"),"",IF(COUNTIFS($A$4:$A5856,$A5856,$G$4:$G5856,"Ativo")=1,1,0))</f>
        <v/>
      </c>
    </row>
    <row r="5857" spans="1:55" x14ac:dyDescent="0.3">
      <c r="A5857" s="76"/>
      <c r="B5857" s="104"/>
      <c r="C5857" s="76"/>
      <c r="D5857" s="77"/>
      <c r="E5857" s="12"/>
      <c r="F5857" s="78"/>
      <c r="G5857" s="77"/>
      <c r="H5857" s="79"/>
      <c r="BA5857" s="5" t="str">
        <f t="shared" si="91"/>
        <v/>
      </c>
      <c r="BB5857" s="5" t="str">
        <f>IF(OR($E5857="",$G5857&lt;&gt;"Ativo"),"",IF(COUNTIFS($E$4:$E5857,$E5857,$A$4:$A5857,$A5857,$G$4:$G5857,"Ativo")=1,1,0))</f>
        <v/>
      </c>
      <c r="BC5857" t="str">
        <f>IF(OR($A5857="",$G5857&lt;&gt;"Ativo"),"",IF(COUNTIFS($A$4:$A5857,$A5857,$G$4:$G5857,"Ativo")=1,1,0))</f>
        <v/>
      </c>
    </row>
    <row r="5858" spans="1:55" x14ac:dyDescent="0.3">
      <c r="A5858" s="76"/>
      <c r="B5858" s="104"/>
      <c r="C5858" s="76"/>
      <c r="D5858" s="77"/>
      <c r="E5858" s="12"/>
      <c r="F5858" s="78"/>
      <c r="G5858" s="77"/>
      <c r="H5858" s="79"/>
      <c r="BA5858" s="5" t="str">
        <f t="shared" si="91"/>
        <v/>
      </c>
      <c r="BB5858" s="5" t="str">
        <f>IF(OR($E5858="",$G5858&lt;&gt;"Ativo"),"",IF(COUNTIFS($E$4:$E5858,$E5858,$A$4:$A5858,$A5858,$G$4:$G5858,"Ativo")=1,1,0))</f>
        <v/>
      </c>
      <c r="BC5858" t="str">
        <f>IF(OR($A5858="",$G5858&lt;&gt;"Ativo"),"",IF(COUNTIFS($A$4:$A5858,$A5858,$G$4:$G5858,"Ativo")=1,1,0))</f>
        <v/>
      </c>
    </row>
    <row r="5859" spans="1:55" x14ac:dyDescent="0.3">
      <c r="A5859" s="76"/>
      <c r="B5859" s="104"/>
      <c r="C5859" s="76"/>
      <c r="D5859" s="77"/>
      <c r="E5859" s="12"/>
      <c r="F5859" s="78"/>
      <c r="G5859" s="77"/>
      <c r="H5859" s="79"/>
      <c r="BA5859" s="5" t="str">
        <f t="shared" si="91"/>
        <v/>
      </c>
      <c r="BB5859" s="5" t="str">
        <f>IF(OR($E5859="",$G5859&lt;&gt;"Ativo"),"",IF(COUNTIFS($E$4:$E5859,$E5859,$A$4:$A5859,$A5859,$G$4:$G5859,"Ativo")=1,1,0))</f>
        <v/>
      </c>
      <c r="BC5859" t="str">
        <f>IF(OR($A5859="",$G5859&lt;&gt;"Ativo"),"",IF(COUNTIFS($A$4:$A5859,$A5859,$G$4:$G5859,"Ativo")=1,1,0))</f>
        <v/>
      </c>
    </row>
    <row r="5860" spans="1:55" x14ac:dyDescent="0.3">
      <c r="A5860" s="76"/>
      <c r="B5860" s="104"/>
      <c r="C5860" s="76"/>
      <c r="D5860" s="77"/>
      <c r="E5860" s="12"/>
      <c r="F5860" s="78"/>
      <c r="G5860" s="77"/>
      <c r="H5860" s="79"/>
      <c r="BA5860" s="5" t="str">
        <f t="shared" si="91"/>
        <v/>
      </c>
      <c r="BB5860" s="5" t="str">
        <f>IF(OR($E5860="",$G5860&lt;&gt;"Ativo"),"",IF(COUNTIFS($E$4:$E5860,$E5860,$A$4:$A5860,$A5860,$G$4:$G5860,"Ativo")=1,1,0))</f>
        <v/>
      </c>
      <c r="BC5860" t="str">
        <f>IF(OR($A5860="",$G5860&lt;&gt;"Ativo"),"",IF(COUNTIFS($A$4:$A5860,$A5860,$G$4:$G5860,"Ativo")=1,1,0))</f>
        <v/>
      </c>
    </row>
    <row r="5861" spans="1:55" x14ac:dyDescent="0.3">
      <c r="A5861" s="76"/>
      <c r="B5861" s="104"/>
      <c r="C5861" s="76"/>
      <c r="D5861" s="77"/>
      <c r="E5861" s="12"/>
      <c r="F5861" s="78"/>
      <c r="G5861" s="77"/>
      <c r="H5861" s="79"/>
      <c r="BA5861" s="5" t="str">
        <f t="shared" si="91"/>
        <v/>
      </c>
      <c r="BB5861" s="5" t="str">
        <f>IF(OR($E5861="",$G5861&lt;&gt;"Ativo"),"",IF(COUNTIFS($E$4:$E5861,$E5861,$A$4:$A5861,$A5861,$G$4:$G5861,"Ativo")=1,1,0))</f>
        <v/>
      </c>
      <c r="BC5861" t="str">
        <f>IF(OR($A5861="",$G5861&lt;&gt;"Ativo"),"",IF(COUNTIFS($A$4:$A5861,$A5861,$G$4:$G5861,"Ativo")=1,1,0))</f>
        <v/>
      </c>
    </row>
    <row r="5862" spans="1:55" x14ac:dyDescent="0.3">
      <c r="A5862" s="76"/>
      <c r="B5862" s="104"/>
      <c r="C5862" s="76"/>
      <c r="D5862" s="77"/>
      <c r="E5862" s="12"/>
      <c r="F5862" s="78"/>
      <c r="G5862" s="77"/>
      <c r="H5862" s="79"/>
      <c r="BA5862" s="5" t="str">
        <f t="shared" si="91"/>
        <v/>
      </c>
      <c r="BB5862" s="5" t="str">
        <f>IF(OR($E5862="",$G5862&lt;&gt;"Ativo"),"",IF(COUNTIFS($E$4:$E5862,$E5862,$A$4:$A5862,$A5862,$G$4:$G5862,"Ativo")=1,1,0))</f>
        <v/>
      </c>
      <c r="BC5862" t="str">
        <f>IF(OR($A5862="",$G5862&lt;&gt;"Ativo"),"",IF(COUNTIFS($A$4:$A5862,$A5862,$G$4:$G5862,"Ativo")=1,1,0))</f>
        <v/>
      </c>
    </row>
    <row r="5863" spans="1:55" x14ac:dyDescent="0.3">
      <c r="A5863" s="76"/>
      <c r="B5863" s="104"/>
      <c r="C5863" s="76"/>
      <c r="D5863" s="77"/>
      <c r="E5863" s="12"/>
      <c r="F5863" s="78"/>
      <c r="G5863" s="77"/>
      <c r="H5863" s="79"/>
      <c r="BA5863" s="5" t="str">
        <f t="shared" si="91"/>
        <v/>
      </c>
      <c r="BB5863" s="5" t="str">
        <f>IF(OR($E5863="",$G5863&lt;&gt;"Ativo"),"",IF(COUNTIFS($E$4:$E5863,$E5863,$A$4:$A5863,$A5863,$G$4:$G5863,"Ativo")=1,1,0))</f>
        <v/>
      </c>
      <c r="BC5863" t="str">
        <f>IF(OR($A5863="",$G5863&lt;&gt;"Ativo"),"",IF(COUNTIFS($A$4:$A5863,$A5863,$G$4:$G5863,"Ativo")=1,1,0))</f>
        <v/>
      </c>
    </row>
    <row r="5864" spans="1:55" x14ac:dyDescent="0.3">
      <c r="A5864" s="76"/>
      <c r="B5864" s="104"/>
      <c r="C5864" s="76"/>
      <c r="D5864" s="77"/>
      <c r="E5864" s="12"/>
      <c r="F5864" s="78"/>
      <c r="G5864" s="77"/>
      <c r="H5864" s="79"/>
      <c r="BA5864" s="5" t="str">
        <f t="shared" si="91"/>
        <v/>
      </c>
      <c r="BB5864" s="5" t="str">
        <f>IF(OR($E5864="",$G5864&lt;&gt;"Ativo"),"",IF(COUNTIFS($E$4:$E5864,$E5864,$A$4:$A5864,$A5864,$G$4:$G5864,"Ativo")=1,1,0))</f>
        <v/>
      </c>
      <c r="BC5864" t="str">
        <f>IF(OR($A5864="",$G5864&lt;&gt;"Ativo"),"",IF(COUNTIFS($A$4:$A5864,$A5864,$G$4:$G5864,"Ativo")=1,1,0))</f>
        <v/>
      </c>
    </row>
    <row r="5865" spans="1:55" x14ac:dyDescent="0.3">
      <c r="A5865" s="76"/>
      <c r="B5865" s="104"/>
      <c r="C5865" s="76"/>
      <c r="D5865" s="77"/>
      <c r="E5865" s="12"/>
      <c r="F5865" s="78"/>
      <c r="G5865" s="77"/>
      <c r="H5865" s="79"/>
      <c r="BA5865" s="5" t="str">
        <f t="shared" si="91"/>
        <v/>
      </c>
      <c r="BB5865" s="5" t="str">
        <f>IF(OR($E5865="",$G5865&lt;&gt;"Ativo"),"",IF(COUNTIFS($E$4:$E5865,$E5865,$A$4:$A5865,$A5865,$G$4:$G5865,"Ativo")=1,1,0))</f>
        <v/>
      </c>
      <c r="BC5865" t="str">
        <f>IF(OR($A5865="",$G5865&lt;&gt;"Ativo"),"",IF(COUNTIFS($A$4:$A5865,$A5865,$G$4:$G5865,"Ativo")=1,1,0))</f>
        <v/>
      </c>
    </row>
    <row r="5866" spans="1:55" x14ac:dyDescent="0.3">
      <c r="A5866" s="76"/>
      <c r="B5866" s="104"/>
      <c r="C5866" s="76"/>
      <c r="D5866" s="77"/>
      <c r="E5866" s="12"/>
      <c r="F5866" s="78"/>
      <c r="G5866" s="77"/>
      <c r="H5866" s="79"/>
      <c r="BA5866" s="5" t="str">
        <f t="shared" si="91"/>
        <v/>
      </c>
      <c r="BB5866" s="5" t="str">
        <f>IF(OR($E5866="",$G5866&lt;&gt;"Ativo"),"",IF(COUNTIFS($E$4:$E5866,$E5866,$A$4:$A5866,$A5866,$G$4:$G5866,"Ativo")=1,1,0))</f>
        <v/>
      </c>
      <c r="BC5866" t="str">
        <f>IF(OR($A5866="",$G5866&lt;&gt;"Ativo"),"",IF(COUNTIFS($A$4:$A5866,$A5866,$G$4:$G5866,"Ativo")=1,1,0))</f>
        <v/>
      </c>
    </row>
    <row r="5867" spans="1:55" x14ac:dyDescent="0.3">
      <c r="A5867" s="76"/>
      <c r="B5867" s="104"/>
      <c r="C5867" s="76"/>
      <c r="D5867" s="77"/>
      <c r="E5867" s="12"/>
      <c r="F5867" s="78"/>
      <c r="G5867" s="77"/>
      <c r="H5867" s="79"/>
      <c r="BA5867" s="5" t="str">
        <f t="shared" si="91"/>
        <v/>
      </c>
      <c r="BB5867" s="5" t="str">
        <f>IF(OR($E5867="",$G5867&lt;&gt;"Ativo"),"",IF(COUNTIFS($E$4:$E5867,$E5867,$A$4:$A5867,$A5867,$G$4:$G5867,"Ativo")=1,1,0))</f>
        <v/>
      </c>
      <c r="BC5867" t="str">
        <f>IF(OR($A5867="",$G5867&lt;&gt;"Ativo"),"",IF(COUNTIFS($A$4:$A5867,$A5867,$G$4:$G5867,"Ativo")=1,1,0))</f>
        <v/>
      </c>
    </row>
    <row r="5868" spans="1:55" x14ac:dyDescent="0.3">
      <c r="A5868" s="76"/>
      <c r="B5868" s="104"/>
      <c r="C5868" s="76"/>
      <c r="D5868" s="77"/>
      <c r="E5868" s="12"/>
      <c r="F5868" s="78"/>
      <c r="G5868" s="77"/>
      <c r="H5868" s="79"/>
      <c r="BA5868" s="5" t="str">
        <f t="shared" si="91"/>
        <v/>
      </c>
      <c r="BB5868" s="5" t="str">
        <f>IF(OR($E5868="",$G5868&lt;&gt;"Ativo"),"",IF(COUNTIFS($E$4:$E5868,$E5868,$A$4:$A5868,$A5868,$G$4:$G5868,"Ativo")=1,1,0))</f>
        <v/>
      </c>
      <c r="BC5868" t="str">
        <f>IF(OR($A5868="",$G5868&lt;&gt;"Ativo"),"",IF(COUNTIFS($A$4:$A5868,$A5868,$G$4:$G5868,"Ativo")=1,1,0))</f>
        <v/>
      </c>
    </row>
    <row r="5869" spans="1:55" x14ac:dyDescent="0.3">
      <c r="A5869" s="76"/>
      <c r="B5869" s="104"/>
      <c r="C5869" s="76"/>
      <c r="D5869" s="77"/>
      <c r="E5869" s="12"/>
      <c r="F5869" s="78"/>
      <c r="G5869" s="77"/>
      <c r="H5869" s="79"/>
      <c r="BA5869" s="5" t="str">
        <f t="shared" si="91"/>
        <v/>
      </c>
      <c r="BB5869" s="5" t="str">
        <f>IF(OR($E5869="",$G5869&lt;&gt;"Ativo"),"",IF(COUNTIFS($E$4:$E5869,$E5869,$A$4:$A5869,$A5869,$G$4:$G5869,"Ativo")=1,1,0))</f>
        <v/>
      </c>
      <c r="BC5869" t="str">
        <f>IF(OR($A5869="",$G5869&lt;&gt;"Ativo"),"",IF(COUNTIFS($A$4:$A5869,$A5869,$G$4:$G5869,"Ativo")=1,1,0))</f>
        <v/>
      </c>
    </row>
    <row r="5870" spans="1:55" x14ac:dyDescent="0.3">
      <c r="A5870" s="76"/>
      <c r="B5870" s="104"/>
      <c r="C5870" s="76"/>
      <c r="D5870" s="77"/>
      <c r="E5870" s="12"/>
      <c r="F5870" s="78"/>
      <c r="G5870" s="77"/>
      <c r="H5870" s="79"/>
      <c r="BA5870" s="5" t="str">
        <f t="shared" si="91"/>
        <v/>
      </c>
      <c r="BB5870" s="5" t="str">
        <f>IF(OR($E5870="",$G5870&lt;&gt;"Ativo"),"",IF(COUNTIFS($E$4:$E5870,$E5870,$A$4:$A5870,$A5870,$G$4:$G5870,"Ativo")=1,1,0))</f>
        <v/>
      </c>
      <c r="BC5870" t="str">
        <f>IF(OR($A5870="",$G5870&lt;&gt;"Ativo"),"",IF(COUNTIFS($A$4:$A5870,$A5870,$G$4:$G5870,"Ativo")=1,1,0))</f>
        <v/>
      </c>
    </row>
    <row r="5871" spans="1:55" x14ac:dyDescent="0.3">
      <c r="A5871" s="76"/>
      <c r="B5871" s="104"/>
      <c r="C5871" s="76"/>
      <c r="D5871" s="77"/>
      <c r="E5871" s="12"/>
      <c r="F5871" s="78"/>
      <c r="G5871" s="77"/>
      <c r="H5871" s="79"/>
      <c r="BA5871" s="5" t="str">
        <f t="shared" si="91"/>
        <v/>
      </c>
      <c r="BB5871" s="5" t="str">
        <f>IF(OR($E5871="",$G5871&lt;&gt;"Ativo"),"",IF(COUNTIFS($E$4:$E5871,$E5871,$A$4:$A5871,$A5871,$G$4:$G5871,"Ativo")=1,1,0))</f>
        <v/>
      </c>
      <c r="BC5871" t="str">
        <f>IF(OR($A5871="",$G5871&lt;&gt;"Ativo"),"",IF(COUNTIFS($A$4:$A5871,$A5871,$G$4:$G5871,"Ativo")=1,1,0))</f>
        <v/>
      </c>
    </row>
    <row r="5872" spans="1:55" x14ac:dyDescent="0.3">
      <c r="A5872" s="76"/>
      <c r="B5872" s="104"/>
      <c r="C5872" s="76"/>
      <c r="D5872" s="77"/>
      <c r="E5872" s="12"/>
      <c r="F5872" s="78"/>
      <c r="G5872" s="77"/>
      <c r="H5872" s="79"/>
      <c r="BA5872" s="5" t="str">
        <f t="shared" si="91"/>
        <v/>
      </c>
      <c r="BB5872" s="5" t="str">
        <f>IF(OR($E5872="",$G5872&lt;&gt;"Ativo"),"",IF(COUNTIFS($E$4:$E5872,$E5872,$A$4:$A5872,$A5872,$G$4:$G5872,"Ativo")=1,1,0))</f>
        <v/>
      </c>
      <c r="BC5872" t="str">
        <f>IF(OR($A5872="",$G5872&lt;&gt;"Ativo"),"",IF(COUNTIFS($A$4:$A5872,$A5872,$G$4:$G5872,"Ativo")=1,1,0))</f>
        <v/>
      </c>
    </row>
    <row r="5873" spans="1:55" x14ac:dyDescent="0.3">
      <c r="A5873" s="76"/>
      <c r="B5873" s="104"/>
      <c r="C5873" s="76"/>
      <c r="D5873" s="77"/>
      <c r="E5873" s="12"/>
      <c r="F5873" s="78"/>
      <c r="G5873" s="77"/>
      <c r="H5873" s="79"/>
      <c r="BA5873" s="5" t="str">
        <f t="shared" si="91"/>
        <v/>
      </c>
      <c r="BB5873" s="5" t="str">
        <f>IF(OR($E5873="",$G5873&lt;&gt;"Ativo"),"",IF(COUNTIFS($E$4:$E5873,$E5873,$A$4:$A5873,$A5873,$G$4:$G5873,"Ativo")=1,1,0))</f>
        <v/>
      </c>
      <c r="BC5873" t="str">
        <f>IF(OR($A5873="",$G5873&lt;&gt;"Ativo"),"",IF(COUNTIFS($A$4:$A5873,$A5873,$G$4:$G5873,"Ativo")=1,1,0))</f>
        <v/>
      </c>
    </row>
    <row r="5874" spans="1:55" x14ac:dyDescent="0.3">
      <c r="A5874" s="76"/>
      <c r="B5874" s="104"/>
      <c r="C5874" s="76"/>
      <c r="D5874" s="77"/>
      <c r="E5874" s="12"/>
      <c r="F5874" s="78"/>
      <c r="G5874" s="77"/>
      <c r="H5874" s="79"/>
      <c r="BA5874" s="5" t="str">
        <f t="shared" si="91"/>
        <v/>
      </c>
      <c r="BB5874" s="5" t="str">
        <f>IF(OR($E5874="",$G5874&lt;&gt;"Ativo"),"",IF(COUNTIFS($E$4:$E5874,$E5874,$A$4:$A5874,$A5874,$G$4:$G5874,"Ativo")=1,1,0))</f>
        <v/>
      </c>
      <c r="BC5874" t="str">
        <f>IF(OR($A5874="",$G5874&lt;&gt;"Ativo"),"",IF(COUNTIFS($A$4:$A5874,$A5874,$G$4:$G5874,"Ativo")=1,1,0))</f>
        <v/>
      </c>
    </row>
    <row r="5875" spans="1:55" x14ac:dyDescent="0.3">
      <c r="A5875" s="76"/>
      <c r="B5875" s="104"/>
      <c r="C5875" s="76"/>
      <c r="D5875" s="77"/>
      <c r="E5875" s="12"/>
      <c r="F5875" s="78"/>
      <c r="G5875" s="77"/>
      <c r="H5875" s="79"/>
      <c r="BA5875" s="5" t="str">
        <f t="shared" si="91"/>
        <v/>
      </c>
      <c r="BB5875" s="5" t="str">
        <f>IF(OR($E5875="",$G5875&lt;&gt;"Ativo"),"",IF(COUNTIFS($E$4:$E5875,$E5875,$A$4:$A5875,$A5875,$G$4:$G5875,"Ativo")=1,1,0))</f>
        <v/>
      </c>
      <c r="BC5875" t="str">
        <f>IF(OR($A5875="",$G5875&lt;&gt;"Ativo"),"",IF(COUNTIFS($A$4:$A5875,$A5875,$G$4:$G5875,"Ativo")=1,1,0))</f>
        <v/>
      </c>
    </row>
    <row r="5876" spans="1:55" x14ac:dyDescent="0.3">
      <c r="A5876" s="76"/>
      <c r="B5876" s="104"/>
      <c r="C5876" s="76"/>
      <c r="D5876" s="77"/>
      <c r="E5876" s="12"/>
      <c r="F5876" s="78"/>
      <c r="G5876" s="77"/>
      <c r="H5876" s="79"/>
      <c r="BA5876" s="5" t="str">
        <f t="shared" si="91"/>
        <v/>
      </c>
      <c r="BB5876" s="5" t="str">
        <f>IF(OR($E5876="",$G5876&lt;&gt;"Ativo"),"",IF(COUNTIFS($E$4:$E5876,$E5876,$A$4:$A5876,$A5876,$G$4:$G5876,"Ativo")=1,1,0))</f>
        <v/>
      </c>
      <c r="BC5876" t="str">
        <f>IF(OR($A5876="",$G5876&lt;&gt;"Ativo"),"",IF(COUNTIFS($A$4:$A5876,$A5876,$G$4:$G5876,"Ativo")=1,1,0))</f>
        <v/>
      </c>
    </row>
    <row r="5877" spans="1:55" x14ac:dyDescent="0.3">
      <c r="A5877" s="76"/>
      <c r="B5877" s="104"/>
      <c r="C5877" s="76"/>
      <c r="D5877" s="77"/>
      <c r="E5877" s="12"/>
      <c r="F5877" s="78"/>
      <c r="G5877" s="77"/>
      <c r="H5877" s="79"/>
      <c r="BA5877" s="5" t="str">
        <f t="shared" si="91"/>
        <v/>
      </c>
      <c r="BB5877" s="5" t="str">
        <f>IF(OR($E5877="",$G5877&lt;&gt;"Ativo"),"",IF(COUNTIFS($E$4:$E5877,$E5877,$A$4:$A5877,$A5877,$G$4:$G5877,"Ativo")=1,1,0))</f>
        <v/>
      </c>
      <c r="BC5877" t="str">
        <f>IF(OR($A5877="",$G5877&lt;&gt;"Ativo"),"",IF(COUNTIFS($A$4:$A5877,$A5877,$G$4:$G5877,"Ativo")=1,1,0))</f>
        <v/>
      </c>
    </row>
    <row r="5878" spans="1:55" x14ac:dyDescent="0.3">
      <c r="A5878" s="76"/>
      <c r="B5878" s="104"/>
      <c r="C5878" s="76"/>
      <c r="D5878" s="77"/>
      <c r="E5878" s="12"/>
      <c r="F5878" s="78"/>
      <c r="G5878" s="77"/>
      <c r="H5878" s="79"/>
      <c r="BA5878" s="5" t="str">
        <f t="shared" si="91"/>
        <v/>
      </c>
      <c r="BB5878" s="5" t="str">
        <f>IF(OR($E5878="",$G5878&lt;&gt;"Ativo"),"",IF(COUNTIFS($E$4:$E5878,$E5878,$A$4:$A5878,$A5878,$G$4:$G5878,"Ativo")=1,1,0))</f>
        <v/>
      </c>
      <c r="BC5878" t="str">
        <f>IF(OR($A5878="",$G5878&lt;&gt;"Ativo"),"",IF(COUNTIFS($A$4:$A5878,$A5878,$G$4:$G5878,"Ativo")=1,1,0))</f>
        <v/>
      </c>
    </row>
    <row r="5879" spans="1:55" x14ac:dyDescent="0.3">
      <c r="A5879" s="76"/>
      <c r="B5879" s="104"/>
      <c r="C5879" s="76"/>
      <c r="D5879" s="77"/>
      <c r="E5879" s="12"/>
      <c r="F5879" s="78"/>
      <c r="G5879" s="77"/>
      <c r="H5879" s="79"/>
      <c r="BA5879" s="5" t="str">
        <f t="shared" si="91"/>
        <v/>
      </c>
      <c r="BB5879" s="5" t="str">
        <f>IF(OR($E5879="",$G5879&lt;&gt;"Ativo"),"",IF(COUNTIFS($E$4:$E5879,$E5879,$A$4:$A5879,$A5879,$G$4:$G5879,"Ativo")=1,1,0))</f>
        <v/>
      </c>
      <c r="BC5879" t="str">
        <f>IF(OR($A5879="",$G5879&lt;&gt;"Ativo"),"",IF(COUNTIFS($A$4:$A5879,$A5879,$G$4:$G5879,"Ativo")=1,1,0))</f>
        <v/>
      </c>
    </row>
    <row r="5880" spans="1:55" x14ac:dyDescent="0.3">
      <c r="A5880" s="76"/>
      <c r="B5880" s="104"/>
      <c r="C5880" s="76"/>
      <c r="D5880" s="77"/>
      <c r="E5880" s="12"/>
      <c r="F5880" s="78"/>
      <c r="G5880" s="77"/>
      <c r="H5880" s="79"/>
      <c r="BA5880" s="5" t="str">
        <f t="shared" si="91"/>
        <v/>
      </c>
      <c r="BB5880" s="5" t="str">
        <f>IF(OR($E5880="",$G5880&lt;&gt;"Ativo"),"",IF(COUNTIFS($E$4:$E5880,$E5880,$A$4:$A5880,$A5880,$G$4:$G5880,"Ativo")=1,1,0))</f>
        <v/>
      </c>
      <c r="BC5880" t="str">
        <f>IF(OR($A5880="",$G5880&lt;&gt;"Ativo"),"",IF(COUNTIFS($A$4:$A5880,$A5880,$G$4:$G5880,"Ativo")=1,1,0))</f>
        <v/>
      </c>
    </row>
    <row r="5881" spans="1:55" x14ac:dyDescent="0.3">
      <c r="A5881" s="76"/>
      <c r="B5881" s="104"/>
      <c r="C5881" s="76"/>
      <c r="D5881" s="77"/>
      <c r="E5881" s="12"/>
      <c r="F5881" s="78"/>
      <c r="G5881" s="77"/>
      <c r="H5881" s="79"/>
      <c r="BA5881" s="5" t="str">
        <f t="shared" si="91"/>
        <v/>
      </c>
      <c r="BB5881" s="5" t="str">
        <f>IF(OR($E5881="",$G5881&lt;&gt;"Ativo"),"",IF(COUNTIFS($E$4:$E5881,$E5881,$A$4:$A5881,$A5881,$G$4:$G5881,"Ativo")=1,1,0))</f>
        <v/>
      </c>
      <c r="BC5881" t="str">
        <f>IF(OR($A5881="",$G5881&lt;&gt;"Ativo"),"",IF(COUNTIFS($A$4:$A5881,$A5881,$G$4:$G5881,"Ativo")=1,1,0))</f>
        <v/>
      </c>
    </row>
    <row r="5882" spans="1:55" x14ac:dyDescent="0.3">
      <c r="A5882" s="76"/>
      <c r="B5882" s="104"/>
      <c r="C5882" s="76"/>
      <c r="D5882" s="77"/>
      <c r="E5882" s="12"/>
      <c r="F5882" s="78"/>
      <c r="G5882" s="77"/>
      <c r="H5882" s="79"/>
      <c r="BA5882" s="5" t="str">
        <f t="shared" si="91"/>
        <v/>
      </c>
      <c r="BB5882" s="5" t="str">
        <f>IF(OR($E5882="",$G5882&lt;&gt;"Ativo"),"",IF(COUNTIFS($E$4:$E5882,$E5882,$A$4:$A5882,$A5882,$G$4:$G5882,"Ativo")=1,1,0))</f>
        <v/>
      </c>
      <c r="BC5882" t="str">
        <f>IF(OR($A5882="",$G5882&lt;&gt;"Ativo"),"",IF(COUNTIFS($A$4:$A5882,$A5882,$G$4:$G5882,"Ativo")=1,1,0))</f>
        <v/>
      </c>
    </row>
    <row r="5883" spans="1:55" x14ac:dyDescent="0.3">
      <c r="A5883" s="76"/>
      <c r="B5883" s="104"/>
      <c r="C5883" s="76"/>
      <c r="D5883" s="77"/>
      <c r="E5883" s="12"/>
      <c r="F5883" s="78"/>
      <c r="G5883" s="77"/>
      <c r="H5883" s="79"/>
      <c r="BA5883" s="5" t="str">
        <f t="shared" si="91"/>
        <v/>
      </c>
      <c r="BB5883" s="5" t="str">
        <f>IF(OR($E5883="",$G5883&lt;&gt;"Ativo"),"",IF(COUNTIFS($E$4:$E5883,$E5883,$A$4:$A5883,$A5883,$G$4:$G5883,"Ativo")=1,1,0))</f>
        <v/>
      </c>
      <c r="BC5883" t="str">
        <f>IF(OR($A5883="",$G5883&lt;&gt;"Ativo"),"",IF(COUNTIFS($A$4:$A5883,$A5883,$G$4:$G5883,"Ativo")=1,1,0))</f>
        <v/>
      </c>
    </row>
    <row r="5884" spans="1:55" x14ac:dyDescent="0.3">
      <c r="A5884" s="76"/>
      <c r="B5884" s="104"/>
      <c r="C5884" s="76"/>
      <c r="D5884" s="77"/>
      <c r="E5884" s="12"/>
      <c r="F5884" s="78"/>
      <c r="G5884" s="77"/>
      <c r="H5884" s="79"/>
      <c r="BA5884" s="5" t="str">
        <f t="shared" si="91"/>
        <v/>
      </c>
      <c r="BB5884" s="5" t="str">
        <f>IF(OR($E5884="",$G5884&lt;&gt;"Ativo"),"",IF(COUNTIFS($E$4:$E5884,$E5884,$A$4:$A5884,$A5884,$G$4:$G5884,"Ativo")=1,1,0))</f>
        <v/>
      </c>
      <c r="BC5884" t="str">
        <f>IF(OR($A5884="",$G5884&lt;&gt;"Ativo"),"",IF(COUNTIFS($A$4:$A5884,$A5884,$G$4:$G5884,"Ativo")=1,1,0))</f>
        <v/>
      </c>
    </row>
    <row r="5885" spans="1:55" x14ac:dyDescent="0.3">
      <c r="A5885" s="76"/>
      <c r="B5885" s="104"/>
      <c r="C5885" s="76"/>
      <c r="D5885" s="77"/>
      <c r="E5885" s="12"/>
      <c r="F5885" s="78"/>
      <c r="G5885" s="77"/>
      <c r="H5885" s="79"/>
      <c r="BA5885" s="5" t="str">
        <f t="shared" si="91"/>
        <v/>
      </c>
      <c r="BB5885" s="5" t="str">
        <f>IF(OR($E5885="",$G5885&lt;&gt;"Ativo"),"",IF(COUNTIFS($E$4:$E5885,$E5885,$A$4:$A5885,$A5885,$G$4:$G5885,"Ativo")=1,1,0))</f>
        <v/>
      </c>
      <c r="BC5885" t="str">
        <f>IF(OR($A5885="",$G5885&lt;&gt;"Ativo"),"",IF(COUNTIFS($A$4:$A5885,$A5885,$G$4:$G5885,"Ativo")=1,1,0))</f>
        <v/>
      </c>
    </row>
    <row r="5886" spans="1:55" x14ac:dyDescent="0.3">
      <c r="A5886" s="76"/>
      <c r="B5886" s="104"/>
      <c r="C5886" s="76"/>
      <c r="D5886" s="77"/>
      <c r="E5886" s="12"/>
      <c r="F5886" s="78"/>
      <c r="G5886" s="77"/>
      <c r="H5886" s="79"/>
      <c r="BA5886" s="5" t="str">
        <f t="shared" si="91"/>
        <v/>
      </c>
      <c r="BB5886" s="5" t="str">
        <f>IF(OR($E5886="",$G5886&lt;&gt;"Ativo"),"",IF(COUNTIFS($E$4:$E5886,$E5886,$A$4:$A5886,$A5886,$G$4:$G5886,"Ativo")=1,1,0))</f>
        <v/>
      </c>
      <c r="BC5886" t="str">
        <f>IF(OR($A5886="",$G5886&lt;&gt;"Ativo"),"",IF(COUNTIFS($A$4:$A5886,$A5886,$G$4:$G5886,"Ativo")=1,1,0))</f>
        <v/>
      </c>
    </row>
    <row r="5887" spans="1:55" x14ac:dyDescent="0.3">
      <c r="A5887" s="76"/>
      <c r="B5887" s="104"/>
      <c r="C5887" s="76"/>
      <c r="D5887" s="77"/>
      <c r="E5887" s="12"/>
      <c r="F5887" s="78"/>
      <c r="G5887" s="77"/>
      <c r="H5887" s="79"/>
      <c r="BA5887" s="5" t="str">
        <f t="shared" si="91"/>
        <v/>
      </c>
      <c r="BB5887" s="5" t="str">
        <f>IF(OR($E5887="",$G5887&lt;&gt;"Ativo"),"",IF(COUNTIFS($E$4:$E5887,$E5887,$A$4:$A5887,$A5887,$G$4:$G5887,"Ativo")=1,1,0))</f>
        <v/>
      </c>
      <c r="BC5887" t="str">
        <f>IF(OR($A5887="",$G5887&lt;&gt;"Ativo"),"",IF(COUNTIFS($A$4:$A5887,$A5887,$G$4:$G5887,"Ativo")=1,1,0))</f>
        <v/>
      </c>
    </row>
    <row r="5888" spans="1:55" x14ac:dyDescent="0.3">
      <c r="A5888" s="76"/>
      <c r="B5888" s="104"/>
      <c r="C5888" s="76"/>
      <c r="D5888" s="77"/>
      <c r="E5888" s="12"/>
      <c r="F5888" s="78"/>
      <c r="G5888" s="77"/>
      <c r="H5888" s="79"/>
      <c r="BA5888" s="5" t="str">
        <f t="shared" si="91"/>
        <v/>
      </c>
      <c r="BB5888" s="5" t="str">
        <f>IF(OR($E5888="",$G5888&lt;&gt;"Ativo"),"",IF(COUNTIFS($E$4:$E5888,$E5888,$A$4:$A5888,$A5888,$G$4:$G5888,"Ativo")=1,1,0))</f>
        <v/>
      </c>
      <c r="BC5888" t="str">
        <f>IF(OR($A5888="",$G5888&lt;&gt;"Ativo"),"",IF(COUNTIFS($A$4:$A5888,$A5888,$G$4:$G5888,"Ativo")=1,1,0))</f>
        <v/>
      </c>
    </row>
    <row r="5889" spans="1:55" x14ac:dyDescent="0.3">
      <c r="A5889" s="76"/>
      <c r="B5889" s="104"/>
      <c r="C5889" s="76"/>
      <c r="D5889" s="77"/>
      <c r="E5889" s="12"/>
      <c r="F5889" s="78"/>
      <c r="G5889" s="77"/>
      <c r="H5889" s="79"/>
      <c r="BA5889" s="5" t="str">
        <f t="shared" si="91"/>
        <v/>
      </c>
      <c r="BB5889" s="5" t="str">
        <f>IF(OR($E5889="",$G5889&lt;&gt;"Ativo"),"",IF(COUNTIFS($E$4:$E5889,$E5889,$A$4:$A5889,$A5889,$G$4:$G5889,"Ativo")=1,1,0))</f>
        <v/>
      </c>
      <c r="BC5889" t="str">
        <f>IF(OR($A5889="",$G5889&lt;&gt;"Ativo"),"",IF(COUNTIFS($A$4:$A5889,$A5889,$G$4:$G5889,"Ativo")=1,1,0))</f>
        <v/>
      </c>
    </row>
    <row r="5890" spans="1:55" x14ac:dyDescent="0.3">
      <c r="A5890" s="76"/>
      <c r="B5890" s="104"/>
      <c r="C5890" s="76"/>
      <c r="D5890" s="77"/>
      <c r="E5890" s="12"/>
      <c r="F5890" s="78"/>
      <c r="G5890" s="77"/>
      <c r="H5890" s="79"/>
      <c r="BA5890" s="5" t="str">
        <f t="shared" si="91"/>
        <v/>
      </c>
      <c r="BB5890" s="5" t="str">
        <f>IF(OR($E5890="",$G5890&lt;&gt;"Ativo"),"",IF(COUNTIFS($E$4:$E5890,$E5890,$A$4:$A5890,$A5890,$G$4:$G5890,"Ativo")=1,1,0))</f>
        <v/>
      </c>
      <c r="BC5890" t="str">
        <f>IF(OR($A5890="",$G5890&lt;&gt;"Ativo"),"",IF(COUNTIFS($A$4:$A5890,$A5890,$G$4:$G5890,"Ativo")=1,1,0))</f>
        <v/>
      </c>
    </row>
    <row r="5891" spans="1:55" x14ac:dyDescent="0.3">
      <c r="A5891" s="76"/>
      <c r="B5891" s="104"/>
      <c r="C5891" s="76"/>
      <c r="D5891" s="77"/>
      <c r="E5891" s="12"/>
      <c r="F5891" s="78"/>
      <c r="G5891" s="77"/>
      <c r="H5891" s="79"/>
      <c r="BA5891" s="5" t="str">
        <f t="shared" si="91"/>
        <v/>
      </c>
      <c r="BB5891" s="5" t="str">
        <f>IF(OR($E5891="",$G5891&lt;&gt;"Ativo"),"",IF(COUNTIFS($E$4:$E5891,$E5891,$A$4:$A5891,$A5891,$G$4:$G5891,"Ativo")=1,1,0))</f>
        <v/>
      </c>
      <c r="BC5891" t="str">
        <f>IF(OR($A5891="",$G5891&lt;&gt;"Ativo"),"",IF(COUNTIFS($A$4:$A5891,$A5891,$G$4:$G5891,"Ativo")=1,1,0))</f>
        <v/>
      </c>
    </row>
    <row r="5892" spans="1:55" x14ac:dyDescent="0.3">
      <c r="A5892" s="76"/>
      <c r="B5892" s="104"/>
      <c r="C5892" s="76"/>
      <c r="D5892" s="77"/>
      <c r="E5892" s="12"/>
      <c r="F5892" s="78"/>
      <c r="G5892" s="77"/>
      <c r="H5892" s="79"/>
      <c r="BA5892" s="5" t="str">
        <f t="shared" ref="BA5892:BA5955" si="92">IF($D5892="","",MID($D5892,4,LEN($D5892)-5))</f>
        <v/>
      </c>
      <c r="BB5892" s="5" t="str">
        <f>IF(OR($E5892="",$G5892&lt;&gt;"Ativo"),"",IF(COUNTIFS($E$4:$E5892,$E5892,$A$4:$A5892,$A5892,$G$4:$G5892,"Ativo")=1,1,0))</f>
        <v/>
      </c>
      <c r="BC5892" t="str">
        <f>IF(OR($A5892="",$G5892&lt;&gt;"Ativo"),"",IF(COUNTIFS($A$4:$A5892,$A5892,$G$4:$G5892,"Ativo")=1,1,0))</f>
        <v/>
      </c>
    </row>
    <row r="5893" spans="1:55" x14ac:dyDescent="0.3">
      <c r="A5893" s="76"/>
      <c r="B5893" s="104"/>
      <c r="C5893" s="76"/>
      <c r="D5893" s="77"/>
      <c r="E5893" s="12"/>
      <c r="F5893" s="78"/>
      <c r="G5893" s="77"/>
      <c r="H5893" s="79"/>
      <c r="BA5893" s="5" t="str">
        <f t="shared" si="92"/>
        <v/>
      </c>
      <c r="BB5893" s="5" t="str">
        <f>IF(OR($E5893="",$G5893&lt;&gt;"Ativo"),"",IF(COUNTIFS($E$4:$E5893,$E5893,$A$4:$A5893,$A5893,$G$4:$G5893,"Ativo")=1,1,0))</f>
        <v/>
      </c>
      <c r="BC5893" t="str">
        <f>IF(OR($A5893="",$G5893&lt;&gt;"Ativo"),"",IF(COUNTIFS($A$4:$A5893,$A5893,$G$4:$G5893,"Ativo")=1,1,0))</f>
        <v/>
      </c>
    </row>
    <row r="5894" spans="1:55" x14ac:dyDescent="0.3">
      <c r="A5894" s="76"/>
      <c r="B5894" s="104"/>
      <c r="C5894" s="76"/>
      <c r="D5894" s="77"/>
      <c r="E5894" s="12"/>
      <c r="F5894" s="78"/>
      <c r="G5894" s="77"/>
      <c r="H5894" s="79"/>
      <c r="BA5894" s="5" t="str">
        <f t="shared" si="92"/>
        <v/>
      </c>
      <c r="BB5894" s="5" t="str">
        <f>IF(OR($E5894="",$G5894&lt;&gt;"Ativo"),"",IF(COUNTIFS($E$4:$E5894,$E5894,$A$4:$A5894,$A5894,$G$4:$G5894,"Ativo")=1,1,0))</f>
        <v/>
      </c>
      <c r="BC5894" t="str">
        <f>IF(OR($A5894="",$G5894&lt;&gt;"Ativo"),"",IF(COUNTIFS($A$4:$A5894,$A5894,$G$4:$G5894,"Ativo")=1,1,0))</f>
        <v/>
      </c>
    </row>
    <row r="5895" spans="1:55" x14ac:dyDescent="0.3">
      <c r="A5895" s="76"/>
      <c r="B5895" s="104"/>
      <c r="C5895" s="76"/>
      <c r="D5895" s="77"/>
      <c r="E5895" s="12"/>
      <c r="F5895" s="78"/>
      <c r="G5895" s="77"/>
      <c r="H5895" s="79"/>
      <c r="BA5895" s="5" t="str">
        <f t="shared" si="92"/>
        <v/>
      </c>
      <c r="BB5895" s="5" t="str">
        <f>IF(OR($E5895="",$G5895&lt;&gt;"Ativo"),"",IF(COUNTIFS($E$4:$E5895,$E5895,$A$4:$A5895,$A5895,$G$4:$G5895,"Ativo")=1,1,0))</f>
        <v/>
      </c>
      <c r="BC5895" t="str">
        <f>IF(OR($A5895="",$G5895&lt;&gt;"Ativo"),"",IF(COUNTIFS($A$4:$A5895,$A5895,$G$4:$G5895,"Ativo")=1,1,0))</f>
        <v/>
      </c>
    </row>
    <row r="5896" spans="1:55" x14ac:dyDescent="0.3">
      <c r="A5896" s="76"/>
      <c r="B5896" s="104"/>
      <c r="C5896" s="76"/>
      <c r="D5896" s="77"/>
      <c r="E5896" s="12"/>
      <c r="F5896" s="78"/>
      <c r="G5896" s="77"/>
      <c r="H5896" s="79"/>
      <c r="BA5896" s="5" t="str">
        <f t="shared" si="92"/>
        <v/>
      </c>
      <c r="BB5896" s="5" t="str">
        <f>IF(OR($E5896="",$G5896&lt;&gt;"Ativo"),"",IF(COUNTIFS($E$4:$E5896,$E5896,$A$4:$A5896,$A5896,$G$4:$G5896,"Ativo")=1,1,0))</f>
        <v/>
      </c>
      <c r="BC5896" t="str">
        <f>IF(OR($A5896="",$G5896&lt;&gt;"Ativo"),"",IF(COUNTIFS($A$4:$A5896,$A5896,$G$4:$G5896,"Ativo")=1,1,0))</f>
        <v/>
      </c>
    </row>
    <row r="5897" spans="1:55" x14ac:dyDescent="0.3">
      <c r="A5897" s="76"/>
      <c r="B5897" s="104"/>
      <c r="C5897" s="76"/>
      <c r="D5897" s="77"/>
      <c r="E5897" s="12"/>
      <c r="F5897" s="78"/>
      <c r="G5897" s="77"/>
      <c r="H5897" s="79"/>
      <c r="BA5897" s="5" t="str">
        <f t="shared" si="92"/>
        <v/>
      </c>
      <c r="BB5897" s="5" t="str">
        <f>IF(OR($E5897="",$G5897&lt;&gt;"Ativo"),"",IF(COUNTIFS($E$4:$E5897,$E5897,$A$4:$A5897,$A5897,$G$4:$G5897,"Ativo")=1,1,0))</f>
        <v/>
      </c>
      <c r="BC5897" t="str">
        <f>IF(OR($A5897="",$G5897&lt;&gt;"Ativo"),"",IF(COUNTIFS($A$4:$A5897,$A5897,$G$4:$G5897,"Ativo")=1,1,0))</f>
        <v/>
      </c>
    </row>
    <row r="5898" spans="1:55" x14ac:dyDescent="0.3">
      <c r="A5898" s="76"/>
      <c r="B5898" s="104"/>
      <c r="C5898" s="76"/>
      <c r="D5898" s="77"/>
      <c r="E5898" s="12"/>
      <c r="F5898" s="78"/>
      <c r="G5898" s="77"/>
      <c r="H5898" s="79"/>
      <c r="BA5898" s="5" t="str">
        <f t="shared" si="92"/>
        <v/>
      </c>
      <c r="BB5898" s="5" t="str">
        <f>IF(OR($E5898="",$G5898&lt;&gt;"Ativo"),"",IF(COUNTIFS($E$4:$E5898,$E5898,$A$4:$A5898,$A5898,$G$4:$G5898,"Ativo")=1,1,0))</f>
        <v/>
      </c>
      <c r="BC5898" t="str">
        <f>IF(OR($A5898="",$G5898&lt;&gt;"Ativo"),"",IF(COUNTIFS($A$4:$A5898,$A5898,$G$4:$G5898,"Ativo")=1,1,0))</f>
        <v/>
      </c>
    </row>
    <row r="5899" spans="1:55" x14ac:dyDescent="0.3">
      <c r="A5899" s="76"/>
      <c r="B5899" s="104"/>
      <c r="C5899" s="76"/>
      <c r="D5899" s="77"/>
      <c r="E5899" s="12"/>
      <c r="F5899" s="78"/>
      <c r="G5899" s="77"/>
      <c r="H5899" s="79"/>
      <c r="BA5899" s="5" t="str">
        <f t="shared" si="92"/>
        <v/>
      </c>
      <c r="BB5899" s="5" t="str">
        <f>IF(OR($E5899="",$G5899&lt;&gt;"Ativo"),"",IF(COUNTIFS($E$4:$E5899,$E5899,$A$4:$A5899,$A5899,$G$4:$G5899,"Ativo")=1,1,0))</f>
        <v/>
      </c>
      <c r="BC5899" t="str">
        <f>IF(OR($A5899="",$G5899&lt;&gt;"Ativo"),"",IF(COUNTIFS($A$4:$A5899,$A5899,$G$4:$G5899,"Ativo")=1,1,0))</f>
        <v/>
      </c>
    </row>
    <row r="5900" spans="1:55" x14ac:dyDescent="0.3">
      <c r="A5900" s="76"/>
      <c r="B5900" s="104"/>
      <c r="C5900" s="76"/>
      <c r="D5900" s="77"/>
      <c r="E5900" s="12"/>
      <c r="F5900" s="78"/>
      <c r="G5900" s="77"/>
      <c r="H5900" s="79"/>
      <c r="BA5900" s="5" t="str">
        <f t="shared" si="92"/>
        <v/>
      </c>
      <c r="BB5900" s="5" t="str">
        <f>IF(OR($E5900="",$G5900&lt;&gt;"Ativo"),"",IF(COUNTIFS($E$4:$E5900,$E5900,$A$4:$A5900,$A5900,$G$4:$G5900,"Ativo")=1,1,0))</f>
        <v/>
      </c>
      <c r="BC5900" t="str">
        <f>IF(OR($A5900="",$G5900&lt;&gt;"Ativo"),"",IF(COUNTIFS($A$4:$A5900,$A5900,$G$4:$G5900,"Ativo")=1,1,0))</f>
        <v/>
      </c>
    </row>
    <row r="5901" spans="1:55" x14ac:dyDescent="0.3">
      <c r="A5901" s="76"/>
      <c r="B5901" s="104"/>
      <c r="C5901" s="76"/>
      <c r="D5901" s="77"/>
      <c r="E5901" s="12"/>
      <c r="F5901" s="78"/>
      <c r="G5901" s="77"/>
      <c r="H5901" s="79"/>
      <c r="BA5901" s="5" t="str">
        <f t="shared" si="92"/>
        <v/>
      </c>
      <c r="BB5901" s="5" t="str">
        <f>IF(OR($E5901="",$G5901&lt;&gt;"Ativo"),"",IF(COUNTIFS($E$4:$E5901,$E5901,$A$4:$A5901,$A5901,$G$4:$G5901,"Ativo")=1,1,0))</f>
        <v/>
      </c>
      <c r="BC5901" t="str">
        <f>IF(OR($A5901="",$G5901&lt;&gt;"Ativo"),"",IF(COUNTIFS($A$4:$A5901,$A5901,$G$4:$G5901,"Ativo")=1,1,0))</f>
        <v/>
      </c>
    </row>
    <row r="5902" spans="1:55" x14ac:dyDescent="0.3">
      <c r="A5902" s="76"/>
      <c r="B5902" s="104"/>
      <c r="C5902" s="76"/>
      <c r="D5902" s="77"/>
      <c r="E5902" s="12"/>
      <c r="F5902" s="78"/>
      <c r="G5902" s="77"/>
      <c r="H5902" s="79"/>
      <c r="BA5902" s="5" t="str">
        <f t="shared" si="92"/>
        <v/>
      </c>
      <c r="BB5902" s="5" t="str">
        <f>IF(OR($E5902="",$G5902&lt;&gt;"Ativo"),"",IF(COUNTIFS($E$4:$E5902,$E5902,$A$4:$A5902,$A5902,$G$4:$G5902,"Ativo")=1,1,0))</f>
        <v/>
      </c>
      <c r="BC5902" t="str">
        <f>IF(OR($A5902="",$G5902&lt;&gt;"Ativo"),"",IF(COUNTIFS($A$4:$A5902,$A5902,$G$4:$G5902,"Ativo")=1,1,0))</f>
        <v/>
      </c>
    </row>
    <row r="5903" spans="1:55" x14ac:dyDescent="0.3">
      <c r="A5903" s="76"/>
      <c r="B5903" s="104"/>
      <c r="C5903" s="76"/>
      <c r="D5903" s="77"/>
      <c r="E5903" s="12"/>
      <c r="F5903" s="78"/>
      <c r="G5903" s="77"/>
      <c r="H5903" s="79"/>
      <c r="BA5903" s="5" t="str">
        <f t="shared" si="92"/>
        <v/>
      </c>
      <c r="BB5903" s="5" t="str">
        <f>IF(OR($E5903="",$G5903&lt;&gt;"Ativo"),"",IF(COUNTIFS($E$4:$E5903,$E5903,$A$4:$A5903,$A5903,$G$4:$G5903,"Ativo")=1,1,0))</f>
        <v/>
      </c>
      <c r="BC5903" t="str">
        <f>IF(OR($A5903="",$G5903&lt;&gt;"Ativo"),"",IF(COUNTIFS($A$4:$A5903,$A5903,$G$4:$G5903,"Ativo")=1,1,0))</f>
        <v/>
      </c>
    </row>
    <row r="5904" spans="1:55" x14ac:dyDescent="0.3">
      <c r="A5904" s="76"/>
      <c r="B5904" s="104"/>
      <c r="C5904" s="76"/>
      <c r="D5904" s="77"/>
      <c r="E5904" s="12"/>
      <c r="F5904" s="78"/>
      <c r="G5904" s="77"/>
      <c r="H5904" s="79"/>
      <c r="BA5904" s="5" t="str">
        <f t="shared" si="92"/>
        <v/>
      </c>
      <c r="BB5904" s="5" t="str">
        <f>IF(OR($E5904="",$G5904&lt;&gt;"Ativo"),"",IF(COUNTIFS($E$4:$E5904,$E5904,$A$4:$A5904,$A5904,$G$4:$G5904,"Ativo")=1,1,0))</f>
        <v/>
      </c>
      <c r="BC5904" t="str">
        <f>IF(OR($A5904="",$G5904&lt;&gt;"Ativo"),"",IF(COUNTIFS($A$4:$A5904,$A5904,$G$4:$G5904,"Ativo")=1,1,0))</f>
        <v/>
      </c>
    </row>
    <row r="5905" spans="1:55" x14ac:dyDescent="0.3">
      <c r="A5905" s="76"/>
      <c r="B5905" s="104"/>
      <c r="C5905" s="76"/>
      <c r="D5905" s="77"/>
      <c r="E5905" s="12"/>
      <c r="F5905" s="78"/>
      <c r="G5905" s="77"/>
      <c r="H5905" s="79"/>
      <c r="BA5905" s="5" t="str">
        <f t="shared" si="92"/>
        <v/>
      </c>
      <c r="BB5905" s="5" t="str">
        <f>IF(OR($E5905="",$G5905&lt;&gt;"Ativo"),"",IF(COUNTIFS($E$4:$E5905,$E5905,$A$4:$A5905,$A5905,$G$4:$G5905,"Ativo")=1,1,0))</f>
        <v/>
      </c>
      <c r="BC5905" t="str">
        <f>IF(OR($A5905="",$G5905&lt;&gt;"Ativo"),"",IF(COUNTIFS($A$4:$A5905,$A5905,$G$4:$G5905,"Ativo")=1,1,0))</f>
        <v/>
      </c>
    </row>
    <row r="5906" spans="1:55" x14ac:dyDescent="0.3">
      <c r="A5906" s="76"/>
      <c r="B5906" s="104"/>
      <c r="C5906" s="76"/>
      <c r="D5906" s="77"/>
      <c r="E5906" s="12"/>
      <c r="F5906" s="78"/>
      <c r="G5906" s="77"/>
      <c r="H5906" s="79"/>
      <c r="BA5906" s="5" t="str">
        <f t="shared" si="92"/>
        <v/>
      </c>
      <c r="BB5906" s="5" t="str">
        <f>IF(OR($E5906="",$G5906&lt;&gt;"Ativo"),"",IF(COUNTIFS($E$4:$E5906,$E5906,$A$4:$A5906,$A5906,$G$4:$G5906,"Ativo")=1,1,0))</f>
        <v/>
      </c>
      <c r="BC5906" t="str">
        <f>IF(OR($A5906="",$G5906&lt;&gt;"Ativo"),"",IF(COUNTIFS($A$4:$A5906,$A5906,$G$4:$G5906,"Ativo")=1,1,0))</f>
        <v/>
      </c>
    </row>
    <row r="5907" spans="1:55" x14ac:dyDescent="0.3">
      <c r="A5907" s="76"/>
      <c r="B5907" s="104"/>
      <c r="C5907" s="76"/>
      <c r="D5907" s="77"/>
      <c r="E5907" s="12"/>
      <c r="F5907" s="78"/>
      <c r="G5907" s="77"/>
      <c r="H5907" s="79"/>
      <c r="BA5907" s="5" t="str">
        <f t="shared" si="92"/>
        <v/>
      </c>
      <c r="BB5907" s="5" t="str">
        <f>IF(OR($E5907="",$G5907&lt;&gt;"Ativo"),"",IF(COUNTIFS($E$4:$E5907,$E5907,$A$4:$A5907,$A5907,$G$4:$G5907,"Ativo")=1,1,0))</f>
        <v/>
      </c>
      <c r="BC5907" t="str">
        <f>IF(OR($A5907="",$G5907&lt;&gt;"Ativo"),"",IF(COUNTIFS($A$4:$A5907,$A5907,$G$4:$G5907,"Ativo")=1,1,0))</f>
        <v/>
      </c>
    </row>
    <row r="5908" spans="1:55" x14ac:dyDescent="0.3">
      <c r="A5908" s="76"/>
      <c r="B5908" s="104"/>
      <c r="C5908" s="76"/>
      <c r="D5908" s="77"/>
      <c r="E5908" s="12"/>
      <c r="F5908" s="78"/>
      <c r="G5908" s="77"/>
      <c r="H5908" s="79"/>
      <c r="BA5908" s="5" t="str">
        <f t="shared" si="92"/>
        <v/>
      </c>
      <c r="BB5908" s="5" t="str">
        <f>IF(OR($E5908="",$G5908&lt;&gt;"Ativo"),"",IF(COUNTIFS($E$4:$E5908,$E5908,$A$4:$A5908,$A5908,$G$4:$G5908,"Ativo")=1,1,0))</f>
        <v/>
      </c>
      <c r="BC5908" t="str">
        <f>IF(OR($A5908="",$G5908&lt;&gt;"Ativo"),"",IF(COUNTIFS($A$4:$A5908,$A5908,$G$4:$G5908,"Ativo")=1,1,0))</f>
        <v/>
      </c>
    </row>
    <row r="5909" spans="1:55" x14ac:dyDescent="0.3">
      <c r="A5909" s="76"/>
      <c r="B5909" s="104"/>
      <c r="C5909" s="76"/>
      <c r="D5909" s="77"/>
      <c r="E5909" s="12"/>
      <c r="F5909" s="78"/>
      <c r="G5909" s="77"/>
      <c r="H5909" s="79"/>
      <c r="BA5909" s="5" t="str">
        <f t="shared" si="92"/>
        <v/>
      </c>
      <c r="BB5909" s="5" t="str">
        <f>IF(OR($E5909="",$G5909&lt;&gt;"Ativo"),"",IF(COUNTIFS($E$4:$E5909,$E5909,$A$4:$A5909,$A5909,$G$4:$G5909,"Ativo")=1,1,0))</f>
        <v/>
      </c>
      <c r="BC5909" t="str">
        <f>IF(OR($A5909="",$G5909&lt;&gt;"Ativo"),"",IF(COUNTIFS($A$4:$A5909,$A5909,$G$4:$G5909,"Ativo")=1,1,0))</f>
        <v/>
      </c>
    </row>
    <row r="5910" spans="1:55" x14ac:dyDescent="0.3">
      <c r="A5910" s="76"/>
      <c r="B5910" s="104"/>
      <c r="C5910" s="76"/>
      <c r="D5910" s="77"/>
      <c r="E5910" s="12"/>
      <c r="F5910" s="78"/>
      <c r="G5910" s="77"/>
      <c r="H5910" s="79"/>
      <c r="BA5910" s="5" t="str">
        <f t="shared" si="92"/>
        <v/>
      </c>
      <c r="BB5910" s="5" t="str">
        <f>IF(OR($E5910="",$G5910&lt;&gt;"Ativo"),"",IF(COUNTIFS($E$4:$E5910,$E5910,$A$4:$A5910,$A5910,$G$4:$G5910,"Ativo")=1,1,0))</f>
        <v/>
      </c>
      <c r="BC5910" t="str">
        <f>IF(OR($A5910="",$G5910&lt;&gt;"Ativo"),"",IF(COUNTIFS($A$4:$A5910,$A5910,$G$4:$G5910,"Ativo")=1,1,0))</f>
        <v/>
      </c>
    </row>
    <row r="5911" spans="1:55" x14ac:dyDescent="0.3">
      <c r="A5911" s="76"/>
      <c r="B5911" s="104"/>
      <c r="C5911" s="76"/>
      <c r="D5911" s="77"/>
      <c r="E5911" s="12"/>
      <c r="F5911" s="78"/>
      <c r="G5911" s="77"/>
      <c r="H5911" s="79"/>
      <c r="BA5911" s="5" t="str">
        <f t="shared" si="92"/>
        <v/>
      </c>
      <c r="BB5911" s="5" t="str">
        <f>IF(OR($E5911="",$G5911&lt;&gt;"Ativo"),"",IF(COUNTIFS($E$4:$E5911,$E5911,$A$4:$A5911,$A5911,$G$4:$G5911,"Ativo")=1,1,0))</f>
        <v/>
      </c>
      <c r="BC5911" t="str">
        <f>IF(OR($A5911="",$G5911&lt;&gt;"Ativo"),"",IF(COUNTIFS($A$4:$A5911,$A5911,$G$4:$G5911,"Ativo")=1,1,0))</f>
        <v/>
      </c>
    </row>
    <row r="5912" spans="1:55" x14ac:dyDescent="0.3">
      <c r="A5912" s="76"/>
      <c r="B5912" s="104"/>
      <c r="C5912" s="76"/>
      <c r="D5912" s="77"/>
      <c r="E5912" s="12"/>
      <c r="F5912" s="78"/>
      <c r="G5912" s="77"/>
      <c r="H5912" s="79"/>
      <c r="BA5912" s="5" t="str">
        <f t="shared" si="92"/>
        <v/>
      </c>
      <c r="BB5912" s="5" t="str">
        <f>IF(OR($E5912="",$G5912&lt;&gt;"Ativo"),"",IF(COUNTIFS($E$4:$E5912,$E5912,$A$4:$A5912,$A5912,$G$4:$G5912,"Ativo")=1,1,0))</f>
        <v/>
      </c>
      <c r="BC5912" t="str">
        <f>IF(OR($A5912="",$G5912&lt;&gt;"Ativo"),"",IF(COUNTIFS($A$4:$A5912,$A5912,$G$4:$G5912,"Ativo")=1,1,0))</f>
        <v/>
      </c>
    </row>
    <row r="5913" spans="1:55" x14ac:dyDescent="0.3">
      <c r="A5913" s="76"/>
      <c r="B5913" s="104"/>
      <c r="C5913" s="76"/>
      <c r="D5913" s="77"/>
      <c r="E5913" s="12"/>
      <c r="F5913" s="78"/>
      <c r="G5913" s="77"/>
      <c r="H5913" s="79"/>
      <c r="BA5913" s="5" t="str">
        <f t="shared" si="92"/>
        <v/>
      </c>
      <c r="BB5913" s="5" t="str">
        <f>IF(OR($E5913="",$G5913&lt;&gt;"Ativo"),"",IF(COUNTIFS($E$4:$E5913,$E5913,$A$4:$A5913,$A5913,$G$4:$G5913,"Ativo")=1,1,0))</f>
        <v/>
      </c>
      <c r="BC5913" t="str">
        <f>IF(OR($A5913="",$G5913&lt;&gt;"Ativo"),"",IF(COUNTIFS($A$4:$A5913,$A5913,$G$4:$G5913,"Ativo")=1,1,0))</f>
        <v/>
      </c>
    </row>
    <row r="5914" spans="1:55" x14ac:dyDescent="0.3">
      <c r="A5914" s="76"/>
      <c r="B5914" s="104"/>
      <c r="C5914" s="76"/>
      <c r="D5914" s="77"/>
      <c r="E5914" s="12"/>
      <c r="F5914" s="78"/>
      <c r="G5914" s="77"/>
      <c r="H5914" s="79"/>
      <c r="BA5914" s="5" t="str">
        <f t="shared" si="92"/>
        <v/>
      </c>
      <c r="BB5914" s="5" t="str">
        <f>IF(OR($E5914="",$G5914&lt;&gt;"Ativo"),"",IF(COUNTIFS($E$4:$E5914,$E5914,$A$4:$A5914,$A5914,$G$4:$G5914,"Ativo")=1,1,0))</f>
        <v/>
      </c>
      <c r="BC5914" t="str">
        <f>IF(OR($A5914="",$G5914&lt;&gt;"Ativo"),"",IF(COUNTIFS($A$4:$A5914,$A5914,$G$4:$G5914,"Ativo")=1,1,0))</f>
        <v/>
      </c>
    </row>
    <row r="5915" spans="1:55" x14ac:dyDescent="0.3">
      <c r="A5915" s="76"/>
      <c r="B5915" s="104"/>
      <c r="C5915" s="76"/>
      <c r="D5915" s="77"/>
      <c r="E5915" s="12"/>
      <c r="F5915" s="78"/>
      <c r="G5915" s="77"/>
      <c r="H5915" s="79"/>
      <c r="BA5915" s="5" t="str">
        <f t="shared" si="92"/>
        <v/>
      </c>
      <c r="BB5915" s="5" t="str">
        <f>IF(OR($E5915="",$G5915&lt;&gt;"Ativo"),"",IF(COUNTIFS($E$4:$E5915,$E5915,$A$4:$A5915,$A5915,$G$4:$G5915,"Ativo")=1,1,0))</f>
        <v/>
      </c>
      <c r="BC5915" t="str">
        <f>IF(OR($A5915="",$G5915&lt;&gt;"Ativo"),"",IF(COUNTIFS($A$4:$A5915,$A5915,$G$4:$G5915,"Ativo")=1,1,0))</f>
        <v/>
      </c>
    </row>
    <row r="5916" spans="1:55" x14ac:dyDescent="0.3">
      <c r="A5916" s="76"/>
      <c r="B5916" s="104"/>
      <c r="C5916" s="76"/>
      <c r="D5916" s="77"/>
      <c r="E5916" s="12"/>
      <c r="F5916" s="78"/>
      <c r="G5916" s="77"/>
      <c r="H5916" s="79"/>
      <c r="BA5916" s="5" t="str">
        <f t="shared" si="92"/>
        <v/>
      </c>
      <c r="BB5916" s="5" t="str">
        <f>IF(OR($E5916="",$G5916&lt;&gt;"Ativo"),"",IF(COUNTIFS($E$4:$E5916,$E5916,$A$4:$A5916,$A5916,$G$4:$G5916,"Ativo")=1,1,0))</f>
        <v/>
      </c>
      <c r="BC5916" t="str">
        <f>IF(OR($A5916="",$G5916&lt;&gt;"Ativo"),"",IF(COUNTIFS($A$4:$A5916,$A5916,$G$4:$G5916,"Ativo")=1,1,0))</f>
        <v/>
      </c>
    </row>
    <row r="5917" spans="1:55" x14ac:dyDescent="0.3">
      <c r="A5917" s="76"/>
      <c r="B5917" s="104"/>
      <c r="C5917" s="76"/>
      <c r="D5917" s="77"/>
      <c r="E5917" s="12"/>
      <c r="F5917" s="78"/>
      <c r="G5917" s="77"/>
      <c r="H5917" s="79"/>
      <c r="BA5917" s="5" t="str">
        <f t="shared" si="92"/>
        <v/>
      </c>
      <c r="BB5917" s="5" t="str">
        <f>IF(OR($E5917="",$G5917&lt;&gt;"Ativo"),"",IF(COUNTIFS($E$4:$E5917,$E5917,$A$4:$A5917,$A5917,$G$4:$G5917,"Ativo")=1,1,0))</f>
        <v/>
      </c>
      <c r="BC5917" t="str">
        <f>IF(OR($A5917="",$G5917&lt;&gt;"Ativo"),"",IF(COUNTIFS($A$4:$A5917,$A5917,$G$4:$G5917,"Ativo")=1,1,0))</f>
        <v/>
      </c>
    </row>
    <row r="5918" spans="1:55" x14ac:dyDescent="0.3">
      <c r="A5918" s="76"/>
      <c r="B5918" s="104"/>
      <c r="C5918" s="76"/>
      <c r="D5918" s="77"/>
      <c r="E5918" s="12"/>
      <c r="F5918" s="78"/>
      <c r="G5918" s="77"/>
      <c r="H5918" s="79"/>
      <c r="BA5918" s="5" t="str">
        <f t="shared" si="92"/>
        <v/>
      </c>
      <c r="BB5918" s="5" t="str">
        <f>IF(OR($E5918="",$G5918&lt;&gt;"Ativo"),"",IF(COUNTIFS($E$4:$E5918,$E5918,$A$4:$A5918,$A5918,$G$4:$G5918,"Ativo")=1,1,0))</f>
        <v/>
      </c>
      <c r="BC5918" t="str">
        <f>IF(OR($A5918="",$G5918&lt;&gt;"Ativo"),"",IF(COUNTIFS($A$4:$A5918,$A5918,$G$4:$G5918,"Ativo")=1,1,0))</f>
        <v/>
      </c>
    </row>
    <row r="5919" spans="1:55" x14ac:dyDescent="0.3">
      <c r="A5919" s="76"/>
      <c r="B5919" s="104"/>
      <c r="C5919" s="76"/>
      <c r="D5919" s="77"/>
      <c r="E5919" s="12"/>
      <c r="F5919" s="78"/>
      <c r="G5919" s="77"/>
      <c r="H5919" s="79"/>
      <c r="BA5919" s="5" t="str">
        <f t="shared" si="92"/>
        <v/>
      </c>
      <c r="BB5919" s="5" t="str">
        <f>IF(OR($E5919="",$G5919&lt;&gt;"Ativo"),"",IF(COUNTIFS($E$4:$E5919,$E5919,$A$4:$A5919,$A5919,$G$4:$G5919,"Ativo")=1,1,0))</f>
        <v/>
      </c>
      <c r="BC5919" t="str">
        <f>IF(OR($A5919="",$G5919&lt;&gt;"Ativo"),"",IF(COUNTIFS($A$4:$A5919,$A5919,$G$4:$G5919,"Ativo")=1,1,0))</f>
        <v/>
      </c>
    </row>
    <row r="5920" spans="1:55" x14ac:dyDescent="0.3">
      <c r="A5920" s="76"/>
      <c r="B5920" s="104"/>
      <c r="C5920" s="76"/>
      <c r="D5920" s="77"/>
      <c r="E5920" s="12"/>
      <c r="F5920" s="78"/>
      <c r="G5920" s="77"/>
      <c r="H5920" s="79"/>
      <c r="BA5920" s="5" t="str">
        <f t="shared" si="92"/>
        <v/>
      </c>
      <c r="BB5920" s="5" t="str">
        <f>IF(OR($E5920="",$G5920&lt;&gt;"Ativo"),"",IF(COUNTIFS($E$4:$E5920,$E5920,$A$4:$A5920,$A5920,$G$4:$G5920,"Ativo")=1,1,0))</f>
        <v/>
      </c>
      <c r="BC5920" t="str">
        <f>IF(OR($A5920="",$G5920&lt;&gt;"Ativo"),"",IF(COUNTIFS($A$4:$A5920,$A5920,$G$4:$G5920,"Ativo")=1,1,0))</f>
        <v/>
      </c>
    </row>
    <row r="5921" spans="1:55" x14ac:dyDescent="0.3">
      <c r="A5921" s="76"/>
      <c r="B5921" s="104"/>
      <c r="C5921" s="76"/>
      <c r="D5921" s="77"/>
      <c r="E5921" s="12"/>
      <c r="F5921" s="78"/>
      <c r="G5921" s="77"/>
      <c r="H5921" s="79"/>
      <c r="BA5921" s="5" t="str">
        <f t="shared" si="92"/>
        <v/>
      </c>
      <c r="BB5921" s="5" t="str">
        <f>IF(OR($E5921="",$G5921&lt;&gt;"Ativo"),"",IF(COUNTIFS($E$4:$E5921,$E5921,$A$4:$A5921,$A5921,$G$4:$G5921,"Ativo")=1,1,0))</f>
        <v/>
      </c>
      <c r="BC5921" t="str">
        <f>IF(OR($A5921="",$G5921&lt;&gt;"Ativo"),"",IF(COUNTIFS($A$4:$A5921,$A5921,$G$4:$G5921,"Ativo")=1,1,0))</f>
        <v/>
      </c>
    </row>
    <row r="5922" spans="1:55" x14ac:dyDescent="0.3">
      <c r="A5922" s="76"/>
      <c r="B5922" s="104"/>
      <c r="C5922" s="76"/>
      <c r="D5922" s="77"/>
      <c r="E5922" s="12"/>
      <c r="F5922" s="78"/>
      <c r="G5922" s="77"/>
      <c r="H5922" s="79"/>
      <c r="BA5922" s="5" t="str">
        <f t="shared" si="92"/>
        <v/>
      </c>
      <c r="BB5922" s="5" t="str">
        <f>IF(OR($E5922="",$G5922&lt;&gt;"Ativo"),"",IF(COUNTIFS($E$4:$E5922,$E5922,$A$4:$A5922,$A5922,$G$4:$G5922,"Ativo")=1,1,0))</f>
        <v/>
      </c>
      <c r="BC5922" t="str">
        <f>IF(OR($A5922="",$G5922&lt;&gt;"Ativo"),"",IF(COUNTIFS($A$4:$A5922,$A5922,$G$4:$G5922,"Ativo")=1,1,0))</f>
        <v/>
      </c>
    </row>
    <row r="5923" spans="1:55" x14ac:dyDescent="0.3">
      <c r="A5923" s="76"/>
      <c r="B5923" s="104"/>
      <c r="C5923" s="76"/>
      <c r="D5923" s="77"/>
      <c r="E5923" s="12"/>
      <c r="F5923" s="78"/>
      <c r="G5923" s="77"/>
      <c r="H5923" s="79"/>
      <c r="BA5923" s="5" t="str">
        <f t="shared" si="92"/>
        <v/>
      </c>
      <c r="BB5923" s="5" t="str">
        <f>IF(OR($E5923="",$G5923&lt;&gt;"Ativo"),"",IF(COUNTIFS($E$4:$E5923,$E5923,$A$4:$A5923,$A5923,$G$4:$G5923,"Ativo")=1,1,0))</f>
        <v/>
      </c>
      <c r="BC5923" t="str">
        <f>IF(OR($A5923="",$G5923&lt;&gt;"Ativo"),"",IF(COUNTIFS($A$4:$A5923,$A5923,$G$4:$G5923,"Ativo")=1,1,0))</f>
        <v/>
      </c>
    </row>
    <row r="5924" spans="1:55" x14ac:dyDescent="0.3">
      <c r="A5924" s="76"/>
      <c r="B5924" s="104"/>
      <c r="C5924" s="76"/>
      <c r="D5924" s="77"/>
      <c r="E5924" s="12"/>
      <c r="F5924" s="78"/>
      <c r="G5924" s="77"/>
      <c r="H5924" s="79"/>
      <c r="BA5924" s="5" t="str">
        <f t="shared" si="92"/>
        <v/>
      </c>
      <c r="BB5924" s="5" t="str">
        <f>IF(OR($E5924="",$G5924&lt;&gt;"Ativo"),"",IF(COUNTIFS($E$4:$E5924,$E5924,$A$4:$A5924,$A5924,$G$4:$G5924,"Ativo")=1,1,0))</f>
        <v/>
      </c>
      <c r="BC5924" t="str">
        <f>IF(OR($A5924="",$G5924&lt;&gt;"Ativo"),"",IF(COUNTIFS($A$4:$A5924,$A5924,$G$4:$G5924,"Ativo")=1,1,0))</f>
        <v/>
      </c>
    </row>
    <row r="5925" spans="1:55" x14ac:dyDescent="0.3">
      <c r="A5925" s="76"/>
      <c r="B5925" s="104"/>
      <c r="C5925" s="76"/>
      <c r="D5925" s="77"/>
      <c r="E5925" s="12"/>
      <c r="F5925" s="78"/>
      <c r="G5925" s="77"/>
      <c r="H5925" s="79"/>
      <c r="BA5925" s="5" t="str">
        <f t="shared" si="92"/>
        <v/>
      </c>
      <c r="BB5925" s="5" t="str">
        <f>IF(OR($E5925="",$G5925&lt;&gt;"Ativo"),"",IF(COUNTIFS($E$4:$E5925,$E5925,$A$4:$A5925,$A5925,$G$4:$G5925,"Ativo")=1,1,0))</f>
        <v/>
      </c>
      <c r="BC5925" t="str">
        <f>IF(OR($A5925="",$G5925&lt;&gt;"Ativo"),"",IF(COUNTIFS($A$4:$A5925,$A5925,$G$4:$G5925,"Ativo")=1,1,0))</f>
        <v/>
      </c>
    </row>
    <row r="5926" spans="1:55" x14ac:dyDescent="0.3">
      <c r="A5926" s="76"/>
      <c r="B5926" s="104"/>
      <c r="C5926" s="76"/>
      <c r="D5926" s="77"/>
      <c r="E5926" s="12"/>
      <c r="F5926" s="78"/>
      <c r="G5926" s="77"/>
      <c r="H5926" s="79"/>
      <c r="BA5926" s="5" t="str">
        <f t="shared" si="92"/>
        <v/>
      </c>
      <c r="BB5926" s="5" t="str">
        <f>IF(OR($E5926="",$G5926&lt;&gt;"Ativo"),"",IF(COUNTIFS($E$4:$E5926,$E5926,$A$4:$A5926,$A5926,$G$4:$G5926,"Ativo")=1,1,0))</f>
        <v/>
      </c>
      <c r="BC5926" t="str">
        <f>IF(OR($A5926="",$G5926&lt;&gt;"Ativo"),"",IF(COUNTIFS($A$4:$A5926,$A5926,$G$4:$G5926,"Ativo")=1,1,0))</f>
        <v/>
      </c>
    </row>
    <row r="5927" spans="1:55" x14ac:dyDescent="0.3">
      <c r="A5927" s="76"/>
      <c r="B5927" s="104"/>
      <c r="C5927" s="76"/>
      <c r="D5927" s="77"/>
      <c r="E5927" s="12"/>
      <c r="F5927" s="78"/>
      <c r="G5927" s="77"/>
      <c r="H5927" s="79"/>
      <c r="BA5927" s="5" t="str">
        <f t="shared" si="92"/>
        <v/>
      </c>
      <c r="BB5927" s="5" t="str">
        <f>IF(OR($E5927="",$G5927&lt;&gt;"Ativo"),"",IF(COUNTIFS($E$4:$E5927,$E5927,$A$4:$A5927,$A5927,$G$4:$G5927,"Ativo")=1,1,0))</f>
        <v/>
      </c>
      <c r="BC5927" t="str">
        <f>IF(OR($A5927="",$G5927&lt;&gt;"Ativo"),"",IF(COUNTIFS($A$4:$A5927,$A5927,$G$4:$G5927,"Ativo")=1,1,0))</f>
        <v/>
      </c>
    </row>
    <row r="5928" spans="1:55" x14ac:dyDescent="0.3">
      <c r="A5928" s="76"/>
      <c r="B5928" s="104"/>
      <c r="C5928" s="76"/>
      <c r="D5928" s="77"/>
      <c r="E5928" s="12"/>
      <c r="F5928" s="78"/>
      <c r="G5928" s="77"/>
      <c r="H5928" s="79"/>
      <c r="BA5928" s="5" t="str">
        <f t="shared" si="92"/>
        <v/>
      </c>
      <c r="BB5928" s="5" t="str">
        <f>IF(OR($E5928="",$G5928&lt;&gt;"Ativo"),"",IF(COUNTIFS($E$4:$E5928,$E5928,$A$4:$A5928,$A5928,$G$4:$G5928,"Ativo")=1,1,0))</f>
        <v/>
      </c>
      <c r="BC5928" t="str">
        <f>IF(OR($A5928="",$G5928&lt;&gt;"Ativo"),"",IF(COUNTIFS($A$4:$A5928,$A5928,$G$4:$G5928,"Ativo")=1,1,0))</f>
        <v/>
      </c>
    </row>
    <row r="5929" spans="1:55" x14ac:dyDescent="0.3">
      <c r="A5929" s="76"/>
      <c r="B5929" s="104"/>
      <c r="C5929" s="76"/>
      <c r="D5929" s="77"/>
      <c r="E5929" s="12"/>
      <c r="F5929" s="78"/>
      <c r="G5929" s="77"/>
      <c r="H5929" s="79"/>
      <c r="BA5929" s="5" t="str">
        <f t="shared" si="92"/>
        <v/>
      </c>
      <c r="BB5929" s="5" t="str">
        <f>IF(OR($E5929="",$G5929&lt;&gt;"Ativo"),"",IF(COUNTIFS($E$4:$E5929,$E5929,$A$4:$A5929,$A5929,$G$4:$G5929,"Ativo")=1,1,0))</f>
        <v/>
      </c>
      <c r="BC5929" t="str">
        <f>IF(OR($A5929="",$G5929&lt;&gt;"Ativo"),"",IF(COUNTIFS($A$4:$A5929,$A5929,$G$4:$G5929,"Ativo")=1,1,0))</f>
        <v/>
      </c>
    </row>
    <row r="5930" spans="1:55" x14ac:dyDescent="0.3">
      <c r="A5930" s="76"/>
      <c r="B5930" s="104"/>
      <c r="C5930" s="76"/>
      <c r="D5930" s="77"/>
      <c r="E5930" s="12"/>
      <c r="F5930" s="78"/>
      <c r="G5930" s="77"/>
      <c r="H5930" s="79"/>
      <c r="BA5930" s="5" t="str">
        <f t="shared" si="92"/>
        <v/>
      </c>
      <c r="BB5930" s="5" t="str">
        <f>IF(OR($E5930="",$G5930&lt;&gt;"Ativo"),"",IF(COUNTIFS($E$4:$E5930,$E5930,$A$4:$A5930,$A5930,$G$4:$G5930,"Ativo")=1,1,0))</f>
        <v/>
      </c>
      <c r="BC5930" t="str">
        <f>IF(OR($A5930="",$G5930&lt;&gt;"Ativo"),"",IF(COUNTIFS($A$4:$A5930,$A5930,$G$4:$G5930,"Ativo")=1,1,0))</f>
        <v/>
      </c>
    </row>
    <row r="5931" spans="1:55" x14ac:dyDescent="0.3">
      <c r="A5931" s="76"/>
      <c r="B5931" s="104"/>
      <c r="C5931" s="76"/>
      <c r="D5931" s="77"/>
      <c r="E5931" s="12"/>
      <c r="F5931" s="78"/>
      <c r="G5931" s="77"/>
      <c r="H5931" s="79"/>
      <c r="BA5931" s="5" t="str">
        <f t="shared" si="92"/>
        <v/>
      </c>
      <c r="BB5931" s="5" t="str">
        <f>IF(OR($E5931="",$G5931&lt;&gt;"Ativo"),"",IF(COUNTIFS($E$4:$E5931,$E5931,$A$4:$A5931,$A5931,$G$4:$G5931,"Ativo")=1,1,0))</f>
        <v/>
      </c>
      <c r="BC5931" t="str">
        <f>IF(OR($A5931="",$G5931&lt;&gt;"Ativo"),"",IF(COUNTIFS($A$4:$A5931,$A5931,$G$4:$G5931,"Ativo")=1,1,0))</f>
        <v/>
      </c>
    </row>
    <row r="5932" spans="1:55" x14ac:dyDescent="0.3">
      <c r="A5932" s="76"/>
      <c r="B5932" s="104"/>
      <c r="C5932" s="76"/>
      <c r="D5932" s="77"/>
      <c r="E5932" s="12"/>
      <c r="F5932" s="78"/>
      <c r="G5932" s="77"/>
      <c r="H5932" s="79"/>
      <c r="BA5932" s="5" t="str">
        <f t="shared" si="92"/>
        <v/>
      </c>
      <c r="BB5932" s="5" t="str">
        <f>IF(OR($E5932="",$G5932&lt;&gt;"Ativo"),"",IF(COUNTIFS($E$4:$E5932,$E5932,$A$4:$A5932,$A5932,$G$4:$G5932,"Ativo")=1,1,0))</f>
        <v/>
      </c>
      <c r="BC5932" t="str">
        <f>IF(OR($A5932="",$G5932&lt;&gt;"Ativo"),"",IF(COUNTIFS($A$4:$A5932,$A5932,$G$4:$G5932,"Ativo")=1,1,0))</f>
        <v/>
      </c>
    </row>
    <row r="5933" spans="1:55" x14ac:dyDescent="0.3">
      <c r="A5933" s="76"/>
      <c r="B5933" s="104"/>
      <c r="C5933" s="76"/>
      <c r="D5933" s="77"/>
      <c r="E5933" s="12"/>
      <c r="F5933" s="78"/>
      <c r="G5933" s="77"/>
      <c r="H5933" s="79"/>
      <c r="BA5933" s="5" t="str">
        <f t="shared" si="92"/>
        <v/>
      </c>
      <c r="BB5933" s="5" t="str">
        <f>IF(OR($E5933="",$G5933&lt;&gt;"Ativo"),"",IF(COUNTIFS($E$4:$E5933,$E5933,$A$4:$A5933,$A5933,$G$4:$G5933,"Ativo")=1,1,0))</f>
        <v/>
      </c>
      <c r="BC5933" t="str">
        <f>IF(OR($A5933="",$G5933&lt;&gt;"Ativo"),"",IF(COUNTIFS($A$4:$A5933,$A5933,$G$4:$G5933,"Ativo")=1,1,0))</f>
        <v/>
      </c>
    </row>
    <row r="5934" spans="1:55" x14ac:dyDescent="0.3">
      <c r="A5934" s="76"/>
      <c r="B5934" s="104"/>
      <c r="C5934" s="76"/>
      <c r="D5934" s="77"/>
      <c r="E5934" s="12"/>
      <c r="F5934" s="78"/>
      <c r="G5934" s="77"/>
      <c r="H5934" s="79"/>
      <c r="BA5934" s="5" t="str">
        <f t="shared" si="92"/>
        <v/>
      </c>
      <c r="BB5934" s="5" t="str">
        <f>IF(OR($E5934="",$G5934&lt;&gt;"Ativo"),"",IF(COUNTIFS($E$4:$E5934,$E5934,$A$4:$A5934,$A5934,$G$4:$G5934,"Ativo")=1,1,0))</f>
        <v/>
      </c>
      <c r="BC5934" t="str">
        <f>IF(OR($A5934="",$G5934&lt;&gt;"Ativo"),"",IF(COUNTIFS($A$4:$A5934,$A5934,$G$4:$G5934,"Ativo")=1,1,0))</f>
        <v/>
      </c>
    </row>
    <row r="5935" spans="1:55" x14ac:dyDescent="0.3">
      <c r="A5935" s="76"/>
      <c r="B5935" s="104"/>
      <c r="C5935" s="76"/>
      <c r="D5935" s="77"/>
      <c r="E5935" s="12"/>
      <c r="F5935" s="78"/>
      <c r="G5935" s="77"/>
      <c r="H5935" s="79"/>
      <c r="BA5935" s="5" t="str">
        <f t="shared" si="92"/>
        <v/>
      </c>
      <c r="BB5935" s="5" t="str">
        <f>IF(OR($E5935="",$G5935&lt;&gt;"Ativo"),"",IF(COUNTIFS($E$4:$E5935,$E5935,$A$4:$A5935,$A5935,$G$4:$G5935,"Ativo")=1,1,0))</f>
        <v/>
      </c>
      <c r="BC5935" t="str">
        <f>IF(OR($A5935="",$G5935&lt;&gt;"Ativo"),"",IF(COUNTIFS($A$4:$A5935,$A5935,$G$4:$G5935,"Ativo")=1,1,0))</f>
        <v/>
      </c>
    </row>
    <row r="5936" spans="1:55" x14ac:dyDescent="0.3">
      <c r="A5936" s="76"/>
      <c r="B5936" s="104"/>
      <c r="C5936" s="76"/>
      <c r="D5936" s="77"/>
      <c r="E5936" s="12"/>
      <c r="F5936" s="78"/>
      <c r="G5936" s="77"/>
      <c r="H5936" s="79"/>
      <c r="BA5936" s="5" t="str">
        <f t="shared" si="92"/>
        <v/>
      </c>
      <c r="BB5936" s="5" t="str">
        <f>IF(OR($E5936="",$G5936&lt;&gt;"Ativo"),"",IF(COUNTIFS($E$4:$E5936,$E5936,$A$4:$A5936,$A5936,$G$4:$G5936,"Ativo")=1,1,0))</f>
        <v/>
      </c>
      <c r="BC5936" t="str">
        <f>IF(OR($A5936="",$G5936&lt;&gt;"Ativo"),"",IF(COUNTIFS($A$4:$A5936,$A5936,$G$4:$G5936,"Ativo")=1,1,0))</f>
        <v/>
      </c>
    </row>
    <row r="5937" spans="1:55" x14ac:dyDescent="0.3">
      <c r="A5937" s="76"/>
      <c r="B5937" s="104"/>
      <c r="C5937" s="76"/>
      <c r="D5937" s="77"/>
      <c r="E5937" s="12"/>
      <c r="F5937" s="78"/>
      <c r="G5937" s="77"/>
      <c r="H5937" s="79"/>
      <c r="BA5937" s="5" t="str">
        <f t="shared" si="92"/>
        <v/>
      </c>
      <c r="BB5937" s="5" t="str">
        <f>IF(OR($E5937="",$G5937&lt;&gt;"Ativo"),"",IF(COUNTIFS($E$4:$E5937,$E5937,$A$4:$A5937,$A5937,$G$4:$G5937,"Ativo")=1,1,0))</f>
        <v/>
      </c>
      <c r="BC5937" t="str">
        <f>IF(OR($A5937="",$G5937&lt;&gt;"Ativo"),"",IF(COUNTIFS($A$4:$A5937,$A5937,$G$4:$G5937,"Ativo")=1,1,0))</f>
        <v/>
      </c>
    </row>
    <row r="5938" spans="1:55" x14ac:dyDescent="0.3">
      <c r="A5938" s="76"/>
      <c r="B5938" s="104"/>
      <c r="C5938" s="76"/>
      <c r="D5938" s="77"/>
      <c r="E5938" s="12"/>
      <c r="F5938" s="78"/>
      <c r="G5938" s="77"/>
      <c r="H5938" s="79"/>
      <c r="BA5938" s="5" t="str">
        <f t="shared" si="92"/>
        <v/>
      </c>
      <c r="BB5938" s="5" t="str">
        <f>IF(OR($E5938="",$G5938&lt;&gt;"Ativo"),"",IF(COUNTIFS($E$4:$E5938,$E5938,$A$4:$A5938,$A5938,$G$4:$G5938,"Ativo")=1,1,0))</f>
        <v/>
      </c>
      <c r="BC5938" t="str">
        <f>IF(OR($A5938="",$G5938&lt;&gt;"Ativo"),"",IF(COUNTIFS($A$4:$A5938,$A5938,$G$4:$G5938,"Ativo")=1,1,0))</f>
        <v/>
      </c>
    </row>
    <row r="5939" spans="1:55" x14ac:dyDescent="0.3">
      <c r="A5939" s="76"/>
      <c r="B5939" s="104"/>
      <c r="C5939" s="76"/>
      <c r="D5939" s="77"/>
      <c r="E5939" s="12"/>
      <c r="F5939" s="78"/>
      <c r="G5939" s="77"/>
      <c r="H5939" s="79"/>
      <c r="BA5939" s="5" t="str">
        <f t="shared" si="92"/>
        <v/>
      </c>
      <c r="BB5939" s="5" t="str">
        <f>IF(OR($E5939="",$G5939&lt;&gt;"Ativo"),"",IF(COUNTIFS($E$4:$E5939,$E5939,$A$4:$A5939,$A5939,$G$4:$G5939,"Ativo")=1,1,0))</f>
        <v/>
      </c>
      <c r="BC5939" t="str">
        <f>IF(OR($A5939="",$G5939&lt;&gt;"Ativo"),"",IF(COUNTIFS($A$4:$A5939,$A5939,$G$4:$G5939,"Ativo")=1,1,0))</f>
        <v/>
      </c>
    </row>
    <row r="5940" spans="1:55" x14ac:dyDescent="0.3">
      <c r="A5940" s="76"/>
      <c r="B5940" s="104"/>
      <c r="C5940" s="76"/>
      <c r="D5940" s="77"/>
      <c r="E5940" s="12"/>
      <c r="F5940" s="78"/>
      <c r="G5940" s="77"/>
      <c r="H5940" s="79"/>
      <c r="BA5940" s="5" t="str">
        <f t="shared" si="92"/>
        <v/>
      </c>
      <c r="BB5940" s="5" t="str">
        <f>IF(OR($E5940="",$G5940&lt;&gt;"Ativo"),"",IF(COUNTIFS($E$4:$E5940,$E5940,$A$4:$A5940,$A5940,$G$4:$G5940,"Ativo")=1,1,0))</f>
        <v/>
      </c>
      <c r="BC5940" t="str">
        <f>IF(OR($A5940="",$G5940&lt;&gt;"Ativo"),"",IF(COUNTIFS($A$4:$A5940,$A5940,$G$4:$G5940,"Ativo")=1,1,0))</f>
        <v/>
      </c>
    </row>
    <row r="5941" spans="1:55" x14ac:dyDescent="0.3">
      <c r="A5941" s="76"/>
      <c r="B5941" s="104"/>
      <c r="C5941" s="76"/>
      <c r="D5941" s="77"/>
      <c r="E5941" s="12"/>
      <c r="F5941" s="78"/>
      <c r="G5941" s="77"/>
      <c r="H5941" s="79"/>
      <c r="BA5941" s="5" t="str">
        <f t="shared" si="92"/>
        <v/>
      </c>
      <c r="BB5941" s="5" t="str">
        <f>IF(OR($E5941="",$G5941&lt;&gt;"Ativo"),"",IF(COUNTIFS($E$4:$E5941,$E5941,$A$4:$A5941,$A5941,$G$4:$G5941,"Ativo")=1,1,0))</f>
        <v/>
      </c>
      <c r="BC5941" t="str">
        <f>IF(OR($A5941="",$G5941&lt;&gt;"Ativo"),"",IF(COUNTIFS($A$4:$A5941,$A5941,$G$4:$G5941,"Ativo")=1,1,0))</f>
        <v/>
      </c>
    </row>
    <row r="5942" spans="1:55" x14ac:dyDescent="0.3">
      <c r="A5942" s="76"/>
      <c r="B5942" s="104"/>
      <c r="C5942" s="76"/>
      <c r="D5942" s="77"/>
      <c r="E5942" s="12"/>
      <c r="F5942" s="78"/>
      <c r="G5942" s="77"/>
      <c r="H5942" s="79"/>
      <c r="BA5942" s="5" t="str">
        <f t="shared" si="92"/>
        <v/>
      </c>
      <c r="BB5942" s="5" t="str">
        <f>IF(OR($E5942="",$G5942&lt;&gt;"Ativo"),"",IF(COUNTIFS($E$4:$E5942,$E5942,$A$4:$A5942,$A5942,$G$4:$G5942,"Ativo")=1,1,0))</f>
        <v/>
      </c>
      <c r="BC5942" t="str">
        <f>IF(OR($A5942="",$G5942&lt;&gt;"Ativo"),"",IF(COUNTIFS($A$4:$A5942,$A5942,$G$4:$G5942,"Ativo")=1,1,0))</f>
        <v/>
      </c>
    </row>
    <row r="5943" spans="1:55" x14ac:dyDescent="0.3">
      <c r="A5943" s="76"/>
      <c r="B5943" s="104"/>
      <c r="C5943" s="76"/>
      <c r="D5943" s="77"/>
      <c r="E5943" s="12"/>
      <c r="F5943" s="78"/>
      <c r="G5943" s="77"/>
      <c r="H5943" s="79"/>
      <c r="BA5943" s="5" t="str">
        <f t="shared" si="92"/>
        <v/>
      </c>
      <c r="BB5943" s="5" t="str">
        <f>IF(OR($E5943="",$G5943&lt;&gt;"Ativo"),"",IF(COUNTIFS($E$4:$E5943,$E5943,$A$4:$A5943,$A5943,$G$4:$G5943,"Ativo")=1,1,0))</f>
        <v/>
      </c>
      <c r="BC5943" t="str">
        <f>IF(OR($A5943="",$G5943&lt;&gt;"Ativo"),"",IF(COUNTIFS($A$4:$A5943,$A5943,$G$4:$G5943,"Ativo")=1,1,0))</f>
        <v/>
      </c>
    </row>
    <row r="5944" spans="1:55" x14ac:dyDescent="0.3">
      <c r="A5944" s="76"/>
      <c r="B5944" s="104"/>
      <c r="C5944" s="76"/>
      <c r="D5944" s="77"/>
      <c r="E5944" s="12"/>
      <c r="F5944" s="78"/>
      <c r="G5944" s="77"/>
      <c r="H5944" s="79"/>
      <c r="BA5944" s="5" t="str">
        <f t="shared" si="92"/>
        <v/>
      </c>
      <c r="BB5944" s="5" t="str">
        <f>IF(OR($E5944="",$G5944&lt;&gt;"Ativo"),"",IF(COUNTIFS($E$4:$E5944,$E5944,$A$4:$A5944,$A5944,$G$4:$G5944,"Ativo")=1,1,0))</f>
        <v/>
      </c>
      <c r="BC5944" t="str">
        <f>IF(OR($A5944="",$G5944&lt;&gt;"Ativo"),"",IF(COUNTIFS($A$4:$A5944,$A5944,$G$4:$G5944,"Ativo")=1,1,0))</f>
        <v/>
      </c>
    </row>
    <row r="5945" spans="1:55" x14ac:dyDescent="0.3">
      <c r="A5945" s="76"/>
      <c r="B5945" s="104"/>
      <c r="C5945" s="76"/>
      <c r="D5945" s="77"/>
      <c r="E5945" s="12"/>
      <c r="F5945" s="78"/>
      <c r="G5945" s="77"/>
      <c r="H5945" s="79"/>
      <c r="BA5945" s="5" t="str">
        <f t="shared" si="92"/>
        <v/>
      </c>
      <c r="BB5945" s="5" t="str">
        <f>IF(OR($E5945="",$G5945&lt;&gt;"Ativo"),"",IF(COUNTIFS($E$4:$E5945,$E5945,$A$4:$A5945,$A5945,$G$4:$G5945,"Ativo")=1,1,0))</f>
        <v/>
      </c>
      <c r="BC5945" t="str">
        <f>IF(OR($A5945="",$G5945&lt;&gt;"Ativo"),"",IF(COUNTIFS($A$4:$A5945,$A5945,$G$4:$G5945,"Ativo")=1,1,0))</f>
        <v/>
      </c>
    </row>
    <row r="5946" spans="1:55" x14ac:dyDescent="0.3">
      <c r="A5946" s="76"/>
      <c r="B5946" s="104"/>
      <c r="C5946" s="76"/>
      <c r="D5946" s="77"/>
      <c r="E5946" s="12"/>
      <c r="F5946" s="78"/>
      <c r="G5946" s="77"/>
      <c r="H5946" s="79"/>
      <c r="BA5946" s="5" t="str">
        <f t="shared" si="92"/>
        <v/>
      </c>
      <c r="BB5946" s="5" t="str">
        <f>IF(OR($E5946="",$G5946&lt;&gt;"Ativo"),"",IF(COUNTIFS($E$4:$E5946,$E5946,$A$4:$A5946,$A5946,$G$4:$G5946,"Ativo")=1,1,0))</f>
        <v/>
      </c>
      <c r="BC5946" t="str">
        <f>IF(OR($A5946="",$G5946&lt;&gt;"Ativo"),"",IF(COUNTIFS($A$4:$A5946,$A5946,$G$4:$G5946,"Ativo")=1,1,0))</f>
        <v/>
      </c>
    </row>
    <row r="5947" spans="1:55" x14ac:dyDescent="0.3">
      <c r="A5947" s="76"/>
      <c r="B5947" s="104"/>
      <c r="C5947" s="76"/>
      <c r="D5947" s="77"/>
      <c r="E5947" s="12"/>
      <c r="F5947" s="78"/>
      <c r="G5947" s="77"/>
      <c r="H5947" s="79"/>
      <c r="BA5947" s="5" t="str">
        <f t="shared" si="92"/>
        <v/>
      </c>
      <c r="BB5947" s="5" t="str">
        <f>IF(OR($E5947="",$G5947&lt;&gt;"Ativo"),"",IF(COUNTIFS($E$4:$E5947,$E5947,$A$4:$A5947,$A5947,$G$4:$G5947,"Ativo")=1,1,0))</f>
        <v/>
      </c>
      <c r="BC5947" t="str">
        <f>IF(OR($A5947="",$G5947&lt;&gt;"Ativo"),"",IF(COUNTIFS($A$4:$A5947,$A5947,$G$4:$G5947,"Ativo")=1,1,0))</f>
        <v/>
      </c>
    </row>
    <row r="5948" spans="1:55" x14ac:dyDescent="0.3">
      <c r="A5948" s="76"/>
      <c r="B5948" s="104"/>
      <c r="C5948" s="76"/>
      <c r="D5948" s="77"/>
      <c r="E5948" s="12"/>
      <c r="F5948" s="78"/>
      <c r="G5948" s="77"/>
      <c r="H5948" s="79"/>
      <c r="BA5948" s="5" t="str">
        <f t="shared" si="92"/>
        <v/>
      </c>
      <c r="BB5948" s="5" t="str">
        <f>IF(OR($E5948="",$G5948&lt;&gt;"Ativo"),"",IF(COUNTIFS($E$4:$E5948,$E5948,$A$4:$A5948,$A5948,$G$4:$G5948,"Ativo")=1,1,0))</f>
        <v/>
      </c>
      <c r="BC5948" t="str">
        <f>IF(OR($A5948="",$G5948&lt;&gt;"Ativo"),"",IF(COUNTIFS($A$4:$A5948,$A5948,$G$4:$G5948,"Ativo")=1,1,0))</f>
        <v/>
      </c>
    </row>
    <row r="5949" spans="1:55" x14ac:dyDescent="0.3">
      <c r="A5949" s="76"/>
      <c r="B5949" s="104"/>
      <c r="C5949" s="76"/>
      <c r="D5949" s="77"/>
      <c r="E5949" s="12"/>
      <c r="F5949" s="78"/>
      <c r="G5949" s="77"/>
      <c r="H5949" s="79"/>
      <c r="BA5949" s="5" t="str">
        <f t="shared" si="92"/>
        <v/>
      </c>
      <c r="BB5949" s="5" t="str">
        <f>IF(OR($E5949="",$G5949&lt;&gt;"Ativo"),"",IF(COUNTIFS($E$4:$E5949,$E5949,$A$4:$A5949,$A5949,$G$4:$G5949,"Ativo")=1,1,0))</f>
        <v/>
      </c>
      <c r="BC5949" t="str">
        <f>IF(OR($A5949="",$G5949&lt;&gt;"Ativo"),"",IF(COUNTIFS($A$4:$A5949,$A5949,$G$4:$G5949,"Ativo")=1,1,0))</f>
        <v/>
      </c>
    </row>
    <row r="5950" spans="1:55" x14ac:dyDescent="0.3">
      <c r="A5950" s="76"/>
      <c r="B5950" s="104"/>
      <c r="C5950" s="76"/>
      <c r="D5950" s="77"/>
      <c r="E5950" s="12"/>
      <c r="F5950" s="78"/>
      <c r="G5950" s="77"/>
      <c r="H5950" s="79"/>
      <c r="BA5950" s="5" t="str">
        <f t="shared" si="92"/>
        <v/>
      </c>
      <c r="BB5950" s="5" t="str">
        <f>IF(OR($E5950="",$G5950&lt;&gt;"Ativo"),"",IF(COUNTIFS($E$4:$E5950,$E5950,$A$4:$A5950,$A5950,$G$4:$G5950,"Ativo")=1,1,0))</f>
        <v/>
      </c>
      <c r="BC5950" t="str">
        <f>IF(OR($A5950="",$G5950&lt;&gt;"Ativo"),"",IF(COUNTIFS($A$4:$A5950,$A5950,$G$4:$G5950,"Ativo")=1,1,0))</f>
        <v/>
      </c>
    </row>
    <row r="5951" spans="1:55" x14ac:dyDescent="0.3">
      <c r="A5951" s="76"/>
      <c r="B5951" s="104"/>
      <c r="C5951" s="76"/>
      <c r="D5951" s="77"/>
      <c r="E5951" s="12"/>
      <c r="F5951" s="78"/>
      <c r="G5951" s="77"/>
      <c r="H5951" s="79"/>
      <c r="BA5951" s="5" t="str">
        <f t="shared" si="92"/>
        <v/>
      </c>
      <c r="BB5951" s="5" t="str">
        <f>IF(OR($E5951="",$G5951&lt;&gt;"Ativo"),"",IF(COUNTIFS($E$4:$E5951,$E5951,$A$4:$A5951,$A5951,$G$4:$G5951,"Ativo")=1,1,0))</f>
        <v/>
      </c>
      <c r="BC5951" t="str">
        <f>IF(OR($A5951="",$G5951&lt;&gt;"Ativo"),"",IF(COUNTIFS($A$4:$A5951,$A5951,$G$4:$G5951,"Ativo")=1,1,0))</f>
        <v/>
      </c>
    </row>
    <row r="5952" spans="1:55" x14ac:dyDescent="0.3">
      <c r="A5952" s="76"/>
      <c r="B5952" s="104"/>
      <c r="C5952" s="76"/>
      <c r="D5952" s="77"/>
      <c r="E5952" s="12"/>
      <c r="F5952" s="78"/>
      <c r="G5952" s="77"/>
      <c r="H5952" s="79"/>
      <c r="BA5952" s="5" t="str">
        <f t="shared" si="92"/>
        <v/>
      </c>
      <c r="BB5952" s="5" t="str">
        <f>IF(OR($E5952="",$G5952&lt;&gt;"Ativo"),"",IF(COUNTIFS($E$4:$E5952,$E5952,$A$4:$A5952,$A5952,$G$4:$G5952,"Ativo")=1,1,0))</f>
        <v/>
      </c>
      <c r="BC5952" t="str">
        <f>IF(OR($A5952="",$G5952&lt;&gt;"Ativo"),"",IF(COUNTIFS($A$4:$A5952,$A5952,$G$4:$G5952,"Ativo")=1,1,0))</f>
        <v/>
      </c>
    </row>
    <row r="5953" spans="1:55" x14ac:dyDescent="0.3">
      <c r="A5953" s="76"/>
      <c r="B5953" s="104"/>
      <c r="C5953" s="76"/>
      <c r="D5953" s="77"/>
      <c r="E5953" s="12"/>
      <c r="F5953" s="78"/>
      <c r="G5953" s="77"/>
      <c r="H5953" s="79"/>
      <c r="BA5953" s="5" t="str">
        <f t="shared" si="92"/>
        <v/>
      </c>
      <c r="BB5953" s="5" t="str">
        <f>IF(OR($E5953="",$G5953&lt;&gt;"Ativo"),"",IF(COUNTIFS($E$4:$E5953,$E5953,$A$4:$A5953,$A5953,$G$4:$G5953,"Ativo")=1,1,0))</f>
        <v/>
      </c>
      <c r="BC5953" t="str">
        <f>IF(OR($A5953="",$G5953&lt;&gt;"Ativo"),"",IF(COUNTIFS($A$4:$A5953,$A5953,$G$4:$G5953,"Ativo")=1,1,0))</f>
        <v/>
      </c>
    </row>
    <row r="5954" spans="1:55" x14ac:dyDescent="0.3">
      <c r="A5954" s="76"/>
      <c r="B5954" s="104"/>
      <c r="C5954" s="76"/>
      <c r="D5954" s="77"/>
      <c r="E5954" s="12"/>
      <c r="F5954" s="78"/>
      <c r="G5954" s="77"/>
      <c r="H5954" s="79"/>
      <c r="BA5954" s="5" t="str">
        <f t="shared" si="92"/>
        <v/>
      </c>
      <c r="BB5954" s="5" t="str">
        <f>IF(OR($E5954="",$G5954&lt;&gt;"Ativo"),"",IF(COUNTIFS($E$4:$E5954,$E5954,$A$4:$A5954,$A5954,$G$4:$G5954,"Ativo")=1,1,0))</f>
        <v/>
      </c>
      <c r="BC5954" t="str">
        <f>IF(OR($A5954="",$G5954&lt;&gt;"Ativo"),"",IF(COUNTIFS($A$4:$A5954,$A5954,$G$4:$G5954,"Ativo")=1,1,0))</f>
        <v/>
      </c>
    </row>
    <row r="5955" spans="1:55" x14ac:dyDescent="0.3">
      <c r="A5955" s="76"/>
      <c r="B5955" s="104"/>
      <c r="C5955" s="76"/>
      <c r="D5955" s="77"/>
      <c r="E5955" s="12"/>
      <c r="F5955" s="78"/>
      <c r="G5955" s="77"/>
      <c r="H5955" s="79"/>
      <c r="BA5955" s="5" t="str">
        <f t="shared" si="92"/>
        <v/>
      </c>
      <c r="BB5955" s="5" t="str">
        <f>IF(OR($E5955="",$G5955&lt;&gt;"Ativo"),"",IF(COUNTIFS($E$4:$E5955,$E5955,$A$4:$A5955,$A5955,$G$4:$G5955,"Ativo")=1,1,0))</f>
        <v/>
      </c>
      <c r="BC5955" t="str">
        <f>IF(OR($A5955="",$G5955&lt;&gt;"Ativo"),"",IF(COUNTIFS($A$4:$A5955,$A5955,$G$4:$G5955,"Ativo")=1,1,0))</f>
        <v/>
      </c>
    </row>
    <row r="5956" spans="1:55" x14ac:dyDescent="0.3">
      <c r="A5956" s="76"/>
      <c r="B5956" s="104"/>
      <c r="C5956" s="76"/>
      <c r="D5956" s="77"/>
      <c r="E5956" s="12"/>
      <c r="F5956" s="78"/>
      <c r="G5956" s="77"/>
      <c r="H5956" s="79"/>
      <c r="BA5956" s="5" t="str">
        <f t="shared" ref="BA5956:BA6019" si="93">IF($D5956="","",MID($D5956,4,LEN($D5956)-5))</f>
        <v/>
      </c>
      <c r="BB5956" s="5" t="str">
        <f>IF(OR($E5956="",$G5956&lt;&gt;"Ativo"),"",IF(COUNTIFS($E$4:$E5956,$E5956,$A$4:$A5956,$A5956,$G$4:$G5956,"Ativo")=1,1,0))</f>
        <v/>
      </c>
      <c r="BC5956" t="str">
        <f>IF(OR($A5956="",$G5956&lt;&gt;"Ativo"),"",IF(COUNTIFS($A$4:$A5956,$A5956,$G$4:$G5956,"Ativo")=1,1,0))</f>
        <v/>
      </c>
    </row>
    <row r="5957" spans="1:55" x14ac:dyDescent="0.3">
      <c r="A5957" s="76"/>
      <c r="B5957" s="104"/>
      <c r="C5957" s="76"/>
      <c r="D5957" s="77"/>
      <c r="E5957" s="12"/>
      <c r="F5957" s="78"/>
      <c r="G5957" s="77"/>
      <c r="H5957" s="79"/>
      <c r="BA5957" s="5" t="str">
        <f t="shared" si="93"/>
        <v/>
      </c>
      <c r="BB5957" s="5" t="str">
        <f>IF(OR($E5957="",$G5957&lt;&gt;"Ativo"),"",IF(COUNTIFS($E$4:$E5957,$E5957,$A$4:$A5957,$A5957,$G$4:$G5957,"Ativo")=1,1,0))</f>
        <v/>
      </c>
      <c r="BC5957" t="str">
        <f>IF(OR($A5957="",$G5957&lt;&gt;"Ativo"),"",IF(COUNTIFS($A$4:$A5957,$A5957,$G$4:$G5957,"Ativo")=1,1,0))</f>
        <v/>
      </c>
    </row>
    <row r="5958" spans="1:55" x14ac:dyDescent="0.3">
      <c r="A5958" s="76"/>
      <c r="B5958" s="104"/>
      <c r="C5958" s="76"/>
      <c r="D5958" s="77"/>
      <c r="E5958" s="12"/>
      <c r="F5958" s="78"/>
      <c r="G5958" s="77"/>
      <c r="H5958" s="79"/>
      <c r="BA5958" s="5" t="str">
        <f t="shared" si="93"/>
        <v/>
      </c>
      <c r="BB5958" s="5" t="str">
        <f>IF(OR($E5958="",$G5958&lt;&gt;"Ativo"),"",IF(COUNTIFS($E$4:$E5958,$E5958,$A$4:$A5958,$A5958,$G$4:$G5958,"Ativo")=1,1,0))</f>
        <v/>
      </c>
      <c r="BC5958" t="str">
        <f>IF(OR($A5958="",$G5958&lt;&gt;"Ativo"),"",IF(COUNTIFS($A$4:$A5958,$A5958,$G$4:$G5958,"Ativo")=1,1,0))</f>
        <v/>
      </c>
    </row>
    <row r="5959" spans="1:55" x14ac:dyDescent="0.3">
      <c r="A5959" s="76"/>
      <c r="B5959" s="104"/>
      <c r="C5959" s="76"/>
      <c r="D5959" s="77"/>
      <c r="E5959" s="12"/>
      <c r="F5959" s="78"/>
      <c r="G5959" s="77"/>
      <c r="H5959" s="79"/>
      <c r="BA5959" s="5" t="str">
        <f t="shared" si="93"/>
        <v/>
      </c>
      <c r="BB5959" s="5" t="str">
        <f>IF(OR($E5959="",$G5959&lt;&gt;"Ativo"),"",IF(COUNTIFS($E$4:$E5959,$E5959,$A$4:$A5959,$A5959,$G$4:$G5959,"Ativo")=1,1,0))</f>
        <v/>
      </c>
      <c r="BC5959" t="str">
        <f>IF(OR($A5959="",$G5959&lt;&gt;"Ativo"),"",IF(COUNTIFS($A$4:$A5959,$A5959,$G$4:$G5959,"Ativo")=1,1,0))</f>
        <v/>
      </c>
    </row>
    <row r="5960" spans="1:55" x14ac:dyDescent="0.3">
      <c r="A5960" s="76"/>
      <c r="B5960" s="104"/>
      <c r="C5960" s="76"/>
      <c r="D5960" s="77"/>
      <c r="E5960" s="12"/>
      <c r="F5960" s="78"/>
      <c r="G5960" s="77"/>
      <c r="H5960" s="79"/>
      <c r="BA5960" s="5" t="str">
        <f t="shared" si="93"/>
        <v/>
      </c>
      <c r="BB5960" s="5" t="str">
        <f>IF(OR($E5960="",$G5960&lt;&gt;"Ativo"),"",IF(COUNTIFS($E$4:$E5960,$E5960,$A$4:$A5960,$A5960,$G$4:$G5960,"Ativo")=1,1,0))</f>
        <v/>
      </c>
      <c r="BC5960" t="str">
        <f>IF(OR($A5960="",$G5960&lt;&gt;"Ativo"),"",IF(COUNTIFS($A$4:$A5960,$A5960,$G$4:$G5960,"Ativo")=1,1,0))</f>
        <v/>
      </c>
    </row>
    <row r="5961" spans="1:55" x14ac:dyDescent="0.3">
      <c r="A5961" s="76"/>
      <c r="B5961" s="104"/>
      <c r="C5961" s="76"/>
      <c r="D5961" s="77"/>
      <c r="E5961" s="12"/>
      <c r="F5961" s="78"/>
      <c r="G5961" s="77"/>
      <c r="H5961" s="79"/>
      <c r="BA5961" s="5" t="str">
        <f t="shared" si="93"/>
        <v/>
      </c>
      <c r="BB5961" s="5" t="str">
        <f>IF(OR($E5961="",$G5961&lt;&gt;"Ativo"),"",IF(COUNTIFS($E$4:$E5961,$E5961,$A$4:$A5961,$A5961,$G$4:$G5961,"Ativo")=1,1,0))</f>
        <v/>
      </c>
      <c r="BC5961" t="str">
        <f>IF(OR($A5961="",$G5961&lt;&gt;"Ativo"),"",IF(COUNTIFS($A$4:$A5961,$A5961,$G$4:$G5961,"Ativo")=1,1,0))</f>
        <v/>
      </c>
    </row>
    <row r="5962" spans="1:55" x14ac:dyDescent="0.3">
      <c r="A5962" s="76"/>
      <c r="B5962" s="104"/>
      <c r="C5962" s="76"/>
      <c r="D5962" s="77"/>
      <c r="E5962" s="12"/>
      <c r="F5962" s="78"/>
      <c r="G5962" s="77"/>
      <c r="H5962" s="79"/>
      <c r="BA5962" s="5" t="str">
        <f t="shared" si="93"/>
        <v/>
      </c>
      <c r="BB5962" s="5" t="str">
        <f>IF(OR($E5962="",$G5962&lt;&gt;"Ativo"),"",IF(COUNTIFS($E$4:$E5962,$E5962,$A$4:$A5962,$A5962,$G$4:$G5962,"Ativo")=1,1,0))</f>
        <v/>
      </c>
      <c r="BC5962" t="str">
        <f>IF(OR($A5962="",$G5962&lt;&gt;"Ativo"),"",IF(COUNTIFS($A$4:$A5962,$A5962,$G$4:$G5962,"Ativo")=1,1,0))</f>
        <v/>
      </c>
    </row>
    <row r="5963" spans="1:55" x14ac:dyDescent="0.3">
      <c r="A5963" s="76"/>
      <c r="B5963" s="104"/>
      <c r="C5963" s="76"/>
      <c r="D5963" s="77"/>
      <c r="E5963" s="12"/>
      <c r="F5963" s="78"/>
      <c r="G5963" s="77"/>
      <c r="H5963" s="79"/>
      <c r="BA5963" s="5" t="str">
        <f t="shared" si="93"/>
        <v/>
      </c>
      <c r="BB5963" s="5" t="str">
        <f>IF(OR($E5963="",$G5963&lt;&gt;"Ativo"),"",IF(COUNTIFS($E$4:$E5963,$E5963,$A$4:$A5963,$A5963,$G$4:$G5963,"Ativo")=1,1,0))</f>
        <v/>
      </c>
      <c r="BC5963" t="str">
        <f>IF(OR($A5963="",$G5963&lt;&gt;"Ativo"),"",IF(COUNTIFS($A$4:$A5963,$A5963,$G$4:$G5963,"Ativo")=1,1,0))</f>
        <v/>
      </c>
    </row>
    <row r="5964" spans="1:55" x14ac:dyDescent="0.3">
      <c r="A5964" s="76"/>
      <c r="B5964" s="104"/>
      <c r="C5964" s="76"/>
      <c r="D5964" s="77"/>
      <c r="E5964" s="12"/>
      <c r="F5964" s="78"/>
      <c r="G5964" s="77"/>
      <c r="H5964" s="79"/>
      <c r="BA5964" s="5" t="str">
        <f t="shared" si="93"/>
        <v/>
      </c>
      <c r="BB5964" s="5" t="str">
        <f>IF(OR($E5964="",$G5964&lt;&gt;"Ativo"),"",IF(COUNTIFS($E$4:$E5964,$E5964,$A$4:$A5964,$A5964,$G$4:$G5964,"Ativo")=1,1,0))</f>
        <v/>
      </c>
      <c r="BC5964" t="str">
        <f>IF(OR($A5964="",$G5964&lt;&gt;"Ativo"),"",IF(COUNTIFS($A$4:$A5964,$A5964,$G$4:$G5964,"Ativo")=1,1,0))</f>
        <v/>
      </c>
    </row>
    <row r="5965" spans="1:55" x14ac:dyDescent="0.3">
      <c r="A5965" s="76"/>
      <c r="B5965" s="104"/>
      <c r="C5965" s="76"/>
      <c r="D5965" s="77"/>
      <c r="E5965" s="12"/>
      <c r="F5965" s="78"/>
      <c r="G5965" s="77"/>
      <c r="H5965" s="79"/>
      <c r="BA5965" s="5" t="str">
        <f t="shared" si="93"/>
        <v/>
      </c>
      <c r="BB5965" s="5" t="str">
        <f>IF(OR($E5965="",$G5965&lt;&gt;"Ativo"),"",IF(COUNTIFS($E$4:$E5965,$E5965,$A$4:$A5965,$A5965,$G$4:$G5965,"Ativo")=1,1,0))</f>
        <v/>
      </c>
      <c r="BC5965" t="str">
        <f>IF(OR($A5965="",$G5965&lt;&gt;"Ativo"),"",IF(COUNTIFS($A$4:$A5965,$A5965,$G$4:$G5965,"Ativo")=1,1,0))</f>
        <v/>
      </c>
    </row>
    <row r="5966" spans="1:55" x14ac:dyDescent="0.3">
      <c r="A5966" s="76"/>
      <c r="B5966" s="104"/>
      <c r="C5966" s="76"/>
      <c r="D5966" s="77"/>
      <c r="E5966" s="12"/>
      <c r="F5966" s="78"/>
      <c r="G5966" s="77"/>
      <c r="H5966" s="79"/>
      <c r="BA5966" s="5" t="str">
        <f t="shared" si="93"/>
        <v/>
      </c>
      <c r="BB5966" s="5" t="str">
        <f>IF(OR($E5966="",$G5966&lt;&gt;"Ativo"),"",IF(COUNTIFS($E$4:$E5966,$E5966,$A$4:$A5966,$A5966,$G$4:$G5966,"Ativo")=1,1,0))</f>
        <v/>
      </c>
      <c r="BC5966" t="str">
        <f>IF(OR($A5966="",$G5966&lt;&gt;"Ativo"),"",IF(COUNTIFS($A$4:$A5966,$A5966,$G$4:$G5966,"Ativo")=1,1,0))</f>
        <v/>
      </c>
    </row>
    <row r="5967" spans="1:55" x14ac:dyDescent="0.3">
      <c r="A5967" s="76"/>
      <c r="B5967" s="104"/>
      <c r="C5967" s="76"/>
      <c r="D5967" s="77"/>
      <c r="E5967" s="12"/>
      <c r="F5967" s="78"/>
      <c r="G5967" s="77"/>
      <c r="H5967" s="79"/>
      <c r="BA5967" s="5" t="str">
        <f t="shared" si="93"/>
        <v/>
      </c>
      <c r="BB5967" s="5" t="str">
        <f>IF(OR($E5967="",$G5967&lt;&gt;"Ativo"),"",IF(COUNTIFS($E$4:$E5967,$E5967,$A$4:$A5967,$A5967,$G$4:$G5967,"Ativo")=1,1,0))</f>
        <v/>
      </c>
      <c r="BC5967" t="str">
        <f>IF(OR($A5967="",$G5967&lt;&gt;"Ativo"),"",IF(COUNTIFS($A$4:$A5967,$A5967,$G$4:$G5967,"Ativo")=1,1,0))</f>
        <v/>
      </c>
    </row>
    <row r="5968" spans="1:55" x14ac:dyDescent="0.3">
      <c r="A5968" s="76"/>
      <c r="B5968" s="104"/>
      <c r="C5968" s="76"/>
      <c r="D5968" s="77"/>
      <c r="E5968" s="12"/>
      <c r="F5968" s="78"/>
      <c r="G5968" s="77"/>
      <c r="H5968" s="79"/>
      <c r="BA5968" s="5" t="str">
        <f t="shared" si="93"/>
        <v/>
      </c>
      <c r="BB5968" s="5" t="str">
        <f>IF(OR($E5968="",$G5968&lt;&gt;"Ativo"),"",IF(COUNTIFS($E$4:$E5968,$E5968,$A$4:$A5968,$A5968,$G$4:$G5968,"Ativo")=1,1,0))</f>
        <v/>
      </c>
      <c r="BC5968" t="str">
        <f>IF(OR($A5968="",$G5968&lt;&gt;"Ativo"),"",IF(COUNTIFS($A$4:$A5968,$A5968,$G$4:$G5968,"Ativo")=1,1,0))</f>
        <v/>
      </c>
    </row>
    <row r="5969" spans="1:55" x14ac:dyDescent="0.3">
      <c r="A5969" s="76"/>
      <c r="B5969" s="104"/>
      <c r="C5969" s="76"/>
      <c r="D5969" s="77"/>
      <c r="E5969" s="12"/>
      <c r="F5969" s="78"/>
      <c r="G5969" s="77"/>
      <c r="H5969" s="79"/>
      <c r="BA5969" s="5" t="str">
        <f t="shared" si="93"/>
        <v/>
      </c>
      <c r="BB5969" s="5" t="str">
        <f>IF(OR($E5969="",$G5969&lt;&gt;"Ativo"),"",IF(COUNTIFS($E$4:$E5969,$E5969,$A$4:$A5969,$A5969,$G$4:$G5969,"Ativo")=1,1,0))</f>
        <v/>
      </c>
      <c r="BC5969" t="str">
        <f>IF(OR($A5969="",$G5969&lt;&gt;"Ativo"),"",IF(COUNTIFS($A$4:$A5969,$A5969,$G$4:$G5969,"Ativo")=1,1,0))</f>
        <v/>
      </c>
    </row>
    <row r="5970" spans="1:55" x14ac:dyDescent="0.3">
      <c r="A5970" s="76"/>
      <c r="B5970" s="104"/>
      <c r="C5970" s="76"/>
      <c r="D5970" s="77"/>
      <c r="E5970" s="12"/>
      <c r="F5970" s="78"/>
      <c r="G5970" s="77"/>
      <c r="H5970" s="79"/>
      <c r="BA5970" s="5" t="str">
        <f t="shared" si="93"/>
        <v/>
      </c>
      <c r="BB5970" s="5" t="str">
        <f>IF(OR($E5970="",$G5970&lt;&gt;"Ativo"),"",IF(COUNTIFS($E$4:$E5970,$E5970,$A$4:$A5970,$A5970,$G$4:$G5970,"Ativo")=1,1,0))</f>
        <v/>
      </c>
      <c r="BC5970" t="str">
        <f>IF(OR($A5970="",$G5970&lt;&gt;"Ativo"),"",IF(COUNTIFS($A$4:$A5970,$A5970,$G$4:$G5970,"Ativo")=1,1,0))</f>
        <v/>
      </c>
    </row>
    <row r="5971" spans="1:55" x14ac:dyDescent="0.3">
      <c r="A5971" s="76"/>
      <c r="B5971" s="104"/>
      <c r="C5971" s="76"/>
      <c r="D5971" s="77"/>
      <c r="E5971" s="12"/>
      <c r="F5971" s="78"/>
      <c r="G5971" s="77"/>
      <c r="H5971" s="79"/>
      <c r="BA5971" s="5" t="str">
        <f t="shared" si="93"/>
        <v/>
      </c>
      <c r="BB5971" s="5" t="str">
        <f>IF(OR($E5971="",$G5971&lt;&gt;"Ativo"),"",IF(COUNTIFS($E$4:$E5971,$E5971,$A$4:$A5971,$A5971,$G$4:$G5971,"Ativo")=1,1,0))</f>
        <v/>
      </c>
      <c r="BC5971" t="str">
        <f>IF(OR($A5971="",$G5971&lt;&gt;"Ativo"),"",IF(COUNTIFS($A$4:$A5971,$A5971,$G$4:$G5971,"Ativo")=1,1,0))</f>
        <v/>
      </c>
    </row>
    <row r="5972" spans="1:55" x14ac:dyDescent="0.3">
      <c r="A5972" s="76"/>
      <c r="B5972" s="104"/>
      <c r="C5972" s="76"/>
      <c r="D5972" s="77"/>
      <c r="E5972" s="12"/>
      <c r="F5972" s="78"/>
      <c r="G5972" s="77"/>
      <c r="H5972" s="79"/>
      <c r="BA5972" s="5" t="str">
        <f t="shared" si="93"/>
        <v/>
      </c>
      <c r="BB5972" s="5" t="str">
        <f>IF(OR($E5972="",$G5972&lt;&gt;"Ativo"),"",IF(COUNTIFS($E$4:$E5972,$E5972,$A$4:$A5972,$A5972,$G$4:$G5972,"Ativo")=1,1,0))</f>
        <v/>
      </c>
      <c r="BC5972" t="str">
        <f>IF(OR($A5972="",$G5972&lt;&gt;"Ativo"),"",IF(COUNTIFS($A$4:$A5972,$A5972,$G$4:$G5972,"Ativo")=1,1,0))</f>
        <v/>
      </c>
    </row>
    <row r="5973" spans="1:55" x14ac:dyDescent="0.3">
      <c r="A5973" s="76"/>
      <c r="B5973" s="104"/>
      <c r="C5973" s="76"/>
      <c r="D5973" s="77"/>
      <c r="E5973" s="12"/>
      <c r="F5973" s="78"/>
      <c r="G5973" s="77"/>
      <c r="H5973" s="79"/>
      <c r="BA5973" s="5" t="str">
        <f t="shared" si="93"/>
        <v/>
      </c>
      <c r="BB5973" s="5" t="str">
        <f>IF(OR($E5973="",$G5973&lt;&gt;"Ativo"),"",IF(COUNTIFS($E$4:$E5973,$E5973,$A$4:$A5973,$A5973,$G$4:$G5973,"Ativo")=1,1,0))</f>
        <v/>
      </c>
      <c r="BC5973" t="str">
        <f>IF(OR($A5973="",$G5973&lt;&gt;"Ativo"),"",IF(COUNTIFS($A$4:$A5973,$A5973,$G$4:$G5973,"Ativo")=1,1,0))</f>
        <v/>
      </c>
    </row>
    <row r="5974" spans="1:55" x14ac:dyDescent="0.3">
      <c r="A5974" s="76"/>
      <c r="B5974" s="104"/>
      <c r="C5974" s="76"/>
      <c r="D5974" s="77"/>
      <c r="E5974" s="12"/>
      <c r="F5974" s="78"/>
      <c r="G5974" s="77"/>
      <c r="H5974" s="79"/>
      <c r="BA5974" s="5" t="str">
        <f t="shared" si="93"/>
        <v/>
      </c>
      <c r="BB5974" s="5" t="str">
        <f>IF(OR($E5974="",$G5974&lt;&gt;"Ativo"),"",IF(COUNTIFS($E$4:$E5974,$E5974,$A$4:$A5974,$A5974,$G$4:$G5974,"Ativo")=1,1,0))</f>
        <v/>
      </c>
      <c r="BC5974" t="str">
        <f>IF(OR($A5974="",$G5974&lt;&gt;"Ativo"),"",IF(COUNTIFS($A$4:$A5974,$A5974,$G$4:$G5974,"Ativo")=1,1,0))</f>
        <v/>
      </c>
    </row>
    <row r="5975" spans="1:55" x14ac:dyDescent="0.3">
      <c r="A5975" s="76"/>
      <c r="B5975" s="104"/>
      <c r="C5975" s="76"/>
      <c r="D5975" s="77"/>
      <c r="E5975" s="12"/>
      <c r="F5975" s="78"/>
      <c r="G5975" s="77"/>
      <c r="H5975" s="79"/>
      <c r="BA5975" s="5" t="str">
        <f t="shared" si="93"/>
        <v/>
      </c>
      <c r="BB5975" s="5" t="str">
        <f>IF(OR($E5975="",$G5975&lt;&gt;"Ativo"),"",IF(COUNTIFS($E$4:$E5975,$E5975,$A$4:$A5975,$A5975,$G$4:$G5975,"Ativo")=1,1,0))</f>
        <v/>
      </c>
      <c r="BC5975" t="str">
        <f>IF(OR($A5975="",$G5975&lt;&gt;"Ativo"),"",IF(COUNTIFS($A$4:$A5975,$A5975,$G$4:$G5975,"Ativo")=1,1,0))</f>
        <v/>
      </c>
    </row>
    <row r="5976" spans="1:55" x14ac:dyDescent="0.3">
      <c r="A5976" s="76"/>
      <c r="B5976" s="104"/>
      <c r="C5976" s="76"/>
      <c r="D5976" s="77"/>
      <c r="E5976" s="12"/>
      <c r="F5976" s="78"/>
      <c r="G5976" s="77"/>
      <c r="H5976" s="79"/>
      <c r="BA5976" s="5" t="str">
        <f t="shared" si="93"/>
        <v/>
      </c>
      <c r="BB5976" s="5" t="str">
        <f>IF(OR($E5976="",$G5976&lt;&gt;"Ativo"),"",IF(COUNTIFS($E$4:$E5976,$E5976,$A$4:$A5976,$A5976,$G$4:$G5976,"Ativo")=1,1,0))</f>
        <v/>
      </c>
      <c r="BC5976" t="str">
        <f>IF(OR($A5976="",$G5976&lt;&gt;"Ativo"),"",IF(COUNTIFS($A$4:$A5976,$A5976,$G$4:$G5976,"Ativo")=1,1,0))</f>
        <v/>
      </c>
    </row>
    <row r="5977" spans="1:55" x14ac:dyDescent="0.3">
      <c r="A5977" s="76"/>
      <c r="B5977" s="104"/>
      <c r="C5977" s="76"/>
      <c r="D5977" s="77"/>
      <c r="E5977" s="12"/>
      <c r="F5977" s="78"/>
      <c r="G5977" s="77"/>
      <c r="H5977" s="79"/>
      <c r="BA5977" s="5" t="str">
        <f t="shared" si="93"/>
        <v/>
      </c>
      <c r="BB5977" s="5" t="str">
        <f>IF(OR($E5977="",$G5977&lt;&gt;"Ativo"),"",IF(COUNTIFS($E$4:$E5977,$E5977,$A$4:$A5977,$A5977,$G$4:$G5977,"Ativo")=1,1,0))</f>
        <v/>
      </c>
      <c r="BC5977" t="str">
        <f>IF(OR($A5977="",$G5977&lt;&gt;"Ativo"),"",IF(COUNTIFS($A$4:$A5977,$A5977,$G$4:$G5977,"Ativo")=1,1,0))</f>
        <v/>
      </c>
    </row>
    <row r="5978" spans="1:55" x14ac:dyDescent="0.3">
      <c r="A5978" s="76"/>
      <c r="B5978" s="104"/>
      <c r="C5978" s="76"/>
      <c r="D5978" s="77"/>
      <c r="E5978" s="12"/>
      <c r="F5978" s="78"/>
      <c r="G5978" s="77"/>
      <c r="H5978" s="79"/>
      <c r="BA5978" s="5" t="str">
        <f t="shared" si="93"/>
        <v/>
      </c>
      <c r="BB5978" s="5" t="str">
        <f>IF(OR($E5978="",$G5978&lt;&gt;"Ativo"),"",IF(COUNTIFS($E$4:$E5978,$E5978,$A$4:$A5978,$A5978,$G$4:$G5978,"Ativo")=1,1,0))</f>
        <v/>
      </c>
      <c r="BC5978" t="str">
        <f>IF(OR($A5978="",$G5978&lt;&gt;"Ativo"),"",IF(COUNTIFS($A$4:$A5978,$A5978,$G$4:$G5978,"Ativo")=1,1,0))</f>
        <v/>
      </c>
    </row>
    <row r="5979" spans="1:55" x14ac:dyDescent="0.3">
      <c r="A5979" s="76"/>
      <c r="B5979" s="104"/>
      <c r="C5979" s="76"/>
      <c r="D5979" s="77"/>
      <c r="E5979" s="12"/>
      <c r="F5979" s="78"/>
      <c r="G5979" s="77"/>
      <c r="H5979" s="79"/>
      <c r="BA5979" s="5" t="str">
        <f t="shared" si="93"/>
        <v/>
      </c>
      <c r="BB5979" s="5" t="str">
        <f>IF(OR($E5979="",$G5979&lt;&gt;"Ativo"),"",IF(COUNTIFS($E$4:$E5979,$E5979,$A$4:$A5979,$A5979,$G$4:$G5979,"Ativo")=1,1,0))</f>
        <v/>
      </c>
      <c r="BC5979" t="str">
        <f>IF(OR($A5979="",$G5979&lt;&gt;"Ativo"),"",IF(COUNTIFS($A$4:$A5979,$A5979,$G$4:$G5979,"Ativo")=1,1,0))</f>
        <v/>
      </c>
    </row>
    <row r="5980" spans="1:55" x14ac:dyDescent="0.3">
      <c r="A5980" s="76"/>
      <c r="B5980" s="104"/>
      <c r="C5980" s="76"/>
      <c r="D5980" s="77"/>
      <c r="E5980" s="12"/>
      <c r="F5980" s="78"/>
      <c r="G5980" s="77"/>
      <c r="H5980" s="79"/>
      <c r="BA5980" s="5" t="str">
        <f t="shared" si="93"/>
        <v/>
      </c>
      <c r="BB5980" s="5" t="str">
        <f>IF(OR($E5980="",$G5980&lt;&gt;"Ativo"),"",IF(COUNTIFS($E$4:$E5980,$E5980,$A$4:$A5980,$A5980,$G$4:$G5980,"Ativo")=1,1,0))</f>
        <v/>
      </c>
      <c r="BC5980" t="str">
        <f>IF(OR($A5980="",$G5980&lt;&gt;"Ativo"),"",IF(COUNTIFS($A$4:$A5980,$A5980,$G$4:$G5980,"Ativo")=1,1,0))</f>
        <v/>
      </c>
    </row>
    <row r="5981" spans="1:55" x14ac:dyDescent="0.3">
      <c r="A5981" s="76"/>
      <c r="B5981" s="104"/>
      <c r="C5981" s="76"/>
      <c r="D5981" s="77"/>
      <c r="E5981" s="12"/>
      <c r="F5981" s="78"/>
      <c r="G5981" s="77"/>
      <c r="H5981" s="79"/>
      <c r="BA5981" s="5" t="str">
        <f t="shared" si="93"/>
        <v/>
      </c>
      <c r="BB5981" s="5" t="str">
        <f>IF(OR($E5981="",$G5981&lt;&gt;"Ativo"),"",IF(COUNTIFS($E$4:$E5981,$E5981,$A$4:$A5981,$A5981,$G$4:$G5981,"Ativo")=1,1,0))</f>
        <v/>
      </c>
      <c r="BC5981" t="str">
        <f>IF(OR($A5981="",$G5981&lt;&gt;"Ativo"),"",IF(COUNTIFS($A$4:$A5981,$A5981,$G$4:$G5981,"Ativo")=1,1,0))</f>
        <v/>
      </c>
    </row>
    <row r="5982" spans="1:55" x14ac:dyDescent="0.3">
      <c r="A5982" s="76"/>
      <c r="B5982" s="104"/>
      <c r="C5982" s="76"/>
      <c r="D5982" s="77"/>
      <c r="E5982" s="12"/>
      <c r="F5982" s="78"/>
      <c r="G5982" s="77"/>
      <c r="H5982" s="79"/>
      <c r="BA5982" s="5" t="str">
        <f t="shared" si="93"/>
        <v/>
      </c>
      <c r="BB5982" s="5" t="str">
        <f>IF(OR($E5982="",$G5982&lt;&gt;"Ativo"),"",IF(COUNTIFS($E$4:$E5982,$E5982,$A$4:$A5982,$A5982,$G$4:$G5982,"Ativo")=1,1,0))</f>
        <v/>
      </c>
      <c r="BC5982" t="str">
        <f>IF(OR($A5982="",$G5982&lt;&gt;"Ativo"),"",IF(COUNTIFS($A$4:$A5982,$A5982,$G$4:$G5982,"Ativo")=1,1,0))</f>
        <v/>
      </c>
    </row>
    <row r="5983" spans="1:55" x14ac:dyDescent="0.3">
      <c r="A5983" s="76"/>
      <c r="B5983" s="104"/>
      <c r="C5983" s="76"/>
      <c r="D5983" s="77"/>
      <c r="E5983" s="12"/>
      <c r="F5983" s="78"/>
      <c r="G5983" s="77"/>
      <c r="H5983" s="79"/>
      <c r="BA5983" s="5" t="str">
        <f t="shared" si="93"/>
        <v/>
      </c>
      <c r="BB5983" s="5" t="str">
        <f>IF(OR($E5983="",$G5983&lt;&gt;"Ativo"),"",IF(COUNTIFS($E$4:$E5983,$E5983,$A$4:$A5983,$A5983,$G$4:$G5983,"Ativo")=1,1,0))</f>
        <v/>
      </c>
      <c r="BC5983" t="str">
        <f>IF(OR($A5983="",$G5983&lt;&gt;"Ativo"),"",IF(COUNTIFS($A$4:$A5983,$A5983,$G$4:$G5983,"Ativo")=1,1,0))</f>
        <v/>
      </c>
    </row>
    <row r="5984" spans="1:55" x14ac:dyDescent="0.3">
      <c r="A5984" s="76"/>
      <c r="B5984" s="104"/>
      <c r="C5984" s="76"/>
      <c r="D5984" s="77"/>
      <c r="E5984" s="12"/>
      <c r="F5984" s="78"/>
      <c r="G5984" s="77"/>
      <c r="H5984" s="79"/>
      <c r="BA5984" s="5" t="str">
        <f t="shared" si="93"/>
        <v/>
      </c>
      <c r="BB5984" s="5" t="str">
        <f>IF(OR($E5984="",$G5984&lt;&gt;"Ativo"),"",IF(COUNTIFS($E$4:$E5984,$E5984,$A$4:$A5984,$A5984,$G$4:$G5984,"Ativo")=1,1,0))</f>
        <v/>
      </c>
      <c r="BC5984" t="str">
        <f>IF(OR($A5984="",$G5984&lt;&gt;"Ativo"),"",IF(COUNTIFS($A$4:$A5984,$A5984,$G$4:$G5984,"Ativo")=1,1,0))</f>
        <v/>
      </c>
    </row>
    <row r="5985" spans="1:55" x14ac:dyDescent="0.3">
      <c r="A5985" s="76"/>
      <c r="B5985" s="104"/>
      <c r="C5985" s="76"/>
      <c r="D5985" s="77"/>
      <c r="E5985" s="12"/>
      <c r="F5985" s="78"/>
      <c r="G5985" s="77"/>
      <c r="H5985" s="79"/>
      <c r="BA5985" s="5" t="str">
        <f t="shared" si="93"/>
        <v/>
      </c>
      <c r="BB5985" s="5" t="str">
        <f>IF(OR($E5985="",$G5985&lt;&gt;"Ativo"),"",IF(COUNTIFS($E$4:$E5985,$E5985,$A$4:$A5985,$A5985,$G$4:$G5985,"Ativo")=1,1,0))</f>
        <v/>
      </c>
      <c r="BC5985" t="str">
        <f>IF(OR($A5985="",$G5985&lt;&gt;"Ativo"),"",IF(COUNTIFS($A$4:$A5985,$A5985,$G$4:$G5985,"Ativo")=1,1,0))</f>
        <v/>
      </c>
    </row>
    <row r="5986" spans="1:55" x14ac:dyDescent="0.3">
      <c r="A5986" s="76"/>
      <c r="B5986" s="104"/>
      <c r="C5986" s="76"/>
      <c r="D5986" s="77"/>
      <c r="E5986" s="12"/>
      <c r="F5986" s="78"/>
      <c r="G5986" s="77"/>
      <c r="H5986" s="79"/>
      <c r="BA5986" s="5" t="str">
        <f t="shared" si="93"/>
        <v/>
      </c>
      <c r="BB5986" s="5" t="str">
        <f>IF(OR($E5986="",$G5986&lt;&gt;"Ativo"),"",IF(COUNTIFS($E$4:$E5986,$E5986,$A$4:$A5986,$A5986,$G$4:$G5986,"Ativo")=1,1,0))</f>
        <v/>
      </c>
      <c r="BC5986" t="str">
        <f>IF(OR($A5986="",$G5986&lt;&gt;"Ativo"),"",IF(COUNTIFS($A$4:$A5986,$A5986,$G$4:$G5986,"Ativo")=1,1,0))</f>
        <v/>
      </c>
    </row>
    <row r="5987" spans="1:55" x14ac:dyDescent="0.3">
      <c r="A5987" s="76"/>
      <c r="B5987" s="104"/>
      <c r="C5987" s="76"/>
      <c r="D5987" s="77"/>
      <c r="E5987" s="12"/>
      <c r="F5987" s="78"/>
      <c r="G5987" s="77"/>
      <c r="H5987" s="79"/>
      <c r="BA5987" s="5" t="str">
        <f t="shared" si="93"/>
        <v/>
      </c>
      <c r="BB5987" s="5" t="str">
        <f>IF(OR($E5987="",$G5987&lt;&gt;"Ativo"),"",IF(COUNTIFS($E$4:$E5987,$E5987,$A$4:$A5987,$A5987,$G$4:$G5987,"Ativo")=1,1,0))</f>
        <v/>
      </c>
      <c r="BC5987" t="str">
        <f>IF(OR($A5987="",$G5987&lt;&gt;"Ativo"),"",IF(COUNTIFS($A$4:$A5987,$A5987,$G$4:$G5987,"Ativo")=1,1,0))</f>
        <v/>
      </c>
    </row>
    <row r="5988" spans="1:55" x14ac:dyDescent="0.3">
      <c r="A5988" s="76"/>
      <c r="B5988" s="104"/>
      <c r="C5988" s="76"/>
      <c r="D5988" s="77"/>
      <c r="E5988" s="12"/>
      <c r="F5988" s="78"/>
      <c r="G5988" s="77"/>
      <c r="H5988" s="79"/>
      <c r="BA5988" s="5" t="str">
        <f t="shared" si="93"/>
        <v/>
      </c>
      <c r="BB5988" s="5" t="str">
        <f>IF(OR($E5988="",$G5988&lt;&gt;"Ativo"),"",IF(COUNTIFS($E$4:$E5988,$E5988,$A$4:$A5988,$A5988,$G$4:$G5988,"Ativo")=1,1,0))</f>
        <v/>
      </c>
      <c r="BC5988" t="str">
        <f>IF(OR($A5988="",$G5988&lt;&gt;"Ativo"),"",IF(COUNTIFS($A$4:$A5988,$A5988,$G$4:$G5988,"Ativo")=1,1,0))</f>
        <v/>
      </c>
    </row>
    <row r="5989" spans="1:55" x14ac:dyDescent="0.3">
      <c r="A5989" s="76"/>
      <c r="B5989" s="104"/>
      <c r="C5989" s="76"/>
      <c r="D5989" s="77"/>
      <c r="E5989" s="12"/>
      <c r="F5989" s="78"/>
      <c r="G5989" s="77"/>
      <c r="H5989" s="79"/>
      <c r="BA5989" s="5" t="str">
        <f t="shared" si="93"/>
        <v/>
      </c>
      <c r="BB5989" s="5" t="str">
        <f>IF(OR($E5989="",$G5989&lt;&gt;"Ativo"),"",IF(COUNTIFS($E$4:$E5989,$E5989,$A$4:$A5989,$A5989,$G$4:$G5989,"Ativo")=1,1,0))</f>
        <v/>
      </c>
      <c r="BC5989" t="str">
        <f>IF(OR($A5989="",$G5989&lt;&gt;"Ativo"),"",IF(COUNTIFS($A$4:$A5989,$A5989,$G$4:$G5989,"Ativo")=1,1,0))</f>
        <v/>
      </c>
    </row>
    <row r="5990" spans="1:55" x14ac:dyDescent="0.3">
      <c r="A5990" s="76"/>
      <c r="B5990" s="104"/>
      <c r="C5990" s="76"/>
      <c r="D5990" s="77"/>
      <c r="E5990" s="12"/>
      <c r="F5990" s="78"/>
      <c r="G5990" s="77"/>
      <c r="H5990" s="79"/>
      <c r="BA5990" s="5" t="str">
        <f t="shared" si="93"/>
        <v/>
      </c>
      <c r="BB5990" s="5" t="str">
        <f>IF(OR($E5990="",$G5990&lt;&gt;"Ativo"),"",IF(COUNTIFS($E$4:$E5990,$E5990,$A$4:$A5990,$A5990,$G$4:$G5990,"Ativo")=1,1,0))</f>
        <v/>
      </c>
      <c r="BC5990" t="str">
        <f>IF(OR($A5990="",$G5990&lt;&gt;"Ativo"),"",IF(COUNTIFS($A$4:$A5990,$A5990,$G$4:$G5990,"Ativo")=1,1,0))</f>
        <v/>
      </c>
    </row>
    <row r="5991" spans="1:55" x14ac:dyDescent="0.3">
      <c r="A5991" s="76"/>
      <c r="B5991" s="104"/>
      <c r="C5991" s="76"/>
      <c r="D5991" s="77"/>
      <c r="E5991" s="12"/>
      <c r="F5991" s="78"/>
      <c r="G5991" s="77"/>
      <c r="H5991" s="79"/>
      <c r="BA5991" s="5" t="str">
        <f t="shared" si="93"/>
        <v/>
      </c>
      <c r="BB5991" s="5" t="str">
        <f>IF(OR($E5991="",$G5991&lt;&gt;"Ativo"),"",IF(COUNTIFS($E$4:$E5991,$E5991,$A$4:$A5991,$A5991,$G$4:$G5991,"Ativo")=1,1,0))</f>
        <v/>
      </c>
      <c r="BC5991" t="str">
        <f>IF(OR($A5991="",$G5991&lt;&gt;"Ativo"),"",IF(COUNTIFS($A$4:$A5991,$A5991,$G$4:$G5991,"Ativo")=1,1,0))</f>
        <v/>
      </c>
    </row>
    <row r="5992" spans="1:55" x14ac:dyDescent="0.3">
      <c r="A5992" s="76"/>
      <c r="B5992" s="104"/>
      <c r="C5992" s="76"/>
      <c r="D5992" s="77"/>
      <c r="E5992" s="12"/>
      <c r="F5992" s="78"/>
      <c r="G5992" s="77"/>
      <c r="H5992" s="79"/>
      <c r="BA5992" s="5" t="str">
        <f t="shared" si="93"/>
        <v/>
      </c>
      <c r="BB5992" s="5" t="str">
        <f>IF(OR($E5992="",$G5992&lt;&gt;"Ativo"),"",IF(COUNTIFS($E$4:$E5992,$E5992,$A$4:$A5992,$A5992,$G$4:$G5992,"Ativo")=1,1,0))</f>
        <v/>
      </c>
      <c r="BC5992" t="str">
        <f>IF(OR($A5992="",$G5992&lt;&gt;"Ativo"),"",IF(COUNTIFS($A$4:$A5992,$A5992,$G$4:$G5992,"Ativo")=1,1,0))</f>
        <v/>
      </c>
    </row>
    <row r="5993" spans="1:55" x14ac:dyDescent="0.3">
      <c r="A5993" s="76"/>
      <c r="B5993" s="104"/>
      <c r="C5993" s="76"/>
      <c r="D5993" s="77"/>
      <c r="E5993" s="12"/>
      <c r="F5993" s="78"/>
      <c r="G5993" s="77"/>
      <c r="H5993" s="79"/>
      <c r="BA5993" s="5" t="str">
        <f t="shared" si="93"/>
        <v/>
      </c>
      <c r="BB5993" s="5" t="str">
        <f>IF(OR($E5993="",$G5993&lt;&gt;"Ativo"),"",IF(COUNTIFS($E$4:$E5993,$E5993,$A$4:$A5993,$A5993,$G$4:$G5993,"Ativo")=1,1,0))</f>
        <v/>
      </c>
      <c r="BC5993" t="str">
        <f>IF(OR($A5993="",$G5993&lt;&gt;"Ativo"),"",IF(COUNTIFS($A$4:$A5993,$A5993,$G$4:$G5993,"Ativo")=1,1,0))</f>
        <v/>
      </c>
    </row>
    <row r="5994" spans="1:55" x14ac:dyDescent="0.3">
      <c r="A5994" s="76"/>
      <c r="B5994" s="104"/>
      <c r="C5994" s="76"/>
      <c r="D5994" s="77"/>
      <c r="E5994" s="12"/>
      <c r="F5994" s="78"/>
      <c r="G5994" s="77"/>
      <c r="H5994" s="79"/>
      <c r="BA5994" s="5" t="str">
        <f t="shared" si="93"/>
        <v/>
      </c>
      <c r="BB5994" s="5" t="str">
        <f>IF(OR($E5994="",$G5994&lt;&gt;"Ativo"),"",IF(COUNTIFS($E$4:$E5994,$E5994,$A$4:$A5994,$A5994,$G$4:$G5994,"Ativo")=1,1,0))</f>
        <v/>
      </c>
      <c r="BC5994" t="str">
        <f>IF(OR($A5994="",$G5994&lt;&gt;"Ativo"),"",IF(COUNTIFS($A$4:$A5994,$A5994,$G$4:$G5994,"Ativo")=1,1,0))</f>
        <v/>
      </c>
    </row>
    <row r="5995" spans="1:55" x14ac:dyDescent="0.3">
      <c r="A5995" s="76"/>
      <c r="B5995" s="104"/>
      <c r="C5995" s="76"/>
      <c r="D5995" s="77"/>
      <c r="E5995" s="12"/>
      <c r="F5995" s="78"/>
      <c r="G5995" s="77"/>
      <c r="H5995" s="79"/>
      <c r="BA5995" s="5" t="str">
        <f t="shared" si="93"/>
        <v/>
      </c>
      <c r="BB5995" s="5" t="str">
        <f>IF(OR($E5995="",$G5995&lt;&gt;"Ativo"),"",IF(COUNTIFS($E$4:$E5995,$E5995,$A$4:$A5995,$A5995,$G$4:$G5995,"Ativo")=1,1,0))</f>
        <v/>
      </c>
      <c r="BC5995" t="str">
        <f>IF(OR($A5995="",$G5995&lt;&gt;"Ativo"),"",IF(COUNTIFS($A$4:$A5995,$A5995,$G$4:$G5995,"Ativo")=1,1,0))</f>
        <v/>
      </c>
    </row>
    <row r="5996" spans="1:55" x14ac:dyDescent="0.3">
      <c r="A5996" s="76"/>
      <c r="B5996" s="104"/>
      <c r="C5996" s="76"/>
      <c r="D5996" s="77"/>
      <c r="E5996" s="12"/>
      <c r="F5996" s="78"/>
      <c r="G5996" s="77"/>
      <c r="H5996" s="79"/>
      <c r="BA5996" s="5" t="str">
        <f t="shared" si="93"/>
        <v/>
      </c>
      <c r="BB5996" s="5" t="str">
        <f>IF(OR($E5996="",$G5996&lt;&gt;"Ativo"),"",IF(COUNTIFS($E$4:$E5996,$E5996,$A$4:$A5996,$A5996,$G$4:$G5996,"Ativo")=1,1,0))</f>
        <v/>
      </c>
      <c r="BC5996" t="str">
        <f>IF(OR($A5996="",$G5996&lt;&gt;"Ativo"),"",IF(COUNTIFS($A$4:$A5996,$A5996,$G$4:$G5996,"Ativo")=1,1,0))</f>
        <v/>
      </c>
    </row>
    <row r="5997" spans="1:55" x14ac:dyDescent="0.3">
      <c r="A5997" s="76"/>
      <c r="B5997" s="104"/>
      <c r="C5997" s="76"/>
      <c r="D5997" s="77"/>
      <c r="E5997" s="12"/>
      <c r="F5997" s="78"/>
      <c r="G5997" s="77"/>
      <c r="H5997" s="79"/>
      <c r="BA5997" s="5" t="str">
        <f t="shared" si="93"/>
        <v/>
      </c>
      <c r="BB5997" s="5" t="str">
        <f>IF(OR($E5997="",$G5997&lt;&gt;"Ativo"),"",IF(COUNTIFS($E$4:$E5997,$E5997,$A$4:$A5997,$A5997,$G$4:$G5997,"Ativo")=1,1,0))</f>
        <v/>
      </c>
      <c r="BC5997" t="str">
        <f>IF(OR($A5997="",$G5997&lt;&gt;"Ativo"),"",IF(COUNTIFS($A$4:$A5997,$A5997,$G$4:$G5997,"Ativo")=1,1,0))</f>
        <v/>
      </c>
    </row>
    <row r="5998" spans="1:55" x14ac:dyDescent="0.3">
      <c r="A5998" s="76"/>
      <c r="B5998" s="104"/>
      <c r="C5998" s="76"/>
      <c r="D5998" s="77"/>
      <c r="E5998" s="12"/>
      <c r="F5998" s="78"/>
      <c r="G5998" s="77"/>
      <c r="H5998" s="79"/>
      <c r="BA5998" s="5" t="str">
        <f t="shared" si="93"/>
        <v/>
      </c>
      <c r="BB5998" s="5" t="str">
        <f>IF(OR($E5998="",$G5998&lt;&gt;"Ativo"),"",IF(COUNTIFS($E$4:$E5998,$E5998,$A$4:$A5998,$A5998,$G$4:$G5998,"Ativo")=1,1,0))</f>
        <v/>
      </c>
      <c r="BC5998" t="str">
        <f>IF(OR($A5998="",$G5998&lt;&gt;"Ativo"),"",IF(COUNTIFS($A$4:$A5998,$A5998,$G$4:$G5998,"Ativo")=1,1,0))</f>
        <v/>
      </c>
    </row>
    <row r="5999" spans="1:55" x14ac:dyDescent="0.3">
      <c r="A5999" s="76"/>
      <c r="B5999" s="104"/>
      <c r="C5999" s="76"/>
      <c r="D5999" s="77"/>
      <c r="E5999" s="12"/>
      <c r="F5999" s="78"/>
      <c r="G5999" s="77"/>
      <c r="H5999" s="79"/>
      <c r="BA5999" s="5" t="str">
        <f t="shared" si="93"/>
        <v/>
      </c>
      <c r="BB5999" s="5" t="str">
        <f>IF(OR($E5999="",$G5999&lt;&gt;"Ativo"),"",IF(COUNTIFS($E$4:$E5999,$E5999,$A$4:$A5999,$A5999,$G$4:$G5999,"Ativo")=1,1,0))</f>
        <v/>
      </c>
      <c r="BC5999" t="str">
        <f>IF(OR($A5999="",$G5999&lt;&gt;"Ativo"),"",IF(COUNTIFS($A$4:$A5999,$A5999,$G$4:$G5999,"Ativo")=1,1,0))</f>
        <v/>
      </c>
    </row>
    <row r="6000" spans="1:55" x14ac:dyDescent="0.3">
      <c r="A6000" s="76"/>
      <c r="B6000" s="104"/>
      <c r="C6000" s="76"/>
      <c r="D6000" s="77"/>
      <c r="E6000" s="12"/>
      <c r="F6000" s="78"/>
      <c r="G6000" s="77"/>
      <c r="H6000" s="79"/>
      <c r="BA6000" s="5" t="str">
        <f t="shared" si="93"/>
        <v/>
      </c>
      <c r="BB6000" s="5" t="str">
        <f>IF(OR($E6000="",$G6000&lt;&gt;"Ativo"),"",IF(COUNTIFS($E$4:$E6000,$E6000,$A$4:$A6000,$A6000,$G$4:$G6000,"Ativo")=1,1,0))</f>
        <v/>
      </c>
      <c r="BC6000" t="str">
        <f>IF(OR($A6000="",$G6000&lt;&gt;"Ativo"),"",IF(COUNTIFS($A$4:$A6000,$A6000,$G$4:$G6000,"Ativo")=1,1,0))</f>
        <v/>
      </c>
    </row>
    <row r="6001" spans="1:55" x14ac:dyDescent="0.3">
      <c r="A6001" s="76"/>
      <c r="B6001" s="104"/>
      <c r="C6001" s="76"/>
      <c r="D6001" s="77"/>
      <c r="E6001" s="12"/>
      <c r="F6001" s="78"/>
      <c r="G6001" s="77"/>
      <c r="H6001" s="79"/>
      <c r="BA6001" s="5" t="str">
        <f t="shared" si="93"/>
        <v/>
      </c>
      <c r="BB6001" s="5" t="str">
        <f>IF(OR($E6001="",$G6001&lt;&gt;"Ativo"),"",IF(COUNTIFS($E$4:$E6001,$E6001,$A$4:$A6001,$A6001,$G$4:$G6001,"Ativo")=1,1,0))</f>
        <v/>
      </c>
      <c r="BC6001" t="str">
        <f>IF(OR($A6001="",$G6001&lt;&gt;"Ativo"),"",IF(COUNTIFS($A$4:$A6001,$A6001,$G$4:$G6001,"Ativo")=1,1,0))</f>
        <v/>
      </c>
    </row>
    <row r="6002" spans="1:55" x14ac:dyDescent="0.3">
      <c r="A6002" s="76"/>
      <c r="B6002" s="104"/>
      <c r="C6002" s="76"/>
      <c r="D6002" s="77"/>
      <c r="E6002" s="12"/>
      <c r="F6002" s="78"/>
      <c r="G6002" s="77"/>
      <c r="H6002" s="79"/>
      <c r="BA6002" s="5" t="str">
        <f t="shared" si="93"/>
        <v/>
      </c>
      <c r="BB6002" s="5" t="str">
        <f>IF(OR($E6002="",$G6002&lt;&gt;"Ativo"),"",IF(COUNTIFS($E$4:$E6002,$E6002,$A$4:$A6002,$A6002,$G$4:$G6002,"Ativo")=1,1,0))</f>
        <v/>
      </c>
      <c r="BC6002" t="str">
        <f>IF(OR($A6002="",$G6002&lt;&gt;"Ativo"),"",IF(COUNTIFS($A$4:$A6002,$A6002,$G$4:$G6002,"Ativo")=1,1,0))</f>
        <v/>
      </c>
    </row>
    <row r="6003" spans="1:55" x14ac:dyDescent="0.3">
      <c r="A6003" s="76"/>
      <c r="B6003" s="104"/>
      <c r="C6003" s="76"/>
      <c r="D6003" s="77"/>
      <c r="E6003" s="12"/>
      <c r="F6003" s="78"/>
      <c r="G6003" s="77"/>
      <c r="H6003" s="79"/>
      <c r="BA6003" s="5" t="str">
        <f t="shared" si="93"/>
        <v/>
      </c>
      <c r="BB6003" s="5" t="str">
        <f>IF(OR($E6003="",$G6003&lt;&gt;"Ativo"),"",IF(COUNTIFS($E$4:$E6003,$E6003,$A$4:$A6003,$A6003,$G$4:$G6003,"Ativo")=1,1,0))</f>
        <v/>
      </c>
      <c r="BC6003" t="str">
        <f>IF(OR($A6003="",$G6003&lt;&gt;"Ativo"),"",IF(COUNTIFS($A$4:$A6003,$A6003,$G$4:$G6003,"Ativo")=1,1,0))</f>
        <v/>
      </c>
    </row>
    <row r="6004" spans="1:55" x14ac:dyDescent="0.3">
      <c r="A6004" s="76"/>
      <c r="B6004" s="104"/>
      <c r="C6004" s="76"/>
      <c r="D6004" s="77"/>
      <c r="E6004" s="12"/>
      <c r="F6004" s="78"/>
      <c r="G6004" s="77"/>
      <c r="H6004" s="79"/>
      <c r="BA6004" s="5" t="str">
        <f t="shared" si="93"/>
        <v/>
      </c>
      <c r="BB6004" s="5" t="str">
        <f>IF(OR($E6004="",$G6004&lt;&gt;"Ativo"),"",IF(COUNTIFS($E$4:$E6004,$E6004,$A$4:$A6004,$A6004,$G$4:$G6004,"Ativo")=1,1,0))</f>
        <v/>
      </c>
      <c r="BC6004" t="str">
        <f>IF(OR($A6004="",$G6004&lt;&gt;"Ativo"),"",IF(COUNTIFS($A$4:$A6004,$A6004,$G$4:$G6004,"Ativo")=1,1,0))</f>
        <v/>
      </c>
    </row>
    <row r="6005" spans="1:55" x14ac:dyDescent="0.3">
      <c r="A6005" s="76"/>
      <c r="B6005" s="104"/>
      <c r="C6005" s="76"/>
      <c r="D6005" s="77"/>
      <c r="E6005" s="12"/>
      <c r="F6005" s="78"/>
      <c r="G6005" s="77"/>
      <c r="H6005" s="79"/>
      <c r="BA6005" s="5" t="str">
        <f t="shared" si="93"/>
        <v/>
      </c>
      <c r="BB6005" s="5" t="str">
        <f>IF(OR($E6005="",$G6005&lt;&gt;"Ativo"),"",IF(COUNTIFS($E$4:$E6005,$E6005,$A$4:$A6005,$A6005,$G$4:$G6005,"Ativo")=1,1,0))</f>
        <v/>
      </c>
      <c r="BC6005" t="str">
        <f>IF(OR($A6005="",$G6005&lt;&gt;"Ativo"),"",IF(COUNTIFS($A$4:$A6005,$A6005,$G$4:$G6005,"Ativo")=1,1,0))</f>
        <v/>
      </c>
    </row>
    <row r="6006" spans="1:55" x14ac:dyDescent="0.3">
      <c r="A6006" s="76"/>
      <c r="B6006" s="104"/>
      <c r="C6006" s="76"/>
      <c r="D6006" s="77"/>
      <c r="E6006" s="12"/>
      <c r="F6006" s="78"/>
      <c r="G6006" s="77"/>
      <c r="H6006" s="79"/>
      <c r="BA6006" s="5" t="str">
        <f t="shared" si="93"/>
        <v/>
      </c>
      <c r="BB6006" s="5" t="str">
        <f>IF(OR($E6006="",$G6006&lt;&gt;"Ativo"),"",IF(COUNTIFS($E$4:$E6006,$E6006,$A$4:$A6006,$A6006,$G$4:$G6006,"Ativo")=1,1,0))</f>
        <v/>
      </c>
      <c r="BC6006" t="str">
        <f>IF(OR($A6006="",$G6006&lt;&gt;"Ativo"),"",IF(COUNTIFS($A$4:$A6006,$A6006,$G$4:$G6006,"Ativo")=1,1,0))</f>
        <v/>
      </c>
    </row>
    <row r="6007" spans="1:55" x14ac:dyDescent="0.3">
      <c r="A6007" s="76"/>
      <c r="B6007" s="104"/>
      <c r="C6007" s="76"/>
      <c r="D6007" s="77"/>
      <c r="E6007" s="12"/>
      <c r="F6007" s="78"/>
      <c r="G6007" s="77"/>
      <c r="H6007" s="79"/>
      <c r="BA6007" s="5" t="str">
        <f t="shared" si="93"/>
        <v/>
      </c>
      <c r="BB6007" s="5" t="str">
        <f>IF(OR($E6007="",$G6007&lt;&gt;"Ativo"),"",IF(COUNTIFS($E$4:$E6007,$E6007,$A$4:$A6007,$A6007,$G$4:$G6007,"Ativo")=1,1,0))</f>
        <v/>
      </c>
      <c r="BC6007" t="str">
        <f>IF(OR($A6007="",$G6007&lt;&gt;"Ativo"),"",IF(COUNTIFS($A$4:$A6007,$A6007,$G$4:$G6007,"Ativo")=1,1,0))</f>
        <v/>
      </c>
    </row>
    <row r="6008" spans="1:55" x14ac:dyDescent="0.3">
      <c r="A6008" s="76"/>
      <c r="B6008" s="104"/>
      <c r="C6008" s="76"/>
      <c r="D6008" s="77"/>
      <c r="E6008" s="12"/>
      <c r="F6008" s="78"/>
      <c r="G6008" s="77"/>
      <c r="H6008" s="79"/>
      <c r="BA6008" s="5" t="str">
        <f t="shared" si="93"/>
        <v/>
      </c>
      <c r="BB6008" s="5" t="str">
        <f>IF(OR($E6008="",$G6008&lt;&gt;"Ativo"),"",IF(COUNTIFS($E$4:$E6008,$E6008,$A$4:$A6008,$A6008,$G$4:$G6008,"Ativo")=1,1,0))</f>
        <v/>
      </c>
      <c r="BC6008" t="str">
        <f>IF(OR($A6008="",$G6008&lt;&gt;"Ativo"),"",IF(COUNTIFS($A$4:$A6008,$A6008,$G$4:$G6008,"Ativo")=1,1,0))</f>
        <v/>
      </c>
    </row>
    <row r="6009" spans="1:55" x14ac:dyDescent="0.3">
      <c r="A6009" s="76"/>
      <c r="B6009" s="104"/>
      <c r="C6009" s="76"/>
      <c r="D6009" s="77"/>
      <c r="E6009" s="12"/>
      <c r="F6009" s="78"/>
      <c r="G6009" s="77"/>
      <c r="H6009" s="79"/>
      <c r="BA6009" s="5" t="str">
        <f t="shared" si="93"/>
        <v/>
      </c>
      <c r="BB6009" s="5" t="str">
        <f>IF(OR($E6009="",$G6009&lt;&gt;"Ativo"),"",IF(COUNTIFS($E$4:$E6009,$E6009,$A$4:$A6009,$A6009,$G$4:$G6009,"Ativo")=1,1,0))</f>
        <v/>
      </c>
      <c r="BC6009" t="str">
        <f>IF(OR($A6009="",$G6009&lt;&gt;"Ativo"),"",IF(COUNTIFS($A$4:$A6009,$A6009,$G$4:$G6009,"Ativo")=1,1,0))</f>
        <v/>
      </c>
    </row>
    <row r="6010" spans="1:55" x14ac:dyDescent="0.3">
      <c r="A6010" s="76"/>
      <c r="B6010" s="104"/>
      <c r="C6010" s="76"/>
      <c r="D6010" s="77"/>
      <c r="E6010" s="12"/>
      <c r="F6010" s="78"/>
      <c r="G6010" s="77"/>
      <c r="H6010" s="79"/>
      <c r="BA6010" s="5" t="str">
        <f t="shared" si="93"/>
        <v/>
      </c>
      <c r="BB6010" s="5" t="str">
        <f>IF(OR($E6010="",$G6010&lt;&gt;"Ativo"),"",IF(COUNTIFS($E$4:$E6010,$E6010,$A$4:$A6010,$A6010,$G$4:$G6010,"Ativo")=1,1,0))</f>
        <v/>
      </c>
      <c r="BC6010" t="str">
        <f>IF(OR($A6010="",$G6010&lt;&gt;"Ativo"),"",IF(COUNTIFS($A$4:$A6010,$A6010,$G$4:$G6010,"Ativo")=1,1,0))</f>
        <v/>
      </c>
    </row>
    <row r="6011" spans="1:55" x14ac:dyDescent="0.3">
      <c r="A6011" s="76"/>
      <c r="B6011" s="104"/>
      <c r="C6011" s="76"/>
      <c r="D6011" s="77"/>
      <c r="E6011" s="12"/>
      <c r="F6011" s="78"/>
      <c r="G6011" s="77"/>
      <c r="H6011" s="79"/>
      <c r="BA6011" s="5" t="str">
        <f t="shared" si="93"/>
        <v/>
      </c>
      <c r="BB6011" s="5" t="str">
        <f>IF(OR($E6011="",$G6011&lt;&gt;"Ativo"),"",IF(COUNTIFS($E$4:$E6011,$E6011,$A$4:$A6011,$A6011,$G$4:$G6011,"Ativo")=1,1,0))</f>
        <v/>
      </c>
      <c r="BC6011" t="str">
        <f>IF(OR($A6011="",$G6011&lt;&gt;"Ativo"),"",IF(COUNTIFS($A$4:$A6011,$A6011,$G$4:$G6011,"Ativo")=1,1,0))</f>
        <v/>
      </c>
    </row>
    <row r="6012" spans="1:55" x14ac:dyDescent="0.3">
      <c r="A6012" s="76"/>
      <c r="B6012" s="104"/>
      <c r="C6012" s="76"/>
      <c r="D6012" s="77"/>
      <c r="E6012" s="12"/>
      <c r="F6012" s="78"/>
      <c r="G6012" s="77"/>
      <c r="H6012" s="79"/>
      <c r="BA6012" s="5" t="str">
        <f t="shared" si="93"/>
        <v/>
      </c>
      <c r="BB6012" s="5" t="str">
        <f>IF(OR($E6012="",$G6012&lt;&gt;"Ativo"),"",IF(COUNTIFS($E$4:$E6012,$E6012,$A$4:$A6012,$A6012,$G$4:$G6012,"Ativo")=1,1,0))</f>
        <v/>
      </c>
      <c r="BC6012" t="str">
        <f>IF(OR($A6012="",$G6012&lt;&gt;"Ativo"),"",IF(COUNTIFS($A$4:$A6012,$A6012,$G$4:$G6012,"Ativo")=1,1,0))</f>
        <v/>
      </c>
    </row>
    <row r="6013" spans="1:55" x14ac:dyDescent="0.3">
      <c r="A6013" s="76"/>
      <c r="B6013" s="104"/>
      <c r="C6013" s="76"/>
      <c r="D6013" s="77"/>
      <c r="E6013" s="12"/>
      <c r="F6013" s="78"/>
      <c r="G6013" s="77"/>
      <c r="H6013" s="79"/>
      <c r="BA6013" s="5" t="str">
        <f t="shared" si="93"/>
        <v/>
      </c>
      <c r="BB6013" s="5" t="str">
        <f>IF(OR($E6013="",$G6013&lt;&gt;"Ativo"),"",IF(COUNTIFS($E$4:$E6013,$E6013,$A$4:$A6013,$A6013,$G$4:$G6013,"Ativo")=1,1,0))</f>
        <v/>
      </c>
      <c r="BC6013" t="str">
        <f>IF(OR($A6013="",$G6013&lt;&gt;"Ativo"),"",IF(COUNTIFS($A$4:$A6013,$A6013,$G$4:$G6013,"Ativo")=1,1,0))</f>
        <v/>
      </c>
    </row>
    <row r="6014" spans="1:55" x14ac:dyDescent="0.3">
      <c r="A6014" s="76"/>
      <c r="B6014" s="104"/>
      <c r="C6014" s="76"/>
      <c r="D6014" s="77"/>
      <c r="E6014" s="12"/>
      <c r="F6014" s="78"/>
      <c r="G6014" s="77"/>
      <c r="H6014" s="79"/>
      <c r="BA6014" s="5" t="str">
        <f t="shared" si="93"/>
        <v/>
      </c>
      <c r="BB6014" s="5" t="str">
        <f>IF(OR($E6014="",$G6014&lt;&gt;"Ativo"),"",IF(COUNTIFS($E$4:$E6014,$E6014,$A$4:$A6014,$A6014,$G$4:$G6014,"Ativo")=1,1,0))</f>
        <v/>
      </c>
      <c r="BC6014" t="str">
        <f>IF(OR($A6014="",$G6014&lt;&gt;"Ativo"),"",IF(COUNTIFS($A$4:$A6014,$A6014,$G$4:$G6014,"Ativo")=1,1,0))</f>
        <v/>
      </c>
    </row>
    <row r="6015" spans="1:55" x14ac:dyDescent="0.3">
      <c r="A6015" s="76"/>
      <c r="B6015" s="104"/>
      <c r="C6015" s="76"/>
      <c r="D6015" s="77"/>
      <c r="E6015" s="12"/>
      <c r="F6015" s="78"/>
      <c r="G6015" s="77"/>
      <c r="H6015" s="79"/>
      <c r="BA6015" s="5" t="str">
        <f t="shared" si="93"/>
        <v/>
      </c>
      <c r="BB6015" s="5" t="str">
        <f>IF(OR($E6015="",$G6015&lt;&gt;"Ativo"),"",IF(COUNTIFS($E$4:$E6015,$E6015,$A$4:$A6015,$A6015,$G$4:$G6015,"Ativo")=1,1,0))</f>
        <v/>
      </c>
      <c r="BC6015" t="str">
        <f>IF(OR($A6015="",$G6015&lt;&gt;"Ativo"),"",IF(COUNTIFS($A$4:$A6015,$A6015,$G$4:$G6015,"Ativo")=1,1,0))</f>
        <v/>
      </c>
    </row>
    <row r="6016" spans="1:55" x14ac:dyDescent="0.3">
      <c r="A6016" s="76"/>
      <c r="B6016" s="104"/>
      <c r="C6016" s="76"/>
      <c r="D6016" s="77"/>
      <c r="E6016" s="12"/>
      <c r="F6016" s="78"/>
      <c r="G6016" s="77"/>
      <c r="H6016" s="79"/>
      <c r="BA6016" s="5" t="str">
        <f t="shared" si="93"/>
        <v/>
      </c>
      <c r="BB6016" s="5" t="str">
        <f>IF(OR($E6016="",$G6016&lt;&gt;"Ativo"),"",IF(COUNTIFS($E$4:$E6016,$E6016,$A$4:$A6016,$A6016,$G$4:$G6016,"Ativo")=1,1,0))</f>
        <v/>
      </c>
      <c r="BC6016" t="str">
        <f>IF(OR($A6016="",$G6016&lt;&gt;"Ativo"),"",IF(COUNTIFS($A$4:$A6016,$A6016,$G$4:$G6016,"Ativo")=1,1,0))</f>
        <v/>
      </c>
    </row>
    <row r="6017" spans="1:55" x14ac:dyDescent="0.3">
      <c r="A6017" s="76"/>
      <c r="B6017" s="104"/>
      <c r="C6017" s="76"/>
      <c r="D6017" s="77"/>
      <c r="E6017" s="12"/>
      <c r="F6017" s="78"/>
      <c r="G6017" s="77"/>
      <c r="H6017" s="79"/>
      <c r="BA6017" s="5" t="str">
        <f t="shared" si="93"/>
        <v/>
      </c>
      <c r="BB6017" s="5" t="str">
        <f>IF(OR($E6017="",$G6017&lt;&gt;"Ativo"),"",IF(COUNTIFS($E$4:$E6017,$E6017,$A$4:$A6017,$A6017,$G$4:$G6017,"Ativo")=1,1,0))</f>
        <v/>
      </c>
      <c r="BC6017" t="str">
        <f>IF(OR($A6017="",$G6017&lt;&gt;"Ativo"),"",IF(COUNTIFS($A$4:$A6017,$A6017,$G$4:$G6017,"Ativo")=1,1,0))</f>
        <v/>
      </c>
    </row>
    <row r="6018" spans="1:55" x14ac:dyDescent="0.3">
      <c r="A6018" s="76"/>
      <c r="B6018" s="104"/>
      <c r="C6018" s="76"/>
      <c r="D6018" s="77"/>
      <c r="E6018" s="12"/>
      <c r="F6018" s="78"/>
      <c r="G6018" s="77"/>
      <c r="H6018" s="79"/>
      <c r="BA6018" s="5" t="str">
        <f t="shared" si="93"/>
        <v/>
      </c>
      <c r="BB6018" s="5" t="str">
        <f>IF(OR($E6018="",$G6018&lt;&gt;"Ativo"),"",IF(COUNTIFS($E$4:$E6018,$E6018,$A$4:$A6018,$A6018,$G$4:$G6018,"Ativo")=1,1,0))</f>
        <v/>
      </c>
      <c r="BC6018" t="str">
        <f>IF(OR($A6018="",$G6018&lt;&gt;"Ativo"),"",IF(COUNTIFS($A$4:$A6018,$A6018,$G$4:$G6018,"Ativo")=1,1,0))</f>
        <v/>
      </c>
    </row>
    <row r="6019" spans="1:55" x14ac:dyDescent="0.3">
      <c r="A6019" s="76"/>
      <c r="B6019" s="104"/>
      <c r="C6019" s="76"/>
      <c r="D6019" s="77"/>
      <c r="E6019" s="12"/>
      <c r="F6019" s="78"/>
      <c r="G6019" s="77"/>
      <c r="H6019" s="79"/>
      <c r="BA6019" s="5" t="str">
        <f t="shared" si="93"/>
        <v/>
      </c>
      <c r="BB6019" s="5" t="str">
        <f>IF(OR($E6019="",$G6019&lt;&gt;"Ativo"),"",IF(COUNTIFS($E$4:$E6019,$E6019,$A$4:$A6019,$A6019,$G$4:$G6019,"Ativo")=1,1,0))</f>
        <v/>
      </c>
      <c r="BC6019" t="str">
        <f>IF(OR($A6019="",$G6019&lt;&gt;"Ativo"),"",IF(COUNTIFS($A$4:$A6019,$A6019,$G$4:$G6019,"Ativo")=1,1,0))</f>
        <v/>
      </c>
    </row>
    <row r="6020" spans="1:55" x14ac:dyDescent="0.3">
      <c r="A6020" s="76"/>
      <c r="B6020" s="104"/>
      <c r="C6020" s="76"/>
      <c r="D6020" s="77"/>
      <c r="E6020" s="12"/>
      <c r="F6020" s="78"/>
      <c r="G6020" s="77"/>
      <c r="H6020" s="79"/>
      <c r="BA6020" s="5" t="str">
        <f t="shared" ref="BA6020:BA6083" si="94">IF($D6020="","",MID($D6020,4,LEN($D6020)-5))</f>
        <v/>
      </c>
      <c r="BB6020" s="5" t="str">
        <f>IF(OR($E6020="",$G6020&lt;&gt;"Ativo"),"",IF(COUNTIFS($E$4:$E6020,$E6020,$A$4:$A6020,$A6020,$G$4:$G6020,"Ativo")=1,1,0))</f>
        <v/>
      </c>
      <c r="BC6020" t="str">
        <f>IF(OR($A6020="",$G6020&lt;&gt;"Ativo"),"",IF(COUNTIFS($A$4:$A6020,$A6020,$G$4:$G6020,"Ativo")=1,1,0))</f>
        <v/>
      </c>
    </row>
    <row r="6021" spans="1:55" x14ac:dyDescent="0.3">
      <c r="A6021" s="76"/>
      <c r="B6021" s="104"/>
      <c r="C6021" s="76"/>
      <c r="D6021" s="77"/>
      <c r="E6021" s="12"/>
      <c r="F6021" s="78"/>
      <c r="G6021" s="77"/>
      <c r="H6021" s="79"/>
      <c r="BA6021" s="5" t="str">
        <f t="shared" si="94"/>
        <v/>
      </c>
      <c r="BB6021" s="5" t="str">
        <f>IF(OR($E6021="",$G6021&lt;&gt;"Ativo"),"",IF(COUNTIFS($E$4:$E6021,$E6021,$A$4:$A6021,$A6021,$G$4:$G6021,"Ativo")=1,1,0))</f>
        <v/>
      </c>
      <c r="BC6021" t="str">
        <f>IF(OR($A6021="",$G6021&lt;&gt;"Ativo"),"",IF(COUNTIFS($A$4:$A6021,$A6021,$G$4:$G6021,"Ativo")=1,1,0))</f>
        <v/>
      </c>
    </row>
    <row r="6022" spans="1:55" x14ac:dyDescent="0.3">
      <c r="A6022" s="76"/>
      <c r="B6022" s="104"/>
      <c r="C6022" s="76"/>
      <c r="D6022" s="77"/>
      <c r="E6022" s="12"/>
      <c r="F6022" s="78"/>
      <c r="G6022" s="77"/>
      <c r="H6022" s="79"/>
      <c r="BA6022" s="5" t="str">
        <f t="shared" si="94"/>
        <v/>
      </c>
      <c r="BB6022" s="5" t="str">
        <f>IF(OR($E6022="",$G6022&lt;&gt;"Ativo"),"",IF(COUNTIFS($E$4:$E6022,$E6022,$A$4:$A6022,$A6022,$G$4:$G6022,"Ativo")=1,1,0))</f>
        <v/>
      </c>
      <c r="BC6022" t="str">
        <f>IF(OR($A6022="",$G6022&lt;&gt;"Ativo"),"",IF(COUNTIFS($A$4:$A6022,$A6022,$G$4:$G6022,"Ativo")=1,1,0))</f>
        <v/>
      </c>
    </row>
    <row r="6023" spans="1:55" x14ac:dyDescent="0.3">
      <c r="A6023" s="76"/>
      <c r="B6023" s="104"/>
      <c r="C6023" s="76"/>
      <c r="D6023" s="77"/>
      <c r="E6023" s="12"/>
      <c r="F6023" s="78"/>
      <c r="G6023" s="77"/>
      <c r="H6023" s="79"/>
      <c r="BA6023" s="5" t="str">
        <f t="shared" si="94"/>
        <v/>
      </c>
      <c r="BB6023" s="5" t="str">
        <f>IF(OR($E6023="",$G6023&lt;&gt;"Ativo"),"",IF(COUNTIFS($E$4:$E6023,$E6023,$A$4:$A6023,$A6023,$G$4:$G6023,"Ativo")=1,1,0))</f>
        <v/>
      </c>
      <c r="BC6023" t="str">
        <f>IF(OR($A6023="",$G6023&lt;&gt;"Ativo"),"",IF(COUNTIFS($A$4:$A6023,$A6023,$G$4:$G6023,"Ativo")=1,1,0))</f>
        <v/>
      </c>
    </row>
    <row r="6024" spans="1:55" x14ac:dyDescent="0.3">
      <c r="A6024" s="76"/>
      <c r="B6024" s="104"/>
      <c r="C6024" s="76"/>
      <c r="D6024" s="77"/>
      <c r="E6024" s="12"/>
      <c r="F6024" s="78"/>
      <c r="G6024" s="77"/>
      <c r="H6024" s="79"/>
      <c r="BA6024" s="5" t="str">
        <f t="shared" si="94"/>
        <v/>
      </c>
      <c r="BB6024" s="5" t="str">
        <f>IF(OR($E6024="",$G6024&lt;&gt;"Ativo"),"",IF(COUNTIFS($E$4:$E6024,$E6024,$A$4:$A6024,$A6024,$G$4:$G6024,"Ativo")=1,1,0))</f>
        <v/>
      </c>
      <c r="BC6024" t="str">
        <f>IF(OR($A6024="",$G6024&lt;&gt;"Ativo"),"",IF(COUNTIFS($A$4:$A6024,$A6024,$G$4:$G6024,"Ativo")=1,1,0))</f>
        <v/>
      </c>
    </row>
    <row r="6025" spans="1:55" x14ac:dyDescent="0.3">
      <c r="A6025" s="76"/>
      <c r="B6025" s="104"/>
      <c r="C6025" s="76"/>
      <c r="D6025" s="77"/>
      <c r="E6025" s="12"/>
      <c r="F6025" s="78"/>
      <c r="G6025" s="77"/>
      <c r="H6025" s="79"/>
      <c r="BA6025" s="5" t="str">
        <f t="shared" si="94"/>
        <v/>
      </c>
      <c r="BB6025" s="5" t="str">
        <f>IF(OR($E6025="",$G6025&lt;&gt;"Ativo"),"",IF(COUNTIFS($E$4:$E6025,$E6025,$A$4:$A6025,$A6025,$G$4:$G6025,"Ativo")=1,1,0))</f>
        <v/>
      </c>
      <c r="BC6025" t="str">
        <f>IF(OR($A6025="",$G6025&lt;&gt;"Ativo"),"",IF(COUNTIFS($A$4:$A6025,$A6025,$G$4:$G6025,"Ativo")=1,1,0))</f>
        <v/>
      </c>
    </row>
    <row r="6026" spans="1:55" x14ac:dyDescent="0.3">
      <c r="A6026" s="76"/>
      <c r="B6026" s="104"/>
      <c r="C6026" s="76"/>
      <c r="D6026" s="77"/>
      <c r="E6026" s="12"/>
      <c r="F6026" s="78"/>
      <c r="G6026" s="77"/>
      <c r="H6026" s="79"/>
      <c r="BA6026" s="5" t="str">
        <f t="shared" si="94"/>
        <v/>
      </c>
      <c r="BB6026" s="5" t="str">
        <f>IF(OR($E6026="",$G6026&lt;&gt;"Ativo"),"",IF(COUNTIFS($E$4:$E6026,$E6026,$A$4:$A6026,$A6026,$G$4:$G6026,"Ativo")=1,1,0))</f>
        <v/>
      </c>
      <c r="BC6026" t="str">
        <f>IF(OR($A6026="",$G6026&lt;&gt;"Ativo"),"",IF(COUNTIFS($A$4:$A6026,$A6026,$G$4:$G6026,"Ativo")=1,1,0))</f>
        <v/>
      </c>
    </row>
    <row r="6027" spans="1:55" x14ac:dyDescent="0.3">
      <c r="A6027" s="76"/>
      <c r="B6027" s="104"/>
      <c r="C6027" s="76"/>
      <c r="D6027" s="77"/>
      <c r="E6027" s="12"/>
      <c r="F6027" s="78"/>
      <c r="G6027" s="77"/>
      <c r="H6027" s="79"/>
      <c r="BA6027" s="5" t="str">
        <f t="shared" si="94"/>
        <v/>
      </c>
      <c r="BB6027" s="5" t="str">
        <f>IF(OR($E6027="",$G6027&lt;&gt;"Ativo"),"",IF(COUNTIFS($E$4:$E6027,$E6027,$A$4:$A6027,$A6027,$G$4:$G6027,"Ativo")=1,1,0))</f>
        <v/>
      </c>
      <c r="BC6027" t="str">
        <f>IF(OR($A6027="",$G6027&lt;&gt;"Ativo"),"",IF(COUNTIFS($A$4:$A6027,$A6027,$G$4:$G6027,"Ativo")=1,1,0))</f>
        <v/>
      </c>
    </row>
    <row r="6028" spans="1:55" x14ac:dyDescent="0.3">
      <c r="A6028" s="76"/>
      <c r="B6028" s="104"/>
      <c r="C6028" s="76"/>
      <c r="D6028" s="77"/>
      <c r="E6028" s="12"/>
      <c r="F6028" s="78"/>
      <c r="G6028" s="77"/>
      <c r="H6028" s="79"/>
      <c r="BA6028" s="5" t="str">
        <f t="shared" si="94"/>
        <v/>
      </c>
      <c r="BB6028" s="5" t="str">
        <f>IF(OR($E6028="",$G6028&lt;&gt;"Ativo"),"",IF(COUNTIFS($E$4:$E6028,$E6028,$A$4:$A6028,$A6028,$G$4:$G6028,"Ativo")=1,1,0))</f>
        <v/>
      </c>
      <c r="BC6028" t="str">
        <f>IF(OR($A6028="",$G6028&lt;&gt;"Ativo"),"",IF(COUNTIFS($A$4:$A6028,$A6028,$G$4:$G6028,"Ativo")=1,1,0))</f>
        <v/>
      </c>
    </row>
    <row r="6029" spans="1:55" x14ac:dyDescent="0.3">
      <c r="A6029" s="76"/>
      <c r="B6029" s="104"/>
      <c r="C6029" s="76"/>
      <c r="D6029" s="77"/>
      <c r="E6029" s="12"/>
      <c r="F6029" s="78"/>
      <c r="G6029" s="77"/>
      <c r="H6029" s="79"/>
      <c r="BA6029" s="5" t="str">
        <f t="shared" si="94"/>
        <v/>
      </c>
      <c r="BB6029" s="5" t="str">
        <f>IF(OR($E6029="",$G6029&lt;&gt;"Ativo"),"",IF(COUNTIFS($E$4:$E6029,$E6029,$A$4:$A6029,$A6029,$G$4:$G6029,"Ativo")=1,1,0))</f>
        <v/>
      </c>
      <c r="BC6029" t="str">
        <f>IF(OR($A6029="",$G6029&lt;&gt;"Ativo"),"",IF(COUNTIFS($A$4:$A6029,$A6029,$G$4:$G6029,"Ativo")=1,1,0))</f>
        <v/>
      </c>
    </row>
    <row r="6030" spans="1:55" x14ac:dyDescent="0.3">
      <c r="A6030" s="76"/>
      <c r="B6030" s="104"/>
      <c r="C6030" s="76"/>
      <c r="D6030" s="77"/>
      <c r="E6030" s="12"/>
      <c r="F6030" s="78"/>
      <c r="G6030" s="77"/>
      <c r="H6030" s="79"/>
      <c r="BA6030" s="5" t="str">
        <f t="shared" si="94"/>
        <v/>
      </c>
      <c r="BB6030" s="5" t="str">
        <f>IF(OR($E6030="",$G6030&lt;&gt;"Ativo"),"",IF(COUNTIFS($E$4:$E6030,$E6030,$A$4:$A6030,$A6030,$G$4:$G6030,"Ativo")=1,1,0))</f>
        <v/>
      </c>
      <c r="BC6030" t="str">
        <f>IF(OR($A6030="",$G6030&lt;&gt;"Ativo"),"",IF(COUNTIFS($A$4:$A6030,$A6030,$G$4:$G6030,"Ativo")=1,1,0))</f>
        <v/>
      </c>
    </row>
    <row r="6031" spans="1:55" x14ac:dyDescent="0.3">
      <c r="A6031" s="76"/>
      <c r="B6031" s="104"/>
      <c r="C6031" s="76"/>
      <c r="D6031" s="77"/>
      <c r="E6031" s="12"/>
      <c r="F6031" s="78"/>
      <c r="G6031" s="77"/>
      <c r="H6031" s="79"/>
      <c r="BA6031" s="5" t="str">
        <f t="shared" si="94"/>
        <v/>
      </c>
      <c r="BB6031" s="5" t="str">
        <f>IF(OR($E6031="",$G6031&lt;&gt;"Ativo"),"",IF(COUNTIFS($E$4:$E6031,$E6031,$A$4:$A6031,$A6031,$G$4:$G6031,"Ativo")=1,1,0))</f>
        <v/>
      </c>
      <c r="BC6031" t="str">
        <f>IF(OR($A6031="",$G6031&lt;&gt;"Ativo"),"",IF(COUNTIFS($A$4:$A6031,$A6031,$G$4:$G6031,"Ativo")=1,1,0))</f>
        <v/>
      </c>
    </row>
    <row r="6032" spans="1:55" x14ac:dyDescent="0.3">
      <c r="A6032" s="76"/>
      <c r="B6032" s="104"/>
      <c r="C6032" s="76"/>
      <c r="D6032" s="77"/>
      <c r="E6032" s="12"/>
      <c r="F6032" s="78"/>
      <c r="G6032" s="77"/>
      <c r="H6032" s="79"/>
      <c r="BA6032" s="5" t="str">
        <f t="shared" si="94"/>
        <v/>
      </c>
      <c r="BB6032" s="5" t="str">
        <f>IF(OR($E6032="",$G6032&lt;&gt;"Ativo"),"",IF(COUNTIFS($E$4:$E6032,$E6032,$A$4:$A6032,$A6032,$G$4:$G6032,"Ativo")=1,1,0))</f>
        <v/>
      </c>
      <c r="BC6032" t="str">
        <f>IF(OR($A6032="",$G6032&lt;&gt;"Ativo"),"",IF(COUNTIFS($A$4:$A6032,$A6032,$G$4:$G6032,"Ativo")=1,1,0))</f>
        <v/>
      </c>
    </row>
    <row r="6033" spans="1:55" x14ac:dyDescent="0.3">
      <c r="A6033" s="76"/>
      <c r="B6033" s="104"/>
      <c r="C6033" s="76"/>
      <c r="D6033" s="77"/>
      <c r="E6033" s="12"/>
      <c r="F6033" s="78"/>
      <c r="G6033" s="77"/>
      <c r="H6033" s="79"/>
      <c r="BA6033" s="5" t="str">
        <f t="shared" si="94"/>
        <v/>
      </c>
      <c r="BB6033" s="5" t="str">
        <f>IF(OR($E6033="",$G6033&lt;&gt;"Ativo"),"",IF(COUNTIFS($E$4:$E6033,$E6033,$A$4:$A6033,$A6033,$G$4:$G6033,"Ativo")=1,1,0))</f>
        <v/>
      </c>
      <c r="BC6033" t="str">
        <f>IF(OR($A6033="",$G6033&lt;&gt;"Ativo"),"",IF(COUNTIFS($A$4:$A6033,$A6033,$G$4:$G6033,"Ativo")=1,1,0))</f>
        <v/>
      </c>
    </row>
    <row r="6034" spans="1:55" x14ac:dyDescent="0.3">
      <c r="A6034" s="76"/>
      <c r="B6034" s="104"/>
      <c r="C6034" s="76"/>
      <c r="D6034" s="77"/>
      <c r="E6034" s="12"/>
      <c r="F6034" s="78"/>
      <c r="G6034" s="77"/>
      <c r="H6034" s="79"/>
      <c r="BA6034" s="5" t="str">
        <f t="shared" si="94"/>
        <v/>
      </c>
      <c r="BB6034" s="5" t="str">
        <f>IF(OR($E6034="",$G6034&lt;&gt;"Ativo"),"",IF(COUNTIFS($E$4:$E6034,$E6034,$A$4:$A6034,$A6034,$G$4:$G6034,"Ativo")=1,1,0))</f>
        <v/>
      </c>
      <c r="BC6034" t="str">
        <f>IF(OR($A6034="",$G6034&lt;&gt;"Ativo"),"",IF(COUNTIFS($A$4:$A6034,$A6034,$G$4:$G6034,"Ativo")=1,1,0))</f>
        <v/>
      </c>
    </row>
    <row r="6035" spans="1:55" x14ac:dyDescent="0.3">
      <c r="A6035" s="76"/>
      <c r="B6035" s="104"/>
      <c r="C6035" s="76"/>
      <c r="D6035" s="77"/>
      <c r="E6035" s="12"/>
      <c r="F6035" s="78"/>
      <c r="G6035" s="77"/>
      <c r="H6035" s="79"/>
      <c r="BA6035" s="5" t="str">
        <f t="shared" si="94"/>
        <v/>
      </c>
      <c r="BB6035" s="5" t="str">
        <f>IF(OR($E6035="",$G6035&lt;&gt;"Ativo"),"",IF(COUNTIFS($E$4:$E6035,$E6035,$A$4:$A6035,$A6035,$G$4:$G6035,"Ativo")=1,1,0))</f>
        <v/>
      </c>
      <c r="BC6035" t="str">
        <f>IF(OR($A6035="",$G6035&lt;&gt;"Ativo"),"",IF(COUNTIFS($A$4:$A6035,$A6035,$G$4:$G6035,"Ativo")=1,1,0))</f>
        <v/>
      </c>
    </row>
    <row r="6036" spans="1:55" x14ac:dyDescent="0.3">
      <c r="A6036" s="76"/>
      <c r="B6036" s="104"/>
      <c r="C6036" s="76"/>
      <c r="D6036" s="77"/>
      <c r="E6036" s="12"/>
      <c r="F6036" s="78"/>
      <c r="G6036" s="77"/>
      <c r="H6036" s="79"/>
      <c r="BA6036" s="5" t="str">
        <f t="shared" si="94"/>
        <v/>
      </c>
      <c r="BB6036" s="5" t="str">
        <f>IF(OR($E6036="",$G6036&lt;&gt;"Ativo"),"",IF(COUNTIFS($E$4:$E6036,$E6036,$A$4:$A6036,$A6036,$G$4:$G6036,"Ativo")=1,1,0))</f>
        <v/>
      </c>
      <c r="BC6036" t="str">
        <f>IF(OR($A6036="",$G6036&lt;&gt;"Ativo"),"",IF(COUNTIFS($A$4:$A6036,$A6036,$G$4:$G6036,"Ativo")=1,1,0))</f>
        <v/>
      </c>
    </row>
    <row r="6037" spans="1:55" x14ac:dyDescent="0.3">
      <c r="A6037" s="76"/>
      <c r="B6037" s="104"/>
      <c r="C6037" s="76"/>
      <c r="D6037" s="77"/>
      <c r="E6037" s="12"/>
      <c r="F6037" s="78"/>
      <c r="G6037" s="77"/>
      <c r="H6037" s="79"/>
      <c r="BA6037" s="5" t="str">
        <f t="shared" si="94"/>
        <v/>
      </c>
      <c r="BB6037" s="5" t="str">
        <f>IF(OR($E6037="",$G6037&lt;&gt;"Ativo"),"",IF(COUNTIFS($E$4:$E6037,$E6037,$A$4:$A6037,$A6037,$G$4:$G6037,"Ativo")=1,1,0))</f>
        <v/>
      </c>
      <c r="BC6037" t="str">
        <f>IF(OR($A6037="",$G6037&lt;&gt;"Ativo"),"",IF(COUNTIFS($A$4:$A6037,$A6037,$G$4:$G6037,"Ativo")=1,1,0))</f>
        <v/>
      </c>
    </row>
    <row r="6038" spans="1:55" x14ac:dyDescent="0.3">
      <c r="A6038" s="76"/>
      <c r="B6038" s="104"/>
      <c r="C6038" s="76"/>
      <c r="D6038" s="77"/>
      <c r="E6038" s="12"/>
      <c r="F6038" s="78"/>
      <c r="G6038" s="77"/>
      <c r="H6038" s="79"/>
      <c r="BA6038" s="5" t="str">
        <f t="shared" si="94"/>
        <v/>
      </c>
      <c r="BB6038" s="5" t="str">
        <f>IF(OR($E6038="",$G6038&lt;&gt;"Ativo"),"",IF(COUNTIFS($E$4:$E6038,$E6038,$A$4:$A6038,$A6038,$G$4:$G6038,"Ativo")=1,1,0))</f>
        <v/>
      </c>
      <c r="BC6038" t="str">
        <f>IF(OR($A6038="",$G6038&lt;&gt;"Ativo"),"",IF(COUNTIFS($A$4:$A6038,$A6038,$G$4:$G6038,"Ativo")=1,1,0))</f>
        <v/>
      </c>
    </row>
    <row r="6039" spans="1:55" x14ac:dyDescent="0.3">
      <c r="A6039" s="76"/>
      <c r="B6039" s="104"/>
      <c r="C6039" s="76"/>
      <c r="D6039" s="77"/>
      <c r="E6039" s="12"/>
      <c r="F6039" s="78"/>
      <c r="G6039" s="77"/>
      <c r="H6039" s="79"/>
      <c r="BA6039" s="5" t="str">
        <f t="shared" si="94"/>
        <v/>
      </c>
      <c r="BB6039" s="5" t="str">
        <f>IF(OR($E6039="",$G6039&lt;&gt;"Ativo"),"",IF(COUNTIFS($E$4:$E6039,$E6039,$A$4:$A6039,$A6039,$G$4:$G6039,"Ativo")=1,1,0))</f>
        <v/>
      </c>
      <c r="BC6039" t="str">
        <f>IF(OR($A6039="",$G6039&lt;&gt;"Ativo"),"",IF(COUNTIFS($A$4:$A6039,$A6039,$G$4:$G6039,"Ativo")=1,1,0))</f>
        <v/>
      </c>
    </row>
    <row r="6040" spans="1:55" x14ac:dyDescent="0.3">
      <c r="A6040" s="76"/>
      <c r="B6040" s="104"/>
      <c r="C6040" s="76"/>
      <c r="D6040" s="77"/>
      <c r="E6040" s="12"/>
      <c r="F6040" s="78"/>
      <c r="G6040" s="77"/>
      <c r="H6040" s="79"/>
      <c r="BA6040" s="5" t="str">
        <f t="shared" si="94"/>
        <v/>
      </c>
      <c r="BB6040" s="5" t="str">
        <f>IF(OR($E6040="",$G6040&lt;&gt;"Ativo"),"",IF(COUNTIFS($E$4:$E6040,$E6040,$A$4:$A6040,$A6040,$G$4:$G6040,"Ativo")=1,1,0))</f>
        <v/>
      </c>
      <c r="BC6040" t="str">
        <f>IF(OR($A6040="",$G6040&lt;&gt;"Ativo"),"",IF(COUNTIFS($A$4:$A6040,$A6040,$G$4:$G6040,"Ativo")=1,1,0))</f>
        <v/>
      </c>
    </row>
    <row r="6041" spans="1:55" x14ac:dyDescent="0.3">
      <c r="A6041" s="76"/>
      <c r="B6041" s="104"/>
      <c r="C6041" s="76"/>
      <c r="D6041" s="77"/>
      <c r="E6041" s="12"/>
      <c r="F6041" s="78"/>
      <c r="G6041" s="77"/>
      <c r="H6041" s="79"/>
      <c r="BA6041" s="5" t="str">
        <f t="shared" si="94"/>
        <v/>
      </c>
      <c r="BB6041" s="5" t="str">
        <f>IF(OR($E6041="",$G6041&lt;&gt;"Ativo"),"",IF(COUNTIFS($E$4:$E6041,$E6041,$A$4:$A6041,$A6041,$G$4:$G6041,"Ativo")=1,1,0))</f>
        <v/>
      </c>
      <c r="BC6041" t="str">
        <f>IF(OR($A6041="",$G6041&lt;&gt;"Ativo"),"",IF(COUNTIFS($A$4:$A6041,$A6041,$G$4:$G6041,"Ativo")=1,1,0))</f>
        <v/>
      </c>
    </row>
    <row r="6042" spans="1:55" x14ac:dyDescent="0.3">
      <c r="A6042" s="76"/>
      <c r="B6042" s="104"/>
      <c r="C6042" s="76"/>
      <c r="D6042" s="77"/>
      <c r="E6042" s="12"/>
      <c r="F6042" s="78"/>
      <c r="G6042" s="77"/>
      <c r="H6042" s="79"/>
      <c r="BA6042" s="5" t="str">
        <f t="shared" si="94"/>
        <v/>
      </c>
      <c r="BB6042" s="5" t="str">
        <f>IF(OR($E6042="",$G6042&lt;&gt;"Ativo"),"",IF(COUNTIFS($E$4:$E6042,$E6042,$A$4:$A6042,$A6042,$G$4:$G6042,"Ativo")=1,1,0))</f>
        <v/>
      </c>
      <c r="BC6042" t="str">
        <f>IF(OR($A6042="",$G6042&lt;&gt;"Ativo"),"",IF(COUNTIFS($A$4:$A6042,$A6042,$G$4:$G6042,"Ativo")=1,1,0))</f>
        <v/>
      </c>
    </row>
    <row r="6043" spans="1:55" x14ac:dyDescent="0.3">
      <c r="A6043" s="76"/>
      <c r="B6043" s="104"/>
      <c r="C6043" s="76"/>
      <c r="D6043" s="77"/>
      <c r="E6043" s="12"/>
      <c r="F6043" s="78"/>
      <c r="G6043" s="77"/>
      <c r="H6043" s="79"/>
      <c r="BA6043" s="5" t="str">
        <f t="shared" si="94"/>
        <v/>
      </c>
      <c r="BB6043" s="5" t="str">
        <f>IF(OR($E6043="",$G6043&lt;&gt;"Ativo"),"",IF(COUNTIFS($E$4:$E6043,$E6043,$A$4:$A6043,$A6043,$G$4:$G6043,"Ativo")=1,1,0))</f>
        <v/>
      </c>
      <c r="BC6043" t="str">
        <f>IF(OR($A6043="",$G6043&lt;&gt;"Ativo"),"",IF(COUNTIFS($A$4:$A6043,$A6043,$G$4:$G6043,"Ativo")=1,1,0))</f>
        <v/>
      </c>
    </row>
    <row r="6044" spans="1:55" x14ac:dyDescent="0.3">
      <c r="A6044" s="76"/>
      <c r="B6044" s="104"/>
      <c r="C6044" s="76"/>
      <c r="D6044" s="77"/>
      <c r="E6044" s="12"/>
      <c r="F6044" s="78"/>
      <c r="G6044" s="77"/>
      <c r="H6044" s="79"/>
      <c r="BA6044" s="5" t="str">
        <f t="shared" si="94"/>
        <v/>
      </c>
      <c r="BB6044" s="5" t="str">
        <f>IF(OR($E6044="",$G6044&lt;&gt;"Ativo"),"",IF(COUNTIFS($E$4:$E6044,$E6044,$A$4:$A6044,$A6044,$G$4:$G6044,"Ativo")=1,1,0))</f>
        <v/>
      </c>
      <c r="BC6044" t="str">
        <f>IF(OR($A6044="",$G6044&lt;&gt;"Ativo"),"",IF(COUNTIFS($A$4:$A6044,$A6044,$G$4:$G6044,"Ativo")=1,1,0))</f>
        <v/>
      </c>
    </row>
    <row r="6045" spans="1:55" x14ac:dyDescent="0.3">
      <c r="A6045" s="76"/>
      <c r="B6045" s="104"/>
      <c r="C6045" s="76"/>
      <c r="D6045" s="77"/>
      <c r="E6045" s="12"/>
      <c r="F6045" s="78"/>
      <c r="G6045" s="77"/>
      <c r="H6045" s="79"/>
      <c r="BA6045" s="5" t="str">
        <f t="shared" si="94"/>
        <v/>
      </c>
      <c r="BB6045" s="5" t="str">
        <f>IF(OR($E6045="",$G6045&lt;&gt;"Ativo"),"",IF(COUNTIFS($E$4:$E6045,$E6045,$A$4:$A6045,$A6045,$G$4:$G6045,"Ativo")=1,1,0))</f>
        <v/>
      </c>
      <c r="BC6045" t="str">
        <f>IF(OR($A6045="",$G6045&lt;&gt;"Ativo"),"",IF(COUNTIFS($A$4:$A6045,$A6045,$G$4:$G6045,"Ativo")=1,1,0))</f>
        <v/>
      </c>
    </row>
    <row r="6046" spans="1:55" x14ac:dyDescent="0.3">
      <c r="A6046" s="76"/>
      <c r="B6046" s="104"/>
      <c r="C6046" s="76"/>
      <c r="D6046" s="77"/>
      <c r="E6046" s="12"/>
      <c r="F6046" s="78"/>
      <c r="G6046" s="77"/>
      <c r="H6046" s="79"/>
      <c r="BA6046" s="5" t="str">
        <f t="shared" si="94"/>
        <v/>
      </c>
      <c r="BB6046" s="5" t="str">
        <f>IF(OR($E6046="",$G6046&lt;&gt;"Ativo"),"",IF(COUNTIFS($E$4:$E6046,$E6046,$A$4:$A6046,$A6046,$G$4:$G6046,"Ativo")=1,1,0))</f>
        <v/>
      </c>
      <c r="BC6046" t="str">
        <f>IF(OR($A6046="",$G6046&lt;&gt;"Ativo"),"",IF(COUNTIFS($A$4:$A6046,$A6046,$G$4:$G6046,"Ativo")=1,1,0))</f>
        <v/>
      </c>
    </row>
    <row r="6047" spans="1:55" x14ac:dyDescent="0.3">
      <c r="A6047" s="76"/>
      <c r="B6047" s="104"/>
      <c r="C6047" s="76"/>
      <c r="D6047" s="77"/>
      <c r="E6047" s="12"/>
      <c r="F6047" s="78"/>
      <c r="G6047" s="77"/>
      <c r="H6047" s="79"/>
      <c r="BA6047" s="5" t="str">
        <f t="shared" si="94"/>
        <v/>
      </c>
      <c r="BB6047" s="5" t="str">
        <f>IF(OR($E6047="",$G6047&lt;&gt;"Ativo"),"",IF(COUNTIFS($E$4:$E6047,$E6047,$A$4:$A6047,$A6047,$G$4:$G6047,"Ativo")=1,1,0))</f>
        <v/>
      </c>
      <c r="BC6047" t="str">
        <f>IF(OR($A6047="",$G6047&lt;&gt;"Ativo"),"",IF(COUNTIFS($A$4:$A6047,$A6047,$G$4:$G6047,"Ativo")=1,1,0))</f>
        <v/>
      </c>
    </row>
    <row r="6048" spans="1:55" x14ac:dyDescent="0.3">
      <c r="A6048" s="76"/>
      <c r="B6048" s="104"/>
      <c r="C6048" s="76"/>
      <c r="D6048" s="77"/>
      <c r="E6048" s="12"/>
      <c r="F6048" s="78"/>
      <c r="G6048" s="77"/>
      <c r="H6048" s="79"/>
      <c r="BA6048" s="5" t="str">
        <f t="shared" si="94"/>
        <v/>
      </c>
      <c r="BB6048" s="5" t="str">
        <f>IF(OR($E6048="",$G6048&lt;&gt;"Ativo"),"",IF(COUNTIFS($E$4:$E6048,$E6048,$A$4:$A6048,$A6048,$G$4:$G6048,"Ativo")=1,1,0))</f>
        <v/>
      </c>
      <c r="BC6048" t="str">
        <f>IF(OR($A6048="",$G6048&lt;&gt;"Ativo"),"",IF(COUNTIFS($A$4:$A6048,$A6048,$G$4:$G6048,"Ativo")=1,1,0))</f>
        <v/>
      </c>
    </row>
    <row r="6049" spans="1:55" x14ac:dyDescent="0.3">
      <c r="A6049" s="76"/>
      <c r="B6049" s="104"/>
      <c r="C6049" s="76"/>
      <c r="D6049" s="77"/>
      <c r="E6049" s="12"/>
      <c r="F6049" s="78"/>
      <c r="G6049" s="77"/>
      <c r="H6049" s="79"/>
      <c r="BA6049" s="5" t="str">
        <f t="shared" si="94"/>
        <v/>
      </c>
      <c r="BB6049" s="5" t="str">
        <f>IF(OR($E6049="",$G6049&lt;&gt;"Ativo"),"",IF(COUNTIFS($E$4:$E6049,$E6049,$A$4:$A6049,$A6049,$G$4:$G6049,"Ativo")=1,1,0))</f>
        <v/>
      </c>
      <c r="BC6049" t="str">
        <f>IF(OR($A6049="",$G6049&lt;&gt;"Ativo"),"",IF(COUNTIFS($A$4:$A6049,$A6049,$G$4:$G6049,"Ativo")=1,1,0))</f>
        <v/>
      </c>
    </row>
    <row r="6050" spans="1:55" x14ac:dyDescent="0.3">
      <c r="A6050" s="76"/>
      <c r="B6050" s="104"/>
      <c r="C6050" s="76"/>
      <c r="D6050" s="77"/>
      <c r="E6050" s="12"/>
      <c r="F6050" s="78"/>
      <c r="G6050" s="77"/>
      <c r="H6050" s="79"/>
      <c r="BA6050" s="5" t="str">
        <f t="shared" si="94"/>
        <v/>
      </c>
      <c r="BB6050" s="5" t="str">
        <f>IF(OR($E6050="",$G6050&lt;&gt;"Ativo"),"",IF(COUNTIFS($E$4:$E6050,$E6050,$A$4:$A6050,$A6050,$G$4:$G6050,"Ativo")=1,1,0))</f>
        <v/>
      </c>
      <c r="BC6050" t="str">
        <f>IF(OR($A6050="",$G6050&lt;&gt;"Ativo"),"",IF(COUNTIFS($A$4:$A6050,$A6050,$G$4:$G6050,"Ativo")=1,1,0))</f>
        <v/>
      </c>
    </row>
    <row r="6051" spans="1:55" x14ac:dyDescent="0.3">
      <c r="A6051" s="76"/>
      <c r="B6051" s="104"/>
      <c r="C6051" s="76"/>
      <c r="D6051" s="77"/>
      <c r="E6051" s="12"/>
      <c r="F6051" s="78"/>
      <c r="G6051" s="77"/>
      <c r="H6051" s="79"/>
      <c r="BA6051" s="5" t="str">
        <f t="shared" si="94"/>
        <v/>
      </c>
      <c r="BB6051" s="5" t="str">
        <f>IF(OR($E6051="",$G6051&lt;&gt;"Ativo"),"",IF(COUNTIFS($E$4:$E6051,$E6051,$A$4:$A6051,$A6051,$G$4:$G6051,"Ativo")=1,1,0))</f>
        <v/>
      </c>
      <c r="BC6051" t="str">
        <f>IF(OR($A6051="",$G6051&lt;&gt;"Ativo"),"",IF(COUNTIFS($A$4:$A6051,$A6051,$G$4:$G6051,"Ativo")=1,1,0))</f>
        <v/>
      </c>
    </row>
    <row r="6052" spans="1:55" x14ac:dyDescent="0.3">
      <c r="A6052" s="76"/>
      <c r="B6052" s="104"/>
      <c r="C6052" s="76"/>
      <c r="D6052" s="77"/>
      <c r="E6052" s="12"/>
      <c r="F6052" s="78"/>
      <c r="G6052" s="77"/>
      <c r="H6052" s="79"/>
      <c r="BA6052" s="5" t="str">
        <f t="shared" si="94"/>
        <v/>
      </c>
      <c r="BB6052" s="5" t="str">
        <f>IF(OR($E6052="",$G6052&lt;&gt;"Ativo"),"",IF(COUNTIFS($E$4:$E6052,$E6052,$A$4:$A6052,$A6052,$G$4:$G6052,"Ativo")=1,1,0))</f>
        <v/>
      </c>
      <c r="BC6052" t="str">
        <f>IF(OR($A6052="",$G6052&lt;&gt;"Ativo"),"",IF(COUNTIFS($A$4:$A6052,$A6052,$G$4:$G6052,"Ativo")=1,1,0))</f>
        <v/>
      </c>
    </row>
    <row r="6053" spans="1:55" x14ac:dyDescent="0.3">
      <c r="A6053" s="76"/>
      <c r="B6053" s="104"/>
      <c r="C6053" s="76"/>
      <c r="D6053" s="77"/>
      <c r="E6053" s="12"/>
      <c r="F6053" s="78"/>
      <c r="G6053" s="77"/>
      <c r="H6053" s="79"/>
      <c r="BA6053" s="5" t="str">
        <f t="shared" si="94"/>
        <v/>
      </c>
      <c r="BB6053" s="5" t="str">
        <f>IF(OR($E6053="",$G6053&lt;&gt;"Ativo"),"",IF(COUNTIFS($E$4:$E6053,$E6053,$A$4:$A6053,$A6053,$G$4:$G6053,"Ativo")=1,1,0))</f>
        <v/>
      </c>
      <c r="BC6053" t="str">
        <f>IF(OR($A6053="",$G6053&lt;&gt;"Ativo"),"",IF(COUNTIFS($A$4:$A6053,$A6053,$G$4:$G6053,"Ativo")=1,1,0))</f>
        <v/>
      </c>
    </row>
    <row r="6054" spans="1:55" x14ac:dyDescent="0.3">
      <c r="A6054" s="76"/>
      <c r="B6054" s="104"/>
      <c r="C6054" s="76"/>
      <c r="D6054" s="77"/>
      <c r="E6054" s="12"/>
      <c r="F6054" s="78"/>
      <c r="G6054" s="77"/>
      <c r="H6054" s="79"/>
      <c r="BA6054" s="5" t="str">
        <f t="shared" si="94"/>
        <v/>
      </c>
      <c r="BB6054" s="5" t="str">
        <f>IF(OR($E6054="",$G6054&lt;&gt;"Ativo"),"",IF(COUNTIFS($E$4:$E6054,$E6054,$A$4:$A6054,$A6054,$G$4:$G6054,"Ativo")=1,1,0))</f>
        <v/>
      </c>
      <c r="BC6054" t="str">
        <f>IF(OR($A6054="",$G6054&lt;&gt;"Ativo"),"",IF(COUNTIFS($A$4:$A6054,$A6054,$G$4:$G6054,"Ativo")=1,1,0))</f>
        <v/>
      </c>
    </row>
    <row r="6055" spans="1:55" x14ac:dyDescent="0.3">
      <c r="A6055" s="76"/>
      <c r="B6055" s="104"/>
      <c r="C6055" s="76"/>
      <c r="D6055" s="77"/>
      <c r="E6055" s="12"/>
      <c r="F6055" s="78"/>
      <c r="G6055" s="77"/>
      <c r="H6055" s="79"/>
      <c r="BA6055" s="5" t="str">
        <f t="shared" si="94"/>
        <v/>
      </c>
      <c r="BB6055" s="5" t="str">
        <f>IF(OR($E6055="",$G6055&lt;&gt;"Ativo"),"",IF(COUNTIFS($E$4:$E6055,$E6055,$A$4:$A6055,$A6055,$G$4:$G6055,"Ativo")=1,1,0))</f>
        <v/>
      </c>
      <c r="BC6055" t="str">
        <f>IF(OR($A6055="",$G6055&lt;&gt;"Ativo"),"",IF(COUNTIFS($A$4:$A6055,$A6055,$G$4:$G6055,"Ativo")=1,1,0))</f>
        <v/>
      </c>
    </row>
    <row r="6056" spans="1:55" x14ac:dyDescent="0.3">
      <c r="A6056" s="76"/>
      <c r="B6056" s="104"/>
      <c r="C6056" s="76"/>
      <c r="D6056" s="77"/>
      <c r="E6056" s="12"/>
      <c r="F6056" s="78"/>
      <c r="G6056" s="77"/>
      <c r="H6056" s="79"/>
      <c r="BA6056" s="5" t="str">
        <f t="shared" si="94"/>
        <v/>
      </c>
      <c r="BB6056" s="5" t="str">
        <f>IF(OR($E6056="",$G6056&lt;&gt;"Ativo"),"",IF(COUNTIFS($E$4:$E6056,$E6056,$A$4:$A6056,$A6056,$G$4:$G6056,"Ativo")=1,1,0))</f>
        <v/>
      </c>
      <c r="BC6056" t="str">
        <f>IF(OR($A6056="",$G6056&lt;&gt;"Ativo"),"",IF(COUNTIFS($A$4:$A6056,$A6056,$G$4:$G6056,"Ativo")=1,1,0))</f>
        <v/>
      </c>
    </row>
    <row r="6057" spans="1:55" x14ac:dyDescent="0.3">
      <c r="A6057" s="76"/>
      <c r="B6057" s="104"/>
      <c r="C6057" s="76"/>
      <c r="D6057" s="77"/>
      <c r="E6057" s="12"/>
      <c r="F6057" s="78"/>
      <c r="G6057" s="77"/>
      <c r="H6057" s="79"/>
      <c r="BA6057" s="5" t="str">
        <f t="shared" si="94"/>
        <v/>
      </c>
      <c r="BB6057" s="5" t="str">
        <f>IF(OR($E6057="",$G6057&lt;&gt;"Ativo"),"",IF(COUNTIFS($E$4:$E6057,$E6057,$A$4:$A6057,$A6057,$G$4:$G6057,"Ativo")=1,1,0))</f>
        <v/>
      </c>
      <c r="BC6057" t="str">
        <f>IF(OR($A6057="",$G6057&lt;&gt;"Ativo"),"",IF(COUNTIFS($A$4:$A6057,$A6057,$G$4:$G6057,"Ativo")=1,1,0))</f>
        <v/>
      </c>
    </row>
    <row r="6058" spans="1:55" x14ac:dyDescent="0.3">
      <c r="A6058" s="76"/>
      <c r="B6058" s="104"/>
      <c r="C6058" s="76"/>
      <c r="D6058" s="77"/>
      <c r="E6058" s="12"/>
      <c r="F6058" s="78"/>
      <c r="G6058" s="77"/>
      <c r="H6058" s="79"/>
      <c r="BA6058" s="5" t="str">
        <f t="shared" si="94"/>
        <v/>
      </c>
      <c r="BB6058" s="5" t="str">
        <f>IF(OR($E6058="",$G6058&lt;&gt;"Ativo"),"",IF(COUNTIFS($E$4:$E6058,$E6058,$A$4:$A6058,$A6058,$G$4:$G6058,"Ativo")=1,1,0))</f>
        <v/>
      </c>
      <c r="BC6058" t="str">
        <f>IF(OR($A6058="",$G6058&lt;&gt;"Ativo"),"",IF(COUNTIFS($A$4:$A6058,$A6058,$G$4:$G6058,"Ativo")=1,1,0))</f>
        <v/>
      </c>
    </row>
    <row r="6059" spans="1:55" x14ac:dyDescent="0.3">
      <c r="A6059" s="76"/>
      <c r="B6059" s="104"/>
      <c r="C6059" s="76"/>
      <c r="D6059" s="77"/>
      <c r="E6059" s="12"/>
      <c r="F6059" s="78"/>
      <c r="G6059" s="77"/>
      <c r="H6059" s="79"/>
      <c r="BA6059" s="5" t="str">
        <f t="shared" si="94"/>
        <v/>
      </c>
      <c r="BB6059" s="5" t="str">
        <f>IF(OR($E6059="",$G6059&lt;&gt;"Ativo"),"",IF(COUNTIFS($E$4:$E6059,$E6059,$A$4:$A6059,$A6059,$G$4:$G6059,"Ativo")=1,1,0))</f>
        <v/>
      </c>
      <c r="BC6059" t="str">
        <f>IF(OR($A6059="",$G6059&lt;&gt;"Ativo"),"",IF(COUNTIFS($A$4:$A6059,$A6059,$G$4:$G6059,"Ativo")=1,1,0))</f>
        <v/>
      </c>
    </row>
    <row r="6060" spans="1:55" x14ac:dyDescent="0.3">
      <c r="A6060" s="76"/>
      <c r="B6060" s="104"/>
      <c r="C6060" s="76"/>
      <c r="D6060" s="77"/>
      <c r="E6060" s="12"/>
      <c r="F6060" s="78"/>
      <c r="G6060" s="77"/>
      <c r="H6060" s="79"/>
      <c r="BA6060" s="5" t="str">
        <f t="shared" si="94"/>
        <v/>
      </c>
      <c r="BB6060" s="5" t="str">
        <f>IF(OR($E6060="",$G6060&lt;&gt;"Ativo"),"",IF(COUNTIFS($E$4:$E6060,$E6060,$A$4:$A6060,$A6060,$G$4:$G6060,"Ativo")=1,1,0))</f>
        <v/>
      </c>
      <c r="BC6060" t="str">
        <f>IF(OR($A6060="",$G6060&lt;&gt;"Ativo"),"",IF(COUNTIFS($A$4:$A6060,$A6060,$G$4:$G6060,"Ativo")=1,1,0))</f>
        <v/>
      </c>
    </row>
    <row r="6061" spans="1:55" x14ac:dyDescent="0.3">
      <c r="A6061" s="76"/>
      <c r="B6061" s="104"/>
      <c r="C6061" s="76"/>
      <c r="D6061" s="77"/>
      <c r="E6061" s="12"/>
      <c r="F6061" s="78"/>
      <c r="G6061" s="77"/>
      <c r="H6061" s="79"/>
      <c r="BA6061" s="5" t="str">
        <f t="shared" si="94"/>
        <v/>
      </c>
      <c r="BB6061" s="5" t="str">
        <f>IF(OR($E6061="",$G6061&lt;&gt;"Ativo"),"",IF(COUNTIFS($E$4:$E6061,$E6061,$A$4:$A6061,$A6061,$G$4:$G6061,"Ativo")=1,1,0))</f>
        <v/>
      </c>
      <c r="BC6061" t="str">
        <f>IF(OR($A6061="",$G6061&lt;&gt;"Ativo"),"",IF(COUNTIFS($A$4:$A6061,$A6061,$G$4:$G6061,"Ativo")=1,1,0))</f>
        <v/>
      </c>
    </row>
    <row r="6062" spans="1:55" x14ac:dyDescent="0.3">
      <c r="A6062" s="76"/>
      <c r="B6062" s="104"/>
      <c r="C6062" s="76"/>
      <c r="D6062" s="77"/>
      <c r="E6062" s="12"/>
      <c r="F6062" s="78"/>
      <c r="G6062" s="77"/>
      <c r="H6062" s="79"/>
      <c r="BA6062" s="5" t="str">
        <f t="shared" si="94"/>
        <v/>
      </c>
      <c r="BB6062" s="5" t="str">
        <f>IF(OR($E6062="",$G6062&lt;&gt;"Ativo"),"",IF(COUNTIFS($E$4:$E6062,$E6062,$A$4:$A6062,$A6062,$G$4:$G6062,"Ativo")=1,1,0))</f>
        <v/>
      </c>
      <c r="BC6062" t="str">
        <f>IF(OR($A6062="",$G6062&lt;&gt;"Ativo"),"",IF(COUNTIFS($A$4:$A6062,$A6062,$G$4:$G6062,"Ativo")=1,1,0))</f>
        <v/>
      </c>
    </row>
    <row r="6063" spans="1:55" x14ac:dyDescent="0.3">
      <c r="A6063" s="76"/>
      <c r="B6063" s="104"/>
      <c r="C6063" s="76"/>
      <c r="D6063" s="77"/>
      <c r="E6063" s="12"/>
      <c r="F6063" s="78"/>
      <c r="G6063" s="77"/>
      <c r="H6063" s="79"/>
      <c r="BA6063" s="5" t="str">
        <f t="shared" si="94"/>
        <v/>
      </c>
      <c r="BB6063" s="5" t="str">
        <f>IF(OR($E6063="",$G6063&lt;&gt;"Ativo"),"",IF(COUNTIFS($E$4:$E6063,$E6063,$A$4:$A6063,$A6063,$G$4:$G6063,"Ativo")=1,1,0))</f>
        <v/>
      </c>
      <c r="BC6063" t="str">
        <f>IF(OR($A6063="",$G6063&lt;&gt;"Ativo"),"",IF(COUNTIFS($A$4:$A6063,$A6063,$G$4:$G6063,"Ativo")=1,1,0))</f>
        <v/>
      </c>
    </row>
    <row r="6064" spans="1:55" x14ac:dyDescent="0.3">
      <c r="A6064" s="76"/>
      <c r="B6064" s="104"/>
      <c r="C6064" s="76"/>
      <c r="D6064" s="77"/>
      <c r="E6064" s="12"/>
      <c r="F6064" s="78"/>
      <c r="G6064" s="77"/>
      <c r="H6064" s="79"/>
      <c r="BA6064" s="5" t="str">
        <f t="shared" si="94"/>
        <v/>
      </c>
      <c r="BB6064" s="5" t="str">
        <f>IF(OR($E6064="",$G6064&lt;&gt;"Ativo"),"",IF(COUNTIFS($E$4:$E6064,$E6064,$A$4:$A6064,$A6064,$G$4:$G6064,"Ativo")=1,1,0))</f>
        <v/>
      </c>
      <c r="BC6064" t="str">
        <f>IF(OR($A6064="",$G6064&lt;&gt;"Ativo"),"",IF(COUNTIFS($A$4:$A6064,$A6064,$G$4:$G6064,"Ativo")=1,1,0))</f>
        <v/>
      </c>
    </row>
    <row r="6065" spans="1:55" x14ac:dyDescent="0.3">
      <c r="A6065" s="76"/>
      <c r="B6065" s="104"/>
      <c r="C6065" s="76"/>
      <c r="D6065" s="77"/>
      <c r="E6065" s="12"/>
      <c r="F6065" s="78"/>
      <c r="G6065" s="77"/>
      <c r="H6065" s="79"/>
      <c r="BA6065" s="5" t="str">
        <f t="shared" si="94"/>
        <v/>
      </c>
      <c r="BB6065" s="5" t="str">
        <f>IF(OR($E6065="",$G6065&lt;&gt;"Ativo"),"",IF(COUNTIFS($E$4:$E6065,$E6065,$A$4:$A6065,$A6065,$G$4:$G6065,"Ativo")=1,1,0))</f>
        <v/>
      </c>
      <c r="BC6065" t="str">
        <f>IF(OR($A6065="",$G6065&lt;&gt;"Ativo"),"",IF(COUNTIFS($A$4:$A6065,$A6065,$G$4:$G6065,"Ativo")=1,1,0))</f>
        <v/>
      </c>
    </row>
    <row r="6066" spans="1:55" x14ac:dyDescent="0.3">
      <c r="A6066" s="76"/>
      <c r="B6066" s="104"/>
      <c r="C6066" s="76"/>
      <c r="D6066" s="77"/>
      <c r="E6066" s="12"/>
      <c r="F6066" s="78"/>
      <c r="G6066" s="77"/>
      <c r="H6066" s="79"/>
      <c r="BA6066" s="5" t="str">
        <f t="shared" si="94"/>
        <v/>
      </c>
      <c r="BB6066" s="5" t="str">
        <f>IF(OR($E6066="",$G6066&lt;&gt;"Ativo"),"",IF(COUNTIFS($E$4:$E6066,$E6066,$A$4:$A6066,$A6066,$G$4:$G6066,"Ativo")=1,1,0))</f>
        <v/>
      </c>
      <c r="BC6066" t="str">
        <f>IF(OR($A6066="",$G6066&lt;&gt;"Ativo"),"",IF(COUNTIFS($A$4:$A6066,$A6066,$G$4:$G6066,"Ativo")=1,1,0))</f>
        <v/>
      </c>
    </row>
    <row r="6067" spans="1:55" x14ac:dyDescent="0.3">
      <c r="A6067" s="76"/>
      <c r="B6067" s="104"/>
      <c r="C6067" s="76"/>
      <c r="D6067" s="77"/>
      <c r="E6067" s="12"/>
      <c r="F6067" s="78"/>
      <c r="G6067" s="77"/>
      <c r="H6067" s="79"/>
      <c r="BA6067" s="5" t="str">
        <f t="shared" si="94"/>
        <v/>
      </c>
      <c r="BB6067" s="5" t="str">
        <f>IF(OR($E6067="",$G6067&lt;&gt;"Ativo"),"",IF(COUNTIFS($E$4:$E6067,$E6067,$A$4:$A6067,$A6067,$G$4:$G6067,"Ativo")=1,1,0))</f>
        <v/>
      </c>
      <c r="BC6067" t="str">
        <f>IF(OR($A6067="",$G6067&lt;&gt;"Ativo"),"",IF(COUNTIFS($A$4:$A6067,$A6067,$G$4:$G6067,"Ativo")=1,1,0))</f>
        <v/>
      </c>
    </row>
    <row r="6068" spans="1:55" x14ac:dyDescent="0.3">
      <c r="A6068" s="76"/>
      <c r="B6068" s="104"/>
      <c r="C6068" s="76"/>
      <c r="D6068" s="77"/>
      <c r="E6068" s="12"/>
      <c r="F6068" s="78"/>
      <c r="G6068" s="77"/>
      <c r="H6068" s="79"/>
      <c r="BA6068" s="5" t="str">
        <f t="shared" si="94"/>
        <v/>
      </c>
      <c r="BB6068" s="5" t="str">
        <f>IF(OR($E6068="",$G6068&lt;&gt;"Ativo"),"",IF(COUNTIFS($E$4:$E6068,$E6068,$A$4:$A6068,$A6068,$G$4:$G6068,"Ativo")=1,1,0))</f>
        <v/>
      </c>
      <c r="BC6068" t="str">
        <f>IF(OR($A6068="",$G6068&lt;&gt;"Ativo"),"",IF(COUNTIFS($A$4:$A6068,$A6068,$G$4:$G6068,"Ativo")=1,1,0))</f>
        <v/>
      </c>
    </row>
    <row r="6069" spans="1:55" x14ac:dyDescent="0.3">
      <c r="A6069" s="76"/>
      <c r="B6069" s="104"/>
      <c r="C6069" s="76"/>
      <c r="D6069" s="77"/>
      <c r="E6069" s="12"/>
      <c r="F6069" s="78"/>
      <c r="G6069" s="77"/>
      <c r="H6069" s="79"/>
      <c r="BA6069" s="5" t="str">
        <f t="shared" si="94"/>
        <v/>
      </c>
      <c r="BB6069" s="5" t="str">
        <f>IF(OR($E6069="",$G6069&lt;&gt;"Ativo"),"",IF(COUNTIFS($E$4:$E6069,$E6069,$A$4:$A6069,$A6069,$G$4:$G6069,"Ativo")=1,1,0))</f>
        <v/>
      </c>
      <c r="BC6069" t="str">
        <f>IF(OR($A6069="",$G6069&lt;&gt;"Ativo"),"",IF(COUNTIFS($A$4:$A6069,$A6069,$G$4:$G6069,"Ativo")=1,1,0))</f>
        <v/>
      </c>
    </row>
    <row r="6070" spans="1:55" x14ac:dyDescent="0.3">
      <c r="A6070" s="76"/>
      <c r="B6070" s="104"/>
      <c r="C6070" s="76"/>
      <c r="D6070" s="77"/>
      <c r="E6070" s="12"/>
      <c r="F6070" s="78"/>
      <c r="G6070" s="77"/>
      <c r="H6070" s="79"/>
      <c r="BA6070" s="5" t="str">
        <f t="shared" si="94"/>
        <v/>
      </c>
      <c r="BB6070" s="5" t="str">
        <f>IF(OR($E6070="",$G6070&lt;&gt;"Ativo"),"",IF(COUNTIFS($E$4:$E6070,$E6070,$A$4:$A6070,$A6070,$G$4:$G6070,"Ativo")=1,1,0))</f>
        <v/>
      </c>
      <c r="BC6070" t="str">
        <f>IF(OR($A6070="",$G6070&lt;&gt;"Ativo"),"",IF(COUNTIFS($A$4:$A6070,$A6070,$G$4:$G6070,"Ativo")=1,1,0))</f>
        <v/>
      </c>
    </row>
    <row r="6071" spans="1:55" x14ac:dyDescent="0.3">
      <c r="A6071" s="76"/>
      <c r="B6071" s="104"/>
      <c r="C6071" s="76"/>
      <c r="D6071" s="77"/>
      <c r="E6071" s="12"/>
      <c r="F6071" s="78"/>
      <c r="G6071" s="77"/>
      <c r="H6071" s="79"/>
      <c r="BA6071" s="5" t="str">
        <f t="shared" si="94"/>
        <v/>
      </c>
      <c r="BB6071" s="5" t="str">
        <f>IF(OR($E6071="",$G6071&lt;&gt;"Ativo"),"",IF(COUNTIFS($E$4:$E6071,$E6071,$A$4:$A6071,$A6071,$G$4:$G6071,"Ativo")=1,1,0))</f>
        <v/>
      </c>
      <c r="BC6071" t="str">
        <f>IF(OR($A6071="",$G6071&lt;&gt;"Ativo"),"",IF(COUNTIFS($A$4:$A6071,$A6071,$G$4:$G6071,"Ativo")=1,1,0))</f>
        <v/>
      </c>
    </row>
    <row r="6072" spans="1:55" x14ac:dyDescent="0.3">
      <c r="A6072" s="76"/>
      <c r="B6072" s="104"/>
      <c r="C6072" s="76"/>
      <c r="D6072" s="77"/>
      <c r="E6072" s="12"/>
      <c r="F6072" s="78"/>
      <c r="G6072" s="77"/>
      <c r="H6072" s="79"/>
      <c r="BA6072" s="5" t="str">
        <f t="shared" si="94"/>
        <v/>
      </c>
      <c r="BB6072" s="5" t="str">
        <f>IF(OR($E6072="",$G6072&lt;&gt;"Ativo"),"",IF(COUNTIFS($E$4:$E6072,$E6072,$A$4:$A6072,$A6072,$G$4:$G6072,"Ativo")=1,1,0))</f>
        <v/>
      </c>
      <c r="BC6072" t="str">
        <f>IF(OR($A6072="",$G6072&lt;&gt;"Ativo"),"",IF(COUNTIFS($A$4:$A6072,$A6072,$G$4:$G6072,"Ativo")=1,1,0))</f>
        <v/>
      </c>
    </row>
    <row r="6073" spans="1:55" x14ac:dyDescent="0.3">
      <c r="A6073" s="76"/>
      <c r="B6073" s="104"/>
      <c r="C6073" s="76"/>
      <c r="D6073" s="77"/>
      <c r="E6073" s="12"/>
      <c r="F6073" s="78"/>
      <c r="G6073" s="77"/>
      <c r="H6073" s="79"/>
      <c r="BA6073" s="5" t="str">
        <f t="shared" si="94"/>
        <v/>
      </c>
      <c r="BB6073" s="5" t="str">
        <f>IF(OR($E6073="",$G6073&lt;&gt;"Ativo"),"",IF(COUNTIFS($E$4:$E6073,$E6073,$A$4:$A6073,$A6073,$G$4:$G6073,"Ativo")=1,1,0))</f>
        <v/>
      </c>
      <c r="BC6073" t="str">
        <f>IF(OR($A6073="",$G6073&lt;&gt;"Ativo"),"",IF(COUNTIFS($A$4:$A6073,$A6073,$G$4:$G6073,"Ativo")=1,1,0))</f>
        <v/>
      </c>
    </row>
    <row r="6074" spans="1:55" x14ac:dyDescent="0.3">
      <c r="A6074" s="76"/>
      <c r="B6074" s="104"/>
      <c r="C6074" s="76"/>
      <c r="D6074" s="77"/>
      <c r="E6074" s="12"/>
      <c r="F6074" s="78"/>
      <c r="G6074" s="77"/>
      <c r="H6074" s="79"/>
      <c r="BA6074" s="5" t="str">
        <f t="shared" si="94"/>
        <v/>
      </c>
      <c r="BB6074" s="5" t="str">
        <f>IF(OR($E6074="",$G6074&lt;&gt;"Ativo"),"",IF(COUNTIFS($E$4:$E6074,$E6074,$A$4:$A6074,$A6074,$G$4:$G6074,"Ativo")=1,1,0))</f>
        <v/>
      </c>
      <c r="BC6074" t="str">
        <f>IF(OR($A6074="",$G6074&lt;&gt;"Ativo"),"",IF(COUNTIFS($A$4:$A6074,$A6074,$G$4:$G6074,"Ativo")=1,1,0))</f>
        <v/>
      </c>
    </row>
    <row r="6075" spans="1:55" x14ac:dyDescent="0.3">
      <c r="A6075" s="76"/>
      <c r="B6075" s="104"/>
      <c r="C6075" s="76"/>
      <c r="D6075" s="77"/>
      <c r="E6075" s="12"/>
      <c r="F6075" s="78"/>
      <c r="G6075" s="77"/>
      <c r="H6075" s="79"/>
      <c r="BA6075" s="5" t="str">
        <f t="shared" si="94"/>
        <v/>
      </c>
      <c r="BB6075" s="5" t="str">
        <f>IF(OR($E6075="",$G6075&lt;&gt;"Ativo"),"",IF(COUNTIFS($E$4:$E6075,$E6075,$A$4:$A6075,$A6075,$G$4:$G6075,"Ativo")=1,1,0))</f>
        <v/>
      </c>
      <c r="BC6075" t="str">
        <f>IF(OR($A6075="",$G6075&lt;&gt;"Ativo"),"",IF(COUNTIFS($A$4:$A6075,$A6075,$G$4:$G6075,"Ativo")=1,1,0))</f>
        <v/>
      </c>
    </row>
    <row r="6076" spans="1:55" x14ac:dyDescent="0.3">
      <c r="A6076" s="76"/>
      <c r="B6076" s="104"/>
      <c r="C6076" s="76"/>
      <c r="D6076" s="77"/>
      <c r="E6076" s="12"/>
      <c r="F6076" s="78"/>
      <c r="G6076" s="77"/>
      <c r="H6076" s="79"/>
      <c r="BA6076" s="5" t="str">
        <f t="shared" si="94"/>
        <v/>
      </c>
      <c r="BB6076" s="5" t="str">
        <f>IF(OR($E6076="",$G6076&lt;&gt;"Ativo"),"",IF(COUNTIFS($E$4:$E6076,$E6076,$A$4:$A6076,$A6076,$G$4:$G6076,"Ativo")=1,1,0))</f>
        <v/>
      </c>
      <c r="BC6076" t="str">
        <f>IF(OR($A6076="",$G6076&lt;&gt;"Ativo"),"",IF(COUNTIFS($A$4:$A6076,$A6076,$G$4:$G6076,"Ativo")=1,1,0))</f>
        <v/>
      </c>
    </row>
    <row r="6077" spans="1:55" x14ac:dyDescent="0.3">
      <c r="A6077" s="76"/>
      <c r="B6077" s="104"/>
      <c r="C6077" s="76"/>
      <c r="D6077" s="77"/>
      <c r="E6077" s="12"/>
      <c r="F6077" s="78"/>
      <c r="G6077" s="77"/>
      <c r="H6077" s="79"/>
      <c r="BA6077" s="5" t="str">
        <f t="shared" si="94"/>
        <v/>
      </c>
      <c r="BB6077" s="5" t="str">
        <f>IF(OR($E6077="",$G6077&lt;&gt;"Ativo"),"",IF(COUNTIFS($E$4:$E6077,$E6077,$A$4:$A6077,$A6077,$G$4:$G6077,"Ativo")=1,1,0))</f>
        <v/>
      </c>
      <c r="BC6077" t="str">
        <f>IF(OR($A6077="",$G6077&lt;&gt;"Ativo"),"",IF(COUNTIFS($A$4:$A6077,$A6077,$G$4:$G6077,"Ativo")=1,1,0))</f>
        <v/>
      </c>
    </row>
    <row r="6078" spans="1:55" x14ac:dyDescent="0.3">
      <c r="A6078" s="76"/>
      <c r="B6078" s="104"/>
      <c r="C6078" s="76"/>
      <c r="D6078" s="77"/>
      <c r="E6078" s="12"/>
      <c r="F6078" s="78"/>
      <c r="G6078" s="77"/>
      <c r="H6078" s="79"/>
      <c r="BA6078" s="5" t="str">
        <f t="shared" si="94"/>
        <v/>
      </c>
      <c r="BB6078" s="5" t="str">
        <f>IF(OR($E6078="",$G6078&lt;&gt;"Ativo"),"",IF(COUNTIFS($E$4:$E6078,$E6078,$A$4:$A6078,$A6078,$G$4:$G6078,"Ativo")=1,1,0))</f>
        <v/>
      </c>
      <c r="BC6078" t="str">
        <f>IF(OR($A6078="",$G6078&lt;&gt;"Ativo"),"",IF(COUNTIFS($A$4:$A6078,$A6078,$G$4:$G6078,"Ativo")=1,1,0))</f>
        <v/>
      </c>
    </row>
    <row r="6079" spans="1:55" x14ac:dyDescent="0.3">
      <c r="A6079" s="76"/>
      <c r="B6079" s="104"/>
      <c r="C6079" s="76"/>
      <c r="D6079" s="77"/>
      <c r="E6079" s="12"/>
      <c r="F6079" s="78"/>
      <c r="G6079" s="77"/>
      <c r="H6079" s="79"/>
      <c r="BA6079" s="5" t="str">
        <f t="shared" si="94"/>
        <v/>
      </c>
      <c r="BB6079" s="5" t="str">
        <f>IF(OR($E6079="",$G6079&lt;&gt;"Ativo"),"",IF(COUNTIFS($E$4:$E6079,$E6079,$A$4:$A6079,$A6079,$G$4:$G6079,"Ativo")=1,1,0))</f>
        <v/>
      </c>
      <c r="BC6079" t="str">
        <f>IF(OR($A6079="",$G6079&lt;&gt;"Ativo"),"",IF(COUNTIFS($A$4:$A6079,$A6079,$G$4:$G6079,"Ativo")=1,1,0))</f>
        <v/>
      </c>
    </row>
    <row r="6080" spans="1:55" x14ac:dyDescent="0.3">
      <c r="A6080" s="76"/>
      <c r="B6080" s="104"/>
      <c r="C6080" s="76"/>
      <c r="D6080" s="77"/>
      <c r="E6080" s="12"/>
      <c r="F6080" s="78"/>
      <c r="G6080" s="77"/>
      <c r="H6080" s="79"/>
      <c r="BA6080" s="5" t="str">
        <f t="shared" si="94"/>
        <v/>
      </c>
      <c r="BB6080" s="5" t="str">
        <f>IF(OR($E6080="",$G6080&lt;&gt;"Ativo"),"",IF(COUNTIFS($E$4:$E6080,$E6080,$A$4:$A6080,$A6080,$G$4:$G6080,"Ativo")=1,1,0))</f>
        <v/>
      </c>
      <c r="BC6080" t="str">
        <f>IF(OR($A6080="",$G6080&lt;&gt;"Ativo"),"",IF(COUNTIFS($A$4:$A6080,$A6080,$G$4:$G6080,"Ativo")=1,1,0))</f>
        <v/>
      </c>
    </row>
    <row r="6081" spans="1:55" x14ac:dyDescent="0.3">
      <c r="A6081" s="76"/>
      <c r="B6081" s="104"/>
      <c r="C6081" s="76"/>
      <c r="D6081" s="77"/>
      <c r="E6081" s="12"/>
      <c r="F6081" s="78"/>
      <c r="G6081" s="77"/>
      <c r="H6081" s="79"/>
      <c r="BA6081" s="5" t="str">
        <f t="shared" si="94"/>
        <v/>
      </c>
      <c r="BB6081" s="5" t="str">
        <f>IF(OR($E6081="",$G6081&lt;&gt;"Ativo"),"",IF(COUNTIFS($E$4:$E6081,$E6081,$A$4:$A6081,$A6081,$G$4:$G6081,"Ativo")=1,1,0))</f>
        <v/>
      </c>
      <c r="BC6081" t="str">
        <f>IF(OR($A6081="",$G6081&lt;&gt;"Ativo"),"",IF(COUNTIFS($A$4:$A6081,$A6081,$G$4:$G6081,"Ativo")=1,1,0))</f>
        <v/>
      </c>
    </row>
    <row r="6082" spans="1:55" x14ac:dyDescent="0.3">
      <c r="A6082" s="76"/>
      <c r="B6082" s="104"/>
      <c r="C6082" s="76"/>
      <c r="D6082" s="77"/>
      <c r="E6082" s="12"/>
      <c r="F6082" s="78"/>
      <c r="G6082" s="77"/>
      <c r="H6082" s="79"/>
      <c r="BA6082" s="5" t="str">
        <f t="shared" si="94"/>
        <v/>
      </c>
      <c r="BB6082" s="5" t="str">
        <f>IF(OR($E6082="",$G6082&lt;&gt;"Ativo"),"",IF(COUNTIFS($E$4:$E6082,$E6082,$A$4:$A6082,$A6082,$G$4:$G6082,"Ativo")=1,1,0))</f>
        <v/>
      </c>
      <c r="BC6082" t="str">
        <f>IF(OR($A6082="",$G6082&lt;&gt;"Ativo"),"",IF(COUNTIFS($A$4:$A6082,$A6082,$G$4:$G6082,"Ativo")=1,1,0))</f>
        <v/>
      </c>
    </row>
    <row r="6083" spans="1:55" x14ac:dyDescent="0.3">
      <c r="A6083" s="76"/>
      <c r="B6083" s="104"/>
      <c r="C6083" s="76"/>
      <c r="D6083" s="77"/>
      <c r="E6083" s="12"/>
      <c r="F6083" s="78"/>
      <c r="G6083" s="77"/>
      <c r="H6083" s="79"/>
      <c r="BA6083" s="5" t="str">
        <f t="shared" si="94"/>
        <v/>
      </c>
      <c r="BB6083" s="5" t="str">
        <f>IF(OR($E6083="",$G6083&lt;&gt;"Ativo"),"",IF(COUNTIFS($E$4:$E6083,$E6083,$A$4:$A6083,$A6083,$G$4:$G6083,"Ativo")=1,1,0))</f>
        <v/>
      </c>
      <c r="BC6083" t="str">
        <f>IF(OR($A6083="",$G6083&lt;&gt;"Ativo"),"",IF(COUNTIFS($A$4:$A6083,$A6083,$G$4:$G6083,"Ativo")=1,1,0))</f>
        <v/>
      </c>
    </row>
    <row r="6084" spans="1:55" x14ac:dyDescent="0.3">
      <c r="A6084" s="76"/>
      <c r="B6084" s="104"/>
      <c r="C6084" s="76"/>
      <c r="D6084" s="77"/>
      <c r="E6084" s="12"/>
      <c r="F6084" s="78"/>
      <c r="G6084" s="77"/>
      <c r="H6084" s="79"/>
      <c r="BA6084" s="5" t="str">
        <f t="shared" ref="BA6084:BA6147" si="95">IF($D6084="","",MID($D6084,4,LEN($D6084)-5))</f>
        <v/>
      </c>
      <c r="BB6084" s="5" t="str">
        <f>IF(OR($E6084="",$G6084&lt;&gt;"Ativo"),"",IF(COUNTIFS($E$4:$E6084,$E6084,$A$4:$A6084,$A6084,$G$4:$G6084,"Ativo")=1,1,0))</f>
        <v/>
      </c>
      <c r="BC6084" t="str">
        <f>IF(OR($A6084="",$G6084&lt;&gt;"Ativo"),"",IF(COUNTIFS($A$4:$A6084,$A6084,$G$4:$G6084,"Ativo")=1,1,0))</f>
        <v/>
      </c>
    </row>
    <row r="6085" spans="1:55" x14ac:dyDescent="0.3">
      <c r="A6085" s="76"/>
      <c r="B6085" s="104"/>
      <c r="C6085" s="76"/>
      <c r="D6085" s="77"/>
      <c r="E6085" s="12"/>
      <c r="F6085" s="78"/>
      <c r="G6085" s="77"/>
      <c r="H6085" s="79"/>
      <c r="BA6085" s="5" t="str">
        <f t="shared" si="95"/>
        <v/>
      </c>
      <c r="BB6085" s="5" t="str">
        <f>IF(OR($E6085="",$G6085&lt;&gt;"Ativo"),"",IF(COUNTIFS($E$4:$E6085,$E6085,$A$4:$A6085,$A6085,$G$4:$G6085,"Ativo")=1,1,0))</f>
        <v/>
      </c>
      <c r="BC6085" t="str">
        <f>IF(OR($A6085="",$G6085&lt;&gt;"Ativo"),"",IF(COUNTIFS($A$4:$A6085,$A6085,$G$4:$G6085,"Ativo")=1,1,0))</f>
        <v/>
      </c>
    </row>
    <row r="6086" spans="1:55" x14ac:dyDescent="0.3">
      <c r="A6086" s="76"/>
      <c r="B6086" s="104"/>
      <c r="C6086" s="76"/>
      <c r="D6086" s="77"/>
      <c r="E6086" s="12"/>
      <c r="F6086" s="78"/>
      <c r="G6086" s="77"/>
      <c r="H6086" s="79"/>
      <c r="BA6086" s="5" t="str">
        <f t="shared" si="95"/>
        <v/>
      </c>
      <c r="BB6086" s="5" t="str">
        <f>IF(OR($E6086="",$G6086&lt;&gt;"Ativo"),"",IF(COUNTIFS($E$4:$E6086,$E6086,$A$4:$A6086,$A6086,$G$4:$G6086,"Ativo")=1,1,0))</f>
        <v/>
      </c>
      <c r="BC6086" t="str">
        <f>IF(OR($A6086="",$G6086&lt;&gt;"Ativo"),"",IF(COUNTIFS($A$4:$A6086,$A6086,$G$4:$G6086,"Ativo")=1,1,0))</f>
        <v/>
      </c>
    </row>
    <row r="6087" spans="1:55" x14ac:dyDescent="0.3">
      <c r="A6087" s="76"/>
      <c r="B6087" s="104"/>
      <c r="C6087" s="76"/>
      <c r="D6087" s="77"/>
      <c r="E6087" s="12"/>
      <c r="F6087" s="78"/>
      <c r="G6087" s="77"/>
      <c r="H6087" s="79"/>
      <c r="BA6087" s="5" t="str">
        <f t="shared" si="95"/>
        <v/>
      </c>
      <c r="BB6087" s="5" t="str">
        <f>IF(OR($E6087="",$G6087&lt;&gt;"Ativo"),"",IF(COUNTIFS($E$4:$E6087,$E6087,$A$4:$A6087,$A6087,$G$4:$G6087,"Ativo")=1,1,0))</f>
        <v/>
      </c>
      <c r="BC6087" t="str">
        <f>IF(OR($A6087="",$G6087&lt;&gt;"Ativo"),"",IF(COUNTIFS($A$4:$A6087,$A6087,$G$4:$G6087,"Ativo")=1,1,0))</f>
        <v/>
      </c>
    </row>
    <row r="6088" spans="1:55" x14ac:dyDescent="0.3">
      <c r="A6088" s="76"/>
      <c r="B6088" s="104"/>
      <c r="C6088" s="76"/>
      <c r="D6088" s="77"/>
      <c r="E6088" s="12"/>
      <c r="F6088" s="78"/>
      <c r="G6088" s="77"/>
      <c r="H6088" s="79"/>
      <c r="BA6088" s="5" t="str">
        <f t="shared" si="95"/>
        <v/>
      </c>
      <c r="BB6088" s="5" t="str">
        <f>IF(OR($E6088="",$G6088&lt;&gt;"Ativo"),"",IF(COUNTIFS($E$4:$E6088,$E6088,$A$4:$A6088,$A6088,$G$4:$G6088,"Ativo")=1,1,0))</f>
        <v/>
      </c>
      <c r="BC6088" t="str">
        <f>IF(OR($A6088="",$G6088&lt;&gt;"Ativo"),"",IF(COUNTIFS($A$4:$A6088,$A6088,$G$4:$G6088,"Ativo")=1,1,0))</f>
        <v/>
      </c>
    </row>
    <row r="6089" spans="1:55" x14ac:dyDescent="0.3">
      <c r="A6089" s="76"/>
      <c r="B6089" s="104"/>
      <c r="C6089" s="76"/>
      <c r="D6089" s="77"/>
      <c r="E6089" s="12"/>
      <c r="F6089" s="78"/>
      <c r="G6089" s="77"/>
      <c r="H6089" s="79"/>
      <c r="BA6089" s="5" t="str">
        <f t="shared" si="95"/>
        <v/>
      </c>
      <c r="BB6089" s="5" t="str">
        <f>IF(OR($E6089="",$G6089&lt;&gt;"Ativo"),"",IF(COUNTIFS($E$4:$E6089,$E6089,$A$4:$A6089,$A6089,$G$4:$G6089,"Ativo")=1,1,0))</f>
        <v/>
      </c>
      <c r="BC6089" t="str">
        <f>IF(OR($A6089="",$G6089&lt;&gt;"Ativo"),"",IF(COUNTIFS($A$4:$A6089,$A6089,$G$4:$G6089,"Ativo")=1,1,0))</f>
        <v/>
      </c>
    </row>
    <row r="6090" spans="1:55" x14ac:dyDescent="0.3">
      <c r="A6090" s="76"/>
      <c r="B6090" s="104"/>
      <c r="C6090" s="76"/>
      <c r="D6090" s="77"/>
      <c r="E6090" s="12"/>
      <c r="F6090" s="78"/>
      <c r="G6090" s="77"/>
      <c r="H6090" s="79"/>
      <c r="BA6090" s="5" t="str">
        <f t="shared" si="95"/>
        <v/>
      </c>
      <c r="BB6090" s="5" t="str">
        <f>IF(OR($E6090="",$G6090&lt;&gt;"Ativo"),"",IF(COUNTIFS($E$4:$E6090,$E6090,$A$4:$A6090,$A6090,$G$4:$G6090,"Ativo")=1,1,0))</f>
        <v/>
      </c>
      <c r="BC6090" t="str">
        <f>IF(OR($A6090="",$G6090&lt;&gt;"Ativo"),"",IF(COUNTIFS($A$4:$A6090,$A6090,$G$4:$G6090,"Ativo")=1,1,0))</f>
        <v/>
      </c>
    </row>
    <row r="6091" spans="1:55" x14ac:dyDescent="0.3">
      <c r="A6091" s="76"/>
      <c r="B6091" s="104"/>
      <c r="C6091" s="76"/>
      <c r="D6091" s="77"/>
      <c r="E6091" s="12"/>
      <c r="F6091" s="78"/>
      <c r="G6091" s="77"/>
      <c r="H6091" s="79"/>
      <c r="BA6091" s="5" t="str">
        <f t="shared" si="95"/>
        <v/>
      </c>
      <c r="BB6091" s="5" t="str">
        <f>IF(OR($E6091="",$G6091&lt;&gt;"Ativo"),"",IF(COUNTIFS($E$4:$E6091,$E6091,$A$4:$A6091,$A6091,$G$4:$G6091,"Ativo")=1,1,0))</f>
        <v/>
      </c>
      <c r="BC6091" t="str">
        <f>IF(OR($A6091="",$G6091&lt;&gt;"Ativo"),"",IF(COUNTIFS($A$4:$A6091,$A6091,$G$4:$G6091,"Ativo")=1,1,0))</f>
        <v/>
      </c>
    </row>
    <row r="6092" spans="1:55" x14ac:dyDescent="0.3">
      <c r="A6092" s="76"/>
      <c r="B6092" s="104"/>
      <c r="C6092" s="76"/>
      <c r="D6092" s="77"/>
      <c r="E6092" s="12"/>
      <c r="F6092" s="78"/>
      <c r="G6092" s="77"/>
      <c r="H6092" s="79"/>
      <c r="BA6092" s="5" t="str">
        <f t="shared" si="95"/>
        <v/>
      </c>
      <c r="BB6092" s="5" t="str">
        <f>IF(OR($E6092="",$G6092&lt;&gt;"Ativo"),"",IF(COUNTIFS($E$4:$E6092,$E6092,$A$4:$A6092,$A6092,$G$4:$G6092,"Ativo")=1,1,0))</f>
        <v/>
      </c>
      <c r="BC6092" t="str">
        <f>IF(OR($A6092="",$G6092&lt;&gt;"Ativo"),"",IF(COUNTIFS($A$4:$A6092,$A6092,$G$4:$G6092,"Ativo")=1,1,0))</f>
        <v/>
      </c>
    </row>
    <row r="6093" spans="1:55" x14ac:dyDescent="0.3">
      <c r="A6093" s="76"/>
      <c r="B6093" s="104"/>
      <c r="C6093" s="76"/>
      <c r="D6093" s="77"/>
      <c r="E6093" s="12"/>
      <c r="F6093" s="78"/>
      <c r="G6093" s="77"/>
      <c r="H6093" s="79"/>
      <c r="BA6093" s="5" t="str">
        <f t="shared" si="95"/>
        <v/>
      </c>
      <c r="BB6093" s="5" t="str">
        <f>IF(OR($E6093="",$G6093&lt;&gt;"Ativo"),"",IF(COUNTIFS($E$4:$E6093,$E6093,$A$4:$A6093,$A6093,$G$4:$G6093,"Ativo")=1,1,0))</f>
        <v/>
      </c>
      <c r="BC6093" t="str">
        <f>IF(OR($A6093="",$G6093&lt;&gt;"Ativo"),"",IF(COUNTIFS($A$4:$A6093,$A6093,$G$4:$G6093,"Ativo")=1,1,0))</f>
        <v/>
      </c>
    </row>
    <row r="6094" spans="1:55" x14ac:dyDescent="0.3">
      <c r="A6094" s="76"/>
      <c r="B6094" s="104"/>
      <c r="C6094" s="76"/>
      <c r="D6094" s="77"/>
      <c r="E6094" s="12"/>
      <c r="F6094" s="78"/>
      <c r="G6094" s="77"/>
      <c r="H6094" s="79"/>
      <c r="BA6094" s="5" t="str">
        <f t="shared" si="95"/>
        <v/>
      </c>
      <c r="BB6094" s="5" t="str">
        <f>IF(OR($E6094="",$G6094&lt;&gt;"Ativo"),"",IF(COUNTIFS($E$4:$E6094,$E6094,$A$4:$A6094,$A6094,$G$4:$G6094,"Ativo")=1,1,0))</f>
        <v/>
      </c>
      <c r="BC6094" t="str">
        <f>IF(OR($A6094="",$G6094&lt;&gt;"Ativo"),"",IF(COUNTIFS($A$4:$A6094,$A6094,$G$4:$G6094,"Ativo")=1,1,0))</f>
        <v/>
      </c>
    </row>
    <row r="6095" spans="1:55" x14ac:dyDescent="0.3">
      <c r="A6095" s="76"/>
      <c r="B6095" s="104"/>
      <c r="C6095" s="76"/>
      <c r="D6095" s="77"/>
      <c r="E6095" s="12"/>
      <c r="F6095" s="78"/>
      <c r="G6095" s="77"/>
      <c r="H6095" s="79"/>
      <c r="BA6095" s="5" t="str">
        <f t="shared" si="95"/>
        <v/>
      </c>
      <c r="BB6095" s="5" t="str">
        <f>IF(OR($E6095="",$G6095&lt;&gt;"Ativo"),"",IF(COUNTIFS($E$4:$E6095,$E6095,$A$4:$A6095,$A6095,$G$4:$G6095,"Ativo")=1,1,0))</f>
        <v/>
      </c>
      <c r="BC6095" t="str">
        <f>IF(OR($A6095="",$G6095&lt;&gt;"Ativo"),"",IF(COUNTIFS($A$4:$A6095,$A6095,$G$4:$G6095,"Ativo")=1,1,0))</f>
        <v/>
      </c>
    </row>
    <row r="6096" spans="1:55" x14ac:dyDescent="0.3">
      <c r="A6096" s="76"/>
      <c r="B6096" s="104"/>
      <c r="C6096" s="76"/>
      <c r="D6096" s="77"/>
      <c r="E6096" s="12"/>
      <c r="F6096" s="78"/>
      <c r="G6096" s="77"/>
      <c r="H6096" s="79"/>
      <c r="BA6096" s="5" t="str">
        <f t="shared" si="95"/>
        <v/>
      </c>
      <c r="BB6096" s="5" t="str">
        <f>IF(OR($E6096="",$G6096&lt;&gt;"Ativo"),"",IF(COUNTIFS($E$4:$E6096,$E6096,$A$4:$A6096,$A6096,$G$4:$G6096,"Ativo")=1,1,0))</f>
        <v/>
      </c>
      <c r="BC6096" t="str">
        <f>IF(OR($A6096="",$G6096&lt;&gt;"Ativo"),"",IF(COUNTIFS($A$4:$A6096,$A6096,$G$4:$G6096,"Ativo")=1,1,0))</f>
        <v/>
      </c>
    </row>
    <row r="6097" spans="1:55" x14ac:dyDescent="0.3">
      <c r="A6097" s="76"/>
      <c r="B6097" s="104"/>
      <c r="C6097" s="76"/>
      <c r="D6097" s="77"/>
      <c r="E6097" s="12"/>
      <c r="F6097" s="78"/>
      <c r="G6097" s="77"/>
      <c r="H6097" s="79"/>
      <c r="BA6097" s="5" t="str">
        <f t="shared" si="95"/>
        <v/>
      </c>
      <c r="BB6097" s="5" t="str">
        <f>IF(OR($E6097="",$G6097&lt;&gt;"Ativo"),"",IF(COUNTIFS($E$4:$E6097,$E6097,$A$4:$A6097,$A6097,$G$4:$G6097,"Ativo")=1,1,0))</f>
        <v/>
      </c>
      <c r="BC6097" t="str">
        <f>IF(OR($A6097="",$G6097&lt;&gt;"Ativo"),"",IF(COUNTIFS($A$4:$A6097,$A6097,$G$4:$G6097,"Ativo")=1,1,0))</f>
        <v/>
      </c>
    </row>
    <row r="6098" spans="1:55" x14ac:dyDescent="0.3">
      <c r="A6098" s="76"/>
      <c r="B6098" s="104"/>
      <c r="C6098" s="76"/>
      <c r="D6098" s="77"/>
      <c r="E6098" s="12"/>
      <c r="F6098" s="78"/>
      <c r="G6098" s="77"/>
      <c r="H6098" s="79"/>
      <c r="BA6098" s="5" t="str">
        <f t="shared" si="95"/>
        <v/>
      </c>
      <c r="BB6098" s="5" t="str">
        <f>IF(OR($E6098="",$G6098&lt;&gt;"Ativo"),"",IF(COUNTIFS($E$4:$E6098,$E6098,$A$4:$A6098,$A6098,$G$4:$G6098,"Ativo")=1,1,0))</f>
        <v/>
      </c>
      <c r="BC6098" t="str">
        <f>IF(OR($A6098="",$G6098&lt;&gt;"Ativo"),"",IF(COUNTIFS($A$4:$A6098,$A6098,$G$4:$G6098,"Ativo")=1,1,0))</f>
        <v/>
      </c>
    </row>
    <row r="6099" spans="1:55" x14ac:dyDescent="0.3">
      <c r="A6099" s="76"/>
      <c r="B6099" s="104"/>
      <c r="C6099" s="76"/>
      <c r="D6099" s="77"/>
      <c r="E6099" s="12"/>
      <c r="F6099" s="78"/>
      <c r="G6099" s="77"/>
      <c r="H6099" s="79"/>
      <c r="BA6099" s="5" t="str">
        <f t="shared" si="95"/>
        <v/>
      </c>
      <c r="BB6099" s="5" t="str">
        <f>IF(OR($E6099="",$G6099&lt;&gt;"Ativo"),"",IF(COUNTIFS($E$4:$E6099,$E6099,$A$4:$A6099,$A6099,$G$4:$G6099,"Ativo")=1,1,0))</f>
        <v/>
      </c>
      <c r="BC6099" t="str">
        <f>IF(OR($A6099="",$G6099&lt;&gt;"Ativo"),"",IF(COUNTIFS($A$4:$A6099,$A6099,$G$4:$G6099,"Ativo")=1,1,0))</f>
        <v/>
      </c>
    </row>
    <row r="6100" spans="1:55" x14ac:dyDescent="0.3">
      <c r="A6100" s="76"/>
      <c r="B6100" s="104"/>
      <c r="C6100" s="76"/>
      <c r="D6100" s="77"/>
      <c r="E6100" s="12"/>
      <c r="F6100" s="78"/>
      <c r="G6100" s="77"/>
      <c r="H6100" s="79"/>
      <c r="BA6100" s="5" t="str">
        <f t="shared" si="95"/>
        <v/>
      </c>
      <c r="BB6100" s="5" t="str">
        <f>IF(OR($E6100="",$G6100&lt;&gt;"Ativo"),"",IF(COUNTIFS($E$4:$E6100,$E6100,$A$4:$A6100,$A6100,$G$4:$G6100,"Ativo")=1,1,0))</f>
        <v/>
      </c>
      <c r="BC6100" t="str">
        <f>IF(OR($A6100="",$G6100&lt;&gt;"Ativo"),"",IF(COUNTIFS($A$4:$A6100,$A6100,$G$4:$G6100,"Ativo")=1,1,0))</f>
        <v/>
      </c>
    </row>
    <row r="6101" spans="1:55" x14ac:dyDescent="0.3">
      <c r="A6101" s="76"/>
      <c r="B6101" s="104"/>
      <c r="C6101" s="76"/>
      <c r="D6101" s="77"/>
      <c r="E6101" s="12"/>
      <c r="F6101" s="78"/>
      <c r="G6101" s="77"/>
      <c r="H6101" s="79"/>
      <c r="BA6101" s="5" t="str">
        <f t="shared" si="95"/>
        <v/>
      </c>
      <c r="BB6101" s="5" t="str">
        <f>IF(OR($E6101="",$G6101&lt;&gt;"Ativo"),"",IF(COUNTIFS($E$4:$E6101,$E6101,$A$4:$A6101,$A6101,$G$4:$G6101,"Ativo")=1,1,0))</f>
        <v/>
      </c>
      <c r="BC6101" t="str">
        <f>IF(OR($A6101="",$G6101&lt;&gt;"Ativo"),"",IF(COUNTIFS($A$4:$A6101,$A6101,$G$4:$G6101,"Ativo")=1,1,0))</f>
        <v/>
      </c>
    </row>
    <row r="6102" spans="1:55" x14ac:dyDescent="0.3">
      <c r="A6102" s="76"/>
      <c r="B6102" s="104"/>
      <c r="C6102" s="76"/>
      <c r="D6102" s="77"/>
      <c r="E6102" s="12"/>
      <c r="F6102" s="78"/>
      <c r="G6102" s="77"/>
      <c r="H6102" s="79"/>
      <c r="BA6102" s="5" t="str">
        <f t="shared" si="95"/>
        <v/>
      </c>
      <c r="BB6102" s="5" t="str">
        <f>IF(OR($E6102="",$G6102&lt;&gt;"Ativo"),"",IF(COUNTIFS($E$4:$E6102,$E6102,$A$4:$A6102,$A6102,$G$4:$G6102,"Ativo")=1,1,0))</f>
        <v/>
      </c>
      <c r="BC6102" t="str">
        <f>IF(OR($A6102="",$G6102&lt;&gt;"Ativo"),"",IF(COUNTIFS($A$4:$A6102,$A6102,$G$4:$G6102,"Ativo")=1,1,0))</f>
        <v/>
      </c>
    </row>
    <row r="6103" spans="1:55" x14ac:dyDescent="0.3">
      <c r="A6103" s="76"/>
      <c r="B6103" s="104"/>
      <c r="C6103" s="76"/>
      <c r="D6103" s="77"/>
      <c r="E6103" s="12"/>
      <c r="F6103" s="78"/>
      <c r="G6103" s="77"/>
      <c r="H6103" s="79"/>
      <c r="BA6103" s="5" t="str">
        <f t="shared" si="95"/>
        <v/>
      </c>
      <c r="BB6103" s="5" t="str">
        <f>IF(OR($E6103="",$G6103&lt;&gt;"Ativo"),"",IF(COUNTIFS($E$4:$E6103,$E6103,$A$4:$A6103,$A6103,$G$4:$G6103,"Ativo")=1,1,0))</f>
        <v/>
      </c>
      <c r="BC6103" t="str">
        <f>IF(OR($A6103="",$G6103&lt;&gt;"Ativo"),"",IF(COUNTIFS($A$4:$A6103,$A6103,$G$4:$G6103,"Ativo")=1,1,0))</f>
        <v/>
      </c>
    </row>
    <row r="6104" spans="1:55" x14ac:dyDescent="0.3">
      <c r="A6104" s="76"/>
      <c r="B6104" s="104"/>
      <c r="C6104" s="76"/>
      <c r="D6104" s="77"/>
      <c r="E6104" s="12"/>
      <c r="F6104" s="78"/>
      <c r="G6104" s="77"/>
      <c r="H6104" s="79"/>
      <c r="BA6104" s="5" t="str">
        <f t="shared" si="95"/>
        <v/>
      </c>
      <c r="BB6104" s="5" t="str">
        <f>IF(OR($E6104="",$G6104&lt;&gt;"Ativo"),"",IF(COUNTIFS($E$4:$E6104,$E6104,$A$4:$A6104,$A6104,$G$4:$G6104,"Ativo")=1,1,0))</f>
        <v/>
      </c>
      <c r="BC6104" t="str">
        <f>IF(OR($A6104="",$G6104&lt;&gt;"Ativo"),"",IF(COUNTIFS($A$4:$A6104,$A6104,$G$4:$G6104,"Ativo")=1,1,0))</f>
        <v/>
      </c>
    </row>
    <row r="6105" spans="1:55" x14ac:dyDescent="0.3">
      <c r="A6105" s="76"/>
      <c r="B6105" s="104"/>
      <c r="C6105" s="76"/>
      <c r="D6105" s="77"/>
      <c r="E6105" s="12"/>
      <c r="F6105" s="78"/>
      <c r="G6105" s="77"/>
      <c r="H6105" s="79"/>
      <c r="BA6105" s="5" t="str">
        <f t="shared" si="95"/>
        <v/>
      </c>
      <c r="BB6105" s="5" t="str">
        <f>IF(OR($E6105="",$G6105&lt;&gt;"Ativo"),"",IF(COUNTIFS($E$4:$E6105,$E6105,$A$4:$A6105,$A6105,$G$4:$G6105,"Ativo")=1,1,0))</f>
        <v/>
      </c>
      <c r="BC6105" t="str">
        <f>IF(OR($A6105="",$G6105&lt;&gt;"Ativo"),"",IF(COUNTIFS($A$4:$A6105,$A6105,$G$4:$G6105,"Ativo")=1,1,0))</f>
        <v/>
      </c>
    </row>
    <row r="6106" spans="1:55" x14ac:dyDescent="0.3">
      <c r="A6106" s="76"/>
      <c r="B6106" s="104"/>
      <c r="C6106" s="76"/>
      <c r="D6106" s="77"/>
      <c r="E6106" s="12"/>
      <c r="F6106" s="78"/>
      <c r="G6106" s="77"/>
      <c r="H6106" s="79"/>
      <c r="BA6106" s="5" t="str">
        <f t="shared" si="95"/>
        <v/>
      </c>
      <c r="BB6106" s="5" t="str">
        <f>IF(OR($E6106="",$G6106&lt;&gt;"Ativo"),"",IF(COUNTIFS($E$4:$E6106,$E6106,$A$4:$A6106,$A6106,$G$4:$G6106,"Ativo")=1,1,0))</f>
        <v/>
      </c>
      <c r="BC6106" t="str">
        <f>IF(OR($A6106="",$G6106&lt;&gt;"Ativo"),"",IF(COUNTIFS($A$4:$A6106,$A6106,$G$4:$G6106,"Ativo")=1,1,0))</f>
        <v/>
      </c>
    </row>
    <row r="6107" spans="1:55" x14ac:dyDescent="0.3">
      <c r="A6107" s="76"/>
      <c r="B6107" s="104"/>
      <c r="C6107" s="76"/>
      <c r="D6107" s="77"/>
      <c r="E6107" s="12"/>
      <c r="F6107" s="78"/>
      <c r="G6107" s="77"/>
      <c r="H6107" s="79"/>
      <c r="BA6107" s="5" t="str">
        <f t="shared" si="95"/>
        <v/>
      </c>
      <c r="BB6107" s="5" t="str">
        <f>IF(OR($E6107="",$G6107&lt;&gt;"Ativo"),"",IF(COUNTIFS($E$4:$E6107,$E6107,$A$4:$A6107,$A6107,$G$4:$G6107,"Ativo")=1,1,0))</f>
        <v/>
      </c>
      <c r="BC6107" t="str">
        <f>IF(OR($A6107="",$G6107&lt;&gt;"Ativo"),"",IF(COUNTIFS($A$4:$A6107,$A6107,$G$4:$G6107,"Ativo")=1,1,0))</f>
        <v/>
      </c>
    </row>
    <row r="6108" spans="1:55" x14ac:dyDescent="0.3">
      <c r="A6108" s="76"/>
      <c r="B6108" s="104"/>
      <c r="C6108" s="76"/>
      <c r="D6108" s="77"/>
      <c r="E6108" s="12"/>
      <c r="F6108" s="78"/>
      <c r="G6108" s="77"/>
      <c r="H6108" s="79"/>
      <c r="BA6108" s="5" t="str">
        <f t="shared" si="95"/>
        <v/>
      </c>
      <c r="BB6108" s="5" t="str">
        <f>IF(OR($E6108="",$G6108&lt;&gt;"Ativo"),"",IF(COUNTIFS($E$4:$E6108,$E6108,$A$4:$A6108,$A6108,$G$4:$G6108,"Ativo")=1,1,0))</f>
        <v/>
      </c>
      <c r="BC6108" t="str">
        <f>IF(OR($A6108="",$G6108&lt;&gt;"Ativo"),"",IF(COUNTIFS($A$4:$A6108,$A6108,$G$4:$G6108,"Ativo")=1,1,0))</f>
        <v/>
      </c>
    </row>
    <row r="6109" spans="1:55" x14ac:dyDescent="0.3">
      <c r="A6109" s="76"/>
      <c r="B6109" s="104"/>
      <c r="C6109" s="76"/>
      <c r="D6109" s="77"/>
      <c r="E6109" s="12"/>
      <c r="F6109" s="78"/>
      <c r="G6109" s="77"/>
      <c r="H6109" s="79"/>
      <c r="BA6109" s="5" t="str">
        <f t="shared" si="95"/>
        <v/>
      </c>
      <c r="BB6109" s="5" t="str">
        <f>IF(OR($E6109="",$G6109&lt;&gt;"Ativo"),"",IF(COUNTIFS($E$4:$E6109,$E6109,$A$4:$A6109,$A6109,$G$4:$G6109,"Ativo")=1,1,0))</f>
        <v/>
      </c>
      <c r="BC6109" t="str">
        <f>IF(OR($A6109="",$G6109&lt;&gt;"Ativo"),"",IF(COUNTIFS($A$4:$A6109,$A6109,$G$4:$G6109,"Ativo")=1,1,0))</f>
        <v/>
      </c>
    </row>
    <row r="6110" spans="1:55" x14ac:dyDescent="0.3">
      <c r="A6110" s="76"/>
      <c r="B6110" s="104"/>
      <c r="C6110" s="76"/>
      <c r="D6110" s="77"/>
      <c r="E6110" s="12"/>
      <c r="F6110" s="78"/>
      <c r="G6110" s="77"/>
      <c r="H6110" s="79"/>
      <c r="BA6110" s="5" t="str">
        <f t="shared" si="95"/>
        <v/>
      </c>
      <c r="BB6110" s="5" t="str">
        <f>IF(OR($E6110="",$G6110&lt;&gt;"Ativo"),"",IF(COUNTIFS($E$4:$E6110,$E6110,$A$4:$A6110,$A6110,$G$4:$G6110,"Ativo")=1,1,0))</f>
        <v/>
      </c>
      <c r="BC6110" t="str">
        <f>IF(OR($A6110="",$G6110&lt;&gt;"Ativo"),"",IF(COUNTIFS($A$4:$A6110,$A6110,$G$4:$G6110,"Ativo")=1,1,0))</f>
        <v/>
      </c>
    </row>
    <row r="6111" spans="1:55" x14ac:dyDescent="0.3">
      <c r="A6111" s="76"/>
      <c r="B6111" s="104"/>
      <c r="C6111" s="76"/>
      <c r="D6111" s="77"/>
      <c r="E6111" s="12"/>
      <c r="F6111" s="78"/>
      <c r="G6111" s="77"/>
      <c r="H6111" s="79"/>
      <c r="BA6111" s="5" t="str">
        <f t="shared" si="95"/>
        <v/>
      </c>
      <c r="BB6111" s="5" t="str">
        <f>IF(OR($E6111="",$G6111&lt;&gt;"Ativo"),"",IF(COUNTIFS($E$4:$E6111,$E6111,$A$4:$A6111,$A6111,$G$4:$G6111,"Ativo")=1,1,0))</f>
        <v/>
      </c>
      <c r="BC6111" t="str">
        <f>IF(OR($A6111="",$G6111&lt;&gt;"Ativo"),"",IF(COUNTIFS($A$4:$A6111,$A6111,$G$4:$G6111,"Ativo")=1,1,0))</f>
        <v/>
      </c>
    </row>
    <row r="6112" spans="1:55" x14ac:dyDescent="0.3">
      <c r="A6112" s="76"/>
      <c r="B6112" s="104"/>
      <c r="C6112" s="76"/>
      <c r="D6112" s="77"/>
      <c r="E6112" s="12"/>
      <c r="F6112" s="78"/>
      <c r="G6112" s="77"/>
      <c r="H6112" s="79"/>
      <c r="BA6112" s="5" t="str">
        <f t="shared" si="95"/>
        <v/>
      </c>
      <c r="BB6112" s="5" t="str">
        <f>IF(OR($E6112="",$G6112&lt;&gt;"Ativo"),"",IF(COUNTIFS($E$4:$E6112,$E6112,$A$4:$A6112,$A6112,$G$4:$G6112,"Ativo")=1,1,0))</f>
        <v/>
      </c>
      <c r="BC6112" t="str">
        <f>IF(OR($A6112="",$G6112&lt;&gt;"Ativo"),"",IF(COUNTIFS($A$4:$A6112,$A6112,$G$4:$G6112,"Ativo")=1,1,0))</f>
        <v/>
      </c>
    </row>
    <row r="6113" spans="1:55" x14ac:dyDescent="0.3">
      <c r="A6113" s="76"/>
      <c r="B6113" s="104"/>
      <c r="C6113" s="76"/>
      <c r="D6113" s="77"/>
      <c r="E6113" s="12"/>
      <c r="F6113" s="78"/>
      <c r="G6113" s="77"/>
      <c r="H6113" s="79"/>
      <c r="BA6113" s="5" t="str">
        <f t="shared" si="95"/>
        <v/>
      </c>
      <c r="BB6113" s="5" t="str">
        <f>IF(OR($E6113="",$G6113&lt;&gt;"Ativo"),"",IF(COUNTIFS($E$4:$E6113,$E6113,$A$4:$A6113,$A6113,$G$4:$G6113,"Ativo")=1,1,0))</f>
        <v/>
      </c>
      <c r="BC6113" t="str">
        <f>IF(OR($A6113="",$G6113&lt;&gt;"Ativo"),"",IF(COUNTIFS($A$4:$A6113,$A6113,$G$4:$G6113,"Ativo")=1,1,0))</f>
        <v/>
      </c>
    </row>
    <row r="6114" spans="1:55" x14ac:dyDescent="0.3">
      <c r="A6114" s="76"/>
      <c r="B6114" s="104"/>
      <c r="C6114" s="76"/>
      <c r="D6114" s="77"/>
      <c r="E6114" s="12"/>
      <c r="F6114" s="78"/>
      <c r="G6114" s="77"/>
      <c r="H6114" s="79"/>
      <c r="BA6114" s="5" t="str">
        <f t="shared" si="95"/>
        <v/>
      </c>
      <c r="BB6114" s="5" t="str">
        <f>IF(OR($E6114="",$G6114&lt;&gt;"Ativo"),"",IF(COUNTIFS($E$4:$E6114,$E6114,$A$4:$A6114,$A6114,$G$4:$G6114,"Ativo")=1,1,0))</f>
        <v/>
      </c>
      <c r="BC6114" t="str">
        <f>IF(OR($A6114="",$G6114&lt;&gt;"Ativo"),"",IF(COUNTIFS($A$4:$A6114,$A6114,$G$4:$G6114,"Ativo")=1,1,0))</f>
        <v/>
      </c>
    </row>
    <row r="6115" spans="1:55" x14ac:dyDescent="0.3">
      <c r="A6115" s="76"/>
      <c r="B6115" s="104"/>
      <c r="C6115" s="76"/>
      <c r="D6115" s="77"/>
      <c r="E6115" s="12"/>
      <c r="F6115" s="78"/>
      <c r="G6115" s="77"/>
      <c r="H6115" s="79"/>
      <c r="BA6115" s="5" t="str">
        <f t="shared" si="95"/>
        <v/>
      </c>
      <c r="BB6115" s="5" t="str">
        <f>IF(OR($E6115="",$G6115&lt;&gt;"Ativo"),"",IF(COUNTIFS($E$4:$E6115,$E6115,$A$4:$A6115,$A6115,$G$4:$G6115,"Ativo")=1,1,0))</f>
        <v/>
      </c>
      <c r="BC6115" t="str">
        <f>IF(OR($A6115="",$G6115&lt;&gt;"Ativo"),"",IF(COUNTIFS($A$4:$A6115,$A6115,$G$4:$G6115,"Ativo")=1,1,0))</f>
        <v/>
      </c>
    </row>
    <row r="6116" spans="1:55" x14ac:dyDescent="0.3">
      <c r="A6116" s="76"/>
      <c r="B6116" s="104"/>
      <c r="C6116" s="76"/>
      <c r="D6116" s="77"/>
      <c r="E6116" s="12"/>
      <c r="F6116" s="78"/>
      <c r="G6116" s="77"/>
      <c r="H6116" s="79"/>
      <c r="BA6116" s="5" t="str">
        <f t="shared" si="95"/>
        <v/>
      </c>
      <c r="BB6116" s="5" t="str">
        <f>IF(OR($E6116="",$G6116&lt;&gt;"Ativo"),"",IF(COUNTIFS($E$4:$E6116,$E6116,$A$4:$A6116,$A6116,$G$4:$G6116,"Ativo")=1,1,0))</f>
        <v/>
      </c>
      <c r="BC6116" t="str">
        <f>IF(OR($A6116="",$G6116&lt;&gt;"Ativo"),"",IF(COUNTIFS($A$4:$A6116,$A6116,$G$4:$G6116,"Ativo")=1,1,0))</f>
        <v/>
      </c>
    </row>
    <row r="6117" spans="1:55" x14ac:dyDescent="0.3">
      <c r="A6117" s="76"/>
      <c r="B6117" s="104"/>
      <c r="C6117" s="76"/>
      <c r="D6117" s="77"/>
      <c r="E6117" s="12"/>
      <c r="F6117" s="78"/>
      <c r="G6117" s="77"/>
      <c r="H6117" s="79"/>
      <c r="BA6117" s="5" t="str">
        <f t="shared" si="95"/>
        <v/>
      </c>
      <c r="BB6117" s="5" t="str">
        <f>IF(OR($E6117="",$G6117&lt;&gt;"Ativo"),"",IF(COUNTIFS($E$4:$E6117,$E6117,$A$4:$A6117,$A6117,$G$4:$G6117,"Ativo")=1,1,0))</f>
        <v/>
      </c>
      <c r="BC6117" t="str">
        <f>IF(OR($A6117="",$G6117&lt;&gt;"Ativo"),"",IF(COUNTIFS($A$4:$A6117,$A6117,$G$4:$G6117,"Ativo")=1,1,0))</f>
        <v/>
      </c>
    </row>
    <row r="6118" spans="1:55" x14ac:dyDescent="0.3">
      <c r="A6118" s="76"/>
      <c r="B6118" s="104"/>
      <c r="C6118" s="76"/>
      <c r="D6118" s="77"/>
      <c r="E6118" s="12"/>
      <c r="F6118" s="78"/>
      <c r="G6118" s="77"/>
      <c r="H6118" s="79"/>
      <c r="BA6118" s="5" t="str">
        <f t="shared" si="95"/>
        <v/>
      </c>
      <c r="BB6118" s="5" t="str">
        <f>IF(OR($E6118="",$G6118&lt;&gt;"Ativo"),"",IF(COUNTIFS($E$4:$E6118,$E6118,$A$4:$A6118,$A6118,$G$4:$G6118,"Ativo")=1,1,0))</f>
        <v/>
      </c>
      <c r="BC6118" t="str">
        <f>IF(OR($A6118="",$G6118&lt;&gt;"Ativo"),"",IF(COUNTIFS($A$4:$A6118,$A6118,$G$4:$G6118,"Ativo")=1,1,0))</f>
        <v/>
      </c>
    </row>
    <row r="6119" spans="1:55" x14ac:dyDescent="0.3">
      <c r="A6119" s="76"/>
      <c r="B6119" s="104"/>
      <c r="C6119" s="76"/>
      <c r="D6119" s="77"/>
      <c r="E6119" s="12"/>
      <c r="F6119" s="78"/>
      <c r="G6119" s="77"/>
      <c r="H6119" s="79"/>
      <c r="BA6119" s="5" t="str">
        <f t="shared" si="95"/>
        <v/>
      </c>
      <c r="BB6119" s="5" t="str">
        <f>IF(OR($E6119="",$G6119&lt;&gt;"Ativo"),"",IF(COUNTIFS($E$4:$E6119,$E6119,$A$4:$A6119,$A6119,$G$4:$G6119,"Ativo")=1,1,0))</f>
        <v/>
      </c>
      <c r="BC6119" t="str">
        <f>IF(OR($A6119="",$G6119&lt;&gt;"Ativo"),"",IF(COUNTIFS($A$4:$A6119,$A6119,$G$4:$G6119,"Ativo")=1,1,0))</f>
        <v/>
      </c>
    </row>
    <row r="6120" spans="1:55" x14ac:dyDescent="0.3">
      <c r="A6120" s="76"/>
      <c r="B6120" s="104"/>
      <c r="C6120" s="76"/>
      <c r="D6120" s="77"/>
      <c r="E6120" s="12"/>
      <c r="F6120" s="78"/>
      <c r="G6120" s="77"/>
      <c r="H6120" s="79"/>
      <c r="BA6120" s="5" t="str">
        <f t="shared" si="95"/>
        <v/>
      </c>
      <c r="BB6120" s="5" t="str">
        <f>IF(OR($E6120="",$G6120&lt;&gt;"Ativo"),"",IF(COUNTIFS($E$4:$E6120,$E6120,$A$4:$A6120,$A6120,$G$4:$G6120,"Ativo")=1,1,0))</f>
        <v/>
      </c>
      <c r="BC6120" t="str">
        <f>IF(OR($A6120="",$G6120&lt;&gt;"Ativo"),"",IF(COUNTIFS($A$4:$A6120,$A6120,$G$4:$G6120,"Ativo")=1,1,0))</f>
        <v/>
      </c>
    </row>
    <row r="6121" spans="1:55" x14ac:dyDescent="0.3">
      <c r="A6121" s="76"/>
      <c r="B6121" s="104"/>
      <c r="C6121" s="76"/>
      <c r="D6121" s="77"/>
      <c r="E6121" s="12"/>
      <c r="F6121" s="78"/>
      <c r="G6121" s="77"/>
      <c r="H6121" s="79"/>
      <c r="BA6121" s="5" t="str">
        <f t="shared" si="95"/>
        <v/>
      </c>
      <c r="BB6121" s="5" t="str">
        <f>IF(OR($E6121="",$G6121&lt;&gt;"Ativo"),"",IF(COUNTIFS($E$4:$E6121,$E6121,$A$4:$A6121,$A6121,$G$4:$G6121,"Ativo")=1,1,0))</f>
        <v/>
      </c>
      <c r="BC6121" t="str">
        <f>IF(OR($A6121="",$G6121&lt;&gt;"Ativo"),"",IF(COUNTIFS($A$4:$A6121,$A6121,$G$4:$G6121,"Ativo")=1,1,0))</f>
        <v/>
      </c>
    </row>
    <row r="6122" spans="1:55" x14ac:dyDescent="0.3">
      <c r="A6122" s="76"/>
      <c r="B6122" s="104"/>
      <c r="C6122" s="76"/>
      <c r="D6122" s="77"/>
      <c r="E6122" s="12"/>
      <c r="F6122" s="78"/>
      <c r="G6122" s="77"/>
      <c r="H6122" s="79"/>
      <c r="BA6122" s="5" t="str">
        <f t="shared" si="95"/>
        <v/>
      </c>
      <c r="BB6122" s="5" t="str">
        <f>IF(OR($E6122="",$G6122&lt;&gt;"Ativo"),"",IF(COUNTIFS($E$4:$E6122,$E6122,$A$4:$A6122,$A6122,$G$4:$G6122,"Ativo")=1,1,0))</f>
        <v/>
      </c>
      <c r="BC6122" t="str">
        <f>IF(OR($A6122="",$G6122&lt;&gt;"Ativo"),"",IF(COUNTIFS($A$4:$A6122,$A6122,$G$4:$G6122,"Ativo")=1,1,0))</f>
        <v/>
      </c>
    </row>
    <row r="6123" spans="1:55" x14ac:dyDescent="0.3">
      <c r="A6123" s="76"/>
      <c r="B6123" s="104"/>
      <c r="C6123" s="76"/>
      <c r="D6123" s="77"/>
      <c r="E6123" s="12"/>
      <c r="F6123" s="78"/>
      <c r="G6123" s="77"/>
      <c r="H6123" s="79"/>
      <c r="BA6123" s="5" t="str">
        <f t="shared" si="95"/>
        <v/>
      </c>
      <c r="BB6123" s="5" t="str">
        <f>IF(OR($E6123="",$G6123&lt;&gt;"Ativo"),"",IF(COUNTIFS($E$4:$E6123,$E6123,$A$4:$A6123,$A6123,$G$4:$G6123,"Ativo")=1,1,0))</f>
        <v/>
      </c>
      <c r="BC6123" t="str">
        <f>IF(OR($A6123="",$G6123&lt;&gt;"Ativo"),"",IF(COUNTIFS($A$4:$A6123,$A6123,$G$4:$G6123,"Ativo")=1,1,0))</f>
        <v/>
      </c>
    </row>
    <row r="6124" spans="1:55" x14ac:dyDescent="0.3">
      <c r="A6124" s="76"/>
      <c r="B6124" s="104"/>
      <c r="C6124" s="76"/>
      <c r="D6124" s="77"/>
      <c r="E6124" s="12"/>
      <c r="F6124" s="78"/>
      <c r="G6124" s="77"/>
      <c r="H6124" s="79"/>
      <c r="BA6124" s="5" t="str">
        <f t="shared" si="95"/>
        <v/>
      </c>
      <c r="BB6124" s="5" t="str">
        <f>IF(OR($E6124="",$G6124&lt;&gt;"Ativo"),"",IF(COUNTIFS($E$4:$E6124,$E6124,$A$4:$A6124,$A6124,$G$4:$G6124,"Ativo")=1,1,0))</f>
        <v/>
      </c>
      <c r="BC6124" t="str">
        <f>IF(OR($A6124="",$G6124&lt;&gt;"Ativo"),"",IF(COUNTIFS($A$4:$A6124,$A6124,$G$4:$G6124,"Ativo")=1,1,0))</f>
        <v/>
      </c>
    </row>
    <row r="6125" spans="1:55" x14ac:dyDescent="0.3">
      <c r="A6125" s="76"/>
      <c r="B6125" s="104"/>
      <c r="C6125" s="76"/>
      <c r="D6125" s="77"/>
      <c r="E6125" s="12"/>
      <c r="F6125" s="78"/>
      <c r="G6125" s="77"/>
      <c r="H6125" s="79"/>
      <c r="BA6125" s="5" t="str">
        <f t="shared" si="95"/>
        <v/>
      </c>
      <c r="BB6125" s="5" t="str">
        <f>IF(OR($E6125="",$G6125&lt;&gt;"Ativo"),"",IF(COUNTIFS($E$4:$E6125,$E6125,$A$4:$A6125,$A6125,$G$4:$G6125,"Ativo")=1,1,0))</f>
        <v/>
      </c>
      <c r="BC6125" t="str">
        <f>IF(OR($A6125="",$G6125&lt;&gt;"Ativo"),"",IF(COUNTIFS($A$4:$A6125,$A6125,$G$4:$G6125,"Ativo")=1,1,0))</f>
        <v/>
      </c>
    </row>
    <row r="6126" spans="1:55" x14ac:dyDescent="0.3">
      <c r="A6126" s="76"/>
      <c r="B6126" s="104"/>
      <c r="C6126" s="76"/>
      <c r="D6126" s="77"/>
      <c r="E6126" s="12"/>
      <c r="F6126" s="78"/>
      <c r="G6126" s="77"/>
      <c r="H6126" s="79"/>
      <c r="BA6126" s="5" t="str">
        <f t="shared" si="95"/>
        <v/>
      </c>
      <c r="BB6126" s="5" t="str">
        <f>IF(OR($E6126="",$G6126&lt;&gt;"Ativo"),"",IF(COUNTIFS($E$4:$E6126,$E6126,$A$4:$A6126,$A6126,$G$4:$G6126,"Ativo")=1,1,0))</f>
        <v/>
      </c>
      <c r="BC6126" t="str">
        <f>IF(OR($A6126="",$G6126&lt;&gt;"Ativo"),"",IF(COUNTIFS($A$4:$A6126,$A6126,$G$4:$G6126,"Ativo")=1,1,0))</f>
        <v/>
      </c>
    </row>
    <row r="6127" spans="1:55" x14ac:dyDescent="0.3">
      <c r="A6127" s="76"/>
      <c r="B6127" s="104"/>
      <c r="C6127" s="76"/>
      <c r="D6127" s="77"/>
      <c r="E6127" s="12"/>
      <c r="F6127" s="78"/>
      <c r="G6127" s="77"/>
      <c r="H6127" s="79"/>
      <c r="BA6127" s="5" t="str">
        <f t="shared" si="95"/>
        <v/>
      </c>
      <c r="BB6127" s="5" t="str">
        <f>IF(OR($E6127="",$G6127&lt;&gt;"Ativo"),"",IF(COUNTIFS($E$4:$E6127,$E6127,$A$4:$A6127,$A6127,$G$4:$G6127,"Ativo")=1,1,0))</f>
        <v/>
      </c>
      <c r="BC6127" t="str">
        <f>IF(OR($A6127="",$G6127&lt;&gt;"Ativo"),"",IF(COUNTIFS($A$4:$A6127,$A6127,$G$4:$G6127,"Ativo")=1,1,0))</f>
        <v/>
      </c>
    </row>
    <row r="6128" spans="1:55" x14ac:dyDescent="0.3">
      <c r="A6128" s="76"/>
      <c r="B6128" s="104"/>
      <c r="C6128" s="76"/>
      <c r="D6128" s="77"/>
      <c r="E6128" s="12"/>
      <c r="F6128" s="78"/>
      <c r="G6128" s="77"/>
      <c r="H6128" s="79"/>
      <c r="BA6128" s="5" t="str">
        <f t="shared" si="95"/>
        <v/>
      </c>
      <c r="BB6128" s="5" t="str">
        <f>IF(OR($E6128="",$G6128&lt;&gt;"Ativo"),"",IF(COUNTIFS($E$4:$E6128,$E6128,$A$4:$A6128,$A6128,$G$4:$G6128,"Ativo")=1,1,0))</f>
        <v/>
      </c>
      <c r="BC6128" t="str">
        <f>IF(OR($A6128="",$G6128&lt;&gt;"Ativo"),"",IF(COUNTIFS($A$4:$A6128,$A6128,$G$4:$G6128,"Ativo")=1,1,0))</f>
        <v/>
      </c>
    </row>
    <row r="6129" spans="1:55" x14ac:dyDescent="0.3">
      <c r="A6129" s="76"/>
      <c r="B6129" s="104"/>
      <c r="C6129" s="76"/>
      <c r="D6129" s="77"/>
      <c r="E6129" s="12"/>
      <c r="F6129" s="78"/>
      <c r="G6129" s="77"/>
      <c r="H6129" s="79"/>
      <c r="BA6129" s="5" t="str">
        <f t="shared" si="95"/>
        <v/>
      </c>
      <c r="BB6129" s="5" t="str">
        <f>IF(OR($E6129="",$G6129&lt;&gt;"Ativo"),"",IF(COUNTIFS($E$4:$E6129,$E6129,$A$4:$A6129,$A6129,$G$4:$G6129,"Ativo")=1,1,0))</f>
        <v/>
      </c>
      <c r="BC6129" t="str">
        <f>IF(OR($A6129="",$G6129&lt;&gt;"Ativo"),"",IF(COUNTIFS($A$4:$A6129,$A6129,$G$4:$G6129,"Ativo")=1,1,0))</f>
        <v/>
      </c>
    </row>
    <row r="6130" spans="1:55" x14ac:dyDescent="0.3">
      <c r="A6130" s="76"/>
      <c r="B6130" s="104"/>
      <c r="C6130" s="76"/>
      <c r="D6130" s="77"/>
      <c r="E6130" s="12"/>
      <c r="F6130" s="78"/>
      <c r="G6130" s="77"/>
      <c r="H6130" s="79"/>
      <c r="BA6130" s="5" t="str">
        <f t="shared" si="95"/>
        <v/>
      </c>
      <c r="BB6130" s="5" t="str">
        <f>IF(OR($E6130="",$G6130&lt;&gt;"Ativo"),"",IF(COUNTIFS($E$4:$E6130,$E6130,$A$4:$A6130,$A6130,$G$4:$G6130,"Ativo")=1,1,0))</f>
        <v/>
      </c>
      <c r="BC6130" t="str">
        <f>IF(OR($A6130="",$G6130&lt;&gt;"Ativo"),"",IF(COUNTIFS($A$4:$A6130,$A6130,$G$4:$G6130,"Ativo")=1,1,0))</f>
        <v/>
      </c>
    </row>
    <row r="6131" spans="1:55" x14ac:dyDescent="0.3">
      <c r="A6131" s="76"/>
      <c r="B6131" s="104"/>
      <c r="C6131" s="76"/>
      <c r="D6131" s="77"/>
      <c r="E6131" s="12"/>
      <c r="F6131" s="78"/>
      <c r="G6131" s="77"/>
      <c r="H6131" s="79"/>
      <c r="BA6131" s="5" t="str">
        <f t="shared" si="95"/>
        <v/>
      </c>
      <c r="BB6131" s="5" t="str">
        <f>IF(OR($E6131="",$G6131&lt;&gt;"Ativo"),"",IF(COUNTIFS($E$4:$E6131,$E6131,$A$4:$A6131,$A6131,$G$4:$G6131,"Ativo")=1,1,0))</f>
        <v/>
      </c>
      <c r="BC6131" t="str">
        <f>IF(OR($A6131="",$G6131&lt;&gt;"Ativo"),"",IF(COUNTIFS($A$4:$A6131,$A6131,$G$4:$G6131,"Ativo")=1,1,0))</f>
        <v/>
      </c>
    </row>
    <row r="6132" spans="1:55" x14ac:dyDescent="0.3">
      <c r="A6132" s="76"/>
      <c r="B6132" s="104"/>
      <c r="C6132" s="76"/>
      <c r="D6132" s="77"/>
      <c r="E6132" s="12"/>
      <c r="F6132" s="78"/>
      <c r="G6132" s="77"/>
      <c r="H6132" s="79"/>
      <c r="BA6132" s="5" t="str">
        <f t="shared" si="95"/>
        <v/>
      </c>
      <c r="BB6132" s="5" t="str">
        <f>IF(OR($E6132="",$G6132&lt;&gt;"Ativo"),"",IF(COUNTIFS($E$4:$E6132,$E6132,$A$4:$A6132,$A6132,$G$4:$G6132,"Ativo")=1,1,0))</f>
        <v/>
      </c>
      <c r="BC6132" t="str">
        <f>IF(OR($A6132="",$G6132&lt;&gt;"Ativo"),"",IF(COUNTIFS($A$4:$A6132,$A6132,$G$4:$G6132,"Ativo")=1,1,0))</f>
        <v/>
      </c>
    </row>
    <row r="6133" spans="1:55" x14ac:dyDescent="0.3">
      <c r="A6133" s="76"/>
      <c r="B6133" s="104"/>
      <c r="C6133" s="76"/>
      <c r="D6133" s="77"/>
      <c r="E6133" s="12"/>
      <c r="F6133" s="78"/>
      <c r="G6133" s="77"/>
      <c r="H6133" s="79"/>
      <c r="BA6133" s="5" t="str">
        <f t="shared" si="95"/>
        <v/>
      </c>
      <c r="BB6133" s="5" t="str">
        <f>IF(OR($E6133="",$G6133&lt;&gt;"Ativo"),"",IF(COUNTIFS($E$4:$E6133,$E6133,$A$4:$A6133,$A6133,$G$4:$G6133,"Ativo")=1,1,0))</f>
        <v/>
      </c>
      <c r="BC6133" t="str">
        <f>IF(OR($A6133="",$G6133&lt;&gt;"Ativo"),"",IF(COUNTIFS($A$4:$A6133,$A6133,$G$4:$G6133,"Ativo")=1,1,0))</f>
        <v/>
      </c>
    </row>
    <row r="6134" spans="1:55" x14ac:dyDescent="0.3">
      <c r="A6134" s="76"/>
      <c r="B6134" s="104"/>
      <c r="C6134" s="76"/>
      <c r="D6134" s="77"/>
      <c r="E6134" s="12"/>
      <c r="F6134" s="78"/>
      <c r="G6134" s="77"/>
      <c r="H6134" s="79"/>
      <c r="BA6134" s="5" t="str">
        <f t="shared" si="95"/>
        <v/>
      </c>
      <c r="BB6134" s="5" t="str">
        <f>IF(OR($E6134="",$G6134&lt;&gt;"Ativo"),"",IF(COUNTIFS($E$4:$E6134,$E6134,$A$4:$A6134,$A6134,$G$4:$G6134,"Ativo")=1,1,0))</f>
        <v/>
      </c>
      <c r="BC6134" t="str">
        <f>IF(OR($A6134="",$G6134&lt;&gt;"Ativo"),"",IF(COUNTIFS($A$4:$A6134,$A6134,$G$4:$G6134,"Ativo")=1,1,0))</f>
        <v/>
      </c>
    </row>
    <row r="6135" spans="1:55" x14ac:dyDescent="0.3">
      <c r="A6135" s="76"/>
      <c r="B6135" s="104"/>
      <c r="C6135" s="76"/>
      <c r="D6135" s="77"/>
      <c r="E6135" s="12"/>
      <c r="F6135" s="78"/>
      <c r="G6135" s="77"/>
      <c r="H6135" s="79"/>
      <c r="BA6135" s="5" t="str">
        <f t="shared" si="95"/>
        <v/>
      </c>
      <c r="BB6135" s="5" t="str">
        <f>IF(OR($E6135="",$G6135&lt;&gt;"Ativo"),"",IF(COUNTIFS($E$4:$E6135,$E6135,$A$4:$A6135,$A6135,$G$4:$G6135,"Ativo")=1,1,0))</f>
        <v/>
      </c>
      <c r="BC6135" t="str">
        <f>IF(OR($A6135="",$G6135&lt;&gt;"Ativo"),"",IF(COUNTIFS($A$4:$A6135,$A6135,$G$4:$G6135,"Ativo")=1,1,0))</f>
        <v/>
      </c>
    </row>
    <row r="6136" spans="1:55" x14ac:dyDescent="0.3">
      <c r="A6136" s="76"/>
      <c r="B6136" s="104"/>
      <c r="C6136" s="76"/>
      <c r="D6136" s="77"/>
      <c r="E6136" s="12"/>
      <c r="F6136" s="78"/>
      <c r="G6136" s="77"/>
      <c r="H6136" s="79"/>
      <c r="BA6136" s="5" t="str">
        <f t="shared" si="95"/>
        <v/>
      </c>
      <c r="BB6136" s="5" t="str">
        <f>IF(OR($E6136="",$G6136&lt;&gt;"Ativo"),"",IF(COUNTIFS($E$4:$E6136,$E6136,$A$4:$A6136,$A6136,$G$4:$G6136,"Ativo")=1,1,0))</f>
        <v/>
      </c>
      <c r="BC6136" t="str">
        <f>IF(OR($A6136="",$G6136&lt;&gt;"Ativo"),"",IF(COUNTIFS($A$4:$A6136,$A6136,$G$4:$G6136,"Ativo")=1,1,0))</f>
        <v/>
      </c>
    </row>
    <row r="6137" spans="1:55" x14ac:dyDescent="0.3">
      <c r="A6137" s="76"/>
      <c r="B6137" s="104"/>
      <c r="C6137" s="76"/>
      <c r="D6137" s="77"/>
      <c r="E6137" s="12"/>
      <c r="F6137" s="78"/>
      <c r="G6137" s="77"/>
      <c r="H6137" s="79"/>
      <c r="BA6137" s="5" t="str">
        <f t="shared" si="95"/>
        <v/>
      </c>
      <c r="BB6137" s="5" t="str">
        <f>IF(OR($E6137="",$G6137&lt;&gt;"Ativo"),"",IF(COUNTIFS($E$4:$E6137,$E6137,$A$4:$A6137,$A6137,$G$4:$G6137,"Ativo")=1,1,0))</f>
        <v/>
      </c>
      <c r="BC6137" t="str">
        <f>IF(OR($A6137="",$G6137&lt;&gt;"Ativo"),"",IF(COUNTIFS($A$4:$A6137,$A6137,$G$4:$G6137,"Ativo")=1,1,0))</f>
        <v/>
      </c>
    </row>
    <row r="6138" spans="1:55" x14ac:dyDescent="0.3">
      <c r="A6138" s="76"/>
      <c r="B6138" s="104"/>
      <c r="C6138" s="76"/>
      <c r="D6138" s="77"/>
      <c r="E6138" s="12"/>
      <c r="F6138" s="78"/>
      <c r="G6138" s="77"/>
      <c r="H6138" s="79"/>
      <c r="BA6138" s="5" t="str">
        <f t="shared" si="95"/>
        <v/>
      </c>
      <c r="BB6138" s="5" t="str">
        <f>IF(OR($E6138="",$G6138&lt;&gt;"Ativo"),"",IF(COUNTIFS($E$4:$E6138,$E6138,$A$4:$A6138,$A6138,$G$4:$G6138,"Ativo")=1,1,0))</f>
        <v/>
      </c>
      <c r="BC6138" t="str">
        <f>IF(OR($A6138="",$G6138&lt;&gt;"Ativo"),"",IF(COUNTIFS($A$4:$A6138,$A6138,$G$4:$G6138,"Ativo")=1,1,0))</f>
        <v/>
      </c>
    </row>
    <row r="6139" spans="1:55" x14ac:dyDescent="0.3">
      <c r="A6139" s="76"/>
      <c r="B6139" s="104"/>
      <c r="C6139" s="76"/>
      <c r="D6139" s="77"/>
      <c r="E6139" s="12"/>
      <c r="F6139" s="78"/>
      <c r="G6139" s="77"/>
      <c r="H6139" s="79"/>
      <c r="BA6139" s="5" t="str">
        <f t="shared" si="95"/>
        <v/>
      </c>
      <c r="BB6139" s="5" t="str">
        <f>IF(OR($E6139="",$G6139&lt;&gt;"Ativo"),"",IF(COUNTIFS($E$4:$E6139,$E6139,$A$4:$A6139,$A6139,$G$4:$G6139,"Ativo")=1,1,0))</f>
        <v/>
      </c>
      <c r="BC6139" t="str">
        <f>IF(OR($A6139="",$G6139&lt;&gt;"Ativo"),"",IF(COUNTIFS($A$4:$A6139,$A6139,$G$4:$G6139,"Ativo")=1,1,0))</f>
        <v/>
      </c>
    </row>
    <row r="6140" spans="1:55" x14ac:dyDescent="0.3">
      <c r="A6140" s="76"/>
      <c r="B6140" s="104"/>
      <c r="C6140" s="76"/>
      <c r="D6140" s="77"/>
      <c r="E6140" s="12"/>
      <c r="F6140" s="78"/>
      <c r="G6140" s="77"/>
      <c r="H6140" s="79"/>
      <c r="BA6140" s="5" t="str">
        <f t="shared" si="95"/>
        <v/>
      </c>
      <c r="BB6140" s="5" t="str">
        <f>IF(OR($E6140="",$G6140&lt;&gt;"Ativo"),"",IF(COUNTIFS($E$4:$E6140,$E6140,$A$4:$A6140,$A6140,$G$4:$G6140,"Ativo")=1,1,0))</f>
        <v/>
      </c>
      <c r="BC6140" t="str">
        <f>IF(OR($A6140="",$G6140&lt;&gt;"Ativo"),"",IF(COUNTIFS($A$4:$A6140,$A6140,$G$4:$G6140,"Ativo")=1,1,0))</f>
        <v/>
      </c>
    </row>
    <row r="6141" spans="1:55" x14ac:dyDescent="0.3">
      <c r="A6141" s="76"/>
      <c r="B6141" s="104"/>
      <c r="C6141" s="76"/>
      <c r="D6141" s="77"/>
      <c r="E6141" s="12"/>
      <c r="F6141" s="78"/>
      <c r="G6141" s="77"/>
      <c r="H6141" s="79"/>
      <c r="BA6141" s="5" t="str">
        <f t="shared" si="95"/>
        <v/>
      </c>
      <c r="BB6141" s="5" t="str">
        <f>IF(OR($E6141="",$G6141&lt;&gt;"Ativo"),"",IF(COUNTIFS($E$4:$E6141,$E6141,$A$4:$A6141,$A6141,$G$4:$G6141,"Ativo")=1,1,0))</f>
        <v/>
      </c>
      <c r="BC6141" t="str">
        <f>IF(OR($A6141="",$G6141&lt;&gt;"Ativo"),"",IF(COUNTIFS($A$4:$A6141,$A6141,$G$4:$G6141,"Ativo")=1,1,0))</f>
        <v/>
      </c>
    </row>
    <row r="6142" spans="1:55" x14ac:dyDescent="0.3">
      <c r="A6142" s="76"/>
      <c r="B6142" s="104"/>
      <c r="C6142" s="76"/>
      <c r="D6142" s="77"/>
      <c r="E6142" s="12"/>
      <c r="F6142" s="78"/>
      <c r="G6142" s="77"/>
      <c r="H6142" s="79"/>
      <c r="BA6142" s="5" t="str">
        <f t="shared" si="95"/>
        <v/>
      </c>
      <c r="BB6142" s="5" t="str">
        <f>IF(OR($E6142="",$G6142&lt;&gt;"Ativo"),"",IF(COUNTIFS($E$4:$E6142,$E6142,$A$4:$A6142,$A6142,$G$4:$G6142,"Ativo")=1,1,0))</f>
        <v/>
      </c>
      <c r="BC6142" t="str">
        <f>IF(OR($A6142="",$G6142&lt;&gt;"Ativo"),"",IF(COUNTIFS($A$4:$A6142,$A6142,$G$4:$G6142,"Ativo")=1,1,0))</f>
        <v/>
      </c>
    </row>
    <row r="6143" spans="1:55" x14ac:dyDescent="0.3">
      <c r="A6143" s="76"/>
      <c r="B6143" s="104"/>
      <c r="C6143" s="76"/>
      <c r="D6143" s="77"/>
      <c r="E6143" s="12"/>
      <c r="F6143" s="78"/>
      <c r="G6143" s="77"/>
      <c r="H6143" s="79"/>
      <c r="BA6143" s="5" t="str">
        <f t="shared" si="95"/>
        <v/>
      </c>
      <c r="BB6143" s="5" t="str">
        <f>IF(OR($E6143="",$G6143&lt;&gt;"Ativo"),"",IF(COUNTIFS($E$4:$E6143,$E6143,$A$4:$A6143,$A6143,$G$4:$G6143,"Ativo")=1,1,0))</f>
        <v/>
      </c>
      <c r="BC6143" t="str">
        <f>IF(OR($A6143="",$G6143&lt;&gt;"Ativo"),"",IF(COUNTIFS($A$4:$A6143,$A6143,$G$4:$G6143,"Ativo")=1,1,0))</f>
        <v/>
      </c>
    </row>
    <row r="6144" spans="1:55" x14ac:dyDescent="0.3">
      <c r="A6144" s="76"/>
      <c r="B6144" s="104"/>
      <c r="C6144" s="76"/>
      <c r="D6144" s="77"/>
      <c r="E6144" s="12"/>
      <c r="F6144" s="78"/>
      <c r="G6144" s="77"/>
      <c r="H6144" s="79"/>
      <c r="BA6144" s="5" t="str">
        <f t="shared" si="95"/>
        <v/>
      </c>
      <c r="BB6144" s="5" t="str">
        <f>IF(OR($E6144="",$G6144&lt;&gt;"Ativo"),"",IF(COUNTIFS($E$4:$E6144,$E6144,$A$4:$A6144,$A6144,$G$4:$G6144,"Ativo")=1,1,0))</f>
        <v/>
      </c>
      <c r="BC6144" t="str">
        <f>IF(OR($A6144="",$G6144&lt;&gt;"Ativo"),"",IF(COUNTIFS($A$4:$A6144,$A6144,$G$4:$G6144,"Ativo")=1,1,0))</f>
        <v/>
      </c>
    </row>
    <row r="6145" spans="1:55" x14ac:dyDescent="0.3">
      <c r="A6145" s="76"/>
      <c r="B6145" s="104"/>
      <c r="C6145" s="76"/>
      <c r="D6145" s="77"/>
      <c r="E6145" s="12"/>
      <c r="F6145" s="78"/>
      <c r="G6145" s="77"/>
      <c r="H6145" s="79"/>
      <c r="BA6145" s="5" t="str">
        <f t="shared" si="95"/>
        <v/>
      </c>
      <c r="BB6145" s="5" t="str">
        <f>IF(OR($E6145="",$G6145&lt;&gt;"Ativo"),"",IF(COUNTIFS($E$4:$E6145,$E6145,$A$4:$A6145,$A6145,$G$4:$G6145,"Ativo")=1,1,0))</f>
        <v/>
      </c>
      <c r="BC6145" t="str">
        <f>IF(OR($A6145="",$G6145&lt;&gt;"Ativo"),"",IF(COUNTIFS($A$4:$A6145,$A6145,$G$4:$G6145,"Ativo")=1,1,0))</f>
        <v/>
      </c>
    </row>
    <row r="6146" spans="1:55" x14ac:dyDescent="0.3">
      <c r="A6146" s="76"/>
      <c r="B6146" s="104"/>
      <c r="C6146" s="76"/>
      <c r="D6146" s="77"/>
      <c r="E6146" s="12"/>
      <c r="F6146" s="78"/>
      <c r="G6146" s="77"/>
      <c r="H6146" s="79"/>
      <c r="BA6146" s="5" t="str">
        <f t="shared" si="95"/>
        <v/>
      </c>
      <c r="BB6146" s="5" t="str">
        <f>IF(OR($E6146="",$G6146&lt;&gt;"Ativo"),"",IF(COUNTIFS($E$4:$E6146,$E6146,$A$4:$A6146,$A6146,$G$4:$G6146,"Ativo")=1,1,0))</f>
        <v/>
      </c>
      <c r="BC6146" t="str">
        <f>IF(OR($A6146="",$G6146&lt;&gt;"Ativo"),"",IF(COUNTIFS($A$4:$A6146,$A6146,$G$4:$G6146,"Ativo")=1,1,0))</f>
        <v/>
      </c>
    </row>
    <row r="6147" spans="1:55" x14ac:dyDescent="0.3">
      <c r="A6147" s="76"/>
      <c r="B6147" s="104"/>
      <c r="C6147" s="76"/>
      <c r="D6147" s="77"/>
      <c r="E6147" s="12"/>
      <c r="F6147" s="78"/>
      <c r="G6147" s="77"/>
      <c r="H6147" s="79"/>
      <c r="BA6147" s="5" t="str">
        <f t="shared" si="95"/>
        <v/>
      </c>
      <c r="BB6147" s="5" t="str">
        <f>IF(OR($E6147="",$G6147&lt;&gt;"Ativo"),"",IF(COUNTIFS($E$4:$E6147,$E6147,$A$4:$A6147,$A6147,$G$4:$G6147,"Ativo")=1,1,0))</f>
        <v/>
      </c>
      <c r="BC6147" t="str">
        <f>IF(OR($A6147="",$G6147&lt;&gt;"Ativo"),"",IF(COUNTIFS($A$4:$A6147,$A6147,$G$4:$G6147,"Ativo")=1,1,0))</f>
        <v/>
      </c>
    </row>
    <row r="6148" spans="1:55" x14ac:dyDescent="0.3">
      <c r="A6148" s="76"/>
      <c r="B6148" s="104"/>
      <c r="C6148" s="76"/>
      <c r="D6148" s="77"/>
      <c r="E6148" s="12"/>
      <c r="F6148" s="78"/>
      <c r="G6148" s="77"/>
      <c r="H6148" s="79"/>
      <c r="BA6148" s="5" t="str">
        <f t="shared" ref="BA6148:BA6211" si="96">IF($D6148="","",MID($D6148,4,LEN($D6148)-5))</f>
        <v/>
      </c>
      <c r="BB6148" s="5" t="str">
        <f>IF(OR($E6148="",$G6148&lt;&gt;"Ativo"),"",IF(COUNTIFS($E$4:$E6148,$E6148,$A$4:$A6148,$A6148,$G$4:$G6148,"Ativo")=1,1,0))</f>
        <v/>
      </c>
      <c r="BC6148" t="str">
        <f>IF(OR($A6148="",$G6148&lt;&gt;"Ativo"),"",IF(COUNTIFS($A$4:$A6148,$A6148,$G$4:$G6148,"Ativo")=1,1,0))</f>
        <v/>
      </c>
    </row>
    <row r="6149" spans="1:55" x14ac:dyDescent="0.3">
      <c r="A6149" s="76"/>
      <c r="B6149" s="104"/>
      <c r="C6149" s="76"/>
      <c r="D6149" s="77"/>
      <c r="E6149" s="12"/>
      <c r="F6149" s="78"/>
      <c r="G6149" s="77"/>
      <c r="H6149" s="79"/>
      <c r="BA6149" s="5" t="str">
        <f t="shared" si="96"/>
        <v/>
      </c>
      <c r="BB6149" s="5" t="str">
        <f>IF(OR($E6149="",$G6149&lt;&gt;"Ativo"),"",IF(COUNTIFS($E$4:$E6149,$E6149,$A$4:$A6149,$A6149,$G$4:$G6149,"Ativo")=1,1,0))</f>
        <v/>
      </c>
      <c r="BC6149" t="str">
        <f>IF(OR($A6149="",$G6149&lt;&gt;"Ativo"),"",IF(COUNTIFS($A$4:$A6149,$A6149,$G$4:$G6149,"Ativo")=1,1,0))</f>
        <v/>
      </c>
    </row>
    <row r="6150" spans="1:55" x14ac:dyDescent="0.3">
      <c r="A6150" s="76"/>
      <c r="B6150" s="104"/>
      <c r="C6150" s="76"/>
      <c r="D6150" s="77"/>
      <c r="E6150" s="12"/>
      <c r="F6150" s="78"/>
      <c r="G6150" s="77"/>
      <c r="H6150" s="79"/>
      <c r="BA6150" s="5" t="str">
        <f t="shared" si="96"/>
        <v/>
      </c>
      <c r="BB6150" s="5" t="str">
        <f>IF(OR($E6150="",$G6150&lt;&gt;"Ativo"),"",IF(COUNTIFS($E$4:$E6150,$E6150,$A$4:$A6150,$A6150,$G$4:$G6150,"Ativo")=1,1,0))</f>
        <v/>
      </c>
      <c r="BC6150" t="str">
        <f>IF(OR($A6150="",$G6150&lt;&gt;"Ativo"),"",IF(COUNTIFS($A$4:$A6150,$A6150,$G$4:$G6150,"Ativo")=1,1,0))</f>
        <v/>
      </c>
    </row>
    <row r="6151" spans="1:55" x14ac:dyDescent="0.3">
      <c r="A6151" s="76"/>
      <c r="B6151" s="104"/>
      <c r="C6151" s="76"/>
      <c r="D6151" s="77"/>
      <c r="E6151" s="12"/>
      <c r="F6151" s="78"/>
      <c r="G6151" s="77"/>
      <c r="H6151" s="79"/>
      <c r="BA6151" s="5" t="str">
        <f t="shared" si="96"/>
        <v/>
      </c>
      <c r="BB6151" s="5" t="str">
        <f>IF(OR($E6151="",$G6151&lt;&gt;"Ativo"),"",IF(COUNTIFS($E$4:$E6151,$E6151,$A$4:$A6151,$A6151,$G$4:$G6151,"Ativo")=1,1,0))</f>
        <v/>
      </c>
      <c r="BC6151" t="str">
        <f>IF(OR($A6151="",$G6151&lt;&gt;"Ativo"),"",IF(COUNTIFS($A$4:$A6151,$A6151,$G$4:$G6151,"Ativo")=1,1,0))</f>
        <v/>
      </c>
    </row>
    <row r="6152" spans="1:55" x14ac:dyDescent="0.3">
      <c r="A6152" s="76"/>
      <c r="B6152" s="104"/>
      <c r="C6152" s="76"/>
      <c r="D6152" s="77"/>
      <c r="E6152" s="12"/>
      <c r="F6152" s="78"/>
      <c r="G6152" s="77"/>
      <c r="H6152" s="79"/>
      <c r="BA6152" s="5" t="str">
        <f t="shared" si="96"/>
        <v/>
      </c>
      <c r="BB6152" s="5" t="str">
        <f>IF(OR($E6152="",$G6152&lt;&gt;"Ativo"),"",IF(COUNTIFS($E$4:$E6152,$E6152,$A$4:$A6152,$A6152,$G$4:$G6152,"Ativo")=1,1,0))</f>
        <v/>
      </c>
      <c r="BC6152" t="str">
        <f>IF(OR($A6152="",$G6152&lt;&gt;"Ativo"),"",IF(COUNTIFS($A$4:$A6152,$A6152,$G$4:$G6152,"Ativo")=1,1,0))</f>
        <v/>
      </c>
    </row>
    <row r="6153" spans="1:55" x14ac:dyDescent="0.3">
      <c r="A6153" s="76"/>
      <c r="B6153" s="104"/>
      <c r="C6153" s="76"/>
      <c r="D6153" s="77"/>
      <c r="E6153" s="12"/>
      <c r="F6153" s="78"/>
      <c r="G6153" s="77"/>
      <c r="H6153" s="79"/>
      <c r="BA6153" s="5" t="str">
        <f t="shared" si="96"/>
        <v/>
      </c>
      <c r="BB6153" s="5" t="str">
        <f>IF(OR($E6153="",$G6153&lt;&gt;"Ativo"),"",IF(COUNTIFS($E$4:$E6153,$E6153,$A$4:$A6153,$A6153,$G$4:$G6153,"Ativo")=1,1,0))</f>
        <v/>
      </c>
      <c r="BC6153" t="str">
        <f>IF(OR($A6153="",$G6153&lt;&gt;"Ativo"),"",IF(COUNTIFS($A$4:$A6153,$A6153,$G$4:$G6153,"Ativo")=1,1,0))</f>
        <v/>
      </c>
    </row>
    <row r="6154" spans="1:55" x14ac:dyDescent="0.3">
      <c r="A6154" s="76"/>
      <c r="B6154" s="104"/>
      <c r="C6154" s="76"/>
      <c r="D6154" s="77"/>
      <c r="E6154" s="12"/>
      <c r="F6154" s="78"/>
      <c r="G6154" s="77"/>
      <c r="H6154" s="79"/>
      <c r="BA6154" s="5" t="str">
        <f t="shared" si="96"/>
        <v/>
      </c>
      <c r="BB6154" s="5" t="str">
        <f>IF(OR($E6154="",$G6154&lt;&gt;"Ativo"),"",IF(COUNTIFS($E$4:$E6154,$E6154,$A$4:$A6154,$A6154,$G$4:$G6154,"Ativo")=1,1,0))</f>
        <v/>
      </c>
      <c r="BC6154" t="str">
        <f>IF(OR($A6154="",$G6154&lt;&gt;"Ativo"),"",IF(COUNTIFS($A$4:$A6154,$A6154,$G$4:$G6154,"Ativo")=1,1,0))</f>
        <v/>
      </c>
    </row>
    <row r="6155" spans="1:55" x14ac:dyDescent="0.3">
      <c r="A6155" s="76"/>
      <c r="B6155" s="104"/>
      <c r="C6155" s="76"/>
      <c r="D6155" s="77"/>
      <c r="E6155" s="12"/>
      <c r="F6155" s="78"/>
      <c r="G6155" s="77"/>
      <c r="H6155" s="79"/>
      <c r="BA6155" s="5" t="str">
        <f t="shared" si="96"/>
        <v/>
      </c>
      <c r="BB6155" s="5" t="str">
        <f>IF(OR($E6155="",$G6155&lt;&gt;"Ativo"),"",IF(COUNTIFS($E$4:$E6155,$E6155,$A$4:$A6155,$A6155,$G$4:$G6155,"Ativo")=1,1,0))</f>
        <v/>
      </c>
      <c r="BC6155" t="str">
        <f>IF(OR($A6155="",$G6155&lt;&gt;"Ativo"),"",IF(COUNTIFS($A$4:$A6155,$A6155,$G$4:$G6155,"Ativo")=1,1,0))</f>
        <v/>
      </c>
    </row>
    <row r="6156" spans="1:55" x14ac:dyDescent="0.3">
      <c r="A6156" s="76"/>
      <c r="B6156" s="104"/>
      <c r="C6156" s="76"/>
      <c r="D6156" s="77"/>
      <c r="E6156" s="12"/>
      <c r="F6156" s="78"/>
      <c r="G6156" s="77"/>
      <c r="H6156" s="79"/>
      <c r="BA6156" s="5" t="str">
        <f t="shared" si="96"/>
        <v/>
      </c>
      <c r="BB6156" s="5" t="str">
        <f>IF(OR($E6156="",$G6156&lt;&gt;"Ativo"),"",IF(COUNTIFS($E$4:$E6156,$E6156,$A$4:$A6156,$A6156,$G$4:$G6156,"Ativo")=1,1,0))</f>
        <v/>
      </c>
      <c r="BC6156" t="str">
        <f>IF(OR($A6156="",$G6156&lt;&gt;"Ativo"),"",IF(COUNTIFS($A$4:$A6156,$A6156,$G$4:$G6156,"Ativo")=1,1,0))</f>
        <v/>
      </c>
    </row>
    <row r="6157" spans="1:55" x14ac:dyDescent="0.3">
      <c r="A6157" s="76"/>
      <c r="B6157" s="104"/>
      <c r="C6157" s="76"/>
      <c r="D6157" s="77"/>
      <c r="E6157" s="12"/>
      <c r="F6157" s="78"/>
      <c r="G6157" s="77"/>
      <c r="H6157" s="79"/>
      <c r="BA6157" s="5" t="str">
        <f t="shared" si="96"/>
        <v/>
      </c>
      <c r="BB6157" s="5" t="str">
        <f>IF(OR($E6157="",$G6157&lt;&gt;"Ativo"),"",IF(COUNTIFS($E$4:$E6157,$E6157,$A$4:$A6157,$A6157,$G$4:$G6157,"Ativo")=1,1,0))</f>
        <v/>
      </c>
      <c r="BC6157" t="str">
        <f>IF(OR($A6157="",$G6157&lt;&gt;"Ativo"),"",IF(COUNTIFS($A$4:$A6157,$A6157,$G$4:$G6157,"Ativo")=1,1,0))</f>
        <v/>
      </c>
    </row>
    <row r="6158" spans="1:55" x14ac:dyDescent="0.3">
      <c r="A6158" s="76"/>
      <c r="B6158" s="104"/>
      <c r="C6158" s="76"/>
      <c r="D6158" s="77"/>
      <c r="E6158" s="12"/>
      <c r="F6158" s="78"/>
      <c r="G6158" s="77"/>
      <c r="H6158" s="79"/>
      <c r="BA6158" s="5" t="str">
        <f t="shared" si="96"/>
        <v/>
      </c>
      <c r="BB6158" s="5" t="str">
        <f>IF(OR($E6158="",$G6158&lt;&gt;"Ativo"),"",IF(COUNTIFS($E$4:$E6158,$E6158,$A$4:$A6158,$A6158,$G$4:$G6158,"Ativo")=1,1,0))</f>
        <v/>
      </c>
      <c r="BC6158" t="str">
        <f>IF(OR($A6158="",$G6158&lt;&gt;"Ativo"),"",IF(COUNTIFS($A$4:$A6158,$A6158,$G$4:$G6158,"Ativo")=1,1,0))</f>
        <v/>
      </c>
    </row>
    <row r="6159" spans="1:55" x14ac:dyDescent="0.3">
      <c r="A6159" s="76"/>
      <c r="B6159" s="104"/>
      <c r="C6159" s="76"/>
      <c r="D6159" s="77"/>
      <c r="E6159" s="12"/>
      <c r="F6159" s="78"/>
      <c r="G6159" s="77"/>
      <c r="H6159" s="79"/>
      <c r="BA6159" s="5" t="str">
        <f t="shared" si="96"/>
        <v/>
      </c>
      <c r="BB6159" s="5" t="str">
        <f>IF(OR($E6159="",$G6159&lt;&gt;"Ativo"),"",IF(COUNTIFS($E$4:$E6159,$E6159,$A$4:$A6159,$A6159,$G$4:$G6159,"Ativo")=1,1,0))</f>
        <v/>
      </c>
      <c r="BC6159" t="str">
        <f>IF(OR($A6159="",$G6159&lt;&gt;"Ativo"),"",IF(COUNTIFS($A$4:$A6159,$A6159,$G$4:$G6159,"Ativo")=1,1,0))</f>
        <v/>
      </c>
    </row>
    <row r="6160" spans="1:55" x14ac:dyDescent="0.3">
      <c r="A6160" s="76"/>
      <c r="B6160" s="104"/>
      <c r="C6160" s="76"/>
      <c r="D6160" s="77"/>
      <c r="E6160" s="12"/>
      <c r="F6160" s="78"/>
      <c r="G6160" s="77"/>
      <c r="H6160" s="79"/>
      <c r="BA6160" s="5" t="str">
        <f t="shared" si="96"/>
        <v/>
      </c>
      <c r="BB6160" s="5" t="str">
        <f>IF(OR($E6160="",$G6160&lt;&gt;"Ativo"),"",IF(COUNTIFS($E$4:$E6160,$E6160,$A$4:$A6160,$A6160,$G$4:$G6160,"Ativo")=1,1,0))</f>
        <v/>
      </c>
      <c r="BC6160" t="str">
        <f>IF(OR($A6160="",$G6160&lt;&gt;"Ativo"),"",IF(COUNTIFS($A$4:$A6160,$A6160,$G$4:$G6160,"Ativo")=1,1,0))</f>
        <v/>
      </c>
    </row>
    <row r="6161" spans="1:55" x14ac:dyDescent="0.3">
      <c r="A6161" s="76"/>
      <c r="B6161" s="104"/>
      <c r="C6161" s="76"/>
      <c r="D6161" s="77"/>
      <c r="E6161" s="12"/>
      <c r="F6161" s="78"/>
      <c r="G6161" s="77"/>
      <c r="H6161" s="79"/>
      <c r="BA6161" s="5" t="str">
        <f t="shared" si="96"/>
        <v/>
      </c>
      <c r="BB6161" s="5" t="str">
        <f>IF(OR($E6161="",$G6161&lt;&gt;"Ativo"),"",IF(COUNTIFS($E$4:$E6161,$E6161,$A$4:$A6161,$A6161,$G$4:$G6161,"Ativo")=1,1,0))</f>
        <v/>
      </c>
      <c r="BC6161" t="str">
        <f>IF(OR($A6161="",$G6161&lt;&gt;"Ativo"),"",IF(COUNTIFS($A$4:$A6161,$A6161,$G$4:$G6161,"Ativo")=1,1,0))</f>
        <v/>
      </c>
    </row>
    <row r="6162" spans="1:55" x14ac:dyDescent="0.3">
      <c r="A6162" s="76"/>
      <c r="B6162" s="104"/>
      <c r="C6162" s="76"/>
      <c r="D6162" s="77"/>
      <c r="E6162" s="12"/>
      <c r="F6162" s="78"/>
      <c r="G6162" s="77"/>
      <c r="H6162" s="79"/>
      <c r="BA6162" s="5" t="str">
        <f t="shared" si="96"/>
        <v/>
      </c>
      <c r="BB6162" s="5" t="str">
        <f>IF(OR($E6162="",$G6162&lt;&gt;"Ativo"),"",IF(COUNTIFS($E$4:$E6162,$E6162,$A$4:$A6162,$A6162,$G$4:$G6162,"Ativo")=1,1,0))</f>
        <v/>
      </c>
      <c r="BC6162" t="str">
        <f>IF(OR($A6162="",$G6162&lt;&gt;"Ativo"),"",IF(COUNTIFS($A$4:$A6162,$A6162,$G$4:$G6162,"Ativo")=1,1,0))</f>
        <v/>
      </c>
    </row>
    <row r="6163" spans="1:55" x14ac:dyDescent="0.3">
      <c r="A6163" s="76"/>
      <c r="B6163" s="104"/>
      <c r="C6163" s="76"/>
      <c r="D6163" s="77"/>
      <c r="E6163" s="12"/>
      <c r="F6163" s="78"/>
      <c r="G6163" s="77"/>
      <c r="H6163" s="79"/>
      <c r="BA6163" s="5" t="str">
        <f t="shared" si="96"/>
        <v/>
      </c>
      <c r="BB6163" s="5" t="str">
        <f>IF(OR($E6163="",$G6163&lt;&gt;"Ativo"),"",IF(COUNTIFS($E$4:$E6163,$E6163,$A$4:$A6163,$A6163,$G$4:$G6163,"Ativo")=1,1,0))</f>
        <v/>
      </c>
      <c r="BC6163" t="str">
        <f>IF(OR($A6163="",$G6163&lt;&gt;"Ativo"),"",IF(COUNTIFS($A$4:$A6163,$A6163,$G$4:$G6163,"Ativo")=1,1,0))</f>
        <v/>
      </c>
    </row>
    <row r="6164" spans="1:55" x14ac:dyDescent="0.3">
      <c r="A6164" s="76"/>
      <c r="B6164" s="104"/>
      <c r="C6164" s="76"/>
      <c r="D6164" s="77"/>
      <c r="E6164" s="12"/>
      <c r="F6164" s="78"/>
      <c r="G6164" s="77"/>
      <c r="H6164" s="79"/>
      <c r="BA6164" s="5" t="str">
        <f t="shared" si="96"/>
        <v/>
      </c>
      <c r="BB6164" s="5" t="str">
        <f>IF(OR($E6164="",$G6164&lt;&gt;"Ativo"),"",IF(COUNTIFS($E$4:$E6164,$E6164,$A$4:$A6164,$A6164,$G$4:$G6164,"Ativo")=1,1,0))</f>
        <v/>
      </c>
      <c r="BC6164" t="str">
        <f>IF(OR($A6164="",$G6164&lt;&gt;"Ativo"),"",IF(COUNTIFS($A$4:$A6164,$A6164,$G$4:$G6164,"Ativo")=1,1,0))</f>
        <v/>
      </c>
    </row>
    <row r="6165" spans="1:55" x14ac:dyDescent="0.3">
      <c r="A6165" s="76"/>
      <c r="B6165" s="104"/>
      <c r="C6165" s="76"/>
      <c r="D6165" s="77"/>
      <c r="E6165" s="12"/>
      <c r="F6165" s="78"/>
      <c r="G6165" s="77"/>
      <c r="H6165" s="79"/>
      <c r="BA6165" s="5" t="str">
        <f t="shared" si="96"/>
        <v/>
      </c>
      <c r="BB6165" s="5" t="str">
        <f>IF(OR($E6165="",$G6165&lt;&gt;"Ativo"),"",IF(COUNTIFS($E$4:$E6165,$E6165,$A$4:$A6165,$A6165,$G$4:$G6165,"Ativo")=1,1,0))</f>
        <v/>
      </c>
      <c r="BC6165" t="str">
        <f>IF(OR($A6165="",$G6165&lt;&gt;"Ativo"),"",IF(COUNTIFS($A$4:$A6165,$A6165,$G$4:$G6165,"Ativo")=1,1,0))</f>
        <v/>
      </c>
    </row>
    <row r="6166" spans="1:55" x14ac:dyDescent="0.3">
      <c r="A6166" s="76"/>
      <c r="B6166" s="104"/>
      <c r="C6166" s="76"/>
      <c r="D6166" s="77"/>
      <c r="E6166" s="12"/>
      <c r="F6166" s="78"/>
      <c r="G6166" s="77"/>
      <c r="H6166" s="79"/>
      <c r="BA6166" s="5" t="str">
        <f t="shared" si="96"/>
        <v/>
      </c>
      <c r="BB6166" s="5" t="str">
        <f>IF(OR($E6166="",$G6166&lt;&gt;"Ativo"),"",IF(COUNTIFS($E$4:$E6166,$E6166,$A$4:$A6166,$A6166,$G$4:$G6166,"Ativo")=1,1,0))</f>
        <v/>
      </c>
      <c r="BC6166" t="str">
        <f>IF(OR($A6166="",$G6166&lt;&gt;"Ativo"),"",IF(COUNTIFS($A$4:$A6166,$A6166,$G$4:$G6166,"Ativo")=1,1,0))</f>
        <v/>
      </c>
    </row>
    <row r="6167" spans="1:55" x14ac:dyDescent="0.3">
      <c r="A6167" s="76"/>
      <c r="B6167" s="104"/>
      <c r="C6167" s="76"/>
      <c r="D6167" s="77"/>
      <c r="E6167" s="12"/>
      <c r="F6167" s="78"/>
      <c r="G6167" s="77"/>
      <c r="H6167" s="79"/>
      <c r="BA6167" s="5" t="str">
        <f t="shared" si="96"/>
        <v/>
      </c>
      <c r="BB6167" s="5" t="str">
        <f>IF(OR($E6167="",$G6167&lt;&gt;"Ativo"),"",IF(COUNTIFS($E$4:$E6167,$E6167,$A$4:$A6167,$A6167,$G$4:$G6167,"Ativo")=1,1,0))</f>
        <v/>
      </c>
      <c r="BC6167" t="str">
        <f>IF(OR($A6167="",$G6167&lt;&gt;"Ativo"),"",IF(COUNTIFS($A$4:$A6167,$A6167,$G$4:$G6167,"Ativo")=1,1,0))</f>
        <v/>
      </c>
    </row>
    <row r="6168" spans="1:55" x14ac:dyDescent="0.3">
      <c r="A6168" s="76"/>
      <c r="B6168" s="104"/>
      <c r="C6168" s="76"/>
      <c r="D6168" s="77"/>
      <c r="E6168" s="12"/>
      <c r="F6168" s="78"/>
      <c r="G6168" s="77"/>
      <c r="H6168" s="79"/>
      <c r="BA6168" s="5" t="str">
        <f t="shared" si="96"/>
        <v/>
      </c>
      <c r="BB6168" s="5" t="str">
        <f>IF(OR($E6168="",$G6168&lt;&gt;"Ativo"),"",IF(COUNTIFS($E$4:$E6168,$E6168,$A$4:$A6168,$A6168,$G$4:$G6168,"Ativo")=1,1,0))</f>
        <v/>
      </c>
      <c r="BC6168" t="str">
        <f>IF(OR($A6168="",$G6168&lt;&gt;"Ativo"),"",IF(COUNTIFS($A$4:$A6168,$A6168,$G$4:$G6168,"Ativo")=1,1,0))</f>
        <v/>
      </c>
    </row>
    <row r="6169" spans="1:55" x14ac:dyDescent="0.3">
      <c r="A6169" s="76"/>
      <c r="B6169" s="104"/>
      <c r="C6169" s="76"/>
      <c r="D6169" s="77"/>
      <c r="E6169" s="12"/>
      <c r="F6169" s="78"/>
      <c r="G6169" s="77"/>
      <c r="H6169" s="79"/>
      <c r="BA6169" s="5" t="str">
        <f t="shared" si="96"/>
        <v/>
      </c>
      <c r="BB6169" s="5" t="str">
        <f>IF(OR($E6169="",$G6169&lt;&gt;"Ativo"),"",IF(COUNTIFS($E$4:$E6169,$E6169,$A$4:$A6169,$A6169,$G$4:$G6169,"Ativo")=1,1,0))</f>
        <v/>
      </c>
      <c r="BC6169" t="str">
        <f>IF(OR($A6169="",$G6169&lt;&gt;"Ativo"),"",IF(COUNTIFS($A$4:$A6169,$A6169,$G$4:$G6169,"Ativo")=1,1,0))</f>
        <v/>
      </c>
    </row>
    <row r="6170" spans="1:55" x14ac:dyDescent="0.3">
      <c r="A6170" s="76"/>
      <c r="B6170" s="104"/>
      <c r="C6170" s="76"/>
      <c r="D6170" s="77"/>
      <c r="E6170" s="12"/>
      <c r="F6170" s="78"/>
      <c r="G6170" s="77"/>
      <c r="H6170" s="79"/>
      <c r="BA6170" s="5" t="str">
        <f t="shared" si="96"/>
        <v/>
      </c>
      <c r="BB6170" s="5" t="str">
        <f>IF(OR($E6170="",$G6170&lt;&gt;"Ativo"),"",IF(COUNTIFS($E$4:$E6170,$E6170,$A$4:$A6170,$A6170,$G$4:$G6170,"Ativo")=1,1,0))</f>
        <v/>
      </c>
      <c r="BC6170" t="str">
        <f>IF(OR($A6170="",$G6170&lt;&gt;"Ativo"),"",IF(COUNTIFS($A$4:$A6170,$A6170,$G$4:$G6170,"Ativo")=1,1,0))</f>
        <v/>
      </c>
    </row>
    <row r="6171" spans="1:55" x14ac:dyDescent="0.3">
      <c r="A6171" s="76"/>
      <c r="B6171" s="104"/>
      <c r="C6171" s="76"/>
      <c r="D6171" s="77"/>
      <c r="E6171" s="12"/>
      <c r="F6171" s="78"/>
      <c r="G6171" s="77"/>
      <c r="H6171" s="79"/>
      <c r="BA6171" s="5" t="str">
        <f t="shared" si="96"/>
        <v/>
      </c>
      <c r="BB6171" s="5" t="str">
        <f>IF(OR($E6171="",$G6171&lt;&gt;"Ativo"),"",IF(COUNTIFS($E$4:$E6171,$E6171,$A$4:$A6171,$A6171,$G$4:$G6171,"Ativo")=1,1,0))</f>
        <v/>
      </c>
      <c r="BC6171" t="str">
        <f>IF(OR($A6171="",$G6171&lt;&gt;"Ativo"),"",IF(COUNTIFS($A$4:$A6171,$A6171,$G$4:$G6171,"Ativo")=1,1,0))</f>
        <v/>
      </c>
    </row>
    <row r="6172" spans="1:55" x14ac:dyDescent="0.3">
      <c r="A6172" s="76"/>
      <c r="B6172" s="104"/>
      <c r="C6172" s="76"/>
      <c r="D6172" s="77"/>
      <c r="E6172" s="12"/>
      <c r="F6172" s="78"/>
      <c r="G6172" s="77"/>
      <c r="H6172" s="79"/>
      <c r="BA6172" s="5" t="str">
        <f t="shared" si="96"/>
        <v/>
      </c>
      <c r="BB6172" s="5" t="str">
        <f>IF(OR($E6172="",$G6172&lt;&gt;"Ativo"),"",IF(COUNTIFS($E$4:$E6172,$E6172,$A$4:$A6172,$A6172,$G$4:$G6172,"Ativo")=1,1,0))</f>
        <v/>
      </c>
      <c r="BC6172" t="str">
        <f>IF(OR($A6172="",$G6172&lt;&gt;"Ativo"),"",IF(COUNTIFS($A$4:$A6172,$A6172,$G$4:$G6172,"Ativo")=1,1,0))</f>
        <v/>
      </c>
    </row>
    <row r="6173" spans="1:55" x14ac:dyDescent="0.3">
      <c r="A6173" s="76"/>
      <c r="B6173" s="104"/>
      <c r="C6173" s="76"/>
      <c r="D6173" s="77"/>
      <c r="E6173" s="12"/>
      <c r="F6173" s="78"/>
      <c r="G6173" s="77"/>
      <c r="H6173" s="79"/>
      <c r="BA6173" s="5" t="str">
        <f t="shared" si="96"/>
        <v/>
      </c>
      <c r="BB6173" s="5" t="str">
        <f>IF(OR($E6173="",$G6173&lt;&gt;"Ativo"),"",IF(COUNTIFS($E$4:$E6173,$E6173,$A$4:$A6173,$A6173,$G$4:$G6173,"Ativo")=1,1,0))</f>
        <v/>
      </c>
      <c r="BC6173" t="str">
        <f>IF(OR($A6173="",$G6173&lt;&gt;"Ativo"),"",IF(COUNTIFS($A$4:$A6173,$A6173,$G$4:$G6173,"Ativo")=1,1,0))</f>
        <v/>
      </c>
    </row>
    <row r="6174" spans="1:55" x14ac:dyDescent="0.3">
      <c r="A6174" s="76"/>
      <c r="B6174" s="104"/>
      <c r="C6174" s="76"/>
      <c r="D6174" s="77"/>
      <c r="E6174" s="12"/>
      <c r="F6174" s="78"/>
      <c r="G6174" s="77"/>
      <c r="H6174" s="79"/>
      <c r="BA6174" s="5" t="str">
        <f t="shared" si="96"/>
        <v/>
      </c>
      <c r="BB6174" s="5" t="str">
        <f>IF(OR($E6174="",$G6174&lt;&gt;"Ativo"),"",IF(COUNTIFS($E$4:$E6174,$E6174,$A$4:$A6174,$A6174,$G$4:$G6174,"Ativo")=1,1,0))</f>
        <v/>
      </c>
      <c r="BC6174" t="str">
        <f>IF(OR($A6174="",$G6174&lt;&gt;"Ativo"),"",IF(COUNTIFS($A$4:$A6174,$A6174,$G$4:$G6174,"Ativo")=1,1,0))</f>
        <v/>
      </c>
    </row>
    <row r="6175" spans="1:55" x14ac:dyDescent="0.3">
      <c r="A6175" s="76"/>
      <c r="B6175" s="104"/>
      <c r="C6175" s="76"/>
      <c r="D6175" s="77"/>
      <c r="E6175" s="12"/>
      <c r="F6175" s="78"/>
      <c r="G6175" s="77"/>
      <c r="H6175" s="79"/>
      <c r="BA6175" s="5" t="str">
        <f t="shared" si="96"/>
        <v/>
      </c>
      <c r="BB6175" s="5" t="str">
        <f>IF(OR($E6175="",$G6175&lt;&gt;"Ativo"),"",IF(COUNTIFS($E$4:$E6175,$E6175,$A$4:$A6175,$A6175,$G$4:$G6175,"Ativo")=1,1,0))</f>
        <v/>
      </c>
      <c r="BC6175" t="str">
        <f>IF(OR($A6175="",$G6175&lt;&gt;"Ativo"),"",IF(COUNTIFS($A$4:$A6175,$A6175,$G$4:$G6175,"Ativo")=1,1,0))</f>
        <v/>
      </c>
    </row>
    <row r="6176" spans="1:55" x14ac:dyDescent="0.3">
      <c r="A6176" s="76"/>
      <c r="B6176" s="104"/>
      <c r="C6176" s="76"/>
      <c r="D6176" s="77"/>
      <c r="E6176" s="12"/>
      <c r="F6176" s="78"/>
      <c r="G6176" s="77"/>
      <c r="H6176" s="79"/>
      <c r="BA6176" s="5" t="str">
        <f t="shared" si="96"/>
        <v/>
      </c>
      <c r="BB6176" s="5" t="str">
        <f>IF(OR($E6176="",$G6176&lt;&gt;"Ativo"),"",IF(COUNTIFS($E$4:$E6176,$E6176,$A$4:$A6176,$A6176,$G$4:$G6176,"Ativo")=1,1,0))</f>
        <v/>
      </c>
      <c r="BC6176" t="str">
        <f>IF(OR($A6176="",$G6176&lt;&gt;"Ativo"),"",IF(COUNTIFS($A$4:$A6176,$A6176,$G$4:$G6176,"Ativo")=1,1,0))</f>
        <v/>
      </c>
    </row>
    <row r="6177" spans="1:55" x14ac:dyDescent="0.3">
      <c r="A6177" s="76"/>
      <c r="B6177" s="104"/>
      <c r="C6177" s="76"/>
      <c r="D6177" s="77"/>
      <c r="E6177" s="12"/>
      <c r="F6177" s="78"/>
      <c r="G6177" s="77"/>
      <c r="H6177" s="79"/>
      <c r="BA6177" s="5" t="str">
        <f t="shared" si="96"/>
        <v/>
      </c>
      <c r="BB6177" s="5" t="str">
        <f>IF(OR($E6177="",$G6177&lt;&gt;"Ativo"),"",IF(COUNTIFS($E$4:$E6177,$E6177,$A$4:$A6177,$A6177,$G$4:$G6177,"Ativo")=1,1,0))</f>
        <v/>
      </c>
      <c r="BC6177" t="str">
        <f>IF(OR($A6177="",$G6177&lt;&gt;"Ativo"),"",IF(COUNTIFS($A$4:$A6177,$A6177,$G$4:$G6177,"Ativo")=1,1,0))</f>
        <v/>
      </c>
    </row>
    <row r="6178" spans="1:55" x14ac:dyDescent="0.3">
      <c r="A6178" s="76"/>
      <c r="B6178" s="104"/>
      <c r="C6178" s="76"/>
      <c r="D6178" s="77"/>
      <c r="E6178" s="12"/>
      <c r="F6178" s="78"/>
      <c r="G6178" s="77"/>
      <c r="H6178" s="79"/>
      <c r="BA6178" s="5" t="str">
        <f t="shared" si="96"/>
        <v/>
      </c>
      <c r="BB6178" s="5" t="str">
        <f>IF(OR($E6178="",$G6178&lt;&gt;"Ativo"),"",IF(COUNTIFS($E$4:$E6178,$E6178,$A$4:$A6178,$A6178,$G$4:$G6178,"Ativo")=1,1,0))</f>
        <v/>
      </c>
      <c r="BC6178" t="str">
        <f>IF(OR($A6178="",$G6178&lt;&gt;"Ativo"),"",IF(COUNTIFS($A$4:$A6178,$A6178,$G$4:$G6178,"Ativo")=1,1,0))</f>
        <v/>
      </c>
    </row>
    <row r="6179" spans="1:55" x14ac:dyDescent="0.3">
      <c r="A6179" s="76"/>
      <c r="B6179" s="104"/>
      <c r="C6179" s="76"/>
      <c r="D6179" s="77"/>
      <c r="E6179" s="12"/>
      <c r="F6179" s="78"/>
      <c r="G6179" s="77"/>
      <c r="H6179" s="79"/>
      <c r="BA6179" s="5" t="str">
        <f t="shared" si="96"/>
        <v/>
      </c>
      <c r="BB6179" s="5" t="str">
        <f>IF(OR($E6179="",$G6179&lt;&gt;"Ativo"),"",IF(COUNTIFS($E$4:$E6179,$E6179,$A$4:$A6179,$A6179,$G$4:$G6179,"Ativo")=1,1,0))</f>
        <v/>
      </c>
      <c r="BC6179" t="str">
        <f>IF(OR($A6179="",$G6179&lt;&gt;"Ativo"),"",IF(COUNTIFS($A$4:$A6179,$A6179,$G$4:$G6179,"Ativo")=1,1,0))</f>
        <v/>
      </c>
    </row>
    <row r="6180" spans="1:55" x14ac:dyDescent="0.3">
      <c r="A6180" s="76"/>
      <c r="B6180" s="104"/>
      <c r="C6180" s="76"/>
      <c r="D6180" s="77"/>
      <c r="E6180" s="12"/>
      <c r="F6180" s="78"/>
      <c r="G6180" s="77"/>
      <c r="H6180" s="79"/>
      <c r="BA6180" s="5" t="str">
        <f t="shared" si="96"/>
        <v/>
      </c>
      <c r="BB6180" s="5" t="str">
        <f>IF(OR($E6180="",$G6180&lt;&gt;"Ativo"),"",IF(COUNTIFS($E$4:$E6180,$E6180,$A$4:$A6180,$A6180,$G$4:$G6180,"Ativo")=1,1,0))</f>
        <v/>
      </c>
      <c r="BC6180" t="str">
        <f>IF(OR($A6180="",$G6180&lt;&gt;"Ativo"),"",IF(COUNTIFS($A$4:$A6180,$A6180,$G$4:$G6180,"Ativo")=1,1,0))</f>
        <v/>
      </c>
    </row>
    <row r="6181" spans="1:55" x14ac:dyDescent="0.3">
      <c r="A6181" s="76"/>
      <c r="B6181" s="104"/>
      <c r="C6181" s="76"/>
      <c r="D6181" s="77"/>
      <c r="E6181" s="12"/>
      <c r="F6181" s="78"/>
      <c r="G6181" s="77"/>
      <c r="H6181" s="79"/>
      <c r="BA6181" s="5" t="str">
        <f t="shared" si="96"/>
        <v/>
      </c>
      <c r="BB6181" s="5" t="str">
        <f>IF(OR($E6181="",$G6181&lt;&gt;"Ativo"),"",IF(COUNTIFS($E$4:$E6181,$E6181,$A$4:$A6181,$A6181,$G$4:$G6181,"Ativo")=1,1,0))</f>
        <v/>
      </c>
      <c r="BC6181" t="str">
        <f>IF(OR($A6181="",$G6181&lt;&gt;"Ativo"),"",IF(COUNTIFS($A$4:$A6181,$A6181,$G$4:$G6181,"Ativo")=1,1,0))</f>
        <v/>
      </c>
    </row>
    <row r="6182" spans="1:55" x14ac:dyDescent="0.3">
      <c r="A6182" s="76"/>
      <c r="B6182" s="104"/>
      <c r="C6182" s="76"/>
      <c r="D6182" s="77"/>
      <c r="E6182" s="12"/>
      <c r="F6182" s="78"/>
      <c r="G6182" s="77"/>
      <c r="H6182" s="79"/>
      <c r="BA6182" s="5" t="str">
        <f t="shared" si="96"/>
        <v/>
      </c>
      <c r="BB6182" s="5" t="str">
        <f>IF(OR($E6182="",$G6182&lt;&gt;"Ativo"),"",IF(COUNTIFS($E$4:$E6182,$E6182,$A$4:$A6182,$A6182,$G$4:$G6182,"Ativo")=1,1,0))</f>
        <v/>
      </c>
      <c r="BC6182" t="str">
        <f>IF(OR($A6182="",$G6182&lt;&gt;"Ativo"),"",IF(COUNTIFS($A$4:$A6182,$A6182,$G$4:$G6182,"Ativo")=1,1,0))</f>
        <v/>
      </c>
    </row>
    <row r="6183" spans="1:55" x14ac:dyDescent="0.3">
      <c r="A6183" s="76"/>
      <c r="B6183" s="104"/>
      <c r="C6183" s="76"/>
      <c r="D6183" s="77"/>
      <c r="E6183" s="12"/>
      <c r="F6183" s="78"/>
      <c r="G6183" s="77"/>
      <c r="H6183" s="79"/>
      <c r="BA6183" s="5" t="str">
        <f t="shared" si="96"/>
        <v/>
      </c>
      <c r="BB6183" s="5" t="str">
        <f>IF(OR($E6183="",$G6183&lt;&gt;"Ativo"),"",IF(COUNTIFS($E$4:$E6183,$E6183,$A$4:$A6183,$A6183,$G$4:$G6183,"Ativo")=1,1,0))</f>
        <v/>
      </c>
      <c r="BC6183" t="str">
        <f>IF(OR($A6183="",$G6183&lt;&gt;"Ativo"),"",IF(COUNTIFS($A$4:$A6183,$A6183,$G$4:$G6183,"Ativo")=1,1,0))</f>
        <v/>
      </c>
    </row>
    <row r="6184" spans="1:55" x14ac:dyDescent="0.3">
      <c r="A6184" s="76"/>
      <c r="B6184" s="104"/>
      <c r="C6184" s="76"/>
      <c r="D6184" s="77"/>
      <c r="E6184" s="12"/>
      <c r="F6184" s="78"/>
      <c r="G6184" s="77"/>
      <c r="H6184" s="79"/>
      <c r="BA6184" s="5" t="str">
        <f t="shared" si="96"/>
        <v/>
      </c>
      <c r="BB6184" s="5" t="str">
        <f>IF(OR($E6184="",$G6184&lt;&gt;"Ativo"),"",IF(COUNTIFS($E$4:$E6184,$E6184,$A$4:$A6184,$A6184,$G$4:$G6184,"Ativo")=1,1,0))</f>
        <v/>
      </c>
      <c r="BC6184" t="str">
        <f>IF(OR($A6184="",$G6184&lt;&gt;"Ativo"),"",IF(COUNTIFS($A$4:$A6184,$A6184,$G$4:$G6184,"Ativo")=1,1,0))</f>
        <v/>
      </c>
    </row>
    <row r="6185" spans="1:55" x14ac:dyDescent="0.3">
      <c r="A6185" s="76"/>
      <c r="B6185" s="104"/>
      <c r="C6185" s="76"/>
      <c r="D6185" s="77"/>
      <c r="E6185" s="12"/>
      <c r="F6185" s="78"/>
      <c r="G6185" s="77"/>
      <c r="H6185" s="79"/>
      <c r="BA6185" s="5" t="str">
        <f t="shared" si="96"/>
        <v/>
      </c>
      <c r="BB6185" s="5" t="str">
        <f>IF(OR($E6185="",$G6185&lt;&gt;"Ativo"),"",IF(COUNTIFS($E$4:$E6185,$E6185,$A$4:$A6185,$A6185,$G$4:$G6185,"Ativo")=1,1,0))</f>
        <v/>
      </c>
      <c r="BC6185" t="str">
        <f>IF(OR($A6185="",$G6185&lt;&gt;"Ativo"),"",IF(COUNTIFS($A$4:$A6185,$A6185,$G$4:$G6185,"Ativo")=1,1,0))</f>
        <v/>
      </c>
    </row>
    <row r="6186" spans="1:55" x14ac:dyDescent="0.3">
      <c r="A6186" s="76"/>
      <c r="B6186" s="104"/>
      <c r="C6186" s="76"/>
      <c r="D6186" s="77"/>
      <c r="E6186" s="12"/>
      <c r="F6186" s="78"/>
      <c r="G6186" s="77"/>
      <c r="H6186" s="79"/>
      <c r="BA6186" s="5" t="str">
        <f t="shared" si="96"/>
        <v/>
      </c>
      <c r="BB6186" s="5" t="str">
        <f>IF(OR($E6186="",$G6186&lt;&gt;"Ativo"),"",IF(COUNTIFS($E$4:$E6186,$E6186,$A$4:$A6186,$A6186,$G$4:$G6186,"Ativo")=1,1,0))</f>
        <v/>
      </c>
      <c r="BC6186" t="str">
        <f>IF(OR($A6186="",$G6186&lt;&gt;"Ativo"),"",IF(COUNTIFS($A$4:$A6186,$A6186,$G$4:$G6186,"Ativo")=1,1,0))</f>
        <v/>
      </c>
    </row>
    <row r="6187" spans="1:55" x14ac:dyDescent="0.3">
      <c r="A6187" s="76"/>
      <c r="B6187" s="104"/>
      <c r="C6187" s="76"/>
      <c r="D6187" s="77"/>
      <c r="E6187" s="12"/>
      <c r="F6187" s="78"/>
      <c r="G6187" s="77"/>
      <c r="H6187" s="79"/>
      <c r="BA6187" s="5" t="str">
        <f t="shared" si="96"/>
        <v/>
      </c>
      <c r="BB6187" s="5" t="str">
        <f>IF(OR($E6187="",$G6187&lt;&gt;"Ativo"),"",IF(COUNTIFS($E$4:$E6187,$E6187,$A$4:$A6187,$A6187,$G$4:$G6187,"Ativo")=1,1,0))</f>
        <v/>
      </c>
      <c r="BC6187" t="str">
        <f>IF(OR($A6187="",$G6187&lt;&gt;"Ativo"),"",IF(COUNTIFS($A$4:$A6187,$A6187,$G$4:$G6187,"Ativo")=1,1,0))</f>
        <v/>
      </c>
    </row>
    <row r="6188" spans="1:55" x14ac:dyDescent="0.3">
      <c r="A6188" s="76"/>
      <c r="B6188" s="104"/>
      <c r="C6188" s="76"/>
      <c r="D6188" s="77"/>
      <c r="E6188" s="12"/>
      <c r="F6188" s="78"/>
      <c r="G6188" s="77"/>
      <c r="H6188" s="79"/>
      <c r="BA6188" s="5" t="str">
        <f t="shared" si="96"/>
        <v/>
      </c>
      <c r="BB6188" s="5" t="str">
        <f>IF(OR($E6188="",$G6188&lt;&gt;"Ativo"),"",IF(COUNTIFS($E$4:$E6188,$E6188,$A$4:$A6188,$A6188,$G$4:$G6188,"Ativo")=1,1,0))</f>
        <v/>
      </c>
      <c r="BC6188" t="str">
        <f>IF(OR($A6188="",$G6188&lt;&gt;"Ativo"),"",IF(COUNTIFS($A$4:$A6188,$A6188,$G$4:$G6188,"Ativo")=1,1,0))</f>
        <v/>
      </c>
    </row>
    <row r="6189" spans="1:55" x14ac:dyDescent="0.3">
      <c r="A6189" s="76"/>
      <c r="B6189" s="104"/>
      <c r="C6189" s="76"/>
      <c r="D6189" s="77"/>
      <c r="E6189" s="12"/>
      <c r="F6189" s="78"/>
      <c r="G6189" s="77"/>
      <c r="H6189" s="79"/>
      <c r="BA6189" s="5" t="str">
        <f t="shared" si="96"/>
        <v/>
      </c>
      <c r="BB6189" s="5" t="str">
        <f>IF(OR($E6189="",$G6189&lt;&gt;"Ativo"),"",IF(COUNTIFS($E$4:$E6189,$E6189,$A$4:$A6189,$A6189,$G$4:$G6189,"Ativo")=1,1,0))</f>
        <v/>
      </c>
      <c r="BC6189" t="str">
        <f>IF(OR($A6189="",$G6189&lt;&gt;"Ativo"),"",IF(COUNTIFS($A$4:$A6189,$A6189,$G$4:$G6189,"Ativo")=1,1,0))</f>
        <v/>
      </c>
    </row>
    <row r="6190" spans="1:55" x14ac:dyDescent="0.3">
      <c r="A6190" s="76"/>
      <c r="B6190" s="104"/>
      <c r="C6190" s="76"/>
      <c r="D6190" s="77"/>
      <c r="E6190" s="12"/>
      <c r="F6190" s="78"/>
      <c r="G6190" s="77"/>
      <c r="H6190" s="79"/>
      <c r="BA6190" s="5" t="str">
        <f t="shared" si="96"/>
        <v/>
      </c>
      <c r="BB6190" s="5" t="str">
        <f>IF(OR($E6190="",$G6190&lt;&gt;"Ativo"),"",IF(COUNTIFS($E$4:$E6190,$E6190,$A$4:$A6190,$A6190,$G$4:$G6190,"Ativo")=1,1,0))</f>
        <v/>
      </c>
      <c r="BC6190" t="str">
        <f>IF(OR($A6190="",$G6190&lt;&gt;"Ativo"),"",IF(COUNTIFS($A$4:$A6190,$A6190,$G$4:$G6190,"Ativo")=1,1,0))</f>
        <v/>
      </c>
    </row>
    <row r="6191" spans="1:55" x14ac:dyDescent="0.3">
      <c r="A6191" s="76"/>
      <c r="B6191" s="104"/>
      <c r="C6191" s="76"/>
      <c r="D6191" s="77"/>
      <c r="E6191" s="12"/>
      <c r="F6191" s="78"/>
      <c r="G6191" s="77"/>
      <c r="H6191" s="79"/>
      <c r="BA6191" s="5" t="str">
        <f t="shared" si="96"/>
        <v/>
      </c>
      <c r="BB6191" s="5" t="str">
        <f>IF(OR($E6191="",$G6191&lt;&gt;"Ativo"),"",IF(COUNTIFS($E$4:$E6191,$E6191,$A$4:$A6191,$A6191,$G$4:$G6191,"Ativo")=1,1,0))</f>
        <v/>
      </c>
      <c r="BC6191" t="str">
        <f>IF(OR($A6191="",$G6191&lt;&gt;"Ativo"),"",IF(COUNTIFS($A$4:$A6191,$A6191,$G$4:$G6191,"Ativo")=1,1,0))</f>
        <v/>
      </c>
    </row>
    <row r="6192" spans="1:55" x14ac:dyDescent="0.3">
      <c r="A6192" s="76"/>
      <c r="B6192" s="104"/>
      <c r="C6192" s="76"/>
      <c r="D6192" s="77"/>
      <c r="E6192" s="12"/>
      <c r="F6192" s="78"/>
      <c r="G6192" s="77"/>
      <c r="H6192" s="79"/>
      <c r="BA6192" s="5" t="str">
        <f t="shared" si="96"/>
        <v/>
      </c>
      <c r="BB6192" s="5" t="str">
        <f>IF(OR($E6192="",$G6192&lt;&gt;"Ativo"),"",IF(COUNTIFS($E$4:$E6192,$E6192,$A$4:$A6192,$A6192,$G$4:$G6192,"Ativo")=1,1,0))</f>
        <v/>
      </c>
      <c r="BC6192" t="str">
        <f>IF(OR($A6192="",$G6192&lt;&gt;"Ativo"),"",IF(COUNTIFS($A$4:$A6192,$A6192,$G$4:$G6192,"Ativo")=1,1,0))</f>
        <v/>
      </c>
    </row>
    <row r="6193" spans="1:55" x14ac:dyDescent="0.3">
      <c r="A6193" s="76"/>
      <c r="B6193" s="104"/>
      <c r="C6193" s="76"/>
      <c r="D6193" s="77"/>
      <c r="E6193" s="12"/>
      <c r="F6193" s="78"/>
      <c r="G6193" s="77"/>
      <c r="H6193" s="79"/>
      <c r="BA6193" s="5" t="str">
        <f t="shared" si="96"/>
        <v/>
      </c>
      <c r="BB6193" s="5" t="str">
        <f>IF(OR($E6193="",$G6193&lt;&gt;"Ativo"),"",IF(COUNTIFS($E$4:$E6193,$E6193,$A$4:$A6193,$A6193,$G$4:$G6193,"Ativo")=1,1,0))</f>
        <v/>
      </c>
      <c r="BC6193" t="str">
        <f>IF(OR($A6193="",$G6193&lt;&gt;"Ativo"),"",IF(COUNTIFS($A$4:$A6193,$A6193,$G$4:$G6193,"Ativo")=1,1,0))</f>
        <v/>
      </c>
    </row>
    <row r="6194" spans="1:55" x14ac:dyDescent="0.3">
      <c r="A6194" s="76"/>
      <c r="B6194" s="104"/>
      <c r="C6194" s="76"/>
      <c r="D6194" s="77"/>
      <c r="E6194" s="12"/>
      <c r="F6194" s="78"/>
      <c r="G6194" s="77"/>
      <c r="H6194" s="79"/>
      <c r="BA6194" s="5" t="str">
        <f t="shared" si="96"/>
        <v/>
      </c>
      <c r="BB6194" s="5" t="str">
        <f>IF(OR($E6194="",$G6194&lt;&gt;"Ativo"),"",IF(COUNTIFS($E$4:$E6194,$E6194,$A$4:$A6194,$A6194,$G$4:$G6194,"Ativo")=1,1,0))</f>
        <v/>
      </c>
      <c r="BC6194" t="str">
        <f>IF(OR($A6194="",$G6194&lt;&gt;"Ativo"),"",IF(COUNTIFS($A$4:$A6194,$A6194,$G$4:$G6194,"Ativo")=1,1,0))</f>
        <v/>
      </c>
    </row>
    <row r="6195" spans="1:55" x14ac:dyDescent="0.3">
      <c r="A6195" s="76"/>
      <c r="B6195" s="104"/>
      <c r="C6195" s="76"/>
      <c r="D6195" s="77"/>
      <c r="E6195" s="12"/>
      <c r="F6195" s="78"/>
      <c r="G6195" s="77"/>
      <c r="H6195" s="79"/>
      <c r="BA6195" s="5" t="str">
        <f t="shared" si="96"/>
        <v/>
      </c>
      <c r="BB6195" s="5" t="str">
        <f>IF(OR($E6195="",$G6195&lt;&gt;"Ativo"),"",IF(COUNTIFS($E$4:$E6195,$E6195,$A$4:$A6195,$A6195,$G$4:$G6195,"Ativo")=1,1,0))</f>
        <v/>
      </c>
      <c r="BC6195" t="str">
        <f>IF(OR($A6195="",$G6195&lt;&gt;"Ativo"),"",IF(COUNTIFS($A$4:$A6195,$A6195,$G$4:$G6195,"Ativo")=1,1,0))</f>
        <v/>
      </c>
    </row>
    <row r="6196" spans="1:55" x14ac:dyDescent="0.3">
      <c r="A6196" s="76"/>
      <c r="B6196" s="104"/>
      <c r="C6196" s="76"/>
      <c r="D6196" s="77"/>
      <c r="E6196" s="12"/>
      <c r="F6196" s="78"/>
      <c r="G6196" s="77"/>
      <c r="H6196" s="79"/>
      <c r="BA6196" s="5" t="str">
        <f t="shared" si="96"/>
        <v/>
      </c>
      <c r="BB6196" s="5" t="str">
        <f>IF(OR($E6196="",$G6196&lt;&gt;"Ativo"),"",IF(COUNTIFS($E$4:$E6196,$E6196,$A$4:$A6196,$A6196,$G$4:$G6196,"Ativo")=1,1,0))</f>
        <v/>
      </c>
      <c r="BC6196" t="str">
        <f>IF(OR($A6196="",$G6196&lt;&gt;"Ativo"),"",IF(COUNTIFS($A$4:$A6196,$A6196,$G$4:$G6196,"Ativo")=1,1,0))</f>
        <v/>
      </c>
    </row>
    <row r="6197" spans="1:55" x14ac:dyDescent="0.3">
      <c r="A6197" s="76"/>
      <c r="B6197" s="104"/>
      <c r="C6197" s="76"/>
      <c r="D6197" s="77"/>
      <c r="E6197" s="12"/>
      <c r="F6197" s="78"/>
      <c r="G6197" s="77"/>
      <c r="H6197" s="79"/>
      <c r="BA6197" s="5" t="str">
        <f t="shared" si="96"/>
        <v/>
      </c>
      <c r="BB6197" s="5" t="str">
        <f>IF(OR($E6197="",$G6197&lt;&gt;"Ativo"),"",IF(COUNTIFS($E$4:$E6197,$E6197,$A$4:$A6197,$A6197,$G$4:$G6197,"Ativo")=1,1,0))</f>
        <v/>
      </c>
      <c r="BC6197" t="str">
        <f>IF(OR($A6197="",$G6197&lt;&gt;"Ativo"),"",IF(COUNTIFS($A$4:$A6197,$A6197,$G$4:$G6197,"Ativo")=1,1,0))</f>
        <v/>
      </c>
    </row>
    <row r="6198" spans="1:55" x14ac:dyDescent="0.3">
      <c r="A6198" s="76"/>
      <c r="B6198" s="104"/>
      <c r="C6198" s="76"/>
      <c r="D6198" s="77"/>
      <c r="E6198" s="12"/>
      <c r="F6198" s="78"/>
      <c r="G6198" s="77"/>
      <c r="H6198" s="79"/>
      <c r="BA6198" s="5" t="str">
        <f t="shared" si="96"/>
        <v/>
      </c>
      <c r="BB6198" s="5" t="str">
        <f>IF(OR($E6198="",$G6198&lt;&gt;"Ativo"),"",IF(COUNTIFS($E$4:$E6198,$E6198,$A$4:$A6198,$A6198,$G$4:$G6198,"Ativo")=1,1,0))</f>
        <v/>
      </c>
      <c r="BC6198" t="str">
        <f>IF(OR($A6198="",$G6198&lt;&gt;"Ativo"),"",IF(COUNTIFS($A$4:$A6198,$A6198,$G$4:$G6198,"Ativo")=1,1,0))</f>
        <v/>
      </c>
    </row>
    <row r="6199" spans="1:55" x14ac:dyDescent="0.3">
      <c r="A6199" s="76"/>
      <c r="B6199" s="104"/>
      <c r="C6199" s="76"/>
      <c r="D6199" s="77"/>
      <c r="E6199" s="12"/>
      <c r="F6199" s="78"/>
      <c r="G6199" s="77"/>
      <c r="H6199" s="79"/>
      <c r="BA6199" s="5" t="str">
        <f t="shared" si="96"/>
        <v/>
      </c>
      <c r="BB6199" s="5" t="str">
        <f>IF(OR($E6199="",$G6199&lt;&gt;"Ativo"),"",IF(COUNTIFS($E$4:$E6199,$E6199,$A$4:$A6199,$A6199,$G$4:$G6199,"Ativo")=1,1,0))</f>
        <v/>
      </c>
      <c r="BC6199" t="str">
        <f>IF(OR($A6199="",$G6199&lt;&gt;"Ativo"),"",IF(COUNTIFS($A$4:$A6199,$A6199,$G$4:$G6199,"Ativo")=1,1,0))</f>
        <v/>
      </c>
    </row>
    <row r="6200" spans="1:55" x14ac:dyDescent="0.3">
      <c r="A6200" s="76"/>
      <c r="B6200" s="104"/>
      <c r="C6200" s="76"/>
      <c r="D6200" s="77"/>
      <c r="E6200" s="12"/>
      <c r="F6200" s="78"/>
      <c r="G6200" s="77"/>
      <c r="H6200" s="79"/>
      <c r="BA6200" s="5" t="str">
        <f t="shared" si="96"/>
        <v/>
      </c>
      <c r="BB6200" s="5" t="str">
        <f>IF(OR($E6200="",$G6200&lt;&gt;"Ativo"),"",IF(COUNTIFS($E$4:$E6200,$E6200,$A$4:$A6200,$A6200,$G$4:$G6200,"Ativo")=1,1,0))</f>
        <v/>
      </c>
      <c r="BC6200" t="str">
        <f>IF(OR($A6200="",$G6200&lt;&gt;"Ativo"),"",IF(COUNTIFS($A$4:$A6200,$A6200,$G$4:$G6200,"Ativo")=1,1,0))</f>
        <v/>
      </c>
    </row>
    <row r="6201" spans="1:55" x14ac:dyDescent="0.3">
      <c r="A6201" s="76"/>
      <c r="B6201" s="104"/>
      <c r="C6201" s="76"/>
      <c r="D6201" s="77"/>
      <c r="E6201" s="12"/>
      <c r="F6201" s="78"/>
      <c r="G6201" s="77"/>
      <c r="H6201" s="79"/>
      <c r="BA6201" s="5" t="str">
        <f t="shared" si="96"/>
        <v/>
      </c>
      <c r="BB6201" s="5" t="str">
        <f>IF(OR($E6201="",$G6201&lt;&gt;"Ativo"),"",IF(COUNTIFS($E$4:$E6201,$E6201,$A$4:$A6201,$A6201,$G$4:$G6201,"Ativo")=1,1,0))</f>
        <v/>
      </c>
      <c r="BC6201" t="str">
        <f>IF(OR($A6201="",$G6201&lt;&gt;"Ativo"),"",IF(COUNTIFS($A$4:$A6201,$A6201,$G$4:$G6201,"Ativo")=1,1,0))</f>
        <v/>
      </c>
    </row>
    <row r="6202" spans="1:55" x14ac:dyDescent="0.3">
      <c r="A6202" s="76"/>
      <c r="B6202" s="104"/>
      <c r="C6202" s="76"/>
      <c r="D6202" s="77"/>
      <c r="E6202" s="12"/>
      <c r="F6202" s="78"/>
      <c r="G6202" s="77"/>
      <c r="H6202" s="79"/>
      <c r="BA6202" s="5" t="str">
        <f t="shared" si="96"/>
        <v/>
      </c>
      <c r="BB6202" s="5" t="str">
        <f>IF(OR($E6202="",$G6202&lt;&gt;"Ativo"),"",IF(COUNTIFS($E$4:$E6202,$E6202,$A$4:$A6202,$A6202,$G$4:$G6202,"Ativo")=1,1,0))</f>
        <v/>
      </c>
      <c r="BC6202" t="str">
        <f>IF(OR($A6202="",$G6202&lt;&gt;"Ativo"),"",IF(COUNTIFS($A$4:$A6202,$A6202,$G$4:$G6202,"Ativo")=1,1,0))</f>
        <v/>
      </c>
    </row>
    <row r="6203" spans="1:55" x14ac:dyDescent="0.3">
      <c r="A6203" s="76"/>
      <c r="B6203" s="104"/>
      <c r="C6203" s="76"/>
      <c r="D6203" s="77"/>
      <c r="E6203" s="12"/>
      <c r="F6203" s="78"/>
      <c r="G6203" s="77"/>
      <c r="H6203" s="79"/>
      <c r="BA6203" s="5" t="str">
        <f t="shared" si="96"/>
        <v/>
      </c>
      <c r="BB6203" s="5" t="str">
        <f>IF(OR($E6203="",$G6203&lt;&gt;"Ativo"),"",IF(COUNTIFS($E$4:$E6203,$E6203,$A$4:$A6203,$A6203,$G$4:$G6203,"Ativo")=1,1,0))</f>
        <v/>
      </c>
      <c r="BC6203" t="str">
        <f>IF(OR($A6203="",$G6203&lt;&gt;"Ativo"),"",IF(COUNTIFS($A$4:$A6203,$A6203,$G$4:$G6203,"Ativo")=1,1,0))</f>
        <v/>
      </c>
    </row>
    <row r="6204" spans="1:55" x14ac:dyDescent="0.3">
      <c r="A6204" s="76"/>
      <c r="B6204" s="104"/>
      <c r="C6204" s="76"/>
      <c r="D6204" s="77"/>
      <c r="E6204" s="12"/>
      <c r="F6204" s="78"/>
      <c r="G6204" s="77"/>
      <c r="H6204" s="79"/>
      <c r="BA6204" s="5" t="str">
        <f t="shared" si="96"/>
        <v/>
      </c>
      <c r="BB6204" s="5" t="str">
        <f>IF(OR($E6204="",$G6204&lt;&gt;"Ativo"),"",IF(COUNTIFS($E$4:$E6204,$E6204,$A$4:$A6204,$A6204,$G$4:$G6204,"Ativo")=1,1,0))</f>
        <v/>
      </c>
      <c r="BC6204" t="str">
        <f>IF(OR($A6204="",$G6204&lt;&gt;"Ativo"),"",IF(COUNTIFS($A$4:$A6204,$A6204,$G$4:$G6204,"Ativo")=1,1,0))</f>
        <v/>
      </c>
    </row>
    <row r="6205" spans="1:55" x14ac:dyDescent="0.3">
      <c r="A6205" s="76"/>
      <c r="B6205" s="104"/>
      <c r="C6205" s="76"/>
      <c r="D6205" s="77"/>
      <c r="E6205" s="12"/>
      <c r="F6205" s="78"/>
      <c r="G6205" s="77"/>
      <c r="H6205" s="79"/>
      <c r="BA6205" s="5" t="str">
        <f t="shared" si="96"/>
        <v/>
      </c>
      <c r="BB6205" s="5" t="str">
        <f>IF(OR($E6205="",$G6205&lt;&gt;"Ativo"),"",IF(COUNTIFS($E$4:$E6205,$E6205,$A$4:$A6205,$A6205,$G$4:$G6205,"Ativo")=1,1,0))</f>
        <v/>
      </c>
      <c r="BC6205" t="str">
        <f>IF(OR($A6205="",$G6205&lt;&gt;"Ativo"),"",IF(COUNTIFS($A$4:$A6205,$A6205,$G$4:$G6205,"Ativo")=1,1,0))</f>
        <v/>
      </c>
    </row>
    <row r="6206" spans="1:55" x14ac:dyDescent="0.3">
      <c r="A6206" s="76"/>
      <c r="B6206" s="104"/>
      <c r="C6206" s="76"/>
      <c r="D6206" s="77"/>
      <c r="E6206" s="12"/>
      <c r="F6206" s="78"/>
      <c r="G6206" s="77"/>
      <c r="H6206" s="79"/>
      <c r="BA6206" s="5" t="str">
        <f t="shared" si="96"/>
        <v/>
      </c>
      <c r="BB6206" s="5" t="str">
        <f>IF(OR($E6206="",$G6206&lt;&gt;"Ativo"),"",IF(COUNTIFS($E$4:$E6206,$E6206,$A$4:$A6206,$A6206,$G$4:$G6206,"Ativo")=1,1,0))</f>
        <v/>
      </c>
      <c r="BC6206" t="str">
        <f>IF(OR($A6206="",$G6206&lt;&gt;"Ativo"),"",IF(COUNTIFS($A$4:$A6206,$A6206,$G$4:$G6206,"Ativo")=1,1,0))</f>
        <v/>
      </c>
    </row>
    <row r="6207" spans="1:55" x14ac:dyDescent="0.3">
      <c r="A6207" s="76"/>
      <c r="B6207" s="104"/>
      <c r="C6207" s="76"/>
      <c r="D6207" s="77"/>
      <c r="E6207" s="12"/>
      <c r="F6207" s="78"/>
      <c r="G6207" s="77"/>
      <c r="H6207" s="79"/>
      <c r="BA6207" s="5" t="str">
        <f t="shared" si="96"/>
        <v/>
      </c>
      <c r="BB6207" s="5" t="str">
        <f>IF(OR($E6207="",$G6207&lt;&gt;"Ativo"),"",IF(COUNTIFS($E$4:$E6207,$E6207,$A$4:$A6207,$A6207,$G$4:$G6207,"Ativo")=1,1,0))</f>
        <v/>
      </c>
      <c r="BC6207" t="str">
        <f>IF(OR($A6207="",$G6207&lt;&gt;"Ativo"),"",IF(COUNTIFS($A$4:$A6207,$A6207,$G$4:$G6207,"Ativo")=1,1,0))</f>
        <v/>
      </c>
    </row>
    <row r="6208" spans="1:55" x14ac:dyDescent="0.3">
      <c r="A6208" s="76"/>
      <c r="B6208" s="104"/>
      <c r="C6208" s="76"/>
      <c r="D6208" s="77"/>
      <c r="E6208" s="12"/>
      <c r="F6208" s="78"/>
      <c r="G6208" s="77"/>
      <c r="H6208" s="79"/>
      <c r="BA6208" s="5" t="str">
        <f t="shared" si="96"/>
        <v/>
      </c>
      <c r="BB6208" s="5" t="str">
        <f>IF(OR($E6208="",$G6208&lt;&gt;"Ativo"),"",IF(COUNTIFS($E$4:$E6208,$E6208,$A$4:$A6208,$A6208,$G$4:$G6208,"Ativo")=1,1,0))</f>
        <v/>
      </c>
      <c r="BC6208" t="str">
        <f>IF(OR($A6208="",$G6208&lt;&gt;"Ativo"),"",IF(COUNTIFS($A$4:$A6208,$A6208,$G$4:$G6208,"Ativo")=1,1,0))</f>
        <v/>
      </c>
    </row>
    <row r="6209" spans="1:55" x14ac:dyDescent="0.3">
      <c r="A6209" s="76"/>
      <c r="B6209" s="104"/>
      <c r="C6209" s="76"/>
      <c r="D6209" s="77"/>
      <c r="E6209" s="12"/>
      <c r="F6209" s="78"/>
      <c r="G6209" s="77"/>
      <c r="H6209" s="79"/>
      <c r="BA6209" s="5" t="str">
        <f t="shared" si="96"/>
        <v/>
      </c>
      <c r="BB6209" s="5" t="str">
        <f>IF(OR($E6209="",$G6209&lt;&gt;"Ativo"),"",IF(COUNTIFS($E$4:$E6209,$E6209,$A$4:$A6209,$A6209,$G$4:$G6209,"Ativo")=1,1,0))</f>
        <v/>
      </c>
      <c r="BC6209" t="str">
        <f>IF(OR($A6209="",$G6209&lt;&gt;"Ativo"),"",IF(COUNTIFS($A$4:$A6209,$A6209,$G$4:$G6209,"Ativo")=1,1,0))</f>
        <v/>
      </c>
    </row>
    <row r="6210" spans="1:55" x14ac:dyDescent="0.3">
      <c r="A6210" s="76"/>
      <c r="B6210" s="104"/>
      <c r="C6210" s="76"/>
      <c r="D6210" s="77"/>
      <c r="E6210" s="12"/>
      <c r="F6210" s="78"/>
      <c r="G6210" s="77"/>
      <c r="H6210" s="79"/>
      <c r="BA6210" s="5" t="str">
        <f t="shared" si="96"/>
        <v/>
      </c>
      <c r="BB6210" s="5" t="str">
        <f>IF(OR($E6210="",$G6210&lt;&gt;"Ativo"),"",IF(COUNTIFS($E$4:$E6210,$E6210,$A$4:$A6210,$A6210,$G$4:$G6210,"Ativo")=1,1,0))</f>
        <v/>
      </c>
      <c r="BC6210" t="str">
        <f>IF(OR($A6210="",$G6210&lt;&gt;"Ativo"),"",IF(COUNTIFS($A$4:$A6210,$A6210,$G$4:$G6210,"Ativo")=1,1,0))</f>
        <v/>
      </c>
    </row>
    <row r="6211" spans="1:55" x14ac:dyDescent="0.3">
      <c r="A6211" s="76"/>
      <c r="B6211" s="104"/>
      <c r="C6211" s="76"/>
      <c r="D6211" s="77"/>
      <c r="E6211" s="12"/>
      <c r="F6211" s="78"/>
      <c r="G6211" s="77"/>
      <c r="H6211" s="79"/>
      <c r="BA6211" s="5" t="str">
        <f t="shared" si="96"/>
        <v/>
      </c>
      <c r="BB6211" s="5" t="str">
        <f>IF(OR($E6211="",$G6211&lt;&gt;"Ativo"),"",IF(COUNTIFS($E$4:$E6211,$E6211,$A$4:$A6211,$A6211,$G$4:$G6211,"Ativo")=1,1,0))</f>
        <v/>
      </c>
      <c r="BC6211" t="str">
        <f>IF(OR($A6211="",$G6211&lt;&gt;"Ativo"),"",IF(COUNTIFS($A$4:$A6211,$A6211,$G$4:$G6211,"Ativo")=1,1,0))</f>
        <v/>
      </c>
    </row>
    <row r="6212" spans="1:55" x14ac:dyDescent="0.3">
      <c r="A6212" s="76"/>
      <c r="B6212" s="104"/>
      <c r="C6212" s="76"/>
      <c r="D6212" s="77"/>
      <c r="E6212" s="12"/>
      <c r="F6212" s="78"/>
      <c r="G6212" s="77"/>
      <c r="H6212" s="79"/>
      <c r="BA6212" s="5" t="str">
        <f t="shared" ref="BA6212:BA6275" si="97">IF($D6212="","",MID($D6212,4,LEN($D6212)-5))</f>
        <v/>
      </c>
      <c r="BB6212" s="5" t="str">
        <f>IF(OR($E6212="",$G6212&lt;&gt;"Ativo"),"",IF(COUNTIFS($E$4:$E6212,$E6212,$A$4:$A6212,$A6212,$G$4:$G6212,"Ativo")=1,1,0))</f>
        <v/>
      </c>
      <c r="BC6212" t="str">
        <f>IF(OR($A6212="",$G6212&lt;&gt;"Ativo"),"",IF(COUNTIFS($A$4:$A6212,$A6212,$G$4:$G6212,"Ativo")=1,1,0))</f>
        <v/>
      </c>
    </row>
    <row r="6213" spans="1:55" x14ac:dyDescent="0.3">
      <c r="A6213" s="76"/>
      <c r="B6213" s="104"/>
      <c r="C6213" s="76"/>
      <c r="D6213" s="77"/>
      <c r="E6213" s="12"/>
      <c r="F6213" s="78"/>
      <c r="G6213" s="77"/>
      <c r="H6213" s="79"/>
      <c r="BA6213" s="5" t="str">
        <f t="shared" si="97"/>
        <v/>
      </c>
      <c r="BB6213" s="5" t="str">
        <f>IF(OR($E6213="",$G6213&lt;&gt;"Ativo"),"",IF(COUNTIFS($E$4:$E6213,$E6213,$A$4:$A6213,$A6213,$G$4:$G6213,"Ativo")=1,1,0))</f>
        <v/>
      </c>
      <c r="BC6213" t="str">
        <f>IF(OR($A6213="",$G6213&lt;&gt;"Ativo"),"",IF(COUNTIFS($A$4:$A6213,$A6213,$G$4:$G6213,"Ativo")=1,1,0))</f>
        <v/>
      </c>
    </row>
    <row r="6214" spans="1:55" x14ac:dyDescent="0.3">
      <c r="A6214" s="76"/>
      <c r="B6214" s="104"/>
      <c r="C6214" s="76"/>
      <c r="D6214" s="77"/>
      <c r="E6214" s="12"/>
      <c r="F6214" s="78"/>
      <c r="G6214" s="77"/>
      <c r="H6214" s="79"/>
      <c r="BA6214" s="5" t="str">
        <f t="shared" si="97"/>
        <v/>
      </c>
      <c r="BB6214" s="5" t="str">
        <f>IF(OR($E6214="",$G6214&lt;&gt;"Ativo"),"",IF(COUNTIFS($E$4:$E6214,$E6214,$A$4:$A6214,$A6214,$G$4:$G6214,"Ativo")=1,1,0))</f>
        <v/>
      </c>
      <c r="BC6214" t="str">
        <f>IF(OR($A6214="",$G6214&lt;&gt;"Ativo"),"",IF(COUNTIFS($A$4:$A6214,$A6214,$G$4:$G6214,"Ativo")=1,1,0))</f>
        <v/>
      </c>
    </row>
    <row r="6215" spans="1:55" x14ac:dyDescent="0.3">
      <c r="A6215" s="76"/>
      <c r="B6215" s="104"/>
      <c r="C6215" s="76"/>
      <c r="D6215" s="77"/>
      <c r="E6215" s="12"/>
      <c r="F6215" s="78"/>
      <c r="G6215" s="77"/>
      <c r="H6215" s="79"/>
      <c r="BA6215" s="5" t="str">
        <f t="shared" si="97"/>
        <v/>
      </c>
      <c r="BB6215" s="5" t="str">
        <f>IF(OR($E6215="",$G6215&lt;&gt;"Ativo"),"",IF(COUNTIFS($E$4:$E6215,$E6215,$A$4:$A6215,$A6215,$G$4:$G6215,"Ativo")=1,1,0))</f>
        <v/>
      </c>
      <c r="BC6215" t="str">
        <f>IF(OR($A6215="",$G6215&lt;&gt;"Ativo"),"",IF(COUNTIFS($A$4:$A6215,$A6215,$G$4:$G6215,"Ativo")=1,1,0))</f>
        <v/>
      </c>
    </row>
    <row r="6216" spans="1:55" x14ac:dyDescent="0.3">
      <c r="A6216" s="76"/>
      <c r="B6216" s="104"/>
      <c r="C6216" s="76"/>
      <c r="D6216" s="77"/>
      <c r="E6216" s="12"/>
      <c r="F6216" s="78"/>
      <c r="G6216" s="77"/>
      <c r="H6216" s="79"/>
      <c r="BA6216" s="5" t="str">
        <f t="shared" si="97"/>
        <v/>
      </c>
      <c r="BB6216" s="5" t="str">
        <f>IF(OR($E6216="",$G6216&lt;&gt;"Ativo"),"",IF(COUNTIFS($E$4:$E6216,$E6216,$A$4:$A6216,$A6216,$G$4:$G6216,"Ativo")=1,1,0))</f>
        <v/>
      </c>
      <c r="BC6216" t="str">
        <f>IF(OR($A6216="",$G6216&lt;&gt;"Ativo"),"",IF(COUNTIFS($A$4:$A6216,$A6216,$G$4:$G6216,"Ativo")=1,1,0))</f>
        <v/>
      </c>
    </row>
    <row r="6217" spans="1:55" x14ac:dyDescent="0.3">
      <c r="A6217" s="76"/>
      <c r="B6217" s="104"/>
      <c r="C6217" s="76"/>
      <c r="D6217" s="77"/>
      <c r="E6217" s="12"/>
      <c r="F6217" s="78"/>
      <c r="G6217" s="77"/>
      <c r="H6217" s="79"/>
      <c r="BA6217" s="5" t="str">
        <f t="shared" si="97"/>
        <v/>
      </c>
      <c r="BB6217" s="5" t="str">
        <f>IF(OR($E6217="",$G6217&lt;&gt;"Ativo"),"",IF(COUNTIFS($E$4:$E6217,$E6217,$A$4:$A6217,$A6217,$G$4:$G6217,"Ativo")=1,1,0))</f>
        <v/>
      </c>
      <c r="BC6217" t="str">
        <f>IF(OR($A6217="",$G6217&lt;&gt;"Ativo"),"",IF(COUNTIFS($A$4:$A6217,$A6217,$G$4:$G6217,"Ativo")=1,1,0))</f>
        <v/>
      </c>
    </row>
    <row r="6218" spans="1:55" x14ac:dyDescent="0.3">
      <c r="A6218" s="76"/>
      <c r="B6218" s="104"/>
      <c r="C6218" s="76"/>
      <c r="D6218" s="77"/>
      <c r="E6218" s="12"/>
      <c r="F6218" s="78"/>
      <c r="G6218" s="77"/>
      <c r="H6218" s="79"/>
      <c r="BA6218" s="5" t="str">
        <f t="shared" si="97"/>
        <v/>
      </c>
      <c r="BB6218" s="5" t="str">
        <f>IF(OR($E6218="",$G6218&lt;&gt;"Ativo"),"",IF(COUNTIFS($E$4:$E6218,$E6218,$A$4:$A6218,$A6218,$G$4:$G6218,"Ativo")=1,1,0))</f>
        <v/>
      </c>
      <c r="BC6218" t="str">
        <f>IF(OR($A6218="",$G6218&lt;&gt;"Ativo"),"",IF(COUNTIFS($A$4:$A6218,$A6218,$G$4:$G6218,"Ativo")=1,1,0))</f>
        <v/>
      </c>
    </row>
    <row r="6219" spans="1:55" x14ac:dyDescent="0.3">
      <c r="A6219" s="76"/>
      <c r="B6219" s="104"/>
      <c r="C6219" s="76"/>
      <c r="D6219" s="77"/>
      <c r="E6219" s="12"/>
      <c r="F6219" s="78"/>
      <c r="G6219" s="77"/>
      <c r="H6219" s="79"/>
      <c r="BA6219" s="5" t="str">
        <f t="shared" si="97"/>
        <v/>
      </c>
      <c r="BB6219" s="5" t="str">
        <f>IF(OR($E6219="",$G6219&lt;&gt;"Ativo"),"",IF(COUNTIFS($E$4:$E6219,$E6219,$A$4:$A6219,$A6219,$G$4:$G6219,"Ativo")=1,1,0))</f>
        <v/>
      </c>
      <c r="BC6219" t="str">
        <f>IF(OR($A6219="",$G6219&lt;&gt;"Ativo"),"",IF(COUNTIFS($A$4:$A6219,$A6219,$G$4:$G6219,"Ativo")=1,1,0))</f>
        <v/>
      </c>
    </row>
    <row r="6220" spans="1:55" x14ac:dyDescent="0.3">
      <c r="A6220" s="76"/>
      <c r="B6220" s="104"/>
      <c r="C6220" s="76"/>
      <c r="D6220" s="77"/>
      <c r="E6220" s="12"/>
      <c r="F6220" s="78"/>
      <c r="G6220" s="77"/>
      <c r="H6220" s="79"/>
      <c r="BA6220" s="5" t="str">
        <f t="shared" si="97"/>
        <v/>
      </c>
      <c r="BB6220" s="5" t="str">
        <f>IF(OR($E6220="",$G6220&lt;&gt;"Ativo"),"",IF(COUNTIFS($E$4:$E6220,$E6220,$A$4:$A6220,$A6220,$G$4:$G6220,"Ativo")=1,1,0))</f>
        <v/>
      </c>
      <c r="BC6220" t="str">
        <f>IF(OR($A6220="",$G6220&lt;&gt;"Ativo"),"",IF(COUNTIFS($A$4:$A6220,$A6220,$G$4:$G6220,"Ativo")=1,1,0))</f>
        <v/>
      </c>
    </row>
    <row r="6221" spans="1:55" x14ac:dyDescent="0.3">
      <c r="A6221" s="76"/>
      <c r="B6221" s="104"/>
      <c r="C6221" s="76"/>
      <c r="D6221" s="77"/>
      <c r="E6221" s="12"/>
      <c r="F6221" s="78"/>
      <c r="G6221" s="77"/>
      <c r="H6221" s="79"/>
      <c r="BA6221" s="5" t="str">
        <f t="shared" si="97"/>
        <v/>
      </c>
      <c r="BB6221" s="5" t="str">
        <f>IF(OR($E6221="",$G6221&lt;&gt;"Ativo"),"",IF(COUNTIFS($E$4:$E6221,$E6221,$A$4:$A6221,$A6221,$G$4:$G6221,"Ativo")=1,1,0))</f>
        <v/>
      </c>
      <c r="BC6221" t="str">
        <f>IF(OR($A6221="",$G6221&lt;&gt;"Ativo"),"",IF(COUNTIFS($A$4:$A6221,$A6221,$G$4:$G6221,"Ativo")=1,1,0))</f>
        <v/>
      </c>
    </row>
    <row r="6222" spans="1:55" x14ac:dyDescent="0.3">
      <c r="A6222" s="76"/>
      <c r="B6222" s="104"/>
      <c r="C6222" s="76"/>
      <c r="D6222" s="77"/>
      <c r="E6222" s="12"/>
      <c r="F6222" s="78"/>
      <c r="G6222" s="77"/>
      <c r="H6222" s="79"/>
      <c r="BA6222" s="5" t="str">
        <f t="shared" si="97"/>
        <v/>
      </c>
      <c r="BB6222" s="5" t="str">
        <f>IF(OR($E6222="",$G6222&lt;&gt;"Ativo"),"",IF(COUNTIFS($E$4:$E6222,$E6222,$A$4:$A6222,$A6222,$G$4:$G6222,"Ativo")=1,1,0))</f>
        <v/>
      </c>
      <c r="BC6222" t="str">
        <f>IF(OR($A6222="",$G6222&lt;&gt;"Ativo"),"",IF(COUNTIFS($A$4:$A6222,$A6222,$G$4:$G6222,"Ativo")=1,1,0))</f>
        <v/>
      </c>
    </row>
    <row r="6223" spans="1:55" x14ac:dyDescent="0.3">
      <c r="A6223" s="76"/>
      <c r="B6223" s="104"/>
      <c r="C6223" s="76"/>
      <c r="D6223" s="77"/>
      <c r="E6223" s="12"/>
      <c r="F6223" s="78"/>
      <c r="G6223" s="77"/>
      <c r="H6223" s="79"/>
      <c r="BA6223" s="5" t="str">
        <f t="shared" si="97"/>
        <v/>
      </c>
      <c r="BB6223" s="5" t="str">
        <f>IF(OR($E6223="",$G6223&lt;&gt;"Ativo"),"",IF(COUNTIFS($E$4:$E6223,$E6223,$A$4:$A6223,$A6223,$G$4:$G6223,"Ativo")=1,1,0))</f>
        <v/>
      </c>
      <c r="BC6223" t="str">
        <f>IF(OR($A6223="",$G6223&lt;&gt;"Ativo"),"",IF(COUNTIFS($A$4:$A6223,$A6223,$G$4:$G6223,"Ativo")=1,1,0))</f>
        <v/>
      </c>
    </row>
    <row r="6224" spans="1:55" x14ac:dyDescent="0.3">
      <c r="A6224" s="76"/>
      <c r="B6224" s="104"/>
      <c r="C6224" s="76"/>
      <c r="D6224" s="77"/>
      <c r="E6224" s="12"/>
      <c r="F6224" s="78"/>
      <c r="G6224" s="77"/>
      <c r="H6224" s="79"/>
      <c r="BA6224" s="5" t="str">
        <f t="shared" si="97"/>
        <v/>
      </c>
      <c r="BB6224" s="5" t="str">
        <f>IF(OR($E6224="",$G6224&lt;&gt;"Ativo"),"",IF(COUNTIFS($E$4:$E6224,$E6224,$A$4:$A6224,$A6224,$G$4:$G6224,"Ativo")=1,1,0))</f>
        <v/>
      </c>
      <c r="BC6224" t="str">
        <f>IF(OR($A6224="",$G6224&lt;&gt;"Ativo"),"",IF(COUNTIFS($A$4:$A6224,$A6224,$G$4:$G6224,"Ativo")=1,1,0))</f>
        <v/>
      </c>
    </row>
    <row r="6225" spans="1:55" x14ac:dyDescent="0.3">
      <c r="A6225" s="76"/>
      <c r="B6225" s="104"/>
      <c r="C6225" s="76"/>
      <c r="D6225" s="77"/>
      <c r="E6225" s="12"/>
      <c r="F6225" s="78"/>
      <c r="G6225" s="77"/>
      <c r="H6225" s="79"/>
      <c r="BA6225" s="5" t="str">
        <f t="shared" si="97"/>
        <v/>
      </c>
      <c r="BB6225" s="5" t="str">
        <f>IF(OR($E6225="",$G6225&lt;&gt;"Ativo"),"",IF(COUNTIFS($E$4:$E6225,$E6225,$A$4:$A6225,$A6225,$G$4:$G6225,"Ativo")=1,1,0))</f>
        <v/>
      </c>
      <c r="BC6225" t="str">
        <f>IF(OR($A6225="",$G6225&lt;&gt;"Ativo"),"",IF(COUNTIFS($A$4:$A6225,$A6225,$G$4:$G6225,"Ativo")=1,1,0))</f>
        <v/>
      </c>
    </row>
    <row r="6226" spans="1:55" x14ac:dyDescent="0.3">
      <c r="A6226" s="76"/>
      <c r="B6226" s="104"/>
      <c r="C6226" s="76"/>
      <c r="D6226" s="77"/>
      <c r="E6226" s="12"/>
      <c r="F6226" s="78"/>
      <c r="G6226" s="77"/>
      <c r="H6226" s="79"/>
      <c r="BA6226" s="5" t="str">
        <f t="shared" si="97"/>
        <v/>
      </c>
      <c r="BB6226" s="5" t="str">
        <f>IF(OR($E6226="",$G6226&lt;&gt;"Ativo"),"",IF(COUNTIFS($E$4:$E6226,$E6226,$A$4:$A6226,$A6226,$G$4:$G6226,"Ativo")=1,1,0))</f>
        <v/>
      </c>
      <c r="BC6226" t="str">
        <f>IF(OR($A6226="",$G6226&lt;&gt;"Ativo"),"",IF(COUNTIFS($A$4:$A6226,$A6226,$G$4:$G6226,"Ativo")=1,1,0))</f>
        <v/>
      </c>
    </row>
    <row r="6227" spans="1:55" x14ac:dyDescent="0.3">
      <c r="A6227" s="76"/>
      <c r="B6227" s="104"/>
      <c r="C6227" s="76"/>
      <c r="D6227" s="77"/>
      <c r="E6227" s="12"/>
      <c r="F6227" s="78"/>
      <c r="G6227" s="77"/>
      <c r="H6227" s="79"/>
      <c r="BA6227" s="5" t="str">
        <f t="shared" si="97"/>
        <v/>
      </c>
      <c r="BB6227" s="5" t="str">
        <f>IF(OR($E6227="",$G6227&lt;&gt;"Ativo"),"",IF(COUNTIFS($E$4:$E6227,$E6227,$A$4:$A6227,$A6227,$G$4:$G6227,"Ativo")=1,1,0))</f>
        <v/>
      </c>
      <c r="BC6227" t="str">
        <f>IF(OR($A6227="",$G6227&lt;&gt;"Ativo"),"",IF(COUNTIFS($A$4:$A6227,$A6227,$G$4:$G6227,"Ativo")=1,1,0))</f>
        <v/>
      </c>
    </row>
    <row r="6228" spans="1:55" x14ac:dyDescent="0.3">
      <c r="A6228" s="76"/>
      <c r="B6228" s="104"/>
      <c r="C6228" s="76"/>
      <c r="D6228" s="77"/>
      <c r="E6228" s="12"/>
      <c r="F6228" s="78"/>
      <c r="G6228" s="77"/>
      <c r="H6228" s="79"/>
      <c r="BA6228" s="5" t="str">
        <f t="shared" si="97"/>
        <v/>
      </c>
      <c r="BB6228" s="5" t="str">
        <f>IF(OR($E6228="",$G6228&lt;&gt;"Ativo"),"",IF(COUNTIFS($E$4:$E6228,$E6228,$A$4:$A6228,$A6228,$G$4:$G6228,"Ativo")=1,1,0))</f>
        <v/>
      </c>
      <c r="BC6228" t="str">
        <f>IF(OR($A6228="",$G6228&lt;&gt;"Ativo"),"",IF(COUNTIFS($A$4:$A6228,$A6228,$G$4:$G6228,"Ativo")=1,1,0))</f>
        <v/>
      </c>
    </row>
    <row r="6229" spans="1:55" x14ac:dyDescent="0.3">
      <c r="A6229" s="76"/>
      <c r="B6229" s="104"/>
      <c r="C6229" s="76"/>
      <c r="D6229" s="77"/>
      <c r="E6229" s="12"/>
      <c r="F6229" s="78"/>
      <c r="G6229" s="77"/>
      <c r="H6229" s="79"/>
      <c r="BA6229" s="5" t="str">
        <f t="shared" si="97"/>
        <v/>
      </c>
      <c r="BB6229" s="5" t="str">
        <f>IF(OR($E6229="",$G6229&lt;&gt;"Ativo"),"",IF(COUNTIFS($E$4:$E6229,$E6229,$A$4:$A6229,$A6229,$G$4:$G6229,"Ativo")=1,1,0))</f>
        <v/>
      </c>
      <c r="BC6229" t="str">
        <f>IF(OR($A6229="",$G6229&lt;&gt;"Ativo"),"",IF(COUNTIFS($A$4:$A6229,$A6229,$G$4:$G6229,"Ativo")=1,1,0))</f>
        <v/>
      </c>
    </row>
    <row r="6230" spans="1:55" x14ac:dyDescent="0.3">
      <c r="A6230" s="76"/>
      <c r="B6230" s="104"/>
      <c r="C6230" s="76"/>
      <c r="D6230" s="77"/>
      <c r="E6230" s="12"/>
      <c r="F6230" s="78"/>
      <c r="G6230" s="77"/>
      <c r="H6230" s="79"/>
      <c r="BA6230" s="5" t="str">
        <f t="shared" si="97"/>
        <v/>
      </c>
      <c r="BB6230" s="5" t="str">
        <f>IF(OR($E6230="",$G6230&lt;&gt;"Ativo"),"",IF(COUNTIFS($E$4:$E6230,$E6230,$A$4:$A6230,$A6230,$G$4:$G6230,"Ativo")=1,1,0))</f>
        <v/>
      </c>
      <c r="BC6230" t="str">
        <f>IF(OR($A6230="",$G6230&lt;&gt;"Ativo"),"",IF(COUNTIFS($A$4:$A6230,$A6230,$G$4:$G6230,"Ativo")=1,1,0))</f>
        <v/>
      </c>
    </row>
    <row r="6231" spans="1:55" x14ac:dyDescent="0.3">
      <c r="A6231" s="76"/>
      <c r="B6231" s="104"/>
      <c r="C6231" s="76"/>
      <c r="D6231" s="77"/>
      <c r="E6231" s="12"/>
      <c r="F6231" s="78"/>
      <c r="G6231" s="77"/>
      <c r="H6231" s="79"/>
      <c r="BA6231" s="5" t="str">
        <f t="shared" si="97"/>
        <v/>
      </c>
      <c r="BB6231" s="5" t="str">
        <f>IF(OR($E6231="",$G6231&lt;&gt;"Ativo"),"",IF(COUNTIFS($E$4:$E6231,$E6231,$A$4:$A6231,$A6231,$G$4:$G6231,"Ativo")=1,1,0))</f>
        <v/>
      </c>
      <c r="BC6231" t="str">
        <f>IF(OR($A6231="",$G6231&lt;&gt;"Ativo"),"",IF(COUNTIFS($A$4:$A6231,$A6231,$G$4:$G6231,"Ativo")=1,1,0))</f>
        <v/>
      </c>
    </row>
    <row r="6232" spans="1:55" x14ac:dyDescent="0.3">
      <c r="A6232" s="76"/>
      <c r="B6232" s="104"/>
      <c r="C6232" s="76"/>
      <c r="D6232" s="77"/>
      <c r="E6232" s="12"/>
      <c r="F6232" s="78"/>
      <c r="G6232" s="77"/>
      <c r="H6232" s="79"/>
      <c r="BA6232" s="5" t="str">
        <f t="shared" si="97"/>
        <v/>
      </c>
      <c r="BB6232" s="5" t="str">
        <f>IF(OR($E6232="",$G6232&lt;&gt;"Ativo"),"",IF(COUNTIFS($E$4:$E6232,$E6232,$A$4:$A6232,$A6232,$G$4:$G6232,"Ativo")=1,1,0))</f>
        <v/>
      </c>
      <c r="BC6232" t="str">
        <f>IF(OR($A6232="",$G6232&lt;&gt;"Ativo"),"",IF(COUNTIFS($A$4:$A6232,$A6232,$G$4:$G6232,"Ativo")=1,1,0))</f>
        <v/>
      </c>
    </row>
    <row r="6233" spans="1:55" x14ac:dyDescent="0.3">
      <c r="A6233" s="76"/>
      <c r="B6233" s="104"/>
      <c r="C6233" s="76"/>
      <c r="D6233" s="77"/>
      <c r="E6233" s="12"/>
      <c r="F6233" s="78"/>
      <c r="G6233" s="77"/>
      <c r="H6233" s="79"/>
      <c r="BA6233" s="5" t="str">
        <f t="shared" si="97"/>
        <v/>
      </c>
      <c r="BB6233" s="5" t="str">
        <f>IF(OR($E6233="",$G6233&lt;&gt;"Ativo"),"",IF(COUNTIFS($E$4:$E6233,$E6233,$A$4:$A6233,$A6233,$G$4:$G6233,"Ativo")=1,1,0))</f>
        <v/>
      </c>
      <c r="BC6233" t="str">
        <f>IF(OR($A6233="",$G6233&lt;&gt;"Ativo"),"",IF(COUNTIFS($A$4:$A6233,$A6233,$G$4:$G6233,"Ativo")=1,1,0))</f>
        <v/>
      </c>
    </row>
    <row r="6234" spans="1:55" x14ac:dyDescent="0.3">
      <c r="A6234" s="76"/>
      <c r="B6234" s="104"/>
      <c r="C6234" s="76"/>
      <c r="D6234" s="77"/>
      <c r="E6234" s="12"/>
      <c r="F6234" s="78"/>
      <c r="G6234" s="77"/>
      <c r="H6234" s="79"/>
      <c r="BA6234" s="5" t="str">
        <f t="shared" si="97"/>
        <v/>
      </c>
      <c r="BB6234" s="5" t="str">
        <f>IF(OR($E6234="",$G6234&lt;&gt;"Ativo"),"",IF(COUNTIFS($E$4:$E6234,$E6234,$A$4:$A6234,$A6234,$G$4:$G6234,"Ativo")=1,1,0))</f>
        <v/>
      </c>
      <c r="BC6234" t="str">
        <f>IF(OR($A6234="",$G6234&lt;&gt;"Ativo"),"",IF(COUNTIFS($A$4:$A6234,$A6234,$G$4:$G6234,"Ativo")=1,1,0))</f>
        <v/>
      </c>
    </row>
    <row r="6235" spans="1:55" x14ac:dyDescent="0.3">
      <c r="A6235" s="76"/>
      <c r="B6235" s="104"/>
      <c r="C6235" s="76"/>
      <c r="D6235" s="77"/>
      <c r="E6235" s="12"/>
      <c r="F6235" s="78"/>
      <c r="G6235" s="77"/>
      <c r="H6235" s="79"/>
      <c r="BA6235" s="5" t="str">
        <f t="shared" si="97"/>
        <v/>
      </c>
      <c r="BB6235" s="5" t="str">
        <f>IF(OR($E6235="",$G6235&lt;&gt;"Ativo"),"",IF(COUNTIFS($E$4:$E6235,$E6235,$A$4:$A6235,$A6235,$G$4:$G6235,"Ativo")=1,1,0))</f>
        <v/>
      </c>
      <c r="BC6235" t="str">
        <f>IF(OR($A6235="",$G6235&lt;&gt;"Ativo"),"",IF(COUNTIFS($A$4:$A6235,$A6235,$G$4:$G6235,"Ativo")=1,1,0))</f>
        <v/>
      </c>
    </row>
    <row r="6236" spans="1:55" x14ac:dyDescent="0.3">
      <c r="A6236" s="76"/>
      <c r="B6236" s="104"/>
      <c r="C6236" s="76"/>
      <c r="D6236" s="77"/>
      <c r="E6236" s="12"/>
      <c r="F6236" s="78"/>
      <c r="G6236" s="77"/>
      <c r="H6236" s="79"/>
      <c r="BA6236" s="5" t="str">
        <f t="shared" si="97"/>
        <v/>
      </c>
      <c r="BB6236" s="5" t="str">
        <f>IF(OR($E6236="",$G6236&lt;&gt;"Ativo"),"",IF(COUNTIFS($E$4:$E6236,$E6236,$A$4:$A6236,$A6236,$G$4:$G6236,"Ativo")=1,1,0))</f>
        <v/>
      </c>
      <c r="BC6236" t="str">
        <f>IF(OR($A6236="",$G6236&lt;&gt;"Ativo"),"",IF(COUNTIFS($A$4:$A6236,$A6236,$G$4:$G6236,"Ativo")=1,1,0))</f>
        <v/>
      </c>
    </row>
    <row r="6237" spans="1:55" x14ac:dyDescent="0.3">
      <c r="A6237" s="76"/>
      <c r="B6237" s="104"/>
      <c r="C6237" s="76"/>
      <c r="D6237" s="77"/>
      <c r="E6237" s="12"/>
      <c r="F6237" s="78"/>
      <c r="G6237" s="77"/>
      <c r="H6237" s="79"/>
      <c r="BA6237" s="5" t="str">
        <f t="shared" si="97"/>
        <v/>
      </c>
      <c r="BB6237" s="5" t="str">
        <f>IF(OR($E6237="",$G6237&lt;&gt;"Ativo"),"",IF(COUNTIFS($E$4:$E6237,$E6237,$A$4:$A6237,$A6237,$G$4:$G6237,"Ativo")=1,1,0))</f>
        <v/>
      </c>
      <c r="BC6237" t="str">
        <f>IF(OR($A6237="",$G6237&lt;&gt;"Ativo"),"",IF(COUNTIFS($A$4:$A6237,$A6237,$G$4:$G6237,"Ativo")=1,1,0))</f>
        <v/>
      </c>
    </row>
    <row r="6238" spans="1:55" x14ac:dyDescent="0.3">
      <c r="A6238" s="76"/>
      <c r="B6238" s="104"/>
      <c r="C6238" s="76"/>
      <c r="D6238" s="77"/>
      <c r="E6238" s="12"/>
      <c r="F6238" s="78"/>
      <c r="G6238" s="77"/>
      <c r="H6238" s="79"/>
      <c r="BA6238" s="5" t="str">
        <f t="shared" si="97"/>
        <v/>
      </c>
      <c r="BB6238" s="5" t="str">
        <f>IF(OR($E6238="",$G6238&lt;&gt;"Ativo"),"",IF(COUNTIFS($E$4:$E6238,$E6238,$A$4:$A6238,$A6238,$G$4:$G6238,"Ativo")=1,1,0))</f>
        <v/>
      </c>
      <c r="BC6238" t="str">
        <f>IF(OR($A6238="",$G6238&lt;&gt;"Ativo"),"",IF(COUNTIFS($A$4:$A6238,$A6238,$G$4:$G6238,"Ativo")=1,1,0))</f>
        <v/>
      </c>
    </row>
    <row r="6239" spans="1:55" x14ac:dyDescent="0.3">
      <c r="A6239" s="76"/>
      <c r="B6239" s="104"/>
      <c r="C6239" s="76"/>
      <c r="D6239" s="77"/>
      <c r="E6239" s="12"/>
      <c r="F6239" s="78"/>
      <c r="G6239" s="77"/>
      <c r="H6239" s="79"/>
      <c r="BA6239" s="5" t="str">
        <f t="shared" si="97"/>
        <v/>
      </c>
      <c r="BB6239" s="5" t="str">
        <f>IF(OR($E6239="",$G6239&lt;&gt;"Ativo"),"",IF(COUNTIFS($E$4:$E6239,$E6239,$A$4:$A6239,$A6239,$G$4:$G6239,"Ativo")=1,1,0))</f>
        <v/>
      </c>
      <c r="BC6239" t="str">
        <f>IF(OR($A6239="",$G6239&lt;&gt;"Ativo"),"",IF(COUNTIFS($A$4:$A6239,$A6239,$G$4:$G6239,"Ativo")=1,1,0))</f>
        <v/>
      </c>
    </row>
    <row r="6240" spans="1:55" x14ac:dyDescent="0.3">
      <c r="A6240" s="76"/>
      <c r="B6240" s="104"/>
      <c r="C6240" s="76"/>
      <c r="D6240" s="77"/>
      <c r="E6240" s="12"/>
      <c r="F6240" s="78"/>
      <c r="G6240" s="77"/>
      <c r="H6240" s="79"/>
      <c r="BA6240" s="5" t="str">
        <f t="shared" si="97"/>
        <v/>
      </c>
      <c r="BB6240" s="5" t="str">
        <f>IF(OR($E6240="",$G6240&lt;&gt;"Ativo"),"",IF(COUNTIFS($E$4:$E6240,$E6240,$A$4:$A6240,$A6240,$G$4:$G6240,"Ativo")=1,1,0))</f>
        <v/>
      </c>
      <c r="BC6240" t="str">
        <f>IF(OR($A6240="",$G6240&lt;&gt;"Ativo"),"",IF(COUNTIFS($A$4:$A6240,$A6240,$G$4:$G6240,"Ativo")=1,1,0))</f>
        <v/>
      </c>
    </row>
    <row r="6241" spans="1:55" x14ac:dyDescent="0.3">
      <c r="A6241" s="76"/>
      <c r="B6241" s="104"/>
      <c r="C6241" s="76"/>
      <c r="D6241" s="77"/>
      <c r="E6241" s="12"/>
      <c r="F6241" s="78"/>
      <c r="G6241" s="77"/>
      <c r="H6241" s="79"/>
      <c r="BA6241" s="5" t="str">
        <f t="shared" si="97"/>
        <v/>
      </c>
      <c r="BB6241" s="5" t="str">
        <f>IF(OR($E6241="",$G6241&lt;&gt;"Ativo"),"",IF(COUNTIFS($E$4:$E6241,$E6241,$A$4:$A6241,$A6241,$G$4:$G6241,"Ativo")=1,1,0))</f>
        <v/>
      </c>
      <c r="BC6241" t="str">
        <f>IF(OR($A6241="",$G6241&lt;&gt;"Ativo"),"",IF(COUNTIFS($A$4:$A6241,$A6241,$G$4:$G6241,"Ativo")=1,1,0))</f>
        <v/>
      </c>
    </row>
    <row r="6242" spans="1:55" x14ac:dyDescent="0.3">
      <c r="A6242" s="76"/>
      <c r="B6242" s="104"/>
      <c r="C6242" s="76"/>
      <c r="D6242" s="77"/>
      <c r="E6242" s="12"/>
      <c r="F6242" s="78"/>
      <c r="G6242" s="77"/>
      <c r="H6242" s="79"/>
      <c r="BA6242" s="5" t="str">
        <f t="shared" si="97"/>
        <v/>
      </c>
      <c r="BB6242" s="5" t="str">
        <f>IF(OR($E6242="",$G6242&lt;&gt;"Ativo"),"",IF(COUNTIFS($E$4:$E6242,$E6242,$A$4:$A6242,$A6242,$G$4:$G6242,"Ativo")=1,1,0))</f>
        <v/>
      </c>
      <c r="BC6242" t="str">
        <f>IF(OR($A6242="",$G6242&lt;&gt;"Ativo"),"",IF(COUNTIFS($A$4:$A6242,$A6242,$G$4:$G6242,"Ativo")=1,1,0))</f>
        <v/>
      </c>
    </row>
    <row r="6243" spans="1:55" x14ac:dyDescent="0.3">
      <c r="A6243" s="76"/>
      <c r="B6243" s="104"/>
      <c r="C6243" s="76"/>
      <c r="D6243" s="77"/>
      <c r="E6243" s="12"/>
      <c r="F6243" s="78"/>
      <c r="G6243" s="77"/>
      <c r="H6243" s="79"/>
      <c r="BA6243" s="5" t="str">
        <f t="shared" si="97"/>
        <v/>
      </c>
      <c r="BB6243" s="5" t="str">
        <f>IF(OR($E6243="",$G6243&lt;&gt;"Ativo"),"",IF(COUNTIFS($E$4:$E6243,$E6243,$A$4:$A6243,$A6243,$G$4:$G6243,"Ativo")=1,1,0))</f>
        <v/>
      </c>
      <c r="BC6243" t="str">
        <f>IF(OR($A6243="",$G6243&lt;&gt;"Ativo"),"",IF(COUNTIFS($A$4:$A6243,$A6243,$G$4:$G6243,"Ativo")=1,1,0))</f>
        <v/>
      </c>
    </row>
    <row r="6244" spans="1:55" x14ac:dyDescent="0.3">
      <c r="A6244" s="76"/>
      <c r="B6244" s="104"/>
      <c r="C6244" s="76"/>
      <c r="D6244" s="77"/>
      <c r="E6244" s="12"/>
      <c r="F6244" s="78"/>
      <c r="G6244" s="77"/>
      <c r="H6244" s="79"/>
      <c r="BA6244" s="5" t="str">
        <f t="shared" si="97"/>
        <v/>
      </c>
      <c r="BB6244" s="5" t="str">
        <f>IF(OR($E6244="",$G6244&lt;&gt;"Ativo"),"",IF(COUNTIFS($E$4:$E6244,$E6244,$A$4:$A6244,$A6244,$G$4:$G6244,"Ativo")=1,1,0))</f>
        <v/>
      </c>
      <c r="BC6244" t="str">
        <f>IF(OR($A6244="",$G6244&lt;&gt;"Ativo"),"",IF(COUNTIFS($A$4:$A6244,$A6244,$G$4:$G6244,"Ativo")=1,1,0))</f>
        <v/>
      </c>
    </row>
    <row r="6245" spans="1:55" x14ac:dyDescent="0.3">
      <c r="A6245" s="76"/>
      <c r="B6245" s="104"/>
      <c r="C6245" s="76"/>
      <c r="D6245" s="77"/>
      <c r="E6245" s="12"/>
      <c r="F6245" s="78"/>
      <c r="G6245" s="77"/>
      <c r="H6245" s="79"/>
      <c r="BA6245" s="5" t="str">
        <f t="shared" si="97"/>
        <v/>
      </c>
      <c r="BB6245" s="5" t="str">
        <f>IF(OR($E6245="",$G6245&lt;&gt;"Ativo"),"",IF(COUNTIFS($E$4:$E6245,$E6245,$A$4:$A6245,$A6245,$G$4:$G6245,"Ativo")=1,1,0))</f>
        <v/>
      </c>
      <c r="BC6245" t="str">
        <f>IF(OR($A6245="",$G6245&lt;&gt;"Ativo"),"",IF(COUNTIFS($A$4:$A6245,$A6245,$G$4:$G6245,"Ativo")=1,1,0))</f>
        <v/>
      </c>
    </row>
    <row r="6246" spans="1:55" x14ac:dyDescent="0.3">
      <c r="A6246" s="76"/>
      <c r="B6246" s="104"/>
      <c r="C6246" s="76"/>
      <c r="D6246" s="77"/>
      <c r="E6246" s="12"/>
      <c r="F6246" s="78"/>
      <c r="G6246" s="77"/>
      <c r="H6246" s="79"/>
      <c r="BA6246" s="5" t="str">
        <f t="shared" si="97"/>
        <v/>
      </c>
      <c r="BB6246" s="5" t="str">
        <f>IF(OR($E6246="",$G6246&lt;&gt;"Ativo"),"",IF(COUNTIFS($E$4:$E6246,$E6246,$A$4:$A6246,$A6246,$G$4:$G6246,"Ativo")=1,1,0))</f>
        <v/>
      </c>
      <c r="BC6246" t="str">
        <f>IF(OR($A6246="",$G6246&lt;&gt;"Ativo"),"",IF(COUNTIFS($A$4:$A6246,$A6246,$G$4:$G6246,"Ativo")=1,1,0))</f>
        <v/>
      </c>
    </row>
    <row r="6247" spans="1:55" x14ac:dyDescent="0.3">
      <c r="A6247" s="76"/>
      <c r="B6247" s="104"/>
      <c r="C6247" s="76"/>
      <c r="D6247" s="77"/>
      <c r="E6247" s="12"/>
      <c r="F6247" s="78"/>
      <c r="G6247" s="77"/>
      <c r="H6247" s="79"/>
      <c r="BA6247" s="5" t="str">
        <f t="shared" si="97"/>
        <v/>
      </c>
      <c r="BB6247" s="5" t="str">
        <f>IF(OR($E6247="",$G6247&lt;&gt;"Ativo"),"",IF(COUNTIFS($E$4:$E6247,$E6247,$A$4:$A6247,$A6247,$G$4:$G6247,"Ativo")=1,1,0))</f>
        <v/>
      </c>
      <c r="BC6247" t="str">
        <f>IF(OR($A6247="",$G6247&lt;&gt;"Ativo"),"",IF(COUNTIFS($A$4:$A6247,$A6247,$G$4:$G6247,"Ativo")=1,1,0))</f>
        <v/>
      </c>
    </row>
    <row r="6248" spans="1:55" x14ac:dyDescent="0.3">
      <c r="A6248" s="76"/>
      <c r="B6248" s="104"/>
      <c r="C6248" s="76"/>
      <c r="D6248" s="77"/>
      <c r="E6248" s="12"/>
      <c r="F6248" s="78"/>
      <c r="G6248" s="77"/>
      <c r="H6248" s="79"/>
      <c r="BA6248" s="5" t="str">
        <f t="shared" si="97"/>
        <v/>
      </c>
      <c r="BB6248" s="5" t="str">
        <f>IF(OR($E6248="",$G6248&lt;&gt;"Ativo"),"",IF(COUNTIFS($E$4:$E6248,$E6248,$A$4:$A6248,$A6248,$G$4:$G6248,"Ativo")=1,1,0))</f>
        <v/>
      </c>
      <c r="BC6248" t="str">
        <f>IF(OR($A6248="",$G6248&lt;&gt;"Ativo"),"",IF(COUNTIFS($A$4:$A6248,$A6248,$G$4:$G6248,"Ativo")=1,1,0))</f>
        <v/>
      </c>
    </row>
    <row r="6249" spans="1:55" x14ac:dyDescent="0.3">
      <c r="A6249" s="76"/>
      <c r="B6249" s="104"/>
      <c r="C6249" s="76"/>
      <c r="D6249" s="77"/>
      <c r="E6249" s="12"/>
      <c r="F6249" s="78"/>
      <c r="G6249" s="77"/>
      <c r="H6249" s="79"/>
      <c r="BA6249" s="5" t="str">
        <f t="shared" si="97"/>
        <v/>
      </c>
      <c r="BB6249" s="5" t="str">
        <f>IF(OR($E6249="",$G6249&lt;&gt;"Ativo"),"",IF(COUNTIFS($E$4:$E6249,$E6249,$A$4:$A6249,$A6249,$G$4:$G6249,"Ativo")=1,1,0))</f>
        <v/>
      </c>
      <c r="BC6249" t="str">
        <f>IF(OR($A6249="",$G6249&lt;&gt;"Ativo"),"",IF(COUNTIFS($A$4:$A6249,$A6249,$G$4:$G6249,"Ativo")=1,1,0))</f>
        <v/>
      </c>
    </row>
    <row r="6250" spans="1:55" x14ac:dyDescent="0.3">
      <c r="A6250" s="76"/>
      <c r="B6250" s="104"/>
      <c r="C6250" s="76"/>
      <c r="D6250" s="77"/>
      <c r="E6250" s="12"/>
      <c r="F6250" s="78"/>
      <c r="G6250" s="77"/>
      <c r="H6250" s="79"/>
      <c r="BA6250" s="5" t="str">
        <f t="shared" si="97"/>
        <v/>
      </c>
      <c r="BB6250" s="5" t="str">
        <f>IF(OR($E6250="",$G6250&lt;&gt;"Ativo"),"",IF(COUNTIFS($E$4:$E6250,$E6250,$A$4:$A6250,$A6250,$G$4:$G6250,"Ativo")=1,1,0))</f>
        <v/>
      </c>
      <c r="BC6250" t="str">
        <f>IF(OR($A6250="",$G6250&lt;&gt;"Ativo"),"",IF(COUNTIFS($A$4:$A6250,$A6250,$G$4:$G6250,"Ativo")=1,1,0))</f>
        <v/>
      </c>
    </row>
    <row r="6251" spans="1:55" x14ac:dyDescent="0.3">
      <c r="A6251" s="76"/>
      <c r="B6251" s="104"/>
      <c r="C6251" s="76"/>
      <c r="D6251" s="77"/>
      <c r="E6251" s="12"/>
      <c r="F6251" s="78"/>
      <c r="G6251" s="77"/>
      <c r="H6251" s="79"/>
      <c r="BA6251" s="5" t="str">
        <f t="shared" si="97"/>
        <v/>
      </c>
      <c r="BB6251" s="5" t="str">
        <f>IF(OR($E6251="",$G6251&lt;&gt;"Ativo"),"",IF(COUNTIFS($E$4:$E6251,$E6251,$A$4:$A6251,$A6251,$G$4:$G6251,"Ativo")=1,1,0))</f>
        <v/>
      </c>
      <c r="BC6251" t="str">
        <f>IF(OR($A6251="",$G6251&lt;&gt;"Ativo"),"",IF(COUNTIFS($A$4:$A6251,$A6251,$G$4:$G6251,"Ativo")=1,1,0))</f>
        <v/>
      </c>
    </row>
    <row r="6252" spans="1:55" x14ac:dyDescent="0.3">
      <c r="A6252" s="76"/>
      <c r="B6252" s="104"/>
      <c r="C6252" s="76"/>
      <c r="D6252" s="77"/>
      <c r="E6252" s="12"/>
      <c r="F6252" s="78"/>
      <c r="G6252" s="77"/>
      <c r="H6252" s="79"/>
      <c r="BA6252" s="5" t="str">
        <f t="shared" si="97"/>
        <v/>
      </c>
      <c r="BB6252" s="5" t="str">
        <f>IF(OR($E6252="",$G6252&lt;&gt;"Ativo"),"",IF(COUNTIFS($E$4:$E6252,$E6252,$A$4:$A6252,$A6252,$G$4:$G6252,"Ativo")=1,1,0))</f>
        <v/>
      </c>
      <c r="BC6252" t="str">
        <f>IF(OR($A6252="",$G6252&lt;&gt;"Ativo"),"",IF(COUNTIFS($A$4:$A6252,$A6252,$G$4:$G6252,"Ativo")=1,1,0))</f>
        <v/>
      </c>
    </row>
    <row r="6253" spans="1:55" x14ac:dyDescent="0.3">
      <c r="A6253" s="76"/>
      <c r="B6253" s="104"/>
      <c r="C6253" s="76"/>
      <c r="D6253" s="77"/>
      <c r="E6253" s="12"/>
      <c r="F6253" s="78"/>
      <c r="G6253" s="77"/>
      <c r="H6253" s="79"/>
      <c r="BA6253" s="5" t="str">
        <f t="shared" si="97"/>
        <v/>
      </c>
      <c r="BB6253" s="5" t="str">
        <f>IF(OR($E6253="",$G6253&lt;&gt;"Ativo"),"",IF(COUNTIFS($E$4:$E6253,$E6253,$A$4:$A6253,$A6253,$G$4:$G6253,"Ativo")=1,1,0))</f>
        <v/>
      </c>
      <c r="BC6253" t="str">
        <f>IF(OR($A6253="",$G6253&lt;&gt;"Ativo"),"",IF(COUNTIFS($A$4:$A6253,$A6253,$G$4:$G6253,"Ativo")=1,1,0))</f>
        <v/>
      </c>
    </row>
    <row r="6254" spans="1:55" x14ac:dyDescent="0.3">
      <c r="A6254" s="76"/>
      <c r="B6254" s="104"/>
      <c r="C6254" s="76"/>
      <c r="D6254" s="77"/>
      <c r="E6254" s="12"/>
      <c r="F6254" s="78"/>
      <c r="G6254" s="77"/>
      <c r="H6254" s="79"/>
      <c r="BA6254" s="5" t="str">
        <f t="shared" si="97"/>
        <v/>
      </c>
      <c r="BB6254" s="5" t="str">
        <f>IF(OR($E6254="",$G6254&lt;&gt;"Ativo"),"",IF(COUNTIFS($E$4:$E6254,$E6254,$A$4:$A6254,$A6254,$G$4:$G6254,"Ativo")=1,1,0))</f>
        <v/>
      </c>
      <c r="BC6254" t="str">
        <f>IF(OR($A6254="",$G6254&lt;&gt;"Ativo"),"",IF(COUNTIFS($A$4:$A6254,$A6254,$G$4:$G6254,"Ativo")=1,1,0))</f>
        <v/>
      </c>
    </row>
    <row r="6255" spans="1:55" x14ac:dyDescent="0.3">
      <c r="A6255" s="76"/>
      <c r="B6255" s="104"/>
      <c r="C6255" s="76"/>
      <c r="D6255" s="77"/>
      <c r="E6255" s="12"/>
      <c r="F6255" s="78"/>
      <c r="G6255" s="77"/>
      <c r="H6255" s="79"/>
      <c r="BA6255" s="5" t="str">
        <f t="shared" si="97"/>
        <v/>
      </c>
      <c r="BB6255" s="5" t="str">
        <f>IF(OR($E6255="",$G6255&lt;&gt;"Ativo"),"",IF(COUNTIFS($E$4:$E6255,$E6255,$A$4:$A6255,$A6255,$G$4:$G6255,"Ativo")=1,1,0))</f>
        <v/>
      </c>
      <c r="BC6255" t="str">
        <f>IF(OR($A6255="",$G6255&lt;&gt;"Ativo"),"",IF(COUNTIFS($A$4:$A6255,$A6255,$G$4:$G6255,"Ativo")=1,1,0))</f>
        <v/>
      </c>
    </row>
    <row r="6256" spans="1:55" x14ac:dyDescent="0.3">
      <c r="A6256" s="76"/>
      <c r="B6256" s="104"/>
      <c r="C6256" s="76"/>
      <c r="D6256" s="77"/>
      <c r="E6256" s="12"/>
      <c r="F6256" s="78"/>
      <c r="G6256" s="77"/>
      <c r="H6256" s="79"/>
      <c r="BA6256" s="5" t="str">
        <f t="shared" si="97"/>
        <v/>
      </c>
      <c r="BB6256" s="5" t="str">
        <f>IF(OR($E6256="",$G6256&lt;&gt;"Ativo"),"",IF(COUNTIFS($E$4:$E6256,$E6256,$A$4:$A6256,$A6256,$G$4:$G6256,"Ativo")=1,1,0))</f>
        <v/>
      </c>
      <c r="BC6256" t="str">
        <f>IF(OR($A6256="",$G6256&lt;&gt;"Ativo"),"",IF(COUNTIFS($A$4:$A6256,$A6256,$G$4:$G6256,"Ativo")=1,1,0))</f>
        <v/>
      </c>
    </row>
    <row r="6257" spans="1:55" x14ac:dyDescent="0.3">
      <c r="A6257" s="76"/>
      <c r="B6257" s="104"/>
      <c r="C6257" s="76"/>
      <c r="D6257" s="77"/>
      <c r="E6257" s="12"/>
      <c r="F6257" s="78"/>
      <c r="G6257" s="77"/>
      <c r="H6257" s="79"/>
      <c r="BA6257" s="5" t="str">
        <f t="shared" si="97"/>
        <v/>
      </c>
      <c r="BB6257" s="5" t="str">
        <f>IF(OR($E6257="",$G6257&lt;&gt;"Ativo"),"",IF(COUNTIFS($E$4:$E6257,$E6257,$A$4:$A6257,$A6257,$G$4:$G6257,"Ativo")=1,1,0))</f>
        <v/>
      </c>
      <c r="BC6257" t="str">
        <f>IF(OR($A6257="",$G6257&lt;&gt;"Ativo"),"",IF(COUNTIFS($A$4:$A6257,$A6257,$G$4:$G6257,"Ativo")=1,1,0))</f>
        <v/>
      </c>
    </row>
    <row r="6258" spans="1:55" x14ac:dyDescent="0.3">
      <c r="A6258" s="76"/>
      <c r="B6258" s="104"/>
      <c r="C6258" s="76"/>
      <c r="D6258" s="77"/>
      <c r="E6258" s="12"/>
      <c r="F6258" s="78"/>
      <c r="G6258" s="77"/>
      <c r="H6258" s="79"/>
      <c r="BA6258" s="5" t="str">
        <f t="shared" si="97"/>
        <v/>
      </c>
      <c r="BB6258" s="5" t="str">
        <f>IF(OR($E6258="",$G6258&lt;&gt;"Ativo"),"",IF(COUNTIFS($E$4:$E6258,$E6258,$A$4:$A6258,$A6258,$G$4:$G6258,"Ativo")=1,1,0))</f>
        <v/>
      </c>
      <c r="BC6258" t="str">
        <f>IF(OR($A6258="",$G6258&lt;&gt;"Ativo"),"",IF(COUNTIFS($A$4:$A6258,$A6258,$G$4:$G6258,"Ativo")=1,1,0))</f>
        <v/>
      </c>
    </row>
    <row r="6259" spans="1:55" x14ac:dyDescent="0.3">
      <c r="A6259" s="76"/>
      <c r="B6259" s="104"/>
      <c r="C6259" s="76"/>
      <c r="D6259" s="77"/>
      <c r="E6259" s="12"/>
      <c r="F6259" s="78"/>
      <c r="G6259" s="77"/>
      <c r="H6259" s="79"/>
      <c r="BA6259" s="5" t="str">
        <f t="shared" si="97"/>
        <v/>
      </c>
      <c r="BB6259" s="5" t="str">
        <f>IF(OR($E6259="",$G6259&lt;&gt;"Ativo"),"",IF(COUNTIFS($E$4:$E6259,$E6259,$A$4:$A6259,$A6259,$G$4:$G6259,"Ativo")=1,1,0))</f>
        <v/>
      </c>
      <c r="BC6259" t="str">
        <f>IF(OR($A6259="",$G6259&lt;&gt;"Ativo"),"",IF(COUNTIFS($A$4:$A6259,$A6259,$G$4:$G6259,"Ativo")=1,1,0))</f>
        <v/>
      </c>
    </row>
    <row r="6260" spans="1:55" x14ac:dyDescent="0.3">
      <c r="A6260" s="76"/>
      <c r="B6260" s="104"/>
      <c r="C6260" s="76"/>
      <c r="D6260" s="77"/>
      <c r="E6260" s="12"/>
      <c r="F6260" s="78"/>
      <c r="G6260" s="77"/>
      <c r="H6260" s="79"/>
      <c r="BA6260" s="5" t="str">
        <f t="shared" si="97"/>
        <v/>
      </c>
      <c r="BB6260" s="5" t="str">
        <f>IF(OR($E6260="",$G6260&lt;&gt;"Ativo"),"",IF(COUNTIFS($E$4:$E6260,$E6260,$A$4:$A6260,$A6260,$G$4:$G6260,"Ativo")=1,1,0))</f>
        <v/>
      </c>
      <c r="BC6260" t="str">
        <f>IF(OR($A6260="",$G6260&lt;&gt;"Ativo"),"",IF(COUNTIFS($A$4:$A6260,$A6260,$G$4:$G6260,"Ativo")=1,1,0))</f>
        <v/>
      </c>
    </row>
    <row r="6261" spans="1:55" x14ac:dyDescent="0.3">
      <c r="A6261" s="76"/>
      <c r="B6261" s="104"/>
      <c r="C6261" s="76"/>
      <c r="D6261" s="77"/>
      <c r="E6261" s="12"/>
      <c r="F6261" s="78"/>
      <c r="G6261" s="77"/>
      <c r="H6261" s="79"/>
      <c r="BA6261" s="5" t="str">
        <f t="shared" si="97"/>
        <v/>
      </c>
      <c r="BB6261" s="5" t="str">
        <f>IF(OR($E6261="",$G6261&lt;&gt;"Ativo"),"",IF(COUNTIFS($E$4:$E6261,$E6261,$A$4:$A6261,$A6261,$G$4:$G6261,"Ativo")=1,1,0))</f>
        <v/>
      </c>
      <c r="BC6261" t="str">
        <f>IF(OR($A6261="",$G6261&lt;&gt;"Ativo"),"",IF(COUNTIFS($A$4:$A6261,$A6261,$G$4:$G6261,"Ativo")=1,1,0))</f>
        <v/>
      </c>
    </row>
    <row r="6262" spans="1:55" x14ac:dyDescent="0.3">
      <c r="A6262" s="76"/>
      <c r="B6262" s="104"/>
      <c r="C6262" s="76"/>
      <c r="D6262" s="77"/>
      <c r="E6262" s="12"/>
      <c r="F6262" s="78"/>
      <c r="G6262" s="77"/>
      <c r="H6262" s="79"/>
      <c r="BA6262" s="5" t="str">
        <f t="shared" si="97"/>
        <v/>
      </c>
      <c r="BB6262" s="5" t="str">
        <f>IF(OR($E6262="",$G6262&lt;&gt;"Ativo"),"",IF(COUNTIFS($E$4:$E6262,$E6262,$A$4:$A6262,$A6262,$G$4:$G6262,"Ativo")=1,1,0))</f>
        <v/>
      </c>
      <c r="BC6262" t="str">
        <f>IF(OR($A6262="",$G6262&lt;&gt;"Ativo"),"",IF(COUNTIFS($A$4:$A6262,$A6262,$G$4:$G6262,"Ativo")=1,1,0))</f>
        <v/>
      </c>
    </row>
    <row r="6263" spans="1:55" x14ac:dyDescent="0.3">
      <c r="A6263" s="76"/>
      <c r="B6263" s="104"/>
      <c r="C6263" s="76"/>
      <c r="D6263" s="77"/>
      <c r="E6263" s="12"/>
      <c r="F6263" s="78"/>
      <c r="G6263" s="77"/>
      <c r="H6263" s="79"/>
      <c r="BA6263" s="5" t="str">
        <f t="shared" si="97"/>
        <v/>
      </c>
      <c r="BB6263" s="5" t="str">
        <f>IF(OR($E6263="",$G6263&lt;&gt;"Ativo"),"",IF(COUNTIFS($E$4:$E6263,$E6263,$A$4:$A6263,$A6263,$G$4:$G6263,"Ativo")=1,1,0))</f>
        <v/>
      </c>
      <c r="BC6263" t="str">
        <f>IF(OR($A6263="",$G6263&lt;&gt;"Ativo"),"",IF(COUNTIFS($A$4:$A6263,$A6263,$G$4:$G6263,"Ativo")=1,1,0))</f>
        <v/>
      </c>
    </row>
    <row r="6264" spans="1:55" x14ac:dyDescent="0.3">
      <c r="A6264" s="76"/>
      <c r="B6264" s="104"/>
      <c r="C6264" s="76"/>
      <c r="D6264" s="77"/>
      <c r="E6264" s="12"/>
      <c r="F6264" s="78"/>
      <c r="G6264" s="77"/>
      <c r="H6264" s="79"/>
      <c r="BA6264" s="5" t="str">
        <f t="shared" si="97"/>
        <v/>
      </c>
      <c r="BB6264" s="5" t="str">
        <f>IF(OR($E6264="",$G6264&lt;&gt;"Ativo"),"",IF(COUNTIFS($E$4:$E6264,$E6264,$A$4:$A6264,$A6264,$G$4:$G6264,"Ativo")=1,1,0))</f>
        <v/>
      </c>
      <c r="BC6264" t="str">
        <f>IF(OR($A6264="",$G6264&lt;&gt;"Ativo"),"",IF(COUNTIFS($A$4:$A6264,$A6264,$G$4:$G6264,"Ativo")=1,1,0))</f>
        <v/>
      </c>
    </row>
    <row r="6265" spans="1:55" x14ac:dyDescent="0.3">
      <c r="A6265" s="76"/>
      <c r="B6265" s="104"/>
      <c r="C6265" s="76"/>
      <c r="D6265" s="77"/>
      <c r="E6265" s="12"/>
      <c r="F6265" s="78"/>
      <c r="G6265" s="77"/>
      <c r="H6265" s="79"/>
      <c r="BA6265" s="5" t="str">
        <f t="shared" si="97"/>
        <v/>
      </c>
      <c r="BB6265" s="5" t="str">
        <f>IF(OR($E6265="",$G6265&lt;&gt;"Ativo"),"",IF(COUNTIFS($E$4:$E6265,$E6265,$A$4:$A6265,$A6265,$G$4:$G6265,"Ativo")=1,1,0))</f>
        <v/>
      </c>
      <c r="BC6265" t="str">
        <f>IF(OR($A6265="",$G6265&lt;&gt;"Ativo"),"",IF(COUNTIFS($A$4:$A6265,$A6265,$G$4:$G6265,"Ativo")=1,1,0))</f>
        <v/>
      </c>
    </row>
    <row r="6266" spans="1:55" x14ac:dyDescent="0.3">
      <c r="A6266" s="76"/>
      <c r="B6266" s="104"/>
      <c r="C6266" s="76"/>
      <c r="D6266" s="77"/>
      <c r="E6266" s="12"/>
      <c r="F6266" s="78"/>
      <c r="G6266" s="77"/>
      <c r="H6266" s="79"/>
      <c r="BA6266" s="5" t="str">
        <f t="shared" si="97"/>
        <v/>
      </c>
      <c r="BB6266" s="5" t="str">
        <f>IF(OR($E6266="",$G6266&lt;&gt;"Ativo"),"",IF(COUNTIFS($E$4:$E6266,$E6266,$A$4:$A6266,$A6266,$G$4:$G6266,"Ativo")=1,1,0))</f>
        <v/>
      </c>
      <c r="BC6266" t="str">
        <f>IF(OR($A6266="",$G6266&lt;&gt;"Ativo"),"",IF(COUNTIFS($A$4:$A6266,$A6266,$G$4:$G6266,"Ativo")=1,1,0))</f>
        <v/>
      </c>
    </row>
    <row r="6267" spans="1:55" x14ac:dyDescent="0.3">
      <c r="A6267" s="76"/>
      <c r="B6267" s="104"/>
      <c r="C6267" s="76"/>
      <c r="D6267" s="77"/>
      <c r="E6267" s="12"/>
      <c r="F6267" s="78"/>
      <c r="G6267" s="77"/>
      <c r="H6267" s="79"/>
      <c r="BA6267" s="5" t="str">
        <f t="shared" si="97"/>
        <v/>
      </c>
      <c r="BB6267" s="5" t="str">
        <f>IF(OR($E6267="",$G6267&lt;&gt;"Ativo"),"",IF(COUNTIFS($E$4:$E6267,$E6267,$A$4:$A6267,$A6267,$G$4:$G6267,"Ativo")=1,1,0))</f>
        <v/>
      </c>
      <c r="BC6267" t="str">
        <f>IF(OR($A6267="",$G6267&lt;&gt;"Ativo"),"",IF(COUNTIFS($A$4:$A6267,$A6267,$G$4:$G6267,"Ativo")=1,1,0))</f>
        <v/>
      </c>
    </row>
    <row r="6268" spans="1:55" x14ac:dyDescent="0.3">
      <c r="A6268" s="76"/>
      <c r="B6268" s="104"/>
      <c r="C6268" s="76"/>
      <c r="D6268" s="77"/>
      <c r="E6268" s="12"/>
      <c r="F6268" s="78"/>
      <c r="G6268" s="77"/>
      <c r="H6268" s="79"/>
      <c r="BA6268" s="5" t="str">
        <f t="shared" si="97"/>
        <v/>
      </c>
      <c r="BB6268" s="5" t="str">
        <f>IF(OR($E6268="",$G6268&lt;&gt;"Ativo"),"",IF(COUNTIFS($E$4:$E6268,$E6268,$A$4:$A6268,$A6268,$G$4:$G6268,"Ativo")=1,1,0))</f>
        <v/>
      </c>
      <c r="BC6268" t="str">
        <f>IF(OR($A6268="",$G6268&lt;&gt;"Ativo"),"",IF(COUNTIFS($A$4:$A6268,$A6268,$G$4:$G6268,"Ativo")=1,1,0))</f>
        <v/>
      </c>
    </row>
    <row r="6269" spans="1:55" x14ac:dyDescent="0.3">
      <c r="A6269" s="76"/>
      <c r="B6269" s="104"/>
      <c r="C6269" s="76"/>
      <c r="D6269" s="77"/>
      <c r="E6269" s="12"/>
      <c r="F6269" s="78"/>
      <c r="G6269" s="77"/>
      <c r="H6269" s="79"/>
      <c r="BA6269" s="5" t="str">
        <f t="shared" si="97"/>
        <v/>
      </c>
      <c r="BB6269" s="5" t="str">
        <f>IF(OR($E6269="",$G6269&lt;&gt;"Ativo"),"",IF(COUNTIFS($E$4:$E6269,$E6269,$A$4:$A6269,$A6269,$G$4:$G6269,"Ativo")=1,1,0))</f>
        <v/>
      </c>
      <c r="BC6269" t="str">
        <f>IF(OR($A6269="",$G6269&lt;&gt;"Ativo"),"",IF(COUNTIFS($A$4:$A6269,$A6269,$G$4:$G6269,"Ativo")=1,1,0))</f>
        <v/>
      </c>
    </row>
    <row r="6270" spans="1:55" x14ac:dyDescent="0.3">
      <c r="A6270" s="76"/>
      <c r="B6270" s="104"/>
      <c r="C6270" s="76"/>
      <c r="D6270" s="77"/>
      <c r="E6270" s="12"/>
      <c r="F6270" s="78"/>
      <c r="G6270" s="77"/>
      <c r="H6270" s="79"/>
      <c r="BA6270" s="5" t="str">
        <f t="shared" si="97"/>
        <v/>
      </c>
      <c r="BB6270" s="5" t="str">
        <f>IF(OR($E6270="",$G6270&lt;&gt;"Ativo"),"",IF(COUNTIFS($E$4:$E6270,$E6270,$A$4:$A6270,$A6270,$G$4:$G6270,"Ativo")=1,1,0))</f>
        <v/>
      </c>
      <c r="BC6270" t="str">
        <f>IF(OR($A6270="",$G6270&lt;&gt;"Ativo"),"",IF(COUNTIFS($A$4:$A6270,$A6270,$G$4:$G6270,"Ativo")=1,1,0))</f>
        <v/>
      </c>
    </row>
    <row r="6271" spans="1:55" x14ac:dyDescent="0.3">
      <c r="A6271" s="76"/>
      <c r="B6271" s="104"/>
      <c r="C6271" s="76"/>
      <c r="D6271" s="77"/>
      <c r="E6271" s="12"/>
      <c r="F6271" s="78"/>
      <c r="G6271" s="77"/>
      <c r="H6271" s="79"/>
      <c r="BA6271" s="5" t="str">
        <f t="shared" si="97"/>
        <v/>
      </c>
      <c r="BB6271" s="5" t="str">
        <f>IF(OR($E6271="",$G6271&lt;&gt;"Ativo"),"",IF(COUNTIFS($E$4:$E6271,$E6271,$A$4:$A6271,$A6271,$G$4:$G6271,"Ativo")=1,1,0))</f>
        <v/>
      </c>
      <c r="BC6271" t="str">
        <f>IF(OR($A6271="",$G6271&lt;&gt;"Ativo"),"",IF(COUNTIFS($A$4:$A6271,$A6271,$G$4:$G6271,"Ativo")=1,1,0))</f>
        <v/>
      </c>
    </row>
    <row r="6272" spans="1:55" x14ac:dyDescent="0.3">
      <c r="A6272" s="76"/>
      <c r="B6272" s="104"/>
      <c r="C6272" s="76"/>
      <c r="D6272" s="77"/>
      <c r="E6272" s="12"/>
      <c r="F6272" s="78"/>
      <c r="G6272" s="77"/>
      <c r="H6272" s="79"/>
      <c r="BA6272" s="5" t="str">
        <f t="shared" si="97"/>
        <v/>
      </c>
      <c r="BB6272" s="5" t="str">
        <f>IF(OR($E6272="",$G6272&lt;&gt;"Ativo"),"",IF(COUNTIFS($E$4:$E6272,$E6272,$A$4:$A6272,$A6272,$G$4:$G6272,"Ativo")=1,1,0))</f>
        <v/>
      </c>
      <c r="BC6272" t="str">
        <f>IF(OR($A6272="",$G6272&lt;&gt;"Ativo"),"",IF(COUNTIFS($A$4:$A6272,$A6272,$G$4:$G6272,"Ativo")=1,1,0))</f>
        <v/>
      </c>
    </row>
    <row r="6273" spans="1:55" x14ac:dyDescent="0.3">
      <c r="A6273" s="76"/>
      <c r="B6273" s="104"/>
      <c r="C6273" s="76"/>
      <c r="D6273" s="77"/>
      <c r="E6273" s="12"/>
      <c r="F6273" s="78"/>
      <c r="G6273" s="77"/>
      <c r="H6273" s="79"/>
      <c r="BA6273" s="5" t="str">
        <f t="shared" si="97"/>
        <v/>
      </c>
      <c r="BB6273" s="5" t="str">
        <f>IF(OR($E6273="",$G6273&lt;&gt;"Ativo"),"",IF(COUNTIFS($E$4:$E6273,$E6273,$A$4:$A6273,$A6273,$G$4:$G6273,"Ativo")=1,1,0))</f>
        <v/>
      </c>
      <c r="BC6273" t="str">
        <f>IF(OR($A6273="",$G6273&lt;&gt;"Ativo"),"",IF(COUNTIFS($A$4:$A6273,$A6273,$G$4:$G6273,"Ativo")=1,1,0))</f>
        <v/>
      </c>
    </row>
    <row r="6274" spans="1:55" x14ac:dyDescent="0.3">
      <c r="A6274" s="76"/>
      <c r="B6274" s="104"/>
      <c r="C6274" s="76"/>
      <c r="D6274" s="77"/>
      <c r="E6274" s="12"/>
      <c r="F6274" s="78"/>
      <c r="G6274" s="77"/>
      <c r="H6274" s="79"/>
      <c r="BA6274" s="5" t="str">
        <f t="shared" si="97"/>
        <v/>
      </c>
      <c r="BB6274" s="5" t="str">
        <f>IF(OR($E6274="",$G6274&lt;&gt;"Ativo"),"",IF(COUNTIFS($E$4:$E6274,$E6274,$A$4:$A6274,$A6274,$G$4:$G6274,"Ativo")=1,1,0))</f>
        <v/>
      </c>
      <c r="BC6274" t="str">
        <f>IF(OR($A6274="",$G6274&lt;&gt;"Ativo"),"",IF(COUNTIFS($A$4:$A6274,$A6274,$G$4:$G6274,"Ativo")=1,1,0))</f>
        <v/>
      </c>
    </row>
    <row r="6275" spans="1:55" x14ac:dyDescent="0.3">
      <c r="A6275" s="76"/>
      <c r="B6275" s="104"/>
      <c r="C6275" s="76"/>
      <c r="D6275" s="77"/>
      <c r="E6275" s="12"/>
      <c r="F6275" s="78"/>
      <c r="G6275" s="77"/>
      <c r="H6275" s="79"/>
      <c r="BA6275" s="5" t="str">
        <f t="shared" si="97"/>
        <v/>
      </c>
      <c r="BB6275" s="5" t="str">
        <f>IF(OR($E6275="",$G6275&lt;&gt;"Ativo"),"",IF(COUNTIFS($E$4:$E6275,$E6275,$A$4:$A6275,$A6275,$G$4:$G6275,"Ativo")=1,1,0))</f>
        <v/>
      </c>
      <c r="BC6275" t="str">
        <f>IF(OR($A6275="",$G6275&lt;&gt;"Ativo"),"",IF(COUNTIFS($A$4:$A6275,$A6275,$G$4:$G6275,"Ativo")=1,1,0))</f>
        <v/>
      </c>
    </row>
    <row r="6276" spans="1:55" x14ac:dyDescent="0.3">
      <c r="A6276" s="76"/>
      <c r="B6276" s="104"/>
      <c r="C6276" s="76"/>
      <c r="D6276" s="77"/>
      <c r="E6276" s="12"/>
      <c r="F6276" s="78"/>
      <c r="G6276" s="77"/>
      <c r="H6276" s="79"/>
      <c r="BA6276" s="5" t="str">
        <f t="shared" ref="BA6276:BA6339" si="98">IF($D6276="","",MID($D6276,4,LEN($D6276)-5))</f>
        <v/>
      </c>
      <c r="BB6276" s="5" t="str">
        <f>IF(OR($E6276="",$G6276&lt;&gt;"Ativo"),"",IF(COUNTIFS($E$4:$E6276,$E6276,$A$4:$A6276,$A6276,$G$4:$G6276,"Ativo")=1,1,0))</f>
        <v/>
      </c>
      <c r="BC6276" t="str">
        <f>IF(OR($A6276="",$G6276&lt;&gt;"Ativo"),"",IF(COUNTIFS($A$4:$A6276,$A6276,$G$4:$G6276,"Ativo")=1,1,0))</f>
        <v/>
      </c>
    </row>
    <row r="6277" spans="1:55" x14ac:dyDescent="0.3">
      <c r="A6277" s="76"/>
      <c r="B6277" s="104"/>
      <c r="C6277" s="76"/>
      <c r="D6277" s="77"/>
      <c r="E6277" s="12"/>
      <c r="F6277" s="78"/>
      <c r="G6277" s="77"/>
      <c r="H6277" s="79"/>
      <c r="BA6277" s="5" t="str">
        <f t="shared" si="98"/>
        <v/>
      </c>
      <c r="BB6277" s="5" t="str">
        <f>IF(OR($E6277="",$G6277&lt;&gt;"Ativo"),"",IF(COUNTIFS($E$4:$E6277,$E6277,$A$4:$A6277,$A6277,$G$4:$G6277,"Ativo")=1,1,0))</f>
        <v/>
      </c>
      <c r="BC6277" t="str">
        <f>IF(OR($A6277="",$G6277&lt;&gt;"Ativo"),"",IF(COUNTIFS($A$4:$A6277,$A6277,$G$4:$G6277,"Ativo")=1,1,0))</f>
        <v/>
      </c>
    </row>
    <row r="6278" spans="1:55" x14ac:dyDescent="0.3">
      <c r="A6278" s="76"/>
      <c r="B6278" s="104"/>
      <c r="C6278" s="76"/>
      <c r="D6278" s="77"/>
      <c r="E6278" s="12"/>
      <c r="F6278" s="78"/>
      <c r="G6278" s="77"/>
      <c r="H6278" s="79"/>
      <c r="BA6278" s="5" t="str">
        <f t="shared" si="98"/>
        <v/>
      </c>
      <c r="BB6278" s="5" t="str">
        <f>IF(OR($E6278="",$G6278&lt;&gt;"Ativo"),"",IF(COUNTIFS($E$4:$E6278,$E6278,$A$4:$A6278,$A6278,$G$4:$G6278,"Ativo")=1,1,0))</f>
        <v/>
      </c>
      <c r="BC6278" t="str">
        <f>IF(OR($A6278="",$G6278&lt;&gt;"Ativo"),"",IF(COUNTIFS($A$4:$A6278,$A6278,$G$4:$G6278,"Ativo")=1,1,0))</f>
        <v/>
      </c>
    </row>
    <row r="6279" spans="1:55" x14ac:dyDescent="0.3">
      <c r="A6279" s="76"/>
      <c r="B6279" s="104"/>
      <c r="C6279" s="76"/>
      <c r="D6279" s="77"/>
      <c r="E6279" s="12"/>
      <c r="F6279" s="78"/>
      <c r="G6279" s="77"/>
      <c r="H6279" s="79"/>
      <c r="BA6279" s="5" t="str">
        <f t="shared" si="98"/>
        <v/>
      </c>
      <c r="BB6279" s="5" t="str">
        <f>IF(OR($E6279="",$G6279&lt;&gt;"Ativo"),"",IF(COUNTIFS($E$4:$E6279,$E6279,$A$4:$A6279,$A6279,$G$4:$G6279,"Ativo")=1,1,0))</f>
        <v/>
      </c>
      <c r="BC6279" t="str">
        <f>IF(OR($A6279="",$G6279&lt;&gt;"Ativo"),"",IF(COUNTIFS($A$4:$A6279,$A6279,$G$4:$G6279,"Ativo")=1,1,0))</f>
        <v/>
      </c>
    </row>
    <row r="6280" spans="1:55" x14ac:dyDescent="0.3">
      <c r="A6280" s="76"/>
      <c r="B6280" s="104"/>
      <c r="C6280" s="76"/>
      <c r="D6280" s="77"/>
      <c r="E6280" s="12"/>
      <c r="F6280" s="78"/>
      <c r="G6280" s="77"/>
      <c r="H6280" s="79"/>
      <c r="BA6280" s="5" t="str">
        <f t="shared" si="98"/>
        <v/>
      </c>
      <c r="BB6280" s="5" t="str">
        <f>IF(OR($E6280="",$G6280&lt;&gt;"Ativo"),"",IF(COUNTIFS($E$4:$E6280,$E6280,$A$4:$A6280,$A6280,$G$4:$G6280,"Ativo")=1,1,0))</f>
        <v/>
      </c>
      <c r="BC6280" t="str">
        <f>IF(OR($A6280="",$G6280&lt;&gt;"Ativo"),"",IF(COUNTIFS($A$4:$A6280,$A6280,$G$4:$G6280,"Ativo")=1,1,0))</f>
        <v/>
      </c>
    </row>
    <row r="6281" spans="1:55" x14ac:dyDescent="0.3">
      <c r="A6281" s="76"/>
      <c r="B6281" s="104"/>
      <c r="C6281" s="76"/>
      <c r="D6281" s="77"/>
      <c r="E6281" s="12"/>
      <c r="F6281" s="78"/>
      <c r="G6281" s="77"/>
      <c r="H6281" s="79"/>
      <c r="BA6281" s="5" t="str">
        <f t="shared" si="98"/>
        <v/>
      </c>
      <c r="BB6281" s="5" t="str">
        <f>IF(OR($E6281="",$G6281&lt;&gt;"Ativo"),"",IF(COUNTIFS($E$4:$E6281,$E6281,$A$4:$A6281,$A6281,$G$4:$G6281,"Ativo")=1,1,0))</f>
        <v/>
      </c>
      <c r="BC6281" t="str">
        <f>IF(OR($A6281="",$G6281&lt;&gt;"Ativo"),"",IF(COUNTIFS($A$4:$A6281,$A6281,$G$4:$G6281,"Ativo")=1,1,0))</f>
        <v/>
      </c>
    </row>
    <row r="6282" spans="1:55" x14ac:dyDescent="0.3">
      <c r="A6282" s="76"/>
      <c r="B6282" s="104"/>
      <c r="C6282" s="76"/>
      <c r="D6282" s="77"/>
      <c r="E6282" s="12"/>
      <c r="F6282" s="78"/>
      <c r="G6282" s="77"/>
      <c r="H6282" s="79"/>
      <c r="BA6282" s="5" t="str">
        <f t="shared" si="98"/>
        <v/>
      </c>
      <c r="BB6282" s="5" t="str">
        <f>IF(OR($E6282="",$G6282&lt;&gt;"Ativo"),"",IF(COUNTIFS($E$4:$E6282,$E6282,$A$4:$A6282,$A6282,$G$4:$G6282,"Ativo")=1,1,0))</f>
        <v/>
      </c>
      <c r="BC6282" t="str">
        <f>IF(OR($A6282="",$G6282&lt;&gt;"Ativo"),"",IF(COUNTIFS($A$4:$A6282,$A6282,$G$4:$G6282,"Ativo")=1,1,0))</f>
        <v/>
      </c>
    </row>
    <row r="6283" spans="1:55" x14ac:dyDescent="0.3">
      <c r="A6283" s="76"/>
      <c r="B6283" s="104"/>
      <c r="C6283" s="76"/>
      <c r="D6283" s="77"/>
      <c r="E6283" s="12"/>
      <c r="F6283" s="78"/>
      <c r="G6283" s="77"/>
      <c r="H6283" s="79"/>
      <c r="BA6283" s="5" t="str">
        <f t="shared" si="98"/>
        <v/>
      </c>
      <c r="BB6283" s="5" t="str">
        <f>IF(OR($E6283="",$G6283&lt;&gt;"Ativo"),"",IF(COUNTIFS($E$4:$E6283,$E6283,$A$4:$A6283,$A6283,$G$4:$G6283,"Ativo")=1,1,0))</f>
        <v/>
      </c>
      <c r="BC6283" t="str">
        <f>IF(OR($A6283="",$G6283&lt;&gt;"Ativo"),"",IF(COUNTIFS($A$4:$A6283,$A6283,$G$4:$G6283,"Ativo")=1,1,0))</f>
        <v/>
      </c>
    </row>
    <row r="6284" spans="1:55" x14ac:dyDescent="0.3">
      <c r="A6284" s="76"/>
      <c r="B6284" s="104"/>
      <c r="C6284" s="76"/>
      <c r="D6284" s="77"/>
      <c r="E6284" s="12"/>
      <c r="F6284" s="78"/>
      <c r="G6284" s="77"/>
      <c r="H6284" s="79"/>
      <c r="BA6284" s="5" t="str">
        <f t="shared" si="98"/>
        <v/>
      </c>
      <c r="BB6284" s="5" t="str">
        <f>IF(OR($E6284="",$G6284&lt;&gt;"Ativo"),"",IF(COUNTIFS($E$4:$E6284,$E6284,$A$4:$A6284,$A6284,$G$4:$G6284,"Ativo")=1,1,0))</f>
        <v/>
      </c>
      <c r="BC6284" t="str">
        <f>IF(OR($A6284="",$G6284&lt;&gt;"Ativo"),"",IF(COUNTIFS($A$4:$A6284,$A6284,$G$4:$G6284,"Ativo")=1,1,0))</f>
        <v/>
      </c>
    </row>
    <row r="6285" spans="1:55" x14ac:dyDescent="0.3">
      <c r="A6285" s="76"/>
      <c r="B6285" s="104"/>
      <c r="C6285" s="76"/>
      <c r="D6285" s="77"/>
      <c r="E6285" s="12"/>
      <c r="F6285" s="78"/>
      <c r="G6285" s="77"/>
      <c r="H6285" s="79"/>
      <c r="BA6285" s="5" t="str">
        <f t="shared" si="98"/>
        <v/>
      </c>
      <c r="BB6285" s="5" t="str">
        <f>IF(OR($E6285="",$G6285&lt;&gt;"Ativo"),"",IF(COUNTIFS($E$4:$E6285,$E6285,$A$4:$A6285,$A6285,$G$4:$G6285,"Ativo")=1,1,0))</f>
        <v/>
      </c>
      <c r="BC6285" t="str">
        <f>IF(OR($A6285="",$G6285&lt;&gt;"Ativo"),"",IF(COUNTIFS($A$4:$A6285,$A6285,$G$4:$G6285,"Ativo")=1,1,0))</f>
        <v/>
      </c>
    </row>
    <row r="6286" spans="1:55" x14ac:dyDescent="0.3">
      <c r="A6286" s="76"/>
      <c r="B6286" s="104"/>
      <c r="C6286" s="76"/>
      <c r="D6286" s="77"/>
      <c r="E6286" s="12"/>
      <c r="F6286" s="78"/>
      <c r="G6286" s="77"/>
      <c r="H6286" s="79"/>
      <c r="BA6286" s="5" t="str">
        <f t="shared" si="98"/>
        <v/>
      </c>
      <c r="BB6286" s="5" t="str">
        <f>IF(OR($E6286="",$G6286&lt;&gt;"Ativo"),"",IF(COUNTIFS($E$4:$E6286,$E6286,$A$4:$A6286,$A6286,$G$4:$G6286,"Ativo")=1,1,0))</f>
        <v/>
      </c>
      <c r="BC6286" t="str">
        <f>IF(OR($A6286="",$G6286&lt;&gt;"Ativo"),"",IF(COUNTIFS($A$4:$A6286,$A6286,$G$4:$G6286,"Ativo")=1,1,0))</f>
        <v/>
      </c>
    </row>
    <row r="6287" spans="1:55" x14ac:dyDescent="0.3">
      <c r="A6287" s="76"/>
      <c r="B6287" s="104"/>
      <c r="C6287" s="76"/>
      <c r="D6287" s="77"/>
      <c r="E6287" s="12"/>
      <c r="F6287" s="78"/>
      <c r="G6287" s="77"/>
      <c r="H6287" s="79"/>
      <c r="BA6287" s="5" t="str">
        <f t="shared" si="98"/>
        <v/>
      </c>
      <c r="BB6287" s="5" t="str">
        <f>IF(OR($E6287="",$G6287&lt;&gt;"Ativo"),"",IF(COUNTIFS($E$4:$E6287,$E6287,$A$4:$A6287,$A6287,$G$4:$G6287,"Ativo")=1,1,0))</f>
        <v/>
      </c>
      <c r="BC6287" t="str">
        <f>IF(OR($A6287="",$G6287&lt;&gt;"Ativo"),"",IF(COUNTIFS($A$4:$A6287,$A6287,$G$4:$G6287,"Ativo")=1,1,0))</f>
        <v/>
      </c>
    </row>
    <row r="6288" spans="1:55" x14ac:dyDescent="0.3">
      <c r="A6288" s="76"/>
      <c r="B6288" s="104"/>
      <c r="C6288" s="76"/>
      <c r="D6288" s="77"/>
      <c r="E6288" s="12"/>
      <c r="F6288" s="78"/>
      <c r="G6288" s="77"/>
      <c r="H6288" s="79"/>
      <c r="BA6288" s="5" t="str">
        <f t="shared" si="98"/>
        <v/>
      </c>
      <c r="BB6288" s="5" t="str">
        <f>IF(OR($E6288="",$G6288&lt;&gt;"Ativo"),"",IF(COUNTIFS($E$4:$E6288,$E6288,$A$4:$A6288,$A6288,$G$4:$G6288,"Ativo")=1,1,0))</f>
        <v/>
      </c>
      <c r="BC6288" t="str">
        <f>IF(OR($A6288="",$G6288&lt;&gt;"Ativo"),"",IF(COUNTIFS($A$4:$A6288,$A6288,$G$4:$G6288,"Ativo")=1,1,0))</f>
        <v/>
      </c>
    </row>
    <row r="6289" spans="1:55" x14ac:dyDescent="0.3">
      <c r="A6289" s="76"/>
      <c r="B6289" s="104"/>
      <c r="C6289" s="76"/>
      <c r="D6289" s="77"/>
      <c r="E6289" s="12"/>
      <c r="F6289" s="78"/>
      <c r="G6289" s="77"/>
      <c r="H6289" s="79"/>
      <c r="BA6289" s="5" t="str">
        <f t="shared" si="98"/>
        <v/>
      </c>
      <c r="BB6289" s="5" t="str">
        <f>IF(OR($E6289="",$G6289&lt;&gt;"Ativo"),"",IF(COUNTIFS($E$4:$E6289,$E6289,$A$4:$A6289,$A6289,$G$4:$G6289,"Ativo")=1,1,0))</f>
        <v/>
      </c>
      <c r="BC6289" t="str">
        <f>IF(OR($A6289="",$G6289&lt;&gt;"Ativo"),"",IF(COUNTIFS($A$4:$A6289,$A6289,$G$4:$G6289,"Ativo")=1,1,0))</f>
        <v/>
      </c>
    </row>
    <row r="6290" spans="1:55" x14ac:dyDescent="0.3">
      <c r="A6290" s="76"/>
      <c r="B6290" s="104"/>
      <c r="C6290" s="76"/>
      <c r="D6290" s="77"/>
      <c r="E6290" s="12"/>
      <c r="F6290" s="78"/>
      <c r="G6290" s="77"/>
      <c r="H6290" s="79"/>
      <c r="BA6290" s="5" t="str">
        <f t="shared" si="98"/>
        <v/>
      </c>
      <c r="BB6290" s="5" t="str">
        <f>IF(OR($E6290="",$G6290&lt;&gt;"Ativo"),"",IF(COUNTIFS($E$4:$E6290,$E6290,$A$4:$A6290,$A6290,$G$4:$G6290,"Ativo")=1,1,0))</f>
        <v/>
      </c>
      <c r="BC6290" t="str">
        <f>IF(OR($A6290="",$G6290&lt;&gt;"Ativo"),"",IF(COUNTIFS($A$4:$A6290,$A6290,$G$4:$G6290,"Ativo")=1,1,0))</f>
        <v/>
      </c>
    </row>
    <row r="6291" spans="1:55" x14ac:dyDescent="0.3">
      <c r="A6291" s="76"/>
      <c r="B6291" s="104"/>
      <c r="C6291" s="76"/>
      <c r="D6291" s="77"/>
      <c r="E6291" s="12"/>
      <c r="F6291" s="78"/>
      <c r="G6291" s="77"/>
      <c r="H6291" s="79"/>
      <c r="BA6291" s="5" t="str">
        <f t="shared" si="98"/>
        <v/>
      </c>
      <c r="BB6291" s="5" t="str">
        <f>IF(OR($E6291="",$G6291&lt;&gt;"Ativo"),"",IF(COUNTIFS($E$4:$E6291,$E6291,$A$4:$A6291,$A6291,$G$4:$G6291,"Ativo")=1,1,0))</f>
        <v/>
      </c>
      <c r="BC6291" t="str">
        <f>IF(OR($A6291="",$G6291&lt;&gt;"Ativo"),"",IF(COUNTIFS($A$4:$A6291,$A6291,$G$4:$G6291,"Ativo")=1,1,0))</f>
        <v/>
      </c>
    </row>
    <row r="6292" spans="1:55" x14ac:dyDescent="0.3">
      <c r="A6292" s="76"/>
      <c r="B6292" s="104"/>
      <c r="C6292" s="76"/>
      <c r="D6292" s="77"/>
      <c r="E6292" s="12"/>
      <c r="F6292" s="78"/>
      <c r="G6292" s="77"/>
      <c r="H6292" s="79"/>
      <c r="BA6292" s="5" t="str">
        <f t="shared" si="98"/>
        <v/>
      </c>
      <c r="BB6292" s="5" t="str">
        <f>IF(OR($E6292="",$G6292&lt;&gt;"Ativo"),"",IF(COUNTIFS($E$4:$E6292,$E6292,$A$4:$A6292,$A6292,$G$4:$G6292,"Ativo")=1,1,0))</f>
        <v/>
      </c>
      <c r="BC6292" t="str">
        <f>IF(OR($A6292="",$G6292&lt;&gt;"Ativo"),"",IF(COUNTIFS($A$4:$A6292,$A6292,$G$4:$G6292,"Ativo")=1,1,0))</f>
        <v/>
      </c>
    </row>
    <row r="6293" spans="1:55" x14ac:dyDescent="0.3">
      <c r="A6293" s="76"/>
      <c r="B6293" s="104"/>
      <c r="C6293" s="76"/>
      <c r="D6293" s="77"/>
      <c r="E6293" s="12"/>
      <c r="F6293" s="78"/>
      <c r="G6293" s="77"/>
      <c r="H6293" s="79"/>
      <c r="BA6293" s="5" t="str">
        <f t="shared" si="98"/>
        <v/>
      </c>
      <c r="BB6293" s="5" t="str">
        <f>IF(OR($E6293="",$G6293&lt;&gt;"Ativo"),"",IF(COUNTIFS($E$4:$E6293,$E6293,$A$4:$A6293,$A6293,$G$4:$G6293,"Ativo")=1,1,0))</f>
        <v/>
      </c>
      <c r="BC6293" t="str">
        <f>IF(OR($A6293="",$G6293&lt;&gt;"Ativo"),"",IF(COUNTIFS($A$4:$A6293,$A6293,$G$4:$G6293,"Ativo")=1,1,0))</f>
        <v/>
      </c>
    </row>
    <row r="6294" spans="1:55" x14ac:dyDescent="0.3">
      <c r="A6294" s="76"/>
      <c r="B6294" s="104"/>
      <c r="C6294" s="76"/>
      <c r="D6294" s="77"/>
      <c r="E6294" s="12"/>
      <c r="F6294" s="78"/>
      <c r="G6294" s="77"/>
      <c r="H6294" s="79"/>
      <c r="BA6294" s="5" t="str">
        <f t="shared" si="98"/>
        <v/>
      </c>
      <c r="BB6294" s="5" t="str">
        <f>IF(OR($E6294="",$G6294&lt;&gt;"Ativo"),"",IF(COUNTIFS($E$4:$E6294,$E6294,$A$4:$A6294,$A6294,$G$4:$G6294,"Ativo")=1,1,0))</f>
        <v/>
      </c>
      <c r="BC6294" t="str">
        <f>IF(OR($A6294="",$G6294&lt;&gt;"Ativo"),"",IF(COUNTIFS($A$4:$A6294,$A6294,$G$4:$G6294,"Ativo")=1,1,0))</f>
        <v/>
      </c>
    </row>
    <row r="6295" spans="1:55" x14ac:dyDescent="0.3">
      <c r="A6295" s="76"/>
      <c r="B6295" s="104"/>
      <c r="C6295" s="76"/>
      <c r="D6295" s="77"/>
      <c r="E6295" s="12"/>
      <c r="F6295" s="78"/>
      <c r="G6295" s="77"/>
      <c r="H6295" s="79"/>
      <c r="BA6295" s="5" t="str">
        <f t="shared" si="98"/>
        <v/>
      </c>
      <c r="BB6295" s="5" t="str">
        <f>IF(OR($E6295="",$G6295&lt;&gt;"Ativo"),"",IF(COUNTIFS($E$4:$E6295,$E6295,$A$4:$A6295,$A6295,$G$4:$G6295,"Ativo")=1,1,0))</f>
        <v/>
      </c>
      <c r="BC6295" t="str">
        <f>IF(OR($A6295="",$G6295&lt;&gt;"Ativo"),"",IF(COUNTIFS($A$4:$A6295,$A6295,$G$4:$G6295,"Ativo")=1,1,0))</f>
        <v/>
      </c>
    </row>
    <row r="6296" spans="1:55" x14ac:dyDescent="0.3">
      <c r="A6296" s="76"/>
      <c r="B6296" s="104"/>
      <c r="C6296" s="76"/>
      <c r="D6296" s="77"/>
      <c r="E6296" s="12"/>
      <c r="F6296" s="78"/>
      <c r="G6296" s="77"/>
      <c r="H6296" s="79"/>
      <c r="BA6296" s="5" t="str">
        <f t="shared" si="98"/>
        <v/>
      </c>
      <c r="BB6296" s="5" t="str">
        <f>IF(OR($E6296="",$G6296&lt;&gt;"Ativo"),"",IF(COUNTIFS($E$4:$E6296,$E6296,$A$4:$A6296,$A6296,$G$4:$G6296,"Ativo")=1,1,0))</f>
        <v/>
      </c>
      <c r="BC6296" t="str">
        <f>IF(OR($A6296="",$G6296&lt;&gt;"Ativo"),"",IF(COUNTIFS($A$4:$A6296,$A6296,$G$4:$G6296,"Ativo")=1,1,0))</f>
        <v/>
      </c>
    </row>
    <row r="6297" spans="1:55" x14ac:dyDescent="0.3">
      <c r="A6297" s="76"/>
      <c r="B6297" s="104"/>
      <c r="C6297" s="76"/>
      <c r="D6297" s="77"/>
      <c r="E6297" s="12"/>
      <c r="F6297" s="78"/>
      <c r="G6297" s="77"/>
      <c r="H6297" s="79"/>
      <c r="BA6297" s="5" t="str">
        <f t="shared" si="98"/>
        <v/>
      </c>
      <c r="BB6297" s="5" t="str">
        <f>IF(OR($E6297="",$G6297&lt;&gt;"Ativo"),"",IF(COUNTIFS($E$4:$E6297,$E6297,$A$4:$A6297,$A6297,$G$4:$G6297,"Ativo")=1,1,0))</f>
        <v/>
      </c>
      <c r="BC6297" t="str">
        <f>IF(OR($A6297="",$G6297&lt;&gt;"Ativo"),"",IF(COUNTIFS($A$4:$A6297,$A6297,$G$4:$G6297,"Ativo")=1,1,0))</f>
        <v/>
      </c>
    </row>
    <row r="6298" spans="1:55" x14ac:dyDescent="0.3">
      <c r="A6298" s="76"/>
      <c r="B6298" s="104"/>
      <c r="C6298" s="76"/>
      <c r="D6298" s="77"/>
      <c r="E6298" s="12"/>
      <c r="F6298" s="78"/>
      <c r="G6298" s="77"/>
      <c r="H6298" s="79"/>
      <c r="BA6298" s="5" t="str">
        <f t="shared" si="98"/>
        <v/>
      </c>
      <c r="BB6298" s="5" t="str">
        <f>IF(OR($E6298="",$G6298&lt;&gt;"Ativo"),"",IF(COUNTIFS($E$4:$E6298,$E6298,$A$4:$A6298,$A6298,$G$4:$G6298,"Ativo")=1,1,0))</f>
        <v/>
      </c>
      <c r="BC6298" t="str">
        <f>IF(OR($A6298="",$G6298&lt;&gt;"Ativo"),"",IF(COUNTIFS($A$4:$A6298,$A6298,$G$4:$G6298,"Ativo")=1,1,0))</f>
        <v/>
      </c>
    </row>
    <row r="6299" spans="1:55" x14ac:dyDescent="0.3">
      <c r="A6299" s="76"/>
      <c r="B6299" s="104"/>
      <c r="C6299" s="76"/>
      <c r="D6299" s="77"/>
      <c r="E6299" s="12"/>
      <c r="F6299" s="78"/>
      <c r="G6299" s="77"/>
      <c r="H6299" s="79"/>
      <c r="BA6299" s="5" t="str">
        <f t="shared" si="98"/>
        <v/>
      </c>
      <c r="BB6299" s="5" t="str">
        <f>IF(OR($E6299="",$G6299&lt;&gt;"Ativo"),"",IF(COUNTIFS($E$4:$E6299,$E6299,$A$4:$A6299,$A6299,$G$4:$G6299,"Ativo")=1,1,0))</f>
        <v/>
      </c>
      <c r="BC6299" t="str">
        <f>IF(OR($A6299="",$G6299&lt;&gt;"Ativo"),"",IF(COUNTIFS($A$4:$A6299,$A6299,$G$4:$G6299,"Ativo")=1,1,0))</f>
        <v/>
      </c>
    </row>
    <row r="6300" spans="1:55" x14ac:dyDescent="0.3">
      <c r="A6300" s="76"/>
      <c r="B6300" s="104"/>
      <c r="C6300" s="76"/>
      <c r="D6300" s="77"/>
      <c r="E6300" s="12"/>
      <c r="F6300" s="78"/>
      <c r="G6300" s="77"/>
      <c r="H6300" s="79"/>
      <c r="BA6300" s="5" t="str">
        <f t="shared" si="98"/>
        <v/>
      </c>
      <c r="BB6300" s="5" t="str">
        <f>IF(OR($E6300="",$G6300&lt;&gt;"Ativo"),"",IF(COUNTIFS($E$4:$E6300,$E6300,$A$4:$A6300,$A6300,$G$4:$G6300,"Ativo")=1,1,0))</f>
        <v/>
      </c>
      <c r="BC6300" t="str">
        <f>IF(OR($A6300="",$G6300&lt;&gt;"Ativo"),"",IF(COUNTIFS($A$4:$A6300,$A6300,$G$4:$G6300,"Ativo")=1,1,0))</f>
        <v/>
      </c>
    </row>
    <row r="6301" spans="1:55" x14ac:dyDescent="0.3">
      <c r="A6301" s="76"/>
      <c r="B6301" s="104"/>
      <c r="C6301" s="76"/>
      <c r="D6301" s="77"/>
      <c r="E6301" s="12"/>
      <c r="F6301" s="78"/>
      <c r="G6301" s="77"/>
      <c r="H6301" s="79"/>
      <c r="BA6301" s="5" t="str">
        <f t="shared" si="98"/>
        <v/>
      </c>
      <c r="BB6301" s="5" t="str">
        <f>IF(OR($E6301="",$G6301&lt;&gt;"Ativo"),"",IF(COUNTIFS($E$4:$E6301,$E6301,$A$4:$A6301,$A6301,$G$4:$G6301,"Ativo")=1,1,0))</f>
        <v/>
      </c>
      <c r="BC6301" t="str">
        <f>IF(OR($A6301="",$G6301&lt;&gt;"Ativo"),"",IF(COUNTIFS($A$4:$A6301,$A6301,$G$4:$G6301,"Ativo")=1,1,0))</f>
        <v/>
      </c>
    </row>
    <row r="6302" spans="1:55" x14ac:dyDescent="0.3">
      <c r="A6302" s="76"/>
      <c r="B6302" s="104"/>
      <c r="C6302" s="76"/>
      <c r="D6302" s="77"/>
      <c r="E6302" s="12"/>
      <c r="F6302" s="78"/>
      <c r="G6302" s="77"/>
      <c r="H6302" s="79"/>
      <c r="BA6302" s="5" t="str">
        <f t="shared" si="98"/>
        <v/>
      </c>
      <c r="BB6302" s="5" t="str">
        <f>IF(OR($E6302="",$G6302&lt;&gt;"Ativo"),"",IF(COUNTIFS($E$4:$E6302,$E6302,$A$4:$A6302,$A6302,$G$4:$G6302,"Ativo")=1,1,0))</f>
        <v/>
      </c>
      <c r="BC6302" t="str">
        <f>IF(OR($A6302="",$G6302&lt;&gt;"Ativo"),"",IF(COUNTIFS($A$4:$A6302,$A6302,$G$4:$G6302,"Ativo")=1,1,0))</f>
        <v/>
      </c>
    </row>
    <row r="6303" spans="1:55" x14ac:dyDescent="0.3">
      <c r="A6303" s="76"/>
      <c r="B6303" s="104"/>
      <c r="C6303" s="76"/>
      <c r="D6303" s="77"/>
      <c r="E6303" s="12"/>
      <c r="F6303" s="78"/>
      <c r="G6303" s="77"/>
      <c r="H6303" s="79"/>
      <c r="BA6303" s="5" t="str">
        <f t="shared" si="98"/>
        <v/>
      </c>
      <c r="BB6303" s="5" t="str">
        <f>IF(OR($E6303="",$G6303&lt;&gt;"Ativo"),"",IF(COUNTIFS($E$4:$E6303,$E6303,$A$4:$A6303,$A6303,$G$4:$G6303,"Ativo")=1,1,0))</f>
        <v/>
      </c>
      <c r="BC6303" t="str">
        <f>IF(OR($A6303="",$G6303&lt;&gt;"Ativo"),"",IF(COUNTIFS($A$4:$A6303,$A6303,$G$4:$G6303,"Ativo")=1,1,0))</f>
        <v/>
      </c>
    </row>
    <row r="6304" spans="1:55" x14ac:dyDescent="0.3">
      <c r="A6304" s="76"/>
      <c r="B6304" s="104"/>
      <c r="C6304" s="76"/>
      <c r="D6304" s="77"/>
      <c r="E6304" s="12"/>
      <c r="F6304" s="78"/>
      <c r="G6304" s="77"/>
      <c r="H6304" s="79"/>
      <c r="BA6304" s="5" t="str">
        <f t="shared" si="98"/>
        <v/>
      </c>
      <c r="BB6304" s="5" t="str">
        <f>IF(OR($E6304="",$G6304&lt;&gt;"Ativo"),"",IF(COUNTIFS($E$4:$E6304,$E6304,$A$4:$A6304,$A6304,$G$4:$G6304,"Ativo")=1,1,0))</f>
        <v/>
      </c>
      <c r="BC6304" t="str">
        <f>IF(OR($A6304="",$G6304&lt;&gt;"Ativo"),"",IF(COUNTIFS($A$4:$A6304,$A6304,$G$4:$G6304,"Ativo")=1,1,0))</f>
        <v/>
      </c>
    </row>
    <row r="6305" spans="1:55" x14ac:dyDescent="0.3">
      <c r="A6305" s="76"/>
      <c r="B6305" s="104"/>
      <c r="C6305" s="76"/>
      <c r="D6305" s="77"/>
      <c r="E6305" s="12"/>
      <c r="F6305" s="78"/>
      <c r="G6305" s="77"/>
      <c r="H6305" s="79"/>
      <c r="BA6305" s="5" t="str">
        <f t="shared" si="98"/>
        <v/>
      </c>
      <c r="BB6305" s="5" t="str">
        <f>IF(OR($E6305="",$G6305&lt;&gt;"Ativo"),"",IF(COUNTIFS($E$4:$E6305,$E6305,$A$4:$A6305,$A6305,$G$4:$G6305,"Ativo")=1,1,0))</f>
        <v/>
      </c>
      <c r="BC6305" t="str">
        <f>IF(OR($A6305="",$G6305&lt;&gt;"Ativo"),"",IF(COUNTIFS($A$4:$A6305,$A6305,$G$4:$G6305,"Ativo")=1,1,0))</f>
        <v/>
      </c>
    </row>
    <row r="6306" spans="1:55" x14ac:dyDescent="0.3">
      <c r="A6306" s="76"/>
      <c r="B6306" s="104"/>
      <c r="C6306" s="76"/>
      <c r="D6306" s="77"/>
      <c r="E6306" s="12"/>
      <c r="F6306" s="78"/>
      <c r="G6306" s="77"/>
      <c r="H6306" s="79"/>
      <c r="BA6306" s="5" t="str">
        <f t="shared" si="98"/>
        <v/>
      </c>
      <c r="BB6306" s="5" t="str">
        <f>IF(OR($E6306="",$G6306&lt;&gt;"Ativo"),"",IF(COUNTIFS($E$4:$E6306,$E6306,$A$4:$A6306,$A6306,$G$4:$G6306,"Ativo")=1,1,0))</f>
        <v/>
      </c>
      <c r="BC6306" t="str">
        <f>IF(OR($A6306="",$G6306&lt;&gt;"Ativo"),"",IF(COUNTIFS($A$4:$A6306,$A6306,$G$4:$G6306,"Ativo")=1,1,0))</f>
        <v/>
      </c>
    </row>
    <row r="6307" spans="1:55" x14ac:dyDescent="0.3">
      <c r="A6307" s="76"/>
      <c r="B6307" s="104"/>
      <c r="C6307" s="76"/>
      <c r="D6307" s="77"/>
      <c r="E6307" s="12"/>
      <c r="F6307" s="78"/>
      <c r="G6307" s="77"/>
      <c r="H6307" s="79"/>
      <c r="BA6307" s="5" t="str">
        <f t="shared" si="98"/>
        <v/>
      </c>
      <c r="BB6307" s="5" t="str">
        <f>IF(OR($E6307="",$G6307&lt;&gt;"Ativo"),"",IF(COUNTIFS($E$4:$E6307,$E6307,$A$4:$A6307,$A6307,$G$4:$G6307,"Ativo")=1,1,0))</f>
        <v/>
      </c>
      <c r="BC6307" t="str">
        <f>IF(OR($A6307="",$G6307&lt;&gt;"Ativo"),"",IF(COUNTIFS($A$4:$A6307,$A6307,$G$4:$G6307,"Ativo")=1,1,0))</f>
        <v/>
      </c>
    </row>
    <row r="6308" spans="1:55" x14ac:dyDescent="0.3">
      <c r="A6308" s="76"/>
      <c r="B6308" s="104"/>
      <c r="C6308" s="76"/>
      <c r="D6308" s="77"/>
      <c r="E6308" s="12"/>
      <c r="F6308" s="78"/>
      <c r="G6308" s="77"/>
      <c r="H6308" s="79"/>
      <c r="BA6308" s="5" t="str">
        <f t="shared" si="98"/>
        <v/>
      </c>
      <c r="BB6308" s="5" t="str">
        <f>IF(OR($E6308="",$G6308&lt;&gt;"Ativo"),"",IF(COUNTIFS($E$4:$E6308,$E6308,$A$4:$A6308,$A6308,$G$4:$G6308,"Ativo")=1,1,0))</f>
        <v/>
      </c>
      <c r="BC6308" t="str">
        <f>IF(OR($A6308="",$G6308&lt;&gt;"Ativo"),"",IF(COUNTIFS($A$4:$A6308,$A6308,$G$4:$G6308,"Ativo")=1,1,0))</f>
        <v/>
      </c>
    </row>
    <row r="6309" spans="1:55" x14ac:dyDescent="0.3">
      <c r="A6309" s="76"/>
      <c r="B6309" s="104"/>
      <c r="C6309" s="76"/>
      <c r="D6309" s="77"/>
      <c r="E6309" s="12"/>
      <c r="F6309" s="78"/>
      <c r="G6309" s="77"/>
      <c r="H6309" s="79"/>
      <c r="BA6309" s="5" t="str">
        <f t="shared" si="98"/>
        <v/>
      </c>
      <c r="BB6309" s="5" t="str">
        <f>IF(OR($E6309="",$G6309&lt;&gt;"Ativo"),"",IF(COUNTIFS($E$4:$E6309,$E6309,$A$4:$A6309,$A6309,$G$4:$G6309,"Ativo")=1,1,0))</f>
        <v/>
      </c>
      <c r="BC6309" t="str">
        <f>IF(OR($A6309="",$G6309&lt;&gt;"Ativo"),"",IF(COUNTIFS($A$4:$A6309,$A6309,$G$4:$G6309,"Ativo")=1,1,0))</f>
        <v/>
      </c>
    </row>
    <row r="6310" spans="1:55" x14ac:dyDescent="0.3">
      <c r="A6310" s="76"/>
      <c r="B6310" s="104"/>
      <c r="C6310" s="76"/>
      <c r="D6310" s="77"/>
      <c r="E6310" s="12"/>
      <c r="F6310" s="78"/>
      <c r="G6310" s="77"/>
      <c r="H6310" s="79"/>
      <c r="BA6310" s="5" t="str">
        <f t="shared" si="98"/>
        <v/>
      </c>
      <c r="BB6310" s="5" t="str">
        <f>IF(OR($E6310="",$G6310&lt;&gt;"Ativo"),"",IF(COUNTIFS($E$4:$E6310,$E6310,$A$4:$A6310,$A6310,$G$4:$G6310,"Ativo")=1,1,0))</f>
        <v/>
      </c>
      <c r="BC6310" t="str">
        <f>IF(OR($A6310="",$G6310&lt;&gt;"Ativo"),"",IF(COUNTIFS($A$4:$A6310,$A6310,$G$4:$G6310,"Ativo")=1,1,0))</f>
        <v/>
      </c>
    </row>
    <row r="6311" spans="1:55" x14ac:dyDescent="0.3">
      <c r="A6311" s="76"/>
      <c r="B6311" s="104"/>
      <c r="C6311" s="76"/>
      <c r="D6311" s="77"/>
      <c r="E6311" s="12"/>
      <c r="F6311" s="78"/>
      <c r="G6311" s="77"/>
      <c r="H6311" s="79"/>
      <c r="BA6311" s="5" t="str">
        <f t="shared" si="98"/>
        <v/>
      </c>
      <c r="BB6311" s="5" t="str">
        <f>IF(OR($E6311="",$G6311&lt;&gt;"Ativo"),"",IF(COUNTIFS($E$4:$E6311,$E6311,$A$4:$A6311,$A6311,$G$4:$G6311,"Ativo")=1,1,0))</f>
        <v/>
      </c>
      <c r="BC6311" t="str">
        <f>IF(OR($A6311="",$G6311&lt;&gt;"Ativo"),"",IF(COUNTIFS($A$4:$A6311,$A6311,$G$4:$G6311,"Ativo")=1,1,0))</f>
        <v/>
      </c>
    </row>
    <row r="6312" spans="1:55" x14ac:dyDescent="0.3">
      <c r="A6312" s="76"/>
      <c r="B6312" s="104"/>
      <c r="C6312" s="76"/>
      <c r="D6312" s="77"/>
      <c r="E6312" s="12"/>
      <c r="F6312" s="78"/>
      <c r="G6312" s="77"/>
      <c r="H6312" s="79"/>
      <c r="BA6312" s="5" t="str">
        <f t="shared" si="98"/>
        <v/>
      </c>
      <c r="BB6312" s="5" t="str">
        <f>IF(OR($E6312="",$G6312&lt;&gt;"Ativo"),"",IF(COUNTIFS($E$4:$E6312,$E6312,$A$4:$A6312,$A6312,$G$4:$G6312,"Ativo")=1,1,0))</f>
        <v/>
      </c>
      <c r="BC6312" t="str">
        <f>IF(OR($A6312="",$G6312&lt;&gt;"Ativo"),"",IF(COUNTIFS($A$4:$A6312,$A6312,$G$4:$G6312,"Ativo")=1,1,0))</f>
        <v/>
      </c>
    </row>
    <row r="6313" spans="1:55" x14ac:dyDescent="0.3">
      <c r="A6313" s="76"/>
      <c r="B6313" s="104"/>
      <c r="C6313" s="76"/>
      <c r="D6313" s="77"/>
      <c r="E6313" s="12"/>
      <c r="F6313" s="78"/>
      <c r="G6313" s="77"/>
      <c r="H6313" s="79"/>
      <c r="BA6313" s="5" t="str">
        <f t="shared" si="98"/>
        <v/>
      </c>
      <c r="BB6313" s="5" t="str">
        <f>IF(OR($E6313="",$G6313&lt;&gt;"Ativo"),"",IF(COUNTIFS($E$4:$E6313,$E6313,$A$4:$A6313,$A6313,$G$4:$G6313,"Ativo")=1,1,0))</f>
        <v/>
      </c>
      <c r="BC6313" t="str">
        <f>IF(OR($A6313="",$G6313&lt;&gt;"Ativo"),"",IF(COUNTIFS($A$4:$A6313,$A6313,$G$4:$G6313,"Ativo")=1,1,0))</f>
        <v/>
      </c>
    </row>
    <row r="6314" spans="1:55" x14ac:dyDescent="0.3">
      <c r="A6314" s="76"/>
      <c r="B6314" s="104"/>
      <c r="C6314" s="76"/>
      <c r="D6314" s="77"/>
      <c r="E6314" s="12"/>
      <c r="F6314" s="78"/>
      <c r="G6314" s="77"/>
      <c r="H6314" s="79"/>
      <c r="BA6314" s="5" t="str">
        <f t="shared" si="98"/>
        <v/>
      </c>
      <c r="BB6314" s="5" t="str">
        <f>IF(OR($E6314="",$G6314&lt;&gt;"Ativo"),"",IF(COUNTIFS($E$4:$E6314,$E6314,$A$4:$A6314,$A6314,$G$4:$G6314,"Ativo")=1,1,0))</f>
        <v/>
      </c>
      <c r="BC6314" t="str">
        <f>IF(OR($A6314="",$G6314&lt;&gt;"Ativo"),"",IF(COUNTIFS($A$4:$A6314,$A6314,$G$4:$G6314,"Ativo")=1,1,0))</f>
        <v/>
      </c>
    </row>
    <row r="6315" spans="1:55" x14ac:dyDescent="0.3">
      <c r="A6315" s="76"/>
      <c r="B6315" s="104"/>
      <c r="C6315" s="76"/>
      <c r="D6315" s="77"/>
      <c r="E6315" s="12"/>
      <c r="F6315" s="78"/>
      <c r="G6315" s="77"/>
      <c r="H6315" s="79"/>
      <c r="BA6315" s="5" t="str">
        <f t="shared" si="98"/>
        <v/>
      </c>
      <c r="BB6315" s="5" t="str">
        <f>IF(OR($E6315="",$G6315&lt;&gt;"Ativo"),"",IF(COUNTIFS($E$4:$E6315,$E6315,$A$4:$A6315,$A6315,$G$4:$G6315,"Ativo")=1,1,0))</f>
        <v/>
      </c>
      <c r="BC6315" t="str">
        <f>IF(OR($A6315="",$G6315&lt;&gt;"Ativo"),"",IF(COUNTIFS($A$4:$A6315,$A6315,$G$4:$G6315,"Ativo")=1,1,0))</f>
        <v/>
      </c>
    </row>
    <row r="6316" spans="1:55" x14ac:dyDescent="0.3">
      <c r="A6316" s="76"/>
      <c r="B6316" s="104"/>
      <c r="C6316" s="76"/>
      <c r="D6316" s="77"/>
      <c r="E6316" s="12"/>
      <c r="F6316" s="78"/>
      <c r="G6316" s="77"/>
      <c r="H6316" s="79"/>
      <c r="BA6316" s="5" t="str">
        <f t="shared" si="98"/>
        <v/>
      </c>
      <c r="BB6316" s="5" t="str">
        <f>IF(OR($E6316="",$G6316&lt;&gt;"Ativo"),"",IF(COUNTIFS($E$4:$E6316,$E6316,$A$4:$A6316,$A6316,$G$4:$G6316,"Ativo")=1,1,0))</f>
        <v/>
      </c>
      <c r="BC6316" t="str">
        <f>IF(OR($A6316="",$G6316&lt;&gt;"Ativo"),"",IF(COUNTIFS($A$4:$A6316,$A6316,$G$4:$G6316,"Ativo")=1,1,0))</f>
        <v/>
      </c>
    </row>
    <row r="6317" spans="1:55" x14ac:dyDescent="0.3">
      <c r="A6317" s="76"/>
      <c r="B6317" s="104"/>
      <c r="C6317" s="76"/>
      <c r="D6317" s="77"/>
      <c r="E6317" s="12"/>
      <c r="F6317" s="78"/>
      <c r="G6317" s="77"/>
      <c r="H6317" s="79"/>
      <c r="BA6317" s="5" t="str">
        <f t="shared" si="98"/>
        <v/>
      </c>
      <c r="BB6317" s="5" t="str">
        <f>IF(OR($E6317="",$G6317&lt;&gt;"Ativo"),"",IF(COUNTIFS($E$4:$E6317,$E6317,$A$4:$A6317,$A6317,$G$4:$G6317,"Ativo")=1,1,0))</f>
        <v/>
      </c>
      <c r="BC6317" t="str">
        <f>IF(OR($A6317="",$G6317&lt;&gt;"Ativo"),"",IF(COUNTIFS($A$4:$A6317,$A6317,$G$4:$G6317,"Ativo")=1,1,0))</f>
        <v/>
      </c>
    </row>
    <row r="6318" spans="1:55" x14ac:dyDescent="0.3">
      <c r="A6318" s="76"/>
      <c r="B6318" s="104"/>
      <c r="C6318" s="76"/>
      <c r="D6318" s="77"/>
      <c r="E6318" s="12"/>
      <c r="F6318" s="78"/>
      <c r="G6318" s="77"/>
      <c r="H6318" s="79"/>
      <c r="BA6318" s="5" t="str">
        <f t="shared" si="98"/>
        <v/>
      </c>
      <c r="BB6318" s="5" t="str">
        <f>IF(OR($E6318="",$G6318&lt;&gt;"Ativo"),"",IF(COUNTIFS($E$4:$E6318,$E6318,$A$4:$A6318,$A6318,$G$4:$G6318,"Ativo")=1,1,0))</f>
        <v/>
      </c>
      <c r="BC6318" t="str">
        <f>IF(OR($A6318="",$G6318&lt;&gt;"Ativo"),"",IF(COUNTIFS($A$4:$A6318,$A6318,$G$4:$G6318,"Ativo")=1,1,0))</f>
        <v/>
      </c>
    </row>
    <row r="6319" spans="1:55" x14ac:dyDescent="0.3">
      <c r="A6319" s="76"/>
      <c r="B6319" s="104"/>
      <c r="C6319" s="76"/>
      <c r="D6319" s="77"/>
      <c r="E6319" s="12"/>
      <c r="F6319" s="78"/>
      <c r="G6319" s="77"/>
      <c r="H6319" s="79"/>
      <c r="BA6319" s="5" t="str">
        <f t="shared" si="98"/>
        <v/>
      </c>
      <c r="BB6319" s="5" t="str">
        <f>IF(OR($E6319="",$G6319&lt;&gt;"Ativo"),"",IF(COUNTIFS($E$4:$E6319,$E6319,$A$4:$A6319,$A6319,$G$4:$G6319,"Ativo")=1,1,0))</f>
        <v/>
      </c>
      <c r="BC6319" t="str">
        <f>IF(OR($A6319="",$G6319&lt;&gt;"Ativo"),"",IF(COUNTIFS($A$4:$A6319,$A6319,$G$4:$G6319,"Ativo")=1,1,0))</f>
        <v/>
      </c>
    </row>
    <row r="6320" spans="1:55" x14ac:dyDescent="0.3">
      <c r="A6320" s="76"/>
      <c r="B6320" s="104"/>
      <c r="C6320" s="76"/>
      <c r="D6320" s="77"/>
      <c r="E6320" s="12"/>
      <c r="F6320" s="78"/>
      <c r="G6320" s="77"/>
      <c r="H6320" s="79"/>
      <c r="BA6320" s="5" t="str">
        <f t="shared" si="98"/>
        <v/>
      </c>
      <c r="BB6320" s="5" t="str">
        <f>IF(OR($E6320="",$G6320&lt;&gt;"Ativo"),"",IF(COUNTIFS($E$4:$E6320,$E6320,$A$4:$A6320,$A6320,$G$4:$G6320,"Ativo")=1,1,0))</f>
        <v/>
      </c>
      <c r="BC6320" t="str">
        <f>IF(OR($A6320="",$G6320&lt;&gt;"Ativo"),"",IF(COUNTIFS($A$4:$A6320,$A6320,$G$4:$G6320,"Ativo")=1,1,0))</f>
        <v/>
      </c>
    </row>
    <row r="6321" spans="1:55" x14ac:dyDescent="0.3">
      <c r="A6321" s="76"/>
      <c r="B6321" s="104"/>
      <c r="C6321" s="76"/>
      <c r="D6321" s="77"/>
      <c r="E6321" s="12"/>
      <c r="F6321" s="78"/>
      <c r="G6321" s="77"/>
      <c r="H6321" s="79"/>
      <c r="BA6321" s="5" t="str">
        <f t="shared" si="98"/>
        <v/>
      </c>
      <c r="BB6321" s="5" t="str">
        <f>IF(OR($E6321="",$G6321&lt;&gt;"Ativo"),"",IF(COUNTIFS($E$4:$E6321,$E6321,$A$4:$A6321,$A6321,$G$4:$G6321,"Ativo")=1,1,0))</f>
        <v/>
      </c>
      <c r="BC6321" t="str">
        <f>IF(OR($A6321="",$G6321&lt;&gt;"Ativo"),"",IF(COUNTIFS($A$4:$A6321,$A6321,$G$4:$G6321,"Ativo")=1,1,0))</f>
        <v/>
      </c>
    </row>
    <row r="6322" spans="1:55" x14ac:dyDescent="0.3">
      <c r="A6322" s="76"/>
      <c r="B6322" s="104"/>
      <c r="C6322" s="76"/>
      <c r="D6322" s="77"/>
      <c r="E6322" s="12"/>
      <c r="F6322" s="78"/>
      <c r="G6322" s="77"/>
      <c r="H6322" s="79"/>
      <c r="BA6322" s="5" t="str">
        <f t="shared" si="98"/>
        <v/>
      </c>
      <c r="BB6322" s="5" t="str">
        <f>IF(OR($E6322="",$G6322&lt;&gt;"Ativo"),"",IF(COUNTIFS($E$4:$E6322,$E6322,$A$4:$A6322,$A6322,$G$4:$G6322,"Ativo")=1,1,0))</f>
        <v/>
      </c>
      <c r="BC6322" t="str">
        <f>IF(OR($A6322="",$G6322&lt;&gt;"Ativo"),"",IF(COUNTIFS($A$4:$A6322,$A6322,$G$4:$G6322,"Ativo")=1,1,0))</f>
        <v/>
      </c>
    </row>
    <row r="6323" spans="1:55" x14ac:dyDescent="0.3">
      <c r="A6323" s="76"/>
      <c r="B6323" s="104"/>
      <c r="C6323" s="76"/>
      <c r="D6323" s="77"/>
      <c r="E6323" s="12"/>
      <c r="F6323" s="78"/>
      <c r="G6323" s="77"/>
      <c r="H6323" s="79"/>
      <c r="BA6323" s="5" t="str">
        <f t="shared" si="98"/>
        <v/>
      </c>
      <c r="BB6323" s="5" t="str">
        <f>IF(OR($E6323="",$G6323&lt;&gt;"Ativo"),"",IF(COUNTIFS($E$4:$E6323,$E6323,$A$4:$A6323,$A6323,$G$4:$G6323,"Ativo")=1,1,0))</f>
        <v/>
      </c>
      <c r="BC6323" t="str">
        <f>IF(OR($A6323="",$G6323&lt;&gt;"Ativo"),"",IF(COUNTIFS($A$4:$A6323,$A6323,$G$4:$G6323,"Ativo")=1,1,0))</f>
        <v/>
      </c>
    </row>
    <row r="6324" spans="1:55" x14ac:dyDescent="0.3">
      <c r="A6324" s="76"/>
      <c r="B6324" s="104"/>
      <c r="C6324" s="76"/>
      <c r="D6324" s="77"/>
      <c r="E6324" s="12"/>
      <c r="F6324" s="78"/>
      <c r="G6324" s="77"/>
      <c r="H6324" s="79"/>
      <c r="BA6324" s="5" t="str">
        <f t="shared" si="98"/>
        <v/>
      </c>
      <c r="BB6324" s="5" t="str">
        <f>IF(OR($E6324="",$G6324&lt;&gt;"Ativo"),"",IF(COUNTIFS($E$4:$E6324,$E6324,$A$4:$A6324,$A6324,$G$4:$G6324,"Ativo")=1,1,0))</f>
        <v/>
      </c>
      <c r="BC6324" t="str">
        <f>IF(OR($A6324="",$G6324&lt;&gt;"Ativo"),"",IF(COUNTIFS($A$4:$A6324,$A6324,$G$4:$G6324,"Ativo")=1,1,0))</f>
        <v/>
      </c>
    </row>
    <row r="6325" spans="1:55" x14ac:dyDescent="0.3">
      <c r="A6325" s="76"/>
      <c r="B6325" s="104"/>
      <c r="C6325" s="76"/>
      <c r="D6325" s="77"/>
      <c r="E6325" s="12"/>
      <c r="F6325" s="78"/>
      <c r="G6325" s="77"/>
      <c r="H6325" s="79"/>
      <c r="BA6325" s="5" t="str">
        <f t="shared" si="98"/>
        <v/>
      </c>
      <c r="BB6325" s="5" t="str">
        <f>IF(OR($E6325="",$G6325&lt;&gt;"Ativo"),"",IF(COUNTIFS($E$4:$E6325,$E6325,$A$4:$A6325,$A6325,$G$4:$G6325,"Ativo")=1,1,0))</f>
        <v/>
      </c>
      <c r="BC6325" t="str">
        <f>IF(OR($A6325="",$G6325&lt;&gt;"Ativo"),"",IF(COUNTIFS($A$4:$A6325,$A6325,$G$4:$G6325,"Ativo")=1,1,0))</f>
        <v/>
      </c>
    </row>
    <row r="6326" spans="1:55" x14ac:dyDescent="0.3">
      <c r="A6326" s="76"/>
      <c r="B6326" s="104"/>
      <c r="C6326" s="76"/>
      <c r="D6326" s="77"/>
      <c r="E6326" s="12"/>
      <c r="F6326" s="78"/>
      <c r="G6326" s="77"/>
      <c r="H6326" s="79"/>
      <c r="BA6326" s="5" t="str">
        <f t="shared" si="98"/>
        <v/>
      </c>
      <c r="BB6326" s="5" t="str">
        <f>IF(OR($E6326="",$G6326&lt;&gt;"Ativo"),"",IF(COUNTIFS($E$4:$E6326,$E6326,$A$4:$A6326,$A6326,$G$4:$G6326,"Ativo")=1,1,0))</f>
        <v/>
      </c>
      <c r="BC6326" t="str">
        <f>IF(OR($A6326="",$G6326&lt;&gt;"Ativo"),"",IF(COUNTIFS($A$4:$A6326,$A6326,$G$4:$G6326,"Ativo")=1,1,0))</f>
        <v/>
      </c>
    </row>
    <row r="6327" spans="1:55" x14ac:dyDescent="0.3">
      <c r="A6327" s="76"/>
      <c r="B6327" s="104"/>
      <c r="C6327" s="76"/>
      <c r="D6327" s="77"/>
      <c r="E6327" s="12"/>
      <c r="F6327" s="78"/>
      <c r="G6327" s="77"/>
      <c r="H6327" s="79"/>
      <c r="BA6327" s="5" t="str">
        <f t="shared" si="98"/>
        <v/>
      </c>
      <c r="BB6327" s="5" t="str">
        <f>IF(OR($E6327="",$G6327&lt;&gt;"Ativo"),"",IF(COUNTIFS($E$4:$E6327,$E6327,$A$4:$A6327,$A6327,$G$4:$G6327,"Ativo")=1,1,0))</f>
        <v/>
      </c>
      <c r="BC6327" t="str">
        <f>IF(OR($A6327="",$G6327&lt;&gt;"Ativo"),"",IF(COUNTIFS($A$4:$A6327,$A6327,$G$4:$G6327,"Ativo")=1,1,0))</f>
        <v/>
      </c>
    </row>
    <row r="6328" spans="1:55" x14ac:dyDescent="0.3">
      <c r="A6328" s="76"/>
      <c r="B6328" s="104"/>
      <c r="C6328" s="76"/>
      <c r="D6328" s="77"/>
      <c r="E6328" s="12"/>
      <c r="F6328" s="78"/>
      <c r="G6328" s="77"/>
      <c r="H6328" s="79"/>
      <c r="BA6328" s="5" t="str">
        <f t="shared" si="98"/>
        <v/>
      </c>
      <c r="BB6328" s="5" t="str">
        <f>IF(OR($E6328="",$G6328&lt;&gt;"Ativo"),"",IF(COUNTIFS($E$4:$E6328,$E6328,$A$4:$A6328,$A6328,$G$4:$G6328,"Ativo")=1,1,0))</f>
        <v/>
      </c>
      <c r="BC6328" t="str">
        <f>IF(OR($A6328="",$G6328&lt;&gt;"Ativo"),"",IF(COUNTIFS($A$4:$A6328,$A6328,$G$4:$G6328,"Ativo")=1,1,0))</f>
        <v/>
      </c>
    </row>
    <row r="6329" spans="1:55" x14ac:dyDescent="0.3">
      <c r="A6329" s="76"/>
      <c r="B6329" s="104"/>
      <c r="C6329" s="76"/>
      <c r="D6329" s="77"/>
      <c r="E6329" s="12"/>
      <c r="F6329" s="78"/>
      <c r="G6329" s="77"/>
      <c r="H6329" s="79"/>
      <c r="BA6329" s="5" t="str">
        <f t="shared" si="98"/>
        <v/>
      </c>
      <c r="BB6329" s="5" t="str">
        <f>IF(OR($E6329="",$G6329&lt;&gt;"Ativo"),"",IF(COUNTIFS($E$4:$E6329,$E6329,$A$4:$A6329,$A6329,$G$4:$G6329,"Ativo")=1,1,0))</f>
        <v/>
      </c>
      <c r="BC6329" t="str">
        <f>IF(OR($A6329="",$G6329&lt;&gt;"Ativo"),"",IF(COUNTIFS($A$4:$A6329,$A6329,$G$4:$G6329,"Ativo")=1,1,0))</f>
        <v/>
      </c>
    </row>
    <row r="6330" spans="1:55" x14ac:dyDescent="0.3">
      <c r="A6330" s="76"/>
      <c r="B6330" s="104"/>
      <c r="C6330" s="76"/>
      <c r="D6330" s="77"/>
      <c r="E6330" s="12"/>
      <c r="F6330" s="78"/>
      <c r="G6330" s="77"/>
      <c r="H6330" s="79"/>
      <c r="BA6330" s="5" t="str">
        <f t="shared" si="98"/>
        <v/>
      </c>
      <c r="BB6330" s="5" t="str">
        <f>IF(OR($E6330="",$G6330&lt;&gt;"Ativo"),"",IF(COUNTIFS($E$4:$E6330,$E6330,$A$4:$A6330,$A6330,$G$4:$G6330,"Ativo")=1,1,0))</f>
        <v/>
      </c>
      <c r="BC6330" t="str">
        <f>IF(OR($A6330="",$G6330&lt;&gt;"Ativo"),"",IF(COUNTIFS($A$4:$A6330,$A6330,$G$4:$G6330,"Ativo")=1,1,0))</f>
        <v/>
      </c>
    </row>
    <row r="6331" spans="1:55" x14ac:dyDescent="0.3">
      <c r="A6331" s="76"/>
      <c r="B6331" s="104"/>
      <c r="C6331" s="76"/>
      <c r="D6331" s="77"/>
      <c r="E6331" s="12"/>
      <c r="F6331" s="78"/>
      <c r="G6331" s="77"/>
      <c r="H6331" s="79"/>
      <c r="BA6331" s="5" t="str">
        <f t="shared" si="98"/>
        <v/>
      </c>
      <c r="BB6331" s="5" t="str">
        <f>IF(OR($E6331="",$G6331&lt;&gt;"Ativo"),"",IF(COUNTIFS($E$4:$E6331,$E6331,$A$4:$A6331,$A6331,$G$4:$G6331,"Ativo")=1,1,0))</f>
        <v/>
      </c>
      <c r="BC6331" t="str">
        <f>IF(OR($A6331="",$G6331&lt;&gt;"Ativo"),"",IF(COUNTIFS($A$4:$A6331,$A6331,$G$4:$G6331,"Ativo")=1,1,0))</f>
        <v/>
      </c>
    </row>
    <row r="6332" spans="1:55" x14ac:dyDescent="0.3">
      <c r="A6332" s="76"/>
      <c r="B6332" s="104"/>
      <c r="C6332" s="76"/>
      <c r="D6332" s="77"/>
      <c r="E6332" s="12"/>
      <c r="F6332" s="78"/>
      <c r="G6332" s="77"/>
      <c r="H6332" s="79"/>
      <c r="BA6332" s="5" t="str">
        <f t="shared" si="98"/>
        <v/>
      </c>
      <c r="BB6332" s="5" t="str">
        <f>IF(OR($E6332="",$G6332&lt;&gt;"Ativo"),"",IF(COUNTIFS($E$4:$E6332,$E6332,$A$4:$A6332,$A6332,$G$4:$G6332,"Ativo")=1,1,0))</f>
        <v/>
      </c>
      <c r="BC6332" t="str">
        <f>IF(OR($A6332="",$G6332&lt;&gt;"Ativo"),"",IF(COUNTIFS($A$4:$A6332,$A6332,$G$4:$G6332,"Ativo")=1,1,0))</f>
        <v/>
      </c>
    </row>
    <row r="6333" spans="1:55" x14ac:dyDescent="0.3">
      <c r="A6333" s="76"/>
      <c r="B6333" s="104"/>
      <c r="C6333" s="76"/>
      <c r="D6333" s="77"/>
      <c r="E6333" s="12"/>
      <c r="F6333" s="78"/>
      <c r="G6333" s="77"/>
      <c r="H6333" s="79"/>
      <c r="BA6333" s="5" t="str">
        <f t="shared" si="98"/>
        <v/>
      </c>
      <c r="BB6333" s="5" t="str">
        <f>IF(OR($E6333="",$G6333&lt;&gt;"Ativo"),"",IF(COUNTIFS($E$4:$E6333,$E6333,$A$4:$A6333,$A6333,$G$4:$G6333,"Ativo")=1,1,0))</f>
        <v/>
      </c>
      <c r="BC6333" t="str">
        <f>IF(OR($A6333="",$G6333&lt;&gt;"Ativo"),"",IF(COUNTIFS($A$4:$A6333,$A6333,$G$4:$G6333,"Ativo")=1,1,0))</f>
        <v/>
      </c>
    </row>
    <row r="6334" spans="1:55" x14ac:dyDescent="0.3">
      <c r="A6334" s="76"/>
      <c r="B6334" s="104"/>
      <c r="C6334" s="76"/>
      <c r="D6334" s="77"/>
      <c r="E6334" s="12"/>
      <c r="F6334" s="78"/>
      <c r="G6334" s="77"/>
      <c r="H6334" s="79"/>
      <c r="BA6334" s="5" t="str">
        <f t="shared" si="98"/>
        <v/>
      </c>
      <c r="BB6334" s="5" t="str">
        <f>IF(OR($E6334="",$G6334&lt;&gt;"Ativo"),"",IF(COUNTIFS($E$4:$E6334,$E6334,$A$4:$A6334,$A6334,$G$4:$G6334,"Ativo")=1,1,0))</f>
        <v/>
      </c>
      <c r="BC6334" t="str">
        <f>IF(OR($A6334="",$G6334&lt;&gt;"Ativo"),"",IF(COUNTIFS($A$4:$A6334,$A6334,$G$4:$G6334,"Ativo")=1,1,0))</f>
        <v/>
      </c>
    </row>
    <row r="6335" spans="1:55" x14ac:dyDescent="0.3">
      <c r="A6335" s="76"/>
      <c r="B6335" s="104"/>
      <c r="C6335" s="76"/>
      <c r="D6335" s="77"/>
      <c r="E6335" s="12"/>
      <c r="F6335" s="78"/>
      <c r="G6335" s="77"/>
      <c r="H6335" s="79"/>
      <c r="BA6335" s="5" t="str">
        <f t="shared" si="98"/>
        <v/>
      </c>
      <c r="BB6335" s="5" t="str">
        <f>IF(OR($E6335="",$G6335&lt;&gt;"Ativo"),"",IF(COUNTIFS($E$4:$E6335,$E6335,$A$4:$A6335,$A6335,$G$4:$G6335,"Ativo")=1,1,0))</f>
        <v/>
      </c>
      <c r="BC6335" t="str">
        <f>IF(OR($A6335="",$G6335&lt;&gt;"Ativo"),"",IF(COUNTIFS($A$4:$A6335,$A6335,$G$4:$G6335,"Ativo")=1,1,0))</f>
        <v/>
      </c>
    </row>
    <row r="6336" spans="1:55" x14ac:dyDescent="0.3">
      <c r="A6336" s="76"/>
      <c r="B6336" s="104"/>
      <c r="C6336" s="76"/>
      <c r="D6336" s="77"/>
      <c r="E6336" s="12"/>
      <c r="F6336" s="78"/>
      <c r="G6336" s="77"/>
      <c r="H6336" s="79"/>
      <c r="BA6336" s="5" t="str">
        <f t="shared" si="98"/>
        <v/>
      </c>
      <c r="BB6336" s="5" t="str">
        <f>IF(OR($E6336="",$G6336&lt;&gt;"Ativo"),"",IF(COUNTIFS($E$4:$E6336,$E6336,$A$4:$A6336,$A6336,$G$4:$G6336,"Ativo")=1,1,0))</f>
        <v/>
      </c>
      <c r="BC6336" t="str">
        <f>IF(OR($A6336="",$G6336&lt;&gt;"Ativo"),"",IF(COUNTIFS($A$4:$A6336,$A6336,$G$4:$G6336,"Ativo")=1,1,0))</f>
        <v/>
      </c>
    </row>
    <row r="6337" spans="1:55" x14ac:dyDescent="0.3">
      <c r="A6337" s="76"/>
      <c r="B6337" s="104"/>
      <c r="C6337" s="76"/>
      <c r="D6337" s="77"/>
      <c r="E6337" s="12"/>
      <c r="F6337" s="78"/>
      <c r="G6337" s="77"/>
      <c r="H6337" s="79"/>
      <c r="BA6337" s="5" t="str">
        <f t="shared" si="98"/>
        <v/>
      </c>
      <c r="BB6337" s="5" t="str">
        <f>IF(OR($E6337="",$G6337&lt;&gt;"Ativo"),"",IF(COUNTIFS($E$4:$E6337,$E6337,$A$4:$A6337,$A6337,$G$4:$G6337,"Ativo")=1,1,0))</f>
        <v/>
      </c>
      <c r="BC6337" t="str">
        <f>IF(OR($A6337="",$G6337&lt;&gt;"Ativo"),"",IF(COUNTIFS($A$4:$A6337,$A6337,$G$4:$G6337,"Ativo")=1,1,0))</f>
        <v/>
      </c>
    </row>
    <row r="6338" spans="1:55" x14ac:dyDescent="0.3">
      <c r="A6338" s="76"/>
      <c r="B6338" s="104"/>
      <c r="C6338" s="76"/>
      <c r="D6338" s="77"/>
      <c r="E6338" s="12"/>
      <c r="F6338" s="78"/>
      <c r="G6338" s="77"/>
      <c r="H6338" s="79"/>
      <c r="BA6338" s="5" t="str">
        <f t="shared" si="98"/>
        <v/>
      </c>
      <c r="BB6338" s="5" t="str">
        <f>IF(OR($E6338="",$G6338&lt;&gt;"Ativo"),"",IF(COUNTIFS($E$4:$E6338,$E6338,$A$4:$A6338,$A6338,$G$4:$G6338,"Ativo")=1,1,0))</f>
        <v/>
      </c>
      <c r="BC6338" t="str">
        <f>IF(OR($A6338="",$G6338&lt;&gt;"Ativo"),"",IF(COUNTIFS($A$4:$A6338,$A6338,$G$4:$G6338,"Ativo")=1,1,0))</f>
        <v/>
      </c>
    </row>
    <row r="6339" spans="1:55" x14ac:dyDescent="0.3">
      <c r="A6339" s="76"/>
      <c r="B6339" s="104"/>
      <c r="C6339" s="76"/>
      <c r="D6339" s="77"/>
      <c r="E6339" s="12"/>
      <c r="F6339" s="78"/>
      <c r="G6339" s="77"/>
      <c r="H6339" s="79"/>
      <c r="BA6339" s="5" t="str">
        <f t="shared" si="98"/>
        <v/>
      </c>
      <c r="BB6339" s="5" t="str">
        <f>IF(OR($E6339="",$G6339&lt;&gt;"Ativo"),"",IF(COUNTIFS($E$4:$E6339,$E6339,$A$4:$A6339,$A6339,$G$4:$G6339,"Ativo")=1,1,0))</f>
        <v/>
      </c>
      <c r="BC6339" t="str">
        <f>IF(OR($A6339="",$G6339&lt;&gt;"Ativo"),"",IF(COUNTIFS($A$4:$A6339,$A6339,$G$4:$G6339,"Ativo")=1,1,0))</f>
        <v/>
      </c>
    </row>
    <row r="6340" spans="1:55" x14ac:dyDescent="0.3">
      <c r="A6340" s="76"/>
      <c r="B6340" s="104"/>
      <c r="C6340" s="76"/>
      <c r="D6340" s="77"/>
      <c r="E6340" s="12"/>
      <c r="F6340" s="78"/>
      <c r="G6340" s="77"/>
      <c r="H6340" s="79"/>
      <c r="BA6340" s="5" t="str">
        <f t="shared" ref="BA6340:BA6403" si="99">IF($D6340="","",MID($D6340,4,LEN($D6340)-5))</f>
        <v/>
      </c>
      <c r="BB6340" s="5" t="str">
        <f>IF(OR($E6340="",$G6340&lt;&gt;"Ativo"),"",IF(COUNTIFS($E$4:$E6340,$E6340,$A$4:$A6340,$A6340,$G$4:$G6340,"Ativo")=1,1,0))</f>
        <v/>
      </c>
      <c r="BC6340" t="str">
        <f>IF(OR($A6340="",$G6340&lt;&gt;"Ativo"),"",IF(COUNTIFS($A$4:$A6340,$A6340,$G$4:$G6340,"Ativo")=1,1,0))</f>
        <v/>
      </c>
    </row>
    <row r="6341" spans="1:55" x14ac:dyDescent="0.3">
      <c r="A6341" s="76"/>
      <c r="B6341" s="104"/>
      <c r="C6341" s="76"/>
      <c r="D6341" s="77"/>
      <c r="E6341" s="12"/>
      <c r="F6341" s="78"/>
      <c r="G6341" s="77"/>
      <c r="H6341" s="79"/>
      <c r="BA6341" s="5" t="str">
        <f t="shared" si="99"/>
        <v/>
      </c>
      <c r="BB6341" s="5" t="str">
        <f>IF(OR($E6341="",$G6341&lt;&gt;"Ativo"),"",IF(COUNTIFS($E$4:$E6341,$E6341,$A$4:$A6341,$A6341,$G$4:$G6341,"Ativo")=1,1,0))</f>
        <v/>
      </c>
      <c r="BC6341" t="str">
        <f>IF(OR($A6341="",$G6341&lt;&gt;"Ativo"),"",IF(COUNTIFS($A$4:$A6341,$A6341,$G$4:$G6341,"Ativo")=1,1,0))</f>
        <v/>
      </c>
    </row>
    <row r="6342" spans="1:55" x14ac:dyDescent="0.3">
      <c r="A6342" s="76"/>
      <c r="B6342" s="104"/>
      <c r="C6342" s="76"/>
      <c r="D6342" s="77"/>
      <c r="E6342" s="12"/>
      <c r="F6342" s="78"/>
      <c r="G6342" s="77"/>
      <c r="H6342" s="79"/>
      <c r="BA6342" s="5" t="str">
        <f t="shared" si="99"/>
        <v/>
      </c>
      <c r="BB6342" s="5" t="str">
        <f>IF(OR($E6342="",$G6342&lt;&gt;"Ativo"),"",IF(COUNTIFS($E$4:$E6342,$E6342,$A$4:$A6342,$A6342,$G$4:$G6342,"Ativo")=1,1,0))</f>
        <v/>
      </c>
      <c r="BC6342" t="str">
        <f>IF(OR($A6342="",$G6342&lt;&gt;"Ativo"),"",IF(COUNTIFS($A$4:$A6342,$A6342,$G$4:$G6342,"Ativo")=1,1,0))</f>
        <v/>
      </c>
    </row>
    <row r="6343" spans="1:55" x14ac:dyDescent="0.3">
      <c r="A6343" s="76"/>
      <c r="B6343" s="104"/>
      <c r="C6343" s="76"/>
      <c r="D6343" s="77"/>
      <c r="E6343" s="12"/>
      <c r="F6343" s="78"/>
      <c r="G6343" s="77"/>
      <c r="H6343" s="79"/>
      <c r="BA6343" s="5" t="str">
        <f t="shared" si="99"/>
        <v/>
      </c>
      <c r="BB6343" s="5" t="str">
        <f>IF(OR($E6343="",$G6343&lt;&gt;"Ativo"),"",IF(COUNTIFS($E$4:$E6343,$E6343,$A$4:$A6343,$A6343,$G$4:$G6343,"Ativo")=1,1,0))</f>
        <v/>
      </c>
      <c r="BC6343" t="str">
        <f>IF(OR($A6343="",$G6343&lt;&gt;"Ativo"),"",IF(COUNTIFS($A$4:$A6343,$A6343,$G$4:$G6343,"Ativo")=1,1,0))</f>
        <v/>
      </c>
    </row>
    <row r="6344" spans="1:55" x14ac:dyDescent="0.3">
      <c r="A6344" s="76"/>
      <c r="B6344" s="104"/>
      <c r="C6344" s="76"/>
      <c r="D6344" s="77"/>
      <c r="E6344" s="12"/>
      <c r="F6344" s="78"/>
      <c r="G6344" s="77"/>
      <c r="H6344" s="79"/>
      <c r="BA6344" s="5" t="str">
        <f t="shared" si="99"/>
        <v/>
      </c>
      <c r="BB6344" s="5" t="str">
        <f>IF(OR($E6344="",$G6344&lt;&gt;"Ativo"),"",IF(COUNTIFS($E$4:$E6344,$E6344,$A$4:$A6344,$A6344,$G$4:$G6344,"Ativo")=1,1,0))</f>
        <v/>
      </c>
      <c r="BC6344" t="str">
        <f>IF(OR($A6344="",$G6344&lt;&gt;"Ativo"),"",IF(COUNTIFS($A$4:$A6344,$A6344,$G$4:$G6344,"Ativo")=1,1,0))</f>
        <v/>
      </c>
    </row>
    <row r="6345" spans="1:55" x14ac:dyDescent="0.3">
      <c r="A6345" s="76"/>
      <c r="B6345" s="104"/>
      <c r="C6345" s="76"/>
      <c r="D6345" s="77"/>
      <c r="E6345" s="12"/>
      <c r="F6345" s="78"/>
      <c r="G6345" s="77"/>
      <c r="H6345" s="79"/>
      <c r="BA6345" s="5" t="str">
        <f t="shared" si="99"/>
        <v/>
      </c>
      <c r="BB6345" s="5" t="str">
        <f>IF(OR($E6345="",$G6345&lt;&gt;"Ativo"),"",IF(COUNTIFS($E$4:$E6345,$E6345,$A$4:$A6345,$A6345,$G$4:$G6345,"Ativo")=1,1,0))</f>
        <v/>
      </c>
      <c r="BC6345" t="str">
        <f>IF(OR($A6345="",$G6345&lt;&gt;"Ativo"),"",IF(COUNTIFS($A$4:$A6345,$A6345,$G$4:$G6345,"Ativo")=1,1,0))</f>
        <v/>
      </c>
    </row>
    <row r="6346" spans="1:55" x14ac:dyDescent="0.3">
      <c r="A6346" s="76"/>
      <c r="B6346" s="104"/>
      <c r="C6346" s="76"/>
      <c r="D6346" s="77"/>
      <c r="E6346" s="12"/>
      <c r="F6346" s="78"/>
      <c r="G6346" s="77"/>
      <c r="H6346" s="79"/>
      <c r="BA6346" s="5" t="str">
        <f t="shared" si="99"/>
        <v/>
      </c>
      <c r="BB6346" s="5" t="str">
        <f>IF(OR($E6346="",$G6346&lt;&gt;"Ativo"),"",IF(COUNTIFS($E$4:$E6346,$E6346,$A$4:$A6346,$A6346,$G$4:$G6346,"Ativo")=1,1,0))</f>
        <v/>
      </c>
      <c r="BC6346" t="str">
        <f>IF(OR($A6346="",$G6346&lt;&gt;"Ativo"),"",IF(COUNTIFS($A$4:$A6346,$A6346,$G$4:$G6346,"Ativo")=1,1,0))</f>
        <v/>
      </c>
    </row>
    <row r="6347" spans="1:55" x14ac:dyDescent="0.3">
      <c r="A6347" s="76"/>
      <c r="B6347" s="104"/>
      <c r="C6347" s="76"/>
      <c r="D6347" s="77"/>
      <c r="E6347" s="12"/>
      <c r="F6347" s="78"/>
      <c r="G6347" s="77"/>
      <c r="H6347" s="79"/>
      <c r="BA6347" s="5" t="str">
        <f t="shared" si="99"/>
        <v/>
      </c>
      <c r="BB6347" s="5" t="str">
        <f>IF(OR($E6347="",$G6347&lt;&gt;"Ativo"),"",IF(COUNTIFS($E$4:$E6347,$E6347,$A$4:$A6347,$A6347,$G$4:$G6347,"Ativo")=1,1,0))</f>
        <v/>
      </c>
      <c r="BC6347" t="str">
        <f>IF(OR($A6347="",$G6347&lt;&gt;"Ativo"),"",IF(COUNTIFS($A$4:$A6347,$A6347,$G$4:$G6347,"Ativo")=1,1,0))</f>
        <v/>
      </c>
    </row>
    <row r="6348" spans="1:55" x14ac:dyDescent="0.3">
      <c r="A6348" s="76"/>
      <c r="B6348" s="104"/>
      <c r="C6348" s="76"/>
      <c r="D6348" s="77"/>
      <c r="E6348" s="12"/>
      <c r="F6348" s="78"/>
      <c r="G6348" s="77"/>
      <c r="H6348" s="79"/>
      <c r="BA6348" s="5" t="str">
        <f t="shared" si="99"/>
        <v/>
      </c>
      <c r="BB6348" s="5" t="str">
        <f>IF(OR($E6348="",$G6348&lt;&gt;"Ativo"),"",IF(COUNTIFS($E$4:$E6348,$E6348,$A$4:$A6348,$A6348,$G$4:$G6348,"Ativo")=1,1,0))</f>
        <v/>
      </c>
      <c r="BC6348" t="str">
        <f>IF(OR($A6348="",$G6348&lt;&gt;"Ativo"),"",IF(COUNTIFS($A$4:$A6348,$A6348,$G$4:$G6348,"Ativo")=1,1,0))</f>
        <v/>
      </c>
    </row>
    <row r="6349" spans="1:55" x14ac:dyDescent="0.3">
      <c r="A6349" s="76"/>
      <c r="B6349" s="104"/>
      <c r="C6349" s="76"/>
      <c r="D6349" s="77"/>
      <c r="E6349" s="12"/>
      <c r="F6349" s="78"/>
      <c r="G6349" s="77"/>
      <c r="H6349" s="79"/>
      <c r="BA6349" s="5" t="str">
        <f t="shared" si="99"/>
        <v/>
      </c>
      <c r="BB6349" s="5" t="str">
        <f>IF(OR($E6349="",$G6349&lt;&gt;"Ativo"),"",IF(COUNTIFS($E$4:$E6349,$E6349,$A$4:$A6349,$A6349,$G$4:$G6349,"Ativo")=1,1,0))</f>
        <v/>
      </c>
      <c r="BC6349" t="str">
        <f>IF(OR($A6349="",$G6349&lt;&gt;"Ativo"),"",IF(COUNTIFS($A$4:$A6349,$A6349,$G$4:$G6349,"Ativo")=1,1,0))</f>
        <v/>
      </c>
    </row>
    <row r="6350" spans="1:55" x14ac:dyDescent="0.3">
      <c r="A6350" s="76"/>
      <c r="B6350" s="104"/>
      <c r="C6350" s="76"/>
      <c r="D6350" s="77"/>
      <c r="E6350" s="12"/>
      <c r="F6350" s="78"/>
      <c r="G6350" s="77"/>
      <c r="H6350" s="79"/>
      <c r="BA6350" s="5" t="str">
        <f t="shared" si="99"/>
        <v/>
      </c>
      <c r="BB6350" s="5" t="str">
        <f>IF(OR($E6350="",$G6350&lt;&gt;"Ativo"),"",IF(COUNTIFS($E$4:$E6350,$E6350,$A$4:$A6350,$A6350,$G$4:$G6350,"Ativo")=1,1,0))</f>
        <v/>
      </c>
      <c r="BC6350" t="str">
        <f>IF(OR($A6350="",$G6350&lt;&gt;"Ativo"),"",IF(COUNTIFS($A$4:$A6350,$A6350,$G$4:$G6350,"Ativo")=1,1,0))</f>
        <v/>
      </c>
    </row>
    <row r="6351" spans="1:55" x14ac:dyDescent="0.3">
      <c r="A6351" s="76"/>
      <c r="B6351" s="104"/>
      <c r="C6351" s="76"/>
      <c r="D6351" s="77"/>
      <c r="E6351" s="12"/>
      <c r="F6351" s="78"/>
      <c r="G6351" s="77"/>
      <c r="H6351" s="79"/>
      <c r="BA6351" s="5" t="str">
        <f t="shared" si="99"/>
        <v/>
      </c>
      <c r="BB6351" s="5" t="str">
        <f>IF(OR($E6351="",$G6351&lt;&gt;"Ativo"),"",IF(COUNTIFS($E$4:$E6351,$E6351,$A$4:$A6351,$A6351,$G$4:$G6351,"Ativo")=1,1,0))</f>
        <v/>
      </c>
      <c r="BC6351" t="str">
        <f>IF(OR($A6351="",$G6351&lt;&gt;"Ativo"),"",IF(COUNTIFS($A$4:$A6351,$A6351,$G$4:$G6351,"Ativo")=1,1,0))</f>
        <v/>
      </c>
    </row>
    <row r="6352" spans="1:55" x14ac:dyDescent="0.3">
      <c r="A6352" s="76"/>
      <c r="B6352" s="104"/>
      <c r="C6352" s="76"/>
      <c r="D6352" s="77"/>
      <c r="E6352" s="12"/>
      <c r="F6352" s="78"/>
      <c r="G6352" s="77"/>
      <c r="H6352" s="79"/>
      <c r="BA6352" s="5" t="str">
        <f t="shared" si="99"/>
        <v/>
      </c>
      <c r="BB6352" s="5" t="str">
        <f>IF(OR($E6352="",$G6352&lt;&gt;"Ativo"),"",IF(COUNTIFS($E$4:$E6352,$E6352,$A$4:$A6352,$A6352,$G$4:$G6352,"Ativo")=1,1,0))</f>
        <v/>
      </c>
      <c r="BC6352" t="str">
        <f>IF(OR($A6352="",$G6352&lt;&gt;"Ativo"),"",IF(COUNTIFS($A$4:$A6352,$A6352,$G$4:$G6352,"Ativo")=1,1,0))</f>
        <v/>
      </c>
    </row>
    <row r="6353" spans="1:55" x14ac:dyDescent="0.3">
      <c r="A6353" s="76"/>
      <c r="B6353" s="104"/>
      <c r="C6353" s="76"/>
      <c r="D6353" s="77"/>
      <c r="E6353" s="12"/>
      <c r="F6353" s="78"/>
      <c r="G6353" s="77"/>
      <c r="H6353" s="79"/>
      <c r="BA6353" s="5" t="str">
        <f t="shared" si="99"/>
        <v/>
      </c>
      <c r="BB6353" s="5" t="str">
        <f>IF(OR($E6353="",$G6353&lt;&gt;"Ativo"),"",IF(COUNTIFS($E$4:$E6353,$E6353,$A$4:$A6353,$A6353,$G$4:$G6353,"Ativo")=1,1,0))</f>
        <v/>
      </c>
      <c r="BC6353" t="str">
        <f>IF(OR($A6353="",$G6353&lt;&gt;"Ativo"),"",IF(COUNTIFS($A$4:$A6353,$A6353,$G$4:$G6353,"Ativo")=1,1,0))</f>
        <v/>
      </c>
    </row>
    <row r="6354" spans="1:55" x14ac:dyDescent="0.3">
      <c r="A6354" s="76"/>
      <c r="B6354" s="104"/>
      <c r="C6354" s="76"/>
      <c r="D6354" s="77"/>
      <c r="E6354" s="12"/>
      <c r="F6354" s="78"/>
      <c r="G6354" s="77"/>
      <c r="H6354" s="79"/>
      <c r="BA6354" s="5" t="str">
        <f t="shared" si="99"/>
        <v/>
      </c>
      <c r="BB6354" s="5" t="str">
        <f>IF(OR($E6354="",$G6354&lt;&gt;"Ativo"),"",IF(COUNTIFS($E$4:$E6354,$E6354,$A$4:$A6354,$A6354,$G$4:$G6354,"Ativo")=1,1,0))</f>
        <v/>
      </c>
      <c r="BC6354" t="str">
        <f>IF(OR($A6354="",$G6354&lt;&gt;"Ativo"),"",IF(COUNTIFS($A$4:$A6354,$A6354,$G$4:$G6354,"Ativo")=1,1,0))</f>
        <v/>
      </c>
    </row>
    <row r="6355" spans="1:55" x14ac:dyDescent="0.3">
      <c r="A6355" s="76"/>
      <c r="B6355" s="104"/>
      <c r="C6355" s="76"/>
      <c r="D6355" s="77"/>
      <c r="E6355" s="12"/>
      <c r="F6355" s="78"/>
      <c r="G6355" s="77"/>
      <c r="H6355" s="79"/>
      <c r="BA6355" s="5" t="str">
        <f t="shared" si="99"/>
        <v/>
      </c>
      <c r="BB6355" s="5" t="str">
        <f>IF(OR($E6355="",$G6355&lt;&gt;"Ativo"),"",IF(COUNTIFS($E$4:$E6355,$E6355,$A$4:$A6355,$A6355,$G$4:$G6355,"Ativo")=1,1,0))</f>
        <v/>
      </c>
      <c r="BC6355" t="str">
        <f>IF(OR($A6355="",$G6355&lt;&gt;"Ativo"),"",IF(COUNTIFS($A$4:$A6355,$A6355,$G$4:$G6355,"Ativo")=1,1,0))</f>
        <v/>
      </c>
    </row>
    <row r="6356" spans="1:55" x14ac:dyDescent="0.3">
      <c r="A6356" s="76"/>
      <c r="B6356" s="104"/>
      <c r="C6356" s="76"/>
      <c r="D6356" s="77"/>
      <c r="E6356" s="12"/>
      <c r="F6356" s="78"/>
      <c r="G6356" s="77"/>
      <c r="H6356" s="79"/>
      <c r="BA6356" s="5" t="str">
        <f t="shared" si="99"/>
        <v/>
      </c>
      <c r="BB6356" s="5" t="str">
        <f>IF(OR($E6356="",$G6356&lt;&gt;"Ativo"),"",IF(COUNTIFS($E$4:$E6356,$E6356,$A$4:$A6356,$A6356,$G$4:$G6356,"Ativo")=1,1,0))</f>
        <v/>
      </c>
      <c r="BC6356" t="str">
        <f>IF(OR($A6356="",$G6356&lt;&gt;"Ativo"),"",IF(COUNTIFS($A$4:$A6356,$A6356,$G$4:$G6356,"Ativo")=1,1,0))</f>
        <v/>
      </c>
    </row>
    <row r="6357" spans="1:55" x14ac:dyDescent="0.3">
      <c r="A6357" s="76"/>
      <c r="B6357" s="104"/>
      <c r="C6357" s="76"/>
      <c r="D6357" s="77"/>
      <c r="E6357" s="12"/>
      <c r="F6357" s="78"/>
      <c r="G6357" s="77"/>
      <c r="H6357" s="79"/>
      <c r="BA6357" s="5" t="str">
        <f t="shared" si="99"/>
        <v/>
      </c>
      <c r="BB6357" s="5" t="str">
        <f>IF(OR($E6357="",$G6357&lt;&gt;"Ativo"),"",IF(COUNTIFS($E$4:$E6357,$E6357,$A$4:$A6357,$A6357,$G$4:$G6357,"Ativo")=1,1,0))</f>
        <v/>
      </c>
      <c r="BC6357" t="str">
        <f>IF(OR($A6357="",$G6357&lt;&gt;"Ativo"),"",IF(COUNTIFS($A$4:$A6357,$A6357,$G$4:$G6357,"Ativo")=1,1,0))</f>
        <v/>
      </c>
    </row>
    <row r="6358" spans="1:55" x14ac:dyDescent="0.3">
      <c r="A6358" s="76"/>
      <c r="B6358" s="104"/>
      <c r="C6358" s="76"/>
      <c r="D6358" s="77"/>
      <c r="E6358" s="12"/>
      <c r="F6358" s="78"/>
      <c r="G6358" s="77"/>
      <c r="H6358" s="79"/>
      <c r="BA6358" s="5" t="str">
        <f t="shared" si="99"/>
        <v/>
      </c>
      <c r="BB6358" s="5" t="str">
        <f>IF(OR($E6358="",$G6358&lt;&gt;"Ativo"),"",IF(COUNTIFS($E$4:$E6358,$E6358,$A$4:$A6358,$A6358,$G$4:$G6358,"Ativo")=1,1,0))</f>
        <v/>
      </c>
      <c r="BC6358" t="str">
        <f>IF(OR($A6358="",$G6358&lt;&gt;"Ativo"),"",IF(COUNTIFS($A$4:$A6358,$A6358,$G$4:$G6358,"Ativo")=1,1,0))</f>
        <v/>
      </c>
    </row>
    <row r="6359" spans="1:55" x14ac:dyDescent="0.3">
      <c r="A6359" s="76"/>
      <c r="B6359" s="104"/>
      <c r="C6359" s="76"/>
      <c r="D6359" s="77"/>
      <c r="E6359" s="12"/>
      <c r="F6359" s="78"/>
      <c r="G6359" s="77"/>
      <c r="H6359" s="79"/>
      <c r="BA6359" s="5" t="str">
        <f t="shared" si="99"/>
        <v/>
      </c>
      <c r="BB6359" s="5" t="str">
        <f>IF(OR($E6359="",$G6359&lt;&gt;"Ativo"),"",IF(COUNTIFS($E$4:$E6359,$E6359,$A$4:$A6359,$A6359,$G$4:$G6359,"Ativo")=1,1,0))</f>
        <v/>
      </c>
      <c r="BC6359" t="str">
        <f>IF(OR($A6359="",$G6359&lt;&gt;"Ativo"),"",IF(COUNTIFS($A$4:$A6359,$A6359,$G$4:$G6359,"Ativo")=1,1,0))</f>
        <v/>
      </c>
    </row>
    <row r="6360" spans="1:55" x14ac:dyDescent="0.3">
      <c r="A6360" s="76"/>
      <c r="B6360" s="104"/>
      <c r="C6360" s="76"/>
      <c r="D6360" s="77"/>
      <c r="E6360" s="12"/>
      <c r="F6360" s="78"/>
      <c r="G6360" s="77"/>
      <c r="H6360" s="79"/>
      <c r="BA6360" s="5" t="str">
        <f t="shared" si="99"/>
        <v/>
      </c>
      <c r="BB6360" s="5" t="str">
        <f>IF(OR($E6360="",$G6360&lt;&gt;"Ativo"),"",IF(COUNTIFS($E$4:$E6360,$E6360,$A$4:$A6360,$A6360,$G$4:$G6360,"Ativo")=1,1,0))</f>
        <v/>
      </c>
      <c r="BC6360" t="str">
        <f>IF(OR($A6360="",$G6360&lt;&gt;"Ativo"),"",IF(COUNTIFS($A$4:$A6360,$A6360,$G$4:$G6360,"Ativo")=1,1,0))</f>
        <v/>
      </c>
    </row>
    <row r="6361" spans="1:55" x14ac:dyDescent="0.3">
      <c r="A6361" s="76"/>
      <c r="B6361" s="104"/>
      <c r="C6361" s="76"/>
      <c r="D6361" s="77"/>
      <c r="E6361" s="12"/>
      <c r="F6361" s="78"/>
      <c r="G6361" s="77"/>
      <c r="H6361" s="79"/>
      <c r="BA6361" s="5" t="str">
        <f t="shared" si="99"/>
        <v/>
      </c>
      <c r="BB6361" s="5" t="str">
        <f>IF(OR($E6361="",$G6361&lt;&gt;"Ativo"),"",IF(COUNTIFS($E$4:$E6361,$E6361,$A$4:$A6361,$A6361,$G$4:$G6361,"Ativo")=1,1,0))</f>
        <v/>
      </c>
      <c r="BC6361" t="str">
        <f>IF(OR($A6361="",$G6361&lt;&gt;"Ativo"),"",IF(COUNTIFS($A$4:$A6361,$A6361,$G$4:$G6361,"Ativo")=1,1,0))</f>
        <v/>
      </c>
    </row>
    <row r="6362" spans="1:55" x14ac:dyDescent="0.3">
      <c r="A6362" s="76"/>
      <c r="B6362" s="104"/>
      <c r="C6362" s="76"/>
      <c r="D6362" s="77"/>
      <c r="E6362" s="12"/>
      <c r="F6362" s="78"/>
      <c r="G6362" s="77"/>
      <c r="H6362" s="79"/>
      <c r="BA6362" s="5" t="str">
        <f t="shared" si="99"/>
        <v/>
      </c>
      <c r="BB6362" s="5" t="str">
        <f>IF(OR($E6362="",$G6362&lt;&gt;"Ativo"),"",IF(COUNTIFS($E$4:$E6362,$E6362,$A$4:$A6362,$A6362,$G$4:$G6362,"Ativo")=1,1,0))</f>
        <v/>
      </c>
      <c r="BC6362" t="str">
        <f>IF(OR($A6362="",$G6362&lt;&gt;"Ativo"),"",IF(COUNTIFS($A$4:$A6362,$A6362,$G$4:$G6362,"Ativo")=1,1,0))</f>
        <v/>
      </c>
    </row>
    <row r="6363" spans="1:55" x14ac:dyDescent="0.3">
      <c r="A6363" s="76"/>
      <c r="B6363" s="104"/>
      <c r="C6363" s="76"/>
      <c r="D6363" s="77"/>
      <c r="E6363" s="12"/>
      <c r="F6363" s="78"/>
      <c r="G6363" s="77"/>
      <c r="H6363" s="79"/>
      <c r="BA6363" s="5" t="str">
        <f t="shared" si="99"/>
        <v/>
      </c>
      <c r="BB6363" s="5" t="str">
        <f>IF(OR($E6363="",$G6363&lt;&gt;"Ativo"),"",IF(COUNTIFS($E$4:$E6363,$E6363,$A$4:$A6363,$A6363,$G$4:$G6363,"Ativo")=1,1,0))</f>
        <v/>
      </c>
      <c r="BC6363" t="str">
        <f>IF(OR($A6363="",$G6363&lt;&gt;"Ativo"),"",IF(COUNTIFS($A$4:$A6363,$A6363,$G$4:$G6363,"Ativo")=1,1,0))</f>
        <v/>
      </c>
    </row>
    <row r="6364" spans="1:55" x14ac:dyDescent="0.3">
      <c r="A6364" s="76"/>
      <c r="B6364" s="104"/>
      <c r="C6364" s="76"/>
      <c r="D6364" s="77"/>
      <c r="E6364" s="12"/>
      <c r="F6364" s="78"/>
      <c r="G6364" s="77"/>
      <c r="H6364" s="79"/>
      <c r="BA6364" s="5" t="str">
        <f t="shared" si="99"/>
        <v/>
      </c>
      <c r="BB6364" s="5" t="str">
        <f>IF(OR($E6364="",$G6364&lt;&gt;"Ativo"),"",IF(COUNTIFS($E$4:$E6364,$E6364,$A$4:$A6364,$A6364,$G$4:$G6364,"Ativo")=1,1,0))</f>
        <v/>
      </c>
      <c r="BC6364" t="str">
        <f>IF(OR($A6364="",$G6364&lt;&gt;"Ativo"),"",IF(COUNTIFS($A$4:$A6364,$A6364,$G$4:$G6364,"Ativo")=1,1,0))</f>
        <v/>
      </c>
    </row>
    <row r="6365" spans="1:55" x14ac:dyDescent="0.3">
      <c r="A6365" s="76"/>
      <c r="B6365" s="104"/>
      <c r="C6365" s="76"/>
      <c r="D6365" s="77"/>
      <c r="E6365" s="12"/>
      <c r="F6365" s="78"/>
      <c r="G6365" s="77"/>
      <c r="H6365" s="79"/>
      <c r="BA6365" s="5" t="str">
        <f t="shared" si="99"/>
        <v/>
      </c>
      <c r="BB6365" s="5" t="str">
        <f>IF(OR($E6365="",$G6365&lt;&gt;"Ativo"),"",IF(COUNTIFS($E$4:$E6365,$E6365,$A$4:$A6365,$A6365,$G$4:$G6365,"Ativo")=1,1,0))</f>
        <v/>
      </c>
      <c r="BC6365" t="str">
        <f>IF(OR($A6365="",$G6365&lt;&gt;"Ativo"),"",IF(COUNTIFS($A$4:$A6365,$A6365,$G$4:$G6365,"Ativo")=1,1,0))</f>
        <v/>
      </c>
    </row>
    <row r="6366" spans="1:55" x14ac:dyDescent="0.3">
      <c r="A6366" s="76"/>
      <c r="B6366" s="104"/>
      <c r="C6366" s="76"/>
      <c r="D6366" s="77"/>
      <c r="E6366" s="12"/>
      <c r="F6366" s="78"/>
      <c r="G6366" s="77"/>
      <c r="H6366" s="79"/>
      <c r="BA6366" s="5" t="str">
        <f t="shared" si="99"/>
        <v/>
      </c>
      <c r="BB6366" s="5" t="str">
        <f>IF(OR($E6366="",$G6366&lt;&gt;"Ativo"),"",IF(COUNTIFS($E$4:$E6366,$E6366,$A$4:$A6366,$A6366,$G$4:$G6366,"Ativo")=1,1,0))</f>
        <v/>
      </c>
      <c r="BC6366" t="str">
        <f>IF(OR($A6366="",$G6366&lt;&gt;"Ativo"),"",IF(COUNTIFS($A$4:$A6366,$A6366,$G$4:$G6366,"Ativo")=1,1,0))</f>
        <v/>
      </c>
    </row>
    <row r="6367" spans="1:55" x14ac:dyDescent="0.3">
      <c r="A6367" s="76"/>
      <c r="B6367" s="104"/>
      <c r="C6367" s="76"/>
      <c r="D6367" s="77"/>
      <c r="E6367" s="12"/>
      <c r="F6367" s="78"/>
      <c r="G6367" s="77"/>
      <c r="H6367" s="79"/>
      <c r="BA6367" s="5" t="str">
        <f t="shared" si="99"/>
        <v/>
      </c>
      <c r="BB6367" s="5" t="str">
        <f>IF(OR($E6367="",$G6367&lt;&gt;"Ativo"),"",IF(COUNTIFS($E$4:$E6367,$E6367,$A$4:$A6367,$A6367,$G$4:$G6367,"Ativo")=1,1,0))</f>
        <v/>
      </c>
      <c r="BC6367" t="str">
        <f>IF(OR($A6367="",$G6367&lt;&gt;"Ativo"),"",IF(COUNTIFS($A$4:$A6367,$A6367,$G$4:$G6367,"Ativo")=1,1,0))</f>
        <v/>
      </c>
    </row>
    <row r="6368" spans="1:55" x14ac:dyDescent="0.3">
      <c r="A6368" s="76"/>
      <c r="B6368" s="104"/>
      <c r="C6368" s="76"/>
      <c r="D6368" s="77"/>
      <c r="E6368" s="12"/>
      <c r="F6368" s="78"/>
      <c r="G6368" s="77"/>
      <c r="H6368" s="79"/>
      <c r="BA6368" s="5" t="str">
        <f t="shared" si="99"/>
        <v/>
      </c>
      <c r="BB6368" s="5" t="str">
        <f>IF(OR($E6368="",$G6368&lt;&gt;"Ativo"),"",IF(COUNTIFS($E$4:$E6368,$E6368,$A$4:$A6368,$A6368,$G$4:$G6368,"Ativo")=1,1,0))</f>
        <v/>
      </c>
      <c r="BC6368" t="str">
        <f>IF(OR($A6368="",$G6368&lt;&gt;"Ativo"),"",IF(COUNTIFS($A$4:$A6368,$A6368,$G$4:$G6368,"Ativo")=1,1,0))</f>
        <v/>
      </c>
    </row>
    <row r="6369" spans="1:55" x14ac:dyDescent="0.3">
      <c r="A6369" s="76"/>
      <c r="B6369" s="104"/>
      <c r="C6369" s="76"/>
      <c r="D6369" s="77"/>
      <c r="E6369" s="12"/>
      <c r="F6369" s="78"/>
      <c r="G6369" s="77"/>
      <c r="H6369" s="79"/>
      <c r="BA6369" s="5" t="str">
        <f t="shared" si="99"/>
        <v/>
      </c>
      <c r="BB6369" s="5" t="str">
        <f>IF(OR($E6369="",$G6369&lt;&gt;"Ativo"),"",IF(COUNTIFS($E$4:$E6369,$E6369,$A$4:$A6369,$A6369,$G$4:$G6369,"Ativo")=1,1,0))</f>
        <v/>
      </c>
      <c r="BC6369" t="str">
        <f>IF(OR($A6369="",$G6369&lt;&gt;"Ativo"),"",IF(COUNTIFS($A$4:$A6369,$A6369,$G$4:$G6369,"Ativo")=1,1,0))</f>
        <v/>
      </c>
    </row>
    <row r="6370" spans="1:55" x14ac:dyDescent="0.3">
      <c r="A6370" s="76"/>
      <c r="B6370" s="104"/>
      <c r="C6370" s="76"/>
      <c r="D6370" s="77"/>
      <c r="E6370" s="12"/>
      <c r="F6370" s="78"/>
      <c r="G6370" s="77"/>
      <c r="H6370" s="79"/>
      <c r="BA6370" s="5" t="str">
        <f t="shared" si="99"/>
        <v/>
      </c>
      <c r="BB6370" s="5" t="str">
        <f>IF(OR($E6370="",$G6370&lt;&gt;"Ativo"),"",IF(COUNTIFS($E$4:$E6370,$E6370,$A$4:$A6370,$A6370,$G$4:$G6370,"Ativo")=1,1,0))</f>
        <v/>
      </c>
      <c r="BC6370" t="str">
        <f>IF(OR($A6370="",$G6370&lt;&gt;"Ativo"),"",IF(COUNTIFS($A$4:$A6370,$A6370,$G$4:$G6370,"Ativo")=1,1,0))</f>
        <v/>
      </c>
    </row>
    <row r="6371" spans="1:55" x14ac:dyDescent="0.3">
      <c r="A6371" s="76"/>
      <c r="B6371" s="104"/>
      <c r="C6371" s="76"/>
      <c r="D6371" s="77"/>
      <c r="E6371" s="12"/>
      <c r="F6371" s="78"/>
      <c r="G6371" s="77"/>
      <c r="H6371" s="79"/>
      <c r="BA6371" s="5" t="str">
        <f t="shared" si="99"/>
        <v/>
      </c>
      <c r="BB6371" s="5" t="str">
        <f>IF(OR($E6371="",$G6371&lt;&gt;"Ativo"),"",IF(COUNTIFS($E$4:$E6371,$E6371,$A$4:$A6371,$A6371,$G$4:$G6371,"Ativo")=1,1,0))</f>
        <v/>
      </c>
      <c r="BC6371" t="str">
        <f>IF(OR($A6371="",$G6371&lt;&gt;"Ativo"),"",IF(COUNTIFS($A$4:$A6371,$A6371,$G$4:$G6371,"Ativo")=1,1,0))</f>
        <v/>
      </c>
    </row>
    <row r="6372" spans="1:55" x14ac:dyDescent="0.3">
      <c r="A6372" s="76"/>
      <c r="B6372" s="104"/>
      <c r="C6372" s="76"/>
      <c r="D6372" s="77"/>
      <c r="E6372" s="12"/>
      <c r="F6372" s="78"/>
      <c r="G6372" s="77"/>
      <c r="H6372" s="79"/>
      <c r="BA6372" s="5" t="str">
        <f t="shared" si="99"/>
        <v/>
      </c>
      <c r="BB6372" s="5" t="str">
        <f>IF(OR($E6372="",$G6372&lt;&gt;"Ativo"),"",IF(COUNTIFS($E$4:$E6372,$E6372,$A$4:$A6372,$A6372,$G$4:$G6372,"Ativo")=1,1,0))</f>
        <v/>
      </c>
      <c r="BC6372" t="str">
        <f>IF(OR($A6372="",$G6372&lt;&gt;"Ativo"),"",IF(COUNTIFS($A$4:$A6372,$A6372,$G$4:$G6372,"Ativo")=1,1,0))</f>
        <v/>
      </c>
    </row>
    <row r="6373" spans="1:55" x14ac:dyDescent="0.3">
      <c r="A6373" s="76"/>
      <c r="B6373" s="104"/>
      <c r="C6373" s="76"/>
      <c r="D6373" s="77"/>
      <c r="E6373" s="12"/>
      <c r="F6373" s="78"/>
      <c r="G6373" s="77"/>
      <c r="H6373" s="79"/>
      <c r="BA6373" s="5" t="str">
        <f t="shared" si="99"/>
        <v/>
      </c>
      <c r="BB6373" s="5" t="str">
        <f>IF(OR($E6373="",$G6373&lt;&gt;"Ativo"),"",IF(COUNTIFS($E$4:$E6373,$E6373,$A$4:$A6373,$A6373,$G$4:$G6373,"Ativo")=1,1,0))</f>
        <v/>
      </c>
      <c r="BC6373" t="str">
        <f>IF(OR($A6373="",$G6373&lt;&gt;"Ativo"),"",IF(COUNTIFS($A$4:$A6373,$A6373,$G$4:$G6373,"Ativo")=1,1,0))</f>
        <v/>
      </c>
    </row>
    <row r="6374" spans="1:55" x14ac:dyDescent="0.3">
      <c r="A6374" s="76"/>
      <c r="B6374" s="104"/>
      <c r="C6374" s="76"/>
      <c r="D6374" s="77"/>
      <c r="E6374" s="12"/>
      <c r="F6374" s="78"/>
      <c r="G6374" s="77"/>
      <c r="H6374" s="79"/>
      <c r="BA6374" s="5" t="str">
        <f t="shared" si="99"/>
        <v/>
      </c>
      <c r="BB6374" s="5" t="str">
        <f>IF(OR($E6374="",$G6374&lt;&gt;"Ativo"),"",IF(COUNTIFS($E$4:$E6374,$E6374,$A$4:$A6374,$A6374,$G$4:$G6374,"Ativo")=1,1,0))</f>
        <v/>
      </c>
      <c r="BC6374" t="str">
        <f>IF(OR($A6374="",$G6374&lt;&gt;"Ativo"),"",IF(COUNTIFS($A$4:$A6374,$A6374,$G$4:$G6374,"Ativo")=1,1,0))</f>
        <v/>
      </c>
    </row>
    <row r="6375" spans="1:55" x14ac:dyDescent="0.3">
      <c r="A6375" s="76"/>
      <c r="B6375" s="104"/>
      <c r="C6375" s="76"/>
      <c r="D6375" s="77"/>
      <c r="E6375" s="12"/>
      <c r="F6375" s="78"/>
      <c r="G6375" s="77"/>
      <c r="H6375" s="79"/>
      <c r="BA6375" s="5" t="str">
        <f t="shared" si="99"/>
        <v/>
      </c>
      <c r="BB6375" s="5" t="str">
        <f>IF(OR($E6375="",$G6375&lt;&gt;"Ativo"),"",IF(COUNTIFS($E$4:$E6375,$E6375,$A$4:$A6375,$A6375,$G$4:$G6375,"Ativo")=1,1,0))</f>
        <v/>
      </c>
      <c r="BC6375" t="str">
        <f>IF(OR($A6375="",$G6375&lt;&gt;"Ativo"),"",IF(COUNTIFS($A$4:$A6375,$A6375,$G$4:$G6375,"Ativo")=1,1,0))</f>
        <v/>
      </c>
    </row>
    <row r="6376" spans="1:55" x14ac:dyDescent="0.3">
      <c r="A6376" s="76"/>
      <c r="B6376" s="104"/>
      <c r="C6376" s="76"/>
      <c r="D6376" s="77"/>
      <c r="E6376" s="12"/>
      <c r="F6376" s="78"/>
      <c r="G6376" s="77"/>
      <c r="H6376" s="79"/>
      <c r="BA6376" s="5" t="str">
        <f t="shared" si="99"/>
        <v/>
      </c>
      <c r="BB6376" s="5" t="str">
        <f>IF(OR($E6376="",$G6376&lt;&gt;"Ativo"),"",IF(COUNTIFS($E$4:$E6376,$E6376,$A$4:$A6376,$A6376,$G$4:$G6376,"Ativo")=1,1,0))</f>
        <v/>
      </c>
      <c r="BC6376" t="str">
        <f>IF(OR($A6376="",$G6376&lt;&gt;"Ativo"),"",IF(COUNTIFS($A$4:$A6376,$A6376,$G$4:$G6376,"Ativo")=1,1,0))</f>
        <v/>
      </c>
    </row>
    <row r="6377" spans="1:55" x14ac:dyDescent="0.3">
      <c r="A6377" s="76"/>
      <c r="B6377" s="104"/>
      <c r="C6377" s="76"/>
      <c r="D6377" s="77"/>
      <c r="E6377" s="12"/>
      <c r="F6377" s="78"/>
      <c r="G6377" s="77"/>
      <c r="H6377" s="79"/>
      <c r="BA6377" s="5" t="str">
        <f t="shared" si="99"/>
        <v/>
      </c>
      <c r="BB6377" s="5" t="str">
        <f>IF(OR($E6377="",$G6377&lt;&gt;"Ativo"),"",IF(COUNTIFS($E$4:$E6377,$E6377,$A$4:$A6377,$A6377,$G$4:$G6377,"Ativo")=1,1,0))</f>
        <v/>
      </c>
      <c r="BC6377" t="str">
        <f>IF(OR($A6377="",$G6377&lt;&gt;"Ativo"),"",IF(COUNTIFS($A$4:$A6377,$A6377,$G$4:$G6377,"Ativo")=1,1,0))</f>
        <v/>
      </c>
    </row>
    <row r="6378" spans="1:55" x14ac:dyDescent="0.3">
      <c r="A6378" s="76"/>
      <c r="B6378" s="104"/>
      <c r="C6378" s="76"/>
      <c r="D6378" s="77"/>
      <c r="E6378" s="12"/>
      <c r="F6378" s="78"/>
      <c r="G6378" s="77"/>
      <c r="H6378" s="79"/>
      <c r="BA6378" s="5" t="str">
        <f t="shared" si="99"/>
        <v/>
      </c>
      <c r="BB6378" s="5" t="str">
        <f>IF(OR($E6378="",$G6378&lt;&gt;"Ativo"),"",IF(COUNTIFS($E$4:$E6378,$E6378,$A$4:$A6378,$A6378,$G$4:$G6378,"Ativo")=1,1,0))</f>
        <v/>
      </c>
      <c r="BC6378" t="str">
        <f>IF(OR($A6378="",$G6378&lt;&gt;"Ativo"),"",IF(COUNTIFS($A$4:$A6378,$A6378,$G$4:$G6378,"Ativo")=1,1,0))</f>
        <v/>
      </c>
    </row>
    <row r="6379" spans="1:55" x14ac:dyDescent="0.3">
      <c r="A6379" s="76"/>
      <c r="B6379" s="104"/>
      <c r="C6379" s="76"/>
      <c r="D6379" s="77"/>
      <c r="E6379" s="12"/>
      <c r="F6379" s="78"/>
      <c r="G6379" s="77"/>
      <c r="H6379" s="79"/>
      <c r="BA6379" s="5" t="str">
        <f t="shared" si="99"/>
        <v/>
      </c>
      <c r="BB6379" s="5" t="str">
        <f>IF(OR($E6379="",$G6379&lt;&gt;"Ativo"),"",IF(COUNTIFS($E$4:$E6379,$E6379,$A$4:$A6379,$A6379,$G$4:$G6379,"Ativo")=1,1,0))</f>
        <v/>
      </c>
      <c r="BC6379" t="str">
        <f>IF(OR($A6379="",$G6379&lt;&gt;"Ativo"),"",IF(COUNTIFS($A$4:$A6379,$A6379,$G$4:$G6379,"Ativo")=1,1,0))</f>
        <v/>
      </c>
    </row>
    <row r="6380" spans="1:55" x14ac:dyDescent="0.3">
      <c r="A6380" s="76"/>
      <c r="B6380" s="104"/>
      <c r="C6380" s="76"/>
      <c r="D6380" s="77"/>
      <c r="E6380" s="12"/>
      <c r="F6380" s="78"/>
      <c r="G6380" s="77"/>
      <c r="H6380" s="79"/>
      <c r="BA6380" s="5" t="str">
        <f t="shared" si="99"/>
        <v/>
      </c>
      <c r="BB6380" s="5" t="str">
        <f>IF(OR($E6380="",$G6380&lt;&gt;"Ativo"),"",IF(COUNTIFS($E$4:$E6380,$E6380,$A$4:$A6380,$A6380,$G$4:$G6380,"Ativo")=1,1,0))</f>
        <v/>
      </c>
      <c r="BC6380" t="str">
        <f>IF(OR($A6380="",$G6380&lt;&gt;"Ativo"),"",IF(COUNTIFS($A$4:$A6380,$A6380,$G$4:$G6380,"Ativo")=1,1,0))</f>
        <v/>
      </c>
    </row>
    <row r="6381" spans="1:55" x14ac:dyDescent="0.3">
      <c r="A6381" s="76"/>
      <c r="B6381" s="104"/>
      <c r="C6381" s="76"/>
      <c r="D6381" s="77"/>
      <c r="E6381" s="12"/>
      <c r="F6381" s="78"/>
      <c r="G6381" s="77"/>
      <c r="H6381" s="79"/>
      <c r="BA6381" s="5" t="str">
        <f t="shared" si="99"/>
        <v/>
      </c>
      <c r="BB6381" s="5" t="str">
        <f>IF(OR($E6381="",$G6381&lt;&gt;"Ativo"),"",IF(COUNTIFS($E$4:$E6381,$E6381,$A$4:$A6381,$A6381,$G$4:$G6381,"Ativo")=1,1,0))</f>
        <v/>
      </c>
      <c r="BC6381" t="str">
        <f>IF(OR($A6381="",$G6381&lt;&gt;"Ativo"),"",IF(COUNTIFS($A$4:$A6381,$A6381,$G$4:$G6381,"Ativo")=1,1,0))</f>
        <v/>
      </c>
    </row>
    <row r="6382" spans="1:55" x14ac:dyDescent="0.3">
      <c r="A6382" s="76"/>
      <c r="B6382" s="104"/>
      <c r="C6382" s="76"/>
      <c r="D6382" s="77"/>
      <c r="E6382" s="12"/>
      <c r="F6382" s="78"/>
      <c r="G6382" s="77"/>
      <c r="H6382" s="79"/>
      <c r="BA6382" s="5" t="str">
        <f t="shared" si="99"/>
        <v/>
      </c>
      <c r="BB6382" s="5" t="str">
        <f>IF(OR($E6382="",$G6382&lt;&gt;"Ativo"),"",IF(COUNTIFS($E$4:$E6382,$E6382,$A$4:$A6382,$A6382,$G$4:$G6382,"Ativo")=1,1,0))</f>
        <v/>
      </c>
      <c r="BC6382" t="str">
        <f>IF(OR($A6382="",$G6382&lt;&gt;"Ativo"),"",IF(COUNTIFS($A$4:$A6382,$A6382,$G$4:$G6382,"Ativo")=1,1,0))</f>
        <v/>
      </c>
    </row>
    <row r="6383" spans="1:55" x14ac:dyDescent="0.3">
      <c r="A6383" s="76"/>
      <c r="B6383" s="104"/>
      <c r="C6383" s="76"/>
      <c r="D6383" s="77"/>
      <c r="E6383" s="12"/>
      <c r="F6383" s="78"/>
      <c r="G6383" s="77"/>
      <c r="H6383" s="79"/>
      <c r="BA6383" s="5" t="str">
        <f t="shared" si="99"/>
        <v/>
      </c>
      <c r="BB6383" s="5" t="str">
        <f>IF(OR($E6383="",$G6383&lt;&gt;"Ativo"),"",IF(COUNTIFS($E$4:$E6383,$E6383,$A$4:$A6383,$A6383,$G$4:$G6383,"Ativo")=1,1,0))</f>
        <v/>
      </c>
      <c r="BC6383" t="str">
        <f>IF(OR($A6383="",$G6383&lt;&gt;"Ativo"),"",IF(COUNTIFS($A$4:$A6383,$A6383,$G$4:$G6383,"Ativo")=1,1,0))</f>
        <v/>
      </c>
    </row>
    <row r="6384" spans="1:55" x14ac:dyDescent="0.3">
      <c r="A6384" s="76"/>
      <c r="B6384" s="104"/>
      <c r="C6384" s="76"/>
      <c r="D6384" s="77"/>
      <c r="E6384" s="12"/>
      <c r="F6384" s="78"/>
      <c r="G6384" s="77"/>
      <c r="H6384" s="79"/>
      <c r="BA6384" s="5" t="str">
        <f t="shared" si="99"/>
        <v/>
      </c>
      <c r="BB6384" s="5" t="str">
        <f>IF(OR($E6384="",$G6384&lt;&gt;"Ativo"),"",IF(COUNTIFS($E$4:$E6384,$E6384,$A$4:$A6384,$A6384,$G$4:$G6384,"Ativo")=1,1,0))</f>
        <v/>
      </c>
      <c r="BC6384" t="str">
        <f>IF(OR($A6384="",$G6384&lt;&gt;"Ativo"),"",IF(COUNTIFS($A$4:$A6384,$A6384,$G$4:$G6384,"Ativo")=1,1,0))</f>
        <v/>
      </c>
    </row>
    <row r="6385" spans="1:55" x14ac:dyDescent="0.3">
      <c r="A6385" s="76"/>
      <c r="B6385" s="104"/>
      <c r="C6385" s="76"/>
      <c r="D6385" s="77"/>
      <c r="E6385" s="12"/>
      <c r="F6385" s="78"/>
      <c r="G6385" s="77"/>
      <c r="H6385" s="79"/>
      <c r="BA6385" s="5" t="str">
        <f t="shared" si="99"/>
        <v/>
      </c>
      <c r="BB6385" s="5" t="str">
        <f>IF(OR($E6385="",$G6385&lt;&gt;"Ativo"),"",IF(COUNTIFS($E$4:$E6385,$E6385,$A$4:$A6385,$A6385,$G$4:$G6385,"Ativo")=1,1,0))</f>
        <v/>
      </c>
      <c r="BC6385" t="str">
        <f>IF(OR($A6385="",$G6385&lt;&gt;"Ativo"),"",IF(COUNTIFS($A$4:$A6385,$A6385,$G$4:$G6385,"Ativo")=1,1,0))</f>
        <v/>
      </c>
    </row>
    <row r="6386" spans="1:55" x14ac:dyDescent="0.3">
      <c r="A6386" s="76"/>
      <c r="B6386" s="104"/>
      <c r="C6386" s="76"/>
      <c r="D6386" s="77"/>
      <c r="E6386" s="12"/>
      <c r="F6386" s="78"/>
      <c r="G6386" s="77"/>
      <c r="H6386" s="79"/>
      <c r="BA6386" s="5" t="str">
        <f t="shared" si="99"/>
        <v/>
      </c>
      <c r="BB6386" s="5" t="str">
        <f>IF(OR($E6386="",$G6386&lt;&gt;"Ativo"),"",IF(COUNTIFS($E$4:$E6386,$E6386,$A$4:$A6386,$A6386,$G$4:$G6386,"Ativo")=1,1,0))</f>
        <v/>
      </c>
      <c r="BC6386" t="str">
        <f>IF(OR($A6386="",$G6386&lt;&gt;"Ativo"),"",IF(COUNTIFS($A$4:$A6386,$A6386,$G$4:$G6386,"Ativo")=1,1,0))</f>
        <v/>
      </c>
    </row>
    <row r="6387" spans="1:55" x14ac:dyDescent="0.3">
      <c r="A6387" s="76"/>
      <c r="B6387" s="104"/>
      <c r="C6387" s="76"/>
      <c r="D6387" s="77"/>
      <c r="E6387" s="12"/>
      <c r="F6387" s="78"/>
      <c r="G6387" s="77"/>
      <c r="H6387" s="79"/>
      <c r="BA6387" s="5" t="str">
        <f t="shared" si="99"/>
        <v/>
      </c>
      <c r="BB6387" s="5" t="str">
        <f>IF(OR($E6387="",$G6387&lt;&gt;"Ativo"),"",IF(COUNTIFS($E$4:$E6387,$E6387,$A$4:$A6387,$A6387,$G$4:$G6387,"Ativo")=1,1,0))</f>
        <v/>
      </c>
      <c r="BC6387" t="str">
        <f>IF(OR($A6387="",$G6387&lt;&gt;"Ativo"),"",IF(COUNTIFS($A$4:$A6387,$A6387,$G$4:$G6387,"Ativo")=1,1,0))</f>
        <v/>
      </c>
    </row>
    <row r="6388" spans="1:55" x14ac:dyDescent="0.3">
      <c r="A6388" s="76"/>
      <c r="B6388" s="104"/>
      <c r="C6388" s="76"/>
      <c r="D6388" s="77"/>
      <c r="E6388" s="12"/>
      <c r="F6388" s="78"/>
      <c r="G6388" s="77"/>
      <c r="H6388" s="79"/>
      <c r="BA6388" s="5" t="str">
        <f t="shared" si="99"/>
        <v/>
      </c>
      <c r="BB6388" s="5" t="str">
        <f>IF(OR($E6388="",$G6388&lt;&gt;"Ativo"),"",IF(COUNTIFS($E$4:$E6388,$E6388,$A$4:$A6388,$A6388,$G$4:$G6388,"Ativo")=1,1,0))</f>
        <v/>
      </c>
      <c r="BC6388" t="str">
        <f>IF(OR($A6388="",$G6388&lt;&gt;"Ativo"),"",IF(COUNTIFS($A$4:$A6388,$A6388,$G$4:$G6388,"Ativo")=1,1,0))</f>
        <v/>
      </c>
    </row>
    <row r="6389" spans="1:55" x14ac:dyDescent="0.3">
      <c r="A6389" s="76"/>
      <c r="B6389" s="104"/>
      <c r="C6389" s="76"/>
      <c r="D6389" s="77"/>
      <c r="E6389" s="12"/>
      <c r="F6389" s="78"/>
      <c r="G6389" s="77"/>
      <c r="H6389" s="79"/>
      <c r="BA6389" s="5" t="str">
        <f t="shared" si="99"/>
        <v/>
      </c>
      <c r="BB6389" s="5" t="str">
        <f>IF(OR($E6389="",$G6389&lt;&gt;"Ativo"),"",IF(COUNTIFS($E$4:$E6389,$E6389,$A$4:$A6389,$A6389,$G$4:$G6389,"Ativo")=1,1,0))</f>
        <v/>
      </c>
      <c r="BC6389" t="str">
        <f>IF(OR($A6389="",$G6389&lt;&gt;"Ativo"),"",IF(COUNTIFS($A$4:$A6389,$A6389,$G$4:$G6389,"Ativo")=1,1,0))</f>
        <v/>
      </c>
    </row>
    <row r="6390" spans="1:55" x14ac:dyDescent="0.3">
      <c r="A6390" s="76"/>
      <c r="B6390" s="104"/>
      <c r="C6390" s="76"/>
      <c r="D6390" s="77"/>
      <c r="E6390" s="12"/>
      <c r="F6390" s="78"/>
      <c r="G6390" s="77"/>
      <c r="H6390" s="79"/>
      <c r="BA6390" s="5" t="str">
        <f t="shared" si="99"/>
        <v/>
      </c>
      <c r="BB6390" s="5" t="str">
        <f>IF(OR($E6390="",$G6390&lt;&gt;"Ativo"),"",IF(COUNTIFS($E$4:$E6390,$E6390,$A$4:$A6390,$A6390,$G$4:$G6390,"Ativo")=1,1,0))</f>
        <v/>
      </c>
      <c r="BC6390" t="str">
        <f>IF(OR($A6390="",$G6390&lt;&gt;"Ativo"),"",IF(COUNTIFS($A$4:$A6390,$A6390,$G$4:$G6390,"Ativo")=1,1,0))</f>
        <v/>
      </c>
    </row>
    <row r="6391" spans="1:55" x14ac:dyDescent="0.3">
      <c r="A6391" s="76"/>
      <c r="B6391" s="104"/>
      <c r="C6391" s="76"/>
      <c r="D6391" s="77"/>
      <c r="E6391" s="12"/>
      <c r="F6391" s="78"/>
      <c r="G6391" s="77"/>
      <c r="H6391" s="79"/>
      <c r="BA6391" s="5" t="str">
        <f t="shared" si="99"/>
        <v/>
      </c>
      <c r="BB6391" s="5" t="str">
        <f>IF(OR($E6391="",$G6391&lt;&gt;"Ativo"),"",IF(COUNTIFS($E$4:$E6391,$E6391,$A$4:$A6391,$A6391,$G$4:$G6391,"Ativo")=1,1,0))</f>
        <v/>
      </c>
      <c r="BC6391" t="str">
        <f>IF(OR($A6391="",$G6391&lt;&gt;"Ativo"),"",IF(COUNTIFS($A$4:$A6391,$A6391,$G$4:$G6391,"Ativo")=1,1,0))</f>
        <v/>
      </c>
    </row>
    <row r="6392" spans="1:55" x14ac:dyDescent="0.3">
      <c r="A6392" s="76"/>
      <c r="B6392" s="104"/>
      <c r="C6392" s="76"/>
      <c r="D6392" s="77"/>
      <c r="E6392" s="12"/>
      <c r="F6392" s="78"/>
      <c r="G6392" s="77"/>
      <c r="H6392" s="79"/>
      <c r="BA6392" s="5" t="str">
        <f t="shared" si="99"/>
        <v/>
      </c>
      <c r="BB6392" s="5" t="str">
        <f>IF(OR($E6392="",$G6392&lt;&gt;"Ativo"),"",IF(COUNTIFS($E$4:$E6392,$E6392,$A$4:$A6392,$A6392,$G$4:$G6392,"Ativo")=1,1,0))</f>
        <v/>
      </c>
      <c r="BC6392" t="str">
        <f>IF(OR($A6392="",$G6392&lt;&gt;"Ativo"),"",IF(COUNTIFS($A$4:$A6392,$A6392,$G$4:$G6392,"Ativo")=1,1,0))</f>
        <v/>
      </c>
    </row>
    <row r="6393" spans="1:55" x14ac:dyDescent="0.3">
      <c r="A6393" s="76"/>
      <c r="B6393" s="104"/>
      <c r="C6393" s="76"/>
      <c r="D6393" s="77"/>
      <c r="E6393" s="12"/>
      <c r="F6393" s="78"/>
      <c r="G6393" s="77"/>
      <c r="H6393" s="79"/>
      <c r="BA6393" s="5" t="str">
        <f t="shared" si="99"/>
        <v/>
      </c>
      <c r="BB6393" s="5" t="str">
        <f>IF(OR($E6393="",$G6393&lt;&gt;"Ativo"),"",IF(COUNTIFS($E$4:$E6393,$E6393,$A$4:$A6393,$A6393,$G$4:$G6393,"Ativo")=1,1,0))</f>
        <v/>
      </c>
      <c r="BC6393" t="str">
        <f>IF(OR($A6393="",$G6393&lt;&gt;"Ativo"),"",IF(COUNTIFS($A$4:$A6393,$A6393,$G$4:$G6393,"Ativo")=1,1,0))</f>
        <v/>
      </c>
    </row>
    <row r="6394" spans="1:55" x14ac:dyDescent="0.3">
      <c r="A6394" s="76"/>
      <c r="B6394" s="104"/>
      <c r="C6394" s="76"/>
      <c r="D6394" s="77"/>
      <c r="E6394" s="12"/>
      <c r="F6394" s="78"/>
      <c r="G6394" s="77"/>
      <c r="H6394" s="79"/>
      <c r="BA6394" s="5" t="str">
        <f t="shared" si="99"/>
        <v/>
      </c>
      <c r="BB6394" s="5" t="str">
        <f>IF(OR($E6394="",$G6394&lt;&gt;"Ativo"),"",IF(COUNTIFS($E$4:$E6394,$E6394,$A$4:$A6394,$A6394,$G$4:$G6394,"Ativo")=1,1,0))</f>
        <v/>
      </c>
      <c r="BC6394" t="str">
        <f>IF(OR($A6394="",$G6394&lt;&gt;"Ativo"),"",IF(COUNTIFS($A$4:$A6394,$A6394,$G$4:$G6394,"Ativo")=1,1,0))</f>
        <v/>
      </c>
    </row>
    <row r="6395" spans="1:55" x14ac:dyDescent="0.3">
      <c r="A6395" s="76"/>
      <c r="B6395" s="104"/>
      <c r="C6395" s="76"/>
      <c r="D6395" s="77"/>
      <c r="E6395" s="12"/>
      <c r="F6395" s="78"/>
      <c r="G6395" s="77"/>
      <c r="H6395" s="79"/>
      <c r="BA6395" s="5" t="str">
        <f t="shared" si="99"/>
        <v/>
      </c>
      <c r="BB6395" s="5" t="str">
        <f>IF(OR($E6395="",$G6395&lt;&gt;"Ativo"),"",IF(COUNTIFS($E$4:$E6395,$E6395,$A$4:$A6395,$A6395,$G$4:$G6395,"Ativo")=1,1,0))</f>
        <v/>
      </c>
      <c r="BC6395" t="str">
        <f>IF(OR($A6395="",$G6395&lt;&gt;"Ativo"),"",IF(COUNTIFS($A$4:$A6395,$A6395,$G$4:$G6395,"Ativo")=1,1,0))</f>
        <v/>
      </c>
    </row>
    <row r="6396" spans="1:55" x14ac:dyDescent="0.3">
      <c r="A6396" s="76"/>
      <c r="B6396" s="104"/>
      <c r="C6396" s="76"/>
      <c r="D6396" s="77"/>
      <c r="E6396" s="12"/>
      <c r="F6396" s="78"/>
      <c r="G6396" s="77"/>
      <c r="H6396" s="79"/>
      <c r="BA6396" s="5" t="str">
        <f t="shared" si="99"/>
        <v/>
      </c>
      <c r="BB6396" s="5" t="str">
        <f>IF(OR($E6396="",$G6396&lt;&gt;"Ativo"),"",IF(COUNTIFS($E$4:$E6396,$E6396,$A$4:$A6396,$A6396,$G$4:$G6396,"Ativo")=1,1,0))</f>
        <v/>
      </c>
      <c r="BC6396" t="str">
        <f>IF(OR($A6396="",$G6396&lt;&gt;"Ativo"),"",IF(COUNTIFS($A$4:$A6396,$A6396,$G$4:$G6396,"Ativo")=1,1,0))</f>
        <v/>
      </c>
    </row>
    <row r="6397" spans="1:55" x14ac:dyDescent="0.3">
      <c r="A6397" s="76"/>
      <c r="B6397" s="104"/>
      <c r="C6397" s="76"/>
      <c r="D6397" s="77"/>
      <c r="E6397" s="12"/>
      <c r="F6397" s="78"/>
      <c r="G6397" s="77"/>
      <c r="H6397" s="79"/>
      <c r="BA6397" s="5" t="str">
        <f t="shared" si="99"/>
        <v/>
      </c>
      <c r="BB6397" s="5" t="str">
        <f>IF(OR($E6397="",$G6397&lt;&gt;"Ativo"),"",IF(COUNTIFS($E$4:$E6397,$E6397,$A$4:$A6397,$A6397,$G$4:$G6397,"Ativo")=1,1,0))</f>
        <v/>
      </c>
      <c r="BC6397" t="str">
        <f>IF(OR($A6397="",$G6397&lt;&gt;"Ativo"),"",IF(COUNTIFS($A$4:$A6397,$A6397,$G$4:$G6397,"Ativo")=1,1,0))</f>
        <v/>
      </c>
    </row>
    <row r="6398" spans="1:55" x14ac:dyDescent="0.3">
      <c r="A6398" s="76"/>
      <c r="B6398" s="104"/>
      <c r="C6398" s="76"/>
      <c r="D6398" s="77"/>
      <c r="E6398" s="12"/>
      <c r="F6398" s="78"/>
      <c r="G6398" s="77"/>
      <c r="H6398" s="79"/>
      <c r="BA6398" s="5" t="str">
        <f t="shared" si="99"/>
        <v/>
      </c>
      <c r="BB6398" s="5" t="str">
        <f>IF(OR($E6398="",$G6398&lt;&gt;"Ativo"),"",IF(COUNTIFS($E$4:$E6398,$E6398,$A$4:$A6398,$A6398,$G$4:$G6398,"Ativo")=1,1,0))</f>
        <v/>
      </c>
      <c r="BC6398" t="str">
        <f>IF(OR($A6398="",$G6398&lt;&gt;"Ativo"),"",IF(COUNTIFS($A$4:$A6398,$A6398,$G$4:$G6398,"Ativo")=1,1,0))</f>
        <v/>
      </c>
    </row>
    <row r="6399" spans="1:55" x14ac:dyDescent="0.3">
      <c r="A6399" s="76"/>
      <c r="B6399" s="104"/>
      <c r="C6399" s="76"/>
      <c r="D6399" s="77"/>
      <c r="E6399" s="12"/>
      <c r="F6399" s="78"/>
      <c r="G6399" s="77"/>
      <c r="H6399" s="79"/>
      <c r="BA6399" s="5" t="str">
        <f t="shared" si="99"/>
        <v/>
      </c>
      <c r="BB6399" s="5" t="str">
        <f>IF(OR($E6399="",$G6399&lt;&gt;"Ativo"),"",IF(COUNTIFS($E$4:$E6399,$E6399,$A$4:$A6399,$A6399,$G$4:$G6399,"Ativo")=1,1,0))</f>
        <v/>
      </c>
      <c r="BC6399" t="str">
        <f>IF(OR($A6399="",$G6399&lt;&gt;"Ativo"),"",IF(COUNTIFS($A$4:$A6399,$A6399,$G$4:$G6399,"Ativo")=1,1,0))</f>
        <v/>
      </c>
    </row>
    <row r="6400" spans="1:55" x14ac:dyDescent="0.3">
      <c r="A6400" s="76"/>
      <c r="B6400" s="104"/>
      <c r="C6400" s="76"/>
      <c r="D6400" s="77"/>
      <c r="E6400" s="12"/>
      <c r="F6400" s="78"/>
      <c r="G6400" s="77"/>
      <c r="H6400" s="79"/>
      <c r="BA6400" s="5" t="str">
        <f t="shared" si="99"/>
        <v/>
      </c>
      <c r="BB6400" s="5" t="str">
        <f>IF(OR($E6400="",$G6400&lt;&gt;"Ativo"),"",IF(COUNTIFS($E$4:$E6400,$E6400,$A$4:$A6400,$A6400,$G$4:$G6400,"Ativo")=1,1,0))</f>
        <v/>
      </c>
      <c r="BC6400" t="str">
        <f>IF(OR($A6400="",$G6400&lt;&gt;"Ativo"),"",IF(COUNTIFS($A$4:$A6400,$A6400,$G$4:$G6400,"Ativo")=1,1,0))</f>
        <v/>
      </c>
    </row>
    <row r="6401" spans="1:55" x14ac:dyDescent="0.3">
      <c r="A6401" s="76"/>
      <c r="B6401" s="104"/>
      <c r="C6401" s="76"/>
      <c r="D6401" s="77"/>
      <c r="E6401" s="12"/>
      <c r="F6401" s="78"/>
      <c r="G6401" s="77"/>
      <c r="H6401" s="79"/>
      <c r="BA6401" s="5" t="str">
        <f t="shared" si="99"/>
        <v/>
      </c>
      <c r="BB6401" s="5" t="str">
        <f>IF(OR($E6401="",$G6401&lt;&gt;"Ativo"),"",IF(COUNTIFS($E$4:$E6401,$E6401,$A$4:$A6401,$A6401,$G$4:$G6401,"Ativo")=1,1,0))</f>
        <v/>
      </c>
      <c r="BC6401" t="str">
        <f>IF(OR($A6401="",$G6401&lt;&gt;"Ativo"),"",IF(COUNTIFS($A$4:$A6401,$A6401,$G$4:$G6401,"Ativo")=1,1,0))</f>
        <v/>
      </c>
    </row>
    <row r="6402" spans="1:55" x14ac:dyDescent="0.3">
      <c r="A6402" s="76"/>
      <c r="B6402" s="104"/>
      <c r="C6402" s="76"/>
      <c r="D6402" s="77"/>
      <c r="E6402" s="12"/>
      <c r="F6402" s="78"/>
      <c r="G6402" s="77"/>
      <c r="H6402" s="79"/>
      <c r="BA6402" s="5" t="str">
        <f t="shared" si="99"/>
        <v/>
      </c>
      <c r="BB6402" s="5" t="str">
        <f>IF(OR($E6402="",$G6402&lt;&gt;"Ativo"),"",IF(COUNTIFS($E$4:$E6402,$E6402,$A$4:$A6402,$A6402,$G$4:$G6402,"Ativo")=1,1,0))</f>
        <v/>
      </c>
      <c r="BC6402" t="str">
        <f>IF(OR($A6402="",$G6402&lt;&gt;"Ativo"),"",IF(COUNTIFS($A$4:$A6402,$A6402,$G$4:$G6402,"Ativo")=1,1,0))</f>
        <v/>
      </c>
    </row>
    <row r="6403" spans="1:55" x14ac:dyDescent="0.3">
      <c r="A6403" s="76"/>
      <c r="B6403" s="104"/>
      <c r="C6403" s="76"/>
      <c r="D6403" s="77"/>
      <c r="E6403" s="12"/>
      <c r="F6403" s="78"/>
      <c r="G6403" s="77"/>
      <c r="H6403" s="79"/>
      <c r="BA6403" s="5" t="str">
        <f t="shared" si="99"/>
        <v/>
      </c>
      <c r="BB6403" s="5" t="str">
        <f>IF(OR($E6403="",$G6403&lt;&gt;"Ativo"),"",IF(COUNTIFS($E$4:$E6403,$E6403,$A$4:$A6403,$A6403,$G$4:$G6403,"Ativo")=1,1,0))</f>
        <v/>
      </c>
      <c r="BC6403" t="str">
        <f>IF(OR($A6403="",$G6403&lt;&gt;"Ativo"),"",IF(COUNTIFS($A$4:$A6403,$A6403,$G$4:$G6403,"Ativo")=1,1,0))</f>
        <v/>
      </c>
    </row>
    <row r="6404" spans="1:55" x14ac:dyDescent="0.3">
      <c r="A6404" s="76"/>
      <c r="B6404" s="104"/>
      <c r="C6404" s="76"/>
      <c r="D6404" s="77"/>
      <c r="E6404" s="12"/>
      <c r="F6404" s="78"/>
      <c r="G6404" s="77"/>
      <c r="H6404" s="79"/>
      <c r="BA6404" s="5" t="str">
        <f t="shared" ref="BA6404:BA6467" si="100">IF($D6404="","",MID($D6404,4,LEN($D6404)-5))</f>
        <v/>
      </c>
      <c r="BB6404" s="5" t="str">
        <f>IF(OR($E6404="",$G6404&lt;&gt;"Ativo"),"",IF(COUNTIFS($E$4:$E6404,$E6404,$A$4:$A6404,$A6404,$G$4:$G6404,"Ativo")=1,1,0))</f>
        <v/>
      </c>
      <c r="BC6404" t="str">
        <f>IF(OR($A6404="",$G6404&lt;&gt;"Ativo"),"",IF(COUNTIFS($A$4:$A6404,$A6404,$G$4:$G6404,"Ativo")=1,1,0))</f>
        <v/>
      </c>
    </row>
    <row r="6405" spans="1:55" x14ac:dyDescent="0.3">
      <c r="A6405" s="76"/>
      <c r="B6405" s="104"/>
      <c r="C6405" s="76"/>
      <c r="D6405" s="77"/>
      <c r="E6405" s="12"/>
      <c r="F6405" s="78"/>
      <c r="G6405" s="77"/>
      <c r="H6405" s="79"/>
      <c r="BA6405" s="5" t="str">
        <f t="shared" si="100"/>
        <v/>
      </c>
      <c r="BB6405" s="5" t="str">
        <f>IF(OR($E6405="",$G6405&lt;&gt;"Ativo"),"",IF(COUNTIFS($E$4:$E6405,$E6405,$A$4:$A6405,$A6405,$G$4:$G6405,"Ativo")=1,1,0))</f>
        <v/>
      </c>
      <c r="BC6405" t="str">
        <f>IF(OR($A6405="",$G6405&lt;&gt;"Ativo"),"",IF(COUNTIFS($A$4:$A6405,$A6405,$G$4:$G6405,"Ativo")=1,1,0))</f>
        <v/>
      </c>
    </row>
    <row r="6406" spans="1:55" x14ac:dyDescent="0.3">
      <c r="A6406" s="76"/>
      <c r="B6406" s="104"/>
      <c r="C6406" s="76"/>
      <c r="D6406" s="77"/>
      <c r="E6406" s="12"/>
      <c r="F6406" s="78"/>
      <c r="G6406" s="77"/>
      <c r="H6406" s="79"/>
      <c r="BA6406" s="5" t="str">
        <f t="shared" si="100"/>
        <v/>
      </c>
      <c r="BB6406" s="5" t="str">
        <f>IF(OR($E6406="",$G6406&lt;&gt;"Ativo"),"",IF(COUNTIFS($E$4:$E6406,$E6406,$A$4:$A6406,$A6406,$G$4:$G6406,"Ativo")=1,1,0))</f>
        <v/>
      </c>
      <c r="BC6406" t="str">
        <f>IF(OR($A6406="",$G6406&lt;&gt;"Ativo"),"",IF(COUNTIFS($A$4:$A6406,$A6406,$G$4:$G6406,"Ativo")=1,1,0))</f>
        <v/>
      </c>
    </row>
    <row r="6407" spans="1:55" x14ac:dyDescent="0.3">
      <c r="A6407" s="76"/>
      <c r="B6407" s="104"/>
      <c r="C6407" s="76"/>
      <c r="D6407" s="77"/>
      <c r="E6407" s="12"/>
      <c r="F6407" s="78"/>
      <c r="G6407" s="77"/>
      <c r="H6407" s="79"/>
      <c r="BA6407" s="5" t="str">
        <f t="shared" si="100"/>
        <v/>
      </c>
      <c r="BB6407" s="5" t="str">
        <f>IF(OR($E6407="",$G6407&lt;&gt;"Ativo"),"",IF(COUNTIFS($E$4:$E6407,$E6407,$A$4:$A6407,$A6407,$G$4:$G6407,"Ativo")=1,1,0))</f>
        <v/>
      </c>
      <c r="BC6407" t="str">
        <f>IF(OR($A6407="",$G6407&lt;&gt;"Ativo"),"",IF(COUNTIFS($A$4:$A6407,$A6407,$G$4:$G6407,"Ativo")=1,1,0))</f>
        <v/>
      </c>
    </row>
    <row r="6408" spans="1:55" x14ac:dyDescent="0.3">
      <c r="A6408" s="76"/>
      <c r="B6408" s="104"/>
      <c r="C6408" s="76"/>
      <c r="D6408" s="77"/>
      <c r="E6408" s="12"/>
      <c r="F6408" s="78"/>
      <c r="G6408" s="77"/>
      <c r="H6408" s="79"/>
      <c r="BA6408" s="5" t="str">
        <f t="shared" si="100"/>
        <v/>
      </c>
      <c r="BB6408" s="5" t="str">
        <f>IF(OR($E6408="",$G6408&lt;&gt;"Ativo"),"",IF(COUNTIFS($E$4:$E6408,$E6408,$A$4:$A6408,$A6408,$G$4:$G6408,"Ativo")=1,1,0))</f>
        <v/>
      </c>
      <c r="BC6408" t="str">
        <f>IF(OR($A6408="",$G6408&lt;&gt;"Ativo"),"",IF(COUNTIFS($A$4:$A6408,$A6408,$G$4:$G6408,"Ativo")=1,1,0))</f>
        <v/>
      </c>
    </row>
    <row r="6409" spans="1:55" x14ac:dyDescent="0.3">
      <c r="A6409" s="76"/>
      <c r="B6409" s="104"/>
      <c r="C6409" s="76"/>
      <c r="D6409" s="77"/>
      <c r="E6409" s="12"/>
      <c r="F6409" s="78"/>
      <c r="G6409" s="77"/>
      <c r="H6409" s="79"/>
      <c r="BA6409" s="5" t="str">
        <f t="shared" si="100"/>
        <v/>
      </c>
      <c r="BB6409" s="5" t="str">
        <f>IF(OR($E6409="",$G6409&lt;&gt;"Ativo"),"",IF(COUNTIFS($E$4:$E6409,$E6409,$A$4:$A6409,$A6409,$G$4:$G6409,"Ativo")=1,1,0))</f>
        <v/>
      </c>
      <c r="BC6409" t="str">
        <f>IF(OR($A6409="",$G6409&lt;&gt;"Ativo"),"",IF(COUNTIFS($A$4:$A6409,$A6409,$G$4:$G6409,"Ativo")=1,1,0))</f>
        <v/>
      </c>
    </row>
    <row r="6410" spans="1:55" x14ac:dyDescent="0.3">
      <c r="A6410" s="76"/>
      <c r="B6410" s="104"/>
      <c r="C6410" s="76"/>
      <c r="D6410" s="77"/>
      <c r="E6410" s="12"/>
      <c r="F6410" s="78"/>
      <c r="G6410" s="77"/>
      <c r="H6410" s="79"/>
      <c r="BA6410" s="5" t="str">
        <f t="shared" si="100"/>
        <v/>
      </c>
      <c r="BB6410" s="5" t="str">
        <f>IF(OR($E6410="",$G6410&lt;&gt;"Ativo"),"",IF(COUNTIFS($E$4:$E6410,$E6410,$A$4:$A6410,$A6410,$G$4:$G6410,"Ativo")=1,1,0))</f>
        <v/>
      </c>
      <c r="BC6410" t="str">
        <f>IF(OR($A6410="",$G6410&lt;&gt;"Ativo"),"",IF(COUNTIFS($A$4:$A6410,$A6410,$G$4:$G6410,"Ativo")=1,1,0))</f>
        <v/>
      </c>
    </row>
    <row r="6411" spans="1:55" x14ac:dyDescent="0.3">
      <c r="A6411" s="76"/>
      <c r="B6411" s="104"/>
      <c r="C6411" s="76"/>
      <c r="D6411" s="77"/>
      <c r="E6411" s="12"/>
      <c r="F6411" s="78"/>
      <c r="G6411" s="77"/>
      <c r="H6411" s="79"/>
      <c r="BA6411" s="5" t="str">
        <f t="shared" si="100"/>
        <v/>
      </c>
      <c r="BB6411" s="5" t="str">
        <f>IF(OR($E6411="",$G6411&lt;&gt;"Ativo"),"",IF(COUNTIFS($E$4:$E6411,$E6411,$A$4:$A6411,$A6411,$G$4:$G6411,"Ativo")=1,1,0))</f>
        <v/>
      </c>
      <c r="BC6411" t="str">
        <f>IF(OR($A6411="",$G6411&lt;&gt;"Ativo"),"",IF(COUNTIFS($A$4:$A6411,$A6411,$G$4:$G6411,"Ativo")=1,1,0))</f>
        <v/>
      </c>
    </row>
    <row r="6412" spans="1:55" x14ac:dyDescent="0.3">
      <c r="A6412" s="76"/>
      <c r="B6412" s="104"/>
      <c r="C6412" s="76"/>
      <c r="D6412" s="77"/>
      <c r="E6412" s="12"/>
      <c r="F6412" s="78"/>
      <c r="G6412" s="77"/>
      <c r="H6412" s="79"/>
      <c r="BA6412" s="5" t="str">
        <f t="shared" si="100"/>
        <v/>
      </c>
      <c r="BB6412" s="5" t="str">
        <f>IF(OR($E6412="",$G6412&lt;&gt;"Ativo"),"",IF(COUNTIFS($E$4:$E6412,$E6412,$A$4:$A6412,$A6412,$G$4:$G6412,"Ativo")=1,1,0))</f>
        <v/>
      </c>
      <c r="BC6412" t="str">
        <f>IF(OR($A6412="",$G6412&lt;&gt;"Ativo"),"",IF(COUNTIFS($A$4:$A6412,$A6412,$G$4:$G6412,"Ativo")=1,1,0))</f>
        <v/>
      </c>
    </row>
    <row r="6413" spans="1:55" x14ac:dyDescent="0.3">
      <c r="A6413" s="76"/>
      <c r="B6413" s="104"/>
      <c r="C6413" s="76"/>
      <c r="D6413" s="77"/>
      <c r="E6413" s="12"/>
      <c r="F6413" s="78"/>
      <c r="G6413" s="77"/>
      <c r="H6413" s="79"/>
      <c r="BA6413" s="5" t="str">
        <f t="shared" si="100"/>
        <v/>
      </c>
      <c r="BB6413" s="5" t="str">
        <f>IF(OR($E6413="",$G6413&lt;&gt;"Ativo"),"",IF(COUNTIFS($E$4:$E6413,$E6413,$A$4:$A6413,$A6413,$G$4:$G6413,"Ativo")=1,1,0))</f>
        <v/>
      </c>
      <c r="BC6413" t="str">
        <f>IF(OR($A6413="",$G6413&lt;&gt;"Ativo"),"",IF(COUNTIFS($A$4:$A6413,$A6413,$G$4:$G6413,"Ativo")=1,1,0))</f>
        <v/>
      </c>
    </row>
    <row r="6414" spans="1:55" x14ac:dyDescent="0.3">
      <c r="A6414" s="76"/>
      <c r="B6414" s="104"/>
      <c r="C6414" s="76"/>
      <c r="D6414" s="77"/>
      <c r="E6414" s="12"/>
      <c r="F6414" s="78"/>
      <c r="G6414" s="77"/>
      <c r="H6414" s="79"/>
      <c r="BA6414" s="5" t="str">
        <f t="shared" si="100"/>
        <v/>
      </c>
      <c r="BB6414" s="5" t="str">
        <f>IF(OR($E6414="",$G6414&lt;&gt;"Ativo"),"",IF(COUNTIFS($E$4:$E6414,$E6414,$A$4:$A6414,$A6414,$G$4:$G6414,"Ativo")=1,1,0))</f>
        <v/>
      </c>
      <c r="BC6414" t="str">
        <f>IF(OR($A6414="",$G6414&lt;&gt;"Ativo"),"",IF(COUNTIFS($A$4:$A6414,$A6414,$G$4:$G6414,"Ativo")=1,1,0))</f>
        <v/>
      </c>
    </row>
    <row r="6415" spans="1:55" x14ac:dyDescent="0.3">
      <c r="A6415" s="76"/>
      <c r="B6415" s="104"/>
      <c r="C6415" s="76"/>
      <c r="D6415" s="77"/>
      <c r="E6415" s="12"/>
      <c r="F6415" s="78"/>
      <c r="G6415" s="77"/>
      <c r="H6415" s="79"/>
      <c r="BA6415" s="5" t="str">
        <f t="shared" si="100"/>
        <v/>
      </c>
      <c r="BB6415" s="5" t="str">
        <f>IF(OR($E6415="",$G6415&lt;&gt;"Ativo"),"",IF(COUNTIFS($E$4:$E6415,$E6415,$A$4:$A6415,$A6415,$G$4:$G6415,"Ativo")=1,1,0))</f>
        <v/>
      </c>
      <c r="BC6415" t="str">
        <f>IF(OR($A6415="",$G6415&lt;&gt;"Ativo"),"",IF(COUNTIFS($A$4:$A6415,$A6415,$G$4:$G6415,"Ativo")=1,1,0))</f>
        <v/>
      </c>
    </row>
    <row r="6416" spans="1:55" x14ac:dyDescent="0.3">
      <c r="A6416" s="76"/>
      <c r="B6416" s="104"/>
      <c r="C6416" s="76"/>
      <c r="D6416" s="77"/>
      <c r="E6416" s="12"/>
      <c r="F6416" s="78"/>
      <c r="G6416" s="77"/>
      <c r="H6416" s="79"/>
      <c r="BA6416" s="5" t="str">
        <f t="shared" si="100"/>
        <v/>
      </c>
      <c r="BB6416" s="5" t="str">
        <f>IF(OR($E6416="",$G6416&lt;&gt;"Ativo"),"",IF(COUNTIFS($E$4:$E6416,$E6416,$A$4:$A6416,$A6416,$G$4:$G6416,"Ativo")=1,1,0))</f>
        <v/>
      </c>
      <c r="BC6416" t="str">
        <f>IF(OR($A6416="",$G6416&lt;&gt;"Ativo"),"",IF(COUNTIFS($A$4:$A6416,$A6416,$G$4:$G6416,"Ativo")=1,1,0))</f>
        <v/>
      </c>
    </row>
    <row r="6417" spans="1:55" x14ac:dyDescent="0.3">
      <c r="A6417" s="76"/>
      <c r="B6417" s="104"/>
      <c r="C6417" s="76"/>
      <c r="D6417" s="77"/>
      <c r="E6417" s="12"/>
      <c r="F6417" s="78"/>
      <c r="G6417" s="77"/>
      <c r="H6417" s="79"/>
      <c r="BA6417" s="5" t="str">
        <f t="shared" si="100"/>
        <v/>
      </c>
      <c r="BB6417" s="5" t="str">
        <f>IF(OR($E6417="",$G6417&lt;&gt;"Ativo"),"",IF(COUNTIFS($E$4:$E6417,$E6417,$A$4:$A6417,$A6417,$G$4:$G6417,"Ativo")=1,1,0))</f>
        <v/>
      </c>
      <c r="BC6417" t="str">
        <f>IF(OR($A6417="",$G6417&lt;&gt;"Ativo"),"",IF(COUNTIFS($A$4:$A6417,$A6417,$G$4:$G6417,"Ativo")=1,1,0))</f>
        <v/>
      </c>
    </row>
    <row r="6418" spans="1:55" x14ac:dyDescent="0.3">
      <c r="A6418" s="76"/>
      <c r="B6418" s="104"/>
      <c r="C6418" s="76"/>
      <c r="D6418" s="77"/>
      <c r="E6418" s="12"/>
      <c r="F6418" s="78"/>
      <c r="G6418" s="77"/>
      <c r="H6418" s="79"/>
      <c r="BA6418" s="5" t="str">
        <f t="shared" si="100"/>
        <v/>
      </c>
      <c r="BB6418" s="5" t="str">
        <f>IF(OR($E6418="",$G6418&lt;&gt;"Ativo"),"",IF(COUNTIFS($E$4:$E6418,$E6418,$A$4:$A6418,$A6418,$G$4:$G6418,"Ativo")=1,1,0))</f>
        <v/>
      </c>
      <c r="BC6418" t="str">
        <f>IF(OR($A6418="",$G6418&lt;&gt;"Ativo"),"",IF(COUNTIFS($A$4:$A6418,$A6418,$G$4:$G6418,"Ativo")=1,1,0))</f>
        <v/>
      </c>
    </row>
    <row r="6419" spans="1:55" x14ac:dyDescent="0.3">
      <c r="A6419" s="76"/>
      <c r="B6419" s="104"/>
      <c r="C6419" s="76"/>
      <c r="D6419" s="77"/>
      <c r="E6419" s="12"/>
      <c r="F6419" s="78"/>
      <c r="G6419" s="77"/>
      <c r="H6419" s="79"/>
      <c r="BA6419" s="5" t="str">
        <f t="shared" si="100"/>
        <v/>
      </c>
      <c r="BB6419" s="5" t="str">
        <f>IF(OR($E6419="",$G6419&lt;&gt;"Ativo"),"",IF(COUNTIFS($E$4:$E6419,$E6419,$A$4:$A6419,$A6419,$G$4:$G6419,"Ativo")=1,1,0))</f>
        <v/>
      </c>
      <c r="BC6419" t="str">
        <f>IF(OR($A6419="",$G6419&lt;&gt;"Ativo"),"",IF(COUNTIFS($A$4:$A6419,$A6419,$G$4:$G6419,"Ativo")=1,1,0))</f>
        <v/>
      </c>
    </row>
    <row r="6420" spans="1:55" x14ac:dyDescent="0.3">
      <c r="A6420" s="76"/>
      <c r="B6420" s="104"/>
      <c r="C6420" s="76"/>
      <c r="D6420" s="77"/>
      <c r="E6420" s="12"/>
      <c r="F6420" s="78"/>
      <c r="G6420" s="77"/>
      <c r="H6420" s="79"/>
      <c r="BA6420" s="5" t="str">
        <f t="shared" si="100"/>
        <v/>
      </c>
      <c r="BB6420" s="5" t="str">
        <f>IF(OR($E6420="",$G6420&lt;&gt;"Ativo"),"",IF(COUNTIFS($E$4:$E6420,$E6420,$A$4:$A6420,$A6420,$G$4:$G6420,"Ativo")=1,1,0))</f>
        <v/>
      </c>
      <c r="BC6420" t="str">
        <f>IF(OR($A6420="",$G6420&lt;&gt;"Ativo"),"",IF(COUNTIFS($A$4:$A6420,$A6420,$G$4:$G6420,"Ativo")=1,1,0))</f>
        <v/>
      </c>
    </row>
    <row r="6421" spans="1:55" x14ac:dyDescent="0.3">
      <c r="A6421" s="76"/>
      <c r="B6421" s="104"/>
      <c r="C6421" s="76"/>
      <c r="D6421" s="77"/>
      <c r="E6421" s="12"/>
      <c r="F6421" s="78"/>
      <c r="G6421" s="77"/>
      <c r="H6421" s="79"/>
      <c r="BA6421" s="5" t="str">
        <f t="shared" si="100"/>
        <v/>
      </c>
      <c r="BB6421" s="5" t="str">
        <f>IF(OR($E6421="",$G6421&lt;&gt;"Ativo"),"",IF(COUNTIFS($E$4:$E6421,$E6421,$A$4:$A6421,$A6421,$G$4:$G6421,"Ativo")=1,1,0))</f>
        <v/>
      </c>
      <c r="BC6421" t="str">
        <f>IF(OR($A6421="",$G6421&lt;&gt;"Ativo"),"",IF(COUNTIFS($A$4:$A6421,$A6421,$G$4:$G6421,"Ativo")=1,1,0))</f>
        <v/>
      </c>
    </row>
    <row r="6422" spans="1:55" x14ac:dyDescent="0.3">
      <c r="A6422" s="76"/>
      <c r="B6422" s="104"/>
      <c r="C6422" s="76"/>
      <c r="D6422" s="77"/>
      <c r="E6422" s="12"/>
      <c r="F6422" s="78"/>
      <c r="G6422" s="77"/>
      <c r="H6422" s="79"/>
      <c r="BA6422" s="5" t="str">
        <f t="shared" si="100"/>
        <v/>
      </c>
      <c r="BB6422" s="5" t="str">
        <f>IF(OR($E6422="",$G6422&lt;&gt;"Ativo"),"",IF(COUNTIFS($E$4:$E6422,$E6422,$A$4:$A6422,$A6422,$G$4:$G6422,"Ativo")=1,1,0))</f>
        <v/>
      </c>
      <c r="BC6422" t="str">
        <f>IF(OR($A6422="",$G6422&lt;&gt;"Ativo"),"",IF(COUNTIFS($A$4:$A6422,$A6422,$G$4:$G6422,"Ativo")=1,1,0))</f>
        <v/>
      </c>
    </row>
    <row r="6423" spans="1:55" x14ac:dyDescent="0.3">
      <c r="A6423" s="76"/>
      <c r="B6423" s="104"/>
      <c r="C6423" s="76"/>
      <c r="D6423" s="77"/>
      <c r="E6423" s="12"/>
      <c r="F6423" s="78"/>
      <c r="G6423" s="77"/>
      <c r="H6423" s="79"/>
      <c r="BA6423" s="5" t="str">
        <f t="shared" si="100"/>
        <v/>
      </c>
      <c r="BB6423" s="5" t="str">
        <f>IF(OR($E6423="",$G6423&lt;&gt;"Ativo"),"",IF(COUNTIFS($E$4:$E6423,$E6423,$A$4:$A6423,$A6423,$G$4:$G6423,"Ativo")=1,1,0))</f>
        <v/>
      </c>
      <c r="BC6423" t="str">
        <f>IF(OR($A6423="",$G6423&lt;&gt;"Ativo"),"",IF(COUNTIFS($A$4:$A6423,$A6423,$G$4:$G6423,"Ativo")=1,1,0))</f>
        <v/>
      </c>
    </row>
    <row r="6424" spans="1:55" x14ac:dyDescent="0.3">
      <c r="A6424" s="76"/>
      <c r="B6424" s="104"/>
      <c r="C6424" s="76"/>
      <c r="D6424" s="77"/>
      <c r="E6424" s="12"/>
      <c r="F6424" s="78"/>
      <c r="G6424" s="77"/>
      <c r="H6424" s="79"/>
      <c r="BA6424" s="5" t="str">
        <f t="shared" si="100"/>
        <v/>
      </c>
      <c r="BB6424" s="5" t="str">
        <f>IF(OR($E6424="",$G6424&lt;&gt;"Ativo"),"",IF(COUNTIFS($E$4:$E6424,$E6424,$A$4:$A6424,$A6424,$G$4:$G6424,"Ativo")=1,1,0))</f>
        <v/>
      </c>
      <c r="BC6424" t="str">
        <f>IF(OR($A6424="",$G6424&lt;&gt;"Ativo"),"",IF(COUNTIFS($A$4:$A6424,$A6424,$G$4:$G6424,"Ativo")=1,1,0))</f>
        <v/>
      </c>
    </row>
    <row r="6425" spans="1:55" x14ac:dyDescent="0.3">
      <c r="A6425" s="76"/>
      <c r="B6425" s="104"/>
      <c r="C6425" s="76"/>
      <c r="D6425" s="77"/>
      <c r="E6425" s="12"/>
      <c r="F6425" s="78"/>
      <c r="G6425" s="77"/>
      <c r="H6425" s="79"/>
      <c r="BA6425" s="5" t="str">
        <f t="shared" si="100"/>
        <v/>
      </c>
      <c r="BB6425" s="5" t="str">
        <f>IF(OR($E6425="",$G6425&lt;&gt;"Ativo"),"",IF(COUNTIFS($E$4:$E6425,$E6425,$A$4:$A6425,$A6425,$G$4:$G6425,"Ativo")=1,1,0))</f>
        <v/>
      </c>
      <c r="BC6425" t="str">
        <f>IF(OR($A6425="",$G6425&lt;&gt;"Ativo"),"",IF(COUNTIFS($A$4:$A6425,$A6425,$G$4:$G6425,"Ativo")=1,1,0))</f>
        <v/>
      </c>
    </row>
    <row r="6426" spans="1:55" x14ac:dyDescent="0.3">
      <c r="A6426" s="76"/>
      <c r="B6426" s="104"/>
      <c r="C6426" s="76"/>
      <c r="D6426" s="77"/>
      <c r="E6426" s="12"/>
      <c r="F6426" s="78"/>
      <c r="G6426" s="77"/>
      <c r="H6426" s="79"/>
      <c r="BA6426" s="5" t="str">
        <f t="shared" si="100"/>
        <v/>
      </c>
      <c r="BB6426" s="5" t="str">
        <f>IF(OR($E6426="",$G6426&lt;&gt;"Ativo"),"",IF(COUNTIFS($E$4:$E6426,$E6426,$A$4:$A6426,$A6426,$G$4:$G6426,"Ativo")=1,1,0))</f>
        <v/>
      </c>
      <c r="BC6426" t="str">
        <f>IF(OR($A6426="",$G6426&lt;&gt;"Ativo"),"",IF(COUNTIFS($A$4:$A6426,$A6426,$G$4:$G6426,"Ativo")=1,1,0))</f>
        <v/>
      </c>
    </row>
    <row r="6427" spans="1:55" x14ac:dyDescent="0.3">
      <c r="A6427" s="76"/>
      <c r="B6427" s="104"/>
      <c r="C6427" s="76"/>
      <c r="D6427" s="77"/>
      <c r="E6427" s="12"/>
      <c r="F6427" s="78"/>
      <c r="G6427" s="77"/>
      <c r="H6427" s="79"/>
      <c r="BA6427" s="5" t="str">
        <f t="shared" si="100"/>
        <v/>
      </c>
      <c r="BB6427" s="5" t="str">
        <f>IF(OR($E6427="",$G6427&lt;&gt;"Ativo"),"",IF(COUNTIFS($E$4:$E6427,$E6427,$A$4:$A6427,$A6427,$G$4:$G6427,"Ativo")=1,1,0))</f>
        <v/>
      </c>
      <c r="BC6427" t="str">
        <f>IF(OR($A6427="",$G6427&lt;&gt;"Ativo"),"",IF(COUNTIFS($A$4:$A6427,$A6427,$G$4:$G6427,"Ativo")=1,1,0))</f>
        <v/>
      </c>
    </row>
    <row r="6428" spans="1:55" x14ac:dyDescent="0.3">
      <c r="A6428" s="76"/>
      <c r="B6428" s="104"/>
      <c r="C6428" s="76"/>
      <c r="D6428" s="77"/>
      <c r="E6428" s="12"/>
      <c r="F6428" s="78"/>
      <c r="G6428" s="77"/>
      <c r="H6428" s="79"/>
      <c r="BA6428" s="5" t="str">
        <f t="shared" si="100"/>
        <v/>
      </c>
      <c r="BB6428" s="5" t="str">
        <f>IF(OR($E6428="",$G6428&lt;&gt;"Ativo"),"",IF(COUNTIFS($E$4:$E6428,$E6428,$A$4:$A6428,$A6428,$G$4:$G6428,"Ativo")=1,1,0))</f>
        <v/>
      </c>
      <c r="BC6428" t="str">
        <f>IF(OR($A6428="",$G6428&lt;&gt;"Ativo"),"",IF(COUNTIFS($A$4:$A6428,$A6428,$G$4:$G6428,"Ativo")=1,1,0))</f>
        <v/>
      </c>
    </row>
    <row r="6429" spans="1:55" x14ac:dyDescent="0.3">
      <c r="A6429" s="76"/>
      <c r="B6429" s="104"/>
      <c r="C6429" s="76"/>
      <c r="D6429" s="77"/>
      <c r="E6429" s="12"/>
      <c r="F6429" s="78"/>
      <c r="G6429" s="77"/>
      <c r="H6429" s="79"/>
      <c r="BA6429" s="5" t="str">
        <f t="shared" si="100"/>
        <v/>
      </c>
      <c r="BB6429" s="5" t="str">
        <f>IF(OR($E6429="",$G6429&lt;&gt;"Ativo"),"",IF(COUNTIFS($E$4:$E6429,$E6429,$A$4:$A6429,$A6429,$G$4:$G6429,"Ativo")=1,1,0))</f>
        <v/>
      </c>
      <c r="BC6429" t="str">
        <f>IF(OR($A6429="",$G6429&lt;&gt;"Ativo"),"",IF(COUNTIFS($A$4:$A6429,$A6429,$G$4:$G6429,"Ativo")=1,1,0))</f>
        <v/>
      </c>
    </row>
    <row r="6430" spans="1:55" x14ac:dyDescent="0.3">
      <c r="A6430" s="76"/>
      <c r="B6430" s="104"/>
      <c r="C6430" s="76"/>
      <c r="D6430" s="77"/>
      <c r="E6430" s="12"/>
      <c r="F6430" s="78"/>
      <c r="G6430" s="77"/>
      <c r="H6430" s="79"/>
      <c r="BA6430" s="5" t="str">
        <f t="shared" si="100"/>
        <v/>
      </c>
      <c r="BB6430" s="5" t="str">
        <f>IF(OR($E6430="",$G6430&lt;&gt;"Ativo"),"",IF(COUNTIFS($E$4:$E6430,$E6430,$A$4:$A6430,$A6430,$G$4:$G6430,"Ativo")=1,1,0))</f>
        <v/>
      </c>
      <c r="BC6430" t="str">
        <f>IF(OR($A6430="",$G6430&lt;&gt;"Ativo"),"",IF(COUNTIFS($A$4:$A6430,$A6430,$G$4:$G6430,"Ativo")=1,1,0))</f>
        <v/>
      </c>
    </row>
    <row r="6431" spans="1:55" x14ac:dyDescent="0.3">
      <c r="A6431" s="76"/>
      <c r="B6431" s="104"/>
      <c r="C6431" s="76"/>
      <c r="D6431" s="77"/>
      <c r="E6431" s="12"/>
      <c r="F6431" s="78"/>
      <c r="G6431" s="77"/>
      <c r="H6431" s="79"/>
      <c r="BA6431" s="5" t="str">
        <f t="shared" si="100"/>
        <v/>
      </c>
      <c r="BB6431" s="5" t="str">
        <f>IF(OR($E6431="",$G6431&lt;&gt;"Ativo"),"",IF(COUNTIFS($E$4:$E6431,$E6431,$A$4:$A6431,$A6431,$G$4:$G6431,"Ativo")=1,1,0))</f>
        <v/>
      </c>
      <c r="BC6431" t="str">
        <f>IF(OR($A6431="",$G6431&lt;&gt;"Ativo"),"",IF(COUNTIFS($A$4:$A6431,$A6431,$G$4:$G6431,"Ativo")=1,1,0))</f>
        <v/>
      </c>
    </row>
    <row r="6432" spans="1:55" x14ac:dyDescent="0.3">
      <c r="A6432" s="76"/>
      <c r="B6432" s="104"/>
      <c r="C6432" s="76"/>
      <c r="D6432" s="77"/>
      <c r="E6432" s="12"/>
      <c r="F6432" s="78"/>
      <c r="G6432" s="77"/>
      <c r="H6432" s="79"/>
      <c r="BA6432" s="5" t="str">
        <f t="shared" si="100"/>
        <v/>
      </c>
      <c r="BB6432" s="5" t="str">
        <f>IF(OR($E6432="",$G6432&lt;&gt;"Ativo"),"",IF(COUNTIFS($E$4:$E6432,$E6432,$A$4:$A6432,$A6432,$G$4:$G6432,"Ativo")=1,1,0))</f>
        <v/>
      </c>
      <c r="BC6432" t="str">
        <f>IF(OR($A6432="",$G6432&lt;&gt;"Ativo"),"",IF(COUNTIFS($A$4:$A6432,$A6432,$G$4:$G6432,"Ativo")=1,1,0))</f>
        <v/>
      </c>
    </row>
    <row r="6433" spans="1:55" x14ac:dyDescent="0.3">
      <c r="A6433" s="76"/>
      <c r="B6433" s="104"/>
      <c r="C6433" s="76"/>
      <c r="D6433" s="77"/>
      <c r="E6433" s="12"/>
      <c r="F6433" s="78"/>
      <c r="G6433" s="77"/>
      <c r="H6433" s="79"/>
      <c r="BA6433" s="5" t="str">
        <f t="shared" si="100"/>
        <v/>
      </c>
      <c r="BB6433" s="5" t="str">
        <f>IF(OR($E6433="",$G6433&lt;&gt;"Ativo"),"",IF(COUNTIFS($E$4:$E6433,$E6433,$A$4:$A6433,$A6433,$G$4:$G6433,"Ativo")=1,1,0))</f>
        <v/>
      </c>
      <c r="BC6433" t="str">
        <f>IF(OR($A6433="",$G6433&lt;&gt;"Ativo"),"",IF(COUNTIFS($A$4:$A6433,$A6433,$G$4:$G6433,"Ativo")=1,1,0))</f>
        <v/>
      </c>
    </row>
    <row r="6434" spans="1:55" x14ac:dyDescent="0.3">
      <c r="A6434" s="76"/>
      <c r="B6434" s="104"/>
      <c r="C6434" s="76"/>
      <c r="D6434" s="77"/>
      <c r="E6434" s="12"/>
      <c r="F6434" s="78"/>
      <c r="G6434" s="77"/>
      <c r="H6434" s="79"/>
      <c r="BA6434" s="5" t="str">
        <f t="shared" si="100"/>
        <v/>
      </c>
      <c r="BB6434" s="5" t="str">
        <f>IF(OR($E6434="",$G6434&lt;&gt;"Ativo"),"",IF(COUNTIFS($E$4:$E6434,$E6434,$A$4:$A6434,$A6434,$G$4:$G6434,"Ativo")=1,1,0))</f>
        <v/>
      </c>
      <c r="BC6434" t="str">
        <f>IF(OR($A6434="",$G6434&lt;&gt;"Ativo"),"",IF(COUNTIFS($A$4:$A6434,$A6434,$G$4:$G6434,"Ativo")=1,1,0))</f>
        <v/>
      </c>
    </row>
    <row r="6435" spans="1:55" x14ac:dyDescent="0.3">
      <c r="A6435" s="76"/>
      <c r="B6435" s="104"/>
      <c r="C6435" s="76"/>
      <c r="D6435" s="77"/>
      <c r="E6435" s="12"/>
      <c r="F6435" s="78"/>
      <c r="G6435" s="77"/>
      <c r="H6435" s="79"/>
      <c r="BA6435" s="5" t="str">
        <f t="shared" si="100"/>
        <v/>
      </c>
      <c r="BB6435" s="5" t="str">
        <f>IF(OR($E6435="",$G6435&lt;&gt;"Ativo"),"",IF(COUNTIFS($E$4:$E6435,$E6435,$A$4:$A6435,$A6435,$G$4:$G6435,"Ativo")=1,1,0))</f>
        <v/>
      </c>
      <c r="BC6435" t="str">
        <f>IF(OR($A6435="",$G6435&lt;&gt;"Ativo"),"",IF(COUNTIFS($A$4:$A6435,$A6435,$G$4:$G6435,"Ativo")=1,1,0))</f>
        <v/>
      </c>
    </row>
    <row r="6436" spans="1:55" x14ac:dyDescent="0.3">
      <c r="A6436" s="76"/>
      <c r="B6436" s="104"/>
      <c r="C6436" s="76"/>
      <c r="D6436" s="77"/>
      <c r="E6436" s="12"/>
      <c r="F6436" s="78"/>
      <c r="G6436" s="77"/>
      <c r="H6436" s="79"/>
      <c r="BA6436" s="5" t="str">
        <f t="shared" si="100"/>
        <v/>
      </c>
      <c r="BB6436" s="5" t="str">
        <f>IF(OR($E6436="",$G6436&lt;&gt;"Ativo"),"",IF(COUNTIFS($E$4:$E6436,$E6436,$A$4:$A6436,$A6436,$G$4:$G6436,"Ativo")=1,1,0))</f>
        <v/>
      </c>
      <c r="BC6436" t="str">
        <f>IF(OR($A6436="",$G6436&lt;&gt;"Ativo"),"",IF(COUNTIFS($A$4:$A6436,$A6436,$G$4:$G6436,"Ativo")=1,1,0))</f>
        <v/>
      </c>
    </row>
    <row r="6437" spans="1:55" x14ac:dyDescent="0.3">
      <c r="A6437" s="76"/>
      <c r="B6437" s="104"/>
      <c r="C6437" s="76"/>
      <c r="D6437" s="77"/>
      <c r="E6437" s="12"/>
      <c r="F6437" s="78"/>
      <c r="G6437" s="77"/>
      <c r="H6437" s="79"/>
      <c r="BA6437" s="5" t="str">
        <f t="shared" si="100"/>
        <v/>
      </c>
      <c r="BB6437" s="5" t="str">
        <f>IF(OR($E6437="",$G6437&lt;&gt;"Ativo"),"",IF(COUNTIFS($E$4:$E6437,$E6437,$A$4:$A6437,$A6437,$G$4:$G6437,"Ativo")=1,1,0))</f>
        <v/>
      </c>
      <c r="BC6437" t="str">
        <f>IF(OR($A6437="",$G6437&lt;&gt;"Ativo"),"",IF(COUNTIFS($A$4:$A6437,$A6437,$G$4:$G6437,"Ativo")=1,1,0))</f>
        <v/>
      </c>
    </row>
    <row r="6438" spans="1:55" x14ac:dyDescent="0.3">
      <c r="A6438" s="76"/>
      <c r="B6438" s="104"/>
      <c r="C6438" s="76"/>
      <c r="D6438" s="77"/>
      <c r="E6438" s="12"/>
      <c r="F6438" s="78"/>
      <c r="G6438" s="77"/>
      <c r="H6438" s="79"/>
      <c r="BA6438" s="5" t="str">
        <f t="shared" si="100"/>
        <v/>
      </c>
      <c r="BB6438" s="5" t="str">
        <f>IF(OR($E6438="",$G6438&lt;&gt;"Ativo"),"",IF(COUNTIFS($E$4:$E6438,$E6438,$A$4:$A6438,$A6438,$G$4:$G6438,"Ativo")=1,1,0))</f>
        <v/>
      </c>
      <c r="BC6438" t="str">
        <f>IF(OR($A6438="",$G6438&lt;&gt;"Ativo"),"",IF(COUNTIFS($A$4:$A6438,$A6438,$G$4:$G6438,"Ativo")=1,1,0))</f>
        <v/>
      </c>
    </row>
    <row r="6439" spans="1:55" x14ac:dyDescent="0.3">
      <c r="A6439" s="76"/>
      <c r="B6439" s="104"/>
      <c r="C6439" s="76"/>
      <c r="D6439" s="77"/>
      <c r="E6439" s="12"/>
      <c r="F6439" s="78"/>
      <c r="G6439" s="77"/>
      <c r="H6439" s="79"/>
      <c r="BA6439" s="5" t="str">
        <f t="shared" si="100"/>
        <v/>
      </c>
      <c r="BB6439" s="5" t="str">
        <f>IF(OR($E6439="",$G6439&lt;&gt;"Ativo"),"",IF(COUNTIFS($E$4:$E6439,$E6439,$A$4:$A6439,$A6439,$G$4:$G6439,"Ativo")=1,1,0))</f>
        <v/>
      </c>
      <c r="BC6439" t="str">
        <f>IF(OR($A6439="",$G6439&lt;&gt;"Ativo"),"",IF(COUNTIFS($A$4:$A6439,$A6439,$G$4:$G6439,"Ativo")=1,1,0))</f>
        <v/>
      </c>
    </row>
    <row r="6440" spans="1:55" x14ac:dyDescent="0.3">
      <c r="A6440" s="76"/>
      <c r="B6440" s="104"/>
      <c r="C6440" s="76"/>
      <c r="D6440" s="77"/>
      <c r="E6440" s="12"/>
      <c r="F6440" s="78"/>
      <c r="G6440" s="77"/>
      <c r="H6440" s="79"/>
      <c r="BA6440" s="5" t="str">
        <f t="shared" si="100"/>
        <v/>
      </c>
      <c r="BB6440" s="5" t="str">
        <f>IF(OR($E6440="",$G6440&lt;&gt;"Ativo"),"",IF(COUNTIFS($E$4:$E6440,$E6440,$A$4:$A6440,$A6440,$G$4:$G6440,"Ativo")=1,1,0))</f>
        <v/>
      </c>
      <c r="BC6440" t="str">
        <f>IF(OR($A6440="",$G6440&lt;&gt;"Ativo"),"",IF(COUNTIFS($A$4:$A6440,$A6440,$G$4:$G6440,"Ativo")=1,1,0))</f>
        <v/>
      </c>
    </row>
    <row r="6441" spans="1:55" x14ac:dyDescent="0.3">
      <c r="A6441" s="76"/>
      <c r="B6441" s="104"/>
      <c r="C6441" s="76"/>
      <c r="D6441" s="77"/>
      <c r="E6441" s="12"/>
      <c r="F6441" s="78"/>
      <c r="G6441" s="77"/>
      <c r="H6441" s="79"/>
      <c r="BA6441" s="5" t="str">
        <f t="shared" si="100"/>
        <v/>
      </c>
      <c r="BB6441" s="5" t="str">
        <f>IF(OR($E6441="",$G6441&lt;&gt;"Ativo"),"",IF(COUNTIFS($E$4:$E6441,$E6441,$A$4:$A6441,$A6441,$G$4:$G6441,"Ativo")=1,1,0))</f>
        <v/>
      </c>
      <c r="BC6441" t="str">
        <f>IF(OR($A6441="",$G6441&lt;&gt;"Ativo"),"",IF(COUNTIFS($A$4:$A6441,$A6441,$G$4:$G6441,"Ativo")=1,1,0))</f>
        <v/>
      </c>
    </row>
    <row r="6442" spans="1:55" x14ac:dyDescent="0.3">
      <c r="A6442" s="76"/>
      <c r="B6442" s="104"/>
      <c r="C6442" s="76"/>
      <c r="D6442" s="77"/>
      <c r="E6442" s="12"/>
      <c r="F6442" s="78"/>
      <c r="G6442" s="77"/>
      <c r="H6442" s="79"/>
      <c r="BA6442" s="5" t="str">
        <f t="shared" si="100"/>
        <v/>
      </c>
      <c r="BB6442" s="5" t="str">
        <f>IF(OR($E6442="",$G6442&lt;&gt;"Ativo"),"",IF(COUNTIFS($E$4:$E6442,$E6442,$A$4:$A6442,$A6442,$G$4:$G6442,"Ativo")=1,1,0))</f>
        <v/>
      </c>
      <c r="BC6442" t="str">
        <f>IF(OR($A6442="",$G6442&lt;&gt;"Ativo"),"",IF(COUNTIFS($A$4:$A6442,$A6442,$G$4:$G6442,"Ativo")=1,1,0))</f>
        <v/>
      </c>
    </row>
    <row r="6443" spans="1:55" x14ac:dyDescent="0.3">
      <c r="A6443" s="76"/>
      <c r="B6443" s="104"/>
      <c r="C6443" s="76"/>
      <c r="D6443" s="77"/>
      <c r="E6443" s="12"/>
      <c r="F6443" s="78"/>
      <c r="G6443" s="77"/>
      <c r="H6443" s="79"/>
      <c r="BA6443" s="5" t="str">
        <f t="shared" si="100"/>
        <v/>
      </c>
      <c r="BB6443" s="5" t="str">
        <f>IF(OR($E6443="",$G6443&lt;&gt;"Ativo"),"",IF(COUNTIFS($E$4:$E6443,$E6443,$A$4:$A6443,$A6443,$G$4:$G6443,"Ativo")=1,1,0))</f>
        <v/>
      </c>
      <c r="BC6443" t="str">
        <f>IF(OR($A6443="",$G6443&lt;&gt;"Ativo"),"",IF(COUNTIFS($A$4:$A6443,$A6443,$G$4:$G6443,"Ativo")=1,1,0))</f>
        <v/>
      </c>
    </row>
    <row r="6444" spans="1:55" x14ac:dyDescent="0.3">
      <c r="A6444" s="76"/>
      <c r="B6444" s="104"/>
      <c r="C6444" s="76"/>
      <c r="D6444" s="77"/>
      <c r="E6444" s="12"/>
      <c r="F6444" s="78"/>
      <c r="G6444" s="77"/>
      <c r="H6444" s="79"/>
      <c r="BA6444" s="5" t="str">
        <f t="shared" si="100"/>
        <v/>
      </c>
      <c r="BB6444" s="5" t="str">
        <f>IF(OR($E6444="",$G6444&lt;&gt;"Ativo"),"",IF(COUNTIFS($E$4:$E6444,$E6444,$A$4:$A6444,$A6444,$G$4:$G6444,"Ativo")=1,1,0))</f>
        <v/>
      </c>
      <c r="BC6444" t="str">
        <f>IF(OR($A6444="",$G6444&lt;&gt;"Ativo"),"",IF(COUNTIFS($A$4:$A6444,$A6444,$G$4:$G6444,"Ativo")=1,1,0))</f>
        <v/>
      </c>
    </row>
    <row r="6445" spans="1:55" x14ac:dyDescent="0.3">
      <c r="A6445" s="76"/>
      <c r="B6445" s="104"/>
      <c r="C6445" s="76"/>
      <c r="D6445" s="77"/>
      <c r="E6445" s="12"/>
      <c r="F6445" s="78"/>
      <c r="G6445" s="77"/>
      <c r="H6445" s="79"/>
      <c r="BA6445" s="5" t="str">
        <f t="shared" si="100"/>
        <v/>
      </c>
      <c r="BB6445" s="5" t="str">
        <f>IF(OR($E6445="",$G6445&lt;&gt;"Ativo"),"",IF(COUNTIFS($E$4:$E6445,$E6445,$A$4:$A6445,$A6445,$G$4:$G6445,"Ativo")=1,1,0))</f>
        <v/>
      </c>
      <c r="BC6445" t="str">
        <f>IF(OR($A6445="",$G6445&lt;&gt;"Ativo"),"",IF(COUNTIFS($A$4:$A6445,$A6445,$G$4:$G6445,"Ativo")=1,1,0))</f>
        <v/>
      </c>
    </row>
    <row r="6446" spans="1:55" x14ac:dyDescent="0.3">
      <c r="A6446" s="76"/>
      <c r="B6446" s="104"/>
      <c r="C6446" s="76"/>
      <c r="D6446" s="77"/>
      <c r="E6446" s="12"/>
      <c r="F6446" s="78"/>
      <c r="G6446" s="77"/>
      <c r="H6446" s="79"/>
      <c r="BA6446" s="5" t="str">
        <f t="shared" si="100"/>
        <v/>
      </c>
      <c r="BB6446" s="5" t="str">
        <f>IF(OR($E6446="",$G6446&lt;&gt;"Ativo"),"",IF(COUNTIFS($E$4:$E6446,$E6446,$A$4:$A6446,$A6446,$G$4:$G6446,"Ativo")=1,1,0))</f>
        <v/>
      </c>
      <c r="BC6446" t="str">
        <f>IF(OR($A6446="",$G6446&lt;&gt;"Ativo"),"",IF(COUNTIFS($A$4:$A6446,$A6446,$G$4:$G6446,"Ativo")=1,1,0))</f>
        <v/>
      </c>
    </row>
    <row r="6447" spans="1:55" x14ac:dyDescent="0.3">
      <c r="A6447" s="76"/>
      <c r="B6447" s="104"/>
      <c r="C6447" s="76"/>
      <c r="D6447" s="77"/>
      <c r="E6447" s="12"/>
      <c r="F6447" s="78"/>
      <c r="G6447" s="77"/>
      <c r="H6447" s="79"/>
      <c r="BA6447" s="5" t="str">
        <f t="shared" si="100"/>
        <v/>
      </c>
      <c r="BB6447" s="5" t="str">
        <f>IF(OR($E6447="",$G6447&lt;&gt;"Ativo"),"",IF(COUNTIFS($E$4:$E6447,$E6447,$A$4:$A6447,$A6447,$G$4:$G6447,"Ativo")=1,1,0))</f>
        <v/>
      </c>
      <c r="BC6447" t="str">
        <f>IF(OR($A6447="",$G6447&lt;&gt;"Ativo"),"",IF(COUNTIFS($A$4:$A6447,$A6447,$G$4:$G6447,"Ativo")=1,1,0))</f>
        <v/>
      </c>
    </row>
    <row r="6448" spans="1:55" x14ac:dyDescent="0.3">
      <c r="A6448" s="76"/>
      <c r="B6448" s="104"/>
      <c r="C6448" s="76"/>
      <c r="D6448" s="77"/>
      <c r="E6448" s="12"/>
      <c r="F6448" s="78"/>
      <c r="G6448" s="77"/>
      <c r="H6448" s="79"/>
      <c r="BA6448" s="5" t="str">
        <f t="shared" si="100"/>
        <v/>
      </c>
      <c r="BB6448" s="5" t="str">
        <f>IF(OR($E6448="",$G6448&lt;&gt;"Ativo"),"",IF(COUNTIFS($E$4:$E6448,$E6448,$A$4:$A6448,$A6448,$G$4:$G6448,"Ativo")=1,1,0))</f>
        <v/>
      </c>
      <c r="BC6448" t="str">
        <f>IF(OR($A6448="",$G6448&lt;&gt;"Ativo"),"",IF(COUNTIFS($A$4:$A6448,$A6448,$G$4:$G6448,"Ativo")=1,1,0))</f>
        <v/>
      </c>
    </row>
    <row r="6449" spans="1:55" x14ac:dyDescent="0.3">
      <c r="A6449" s="76"/>
      <c r="B6449" s="104"/>
      <c r="C6449" s="76"/>
      <c r="D6449" s="77"/>
      <c r="E6449" s="12"/>
      <c r="F6449" s="78"/>
      <c r="G6449" s="77"/>
      <c r="H6449" s="79"/>
      <c r="BA6449" s="5" t="str">
        <f t="shared" si="100"/>
        <v/>
      </c>
      <c r="BB6449" s="5" t="str">
        <f>IF(OR($E6449="",$G6449&lt;&gt;"Ativo"),"",IF(COUNTIFS($E$4:$E6449,$E6449,$A$4:$A6449,$A6449,$G$4:$G6449,"Ativo")=1,1,0))</f>
        <v/>
      </c>
      <c r="BC6449" t="str">
        <f>IF(OR($A6449="",$G6449&lt;&gt;"Ativo"),"",IF(COUNTIFS($A$4:$A6449,$A6449,$G$4:$G6449,"Ativo")=1,1,0))</f>
        <v/>
      </c>
    </row>
    <row r="6450" spans="1:55" x14ac:dyDescent="0.3">
      <c r="A6450" s="76"/>
      <c r="B6450" s="104"/>
      <c r="C6450" s="76"/>
      <c r="D6450" s="77"/>
      <c r="E6450" s="12"/>
      <c r="F6450" s="78"/>
      <c r="G6450" s="77"/>
      <c r="H6450" s="79"/>
      <c r="BA6450" s="5" t="str">
        <f t="shared" si="100"/>
        <v/>
      </c>
      <c r="BB6450" s="5" t="str">
        <f>IF(OR($E6450="",$G6450&lt;&gt;"Ativo"),"",IF(COUNTIFS($E$4:$E6450,$E6450,$A$4:$A6450,$A6450,$G$4:$G6450,"Ativo")=1,1,0))</f>
        <v/>
      </c>
      <c r="BC6450" t="str">
        <f>IF(OR($A6450="",$G6450&lt;&gt;"Ativo"),"",IF(COUNTIFS($A$4:$A6450,$A6450,$G$4:$G6450,"Ativo")=1,1,0))</f>
        <v/>
      </c>
    </row>
    <row r="6451" spans="1:55" x14ac:dyDescent="0.3">
      <c r="A6451" s="76"/>
      <c r="B6451" s="104"/>
      <c r="C6451" s="76"/>
      <c r="D6451" s="77"/>
      <c r="E6451" s="12"/>
      <c r="F6451" s="78"/>
      <c r="G6451" s="77"/>
      <c r="H6451" s="79"/>
      <c r="BA6451" s="5" t="str">
        <f t="shared" si="100"/>
        <v/>
      </c>
      <c r="BB6451" s="5" t="str">
        <f>IF(OR($E6451="",$G6451&lt;&gt;"Ativo"),"",IF(COUNTIFS($E$4:$E6451,$E6451,$A$4:$A6451,$A6451,$G$4:$G6451,"Ativo")=1,1,0))</f>
        <v/>
      </c>
      <c r="BC6451" t="str">
        <f>IF(OR($A6451="",$G6451&lt;&gt;"Ativo"),"",IF(COUNTIFS($A$4:$A6451,$A6451,$G$4:$G6451,"Ativo")=1,1,0))</f>
        <v/>
      </c>
    </row>
    <row r="6452" spans="1:55" x14ac:dyDescent="0.3">
      <c r="A6452" s="76"/>
      <c r="B6452" s="104"/>
      <c r="C6452" s="76"/>
      <c r="D6452" s="77"/>
      <c r="E6452" s="12"/>
      <c r="F6452" s="78"/>
      <c r="G6452" s="77"/>
      <c r="H6452" s="79"/>
      <c r="BA6452" s="5" t="str">
        <f t="shared" si="100"/>
        <v/>
      </c>
      <c r="BB6452" s="5" t="str">
        <f>IF(OR($E6452="",$G6452&lt;&gt;"Ativo"),"",IF(COUNTIFS($E$4:$E6452,$E6452,$A$4:$A6452,$A6452,$G$4:$G6452,"Ativo")=1,1,0))</f>
        <v/>
      </c>
      <c r="BC6452" t="str">
        <f>IF(OR($A6452="",$G6452&lt;&gt;"Ativo"),"",IF(COUNTIFS($A$4:$A6452,$A6452,$G$4:$G6452,"Ativo")=1,1,0))</f>
        <v/>
      </c>
    </row>
    <row r="6453" spans="1:55" x14ac:dyDescent="0.3">
      <c r="A6453" s="76"/>
      <c r="B6453" s="104"/>
      <c r="C6453" s="76"/>
      <c r="D6453" s="77"/>
      <c r="E6453" s="12"/>
      <c r="F6453" s="78"/>
      <c r="G6453" s="77"/>
      <c r="H6453" s="79"/>
      <c r="BA6453" s="5" t="str">
        <f t="shared" si="100"/>
        <v/>
      </c>
      <c r="BB6453" s="5" t="str">
        <f>IF(OR($E6453="",$G6453&lt;&gt;"Ativo"),"",IF(COUNTIFS($E$4:$E6453,$E6453,$A$4:$A6453,$A6453,$G$4:$G6453,"Ativo")=1,1,0))</f>
        <v/>
      </c>
      <c r="BC6453" t="str">
        <f>IF(OR($A6453="",$G6453&lt;&gt;"Ativo"),"",IF(COUNTIFS($A$4:$A6453,$A6453,$G$4:$G6453,"Ativo")=1,1,0))</f>
        <v/>
      </c>
    </row>
    <row r="6454" spans="1:55" x14ac:dyDescent="0.3">
      <c r="A6454" s="76"/>
      <c r="B6454" s="104"/>
      <c r="C6454" s="76"/>
      <c r="D6454" s="77"/>
      <c r="E6454" s="12"/>
      <c r="F6454" s="78"/>
      <c r="G6454" s="77"/>
      <c r="H6454" s="79"/>
      <c r="BA6454" s="5" t="str">
        <f t="shared" si="100"/>
        <v/>
      </c>
      <c r="BB6454" s="5" t="str">
        <f>IF(OR($E6454="",$G6454&lt;&gt;"Ativo"),"",IF(COUNTIFS($E$4:$E6454,$E6454,$A$4:$A6454,$A6454,$G$4:$G6454,"Ativo")=1,1,0))</f>
        <v/>
      </c>
      <c r="BC6454" t="str">
        <f>IF(OR($A6454="",$G6454&lt;&gt;"Ativo"),"",IF(COUNTIFS($A$4:$A6454,$A6454,$G$4:$G6454,"Ativo")=1,1,0))</f>
        <v/>
      </c>
    </row>
    <row r="6455" spans="1:55" x14ac:dyDescent="0.3">
      <c r="A6455" s="76"/>
      <c r="B6455" s="104"/>
      <c r="C6455" s="76"/>
      <c r="D6455" s="77"/>
      <c r="E6455" s="12"/>
      <c r="F6455" s="78"/>
      <c r="G6455" s="77"/>
      <c r="H6455" s="79"/>
      <c r="BA6455" s="5" t="str">
        <f t="shared" si="100"/>
        <v/>
      </c>
      <c r="BB6455" s="5" t="str">
        <f>IF(OR($E6455="",$G6455&lt;&gt;"Ativo"),"",IF(COUNTIFS($E$4:$E6455,$E6455,$A$4:$A6455,$A6455,$G$4:$G6455,"Ativo")=1,1,0))</f>
        <v/>
      </c>
      <c r="BC6455" t="str">
        <f>IF(OR($A6455="",$G6455&lt;&gt;"Ativo"),"",IF(COUNTIFS($A$4:$A6455,$A6455,$G$4:$G6455,"Ativo")=1,1,0))</f>
        <v/>
      </c>
    </row>
    <row r="6456" spans="1:55" x14ac:dyDescent="0.3">
      <c r="A6456" s="76"/>
      <c r="B6456" s="104"/>
      <c r="C6456" s="76"/>
      <c r="D6456" s="77"/>
      <c r="E6456" s="12"/>
      <c r="F6456" s="78"/>
      <c r="G6456" s="77"/>
      <c r="H6456" s="79"/>
      <c r="BA6456" s="5" t="str">
        <f t="shared" si="100"/>
        <v/>
      </c>
      <c r="BB6456" s="5" t="str">
        <f>IF(OR($E6456="",$G6456&lt;&gt;"Ativo"),"",IF(COUNTIFS($E$4:$E6456,$E6456,$A$4:$A6456,$A6456,$G$4:$G6456,"Ativo")=1,1,0))</f>
        <v/>
      </c>
      <c r="BC6456" t="str">
        <f>IF(OR($A6456="",$G6456&lt;&gt;"Ativo"),"",IF(COUNTIFS($A$4:$A6456,$A6456,$G$4:$G6456,"Ativo")=1,1,0))</f>
        <v/>
      </c>
    </row>
    <row r="6457" spans="1:55" x14ac:dyDescent="0.3">
      <c r="A6457" s="76"/>
      <c r="B6457" s="104"/>
      <c r="C6457" s="76"/>
      <c r="D6457" s="77"/>
      <c r="E6457" s="12"/>
      <c r="F6457" s="78"/>
      <c r="G6457" s="77"/>
      <c r="H6457" s="79"/>
      <c r="BA6457" s="5" t="str">
        <f t="shared" si="100"/>
        <v/>
      </c>
      <c r="BB6457" s="5" t="str">
        <f>IF(OR($E6457="",$G6457&lt;&gt;"Ativo"),"",IF(COUNTIFS($E$4:$E6457,$E6457,$A$4:$A6457,$A6457,$G$4:$G6457,"Ativo")=1,1,0))</f>
        <v/>
      </c>
      <c r="BC6457" t="str">
        <f>IF(OR($A6457="",$G6457&lt;&gt;"Ativo"),"",IF(COUNTIFS($A$4:$A6457,$A6457,$G$4:$G6457,"Ativo")=1,1,0))</f>
        <v/>
      </c>
    </row>
    <row r="6458" spans="1:55" x14ac:dyDescent="0.3">
      <c r="A6458" s="76"/>
      <c r="B6458" s="104"/>
      <c r="C6458" s="76"/>
      <c r="D6458" s="77"/>
      <c r="E6458" s="12"/>
      <c r="F6458" s="78"/>
      <c r="G6458" s="77"/>
      <c r="H6458" s="79"/>
      <c r="BA6458" s="5" t="str">
        <f t="shared" si="100"/>
        <v/>
      </c>
      <c r="BB6458" s="5" t="str">
        <f>IF(OR($E6458="",$G6458&lt;&gt;"Ativo"),"",IF(COUNTIFS($E$4:$E6458,$E6458,$A$4:$A6458,$A6458,$G$4:$G6458,"Ativo")=1,1,0))</f>
        <v/>
      </c>
      <c r="BC6458" t="str">
        <f>IF(OR($A6458="",$G6458&lt;&gt;"Ativo"),"",IF(COUNTIFS($A$4:$A6458,$A6458,$G$4:$G6458,"Ativo")=1,1,0))</f>
        <v/>
      </c>
    </row>
    <row r="6459" spans="1:55" x14ac:dyDescent="0.3">
      <c r="A6459" s="76"/>
      <c r="B6459" s="104"/>
      <c r="C6459" s="76"/>
      <c r="D6459" s="77"/>
      <c r="E6459" s="12"/>
      <c r="F6459" s="78"/>
      <c r="G6459" s="77"/>
      <c r="H6459" s="79"/>
      <c r="BA6459" s="5" t="str">
        <f t="shared" si="100"/>
        <v/>
      </c>
      <c r="BB6459" s="5" t="str">
        <f>IF(OR($E6459="",$G6459&lt;&gt;"Ativo"),"",IF(COUNTIFS($E$4:$E6459,$E6459,$A$4:$A6459,$A6459,$G$4:$G6459,"Ativo")=1,1,0))</f>
        <v/>
      </c>
      <c r="BC6459" t="str">
        <f>IF(OR($A6459="",$G6459&lt;&gt;"Ativo"),"",IF(COUNTIFS($A$4:$A6459,$A6459,$G$4:$G6459,"Ativo")=1,1,0))</f>
        <v/>
      </c>
    </row>
    <row r="6460" spans="1:55" x14ac:dyDescent="0.3">
      <c r="A6460" s="76"/>
      <c r="B6460" s="104"/>
      <c r="C6460" s="76"/>
      <c r="D6460" s="77"/>
      <c r="E6460" s="12"/>
      <c r="F6460" s="78"/>
      <c r="G6460" s="77"/>
      <c r="H6460" s="79"/>
      <c r="BA6460" s="5" t="str">
        <f t="shared" si="100"/>
        <v/>
      </c>
      <c r="BB6460" s="5" t="str">
        <f>IF(OR($E6460="",$G6460&lt;&gt;"Ativo"),"",IF(COUNTIFS($E$4:$E6460,$E6460,$A$4:$A6460,$A6460,$G$4:$G6460,"Ativo")=1,1,0))</f>
        <v/>
      </c>
      <c r="BC6460" t="str">
        <f>IF(OR($A6460="",$G6460&lt;&gt;"Ativo"),"",IF(COUNTIFS($A$4:$A6460,$A6460,$G$4:$G6460,"Ativo")=1,1,0))</f>
        <v/>
      </c>
    </row>
    <row r="6461" spans="1:55" x14ac:dyDescent="0.3">
      <c r="A6461" s="76"/>
      <c r="B6461" s="104"/>
      <c r="C6461" s="76"/>
      <c r="D6461" s="77"/>
      <c r="E6461" s="12"/>
      <c r="F6461" s="78"/>
      <c r="G6461" s="77"/>
      <c r="H6461" s="79"/>
      <c r="BA6461" s="5" t="str">
        <f t="shared" si="100"/>
        <v/>
      </c>
      <c r="BB6461" s="5" t="str">
        <f>IF(OR($E6461="",$G6461&lt;&gt;"Ativo"),"",IF(COUNTIFS($E$4:$E6461,$E6461,$A$4:$A6461,$A6461,$G$4:$G6461,"Ativo")=1,1,0))</f>
        <v/>
      </c>
      <c r="BC6461" t="str">
        <f>IF(OR($A6461="",$G6461&lt;&gt;"Ativo"),"",IF(COUNTIFS($A$4:$A6461,$A6461,$G$4:$G6461,"Ativo")=1,1,0))</f>
        <v/>
      </c>
    </row>
    <row r="6462" spans="1:55" x14ac:dyDescent="0.3">
      <c r="A6462" s="76"/>
      <c r="B6462" s="104"/>
      <c r="C6462" s="76"/>
      <c r="D6462" s="77"/>
      <c r="E6462" s="12"/>
      <c r="F6462" s="78"/>
      <c r="G6462" s="77"/>
      <c r="H6462" s="79"/>
      <c r="BA6462" s="5" t="str">
        <f t="shared" si="100"/>
        <v/>
      </c>
      <c r="BB6462" s="5" t="str">
        <f>IF(OR($E6462="",$G6462&lt;&gt;"Ativo"),"",IF(COUNTIFS($E$4:$E6462,$E6462,$A$4:$A6462,$A6462,$G$4:$G6462,"Ativo")=1,1,0))</f>
        <v/>
      </c>
      <c r="BC6462" t="str">
        <f>IF(OR($A6462="",$G6462&lt;&gt;"Ativo"),"",IF(COUNTIFS($A$4:$A6462,$A6462,$G$4:$G6462,"Ativo")=1,1,0))</f>
        <v/>
      </c>
    </row>
    <row r="6463" spans="1:55" x14ac:dyDescent="0.3">
      <c r="A6463" s="76"/>
      <c r="B6463" s="104"/>
      <c r="C6463" s="76"/>
      <c r="D6463" s="77"/>
      <c r="E6463" s="12"/>
      <c r="F6463" s="78"/>
      <c r="G6463" s="77"/>
      <c r="H6463" s="79"/>
      <c r="BA6463" s="5" t="str">
        <f t="shared" si="100"/>
        <v/>
      </c>
      <c r="BB6463" s="5" t="str">
        <f>IF(OR($E6463="",$G6463&lt;&gt;"Ativo"),"",IF(COUNTIFS($E$4:$E6463,$E6463,$A$4:$A6463,$A6463,$G$4:$G6463,"Ativo")=1,1,0))</f>
        <v/>
      </c>
      <c r="BC6463" t="str">
        <f>IF(OR($A6463="",$G6463&lt;&gt;"Ativo"),"",IF(COUNTIFS($A$4:$A6463,$A6463,$G$4:$G6463,"Ativo")=1,1,0))</f>
        <v/>
      </c>
    </row>
    <row r="6464" spans="1:55" x14ac:dyDescent="0.3">
      <c r="A6464" s="76"/>
      <c r="B6464" s="104"/>
      <c r="C6464" s="76"/>
      <c r="D6464" s="77"/>
      <c r="E6464" s="12"/>
      <c r="F6464" s="78"/>
      <c r="G6464" s="77"/>
      <c r="H6464" s="79"/>
      <c r="BA6464" s="5" t="str">
        <f t="shared" si="100"/>
        <v/>
      </c>
      <c r="BB6464" s="5" t="str">
        <f>IF(OR($E6464="",$G6464&lt;&gt;"Ativo"),"",IF(COUNTIFS($E$4:$E6464,$E6464,$A$4:$A6464,$A6464,$G$4:$G6464,"Ativo")=1,1,0))</f>
        <v/>
      </c>
      <c r="BC6464" t="str">
        <f>IF(OR($A6464="",$G6464&lt;&gt;"Ativo"),"",IF(COUNTIFS($A$4:$A6464,$A6464,$G$4:$G6464,"Ativo")=1,1,0))</f>
        <v/>
      </c>
    </row>
    <row r="6465" spans="1:55" x14ac:dyDescent="0.3">
      <c r="A6465" s="76"/>
      <c r="B6465" s="104"/>
      <c r="C6465" s="76"/>
      <c r="D6465" s="77"/>
      <c r="E6465" s="12"/>
      <c r="F6465" s="78"/>
      <c r="G6465" s="77"/>
      <c r="H6465" s="79"/>
      <c r="BA6465" s="5" t="str">
        <f t="shared" si="100"/>
        <v/>
      </c>
      <c r="BB6465" s="5" t="str">
        <f>IF(OR($E6465="",$G6465&lt;&gt;"Ativo"),"",IF(COUNTIFS($E$4:$E6465,$E6465,$A$4:$A6465,$A6465,$G$4:$G6465,"Ativo")=1,1,0))</f>
        <v/>
      </c>
      <c r="BC6465" t="str">
        <f>IF(OR($A6465="",$G6465&lt;&gt;"Ativo"),"",IF(COUNTIFS($A$4:$A6465,$A6465,$G$4:$G6465,"Ativo")=1,1,0))</f>
        <v/>
      </c>
    </row>
    <row r="6466" spans="1:55" x14ac:dyDescent="0.3">
      <c r="A6466" s="76"/>
      <c r="B6466" s="104"/>
      <c r="C6466" s="76"/>
      <c r="D6466" s="77"/>
      <c r="E6466" s="12"/>
      <c r="F6466" s="78"/>
      <c r="G6466" s="77"/>
      <c r="H6466" s="79"/>
      <c r="BA6466" s="5" t="str">
        <f t="shared" si="100"/>
        <v/>
      </c>
      <c r="BB6466" s="5" t="str">
        <f>IF(OR($E6466="",$G6466&lt;&gt;"Ativo"),"",IF(COUNTIFS($E$4:$E6466,$E6466,$A$4:$A6466,$A6466,$G$4:$G6466,"Ativo")=1,1,0))</f>
        <v/>
      </c>
      <c r="BC6466" t="str">
        <f>IF(OR($A6466="",$G6466&lt;&gt;"Ativo"),"",IF(COUNTIFS($A$4:$A6466,$A6466,$G$4:$G6466,"Ativo")=1,1,0))</f>
        <v/>
      </c>
    </row>
    <row r="6467" spans="1:55" x14ac:dyDescent="0.3">
      <c r="A6467" s="76"/>
      <c r="B6467" s="104"/>
      <c r="C6467" s="76"/>
      <c r="D6467" s="77"/>
      <c r="E6467" s="12"/>
      <c r="F6467" s="78"/>
      <c r="G6467" s="77"/>
      <c r="H6467" s="79"/>
      <c r="BA6467" s="5" t="str">
        <f t="shared" si="100"/>
        <v/>
      </c>
      <c r="BB6467" s="5" t="str">
        <f>IF(OR($E6467="",$G6467&lt;&gt;"Ativo"),"",IF(COUNTIFS($E$4:$E6467,$E6467,$A$4:$A6467,$A6467,$G$4:$G6467,"Ativo")=1,1,0))</f>
        <v/>
      </c>
      <c r="BC6467" t="str">
        <f>IF(OR($A6467="",$G6467&lt;&gt;"Ativo"),"",IF(COUNTIFS($A$4:$A6467,$A6467,$G$4:$G6467,"Ativo")=1,1,0))</f>
        <v/>
      </c>
    </row>
    <row r="6468" spans="1:55" x14ac:dyDescent="0.3">
      <c r="A6468" s="76"/>
      <c r="B6468" s="104"/>
      <c r="C6468" s="76"/>
      <c r="D6468" s="77"/>
      <c r="E6468" s="12"/>
      <c r="F6468" s="78"/>
      <c r="G6468" s="77"/>
      <c r="H6468" s="79"/>
      <c r="BA6468" s="5" t="str">
        <f t="shared" ref="BA6468:BA6531" si="101">IF($D6468="","",MID($D6468,4,LEN($D6468)-5))</f>
        <v/>
      </c>
      <c r="BB6468" s="5" t="str">
        <f>IF(OR($E6468="",$G6468&lt;&gt;"Ativo"),"",IF(COUNTIFS($E$4:$E6468,$E6468,$A$4:$A6468,$A6468,$G$4:$G6468,"Ativo")=1,1,0))</f>
        <v/>
      </c>
      <c r="BC6468" t="str">
        <f>IF(OR($A6468="",$G6468&lt;&gt;"Ativo"),"",IF(COUNTIFS($A$4:$A6468,$A6468,$G$4:$G6468,"Ativo")=1,1,0))</f>
        <v/>
      </c>
    </row>
    <row r="6469" spans="1:55" x14ac:dyDescent="0.3">
      <c r="A6469" s="76"/>
      <c r="B6469" s="104"/>
      <c r="C6469" s="76"/>
      <c r="D6469" s="77"/>
      <c r="E6469" s="12"/>
      <c r="F6469" s="78"/>
      <c r="G6469" s="77"/>
      <c r="H6469" s="79"/>
      <c r="BA6469" s="5" t="str">
        <f t="shared" si="101"/>
        <v/>
      </c>
      <c r="BB6469" s="5" t="str">
        <f>IF(OR($E6469="",$G6469&lt;&gt;"Ativo"),"",IF(COUNTIFS($E$4:$E6469,$E6469,$A$4:$A6469,$A6469,$G$4:$G6469,"Ativo")=1,1,0))</f>
        <v/>
      </c>
      <c r="BC6469" t="str">
        <f>IF(OR($A6469="",$G6469&lt;&gt;"Ativo"),"",IF(COUNTIFS($A$4:$A6469,$A6469,$G$4:$G6469,"Ativo")=1,1,0))</f>
        <v/>
      </c>
    </row>
    <row r="6470" spans="1:55" x14ac:dyDescent="0.3">
      <c r="A6470" s="76"/>
      <c r="B6470" s="104"/>
      <c r="C6470" s="76"/>
      <c r="D6470" s="77"/>
      <c r="E6470" s="12"/>
      <c r="F6470" s="78"/>
      <c r="G6470" s="77"/>
      <c r="H6470" s="79"/>
      <c r="BA6470" s="5" t="str">
        <f t="shared" si="101"/>
        <v/>
      </c>
      <c r="BB6470" s="5" t="str">
        <f>IF(OR($E6470="",$G6470&lt;&gt;"Ativo"),"",IF(COUNTIFS($E$4:$E6470,$E6470,$A$4:$A6470,$A6470,$G$4:$G6470,"Ativo")=1,1,0))</f>
        <v/>
      </c>
      <c r="BC6470" t="str">
        <f>IF(OR($A6470="",$G6470&lt;&gt;"Ativo"),"",IF(COUNTIFS($A$4:$A6470,$A6470,$G$4:$G6470,"Ativo")=1,1,0))</f>
        <v/>
      </c>
    </row>
    <row r="6471" spans="1:55" x14ac:dyDescent="0.3">
      <c r="A6471" s="76"/>
      <c r="B6471" s="104"/>
      <c r="C6471" s="76"/>
      <c r="D6471" s="77"/>
      <c r="E6471" s="12"/>
      <c r="F6471" s="78"/>
      <c r="G6471" s="77"/>
      <c r="H6471" s="79"/>
      <c r="BA6471" s="5" t="str">
        <f t="shared" si="101"/>
        <v/>
      </c>
      <c r="BB6471" s="5" t="str">
        <f>IF(OR($E6471="",$G6471&lt;&gt;"Ativo"),"",IF(COUNTIFS($E$4:$E6471,$E6471,$A$4:$A6471,$A6471,$G$4:$G6471,"Ativo")=1,1,0))</f>
        <v/>
      </c>
      <c r="BC6471" t="str">
        <f>IF(OR($A6471="",$G6471&lt;&gt;"Ativo"),"",IF(COUNTIFS($A$4:$A6471,$A6471,$G$4:$G6471,"Ativo")=1,1,0))</f>
        <v/>
      </c>
    </row>
    <row r="6472" spans="1:55" x14ac:dyDescent="0.3">
      <c r="A6472" s="76"/>
      <c r="B6472" s="104"/>
      <c r="C6472" s="76"/>
      <c r="D6472" s="77"/>
      <c r="E6472" s="12"/>
      <c r="F6472" s="78"/>
      <c r="G6472" s="77"/>
      <c r="H6472" s="79"/>
      <c r="BA6472" s="5" t="str">
        <f t="shared" si="101"/>
        <v/>
      </c>
      <c r="BB6472" s="5" t="str">
        <f>IF(OR($E6472="",$G6472&lt;&gt;"Ativo"),"",IF(COUNTIFS($E$4:$E6472,$E6472,$A$4:$A6472,$A6472,$G$4:$G6472,"Ativo")=1,1,0))</f>
        <v/>
      </c>
      <c r="BC6472" t="str">
        <f>IF(OR($A6472="",$G6472&lt;&gt;"Ativo"),"",IF(COUNTIFS($A$4:$A6472,$A6472,$G$4:$G6472,"Ativo")=1,1,0))</f>
        <v/>
      </c>
    </row>
    <row r="6473" spans="1:55" x14ac:dyDescent="0.3">
      <c r="A6473" s="76"/>
      <c r="B6473" s="104"/>
      <c r="C6473" s="76"/>
      <c r="D6473" s="77"/>
      <c r="E6473" s="12"/>
      <c r="F6473" s="78"/>
      <c r="G6473" s="77"/>
      <c r="H6473" s="79"/>
      <c r="BA6473" s="5" t="str">
        <f t="shared" si="101"/>
        <v/>
      </c>
      <c r="BB6473" s="5" t="str">
        <f>IF(OR($E6473="",$G6473&lt;&gt;"Ativo"),"",IF(COUNTIFS($E$4:$E6473,$E6473,$A$4:$A6473,$A6473,$G$4:$G6473,"Ativo")=1,1,0))</f>
        <v/>
      </c>
      <c r="BC6473" t="str">
        <f>IF(OR($A6473="",$G6473&lt;&gt;"Ativo"),"",IF(COUNTIFS($A$4:$A6473,$A6473,$G$4:$G6473,"Ativo")=1,1,0))</f>
        <v/>
      </c>
    </row>
    <row r="6474" spans="1:55" x14ac:dyDescent="0.3">
      <c r="A6474" s="76"/>
      <c r="B6474" s="104"/>
      <c r="C6474" s="76"/>
      <c r="D6474" s="77"/>
      <c r="E6474" s="12"/>
      <c r="F6474" s="78"/>
      <c r="G6474" s="77"/>
      <c r="H6474" s="79"/>
      <c r="BA6474" s="5" t="str">
        <f t="shared" si="101"/>
        <v/>
      </c>
      <c r="BB6474" s="5" t="str">
        <f>IF(OR($E6474="",$G6474&lt;&gt;"Ativo"),"",IF(COUNTIFS($E$4:$E6474,$E6474,$A$4:$A6474,$A6474,$G$4:$G6474,"Ativo")=1,1,0))</f>
        <v/>
      </c>
      <c r="BC6474" t="str">
        <f>IF(OR($A6474="",$G6474&lt;&gt;"Ativo"),"",IF(COUNTIFS($A$4:$A6474,$A6474,$G$4:$G6474,"Ativo")=1,1,0))</f>
        <v/>
      </c>
    </row>
    <row r="6475" spans="1:55" x14ac:dyDescent="0.3">
      <c r="A6475" s="76"/>
      <c r="B6475" s="104"/>
      <c r="C6475" s="76"/>
      <c r="D6475" s="77"/>
      <c r="E6475" s="12"/>
      <c r="F6475" s="78"/>
      <c r="G6475" s="77"/>
      <c r="H6475" s="79"/>
      <c r="BA6475" s="5" t="str">
        <f t="shared" si="101"/>
        <v/>
      </c>
      <c r="BB6475" s="5" t="str">
        <f>IF(OR($E6475="",$G6475&lt;&gt;"Ativo"),"",IF(COUNTIFS($E$4:$E6475,$E6475,$A$4:$A6475,$A6475,$G$4:$G6475,"Ativo")=1,1,0))</f>
        <v/>
      </c>
      <c r="BC6475" t="str">
        <f>IF(OR($A6475="",$G6475&lt;&gt;"Ativo"),"",IF(COUNTIFS($A$4:$A6475,$A6475,$G$4:$G6475,"Ativo")=1,1,0))</f>
        <v/>
      </c>
    </row>
    <row r="6476" spans="1:55" x14ac:dyDescent="0.3">
      <c r="A6476" s="76"/>
      <c r="B6476" s="104"/>
      <c r="C6476" s="76"/>
      <c r="D6476" s="77"/>
      <c r="E6476" s="12"/>
      <c r="F6476" s="78"/>
      <c r="G6476" s="77"/>
      <c r="H6476" s="79"/>
      <c r="BA6476" s="5" t="str">
        <f t="shared" si="101"/>
        <v/>
      </c>
      <c r="BB6476" s="5" t="str">
        <f>IF(OR($E6476="",$G6476&lt;&gt;"Ativo"),"",IF(COUNTIFS($E$4:$E6476,$E6476,$A$4:$A6476,$A6476,$G$4:$G6476,"Ativo")=1,1,0))</f>
        <v/>
      </c>
      <c r="BC6476" t="str">
        <f>IF(OR($A6476="",$G6476&lt;&gt;"Ativo"),"",IF(COUNTIFS($A$4:$A6476,$A6476,$G$4:$G6476,"Ativo")=1,1,0))</f>
        <v/>
      </c>
    </row>
    <row r="6477" spans="1:55" x14ac:dyDescent="0.3">
      <c r="A6477" s="76"/>
      <c r="B6477" s="104"/>
      <c r="C6477" s="76"/>
      <c r="D6477" s="77"/>
      <c r="E6477" s="12"/>
      <c r="F6477" s="78"/>
      <c r="G6477" s="77"/>
      <c r="H6477" s="79"/>
      <c r="BA6477" s="5" t="str">
        <f t="shared" si="101"/>
        <v/>
      </c>
      <c r="BB6477" s="5" t="str">
        <f>IF(OR($E6477="",$G6477&lt;&gt;"Ativo"),"",IF(COUNTIFS($E$4:$E6477,$E6477,$A$4:$A6477,$A6477,$G$4:$G6477,"Ativo")=1,1,0))</f>
        <v/>
      </c>
      <c r="BC6477" t="str">
        <f>IF(OR($A6477="",$G6477&lt;&gt;"Ativo"),"",IF(COUNTIFS($A$4:$A6477,$A6477,$G$4:$G6477,"Ativo")=1,1,0))</f>
        <v/>
      </c>
    </row>
    <row r="6478" spans="1:55" x14ac:dyDescent="0.3">
      <c r="A6478" s="76"/>
      <c r="B6478" s="104"/>
      <c r="C6478" s="76"/>
      <c r="D6478" s="77"/>
      <c r="E6478" s="12"/>
      <c r="F6478" s="78"/>
      <c r="G6478" s="77"/>
      <c r="H6478" s="79"/>
      <c r="BA6478" s="5" t="str">
        <f t="shared" si="101"/>
        <v/>
      </c>
      <c r="BB6478" s="5" t="str">
        <f>IF(OR($E6478="",$G6478&lt;&gt;"Ativo"),"",IF(COUNTIFS($E$4:$E6478,$E6478,$A$4:$A6478,$A6478,$G$4:$G6478,"Ativo")=1,1,0))</f>
        <v/>
      </c>
      <c r="BC6478" t="str">
        <f>IF(OR($A6478="",$G6478&lt;&gt;"Ativo"),"",IF(COUNTIFS($A$4:$A6478,$A6478,$G$4:$G6478,"Ativo")=1,1,0))</f>
        <v/>
      </c>
    </row>
    <row r="6479" spans="1:55" x14ac:dyDescent="0.3">
      <c r="A6479" s="76"/>
      <c r="B6479" s="104"/>
      <c r="C6479" s="76"/>
      <c r="D6479" s="77"/>
      <c r="E6479" s="12"/>
      <c r="F6479" s="78"/>
      <c r="G6479" s="77"/>
      <c r="H6479" s="79"/>
      <c r="BA6479" s="5" t="str">
        <f t="shared" si="101"/>
        <v/>
      </c>
      <c r="BB6479" s="5" t="str">
        <f>IF(OR($E6479="",$G6479&lt;&gt;"Ativo"),"",IF(COUNTIFS($E$4:$E6479,$E6479,$A$4:$A6479,$A6479,$G$4:$G6479,"Ativo")=1,1,0))</f>
        <v/>
      </c>
      <c r="BC6479" t="str">
        <f>IF(OR($A6479="",$G6479&lt;&gt;"Ativo"),"",IF(COUNTIFS($A$4:$A6479,$A6479,$G$4:$G6479,"Ativo")=1,1,0))</f>
        <v/>
      </c>
    </row>
    <row r="6480" spans="1:55" x14ac:dyDescent="0.3">
      <c r="A6480" s="76"/>
      <c r="B6480" s="104"/>
      <c r="C6480" s="76"/>
      <c r="D6480" s="77"/>
      <c r="E6480" s="12"/>
      <c r="F6480" s="78"/>
      <c r="G6480" s="77"/>
      <c r="H6480" s="79"/>
      <c r="BA6480" s="5" t="str">
        <f t="shared" si="101"/>
        <v/>
      </c>
      <c r="BB6480" s="5" t="str">
        <f>IF(OR($E6480="",$G6480&lt;&gt;"Ativo"),"",IF(COUNTIFS($E$4:$E6480,$E6480,$A$4:$A6480,$A6480,$G$4:$G6480,"Ativo")=1,1,0))</f>
        <v/>
      </c>
      <c r="BC6480" t="str">
        <f>IF(OR($A6480="",$G6480&lt;&gt;"Ativo"),"",IF(COUNTIFS($A$4:$A6480,$A6480,$G$4:$G6480,"Ativo")=1,1,0))</f>
        <v/>
      </c>
    </row>
    <row r="6481" spans="1:55" x14ac:dyDescent="0.3">
      <c r="A6481" s="76"/>
      <c r="B6481" s="104"/>
      <c r="C6481" s="76"/>
      <c r="D6481" s="77"/>
      <c r="E6481" s="12"/>
      <c r="F6481" s="78"/>
      <c r="G6481" s="77"/>
      <c r="H6481" s="79"/>
      <c r="BA6481" s="5" t="str">
        <f t="shared" si="101"/>
        <v/>
      </c>
      <c r="BB6481" s="5" t="str">
        <f>IF(OR($E6481="",$G6481&lt;&gt;"Ativo"),"",IF(COUNTIFS($E$4:$E6481,$E6481,$A$4:$A6481,$A6481,$G$4:$G6481,"Ativo")=1,1,0))</f>
        <v/>
      </c>
      <c r="BC6481" t="str">
        <f>IF(OR($A6481="",$G6481&lt;&gt;"Ativo"),"",IF(COUNTIFS($A$4:$A6481,$A6481,$G$4:$G6481,"Ativo")=1,1,0))</f>
        <v/>
      </c>
    </row>
    <row r="6482" spans="1:55" x14ac:dyDescent="0.3">
      <c r="A6482" s="76"/>
      <c r="B6482" s="104"/>
      <c r="C6482" s="76"/>
      <c r="D6482" s="77"/>
      <c r="E6482" s="12"/>
      <c r="F6482" s="78"/>
      <c r="G6482" s="77"/>
      <c r="H6482" s="79"/>
      <c r="BA6482" s="5" t="str">
        <f t="shared" si="101"/>
        <v/>
      </c>
      <c r="BB6482" s="5" t="str">
        <f>IF(OR($E6482="",$G6482&lt;&gt;"Ativo"),"",IF(COUNTIFS($E$4:$E6482,$E6482,$A$4:$A6482,$A6482,$G$4:$G6482,"Ativo")=1,1,0))</f>
        <v/>
      </c>
      <c r="BC6482" t="str">
        <f>IF(OR($A6482="",$G6482&lt;&gt;"Ativo"),"",IF(COUNTIFS($A$4:$A6482,$A6482,$G$4:$G6482,"Ativo")=1,1,0))</f>
        <v/>
      </c>
    </row>
    <row r="6483" spans="1:55" x14ac:dyDescent="0.3">
      <c r="A6483" s="76"/>
      <c r="B6483" s="104"/>
      <c r="C6483" s="76"/>
      <c r="D6483" s="77"/>
      <c r="E6483" s="12"/>
      <c r="F6483" s="78"/>
      <c r="G6483" s="77"/>
      <c r="H6483" s="79"/>
      <c r="BA6483" s="5" t="str">
        <f t="shared" si="101"/>
        <v/>
      </c>
      <c r="BB6483" s="5" t="str">
        <f>IF(OR($E6483="",$G6483&lt;&gt;"Ativo"),"",IF(COUNTIFS($E$4:$E6483,$E6483,$A$4:$A6483,$A6483,$G$4:$G6483,"Ativo")=1,1,0))</f>
        <v/>
      </c>
      <c r="BC6483" t="str">
        <f>IF(OR($A6483="",$G6483&lt;&gt;"Ativo"),"",IF(COUNTIFS($A$4:$A6483,$A6483,$G$4:$G6483,"Ativo")=1,1,0))</f>
        <v/>
      </c>
    </row>
    <row r="6484" spans="1:55" x14ac:dyDescent="0.3">
      <c r="A6484" s="76"/>
      <c r="B6484" s="104"/>
      <c r="C6484" s="76"/>
      <c r="D6484" s="77"/>
      <c r="E6484" s="12"/>
      <c r="F6484" s="78"/>
      <c r="G6484" s="77"/>
      <c r="H6484" s="79"/>
      <c r="BA6484" s="5" t="str">
        <f t="shared" si="101"/>
        <v/>
      </c>
      <c r="BB6484" s="5" t="str">
        <f>IF(OR($E6484="",$G6484&lt;&gt;"Ativo"),"",IF(COUNTIFS($E$4:$E6484,$E6484,$A$4:$A6484,$A6484,$G$4:$G6484,"Ativo")=1,1,0))</f>
        <v/>
      </c>
      <c r="BC6484" t="str">
        <f>IF(OR($A6484="",$G6484&lt;&gt;"Ativo"),"",IF(COUNTIFS($A$4:$A6484,$A6484,$G$4:$G6484,"Ativo")=1,1,0))</f>
        <v/>
      </c>
    </row>
    <row r="6485" spans="1:55" x14ac:dyDescent="0.3">
      <c r="A6485" s="76"/>
      <c r="B6485" s="104"/>
      <c r="C6485" s="76"/>
      <c r="D6485" s="77"/>
      <c r="E6485" s="12"/>
      <c r="F6485" s="78"/>
      <c r="G6485" s="77"/>
      <c r="H6485" s="79"/>
      <c r="BA6485" s="5" t="str">
        <f t="shared" si="101"/>
        <v/>
      </c>
      <c r="BB6485" s="5" t="str">
        <f>IF(OR($E6485="",$G6485&lt;&gt;"Ativo"),"",IF(COUNTIFS($E$4:$E6485,$E6485,$A$4:$A6485,$A6485,$G$4:$G6485,"Ativo")=1,1,0))</f>
        <v/>
      </c>
      <c r="BC6485" t="str">
        <f>IF(OR($A6485="",$G6485&lt;&gt;"Ativo"),"",IF(COUNTIFS($A$4:$A6485,$A6485,$G$4:$G6485,"Ativo")=1,1,0))</f>
        <v/>
      </c>
    </row>
    <row r="6486" spans="1:55" x14ac:dyDescent="0.3">
      <c r="A6486" s="76"/>
      <c r="B6486" s="104"/>
      <c r="C6486" s="76"/>
      <c r="D6486" s="77"/>
      <c r="E6486" s="12"/>
      <c r="F6486" s="78"/>
      <c r="G6486" s="77"/>
      <c r="H6486" s="79"/>
      <c r="BA6486" s="5" t="str">
        <f t="shared" si="101"/>
        <v/>
      </c>
      <c r="BB6486" s="5" t="str">
        <f>IF(OR($E6486="",$G6486&lt;&gt;"Ativo"),"",IF(COUNTIFS($E$4:$E6486,$E6486,$A$4:$A6486,$A6486,$G$4:$G6486,"Ativo")=1,1,0))</f>
        <v/>
      </c>
      <c r="BC6486" t="str">
        <f>IF(OR($A6486="",$G6486&lt;&gt;"Ativo"),"",IF(COUNTIFS($A$4:$A6486,$A6486,$G$4:$G6486,"Ativo")=1,1,0))</f>
        <v/>
      </c>
    </row>
    <row r="6487" spans="1:55" x14ac:dyDescent="0.3">
      <c r="A6487" s="76"/>
      <c r="B6487" s="104"/>
      <c r="C6487" s="76"/>
      <c r="D6487" s="77"/>
      <c r="E6487" s="12"/>
      <c r="F6487" s="78"/>
      <c r="G6487" s="77"/>
      <c r="H6487" s="79"/>
      <c r="BA6487" s="5" t="str">
        <f t="shared" si="101"/>
        <v/>
      </c>
      <c r="BB6487" s="5" t="str">
        <f>IF(OR($E6487="",$G6487&lt;&gt;"Ativo"),"",IF(COUNTIFS($E$4:$E6487,$E6487,$A$4:$A6487,$A6487,$G$4:$G6487,"Ativo")=1,1,0))</f>
        <v/>
      </c>
      <c r="BC6487" t="str">
        <f>IF(OR($A6487="",$G6487&lt;&gt;"Ativo"),"",IF(COUNTIFS($A$4:$A6487,$A6487,$G$4:$G6487,"Ativo")=1,1,0))</f>
        <v/>
      </c>
    </row>
    <row r="6488" spans="1:55" x14ac:dyDescent="0.3">
      <c r="A6488" s="76"/>
      <c r="B6488" s="104"/>
      <c r="C6488" s="76"/>
      <c r="D6488" s="77"/>
      <c r="E6488" s="12"/>
      <c r="F6488" s="78"/>
      <c r="G6488" s="77"/>
      <c r="H6488" s="79"/>
      <c r="BA6488" s="5" t="str">
        <f t="shared" si="101"/>
        <v/>
      </c>
      <c r="BB6488" s="5" t="str">
        <f>IF(OR($E6488="",$G6488&lt;&gt;"Ativo"),"",IF(COUNTIFS($E$4:$E6488,$E6488,$A$4:$A6488,$A6488,$G$4:$G6488,"Ativo")=1,1,0))</f>
        <v/>
      </c>
      <c r="BC6488" t="str">
        <f>IF(OR($A6488="",$G6488&lt;&gt;"Ativo"),"",IF(COUNTIFS($A$4:$A6488,$A6488,$G$4:$G6488,"Ativo")=1,1,0))</f>
        <v/>
      </c>
    </row>
    <row r="6489" spans="1:55" x14ac:dyDescent="0.3">
      <c r="A6489" s="76"/>
      <c r="B6489" s="104"/>
      <c r="C6489" s="76"/>
      <c r="D6489" s="77"/>
      <c r="E6489" s="12"/>
      <c r="F6489" s="78"/>
      <c r="G6489" s="77"/>
      <c r="H6489" s="79"/>
      <c r="BA6489" s="5" t="str">
        <f t="shared" si="101"/>
        <v/>
      </c>
      <c r="BB6489" s="5" t="str">
        <f>IF(OR($E6489="",$G6489&lt;&gt;"Ativo"),"",IF(COUNTIFS($E$4:$E6489,$E6489,$A$4:$A6489,$A6489,$G$4:$G6489,"Ativo")=1,1,0))</f>
        <v/>
      </c>
      <c r="BC6489" t="str">
        <f>IF(OR($A6489="",$G6489&lt;&gt;"Ativo"),"",IF(COUNTIFS($A$4:$A6489,$A6489,$G$4:$G6489,"Ativo")=1,1,0))</f>
        <v/>
      </c>
    </row>
    <row r="6490" spans="1:55" x14ac:dyDescent="0.3">
      <c r="A6490" s="76"/>
      <c r="B6490" s="104"/>
      <c r="C6490" s="76"/>
      <c r="D6490" s="77"/>
      <c r="E6490" s="12"/>
      <c r="F6490" s="78"/>
      <c r="G6490" s="77"/>
      <c r="H6490" s="79"/>
      <c r="BA6490" s="5" t="str">
        <f t="shared" si="101"/>
        <v/>
      </c>
      <c r="BB6490" s="5" t="str">
        <f>IF(OR($E6490="",$G6490&lt;&gt;"Ativo"),"",IF(COUNTIFS($E$4:$E6490,$E6490,$A$4:$A6490,$A6490,$G$4:$G6490,"Ativo")=1,1,0))</f>
        <v/>
      </c>
      <c r="BC6490" t="str">
        <f>IF(OR($A6490="",$G6490&lt;&gt;"Ativo"),"",IF(COUNTIFS($A$4:$A6490,$A6490,$G$4:$G6490,"Ativo")=1,1,0))</f>
        <v/>
      </c>
    </row>
    <row r="6491" spans="1:55" x14ac:dyDescent="0.3">
      <c r="A6491" s="76"/>
      <c r="B6491" s="104"/>
      <c r="C6491" s="76"/>
      <c r="D6491" s="77"/>
      <c r="E6491" s="12"/>
      <c r="F6491" s="78"/>
      <c r="G6491" s="77"/>
      <c r="H6491" s="79"/>
      <c r="BA6491" s="5" t="str">
        <f t="shared" si="101"/>
        <v/>
      </c>
      <c r="BB6491" s="5" t="str">
        <f>IF(OR($E6491="",$G6491&lt;&gt;"Ativo"),"",IF(COUNTIFS($E$4:$E6491,$E6491,$A$4:$A6491,$A6491,$G$4:$G6491,"Ativo")=1,1,0))</f>
        <v/>
      </c>
      <c r="BC6491" t="str">
        <f>IF(OR($A6491="",$G6491&lt;&gt;"Ativo"),"",IF(COUNTIFS($A$4:$A6491,$A6491,$G$4:$G6491,"Ativo")=1,1,0))</f>
        <v/>
      </c>
    </row>
    <row r="6492" spans="1:55" x14ac:dyDescent="0.3">
      <c r="A6492" s="76"/>
      <c r="B6492" s="104"/>
      <c r="C6492" s="76"/>
      <c r="D6492" s="77"/>
      <c r="E6492" s="12"/>
      <c r="F6492" s="78"/>
      <c r="G6492" s="77"/>
      <c r="H6492" s="79"/>
      <c r="BA6492" s="5" t="str">
        <f t="shared" si="101"/>
        <v/>
      </c>
      <c r="BB6492" s="5" t="str">
        <f>IF(OR($E6492="",$G6492&lt;&gt;"Ativo"),"",IF(COUNTIFS($E$4:$E6492,$E6492,$A$4:$A6492,$A6492,$G$4:$G6492,"Ativo")=1,1,0))</f>
        <v/>
      </c>
      <c r="BC6492" t="str">
        <f>IF(OR($A6492="",$G6492&lt;&gt;"Ativo"),"",IF(COUNTIFS($A$4:$A6492,$A6492,$G$4:$G6492,"Ativo")=1,1,0))</f>
        <v/>
      </c>
    </row>
    <row r="6493" spans="1:55" x14ac:dyDescent="0.3">
      <c r="A6493" s="76"/>
      <c r="B6493" s="104"/>
      <c r="C6493" s="76"/>
      <c r="D6493" s="77"/>
      <c r="E6493" s="12"/>
      <c r="F6493" s="78"/>
      <c r="G6493" s="77"/>
      <c r="H6493" s="79"/>
      <c r="BA6493" s="5" t="str">
        <f t="shared" si="101"/>
        <v/>
      </c>
      <c r="BB6493" s="5" t="str">
        <f>IF(OR($E6493="",$G6493&lt;&gt;"Ativo"),"",IF(COUNTIFS($E$4:$E6493,$E6493,$A$4:$A6493,$A6493,$G$4:$G6493,"Ativo")=1,1,0))</f>
        <v/>
      </c>
      <c r="BC6493" t="str">
        <f>IF(OR($A6493="",$G6493&lt;&gt;"Ativo"),"",IF(COUNTIFS($A$4:$A6493,$A6493,$G$4:$G6493,"Ativo")=1,1,0))</f>
        <v/>
      </c>
    </row>
    <row r="6494" spans="1:55" x14ac:dyDescent="0.3">
      <c r="A6494" s="76"/>
      <c r="B6494" s="104"/>
      <c r="C6494" s="76"/>
      <c r="D6494" s="77"/>
      <c r="E6494" s="12"/>
      <c r="F6494" s="78"/>
      <c r="G6494" s="77"/>
      <c r="H6494" s="79"/>
      <c r="BA6494" s="5" t="str">
        <f t="shared" si="101"/>
        <v/>
      </c>
      <c r="BB6494" s="5" t="str">
        <f>IF(OR($E6494="",$G6494&lt;&gt;"Ativo"),"",IF(COUNTIFS($E$4:$E6494,$E6494,$A$4:$A6494,$A6494,$G$4:$G6494,"Ativo")=1,1,0))</f>
        <v/>
      </c>
      <c r="BC6494" t="str">
        <f>IF(OR($A6494="",$G6494&lt;&gt;"Ativo"),"",IF(COUNTIFS($A$4:$A6494,$A6494,$G$4:$G6494,"Ativo")=1,1,0))</f>
        <v/>
      </c>
    </row>
    <row r="6495" spans="1:55" x14ac:dyDescent="0.3">
      <c r="A6495" s="76"/>
      <c r="B6495" s="104"/>
      <c r="C6495" s="76"/>
      <c r="D6495" s="77"/>
      <c r="E6495" s="12"/>
      <c r="F6495" s="78"/>
      <c r="G6495" s="77"/>
      <c r="H6495" s="79"/>
      <c r="BA6495" s="5" t="str">
        <f t="shared" si="101"/>
        <v/>
      </c>
      <c r="BB6495" s="5" t="str">
        <f>IF(OR($E6495="",$G6495&lt;&gt;"Ativo"),"",IF(COUNTIFS($E$4:$E6495,$E6495,$A$4:$A6495,$A6495,$G$4:$G6495,"Ativo")=1,1,0))</f>
        <v/>
      </c>
      <c r="BC6495" t="str">
        <f>IF(OR($A6495="",$G6495&lt;&gt;"Ativo"),"",IF(COUNTIFS($A$4:$A6495,$A6495,$G$4:$G6495,"Ativo")=1,1,0))</f>
        <v/>
      </c>
    </row>
    <row r="6496" spans="1:55" x14ac:dyDescent="0.3">
      <c r="A6496" s="76"/>
      <c r="B6496" s="104"/>
      <c r="C6496" s="76"/>
      <c r="D6496" s="77"/>
      <c r="E6496" s="12"/>
      <c r="F6496" s="78"/>
      <c r="G6496" s="77"/>
      <c r="H6496" s="79"/>
      <c r="BA6496" s="5" t="str">
        <f t="shared" si="101"/>
        <v/>
      </c>
      <c r="BB6496" s="5" t="str">
        <f>IF(OR($E6496="",$G6496&lt;&gt;"Ativo"),"",IF(COUNTIFS($E$4:$E6496,$E6496,$A$4:$A6496,$A6496,$G$4:$G6496,"Ativo")=1,1,0))</f>
        <v/>
      </c>
      <c r="BC6496" t="str">
        <f>IF(OR($A6496="",$G6496&lt;&gt;"Ativo"),"",IF(COUNTIFS($A$4:$A6496,$A6496,$G$4:$G6496,"Ativo")=1,1,0))</f>
        <v/>
      </c>
    </row>
    <row r="6497" spans="1:55" x14ac:dyDescent="0.3">
      <c r="A6497" s="76"/>
      <c r="B6497" s="104"/>
      <c r="C6497" s="76"/>
      <c r="D6497" s="77"/>
      <c r="E6497" s="12"/>
      <c r="F6497" s="78"/>
      <c r="G6497" s="77"/>
      <c r="H6497" s="79"/>
      <c r="BA6497" s="5" t="str">
        <f t="shared" si="101"/>
        <v/>
      </c>
      <c r="BB6497" s="5" t="str">
        <f>IF(OR($E6497="",$G6497&lt;&gt;"Ativo"),"",IF(COUNTIFS($E$4:$E6497,$E6497,$A$4:$A6497,$A6497,$G$4:$G6497,"Ativo")=1,1,0))</f>
        <v/>
      </c>
      <c r="BC6497" t="str">
        <f>IF(OR($A6497="",$G6497&lt;&gt;"Ativo"),"",IF(COUNTIFS($A$4:$A6497,$A6497,$G$4:$G6497,"Ativo")=1,1,0))</f>
        <v/>
      </c>
    </row>
    <row r="6498" spans="1:55" x14ac:dyDescent="0.3">
      <c r="A6498" s="76"/>
      <c r="B6498" s="104"/>
      <c r="C6498" s="76"/>
      <c r="D6498" s="77"/>
      <c r="E6498" s="12"/>
      <c r="F6498" s="78"/>
      <c r="G6498" s="77"/>
      <c r="H6498" s="79"/>
      <c r="BA6498" s="5" t="str">
        <f t="shared" si="101"/>
        <v/>
      </c>
      <c r="BB6498" s="5" t="str">
        <f>IF(OR($E6498="",$G6498&lt;&gt;"Ativo"),"",IF(COUNTIFS($E$4:$E6498,$E6498,$A$4:$A6498,$A6498,$G$4:$G6498,"Ativo")=1,1,0))</f>
        <v/>
      </c>
      <c r="BC6498" t="str">
        <f>IF(OR($A6498="",$G6498&lt;&gt;"Ativo"),"",IF(COUNTIFS($A$4:$A6498,$A6498,$G$4:$G6498,"Ativo")=1,1,0))</f>
        <v/>
      </c>
    </row>
    <row r="6499" spans="1:55" x14ac:dyDescent="0.3">
      <c r="A6499" s="76"/>
      <c r="B6499" s="104"/>
      <c r="C6499" s="76"/>
      <c r="D6499" s="77"/>
      <c r="E6499" s="12"/>
      <c r="F6499" s="78"/>
      <c r="G6499" s="77"/>
      <c r="H6499" s="79"/>
      <c r="BA6499" s="5" t="str">
        <f t="shared" si="101"/>
        <v/>
      </c>
      <c r="BB6499" s="5" t="str">
        <f>IF(OR($E6499="",$G6499&lt;&gt;"Ativo"),"",IF(COUNTIFS($E$4:$E6499,$E6499,$A$4:$A6499,$A6499,$G$4:$G6499,"Ativo")=1,1,0))</f>
        <v/>
      </c>
      <c r="BC6499" t="str">
        <f>IF(OR($A6499="",$G6499&lt;&gt;"Ativo"),"",IF(COUNTIFS($A$4:$A6499,$A6499,$G$4:$G6499,"Ativo")=1,1,0))</f>
        <v/>
      </c>
    </row>
    <row r="6500" spans="1:55" x14ac:dyDescent="0.3">
      <c r="A6500" s="76"/>
      <c r="B6500" s="104"/>
      <c r="C6500" s="76"/>
      <c r="D6500" s="77"/>
      <c r="E6500" s="12"/>
      <c r="F6500" s="78"/>
      <c r="G6500" s="77"/>
      <c r="H6500" s="79"/>
      <c r="BA6500" s="5" t="str">
        <f t="shared" si="101"/>
        <v/>
      </c>
      <c r="BB6500" s="5" t="str">
        <f>IF(OR($E6500="",$G6500&lt;&gt;"Ativo"),"",IF(COUNTIFS($E$4:$E6500,$E6500,$A$4:$A6500,$A6500,$G$4:$G6500,"Ativo")=1,1,0))</f>
        <v/>
      </c>
      <c r="BC6500" t="str">
        <f>IF(OR($A6500="",$G6500&lt;&gt;"Ativo"),"",IF(COUNTIFS($A$4:$A6500,$A6500,$G$4:$G6500,"Ativo")=1,1,0))</f>
        <v/>
      </c>
    </row>
    <row r="6501" spans="1:55" x14ac:dyDescent="0.3">
      <c r="A6501" s="76"/>
      <c r="B6501" s="104"/>
      <c r="C6501" s="76"/>
      <c r="D6501" s="77"/>
      <c r="E6501" s="12"/>
      <c r="F6501" s="78"/>
      <c r="G6501" s="77"/>
      <c r="H6501" s="79"/>
      <c r="BA6501" s="5" t="str">
        <f t="shared" si="101"/>
        <v/>
      </c>
      <c r="BB6501" s="5" t="str">
        <f>IF(OR($E6501="",$G6501&lt;&gt;"Ativo"),"",IF(COUNTIFS($E$4:$E6501,$E6501,$A$4:$A6501,$A6501,$G$4:$G6501,"Ativo")=1,1,0))</f>
        <v/>
      </c>
      <c r="BC6501" t="str">
        <f>IF(OR($A6501="",$G6501&lt;&gt;"Ativo"),"",IF(COUNTIFS($A$4:$A6501,$A6501,$G$4:$G6501,"Ativo")=1,1,0))</f>
        <v/>
      </c>
    </row>
    <row r="6502" spans="1:55" x14ac:dyDescent="0.3">
      <c r="A6502" s="76"/>
      <c r="B6502" s="104"/>
      <c r="C6502" s="76"/>
      <c r="D6502" s="77"/>
      <c r="E6502" s="12"/>
      <c r="F6502" s="78"/>
      <c r="G6502" s="77"/>
      <c r="H6502" s="79"/>
      <c r="BA6502" s="5" t="str">
        <f t="shared" si="101"/>
        <v/>
      </c>
      <c r="BB6502" s="5" t="str">
        <f>IF(OR($E6502="",$G6502&lt;&gt;"Ativo"),"",IF(COUNTIFS($E$4:$E6502,$E6502,$A$4:$A6502,$A6502,$G$4:$G6502,"Ativo")=1,1,0))</f>
        <v/>
      </c>
      <c r="BC6502" t="str">
        <f>IF(OR($A6502="",$G6502&lt;&gt;"Ativo"),"",IF(COUNTIFS($A$4:$A6502,$A6502,$G$4:$G6502,"Ativo")=1,1,0))</f>
        <v/>
      </c>
    </row>
    <row r="6503" spans="1:55" x14ac:dyDescent="0.3">
      <c r="A6503" s="76"/>
      <c r="B6503" s="104"/>
      <c r="C6503" s="76"/>
      <c r="D6503" s="77"/>
      <c r="E6503" s="12"/>
      <c r="F6503" s="78"/>
      <c r="G6503" s="77"/>
      <c r="H6503" s="79"/>
      <c r="BA6503" s="5" t="str">
        <f t="shared" si="101"/>
        <v/>
      </c>
      <c r="BB6503" s="5" t="str">
        <f>IF(OR($E6503="",$G6503&lt;&gt;"Ativo"),"",IF(COUNTIFS($E$4:$E6503,$E6503,$A$4:$A6503,$A6503,$G$4:$G6503,"Ativo")=1,1,0))</f>
        <v/>
      </c>
      <c r="BC6503" t="str">
        <f>IF(OR($A6503="",$G6503&lt;&gt;"Ativo"),"",IF(COUNTIFS($A$4:$A6503,$A6503,$G$4:$G6503,"Ativo")=1,1,0))</f>
        <v/>
      </c>
    </row>
    <row r="6504" spans="1:55" x14ac:dyDescent="0.3">
      <c r="A6504" s="76"/>
      <c r="B6504" s="104"/>
      <c r="C6504" s="76"/>
      <c r="D6504" s="77"/>
      <c r="E6504" s="12"/>
      <c r="F6504" s="78"/>
      <c r="G6504" s="77"/>
      <c r="H6504" s="79"/>
      <c r="BA6504" s="5" t="str">
        <f t="shared" si="101"/>
        <v/>
      </c>
      <c r="BB6504" s="5" t="str">
        <f>IF(OR($E6504="",$G6504&lt;&gt;"Ativo"),"",IF(COUNTIFS($E$4:$E6504,$E6504,$A$4:$A6504,$A6504,$G$4:$G6504,"Ativo")=1,1,0))</f>
        <v/>
      </c>
      <c r="BC6504" t="str">
        <f>IF(OR($A6504="",$G6504&lt;&gt;"Ativo"),"",IF(COUNTIFS($A$4:$A6504,$A6504,$G$4:$G6504,"Ativo")=1,1,0))</f>
        <v/>
      </c>
    </row>
    <row r="6505" spans="1:55" x14ac:dyDescent="0.3">
      <c r="A6505" s="76"/>
      <c r="B6505" s="104"/>
      <c r="C6505" s="76"/>
      <c r="D6505" s="77"/>
      <c r="E6505" s="12"/>
      <c r="F6505" s="78"/>
      <c r="G6505" s="77"/>
      <c r="H6505" s="79"/>
      <c r="BA6505" s="5" t="str">
        <f t="shared" si="101"/>
        <v/>
      </c>
      <c r="BB6505" s="5" t="str">
        <f>IF(OR($E6505="",$G6505&lt;&gt;"Ativo"),"",IF(COUNTIFS($E$4:$E6505,$E6505,$A$4:$A6505,$A6505,$G$4:$G6505,"Ativo")=1,1,0))</f>
        <v/>
      </c>
      <c r="BC6505" t="str">
        <f>IF(OR($A6505="",$G6505&lt;&gt;"Ativo"),"",IF(COUNTIFS($A$4:$A6505,$A6505,$G$4:$G6505,"Ativo")=1,1,0))</f>
        <v/>
      </c>
    </row>
    <row r="6506" spans="1:55" x14ac:dyDescent="0.3">
      <c r="A6506" s="76"/>
      <c r="B6506" s="104"/>
      <c r="C6506" s="76"/>
      <c r="D6506" s="77"/>
      <c r="E6506" s="12"/>
      <c r="F6506" s="78"/>
      <c r="G6506" s="77"/>
      <c r="H6506" s="79"/>
      <c r="BA6506" s="5" t="str">
        <f t="shared" si="101"/>
        <v/>
      </c>
      <c r="BB6506" s="5" t="str">
        <f>IF(OR($E6506="",$G6506&lt;&gt;"Ativo"),"",IF(COUNTIFS($E$4:$E6506,$E6506,$A$4:$A6506,$A6506,$G$4:$G6506,"Ativo")=1,1,0))</f>
        <v/>
      </c>
      <c r="BC6506" t="str">
        <f>IF(OR($A6506="",$G6506&lt;&gt;"Ativo"),"",IF(COUNTIFS($A$4:$A6506,$A6506,$G$4:$G6506,"Ativo")=1,1,0))</f>
        <v/>
      </c>
    </row>
    <row r="6507" spans="1:55" x14ac:dyDescent="0.3">
      <c r="A6507" s="76"/>
      <c r="B6507" s="104"/>
      <c r="C6507" s="76"/>
      <c r="D6507" s="77"/>
      <c r="E6507" s="12"/>
      <c r="F6507" s="78"/>
      <c r="G6507" s="77"/>
      <c r="H6507" s="79"/>
      <c r="BA6507" s="5" t="str">
        <f t="shared" si="101"/>
        <v/>
      </c>
      <c r="BB6507" s="5" t="str">
        <f>IF(OR($E6507="",$G6507&lt;&gt;"Ativo"),"",IF(COUNTIFS($E$4:$E6507,$E6507,$A$4:$A6507,$A6507,$G$4:$G6507,"Ativo")=1,1,0))</f>
        <v/>
      </c>
      <c r="BC6507" t="str">
        <f>IF(OR($A6507="",$G6507&lt;&gt;"Ativo"),"",IF(COUNTIFS($A$4:$A6507,$A6507,$G$4:$G6507,"Ativo")=1,1,0))</f>
        <v/>
      </c>
    </row>
    <row r="6508" spans="1:55" x14ac:dyDescent="0.3">
      <c r="A6508" s="76"/>
      <c r="B6508" s="104"/>
      <c r="C6508" s="76"/>
      <c r="D6508" s="77"/>
      <c r="E6508" s="12"/>
      <c r="F6508" s="78"/>
      <c r="G6508" s="77"/>
      <c r="H6508" s="79"/>
      <c r="BA6508" s="5" t="str">
        <f t="shared" si="101"/>
        <v/>
      </c>
      <c r="BB6508" s="5" t="str">
        <f>IF(OR($E6508="",$G6508&lt;&gt;"Ativo"),"",IF(COUNTIFS($E$4:$E6508,$E6508,$A$4:$A6508,$A6508,$G$4:$G6508,"Ativo")=1,1,0))</f>
        <v/>
      </c>
      <c r="BC6508" t="str">
        <f>IF(OR($A6508="",$G6508&lt;&gt;"Ativo"),"",IF(COUNTIFS($A$4:$A6508,$A6508,$G$4:$G6508,"Ativo")=1,1,0))</f>
        <v/>
      </c>
    </row>
    <row r="6509" spans="1:55" x14ac:dyDescent="0.3">
      <c r="A6509" s="76"/>
      <c r="B6509" s="104"/>
      <c r="C6509" s="76"/>
      <c r="D6509" s="77"/>
      <c r="E6509" s="12"/>
      <c r="F6509" s="78"/>
      <c r="G6509" s="77"/>
      <c r="H6509" s="79"/>
      <c r="BA6509" s="5" t="str">
        <f t="shared" si="101"/>
        <v/>
      </c>
      <c r="BB6509" s="5" t="str">
        <f>IF(OR($E6509="",$G6509&lt;&gt;"Ativo"),"",IF(COUNTIFS($E$4:$E6509,$E6509,$A$4:$A6509,$A6509,$G$4:$G6509,"Ativo")=1,1,0))</f>
        <v/>
      </c>
      <c r="BC6509" t="str">
        <f>IF(OR($A6509="",$G6509&lt;&gt;"Ativo"),"",IF(COUNTIFS($A$4:$A6509,$A6509,$G$4:$G6509,"Ativo")=1,1,0))</f>
        <v/>
      </c>
    </row>
    <row r="6510" spans="1:55" x14ac:dyDescent="0.3">
      <c r="A6510" s="76"/>
      <c r="B6510" s="104"/>
      <c r="C6510" s="76"/>
      <c r="D6510" s="77"/>
      <c r="E6510" s="12"/>
      <c r="F6510" s="78"/>
      <c r="G6510" s="77"/>
      <c r="H6510" s="79"/>
      <c r="BA6510" s="5" t="str">
        <f t="shared" si="101"/>
        <v/>
      </c>
      <c r="BB6510" s="5" t="str">
        <f>IF(OR($E6510="",$G6510&lt;&gt;"Ativo"),"",IF(COUNTIFS($E$4:$E6510,$E6510,$A$4:$A6510,$A6510,$G$4:$G6510,"Ativo")=1,1,0))</f>
        <v/>
      </c>
      <c r="BC6510" t="str">
        <f>IF(OR($A6510="",$G6510&lt;&gt;"Ativo"),"",IF(COUNTIFS($A$4:$A6510,$A6510,$G$4:$G6510,"Ativo")=1,1,0))</f>
        <v/>
      </c>
    </row>
    <row r="6511" spans="1:55" x14ac:dyDescent="0.3">
      <c r="A6511" s="76"/>
      <c r="B6511" s="104"/>
      <c r="C6511" s="76"/>
      <c r="D6511" s="77"/>
      <c r="E6511" s="12"/>
      <c r="F6511" s="78"/>
      <c r="G6511" s="77"/>
      <c r="H6511" s="79"/>
      <c r="BA6511" s="5" t="str">
        <f t="shared" si="101"/>
        <v/>
      </c>
      <c r="BB6511" s="5" t="str">
        <f>IF(OR($E6511="",$G6511&lt;&gt;"Ativo"),"",IF(COUNTIFS($E$4:$E6511,$E6511,$A$4:$A6511,$A6511,$G$4:$G6511,"Ativo")=1,1,0))</f>
        <v/>
      </c>
      <c r="BC6511" t="str">
        <f>IF(OR($A6511="",$G6511&lt;&gt;"Ativo"),"",IF(COUNTIFS($A$4:$A6511,$A6511,$G$4:$G6511,"Ativo")=1,1,0))</f>
        <v/>
      </c>
    </row>
    <row r="6512" spans="1:55" x14ac:dyDescent="0.3">
      <c r="A6512" s="76"/>
      <c r="B6512" s="104"/>
      <c r="C6512" s="76"/>
      <c r="D6512" s="77"/>
      <c r="E6512" s="12"/>
      <c r="F6512" s="78"/>
      <c r="G6512" s="77"/>
      <c r="H6512" s="79"/>
      <c r="BA6512" s="5" t="str">
        <f t="shared" si="101"/>
        <v/>
      </c>
      <c r="BB6512" s="5" t="str">
        <f>IF(OR($E6512="",$G6512&lt;&gt;"Ativo"),"",IF(COUNTIFS($E$4:$E6512,$E6512,$A$4:$A6512,$A6512,$G$4:$G6512,"Ativo")=1,1,0))</f>
        <v/>
      </c>
      <c r="BC6512" t="str">
        <f>IF(OR($A6512="",$G6512&lt;&gt;"Ativo"),"",IF(COUNTIFS($A$4:$A6512,$A6512,$G$4:$G6512,"Ativo")=1,1,0))</f>
        <v/>
      </c>
    </row>
    <row r="6513" spans="1:55" x14ac:dyDescent="0.3">
      <c r="A6513" s="76"/>
      <c r="B6513" s="104"/>
      <c r="C6513" s="76"/>
      <c r="D6513" s="77"/>
      <c r="E6513" s="12"/>
      <c r="F6513" s="78"/>
      <c r="G6513" s="77"/>
      <c r="H6513" s="79"/>
      <c r="BA6513" s="5" t="str">
        <f t="shared" si="101"/>
        <v/>
      </c>
      <c r="BB6513" s="5" t="str">
        <f>IF(OR($E6513="",$G6513&lt;&gt;"Ativo"),"",IF(COUNTIFS($E$4:$E6513,$E6513,$A$4:$A6513,$A6513,$G$4:$G6513,"Ativo")=1,1,0))</f>
        <v/>
      </c>
      <c r="BC6513" t="str">
        <f>IF(OR($A6513="",$G6513&lt;&gt;"Ativo"),"",IF(COUNTIFS($A$4:$A6513,$A6513,$G$4:$G6513,"Ativo")=1,1,0))</f>
        <v/>
      </c>
    </row>
    <row r="6514" spans="1:55" x14ac:dyDescent="0.3">
      <c r="A6514" s="76"/>
      <c r="B6514" s="104"/>
      <c r="C6514" s="76"/>
      <c r="D6514" s="77"/>
      <c r="E6514" s="12"/>
      <c r="F6514" s="78"/>
      <c r="G6514" s="77"/>
      <c r="H6514" s="79"/>
      <c r="BA6514" s="5" t="str">
        <f t="shared" si="101"/>
        <v/>
      </c>
      <c r="BB6514" s="5" t="str">
        <f>IF(OR($E6514="",$G6514&lt;&gt;"Ativo"),"",IF(COUNTIFS($E$4:$E6514,$E6514,$A$4:$A6514,$A6514,$G$4:$G6514,"Ativo")=1,1,0))</f>
        <v/>
      </c>
      <c r="BC6514" t="str">
        <f>IF(OR($A6514="",$G6514&lt;&gt;"Ativo"),"",IF(COUNTIFS($A$4:$A6514,$A6514,$G$4:$G6514,"Ativo")=1,1,0))</f>
        <v/>
      </c>
    </row>
    <row r="6515" spans="1:55" x14ac:dyDescent="0.3">
      <c r="A6515" s="76"/>
      <c r="B6515" s="104"/>
      <c r="C6515" s="76"/>
      <c r="D6515" s="77"/>
      <c r="E6515" s="12"/>
      <c r="F6515" s="78"/>
      <c r="G6515" s="77"/>
      <c r="H6515" s="79"/>
      <c r="BA6515" s="5" t="str">
        <f t="shared" si="101"/>
        <v/>
      </c>
      <c r="BB6515" s="5" t="str">
        <f>IF(OR($E6515="",$G6515&lt;&gt;"Ativo"),"",IF(COUNTIFS($E$4:$E6515,$E6515,$A$4:$A6515,$A6515,$G$4:$G6515,"Ativo")=1,1,0))</f>
        <v/>
      </c>
      <c r="BC6515" t="str">
        <f>IF(OR($A6515="",$G6515&lt;&gt;"Ativo"),"",IF(COUNTIFS($A$4:$A6515,$A6515,$G$4:$G6515,"Ativo")=1,1,0))</f>
        <v/>
      </c>
    </row>
    <row r="6516" spans="1:55" x14ac:dyDescent="0.3">
      <c r="A6516" s="76"/>
      <c r="B6516" s="104"/>
      <c r="C6516" s="76"/>
      <c r="D6516" s="77"/>
      <c r="E6516" s="12"/>
      <c r="F6516" s="78"/>
      <c r="G6516" s="77"/>
      <c r="H6516" s="79"/>
      <c r="BA6516" s="5" t="str">
        <f t="shared" si="101"/>
        <v/>
      </c>
      <c r="BB6516" s="5" t="str">
        <f>IF(OR($E6516="",$G6516&lt;&gt;"Ativo"),"",IF(COUNTIFS($E$4:$E6516,$E6516,$A$4:$A6516,$A6516,$G$4:$G6516,"Ativo")=1,1,0))</f>
        <v/>
      </c>
      <c r="BC6516" t="str">
        <f>IF(OR($A6516="",$G6516&lt;&gt;"Ativo"),"",IF(COUNTIFS($A$4:$A6516,$A6516,$G$4:$G6516,"Ativo")=1,1,0))</f>
        <v/>
      </c>
    </row>
    <row r="6517" spans="1:55" x14ac:dyDescent="0.3">
      <c r="A6517" s="76"/>
      <c r="B6517" s="104"/>
      <c r="C6517" s="76"/>
      <c r="D6517" s="77"/>
      <c r="E6517" s="12"/>
      <c r="F6517" s="78"/>
      <c r="G6517" s="77"/>
      <c r="H6517" s="79"/>
      <c r="BA6517" s="5" t="str">
        <f t="shared" si="101"/>
        <v/>
      </c>
      <c r="BB6517" s="5" t="str">
        <f>IF(OR($E6517="",$G6517&lt;&gt;"Ativo"),"",IF(COUNTIFS($E$4:$E6517,$E6517,$A$4:$A6517,$A6517,$G$4:$G6517,"Ativo")=1,1,0))</f>
        <v/>
      </c>
      <c r="BC6517" t="str">
        <f>IF(OR($A6517="",$G6517&lt;&gt;"Ativo"),"",IF(COUNTIFS($A$4:$A6517,$A6517,$G$4:$G6517,"Ativo")=1,1,0))</f>
        <v/>
      </c>
    </row>
    <row r="6518" spans="1:55" x14ac:dyDescent="0.3">
      <c r="A6518" s="76"/>
      <c r="B6518" s="104"/>
      <c r="C6518" s="76"/>
      <c r="D6518" s="77"/>
      <c r="E6518" s="12"/>
      <c r="F6518" s="78"/>
      <c r="G6518" s="77"/>
      <c r="H6518" s="79"/>
      <c r="BA6518" s="5" t="str">
        <f t="shared" si="101"/>
        <v/>
      </c>
      <c r="BB6518" s="5" t="str">
        <f>IF(OR($E6518="",$G6518&lt;&gt;"Ativo"),"",IF(COUNTIFS($E$4:$E6518,$E6518,$A$4:$A6518,$A6518,$G$4:$G6518,"Ativo")=1,1,0))</f>
        <v/>
      </c>
      <c r="BC6518" t="str">
        <f>IF(OR($A6518="",$G6518&lt;&gt;"Ativo"),"",IF(COUNTIFS($A$4:$A6518,$A6518,$G$4:$G6518,"Ativo")=1,1,0))</f>
        <v/>
      </c>
    </row>
    <row r="6519" spans="1:55" x14ac:dyDescent="0.3">
      <c r="A6519" s="76"/>
      <c r="B6519" s="104"/>
      <c r="C6519" s="76"/>
      <c r="D6519" s="77"/>
      <c r="E6519" s="12"/>
      <c r="F6519" s="78"/>
      <c r="G6519" s="77"/>
      <c r="H6519" s="79"/>
      <c r="BA6519" s="5" t="str">
        <f t="shared" si="101"/>
        <v/>
      </c>
      <c r="BB6519" s="5" t="str">
        <f>IF(OR($E6519="",$G6519&lt;&gt;"Ativo"),"",IF(COUNTIFS($E$4:$E6519,$E6519,$A$4:$A6519,$A6519,$G$4:$G6519,"Ativo")=1,1,0))</f>
        <v/>
      </c>
      <c r="BC6519" t="str">
        <f>IF(OR($A6519="",$G6519&lt;&gt;"Ativo"),"",IF(COUNTIFS($A$4:$A6519,$A6519,$G$4:$G6519,"Ativo")=1,1,0))</f>
        <v/>
      </c>
    </row>
    <row r="6520" spans="1:55" x14ac:dyDescent="0.3">
      <c r="A6520" s="76"/>
      <c r="B6520" s="104"/>
      <c r="C6520" s="76"/>
      <c r="D6520" s="77"/>
      <c r="E6520" s="12"/>
      <c r="F6520" s="78"/>
      <c r="G6520" s="77"/>
      <c r="H6520" s="79"/>
      <c r="BA6520" s="5" t="str">
        <f t="shared" si="101"/>
        <v/>
      </c>
      <c r="BB6520" s="5" t="str">
        <f>IF(OR($E6520="",$G6520&lt;&gt;"Ativo"),"",IF(COUNTIFS($E$4:$E6520,$E6520,$A$4:$A6520,$A6520,$G$4:$G6520,"Ativo")=1,1,0))</f>
        <v/>
      </c>
      <c r="BC6520" t="str">
        <f>IF(OR($A6520="",$G6520&lt;&gt;"Ativo"),"",IF(COUNTIFS($A$4:$A6520,$A6520,$G$4:$G6520,"Ativo")=1,1,0))</f>
        <v/>
      </c>
    </row>
    <row r="6521" spans="1:55" x14ac:dyDescent="0.3">
      <c r="A6521" s="76"/>
      <c r="B6521" s="104"/>
      <c r="C6521" s="76"/>
      <c r="D6521" s="77"/>
      <c r="E6521" s="12"/>
      <c r="F6521" s="78"/>
      <c r="G6521" s="77"/>
      <c r="H6521" s="79"/>
      <c r="BA6521" s="5" t="str">
        <f t="shared" si="101"/>
        <v/>
      </c>
      <c r="BB6521" s="5" t="str">
        <f>IF(OR($E6521="",$G6521&lt;&gt;"Ativo"),"",IF(COUNTIFS($E$4:$E6521,$E6521,$A$4:$A6521,$A6521,$G$4:$G6521,"Ativo")=1,1,0))</f>
        <v/>
      </c>
      <c r="BC6521" t="str">
        <f>IF(OR($A6521="",$G6521&lt;&gt;"Ativo"),"",IF(COUNTIFS($A$4:$A6521,$A6521,$G$4:$G6521,"Ativo")=1,1,0))</f>
        <v/>
      </c>
    </row>
    <row r="6522" spans="1:55" x14ac:dyDescent="0.3">
      <c r="A6522" s="76"/>
      <c r="B6522" s="104"/>
      <c r="C6522" s="76"/>
      <c r="D6522" s="77"/>
      <c r="E6522" s="12"/>
      <c r="F6522" s="78"/>
      <c r="G6522" s="77"/>
      <c r="H6522" s="79"/>
      <c r="BA6522" s="5" t="str">
        <f t="shared" si="101"/>
        <v/>
      </c>
      <c r="BB6522" s="5" t="str">
        <f>IF(OR($E6522="",$G6522&lt;&gt;"Ativo"),"",IF(COUNTIFS($E$4:$E6522,$E6522,$A$4:$A6522,$A6522,$G$4:$G6522,"Ativo")=1,1,0))</f>
        <v/>
      </c>
      <c r="BC6522" t="str">
        <f>IF(OR($A6522="",$G6522&lt;&gt;"Ativo"),"",IF(COUNTIFS($A$4:$A6522,$A6522,$G$4:$G6522,"Ativo")=1,1,0))</f>
        <v/>
      </c>
    </row>
    <row r="6523" spans="1:55" x14ac:dyDescent="0.3">
      <c r="A6523" s="76"/>
      <c r="B6523" s="104"/>
      <c r="C6523" s="76"/>
      <c r="D6523" s="77"/>
      <c r="E6523" s="12"/>
      <c r="F6523" s="78"/>
      <c r="G6523" s="77"/>
      <c r="H6523" s="79"/>
      <c r="BA6523" s="5" t="str">
        <f t="shared" si="101"/>
        <v/>
      </c>
      <c r="BB6523" s="5" t="str">
        <f>IF(OR($E6523="",$G6523&lt;&gt;"Ativo"),"",IF(COUNTIFS($E$4:$E6523,$E6523,$A$4:$A6523,$A6523,$G$4:$G6523,"Ativo")=1,1,0))</f>
        <v/>
      </c>
      <c r="BC6523" t="str">
        <f>IF(OR($A6523="",$G6523&lt;&gt;"Ativo"),"",IF(COUNTIFS($A$4:$A6523,$A6523,$G$4:$G6523,"Ativo")=1,1,0))</f>
        <v/>
      </c>
    </row>
    <row r="6524" spans="1:55" x14ac:dyDescent="0.3">
      <c r="A6524" s="76"/>
      <c r="B6524" s="104"/>
      <c r="C6524" s="76"/>
      <c r="D6524" s="77"/>
      <c r="E6524" s="12"/>
      <c r="F6524" s="78"/>
      <c r="G6524" s="77"/>
      <c r="H6524" s="79"/>
      <c r="BA6524" s="5" t="str">
        <f t="shared" si="101"/>
        <v/>
      </c>
      <c r="BB6524" s="5" t="str">
        <f>IF(OR($E6524="",$G6524&lt;&gt;"Ativo"),"",IF(COUNTIFS($E$4:$E6524,$E6524,$A$4:$A6524,$A6524,$G$4:$G6524,"Ativo")=1,1,0))</f>
        <v/>
      </c>
      <c r="BC6524" t="str">
        <f>IF(OR($A6524="",$G6524&lt;&gt;"Ativo"),"",IF(COUNTIFS($A$4:$A6524,$A6524,$G$4:$G6524,"Ativo")=1,1,0))</f>
        <v/>
      </c>
    </row>
    <row r="6525" spans="1:55" x14ac:dyDescent="0.3">
      <c r="A6525" s="76"/>
      <c r="B6525" s="104"/>
      <c r="C6525" s="76"/>
      <c r="D6525" s="77"/>
      <c r="E6525" s="12"/>
      <c r="F6525" s="78"/>
      <c r="G6525" s="77"/>
      <c r="H6525" s="79"/>
      <c r="BA6525" s="5" t="str">
        <f t="shared" si="101"/>
        <v/>
      </c>
      <c r="BB6525" s="5" t="str">
        <f>IF(OR($E6525="",$G6525&lt;&gt;"Ativo"),"",IF(COUNTIFS($E$4:$E6525,$E6525,$A$4:$A6525,$A6525,$G$4:$G6525,"Ativo")=1,1,0))</f>
        <v/>
      </c>
      <c r="BC6525" t="str">
        <f>IF(OR($A6525="",$G6525&lt;&gt;"Ativo"),"",IF(COUNTIFS($A$4:$A6525,$A6525,$G$4:$G6525,"Ativo")=1,1,0))</f>
        <v/>
      </c>
    </row>
    <row r="6526" spans="1:55" x14ac:dyDescent="0.3">
      <c r="A6526" s="76"/>
      <c r="B6526" s="104"/>
      <c r="C6526" s="76"/>
      <c r="D6526" s="77"/>
      <c r="E6526" s="12"/>
      <c r="F6526" s="78"/>
      <c r="G6526" s="77"/>
      <c r="H6526" s="79"/>
      <c r="BA6526" s="5" t="str">
        <f t="shared" si="101"/>
        <v/>
      </c>
      <c r="BB6526" s="5" t="str">
        <f>IF(OR($E6526="",$G6526&lt;&gt;"Ativo"),"",IF(COUNTIFS($E$4:$E6526,$E6526,$A$4:$A6526,$A6526,$G$4:$G6526,"Ativo")=1,1,0))</f>
        <v/>
      </c>
      <c r="BC6526" t="str">
        <f>IF(OR($A6526="",$G6526&lt;&gt;"Ativo"),"",IF(COUNTIFS($A$4:$A6526,$A6526,$G$4:$G6526,"Ativo")=1,1,0))</f>
        <v/>
      </c>
    </row>
    <row r="6527" spans="1:55" x14ac:dyDescent="0.3">
      <c r="A6527" s="76"/>
      <c r="B6527" s="104"/>
      <c r="C6527" s="76"/>
      <c r="D6527" s="77"/>
      <c r="E6527" s="12"/>
      <c r="F6527" s="78"/>
      <c r="G6527" s="77"/>
      <c r="H6527" s="79"/>
      <c r="BA6527" s="5" t="str">
        <f t="shared" si="101"/>
        <v/>
      </c>
      <c r="BB6527" s="5" t="str">
        <f>IF(OR($E6527="",$G6527&lt;&gt;"Ativo"),"",IF(COUNTIFS($E$4:$E6527,$E6527,$A$4:$A6527,$A6527,$G$4:$G6527,"Ativo")=1,1,0))</f>
        <v/>
      </c>
      <c r="BC6527" t="str">
        <f>IF(OR($A6527="",$G6527&lt;&gt;"Ativo"),"",IF(COUNTIFS($A$4:$A6527,$A6527,$G$4:$G6527,"Ativo")=1,1,0))</f>
        <v/>
      </c>
    </row>
    <row r="6528" spans="1:55" x14ac:dyDescent="0.3">
      <c r="A6528" s="76"/>
      <c r="B6528" s="104"/>
      <c r="C6528" s="76"/>
      <c r="D6528" s="77"/>
      <c r="E6528" s="12"/>
      <c r="F6528" s="78"/>
      <c r="G6528" s="77"/>
      <c r="H6528" s="79"/>
      <c r="BA6528" s="5" t="str">
        <f t="shared" si="101"/>
        <v/>
      </c>
      <c r="BB6528" s="5" t="str">
        <f>IF(OR($E6528="",$G6528&lt;&gt;"Ativo"),"",IF(COUNTIFS($E$4:$E6528,$E6528,$A$4:$A6528,$A6528,$G$4:$G6528,"Ativo")=1,1,0))</f>
        <v/>
      </c>
      <c r="BC6528" t="str">
        <f>IF(OR($A6528="",$G6528&lt;&gt;"Ativo"),"",IF(COUNTIFS($A$4:$A6528,$A6528,$G$4:$G6528,"Ativo")=1,1,0))</f>
        <v/>
      </c>
    </row>
    <row r="6529" spans="1:55" x14ac:dyDescent="0.3">
      <c r="A6529" s="76"/>
      <c r="B6529" s="104"/>
      <c r="C6529" s="76"/>
      <c r="D6529" s="77"/>
      <c r="E6529" s="12"/>
      <c r="F6529" s="78"/>
      <c r="G6529" s="77"/>
      <c r="H6529" s="79"/>
      <c r="BA6529" s="5" t="str">
        <f t="shared" si="101"/>
        <v/>
      </c>
      <c r="BB6529" s="5" t="str">
        <f>IF(OR($E6529="",$G6529&lt;&gt;"Ativo"),"",IF(COUNTIFS($E$4:$E6529,$E6529,$A$4:$A6529,$A6529,$G$4:$G6529,"Ativo")=1,1,0))</f>
        <v/>
      </c>
      <c r="BC6529" t="str">
        <f>IF(OR($A6529="",$G6529&lt;&gt;"Ativo"),"",IF(COUNTIFS($A$4:$A6529,$A6529,$G$4:$G6529,"Ativo")=1,1,0))</f>
        <v/>
      </c>
    </row>
    <row r="6530" spans="1:55" x14ac:dyDescent="0.3">
      <c r="A6530" s="76"/>
      <c r="B6530" s="104"/>
      <c r="C6530" s="76"/>
      <c r="D6530" s="77"/>
      <c r="E6530" s="12"/>
      <c r="F6530" s="78"/>
      <c r="G6530" s="77"/>
      <c r="H6530" s="79"/>
      <c r="BA6530" s="5" t="str">
        <f t="shared" si="101"/>
        <v/>
      </c>
      <c r="BB6530" s="5" t="str">
        <f>IF(OR($E6530="",$G6530&lt;&gt;"Ativo"),"",IF(COUNTIFS($E$4:$E6530,$E6530,$A$4:$A6530,$A6530,$G$4:$G6530,"Ativo")=1,1,0))</f>
        <v/>
      </c>
      <c r="BC6530" t="str">
        <f>IF(OR($A6530="",$G6530&lt;&gt;"Ativo"),"",IF(COUNTIFS($A$4:$A6530,$A6530,$G$4:$G6530,"Ativo")=1,1,0))</f>
        <v/>
      </c>
    </row>
    <row r="6531" spans="1:55" x14ac:dyDescent="0.3">
      <c r="A6531" s="76"/>
      <c r="B6531" s="104"/>
      <c r="C6531" s="76"/>
      <c r="D6531" s="77"/>
      <c r="E6531" s="12"/>
      <c r="F6531" s="78"/>
      <c r="G6531" s="77"/>
      <c r="H6531" s="79"/>
      <c r="BA6531" s="5" t="str">
        <f t="shared" si="101"/>
        <v/>
      </c>
      <c r="BB6531" s="5" t="str">
        <f>IF(OR($E6531="",$G6531&lt;&gt;"Ativo"),"",IF(COUNTIFS($E$4:$E6531,$E6531,$A$4:$A6531,$A6531,$G$4:$G6531,"Ativo")=1,1,0))</f>
        <v/>
      </c>
      <c r="BC6531" t="str">
        <f>IF(OR($A6531="",$G6531&lt;&gt;"Ativo"),"",IF(COUNTIFS($A$4:$A6531,$A6531,$G$4:$G6531,"Ativo")=1,1,0))</f>
        <v/>
      </c>
    </row>
    <row r="6532" spans="1:55" x14ac:dyDescent="0.3">
      <c r="A6532" s="76"/>
      <c r="B6532" s="104"/>
      <c r="C6532" s="76"/>
      <c r="D6532" s="77"/>
      <c r="E6532" s="12"/>
      <c r="F6532" s="78"/>
      <c r="G6532" s="77"/>
      <c r="H6532" s="79"/>
      <c r="BA6532" s="5" t="str">
        <f t="shared" ref="BA6532:BA6595" si="102">IF($D6532="","",MID($D6532,4,LEN($D6532)-5))</f>
        <v/>
      </c>
      <c r="BB6532" s="5" t="str">
        <f>IF(OR($E6532="",$G6532&lt;&gt;"Ativo"),"",IF(COUNTIFS($E$4:$E6532,$E6532,$A$4:$A6532,$A6532,$G$4:$G6532,"Ativo")=1,1,0))</f>
        <v/>
      </c>
      <c r="BC6532" t="str">
        <f>IF(OR($A6532="",$G6532&lt;&gt;"Ativo"),"",IF(COUNTIFS($A$4:$A6532,$A6532,$G$4:$G6532,"Ativo")=1,1,0))</f>
        <v/>
      </c>
    </row>
    <row r="6533" spans="1:55" x14ac:dyDescent="0.3">
      <c r="A6533" s="76"/>
      <c r="B6533" s="104"/>
      <c r="C6533" s="76"/>
      <c r="D6533" s="77"/>
      <c r="E6533" s="12"/>
      <c r="F6533" s="78"/>
      <c r="G6533" s="77"/>
      <c r="H6533" s="79"/>
      <c r="BA6533" s="5" t="str">
        <f t="shared" si="102"/>
        <v/>
      </c>
      <c r="BB6533" s="5" t="str">
        <f>IF(OR($E6533="",$G6533&lt;&gt;"Ativo"),"",IF(COUNTIFS($E$4:$E6533,$E6533,$A$4:$A6533,$A6533,$G$4:$G6533,"Ativo")=1,1,0))</f>
        <v/>
      </c>
      <c r="BC6533" t="str">
        <f>IF(OR($A6533="",$G6533&lt;&gt;"Ativo"),"",IF(COUNTIFS($A$4:$A6533,$A6533,$G$4:$G6533,"Ativo")=1,1,0))</f>
        <v/>
      </c>
    </row>
    <row r="6534" spans="1:55" x14ac:dyDescent="0.3">
      <c r="A6534" s="76"/>
      <c r="B6534" s="104"/>
      <c r="C6534" s="76"/>
      <c r="D6534" s="77"/>
      <c r="E6534" s="12"/>
      <c r="F6534" s="78"/>
      <c r="G6534" s="77"/>
      <c r="H6534" s="79"/>
      <c r="BA6534" s="5" t="str">
        <f t="shared" si="102"/>
        <v/>
      </c>
      <c r="BB6534" s="5" t="str">
        <f>IF(OR($E6534="",$G6534&lt;&gt;"Ativo"),"",IF(COUNTIFS($E$4:$E6534,$E6534,$A$4:$A6534,$A6534,$G$4:$G6534,"Ativo")=1,1,0))</f>
        <v/>
      </c>
      <c r="BC6534" t="str">
        <f>IF(OR($A6534="",$G6534&lt;&gt;"Ativo"),"",IF(COUNTIFS($A$4:$A6534,$A6534,$G$4:$G6534,"Ativo")=1,1,0))</f>
        <v/>
      </c>
    </row>
    <row r="6535" spans="1:55" x14ac:dyDescent="0.3">
      <c r="A6535" s="76"/>
      <c r="B6535" s="104"/>
      <c r="C6535" s="76"/>
      <c r="D6535" s="77"/>
      <c r="E6535" s="12"/>
      <c r="F6535" s="78"/>
      <c r="G6535" s="77"/>
      <c r="H6535" s="79"/>
      <c r="BA6535" s="5" t="str">
        <f t="shared" si="102"/>
        <v/>
      </c>
      <c r="BB6535" s="5" t="str">
        <f>IF(OR($E6535="",$G6535&lt;&gt;"Ativo"),"",IF(COUNTIFS($E$4:$E6535,$E6535,$A$4:$A6535,$A6535,$G$4:$G6535,"Ativo")=1,1,0))</f>
        <v/>
      </c>
      <c r="BC6535" t="str">
        <f>IF(OR($A6535="",$G6535&lt;&gt;"Ativo"),"",IF(COUNTIFS($A$4:$A6535,$A6535,$G$4:$G6535,"Ativo")=1,1,0))</f>
        <v/>
      </c>
    </row>
    <row r="6536" spans="1:55" x14ac:dyDescent="0.3">
      <c r="A6536" s="76"/>
      <c r="B6536" s="104"/>
      <c r="C6536" s="76"/>
      <c r="D6536" s="77"/>
      <c r="E6536" s="12"/>
      <c r="F6536" s="78"/>
      <c r="G6536" s="77"/>
      <c r="H6536" s="79"/>
      <c r="BA6536" s="5" t="str">
        <f t="shared" si="102"/>
        <v/>
      </c>
      <c r="BB6536" s="5" t="str">
        <f>IF(OR($E6536="",$G6536&lt;&gt;"Ativo"),"",IF(COUNTIFS($E$4:$E6536,$E6536,$A$4:$A6536,$A6536,$G$4:$G6536,"Ativo")=1,1,0))</f>
        <v/>
      </c>
      <c r="BC6536" t="str">
        <f>IF(OR($A6536="",$G6536&lt;&gt;"Ativo"),"",IF(COUNTIFS($A$4:$A6536,$A6536,$G$4:$G6536,"Ativo")=1,1,0))</f>
        <v/>
      </c>
    </row>
    <row r="6537" spans="1:55" x14ac:dyDescent="0.3">
      <c r="A6537" s="76"/>
      <c r="B6537" s="104"/>
      <c r="C6537" s="76"/>
      <c r="D6537" s="77"/>
      <c r="E6537" s="12"/>
      <c r="F6537" s="78"/>
      <c r="G6537" s="77"/>
      <c r="H6537" s="79"/>
      <c r="BA6537" s="5" t="str">
        <f t="shared" si="102"/>
        <v/>
      </c>
      <c r="BB6537" s="5" t="str">
        <f>IF(OR($E6537="",$G6537&lt;&gt;"Ativo"),"",IF(COUNTIFS($E$4:$E6537,$E6537,$A$4:$A6537,$A6537,$G$4:$G6537,"Ativo")=1,1,0))</f>
        <v/>
      </c>
      <c r="BC6537" t="str">
        <f>IF(OR($A6537="",$G6537&lt;&gt;"Ativo"),"",IF(COUNTIFS($A$4:$A6537,$A6537,$G$4:$G6537,"Ativo")=1,1,0))</f>
        <v/>
      </c>
    </row>
    <row r="6538" spans="1:55" x14ac:dyDescent="0.3">
      <c r="A6538" s="76"/>
      <c r="B6538" s="104"/>
      <c r="C6538" s="76"/>
      <c r="D6538" s="77"/>
      <c r="E6538" s="12"/>
      <c r="F6538" s="78"/>
      <c r="G6538" s="77"/>
      <c r="H6538" s="79"/>
      <c r="BA6538" s="5" t="str">
        <f t="shared" si="102"/>
        <v/>
      </c>
      <c r="BB6538" s="5" t="str">
        <f>IF(OR($E6538="",$G6538&lt;&gt;"Ativo"),"",IF(COUNTIFS($E$4:$E6538,$E6538,$A$4:$A6538,$A6538,$G$4:$G6538,"Ativo")=1,1,0))</f>
        <v/>
      </c>
      <c r="BC6538" t="str">
        <f>IF(OR($A6538="",$G6538&lt;&gt;"Ativo"),"",IF(COUNTIFS($A$4:$A6538,$A6538,$G$4:$G6538,"Ativo")=1,1,0))</f>
        <v/>
      </c>
    </row>
    <row r="6539" spans="1:55" x14ac:dyDescent="0.3">
      <c r="A6539" s="76"/>
      <c r="B6539" s="104"/>
      <c r="C6539" s="76"/>
      <c r="D6539" s="77"/>
      <c r="E6539" s="12"/>
      <c r="F6539" s="78"/>
      <c r="G6539" s="77"/>
      <c r="H6539" s="79"/>
      <c r="BA6539" s="5" t="str">
        <f t="shared" si="102"/>
        <v/>
      </c>
      <c r="BB6539" s="5" t="str">
        <f>IF(OR($E6539="",$G6539&lt;&gt;"Ativo"),"",IF(COUNTIFS($E$4:$E6539,$E6539,$A$4:$A6539,$A6539,$G$4:$G6539,"Ativo")=1,1,0))</f>
        <v/>
      </c>
      <c r="BC6539" t="str">
        <f>IF(OR($A6539="",$G6539&lt;&gt;"Ativo"),"",IF(COUNTIFS($A$4:$A6539,$A6539,$G$4:$G6539,"Ativo")=1,1,0))</f>
        <v/>
      </c>
    </row>
    <row r="6540" spans="1:55" x14ac:dyDescent="0.3">
      <c r="A6540" s="76"/>
      <c r="B6540" s="104"/>
      <c r="C6540" s="76"/>
      <c r="D6540" s="77"/>
      <c r="E6540" s="12"/>
      <c r="F6540" s="78"/>
      <c r="G6540" s="77"/>
      <c r="H6540" s="79"/>
      <c r="BA6540" s="5" t="str">
        <f t="shared" si="102"/>
        <v/>
      </c>
      <c r="BB6540" s="5" t="str">
        <f>IF(OR($E6540="",$G6540&lt;&gt;"Ativo"),"",IF(COUNTIFS($E$4:$E6540,$E6540,$A$4:$A6540,$A6540,$G$4:$G6540,"Ativo")=1,1,0))</f>
        <v/>
      </c>
      <c r="BC6540" t="str">
        <f>IF(OR($A6540="",$G6540&lt;&gt;"Ativo"),"",IF(COUNTIFS($A$4:$A6540,$A6540,$G$4:$G6540,"Ativo")=1,1,0))</f>
        <v/>
      </c>
    </row>
    <row r="6541" spans="1:55" x14ac:dyDescent="0.3">
      <c r="A6541" s="76"/>
      <c r="B6541" s="104"/>
      <c r="C6541" s="76"/>
      <c r="D6541" s="77"/>
      <c r="E6541" s="12"/>
      <c r="F6541" s="78"/>
      <c r="G6541" s="77"/>
      <c r="H6541" s="79"/>
      <c r="BA6541" s="5" t="str">
        <f t="shared" si="102"/>
        <v/>
      </c>
      <c r="BB6541" s="5" t="str">
        <f>IF(OR($E6541="",$G6541&lt;&gt;"Ativo"),"",IF(COUNTIFS($E$4:$E6541,$E6541,$A$4:$A6541,$A6541,$G$4:$G6541,"Ativo")=1,1,0))</f>
        <v/>
      </c>
      <c r="BC6541" t="str">
        <f>IF(OR($A6541="",$G6541&lt;&gt;"Ativo"),"",IF(COUNTIFS($A$4:$A6541,$A6541,$G$4:$G6541,"Ativo")=1,1,0))</f>
        <v/>
      </c>
    </row>
    <row r="6542" spans="1:55" x14ac:dyDescent="0.3">
      <c r="A6542" s="76"/>
      <c r="B6542" s="104"/>
      <c r="C6542" s="76"/>
      <c r="D6542" s="77"/>
      <c r="E6542" s="12"/>
      <c r="F6542" s="78"/>
      <c r="G6542" s="77"/>
      <c r="H6542" s="79"/>
      <c r="BA6542" s="5" t="str">
        <f t="shared" si="102"/>
        <v/>
      </c>
      <c r="BB6542" s="5" t="str">
        <f>IF(OR($E6542="",$G6542&lt;&gt;"Ativo"),"",IF(COUNTIFS($E$4:$E6542,$E6542,$A$4:$A6542,$A6542,$G$4:$G6542,"Ativo")=1,1,0))</f>
        <v/>
      </c>
      <c r="BC6542" t="str">
        <f>IF(OR($A6542="",$G6542&lt;&gt;"Ativo"),"",IF(COUNTIFS($A$4:$A6542,$A6542,$G$4:$G6542,"Ativo")=1,1,0))</f>
        <v/>
      </c>
    </row>
    <row r="6543" spans="1:55" x14ac:dyDescent="0.3">
      <c r="A6543" s="76"/>
      <c r="B6543" s="104"/>
      <c r="C6543" s="76"/>
      <c r="D6543" s="77"/>
      <c r="E6543" s="12"/>
      <c r="F6543" s="78"/>
      <c r="G6543" s="77"/>
      <c r="H6543" s="79"/>
      <c r="BA6543" s="5" t="str">
        <f t="shared" si="102"/>
        <v/>
      </c>
      <c r="BB6543" s="5" t="str">
        <f>IF(OR($E6543="",$G6543&lt;&gt;"Ativo"),"",IF(COUNTIFS($E$4:$E6543,$E6543,$A$4:$A6543,$A6543,$G$4:$G6543,"Ativo")=1,1,0))</f>
        <v/>
      </c>
      <c r="BC6543" t="str">
        <f>IF(OR($A6543="",$G6543&lt;&gt;"Ativo"),"",IF(COUNTIFS($A$4:$A6543,$A6543,$G$4:$G6543,"Ativo")=1,1,0))</f>
        <v/>
      </c>
    </row>
    <row r="6544" spans="1:55" x14ac:dyDescent="0.3">
      <c r="A6544" s="76"/>
      <c r="B6544" s="104"/>
      <c r="C6544" s="76"/>
      <c r="D6544" s="77"/>
      <c r="E6544" s="12"/>
      <c r="F6544" s="78"/>
      <c r="G6544" s="77"/>
      <c r="H6544" s="79"/>
      <c r="BA6544" s="5" t="str">
        <f t="shared" si="102"/>
        <v/>
      </c>
      <c r="BB6544" s="5" t="str">
        <f>IF(OR($E6544="",$G6544&lt;&gt;"Ativo"),"",IF(COUNTIFS($E$4:$E6544,$E6544,$A$4:$A6544,$A6544,$G$4:$G6544,"Ativo")=1,1,0))</f>
        <v/>
      </c>
      <c r="BC6544" t="str">
        <f>IF(OR($A6544="",$G6544&lt;&gt;"Ativo"),"",IF(COUNTIFS($A$4:$A6544,$A6544,$G$4:$G6544,"Ativo")=1,1,0))</f>
        <v/>
      </c>
    </row>
    <row r="6545" spans="1:55" x14ac:dyDescent="0.3">
      <c r="A6545" s="76"/>
      <c r="B6545" s="104"/>
      <c r="C6545" s="76"/>
      <c r="D6545" s="77"/>
      <c r="E6545" s="12"/>
      <c r="F6545" s="78"/>
      <c r="G6545" s="77"/>
      <c r="H6545" s="79"/>
      <c r="BA6545" s="5" t="str">
        <f t="shared" si="102"/>
        <v/>
      </c>
      <c r="BB6545" s="5" t="str">
        <f>IF(OR($E6545="",$G6545&lt;&gt;"Ativo"),"",IF(COUNTIFS($E$4:$E6545,$E6545,$A$4:$A6545,$A6545,$G$4:$G6545,"Ativo")=1,1,0))</f>
        <v/>
      </c>
      <c r="BC6545" t="str">
        <f>IF(OR($A6545="",$G6545&lt;&gt;"Ativo"),"",IF(COUNTIFS($A$4:$A6545,$A6545,$G$4:$G6545,"Ativo")=1,1,0))</f>
        <v/>
      </c>
    </row>
    <row r="6546" spans="1:55" x14ac:dyDescent="0.3">
      <c r="A6546" s="76"/>
      <c r="B6546" s="104"/>
      <c r="C6546" s="76"/>
      <c r="D6546" s="77"/>
      <c r="E6546" s="12"/>
      <c r="F6546" s="78"/>
      <c r="G6546" s="77"/>
      <c r="H6546" s="79"/>
      <c r="BA6546" s="5" t="str">
        <f t="shared" si="102"/>
        <v/>
      </c>
      <c r="BB6546" s="5" t="str">
        <f>IF(OR($E6546="",$G6546&lt;&gt;"Ativo"),"",IF(COUNTIFS($E$4:$E6546,$E6546,$A$4:$A6546,$A6546,$G$4:$G6546,"Ativo")=1,1,0))</f>
        <v/>
      </c>
      <c r="BC6546" t="str">
        <f>IF(OR($A6546="",$G6546&lt;&gt;"Ativo"),"",IF(COUNTIFS($A$4:$A6546,$A6546,$G$4:$G6546,"Ativo")=1,1,0))</f>
        <v/>
      </c>
    </row>
    <row r="6547" spans="1:55" x14ac:dyDescent="0.3">
      <c r="A6547" s="76"/>
      <c r="B6547" s="104"/>
      <c r="C6547" s="76"/>
      <c r="D6547" s="77"/>
      <c r="E6547" s="12"/>
      <c r="F6547" s="78"/>
      <c r="G6547" s="77"/>
      <c r="H6547" s="79"/>
      <c r="BA6547" s="5" t="str">
        <f t="shared" si="102"/>
        <v/>
      </c>
      <c r="BB6547" s="5" t="str">
        <f>IF(OR($E6547="",$G6547&lt;&gt;"Ativo"),"",IF(COUNTIFS($E$4:$E6547,$E6547,$A$4:$A6547,$A6547,$G$4:$G6547,"Ativo")=1,1,0))</f>
        <v/>
      </c>
      <c r="BC6547" t="str">
        <f>IF(OR($A6547="",$G6547&lt;&gt;"Ativo"),"",IF(COUNTIFS($A$4:$A6547,$A6547,$G$4:$G6547,"Ativo")=1,1,0))</f>
        <v/>
      </c>
    </row>
    <row r="6548" spans="1:55" x14ac:dyDescent="0.3">
      <c r="A6548" s="76"/>
      <c r="B6548" s="104"/>
      <c r="C6548" s="76"/>
      <c r="D6548" s="77"/>
      <c r="E6548" s="12"/>
      <c r="F6548" s="78"/>
      <c r="G6548" s="77"/>
      <c r="H6548" s="79"/>
      <c r="BA6548" s="5" t="str">
        <f t="shared" si="102"/>
        <v/>
      </c>
      <c r="BB6548" s="5" t="str">
        <f>IF(OR($E6548="",$G6548&lt;&gt;"Ativo"),"",IF(COUNTIFS($E$4:$E6548,$E6548,$A$4:$A6548,$A6548,$G$4:$G6548,"Ativo")=1,1,0))</f>
        <v/>
      </c>
      <c r="BC6548" t="str">
        <f>IF(OR($A6548="",$G6548&lt;&gt;"Ativo"),"",IF(COUNTIFS($A$4:$A6548,$A6548,$G$4:$G6548,"Ativo")=1,1,0))</f>
        <v/>
      </c>
    </row>
    <row r="6549" spans="1:55" x14ac:dyDescent="0.3">
      <c r="A6549" s="76"/>
      <c r="B6549" s="104"/>
      <c r="C6549" s="76"/>
      <c r="D6549" s="77"/>
      <c r="E6549" s="12"/>
      <c r="F6549" s="78"/>
      <c r="G6549" s="77"/>
      <c r="H6549" s="79"/>
      <c r="BA6549" s="5" t="str">
        <f t="shared" si="102"/>
        <v/>
      </c>
      <c r="BB6549" s="5" t="str">
        <f>IF(OR($E6549="",$G6549&lt;&gt;"Ativo"),"",IF(COUNTIFS($E$4:$E6549,$E6549,$A$4:$A6549,$A6549,$G$4:$G6549,"Ativo")=1,1,0))</f>
        <v/>
      </c>
      <c r="BC6549" t="str">
        <f>IF(OR($A6549="",$G6549&lt;&gt;"Ativo"),"",IF(COUNTIFS($A$4:$A6549,$A6549,$G$4:$G6549,"Ativo")=1,1,0))</f>
        <v/>
      </c>
    </row>
    <row r="6550" spans="1:55" x14ac:dyDescent="0.3">
      <c r="A6550" s="76"/>
      <c r="B6550" s="104"/>
      <c r="C6550" s="76"/>
      <c r="D6550" s="77"/>
      <c r="E6550" s="12"/>
      <c r="F6550" s="78"/>
      <c r="G6550" s="77"/>
      <c r="H6550" s="79"/>
      <c r="BA6550" s="5" t="str">
        <f t="shared" si="102"/>
        <v/>
      </c>
      <c r="BB6550" s="5" t="str">
        <f>IF(OR($E6550="",$G6550&lt;&gt;"Ativo"),"",IF(COUNTIFS($E$4:$E6550,$E6550,$A$4:$A6550,$A6550,$G$4:$G6550,"Ativo")=1,1,0))</f>
        <v/>
      </c>
      <c r="BC6550" t="str">
        <f>IF(OR($A6550="",$G6550&lt;&gt;"Ativo"),"",IF(COUNTIFS($A$4:$A6550,$A6550,$G$4:$G6550,"Ativo")=1,1,0))</f>
        <v/>
      </c>
    </row>
    <row r="6551" spans="1:55" x14ac:dyDescent="0.3">
      <c r="A6551" s="76"/>
      <c r="B6551" s="104"/>
      <c r="C6551" s="76"/>
      <c r="D6551" s="77"/>
      <c r="E6551" s="12"/>
      <c r="F6551" s="78"/>
      <c r="G6551" s="77"/>
      <c r="H6551" s="79"/>
      <c r="BA6551" s="5" t="str">
        <f t="shared" si="102"/>
        <v/>
      </c>
      <c r="BB6551" s="5" t="str">
        <f>IF(OR($E6551="",$G6551&lt;&gt;"Ativo"),"",IF(COUNTIFS($E$4:$E6551,$E6551,$A$4:$A6551,$A6551,$G$4:$G6551,"Ativo")=1,1,0))</f>
        <v/>
      </c>
      <c r="BC6551" t="str">
        <f>IF(OR($A6551="",$G6551&lt;&gt;"Ativo"),"",IF(COUNTIFS($A$4:$A6551,$A6551,$G$4:$G6551,"Ativo")=1,1,0))</f>
        <v/>
      </c>
    </row>
    <row r="6552" spans="1:55" x14ac:dyDescent="0.3">
      <c r="A6552" s="76"/>
      <c r="B6552" s="104"/>
      <c r="C6552" s="76"/>
      <c r="D6552" s="77"/>
      <c r="E6552" s="12"/>
      <c r="F6552" s="78"/>
      <c r="G6552" s="77"/>
      <c r="H6552" s="79"/>
      <c r="BA6552" s="5" t="str">
        <f t="shared" si="102"/>
        <v/>
      </c>
      <c r="BB6552" s="5" t="str">
        <f>IF(OR($E6552="",$G6552&lt;&gt;"Ativo"),"",IF(COUNTIFS($E$4:$E6552,$E6552,$A$4:$A6552,$A6552,$G$4:$G6552,"Ativo")=1,1,0))</f>
        <v/>
      </c>
      <c r="BC6552" t="str">
        <f>IF(OR($A6552="",$G6552&lt;&gt;"Ativo"),"",IF(COUNTIFS($A$4:$A6552,$A6552,$G$4:$G6552,"Ativo")=1,1,0))</f>
        <v/>
      </c>
    </row>
    <row r="6553" spans="1:55" x14ac:dyDescent="0.3">
      <c r="A6553" s="76"/>
      <c r="B6553" s="104"/>
      <c r="C6553" s="76"/>
      <c r="D6553" s="77"/>
      <c r="E6553" s="12"/>
      <c r="F6553" s="78"/>
      <c r="G6553" s="77"/>
      <c r="H6553" s="79"/>
      <c r="BA6553" s="5" t="str">
        <f t="shared" si="102"/>
        <v/>
      </c>
      <c r="BB6553" s="5" t="str">
        <f>IF(OR($E6553="",$G6553&lt;&gt;"Ativo"),"",IF(COUNTIFS($E$4:$E6553,$E6553,$A$4:$A6553,$A6553,$G$4:$G6553,"Ativo")=1,1,0))</f>
        <v/>
      </c>
      <c r="BC6553" t="str">
        <f>IF(OR($A6553="",$G6553&lt;&gt;"Ativo"),"",IF(COUNTIFS($A$4:$A6553,$A6553,$G$4:$G6553,"Ativo")=1,1,0))</f>
        <v/>
      </c>
    </row>
    <row r="6554" spans="1:55" x14ac:dyDescent="0.3">
      <c r="A6554" s="76"/>
      <c r="B6554" s="104"/>
      <c r="C6554" s="76"/>
      <c r="D6554" s="77"/>
      <c r="E6554" s="12"/>
      <c r="F6554" s="78"/>
      <c r="G6554" s="77"/>
      <c r="H6554" s="79"/>
      <c r="BA6554" s="5" t="str">
        <f t="shared" si="102"/>
        <v/>
      </c>
      <c r="BB6554" s="5" t="str">
        <f>IF(OR($E6554="",$G6554&lt;&gt;"Ativo"),"",IF(COUNTIFS($E$4:$E6554,$E6554,$A$4:$A6554,$A6554,$G$4:$G6554,"Ativo")=1,1,0))</f>
        <v/>
      </c>
      <c r="BC6554" t="str">
        <f>IF(OR($A6554="",$G6554&lt;&gt;"Ativo"),"",IF(COUNTIFS($A$4:$A6554,$A6554,$G$4:$G6554,"Ativo")=1,1,0))</f>
        <v/>
      </c>
    </row>
    <row r="6555" spans="1:55" x14ac:dyDescent="0.3">
      <c r="A6555" s="76"/>
      <c r="B6555" s="104"/>
      <c r="C6555" s="76"/>
      <c r="D6555" s="77"/>
      <c r="E6555" s="12"/>
      <c r="F6555" s="78"/>
      <c r="G6555" s="77"/>
      <c r="H6555" s="79"/>
      <c r="BA6555" s="5" t="str">
        <f t="shared" si="102"/>
        <v/>
      </c>
      <c r="BB6555" s="5" t="str">
        <f>IF(OR($E6555="",$G6555&lt;&gt;"Ativo"),"",IF(COUNTIFS($E$4:$E6555,$E6555,$A$4:$A6555,$A6555,$G$4:$G6555,"Ativo")=1,1,0))</f>
        <v/>
      </c>
      <c r="BC6555" t="str">
        <f>IF(OR($A6555="",$G6555&lt;&gt;"Ativo"),"",IF(COUNTIFS($A$4:$A6555,$A6555,$G$4:$G6555,"Ativo")=1,1,0))</f>
        <v/>
      </c>
    </row>
    <row r="6556" spans="1:55" x14ac:dyDescent="0.3">
      <c r="A6556" s="76"/>
      <c r="B6556" s="104"/>
      <c r="C6556" s="76"/>
      <c r="D6556" s="77"/>
      <c r="E6556" s="12"/>
      <c r="F6556" s="78"/>
      <c r="G6556" s="77"/>
      <c r="H6556" s="79"/>
      <c r="BA6556" s="5" t="str">
        <f t="shared" si="102"/>
        <v/>
      </c>
      <c r="BB6556" s="5" t="str">
        <f>IF(OR($E6556="",$G6556&lt;&gt;"Ativo"),"",IF(COUNTIFS($E$4:$E6556,$E6556,$A$4:$A6556,$A6556,$G$4:$G6556,"Ativo")=1,1,0))</f>
        <v/>
      </c>
      <c r="BC6556" t="str">
        <f>IF(OR($A6556="",$G6556&lt;&gt;"Ativo"),"",IF(COUNTIFS($A$4:$A6556,$A6556,$G$4:$G6556,"Ativo")=1,1,0))</f>
        <v/>
      </c>
    </row>
    <row r="6557" spans="1:55" x14ac:dyDescent="0.3">
      <c r="A6557" s="76"/>
      <c r="B6557" s="104"/>
      <c r="C6557" s="76"/>
      <c r="D6557" s="77"/>
      <c r="E6557" s="12"/>
      <c r="F6557" s="78"/>
      <c r="G6557" s="77"/>
      <c r="H6557" s="79"/>
      <c r="BA6557" s="5" t="str">
        <f t="shared" si="102"/>
        <v/>
      </c>
      <c r="BB6557" s="5" t="str">
        <f>IF(OR($E6557="",$G6557&lt;&gt;"Ativo"),"",IF(COUNTIFS($E$4:$E6557,$E6557,$A$4:$A6557,$A6557,$G$4:$G6557,"Ativo")=1,1,0))</f>
        <v/>
      </c>
      <c r="BC6557" t="str">
        <f>IF(OR($A6557="",$G6557&lt;&gt;"Ativo"),"",IF(COUNTIFS($A$4:$A6557,$A6557,$G$4:$G6557,"Ativo")=1,1,0))</f>
        <v/>
      </c>
    </row>
    <row r="6558" spans="1:55" x14ac:dyDescent="0.3">
      <c r="A6558" s="76"/>
      <c r="B6558" s="104"/>
      <c r="C6558" s="76"/>
      <c r="D6558" s="77"/>
      <c r="E6558" s="12"/>
      <c r="F6558" s="78"/>
      <c r="G6558" s="77"/>
      <c r="H6558" s="79"/>
      <c r="BA6558" s="5" t="str">
        <f t="shared" si="102"/>
        <v/>
      </c>
      <c r="BB6558" s="5" t="str">
        <f>IF(OR($E6558="",$G6558&lt;&gt;"Ativo"),"",IF(COUNTIFS($E$4:$E6558,$E6558,$A$4:$A6558,$A6558,$G$4:$G6558,"Ativo")=1,1,0))</f>
        <v/>
      </c>
      <c r="BC6558" t="str">
        <f>IF(OR($A6558="",$G6558&lt;&gt;"Ativo"),"",IF(COUNTIFS($A$4:$A6558,$A6558,$G$4:$G6558,"Ativo")=1,1,0))</f>
        <v/>
      </c>
    </row>
    <row r="6559" spans="1:55" x14ac:dyDescent="0.3">
      <c r="A6559" s="76"/>
      <c r="B6559" s="104"/>
      <c r="C6559" s="76"/>
      <c r="D6559" s="77"/>
      <c r="E6559" s="12"/>
      <c r="F6559" s="78"/>
      <c r="G6559" s="77"/>
      <c r="H6559" s="79"/>
      <c r="BA6559" s="5" t="str">
        <f t="shared" si="102"/>
        <v/>
      </c>
      <c r="BB6559" s="5" t="str">
        <f>IF(OR($E6559="",$G6559&lt;&gt;"Ativo"),"",IF(COUNTIFS($E$4:$E6559,$E6559,$A$4:$A6559,$A6559,$G$4:$G6559,"Ativo")=1,1,0))</f>
        <v/>
      </c>
      <c r="BC6559" t="str">
        <f>IF(OR($A6559="",$G6559&lt;&gt;"Ativo"),"",IF(COUNTIFS($A$4:$A6559,$A6559,$G$4:$G6559,"Ativo")=1,1,0))</f>
        <v/>
      </c>
    </row>
    <row r="6560" spans="1:55" x14ac:dyDescent="0.3">
      <c r="A6560" s="76"/>
      <c r="B6560" s="104"/>
      <c r="C6560" s="76"/>
      <c r="D6560" s="77"/>
      <c r="E6560" s="12"/>
      <c r="F6560" s="78"/>
      <c r="G6560" s="77"/>
      <c r="H6560" s="79"/>
      <c r="BA6560" s="5" t="str">
        <f t="shared" si="102"/>
        <v/>
      </c>
      <c r="BB6560" s="5" t="str">
        <f>IF(OR($E6560="",$G6560&lt;&gt;"Ativo"),"",IF(COUNTIFS($E$4:$E6560,$E6560,$A$4:$A6560,$A6560,$G$4:$G6560,"Ativo")=1,1,0))</f>
        <v/>
      </c>
      <c r="BC6560" t="str">
        <f>IF(OR($A6560="",$G6560&lt;&gt;"Ativo"),"",IF(COUNTIFS($A$4:$A6560,$A6560,$G$4:$G6560,"Ativo")=1,1,0))</f>
        <v/>
      </c>
    </row>
    <row r="6561" spans="1:55" x14ac:dyDescent="0.3">
      <c r="A6561" s="76"/>
      <c r="B6561" s="104"/>
      <c r="C6561" s="76"/>
      <c r="D6561" s="77"/>
      <c r="E6561" s="12"/>
      <c r="F6561" s="78"/>
      <c r="G6561" s="77"/>
      <c r="H6561" s="79"/>
      <c r="BA6561" s="5" t="str">
        <f t="shared" si="102"/>
        <v/>
      </c>
      <c r="BB6561" s="5" t="str">
        <f>IF(OR($E6561="",$G6561&lt;&gt;"Ativo"),"",IF(COUNTIFS($E$4:$E6561,$E6561,$A$4:$A6561,$A6561,$G$4:$G6561,"Ativo")=1,1,0))</f>
        <v/>
      </c>
      <c r="BC6561" t="str">
        <f>IF(OR($A6561="",$G6561&lt;&gt;"Ativo"),"",IF(COUNTIFS($A$4:$A6561,$A6561,$G$4:$G6561,"Ativo")=1,1,0))</f>
        <v/>
      </c>
    </row>
    <row r="6562" spans="1:55" x14ac:dyDescent="0.3">
      <c r="A6562" s="76"/>
      <c r="B6562" s="104"/>
      <c r="C6562" s="76"/>
      <c r="D6562" s="77"/>
      <c r="E6562" s="12"/>
      <c r="F6562" s="78"/>
      <c r="G6562" s="77"/>
      <c r="H6562" s="79"/>
      <c r="BA6562" s="5" t="str">
        <f t="shared" si="102"/>
        <v/>
      </c>
      <c r="BB6562" s="5" t="str">
        <f>IF(OR($E6562="",$G6562&lt;&gt;"Ativo"),"",IF(COUNTIFS($E$4:$E6562,$E6562,$A$4:$A6562,$A6562,$G$4:$G6562,"Ativo")=1,1,0))</f>
        <v/>
      </c>
      <c r="BC6562" t="str">
        <f>IF(OR($A6562="",$G6562&lt;&gt;"Ativo"),"",IF(COUNTIFS($A$4:$A6562,$A6562,$G$4:$G6562,"Ativo")=1,1,0))</f>
        <v/>
      </c>
    </row>
    <row r="6563" spans="1:55" x14ac:dyDescent="0.3">
      <c r="A6563" s="76"/>
      <c r="B6563" s="104"/>
      <c r="C6563" s="76"/>
      <c r="D6563" s="77"/>
      <c r="E6563" s="12"/>
      <c r="F6563" s="78"/>
      <c r="G6563" s="77"/>
      <c r="H6563" s="79"/>
      <c r="BA6563" s="5" t="str">
        <f t="shared" si="102"/>
        <v/>
      </c>
      <c r="BB6563" s="5" t="str">
        <f>IF(OR($E6563="",$G6563&lt;&gt;"Ativo"),"",IF(COUNTIFS($E$4:$E6563,$E6563,$A$4:$A6563,$A6563,$G$4:$G6563,"Ativo")=1,1,0))</f>
        <v/>
      </c>
      <c r="BC6563" t="str">
        <f>IF(OR($A6563="",$G6563&lt;&gt;"Ativo"),"",IF(COUNTIFS($A$4:$A6563,$A6563,$G$4:$G6563,"Ativo")=1,1,0))</f>
        <v/>
      </c>
    </row>
    <row r="6564" spans="1:55" x14ac:dyDescent="0.3">
      <c r="A6564" s="76"/>
      <c r="B6564" s="104"/>
      <c r="C6564" s="76"/>
      <c r="D6564" s="77"/>
      <c r="E6564" s="12"/>
      <c r="F6564" s="78"/>
      <c r="G6564" s="77"/>
      <c r="H6564" s="79"/>
      <c r="BA6564" s="5" t="str">
        <f t="shared" si="102"/>
        <v/>
      </c>
      <c r="BB6564" s="5" t="str">
        <f>IF(OR($E6564="",$G6564&lt;&gt;"Ativo"),"",IF(COUNTIFS($E$4:$E6564,$E6564,$A$4:$A6564,$A6564,$G$4:$G6564,"Ativo")=1,1,0))</f>
        <v/>
      </c>
      <c r="BC6564" t="str">
        <f>IF(OR($A6564="",$G6564&lt;&gt;"Ativo"),"",IF(COUNTIFS($A$4:$A6564,$A6564,$G$4:$G6564,"Ativo")=1,1,0))</f>
        <v/>
      </c>
    </row>
    <row r="6565" spans="1:55" x14ac:dyDescent="0.3">
      <c r="A6565" s="76"/>
      <c r="B6565" s="104"/>
      <c r="C6565" s="76"/>
      <c r="D6565" s="77"/>
      <c r="E6565" s="12"/>
      <c r="F6565" s="78"/>
      <c r="G6565" s="77"/>
      <c r="H6565" s="79"/>
      <c r="BA6565" s="5" t="str">
        <f t="shared" si="102"/>
        <v/>
      </c>
      <c r="BB6565" s="5" t="str">
        <f>IF(OR($E6565="",$G6565&lt;&gt;"Ativo"),"",IF(COUNTIFS($E$4:$E6565,$E6565,$A$4:$A6565,$A6565,$G$4:$G6565,"Ativo")=1,1,0))</f>
        <v/>
      </c>
      <c r="BC6565" t="str">
        <f>IF(OR($A6565="",$G6565&lt;&gt;"Ativo"),"",IF(COUNTIFS($A$4:$A6565,$A6565,$G$4:$G6565,"Ativo")=1,1,0))</f>
        <v/>
      </c>
    </row>
    <row r="6566" spans="1:55" x14ac:dyDescent="0.3">
      <c r="A6566" s="76"/>
      <c r="B6566" s="104"/>
      <c r="C6566" s="76"/>
      <c r="D6566" s="77"/>
      <c r="E6566" s="12"/>
      <c r="F6566" s="78"/>
      <c r="G6566" s="77"/>
      <c r="H6566" s="79"/>
      <c r="BA6566" s="5" t="str">
        <f t="shared" si="102"/>
        <v/>
      </c>
      <c r="BB6566" s="5" t="str">
        <f>IF(OR($E6566="",$G6566&lt;&gt;"Ativo"),"",IF(COUNTIFS($E$4:$E6566,$E6566,$A$4:$A6566,$A6566,$G$4:$G6566,"Ativo")=1,1,0))</f>
        <v/>
      </c>
      <c r="BC6566" t="str">
        <f>IF(OR($A6566="",$G6566&lt;&gt;"Ativo"),"",IF(COUNTIFS($A$4:$A6566,$A6566,$G$4:$G6566,"Ativo")=1,1,0))</f>
        <v/>
      </c>
    </row>
    <row r="6567" spans="1:55" x14ac:dyDescent="0.3">
      <c r="A6567" s="76"/>
      <c r="B6567" s="104"/>
      <c r="C6567" s="76"/>
      <c r="D6567" s="77"/>
      <c r="E6567" s="12"/>
      <c r="F6567" s="78"/>
      <c r="G6567" s="77"/>
      <c r="H6567" s="79"/>
      <c r="BA6567" s="5" t="str">
        <f t="shared" si="102"/>
        <v/>
      </c>
      <c r="BB6567" s="5" t="str">
        <f>IF(OR($E6567="",$G6567&lt;&gt;"Ativo"),"",IF(COUNTIFS($E$4:$E6567,$E6567,$A$4:$A6567,$A6567,$G$4:$G6567,"Ativo")=1,1,0))</f>
        <v/>
      </c>
      <c r="BC6567" t="str">
        <f>IF(OR($A6567="",$G6567&lt;&gt;"Ativo"),"",IF(COUNTIFS($A$4:$A6567,$A6567,$G$4:$G6567,"Ativo")=1,1,0))</f>
        <v/>
      </c>
    </row>
    <row r="6568" spans="1:55" x14ac:dyDescent="0.3">
      <c r="A6568" s="76"/>
      <c r="B6568" s="104"/>
      <c r="C6568" s="76"/>
      <c r="D6568" s="77"/>
      <c r="E6568" s="12"/>
      <c r="F6568" s="78"/>
      <c r="G6568" s="77"/>
      <c r="H6568" s="79"/>
      <c r="BA6568" s="5" t="str">
        <f t="shared" si="102"/>
        <v/>
      </c>
      <c r="BB6568" s="5" t="str">
        <f>IF(OR($E6568="",$G6568&lt;&gt;"Ativo"),"",IF(COUNTIFS($E$4:$E6568,$E6568,$A$4:$A6568,$A6568,$G$4:$G6568,"Ativo")=1,1,0))</f>
        <v/>
      </c>
      <c r="BC6568" t="str">
        <f>IF(OR($A6568="",$G6568&lt;&gt;"Ativo"),"",IF(COUNTIFS($A$4:$A6568,$A6568,$G$4:$G6568,"Ativo")=1,1,0))</f>
        <v/>
      </c>
    </row>
    <row r="6569" spans="1:55" x14ac:dyDescent="0.3">
      <c r="A6569" s="76"/>
      <c r="B6569" s="104"/>
      <c r="C6569" s="76"/>
      <c r="D6569" s="77"/>
      <c r="E6569" s="12"/>
      <c r="F6569" s="78"/>
      <c r="G6569" s="77"/>
      <c r="H6569" s="79"/>
      <c r="BA6569" s="5" t="str">
        <f t="shared" si="102"/>
        <v/>
      </c>
      <c r="BB6569" s="5" t="str">
        <f>IF(OR($E6569="",$G6569&lt;&gt;"Ativo"),"",IF(COUNTIFS($E$4:$E6569,$E6569,$A$4:$A6569,$A6569,$G$4:$G6569,"Ativo")=1,1,0))</f>
        <v/>
      </c>
      <c r="BC6569" t="str">
        <f>IF(OR($A6569="",$G6569&lt;&gt;"Ativo"),"",IF(COUNTIFS($A$4:$A6569,$A6569,$G$4:$G6569,"Ativo")=1,1,0))</f>
        <v/>
      </c>
    </row>
    <row r="6570" spans="1:55" x14ac:dyDescent="0.3">
      <c r="A6570" s="76"/>
      <c r="B6570" s="104"/>
      <c r="C6570" s="76"/>
      <c r="D6570" s="77"/>
      <c r="E6570" s="12"/>
      <c r="F6570" s="78"/>
      <c r="G6570" s="77"/>
      <c r="H6570" s="79"/>
      <c r="BA6570" s="5" t="str">
        <f t="shared" si="102"/>
        <v/>
      </c>
      <c r="BB6570" s="5" t="str">
        <f>IF(OR($E6570="",$G6570&lt;&gt;"Ativo"),"",IF(COUNTIFS($E$4:$E6570,$E6570,$A$4:$A6570,$A6570,$G$4:$G6570,"Ativo")=1,1,0))</f>
        <v/>
      </c>
      <c r="BC6570" t="str">
        <f>IF(OR($A6570="",$G6570&lt;&gt;"Ativo"),"",IF(COUNTIFS($A$4:$A6570,$A6570,$G$4:$G6570,"Ativo")=1,1,0))</f>
        <v/>
      </c>
    </row>
    <row r="6571" spans="1:55" x14ac:dyDescent="0.3">
      <c r="A6571" s="76"/>
      <c r="B6571" s="104"/>
      <c r="C6571" s="76"/>
      <c r="D6571" s="77"/>
      <c r="E6571" s="12"/>
      <c r="F6571" s="78"/>
      <c r="G6571" s="77"/>
      <c r="H6571" s="79"/>
      <c r="BA6571" s="5" t="str">
        <f t="shared" si="102"/>
        <v/>
      </c>
      <c r="BB6571" s="5" t="str">
        <f>IF(OR($E6571="",$G6571&lt;&gt;"Ativo"),"",IF(COUNTIFS($E$4:$E6571,$E6571,$A$4:$A6571,$A6571,$G$4:$G6571,"Ativo")=1,1,0))</f>
        <v/>
      </c>
      <c r="BC6571" t="str">
        <f>IF(OR($A6571="",$G6571&lt;&gt;"Ativo"),"",IF(COUNTIFS($A$4:$A6571,$A6571,$G$4:$G6571,"Ativo")=1,1,0))</f>
        <v/>
      </c>
    </row>
    <row r="6572" spans="1:55" x14ac:dyDescent="0.3">
      <c r="A6572" s="76"/>
      <c r="B6572" s="104"/>
      <c r="C6572" s="76"/>
      <c r="D6572" s="77"/>
      <c r="E6572" s="12"/>
      <c r="F6572" s="78"/>
      <c r="G6572" s="77"/>
      <c r="H6572" s="79"/>
      <c r="BA6572" s="5" t="str">
        <f t="shared" si="102"/>
        <v/>
      </c>
      <c r="BB6572" s="5" t="str">
        <f>IF(OR($E6572="",$G6572&lt;&gt;"Ativo"),"",IF(COUNTIFS($E$4:$E6572,$E6572,$A$4:$A6572,$A6572,$G$4:$G6572,"Ativo")=1,1,0))</f>
        <v/>
      </c>
      <c r="BC6572" t="str">
        <f>IF(OR($A6572="",$G6572&lt;&gt;"Ativo"),"",IF(COUNTIFS($A$4:$A6572,$A6572,$G$4:$G6572,"Ativo")=1,1,0))</f>
        <v/>
      </c>
    </row>
    <row r="6573" spans="1:55" x14ac:dyDescent="0.3">
      <c r="A6573" s="76"/>
      <c r="B6573" s="104"/>
      <c r="C6573" s="76"/>
      <c r="D6573" s="77"/>
      <c r="E6573" s="12"/>
      <c r="F6573" s="78"/>
      <c r="G6573" s="77"/>
      <c r="H6573" s="79"/>
      <c r="BA6573" s="5" t="str">
        <f t="shared" si="102"/>
        <v/>
      </c>
      <c r="BB6573" s="5" t="str">
        <f>IF(OR($E6573="",$G6573&lt;&gt;"Ativo"),"",IF(COUNTIFS($E$4:$E6573,$E6573,$A$4:$A6573,$A6573,$G$4:$G6573,"Ativo")=1,1,0))</f>
        <v/>
      </c>
      <c r="BC6573" t="str">
        <f>IF(OR($A6573="",$G6573&lt;&gt;"Ativo"),"",IF(COUNTIFS($A$4:$A6573,$A6573,$G$4:$G6573,"Ativo")=1,1,0))</f>
        <v/>
      </c>
    </row>
    <row r="6574" spans="1:55" x14ac:dyDescent="0.3">
      <c r="A6574" s="76"/>
      <c r="B6574" s="104"/>
      <c r="C6574" s="76"/>
      <c r="D6574" s="77"/>
      <c r="E6574" s="12"/>
      <c r="F6574" s="78"/>
      <c r="G6574" s="77"/>
      <c r="H6574" s="79"/>
      <c r="BA6574" s="5" t="str">
        <f t="shared" si="102"/>
        <v/>
      </c>
      <c r="BB6574" s="5" t="str">
        <f>IF(OR($E6574="",$G6574&lt;&gt;"Ativo"),"",IF(COUNTIFS($E$4:$E6574,$E6574,$A$4:$A6574,$A6574,$G$4:$G6574,"Ativo")=1,1,0))</f>
        <v/>
      </c>
      <c r="BC6574" t="str">
        <f>IF(OR($A6574="",$G6574&lt;&gt;"Ativo"),"",IF(COUNTIFS($A$4:$A6574,$A6574,$G$4:$G6574,"Ativo")=1,1,0))</f>
        <v/>
      </c>
    </row>
    <row r="6575" spans="1:55" x14ac:dyDescent="0.3">
      <c r="A6575" s="76"/>
      <c r="B6575" s="104"/>
      <c r="C6575" s="76"/>
      <c r="D6575" s="77"/>
      <c r="E6575" s="12"/>
      <c r="F6575" s="78"/>
      <c r="G6575" s="77"/>
      <c r="H6575" s="79"/>
      <c r="BA6575" s="5" t="str">
        <f t="shared" si="102"/>
        <v/>
      </c>
      <c r="BB6575" s="5" t="str">
        <f>IF(OR($E6575="",$G6575&lt;&gt;"Ativo"),"",IF(COUNTIFS($E$4:$E6575,$E6575,$A$4:$A6575,$A6575,$G$4:$G6575,"Ativo")=1,1,0))</f>
        <v/>
      </c>
      <c r="BC6575" t="str">
        <f>IF(OR($A6575="",$G6575&lt;&gt;"Ativo"),"",IF(COUNTIFS($A$4:$A6575,$A6575,$G$4:$G6575,"Ativo")=1,1,0))</f>
        <v/>
      </c>
    </row>
    <row r="6576" spans="1:55" x14ac:dyDescent="0.3">
      <c r="A6576" s="76"/>
      <c r="B6576" s="104"/>
      <c r="C6576" s="76"/>
      <c r="D6576" s="77"/>
      <c r="E6576" s="12"/>
      <c r="F6576" s="78"/>
      <c r="G6576" s="77"/>
      <c r="H6576" s="79"/>
      <c r="BA6576" s="5" t="str">
        <f t="shared" si="102"/>
        <v/>
      </c>
      <c r="BB6576" s="5" t="str">
        <f>IF(OR($E6576="",$G6576&lt;&gt;"Ativo"),"",IF(COUNTIFS($E$4:$E6576,$E6576,$A$4:$A6576,$A6576,$G$4:$G6576,"Ativo")=1,1,0))</f>
        <v/>
      </c>
      <c r="BC6576" t="str">
        <f>IF(OR($A6576="",$G6576&lt;&gt;"Ativo"),"",IF(COUNTIFS($A$4:$A6576,$A6576,$G$4:$G6576,"Ativo")=1,1,0))</f>
        <v/>
      </c>
    </row>
    <row r="6577" spans="1:55" x14ac:dyDescent="0.3">
      <c r="A6577" s="76"/>
      <c r="B6577" s="104"/>
      <c r="C6577" s="76"/>
      <c r="D6577" s="77"/>
      <c r="E6577" s="12"/>
      <c r="F6577" s="78"/>
      <c r="G6577" s="77"/>
      <c r="H6577" s="79"/>
      <c r="BA6577" s="5" t="str">
        <f t="shared" si="102"/>
        <v/>
      </c>
      <c r="BB6577" s="5" t="str">
        <f>IF(OR($E6577="",$G6577&lt;&gt;"Ativo"),"",IF(COUNTIFS($E$4:$E6577,$E6577,$A$4:$A6577,$A6577,$G$4:$G6577,"Ativo")=1,1,0))</f>
        <v/>
      </c>
      <c r="BC6577" t="str">
        <f>IF(OR($A6577="",$G6577&lt;&gt;"Ativo"),"",IF(COUNTIFS($A$4:$A6577,$A6577,$G$4:$G6577,"Ativo")=1,1,0))</f>
        <v/>
      </c>
    </row>
    <row r="6578" spans="1:55" x14ac:dyDescent="0.3">
      <c r="A6578" s="76"/>
      <c r="B6578" s="104"/>
      <c r="C6578" s="76"/>
      <c r="D6578" s="77"/>
      <c r="E6578" s="12"/>
      <c r="F6578" s="78"/>
      <c r="G6578" s="77"/>
      <c r="H6578" s="79"/>
      <c r="BA6578" s="5" t="str">
        <f t="shared" si="102"/>
        <v/>
      </c>
      <c r="BB6578" s="5" t="str">
        <f>IF(OR($E6578="",$G6578&lt;&gt;"Ativo"),"",IF(COUNTIFS($E$4:$E6578,$E6578,$A$4:$A6578,$A6578,$G$4:$G6578,"Ativo")=1,1,0))</f>
        <v/>
      </c>
      <c r="BC6578" t="str">
        <f>IF(OR($A6578="",$G6578&lt;&gt;"Ativo"),"",IF(COUNTIFS($A$4:$A6578,$A6578,$G$4:$G6578,"Ativo")=1,1,0))</f>
        <v/>
      </c>
    </row>
    <row r="6579" spans="1:55" x14ac:dyDescent="0.3">
      <c r="A6579" s="76"/>
      <c r="B6579" s="104"/>
      <c r="C6579" s="76"/>
      <c r="D6579" s="77"/>
      <c r="E6579" s="12"/>
      <c r="F6579" s="78"/>
      <c r="G6579" s="77"/>
      <c r="H6579" s="79"/>
      <c r="BA6579" s="5" t="str">
        <f t="shared" si="102"/>
        <v/>
      </c>
      <c r="BB6579" s="5" t="str">
        <f>IF(OR($E6579="",$G6579&lt;&gt;"Ativo"),"",IF(COUNTIFS($E$4:$E6579,$E6579,$A$4:$A6579,$A6579,$G$4:$G6579,"Ativo")=1,1,0))</f>
        <v/>
      </c>
      <c r="BC6579" t="str">
        <f>IF(OR($A6579="",$G6579&lt;&gt;"Ativo"),"",IF(COUNTIFS($A$4:$A6579,$A6579,$G$4:$G6579,"Ativo")=1,1,0))</f>
        <v/>
      </c>
    </row>
    <row r="6580" spans="1:55" x14ac:dyDescent="0.3">
      <c r="A6580" s="76"/>
      <c r="B6580" s="104"/>
      <c r="C6580" s="76"/>
      <c r="D6580" s="77"/>
      <c r="E6580" s="12"/>
      <c r="F6580" s="78"/>
      <c r="G6580" s="77"/>
      <c r="H6580" s="79"/>
      <c r="BA6580" s="5" t="str">
        <f t="shared" si="102"/>
        <v/>
      </c>
      <c r="BB6580" s="5" t="str">
        <f>IF(OR($E6580="",$G6580&lt;&gt;"Ativo"),"",IF(COUNTIFS($E$4:$E6580,$E6580,$A$4:$A6580,$A6580,$G$4:$G6580,"Ativo")=1,1,0))</f>
        <v/>
      </c>
      <c r="BC6580" t="str">
        <f>IF(OR($A6580="",$G6580&lt;&gt;"Ativo"),"",IF(COUNTIFS($A$4:$A6580,$A6580,$G$4:$G6580,"Ativo")=1,1,0))</f>
        <v/>
      </c>
    </row>
    <row r="6581" spans="1:55" x14ac:dyDescent="0.3">
      <c r="A6581" s="76"/>
      <c r="B6581" s="104"/>
      <c r="C6581" s="76"/>
      <c r="D6581" s="77"/>
      <c r="E6581" s="12"/>
      <c r="F6581" s="78"/>
      <c r="G6581" s="77"/>
      <c r="H6581" s="79"/>
      <c r="BA6581" s="5" t="str">
        <f t="shared" si="102"/>
        <v/>
      </c>
      <c r="BB6581" s="5" t="str">
        <f>IF(OR($E6581="",$G6581&lt;&gt;"Ativo"),"",IF(COUNTIFS($E$4:$E6581,$E6581,$A$4:$A6581,$A6581,$G$4:$G6581,"Ativo")=1,1,0))</f>
        <v/>
      </c>
      <c r="BC6581" t="str">
        <f>IF(OR($A6581="",$G6581&lt;&gt;"Ativo"),"",IF(COUNTIFS($A$4:$A6581,$A6581,$G$4:$G6581,"Ativo")=1,1,0))</f>
        <v/>
      </c>
    </row>
    <row r="6582" spans="1:55" x14ac:dyDescent="0.3">
      <c r="A6582" s="76"/>
      <c r="B6582" s="104"/>
      <c r="C6582" s="76"/>
      <c r="D6582" s="77"/>
      <c r="E6582" s="12"/>
      <c r="F6582" s="78"/>
      <c r="G6582" s="77"/>
      <c r="H6582" s="79"/>
      <c r="BA6582" s="5" t="str">
        <f t="shared" si="102"/>
        <v/>
      </c>
      <c r="BB6582" s="5" t="str">
        <f>IF(OR($E6582="",$G6582&lt;&gt;"Ativo"),"",IF(COUNTIFS($E$4:$E6582,$E6582,$A$4:$A6582,$A6582,$G$4:$G6582,"Ativo")=1,1,0))</f>
        <v/>
      </c>
      <c r="BC6582" t="str">
        <f>IF(OR($A6582="",$G6582&lt;&gt;"Ativo"),"",IF(COUNTIFS($A$4:$A6582,$A6582,$G$4:$G6582,"Ativo")=1,1,0))</f>
        <v/>
      </c>
    </row>
    <row r="6583" spans="1:55" x14ac:dyDescent="0.3">
      <c r="A6583" s="76"/>
      <c r="B6583" s="104"/>
      <c r="C6583" s="76"/>
      <c r="D6583" s="77"/>
      <c r="E6583" s="12"/>
      <c r="F6583" s="78"/>
      <c r="G6583" s="77"/>
      <c r="H6583" s="79"/>
      <c r="BA6583" s="5" t="str">
        <f t="shared" si="102"/>
        <v/>
      </c>
      <c r="BB6583" s="5" t="str">
        <f>IF(OR($E6583="",$G6583&lt;&gt;"Ativo"),"",IF(COUNTIFS($E$4:$E6583,$E6583,$A$4:$A6583,$A6583,$G$4:$G6583,"Ativo")=1,1,0))</f>
        <v/>
      </c>
      <c r="BC6583" t="str">
        <f>IF(OR($A6583="",$G6583&lt;&gt;"Ativo"),"",IF(COUNTIFS($A$4:$A6583,$A6583,$G$4:$G6583,"Ativo")=1,1,0))</f>
        <v/>
      </c>
    </row>
    <row r="6584" spans="1:55" x14ac:dyDescent="0.3">
      <c r="A6584" s="76"/>
      <c r="B6584" s="104"/>
      <c r="C6584" s="76"/>
      <c r="D6584" s="77"/>
      <c r="E6584" s="12"/>
      <c r="F6584" s="78"/>
      <c r="G6584" s="77"/>
      <c r="H6584" s="79"/>
      <c r="BA6584" s="5" t="str">
        <f t="shared" si="102"/>
        <v/>
      </c>
      <c r="BB6584" s="5" t="str">
        <f>IF(OR($E6584="",$G6584&lt;&gt;"Ativo"),"",IF(COUNTIFS($E$4:$E6584,$E6584,$A$4:$A6584,$A6584,$G$4:$G6584,"Ativo")=1,1,0))</f>
        <v/>
      </c>
      <c r="BC6584" t="str">
        <f>IF(OR($A6584="",$G6584&lt;&gt;"Ativo"),"",IF(COUNTIFS($A$4:$A6584,$A6584,$G$4:$G6584,"Ativo")=1,1,0))</f>
        <v/>
      </c>
    </row>
    <row r="6585" spans="1:55" x14ac:dyDescent="0.3">
      <c r="A6585" s="76"/>
      <c r="B6585" s="104"/>
      <c r="C6585" s="76"/>
      <c r="D6585" s="77"/>
      <c r="E6585" s="12"/>
      <c r="F6585" s="78"/>
      <c r="G6585" s="77"/>
      <c r="H6585" s="79"/>
      <c r="BA6585" s="5" t="str">
        <f t="shared" si="102"/>
        <v/>
      </c>
      <c r="BB6585" s="5" t="str">
        <f>IF(OR($E6585="",$G6585&lt;&gt;"Ativo"),"",IF(COUNTIFS($E$4:$E6585,$E6585,$A$4:$A6585,$A6585,$G$4:$G6585,"Ativo")=1,1,0))</f>
        <v/>
      </c>
      <c r="BC6585" t="str">
        <f>IF(OR($A6585="",$G6585&lt;&gt;"Ativo"),"",IF(COUNTIFS($A$4:$A6585,$A6585,$G$4:$G6585,"Ativo")=1,1,0))</f>
        <v/>
      </c>
    </row>
    <row r="6586" spans="1:55" x14ac:dyDescent="0.3">
      <c r="A6586" s="76"/>
      <c r="B6586" s="104"/>
      <c r="C6586" s="76"/>
      <c r="D6586" s="77"/>
      <c r="E6586" s="12"/>
      <c r="F6586" s="78"/>
      <c r="G6586" s="77"/>
      <c r="H6586" s="79"/>
      <c r="BA6586" s="5" t="str">
        <f t="shared" si="102"/>
        <v/>
      </c>
      <c r="BB6586" s="5" t="str">
        <f>IF(OR($E6586="",$G6586&lt;&gt;"Ativo"),"",IF(COUNTIFS($E$4:$E6586,$E6586,$A$4:$A6586,$A6586,$G$4:$G6586,"Ativo")=1,1,0))</f>
        <v/>
      </c>
      <c r="BC6586" t="str">
        <f>IF(OR($A6586="",$G6586&lt;&gt;"Ativo"),"",IF(COUNTIFS($A$4:$A6586,$A6586,$G$4:$G6586,"Ativo")=1,1,0))</f>
        <v/>
      </c>
    </row>
    <row r="6587" spans="1:55" x14ac:dyDescent="0.3">
      <c r="A6587" s="76"/>
      <c r="B6587" s="104"/>
      <c r="C6587" s="76"/>
      <c r="D6587" s="77"/>
      <c r="E6587" s="12"/>
      <c r="F6587" s="78"/>
      <c r="G6587" s="77"/>
      <c r="H6587" s="79"/>
      <c r="BA6587" s="5" t="str">
        <f t="shared" si="102"/>
        <v/>
      </c>
      <c r="BB6587" s="5" t="str">
        <f>IF(OR($E6587="",$G6587&lt;&gt;"Ativo"),"",IF(COUNTIFS($E$4:$E6587,$E6587,$A$4:$A6587,$A6587,$G$4:$G6587,"Ativo")=1,1,0))</f>
        <v/>
      </c>
      <c r="BC6587" t="str">
        <f>IF(OR($A6587="",$G6587&lt;&gt;"Ativo"),"",IF(COUNTIFS($A$4:$A6587,$A6587,$G$4:$G6587,"Ativo")=1,1,0))</f>
        <v/>
      </c>
    </row>
    <row r="6588" spans="1:55" x14ac:dyDescent="0.3">
      <c r="A6588" s="76"/>
      <c r="B6588" s="104"/>
      <c r="C6588" s="76"/>
      <c r="D6588" s="77"/>
      <c r="E6588" s="12"/>
      <c r="F6588" s="78"/>
      <c r="G6588" s="77"/>
      <c r="H6588" s="79"/>
      <c r="BA6588" s="5" t="str">
        <f t="shared" si="102"/>
        <v/>
      </c>
      <c r="BB6588" s="5" t="str">
        <f>IF(OR($E6588="",$G6588&lt;&gt;"Ativo"),"",IF(COUNTIFS($E$4:$E6588,$E6588,$A$4:$A6588,$A6588,$G$4:$G6588,"Ativo")=1,1,0))</f>
        <v/>
      </c>
      <c r="BC6588" t="str">
        <f>IF(OR($A6588="",$G6588&lt;&gt;"Ativo"),"",IF(COUNTIFS($A$4:$A6588,$A6588,$G$4:$G6588,"Ativo")=1,1,0))</f>
        <v/>
      </c>
    </row>
    <row r="6589" spans="1:55" x14ac:dyDescent="0.3">
      <c r="A6589" s="76"/>
      <c r="B6589" s="104"/>
      <c r="C6589" s="76"/>
      <c r="D6589" s="77"/>
      <c r="E6589" s="12"/>
      <c r="F6589" s="78"/>
      <c r="G6589" s="77"/>
      <c r="H6589" s="79"/>
      <c r="BA6589" s="5" t="str">
        <f t="shared" si="102"/>
        <v/>
      </c>
      <c r="BB6589" s="5" t="str">
        <f>IF(OR($E6589="",$G6589&lt;&gt;"Ativo"),"",IF(COUNTIFS($E$4:$E6589,$E6589,$A$4:$A6589,$A6589,$G$4:$G6589,"Ativo")=1,1,0))</f>
        <v/>
      </c>
      <c r="BC6589" t="str">
        <f>IF(OR($A6589="",$G6589&lt;&gt;"Ativo"),"",IF(COUNTIFS($A$4:$A6589,$A6589,$G$4:$G6589,"Ativo")=1,1,0))</f>
        <v/>
      </c>
    </row>
    <row r="6590" spans="1:55" x14ac:dyDescent="0.3">
      <c r="A6590" s="76"/>
      <c r="B6590" s="104"/>
      <c r="C6590" s="76"/>
      <c r="D6590" s="77"/>
      <c r="E6590" s="12"/>
      <c r="F6590" s="78"/>
      <c r="G6590" s="77"/>
      <c r="H6590" s="79"/>
      <c r="BA6590" s="5" t="str">
        <f t="shared" si="102"/>
        <v/>
      </c>
      <c r="BB6590" s="5" t="str">
        <f>IF(OR($E6590="",$G6590&lt;&gt;"Ativo"),"",IF(COUNTIFS($E$4:$E6590,$E6590,$A$4:$A6590,$A6590,$G$4:$G6590,"Ativo")=1,1,0))</f>
        <v/>
      </c>
      <c r="BC6590" t="str">
        <f>IF(OR($A6590="",$G6590&lt;&gt;"Ativo"),"",IF(COUNTIFS($A$4:$A6590,$A6590,$G$4:$G6590,"Ativo")=1,1,0))</f>
        <v/>
      </c>
    </row>
    <row r="6591" spans="1:55" x14ac:dyDescent="0.3">
      <c r="A6591" s="76"/>
      <c r="B6591" s="104"/>
      <c r="C6591" s="76"/>
      <c r="D6591" s="77"/>
      <c r="E6591" s="12"/>
      <c r="F6591" s="78"/>
      <c r="G6591" s="77"/>
      <c r="H6591" s="79"/>
      <c r="BA6591" s="5" t="str">
        <f t="shared" si="102"/>
        <v/>
      </c>
      <c r="BB6591" s="5" t="str">
        <f>IF(OR($E6591="",$G6591&lt;&gt;"Ativo"),"",IF(COUNTIFS($E$4:$E6591,$E6591,$A$4:$A6591,$A6591,$G$4:$G6591,"Ativo")=1,1,0))</f>
        <v/>
      </c>
      <c r="BC6591" t="str">
        <f>IF(OR($A6591="",$G6591&lt;&gt;"Ativo"),"",IF(COUNTIFS($A$4:$A6591,$A6591,$G$4:$G6591,"Ativo")=1,1,0))</f>
        <v/>
      </c>
    </row>
    <row r="6592" spans="1:55" x14ac:dyDescent="0.3">
      <c r="A6592" s="76"/>
      <c r="B6592" s="104"/>
      <c r="C6592" s="76"/>
      <c r="D6592" s="77"/>
      <c r="E6592" s="12"/>
      <c r="F6592" s="78"/>
      <c r="G6592" s="77"/>
      <c r="H6592" s="79"/>
      <c r="BA6592" s="5" t="str">
        <f t="shared" si="102"/>
        <v/>
      </c>
      <c r="BB6592" s="5" t="str">
        <f>IF(OR($E6592="",$G6592&lt;&gt;"Ativo"),"",IF(COUNTIFS($E$4:$E6592,$E6592,$A$4:$A6592,$A6592,$G$4:$G6592,"Ativo")=1,1,0))</f>
        <v/>
      </c>
      <c r="BC6592" t="str">
        <f>IF(OR($A6592="",$G6592&lt;&gt;"Ativo"),"",IF(COUNTIFS($A$4:$A6592,$A6592,$G$4:$G6592,"Ativo")=1,1,0))</f>
        <v/>
      </c>
    </row>
    <row r="6593" spans="1:55" x14ac:dyDescent="0.3">
      <c r="A6593" s="76"/>
      <c r="B6593" s="104"/>
      <c r="C6593" s="76"/>
      <c r="D6593" s="77"/>
      <c r="E6593" s="12"/>
      <c r="F6593" s="78"/>
      <c r="G6593" s="77"/>
      <c r="H6593" s="79"/>
      <c r="BA6593" s="5" t="str">
        <f t="shared" si="102"/>
        <v/>
      </c>
      <c r="BB6593" s="5" t="str">
        <f>IF(OR($E6593="",$G6593&lt;&gt;"Ativo"),"",IF(COUNTIFS($E$4:$E6593,$E6593,$A$4:$A6593,$A6593,$G$4:$G6593,"Ativo")=1,1,0))</f>
        <v/>
      </c>
      <c r="BC6593" t="str">
        <f>IF(OR($A6593="",$G6593&lt;&gt;"Ativo"),"",IF(COUNTIFS($A$4:$A6593,$A6593,$G$4:$G6593,"Ativo")=1,1,0))</f>
        <v/>
      </c>
    </row>
    <row r="6594" spans="1:55" x14ac:dyDescent="0.3">
      <c r="A6594" s="76"/>
      <c r="B6594" s="104"/>
      <c r="C6594" s="76"/>
      <c r="D6594" s="77"/>
      <c r="E6594" s="12"/>
      <c r="F6594" s="78"/>
      <c r="G6594" s="77"/>
      <c r="H6594" s="79"/>
      <c r="BA6594" s="5" t="str">
        <f t="shared" si="102"/>
        <v/>
      </c>
      <c r="BB6594" s="5" t="str">
        <f>IF(OR($E6594="",$G6594&lt;&gt;"Ativo"),"",IF(COUNTIFS($E$4:$E6594,$E6594,$A$4:$A6594,$A6594,$G$4:$G6594,"Ativo")=1,1,0))</f>
        <v/>
      </c>
      <c r="BC6594" t="str">
        <f>IF(OR($A6594="",$G6594&lt;&gt;"Ativo"),"",IF(COUNTIFS($A$4:$A6594,$A6594,$G$4:$G6594,"Ativo")=1,1,0))</f>
        <v/>
      </c>
    </row>
    <row r="6595" spans="1:55" x14ac:dyDescent="0.3">
      <c r="A6595" s="76"/>
      <c r="B6595" s="104"/>
      <c r="C6595" s="76"/>
      <c r="D6595" s="77"/>
      <c r="E6595" s="12"/>
      <c r="F6595" s="78"/>
      <c r="G6595" s="77"/>
      <c r="H6595" s="79"/>
      <c r="BA6595" s="5" t="str">
        <f t="shared" si="102"/>
        <v/>
      </c>
      <c r="BB6595" s="5" t="str">
        <f>IF(OR($E6595="",$G6595&lt;&gt;"Ativo"),"",IF(COUNTIFS($E$4:$E6595,$E6595,$A$4:$A6595,$A6595,$G$4:$G6595,"Ativo")=1,1,0))</f>
        <v/>
      </c>
      <c r="BC6595" t="str">
        <f>IF(OR($A6595="",$G6595&lt;&gt;"Ativo"),"",IF(COUNTIFS($A$4:$A6595,$A6595,$G$4:$G6595,"Ativo")=1,1,0))</f>
        <v/>
      </c>
    </row>
    <row r="6596" spans="1:55" x14ac:dyDescent="0.3">
      <c r="A6596" s="76"/>
      <c r="B6596" s="104"/>
      <c r="C6596" s="76"/>
      <c r="D6596" s="77"/>
      <c r="E6596" s="12"/>
      <c r="F6596" s="78"/>
      <c r="G6596" s="77"/>
      <c r="H6596" s="79"/>
      <c r="BA6596" s="5" t="str">
        <f t="shared" ref="BA6596:BA6659" si="103">IF($D6596="","",MID($D6596,4,LEN($D6596)-5))</f>
        <v/>
      </c>
      <c r="BB6596" s="5" t="str">
        <f>IF(OR($E6596="",$G6596&lt;&gt;"Ativo"),"",IF(COUNTIFS($E$4:$E6596,$E6596,$A$4:$A6596,$A6596,$G$4:$G6596,"Ativo")=1,1,0))</f>
        <v/>
      </c>
      <c r="BC6596" t="str">
        <f>IF(OR($A6596="",$G6596&lt;&gt;"Ativo"),"",IF(COUNTIFS($A$4:$A6596,$A6596,$G$4:$G6596,"Ativo")=1,1,0))</f>
        <v/>
      </c>
    </row>
    <row r="6597" spans="1:55" x14ac:dyDescent="0.3">
      <c r="A6597" s="76"/>
      <c r="B6597" s="104"/>
      <c r="C6597" s="76"/>
      <c r="D6597" s="77"/>
      <c r="E6597" s="12"/>
      <c r="F6597" s="78"/>
      <c r="G6597" s="77"/>
      <c r="H6597" s="79"/>
      <c r="BA6597" s="5" t="str">
        <f t="shared" si="103"/>
        <v/>
      </c>
      <c r="BB6597" s="5" t="str">
        <f>IF(OR($E6597="",$G6597&lt;&gt;"Ativo"),"",IF(COUNTIFS($E$4:$E6597,$E6597,$A$4:$A6597,$A6597,$G$4:$G6597,"Ativo")=1,1,0))</f>
        <v/>
      </c>
      <c r="BC6597" t="str">
        <f>IF(OR($A6597="",$G6597&lt;&gt;"Ativo"),"",IF(COUNTIFS($A$4:$A6597,$A6597,$G$4:$G6597,"Ativo")=1,1,0))</f>
        <v/>
      </c>
    </row>
    <row r="6598" spans="1:55" x14ac:dyDescent="0.3">
      <c r="A6598" s="76"/>
      <c r="B6598" s="104"/>
      <c r="C6598" s="76"/>
      <c r="D6598" s="77"/>
      <c r="E6598" s="12"/>
      <c r="F6598" s="78"/>
      <c r="G6598" s="77"/>
      <c r="H6598" s="79"/>
      <c r="BA6598" s="5" t="str">
        <f t="shared" si="103"/>
        <v/>
      </c>
      <c r="BB6598" s="5" t="str">
        <f>IF(OR($E6598="",$G6598&lt;&gt;"Ativo"),"",IF(COUNTIFS($E$4:$E6598,$E6598,$A$4:$A6598,$A6598,$G$4:$G6598,"Ativo")=1,1,0))</f>
        <v/>
      </c>
      <c r="BC6598" t="str">
        <f>IF(OR($A6598="",$G6598&lt;&gt;"Ativo"),"",IF(COUNTIFS($A$4:$A6598,$A6598,$G$4:$G6598,"Ativo")=1,1,0))</f>
        <v/>
      </c>
    </row>
    <row r="6599" spans="1:55" x14ac:dyDescent="0.3">
      <c r="A6599" s="76"/>
      <c r="B6599" s="104"/>
      <c r="C6599" s="76"/>
      <c r="D6599" s="77"/>
      <c r="E6599" s="12"/>
      <c r="F6599" s="78"/>
      <c r="G6599" s="77"/>
      <c r="H6599" s="79"/>
      <c r="BA6599" s="5" t="str">
        <f t="shared" si="103"/>
        <v/>
      </c>
      <c r="BB6599" s="5" t="str">
        <f>IF(OR($E6599="",$G6599&lt;&gt;"Ativo"),"",IF(COUNTIFS($E$4:$E6599,$E6599,$A$4:$A6599,$A6599,$G$4:$G6599,"Ativo")=1,1,0))</f>
        <v/>
      </c>
      <c r="BC6599" t="str">
        <f>IF(OR($A6599="",$G6599&lt;&gt;"Ativo"),"",IF(COUNTIFS($A$4:$A6599,$A6599,$G$4:$G6599,"Ativo")=1,1,0))</f>
        <v/>
      </c>
    </row>
    <row r="6600" spans="1:55" x14ac:dyDescent="0.3">
      <c r="A6600" s="76"/>
      <c r="B6600" s="104"/>
      <c r="C6600" s="76"/>
      <c r="D6600" s="77"/>
      <c r="E6600" s="12"/>
      <c r="F6600" s="78"/>
      <c r="G6600" s="77"/>
      <c r="H6600" s="79"/>
      <c r="BA6600" s="5" t="str">
        <f t="shared" si="103"/>
        <v/>
      </c>
      <c r="BB6600" s="5" t="str">
        <f>IF(OR($E6600="",$G6600&lt;&gt;"Ativo"),"",IF(COUNTIFS($E$4:$E6600,$E6600,$A$4:$A6600,$A6600,$G$4:$G6600,"Ativo")=1,1,0))</f>
        <v/>
      </c>
      <c r="BC6600" t="str">
        <f>IF(OR($A6600="",$G6600&lt;&gt;"Ativo"),"",IF(COUNTIFS($A$4:$A6600,$A6600,$G$4:$G6600,"Ativo")=1,1,0))</f>
        <v/>
      </c>
    </row>
    <row r="6601" spans="1:55" x14ac:dyDescent="0.3">
      <c r="A6601" s="76"/>
      <c r="B6601" s="104"/>
      <c r="C6601" s="76"/>
      <c r="D6601" s="77"/>
      <c r="E6601" s="12"/>
      <c r="F6601" s="78"/>
      <c r="G6601" s="77"/>
      <c r="H6601" s="79"/>
      <c r="BA6601" s="5" t="str">
        <f t="shared" si="103"/>
        <v/>
      </c>
      <c r="BB6601" s="5" t="str">
        <f>IF(OR($E6601="",$G6601&lt;&gt;"Ativo"),"",IF(COUNTIFS($E$4:$E6601,$E6601,$A$4:$A6601,$A6601,$G$4:$G6601,"Ativo")=1,1,0))</f>
        <v/>
      </c>
      <c r="BC6601" t="str">
        <f>IF(OR($A6601="",$G6601&lt;&gt;"Ativo"),"",IF(COUNTIFS($A$4:$A6601,$A6601,$G$4:$G6601,"Ativo")=1,1,0))</f>
        <v/>
      </c>
    </row>
    <row r="6602" spans="1:55" x14ac:dyDescent="0.3">
      <c r="A6602" s="76"/>
      <c r="B6602" s="104"/>
      <c r="C6602" s="76"/>
      <c r="D6602" s="77"/>
      <c r="E6602" s="12"/>
      <c r="F6602" s="78"/>
      <c r="G6602" s="77"/>
      <c r="H6602" s="79"/>
      <c r="BA6602" s="5" t="str">
        <f t="shared" si="103"/>
        <v/>
      </c>
      <c r="BB6602" s="5" t="str">
        <f>IF(OR($E6602="",$G6602&lt;&gt;"Ativo"),"",IF(COUNTIFS($E$4:$E6602,$E6602,$A$4:$A6602,$A6602,$G$4:$G6602,"Ativo")=1,1,0))</f>
        <v/>
      </c>
      <c r="BC6602" t="str">
        <f>IF(OR($A6602="",$G6602&lt;&gt;"Ativo"),"",IF(COUNTIFS($A$4:$A6602,$A6602,$G$4:$G6602,"Ativo")=1,1,0))</f>
        <v/>
      </c>
    </row>
    <row r="6603" spans="1:55" x14ac:dyDescent="0.3">
      <c r="A6603" s="76"/>
      <c r="B6603" s="104"/>
      <c r="C6603" s="76"/>
      <c r="D6603" s="77"/>
      <c r="E6603" s="12"/>
      <c r="F6603" s="78"/>
      <c r="G6603" s="77"/>
      <c r="H6603" s="79"/>
      <c r="BA6603" s="5" t="str">
        <f t="shared" si="103"/>
        <v/>
      </c>
      <c r="BB6603" s="5" t="str">
        <f>IF(OR($E6603="",$G6603&lt;&gt;"Ativo"),"",IF(COUNTIFS($E$4:$E6603,$E6603,$A$4:$A6603,$A6603,$G$4:$G6603,"Ativo")=1,1,0))</f>
        <v/>
      </c>
      <c r="BC6603" t="str">
        <f>IF(OR($A6603="",$G6603&lt;&gt;"Ativo"),"",IF(COUNTIFS($A$4:$A6603,$A6603,$G$4:$G6603,"Ativo")=1,1,0))</f>
        <v/>
      </c>
    </row>
    <row r="6604" spans="1:55" x14ac:dyDescent="0.3">
      <c r="A6604" s="76"/>
      <c r="B6604" s="104"/>
      <c r="C6604" s="76"/>
      <c r="D6604" s="77"/>
      <c r="E6604" s="12"/>
      <c r="F6604" s="78"/>
      <c r="G6604" s="77"/>
      <c r="H6604" s="79"/>
      <c r="BA6604" s="5" t="str">
        <f t="shared" si="103"/>
        <v/>
      </c>
      <c r="BB6604" s="5" t="str">
        <f>IF(OR($E6604="",$G6604&lt;&gt;"Ativo"),"",IF(COUNTIFS($E$4:$E6604,$E6604,$A$4:$A6604,$A6604,$G$4:$G6604,"Ativo")=1,1,0))</f>
        <v/>
      </c>
      <c r="BC6604" t="str">
        <f>IF(OR($A6604="",$G6604&lt;&gt;"Ativo"),"",IF(COUNTIFS($A$4:$A6604,$A6604,$G$4:$G6604,"Ativo")=1,1,0))</f>
        <v/>
      </c>
    </row>
    <row r="6605" spans="1:55" x14ac:dyDescent="0.3">
      <c r="A6605" s="76"/>
      <c r="B6605" s="104"/>
      <c r="C6605" s="76"/>
      <c r="D6605" s="77"/>
      <c r="E6605" s="12"/>
      <c r="F6605" s="78"/>
      <c r="G6605" s="77"/>
      <c r="H6605" s="79"/>
      <c r="BA6605" s="5" t="str">
        <f t="shared" si="103"/>
        <v/>
      </c>
      <c r="BB6605" s="5" t="str">
        <f>IF(OR($E6605="",$G6605&lt;&gt;"Ativo"),"",IF(COUNTIFS($E$4:$E6605,$E6605,$A$4:$A6605,$A6605,$G$4:$G6605,"Ativo")=1,1,0))</f>
        <v/>
      </c>
      <c r="BC6605" t="str">
        <f>IF(OR($A6605="",$G6605&lt;&gt;"Ativo"),"",IF(COUNTIFS($A$4:$A6605,$A6605,$G$4:$G6605,"Ativo")=1,1,0))</f>
        <v/>
      </c>
    </row>
    <row r="6606" spans="1:55" x14ac:dyDescent="0.3">
      <c r="A6606" s="76"/>
      <c r="B6606" s="104"/>
      <c r="C6606" s="76"/>
      <c r="D6606" s="77"/>
      <c r="E6606" s="12"/>
      <c r="F6606" s="78"/>
      <c r="G6606" s="77"/>
      <c r="H6606" s="79"/>
      <c r="BA6606" s="5" t="str">
        <f t="shared" si="103"/>
        <v/>
      </c>
      <c r="BB6606" s="5" t="str">
        <f>IF(OR($E6606="",$G6606&lt;&gt;"Ativo"),"",IF(COUNTIFS($E$4:$E6606,$E6606,$A$4:$A6606,$A6606,$G$4:$G6606,"Ativo")=1,1,0))</f>
        <v/>
      </c>
      <c r="BC6606" t="str">
        <f>IF(OR($A6606="",$G6606&lt;&gt;"Ativo"),"",IF(COUNTIFS($A$4:$A6606,$A6606,$G$4:$G6606,"Ativo")=1,1,0))</f>
        <v/>
      </c>
    </row>
    <row r="6607" spans="1:55" x14ac:dyDescent="0.3">
      <c r="A6607" s="76"/>
      <c r="B6607" s="104"/>
      <c r="C6607" s="76"/>
      <c r="D6607" s="77"/>
      <c r="E6607" s="12"/>
      <c r="F6607" s="78"/>
      <c r="G6607" s="77"/>
      <c r="H6607" s="79"/>
      <c r="BA6607" s="5" t="str">
        <f t="shared" si="103"/>
        <v/>
      </c>
      <c r="BB6607" s="5" t="str">
        <f>IF(OR($E6607="",$G6607&lt;&gt;"Ativo"),"",IF(COUNTIFS($E$4:$E6607,$E6607,$A$4:$A6607,$A6607,$G$4:$G6607,"Ativo")=1,1,0))</f>
        <v/>
      </c>
      <c r="BC6607" t="str">
        <f>IF(OR($A6607="",$G6607&lt;&gt;"Ativo"),"",IF(COUNTIFS($A$4:$A6607,$A6607,$G$4:$G6607,"Ativo")=1,1,0))</f>
        <v/>
      </c>
    </row>
    <row r="6608" spans="1:55" x14ac:dyDescent="0.3">
      <c r="A6608" s="76"/>
      <c r="B6608" s="104"/>
      <c r="C6608" s="76"/>
      <c r="D6608" s="77"/>
      <c r="E6608" s="12"/>
      <c r="F6608" s="78"/>
      <c r="G6608" s="77"/>
      <c r="H6608" s="79"/>
      <c r="BA6608" s="5" t="str">
        <f t="shared" si="103"/>
        <v/>
      </c>
      <c r="BB6608" s="5" t="str">
        <f>IF(OR($E6608="",$G6608&lt;&gt;"Ativo"),"",IF(COUNTIFS($E$4:$E6608,$E6608,$A$4:$A6608,$A6608,$G$4:$G6608,"Ativo")=1,1,0))</f>
        <v/>
      </c>
      <c r="BC6608" t="str">
        <f>IF(OR($A6608="",$G6608&lt;&gt;"Ativo"),"",IF(COUNTIFS($A$4:$A6608,$A6608,$G$4:$G6608,"Ativo")=1,1,0))</f>
        <v/>
      </c>
    </row>
    <row r="6609" spans="1:55" x14ac:dyDescent="0.3">
      <c r="A6609" s="76"/>
      <c r="B6609" s="104"/>
      <c r="C6609" s="76"/>
      <c r="D6609" s="77"/>
      <c r="E6609" s="12"/>
      <c r="F6609" s="78"/>
      <c r="G6609" s="77"/>
      <c r="H6609" s="79"/>
      <c r="BA6609" s="5" t="str">
        <f t="shared" si="103"/>
        <v/>
      </c>
      <c r="BB6609" s="5" t="str">
        <f>IF(OR($E6609="",$G6609&lt;&gt;"Ativo"),"",IF(COUNTIFS($E$4:$E6609,$E6609,$A$4:$A6609,$A6609,$G$4:$G6609,"Ativo")=1,1,0))</f>
        <v/>
      </c>
      <c r="BC6609" t="str">
        <f>IF(OR($A6609="",$G6609&lt;&gt;"Ativo"),"",IF(COUNTIFS($A$4:$A6609,$A6609,$G$4:$G6609,"Ativo")=1,1,0))</f>
        <v/>
      </c>
    </row>
    <row r="6610" spans="1:55" x14ac:dyDescent="0.3">
      <c r="A6610" s="76"/>
      <c r="B6610" s="104"/>
      <c r="C6610" s="76"/>
      <c r="D6610" s="77"/>
      <c r="E6610" s="12"/>
      <c r="F6610" s="78"/>
      <c r="G6610" s="77"/>
      <c r="H6610" s="79"/>
      <c r="BA6610" s="5" t="str">
        <f t="shared" si="103"/>
        <v/>
      </c>
      <c r="BB6610" s="5" t="str">
        <f>IF(OR($E6610="",$G6610&lt;&gt;"Ativo"),"",IF(COUNTIFS($E$4:$E6610,$E6610,$A$4:$A6610,$A6610,$G$4:$G6610,"Ativo")=1,1,0))</f>
        <v/>
      </c>
      <c r="BC6610" t="str">
        <f>IF(OR($A6610="",$G6610&lt;&gt;"Ativo"),"",IF(COUNTIFS($A$4:$A6610,$A6610,$G$4:$G6610,"Ativo")=1,1,0))</f>
        <v/>
      </c>
    </row>
    <row r="6611" spans="1:55" x14ac:dyDescent="0.3">
      <c r="A6611" s="76"/>
      <c r="B6611" s="104"/>
      <c r="C6611" s="76"/>
      <c r="D6611" s="77"/>
      <c r="E6611" s="12"/>
      <c r="F6611" s="78"/>
      <c r="G6611" s="77"/>
      <c r="H6611" s="79"/>
      <c r="BA6611" s="5" t="str">
        <f t="shared" si="103"/>
        <v/>
      </c>
      <c r="BB6611" s="5" t="str">
        <f>IF(OR($E6611="",$G6611&lt;&gt;"Ativo"),"",IF(COUNTIFS($E$4:$E6611,$E6611,$A$4:$A6611,$A6611,$G$4:$G6611,"Ativo")=1,1,0))</f>
        <v/>
      </c>
      <c r="BC6611" t="str">
        <f>IF(OR($A6611="",$G6611&lt;&gt;"Ativo"),"",IF(COUNTIFS($A$4:$A6611,$A6611,$G$4:$G6611,"Ativo")=1,1,0))</f>
        <v/>
      </c>
    </row>
    <row r="6612" spans="1:55" x14ac:dyDescent="0.3">
      <c r="A6612" s="76"/>
      <c r="B6612" s="104"/>
      <c r="C6612" s="76"/>
      <c r="D6612" s="77"/>
      <c r="E6612" s="12"/>
      <c r="F6612" s="78"/>
      <c r="G6612" s="77"/>
      <c r="H6612" s="79"/>
      <c r="BA6612" s="5" t="str">
        <f t="shared" si="103"/>
        <v/>
      </c>
      <c r="BB6612" s="5" t="str">
        <f>IF(OR($E6612="",$G6612&lt;&gt;"Ativo"),"",IF(COUNTIFS($E$4:$E6612,$E6612,$A$4:$A6612,$A6612,$G$4:$G6612,"Ativo")=1,1,0))</f>
        <v/>
      </c>
      <c r="BC6612" t="str">
        <f>IF(OR($A6612="",$G6612&lt;&gt;"Ativo"),"",IF(COUNTIFS($A$4:$A6612,$A6612,$G$4:$G6612,"Ativo")=1,1,0))</f>
        <v/>
      </c>
    </row>
    <row r="6613" spans="1:55" x14ac:dyDescent="0.3">
      <c r="A6613" s="76"/>
      <c r="B6613" s="104"/>
      <c r="C6613" s="76"/>
      <c r="D6613" s="77"/>
      <c r="E6613" s="12"/>
      <c r="F6613" s="78"/>
      <c r="G6613" s="77"/>
      <c r="H6613" s="79"/>
      <c r="BA6613" s="5" t="str">
        <f t="shared" si="103"/>
        <v/>
      </c>
      <c r="BB6613" s="5" t="str">
        <f>IF(OR($E6613="",$G6613&lt;&gt;"Ativo"),"",IF(COUNTIFS($E$4:$E6613,$E6613,$A$4:$A6613,$A6613,$G$4:$G6613,"Ativo")=1,1,0))</f>
        <v/>
      </c>
      <c r="BC6613" t="str">
        <f>IF(OR($A6613="",$G6613&lt;&gt;"Ativo"),"",IF(COUNTIFS($A$4:$A6613,$A6613,$G$4:$G6613,"Ativo")=1,1,0))</f>
        <v/>
      </c>
    </row>
    <row r="6614" spans="1:55" x14ac:dyDescent="0.3">
      <c r="A6614" s="76"/>
      <c r="B6614" s="104"/>
      <c r="C6614" s="76"/>
      <c r="D6614" s="77"/>
      <c r="E6614" s="12"/>
      <c r="F6614" s="78"/>
      <c r="G6614" s="77"/>
      <c r="H6614" s="79"/>
      <c r="BA6614" s="5" t="str">
        <f t="shared" si="103"/>
        <v/>
      </c>
      <c r="BB6614" s="5" t="str">
        <f>IF(OR($E6614="",$G6614&lt;&gt;"Ativo"),"",IF(COUNTIFS($E$4:$E6614,$E6614,$A$4:$A6614,$A6614,$G$4:$G6614,"Ativo")=1,1,0))</f>
        <v/>
      </c>
      <c r="BC6614" t="str">
        <f>IF(OR($A6614="",$G6614&lt;&gt;"Ativo"),"",IF(COUNTIFS($A$4:$A6614,$A6614,$G$4:$G6614,"Ativo")=1,1,0))</f>
        <v/>
      </c>
    </row>
    <row r="6615" spans="1:55" x14ac:dyDescent="0.3">
      <c r="A6615" s="76"/>
      <c r="B6615" s="104"/>
      <c r="C6615" s="76"/>
      <c r="D6615" s="77"/>
      <c r="E6615" s="12"/>
      <c r="F6615" s="78"/>
      <c r="G6615" s="77"/>
      <c r="H6615" s="79"/>
      <c r="BA6615" s="5" t="str">
        <f t="shared" si="103"/>
        <v/>
      </c>
      <c r="BB6615" s="5" t="str">
        <f>IF(OR($E6615="",$G6615&lt;&gt;"Ativo"),"",IF(COUNTIFS($E$4:$E6615,$E6615,$A$4:$A6615,$A6615,$G$4:$G6615,"Ativo")=1,1,0))</f>
        <v/>
      </c>
      <c r="BC6615" t="str">
        <f>IF(OR($A6615="",$G6615&lt;&gt;"Ativo"),"",IF(COUNTIFS($A$4:$A6615,$A6615,$G$4:$G6615,"Ativo")=1,1,0))</f>
        <v/>
      </c>
    </row>
    <row r="6616" spans="1:55" x14ac:dyDescent="0.3">
      <c r="A6616" s="76"/>
      <c r="B6616" s="104"/>
      <c r="C6616" s="76"/>
      <c r="D6616" s="77"/>
      <c r="E6616" s="12"/>
      <c r="F6616" s="78"/>
      <c r="G6616" s="77"/>
      <c r="H6616" s="79"/>
      <c r="BA6616" s="5" t="str">
        <f t="shared" si="103"/>
        <v/>
      </c>
      <c r="BB6616" s="5" t="str">
        <f>IF(OR($E6616="",$G6616&lt;&gt;"Ativo"),"",IF(COUNTIFS($E$4:$E6616,$E6616,$A$4:$A6616,$A6616,$G$4:$G6616,"Ativo")=1,1,0))</f>
        <v/>
      </c>
      <c r="BC6616" t="str">
        <f>IF(OR($A6616="",$G6616&lt;&gt;"Ativo"),"",IF(COUNTIFS($A$4:$A6616,$A6616,$G$4:$G6616,"Ativo")=1,1,0))</f>
        <v/>
      </c>
    </row>
    <row r="6617" spans="1:55" x14ac:dyDescent="0.3">
      <c r="A6617" s="76"/>
      <c r="B6617" s="104"/>
      <c r="C6617" s="76"/>
      <c r="D6617" s="77"/>
      <c r="E6617" s="12"/>
      <c r="F6617" s="78"/>
      <c r="G6617" s="77"/>
      <c r="H6617" s="79"/>
      <c r="BA6617" s="5" t="str">
        <f t="shared" si="103"/>
        <v/>
      </c>
      <c r="BB6617" s="5" t="str">
        <f>IF(OR($E6617="",$G6617&lt;&gt;"Ativo"),"",IF(COUNTIFS($E$4:$E6617,$E6617,$A$4:$A6617,$A6617,$G$4:$G6617,"Ativo")=1,1,0))</f>
        <v/>
      </c>
      <c r="BC6617" t="str">
        <f>IF(OR($A6617="",$G6617&lt;&gt;"Ativo"),"",IF(COUNTIFS($A$4:$A6617,$A6617,$G$4:$G6617,"Ativo")=1,1,0))</f>
        <v/>
      </c>
    </row>
    <row r="6618" spans="1:55" x14ac:dyDescent="0.3">
      <c r="A6618" s="76"/>
      <c r="B6618" s="104"/>
      <c r="C6618" s="76"/>
      <c r="D6618" s="77"/>
      <c r="E6618" s="12"/>
      <c r="F6618" s="78"/>
      <c r="G6618" s="77"/>
      <c r="H6618" s="79"/>
      <c r="BA6618" s="5" t="str">
        <f t="shared" si="103"/>
        <v/>
      </c>
      <c r="BB6618" s="5" t="str">
        <f>IF(OR($E6618="",$G6618&lt;&gt;"Ativo"),"",IF(COUNTIFS($E$4:$E6618,$E6618,$A$4:$A6618,$A6618,$G$4:$G6618,"Ativo")=1,1,0))</f>
        <v/>
      </c>
      <c r="BC6618" t="str">
        <f>IF(OR($A6618="",$G6618&lt;&gt;"Ativo"),"",IF(COUNTIFS($A$4:$A6618,$A6618,$G$4:$G6618,"Ativo")=1,1,0))</f>
        <v/>
      </c>
    </row>
    <row r="6619" spans="1:55" x14ac:dyDescent="0.3">
      <c r="A6619" s="76"/>
      <c r="B6619" s="104"/>
      <c r="C6619" s="76"/>
      <c r="D6619" s="77"/>
      <c r="E6619" s="12"/>
      <c r="F6619" s="78"/>
      <c r="G6619" s="77"/>
      <c r="H6619" s="79"/>
      <c r="BA6619" s="5" t="str">
        <f t="shared" si="103"/>
        <v/>
      </c>
      <c r="BB6619" s="5" t="str">
        <f>IF(OR($E6619="",$G6619&lt;&gt;"Ativo"),"",IF(COUNTIFS($E$4:$E6619,$E6619,$A$4:$A6619,$A6619,$G$4:$G6619,"Ativo")=1,1,0))</f>
        <v/>
      </c>
      <c r="BC6619" t="str">
        <f>IF(OR($A6619="",$G6619&lt;&gt;"Ativo"),"",IF(COUNTIFS($A$4:$A6619,$A6619,$G$4:$G6619,"Ativo")=1,1,0))</f>
        <v/>
      </c>
    </row>
    <row r="6620" spans="1:55" x14ac:dyDescent="0.3">
      <c r="A6620" s="76"/>
      <c r="B6620" s="104"/>
      <c r="C6620" s="76"/>
      <c r="D6620" s="77"/>
      <c r="E6620" s="12"/>
      <c r="F6620" s="78"/>
      <c r="G6620" s="77"/>
      <c r="H6620" s="79"/>
      <c r="BA6620" s="5" t="str">
        <f t="shared" si="103"/>
        <v/>
      </c>
      <c r="BB6620" s="5" t="str">
        <f>IF(OR($E6620="",$G6620&lt;&gt;"Ativo"),"",IF(COUNTIFS($E$4:$E6620,$E6620,$A$4:$A6620,$A6620,$G$4:$G6620,"Ativo")=1,1,0))</f>
        <v/>
      </c>
      <c r="BC6620" t="str">
        <f>IF(OR($A6620="",$G6620&lt;&gt;"Ativo"),"",IF(COUNTIFS($A$4:$A6620,$A6620,$G$4:$G6620,"Ativo")=1,1,0))</f>
        <v/>
      </c>
    </row>
    <row r="6621" spans="1:55" x14ac:dyDescent="0.3">
      <c r="A6621" s="76"/>
      <c r="B6621" s="104"/>
      <c r="C6621" s="76"/>
      <c r="D6621" s="77"/>
      <c r="E6621" s="12"/>
      <c r="F6621" s="78"/>
      <c r="G6621" s="77"/>
      <c r="H6621" s="79"/>
      <c r="BA6621" s="5" t="str">
        <f t="shared" si="103"/>
        <v/>
      </c>
      <c r="BB6621" s="5" t="str">
        <f>IF(OR($E6621="",$G6621&lt;&gt;"Ativo"),"",IF(COUNTIFS($E$4:$E6621,$E6621,$A$4:$A6621,$A6621,$G$4:$G6621,"Ativo")=1,1,0))</f>
        <v/>
      </c>
      <c r="BC6621" t="str">
        <f>IF(OR($A6621="",$G6621&lt;&gt;"Ativo"),"",IF(COUNTIFS($A$4:$A6621,$A6621,$G$4:$G6621,"Ativo")=1,1,0))</f>
        <v/>
      </c>
    </row>
    <row r="6622" spans="1:55" x14ac:dyDescent="0.3">
      <c r="A6622" s="76"/>
      <c r="B6622" s="104"/>
      <c r="C6622" s="76"/>
      <c r="D6622" s="77"/>
      <c r="E6622" s="12"/>
      <c r="F6622" s="78"/>
      <c r="G6622" s="77"/>
      <c r="H6622" s="79"/>
      <c r="BA6622" s="5" t="str">
        <f t="shared" si="103"/>
        <v/>
      </c>
      <c r="BB6622" s="5" t="str">
        <f>IF(OR($E6622="",$G6622&lt;&gt;"Ativo"),"",IF(COUNTIFS($E$4:$E6622,$E6622,$A$4:$A6622,$A6622,$G$4:$G6622,"Ativo")=1,1,0))</f>
        <v/>
      </c>
      <c r="BC6622" t="str">
        <f>IF(OR($A6622="",$G6622&lt;&gt;"Ativo"),"",IF(COUNTIFS($A$4:$A6622,$A6622,$G$4:$G6622,"Ativo")=1,1,0))</f>
        <v/>
      </c>
    </row>
    <row r="6623" spans="1:55" x14ac:dyDescent="0.3">
      <c r="A6623" s="76"/>
      <c r="B6623" s="104"/>
      <c r="C6623" s="76"/>
      <c r="D6623" s="77"/>
      <c r="E6623" s="12"/>
      <c r="F6623" s="78"/>
      <c r="G6623" s="77"/>
      <c r="H6623" s="79"/>
      <c r="BA6623" s="5" t="str">
        <f t="shared" si="103"/>
        <v/>
      </c>
      <c r="BB6623" s="5" t="str">
        <f>IF(OR($E6623="",$G6623&lt;&gt;"Ativo"),"",IF(COUNTIFS($E$4:$E6623,$E6623,$A$4:$A6623,$A6623,$G$4:$G6623,"Ativo")=1,1,0))</f>
        <v/>
      </c>
      <c r="BC6623" t="str">
        <f>IF(OR($A6623="",$G6623&lt;&gt;"Ativo"),"",IF(COUNTIFS($A$4:$A6623,$A6623,$G$4:$G6623,"Ativo")=1,1,0))</f>
        <v/>
      </c>
    </row>
    <row r="6624" spans="1:55" x14ac:dyDescent="0.3">
      <c r="A6624" s="76"/>
      <c r="B6624" s="104"/>
      <c r="C6624" s="76"/>
      <c r="D6624" s="77"/>
      <c r="E6624" s="12"/>
      <c r="F6624" s="78"/>
      <c r="G6624" s="77"/>
      <c r="H6624" s="79"/>
      <c r="BA6624" s="5" t="str">
        <f t="shared" si="103"/>
        <v/>
      </c>
      <c r="BB6624" s="5" t="str">
        <f>IF(OR($E6624="",$G6624&lt;&gt;"Ativo"),"",IF(COUNTIFS($E$4:$E6624,$E6624,$A$4:$A6624,$A6624,$G$4:$G6624,"Ativo")=1,1,0))</f>
        <v/>
      </c>
      <c r="BC6624" t="str">
        <f>IF(OR($A6624="",$G6624&lt;&gt;"Ativo"),"",IF(COUNTIFS($A$4:$A6624,$A6624,$G$4:$G6624,"Ativo")=1,1,0))</f>
        <v/>
      </c>
    </row>
    <row r="6625" spans="1:55" x14ac:dyDescent="0.3">
      <c r="A6625" s="76"/>
      <c r="B6625" s="104"/>
      <c r="C6625" s="76"/>
      <c r="D6625" s="77"/>
      <c r="E6625" s="12"/>
      <c r="F6625" s="78"/>
      <c r="G6625" s="77"/>
      <c r="H6625" s="79"/>
      <c r="BA6625" s="5" t="str">
        <f t="shared" si="103"/>
        <v/>
      </c>
      <c r="BB6625" s="5" t="str">
        <f>IF(OR($E6625="",$G6625&lt;&gt;"Ativo"),"",IF(COUNTIFS($E$4:$E6625,$E6625,$A$4:$A6625,$A6625,$G$4:$G6625,"Ativo")=1,1,0))</f>
        <v/>
      </c>
      <c r="BC6625" t="str">
        <f>IF(OR($A6625="",$G6625&lt;&gt;"Ativo"),"",IF(COUNTIFS($A$4:$A6625,$A6625,$G$4:$G6625,"Ativo")=1,1,0))</f>
        <v/>
      </c>
    </row>
    <row r="6626" spans="1:55" x14ac:dyDescent="0.3">
      <c r="A6626" s="76"/>
      <c r="B6626" s="104"/>
      <c r="C6626" s="76"/>
      <c r="D6626" s="77"/>
      <c r="E6626" s="12"/>
      <c r="F6626" s="78"/>
      <c r="G6626" s="77"/>
      <c r="H6626" s="79"/>
      <c r="BA6626" s="5" t="str">
        <f t="shared" si="103"/>
        <v/>
      </c>
      <c r="BB6626" s="5" t="str">
        <f>IF(OR($E6626="",$G6626&lt;&gt;"Ativo"),"",IF(COUNTIFS($E$4:$E6626,$E6626,$A$4:$A6626,$A6626,$G$4:$G6626,"Ativo")=1,1,0))</f>
        <v/>
      </c>
      <c r="BC6626" t="str">
        <f>IF(OR($A6626="",$G6626&lt;&gt;"Ativo"),"",IF(COUNTIFS($A$4:$A6626,$A6626,$G$4:$G6626,"Ativo")=1,1,0))</f>
        <v/>
      </c>
    </row>
    <row r="6627" spans="1:55" x14ac:dyDescent="0.3">
      <c r="A6627" s="76"/>
      <c r="B6627" s="104"/>
      <c r="C6627" s="76"/>
      <c r="D6627" s="77"/>
      <c r="E6627" s="12"/>
      <c r="F6627" s="78"/>
      <c r="G6627" s="77"/>
      <c r="H6627" s="79"/>
      <c r="BA6627" s="5" t="str">
        <f t="shared" si="103"/>
        <v/>
      </c>
      <c r="BB6627" s="5" t="str">
        <f>IF(OR($E6627="",$G6627&lt;&gt;"Ativo"),"",IF(COUNTIFS($E$4:$E6627,$E6627,$A$4:$A6627,$A6627,$G$4:$G6627,"Ativo")=1,1,0))</f>
        <v/>
      </c>
      <c r="BC6627" t="str">
        <f>IF(OR($A6627="",$G6627&lt;&gt;"Ativo"),"",IF(COUNTIFS($A$4:$A6627,$A6627,$G$4:$G6627,"Ativo")=1,1,0))</f>
        <v/>
      </c>
    </row>
    <row r="6628" spans="1:55" x14ac:dyDescent="0.3">
      <c r="A6628" s="76"/>
      <c r="B6628" s="104"/>
      <c r="C6628" s="76"/>
      <c r="D6628" s="77"/>
      <c r="E6628" s="12"/>
      <c r="F6628" s="78"/>
      <c r="G6628" s="77"/>
      <c r="H6628" s="79"/>
      <c r="BA6628" s="5" t="str">
        <f t="shared" si="103"/>
        <v/>
      </c>
      <c r="BB6628" s="5" t="str">
        <f>IF(OR($E6628="",$G6628&lt;&gt;"Ativo"),"",IF(COUNTIFS($E$4:$E6628,$E6628,$A$4:$A6628,$A6628,$G$4:$G6628,"Ativo")=1,1,0))</f>
        <v/>
      </c>
      <c r="BC6628" t="str">
        <f>IF(OR($A6628="",$G6628&lt;&gt;"Ativo"),"",IF(COUNTIFS($A$4:$A6628,$A6628,$G$4:$G6628,"Ativo")=1,1,0))</f>
        <v/>
      </c>
    </row>
    <row r="6629" spans="1:55" x14ac:dyDescent="0.3">
      <c r="A6629" s="76"/>
      <c r="B6629" s="104"/>
      <c r="C6629" s="76"/>
      <c r="D6629" s="77"/>
      <c r="E6629" s="12"/>
      <c r="F6629" s="78"/>
      <c r="G6629" s="77"/>
      <c r="H6629" s="79"/>
      <c r="BA6629" s="5" t="str">
        <f t="shared" si="103"/>
        <v/>
      </c>
      <c r="BB6629" s="5" t="str">
        <f>IF(OR($E6629="",$G6629&lt;&gt;"Ativo"),"",IF(COUNTIFS($E$4:$E6629,$E6629,$A$4:$A6629,$A6629,$G$4:$G6629,"Ativo")=1,1,0))</f>
        <v/>
      </c>
      <c r="BC6629" t="str">
        <f>IF(OR($A6629="",$G6629&lt;&gt;"Ativo"),"",IF(COUNTIFS($A$4:$A6629,$A6629,$G$4:$G6629,"Ativo")=1,1,0))</f>
        <v/>
      </c>
    </row>
    <row r="6630" spans="1:55" x14ac:dyDescent="0.3">
      <c r="A6630" s="76"/>
      <c r="B6630" s="104"/>
      <c r="C6630" s="76"/>
      <c r="D6630" s="77"/>
      <c r="E6630" s="12"/>
      <c r="F6630" s="78"/>
      <c r="G6630" s="77"/>
      <c r="H6630" s="79"/>
      <c r="BA6630" s="5" t="str">
        <f t="shared" si="103"/>
        <v/>
      </c>
      <c r="BB6630" s="5" t="str">
        <f>IF(OR($E6630="",$G6630&lt;&gt;"Ativo"),"",IF(COUNTIFS($E$4:$E6630,$E6630,$A$4:$A6630,$A6630,$G$4:$G6630,"Ativo")=1,1,0))</f>
        <v/>
      </c>
      <c r="BC6630" t="str">
        <f>IF(OR($A6630="",$G6630&lt;&gt;"Ativo"),"",IF(COUNTIFS($A$4:$A6630,$A6630,$G$4:$G6630,"Ativo")=1,1,0))</f>
        <v/>
      </c>
    </row>
    <row r="6631" spans="1:55" x14ac:dyDescent="0.3">
      <c r="A6631" s="76"/>
      <c r="B6631" s="104"/>
      <c r="C6631" s="76"/>
      <c r="D6631" s="77"/>
      <c r="E6631" s="12"/>
      <c r="F6631" s="78"/>
      <c r="G6631" s="77"/>
      <c r="H6631" s="79"/>
      <c r="BA6631" s="5" t="str">
        <f t="shared" si="103"/>
        <v/>
      </c>
      <c r="BB6631" s="5" t="str">
        <f>IF(OR($E6631="",$G6631&lt;&gt;"Ativo"),"",IF(COUNTIFS($E$4:$E6631,$E6631,$A$4:$A6631,$A6631,$G$4:$G6631,"Ativo")=1,1,0))</f>
        <v/>
      </c>
      <c r="BC6631" t="str">
        <f>IF(OR($A6631="",$G6631&lt;&gt;"Ativo"),"",IF(COUNTIFS($A$4:$A6631,$A6631,$G$4:$G6631,"Ativo")=1,1,0))</f>
        <v/>
      </c>
    </row>
    <row r="6632" spans="1:55" x14ac:dyDescent="0.3">
      <c r="A6632" s="76"/>
      <c r="B6632" s="104"/>
      <c r="C6632" s="76"/>
      <c r="D6632" s="77"/>
      <c r="E6632" s="12"/>
      <c r="F6632" s="78"/>
      <c r="G6632" s="77"/>
      <c r="H6632" s="79"/>
      <c r="BA6632" s="5" t="str">
        <f t="shared" si="103"/>
        <v/>
      </c>
      <c r="BB6632" s="5" t="str">
        <f>IF(OR($E6632="",$G6632&lt;&gt;"Ativo"),"",IF(COUNTIFS($E$4:$E6632,$E6632,$A$4:$A6632,$A6632,$G$4:$G6632,"Ativo")=1,1,0))</f>
        <v/>
      </c>
      <c r="BC6632" t="str">
        <f>IF(OR($A6632="",$G6632&lt;&gt;"Ativo"),"",IF(COUNTIFS($A$4:$A6632,$A6632,$G$4:$G6632,"Ativo")=1,1,0))</f>
        <v/>
      </c>
    </row>
    <row r="6633" spans="1:55" x14ac:dyDescent="0.3">
      <c r="A6633" s="76"/>
      <c r="B6633" s="104"/>
      <c r="C6633" s="76"/>
      <c r="D6633" s="77"/>
      <c r="E6633" s="12"/>
      <c r="F6633" s="78"/>
      <c r="G6633" s="77"/>
      <c r="H6633" s="79"/>
      <c r="BA6633" s="5" t="str">
        <f t="shared" si="103"/>
        <v/>
      </c>
      <c r="BB6633" s="5" t="str">
        <f>IF(OR($E6633="",$G6633&lt;&gt;"Ativo"),"",IF(COUNTIFS($E$4:$E6633,$E6633,$A$4:$A6633,$A6633,$G$4:$G6633,"Ativo")=1,1,0))</f>
        <v/>
      </c>
      <c r="BC6633" t="str">
        <f>IF(OR($A6633="",$G6633&lt;&gt;"Ativo"),"",IF(COUNTIFS($A$4:$A6633,$A6633,$G$4:$G6633,"Ativo")=1,1,0))</f>
        <v/>
      </c>
    </row>
    <row r="6634" spans="1:55" x14ac:dyDescent="0.3">
      <c r="A6634" s="76"/>
      <c r="B6634" s="104"/>
      <c r="C6634" s="76"/>
      <c r="D6634" s="77"/>
      <c r="E6634" s="12"/>
      <c r="F6634" s="78"/>
      <c r="G6634" s="77"/>
      <c r="H6634" s="79"/>
      <c r="BA6634" s="5" t="str">
        <f t="shared" si="103"/>
        <v/>
      </c>
      <c r="BB6634" s="5" t="str">
        <f>IF(OR($E6634="",$G6634&lt;&gt;"Ativo"),"",IF(COUNTIFS($E$4:$E6634,$E6634,$A$4:$A6634,$A6634,$G$4:$G6634,"Ativo")=1,1,0))</f>
        <v/>
      </c>
      <c r="BC6634" t="str">
        <f>IF(OR($A6634="",$G6634&lt;&gt;"Ativo"),"",IF(COUNTIFS($A$4:$A6634,$A6634,$G$4:$G6634,"Ativo")=1,1,0))</f>
        <v/>
      </c>
    </row>
    <row r="6635" spans="1:55" x14ac:dyDescent="0.3">
      <c r="A6635" s="76"/>
      <c r="B6635" s="104"/>
      <c r="C6635" s="76"/>
      <c r="D6635" s="77"/>
      <c r="E6635" s="12"/>
      <c r="F6635" s="78"/>
      <c r="G6635" s="77"/>
      <c r="H6635" s="79"/>
      <c r="BA6635" s="5" t="str">
        <f t="shared" si="103"/>
        <v/>
      </c>
      <c r="BB6635" s="5" t="str">
        <f>IF(OR($E6635="",$G6635&lt;&gt;"Ativo"),"",IF(COUNTIFS($E$4:$E6635,$E6635,$A$4:$A6635,$A6635,$G$4:$G6635,"Ativo")=1,1,0))</f>
        <v/>
      </c>
      <c r="BC6635" t="str">
        <f>IF(OR($A6635="",$G6635&lt;&gt;"Ativo"),"",IF(COUNTIFS($A$4:$A6635,$A6635,$G$4:$G6635,"Ativo")=1,1,0))</f>
        <v/>
      </c>
    </row>
    <row r="6636" spans="1:55" x14ac:dyDescent="0.3">
      <c r="A6636" s="76"/>
      <c r="B6636" s="104"/>
      <c r="C6636" s="76"/>
      <c r="D6636" s="77"/>
      <c r="E6636" s="12"/>
      <c r="F6636" s="78"/>
      <c r="G6636" s="77"/>
      <c r="H6636" s="79"/>
      <c r="BA6636" s="5" t="str">
        <f t="shared" si="103"/>
        <v/>
      </c>
      <c r="BB6636" s="5" t="str">
        <f>IF(OR($E6636="",$G6636&lt;&gt;"Ativo"),"",IF(COUNTIFS($E$4:$E6636,$E6636,$A$4:$A6636,$A6636,$G$4:$G6636,"Ativo")=1,1,0))</f>
        <v/>
      </c>
      <c r="BC6636" t="str">
        <f>IF(OR($A6636="",$G6636&lt;&gt;"Ativo"),"",IF(COUNTIFS($A$4:$A6636,$A6636,$G$4:$G6636,"Ativo")=1,1,0))</f>
        <v/>
      </c>
    </row>
    <row r="6637" spans="1:55" x14ac:dyDescent="0.3">
      <c r="A6637" s="76"/>
      <c r="B6637" s="104"/>
      <c r="C6637" s="76"/>
      <c r="D6637" s="77"/>
      <c r="E6637" s="12"/>
      <c r="F6637" s="78"/>
      <c r="G6637" s="77"/>
      <c r="H6637" s="79"/>
      <c r="BA6637" s="5" t="str">
        <f t="shared" si="103"/>
        <v/>
      </c>
      <c r="BB6637" s="5" t="str">
        <f>IF(OR($E6637="",$G6637&lt;&gt;"Ativo"),"",IF(COUNTIFS($E$4:$E6637,$E6637,$A$4:$A6637,$A6637,$G$4:$G6637,"Ativo")=1,1,0))</f>
        <v/>
      </c>
      <c r="BC6637" t="str">
        <f>IF(OR($A6637="",$G6637&lt;&gt;"Ativo"),"",IF(COUNTIFS($A$4:$A6637,$A6637,$G$4:$G6637,"Ativo")=1,1,0))</f>
        <v/>
      </c>
    </row>
    <row r="6638" spans="1:55" x14ac:dyDescent="0.3">
      <c r="A6638" s="76"/>
      <c r="B6638" s="104"/>
      <c r="C6638" s="76"/>
      <c r="D6638" s="77"/>
      <c r="E6638" s="12"/>
      <c r="F6638" s="78"/>
      <c r="G6638" s="77"/>
      <c r="H6638" s="79"/>
      <c r="BA6638" s="5" t="str">
        <f t="shared" si="103"/>
        <v/>
      </c>
      <c r="BB6638" s="5" t="str">
        <f>IF(OR($E6638="",$G6638&lt;&gt;"Ativo"),"",IF(COUNTIFS($E$4:$E6638,$E6638,$A$4:$A6638,$A6638,$G$4:$G6638,"Ativo")=1,1,0))</f>
        <v/>
      </c>
      <c r="BC6638" t="str">
        <f>IF(OR($A6638="",$G6638&lt;&gt;"Ativo"),"",IF(COUNTIFS($A$4:$A6638,$A6638,$G$4:$G6638,"Ativo")=1,1,0))</f>
        <v/>
      </c>
    </row>
    <row r="6639" spans="1:55" x14ac:dyDescent="0.3">
      <c r="A6639" s="76"/>
      <c r="B6639" s="104"/>
      <c r="C6639" s="76"/>
      <c r="D6639" s="77"/>
      <c r="E6639" s="12"/>
      <c r="F6639" s="78"/>
      <c r="G6639" s="77"/>
      <c r="H6639" s="79"/>
      <c r="BA6639" s="5" t="str">
        <f t="shared" si="103"/>
        <v/>
      </c>
      <c r="BB6639" s="5" t="str">
        <f>IF(OR($E6639="",$G6639&lt;&gt;"Ativo"),"",IF(COUNTIFS($E$4:$E6639,$E6639,$A$4:$A6639,$A6639,$G$4:$G6639,"Ativo")=1,1,0))</f>
        <v/>
      </c>
      <c r="BC6639" t="str">
        <f>IF(OR($A6639="",$G6639&lt;&gt;"Ativo"),"",IF(COUNTIFS($A$4:$A6639,$A6639,$G$4:$G6639,"Ativo")=1,1,0))</f>
        <v/>
      </c>
    </row>
    <row r="6640" spans="1:55" x14ac:dyDescent="0.3">
      <c r="A6640" s="76"/>
      <c r="B6640" s="104"/>
      <c r="C6640" s="76"/>
      <c r="D6640" s="77"/>
      <c r="E6640" s="12"/>
      <c r="F6640" s="78"/>
      <c r="G6640" s="77"/>
      <c r="H6640" s="79"/>
      <c r="BA6640" s="5" t="str">
        <f t="shared" si="103"/>
        <v/>
      </c>
      <c r="BB6640" s="5" t="str">
        <f>IF(OR($E6640="",$G6640&lt;&gt;"Ativo"),"",IF(COUNTIFS($E$4:$E6640,$E6640,$A$4:$A6640,$A6640,$G$4:$G6640,"Ativo")=1,1,0))</f>
        <v/>
      </c>
      <c r="BC6640" t="str">
        <f>IF(OR($A6640="",$G6640&lt;&gt;"Ativo"),"",IF(COUNTIFS($A$4:$A6640,$A6640,$G$4:$G6640,"Ativo")=1,1,0))</f>
        <v/>
      </c>
    </row>
    <row r="6641" spans="1:55" x14ac:dyDescent="0.3">
      <c r="A6641" s="76"/>
      <c r="B6641" s="104"/>
      <c r="C6641" s="76"/>
      <c r="D6641" s="77"/>
      <c r="E6641" s="12"/>
      <c r="F6641" s="78"/>
      <c r="G6641" s="77"/>
      <c r="H6641" s="79"/>
      <c r="BA6641" s="5" t="str">
        <f t="shared" si="103"/>
        <v/>
      </c>
      <c r="BB6641" s="5" t="str">
        <f>IF(OR($E6641="",$G6641&lt;&gt;"Ativo"),"",IF(COUNTIFS($E$4:$E6641,$E6641,$A$4:$A6641,$A6641,$G$4:$G6641,"Ativo")=1,1,0))</f>
        <v/>
      </c>
      <c r="BC6641" t="str">
        <f>IF(OR($A6641="",$G6641&lt;&gt;"Ativo"),"",IF(COUNTIFS($A$4:$A6641,$A6641,$G$4:$G6641,"Ativo")=1,1,0))</f>
        <v/>
      </c>
    </row>
    <row r="6642" spans="1:55" x14ac:dyDescent="0.3">
      <c r="A6642" s="76"/>
      <c r="B6642" s="104"/>
      <c r="C6642" s="76"/>
      <c r="D6642" s="77"/>
      <c r="E6642" s="12"/>
      <c r="F6642" s="78"/>
      <c r="G6642" s="77"/>
      <c r="H6642" s="79"/>
      <c r="BA6642" s="5" t="str">
        <f t="shared" si="103"/>
        <v/>
      </c>
      <c r="BB6642" s="5" t="str">
        <f>IF(OR($E6642="",$G6642&lt;&gt;"Ativo"),"",IF(COUNTIFS($E$4:$E6642,$E6642,$A$4:$A6642,$A6642,$G$4:$G6642,"Ativo")=1,1,0))</f>
        <v/>
      </c>
      <c r="BC6642" t="str">
        <f>IF(OR($A6642="",$G6642&lt;&gt;"Ativo"),"",IF(COUNTIFS($A$4:$A6642,$A6642,$G$4:$G6642,"Ativo")=1,1,0))</f>
        <v/>
      </c>
    </row>
    <row r="6643" spans="1:55" x14ac:dyDescent="0.3">
      <c r="A6643" s="76"/>
      <c r="B6643" s="104"/>
      <c r="C6643" s="76"/>
      <c r="D6643" s="77"/>
      <c r="E6643" s="12"/>
      <c r="F6643" s="78"/>
      <c r="G6643" s="77"/>
      <c r="H6643" s="79"/>
      <c r="BA6643" s="5" t="str">
        <f t="shared" si="103"/>
        <v/>
      </c>
      <c r="BB6643" s="5" t="str">
        <f>IF(OR($E6643="",$G6643&lt;&gt;"Ativo"),"",IF(COUNTIFS($E$4:$E6643,$E6643,$A$4:$A6643,$A6643,$G$4:$G6643,"Ativo")=1,1,0))</f>
        <v/>
      </c>
      <c r="BC6643" t="str">
        <f>IF(OR($A6643="",$G6643&lt;&gt;"Ativo"),"",IF(COUNTIFS($A$4:$A6643,$A6643,$G$4:$G6643,"Ativo")=1,1,0))</f>
        <v/>
      </c>
    </row>
    <row r="6644" spans="1:55" x14ac:dyDescent="0.3">
      <c r="A6644" s="76"/>
      <c r="B6644" s="104"/>
      <c r="C6644" s="76"/>
      <c r="D6644" s="77"/>
      <c r="E6644" s="12"/>
      <c r="F6644" s="78"/>
      <c r="G6644" s="77"/>
      <c r="H6644" s="79"/>
      <c r="BA6644" s="5" t="str">
        <f t="shared" si="103"/>
        <v/>
      </c>
      <c r="BB6644" s="5" t="str">
        <f>IF(OR($E6644="",$G6644&lt;&gt;"Ativo"),"",IF(COUNTIFS($E$4:$E6644,$E6644,$A$4:$A6644,$A6644,$G$4:$G6644,"Ativo")=1,1,0))</f>
        <v/>
      </c>
      <c r="BC6644" t="str">
        <f>IF(OR($A6644="",$G6644&lt;&gt;"Ativo"),"",IF(COUNTIFS($A$4:$A6644,$A6644,$G$4:$G6644,"Ativo")=1,1,0))</f>
        <v/>
      </c>
    </row>
    <row r="6645" spans="1:55" x14ac:dyDescent="0.3">
      <c r="A6645" s="76"/>
      <c r="B6645" s="104"/>
      <c r="C6645" s="76"/>
      <c r="D6645" s="77"/>
      <c r="E6645" s="12"/>
      <c r="F6645" s="78"/>
      <c r="G6645" s="77"/>
      <c r="H6645" s="79"/>
      <c r="BA6645" s="5" t="str">
        <f t="shared" si="103"/>
        <v/>
      </c>
      <c r="BB6645" s="5" t="str">
        <f>IF(OR($E6645="",$G6645&lt;&gt;"Ativo"),"",IF(COUNTIFS($E$4:$E6645,$E6645,$A$4:$A6645,$A6645,$G$4:$G6645,"Ativo")=1,1,0))</f>
        <v/>
      </c>
      <c r="BC6645" t="str">
        <f>IF(OR($A6645="",$G6645&lt;&gt;"Ativo"),"",IF(COUNTIFS($A$4:$A6645,$A6645,$G$4:$G6645,"Ativo")=1,1,0))</f>
        <v/>
      </c>
    </row>
    <row r="6646" spans="1:55" x14ac:dyDescent="0.3">
      <c r="A6646" s="76"/>
      <c r="B6646" s="104"/>
      <c r="C6646" s="76"/>
      <c r="D6646" s="77"/>
      <c r="E6646" s="12"/>
      <c r="F6646" s="78"/>
      <c r="G6646" s="77"/>
      <c r="H6646" s="79"/>
      <c r="BA6646" s="5" t="str">
        <f t="shared" si="103"/>
        <v/>
      </c>
      <c r="BB6646" s="5" t="str">
        <f>IF(OR($E6646="",$G6646&lt;&gt;"Ativo"),"",IF(COUNTIFS($E$4:$E6646,$E6646,$A$4:$A6646,$A6646,$G$4:$G6646,"Ativo")=1,1,0))</f>
        <v/>
      </c>
      <c r="BC6646" t="str">
        <f>IF(OR($A6646="",$G6646&lt;&gt;"Ativo"),"",IF(COUNTIFS($A$4:$A6646,$A6646,$G$4:$G6646,"Ativo")=1,1,0))</f>
        <v/>
      </c>
    </row>
    <row r="6647" spans="1:55" x14ac:dyDescent="0.3">
      <c r="A6647" s="76"/>
      <c r="B6647" s="104"/>
      <c r="C6647" s="76"/>
      <c r="D6647" s="77"/>
      <c r="E6647" s="12"/>
      <c r="F6647" s="78"/>
      <c r="G6647" s="77"/>
      <c r="H6647" s="79"/>
      <c r="BA6647" s="5" t="str">
        <f t="shared" si="103"/>
        <v/>
      </c>
      <c r="BB6647" s="5" t="str">
        <f>IF(OR($E6647="",$G6647&lt;&gt;"Ativo"),"",IF(COUNTIFS($E$4:$E6647,$E6647,$A$4:$A6647,$A6647,$G$4:$G6647,"Ativo")=1,1,0))</f>
        <v/>
      </c>
      <c r="BC6647" t="str">
        <f>IF(OR($A6647="",$G6647&lt;&gt;"Ativo"),"",IF(COUNTIFS($A$4:$A6647,$A6647,$G$4:$G6647,"Ativo")=1,1,0))</f>
        <v/>
      </c>
    </row>
    <row r="6648" spans="1:55" x14ac:dyDescent="0.3">
      <c r="A6648" s="76"/>
      <c r="B6648" s="104"/>
      <c r="C6648" s="76"/>
      <c r="D6648" s="77"/>
      <c r="E6648" s="12"/>
      <c r="F6648" s="78"/>
      <c r="G6648" s="77"/>
      <c r="H6648" s="79"/>
      <c r="BA6648" s="5" t="str">
        <f t="shared" si="103"/>
        <v/>
      </c>
      <c r="BB6648" s="5" t="str">
        <f>IF(OR($E6648="",$G6648&lt;&gt;"Ativo"),"",IF(COUNTIFS($E$4:$E6648,$E6648,$A$4:$A6648,$A6648,$G$4:$G6648,"Ativo")=1,1,0))</f>
        <v/>
      </c>
      <c r="BC6648" t="str">
        <f>IF(OR($A6648="",$G6648&lt;&gt;"Ativo"),"",IF(COUNTIFS($A$4:$A6648,$A6648,$G$4:$G6648,"Ativo")=1,1,0))</f>
        <v/>
      </c>
    </row>
    <row r="6649" spans="1:55" x14ac:dyDescent="0.3">
      <c r="A6649" s="76"/>
      <c r="B6649" s="104"/>
      <c r="C6649" s="76"/>
      <c r="D6649" s="77"/>
      <c r="E6649" s="12"/>
      <c r="F6649" s="78"/>
      <c r="G6649" s="77"/>
      <c r="H6649" s="79"/>
      <c r="BA6649" s="5" t="str">
        <f t="shared" si="103"/>
        <v/>
      </c>
      <c r="BB6649" s="5" t="str">
        <f>IF(OR($E6649="",$G6649&lt;&gt;"Ativo"),"",IF(COUNTIFS($E$4:$E6649,$E6649,$A$4:$A6649,$A6649,$G$4:$G6649,"Ativo")=1,1,0))</f>
        <v/>
      </c>
      <c r="BC6649" t="str">
        <f>IF(OR($A6649="",$G6649&lt;&gt;"Ativo"),"",IF(COUNTIFS($A$4:$A6649,$A6649,$G$4:$G6649,"Ativo")=1,1,0))</f>
        <v/>
      </c>
    </row>
    <row r="6650" spans="1:55" x14ac:dyDescent="0.3">
      <c r="A6650" s="76"/>
      <c r="B6650" s="104"/>
      <c r="C6650" s="76"/>
      <c r="D6650" s="77"/>
      <c r="E6650" s="12"/>
      <c r="F6650" s="78"/>
      <c r="G6650" s="77"/>
      <c r="H6650" s="79"/>
      <c r="BA6650" s="5" t="str">
        <f t="shared" si="103"/>
        <v/>
      </c>
      <c r="BB6650" s="5" t="str">
        <f>IF(OR($E6650="",$G6650&lt;&gt;"Ativo"),"",IF(COUNTIFS($E$4:$E6650,$E6650,$A$4:$A6650,$A6650,$G$4:$G6650,"Ativo")=1,1,0))</f>
        <v/>
      </c>
      <c r="BC6650" t="str">
        <f>IF(OR($A6650="",$G6650&lt;&gt;"Ativo"),"",IF(COUNTIFS($A$4:$A6650,$A6650,$G$4:$G6650,"Ativo")=1,1,0))</f>
        <v/>
      </c>
    </row>
    <row r="6651" spans="1:55" x14ac:dyDescent="0.3">
      <c r="A6651" s="76"/>
      <c r="B6651" s="104"/>
      <c r="C6651" s="76"/>
      <c r="D6651" s="77"/>
      <c r="E6651" s="12"/>
      <c r="F6651" s="78"/>
      <c r="G6651" s="77"/>
      <c r="H6651" s="79"/>
      <c r="BA6651" s="5" t="str">
        <f t="shared" si="103"/>
        <v/>
      </c>
      <c r="BB6651" s="5" t="str">
        <f>IF(OR($E6651="",$G6651&lt;&gt;"Ativo"),"",IF(COUNTIFS($E$4:$E6651,$E6651,$A$4:$A6651,$A6651,$G$4:$G6651,"Ativo")=1,1,0))</f>
        <v/>
      </c>
      <c r="BC6651" t="str">
        <f>IF(OR($A6651="",$G6651&lt;&gt;"Ativo"),"",IF(COUNTIFS($A$4:$A6651,$A6651,$G$4:$G6651,"Ativo")=1,1,0))</f>
        <v/>
      </c>
    </row>
    <row r="6652" spans="1:55" x14ac:dyDescent="0.3">
      <c r="A6652" s="76"/>
      <c r="B6652" s="104"/>
      <c r="C6652" s="76"/>
      <c r="D6652" s="77"/>
      <c r="E6652" s="12"/>
      <c r="F6652" s="78"/>
      <c r="G6652" s="77"/>
      <c r="H6652" s="79"/>
      <c r="BA6652" s="5" t="str">
        <f t="shared" si="103"/>
        <v/>
      </c>
      <c r="BB6652" s="5" t="str">
        <f>IF(OR($E6652="",$G6652&lt;&gt;"Ativo"),"",IF(COUNTIFS($E$4:$E6652,$E6652,$A$4:$A6652,$A6652,$G$4:$G6652,"Ativo")=1,1,0))</f>
        <v/>
      </c>
      <c r="BC6652" t="str">
        <f>IF(OR($A6652="",$G6652&lt;&gt;"Ativo"),"",IF(COUNTIFS($A$4:$A6652,$A6652,$G$4:$G6652,"Ativo")=1,1,0))</f>
        <v/>
      </c>
    </row>
    <row r="6653" spans="1:55" x14ac:dyDescent="0.3">
      <c r="A6653" s="76"/>
      <c r="B6653" s="104"/>
      <c r="C6653" s="76"/>
      <c r="D6653" s="77"/>
      <c r="E6653" s="12"/>
      <c r="F6653" s="78"/>
      <c r="G6653" s="77"/>
      <c r="H6653" s="79"/>
      <c r="BA6653" s="5" t="str">
        <f t="shared" si="103"/>
        <v/>
      </c>
      <c r="BB6653" s="5" t="str">
        <f>IF(OR($E6653="",$G6653&lt;&gt;"Ativo"),"",IF(COUNTIFS($E$4:$E6653,$E6653,$A$4:$A6653,$A6653,$G$4:$G6653,"Ativo")=1,1,0))</f>
        <v/>
      </c>
      <c r="BC6653" t="str">
        <f>IF(OR($A6653="",$G6653&lt;&gt;"Ativo"),"",IF(COUNTIFS($A$4:$A6653,$A6653,$G$4:$G6653,"Ativo")=1,1,0))</f>
        <v/>
      </c>
    </row>
    <row r="6654" spans="1:55" x14ac:dyDescent="0.3">
      <c r="A6654" s="76"/>
      <c r="B6654" s="104"/>
      <c r="C6654" s="76"/>
      <c r="D6654" s="77"/>
      <c r="E6654" s="12"/>
      <c r="F6654" s="78"/>
      <c r="G6654" s="77"/>
      <c r="H6654" s="79"/>
      <c r="BA6654" s="5" t="str">
        <f t="shared" si="103"/>
        <v/>
      </c>
      <c r="BB6654" s="5" t="str">
        <f>IF(OR($E6654="",$G6654&lt;&gt;"Ativo"),"",IF(COUNTIFS($E$4:$E6654,$E6654,$A$4:$A6654,$A6654,$G$4:$G6654,"Ativo")=1,1,0))</f>
        <v/>
      </c>
      <c r="BC6654" t="str">
        <f>IF(OR($A6654="",$G6654&lt;&gt;"Ativo"),"",IF(COUNTIFS($A$4:$A6654,$A6654,$G$4:$G6654,"Ativo")=1,1,0))</f>
        <v/>
      </c>
    </row>
    <row r="6655" spans="1:55" x14ac:dyDescent="0.3">
      <c r="A6655" s="76"/>
      <c r="B6655" s="104"/>
      <c r="C6655" s="76"/>
      <c r="D6655" s="77"/>
      <c r="E6655" s="12"/>
      <c r="F6655" s="78"/>
      <c r="G6655" s="77"/>
      <c r="H6655" s="79"/>
      <c r="BA6655" s="5" t="str">
        <f t="shared" si="103"/>
        <v/>
      </c>
      <c r="BB6655" s="5" t="str">
        <f>IF(OR($E6655="",$G6655&lt;&gt;"Ativo"),"",IF(COUNTIFS($E$4:$E6655,$E6655,$A$4:$A6655,$A6655,$G$4:$G6655,"Ativo")=1,1,0))</f>
        <v/>
      </c>
      <c r="BC6655" t="str">
        <f>IF(OR($A6655="",$G6655&lt;&gt;"Ativo"),"",IF(COUNTIFS($A$4:$A6655,$A6655,$G$4:$G6655,"Ativo")=1,1,0))</f>
        <v/>
      </c>
    </row>
    <row r="6656" spans="1:55" x14ac:dyDescent="0.3">
      <c r="A6656" s="76"/>
      <c r="B6656" s="104"/>
      <c r="C6656" s="76"/>
      <c r="D6656" s="77"/>
      <c r="E6656" s="12"/>
      <c r="F6656" s="78"/>
      <c r="G6656" s="77"/>
      <c r="H6656" s="79"/>
      <c r="BA6656" s="5" t="str">
        <f t="shared" si="103"/>
        <v/>
      </c>
      <c r="BB6656" s="5" t="str">
        <f>IF(OR($E6656="",$G6656&lt;&gt;"Ativo"),"",IF(COUNTIFS($E$4:$E6656,$E6656,$A$4:$A6656,$A6656,$G$4:$G6656,"Ativo")=1,1,0))</f>
        <v/>
      </c>
      <c r="BC6656" t="str">
        <f>IF(OR($A6656="",$G6656&lt;&gt;"Ativo"),"",IF(COUNTIFS($A$4:$A6656,$A6656,$G$4:$G6656,"Ativo")=1,1,0))</f>
        <v/>
      </c>
    </row>
    <row r="6657" spans="1:55" x14ac:dyDescent="0.3">
      <c r="A6657" s="76"/>
      <c r="B6657" s="104"/>
      <c r="C6657" s="76"/>
      <c r="D6657" s="77"/>
      <c r="E6657" s="12"/>
      <c r="F6657" s="78"/>
      <c r="G6657" s="77"/>
      <c r="H6657" s="79"/>
      <c r="BA6657" s="5" t="str">
        <f t="shared" si="103"/>
        <v/>
      </c>
      <c r="BB6657" s="5" t="str">
        <f>IF(OR($E6657="",$G6657&lt;&gt;"Ativo"),"",IF(COUNTIFS($E$4:$E6657,$E6657,$A$4:$A6657,$A6657,$G$4:$G6657,"Ativo")=1,1,0))</f>
        <v/>
      </c>
      <c r="BC6657" t="str">
        <f>IF(OR($A6657="",$G6657&lt;&gt;"Ativo"),"",IF(COUNTIFS($A$4:$A6657,$A6657,$G$4:$G6657,"Ativo")=1,1,0))</f>
        <v/>
      </c>
    </row>
    <row r="6658" spans="1:55" x14ac:dyDescent="0.3">
      <c r="A6658" s="76"/>
      <c r="B6658" s="104"/>
      <c r="C6658" s="76"/>
      <c r="D6658" s="77"/>
      <c r="E6658" s="12"/>
      <c r="F6658" s="78"/>
      <c r="G6658" s="77"/>
      <c r="H6658" s="79"/>
      <c r="BA6658" s="5" t="str">
        <f t="shared" si="103"/>
        <v/>
      </c>
      <c r="BB6658" s="5" t="str">
        <f>IF(OR($E6658="",$G6658&lt;&gt;"Ativo"),"",IF(COUNTIFS($E$4:$E6658,$E6658,$A$4:$A6658,$A6658,$G$4:$G6658,"Ativo")=1,1,0))</f>
        <v/>
      </c>
      <c r="BC6658" t="str">
        <f>IF(OR($A6658="",$G6658&lt;&gt;"Ativo"),"",IF(COUNTIFS($A$4:$A6658,$A6658,$G$4:$G6658,"Ativo")=1,1,0))</f>
        <v/>
      </c>
    </row>
    <row r="6659" spans="1:55" x14ac:dyDescent="0.3">
      <c r="A6659" s="76"/>
      <c r="B6659" s="104"/>
      <c r="C6659" s="76"/>
      <c r="D6659" s="77"/>
      <c r="E6659" s="12"/>
      <c r="F6659" s="78"/>
      <c r="G6659" s="77"/>
      <c r="H6659" s="79"/>
      <c r="BA6659" s="5" t="str">
        <f t="shared" si="103"/>
        <v/>
      </c>
      <c r="BB6659" s="5" t="str">
        <f>IF(OR($E6659="",$G6659&lt;&gt;"Ativo"),"",IF(COUNTIFS($E$4:$E6659,$E6659,$A$4:$A6659,$A6659,$G$4:$G6659,"Ativo")=1,1,0))</f>
        <v/>
      </c>
      <c r="BC6659" t="str">
        <f>IF(OR($A6659="",$G6659&lt;&gt;"Ativo"),"",IF(COUNTIFS($A$4:$A6659,$A6659,$G$4:$G6659,"Ativo")=1,1,0))</f>
        <v/>
      </c>
    </row>
    <row r="6660" spans="1:55" x14ac:dyDescent="0.3">
      <c r="A6660" s="76"/>
      <c r="B6660" s="104"/>
      <c r="C6660" s="76"/>
      <c r="D6660" s="77"/>
      <c r="E6660" s="12"/>
      <c r="F6660" s="78"/>
      <c r="G6660" s="77"/>
      <c r="H6660" s="79"/>
      <c r="BA6660" s="5" t="str">
        <f t="shared" ref="BA6660:BA6723" si="104">IF($D6660="","",MID($D6660,4,LEN($D6660)-5))</f>
        <v/>
      </c>
      <c r="BB6660" s="5" t="str">
        <f>IF(OR($E6660="",$G6660&lt;&gt;"Ativo"),"",IF(COUNTIFS($E$4:$E6660,$E6660,$A$4:$A6660,$A6660,$G$4:$G6660,"Ativo")=1,1,0))</f>
        <v/>
      </c>
      <c r="BC6660" t="str">
        <f>IF(OR($A6660="",$G6660&lt;&gt;"Ativo"),"",IF(COUNTIFS($A$4:$A6660,$A6660,$G$4:$G6660,"Ativo")=1,1,0))</f>
        <v/>
      </c>
    </row>
    <row r="6661" spans="1:55" x14ac:dyDescent="0.3">
      <c r="A6661" s="76"/>
      <c r="B6661" s="104"/>
      <c r="C6661" s="76"/>
      <c r="D6661" s="77"/>
      <c r="E6661" s="12"/>
      <c r="F6661" s="78"/>
      <c r="G6661" s="77"/>
      <c r="H6661" s="79"/>
      <c r="BA6661" s="5" t="str">
        <f t="shared" si="104"/>
        <v/>
      </c>
      <c r="BB6661" s="5" t="str">
        <f>IF(OR($E6661="",$G6661&lt;&gt;"Ativo"),"",IF(COUNTIFS($E$4:$E6661,$E6661,$A$4:$A6661,$A6661,$G$4:$G6661,"Ativo")=1,1,0))</f>
        <v/>
      </c>
      <c r="BC6661" t="str">
        <f>IF(OR($A6661="",$G6661&lt;&gt;"Ativo"),"",IF(COUNTIFS($A$4:$A6661,$A6661,$G$4:$G6661,"Ativo")=1,1,0))</f>
        <v/>
      </c>
    </row>
    <row r="6662" spans="1:55" x14ac:dyDescent="0.3">
      <c r="A6662" s="76"/>
      <c r="B6662" s="104"/>
      <c r="C6662" s="76"/>
      <c r="D6662" s="77"/>
      <c r="E6662" s="12"/>
      <c r="F6662" s="78"/>
      <c r="G6662" s="77"/>
      <c r="H6662" s="79"/>
      <c r="BA6662" s="5" t="str">
        <f t="shared" si="104"/>
        <v/>
      </c>
      <c r="BB6662" s="5" t="str">
        <f>IF(OR($E6662="",$G6662&lt;&gt;"Ativo"),"",IF(COUNTIFS($E$4:$E6662,$E6662,$A$4:$A6662,$A6662,$G$4:$G6662,"Ativo")=1,1,0))</f>
        <v/>
      </c>
      <c r="BC6662" t="str">
        <f>IF(OR($A6662="",$G6662&lt;&gt;"Ativo"),"",IF(COUNTIFS($A$4:$A6662,$A6662,$G$4:$G6662,"Ativo")=1,1,0))</f>
        <v/>
      </c>
    </row>
    <row r="6663" spans="1:55" x14ac:dyDescent="0.3">
      <c r="A6663" s="76"/>
      <c r="B6663" s="104"/>
      <c r="C6663" s="76"/>
      <c r="D6663" s="77"/>
      <c r="E6663" s="12"/>
      <c r="F6663" s="78"/>
      <c r="G6663" s="77"/>
      <c r="H6663" s="79"/>
      <c r="BA6663" s="5" t="str">
        <f t="shared" si="104"/>
        <v/>
      </c>
      <c r="BB6663" s="5" t="str">
        <f>IF(OR($E6663="",$G6663&lt;&gt;"Ativo"),"",IF(COUNTIFS($E$4:$E6663,$E6663,$A$4:$A6663,$A6663,$G$4:$G6663,"Ativo")=1,1,0))</f>
        <v/>
      </c>
      <c r="BC6663" t="str">
        <f>IF(OR($A6663="",$G6663&lt;&gt;"Ativo"),"",IF(COUNTIFS($A$4:$A6663,$A6663,$G$4:$G6663,"Ativo")=1,1,0))</f>
        <v/>
      </c>
    </row>
    <row r="6664" spans="1:55" x14ac:dyDescent="0.3">
      <c r="A6664" s="76"/>
      <c r="B6664" s="104"/>
      <c r="C6664" s="76"/>
      <c r="D6664" s="77"/>
      <c r="E6664" s="12"/>
      <c r="F6664" s="78"/>
      <c r="G6664" s="77"/>
      <c r="H6664" s="79"/>
      <c r="BA6664" s="5" t="str">
        <f t="shared" si="104"/>
        <v/>
      </c>
      <c r="BB6664" s="5" t="str">
        <f>IF(OR($E6664="",$G6664&lt;&gt;"Ativo"),"",IF(COUNTIFS($E$4:$E6664,$E6664,$A$4:$A6664,$A6664,$G$4:$G6664,"Ativo")=1,1,0))</f>
        <v/>
      </c>
      <c r="BC6664" t="str">
        <f>IF(OR($A6664="",$G6664&lt;&gt;"Ativo"),"",IF(COUNTIFS($A$4:$A6664,$A6664,$G$4:$G6664,"Ativo")=1,1,0))</f>
        <v/>
      </c>
    </row>
    <row r="6665" spans="1:55" x14ac:dyDescent="0.3">
      <c r="A6665" s="76"/>
      <c r="B6665" s="104"/>
      <c r="C6665" s="76"/>
      <c r="D6665" s="77"/>
      <c r="E6665" s="12"/>
      <c r="F6665" s="78"/>
      <c r="G6665" s="77"/>
      <c r="H6665" s="79"/>
      <c r="BA6665" s="5" t="str">
        <f t="shared" si="104"/>
        <v/>
      </c>
      <c r="BB6665" s="5" t="str">
        <f>IF(OR($E6665="",$G6665&lt;&gt;"Ativo"),"",IF(COUNTIFS($E$4:$E6665,$E6665,$A$4:$A6665,$A6665,$G$4:$G6665,"Ativo")=1,1,0))</f>
        <v/>
      </c>
      <c r="BC6665" t="str">
        <f>IF(OR($A6665="",$G6665&lt;&gt;"Ativo"),"",IF(COUNTIFS($A$4:$A6665,$A6665,$G$4:$G6665,"Ativo")=1,1,0))</f>
        <v/>
      </c>
    </row>
    <row r="6666" spans="1:55" x14ac:dyDescent="0.3">
      <c r="A6666" s="76"/>
      <c r="B6666" s="104"/>
      <c r="C6666" s="76"/>
      <c r="D6666" s="77"/>
      <c r="E6666" s="12"/>
      <c r="F6666" s="78"/>
      <c r="G6666" s="77"/>
      <c r="H6666" s="79"/>
      <c r="BA6666" s="5" t="str">
        <f t="shared" si="104"/>
        <v/>
      </c>
      <c r="BB6666" s="5" t="str">
        <f>IF(OR($E6666="",$G6666&lt;&gt;"Ativo"),"",IF(COUNTIFS($E$4:$E6666,$E6666,$A$4:$A6666,$A6666,$G$4:$G6666,"Ativo")=1,1,0))</f>
        <v/>
      </c>
      <c r="BC6666" t="str">
        <f>IF(OR($A6666="",$G6666&lt;&gt;"Ativo"),"",IF(COUNTIFS($A$4:$A6666,$A6666,$G$4:$G6666,"Ativo")=1,1,0))</f>
        <v/>
      </c>
    </row>
    <row r="6667" spans="1:55" x14ac:dyDescent="0.3">
      <c r="A6667" s="76"/>
      <c r="B6667" s="104"/>
      <c r="C6667" s="76"/>
      <c r="D6667" s="77"/>
      <c r="E6667" s="12"/>
      <c r="F6667" s="78"/>
      <c r="G6667" s="77"/>
      <c r="H6667" s="79"/>
      <c r="BA6667" s="5" t="str">
        <f t="shared" si="104"/>
        <v/>
      </c>
      <c r="BB6667" s="5" t="str">
        <f>IF(OR($E6667="",$G6667&lt;&gt;"Ativo"),"",IF(COUNTIFS($E$4:$E6667,$E6667,$A$4:$A6667,$A6667,$G$4:$G6667,"Ativo")=1,1,0))</f>
        <v/>
      </c>
      <c r="BC6667" t="str">
        <f>IF(OR($A6667="",$G6667&lt;&gt;"Ativo"),"",IF(COUNTIFS($A$4:$A6667,$A6667,$G$4:$G6667,"Ativo")=1,1,0))</f>
        <v/>
      </c>
    </row>
    <row r="6668" spans="1:55" x14ac:dyDescent="0.3">
      <c r="A6668" s="76"/>
      <c r="B6668" s="104"/>
      <c r="C6668" s="76"/>
      <c r="D6668" s="77"/>
      <c r="E6668" s="12"/>
      <c r="F6668" s="78"/>
      <c r="G6668" s="77"/>
      <c r="H6668" s="79"/>
      <c r="BA6668" s="5" t="str">
        <f t="shared" si="104"/>
        <v/>
      </c>
      <c r="BB6668" s="5" t="str">
        <f>IF(OR($E6668="",$G6668&lt;&gt;"Ativo"),"",IF(COUNTIFS($E$4:$E6668,$E6668,$A$4:$A6668,$A6668,$G$4:$G6668,"Ativo")=1,1,0))</f>
        <v/>
      </c>
      <c r="BC6668" t="str">
        <f>IF(OR($A6668="",$G6668&lt;&gt;"Ativo"),"",IF(COUNTIFS($A$4:$A6668,$A6668,$G$4:$G6668,"Ativo")=1,1,0))</f>
        <v/>
      </c>
    </row>
    <row r="6669" spans="1:55" x14ac:dyDescent="0.3">
      <c r="A6669" s="76"/>
      <c r="B6669" s="104"/>
      <c r="C6669" s="76"/>
      <c r="D6669" s="77"/>
      <c r="E6669" s="12"/>
      <c r="F6669" s="78"/>
      <c r="G6669" s="77"/>
      <c r="H6669" s="79"/>
      <c r="BA6669" s="5" t="str">
        <f t="shared" si="104"/>
        <v/>
      </c>
      <c r="BB6669" s="5" t="str">
        <f>IF(OR($E6669="",$G6669&lt;&gt;"Ativo"),"",IF(COUNTIFS($E$4:$E6669,$E6669,$A$4:$A6669,$A6669,$G$4:$G6669,"Ativo")=1,1,0))</f>
        <v/>
      </c>
      <c r="BC6669" t="str">
        <f>IF(OR($A6669="",$G6669&lt;&gt;"Ativo"),"",IF(COUNTIFS($A$4:$A6669,$A6669,$G$4:$G6669,"Ativo")=1,1,0))</f>
        <v/>
      </c>
    </row>
    <row r="6670" spans="1:55" x14ac:dyDescent="0.3">
      <c r="A6670" s="76"/>
      <c r="B6670" s="104"/>
      <c r="C6670" s="76"/>
      <c r="D6670" s="77"/>
      <c r="E6670" s="12"/>
      <c r="F6670" s="78"/>
      <c r="G6670" s="77"/>
      <c r="H6670" s="79"/>
      <c r="BA6670" s="5" t="str">
        <f t="shared" si="104"/>
        <v/>
      </c>
      <c r="BB6670" s="5" t="str">
        <f>IF(OR($E6670="",$G6670&lt;&gt;"Ativo"),"",IF(COUNTIFS($E$4:$E6670,$E6670,$A$4:$A6670,$A6670,$G$4:$G6670,"Ativo")=1,1,0))</f>
        <v/>
      </c>
      <c r="BC6670" t="str">
        <f>IF(OR($A6670="",$G6670&lt;&gt;"Ativo"),"",IF(COUNTIFS($A$4:$A6670,$A6670,$G$4:$G6670,"Ativo")=1,1,0))</f>
        <v/>
      </c>
    </row>
    <row r="6671" spans="1:55" x14ac:dyDescent="0.3">
      <c r="A6671" s="76"/>
      <c r="B6671" s="104"/>
      <c r="C6671" s="76"/>
      <c r="D6671" s="77"/>
      <c r="E6671" s="12"/>
      <c r="F6671" s="78"/>
      <c r="G6671" s="77"/>
      <c r="H6671" s="79"/>
      <c r="BA6671" s="5" t="str">
        <f t="shared" si="104"/>
        <v/>
      </c>
      <c r="BB6671" s="5" t="str">
        <f>IF(OR($E6671="",$G6671&lt;&gt;"Ativo"),"",IF(COUNTIFS($E$4:$E6671,$E6671,$A$4:$A6671,$A6671,$G$4:$G6671,"Ativo")=1,1,0))</f>
        <v/>
      </c>
      <c r="BC6671" t="str">
        <f>IF(OR($A6671="",$G6671&lt;&gt;"Ativo"),"",IF(COUNTIFS($A$4:$A6671,$A6671,$G$4:$G6671,"Ativo")=1,1,0))</f>
        <v/>
      </c>
    </row>
    <row r="6672" spans="1:55" x14ac:dyDescent="0.3">
      <c r="A6672" s="76"/>
      <c r="B6672" s="104"/>
      <c r="C6672" s="76"/>
      <c r="D6672" s="77"/>
      <c r="E6672" s="12"/>
      <c r="F6672" s="78"/>
      <c r="G6672" s="77"/>
      <c r="H6672" s="79"/>
      <c r="BA6672" s="5" t="str">
        <f t="shared" si="104"/>
        <v/>
      </c>
      <c r="BB6672" s="5" t="str">
        <f>IF(OR($E6672="",$G6672&lt;&gt;"Ativo"),"",IF(COUNTIFS($E$4:$E6672,$E6672,$A$4:$A6672,$A6672,$G$4:$G6672,"Ativo")=1,1,0))</f>
        <v/>
      </c>
      <c r="BC6672" t="str">
        <f>IF(OR($A6672="",$G6672&lt;&gt;"Ativo"),"",IF(COUNTIFS($A$4:$A6672,$A6672,$G$4:$G6672,"Ativo")=1,1,0))</f>
        <v/>
      </c>
    </row>
    <row r="6673" spans="1:55" x14ac:dyDescent="0.3">
      <c r="A6673" s="76"/>
      <c r="B6673" s="104"/>
      <c r="C6673" s="76"/>
      <c r="D6673" s="77"/>
      <c r="E6673" s="12"/>
      <c r="F6673" s="78"/>
      <c r="G6673" s="77"/>
      <c r="H6673" s="79"/>
      <c r="BA6673" s="5" t="str">
        <f t="shared" si="104"/>
        <v/>
      </c>
      <c r="BB6673" s="5" t="str">
        <f>IF(OR($E6673="",$G6673&lt;&gt;"Ativo"),"",IF(COUNTIFS($E$4:$E6673,$E6673,$A$4:$A6673,$A6673,$G$4:$G6673,"Ativo")=1,1,0))</f>
        <v/>
      </c>
      <c r="BC6673" t="str">
        <f>IF(OR($A6673="",$G6673&lt;&gt;"Ativo"),"",IF(COUNTIFS($A$4:$A6673,$A6673,$G$4:$G6673,"Ativo")=1,1,0))</f>
        <v/>
      </c>
    </row>
    <row r="6674" spans="1:55" x14ac:dyDescent="0.3">
      <c r="A6674" s="76"/>
      <c r="B6674" s="104"/>
      <c r="C6674" s="76"/>
      <c r="D6674" s="77"/>
      <c r="E6674" s="12"/>
      <c r="F6674" s="78"/>
      <c r="G6674" s="77"/>
      <c r="H6674" s="79"/>
      <c r="BA6674" s="5" t="str">
        <f t="shared" si="104"/>
        <v/>
      </c>
      <c r="BB6674" s="5" t="str">
        <f>IF(OR($E6674="",$G6674&lt;&gt;"Ativo"),"",IF(COUNTIFS($E$4:$E6674,$E6674,$A$4:$A6674,$A6674,$G$4:$G6674,"Ativo")=1,1,0))</f>
        <v/>
      </c>
      <c r="BC6674" t="str">
        <f>IF(OR($A6674="",$G6674&lt;&gt;"Ativo"),"",IF(COUNTIFS($A$4:$A6674,$A6674,$G$4:$G6674,"Ativo")=1,1,0))</f>
        <v/>
      </c>
    </row>
    <row r="6675" spans="1:55" x14ac:dyDescent="0.3">
      <c r="A6675" s="76"/>
      <c r="B6675" s="104"/>
      <c r="C6675" s="76"/>
      <c r="D6675" s="77"/>
      <c r="E6675" s="12"/>
      <c r="F6675" s="78"/>
      <c r="G6675" s="77"/>
      <c r="H6675" s="79"/>
      <c r="BA6675" s="5" t="str">
        <f t="shared" si="104"/>
        <v/>
      </c>
      <c r="BB6675" s="5" t="str">
        <f>IF(OR($E6675="",$G6675&lt;&gt;"Ativo"),"",IF(COUNTIFS($E$4:$E6675,$E6675,$A$4:$A6675,$A6675,$G$4:$G6675,"Ativo")=1,1,0))</f>
        <v/>
      </c>
      <c r="BC6675" t="str">
        <f>IF(OR($A6675="",$G6675&lt;&gt;"Ativo"),"",IF(COUNTIFS($A$4:$A6675,$A6675,$G$4:$G6675,"Ativo")=1,1,0))</f>
        <v/>
      </c>
    </row>
    <row r="6676" spans="1:55" x14ac:dyDescent="0.3">
      <c r="A6676" s="76"/>
      <c r="B6676" s="104"/>
      <c r="C6676" s="76"/>
      <c r="D6676" s="77"/>
      <c r="E6676" s="12"/>
      <c r="F6676" s="78"/>
      <c r="G6676" s="77"/>
      <c r="H6676" s="79"/>
      <c r="BA6676" s="5" t="str">
        <f t="shared" si="104"/>
        <v/>
      </c>
      <c r="BB6676" s="5" t="str">
        <f>IF(OR($E6676="",$G6676&lt;&gt;"Ativo"),"",IF(COUNTIFS($E$4:$E6676,$E6676,$A$4:$A6676,$A6676,$G$4:$G6676,"Ativo")=1,1,0))</f>
        <v/>
      </c>
      <c r="BC6676" t="str">
        <f>IF(OR($A6676="",$G6676&lt;&gt;"Ativo"),"",IF(COUNTIFS($A$4:$A6676,$A6676,$G$4:$G6676,"Ativo")=1,1,0))</f>
        <v/>
      </c>
    </row>
    <row r="6677" spans="1:55" x14ac:dyDescent="0.3">
      <c r="A6677" s="76"/>
      <c r="B6677" s="104"/>
      <c r="C6677" s="76"/>
      <c r="D6677" s="77"/>
      <c r="E6677" s="12"/>
      <c r="F6677" s="78"/>
      <c r="G6677" s="77"/>
      <c r="H6677" s="79"/>
      <c r="BA6677" s="5" t="str">
        <f t="shared" si="104"/>
        <v/>
      </c>
      <c r="BB6677" s="5" t="str">
        <f>IF(OR($E6677="",$G6677&lt;&gt;"Ativo"),"",IF(COUNTIFS($E$4:$E6677,$E6677,$A$4:$A6677,$A6677,$G$4:$G6677,"Ativo")=1,1,0))</f>
        <v/>
      </c>
      <c r="BC6677" t="str">
        <f>IF(OR($A6677="",$G6677&lt;&gt;"Ativo"),"",IF(COUNTIFS($A$4:$A6677,$A6677,$G$4:$G6677,"Ativo")=1,1,0))</f>
        <v/>
      </c>
    </row>
    <row r="6678" spans="1:55" x14ac:dyDescent="0.3">
      <c r="A6678" s="76"/>
      <c r="B6678" s="104"/>
      <c r="C6678" s="76"/>
      <c r="D6678" s="77"/>
      <c r="E6678" s="12"/>
      <c r="F6678" s="78"/>
      <c r="G6678" s="77"/>
      <c r="H6678" s="79"/>
      <c r="BA6678" s="5" t="str">
        <f t="shared" si="104"/>
        <v/>
      </c>
      <c r="BB6678" s="5" t="str">
        <f>IF(OR($E6678="",$G6678&lt;&gt;"Ativo"),"",IF(COUNTIFS($E$4:$E6678,$E6678,$A$4:$A6678,$A6678,$G$4:$G6678,"Ativo")=1,1,0))</f>
        <v/>
      </c>
      <c r="BC6678" t="str">
        <f>IF(OR($A6678="",$G6678&lt;&gt;"Ativo"),"",IF(COUNTIFS($A$4:$A6678,$A6678,$G$4:$G6678,"Ativo")=1,1,0))</f>
        <v/>
      </c>
    </row>
    <row r="6679" spans="1:55" x14ac:dyDescent="0.3">
      <c r="A6679" s="76"/>
      <c r="B6679" s="104"/>
      <c r="C6679" s="76"/>
      <c r="D6679" s="77"/>
      <c r="E6679" s="12"/>
      <c r="F6679" s="78"/>
      <c r="G6679" s="77"/>
      <c r="H6679" s="79"/>
      <c r="BA6679" s="5" t="str">
        <f t="shared" si="104"/>
        <v/>
      </c>
      <c r="BB6679" s="5" t="str">
        <f>IF(OR($E6679="",$G6679&lt;&gt;"Ativo"),"",IF(COUNTIFS($E$4:$E6679,$E6679,$A$4:$A6679,$A6679,$G$4:$G6679,"Ativo")=1,1,0))</f>
        <v/>
      </c>
      <c r="BC6679" t="str">
        <f>IF(OR($A6679="",$G6679&lt;&gt;"Ativo"),"",IF(COUNTIFS($A$4:$A6679,$A6679,$G$4:$G6679,"Ativo")=1,1,0))</f>
        <v/>
      </c>
    </row>
    <row r="6680" spans="1:55" x14ac:dyDescent="0.3">
      <c r="A6680" s="76"/>
      <c r="B6680" s="104"/>
      <c r="C6680" s="76"/>
      <c r="D6680" s="77"/>
      <c r="E6680" s="12"/>
      <c r="F6680" s="78"/>
      <c r="G6680" s="77"/>
      <c r="H6680" s="79"/>
      <c r="BA6680" s="5" t="str">
        <f t="shared" si="104"/>
        <v/>
      </c>
      <c r="BB6680" s="5" t="str">
        <f>IF(OR($E6680="",$G6680&lt;&gt;"Ativo"),"",IF(COUNTIFS($E$4:$E6680,$E6680,$A$4:$A6680,$A6680,$G$4:$G6680,"Ativo")=1,1,0))</f>
        <v/>
      </c>
      <c r="BC6680" t="str">
        <f>IF(OR($A6680="",$G6680&lt;&gt;"Ativo"),"",IF(COUNTIFS($A$4:$A6680,$A6680,$G$4:$G6680,"Ativo")=1,1,0))</f>
        <v/>
      </c>
    </row>
    <row r="6681" spans="1:55" x14ac:dyDescent="0.3">
      <c r="A6681" s="76"/>
      <c r="B6681" s="104"/>
      <c r="C6681" s="76"/>
      <c r="D6681" s="77"/>
      <c r="E6681" s="12"/>
      <c r="F6681" s="78"/>
      <c r="G6681" s="77"/>
      <c r="H6681" s="79"/>
      <c r="BA6681" s="5" t="str">
        <f t="shared" si="104"/>
        <v/>
      </c>
      <c r="BB6681" s="5" t="str">
        <f>IF(OR($E6681="",$G6681&lt;&gt;"Ativo"),"",IF(COUNTIFS($E$4:$E6681,$E6681,$A$4:$A6681,$A6681,$G$4:$G6681,"Ativo")=1,1,0))</f>
        <v/>
      </c>
      <c r="BC6681" t="str">
        <f>IF(OR($A6681="",$G6681&lt;&gt;"Ativo"),"",IF(COUNTIFS($A$4:$A6681,$A6681,$G$4:$G6681,"Ativo")=1,1,0))</f>
        <v/>
      </c>
    </row>
    <row r="6682" spans="1:55" x14ac:dyDescent="0.3">
      <c r="A6682" s="76"/>
      <c r="B6682" s="104"/>
      <c r="C6682" s="76"/>
      <c r="D6682" s="77"/>
      <c r="E6682" s="12"/>
      <c r="F6682" s="78"/>
      <c r="G6682" s="77"/>
      <c r="H6682" s="79"/>
      <c r="BA6682" s="5" t="str">
        <f t="shared" si="104"/>
        <v/>
      </c>
      <c r="BB6682" s="5" t="str">
        <f>IF(OR($E6682="",$G6682&lt;&gt;"Ativo"),"",IF(COUNTIFS($E$4:$E6682,$E6682,$A$4:$A6682,$A6682,$G$4:$G6682,"Ativo")=1,1,0))</f>
        <v/>
      </c>
      <c r="BC6682" t="str">
        <f>IF(OR($A6682="",$G6682&lt;&gt;"Ativo"),"",IF(COUNTIFS($A$4:$A6682,$A6682,$G$4:$G6682,"Ativo")=1,1,0))</f>
        <v/>
      </c>
    </row>
    <row r="6683" spans="1:55" x14ac:dyDescent="0.3">
      <c r="A6683" s="76"/>
      <c r="B6683" s="104"/>
      <c r="C6683" s="76"/>
      <c r="D6683" s="77"/>
      <c r="E6683" s="12"/>
      <c r="F6683" s="78"/>
      <c r="G6683" s="77"/>
      <c r="H6683" s="79"/>
      <c r="BA6683" s="5" t="str">
        <f t="shared" si="104"/>
        <v/>
      </c>
      <c r="BB6683" s="5" t="str">
        <f>IF(OR($E6683="",$G6683&lt;&gt;"Ativo"),"",IF(COUNTIFS($E$4:$E6683,$E6683,$A$4:$A6683,$A6683,$G$4:$G6683,"Ativo")=1,1,0))</f>
        <v/>
      </c>
      <c r="BC6683" t="str">
        <f>IF(OR($A6683="",$G6683&lt;&gt;"Ativo"),"",IF(COUNTIFS($A$4:$A6683,$A6683,$G$4:$G6683,"Ativo")=1,1,0))</f>
        <v/>
      </c>
    </row>
    <row r="6684" spans="1:55" x14ac:dyDescent="0.3">
      <c r="A6684" s="76"/>
      <c r="B6684" s="104"/>
      <c r="C6684" s="76"/>
      <c r="D6684" s="77"/>
      <c r="E6684" s="12"/>
      <c r="F6684" s="78"/>
      <c r="G6684" s="77"/>
      <c r="H6684" s="79"/>
      <c r="BA6684" s="5" t="str">
        <f t="shared" si="104"/>
        <v/>
      </c>
      <c r="BB6684" s="5" t="str">
        <f>IF(OR($E6684="",$G6684&lt;&gt;"Ativo"),"",IF(COUNTIFS($E$4:$E6684,$E6684,$A$4:$A6684,$A6684,$G$4:$G6684,"Ativo")=1,1,0))</f>
        <v/>
      </c>
      <c r="BC6684" t="str">
        <f>IF(OR($A6684="",$G6684&lt;&gt;"Ativo"),"",IF(COUNTIFS($A$4:$A6684,$A6684,$G$4:$G6684,"Ativo")=1,1,0))</f>
        <v/>
      </c>
    </row>
    <row r="6685" spans="1:55" x14ac:dyDescent="0.3">
      <c r="A6685" s="76"/>
      <c r="B6685" s="104"/>
      <c r="C6685" s="76"/>
      <c r="D6685" s="77"/>
      <c r="E6685" s="12"/>
      <c r="F6685" s="78"/>
      <c r="G6685" s="77"/>
      <c r="H6685" s="79"/>
      <c r="BA6685" s="5" t="str">
        <f t="shared" si="104"/>
        <v/>
      </c>
      <c r="BB6685" s="5" t="str">
        <f>IF(OR($E6685="",$G6685&lt;&gt;"Ativo"),"",IF(COUNTIFS($E$4:$E6685,$E6685,$A$4:$A6685,$A6685,$G$4:$G6685,"Ativo")=1,1,0))</f>
        <v/>
      </c>
      <c r="BC6685" t="str">
        <f>IF(OR($A6685="",$G6685&lt;&gt;"Ativo"),"",IF(COUNTIFS($A$4:$A6685,$A6685,$G$4:$G6685,"Ativo")=1,1,0))</f>
        <v/>
      </c>
    </row>
    <row r="6686" spans="1:55" x14ac:dyDescent="0.3">
      <c r="A6686" s="76"/>
      <c r="B6686" s="104"/>
      <c r="C6686" s="76"/>
      <c r="D6686" s="77"/>
      <c r="E6686" s="12"/>
      <c r="F6686" s="78"/>
      <c r="G6686" s="77"/>
      <c r="H6686" s="79"/>
      <c r="BA6686" s="5" t="str">
        <f t="shared" si="104"/>
        <v/>
      </c>
      <c r="BB6686" s="5" t="str">
        <f>IF(OR($E6686="",$G6686&lt;&gt;"Ativo"),"",IF(COUNTIFS($E$4:$E6686,$E6686,$A$4:$A6686,$A6686,$G$4:$G6686,"Ativo")=1,1,0))</f>
        <v/>
      </c>
      <c r="BC6686" t="str">
        <f>IF(OR($A6686="",$G6686&lt;&gt;"Ativo"),"",IF(COUNTIFS($A$4:$A6686,$A6686,$G$4:$G6686,"Ativo")=1,1,0))</f>
        <v/>
      </c>
    </row>
    <row r="6687" spans="1:55" x14ac:dyDescent="0.3">
      <c r="A6687" s="76"/>
      <c r="B6687" s="104"/>
      <c r="C6687" s="76"/>
      <c r="D6687" s="77"/>
      <c r="E6687" s="12"/>
      <c r="F6687" s="78"/>
      <c r="G6687" s="77"/>
      <c r="H6687" s="79"/>
      <c r="BA6687" s="5" t="str">
        <f t="shared" si="104"/>
        <v/>
      </c>
      <c r="BB6687" s="5" t="str">
        <f>IF(OR($E6687="",$G6687&lt;&gt;"Ativo"),"",IF(COUNTIFS($E$4:$E6687,$E6687,$A$4:$A6687,$A6687,$G$4:$G6687,"Ativo")=1,1,0))</f>
        <v/>
      </c>
      <c r="BC6687" t="str">
        <f>IF(OR($A6687="",$G6687&lt;&gt;"Ativo"),"",IF(COUNTIFS($A$4:$A6687,$A6687,$G$4:$G6687,"Ativo")=1,1,0))</f>
        <v/>
      </c>
    </row>
    <row r="6688" spans="1:55" x14ac:dyDescent="0.3">
      <c r="A6688" s="76"/>
      <c r="B6688" s="104"/>
      <c r="C6688" s="76"/>
      <c r="D6688" s="77"/>
      <c r="E6688" s="12"/>
      <c r="F6688" s="78"/>
      <c r="G6688" s="77"/>
      <c r="H6688" s="79"/>
      <c r="BA6688" s="5" t="str">
        <f t="shared" si="104"/>
        <v/>
      </c>
      <c r="BB6688" s="5" t="str">
        <f>IF(OR($E6688="",$G6688&lt;&gt;"Ativo"),"",IF(COUNTIFS($E$4:$E6688,$E6688,$A$4:$A6688,$A6688,$G$4:$G6688,"Ativo")=1,1,0))</f>
        <v/>
      </c>
      <c r="BC6688" t="str">
        <f>IF(OR($A6688="",$G6688&lt;&gt;"Ativo"),"",IF(COUNTIFS($A$4:$A6688,$A6688,$G$4:$G6688,"Ativo")=1,1,0))</f>
        <v/>
      </c>
    </row>
    <row r="6689" spans="1:55" x14ac:dyDescent="0.3">
      <c r="A6689" s="76"/>
      <c r="B6689" s="104"/>
      <c r="C6689" s="76"/>
      <c r="D6689" s="77"/>
      <c r="E6689" s="12"/>
      <c r="F6689" s="78"/>
      <c r="G6689" s="77"/>
      <c r="H6689" s="79"/>
      <c r="BA6689" s="5" t="str">
        <f t="shared" si="104"/>
        <v/>
      </c>
      <c r="BB6689" s="5" t="str">
        <f>IF(OR($E6689="",$G6689&lt;&gt;"Ativo"),"",IF(COUNTIFS($E$4:$E6689,$E6689,$A$4:$A6689,$A6689,$G$4:$G6689,"Ativo")=1,1,0))</f>
        <v/>
      </c>
      <c r="BC6689" t="str">
        <f>IF(OR($A6689="",$G6689&lt;&gt;"Ativo"),"",IF(COUNTIFS($A$4:$A6689,$A6689,$G$4:$G6689,"Ativo")=1,1,0))</f>
        <v/>
      </c>
    </row>
    <row r="6690" spans="1:55" x14ac:dyDescent="0.3">
      <c r="A6690" s="76"/>
      <c r="B6690" s="104"/>
      <c r="C6690" s="76"/>
      <c r="D6690" s="77"/>
      <c r="E6690" s="12"/>
      <c r="F6690" s="78"/>
      <c r="G6690" s="77"/>
      <c r="H6690" s="79"/>
      <c r="BA6690" s="5" t="str">
        <f t="shared" si="104"/>
        <v/>
      </c>
      <c r="BB6690" s="5" t="str">
        <f>IF(OR($E6690="",$G6690&lt;&gt;"Ativo"),"",IF(COUNTIFS($E$4:$E6690,$E6690,$A$4:$A6690,$A6690,$G$4:$G6690,"Ativo")=1,1,0))</f>
        <v/>
      </c>
      <c r="BC6690" t="str">
        <f>IF(OR($A6690="",$G6690&lt;&gt;"Ativo"),"",IF(COUNTIFS($A$4:$A6690,$A6690,$G$4:$G6690,"Ativo")=1,1,0))</f>
        <v/>
      </c>
    </row>
    <row r="6691" spans="1:55" x14ac:dyDescent="0.3">
      <c r="A6691" s="76"/>
      <c r="B6691" s="104"/>
      <c r="C6691" s="76"/>
      <c r="D6691" s="77"/>
      <c r="E6691" s="12"/>
      <c r="F6691" s="78"/>
      <c r="G6691" s="77"/>
      <c r="H6691" s="79"/>
      <c r="BA6691" s="5" t="str">
        <f t="shared" si="104"/>
        <v/>
      </c>
      <c r="BB6691" s="5" t="str">
        <f>IF(OR($E6691="",$G6691&lt;&gt;"Ativo"),"",IF(COUNTIFS($E$4:$E6691,$E6691,$A$4:$A6691,$A6691,$G$4:$G6691,"Ativo")=1,1,0))</f>
        <v/>
      </c>
      <c r="BC6691" t="str">
        <f>IF(OR($A6691="",$G6691&lt;&gt;"Ativo"),"",IF(COUNTIFS($A$4:$A6691,$A6691,$G$4:$G6691,"Ativo")=1,1,0))</f>
        <v/>
      </c>
    </row>
    <row r="6692" spans="1:55" x14ac:dyDescent="0.3">
      <c r="A6692" s="76"/>
      <c r="B6692" s="104"/>
      <c r="C6692" s="76"/>
      <c r="D6692" s="77"/>
      <c r="E6692" s="12"/>
      <c r="F6692" s="78"/>
      <c r="G6692" s="77"/>
      <c r="H6692" s="79"/>
      <c r="BA6692" s="5" t="str">
        <f t="shared" si="104"/>
        <v/>
      </c>
      <c r="BB6692" s="5" t="str">
        <f>IF(OR($E6692="",$G6692&lt;&gt;"Ativo"),"",IF(COUNTIFS($E$4:$E6692,$E6692,$A$4:$A6692,$A6692,$G$4:$G6692,"Ativo")=1,1,0))</f>
        <v/>
      </c>
      <c r="BC6692" t="str">
        <f>IF(OR($A6692="",$G6692&lt;&gt;"Ativo"),"",IF(COUNTIFS($A$4:$A6692,$A6692,$G$4:$G6692,"Ativo")=1,1,0))</f>
        <v/>
      </c>
    </row>
    <row r="6693" spans="1:55" x14ac:dyDescent="0.3">
      <c r="A6693" s="76"/>
      <c r="B6693" s="104"/>
      <c r="C6693" s="76"/>
      <c r="D6693" s="77"/>
      <c r="E6693" s="12"/>
      <c r="F6693" s="78"/>
      <c r="G6693" s="77"/>
      <c r="H6693" s="79"/>
      <c r="BA6693" s="5" t="str">
        <f t="shared" si="104"/>
        <v/>
      </c>
      <c r="BB6693" s="5" t="str">
        <f>IF(OR($E6693="",$G6693&lt;&gt;"Ativo"),"",IF(COUNTIFS($E$4:$E6693,$E6693,$A$4:$A6693,$A6693,$G$4:$G6693,"Ativo")=1,1,0))</f>
        <v/>
      </c>
      <c r="BC6693" t="str">
        <f>IF(OR($A6693="",$G6693&lt;&gt;"Ativo"),"",IF(COUNTIFS($A$4:$A6693,$A6693,$G$4:$G6693,"Ativo")=1,1,0))</f>
        <v/>
      </c>
    </row>
    <row r="6694" spans="1:55" x14ac:dyDescent="0.3">
      <c r="A6694" s="76"/>
      <c r="B6694" s="104"/>
      <c r="C6694" s="76"/>
      <c r="D6694" s="77"/>
      <c r="E6694" s="12"/>
      <c r="F6694" s="78"/>
      <c r="G6694" s="77"/>
      <c r="H6694" s="79"/>
      <c r="BA6694" s="5" t="str">
        <f t="shared" si="104"/>
        <v/>
      </c>
      <c r="BB6694" s="5" t="str">
        <f>IF(OR($E6694="",$G6694&lt;&gt;"Ativo"),"",IF(COUNTIFS($E$4:$E6694,$E6694,$A$4:$A6694,$A6694,$G$4:$G6694,"Ativo")=1,1,0))</f>
        <v/>
      </c>
      <c r="BC6694" t="str">
        <f>IF(OR($A6694="",$G6694&lt;&gt;"Ativo"),"",IF(COUNTIFS($A$4:$A6694,$A6694,$G$4:$G6694,"Ativo")=1,1,0))</f>
        <v/>
      </c>
    </row>
    <row r="6695" spans="1:55" x14ac:dyDescent="0.3">
      <c r="A6695" s="76"/>
      <c r="B6695" s="104"/>
      <c r="C6695" s="76"/>
      <c r="D6695" s="77"/>
      <c r="E6695" s="12"/>
      <c r="F6695" s="78"/>
      <c r="G6695" s="77"/>
      <c r="H6695" s="79"/>
      <c r="BA6695" s="5" t="str">
        <f t="shared" si="104"/>
        <v/>
      </c>
      <c r="BB6695" s="5" t="str">
        <f>IF(OR($E6695="",$G6695&lt;&gt;"Ativo"),"",IF(COUNTIFS($E$4:$E6695,$E6695,$A$4:$A6695,$A6695,$G$4:$G6695,"Ativo")=1,1,0))</f>
        <v/>
      </c>
      <c r="BC6695" t="str">
        <f>IF(OR($A6695="",$G6695&lt;&gt;"Ativo"),"",IF(COUNTIFS($A$4:$A6695,$A6695,$G$4:$G6695,"Ativo")=1,1,0))</f>
        <v/>
      </c>
    </row>
    <row r="6696" spans="1:55" x14ac:dyDescent="0.3">
      <c r="A6696" s="76"/>
      <c r="B6696" s="104"/>
      <c r="C6696" s="76"/>
      <c r="D6696" s="77"/>
      <c r="E6696" s="12"/>
      <c r="F6696" s="78"/>
      <c r="G6696" s="77"/>
      <c r="H6696" s="79"/>
      <c r="BA6696" s="5" t="str">
        <f t="shared" si="104"/>
        <v/>
      </c>
      <c r="BB6696" s="5" t="str">
        <f>IF(OR($E6696="",$G6696&lt;&gt;"Ativo"),"",IF(COUNTIFS($E$4:$E6696,$E6696,$A$4:$A6696,$A6696,$G$4:$G6696,"Ativo")=1,1,0))</f>
        <v/>
      </c>
      <c r="BC6696" t="str">
        <f>IF(OR($A6696="",$G6696&lt;&gt;"Ativo"),"",IF(COUNTIFS($A$4:$A6696,$A6696,$G$4:$G6696,"Ativo")=1,1,0))</f>
        <v/>
      </c>
    </row>
    <row r="6697" spans="1:55" x14ac:dyDescent="0.3">
      <c r="A6697" s="76"/>
      <c r="B6697" s="104"/>
      <c r="C6697" s="76"/>
      <c r="D6697" s="77"/>
      <c r="E6697" s="12"/>
      <c r="F6697" s="78"/>
      <c r="G6697" s="77"/>
      <c r="H6697" s="79"/>
      <c r="BA6697" s="5" t="str">
        <f t="shared" si="104"/>
        <v/>
      </c>
      <c r="BB6697" s="5" t="str">
        <f>IF(OR($E6697="",$G6697&lt;&gt;"Ativo"),"",IF(COUNTIFS($E$4:$E6697,$E6697,$A$4:$A6697,$A6697,$G$4:$G6697,"Ativo")=1,1,0))</f>
        <v/>
      </c>
      <c r="BC6697" t="str">
        <f>IF(OR($A6697="",$G6697&lt;&gt;"Ativo"),"",IF(COUNTIFS($A$4:$A6697,$A6697,$G$4:$G6697,"Ativo")=1,1,0))</f>
        <v/>
      </c>
    </row>
    <row r="6698" spans="1:55" x14ac:dyDescent="0.3">
      <c r="A6698" s="76"/>
      <c r="B6698" s="104"/>
      <c r="C6698" s="76"/>
      <c r="D6698" s="77"/>
      <c r="E6698" s="12"/>
      <c r="F6698" s="78"/>
      <c r="G6698" s="77"/>
      <c r="H6698" s="79"/>
      <c r="BA6698" s="5" t="str">
        <f t="shared" si="104"/>
        <v/>
      </c>
      <c r="BB6698" s="5" t="str">
        <f>IF(OR($E6698="",$G6698&lt;&gt;"Ativo"),"",IF(COUNTIFS($E$4:$E6698,$E6698,$A$4:$A6698,$A6698,$G$4:$G6698,"Ativo")=1,1,0))</f>
        <v/>
      </c>
      <c r="BC6698" t="str">
        <f>IF(OR($A6698="",$G6698&lt;&gt;"Ativo"),"",IF(COUNTIFS($A$4:$A6698,$A6698,$G$4:$G6698,"Ativo")=1,1,0))</f>
        <v/>
      </c>
    </row>
    <row r="6699" spans="1:55" x14ac:dyDescent="0.3">
      <c r="A6699" s="76"/>
      <c r="B6699" s="104"/>
      <c r="C6699" s="76"/>
      <c r="D6699" s="77"/>
      <c r="E6699" s="12"/>
      <c r="F6699" s="78"/>
      <c r="G6699" s="77"/>
      <c r="H6699" s="79"/>
      <c r="BA6699" s="5" t="str">
        <f t="shared" si="104"/>
        <v/>
      </c>
      <c r="BB6699" s="5" t="str">
        <f>IF(OR($E6699="",$G6699&lt;&gt;"Ativo"),"",IF(COUNTIFS($E$4:$E6699,$E6699,$A$4:$A6699,$A6699,$G$4:$G6699,"Ativo")=1,1,0))</f>
        <v/>
      </c>
      <c r="BC6699" t="str">
        <f>IF(OR($A6699="",$G6699&lt;&gt;"Ativo"),"",IF(COUNTIFS($A$4:$A6699,$A6699,$G$4:$G6699,"Ativo")=1,1,0))</f>
        <v/>
      </c>
    </row>
    <row r="6700" spans="1:55" x14ac:dyDescent="0.3">
      <c r="A6700" s="76"/>
      <c r="B6700" s="104"/>
      <c r="C6700" s="76"/>
      <c r="D6700" s="77"/>
      <c r="E6700" s="12"/>
      <c r="F6700" s="78"/>
      <c r="G6700" s="77"/>
      <c r="H6700" s="79"/>
      <c r="BA6700" s="5" t="str">
        <f t="shared" si="104"/>
        <v/>
      </c>
      <c r="BB6700" s="5" t="str">
        <f>IF(OR($E6700="",$G6700&lt;&gt;"Ativo"),"",IF(COUNTIFS($E$4:$E6700,$E6700,$A$4:$A6700,$A6700,$G$4:$G6700,"Ativo")=1,1,0))</f>
        <v/>
      </c>
      <c r="BC6700" t="str">
        <f>IF(OR($A6700="",$G6700&lt;&gt;"Ativo"),"",IF(COUNTIFS($A$4:$A6700,$A6700,$G$4:$G6700,"Ativo")=1,1,0))</f>
        <v/>
      </c>
    </row>
    <row r="6701" spans="1:55" x14ac:dyDescent="0.3">
      <c r="A6701" s="76"/>
      <c r="B6701" s="104"/>
      <c r="C6701" s="76"/>
      <c r="D6701" s="77"/>
      <c r="E6701" s="12"/>
      <c r="F6701" s="78"/>
      <c r="G6701" s="77"/>
      <c r="H6701" s="79"/>
      <c r="BA6701" s="5" t="str">
        <f t="shared" si="104"/>
        <v/>
      </c>
      <c r="BB6701" s="5" t="str">
        <f>IF(OR($E6701="",$G6701&lt;&gt;"Ativo"),"",IF(COUNTIFS($E$4:$E6701,$E6701,$A$4:$A6701,$A6701,$G$4:$G6701,"Ativo")=1,1,0))</f>
        <v/>
      </c>
      <c r="BC6701" t="str">
        <f>IF(OR($A6701="",$G6701&lt;&gt;"Ativo"),"",IF(COUNTIFS($A$4:$A6701,$A6701,$G$4:$G6701,"Ativo")=1,1,0))</f>
        <v/>
      </c>
    </row>
    <row r="6702" spans="1:55" x14ac:dyDescent="0.3">
      <c r="A6702" s="76"/>
      <c r="B6702" s="104"/>
      <c r="C6702" s="76"/>
      <c r="D6702" s="77"/>
      <c r="E6702" s="12"/>
      <c r="F6702" s="78"/>
      <c r="G6702" s="77"/>
      <c r="H6702" s="79"/>
      <c r="BA6702" s="5" t="str">
        <f t="shared" si="104"/>
        <v/>
      </c>
      <c r="BB6702" s="5" t="str">
        <f>IF(OR($E6702="",$G6702&lt;&gt;"Ativo"),"",IF(COUNTIFS($E$4:$E6702,$E6702,$A$4:$A6702,$A6702,$G$4:$G6702,"Ativo")=1,1,0))</f>
        <v/>
      </c>
      <c r="BC6702" t="str">
        <f>IF(OR($A6702="",$G6702&lt;&gt;"Ativo"),"",IF(COUNTIFS($A$4:$A6702,$A6702,$G$4:$G6702,"Ativo")=1,1,0))</f>
        <v/>
      </c>
    </row>
    <row r="6703" spans="1:55" x14ac:dyDescent="0.3">
      <c r="A6703" s="76"/>
      <c r="B6703" s="104"/>
      <c r="C6703" s="76"/>
      <c r="D6703" s="77"/>
      <c r="E6703" s="12"/>
      <c r="F6703" s="78"/>
      <c r="G6703" s="77"/>
      <c r="H6703" s="79"/>
      <c r="BA6703" s="5" t="str">
        <f t="shared" si="104"/>
        <v/>
      </c>
      <c r="BB6703" s="5" t="str">
        <f>IF(OR($E6703="",$G6703&lt;&gt;"Ativo"),"",IF(COUNTIFS($E$4:$E6703,$E6703,$A$4:$A6703,$A6703,$G$4:$G6703,"Ativo")=1,1,0))</f>
        <v/>
      </c>
      <c r="BC6703" t="str">
        <f>IF(OR($A6703="",$G6703&lt;&gt;"Ativo"),"",IF(COUNTIFS($A$4:$A6703,$A6703,$G$4:$G6703,"Ativo")=1,1,0))</f>
        <v/>
      </c>
    </row>
    <row r="6704" spans="1:55" x14ac:dyDescent="0.3">
      <c r="A6704" s="76"/>
      <c r="B6704" s="104"/>
      <c r="C6704" s="76"/>
      <c r="D6704" s="77"/>
      <c r="E6704" s="12"/>
      <c r="F6704" s="78"/>
      <c r="G6704" s="77"/>
      <c r="H6704" s="79"/>
      <c r="BA6704" s="5" t="str">
        <f t="shared" si="104"/>
        <v/>
      </c>
      <c r="BB6704" s="5" t="str">
        <f>IF(OR($E6704="",$G6704&lt;&gt;"Ativo"),"",IF(COUNTIFS($E$4:$E6704,$E6704,$A$4:$A6704,$A6704,$G$4:$G6704,"Ativo")=1,1,0))</f>
        <v/>
      </c>
      <c r="BC6704" t="str">
        <f>IF(OR($A6704="",$G6704&lt;&gt;"Ativo"),"",IF(COUNTIFS($A$4:$A6704,$A6704,$G$4:$G6704,"Ativo")=1,1,0))</f>
        <v/>
      </c>
    </row>
    <row r="6705" spans="1:55" x14ac:dyDescent="0.3">
      <c r="A6705" s="76"/>
      <c r="B6705" s="104"/>
      <c r="C6705" s="76"/>
      <c r="D6705" s="77"/>
      <c r="E6705" s="12"/>
      <c r="F6705" s="78"/>
      <c r="G6705" s="77"/>
      <c r="H6705" s="79"/>
      <c r="BA6705" s="5" t="str">
        <f t="shared" si="104"/>
        <v/>
      </c>
      <c r="BB6705" s="5" t="str">
        <f>IF(OR($E6705="",$G6705&lt;&gt;"Ativo"),"",IF(COUNTIFS($E$4:$E6705,$E6705,$A$4:$A6705,$A6705,$G$4:$G6705,"Ativo")=1,1,0))</f>
        <v/>
      </c>
      <c r="BC6705" t="str">
        <f>IF(OR($A6705="",$G6705&lt;&gt;"Ativo"),"",IF(COUNTIFS($A$4:$A6705,$A6705,$G$4:$G6705,"Ativo")=1,1,0))</f>
        <v/>
      </c>
    </row>
    <row r="6706" spans="1:55" x14ac:dyDescent="0.3">
      <c r="A6706" s="76"/>
      <c r="B6706" s="104"/>
      <c r="C6706" s="76"/>
      <c r="D6706" s="77"/>
      <c r="E6706" s="12"/>
      <c r="F6706" s="78"/>
      <c r="G6706" s="77"/>
      <c r="H6706" s="79"/>
      <c r="BA6706" s="5" t="str">
        <f t="shared" si="104"/>
        <v/>
      </c>
      <c r="BB6706" s="5" t="str">
        <f>IF(OR($E6706="",$G6706&lt;&gt;"Ativo"),"",IF(COUNTIFS($E$4:$E6706,$E6706,$A$4:$A6706,$A6706,$G$4:$G6706,"Ativo")=1,1,0))</f>
        <v/>
      </c>
      <c r="BC6706" t="str">
        <f>IF(OR($A6706="",$G6706&lt;&gt;"Ativo"),"",IF(COUNTIFS($A$4:$A6706,$A6706,$G$4:$G6706,"Ativo")=1,1,0))</f>
        <v/>
      </c>
    </row>
    <row r="6707" spans="1:55" x14ac:dyDescent="0.3">
      <c r="A6707" s="76"/>
      <c r="B6707" s="104"/>
      <c r="C6707" s="76"/>
      <c r="D6707" s="77"/>
      <c r="E6707" s="12"/>
      <c r="F6707" s="78"/>
      <c r="G6707" s="77"/>
      <c r="H6707" s="79"/>
      <c r="BA6707" s="5" t="str">
        <f t="shared" si="104"/>
        <v/>
      </c>
      <c r="BB6707" s="5" t="str">
        <f>IF(OR($E6707="",$G6707&lt;&gt;"Ativo"),"",IF(COUNTIFS($E$4:$E6707,$E6707,$A$4:$A6707,$A6707,$G$4:$G6707,"Ativo")=1,1,0))</f>
        <v/>
      </c>
      <c r="BC6707" t="str">
        <f>IF(OR($A6707="",$G6707&lt;&gt;"Ativo"),"",IF(COUNTIFS($A$4:$A6707,$A6707,$G$4:$G6707,"Ativo")=1,1,0))</f>
        <v/>
      </c>
    </row>
    <row r="6708" spans="1:55" x14ac:dyDescent="0.3">
      <c r="A6708" s="76"/>
      <c r="B6708" s="104"/>
      <c r="C6708" s="76"/>
      <c r="D6708" s="77"/>
      <c r="E6708" s="12"/>
      <c r="F6708" s="78"/>
      <c r="G6708" s="77"/>
      <c r="H6708" s="79"/>
      <c r="BA6708" s="5" t="str">
        <f t="shared" si="104"/>
        <v/>
      </c>
      <c r="BB6708" s="5" t="str">
        <f>IF(OR($E6708="",$G6708&lt;&gt;"Ativo"),"",IF(COUNTIFS($E$4:$E6708,$E6708,$A$4:$A6708,$A6708,$G$4:$G6708,"Ativo")=1,1,0))</f>
        <v/>
      </c>
      <c r="BC6708" t="str">
        <f>IF(OR($A6708="",$G6708&lt;&gt;"Ativo"),"",IF(COUNTIFS($A$4:$A6708,$A6708,$G$4:$G6708,"Ativo")=1,1,0))</f>
        <v/>
      </c>
    </row>
    <row r="6709" spans="1:55" x14ac:dyDescent="0.3">
      <c r="A6709" s="76"/>
      <c r="B6709" s="104"/>
      <c r="C6709" s="76"/>
      <c r="D6709" s="77"/>
      <c r="E6709" s="12"/>
      <c r="F6709" s="78"/>
      <c r="G6709" s="77"/>
      <c r="H6709" s="79"/>
      <c r="BA6709" s="5" t="str">
        <f t="shared" si="104"/>
        <v/>
      </c>
      <c r="BB6709" s="5" t="str">
        <f>IF(OR($E6709="",$G6709&lt;&gt;"Ativo"),"",IF(COUNTIFS($E$4:$E6709,$E6709,$A$4:$A6709,$A6709,$G$4:$G6709,"Ativo")=1,1,0))</f>
        <v/>
      </c>
      <c r="BC6709" t="str">
        <f>IF(OR($A6709="",$G6709&lt;&gt;"Ativo"),"",IF(COUNTIFS($A$4:$A6709,$A6709,$G$4:$G6709,"Ativo")=1,1,0))</f>
        <v/>
      </c>
    </row>
    <row r="6710" spans="1:55" x14ac:dyDescent="0.3">
      <c r="A6710" s="76"/>
      <c r="B6710" s="104"/>
      <c r="C6710" s="76"/>
      <c r="D6710" s="77"/>
      <c r="E6710" s="12"/>
      <c r="F6710" s="78"/>
      <c r="G6710" s="77"/>
      <c r="H6710" s="79"/>
      <c r="BA6710" s="5" t="str">
        <f t="shared" si="104"/>
        <v/>
      </c>
      <c r="BB6710" s="5" t="str">
        <f>IF(OR($E6710="",$G6710&lt;&gt;"Ativo"),"",IF(COUNTIFS($E$4:$E6710,$E6710,$A$4:$A6710,$A6710,$G$4:$G6710,"Ativo")=1,1,0))</f>
        <v/>
      </c>
      <c r="BC6710" t="str">
        <f>IF(OR($A6710="",$G6710&lt;&gt;"Ativo"),"",IF(COUNTIFS($A$4:$A6710,$A6710,$G$4:$G6710,"Ativo")=1,1,0))</f>
        <v/>
      </c>
    </row>
    <row r="6711" spans="1:55" x14ac:dyDescent="0.3">
      <c r="A6711" s="76"/>
      <c r="B6711" s="104"/>
      <c r="C6711" s="76"/>
      <c r="D6711" s="77"/>
      <c r="E6711" s="12"/>
      <c r="F6711" s="78"/>
      <c r="G6711" s="77"/>
      <c r="H6711" s="79"/>
      <c r="BA6711" s="5" t="str">
        <f t="shared" si="104"/>
        <v/>
      </c>
      <c r="BB6711" s="5" t="str">
        <f>IF(OR($E6711="",$G6711&lt;&gt;"Ativo"),"",IF(COUNTIFS($E$4:$E6711,$E6711,$A$4:$A6711,$A6711,$G$4:$G6711,"Ativo")=1,1,0))</f>
        <v/>
      </c>
      <c r="BC6711" t="str">
        <f>IF(OR($A6711="",$G6711&lt;&gt;"Ativo"),"",IF(COUNTIFS($A$4:$A6711,$A6711,$G$4:$G6711,"Ativo")=1,1,0))</f>
        <v/>
      </c>
    </row>
    <row r="6712" spans="1:55" x14ac:dyDescent="0.3">
      <c r="A6712" s="76"/>
      <c r="B6712" s="104"/>
      <c r="C6712" s="76"/>
      <c r="D6712" s="77"/>
      <c r="E6712" s="12"/>
      <c r="F6712" s="78"/>
      <c r="G6712" s="77"/>
      <c r="H6712" s="79"/>
      <c r="BA6712" s="5" t="str">
        <f t="shared" si="104"/>
        <v/>
      </c>
      <c r="BB6712" s="5" t="str">
        <f>IF(OR($E6712="",$G6712&lt;&gt;"Ativo"),"",IF(COUNTIFS($E$4:$E6712,$E6712,$A$4:$A6712,$A6712,$G$4:$G6712,"Ativo")=1,1,0))</f>
        <v/>
      </c>
      <c r="BC6712" t="str">
        <f>IF(OR($A6712="",$G6712&lt;&gt;"Ativo"),"",IF(COUNTIFS($A$4:$A6712,$A6712,$G$4:$G6712,"Ativo")=1,1,0))</f>
        <v/>
      </c>
    </row>
    <row r="6713" spans="1:55" x14ac:dyDescent="0.3">
      <c r="A6713" s="76"/>
      <c r="B6713" s="104"/>
      <c r="C6713" s="76"/>
      <c r="D6713" s="77"/>
      <c r="E6713" s="12"/>
      <c r="F6713" s="78"/>
      <c r="G6713" s="77"/>
      <c r="H6713" s="79"/>
      <c r="BA6713" s="5" t="str">
        <f t="shared" si="104"/>
        <v/>
      </c>
      <c r="BB6713" s="5" t="str">
        <f>IF(OR($E6713="",$G6713&lt;&gt;"Ativo"),"",IF(COUNTIFS($E$4:$E6713,$E6713,$A$4:$A6713,$A6713,$G$4:$G6713,"Ativo")=1,1,0))</f>
        <v/>
      </c>
      <c r="BC6713" t="str">
        <f>IF(OR($A6713="",$G6713&lt;&gt;"Ativo"),"",IF(COUNTIFS($A$4:$A6713,$A6713,$G$4:$G6713,"Ativo")=1,1,0))</f>
        <v/>
      </c>
    </row>
    <row r="6714" spans="1:55" x14ac:dyDescent="0.3">
      <c r="A6714" s="76"/>
      <c r="B6714" s="104"/>
      <c r="C6714" s="76"/>
      <c r="D6714" s="77"/>
      <c r="E6714" s="12"/>
      <c r="F6714" s="78"/>
      <c r="G6714" s="77"/>
      <c r="H6714" s="79"/>
      <c r="BA6714" s="5" t="str">
        <f t="shared" si="104"/>
        <v/>
      </c>
      <c r="BB6714" s="5" t="str">
        <f>IF(OR($E6714="",$G6714&lt;&gt;"Ativo"),"",IF(COUNTIFS($E$4:$E6714,$E6714,$A$4:$A6714,$A6714,$G$4:$G6714,"Ativo")=1,1,0))</f>
        <v/>
      </c>
      <c r="BC6714" t="str">
        <f>IF(OR($A6714="",$G6714&lt;&gt;"Ativo"),"",IF(COUNTIFS($A$4:$A6714,$A6714,$G$4:$G6714,"Ativo")=1,1,0))</f>
        <v/>
      </c>
    </row>
    <row r="6715" spans="1:55" x14ac:dyDescent="0.3">
      <c r="A6715" s="76"/>
      <c r="B6715" s="104"/>
      <c r="C6715" s="76"/>
      <c r="D6715" s="77"/>
      <c r="E6715" s="12"/>
      <c r="F6715" s="78"/>
      <c r="G6715" s="77"/>
      <c r="H6715" s="79"/>
      <c r="BA6715" s="5" t="str">
        <f t="shared" si="104"/>
        <v/>
      </c>
      <c r="BB6715" s="5" t="str">
        <f>IF(OR($E6715="",$G6715&lt;&gt;"Ativo"),"",IF(COUNTIFS($E$4:$E6715,$E6715,$A$4:$A6715,$A6715,$G$4:$G6715,"Ativo")=1,1,0))</f>
        <v/>
      </c>
      <c r="BC6715" t="str">
        <f>IF(OR($A6715="",$G6715&lt;&gt;"Ativo"),"",IF(COUNTIFS($A$4:$A6715,$A6715,$G$4:$G6715,"Ativo")=1,1,0))</f>
        <v/>
      </c>
    </row>
    <row r="6716" spans="1:55" x14ac:dyDescent="0.3">
      <c r="A6716" s="76"/>
      <c r="B6716" s="104"/>
      <c r="C6716" s="76"/>
      <c r="D6716" s="77"/>
      <c r="E6716" s="12"/>
      <c r="F6716" s="78"/>
      <c r="G6716" s="77"/>
      <c r="H6716" s="79"/>
      <c r="BA6716" s="5" t="str">
        <f t="shared" si="104"/>
        <v/>
      </c>
      <c r="BB6716" s="5" t="str">
        <f>IF(OR($E6716="",$G6716&lt;&gt;"Ativo"),"",IF(COUNTIFS($E$4:$E6716,$E6716,$A$4:$A6716,$A6716,$G$4:$G6716,"Ativo")=1,1,0))</f>
        <v/>
      </c>
      <c r="BC6716" t="str">
        <f>IF(OR($A6716="",$G6716&lt;&gt;"Ativo"),"",IF(COUNTIFS($A$4:$A6716,$A6716,$G$4:$G6716,"Ativo")=1,1,0))</f>
        <v/>
      </c>
    </row>
    <row r="6717" spans="1:55" x14ac:dyDescent="0.3">
      <c r="A6717" s="76"/>
      <c r="B6717" s="104"/>
      <c r="C6717" s="76"/>
      <c r="D6717" s="77"/>
      <c r="E6717" s="12"/>
      <c r="F6717" s="78"/>
      <c r="G6717" s="77"/>
      <c r="H6717" s="79"/>
      <c r="BA6717" s="5" t="str">
        <f t="shared" si="104"/>
        <v/>
      </c>
      <c r="BB6717" s="5" t="str">
        <f>IF(OR($E6717="",$G6717&lt;&gt;"Ativo"),"",IF(COUNTIFS($E$4:$E6717,$E6717,$A$4:$A6717,$A6717,$G$4:$G6717,"Ativo")=1,1,0))</f>
        <v/>
      </c>
      <c r="BC6717" t="str">
        <f>IF(OR($A6717="",$G6717&lt;&gt;"Ativo"),"",IF(COUNTIFS($A$4:$A6717,$A6717,$G$4:$G6717,"Ativo")=1,1,0))</f>
        <v/>
      </c>
    </row>
    <row r="6718" spans="1:55" x14ac:dyDescent="0.3">
      <c r="A6718" s="76"/>
      <c r="B6718" s="104"/>
      <c r="C6718" s="76"/>
      <c r="D6718" s="77"/>
      <c r="E6718" s="12"/>
      <c r="F6718" s="78"/>
      <c r="G6718" s="77"/>
      <c r="H6718" s="79"/>
      <c r="BA6718" s="5" t="str">
        <f t="shared" si="104"/>
        <v/>
      </c>
      <c r="BB6718" s="5" t="str">
        <f>IF(OR($E6718="",$G6718&lt;&gt;"Ativo"),"",IF(COUNTIFS($E$4:$E6718,$E6718,$A$4:$A6718,$A6718,$G$4:$G6718,"Ativo")=1,1,0))</f>
        <v/>
      </c>
      <c r="BC6718" t="str">
        <f>IF(OR($A6718="",$G6718&lt;&gt;"Ativo"),"",IF(COUNTIFS($A$4:$A6718,$A6718,$G$4:$G6718,"Ativo")=1,1,0))</f>
        <v/>
      </c>
    </row>
    <row r="6719" spans="1:55" x14ac:dyDescent="0.3">
      <c r="A6719" s="76"/>
      <c r="B6719" s="104"/>
      <c r="C6719" s="76"/>
      <c r="D6719" s="77"/>
      <c r="E6719" s="12"/>
      <c r="F6719" s="78"/>
      <c r="G6719" s="77"/>
      <c r="H6719" s="79"/>
      <c r="BA6719" s="5" t="str">
        <f t="shared" si="104"/>
        <v/>
      </c>
      <c r="BB6719" s="5" t="str">
        <f>IF(OR($E6719="",$G6719&lt;&gt;"Ativo"),"",IF(COUNTIFS($E$4:$E6719,$E6719,$A$4:$A6719,$A6719,$G$4:$G6719,"Ativo")=1,1,0))</f>
        <v/>
      </c>
      <c r="BC6719" t="str">
        <f>IF(OR($A6719="",$G6719&lt;&gt;"Ativo"),"",IF(COUNTIFS($A$4:$A6719,$A6719,$G$4:$G6719,"Ativo")=1,1,0))</f>
        <v/>
      </c>
    </row>
    <row r="6720" spans="1:55" x14ac:dyDescent="0.3">
      <c r="A6720" s="76"/>
      <c r="B6720" s="104"/>
      <c r="C6720" s="76"/>
      <c r="D6720" s="77"/>
      <c r="E6720" s="12"/>
      <c r="F6720" s="78"/>
      <c r="G6720" s="77"/>
      <c r="H6720" s="79"/>
      <c r="BA6720" s="5" t="str">
        <f t="shared" si="104"/>
        <v/>
      </c>
      <c r="BB6720" s="5" t="str">
        <f>IF(OR($E6720="",$G6720&lt;&gt;"Ativo"),"",IF(COUNTIFS($E$4:$E6720,$E6720,$A$4:$A6720,$A6720,$G$4:$G6720,"Ativo")=1,1,0))</f>
        <v/>
      </c>
      <c r="BC6720" t="str">
        <f>IF(OR($A6720="",$G6720&lt;&gt;"Ativo"),"",IF(COUNTIFS($A$4:$A6720,$A6720,$G$4:$G6720,"Ativo")=1,1,0))</f>
        <v/>
      </c>
    </row>
    <row r="6721" spans="1:55" x14ac:dyDescent="0.3">
      <c r="A6721" s="76"/>
      <c r="B6721" s="104"/>
      <c r="C6721" s="76"/>
      <c r="D6721" s="77"/>
      <c r="E6721" s="12"/>
      <c r="F6721" s="78"/>
      <c r="G6721" s="77"/>
      <c r="H6721" s="79"/>
      <c r="BA6721" s="5" t="str">
        <f t="shared" si="104"/>
        <v/>
      </c>
      <c r="BB6721" s="5" t="str">
        <f>IF(OR($E6721="",$G6721&lt;&gt;"Ativo"),"",IF(COUNTIFS($E$4:$E6721,$E6721,$A$4:$A6721,$A6721,$G$4:$G6721,"Ativo")=1,1,0))</f>
        <v/>
      </c>
      <c r="BC6721" t="str">
        <f>IF(OR($A6721="",$G6721&lt;&gt;"Ativo"),"",IF(COUNTIFS($A$4:$A6721,$A6721,$G$4:$G6721,"Ativo")=1,1,0))</f>
        <v/>
      </c>
    </row>
    <row r="6722" spans="1:55" x14ac:dyDescent="0.3">
      <c r="A6722" s="76"/>
      <c r="B6722" s="104"/>
      <c r="C6722" s="76"/>
      <c r="D6722" s="77"/>
      <c r="E6722" s="12"/>
      <c r="F6722" s="78"/>
      <c r="G6722" s="77"/>
      <c r="H6722" s="79"/>
      <c r="BA6722" s="5" t="str">
        <f t="shared" si="104"/>
        <v/>
      </c>
      <c r="BB6722" s="5" t="str">
        <f>IF(OR($E6722="",$G6722&lt;&gt;"Ativo"),"",IF(COUNTIFS($E$4:$E6722,$E6722,$A$4:$A6722,$A6722,$G$4:$G6722,"Ativo")=1,1,0))</f>
        <v/>
      </c>
      <c r="BC6722" t="str">
        <f>IF(OR($A6722="",$G6722&lt;&gt;"Ativo"),"",IF(COUNTIFS($A$4:$A6722,$A6722,$G$4:$G6722,"Ativo")=1,1,0))</f>
        <v/>
      </c>
    </row>
    <row r="6723" spans="1:55" x14ac:dyDescent="0.3">
      <c r="A6723" s="76"/>
      <c r="B6723" s="104"/>
      <c r="C6723" s="76"/>
      <c r="D6723" s="77"/>
      <c r="E6723" s="12"/>
      <c r="F6723" s="78"/>
      <c r="G6723" s="77"/>
      <c r="H6723" s="79"/>
      <c r="BA6723" s="5" t="str">
        <f t="shared" si="104"/>
        <v/>
      </c>
      <c r="BB6723" s="5" t="str">
        <f>IF(OR($E6723="",$G6723&lt;&gt;"Ativo"),"",IF(COUNTIFS($E$4:$E6723,$E6723,$A$4:$A6723,$A6723,$G$4:$G6723,"Ativo")=1,1,0))</f>
        <v/>
      </c>
      <c r="BC6723" t="str">
        <f>IF(OR($A6723="",$G6723&lt;&gt;"Ativo"),"",IF(COUNTIFS($A$4:$A6723,$A6723,$G$4:$G6723,"Ativo")=1,1,0))</f>
        <v/>
      </c>
    </row>
    <row r="6724" spans="1:55" x14ac:dyDescent="0.3">
      <c r="A6724" s="76"/>
      <c r="B6724" s="104"/>
      <c r="C6724" s="76"/>
      <c r="D6724" s="77"/>
      <c r="E6724" s="12"/>
      <c r="F6724" s="78"/>
      <c r="G6724" s="77"/>
      <c r="H6724" s="79"/>
      <c r="BA6724" s="5" t="str">
        <f t="shared" ref="BA6724:BA6787" si="105">IF($D6724="","",MID($D6724,4,LEN($D6724)-5))</f>
        <v/>
      </c>
      <c r="BB6724" s="5" t="str">
        <f>IF(OR($E6724="",$G6724&lt;&gt;"Ativo"),"",IF(COUNTIFS($E$4:$E6724,$E6724,$A$4:$A6724,$A6724,$G$4:$G6724,"Ativo")=1,1,0))</f>
        <v/>
      </c>
      <c r="BC6724" t="str">
        <f>IF(OR($A6724="",$G6724&lt;&gt;"Ativo"),"",IF(COUNTIFS($A$4:$A6724,$A6724,$G$4:$G6724,"Ativo")=1,1,0))</f>
        <v/>
      </c>
    </row>
    <row r="6725" spans="1:55" x14ac:dyDescent="0.3">
      <c r="A6725" s="76"/>
      <c r="B6725" s="104"/>
      <c r="C6725" s="76"/>
      <c r="D6725" s="77"/>
      <c r="E6725" s="12"/>
      <c r="F6725" s="78"/>
      <c r="G6725" s="77"/>
      <c r="H6725" s="79"/>
      <c r="BA6725" s="5" t="str">
        <f t="shared" si="105"/>
        <v/>
      </c>
      <c r="BB6725" s="5" t="str">
        <f>IF(OR($E6725="",$G6725&lt;&gt;"Ativo"),"",IF(COUNTIFS($E$4:$E6725,$E6725,$A$4:$A6725,$A6725,$G$4:$G6725,"Ativo")=1,1,0))</f>
        <v/>
      </c>
      <c r="BC6725" t="str">
        <f>IF(OR($A6725="",$G6725&lt;&gt;"Ativo"),"",IF(COUNTIFS($A$4:$A6725,$A6725,$G$4:$G6725,"Ativo")=1,1,0))</f>
        <v/>
      </c>
    </row>
    <row r="6726" spans="1:55" x14ac:dyDescent="0.3">
      <c r="A6726" s="76"/>
      <c r="B6726" s="104"/>
      <c r="C6726" s="76"/>
      <c r="D6726" s="77"/>
      <c r="E6726" s="12"/>
      <c r="F6726" s="78"/>
      <c r="G6726" s="77"/>
      <c r="H6726" s="79"/>
      <c r="BA6726" s="5" t="str">
        <f t="shared" si="105"/>
        <v/>
      </c>
      <c r="BB6726" s="5" t="str">
        <f>IF(OR($E6726="",$G6726&lt;&gt;"Ativo"),"",IF(COUNTIFS($E$4:$E6726,$E6726,$A$4:$A6726,$A6726,$G$4:$G6726,"Ativo")=1,1,0))</f>
        <v/>
      </c>
      <c r="BC6726" t="str">
        <f>IF(OR($A6726="",$G6726&lt;&gt;"Ativo"),"",IF(COUNTIFS($A$4:$A6726,$A6726,$G$4:$G6726,"Ativo")=1,1,0))</f>
        <v/>
      </c>
    </row>
    <row r="6727" spans="1:55" x14ac:dyDescent="0.3">
      <c r="A6727" s="76"/>
      <c r="B6727" s="104"/>
      <c r="C6727" s="76"/>
      <c r="D6727" s="77"/>
      <c r="E6727" s="12"/>
      <c r="F6727" s="78"/>
      <c r="G6727" s="77"/>
      <c r="H6727" s="79"/>
      <c r="BA6727" s="5" t="str">
        <f t="shared" si="105"/>
        <v/>
      </c>
      <c r="BB6727" s="5" t="str">
        <f>IF(OR($E6727="",$G6727&lt;&gt;"Ativo"),"",IF(COUNTIFS($E$4:$E6727,$E6727,$A$4:$A6727,$A6727,$G$4:$G6727,"Ativo")=1,1,0))</f>
        <v/>
      </c>
      <c r="BC6727" t="str">
        <f>IF(OR($A6727="",$G6727&lt;&gt;"Ativo"),"",IF(COUNTIFS($A$4:$A6727,$A6727,$G$4:$G6727,"Ativo")=1,1,0))</f>
        <v/>
      </c>
    </row>
    <row r="6728" spans="1:55" x14ac:dyDescent="0.3">
      <c r="A6728" s="76"/>
      <c r="B6728" s="104"/>
      <c r="C6728" s="76"/>
      <c r="D6728" s="77"/>
      <c r="E6728" s="12"/>
      <c r="F6728" s="78"/>
      <c r="G6728" s="77"/>
      <c r="H6728" s="79"/>
      <c r="BA6728" s="5" t="str">
        <f t="shared" si="105"/>
        <v/>
      </c>
      <c r="BB6728" s="5" t="str">
        <f>IF(OR($E6728="",$G6728&lt;&gt;"Ativo"),"",IF(COUNTIFS($E$4:$E6728,$E6728,$A$4:$A6728,$A6728,$G$4:$G6728,"Ativo")=1,1,0))</f>
        <v/>
      </c>
      <c r="BC6728" t="str">
        <f>IF(OR($A6728="",$G6728&lt;&gt;"Ativo"),"",IF(COUNTIFS($A$4:$A6728,$A6728,$G$4:$G6728,"Ativo")=1,1,0))</f>
        <v/>
      </c>
    </row>
    <row r="6729" spans="1:55" x14ac:dyDescent="0.3">
      <c r="A6729" s="76"/>
      <c r="B6729" s="104"/>
      <c r="C6729" s="76"/>
      <c r="D6729" s="77"/>
      <c r="E6729" s="12"/>
      <c r="F6729" s="78"/>
      <c r="G6729" s="77"/>
      <c r="H6729" s="79"/>
      <c r="BA6729" s="5" t="str">
        <f t="shared" si="105"/>
        <v/>
      </c>
      <c r="BB6729" s="5" t="str">
        <f>IF(OR($E6729="",$G6729&lt;&gt;"Ativo"),"",IF(COUNTIFS($E$4:$E6729,$E6729,$A$4:$A6729,$A6729,$G$4:$G6729,"Ativo")=1,1,0))</f>
        <v/>
      </c>
      <c r="BC6729" t="str">
        <f>IF(OR($A6729="",$G6729&lt;&gt;"Ativo"),"",IF(COUNTIFS($A$4:$A6729,$A6729,$G$4:$G6729,"Ativo")=1,1,0))</f>
        <v/>
      </c>
    </row>
    <row r="6730" spans="1:55" x14ac:dyDescent="0.3">
      <c r="A6730" s="76"/>
      <c r="B6730" s="104"/>
      <c r="C6730" s="76"/>
      <c r="D6730" s="77"/>
      <c r="E6730" s="12"/>
      <c r="F6730" s="78"/>
      <c r="G6730" s="77"/>
      <c r="H6730" s="79"/>
      <c r="BA6730" s="5" t="str">
        <f t="shared" si="105"/>
        <v/>
      </c>
      <c r="BB6730" s="5" t="str">
        <f>IF(OR($E6730="",$G6730&lt;&gt;"Ativo"),"",IF(COUNTIFS($E$4:$E6730,$E6730,$A$4:$A6730,$A6730,$G$4:$G6730,"Ativo")=1,1,0))</f>
        <v/>
      </c>
      <c r="BC6730" t="str">
        <f>IF(OR($A6730="",$G6730&lt;&gt;"Ativo"),"",IF(COUNTIFS($A$4:$A6730,$A6730,$G$4:$G6730,"Ativo")=1,1,0))</f>
        <v/>
      </c>
    </row>
    <row r="6731" spans="1:55" x14ac:dyDescent="0.3">
      <c r="A6731" s="76"/>
      <c r="B6731" s="104"/>
      <c r="C6731" s="76"/>
      <c r="D6731" s="77"/>
      <c r="E6731" s="12"/>
      <c r="F6731" s="78"/>
      <c r="G6731" s="77"/>
      <c r="H6731" s="79"/>
      <c r="BA6731" s="5" t="str">
        <f t="shared" si="105"/>
        <v/>
      </c>
      <c r="BB6731" s="5" t="str">
        <f>IF(OR($E6731="",$G6731&lt;&gt;"Ativo"),"",IF(COUNTIFS($E$4:$E6731,$E6731,$A$4:$A6731,$A6731,$G$4:$G6731,"Ativo")=1,1,0))</f>
        <v/>
      </c>
      <c r="BC6731" t="str">
        <f>IF(OR($A6731="",$G6731&lt;&gt;"Ativo"),"",IF(COUNTIFS($A$4:$A6731,$A6731,$G$4:$G6731,"Ativo")=1,1,0))</f>
        <v/>
      </c>
    </row>
    <row r="6732" spans="1:55" x14ac:dyDescent="0.3">
      <c r="A6732" s="76"/>
      <c r="B6732" s="104"/>
      <c r="C6732" s="76"/>
      <c r="D6732" s="77"/>
      <c r="E6732" s="12"/>
      <c r="F6732" s="78"/>
      <c r="G6732" s="77"/>
      <c r="H6732" s="79"/>
      <c r="BA6732" s="5" t="str">
        <f t="shared" si="105"/>
        <v/>
      </c>
      <c r="BB6732" s="5" t="str">
        <f>IF(OR($E6732="",$G6732&lt;&gt;"Ativo"),"",IF(COUNTIFS($E$4:$E6732,$E6732,$A$4:$A6732,$A6732,$G$4:$G6732,"Ativo")=1,1,0))</f>
        <v/>
      </c>
      <c r="BC6732" t="str">
        <f>IF(OR($A6732="",$G6732&lt;&gt;"Ativo"),"",IF(COUNTIFS($A$4:$A6732,$A6732,$G$4:$G6732,"Ativo")=1,1,0))</f>
        <v/>
      </c>
    </row>
    <row r="6733" spans="1:55" x14ac:dyDescent="0.3">
      <c r="A6733" s="76"/>
      <c r="B6733" s="104"/>
      <c r="C6733" s="76"/>
      <c r="D6733" s="77"/>
      <c r="E6733" s="12"/>
      <c r="F6733" s="78"/>
      <c r="G6733" s="77"/>
      <c r="H6733" s="79"/>
      <c r="BA6733" s="5" t="str">
        <f t="shared" si="105"/>
        <v/>
      </c>
      <c r="BB6733" s="5" t="str">
        <f>IF(OR($E6733="",$G6733&lt;&gt;"Ativo"),"",IF(COUNTIFS($E$4:$E6733,$E6733,$A$4:$A6733,$A6733,$G$4:$G6733,"Ativo")=1,1,0))</f>
        <v/>
      </c>
      <c r="BC6733" t="str">
        <f>IF(OR($A6733="",$G6733&lt;&gt;"Ativo"),"",IF(COUNTIFS($A$4:$A6733,$A6733,$G$4:$G6733,"Ativo")=1,1,0))</f>
        <v/>
      </c>
    </row>
    <row r="6734" spans="1:55" x14ac:dyDescent="0.3">
      <c r="A6734" s="76"/>
      <c r="B6734" s="104"/>
      <c r="C6734" s="76"/>
      <c r="D6734" s="77"/>
      <c r="E6734" s="12"/>
      <c r="F6734" s="78"/>
      <c r="G6734" s="77"/>
      <c r="H6734" s="79"/>
      <c r="BA6734" s="5" t="str">
        <f t="shared" si="105"/>
        <v/>
      </c>
      <c r="BB6734" s="5" t="str">
        <f>IF(OR($E6734="",$G6734&lt;&gt;"Ativo"),"",IF(COUNTIFS($E$4:$E6734,$E6734,$A$4:$A6734,$A6734,$G$4:$G6734,"Ativo")=1,1,0))</f>
        <v/>
      </c>
      <c r="BC6734" t="str">
        <f>IF(OR($A6734="",$G6734&lt;&gt;"Ativo"),"",IF(COUNTIFS($A$4:$A6734,$A6734,$G$4:$G6734,"Ativo")=1,1,0))</f>
        <v/>
      </c>
    </row>
    <row r="6735" spans="1:55" x14ac:dyDescent="0.3">
      <c r="A6735" s="76"/>
      <c r="B6735" s="104"/>
      <c r="C6735" s="76"/>
      <c r="D6735" s="77"/>
      <c r="E6735" s="12"/>
      <c r="F6735" s="78"/>
      <c r="G6735" s="77"/>
      <c r="H6735" s="79"/>
      <c r="BA6735" s="5" t="str">
        <f t="shared" si="105"/>
        <v/>
      </c>
      <c r="BB6735" s="5" t="str">
        <f>IF(OR($E6735="",$G6735&lt;&gt;"Ativo"),"",IF(COUNTIFS($E$4:$E6735,$E6735,$A$4:$A6735,$A6735,$G$4:$G6735,"Ativo")=1,1,0))</f>
        <v/>
      </c>
      <c r="BC6735" t="str">
        <f>IF(OR($A6735="",$G6735&lt;&gt;"Ativo"),"",IF(COUNTIFS($A$4:$A6735,$A6735,$G$4:$G6735,"Ativo")=1,1,0))</f>
        <v/>
      </c>
    </row>
    <row r="6736" spans="1:55" x14ac:dyDescent="0.3">
      <c r="A6736" s="76"/>
      <c r="B6736" s="104"/>
      <c r="C6736" s="76"/>
      <c r="D6736" s="77"/>
      <c r="E6736" s="12"/>
      <c r="F6736" s="78"/>
      <c r="G6736" s="77"/>
      <c r="H6736" s="79"/>
      <c r="BA6736" s="5" t="str">
        <f t="shared" si="105"/>
        <v/>
      </c>
      <c r="BB6736" s="5" t="str">
        <f>IF(OR($E6736="",$G6736&lt;&gt;"Ativo"),"",IF(COUNTIFS($E$4:$E6736,$E6736,$A$4:$A6736,$A6736,$G$4:$G6736,"Ativo")=1,1,0))</f>
        <v/>
      </c>
      <c r="BC6736" t="str">
        <f>IF(OR($A6736="",$G6736&lt;&gt;"Ativo"),"",IF(COUNTIFS($A$4:$A6736,$A6736,$G$4:$G6736,"Ativo")=1,1,0))</f>
        <v/>
      </c>
    </row>
    <row r="6737" spans="1:55" x14ac:dyDescent="0.3">
      <c r="A6737" s="76"/>
      <c r="B6737" s="104"/>
      <c r="C6737" s="76"/>
      <c r="D6737" s="77"/>
      <c r="E6737" s="12"/>
      <c r="F6737" s="78"/>
      <c r="G6737" s="77"/>
      <c r="H6737" s="79"/>
      <c r="BA6737" s="5" t="str">
        <f t="shared" si="105"/>
        <v/>
      </c>
      <c r="BB6737" s="5" t="str">
        <f>IF(OR($E6737="",$G6737&lt;&gt;"Ativo"),"",IF(COUNTIFS($E$4:$E6737,$E6737,$A$4:$A6737,$A6737,$G$4:$G6737,"Ativo")=1,1,0))</f>
        <v/>
      </c>
      <c r="BC6737" t="str">
        <f>IF(OR($A6737="",$G6737&lt;&gt;"Ativo"),"",IF(COUNTIFS($A$4:$A6737,$A6737,$G$4:$G6737,"Ativo")=1,1,0))</f>
        <v/>
      </c>
    </row>
    <row r="6738" spans="1:55" x14ac:dyDescent="0.3">
      <c r="A6738" s="76"/>
      <c r="B6738" s="104"/>
      <c r="C6738" s="76"/>
      <c r="D6738" s="77"/>
      <c r="E6738" s="12"/>
      <c r="F6738" s="78"/>
      <c r="G6738" s="77"/>
      <c r="H6738" s="79"/>
      <c r="BA6738" s="5" t="str">
        <f t="shared" si="105"/>
        <v/>
      </c>
      <c r="BB6738" s="5" t="str">
        <f>IF(OR($E6738="",$G6738&lt;&gt;"Ativo"),"",IF(COUNTIFS($E$4:$E6738,$E6738,$A$4:$A6738,$A6738,$G$4:$G6738,"Ativo")=1,1,0))</f>
        <v/>
      </c>
      <c r="BC6738" t="str">
        <f>IF(OR($A6738="",$G6738&lt;&gt;"Ativo"),"",IF(COUNTIFS($A$4:$A6738,$A6738,$G$4:$G6738,"Ativo")=1,1,0))</f>
        <v/>
      </c>
    </row>
    <row r="6739" spans="1:55" x14ac:dyDescent="0.3">
      <c r="A6739" s="76"/>
      <c r="B6739" s="104"/>
      <c r="C6739" s="76"/>
      <c r="D6739" s="77"/>
      <c r="E6739" s="12"/>
      <c r="F6739" s="78"/>
      <c r="G6739" s="77"/>
      <c r="H6739" s="79"/>
      <c r="BA6739" s="5" t="str">
        <f t="shared" si="105"/>
        <v/>
      </c>
      <c r="BB6739" s="5" t="str">
        <f>IF(OR($E6739="",$G6739&lt;&gt;"Ativo"),"",IF(COUNTIFS($E$4:$E6739,$E6739,$A$4:$A6739,$A6739,$G$4:$G6739,"Ativo")=1,1,0))</f>
        <v/>
      </c>
      <c r="BC6739" t="str">
        <f>IF(OR($A6739="",$G6739&lt;&gt;"Ativo"),"",IF(COUNTIFS($A$4:$A6739,$A6739,$G$4:$G6739,"Ativo")=1,1,0))</f>
        <v/>
      </c>
    </row>
    <row r="6740" spans="1:55" x14ac:dyDescent="0.3">
      <c r="A6740" s="76"/>
      <c r="B6740" s="104"/>
      <c r="C6740" s="76"/>
      <c r="D6740" s="77"/>
      <c r="E6740" s="12"/>
      <c r="F6740" s="78"/>
      <c r="G6740" s="77"/>
      <c r="H6740" s="79"/>
      <c r="BA6740" s="5" t="str">
        <f t="shared" si="105"/>
        <v/>
      </c>
      <c r="BB6740" s="5" t="str">
        <f>IF(OR($E6740="",$G6740&lt;&gt;"Ativo"),"",IF(COUNTIFS($E$4:$E6740,$E6740,$A$4:$A6740,$A6740,$G$4:$G6740,"Ativo")=1,1,0))</f>
        <v/>
      </c>
      <c r="BC6740" t="str">
        <f>IF(OR($A6740="",$G6740&lt;&gt;"Ativo"),"",IF(COUNTIFS($A$4:$A6740,$A6740,$G$4:$G6740,"Ativo")=1,1,0))</f>
        <v/>
      </c>
    </row>
    <row r="6741" spans="1:55" x14ac:dyDescent="0.3">
      <c r="A6741" s="76"/>
      <c r="B6741" s="104"/>
      <c r="C6741" s="76"/>
      <c r="D6741" s="77"/>
      <c r="E6741" s="12"/>
      <c r="F6741" s="78"/>
      <c r="G6741" s="77"/>
      <c r="H6741" s="79"/>
      <c r="BA6741" s="5" t="str">
        <f t="shared" si="105"/>
        <v/>
      </c>
      <c r="BB6741" s="5" t="str">
        <f>IF(OR($E6741="",$G6741&lt;&gt;"Ativo"),"",IF(COUNTIFS($E$4:$E6741,$E6741,$A$4:$A6741,$A6741,$G$4:$G6741,"Ativo")=1,1,0))</f>
        <v/>
      </c>
      <c r="BC6741" t="str">
        <f>IF(OR($A6741="",$G6741&lt;&gt;"Ativo"),"",IF(COUNTIFS($A$4:$A6741,$A6741,$G$4:$G6741,"Ativo")=1,1,0))</f>
        <v/>
      </c>
    </row>
    <row r="6742" spans="1:55" x14ac:dyDescent="0.3">
      <c r="A6742" s="76"/>
      <c r="B6742" s="104"/>
      <c r="C6742" s="76"/>
      <c r="D6742" s="77"/>
      <c r="E6742" s="12"/>
      <c r="F6742" s="78"/>
      <c r="G6742" s="77"/>
      <c r="H6742" s="79"/>
      <c r="BA6742" s="5" t="str">
        <f t="shared" si="105"/>
        <v/>
      </c>
      <c r="BB6742" s="5" t="str">
        <f>IF(OR($E6742="",$G6742&lt;&gt;"Ativo"),"",IF(COUNTIFS($E$4:$E6742,$E6742,$A$4:$A6742,$A6742,$G$4:$G6742,"Ativo")=1,1,0))</f>
        <v/>
      </c>
      <c r="BC6742" t="str">
        <f>IF(OR($A6742="",$G6742&lt;&gt;"Ativo"),"",IF(COUNTIFS($A$4:$A6742,$A6742,$G$4:$G6742,"Ativo")=1,1,0))</f>
        <v/>
      </c>
    </row>
    <row r="6743" spans="1:55" x14ac:dyDescent="0.3">
      <c r="A6743" s="76"/>
      <c r="B6743" s="104"/>
      <c r="C6743" s="76"/>
      <c r="D6743" s="77"/>
      <c r="E6743" s="12"/>
      <c r="F6743" s="78"/>
      <c r="G6743" s="77"/>
      <c r="H6743" s="79"/>
      <c r="BA6743" s="5" t="str">
        <f t="shared" si="105"/>
        <v/>
      </c>
      <c r="BB6743" s="5" t="str">
        <f>IF(OR($E6743="",$G6743&lt;&gt;"Ativo"),"",IF(COUNTIFS($E$4:$E6743,$E6743,$A$4:$A6743,$A6743,$G$4:$G6743,"Ativo")=1,1,0))</f>
        <v/>
      </c>
      <c r="BC6743" t="str">
        <f>IF(OR($A6743="",$G6743&lt;&gt;"Ativo"),"",IF(COUNTIFS($A$4:$A6743,$A6743,$G$4:$G6743,"Ativo")=1,1,0))</f>
        <v/>
      </c>
    </row>
    <row r="6744" spans="1:55" x14ac:dyDescent="0.3">
      <c r="A6744" s="76"/>
      <c r="B6744" s="104"/>
      <c r="C6744" s="76"/>
      <c r="D6744" s="77"/>
      <c r="E6744" s="12"/>
      <c r="F6744" s="78"/>
      <c r="G6744" s="77"/>
      <c r="H6744" s="79"/>
      <c r="BA6744" s="5" t="str">
        <f t="shared" si="105"/>
        <v/>
      </c>
      <c r="BB6744" s="5" t="str">
        <f>IF(OR($E6744="",$G6744&lt;&gt;"Ativo"),"",IF(COUNTIFS($E$4:$E6744,$E6744,$A$4:$A6744,$A6744,$G$4:$G6744,"Ativo")=1,1,0))</f>
        <v/>
      </c>
      <c r="BC6744" t="str">
        <f>IF(OR($A6744="",$G6744&lt;&gt;"Ativo"),"",IF(COUNTIFS($A$4:$A6744,$A6744,$G$4:$G6744,"Ativo")=1,1,0))</f>
        <v/>
      </c>
    </row>
    <row r="6745" spans="1:55" x14ac:dyDescent="0.3">
      <c r="A6745" s="76"/>
      <c r="B6745" s="104"/>
      <c r="C6745" s="76"/>
      <c r="D6745" s="77"/>
      <c r="E6745" s="12"/>
      <c r="F6745" s="78"/>
      <c r="G6745" s="77"/>
      <c r="H6745" s="79"/>
      <c r="BA6745" s="5" t="str">
        <f t="shared" si="105"/>
        <v/>
      </c>
      <c r="BB6745" s="5" t="str">
        <f>IF(OR($E6745="",$G6745&lt;&gt;"Ativo"),"",IF(COUNTIFS($E$4:$E6745,$E6745,$A$4:$A6745,$A6745,$G$4:$G6745,"Ativo")=1,1,0))</f>
        <v/>
      </c>
      <c r="BC6745" t="str">
        <f>IF(OR($A6745="",$G6745&lt;&gt;"Ativo"),"",IF(COUNTIFS($A$4:$A6745,$A6745,$G$4:$G6745,"Ativo")=1,1,0))</f>
        <v/>
      </c>
    </row>
    <row r="6746" spans="1:55" x14ac:dyDescent="0.3">
      <c r="A6746" s="76"/>
      <c r="B6746" s="104"/>
      <c r="C6746" s="76"/>
      <c r="D6746" s="77"/>
      <c r="E6746" s="12"/>
      <c r="F6746" s="78"/>
      <c r="G6746" s="77"/>
      <c r="H6746" s="79"/>
      <c r="BA6746" s="5" t="str">
        <f t="shared" si="105"/>
        <v/>
      </c>
      <c r="BB6746" s="5" t="str">
        <f>IF(OR($E6746="",$G6746&lt;&gt;"Ativo"),"",IF(COUNTIFS($E$4:$E6746,$E6746,$A$4:$A6746,$A6746,$G$4:$G6746,"Ativo")=1,1,0))</f>
        <v/>
      </c>
      <c r="BC6746" t="str">
        <f>IF(OR($A6746="",$G6746&lt;&gt;"Ativo"),"",IF(COUNTIFS($A$4:$A6746,$A6746,$G$4:$G6746,"Ativo")=1,1,0))</f>
        <v/>
      </c>
    </row>
    <row r="6747" spans="1:55" x14ac:dyDescent="0.3">
      <c r="A6747" s="76"/>
      <c r="B6747" s="104"/>
      <c r="C6747" s="76"/>
      <c r="D6747" s="77"/>
      <c r="E6747" s="12"/>
      <c r="F6747" s="78"/>
      <c r="G6747" s="77"/>
      <c r="H6747" s="79"/>
      <c r="BA6747" s="5" t="str">
        <f t="shared" si="105"/>
        <v/>
      </c>
      <c r="BB6747" s="5" t="str">
        <f>IF(OR($E6747="",$G6747&lt;&gt;"Ativo"),"",IF(COUNTIFS($E$4:$E6747,$E6747,$A$4:$A6747,$A6747,$G$4:$G6747,"Ativo")=1,1,0))</f>
        <v/>
      </c>
      <c r="BC6747" t="str">
        <f>IF(OR($A6747="",$G6747&lt;&gt;"Ativo"),"",IF(COUNTIFS($A$4:$A6747,$A6747,$G$4:$G6747,"Ativo")=1,1,0))</f>
        <v/>
      </c>
    </row>
    <row r="6748" spans="1:55" x14ac:dyDescent="0.3">
      <c r="A6748" s="76"/>
      <c r="B6748" s="104"/>
      <c r="C6748" s="76"/>
      <c r="D6748" s="77"/>
      <c r="E6748" s="12"/>
      <c r="F6748" s="78"/>
      <c r="G6748" s="77"/>
      <c r="H6748" s="79"/>
      <c r="BA6748" s="5" t="str">
        <f t="shared" si="105"/>
        <v/>
      </c>
      <c r="BB6748" s="5" t="str">
        <f>IF(OR($E6748="",$G6748&lt;&gt;"Ativo"),"",IF(COUNTIFS($E$4:$E6748,$E6748,$A$4:$A6748,$A6748,$G$4:$G6748,"Ativo")=1,1,0))</f>
        <v/>
      </c>
      <c r="BC6748" t="str">
        <f>IF(OR($A6748="",$G6748&lt;&gt;"Ativo"),"",IF(COUNTIFS($A$4:$A6748,$A6748,$G$4:$G6748,"Ativo")=1,1,0))</f>
        <v/>
      </c>
    </row>
    <row r="6749" spans="1:55" x14ac:dyDescent="0.3">
      <c r="A6749" s="76"/>
      <c r="B6749" s="104"/>
      <c r="C6749" s="76"/>
      <c r="D6749" s="77"/>
      <c r="E6749" s="12"/>
      <c r="F6749" s="78"/>
      <c r="G6749" s="77"/>
      <c r="H6749" s="79"/>
      <c r="BA6749" s="5" t="str">
        <f t="shared" si="105"/>
        <v/>
      </c>
      <c r="BB6749" s="5" t="str">
        <f>IF(OR($E6749="",$G6749&lt;&gt;"Ativo"),"",IF(COUNTIFS($E$4:$E6749,$E6749,$A$4:$A6749,$A6749,$G$4:$G6749,"Ativo")=1,1,0))</f>
        <v/>
      </c>
      <c r="BC6749" t="str">
        <f>IF(OR($A6749="",$G6749&lt;&gt;"Ativo"),"",IF(COUNTIFS($A$4:$A6749,$A6749,$G$4:$G6749,"Ativo")=1,1,0))</f>
        <v/>
      </c>
    </row>
    <row r="6750" spans="1:55" x14ac:dyDescent="0.3">
      <c r="A6750" s="76"/>
      <c r="B6750" s="104"/>
      <c r="C6750" s="76"/>
      <c r="D6750" s="77"/>
      <c r="E6750" s="12"/>
      <c r="F6750" s="78"/>
      <c r="G6750" s="77"/>
      <c r="H6750" s="79"/>
      <c r="BA6750" s="5" t="str">
        <f t="shared" si="105"/>
        <v/>
      </c>
      <c r="BB6750" s="5" t="str">
        <f>IF(OR($E6750="",$G6750&lt;&gt;"Ativo"),"",IF(COUNTIFS($E$4:$E6750,$E6750,$A$4:$A6750,$A6750,$G$4:$G6750,"Ativo")=1,1,0))</f>
        <v/>
      </c>
      <c r="BC6750" t="str">
        <f>IF(OR($A6750="",$G6750&lt;&gt;"Ativo"),"",IF(COUNTIFS($A$4:$A6750,$A6750,$G$4:$G6750,"Ativo")=1,1,0))</f>
        <v/>
      </c>
    </row>
    <row r="6751" spans="1:55" x14ac:dyDescent="0.3">
      <c r="A6751" s="76"/>
      <c r="B6751" s="104"/>
      <c r="C6751" s="76"/>
      <c r="D6751" s="77"/>
      <c r="E6751" s="12"/>
      <c r="F6751" s="78"/>
      <c r="G6751" s="77"/>
      <c r="H6751" s="79"/>
      <c r="BA6751" s="5" t="str">
        <f t="shared" si="105"/>
        <v/>
      </c>
      <c r="BB6751" s="5" t="str">
        <f>IF(OR($E6751="",$G6751&lt;&gt;"Ativo"),"",IF(COUNTIFS($E$4:$E6751,$E6751,$A$4:$A6751,$A6751,$G$4:$G6751,"Ativo")=1,1,0))</f>
        <v/>
      </c>
      <c r="BC6751" t="str">
        <f>IF(OR($A6751="",$G6751&lt;&gt;"Ativo"),"",IF(COUNTIFS($A$4:$A6751,$A6751,$G$4:$G6751,"Ativo")=1,1,0))</f>
        <v/>
      </c>
    </row>
    <row r="6752" spans="1:55" x14ac:dyDescent="0.3">
      <c r="A6752" s="76"/>
      <c r="B6752" s="104"/>
      <c r="C6752" s="76"/>
      <c r="D6752" s="77"/>
      <c r="E6752" s="12"/>
      <c r="F6752" s="78"/>
      <c r="G6752" s="77"/>
      <c r="H6752" s="79"/>
      <c r="BA6752" s="5" t="str">
        <f t="shared" si="105"/>
        <v/>
      </c>
      <c r="BB6752" s="5" t="str">
        <f>IF(OR($E6752="",$G6752&lt;&gt;"Ativo"),"",IF(COUNTIFS($E$4:$E6752,$E6752,$A$4:$A6752,$A6752,$G$4:$G6752,"Ativo")=1,1,0))</f>
        <v/>
      </c>
      <c r="BC6752" t="str">
        <f>IF(OR($A6752="",$G6752&lt;&gt;"Ativo"),"",IF(COUNTIFS($A$4:$A6752,$A6752,$G$4:$G6752,"Ativo")=1,1,0))</f>
        <v/>
      </c>
    </row>
    <row r="6753" spans="1:55" x14ac:dyDescent="0.3">
      <c r="A6753" s="76"/>
      <c r="B6753" s="104"/>
      <c r="C6753" s="76"/>
      <c r="D6753" s="77"/>
      <c r="E6753" s="12"/>
      <c r="F6753" s="78"/>
      <c r="G6753" s="77"/>
      <c r="H6753" s="79"/>
      <c r="BA6753" s="5" t="str">
        <f t="shared" si="105"/>
        <v/>
      </c>
      <c r="BB6753" s="5" t="str">
        <f>IF(OR($E6753="",$G6753&lt;&gt;"Ativo"),"",IF(COUNTIFS($E$4:$E6753,$E6753,$A$4:$A6753,$A6753,$G$4:$G6753,"Ativo")=1,1,0))</f>
        <v/>
      </c>
      <c r="BC6753" t="str">
        <f>IF(OR($A6753="",$G6753&lt;&gt;"Ativo"),"",IF(COUNTIFS($A$4:$A6753,$A6753,$G$4:$G6753,"Ativo")=1,1,0))</f>
        <v/>
      </c>
    </row>
    <row r="6754" spans="1:55" x14ac:dyDescent="0.3">
      <c r="A6754" s="76"/>
      <c r="B6754" s="104"/>
      <c r="C6754" s="76"/>
      <c r="D6754" s="77"/>
      <c r="E6754" s="12"/>
      <c r="F6754" s="78"/>
      <c r="G6754" s="77"/>
      <c r="H6754" s="79"/>
      <c r="BA6754" s="5" t="str">
        <f t="shared" si="105"/>
        <v/>
      </c>
      <c r="BB6754" s="5" t="str">
        <f>IF(OR($E6754="",$G6754&lt;&gt;"Ativo"),"",IF(COUNTIFS($E$4:$E6754,$E6754,$A$4:$A6754,$A6754,$G$4:$G6754,"Ativo")=1,1,0))</f>
        <v/>
      </c>
      <c r="BC6754" t="str">
        <f>IF(OR($A6754="",$G6754&lt;&gt;"Ativo"),"",IF(COUNTIFS($A$4:$A6754,$A6754,$G$4:$G6754,"Ativo")=1,1,0))</f>
        <v/>
      </c>
    </row>
    <row r="6755" spans="1:55" x14ac:dyDescent="0.3">
      <c r="A6755" s="76"/>
      <c r="B6755" s="104"/>
      <c r="C6755" s="76"/>
      <c r="D6755" s="77"/>
      <c r="E6755" s="12"/>
      <c r="F6755" s="78"/>
      <c r="G6755" s="77"/>
      <c r="H6755" s="79"/>
      <c r="BA6755" s="5" t="str">
        <f t="shared" si="105"/>
        <v/>
      </c>
      <c r="BB6755" s="5" t="str">
        <f>IF(OR($E6755="",$G6755&lt;&gt;"Ativo"),"",IF(COUNTIFS($E$4:$E6755,$E6755,$A$4:$A6755,$A6755,$G$4:$G6755,"Ativo")=1,1,0))</f>
        <v/>
      </c>
      <c r="BC6755" t="str">
        <f>IF(OR($A6755="",$G6755&lt;&gt;"Ativo"),"",IF(COUNTIFS($A$4:$A6755,$A6755,$G$4:$G6755,"Ativo")=1,1,0))</f>
        <v/>
      </c>
    </row>
    <row r="6756" spans="1:55" x14ac:dyDescent="0.3">
      <c r="A6756" s="76"/>
      <c r="B6756" s="104"/>
      <c r="C6756" s="76"/>
      <c r="D6756" s="77"/>
      <c r="E6756" s="12"/>
      <c r="F6756" s="78"/>
      <c r="G6756" s="77"/>
      <c r="H6756" s="79"/>
      <c r="BA6756" s="5" t="str">
        <f t="shared" si="105"/>
        <v/>
      </c>
      <c r="BB6756" s="5" t="str">
        <f>IF(OR($E6756="",$G6756&lt;&gt;"Ativo"),"",IF(COUNTIFS($E$4:$E6756,$E6756,$A$4:$A6756,$A6756,$G$4:$G6756,"Ativo")=1,1,0))</f>
        <v/>
      </c>
      <c r="BC6756" t="str">
        <f>IF(OR($A6756="",$G6756&lt;&gt;"Ativo"),"",IF(COUNTIFS($A$4:$A6756,$A6756,$G$4:$G6756,"Ativo")=1,1,0))</f>
        <v/>
      </c>
    </row>
    <row r="6757" spans="1:55" x14ac:dyDescent="0.3">
      <c r="A6757" s="76"/>
      <c r="B6757" s="104"/>
      <c r="C6757" s="76"/>
      <c r="D6757" s="77"/>
      <c r="E6757" s="12"/>
      <c r="F6757" s="78"/>
      <c r="G6757" s="77"/>
      <c r="H6757" s="79"/>
      <c r="BA6757" s="5" t="str">
        <f t="shared" si="105"/>
        <v/>
      </c>
      <c r="BB6757" s="5" t="str">
        <f>IF(OR($E6757="",$G6757&lt;&gt;"Ativo"),"",IF(COUNTIFS($E$4:$E6757,$E6757,$A$4:$A6757,$A6757,$G$4:$G6757,"Ativo")=1,1,0))</f>
        <v/>
      </c>
      <c r="BC6757" t="str">
        <f>IF(OR($A6757="",$G6757&lt;&gt;"Ativo"),"",IF(COUNTIFS($A$4:$A6757,$A6757,$G$4:$G6757,"Ativo")=1,1,0))</f>
        <v/>
      </c>
    </row>
    <row r="6758" spans="1:55" x14ac:dyDescent="0.3">
      <c r="A6758" s="76"/>
      <c r="B6758" s="104"/>
      <c r="C6758" s="76"/>
      <c r="D6758" s="77"/>
      <c r="E6758" s="12"/>
      <c r="F6758" s="78"/>
      <c r="G6758" s="77"/>
      <c r="H6758" s="79"/>
      <c r="BA6758" s="5" t="str">
        <f t="shared" si="105"/>
        <v/>
      </c>
      <c r="BB6758" s="5" t="str">
        <f>IF(OR($E6758="",$G6758&lt;&gt;"Ativo"),"",IF(COUNTIFS($E$4:$E6758,$E6758,$A$4:$A6758,$A6758,$G$4:$G6758,"Ativo")=1,1,0))</f>
        <v/>
      </c>
      <c r="BC6758" t="str">
        <f>IF(OR($A6758="",$G6758&lt;&gt;"Ativo"),"",IF(COUNTIFS($A$4:$A6758,$A6758,$G$4:$G6758,"Ativo")=1,1,0))</f>
        <v/>
      </c>
    </row>
    <row r="6759" spans="1:55" x14ac:dyDescent="0.3">
      <c r="A6759" s="76"/>
      <c r="B6759" s="104"/>
      <c r="C6759" s="76"/>
      <c r="D6759" s="77"/>
      <c r="E6759" s="12"/>
      <c r="F6759" s="78"/>
      <c r="G6759" s="77"/>
      <c r="H6759" s="79"/>
      <c r="BA6759" s="5" t="str">
        <f t="shared" si="105"/>
        <v/>
      </c>
      <c r="BB6759" s="5" t="str">
        <f>IF(OR($E6759="",$G6759&lt;&gt;"Ativo"),"",IF(COUNTIFS($E$4:$E6759,$E6759,$A$4:$A6759,$A6759,$G$4:$G6759,"Ativo")=1,1,0))</f>
        <v/>
      </c>
      <c r="BC6759" t="str">
        <f>IF(OR($A6759="",$G6759&lt;&gt;"Ativo"),"",IF(COUNTIFS($A$4:$A6759,$A6759,$G$4:$G6759,"Ativo")=1,1,0))</f>
        <v/>
      </c>
    </row>
    <row r="6760" spans="1:55" x14ac:dyDescent="0.3">
      <c r="A6760" s="76"/>
      <c r="B6760" s="104"/>
      <c r="C6760" s="76"/>
      <c r="D6760" s="77"/>
      <c r="E6760" s="12"/>
      <c r="F6760" s="78"/>
      <c r="G6760" s="77"/>
      <c r="H6760" s="79"/>
      <c r="BA6760" s="5" t="str">
        <f t="shared" si="105"/>
        <v/>
      </c>
      <c r="BB6760" s="5" t="str">
        <f>IF(OR($E6760="",$G6760&lt;&gt;"Ativo"),"",IF(COUNTIFS($E$4:$E6760,$E6760,$A$4:$A6760,$A6760,$G$4:$G6760,"Ativo")=1,1,0))</f>
        <v/>
      </c>
      <c r="BC6760" t="str">
        <f>IF(OR($A6760="",$G6760&lt;&gt;"Ativo"),"",IF(COUNTIFS($A$4:$A6760,$A6760,$G$4:$G6760,"Ativo")=1,1,0))</f>
        <v/>
      </c>
    </row>
    <row r="6761" spans="1:55" x14ac:dyDescent="0.3">
      <c r="A6761" s="76"/>
      <c r="B6761" s="104"/>
      <c r="C6761" s="76"/>
      <c r="D6761" s="77"/>
      <c r="E6761" s="12"/>
      <c r="F6761" s="78"/>
      <c r="G6761" s="77"/>
      <c r="H6761" s="79"/>
      <c r="BA6761" s="5" t="str">
        <f t="shared" si="105"/>
        <v/>
      </c>
      <c r="BB6761" s="5" t="str">
        <f>IF(OR($E6761="",$G6761&lt;&gt;"Ativo"),"",IF(COUNTIFS($E$4:$E6761,$E6761,$A$4:$A6761,$A6761,$G$4:$G6761,"Ativo")=1,1,0))</f>
        <v/>
      </c>
      <c r="BC6761" t="str">
        <f>IF(OR($A6761="",$G6761&lt;&gt;"Ativo"),"",IF(COUNTIFS($A$4:$A6761,$A6761,$G$4:$G6761,"Ativo")=1,1,0))</f>
        <v/>
      </c>
    </row>
    <row r="6762" spans="1:55" x14ac:dyDescent="0.3">
      <c r="A6762" s="76"/>
      <c r="B6762" s="104"/>
      <c r="C6762" s="76"/>
      <c r="D6762" s="77"/>
      <c r="E6762" s="12"/>
      <c r="F6762" s="78"/>
      <c r="G6762" s="77"/>
      <c r="H6762" s="79"/>
      <c r="BA6762" s="5" t="str">
        <f t="shared" si="105"/>
        <v/>
      </c>
      <c r="BB6762" s="5" t="str">
        <f>IF(OR($E6762="",$G6762&lt;&gt;"Ativo"),"",IF(COUNTIFS($E$4:$E6762,$E6762,$A$4:$A6762,$A6762,$G$4:$G6762,"Ativo")=1,1,0))</f>
        <v/>
      </c>
      <c r="BC6762" t="str">
        <f>IF(OR($A6762="",$G6762&lt;&gt;"Ativo"),"",IF(COUNTIFS($A$4:$A6762,$A6762,$G$4:$G6762,"Ativo")=1,1,0))</f>
        <v/>
      </c>
    </row>
    <row r="6763" spans="1:55" x14ac:dyDescent="0.3">
      <c r="A6763" s="76"/>
      <c r="B6763" s="104"/>
      <c r="C6763" s="76"/>
      <c r="D6763" s="77"/>
      <c r="E6763" s="12"/>
      <c r="F6763" s="78"/>
      <c r="G6763" s="77"/>
      <c r="H6763" s="79"/>
      <c r="BA6763" s="5" t="str">
        <f t="shared" si="105"/>
        <v/>
      </c>
      <c r="BB6763" s="5" t="str">
        <f>IF(OR($E6763="",$G6763&lt;&gt;"Ativo"),"",IF(COUNTIFS($E$4:$E6763,$E6763,$A$4:$A6763,$A6763,$G$4:$G6763,"Ativo")=1,1,0))</f>
        <v/>
      </c>
      <c r="BC6763" t="str">
        <f>IF(OR($A6763="",$G6763&lt;&gt;"Ativo"),"",IF(COUNTIFS($A$4:$A6763,$A6763,$G$4:$G6763,"Ativo")=1,1,0))</f>
        <v/>
      </c>
    </row>
    <row r="6764" spans="1:55" x14ac:dyDescent="0.3">
      <c r="A6764" s="76"/>
      <c r="B6764" s="104"/>
      <c r="C6764" s="76"/>
      <c r="D6764" s="77"/>
      <c r="E6764" s="12"/>
      <c r="F6764" s="78"/>
      <c r="G6764" s="77"/>
      <c r="H6764" s="79"/>
      <c r="BA6764" s="5" t="str">
        <f t="shared" si="105"/>
        <v/>
      </c>
      <c r="BB6764" s="5" t="str">
        <f>IF(OR($E6764="",$G6764&lt;&gt;"Ativo"),"",IF(COUNTIFS($E$4:$E6764,$E6764,$A$4:$A6764,$A6764,$G$4:$G6764,"Ativo")=1,1,0))</f>
        <v/>
      </c>
      <c r="BC6764" t="str">
        <f>IF(OR($A6764="",$G6764&lt;&gt;"Ativo"),"",IF(COUNTIFS($A$4:$A6764,$A6764,$G$4:$G6764,"Ativo")=1,1,0))</f>
        <v/>
      </c>
    </row>
    <row r="6765" spans="1:55" x14ac:dyDescent="0.3">
      <c r="A6765" s="76"/>
      <c r="B6765" s="104"/>
      <c r="C6765" s="76"/>
      <c r="D6765" s="77"/>
      <c r="E6765" s="12"/>
      <c r="F6765" s="78"/>
      <c r="G6765" s="77"/>
      <c r="H6765" s="79"/>
      <c r="BA6765" s="5" t="str">
        <f t="shared" si="105"/>
        <v/>
      </c>
      <c r="BB6765" s="5" t="str">
        <f>IF(OR($E6765="",$G6765&lt;&gt;"Ativo"),"",IF(COUNTIFS($E$4:$E6765,$E6765,$A$4:$A6765,$A6765,$G$4:$G6765,"Ativo")=1,1,0))</f>
        <v/>
      </c>
      <c r="BC6765" t="str">
        <f>IF(OR($A6765="",$G6765&lt;&gt;"Ativo"),"",IF(COUNTIFS($A$4:$A6765,$A6765,$G$4:$G6765,"Ativo")=1,1,0))</f>
        <v/>
      </c>
    </row>
    <row r="6766" spans="1:55" x14ac:dyDescent="0.3">
      <c r="A6766" s="76"/>
      <c r="B6766" s="104"/>
      <c r="C6766" s="76"/>
      <c r="D6766" s="77"/>
      <c r="E6766" s="12"/>
      <c r="F6766" s="78"/>
      <c r="G6766" s="77"/>
      <c r="H6766" s="79"/>
      <c r="BA6766" s="5" t="str">
        <f t="shared" si="105"/>
        <v/>
      </c>
      <c r="BB6766" s="5" t="str">
        <f>IF(OR($E6766="",$G6766&lt;&gt;"Ativo"),"",IF(COUNTIFS($E$4:$E6766,$E6766,$A$4:$A6766,$A6766,$G$4:$G6766,"Ativo")=1,1,0))</f>
        <v/>
      </c>
      <c r="BC6766" t="str">
        <f>IF(OR($A6766="",$G6766&lt;&gt;"Ativo"),"",IF(COUNTIFS($A$4:$A6766,$A6766,$G$4:$G6766,"Ativo")=1,1,0))</f>
        <v/>
      </c>
    </row>
    <row r="6767" spans="1:55" x14ac:dyDescent="0.3">
      <c r="A6767" s="76"/>
      <c r="B6767" s="104"/>
      <c r="C6767" s="76"/>
      <c r="D6767" s="77"/>
      <c r="E6767" s="12"/>
      <c r="F6767" s="78"/>
      <c r="G6767" s="77"/>
      <c r="H6767" s="79"/>
      <c r="BA6767" s="5" t="str">
        <f t="shared" si="105"/>
        <v/>
      </c>
      <c r="BB6767" s="5" t="str">
        <f>IF(OR($E6767="",$G6767&lt;&gt;"Ativo"),"",IF(COUNTIFS($E$4:$E6767,$E6767,$A$4:$A6767,$A6767,$G$4:$G6767,"Ativo")=1,1,0))</f>
        <v/>
      </c>
      <c r="BC6767" t="str">
        <f>IF(OR($A6767="",$G6767&lt;&gt;"Ativo"),"",IF(COUNTIFS($A$4:$A6767,$A6767,$G$4:$G6767,"Ativo")=1,1,0))</f>
        <v/>
      </c>
    </row>
    <row r="6768" spans="1:55" x14ac:dyDescent="0.3">
      <c r="A6768" s="76"/>
      <c r="B6768" s="104"/>
      <c r="C6768" s="76"/>
      <c r="D6768" s="77"/>
      <c r="E6768" s="12"/>
      <c r="F6768" s="78"/>
      <c r="G6768" s="77"/>
      <c r="H6768" s="79"/>
      <c r="BA6768" s="5" t="str">
        <f t="shared" si="105"/>
        <v/>
      </c>
      <c r="BB6768" s="5" t="str">
        <f>IF(OR($E6768="",$G6768&lt;&gt;"Ativo"),"",IF(COUNTIFS($E$4:$E6768,$E6768,$A$4:$A6768,$A6768,$G$4:$G6768,"Ativo")=1,1,0))</f>
        <v/>
      </c>
      <c r="BC6768" t="str">
        <f>IF(OR($A6768="",$G6768&lt;&gt;"Ativo"),"",IF(COUNTIFS($A$4:$A6768,$A6768,$G$4:$G6768,"Ativo")=1,1,0))</f>
        <v/>
      </c>
    </row>
    <row r="6769" spans="1:55" x14ac:dyDescent="0.3">
      <c r="A6769" s="76"/>
      <c r="B6769" s="104"/>
      <c r="C6769" s="76"/>
      <c r="D6769" s="77"/>
      <c r="E6769" s="12"/>
      <c r="F6769" s="78"/>
      <c r="G6769" s="77"/>
      <c r="H6769" s="79"/>
      <c r="BA6769" s="5" t="str">
        <f t="shared" si="105"/>
        <v/>
      </c>
      <c r="BB6769" s="5" t="str">
        <f>IF(OR($E6769="",$G6769&lt;&gt;"Ativo"),"",IF(COUNTIFS($E$4:$E6769,$E6769,$A$4:$A6769,$A6769,$G$4:$G6769,"Ativo")=1,1,0))</f>
        <v/>
      </c>
      <c r="BC6769" t="str">
        <f>IF(OR($A6769="",$G6769&lt;&gt;"Ativo"),"",IF(COUNTIFS($A$4:$A6769,$A6769,$G$4:$G6769,"Ativo")=1,1,0))</f>
        <v/>
      </c>
    </row>
    <row r="6770" spans="1:55" x14ac:dyDescent="0.3">
      <c r="A6770" s="76"/>
      <c r="B6770" s="104"/>
      <c r="C6770" s="76"/>
      <c r="D6770" s="77"/>
      <c r="E6770" s="12"/>
      <c r="F6770" s="78"/>
      <c r="G6770" s="77"/>
      <c r="H6770" s="79"/>
      <c r="BA6770" s="5" t="str">
        <f t="shared" si="105"/>
        <v/>
      </c>
      <c r="BB6770" s="5" t="str">
        <f>IF(OR($E6770="",$G6770&lt;&gt;"Ativo"),"",IF(COUNTIFS($E$4:$E6770,$E6770,$A$4:$A6770,$A6770,$G$4:$G6770,"Ativo")=1,1,0))</f>
        <v/>
      </c>
      <c r="BC6770" t="str">
        <f>IF(OR($A6770="",$G6770&lt;&gt;"Ativo"),"",IF(COUNTIFS($A$4:$A6770,$A6770,$G$4:$G6770,"Ativo")=1,1,0))</f>
        <v/>
      </c>
    </row>
    <row r="6771" spans="1:55" x14ac:dyDescent="0.3">
      <c r="A6771" s="76"/>
      <c r="B6771" s="104"/>
      <c r="C6771" s="76"/>
      <c r="D6771" s="77"/>
      <c r="E6771" s="12"/>
      <c r="F6771" s="78"/>
      <c r="G6771" s="77"/>
      <c r="H6771" s="79"/>
      <c r="BA6771" s="5" t="str">
        <f t="shared" si="105"/>
        <v/>
      </c>
      <c r="BB6771" s="5" t="str">
        <f>IF(OR($E6771="",$G6771&lt;&gt;"Ativo"),"",IF(COUNTIFS($E$4:$E6771,$E6771,$A$4:$A6771,$A6771,$G$4:$G6771,"Ativo")=1,1,0))</f>
        <v/>
      </c>
      <c r="BC6771" t="str">
        <f>IF(OR($A6771="",$G6771&lt;&gt;"Ativo"),"",IF(COUNTIFS($A$4:$A6771,$A6771,$G$4:$G6771,"Ativo")=1,1,0))</f>
        <v/>
      </c>
    </row>
    <row r="6772" spans="1:55" x14ac:dyDescent="0.3">
      <c r="A6772" s="76"/>
      <c r="B6772" s="104"/>
      <c r="C6772" s="76"/>
      <c r="D6772" s="77"/>
      <c r="E6772" s="12"/>
      <c r="F6772" s="78"/>
      <c r="G6772" s="77"/>
      <c r="H6772" s="79"/>
      <c r="BA6772" s="5" t="str">
        <f t="shared" si="105"/>
        <v/>
      </c>
      <c r="BB6772" s="5" t="str">
        <f>IF(OR($E6772="",$G6772&lt;&gt;"Ativo"),"",IF(COUNTIFS($E$4:$E6772,$E6772,$A$4:$A6772,$A6772,$G$4:$G6772,"Ativo")=1,1,0))</f>
        <v/>
      </c>
      <c r="BC6772" t="str">
        <f>IF(OR($A6772="",$G6772&lt;&gt;"Ativo"),"",IF(COUNTIFS($A$4:$A6772,$A6772,$G$4:$G6772,"Ativo")=1,1,0))</f>
        <v/>
      </c>
    </row>
    <row r="6773" spans="1:55" x14ac:dyDescent="0.3">
      <c r="A6773" s="76"/>
      <c r="B6773" s="104"/>
      <c r="C6773" s="76"/>
      <c r="D6773" s="77"/>
      <c r="E6773" s="12"/>
      <c r="F6773" s="78"/>
      <c r="G6773" s="77"/>
      <c r="H6773" s="79"/>
      <c r="BA6773" s="5" t="str">
        <f t="shared" si="105"/>
        <v/>
      </c>
      <c r="BB6773" s="5" t="str">
        <f>IF(OR($E6773="",$G6773&lt;&gt;"Ativo"),"",IF(COUNTIFS($E$4:$E6773,$E6773,$A$4:$A6773,$A6773,$G$4:$G6773,"Ativo")=1,1,0))</f>
        <v/>
      </c>
      <c r="BC6773" t="str">
        <f>IF(OR($A6773="",$G6773&lt;&gt;"Ativo"),"",IF(COUNTIFS($A$4:$A6773,$A6773,$G$4:$G6773,"Ativo")=1,1,0))</f>
        <v/>
      </c>
    </row>
    <row r="6774" spans="1:55" x14ac:dyDescent="0.3">
      <c r="A6774" s="76"/>
      <c r="B6774" s="104"/>
      <c r="C6774" s="76"/>
      <c r="D6774" s="77"/>
      <c r="E6774" s="12"/>
      <c r="F6774" s="78"/>
      <c r="G6774" s="77"/>
      <c r="H6774" s="79"/>
      <c r="BA6774" s="5" t="str">
        <f t="shared" si="105"/>
        <v/>
      </c>
      <c r="BB6774" s="5" t="str">
        <f>IF(OR($E6774="",$G6774&lt;&gt;"Ativo"),"",IF(COUNTIFS($E$4:$E6774,$E6774,$A$4:$A6774,$A6774,$G$4:$G6774,"Ativo")=1,1,0))</f>
        <v/>
      </c>
      <c r="BC6774" t="str">
        <f>IF(OR($A6774="",$G6774&lt;&gt;"Ativo"),"",IF(COUNTIFS($A$4:$A6774,$A6774,$G$4:$G6774,"Ativo")=1,1,0))</f>
        <v/>
      </c>
    </row>
    <row r="6775" spans="1:55" x14ac:dyDescent="0.3">
      <c r="A6775" s="76"/>
      <c r="B6775" s="104"/>
      <c r="C6775" s="76"/>
      <c r="D6775" s="77"/>
      <c r="E6775" s="12"/>
      <c r="F6775" s="78"/>
      <c r="G6775" s="77"/>
      <c r="H6775" s="79"/>
      <c r="BA6775" s="5" t="str">
        <f t="shared" si="105"/>
        <v/>
      </c>
      <c r="BB6775" s="5" t="str">
        <f>IF(OR($E6775="",$G6775&lt;&gt;"Ativo"),"",IF(COUNTIFS($E$4:$E6775,$E6775,$A$4:$A6775,$A6775,$G$4:$G6775,"Ativo")=1,1,0))</f>
        <v/>
      </c>
      <c r="BC6775" t="str">
        <f>IF(OR($A6775="",$G6775&lt;&gt;"Ativo"),"",IF(COUNTIFS($A$4:$A6775,$A6775,$G$4:$G6775,"Ativo")=1,1,0))</f>
        <v/>
      </c>
    </row>
    <row r="6776" spans="1:55" x14ac:dyDescent="0.3">
      <c r="A6776" s="76"/>
      <c r="B6776" s="104"/>
      <c r="C6776" s="76"/>
      <c r="D6776" s="77"/>
      <c r="E6776" s="12"/>
      <c r="F6776" s="78"/>
      <c r="G6776" s="77"/>
      <c r="H6776" s="79"/>
      <c r="BA6776" s="5" t="str">
        <f t="shared" si="105"/>
        <v/>
      </c>
      <c r="BB6776" s="5" t="str">
        <f>IF(OR($E6776="",$G6776&lt;&gt;"Ativo"),"",IF(COUNTIFS($E$4:$E6776,$E6776,$A$4:$A6776,$A6776,$G$4:$G6776,"Ativo")=1,1,0))</f>
        <v/>
      </c>
      <c r="BC6776" t="str">
        <f>IF(OR($A6776="",$G6776&lt;&gt;"Ativo"),"",IF(COUNTIFS($A$4:$A6776,$A6776,$G$4:$G6776,"Ativo")=1,1,0))</f>
        <v/>
      </c>
    </row>
    <row r="6777" spans="1:55" x14ac:dyDescent="0.3">
      <c r="A6777" s="76"/>
      <c r="B6777" s="104"/>
      <c r="C6777" s="76"/>
      <c r="D6777" s="77"/>
      <c r="E6777" s="12"/>
      <c r="F6777" s="78"/>
      <c r="G6777" s="77"/>
      <c r="H6777" s="79"/>
      <c r="BA6777" s="5" t="str">
        <f t="shared" si="105"/>
        <v/>
      </c>
      <c r="BB6777" s="5" t="str">
        <f>IF(OR($E6777="",$G6777&lt;&gt;"Ativo"),"",IF(COUNTIFS($E$4:$E6777,$E6777,$A$4:$A6777,$A6777,$G$4:$G6777,"Ativo")=1,1,0))</f>
        <v/>
      </c>
      <c r="BC6777" t="str">
        <f>IF(OR($A6777="",$G6777&lt;&gt;"Ativo"),"",IF(COUNTIFS($A$4:$A6777,$A6777,$G$4:$G6777,"Ativo")=1,1,0))</f>
        <v/>
      </c>
    </row>
    <row r="6778" spans="1:55" x14ac:dyDescent="0.3">
      <c r="A6778" s="76"/>
      <c r="B6778" s="104"/>
      <c r="C6778" s="76"/>
      <c r="D6778" s="77"/>
      <c r="E6778" s="12"/>
      <c r="F6778" s="78"/>
      <c r="G6778" s="77"/>
      <c r="H6778" s="79"/>
      <c r="BA6778" s="5" t="str">
        <f t="shared" si="105"/>
        <v/>
      </c>
      <c r="BB6778" s="5" t="str">
        <f>IF(OR($E6778="",$G6778&lt;&gt;"Ativo"),"",IF(COUNTIFS($E$4:$E6778,$E6778,$A$4:$A6778,$A6778,$G$4:$G6778,"Ativo")=1,1,0))</f>
        <v/>
      </c>
      <c r="BC6778" t="str">
        <f>IF(OR($A6778="",$G6778&lt;&gt;"Ativo"),"",IF(COUNTIFS($A$4:$A6778,$A6778,$G$4:$G6778,"Ativo")=1,1,0))</f>
        <v/>
      </c>
    </row>
    <row r="6779" spans="1:55" x14ac:dyDescent="0.3">
      <c r="A6779" s="76"/>
      <c r="B6779" s="104"/>
      <c r="C6779" s="76"/>
      <c r="D6779" s="77"/>
      <c r="E6779" s="12"/>
      <c r="F6779" s="78"/>
      <c r="G6779" s="77"/>
      <c r="H6779" s="79"/>
      <c r="BA6779" s="5" t="str">
        <f t="shared" si="105"/>
        <v/>
      </c>
      <c r="BB6779" s="5" t="str">
        <f>IF(OR($E6779="",$G6779&lt;&gt;"Ativo"),"",IF(COUNTIFS($E$4:$E6779,$E6779,$A$4:$A6779,$A6779,$G$4:$G6779,"Ativo")=1,1,0))</f>
        <v/>
      </c>
      <c r="BC6779" t="str">
        <f>IF(OR($A6779="",$G6779&lt;&gt;"Ativo"),"",IF(COUNTIFS($A$4:$A6779,$A6779,$G$4:$G6779,"Ativo")=1,1,0))</f>
        <v/>
      </c>
    </row>
    <row r="6780" spans="1:55" x14ac:dyDescent="0.3">
      <c r="A6780" s="76"/>
      <c r="B6780" s="104"/>
      <c r="C6780" s="76"/>
      <c r="D6780" s="77"/>
      <c r="E6780" s="12"/>
      <c r="F6780" s="78"/>
      <c r="G6780" s="77"/>
      <c r="H6780" s="79"/>
      <c r="BA6780" s="5" t="str">
        <f t="shared" si="105"/>
        <v/>
      </c>
      <c r="BB6780" s="5" t="str">
        <f>IF(OR($E6780="",$G6780&lt;&gt;"Ativo"),"",IF(COUNTIFS($E$4:$E6780,$E6780,$A$4:$A6780,$A6780,$G$4:$G6780,"Ativo")=1,1,0))</f>
        <v/>
      </c>
      <c r="BC6780" t="str">
        <f>IF(OR($A6780="",$G6780&lt;&gt;"Ativo"),"",IF(COUNTIFS($A$4:$A6780,$A6780,$G$4:$G6780,"Ativo")=1,1,0))</f>
        <v/>
      </c>
    </row>
    <row r="6781" spans="1:55" x14ac:dyDescent="0.3">
      <c r="A6781" s="76"/>
      <c r="B6781" s="104"/>
      <c r="C6781" s="76"/>
      <c r="D6781" s="77"/>
      <c r="E6781" s="12"/>
      <c r="F6781" s="78"/>
      <c r="G6781" s="77"/>
      <c r="H6781" s="79"/>
      <c r="BA6781" s="5" t="str">
        <f t="shared" si="105"/>
        <v/>
      </c>
      <c r="BB6781" s="5" t="str">
        <f>IF(OR($E6781="",$G6781&lt;&gt;"Ativo"),"",IF(COUNTIFS($E$4:$E6781,$E6781,$A$4:$A6781,$A6781,$G$4:$G6781,"Ativo")=1,1,0))</f>
        <v/>
      </c>
      <c r="BC6781" t="str">
        <f>IF(OR($A6781="",$G6781&lt;&gt;"Ativo"),"",IF(COUNTIFS($A$4:$A6781,$A6781,$G$4:$G6781,"Ativo")=1,1,0))</f>
        <v/>
      </c>
    </row>
    <row r="6782" spans="1:55" x14ac:dyDescent="0.3">
      <c r="A6782" s="76"/>
      <c r="B6782" s="104"/>
      <c r="C6782" s="76"/>
      <c r="D6782" s="77"/>
      <c r="E6782" s="12"/>
      <c r="F6782" s="78"/>
      <c r="G6782" s="77"/>
      <c r="H6782" s="79"/>
      <c r="BA6782" s="5" t="str">
        <f t="shared" si="105"/>
        <v/>
      </c>
      <c r="BB6782" s="5" t="str">
        <f>IF(OR($E6782="",$G6782&lt;&gt;"Ativo"),"",IF(COUNTIFS($E$4:$E6782,$E6782,$A$4:$A6782,$A6782,$G$4:$G6782,"Ativo")=1,1,0))</f>
        <v/>
      </c>
      <c r="BC6782" t="str">
        <f>IF(OR($A6782="",$G6782&lt;&gt;"Ativo"),"",IF(COUNTIFS($A$4:$A6782,$A6782,$G$4:$G6782,"Ativo")=1,1,0))</f>
        <v/>
      </c>
    </row>
    <row r="6783" spans="1:55" x14ac:dyDescent="0.3">
      <c r="A6783" s="76"/>
      <c r="B6783" s="104"/>
      <c r="C6783" s="76"/>
      <c r="D6783" s="77"/>
      <c r="E6783" s="12"/>
      <c r="F6783" s="78"/>
      <c r="G6783" s="77"/>
      <c r="H6783" s="79"/>
      <c r="BA6783" s="5" t="str">
        <f t="shared" si="105"/>
        <v/>
      </c>
      <c r="BB6783" s="5" t="str">
        <f>IF(OR($E6783="",$G6783&lt;&gt;"Ativo"),"",IF(COUNTIFS($E$4:$E6783,$E6783,$A$4:$A6783,$A6783,$G$4:$G6783,"Ativo")=1,1,0))</f>
        <v/>
      </c>
      <c r="BC6783" t="str">
        <f>IF(OR($A6783="",$G6783&lt;&gt;"Ativo"),"",IF(COUNTIFS($A$4:$A6783,$A6783,$G$4:$G6783,"Ativo")=1,1,0))</f>
        <v/>
      </c>
    </row>
    <row r="6784" spans="1:55" x14ac:dyDescent="0.3">
      <c r="A6784" s="76"/>
      <c r="B6784" s="104"/>
      <c r="C6784" s="76"/>
      <c r="D6784" s="77"/>
      <c r="E6784" s="12"/>
      <c r="F6784" s="78"/>
      <c r="G6784" s="77"/>
      <c r="H6784" s="79"/>
      <c r="BA6784" s="5" t="str">
        <f t="shared" si="105"/>
        <v/>
      </c>
      <c r="BB6784" s="5" t="str">
        <f>IF(OR($E6784="",$G6784&lt;&gt;"Ativo"),"",IF(COUNTIFS($E$4:$E6784,$E6784,$A$4:$A6784,$A6784,$G$4:$G6784,"Ativo")=1,1,0))</f>
        <v/>
      </c>
      <c r="BC6784" t="str">
        <f>IF(OR($A6784="",$G6784&lt;&gt;"Ativo"),"",IF(COUNTIFS($A$4:$A6784,$A6784,$G$4:$G6784,"Ativo")=1,1,0))</f>
        <v/>
      </c>
    </row>
    <row r="6785" spans="1:55" x14ac:dyDescent="0.3">
      <c r="A6785" s="76"/>
      <c r="B6785" s="104"/>
      <c r="C6785" s="76"/>
      <c r="D6785" s="77"/>
      <c r="E6785" s="12"/>
      <c r="F6785" s="78"/>
      <c r="G6785" s="77"/>
      <c r="H6785" s="79"/>
      <c r="BA6785" s="5" t="str">
        <f t="shared" si="105"/>
        <v/>
      </c>
      <c r="BB6785" s="5" t="str">
        <f>IF(OR($E6785="",$G6785&lt;&gt;"Ativo"),"",IF(COUNTIFS($E$4:$E6785,$E6785,$A$4:$A6785,$A6785,$G$4:$G6785,"Ativo")=1,1,0))</f>
        <v/>
      </c>
      <c r="BC6785" t="str">
        <f>IF(OR($A6785="",$G6785&lt;&gt;"Ativo"),"",IF(COUNTIFS($A$4:$A6785,$A6785,$G$4:$G6785,"Ativo")=1,1,0))</f>
        <v/>
      </c>
    </row>
    <row r="6786" spans="1:55" x14ac:dyDescent="0.3">
      <c r="A6786" s="76"/>
      <c r="B6786" s="104"/>
      <c r="C6786" s="76"/>
      <c r="D6786" s="77"/>
      <c r="E6786" s="12"/>
      <c r="F6786" s="78"/>
      <c r="G6786" s="77"/>
      <c r="H6786" s="79"/>
      <c r="BA6786" s="5" t="str">
        <f t="shared" si="105"/>
        <v/>
      </c>
      <c r="BB6786" s="5" t="str">
        <f>IF(OR($E6786="",$G6786&lt;&gt;"Ativo"),"",IF(COUNTIFS($E$4:$E6786,$E6786,$A$4:$A6786,$A6786,$G$4:$G6786,"Ativo")=1,1,0))</f>
        <v/>
      </c>
      <c r="BC6786" t="str">
        <f>IF(OR($A6786="",$G6786&lt;&gt;"Ativo"),"",IF(COUNTIFS($A$4:$A6786,$A6786,$G$4:$G6786,"Ativo")=1,1,0))</f>
        <v/>
      </c>
    </row>
    <row r="6787" spans="1:55" x14ac:dyDescent="0.3">
      <c r="A6787" s="76"/>
      <c r="B6787" s="104"/>
      <c r="C6787" s="76"/>
      <c r="D6787" s="77"/>
      <c r="E6787" s="12"/>
      <c r="F6787" s="78"/>
      <c r="G6787" s="77"/>
      <c r="H6787" s="79"/>
      <c r="BA6787" s="5" t="str">
        <f t="shared" si="105"/>
        <v/>
      </c>
      <c r="BB6787" s="5" t="str">
        <f>IF(OR($E6787="",$G6787&lt;&gt;"Ativo"),"",IF(COUNTIFS($E$4:$E6787,$E6787,$A$4:$A6787,$A6787,$G$4:$G6787,"Ativo")=1,1,0))</f>
        <v/>
      </c>
      <c r="BC6787" t="str">
        <f>IF(OR($A6787="",$G6787&lt;&gt;"Ativo"),"",IF(COUNTIFS($A$4:$A6787,$A6787,$G$4:$G6787,"Ativo")=1,1,0))</f>
        <v/>
      </c>
    </row>
    <row r="6788" spans="1:55" x14ac:dyDescent="0.3">
      <c r="A6788" s="76"/>
      <c r="B6788" s="104"/>
      <c r="C6788" s="76"/>
      <c r="D6788" s="77"/>
      <c r="E6788" s="12"/>
      <c r="F6788" s="78"/>
      <c r="G6788" s="77"/>
      <c r="H6788" s="79"/>
      <c r="BA6788" s="5" t="str">
        <f t="shared" ref="BA6788:BA6851" si="106">IF($D6788="","",MID($D6788,4,LEN($D6788)-5))</f>
        <v/>
      </c>
      <c r="BB6788" s="5" t="str">
        <f>IF(OR($E6788="",$G6788&lt;&gt;"Ativo"),"",IF(COUNTIFS($E$4:$E6788,$E6788,$A$4:$A6788,$A6788,$G$4:$G6788,"Ativo")=1,1,0))</f>
        <v/>
      </c>
      <c r="BC6788" t="str">
        <f>IF(OR($A6788="",$G6788&lt;&gt;"Ativo"),"",IF(COUNTIFS($A$4:$A6788,$A6788,$G$4:$G6788,"Ativo")=1,1,0))</f>
        <v/>
      </c>
    </row>
    <row r="6789" spans="1:55" x14ac:dyDescent="0.3">
      <c r="A6789" s="76"/>
      <c r="B6789" s="104"/>
      <c r="C6789" s="76"/>
      <c r="D6789" s="77"/>
      <c r="E6789" s="12"/>
      <c r="F6789" s="78"/>
      <c r="G6789" s="77"/>
      <c r="H6789" s="79"/>
      <c r="BA6789" s="5" t="str">
        <f t="shared" si="106"/>
        <v/>
      </c>
      <c r="BB6789" s="5" t="str">
        <f>IF(OR($E6789="",$G6789&lt;&gt;"Ativo"),"",IF(COUNTIFS($E$4:$E6789,$E6789,$A$4:$A6789,$A6789,$G$4:$G6789,"Ativo")=1,1,0))</f>
        <v/>
      </c>
      <c r="BC6789" t="str">
        <f>IF(OR($A6789="",$G6789&lt;&gt;"Ativo"),"",IF(COUNTIFS($A$4:$A6789,$A6789,$G$4:$G6789,"Ativo")=1,1,0))</f>
        <v/>
      </c>
    </row>
    <row r="6790" spans="1:55" x14ac:dyDescent="0.3">
      <c r="A6790" s="76"/>
      <c r="B6790" s="104"/>
      <c r="C6790" s="76"/>
      <c r="D6790" s="77"/>
      <c r="E6790" s="12"/>
      <c r="F6790" s="78"/>
      <c r="G6790" s="77"/>
      <c r="H6790" s="79"/>
      <c r="BA6790" s="5" t="str">
        <f t="shared" si="106"/>
        <v/>
      </c>
      <c r="BB6790" s="5" t="str">
        <f>IF(OR($E6790="",$G6790&lt;&gt;"Ativo"),"",IF(COUNTIFS($E$4:$E6790,$E6790,$A$4:$A6790,$A6790,$G$4:$G6790,"Ativo")=1,1,0))</f>
        <v/>
      </c>
      <c r="BC6790" t="str">
        <f>IF(OR($A6790="",$G6790&lt;&gt;"Ativo"),"",IF(COUNTIFS($A$4:$A6790,$A6790,$G$4:$G6790,"Ativo")=1,1,0))</f>
        <v/>
      </c>
    </row>
    <row r="6791" spans="1:55" x14ac:dyDescent="0.3">
      <c r="A6791" s="76"/>
      <c r="B6791" s="104"/>
      <c r="C6791" s="76"/>
      <c r="D6791" s="77"/>
      <c r="E6791" s="12"/>
      <c r="F6791" s="78"/>
      <c r="G6791" s="77"/>
      <c r="H6791" s="79"/>
      <c r="BA6791" s="5" t="str">
        <f t="shared" si="106"/>
        <v/>
      </c>
      <c r="BB6791" s="5" t="str">
        <f>IF(OR($E6791="",$G6791&lt;&gt;"Ativo"),"",IF(COUNTIFS($E$4:$E6791,$E6791,$A$4:$A6791,$A6791,$G$4:$G6791,"Ativo")=1,1,0))</f>
        <v/>
      </c>
      <c r="BC6791" t="str">
        <f>IF(OR($A6791="",$G6791&lt;&gt;"Ativo"),"",IF(COUNTIFS($A$4:$A6791,$A6791,$G$4:$G6791,"Ativo")=1,1,0))</f>
        <v/>
      </c>
    </row>
    <row r="6792" spans="1:55" x14ac:dyDescent="0.3">
      <c r="A6792" s="76"/>
      <c r="B6792" s="104"/>
      <c r="C6792" s="76"/>
      <c r="D6792" s="77"/>
      <c r="E6792" s="12"/>
      <c r="F6792" s="78"/>
      <c r="G6792" s="77"/>
      <c r="H6792" s="79"/>
      <c r="BA6792" s="5" t="str">
        <f t="shared" si="106"/>
        <v/>
      </c>
      <c r="BB6792" s="5" t="str">
        <f>IF(OR($E6792="",$G6792&lt;&gt;"Ativo"),"",IF(COUNTIFS($E$4:$E6792,$E6792,$A$4:$A6792,$A6792,$G$4:$G6792,"Ativo")=1,1,0))</f>
        <v/>
      </c>
      <c r="BC6792" t="str">
        <f>IF(OR($A6792="",$G6792&lt;&gt;"Ativo"),"",IF(COUNTIFS($A$4:$A6792,$A6792,$G$4:$G6792,"Ativo")=1,1,0))</f>
        <v/>
      </c>
    </row>
    <row r="6793" spans="1:55" x14ac:dyDescent="0.3">
      <c r="A6793" s="76"/>
      <c r="B6793" s="104"/>
      <c r="C6793" s="76"/>
      <c r="D6793" s="77"/>
      <c r="E6793" s="12"/>
      <c r="F6793" s="78"/>
      <c r="G6793" s="77"/>
      <c r="H6793" s="79"/>
      <c r="BA6793" s="5" t="str">
        <f t="shared" si="106"/>
        <v/>
      </c>
      <c r="BB6793" s="5" t="str">
        <f>IF(OR($E6793="",$G6793&lt;&gt;"Ativo"),"",IF(COUNTIFS($E$4:$E6793,$E6793,$A$4:$A6793,$A6793,$G$4:$G6793,"Ativo")=1,1,0))</f>
        <v/>
      </c>
      <c r="BC6793" t="str">
        <f>IF(OR($A6793="",$G6793&lt;&gt;"Ativo"),"",IF(COUNTIFS($A$4:$A6793,$A6793,$G$4:$G6793,"Ativo")=1,1,0))</f>
        <v/>
      </c>
    </row>
    <row r="6794" spans="1:55" x14ac:dyDescent="0.3">
      <c r="A6794" s="76"/>
      <c r="B6794" s="104"/>
      <c r="C6794" s="76"/>
      <c r="D6794" s="77"/>
      <c r="E6794" s="12"/>
      <c r="F6794" s="78"/>
      <c r="G6794" s="77"/>
      <c r="H6794" s="79"/>
      <c r="BA6794" s="5" t="str">
        <f t="shared" si="106"/>
        <v/>
      </c>
      <c r="BB6794" s="5" t="str">
        <f>IF(OR($E6794="",$G6794&lt;&gt;"Ativo"),"",IF(COUNTIFS($E$4:$E6794,$E6794,$A$4:$A6794,$A6794,$G$4:$G6794,"Ativo")=1,1,0))</f>
        <v/>
      </c>
      <c r="BC6794" t="str">
        <f>IF(OR($A6794="",$G6794&lt;&gt;"Ativo"),"",IF(COUNTIFS($A$4:$A6794,$A6794,$G$4:$G6794,"Ativo")=1,1,0))</f>
        <v/>
      </c>
    </row>
    <row r="6795" spans="1:55" x14ac:dyDescent="0.3">
      <c r="A6795" s="76"/>
      <c r="B6795" s="104"/>
      <c r="C6795" s="76"/>
      <c r="D6795" s="77"/>
      <c r="E6795" s="12"/>
      <c r="F6795" s="78"/>
      <c r="G6795" s="77"/>
      <c r="H6795" s="79"/>
      <c r="BA6795" s="5" t="str">
        <f t="shared" si="106"/>
        <v/>
      </c>
      <c r="BB6795" s="5" t="str">
        <f>IF(OR($E6795="",$G6795&lt;&gt;"Ativo"),"",IF(COUNTIFS($E$4:$E6795,$E6795,$A$4:$A6795,$A6795,$G$4:$G6795,"Ativo")=1,1,0))</f>
        <v/>
      </c>
      <c r="BC6795" t="str">
        <f>IF(OR($A6795="",$G6795&lt;&gt;"Ativo"),"",IF(COUNTIFS($A$4:$A6795,$A6795,$G$4:$G6795,"Ativo")=1,1,0))</f>
        <v/>
      </c>
    </row>
    <row r="6796" spans="1:55" x14ac:dyDescent="0.3">
      <c r="A6796" s="76"/>
      <c r="B6796" s="104"/>
      <c r="C6796" s="76"/>
      <c r="D6796" s="77"/>
      <c r="E6796" s="12"/>
      <c r="F6796" s="78"/>
      <c r="G6796" s="77"/>
      <c r="H6796" s="79"/>
      <c r="BA6796" s="5" t="str">
        <f t="shared" si="106"/>
        <v/>
      </c>
      <c r="BB6796" s="5" t="str">
        <f>IF(OR($E6796="",$G6796&lt;&gt;"Ativo"),"",IF(COUNTIFS($E$4:$E6796,$E6796,$A$4:$A6796,$A6796,$G$4:$G6796,"Ativo")=1,1,0))</f>
        <v/>
      </c>
      <c r="BC6796" t="str">
        <f>IF(OR($A6796="",$G6796&lt;&gt;"Ativo"),"",IF(COUNTIFS($A$4:$A6796,$A6796,$G$4:$G6796,"Ativo")=1,1,0))</f>
        <v/>
      </c>
    </row>
    <row r="6797" spans="1:55" x14ac:dyDescent="0.3">
      <c r="A6797" s="76"/>
      <c r="B6797" s="104"/>
      <c r="C6797" s="76"/>
      <c r="D6797" s="77"/>
      <c r="E6797" s="12"/>
      <c r="F6797" s="78"/>
      <c r="G6797" s="77"/>
      <c r="H6797" s="79"/>
      <c r="BA6797" s="5" t="str">
        <f t="shared" si="106"/>
        <v/>
      </c>
      <c r="BB6797" s="5" t="str">
        <f>IF(OR($E6797="",$G6797&lt;&gt;"Ativo"),"",IF(COUNTIFS($E$4:$E6797,$E6797,$A$4:$A6797,$A6797,$G$4:$G6797,"Ativo")=1,1,0))</f>
        <v/>
      </c>
      <c r="BC6797" t="str">
        <f>IF(OR($A6797="",$G6797&lt;&gt;"Ativo"),"",IF(COUNTIFS($A$4:$A6797,$A6797,$G$4:$G6797,"Ativo")=1,1,0))</f>
        <v/>
      </c>
    </row>
    <row r="6798" spans="1:55" x14ac:dyDescent="0.3">
      <c r="A6798" s="76"/>
      <c r="B6798" s="104"/>
      <c r="C6798" s="76"/>
      <c r="D6798" s="77"/>
      <c r="E6798" s="12"/>
      <c r="F6798" s="78"/>
      <c r="G6798" s="77"/>
      <c r="H6798" s="79"/>
      <c r="BA6798" s="5" t="str">
        <f t="shared" si="106"/>
        <v/>
      </c>
      <c r="BB6798" s="5" t="str">
        <f>IF(OR($E6798="",$G6798&lt;&gt;"Ativo"),"",IF(COUNTIFS($E$4:$E6798,$E6798,$A$4:$A6798,$A6798,$G$4:$G6798,"Ativo")=1,1,0))</f>
        <v/>
      </c>
      <c r="BC6798" t="str">
        <f>IF(OR($A6798="",$G6798&lt;&gt;"Ativo"),"",IF(COUNTIFS($A$4:$A6798,$A6798,$G$4:$G6798,"Ativo")=1,1,0))</f>
        <v/>
      </c>
    </row>
    <row r="6799" spans="1:55" x14ac:dyDescent="0.3">
      <c r="A6799" s="76"/>
      <c r="B6799" s="104"/>
      <c r="C6799" s="76"/>
      <c r="D6799" s="77"/>
      <c r="E6799" s="12"/>
      <c r="F6799" s="78"/>
      <c r="G6799" s="77"/>
      <c r="H6799" s="79"/>
      <c r="BA6799" s="5" t="str">
        <f t="shared" si="106"/>
        <v/>
      </c>
      <c r="BB6799" s="5" t="str">
        <f>IF(OR($E6799="",$G6799&lt;&gt;"Ativo"),"",IF(COUNTIFS($E$4:$E6799,$E6799,$A$4:$A6799,$A6799,$G$4:$G6799,"Ativo")=1,1,0))</f>
        <v/>
      </c>
      <c r="BC6799" t="str">
        <f>IF(OR($A6799="",$G6799&lt;&gt;"Ativo"),"",IF(COUNTIFS($A$4:$A6799,$A6799,$G$4:$G6799,"Ativo")=1,1,0))</f>
        <v/>
      </c>
    </row>
    <row r="6800" spans="1:55" x14ac:dyDescent="0.3">
      <c r="A6800" s="76"/>
      <c r="B6800" s="104"/>
      <c r="C6800" s="76"/>
      <c r="D6800" s="77"/>
      <c r="E6800" s="12"/>
      <c r="F6800" s="78"/>
      <c r="G6800" s="77"/>
      <c r="H6800" s="79"/>
      <c r="BA6800" s="5" t="str">
        <f t="shared" si="106"/>
        <v/>
      </c>
      <c r="BB6800" s="5" t="str">
        <f>IF(OR($E6800="",$G6800&lt;&gt;"Ativo"),"",IF(COUNTIFS($E$4:$E6800,$E6800,$A$4:$A6800,$A6800,$G$4:$G6800,"Ativo")=1,1,0))</f>
        <v/>
      </c>
      <c r="BC6800" t="str">
        <f>IF(OR($A6800="",$G6800&lt;&gt;"Ativo"),"",IF(COUNTIFS($A$4:$A6800,$A6800,$G$4:$G6800,"Ativo")=1,1,0))</f>
        <v/>
      </c>
    </row>
    <row r="6801" spans="1:55" x14ac:dyDescent="0.3">
      <c r="A6801" s="76"/>
      <c r="B6801" s="104"/>
      <c r="C6801" s="76"/>
      <c r="D6801" s="77"/>
      <c r="E6801" s="12"/>
      <c r="F6801" s="78"/>
      <c r="G6801" s="77"/>
      <c r="H6801" s="79"/>
      <c r="BA6801" s="5" t="str">
        <f t="shared" si="106"/>
        <v/>
      </c>
      <c r="BB6801" s="5" t="str">
        <f>IF(OR($E6801="",$G6801&lt;&gt;"Ativo"),"",IF(COUNTIFS($E$4:$E6801,$E6801,$A$4:$A6801,$A6801,$G$4:$G6801,"Ativo")=1,1,0))</f>
        <v/>
      </c>
      <c r="BC6801" t="str">
        <f>IF(OR($A6801="",$G6801&lt;&gt;"Ativo"),"",IF(COUNTIFS($A$4:$A6801,$A6801,$G$4:$G6801,"Ativo")=1,1,0))</f>
        <v/>
      </c>
    </row>
    <row r="6802" spans="1:55" x14ac:dyDescent="0.3">
      <c r="A6802" s="76"/>
      <c r="B6802" s="104"/>
      <c r="C6802" s="76"/>
      <c r="D6802" s="77"/>
      <c r="E6802" s="12"/>
      <c r="F6802" s="78"/>
      <c r="G6802" s="77"/>
      <c r="H6802" s="79"/>
      <c r="BA6802" s="5" t="str">
        <f t="shared" si="106"/>
        <v/>
      </c>
      <c r="BB6802" s="5" t="str">
        <f>IF(OR($E6802="",$G6802&lt;&gt;"Ativo"),"",IF(COUNTIFS($E$4:$E6802,$E6802,$A$4:$A6802,$A6802,$G$4:$G6802,"Ativo")=1,1,0))</f>
        <v/>
      </c>
      <c r="BC6802" t="str">
        <f>IF(OR($A6802="",$G6802&lt;&gt;"Ativo"),"",IF(COUNTIFS($A$4:$A6802,$A6802,$G$4:$G6802,"Ativo")=1,1,0))</f>
        <v/>
      </c>
    </row>
    <row r="6803" spans="1:55" x14ac:dyDescent="0.3">
      <c r="A6803" s="76"/>
      <c r="B6803" s="104"/>
      <c r="C6803" s="76"/>
      <c r="D6803" s="77"/>
      <c r="E6803" s="12"/>
      <c r="F6803" s="78"/>
      <c r="G6803" s="77"/>
      <c r="H6803" s="79"/>
      <c r="BA6803" s="5" t="str">
        <f t="shared" si="106"/>
        <v/>
      </c>
      <c r="BB6803" s="5" t="str">
        <f>IF(OR($E6803="",$G6803&lt;&gt;"Ativo"),"",IF(COUNTIFS($E$4:$E6803,$E6803,$A$4:$A6803,$A6803,$G$4:$G6803,"Ativo")=1,1,0))</f>
        <v/>
      </c>
      <c r="BC6803" t="str">
        <f>IF(OR($A6803="",$G6803&lt;&gt;"Ativo"),"",IF(COUNTIFS($A$4:$A6803,$A6803,$G$4:$G6803,"Ativo")=1,1,0))</f>
        <v/>
      </c>
    </row>
    <row r="6804" spans="1:55" x14ac:dyDescent="0.3">
      <c r="A6804" s="76"/>
      <c r="B6804" s="104"/>
      <c r="C6804" s="76"/>
      <c r="D6804" s="77"/>
      <c r="E6804" s="12"/>
      <c r="F6804" s="78"/>
      <c r="G6804" s="77"/>
      <c r="H6804" s="79"/>
      <c r="BA6804" s="5" t="str">
        <f t="shared" si="106"/>
        <v/>
      </c>
      <c r="BB6804" s="5" t="str">
        <f>IF(OR($E6804="",$G6804&lt;&gt;"Ativo"),"",IF(COUNTIFS($E$4:$E6804,$E6804,$A$4:$A6804,$A6804,$G$4:$G6804,"Ativo")=1,1,0))</f>
        <v/>
      </c>
      <c r="BC6804" t="str">
        <f>IF(OR($A6804="",$G6804&lt;&gt;"Ativo"),"",IF(COUNTIFS($A$4:$A6804,$A6804,$G$4:$G6804,"Ativo")=1,1,0))</f>
        <v/>
      </c>
    </row>
    <row r="6805" spans="1:55" x14ac:dyDescent="0.3">
      <c r="A6805" s="76"/>
      <c r="B6805" s="104"/>
      <c r="C6805" s="76"/>
      <c r="D6805" s="77"/>
      <c r="E6805" s="12"/>
      <c r="F6805" s="78"/>
      <c r="G6805" s="77"/>
      <c r="H6805" s="79"/>
      <c r="BA6805" s="5" t="str">
        <f t="shared" si="106"/>
        <v/>
      </c>
      <c r="BB6805" s="5" t="str">
        <f>IF(OR($E6805="",$G6805&lt;&gt;"Ativo"),"",IF(COUNTIFS($E$4:$E6805,$E6805,$A$4:$A6805,$A6805,$G$4:$G6805,"Ativo")=1,1,0))</f>
        <v/>
      </c>
      <c r="BC6805" t="str">
        <f>IF(OR($A6805="",$G6805&lt;&gt;"Ativo"),"",IF(COUNTIFS($A$4:$A6805,$A6805,$G$4:$G6805,"Ativo")=1,1,0))</f>
        <v/>
      </c>
    </row>
    <row r="6806" spans="1:55" x14ac:dyDescent="0.3">
      <c r="A6806" s="76"/>
      <c r="B6806" s="104"/>
      <c r="C6806" s="76"/>
      <c r="D6806" s="77"/>
      <c r="E6806" s="12"/>
      <c r="F6806" s="78"/>
      <c r="G6806" s="77"/>
      <c r="H6806" s="79"/>
      <c r="BA6806" s="5" t="str">
        <f t="shared" si="106"/>
        <v/>
      </c>
      <c r="BB6806" s="5" t="str">
        <f>IF(OR($E6806="",$G6806&lt;&gt;"Ativo"),"",IF(COUNTIFS($E$4:$E6806,$E6806,$A$4:$A6806,$A6806,$G$4:$G6806,"Ativo")=1,1,0))</f>
        <v/>
      </c>
      <c r="BC6806" t="str">
        <f>IF(OR($A6806="",$G6806&lt;&gt;"Ativo"),"",IF(COUNTIFS($A$4:$A6806,$A6806,$G$4:$G6806,"Ativo")=1,1,0))</f>
        <v/>
      </c>
    </row>
    <row r="6807" spans="1:55" x14ac:dyDescent="0.3">
      <c r="A6807" s="76"/>
      <c r="B6807" s="104"/>
      <c r="C6807" s="76"/>
      <c r="D6807" s="77"/>
      <c r="E6807" s="12"/>
      <c r="F6807" s="78"/>
      <c r="G6807" s="77"/>
      <c r="H6807" s="79"/>
      <c r="BA6807" s="5" t="str">
        <f t="shared" si="106"/>
        <v/>
      </c>
      <c r="BB6807" s="5" t="str">
        <f>IF(OR($E6807="",$G6807&lt;&gt;"Ativo"),"",IF(COUNTIFS($E$4:$E6807,$E6807,$A$4:$A6807,$A6807,$G$4:$G6807,"Ativo")=1,1,0))</f>
        <v/>
      </c>
      <c r="BC6807" t="str">
        <f>IF(OR($A6807="",$G6807&lt;&gt;"Ativo"),"",IF(COUNTIFS($A$4:$A6807,$A6807,$G$4:$G6807,"Ativo")=1,1,0))</f>
        <v/>
      </c>
    </row>
    <row r="6808" spans="1:55" x14ac:dyDescent="0.3">
      <c r="A6808" s="76"/>
      <c r="B6808" s="104"/>
      <c r="C6808" s="76"/>
      <c r="D6808" s="77"/>
      <c r="E6808" s="12"/>
      <c r="F6808" s="78"/>
      <c r="G6808" s="77"/>
      <c r="H6808" s="79"/>
      <c r="BA6808" s="5" t="str">
        <f t="shared" si="106"/>
        <v/>
      </c>
      <c r="BB6808" s="5" t="str">
        <f>IF(OR($E6808="",$G6808&lt;&gt;"Ativo"),"",IF(COUNTIFS($E$4:$E6808,$E6808,$A$4:$A6808,$A6808,$G$4:$G6808,"Ativo")=1,1,0))</f>
        <v/>
      </c>
      <c r="BC6808" t="str">
        <f>IF(OR($A6808="",$G6808&lt;&gt;"Ativo"),"",IF(COUNTIFS($A$4:$A6808,$A6808,$G$4:$G6808,"Ativo")=1,1,0))</f>
        <v/>
      </c>
    </row>
    <row r="6809" spans="1:55" x14ac:dyDescent="0.3">
      <c r="A6809" s="76"/>
      <c r="B6809" s="104"/>
      <c r="C6809" s="76"/>
      <c r="D6809" s="77"/>
      <c r="E6809" s="12"/>
      <c r="F6809" s="78"/>
      <c r="G6809" s="77"/>
      <c r="H6809" s="79"/>
      <c r="BA6809" s="5" t="str">
        <f t="shared" si="106"/>
        <v/>
      </c>
      <c r="BB6809" s="5" t="str">
        <f>IF(OR($E6809="",$G6809&lt;&gt;"Ativo"),"",IF(COUNTIFS($E$4:$E6809,$E6809,$A$4:$A6809,$A6809,$G$4:$G6809,"Ativo")=1,1,0))</f>
        <v/>
      </c>
      <c r="BC6809" t="str">
        <f>IF(OR($A6809="",$G6809&lt;&gt;"Ativo"),"",IF(COUNTIFS($A$4:$A6809,$A6809,$G$4:$G6809,"Ativo")=1,1,0))</f>
        <v/>
      </c>
    </row>
    <row r="6810" spans="1:55" x14ac:dyDescent="0.3">
      <c r="A6810" s="76"/>
      <c r="B6810" s="104"/>
      <c r="C6810" s="76"/>
      <c r="D6810" s="77"/>
      <c r="E6810" s="12"/>
      <c r="F6810" s="78"/>
      <c r="G6810" s="77"/>
      <c r="H6810" s="79"/>
      <c r="BA6810" s="5" t="str">
        <f t="shared" si="106"/>
        <v/>
      </c>
      <c r="BB6810" s="5" t="str">
        <f>IF(OR($E6810="",$G6810&lt;&gt;"Ativo"),"",IF(COUNTIFS($E$4:$E6810,$E6810,$A$4:$A6810,$A6810,$G$4:$G6810,"Ativo")=1,1,0))</f>
        <v/>
      </c>
      <c r="BC6810" t="str">
        <f>IF(OR($A6810="",$G6810&lt;&gt;"Ativo"),"",IF(COUNTIFS($A$4:$A6810,$A6810,$G$4:$G6810,"Ativo")=1,1,0))</f>
        <v/>
      </c>
    </row>
    <row r="6811" spans="1:55" x14ac:dyDescent="0.3">
      <c r="A6811" s="76"/>
      <c r="B6811" s="104"/>
      <c r="C6811" s="76"/>
      <c r="D6811" s="77"/>
      <c r="E6811" s="12"/>
      <c r="F6811" s="78"/>
      <c r="G6811" s="77"/>
      <c r="H6811" s="79"/>
      <c r="BA6811" s="5" t="str">
        <f t="shared" si="106"/>
        <v/>
      </c>
      <c r="BB6811" s="5" t="str">
        <f>IF(OR($E6811="",$G6811&lt;&gt;"Ativo"),"",IF(COUNTIFS($E$4:$E6811,$E6811,$A$4:$A6811,$A6811,$G$4:$G6811,"Ativo")=1,1,0))</f>
        <v/>
      </c>
      <c r="BC6811" t="str">
        <f>IF(OR($A6811="",$G6811&lt;&gt;"Ativo"),"",IF(COUNTIFS($A$4:$A6811,$A6811,$G$4:$G6811,"Ativo")=1,1,0))</f>
        <v/>
      </c>
    </row>
    <row r="6812" spans="1:55" x14ac:dyDescent="0.3">
      <c r="A6812" s="76"/>
      <c r="B6812" s="104"/>
      <c r="C6812" s="76"/>
      <c r="D6812" s="77"/>
      <c r="E6812" s="12"/>
      <c r="F6812" s="78"/>
      <c r="G6812" s="77"/>
      <c r="H6812" s="79"/>
      <c r="BA6812" s="5" t="str">
        <f t="shared" si="106"/>
        <v/>
      </c>
      <c r="BB6812" s="5" t="str">
        <f>IF(OR($E6812="",$G6812&lt;&gt;"Ativo"),"",IF(COUNTIFS($E$4:$E6812,$E6812,$A$4:$A6812,$A6812,$G$4:$G6812,"Ativo")=1,1,0))</f>
        <v/>
      </c>
      <c r="BC6812" t="str">
        <f>IF(OR($A6812="",$G6812&lt;&gt;"Ativo"),"",IF(COUNTIFS($A$4:$A6812,$A6812,$G$4:$G6812,"Ativo")=1,1,0))</f>
        <v/>
      </c>
    </row>
    <row r="6813" spans="1:55" x14ac:dyDescent="0.3">
      <c r="A6813" s="76"/>
      <c r="B6813" s="104"/>
      <c r="C6813" s="76"/>
      <c r="D6813" s="77"/>
      <c r="E6813" s="12"/>
      <c r="F6813" s="78"/>
      <c r="G6813" s="77"/>
      <c r="H6813" s="79"/>
      <c r="BA6813" s="5" t="str">
        <f t="shared" si="106"/>
        <v/>
      </c>
      <c r="BB6813" s="5" t="str">
        <f>IF(OR($E6813="",$G6813&lt;&gt;"Ativo"),"",IF(COUNTIFS($E$4:$E6813,$E6813,$A$4:$A6813,$A6813,$G$4:$G6813,"Ativo")=1,1,0))</f>
        <v/>
      </c>
      <c r="BC6813" t="str">
        <f>IF(OR($A6813="",$G6813&lt;&gt;"Ativo"),"",IF(COUNTIFS($A$4:$A6813,$A6813,$G$4:$G6813,"Ativo")=1,1,0))</f>
        <v/>
      </c>
    </row>
    <row r="6814" spans="1:55" x14ac:dyDescent="0.3">
      <c r="A6814" s="76"/>
      <c r="B6814" s="104"/>
      <c r="C6814" s="76"/>
      <c r="D6814" s="77"/>
      <c r="E6814" s="12"/>
      <c r="F6814" s="78"/>
      <c r="G6814" s="77"/>
      <c r="H6814" s="79"/>
      <c r="BA6814" s="5" t="str">
        <f t="shared" si="106"/>
        <v/>
      </c>
      <c r="BB6814" s="5" t="str">
        <f>IF(OR($E6814="",$G6814&lt;&gt;"Ativo"),"",IF(COUNTIFS($E$4:$E6814,$E6814,$A$4:$A6814,$A6814,$G$4:$G6814,"Ativo")=1,1,0))</f>
        <v/>
      </c>
      <c r="BC6814" t="str">
        <f>IF(OR($A6814="",$G6814&lt;&gt;"Ativo"),"",IF(COUNTIFS($A$4:$A6814,$A6814,$G$4:$G6814,"Ativo")=1,1,0))</f>
        <v/>
      </c>
    </row>
    <row r="6815" spans="1:55" x14ac:dyDescent="0.3">
      <c r="A6815" s="76"/>
      <c r="B6815" s="104"/>
      <c r="C6815" s="76"/>
      <c r="D6815" s="77"/>
      <c r="E6815" s="12"/>
      <c r="F6815" s="78"/>
      <c r="G6815" s="77"/>
      <c r="H6815" s="79"/>
      <c r="BA6815" s="5" t="str">
        <f t="shared" si="106"/>
        <v/>
      </c>
      <c r="BB6815" s="5" t="str">
        <f>IF(OR($E6815="",$G6815&lt;&gt;"Ativo"),"",IF(COUNTIFS($E$4:$E6815,$E6815,$A$4:$A6815,$A6815,$G$4:$G6815,"Ativo")=1,1,0))</f>
        <v/>
      </c>
      <c r="BC6815" t="str">
        <f>IF(OR($A6815="",$G6815&lt;&gt;"Ativo"),"",IF(COUNTIFS($A$4:$A6815,$A6815,$G$4:$G6815,"Ativo")=1,1,0))</f>
        <v/>
      </c>
    </row>
    <row r="6816" spans="1:55" x14ac:dyDescent="0.3">
      <c r="A6816" s="76"/>
      <c r="B6816" s="104"/>
      <c r="C6816" s="76"/>
      <c r="D6816" s="77"/>
      <c r="E6816" s="12"/>
      <c r="F6816" s="78"/>
      <c r="G6816" s="77"/>
      <c r="H6816" s="79"/>
      <c r="BA6816" s="5" t="str">
        <f t="shared" si="106"/>
        <v/>
      </c>
      <c r="BB6816" s="5" t="str">
        <f>IF(OR($E6816="",$G6816&lt;&gt;"Ativo"),"",IF(COUNTIFS($E$4:$E6816,$E6816,$A$4:$A6816,$A6816,$G$4:$G6816,"Ativo")=1,1,0))</f>
        <v/>
      </c>
      <c r="BC6816" t="str">
        <f>IF(OR($A6816="",$G6816&lt;&gt;"Ativo"),"",IF(COUNTIFS($A$4:$A6816,$A6816,$G$4:$G6816,"Ativo")=1,1,0))</f>
        <v/>
      </c>
    </row>
    <row r="6817" spans="1:55" x14ac:dyDescent="0.3">
      <c r="A6817" s="76"/>
      <c r="B6817" s="104"/>
      <c r="C6817" s="76"/>
      <c r="D6817" s="77"/>
      <c r="E6817" s="12"/>
      <c r="F6817" s="78"/>
      <c r="G6817" s="77"/>
      <c r="H6817" s="79"/>
      <c r="BA6817" s="5" t="str">
        <f t="shared" si="106"/>
        <v/>
      </c>
      <c r="BB6817" s="5" t="str">
        <f>IF(OR($E6817="",$G6817&lt;&gt;"Ativo"),"",IF(COUNTIFS($E$4:$E6817,$E6817,$A$4:$A6817,$A6817,$G$4:$G6817,"Ativo")=1,1,0))</f>
        <v/>
      </c>
      <c r="BC6817" t="str">
        <f>IF(OR($A6817="",$G6817&lt;&gt;"Ativo"),"",IF(COUNTIFS($A$4:$A6817,$A6817,$G$4:$G6817,"Ativo")=1,1,0))</f>
        <v/>
      </c>
    </row>
    <row r="6818" spans="1:55" x14ac:dyDescent="0.3">
      <c r="A6818" s="76"/>
      <c r="B6818" s="104"/>
      <c r="C6818" s="76"/>
      <c r="D6818" s="77"/>
      <c r="E6818" s="12"/>
      <c r="F6818" s="78"/>
      <c r="G6818" s="77"/>
      <c r="H6818" s="79"/>
      <c r="BA6818" s="5" t="str">
        <f t="shared" si="106"/>
        <v/>
      </c>
      <c r="BB6818" s="5" t="str">
        <f>IF(OR($E6818="",$G6818&lt;&gt;"Ativo"),"",IF(COUNTIFS($E$4:$E6818,$E6818,$A$4:$A6818,$A6818,$G$4:$G6818,"Ativo")=1,1,0))</f>
        <v/>
      </c>
      <c r="BC6818" t="str">
        <f>IF(OR($A6818="",$G6818&lt;&gt;"Ativo"),"",IF(COUNTIFS($A$4:$A6818,$A6818,$G$4:$G6818,"Ativo")=1,1,0))</f>
        <v/>
      </c>
    </row>
    <row r="6819" spans="1:55" x14ac:dyDescent="0.3">
      <c r="A6819" s="76"/>
      <c r="B6819" s="104"/>
      <c r="C6819" s="76"/>
      <c r="D6819" s="77"/>
      <c r="E6819" s="12"/>
      <c r="F6819" s="78"/>
      <c r="G6819" s="77"/>
      <c r="H6819" s="79"/>
      <c r="BA6819" s="5" t="str">
        <f t="shared" si="106"/>
        <v/>
      </c>
      <c r="BB6819" s="5" t="str">
        <f>IF(OR($E6819="",$G6819&lt;&gt;"Ativo"),"",IF(COUNTIFS($E$4:$E6819,$E6819,$A$4:$A6819,$A6819,$G$4:$G6819,"Ativo")=1,1,0))</f>
        <v/>
      </c>
      <c r="BC6819" t="str">
        <f>IF(OR($A6819="",$G6819&lt;&gt;"Ativo"),"",IF(COUNTIFS($A$4:$A6819,$A6819,$G$4:$G6819,"Ativo")=1,1,0))</f>
        <v/>
      </c>
    </row>
    <row r="6820" spans="1:55" x14ac:dyDescent="0.3">
      <c r="A6820" s="76"/>
      <c r="B6820" s="104"/>
      <c r="C6820" s="76"/>
      <c r="D6820" s="77"/>
      <c r="E6820" s="12"/>
      <c r="F6820" s="78"/>
      <c r="G6820" s="77"/>
      <c r="H6820" s="79"/>
      <c r="BA6820" s="5" t="str">
        <f t="shared" si="106"/>
        <v/>
      </c>
      <c r="BB6820" s="5" t="str">
        <f>IF(OR($E6820="",$G6820&lt;&gt;"Ativo"),"",IF(COUNTIFS($E$4:$E6820,$E6820,$A$4:$A6820,$A6820,$G$4:$G6820,"Ativo")=1,1,0))</f>
        <v/>
      </c>
      <c r="BC6820" t="str">
        <f>IF(OR($A6820="",$G6820&lt;&gt;"Ativo"),"",IF(COUNTIFS($A$4:$A6820,$A6820,$G$4:$G6820,"Ativo")=1,1,0))</f>
        <v/>
      </c>
    </row>
    <row r="6821" spans="1:55" x14ac:dyDescent="0.3">
      <c r="A6821" s="76"/>
      <c r="B6821" s="104"/>
      <c r="C6821" s="76"/>
      <c r="D6821" s="77"/>
      <c r="E6821" s="12"/>
      <c r="F6821" s="78"/>
      <c r="G6821" s="77"/>
      <c r="H6821" s="79"/>
      <c r="BA6821" s="5" t="str">
        <f t="shared" si="106"/>
        <v/>
      </c>
      <c r="BB6821" s="5" t="str">
        <f>IF(OR($E6821="",$G6821&lt;&gt;"Ativo"),"",IF(COUNTIFS($E$4:$E6821,$E6821,$A$4:$A6821,$A6821,$G$4:$G6821,"Ativo")=1,1,0))</f>
        <v/>
      </c>
      <c r="BC6821" t="str">
        <f>IF(OR($A6821="",$G6821&lt;&gt;"Ativo"),"",IF(COUNTIFS($A$4:$A6821,$A6821,$G$4:$G6821,"Ativo")=1,1,0))</f>
        <v/>
      </c>
    </row>
    <row r="6822" spans="1:55" x14ac:dyDescent="0.3">
      <c r="A6822" s="76"/>
      <c r="B6822" s="104"/>
      <c r="C6822" s="76"/>
      <c r="D6822" s="77"/>
      <c r="E6822" s="12"/>
      <c r="F6822" s="78"/>
      <c r="G6822" s="77"/>
      <c r="H6822" s="79"/>
      <c r="BA6822" s="5" t="str">
        <f t="shared" si="106"/>
        <v/>
      </c>
      <c r="BB6822" s="5" t="str">
        <f>IF(OR($E6822="",$G6822&lt;&gt;"Ativo"),"",IF(COUNTIFS($E$4:$E6822,$E6822,$A$4:$A6822,$A6822,$G$4:$G6822,"Ativo")=1,1,0))</f>
        <v/>
      </c>
      <c r="BC6822" t="str">
        <f>IF(OR($A6822="",$G6822&lt;&gt;"Ativo"),"",IF(COUNTIFS($A$4:$A6822,$A6822,$G$4:$G6822,"Ativo")=1,1,0))</f>
        <v/>
      </c>
    </row>
    <row r="6823" spans="1:55" x14ac:dyDescent="0.3">
      <c r="A6823" s="76"/>
      <c r="B6823" s="104"/>
      <c r="C6823" s="76"/>
      <c r="D6823" s="77"/>
      <c r="E6823" s="12"/>
      <c r="F6823" s="78"/>
      <c r="G6823" s="77"/>
      <c r="H6823" s="79"/>
      <c r="BA6823" s="5" t="str">
        <f t="shared" si="106"/>
        <v/>
      </c>
      <c r="BB6823" s="5" t="str">
        <f>IF(OR($E6823="",$G6823&lt;&gt;"Ativo"),"",IF(COUNTIFS($E$4:$E6823,$E6823,$A$4:$A6823,$A6823,$G$4:$G6823,"Ativo")=1,1,0))</f>
        <v/>
      </c>
      <c r="BC6823" t="str">
        <f>IF(OR($A6823="",$G6823&lt;&gt;"Ativo"),"",IF(COUNTIFS($A$4:$A6823,$A6823,$G$4:$G6823,"Ativo")=1,1,0))</f>
        <v/>
      </c>
    </row>
    <row r="6824" spans="1:55" x14ac:dyDescent="0.3">
      <c r="A6824" s="76"/>
      <c r="B6824" s="104"/>
      <c r="C6824" s="76"/>
      <c r="D6824" s="77"/>
      <c r="E6824" s="12"/>
      <c r="F6824" s="78"/>
      <c r="G6824" s="77"/>
      <c r="H6824" s="79"/>
      <c r="BA6824" s="5" t="str">
        <f t="shared" si="106"/>
        <v/>
      </c>
      <c r="BB6824" s="5" t="str">
        <f>IF(OR($E6824="",$G6824&lt;&gt;"Ativo"),"",IF(COUNTIFS($E$4:$E6824,$E6824,$A$4:$A6824,$A6824,$G$4:$G6824,"Ativo")=1,1,0))</f>
        <v/>
      </c>
      <c r="BC6824" t="str">
        <f>IF(OR($A6824="",$G6824&lt;&gt;"Ativo"),"",IF(COUNTIFS($A$4:$A6824,$A6824,$G$4:$G6824,"Ativo")=1,1,0))</f>
        <v/>
      </c>
    </row>
    <row r="6825" spans="1:55" x14ac:dyDescent="0.3">
      <c r="A6825" s="76"/>
      <c r="B6825" s="104"/>
      <c r="C6825" s="76"/>
      <c r="D6825" s="77"/>
      <c r="E6825" s="12"/>
      <c r="F6825" s="78"/>
      <c r="G6825" s="77"/>
      <c r="H6825" s="79"/>
      <c r="BA6825" s="5" t="str">
        <f t="shared" si="106"/>
        <v/>
      </c>
      <c r="BB6825" s="5" t="str">
        <f>IF(OR($E6825="",$G6825&lt;&gt;"Ativo"),"",IF(COUNTIFS($E$4:$E6825,$E6825,$A$4:$A6825,$A6825,$G$4:$G6825,"Ativo")=1,1,0))</f>
        <v/>
      </c>
      <c r="BC6825" t="str">
        <f>IF(OR($A6825="",$G6825&lt;&gt;"Ativo"),"",IF(COUNTIFS($A$4:$A6825,$A6825,$G$4:$G6825,"Ativo")=1,1,0))</f>
        <v/>
      </c>
    </row>
    <row r="6826" spans="1:55" x14ac:dyDescent="0.3">
      <c r="A6826" s="76"/>
      <c r="B6826" s="104"/>
      <c r="C6826" s="76"/>
      <c r="D6826" s="77"/>
      <c r="E6826" s="12"/>
      <c r="F6826" s="78"/>
      <c r="G6826" s="77"/>
      <c r="H6826" s="79"/>
      <c r="BA6826" s="5" t="str">
        <f t="shared" si="106"/>
        <v/>
      </c>
      <c r="BB6826" s="5" t="str">
        <f>IF(OR($E6826="",$G6826&lt;&gt;"Ativo"),"",IF(COUNTIFS($E$4:$E6826,$E6826,$A$4:$A6826,$A6826,$G$4:$G6826,"Ativo")=1,1,0))</f>
        <v/>
      </c>
      <c r="BC6826" t="str">
        <f>IF(OR($A6826="",$G6826&lt;&gt;"Ativo"),"",IF(COUNTIFS($A$4:$A6826,$A6826,$G$4:$G6826,"Ativo")=1,1,0))</f>
        <v/>
      </c>
    </row>
    <row r="6827" spans="1:55" x14ac:dyDescent="0.3">
      <c r="A6827" s="76"/>
      <c r="B6827" s="104"/>
      <c r="C6827" s="76"/>
      <c r="D6827" s="77"/>
      <c r="E6827" s="12"/>
      <c r="F6827" s="78"/>
      <c r="G6827" s="77"/>
      <c r="H6827" s="79"/>
      <c r="BA6827" s="5" t="str">
        <f t="shared" si="106"/>
        <v/>
      </c>
      <c r="BB6827" s="5" t="str">
        <f>IF(OR($E6827="",$G6827&lt;&gt;"Ativo"),"",IF(COUNTIFS($E$4:$E6827,$E6827,$A$4:$A6827,$A6827,$G$4:$G6827,"Ativo")=1,1,0))</f>
        <v/>
      </c>
      <c r="BC6827" t="str">
        <f>IF(OR($A6827="",$G6827&lt;&gt;"Ativo"),"",IF(COUNTIFS($A$4:$A6827,$A6827,$G$4:$G6827,"Ativo")=1,1,0))</f>
        <v/>
      </c>
    </row>
    <row r="6828" spans="1:55" x14ac:dyDescent="0.3">
      <c r="A6828" s="76"/>
      <c r="B6828" s="104"/>
      <c r="C6828" s="76"/>
      <c r="D6828" s="77"/>
      <c r="E6828" s="12"/>
      <c r="F6828" s="78"/>
      <c r="G6828" s="77"/>
      <c r="H6828" s="79"/>
      <c r="BA6828" s="5" t="str">
        <f t="shared" si="106"/>
        <v/>
      </c>
      <c r="BB6828" s="5" t="str">
        <f>IF(OR($E6828="",$G6828&lt;&gt;"Ativo"),"",IF(COUNTIFS($E$4:$E6828,$E6828,$A$4:$A6828,$A6828,$G$4:$G6828,"Ativo")=1,1,0))</f>
        <v/>
      </c>
      <c r="BC6828" t="str">
        <f>IF(OR($A6828="",$G6828&lt;&gt;"Ativo"),"",IF(COUNTIFS($A$4:$A6828,$A6828,$G$4:$G6828,"Ativo")=1,1,0))</f>
        <v/>
      </c>
    </row>
    <row r="6829" spans="1:55" x14ac:dyDescent="0.3">
      <c r="A6829" s="76"/>
      <c r="B6829" s="104"/>
      <c r="C6829" s="76"/>
      <c r="D6829" s="77"/>
      <c r="E6829" s="12"/>
      <c r="F6829" s="78"/>
      <c r="G6829" s="77"/>
      <c r="H6829" s="79"/>
      <c r="BA6829" s="5" t="str">
        <f t="shared" si="106"/>
        <v/>
      </c>
      <c r="BB6829" s="5" t="str">
        <f>IF(OR($E6829="",$G6829&lt;&gt;"Ativo"),"",IF(COUNTIFS($E$4:$E6829,$E6829,$A$4:$A6829,$A6829,$G$4:$G6829,"Ativo")=1,1,0))</f>
        <v/>
      </c>
      <c r="BC6829" t="str">
        <f>IF(OR($A6829="",$G6829&lt;&gt;"Ativo"),"",IF(COUNTIFS($A$4:$A6829,$A6829,$G$4:$G6829,"Ativo")=1,1,0))</f>
        <v/>
      </c>
    </row>
    <row r="6830" spans="1:55" x14ac:dyDescent="0.3">
      <c r="A6830" s="76"/>
      <c r="B6830" s="104"/>
      <c r="C6830" s="76"/>
      <c r="D6830" s="77"/>
      <c r="E6830" s="12"/>
      <c r="F6830" s="78"/>
      <c r="G6830" s="77"/>
      <c r="H6830" s="79"/>
      <c r="BA6830" s="5" t="str">
        <f t="shared" si="106"/>
        <v/>
      </c>
      <c r="BB6830" s="5" t="str">
        <f>IF(OR($E6830="",$G6830&lt;&gt;"Ativo"),"",IF(COUNTIFS($E$4:$E6830,$E6830,$A$4:$A6830,$A6830,$G$4:$G6830,"Ativo")=1,1,0))</f>
        <v/>
      </c>
      <c r="BC6830" t="str">
        <f>IF(OR($A6830="",$G6830&lt;&gt;"Ativo"),"",IF(COUNTIFS($A$4:$A6830,$A6830,$G$4:$G6830,"Ativo")=1,1,0))</f>
        <v/>
      </c>
    </row>
    <row r="6831" spans="1:55" x14ac:dyDescent="0.3">
      <c r="A6831" s="76"/>
      <c r="B6831" s="104"/>
      <c r="C6831" s="76"/>
      <c r="D6831" s="77"/>
      <c r="E6831" s="12"/>
      <c r="F6831" s="78"/>
      <c r="G6831" s="77"/>
      <c r="H6831" s="79"/>
      <c r="BA6831" s="5" t="str">
        <f t="shared" si="106"/>
        <v/>
      </c>
      <c r="BB6831" s="5" t="str">
        <f>IF(OR($E6831="",$G6831&lt;&gt;"Ativo"),"",IF(COUNTIFS($E$4:$E6831,$E6831,$A$4:$A6831,$A6831,$G$4:$G6831,"Ativo")=1,1,0))</f>
        <v/>
      </c>
      <c r="BC6831" t="str">
        <f>IF(OR($A6831="",$G6831&lt;&gt;"Ativo"),"",IF(COUNTIFS($A$4:$A6831,$A6831,$G$4:$G6831,"Ativo")=1,1,0))</f>
        <v/>
      </c>
    </row>
    <row r="6832" spans="1:55" x14ac:dyDescent="0.3">
      <c r="A6832" s="76"/>
      <c r="B6832" s="104"/>
      <c r="C6832" s="76"/>
      <c r="D6832" s="77"/>
      <c r="E6832" s="12"/>
      <c r="F6832" s="78"/>
      <c r="G6832" s="77"/>
      <c r="H6832" s="79"/>
      <c r="BA6832" s="5" t="str">
        <f t="shared" si="106"/>
        <v/>
      </c>
      <c r="BB6832" s="5" t="str">
        <f>IF(OR($E6832="",$G6832&lt;&gt;"Ativo"),"",IF(COUNTIFS($E$4:$E6832,$E6832,$A$4:$A6832,$A6832,$G$4:$G6832,"Ativo")=1,1,0))</f>
        <v/>
      </c>
      <c r="BC6832" t="str">
        <f>IF(OR($A6832="",$G6832&lt;&gt;"Ativo"),"",IF(COUNTIFS($A$4:$A6832,$A6832,$G$4:$G6832,"Ativo")=1,1,0))</f>
        <v/>
      </c>
    </row>
    <row r="6833" spans="1:55" x14ac:dyDescent="0.3">
      <c r="A6833" s="76"/>
      <c r="B6833" s="104"/>
      <c r="C6833" s="76"/>
      <c r="D6833" s="77"/>
      <c r="E6833" s="12"/>
      <c r="F6833" s="78"/>
      <c r="G6833" s="77"/>
      <c r="H6833" s="79"/>
      <c r="BA6833" s="5" t="str">
        <f t="shared" si="106"/>
        <v/>
      </c>
      <c r="BB6833" s="5" t="str">
        <f>IF(OR($E6833="",$G6833&lt;&gt;"Ativo"),"",IF(COUNTIFS($E$4:$E6833,$E6833,$A$4:$A6833,$A6833,$G$4:$G6833,"Ativo")=1,1,0))</f>
        <v/>
      </c>
      <c r="BC6833" t="str">
        <f>IF(OR($A6833="",$G6833&lt;&gt;"Ativo"),"",IF(COUNTIFS($A$4:$A6833,$A6833,$G$4:$G6833,"Ativo")=1,1,0))</f>
        <v/>
      </c>
    </row>
    <row r="6834" spans="1:55" x14ac:dyDescent="0.3">
      <c r="A6834" s="76"/>
      <c r="B6834" s="104"/>
      <c r="C6834" s="76"/>
      <c r="D6834" s="77"/>
      <c r="E6834" s="12"/>
      <c r="F6834" s="78"/>
      <c r="G6834" s="77"/>
      <c r="H6834" s="79"/>
      <c r="BA6834" s="5" t="str">
        <f t="shared" si="106"/>
        <v/>
      </c>
      <c r="BB6834" s="5" t="str">
        <f>IF(OR($E6834="",$G6834&lt;&gt;"Ativo"),"",IF(COUNTIFS($E$4:$E6834,$E6834,$A$4:$A6834,$A6834,$G$4:$G6834,"Ativo")=1,1,0))</f>
        <v/>
      </c>
      <c r="BC6834" t="str">
        <f>IF(OR($A6834="",$G6834&lt;&gt;"Ativo"),"",IF(COUNTIFS($A$4:$A6834,$A6834,$G$4:$G6834,"Ativo")=1,1,0))</f>
        <v/>
      </c>
    </row>
    <row r="6835" spans="1:55" x14ac:dyDescent="0.3">
      <c r="A6835" s="76"/>
      <c r="B6835" s="104"/>
      <c r="C6835" s="76"/>
      <c r="D6835" s="77"/>
      <c r="E6835" s="12"/>
      <c r="F6835" s="78"/>
      <c r="G6835" s="77"/>
      <c r="H6835" s="79"/>
      <c r="BA6835" s="5" t="str">
        <f t="shared" si="106"/>
        <v/>
      </c>
      <c r="BB6835" s="5" t="str">
        <f>IF(OR($E6835="",$G6835&lt;&gt;"Ativo"),"",IF(COUNTIFS($E$4:$E6835,$E6835,$A$4:$A6835,$A6835,$G$4:$G6835,"Ativo")=1,1,0))</f>
        <v/>
      </c>
      <c r="BC6835" t="str">
        <f>IF(OR($A6835="",$G6835&lt;&gt;"Ativo"),"",IF(COUNTIFS($A$4:$A6835,$A6835,$G$4:$G6835,"Ativo")=1,1,0))</f>
        <v/>
      </c>
    </row>
    <row r="6836" spans="1:55" x14ac:dyDescent="0.3">
      <c r="A6836" s="76"/>
      <c r="B6836" s="104"/>
      <c r="C6836" s="76"/>
      <c r="D6836" s="77"/>
      <c r="E6836" s="12"/>
      <c r="F6836" s="78"/>
      <c r="G6836" s="77"/>
      <c r="H6836" s="79"/>
      <c r="BA6836" s="5" t="str">
        <f t="shared" si="106"/>
        <v/>
      </c>
      <c r="BB6836" s="5" t="str">
        <f>IF(OR($E6836="",$G6836&lt;&gt;"Ativo"),"",IF(COUNTIFS($E$4:$E6836,$E6836,$A$4:$A6836,$A6836,$G$4:$G6836,"Ativo")=1,1,0))</f>
        <v/>
      </c>
      <c r="BC6836" t="str">
        <f>IF(OR($A6836="",$G6836&lt;&gt;"Ativo"),"",IF(COUNTIFS($A$4:$A6836,$A6836,$G$4:$G6836,"Ativo")=1,1,0))</f>
        <v/>
      </c>
    </row>
    <row r="6837" spans="1:55" x14ac:dyDescent="0.3">
      <c r="A6837" s="76"/>
      <c r="B6837" s="104"/>
      <c r="C6837" s="76"/>
      <c r="D6837" s="77"/>
      <c r="E6837" s="12"/>
      <c r="F6837" s="78"/>
      <c r="G6837" s="77"/>
      <c r="H6837" s="79"/>
      <c r="BA6837" s="5" t="str">
        <f t="shared" si="106"/>
        <v/>
      </c>
      <c r="BB6837" s="5" t="str">
        <f>IF(OR($E6837="",$G6837&lt;&gt;"Ativo"),"",IF(COUNTIFS($E$4:$E6837,$E6837,$A$4:$A6837,$A6837,$G$4:$G6837,"Ativo")=1,1,0))</f>
        <v/>
      </c>
      <c r="BC6837" t="str">
        <f>IF(OR($A6837="",$G6837&lt;&gt;"Ativo"),"",IF(COUNTIFS($A$4:$A6837,$A6837,$G$4:$G6837,"Ativo")=1,1,0))</f>
        <v/>
      </c>
    </row>
    <row r="6838" spans="1:55" x14ac:dyDescent="0.3">
      <c r="A6838" s="76"/>
      <c r="B6838" s="104"/>
      <c r="C6838" s="76"/>
      <c r="D6838" s="77"/>
      <c r="E6838" s="12"/>
      <c r="F6838" s="78"/>
      <c r="G6838" s="77"/>
      <c r="H6838" s="79"/>
      <c r="BA6838" s="5" t="str">
        <f t="shared" si="106"/>
        <v/>
      </c>
      <c r="BB6838" s="5" t="str">
        <f>IF(OR($E6838="",$G6838&lt;&gt;"Ativo"),"",IF(COUNTIFS($E$4:$E6838,$E6838,$A$4:$A6838,$A6838,$G$4:$G6838,"Ativo")=1,1,0))</f>
        <v/>
      </c>
      <c r="BC6838" t="str">
        <f>IF(OR($A6838="",$G6838&lt;&gt;"Ativo"),"",IF(COUNTIFS($A$4:$A6838,$A6838,$G$4:$G6838,"Ativo")=1,1,0))</f>
        <v/>
      </c>
    </row>
    <row r="6839" spans="1:55" x14ac:dyDescent="0.3">
      <c r="A6839" s="76"/>
      <c r="B6839" s="104"/>
      <c r="C6839" s="76"/>
      <c r="D6839" s="77"/>
      <c r="E6839" s="12"/>
      <c r="F6839" s="78"/>
      <c r="G6839" s="77"/>
      <c r="H6839" s="79"/>
      <c r="BA6839" s="5" t="str">
        <f t="shared" si="106"/>
        <v/>
      </c>
      <c r="BB6839" s="5" t="str">
        <f>IF(OR($E6839="",$G6839&lt;&gt;"Ativo"),"",IF(COUNTIFS($E$4:$E6839,$E6839,$A$4:$A6839,$A6839,$G$4:$G6839,"Ativo")=1,1,0))</f>
        <v/>
      </c>
      <c r="BC6839" t="str">
        <f>IF(OR($A6839="",$G6839&lt;&gt;"Ativo"),"",IF(COUNTIFS($A$4:$A6839,$A6839,$G$4:$G6839,"Ativo")=1,1,0))</f>
        <v/>
      </c>
    </row>
    <row r="6840" spans="1:55" x14ac:dyDescent="0.3">
      <c r="A6840" s="76"/>
      <c r="B6840" s="104"/>
      <c r="C6840" s="76"/>
      <c r="D6840" s="77"/>
      <c r="E6840" s="12"/>
      <c r="F6840" s="78"/>
      <c r="G6840" s="77"/>
      <c r="H6840" s="79"/>
      <c r="BA6840" s="5" t="str">
        <f t="shared" si="106"/>
        <v/>
      </c>
      <c r="BB6840" s="5" t="str">
        <f>IF(OR($E6840="",$G6840&lt;&gt;"Ativo"),"",IF(COUNTIFS($E$4:$E6840,$E6840,$A$4:$A6840,$A6840,$G$4:$G6840,"Ativo")=1,1,0))</f>
        <v/>
      </c>
      <c r="BC6840" t="str">
        <f>IF(OR($A6840="",$G6840&lt;&gt;"Ativo"),"",IF(COUNTIFS($A$4:$A6840,$A6840,$G$4:$G6840,"Ativo")=1,1,0))</f>
        <v/>
      </c>
    </row>
    <row r="6841" spans="1:55" x14ac:dyDescent="0.3">
      <c r="A6841" s="76"/>
      <c r="B6841" s="104"/>
      <c r="C6841" s="76"/>
      <c r="D6841" s="77"/>
      <c r="E6841" s="12"/>
      <c r="F6841" s="78"/>
      <c r="G6841" s="77"/>
      <c r="H6841" s="79"/>
      <c r="BA6841" s="5" t="str">
        <f t="shared" si="106"/>
        <v/>
      </c>
      <c r="BB6841" s="5" t="str">
        <f>IF(OR($E6841="",$G6841&lt;&gt;"Ativo"),"",IF(COUNTIFS($E$4:$E6841,$E6841,$A$4:$A6841,$A6841,$G$4:$G6841,"Ativo")=1,1,0))</f>
        <v/>
      </c>
      <c r="BC6841" t="str">
        <f>IF(OR($A6841="",$G6841&lt;&gt;"Ativo"),"",IF(COUNTIFS($A$4:$A6841,$A6841,$G$4:$G6841,"Ativo")=1,1,0))</f>
        <v/>
      </c>
    </row>
    <row r="6842" spans="1:55" x14ac:dyDescent="0.3">
      <c r="A6842" s="76"/>
      <c r="B6842" s="104"/>
      <c r="C6842" s="76"/>
      <c r="D6842" s="77"/>
      <c r="E6842" s="12"/>
      <c r="F6842" s="78"/>
      <c r="G6842" s="77"/>
      <c r="H6842" s="79"/>
      <c r="BA6842" s="5" t="str">
        <f t="shared" si="106"/>
        <v/>
      </c>
      <c r="BB6842" s="5" t="str">
        <f>IF(OR($E6842="",$G6842&lt;&gt;"Ativo"),"",IF(COUNTIFS($E$4:$E6842,$E6842,$A$4:$A6842,$A6842,$G$4:$G6842,"Ativo")=1,1,0))</f>
        <v/>
      </c>
      <c r="BC6842" t="str">
        <f>IF(OR($A6842="",$G6842&lt;&gt;"Ativo"),"",IF(COUNTIFS($A$4:$A6842,$A6842,$G$4:$G6842,"Ativo")=1,1,0))</f>
        <v/>
      </c>
    </row>
    <row r="6843" spans="1:55" x14ac:dyDescent="0.3">
      <c r="A6843" s="76"/>
      <c r="B6843" s="104"/>
      <c r="C6843" s="76"/>
      <c r="D6843" s="77"/>
      <c r="E6843" s="12"/>
      <c r="F6843" s="78"/>
      <c r="G6843" s="77"/>
      <c r="H6843" s="79"/>
      <c r="BA6843" s="5" t="str">
        <f t="shared" si="106"/>
        <v/>
      </c>
      <c r="BB6843" s="5" t="str">
        <f>IF(OR($E6843="",$G6843&lt;&gt;"Ativo"),"",IF(COUNTIFS($E$4:$E6843,$E6843,$A$4:$A6843,$A6843,$G$4:$G6843,"Ativo")=1,1,0))</f>
        <v/>
      </c>
      <c r="BC6843" t="str">
        <f>IF(OR($A6843="",$G6843&lt;&gt;"Ativo"),"",IF(COUNTIFS($A$4:$A6843,$A6843,$G$4:$G6843,"Ativo")=1,1,0))</f>
        <v/>
      </c>
    </row>
    <row r="6844" spans="1:55" x14ac:dyDescent="0.3">
      <c r="A6844" s="76"/>
      <c r="B6844" s="104"/>
      <c r="C6844" s="76"/>
      <c r="D6844" s="77"/>
      <c r="E6844" s="12"/>
      <c r="F6844" s="78"/>
      <c r="G6844" s="77"/>
      <c r="H6844" s="79"/>
      <c r="BA6844" s="5" t="str">
        <f t="shared" si="106"/>
        <v/>
      </c>
      <c r="BB6844" s="5" t="str">
        <f>IF(OR($E6844="",$G6844&lt;&gt;"Ativo"),"",IF(COUNTIFS($E$4:$E6844,$E6844,$A$4:$A6844,$A6844,$G$4:$G6844,"Ativo")=1,1,0))</f>
        <v/>
      </c>
      <c r="BC6844" t="str">
        <f>IF(OR($A6844="",$G6844&lt;&gt;"Ativo"),"",IF(COUNTIFS($A$4:$A6844,$A6844,$G$4:$G6844,"Ativo")=1,1,0))</f>
        <v/>
      </c>
    </row>
    <row r="6845" spans="1:55" x14ac:dyDescent="0.3">
      <c r="A6845" s="76"/>
      <c r="B6845" s="104"/>
      <c r="C6845" s="76"/>
      <c r="D6845" s="77"/>
      <c r="E6845" s="12"/>
      <c r="F6845" s="78"/>
      <c r="G6845" s="77"/>
      <c r="H6845" s="79"/>
      <c r="BA6845" s="5" t="str">
        <f t="shared" si="106"/>
        <v/>
      </c>
      <c r="BB6845" s="5" t="str">
        <f>IF(OR($E6845="",$G6845&lt;&gt;"Ativo"),"",IF(COUNTIFS($E$4:$E6845,$E6845,$A$4:$A6845,$A6845,$G$4:$G6845,"Ativo")=1,1,0))</f>
        <v/>
      </c>
      <c r="BC6845" t="str">
        <f>IF(OR($A6845="",$G6845&lt;&gt;"Ativo"),"",IF(COUNTIFS($A$4:$A6845,$A6845,$G$4:$G6845,"Ativo")=1,1,0))</f>
        <v/>
      </c>
    </row>
    <row r="6846" spans="1:55" x14ac:dyDescent="0.3">
      <c r="A6846" s="76"/>
      <c r="B6846" s="104"/>
      <c r="C6846" s="76"/>
      <c r="D6846" s="77"/>
      <c r="E6846" s="12"/>
      <c r="F6846" s="78"/>
      <c r="G6846" s="77"/>
      <c r="H6846" s="79"/>
      <c r="BA6846" s="5" t="str">
        <f t="shared" si="106"/>
        <v/>
      </c>
      <c r="BB6846" s="5" t="str">
        <f>IF(OR($E6846="",$G6846&lt;&gt;"Ativo"),"",IF(COUNTIFS($E$4:$E6846,$E6846,$A$4:$A6846,$A6846,$G$4:$G6846,"Ativo")=1,1,0))</f>
        <v/>
      </c>
      <c r="BC6846" t="str">
        <f>IF(OR($A6846="",$G6846&lt;&gt;"Ativo"),"",IF(COUNTIFS($A$4:$A6846,$A6846,$G$4:$G6846,"Ativo")=1,1,0))</f>
        <v/>
      </c>
    </row>
    <row r="6847" spans="1:55" x14ac:dyDescent="0.3">
      <c r="A6847" s="76"/>
      <c r="B6847" s="104"/>
      <c r="C6847" s="76"/>
      <c r="D6847" s="77"/>
      <c r="E6847" s="12"/>
      <c r="F6847" s="78"/>
      <c r="G6847" s="77"/>
      <c r="H6847" s="79"/>
      <c r="BA6847" s="5" t="str">
        <f t="shared" si="106"/>
        <v/>
      </c>
      <c r="BB6847" s="5" t="str">
        <f>IF(OR($E6847="",$G6847&lt;&gt;"Ativo"),"",IF(COUNTIFS($E$4:$E6847,$E6847,$A$4:$A6847,$A6847,$G$4:$G6847,"Ativo")=1,1,0))</f>
        <v/>
      </c>
      <c r="BC6847" t="str">
        <f>IF(OR($A6847="",$G6847&lt;&gt;"Ativo"),"",IF(COUNTIFS($A$4:$A6847,$A6847,$G$4:$G6847,"Ativo")=1,1,0))</f>
        <v/>
      </c>
    </row>
    <row r="6848" spans="1:55" x14ac:dyDescent="0.3">
      <c r="A6848" s="76"/>
      <c r="B6848" s="104"/>
      <c r="C6848" s="76"/>
      <c r="D6848" s="77"/>
      <c r="E6848" s="12"/>
      <c r="F6848" s="78"/>
      <c r="G6848" s="77"/>
      <c r="H6848" s="79"/>
      <c r="BA6848" s="5" t="str">
        <f t="shared" si="106"/>
        <v/>
      </c>
      <c r="BB6848" s="5" t="str">
        <f>IF(OR($E6848="",$G6848&lt;&gt;"Ativo"),"",IF(COUNTIFS($E$4:$E6848,$E6848,$A$4:$A6848,$A6848,$G$4:$G6848,"Ativo")=1,1,0))</f>
        <v/>
      </c>
      <c r="BC6848" t="str">
        <f>IF(OR($A6848="",$G6848&lt;&gt;"Ativo"),"",IF(COUNTIFS($A$4:$A6848,$A6848,$G$4:$G6848,"Ativo")=1,1,0))</f>
        <v/>
      </c>
    </row>
    <row r="6849" spans="1:55" x14ac:dyDescent="0.3">
      <c r="A6849" s="76"/>
      <c r="B6849" s="104"/>
      <c r="C6849" s="76"/>
      <c r="D6849" s="77"/>
      <c r="E6849" s="12"/>
      <c r="F6849" s="78"/>
      <c r="G6849" s="77"/>
      <c r="H6849" s="79"/>
      <c r="BA6849" s="5" t="str">
        <f t="shared" si="106"/>
        <v/>
      </c>
      <c r="BB6849" s="5" t="str">
        <f>IF(OR($E6849="",$G6849&lt;&gt;"Ativo"),"",IF(COUNTIFS($E$4:$E6849,$E6849,$A$4:$A6849,$A6849,$G$4:$G6849,"Ativo")=1,1,0))</f>
        <v/>
      </c>
      <c r="BC6849" t="str">
        <f>IF(OR($A6849="",$G6849&lt;&gt;"Ativo"),"",IF(COUNTIFS($A$4:$A6849,$A6849,$G$4:$G6849,"Ativo")=1,1,0))</f>
        <v/>
      </c>
    </row>
    <row r="6850" spans="1:55" x14ac:dyDescent="0.3">
      <c r="A6850" s="76"/>
      <c r="B6850" s="104"/>
      <c r="C6850" s="76"/>
      <c r="D6850" s="77"/>
      <c r="E6850" s="12"/>
      <c r="F6850" s="78"/>
      <c r="G6850" s="77"/>
      <c r="H6850" s="79"/>
      <c r="BA6850" s="5" t="str">
        <f t="shared" si="106"/>
        <v/>
      </c>
      <c r="BB6850" s="5" t="str">
        <f>IF(OR($E6850="",$G6850&lt;&gt;"Ativo"),"",IF(COUNTIFS($E$4:$E6850,$E6850,$A$4:$A6850,$A6850,$G$4:$G6850,"Ativo")=1,1,0))</f>
        <v/>
      </c>
      <c r="BC6850" t="str">
        <f>IF(OR($A6850="",$G6850&lt;&gt;"Ativo"),"",IF(COUNTIFS($A$4:$A6850,$A6850,$G$4:$G6850,"Ativo")=1,1,0))</f>
        <v/>
      </c>
    </row>
    <row r="6851" spans="1:55" x14ac:dyDescent="0.3">
      <c r="A6851" s="76"/>
      <c r="B6851" s="104"/>
      <c r="C6851" s="76"/>
      <c r="D6851" s="77"/>
      <c r="E6851" s="12"/>
      <c r="F6851" s="78"/>
      <c r="G6851" s="77"/>
      <c r="H6851" s="79"/>
      <c r="BA6851" s="5" t="str">
        <f t="shared" si="106"/>
        <v/>
      </c>
      <c r="BB6851" s="5" t="str">
        <f>IF(OR($E6851="",$G6851&lt;&gt;"Ativo"),"",IF(COUNTIFS($E$4:$E6851,$E6851,$A$4:$A6851,$A6851,$G$4:$G6851,"Ativo")=1,1,0))</f>
        <v/>
      </c>
      <c r="BC6851" t="str">
        <f>IF(OR($A6851="",$G6851&lt;&gt;"Ativo"),"",IF(COUNTIFS($A$4:$A6851,$A6851,$G$4:$G6851,"Ativo")=1,1,0))</f>
        <v/>
      </c>
    </row>
    <row r="6852" spans="1:55" x14ac:dyDescent="0.3">
      <c r="A6852" s="76"/>
      <c r="B6852" s="104"/>
      <c r="C6852" s="76"/>
      <c r="D6852" s="77"/>
      <c r="E6852" s="12"/>
      <c r="F6852" s="78"/>
      <c r="G6852" s="77"/>
      <c r="H6852" s="79"/>
      <c r="BA6852" s="5" t="str">
        <f t="shared" ref="BA6852:BA6915" si="107">IF($D6852="","",MID($D6852,4,LEN($D6852)-5))</f>
        <v/>
      </c>
      <c r="BB6852" s="5" t="str">
        <f>IF(OR($E6852="",$G6852&lt;&gt;"Ativo"),"",IF(COUNTIFS($E$4:$E6852,$E6852,$A$4:$A6852,$A6852,$G$4:$G6852,"Ativo")=1,1,0))</f>
        <v/>
      </c>
      <c r="BC6852" t="str">
        <f>IF(OR($A6852="",$G6852&lt;&gt;"Ativo"),"",IF(COUNTIFS($A$4:$A6852,$A6852,$G$4:$G6852,"Ativo")=1,1,0))</f>
        <v/>
      </c>
    </row>
    <row r="6853" spans="1:55" x14ac:dyDescent="0.3">
      <c r="A6853" s="76"/>
      <c r="B6853" s="104"/>
      <c r="C6853" s="76"/>
      <c r="D6853" s="77"/>
      <c r="E6853" s="12"/>
      <c r="F6853" s="78"/>
      <c r="G6853" s="77"/>
      <c r="H6853" s="79"/>
      <c r="BA6853" s="5" t="str">
        <f t="shared" si="107"/>
        <v/>
      </c>
      <c r="BB6853" s="5" t="str">
        <f>IF(OR($E6853="",$G6853&lt;&gt;"Ativo"),"",IF(COUNTIFS($E$4:$E6853,$E6853,$A$4:$A6853,$A6853,$G$4:$G6853,"Ativo")=1,1,0))</f>
        <v/>
      </c>
      <c r="BC6853" t="str">
        <f>IF(OR($A6853="",$G6853&lt;&gt;"Ativo"),"",IF(COUNTIFS($A$4:$A6853,$A6853,$G$4:$G6853,"Ativo")=1,1,0))</f>
        <v/>
      </c>
    </row>
    <row r="6854" spans="1:55" x14ac:dyDescent="0.3">
      <c r="A6854" s="76"/>
      <c r="B6854" s="104"/>
      <c r="C6854" s="76"/>
      <c r="D6854" s="77"/>
      <c r="E6854" s="12"/>
      <c r="F6854" s="78"/>
      <c r="G6854" s="77"/>
      <c r="H6854" s="79"/>
      <c r="BA6854" s="5" t="str">
        <f t="shared" si="107"/>
        <v/>
      </c>
      <c r="BB6854" s="5" t="str">
        <f>IF(OR($E6854="",$G6854&lt;&gt;"Ativo"),"",IF(COUNTIFS($E$4:$E6854,$E6854,$A$4:$A6854,$A6854,$G$4:$G6854,"Ativo")=1,1,0))</f>
        <v/>
      </c>
      <c r="BC6854" t="str">
        <f>IF(OR($A6854="",$G6854&lt;&gt;"Ativo"),"",IF(COUNTIFS($A$4:$A6854,$A6854,$G$4:$G6854,"Ativo")=1,1,0))</f>
        <v/>
      </c>
    </row>
    <row r="6855" spans="1:55" x14ac:dyDescent="0.3">
      <c r="A6855" s="76"/>
      <c r="B6855" s="104"/>
      <c r="C6855" s="76"/>
      <c r="D6855" s="77"/>
      <c r="E6855" s="12"/>
      <c r="F6855" s="78"/>
      <c r="G6855" s="77"/>
      <c r="H6855" s="79"/>
      <c r="BA6855" s="5" t="str">
        <f t="shared" si="107"/>
        <v/>
      </c>
      <c r="BB6855" s="5" t="str">
        <f>IF(OR($E6855="",$G6855&lt;&gt;"Ativo"),"",IF(COUNTIFS($E$4:$E6855,$E6855,$A$4:$A6855,$A6855,$G$4:$G6855,"Ativo")=1,1,0))</f>
        <v/>
      </c>
      <c r="BC6855" t="str">
        <f>IF(OR($A6855="",$G6855&lt;&gt;"Ativo"),"",IF(COUNTIFS($A$4:$A6855,$A6855,$G$4:$G6855,"Ativo")=1,1,0))</f>
        <v/>
      </c>
    </row>
    <row r="6856" spans="1:55" x14ac:dyDescent="0.3">
      <c r="A6856" s="76"/>
      <c r="B6856" s="104"/>
      <c r="C6856" s="76"/>
      <c r="D6856" s="77"/>
      <c r="E6856" s="12"/>
      <c r="F6856" s="78"/>
      <c r="G6856" s="77"/>
      <c r="H6856" s="79"/>
      <c r="BA6856" s="5" t="str">
        <f t="shared" si="107"/>
        <v/>
      </c>
      <c r="BB6856" s="5" t="str">
        <f>IF(OR($E6856="",$G6856&lt;&gt;"Ativo"),"",IF(COUNTIFS($E$4:$E6856,$E6856,$A$4:$A6856,$A6856,$G$4:$G6856,"Ativo")=1,1,0))</f>
        <v/>
      </c>
      <c r="BC6856" t="str">
        <f>IF(OR($A6856="",$G6856&lt;&gt;"Ativo"),"",IF(COUNTIFS($A$4:$A6856,$A6856,$G$4:$G6856,"Ativo")=1,1,0))</f>
        <v/>
      </c>
    </row>
    <row r="6857" spans="1:55" x14ac:dyDescent="0.3">
      <c r="A6857" s="76"/>
      <c r="B6857" s="104"/>
      <c r="C6857" s="76"/>
      <c r="D6857" s="77"/>
      <c r="E6857" s="12"/>
      <c r="F6857" s="78"/>
      <c r="G6857" s="77"/>
      <c r="H6857" s="79"/>
      <c r="BA6857" s="5" t="str">
        <f t="shared" si="107"/>
        <v/>
      </c>
      <c r="BB6857" s="5" t="str">
        <f>IF(OR($E6857="",$G6857&lt;&gt;"Ativo"),"",IF(COUNTIFS($E$4:$E6857,$E6857,$A$4:$A6857,$A6857,$G$4:$G6857,"Ativo")=1,1,0))</f>
        <v/>
      </c>
      <c r="BC6857" t="str">
        <f>IF(OR($A6857="",$G6857&lt;&gt;"Ativo"),"",IF(COUNTIFS($A$4:$A6857,$A6857,$G$4:$G6857,"Ativo")=1,1,0))</f>
        <v/>
      </c>
    </row>
    <row r="6858" spans="1:55" x14ac:dyDescent="0.3">
      <c r="A6858" s="76"/>
      <c r="B6858" s="104"/>
      <c r="C6858" s="76"/>
      <c r="D6858" s="77"/>
      <c r="E6858" s="12"/>
      <c r="F6858" s="78"/>
      <c r="G6858" s="77"/>
      <c r="H6858" s="79"/>
      <c r="BA6858" s="5" t="str">
        <f t="shared" si="107"/>
        <v/>
      </c>
      <c r="BB6858" s="5" t="str">
        <f>IF(OR($E6858="",$G6858&lt;&gt;"Ativo"),"",IF(COUNTIFS($E$4:$E6858,$E6858,$A$4:$A6858,$A6858,$G$4:$G6858,"Ativo")=1,1,0))</f>
        <v/>
      </c>
      <c r="BC6858" t="str">
        <f>IF(OR($A6858="",$G6858&lt;&gt;"Ativo"),"",IF(COUNTIFS($A$4:$A6858,$A6858,$G$4:$G6858,"Ativo")=1,1,0))</f>
        <v/>
      </c>
    </row>
    <row r="6859" spans="1:55" x14ac:dyDescent="0.3">
      <c r="A6859" s="76"/>
      <c r="B6859" s="104"/>
      <c r="C6859" s="76"/>
      <c r="D6859" s="77"/>
      <c r="E6859" s="12"/>
      <c r="F6859" s="78"/>
      <c r="G6859" s="77"/>
      <c r="H6859" s="79"/>
      <c r="BA6859" s="5" t="str">
        <f t="shared" si="107"/>
        <v/>
      </c>
      <c r="BB6859" s="5" t="str">
        <f>IF(OR($E6859="",$G6859&lt;&gt;"Ativo"),"",IF(COUNTIFS($E$4:$E6859,$E6859,$A$4:$A6859,$A6859,$G$4:$G6859,"Ativo")=1,1,0))</f>
        <v/>
      </c>
      <c r="BC6859" t="str">
        <f>IF(OR($A6859="",$G6859&lt;&gt;"Ativo"),"",IF(COUNTIFS($A$4:$A6859,$A6859,$G$4:$G6859,"Ativo")=1,1,0))</f>
        <v/>
      </c>
    </row>
    <row r="6860" spans="1:55" x14ac:dyDescent="0.3">
      <c r="A6860" s="76"/>
      <c r="B6860" s="104"/>
      <c r="C6860" s="76"/>
      <c r="D6860" s="77"/>
      <c r="E6860" s="12"/>
      <c r="F6860" s="78"/>
      <c r="G6860" s="77"/>
      <c r="H6860" s="79"/>
      <c r="BA6860" s="5" t="str">
        <f t="shared" si="107"/>
        <v/>
      </c>
      <c r="BB6860" s="5" t="str">
        <f>IF(OR($E6860="",$G6860&lt;&gt;"Ativo"),"",IF(COUNTIFS($E$4:$E6860,$E6860,$A$4:$A6860,$A6860,$G$4:$G6860,"Ativo")=1,1,0))</f>
        <v/>
      </c>
      <c r="BC6860" t="str">
        <f>IF(OR($A6860="",$G6860&lt;&gt;"Ativo"),"",IF(COUNTIFS($A$4:$A6860,$A6860,$G$4:$G6860,"Ativo")=1,1,0))</f>
        <v/>
      </c>
    </row>
    <row r="6861" spans="1:55" x14ac:dyDescent="0.3">
      <c r="A6861" s="76"/>
      <c r="B6861" s="104"/>
      <c r="C6861" s="76"/>
      <c r="D6861" s="77"/>
      <c r="E6861" s="12"/>
      <c r="F6861" s="78"/>
      <c r="G6861" s="77"/>
      <c r="H6861" s="79"/>
      <c r="BA6861" s="5" t="str">
        <f t="shared" si="107"/>
        <v/>
      </c>
      <c r="BB6861" s="5" t="str">
        <f>IF(OR($E6861="",$G6861&lt;&gt;"Ativo"),"",IF(COUNTIFS($E$4:$E6861,$E6861,$A$4:$A6861,$A6861,$G$4:$G6861,"Ativo")=1,1,0))</f>
        <v/>
      </c>
      <c r="BC6861" t="str">
        <f>IF(OR($A6861="",$G6861&lt;&gt;"Ativo"),"",IF(COUNTIFS($A$4:$A6861,$A6861,$G$4:$G6861,"Ativo")=1,1,0))</f>
        <v/>
      </c>
    </row>
    <row r="6862" spans="1:55" x14ac:dyDescent="0.3">
      <c r="A6862" s="76"/>
      <c r="B6862" s="104"/>
      <c r="C6862" s="76"/>
      <c r="D6862" s="77"/>
      <c r="E6862" s="12"/>
      <c r="F6862" s="78"/>
      <c r="G6862" s="77"/>
      <c r="H6862" s="79"/>
      <c r="BA6862" s="5" t="str">
        <f t="shared" si="107"/>
        <v/>
      </c>
      <c r="BB6862" s="5" t="str">
        <f>IF(OR($E6862="",$G6862&lt;&gt;"Ativo"),"",IF(COUNTIFS($E$4:$E6862,$E6862,$A$4:$A6862,$A6862,$G$4:$G6862,"Ativo")=1,1,0))</f>
        <v/>
      </c>
      <c r="BC6862" t="str">
        <f>IF(OR($A6862="",$G6862&lt;&gt;"Ativo"),"",IF(COUNTIFS($A$4:$A6862,$A6862,$G$4:$G6862,"Ativo")=1,1,0))</f>
        <v/>
      </c>
    </row>
    <row r="6863" spans="1:55" x14ac:dyDescent="0.3">
      <c r="A6863" s="76"/>
      <c r="B6863" s="104"/>
      <c r="C6863" s="76"/>
      <c r="D6863" s="77"/>
      <c r="E6863" s="12"/>
      <c r="F6863" s="78"/>
      <c r="G6863" s="77"/>
      <c r="H6863" s="79"/>
      <c r="BA6863" s="5" t="str">
        <f t="shared" si="107"/>
        <v/>
      </c>
      <c r="BB6863" s="5" t="str">
        <f>IF(OR($E6863="",$G6863&lt;&gt;"Ativo"),"",IF(COUNTIFS($E$4:$E6863,$E6863,$A$4:$A6863,$A6863,$G$4:$G6863,"Ativo")=1,1,0))</f>
        <v/>
      </c>
      <c r="BC6863" t="str">
        <f>IF(OR($A6863="",$G6863&lt;&gt;"Ativo"),"",IF(COUNTIFS($A$4:$A6863,$A6863,$G$4:$G6863,"Ativo")=1,1,0))</f>
        <v/>
      </c>
    </row>
    <row r="6864" spans="1:55" x14ac:dyDescent="0.3">
      <c r="A6864" s="76"/>
      <c r="B6864" s="104"/>
      <c r="C6864" s="76"/>
      <c r="D6864" s="77"/>
      <c r="E6864" s="12"/>
      <c r="F6864" s="78"/>
      <c r="G6864" s="77"/>
      <c r="H6864" s="79"/>
      <c r="BA6864" s="5" t="str">
        <f t="shared" si="107"/>
        <v/>
      </c>
      <c r="BB6864" s="5" t="str">
        <f>IF(OR($E6864="",$G6864&lt;&gt;"Ativo"),"",IF(COUNTIFS($E$4:$E6864,$E6864,$A$4:$A6864,$A6864,$G$4:$G6864,"Ativo")=1,1,0))</f>
        <v/>
      </c>
      <c r="BC6864" t="str">
        <f>IF(OR($A6864="",$G6864&lt;&gt;"Ativo"),"",IF(COUNTIFS($A$4:$A6864,$A6864,$G$4:$G6864,"Ativo")=1,1,0))</f>
        <v/>
      </c>
    </row>
    <row r="6865" spans="1:55" x14ac:dyDescent="0.3">
      <c r="A6865" s="76"/>
      <c r="B6865" s="104"/>
      <c r="C6865" s="76"/>
      <c r="D6865" s="77"/>
      <c r="E6865" s="12"/>
      <c r="F6865" s="78"/>
      <c r="G6865" s="77"/>
      <c r="H6865" s="79"/>
      <c r="BA6865" s="5" t="str">
        <f t="shared" si="107"/>
        <v/>
      </c>
      <c r="BB6865" s="5" t="str">
        <f>IF(OR($E6865="",$G6865&lt;&gt;"Ativo"),"",IF(COUNTIFS($E$4:$E6865,$E6865,$A$4:$A6865,$A6865,$G$4:$G6865,"Ativo")=1,1,0))</f>
        <v/>
      </c>
      <c r="BC6865" t="str">
        <f>IF(OR($A6865="",$G6865&lt;&gt;"Ativo"),"",IF(COUNTIFS($A$4:$A6865,$A6865,$G$4:$G6865,"Ativo")=1,1,0))</f>
        <v/>
      </c>
    </row>
    <row r="6866" spans="1:55" x14ac:dyDescent="0.3">
      <c r="A6866" s="76"/>
      <c r="B6866" s="104"/>
      <c r="C6866" s="76"/>
      <c r="D6866" s="77"/>
      <c r="E6866" s="12"/>
      <c r="F6866" s="78"/>
      <c r="G6866" s="77"/>
      <c r="H6866" s="79"/>
      <c r="BA6866" s="5" t="str">
        <f t="shared" si="107"/>
        <v/>
      </c>
      <c r="BB6866" s="5" t="str">
        <f>IF(OR($E6866="",$G6866&lt;&gt;"Ativo"),"",IF(COUNTIFS($E$4:$E6866,$E6866,$A$4:$A6866,$A6866,$G$4:$G6866,"Ativo")=1,1,0))</f>
        <v/>
      </c>
      <c r="BC6866" t="str">
        <f>IF(OR($A6866="",$G6866&lt;&gt;"Ativo"),"",IF(COUNTIFS($A$4:$A6866,$A6866,$G$4:$G6866,"Ativo")=1,1,0))</f>
        <v/>
      </c>
    </row>
    <row r="6867" spans="1:55" x14ac:dyDescent="0.3">
      <c r="A6867" s="76"/>
      <c r="B6867" s="104"/>
      <c r="C6867" s="76"/>
      <c r="D6867" s="77"/>
      <c r="E6867" s="12"/>
      <c r="F6867" s="78"/>
      <c r="G6867" s="77"/>
      <c r="H6867" s="79"/>
      <c r="BA6867" s="5" t="str">
        <f t="shared" si="107"/>
        <v/>
      </c>
      <c r="BB6867" s="5" t="str">
        <f>IF(OR($E6867="",$G6867&lt;&gt;"Ativo"),"",IF(COUNTIFS($E$4:$E6867,$E6867,$A$4:$A6867,$A6867,$G$4:$G6867,"Ativo")=1,1,0))</f>
        <v/>
      </c>
      <c r="BC6867" t="str">
        <f>IF(OR($A6867="",$G6867&lt;&gt;"Ativo"),"",IF(COUNTIFS($A$4:$A6867,$A6867,$G$4:$G6867,"Ativo")=1,1,0))</f>
        <v/>
      </c>
    </row>
    <row r="6868" spans="1:55" x14ac:dyDescent="0.3">
      <c r="A6868" s="76"/>
      <c r="B6868" s="104"/>
      <c r="C6868" s="76"/>
      <c r="D6868" s="77"/>
      <c r="E6868" s="12"/>
      <c r="F6868" s="78"/>
      <c r="G6868" s="77"/>
      <c r="H6868" s="79"/>
      <c r="BA6868" s="5" t="str">
        <f t="shared" si="107"/>
        <v/>
      </c>
      <c r="BB6868" s="5" t="str">
        <f>IF(OR($E6868="",$G6868&lt;&gt;"Ativo"),"",IF(COUNTIFS($E$4:$E6868,$E6868,$A$4:$A6868,$A6868,$G$4:$G6868,"Ativo")=1,1,0))</f>
        <v/>
      </c>
      <c r="BC6868" t="str">
        <f>IF(OR($A6868="",$G6868&lt;&gt;"Ativo"),"",IF(COUNTIFS($A$4:$A6868,$A6868,$G$4:$G6868,"Ativo")=1,1,0))</f>
        <v/>
      </c>
    </row>
    <row r="6869" spans="1:55" x14ac:dyDescent="0.3">
      <c r="A6869" s="76"/>
      <c r="B6869" s="104"/>
      <c r="C6869" s="76"/>
      <c r="D6869" s="77"/>
      <c r="E6869" s="12"/>
      <c r="F6869" s="78"/>
      <c r="G6869" s="77"/>
      <c r="H6869" s="79"/>
      <c r="BA6869" s="5" t="str">
        <f t="shared" si="107"/>
        <v/>
      </c>
      <c r="BB6869" s="5" t="str">
        <f>IF(OR($E6869="",$G6869&lt;&gt;"Ativo"),"",IF(COUNTIFS($E$4:$E6869,$E6869,$A$4:$A6869,$A6869,$G$4:$G6869,"Ativo")=1,1,0))</f>
        <v/>
      </c>
      <c r="BC6869" t="str">
        <f>IF(OR($A6869="",$G6869&lt;&gt;"Ativo"),"",IF(COUNTIFS($A$4:$A6869,$A6869,$G$4:$G6869,"Ativo")=1,1,0))</f>
        <v/>
      </c>
    </row>
    <row r="6870" spans="1:55" x14ac:dyDescent="0.3">
      <c r="A6870" s="76"/>
      <c r="B6870" s="104"/>
      <c r="C6870" s="76"/>
      <c r="D6870" s="77"/>
      <c r="E6870" s="12"/>
      <c r="F6870" s="78"/>
      <c r="G6870" s="77"/>
      <c r="H6870" s="79"/>
      <c r="BA6870" s="5" t="str">
        <f t="shared" si="107"/>
        <v/>
      </c>
      <c r="BB6870" s="5" t="str">
        <f>IF(OR($E6870="",$G6870&lt;&gt;"Ativo"),"",IF(COUNTIFS($E$4:$E6870,$E6870,$A$4:$A6870,$A6870,$G$4:$G6870,"Ativo")=1,1,0))</f>
        <v/>
      </c>
      <c r="BC6870" t="str">
        <f>IF(OR($A6870="",$G6870&lt;&gt;"Ativo"),"",IF(COUNTIFS($A$4:$A6870,$A6870,$G$4:$G6870,"Ativo")=1,1,0))</f>
        <v/>
      </c>
    </row>
    <row r="6871" spans="1:55" x14ac:dyDescent="0.3">
      <c r="A6871" s="76"/>
      <c r="B6871" s="104"/>
      <c r="C6871" s="76"/>
      <c r="D6871" s="77"/>
      <c r="E6871" s="12"/>
      <c r="F6871" s="78"/>
      <c r="G6871" s="77"/>
      <c r="H6871" s="79"/>
      <c r="BA6871" s="5" t="str">
        <f t="shared" si="107"/>
        <v/>
      </c>
      <c r="BB6871" s="5" t="str">
        <f>IF(OR($E6871="",$G6871&lt;&gt;"Ativo"),"",IF(COUNTIFS($E$4:$E6871,$E6871,$A$4:$A6871,$A6871,$G$4:$G6871,"Ativo")=1,1,0))</f>
        <v/>
      </c>
      <c r="BC6871" t="str">
        <f>IF(OR($A6871="",$G6871&lt;&gt;"Ativo"),"",IF(COUNTIFS($A$4:$A6871,$A6871,$G$4:$G6871,"Ativo")=1,1,0))</f>
        <v/>
      </c>
    </row>
    <row r="6872" spans="1:55" x14ac:dyDescent="0.3">
      <c r="A6872" s="76"/>
      <c r="B6872" s="104"/>
      <c r="C6872" s="76"/>
      <c r="D6872" s="77"/>
      <c r="E6872" s="12"/>
      <c r="F6872" s="78"/>
      <c r="G6872" s="77"/>
      <c r="H6872" s="79"/>
      <c r="BA6872" s="5" t="str">
        <f t="shared" si="107"/>
        <v/>
      </c>
      <c r="BB6872" s="5" t="str">
        <f>IF(OR($E6872="",$G6872&lt;&gt;"Ativo"),"",IF(COUNTIFS($E$4:$E6872,$E6872,$A$4:$A6872,$A6872,$G$4:$G6872,"Ativo")=1,1,0))</f>
        <v/>
      </c>
      <c r="BC6872" t="str">
        <f>IF(OR($A6872="",$G6872&lt;&gt;"Ativo"),"",IF(COUNTIFS($A$4:$A6872,$A6872,$G$4:$G6872,"Ativo")=1,1,0))</f>
        <v/>
      </c>
    </row>
    <row r="6873" spans="1:55" x14ac:dyDescent="0.3">
      <c r="A6873" s="76"/>
      <c r="B6873" s="104"/>
      <c r="C6873" s="76"/>
      <c r="D6873" s="77"/>
      <c r="E6873" s="12"/>
      <c r="F6873" s="78"/>
      <c r="G6873" s="77"/>
      <c r="H6873" s="79"/>
      <c r="BA6873" s="5" t="str">
        <f t="shared" si="107"/>
        <v/>
      </c>
      <c r="BB6873" s="5" t="str">
        <f>IF(OR($E6873="",$G6873&lt;&gt;"Ativo"),"",IF(COUNTIFS($E$4:$E6873,$E6873,$A$4:$A6873,$A6873,$G$4:$G6873,"Ativo")=1,1,0))</f>
        <v/>
      </c>
      <c r="BC6873" t="str">
        <f>IF(OR($A6873="",$G6873&lt;&gt;"Ativo"),"",IF(COUNTIFS($A$4:$A6873,$A6873,$G$4:$G6873,"Ativo")=1,1,0))</f>
        <v/>
      </c>
    </row>
    <row r="6874" spans="1:55" x14ac:dyDescent="0.3">
      <c r="A6874" s="76"/>
      <c r="B6874" s="104"/>
      <c r="C6874" s="76"/>
      <c r="D6874" s="77"/>
      <c r="E6874" s="12"/>
      <c r="F6874" s="78"/>
      <c r="G6874" s="77"/>
      <c r="H6874" s="79"/>
      <c r="BA6874" s="5" t="str">
        <f t="shared" si="107"/>
        <v/>
      </c>
      <c r="BB6874" s="5" t="str">
        <f>IF(OR($E6874="",$G6874&lt;&gt;"Ativo"),"",IF(COUNTIFS($E$4:$E6874,$E6874,$A$4:$A6874,$A6874,$G$4:$G6874,"Ativo")=1,1,0))</f>
        <v/>
      </c>
      <c r="BC6874" t="str">
        <f>IF(OR($A6874="",$G6874&lt;&gt;"Ativo"),"",IF(COUNTIFS($A$4:$A6874,$A6874,$G$4:$G6874,"Ativo")=1,1,0))</f>
        <v/>
      </c>
    </row>
    <row r="6875" spans="1:55" x14ac:dyDescent="0.3">
      <c r="A6875" s="76"/>
      <c r="B6875" s="104"/>
      <c r="C6875" s="76"/>
      <c r="D6875" s="77"/>
      <c r="E6875" s="12"/>
      <c r="F6875" s="78"/>
      <c r="G6875" s="77"/>
      <c r="H6875" s="79"/>
      <c r="BA6875" s="5" t="str">
        <f t="shared" si="107"/>
        <v/>
      </c>
      <c r="BB6875" s="5" t="str">
        <f>IF(OR($E6875="",$G6875&lt;&gt;"Ativo"),"",IF(COUNTIFS($E$4:$E6875,$E6875,$A$4:$A6875,$A6875,$G$4:$G6875,"Ativo")=1,1,0))</f>
        <v/>
      </c>
      <c r="BC6875" t="str">
        <f>IF(OR($A6875="",$G6875&lt;&gt;"Ativo"),"",IF(COUNTIFS($A$4:$A6875,$A6875,$G$4:$G6875,"Ativo")=1,1,0))</f>
        <v/>
      </c>
    </row>
    <row r="6876" spans="1:55" x14ac:dyDescent="0.3">
      <c r="A6876" s="76"/>
      <c r="B6876" s="104"/>
      <c r="C6876" s="76"/>
      <c r="D6876" s="77"/>
      <c r="E6876" s="12"/>
      <c r="F6876" s="78"/>
      <c r="G6876" s="77"/>
      <c r="H6876" s="79"/>
      <c r="BA6876" s="5" t="str">
        <f t="shared" si="107"/>
        <v/>
      </c>
      <c r="BB6876" s="5" t="str">
        <f>IF(OR($E6876="",$G6876&lt;&gt;"Ativo"),"",IF(COUNTIFS($E$4:$E6876,$E6876,$A$4:$A6876,$A6876,$G$4:$G6876,"Ativo")=1,1,0))</f>
        <v/>
      </c>
      <c r="BC6876" t="str">
        <f>IF(OR($A6876="",$G6876&lt;&gt;"Ativo"),"",IF(COUNTIFS($A$4:$A6876,$A6876,$G$4:$G6876,"Ativo")=1,1,0))</f>
        <v/>
      </c>
    </row>
    <row r="6877" spans="1:55" x14ac:dyDescent="0.3">
      <c r="A6877" s="76"/>
      <c r="B6877" s="104"/>
      <c r="C6877" s="76"/>
      <c r="D6877" s="77"/>
      <c r="E6877" s="12"/>
      <c r="F6877" s="78"/>
      <c r="G6877" s="77"/>
      <c r="H6877" s="79"/>
      <c r="BA6877" s="5" t="str">
        <f t="shared" si="107"/>
        <v/>
      </c>
      <c r="BB6877" s="5" t="str">
        <f>IF(OR($E6877="",$G6877&lt;&gt;"Ativo"),"",IF(COUNTIFS($E$4:$E6877,$E6877,$A$4:$A6877,$A6877,$G$4:$G6877,"Ativo")=1,1,0))</f>
        <v/>
      </c>
      <c r="BC6877" t="str">
        <f>IF(OR($A6877="",$G6877&lt;&gt;"Ativo"),"",IF(COUNTIFS($A$4:$A6877,$A6877,$G$4:$G6877,"Ativo")=1,1,0))</f>
        <v/>
      </c>
    </row>
    <row r="6878" spans="1:55" x14ac:dyDescent="0.3">
      <c r="A6878" s="76"/>
      <c r="B6878" s="104"/>
      <c r="C6878" s="76"/>
      <c r="D6878" s="77"/>
      <c r="E6878" s="12"/>
      <c r="F6878" s="78"/>
      <c r="G6878" s="77"/>
      <c r="H6878" s="79"/>
      <c r="BA6878" s="5" t="str">
        <f t="shared" si="107"/>
        <v/>
      </c>
      <c r="BB6878" s="5" t="str">
        <f>IF(OR($E6878="",$G6878&lt;&gt;"Ativo"),"",IF(COUNTIFS($E$4:$E6878,$E6878,$A$4:$A6878,$A6878,$G$4:$G6878,"Ativo")=1,1,0))</f>
        <v/>
      </c>
      <c r="BC6878" t="str">
        <f>IF(OR($A6878="",$G6878&lt;&gt;"Ativo"),"",IF(COUNTIFS($A$4:$A6878,$A6878,$G$4:$G6878,"Ativo")=1,1,0))</f>
        <v/>
      </c>
    </row>
    <row r="6879" spans="1:55" x14ac:dyDescent="0.3">
      <c r="A6879" s="76"/>
      <c r="B6879" s="104"/>
      <c r="C6879" s="76"/>
      <c r="D6879" s="77"/>
      <c r="E6879" s="12"/>
      <c r="F6879" s="78"/>
      <c r="G6879" s="77"/>
      <c r="H6879" s="79"/>
      <c r="BA6879" s="5" t="str">
        <f t="shared" si="107"/>
        <v/>
      </c>
      <c r="BB6879" s="5" t="str">
        <f>IF(OR($E6879="",$G6879&lt;&gt;"Ativo"),"",IF(COUNTIFS($E$4:$E6879,$E6879,$A$4:$A6879,$A6879,$G$4:$G6879,"Ativo")=1,1,0))</f>
        <v/>
      </c>
      <c r="BC6879" t="str">
        <f>IF(OR($A6879="",$G6879&lt;&gt;"Ativo"),"",IF(COUNTIFS($A$4:$A6879,$A6879,$G$4:$G6879,"Ativo")=1,1,0))</f>
        <v/>
      </c>
    </row>
    <row r="6880" spans="1:55" x14ac:dyDescent="0.3">
      <c r="A6880" s="76"/>
      <c r="B6880" s="104"/>
      <c r="C6880" s="76"/>
      <c r="D6880" s="77"/>
      <c r="E6880" s="12"/>
      <c r="F6880" s="78"/>
      <c r="G6880" s="77"/>
      <c r="H6880" s="79"/>
      <c r="BA6880" s="5" t="str">
        <f t="shared" si="107"/>
        <v/>
      </c>
      <c r="BB6880" s="5" t="str">
        <f>IF(OR($E6880="",$G6880&lt;&gt;"Ativo"),"",IF(COUNTIFS($E$4:$E6880,$E6880,$A$4:$A6880,$A6880,$G$4:$G6880,"Ativo")=1,1,0))</f>
        <v/>
      </c>
      <c r="BC6880" t="str">
        <f>IF(OR($A6880="",$G6880&lt;&gt;"Ativo"),"",IF(COUNTIFS($A$4:$A6880,$A6880,$G$4:$G6880,"Ativo")=1,1,0))</f>
        <v/>
      </c>
    </row>
    <row r="6881" spans="1:55" x14ac:dyDescent="0.3">
      <c r="A6881" s="76"/>
      <c r="B6881" s="104"/>
      <c r="C6881" s="76"/>
      <c r="D6881" s="77"/>
      <c r="E6881" s="12"/>
      <c r="F6881" s="78"/>
      <c r="G6881" s="77"/>
      <c r="H6881" s="79"/>
      <c r="BA6881" s="5" t="str">
        <f t="shared" si="107"/>
        <v/>
      </c>
      <c r="BB6881" s="5" t="str">
        <f>IF(OR($E6881="",$G6881&lt;&gt;"Ativo"),"",IF(COUNTIFS($E$4:$E6881,$E6881,$A$4:$A6881,$A6881,$G$4:$G6881,"Ativo")=1,1,0))</f>
        <v/>
      </c>
      <c r="BC6881" t="str">
        <f>IF(OR($A6881="",$G6881&lt;&gt;"Ativo"),"",IF(COUNTIFS($A$4:$A6881,$A6881,$G$4:$G6881,"Ativo")=1,1,0))</f>
        <v/>
      </c>
    </row>
    <row r="6882" spans="1:55" x14ac:dyDescent="0.3">
      <c r="A6882" s="76"/>
      <c r="B6882" s="104"/>
      <c r="C6882" s="76"/>
      <c r="D6882" s="77"/>
      <c r="E6882" s="12"/>
      <c r="F6882" s="78"/>
      <c r="G6882" s="77"/>
      <c r="H6882" s="79"/>
      <c r="BA6882" s="5" t="str">
        <f t="shared" si="107"/>
        <v/>
      </c>
      <c r="BB6882" s="5" t="str">
        <f>IF(OR($E6882="",$G6882&lt;&gt;"Ativo"),"",IF(COUNTIFS($E$4:$E6882,$E6882,$A$4:$A6882,$A6882,$G$4:$G6882,"Ativo")=1,1,0))</f>
        <v/>
      </c>
      <c r="BC6882" t="str">
        <f>IF(OR($A6882="",$G6882&lt;&gt;"Ativo"),"",IF(COUNTIFS($A$4:$A6882,$A6882,$G$4:$G6882,"Ativo")=1,1,0))</f>
        <v/>
      </c>
    </row>
    <row r="6883" spans="1:55" x14ac:dyDescent="0.3">
      <c r="A6883" s="76"/>
      <c r="B6883" s="104"/>
      <c r="C6883" s="76"/>
      <c r="D6883" s="77"/>
      <c r="E6883" s="12"/>
      <c r="F6883" s="78"/>
      <c r="G6883" s="77"/>
      <c r="H6883" s="79"/>
      <c r="BA6883" s="5" t="str">
        <f t="shared" si="107"/>
        <v/>
      </c>
      <c r="BB6883" s="5" t="str">
        <f>IF(OR($E6883="",$G6883&lt;&gt;"Ativo"),"",IF(COUNTIFS($E$4:$E6883,$E6883,$A$4:$A6883,$A6883,$G$4:$G6883,"Ativo")=1,1,0))</f>
        <v/>
      </c>
      <c r="BC6883" t="str">
        <f>IF(OR($A6883="",$G6883&lt;&gt;"Ativo"),"",IF(COUNTIFS($A$4:$A6883,$A6883,$G$4:$G6883,"Ativo")=1,1,0))</f>
        <v/>
      </c>
    </row>
    <row r="6884" spans="1:55" x14ac:dyDescent="0.3">
      <c r="A6884" s="76"/>
      <c r="B6884" s="104"/>
      <c r="C6884" s="76"/>
      <c r="D6884" s="77"/>
      <c r="E6884" s="12"/>
      <c r="F6884" s="78"/>
      <c r="G6884" s="77"/>
      <c r="H6884" s="79"/>
      <c r="BA6884" s="5" t="str">
        <f t="shared" si="107"/>
        <v/>
      </c>
      <c r="BB6884" s="5" t="str">
        <f>IF(OR($E6884="",$G6884&lt;&gt;"Ativo"),"",IF(COUNTIFS($E$4:$E6884,$E6884,$A$4:$A6884,$A6884,$G$4:$G6884,"Ativo")=1,1,0))</f>
        <v/>
      </c>
      <c r="BC6884" t="str">
        <f>IF(OR($A6884="",$G6884&lt;&gt;"Ativo"),"",IF(COUNTIFS($A$4:$A6884,$A6884,$G$4:$G6884,"Ativo")=1,1,0))</f>
        <v/>
      </c>
    </row>
    <row r="6885" spans="1:55" x14ac:dyDescent="0.3">
      <c r="A6885" s="76"/>
      <c r="B6885" s="104"/>
      <c r="C6885" s="76"/>
      <c r="D6885" s="77"/>
      <c r="E6885" s="12"/>
      <c r="F6885" s="78"/>
      <c r="G6885" s="77"/>
      <c r="H6885" s="79"/>
      <c r="BA6885" s="5" t="str">
        <f t="shared" si="107"/>
        <v/>
      </c>
      <c r="BB6885" s="5" t="str">
        <f>IF(OR($E6885="",$G6885&lt;&gt;"Ativo"),"",IF(COUNTIFS($E$4:$E6885,$E6885,$A$4:$A6885,$A6885,$G$4:$G6885,"Ativo")=1,1,0))</f>
        <v/>
      </c>
      <c r="BC6885" t="str">
        <f>IF(OR($A6885="",$G6885&lt;&gt;"Ativo"),"",IF(COUNTIFS($A$4:$A6885,$A6885,$G$4:$G6885,"Ativo")=1,1,0))</f>
        <v/>
      </c>
    </row>
    <row r="6886" spans="1:55" x14ac:dyDescent="0.3">
      <c r="A6886" s="76"/>
      <c r="B6886" s="104"/>
      <c r="C6886" s="76"/>
      <c r="D6886" s="77"/>
      <c r="E6886" s="12"/>
      <c r="F6886" s="78"/>
      <c r="G6886" s="77"/>
      <c r="H6886" s="79"/>
      <c r="BA6886" s="5" t="str">
        <f t="shared" si="107"/>
        <v/>
      </c>
      <c r="BB6886" s="5" t="str">
        <f>IF(OR($E6886="",$G6886&lt;&gt;"Ativo"),"",IF(COUNTIFS($E$4:$E6886,$E6886,$A$4:$A6886,$A6886,$G$4:$G6886,"Ativo")=1,1,0))</f>
        <v/>
      </c>
      <c r="BC6886" t="str">
        <f>IF(OR($A6886="",$G6886&lt;&gt;"Ativo"),"",IF(COUNTIFS($A$4:$A6886,$A6886,$G$4:$G6886,"Ativo")=1,1,0))</f>
        <v/>
      </c>
    </row>
    <row r="6887" spans="1:55" x14ac:dyDescent="0.3">
      <c r="A6887" s="76"/>
      <c r="B6887" s="104"/>
      <c r="C6887" s="76"/>
      <c r="D6887" s="77"/>
      <c r="E6887" s="12"/>
      <c r="F6887" s="78"/>
      <c r="G6887" s="77"/>
      <c r="H6887" s="79"/>
      <c r="BA6887" s="5" t="str">
        <f t="shared" si="107"/>
        <v/>
      </c>
      <c r="BB6887" s="5" t="str">
        <f>IF(OR($E6887="",$G6887&lt;&gt;"Ativo"),"",IF(COUNTIFS($E$4:$E6887,$E6887,$A$4:$A6887,$A6887,$G$4:$G6887,"Ativo")=1,1,0))</f>
        <v/>
      </c>
      <c r="BC6887" t="str">
        <f>IF(OR($A6887="",$G6887&lt;&gt;"Ativo"),"",IF(COUNTIFS($A$4:$A6887,$A6887,$G$4:$G6887,"Ativo")=1,1,0))</f>
        <v/>
      </c>
    </row>
    <row r="6888" spans="1:55" x14ac:dyDescent="0.3">
      <c r="A6888" s="76"/>
      <c r="B6888" s="104"/>
      <c r="C6888" s="76"/>
      <c r="D6888" s="77"/>
      <c r="E6888" s="12"/>
      <c r="F6888" s="78"/>
      <c r="G6888" s="77"/>
      <c r="H6888" s="79"/>
      <c r="BA6888" s="5" t="str">
        <f t="shared" si="107"/>
        <v/>
      </c>
      <c r="BB6888" s="5" t="str">
        <f>IF(OR($E6888="",$G6888&lt;&gt;"Ativo"),"",IF(COUNTIFS($E$4:$E6888,$E6888,$A$4:$A6888,$A6888,$G$4:$G6888,"Ativo")=1,1,0))</f>
        <v/>
      </c>
      <c r="BC6888" t="str">
        <f>IF(OR($A6888="",$G6888&lt;&gt;"Ativo"),"",IF(COUNTIFS($A$4:$A6888,$A6888,$G$4:$G6888,"Ativo")=1,1,0))</f>
        <v/>
      </c>
    </row>
    <row r="6889" spans="1:55" x14ac:dyDescent="0.3">
      <c r="A6889" s="76"/>
      <c r="B6889" s="104"/>
      <c r="C6889" s="76"/>
      <c r="D6889" s="77"/>
      <c r="E6889" s="12"/>
      <c r="F6889" s="78"/>
      <c r="G6889" s="77"/>
      <c r="H6889" s="79"/>
      <c r="BA6889" s="5" t="str">
        <f t="shared" si="107"/>
        <v/>
      </c>
      <c r="BB6889" s="5" t="str">
        <f>IF(OR($E6889="",$G6889&lt;&gt;"Ativo"),"",IF(COUNTIFS($E$4:$E6889,$E6889,$A$4:$A6889,$A6889,$G$4:$G6889,"Ativo")=1,1,0))</f>
        <v/>
      </c>
      <c r="BC6889" t="str">
        <f>IF(OR($A6889="",$G6889&lt;&gt;"Ativo"),"",IF(COUNTIFS($A$4:$A6889,$A6889,$G$4:$G6889,"Ativo")=1,1,0))</f>
        <v/>
      </c>
    </row>
    <row r="6890" spans="1:55" x14ac:dyDescent="0.3">
      <c r="A6890" s="76"/>
      <c r="B6890" s="104"/>
      <c r="C6890" s="76"/>
      <c r="D6890" s="77"/>
      <c r="E6890" s="12"/>
      <c r="F6890" s="78"/>
      <c r="G6890" s="77"/>
      <c r="H6890" s="79"/>
      <c r="BA6890" s="5" t="str">
        <f t="shared" si="107"/>
        <v/>
      </c>
      <c r="BB6890" s="5" t="str">
        <f>IF(OR($E6890="",$G6890&lt;&gt;"Ativo"),"",IF(COUNTIFS($E$4:$E6890,$E6890,$A$4:$A6890,$A6890,$G$4:$G6890,"Ativo")=1,1,0))</f>
        <v/>
      </c>
      <c r="BC6890" t="str">
        <f>IF(OR($A6890="",$G6890&lt;&gt;"Ativo"),"",IF(COUNTIFS($A$4:$A6890,$A6890,$G$4:$G6890,"Ativo")=1,1,0))</f>
        <v/>
      </c>
    </row>
    <row r="6891" spans="1:55" x14ac:dyDescent="0.3">
      <c r="A6891" s="76"/>
      <c r="B6891" s="104"/>
      <c r="C6891" s="76"/>
      <c r="D6891" s="77"/>
      <c r="E6891" s="12"/>
      <c r="F6891" s="78"/>
      <c r="G6891" s="77"/>
      <c r="H6891" s="79"/>
      <c r="BA6891" s="5" t="str">
        <f t="shared" si="107"/>
        <v/>
      </c>
      <c r="BB6891" s="5" t="str">
        <f>IF(OR($E6891="",$G6891&lt;&gt;"Ativo"),"",IF(COUNTIFS($E$4:$E6891,$E6891,$A$4:$A6891,$A6891,$G$4:$G6891,"Ativo")=1,1,0))</f>
        <v/>
      </c>
      <c r="BC6891" t="str">
        <f>IF(OR($A6891="",$G6891&lt;&gt;"Ativo"),"",IF(COUNTIFS($A$4:$A6891,$A6891,$G$4:$G6891,"Ativo")=1,1,0))</f>
        <v/>
      </c>
    </row>
    <row r="6892" spans="1:55" x14ac:dyDescent="0.3">
      <c r="A6892" s="76"/>
      <c r="B6892" s="104"/>
      <c r="C6892" s="76"/>
      <c r="D6892" s="77"/>
      <c r="E6892" s="12"/>
      <c r="F6892" s="78"/>
      <c r="G6892" s="77"/>
      <c r="H6892" s="79"/>
      <c r="BA6892" s="5" t="str">
        <f t="shared" si="107"/>
        <v/>
      </c>
      <c r="BB6892" s="5" t="str">
        <f>IF(OR($E6892="",$G6892&lt;&gt;"Ativo"),"",IF(COUNTIFS($E$4:$E6892,$E6892,$A$4:$A6892,$A6892,$G$4:$G6892,"Ativo")=1,1,0))</f>
        <v/>
      </c>
      <c r="BC6892" t="str">
        <f>IF(OR($A6892="",$G6892&lt;&gt;"Ativo"),"",IF(COUNTIFS($A$4:$A6892,$A6892,$G$4:$G6892,"Ativo")=1,1,0))</f>
        <v/>
      </c>
    </row>
    <row r="6893" spans="1:55" x14ac:dyDescent="0.3">
      <c r="A6893" s="76"/>
      <c r="B6893" s="104"/>
      <c r="C6893" s="76"/>
      <c r="D6893" s="77"/>
      <c r="E6893" s="12"/>
      <c r="F6893" s="78"/>
      <c r="G6893" s="77"/>
      <c r="H6893" s="79"/>
      <c r="BA6893" s="5" t="str">
        <f t="shared" si="107"/>
        <v/>
      </c>
      <c r="BB6893" s="5" t="str">
        <f>IF(OR($E6893="",$G6893&lt;&gt;"Ativo"),"",IF(COUNTIFS($E$4:$E6893,$E6893,$A$4:$A6893,$A6893,$G$4:$G6893,"Ativo")=1,1,0))</f>
        <v/>
      </c>
      <c r="BC6893" t="str">
        <f>IF(OR($A6893="",$G6893&lt;&gt;"Ativo"),"",IF(COUNTIFS($A$4:$A6893,$A6893,$G$4:$G6893,"Ativo")=1,1,0))</f>
        <v/>
      </c>
    </row>
    <row r="6894" spans="1:55" x14ac:dyDescent="0.3">
      <c r="A6894" s="76"/>
      <c r="B6894" s="104"/>
      <c r="C6894" s="76"/>
      <c r="D6894" s="77"/>
      <c r="E6894" s="12"/>
      <c r="F6894" s="78"/>
      <c r="G6894" s="77"/>
      <c r="H6894" s="79"/>
      <c r="BA6894" s="5" t="str">
        <f t="shared" si="107"/>
        <v/>
      </c>
      <c r="BB6894" s="5" t="str">
        <f>IF(OR($E6894="",$G6894&lt;&gt;"Ativo"),"",IF(COUNTIFS($E$4:$E6894,$E6894,$A$4:$A6894,$A6894,$G$4:$G6894,"Ativo")=1,1,0))</f>
        <v/>
      </c>
      <c r="BC6894" t="str">
        <f>IF(OR($A6894="",$G6894&lt;&gt;"Ativo"),"",IF(COUNTIFS($A$4:$A6894,$A6894,$G$4:$G6894,"Ativo")=1,1,0))</f>
        <v/>
      </c>
    </row>
    <row r="6895" spans="1:55" x14ac:dyDescent="0.3">
      <c r="A6895" s="76"/>
      <c r="B6895" s="104"/>
      <c r="C6895" s="76"/>
      <c r="D6895" s="77"/>
      <c r="E6895" s="12"/>
      <c r="F6895" s="78"/>
      <c r="G6895" s="77"/>
      <c r="H6895" s="79"/>
      <c r="BA6895" s="5" t="str">
        <f t="shared" si="107"/>
        <v/>
      </c>
      <c r="BB6895" s="5" t="str">
        <f>IF(OR($E6895="",$G6895&lt;&gt;"Ativo"),"",IF(COUNTIFS($E$4:$E6895,$E6895,$A$4:$A6895,$A6895,$G$4:$G6895,"Ativo")=1,1,0))</f>
        <v/>
      </c>
      <c r="BC6895" t="str">
        <f>IF(OR($A6895="",$G6895&lt;&gt;"Ativo"),"",IF(COUNTIFS($A$4:$A6895,$A6895,$G$4:$G6895,"Ativo")=1,1,0))</f>
        <v/>
      </c>
    </row>
    <row r="6896" spans="1:55" x14ac:dyDescent="0.3">
      <c r="A6896" s="76"/>
      <c r="B6896" s="104"/>
      <c r="C6896" s="76"/>
      <c r="D6896" s="77"/>
      <c r="E6896" s="12"/>
      <c r="F6896" s="78"/>
      <c r="G6896" s="77"/>
      <c r="H6896" s="79"/>
      <c r="BA6896" s="5" t="str">
        <f t="shared" si="107"/>
        <v/>
      </c>
      <c r="BB6896" s="5" t="str">
        <f>IF(OR($E6896="",$G6896&lt;&gt;"Ativo"),"",IF(COUNTIFS($E$4:$E6896,$E6896,$A$4:$A6896,$A6896,$G$4:$G6896,"Ativo")=1,1,0))</f>
        <v/>
      </c>
      <c r="BC6896" t="str">
        <f>IF(OR($A6896="",$G6896&lt;&gt;"Ativo"),"",IF(COUNTIFS($A$4:$A6896,$A6896,$G$4:$G6896,"Ativo")=1,1,0))</f>
        <v/>
      </c>
    </row>
    <row r="6897" spans="1:55" x14ac:dyDescent="0.3">
      <c r="A6897" s="76"/>
      <c r="B6897" s="104"/>
      <c r="C6897" s="76"/>
      <c r="D6897" s="77"/>
      <c r="E6897" s="12"/>
      <c r="F6897" s="78"/>
      <c r="G6897" s="77"/>
      <c r="H6897" s="79"/>
      <c r="BA6897" s="5" t="str">
        <f t="shared" si="107"/>
        <v/>
      </c>
      <c r="BB6897" s="5" t="str">
        <f>IF(OR($E6897="",$G6897&lt;&gt;"Ativo"),"",IF(COUNTIFS($E$4:$E6897,$E6897,$A$4:$A6897,$A6897,$G$4:$G6897,"Ativo")=1,1,0))</f>
        <v/>
      </c>
      <c r="BC6897" t="str">
        <f>IF(OR($A6897="",$G6897&lt;&gt;"Ativo"),"",IF(COUNTIFS($A$4:$A6897,$A6897,$G$4:$G6897,"Ativo")=1,1,0))</f>
        <v/>
      </c>
    </row>
    <row r="6898" spans="1:55" x14ac:dyDescent="0.3">
      <c r="A6898" s="76"/>
      <c r="B6898" s="104"/>
      <c r="C6898" s="76"/>
      <c r="D6898" s="77"/>
      <c r="E6898" s="12"/>
      <c r="F6898" s="78"/>
      <c r="G6898" s="77"/>
      <c r="H6898" s="79"/>
      <c r="BA6898" s="5" t="str">
        <f t="shared" si="107"/>
        <v/>
      </c>
      <c r="BB6898" s="5" t="str">
        <f>IF(OR($E6898="",$G6898&lt;&gt;"Ativo"),"",IF(COUNTIFS($E$4:$E6898,$E6898,$A$4:$A6898,$A6898,$G$4:$G6898,"Ativo")=1,1,0))</f>
        <v/>
      </c>
      <c r="BC6898" t="str">
        <f>IF(OR($A6898="",$G6898&lt;&gt;"Ativo"),"",IF(COUNTIFS($A$4:$A6898,$A6898,$G$4:$G6898,"Ativo")=1,1,0))</f>
        <v/>
      </c>
    </row>
    <row r="6899" spans="1:55" x14ac:dyDescent="0.3">
      <c r="A6899" s="76"/>
      <c r="B6899" s="104"/>
      <c r="C6899" s="76"/>
      <c r="D6899" s="77"/>
      <c r="E6899" s="12"/>
      <c r="F6899" s="78"/>
      <c r="G6899" s="77"/>
      <c r="H6899" s="79"/>
      <c r="BA6899" s="5" t="str">
        <f t="shared" si="107"/>
        <v/>
      </c>
      <c r="BB6899" s="5" t="str">
        <f>IF(OR($E6899="",$G6899&lt;&gt;"Ativo"),"",IF(COUNTIFS($E$4:$E6899,$E6899,$A$4:$A6899,$A6899,$G$4:$G6899,"Ativo")=1,1,0))</f>
        <v/>
      </c>
      <c r="BC6899" t="str">
        <f>IF(OR($A6899="",$G6899&lt;&gt;"Ativo"),"",IF(COUNTIFS($A$4:$A6899,$A6899,$G$4:$G6899,"Ativo")=1,1,0))</f>
        <v/>
      </c>
    </row>
    <row r="6900" spans="1:55" x14ac:dyDescent="0.3">
      <c r="A6900" s="76"/>
      <c r="B6900" s="104"/>
      <c r="C6900" s="76"/>
      <c r="D6900" s="77"/>
      <c r="E6900" s="12"/>
      <c r="F6900" s="78"/>
      <c r="G6900" s="77"/>
      <c r="H6900" s="79"/>
      <c r="BA6900" s="5" t="str">
        <f t="shared" si="107"/>
        <v/>
      </c>
      <c r="BB6900" s="5" t="str">
        <f>IF(OR($E6900="",$G6900&lt;&gt;"Ativo"),"",IF(COUNTIFS($E$4:$E6900,$E6900,$A$4:$A6900,$A6900,$G$4:$G6900,"Ativo")=1,1,0))</f>
        <v/>
      </c>
      <c r="BC6900" t="str">
        <f>IF(OR($A6900="",$G6900&lt;&gt;"Ativo"),"",IF(COUNTIFS($A$4:$A6900,$A6900,$G$4:$G6900,"Ativo")=1,1,0))</f>
        <v/>
      </c>
    </row>
    <row r="6901" spans="1:55" x14ac:dyDescent="0.3">
      <c r="A6901" s="76"/>
      <c r="B6901" s="104"/>
      <c r="C6901" s="76"/>
      <c r="D6901" s="77"/>
      <c r="E6901" s="12"/>
      <c r="F6901" s="78"/>
      <c r="G6901" s="77"/>
      <c r="H6901" s="79"/>
      <c r="BA6901" s="5" t="str">
        <f t="shared" si="107"/>
        <v/>
      </c>
      <c r="BB6901" s="5" t="str">
        <f>IF(OR($E6901="",$G6901&lt;&gt;"Ativo"),"",IF(COUNTIFS($E$4:$E6901,$E6901,$A$4:$A6901,$A6901,$G$4:$G6901,"Ativo")=1,1,0))</f>
        <v/>
      </c>
      <c r="BC6901" t="str">
        <f>IF(OR($A6901="",$G6901&lt;&gt;"Ativo"),"",IF(COUNTIFS($A$4:$A6901,$A6901,$G$4:$G6901,"Ativo")=1,1,0))</f>
        <v/>
      </c>
    </row>
    <row r="6902" spans="1:55" x14ac:dyDescent="0.3">
      <c r="A6902" s="76"/>
      <c r="B6902" s="104"/>
      <c r="C6902" s="76"/>
      <c r="D6902" s="77"/>
      <c r="E6902" s="12"/>
      <c r="F6902" s="78"/>
      <c r="G6902" s="77"/>
      <c r="H6902" s="79"/>
      <c r="BA6902" s="5" t="str">
        <f t="shared" si="107"/>
        <v/>
      </c>
      <c r="BB6902" s="5" t="str">
        <f>IF(OR($E6902="",$G6902&lt;&gt;"Ativo"),"",IF(COUNTIFS($E$4:$E6902,$E6902,$A$4:$A6902,$A6902,$G$4:$G6902,"Ativo")=1,1,0))</f>
        <v/>
      </c>
      <c r="BC6902" t="str">
        <f>IF(OR($A6902="",$G6902&lt;&gt;"Ativo"),"",IF(COUNTIFS($A$4:$A6902,$A6902,$G$4:$G6902,"Ativo")=1,1,0))</f>
        <v/>
      </c>
    </row>
    <row r="6903" spans="1:55" x14ac:dyDescent="0.3">
      <c r="A6903" s="76"/>
      <c r="B6903" s="104"/>
      <c r="C6903" s="76"/>
      <c r="D6903" s="77"/>
      <c r="E6903" s="12"/>
      <c r="F6903" s="78"/>
      <c r="G6903" s="77"/>
      <c r="H6903" s="79"/>
      <c r="BA6903" s="5" t="str">
        <f t="shared" si="107"/>
        <v/>
      </c>
      <c r="BB6903" s="5" t="str">
        <f>IF(OR($E6903="",$G6903&lt;&gt;"Ativo"),"",IF(COUNTIFS($E$4:$E6903,$E6903,$A$4:$A6903,$A6903,$G$4:$G6903,"Ativo")=1,1,0))</f>
        <v/>
      </c>
      <c r="BC6903" t="str">
        <f>IF(OR($A6903="",$G6903&lt;&gt;"Ativo"),"",IF(COUNTIFS($A$4:$A6903,$A6903,$G$4:$G6903,"Ativo")=1,1,0))</f>
        <v/>
      </c>
    </row>
    <row r="6904" spans="1:55" x14ac:dyDescent="0.3">
      <c r="A6904" s="76"/>
      <c r="B6904" s="104"/>
      <c r="C6904" s="76"/>
      <c r="D6904" s="77"/>
      <c r="E6904" s="12"/>
      <c r="F6904" s="78"/>
      <c r="G6904" s="77"/>
      <c r="H6904" s="79"/>
      <c r="BA6904" s="5" t="str">
        <f t="shared" si="107"/>
        <v/>
      </c>
      <c r="BB6904" s="5" t="str">
        <f>IF(OR($E6904="",$G6904&lt;&gt;"Ativo"),"",IF(COUNTIFS($E$4:$E6904,$E6904,$A$4:$A6904,$A6904,$G$4:$G6904,"Ativo")=1,1,0))</f>
        <v/>
      </c>
      <c r="BC6904" t="str">
        <f>IF(OR($A6904="",$G6904&lt;&gt;"Ativo"),"",IF(COUNTIFS($A$4:$A6904,$A6904,$G$4:$G6904,"Ativo")=1,1,0))</f>
        <v/>
      </c>
    </row>
    <row r="6905" spans="1:55" x14ac:dyDescent="0.3">
      <c r="A6905" s="76"/>
      <c r="B6905" s="104"/>
      <c r="C6905" s="76"/>
      <c r="D6905" s="77"/>
      <c r="E6905" s="12"/>
      <c r="F6905" s="78"/>
      <c r="G6905" s="77"/>
      <c r="H6905" s="79"/>
      <c r="BA6905" s="5" t="str">
        <f t="shared" si="107"/>
        <v/>
      </c>
      <c r="BB6905" s="5" t="str">
        <f>IF(OR($E6905="",$G6905&lt;&gt;"Ativo"),"",IF(COUNTIFS($E$4:$E6905,$E6905,$A$4:$A6905,$A6905,$G$4:$G6905,"Ativo")=1,1,0))</f>
        <v/>
      </c>
      <c r="BC6905" t="str">
        <f>IF(OR($A6905="",$G6905&lt;&gt;"Ativo"),"",IF(COUNTIFS($A$4:$A6905,$A6905,$G$4:$G6905,"Ativo")=1,1,0))</f>
        <v/>
      </c>
    </row>
    <row r="6906" spans="1:55" x14ac:dyDescent="0.3">
      <c r="A6906" s="76"/>
      <c r="B6906" s="104"/>
      <c r="C6906" s="76"/>
      <c r="D6906" s="77"/>
      <c r="E6906" s="12"/>
      <c r="F6906" s="78"/>
      <c r="G6906" s="77"/>
      <c r="H6906" s="79"/>
      <c r="BA6906" s="5" t="str">
        <f t="shared" si="107"/>
        <v/>
      </c>
      <c r="BB6906" s="5" t="str">
        <f>IF(OR($E6906="",$G6906&lt;&gt;"Ativo"),"",IF(COUNTIFS($E$4:$E6906,$E6906,$A$4:$A6906,$A6906,$G$4:$G6906,"Ativo")=1,1,0))</f>
        <v/>
      </c>
      <c r="BC6906" t="str">
        <f>IF(OR($A6906="",$G6906&lt;&gt;"Ativo"),"",IF(COUNTIFS($A$4:$A6906,$A6906,$G$4:$G6906,"Ativo")=1,1,0))</f>
        <v/>
      </c>
    </row>
    <row r="6907" spans="1:55" x14ac:dyDescent="0.3">
      <c r="A6907" s="76"/>
      <c r="B6907" s="104"/>
      <c r="C6907" s="76"/>
      <c r="D6907" s="77"/>
      <c r="E6907" s="12"/>
      <c r="F6907" s="78"/>
      <c r="G6907" s="77"/>
      <c r="H6907" s="79"/>
      <c r="BA6907" s="5" t="str">
        <f t="shared" si="107"/>
        <v/>
      </c>
      <c r="BB6907" s="5" t="str">
        <f>IF(OR($E6907="",$G6907&lt;&gt;"Ativo"),"",IF(COUNTIFS($E$4:$E6907,$E6907,$A$4:$A6907,$A6907,$G$4:$G6907,"Ativo")=1,1,0))</f>
        <v/>
      </c>
      <c r="BC6907" t="str">
        <f>IF(OR($A6907="",$G6907&lt;&gt;"Ativo"),"",IF(COUNTIFS($A$4:$A6907,$A6907,$G$4:$G6907,"Ativo")=1,1,0))</f>
        <v/>
      </c>
    </row>
    <row r="6908" spans="1:55" x14ac:dyDescent="0.3">
      <c r="A6908" s="76"/>
      <c r="B6908" s="104"/>
      <c r="C6908" s="76"/>
      <c r="D6908" s="77"/>
      <c r="E6908" s="12"/>
      <c r="F6908" s="78"/>
      <c r="G6908" s="77"/>
      <c r="H6908" s="79"/>
      <c r="BA6908" s="5" t="str">
        <f t="shared" si="107"/>
        <v/>
      </c>
      <c r="BB6908" s="5" t="str">
        <f>IF(OR($E6908="",$G6908&lt;&gt;"Ativo"),"",IF(COUNTIFS($E$4:$E6908,$E6908,$A$4:$A6908,$A6908,$G$4:$G6908,"Ativo")=1,1,0))</f>
        <v/>
      </c>
      <c r="BC6908" t="str">
        <f>IF(OR($A6908="",$G6908&lt;&gt;"Ativo"),"",IF(COUNTIFS($A$4:$A6908,$A6908,$G$4:$G6908,"Ativo")=1,1,0))</f>
        <v/>
      </c>
    </row>
    <row r="6909" spans="1:55" x14ac:dyDescent="0.3">
      <c r="A6909" s="76"/>
      <c r="B6909" s="104"/>
      <c r="C6909" s="76"/>
      <c r="D6909" s="77"/>
      <c r="E6909" s="12"/>
      <c r="F6909" s="78"/>
      <c r="G6909" s="77"/>
      <c r="H6909" s="79"/>
      <c r="BA6909" s="5" t="str">
        <f t="shared" si="107"/>
        <v/>
      </c>
      <c r="BB6909" s="5" t="str">
        <f>IF(OR($E6909="",$G6909&lt;&gt;"Ativo"),"",IF(COUNTIFS($E$4:$E6909,$E6909,$A$4:$A6909,$A6909,$G$4:$G6909,"Ativo")=1,1,0))</f>
        <v/>
      </c>
      <c r="BC6909" t="str">
        <f>IF(OR($A6909="",$G6909&lt;&gt;"Ativo"),"",IF(COUNTIFS($A$4:$A6909,$A6909,$G$4:$G6909,"Ativo")=1,1,0))</f>
        <v/>
      </c>
    </row>
    <row r="6910" spans="1:55" x14ac:dyDescent="0.3">
      <c r="A6910" s="76"/>
      <c r="B6910" s="104"/>
      <c r="C6910" s="76"/>
      <c r="D6910" s="77"/>
      <c r="E6910" s="12"/>
      <c r="F6910" s="78"/>
      <c r="G6910" s="77"/>
      <c r="H6910" s="79"/>
      <c r="BA6910" s="5" t="str">
        <f t="shared" si="107"/>
        <v/>
      </c>
      <c r="BB6910" s="5" t="str">
        <f>IF(OR($E6910="",$G6910&lt;&gt;"Ativo"),"",IF(COUNTIFS($E$4:$E6910,$E6910,$A$4:$A6910,$A6910,$G$4:$G6910,"Ativo")=1,1,0))</f>
        <v/>
      </c>
      <c r="BC6910" t="str">
        <f>IF(OR($A6910="",$G6910&lt;&gt;"Ativo"),"",IF(COUNTIFS($A$4:$A6910,$A6910,$G$4:$G6910,"Ativo")=1,1,0))</f>
        <v/>
      </c>
    </row>
    <row r="6911" spans="1:55" x14ac:dyDescent="0.3">
      <c r="A6911" s="76"/>
      <c r="B6911" s="104"/>
      <c r="C6911" s="76"/>
      <c r="D6911" s="77"/>
      <c r="E6911" s="12"/>
      <c r="F6911" s="78"/>
      <c r="G6911" s="77"/>
      <c r="H6911" s="79"/>
      <c r="BA6911" s="5" t="str">
        <f t="shared" si="107"/>
        <v/>
      </c>
      <c r="BB6911" s="5" t="str">
        <f>IF(OR($E6911="",$G6911&lt;&gt;"Ativo"),"",IF(COUNTIFS($E$4:$E6911,$E6911,$A$4:$A6911,$A6911,$G$4:$G6911,"Ativo")=1,1,0))</f>
        <v/>
      </c>
      <c r="BC6911" t="str">
        <f>IF(OR($A6911="",$G6911&lt;&gt;"Ativo"),"",IF(COUNTIFS($A$4:$A6911,$A6911,$G$4:$G6911,"Ativo")=1,1,0))</f>
        <v/>
      </c>
    </row>
    <row r="6912" spans="1:55" x14ac:dyDescent="0.3">
      <c r="A6912" s="76"/>
      <c r="B6912" s="104"/>
      <c r="C6912" s="76"/>
      <c r="D6912" s="77"/>
      <c r="E6912" s="12"/>
      <c r="F6912" s="78"/>
      <c r="G6912" s="77"/>
      <c r="H6912" s="79"/>
      <c r="BA6912" s="5" t="str">
        <f t="shared" si="107"/>
        <v/>
      </c>
      <c r="BB6912" s="5" t="str">
        <f>IF(OR($E6912="",$G6912&lt;&gt;"Ativo"),"",IF(COUNTIFS($E$4:$E6912,$E6912,$A$4:$A6912,$A6912,$G$4:$G6912,"Ativo")=1,1,0))</f>
        <v/>
      </c>
      <c r="BC6912" t="str">
        <f>IF(OR($A6912="",$G6912&lt;&gt;"Ativo"),"",IF(COUNTIFS($A$4:$A6912,$A6912,$G$4:$G6912,"Ativo")=1,1,0))</f>
        <v/>
      </c>
    </row>
    <row r="6913" spans="1:55" x14ac:dyDescent="0.3">
      <c r="A6913" s="76"/>
      <c r="B6913" s="104"/>
      <c r="C6913" s="76"/>
      <c r="D6913" s="77"/>
      <c r="E6913" s="12"/>
      <c r="F6913" s="78"/>
      <c r="G6913" s="77"/>
      <c r="H6913" s="79"/>
      <c r="BA6913" s="5" t="str">
        <f t="shared" si="107"/>
        <v/>
      </c>
      <c r="BB6913" s="5" t="str">
        <f>IF(OR($E6913="",$G6913&lt;&gt;"Ativo"),"",IF(COUNTIFS($E$4:$E6913,$E6913,$A$4:$A6913,$A6913,$G$4:$G6913,"Ativo")=1,1,0))</f>
        <v/>
      </c>
      <c r="BC6913" t="str">
        <f>IF(OR($A6913="",$G6913&lt;&gt;"Ativo"),"",IF(COUNTIFS($A$4:$A6913,$A6913,$G$4:$G6913,"Ativo")=1,1,0))</f>
        <v/>
      </c>
    </row>
    <row r="6914" spans="1:55" x14ac:dyDescent="0.3">
      <c r="A6914" s="76"/>
      <c r="B6914" s="104"/>
      <c r="C6914" s="76"/>
      <c r="D6914" s="77"/>
      <c r="E6914" s="12"/>
      <c r="F6914" s="78"/>
      <c r="G6914" s="77"/>
      <c r="H6914" s="79"/>
      <c r="BA6914" s="5" t="str">
        <f t="shared" si="107"/>
        <v/>
      </c>
      <c r="BB6914" s="5" t="str">
        <f>IF(OR($E6914="",$G6914&lt;&gt;"Ativo"),"",IF(COUNTIFS($E$4:$E6914,$E6914,$A$4:$A6914,$A6914,$G$4:$G6914,"Ativo")=1,1,0))</f>
        <v/>
      </c>
      <c r="BC6914" t="str">
        <f>IF(OR($A6914="",$G6914&lt;&gt;"Ativo"),"",IF(COUNTIFS($A$4:$A6914,$A6914,$G$4:$G6914,"Ativo")=1,1,0))</f>
        <v/>
      </c>
    </row>
    <row r="6915" spans="1:55" x14ac:dyDescent="0.3">
      <c r="A6915" s="76"/>
      <c r="B6915" s="104"/>
      <c r="C6915" s="76"/>
      <c r="D6915" s="77"/>
      <c r="E6915" s="12"/>
      <c r="F6915" s="78"/>
      <c r="G6915" s="77"/>
      <c r="H6915" s="79"/>
      <c r="BA6915" s="5" t="str">
        <f t="shared" si="107"/>
        <v/>
      </c>
      <c r="BB6915" s="5" t="str">
        <f>IF(OR($E6915="",$G6915&lt;&gt;"Ativo"),"",IF(COUNTIFS($E$4:$E6915,$E6915,$A$4:$A6915,$A6915,$G$4:$G6915,"Ativo")=1,1,0))</f>
        <v/>
      </c>
      <c r="BC6915" t="str">
        <f>IF(OR($A6915="",$G6915&lt;&gt;"Ativo"),"",IF(COUNTIFS($A$4:$A6915,$A6915,$G$4:$G6915,"Ativo")=1,1,0))</f>
        <v/>
      </c>
    </row>
    <row r="6916" spans="1:55" x14ac:dyDescent="0.3">
      <c r="A6916" s="76"/>
      <c r="B6916" s="104"/>
      <c r="C6916" s="76"/>
      <c r="D6916" s="77"/>
      <c r="E6916" s="12"/>
      <c r="F6916" s="78"/>
      <c r="G6916" s="77"/>
      <c r="H6916" s="79"/>
      <c r="BA6916" s="5" t="str">
        <f t="shared" ref="BA6916:BA6979" si="108">IF($D6916="","",MID($D6916,4,LEN($D6916)-5))</f>
        <v/>
      </c>
      <c r="BB6916" s="5" t="str">
        <f>IF(OR($E6916="",$G6916&lt;&gt;"Ativo"),"",IF(COUNTIFS($E$4:$E6916,$E6916,$A$4:$A6916,$A6916,$G$4:$G6916,"Ativo")=1,1,0))</f>
        <v/>
      </c>
      <c r="BC6916" t="str">
        <f>IF(OR($A6916="",$G6916&lt;&gt;"Ativo"),"",IF(COUNTIFS($A$4:$A6916,$A6916,$G$4:$G6916,"Ativo")=1,1,0))</f>
        <v/>
      </c>
    </row>
    <row r="6917" spans="1:55" x14ac:dyDescent="0.3">
      <c r="A6917" s="76"/>
      <c r="B6917" s="104"/>
      <c r="C6917" s="76"/>
      <c r="D6917" s="77"/>
      <c r="E6917" s="12"/>
      <c r="F6917" s="78"/>
      <c r="G6917" s="77"/>
      <c r="H6917" s="79"/>
      <c r="BA6917" s="5" t="str">
        <f t="shared" si="108"/>
        <v/>
      </c>
      <c r="BB6917" s="5" t="str">
        <f>IF(OR($E6917="",$G6917&lt;&gt;"Ativo"),"",IF(COUNTIFS($E$4:$E6917,$E6917,$A$4:$A6917,$A6917,$G$4:$G6917,"Ativo")=1,1,0))</f>
        <v/>
      </c>
      <c r="BC6917" t="str">
        <f>IF(OR($A6917="",$G6917&lt;&gt;"Ativo"),"",IF(COUNTIFS($A$4:$A6917,$A6917,$G$4:$G6917,"Ativo")=1,1,0))</f>
        <v/>
      </c>
    </row>
    <row r="6918" spans="1:55" x14ac:dyDescent="0.3">
      <c r="A6918" s="76"/>
      <c r="B6918" s="104"/>
      <c r="C6918" s="76"/>
      <c r="D6918" s="77"/>
      <c r="E6918" s="12"/>
      <c r="F6918" s="78"/>
      <c r="G6918" s="77"/>
      <c r="H6918" s="79"/>
      <c r="BA6918" s="5" t="str">
        <f t="shared" si="108"/>
        <v/>
      </c>
      <c r="BB6918" s="5" t="str">
        <f>IF(OR($E6918="",$G6918&lt;&gt;"Ativo"),"",IF(COUNTIFS($E$4:$E6918,$E6918,$A$4:$A6918,$A6918,$G$4:$G6918,"Ativo")=1,1,0))</f>
        <v/>
      </c>
      <c r="BC6918" t="str">
        <f>IF(OR($A6918="",$G6918&lt;&gt;"Ativo"),"",IF(COUNTIFS($A$4:$A6918,$A6918,$G$4:$G6918,"Ativo")=1,1,0))</f>
        <v/>
      </c>
    </row>
    <row r="6919" spans="1:55" x14ac:dyDescent="0.3">
      <c r="A6919" s="76"/>
      <c r="B6919" s="104"/>
      <c r="C6919" s="76"/>
      <c r="D6919" s="77"/>
      <c r="E6919" s="12"/>
      <c r="F6919" s="78"/>
      <c r="G6919" s="77"/>
      <c r="H6919" s="79"/>
      <c r="BA6919" s="5" t="str">
        <f t="shared" si="108"/>
        <v/>
      </c>
      <c r="BB6919" s="5" t="str">
        <f>IF(OR($E6919="",$G6919&lt;&gt;"Ativo"),"",IF(COUNTIFS($E$4:$E6919,$E6919,$A$4:$A6919,$A6919,$G$4:$G6919,"Ativo")=1,1,0))</f>
        <v/>
      </c>
      <c r="BC6919" t="str">
        <f>IF(OR($A6919="",$G6919&lt;&gt;"Ativo"),"",IF(COUNTIFS($A$4:$A6919,$A6919,$G$4:$G6919,"Ativo")=1,1,0))</f>
        <v/>
      </c>
    </row>
    <row r="6920" spans="1:55" x14ac:dyDescent="0.3">
      <c r="A6920" s="76"/>
      <c r="B6920" s="104"/>
      <c r="C6920" s="76"/>
      <c r="D6920" s="77"/>
      <c r="E6920" s="12"/>
      <c r="F6920" s="78"/>
      <c r="G6920" s="77"/>
      <c r="H6920" s="79"/>
      <c r="BA6920" s="5" t="str">
        <f t="shared" si="108"/>
        <v/>
      </c>
      <c r="BB6920" s="5" t="str">
        <f>IF(OR($E6920="",$G6920&lt;&gt;"Ativo"),"",IF(COUNTIFS($E$4:$E6920,$E6920,$A$4:$A6920,$A6920,$G$4:$G6920,"Ativo")=1,1,0))</f>
        <v/>
      </c>
      <c r="BC6920" t="str">
        <f>IF(OR($A6920="",$G6920&lt;&gt;"Ativo"),"",IF(COUNTIFS($A$4:$A6920,$A6920,$G$4:$G6920,"Ativo")=1,1,0))</f>
        <v/>
      </c>
    </row>
    <row r="6921" spans="1:55" x14ac:dyDescent="0.3">
      <c r="A6921" s="76"/>
      <c r="B6921" s="104"/>
      <c r="C6921" s="76"/>
      <c r="D6921" s="77"/>
      <c r="E6921" s="12"/>
      <c r="F6921" s="78"/>
      <c r="G6921" s="77"/>
      <c r="H6921" s="79"/>
      <c r="BA6921" s="5" t="str">
        <f t="shared" si="108"/>
        <v/>
      </c>
      <c r="BB6921" s="5" t="str">
        <f>IF(OR($E6921="",$G6921&lt;&gt;"Ativo"),"",IF(COUNTIFS($E$4:$E6921,$E6921,$A$4:$A6921,$A6921,$G$4:$G6921,"Ativo")=1,1,0))</f>
        <v/>
      </c>
      <c r="BC6921" t="str">
        <f>IF(OR($A6921="",$G6921&lt;&gt;"Ativo"),"",IF(COUNTIFS($A$4:$A6921,$A6921,$G$4:$G6921,"Ativo")=1,1,0))</f>
        <v/>
      </c>
    </row>
    <row r="6922" spans="1:55" x14ac:dyDescent="0.3">
      <c r="A6922" s="76"/>
      <c r="B6922" s="104"/>
      <c r="C6922" s="76"/>
      <c r="D6922" s="77"/>
      <c r="E6922" s="12"/>
      <c r="F6922" s="78"/>
      <c r="G6922" s="77"/>
      <c r="H6922" s="79"/>
      <c r="BA6922" s="5" t="str">
        <f t="shared" si="108"/>
        <v/>
      </c>
      <c r="BB6922" s="5" t="str">
        <f>IF(OR($E6922="",$G6922&lt;&gt;"Ativo"),"",IF(COUNTIFS($E$4:$E6922,$E6922,$A$4:$A6922,$A6922,$G$4:$G6922,"Ativo")=1,1,0))</f>
        <v/>
      </c>
      <c r="BC6922" t="str">
        <f>IF(OR($A6922="",$G6922&lt;&gt;"Ativo"),"",IF(COUNTIFS($A$4:$A6922,$A6922,$G$4:$G6922,"Ativo")=1,1,0))</f>
        <v/>
      </c>
    </row>
    <row r="6923" spans="1:55" x14ac:dyDescent="0.3">
      <c r="A6923" s="76"/>
      <c r="B6923" s="104"/>
      <c r="C6923" s="76"/>
      <c r="D6923" s="77"/>
      <c r="E6923" s="12"/>
      <c r="F6923" s="78"/>
      <c r="G6923" s="77"/>
      <c r="H6923" s="79"/>
      <c r="BA6923" s="5" t="str">
        <f t="shared" si="108"/>
        <v/>
      </c>
      <c r="BB6923" s="5" t="str">
        <f>IF(OR($E6923="",$G6923&lt;&gt;"Ativo"),"",IF(COUNTIFS($E$4:$E6923,$E6923,$A$4:$A6923,$A6923,$G$4:$G6923,"Ativo")=1,1,0))</f>
        <v/>
      </c>
      <c r="BC6923" t="str">
        <f>IF(OR($A6923="",$G6923&lt;&gt;"Ativo"),"",IF(COUNTIFS($A$4:$A6923,$A6923,$G$4:$G6923,"Ativo")=1,1,0))</f>
        <v/>
      </c>
    </row>
    <row r="6924" spans="1:55" x14ac:dyDescent="0.3">
      <c r="A6924" s="76"/>
      <c r="B6924" s="104"/>
      <c r="C6924" s="76"/>
      <c r="D6924" s="77"/>
      <c r="E6924" s="12"/>
      <c r="F6924" s="78"/>
      <c r="G6924" s="77"/>
      <c r="H6924" s="79"/>
      <c r="BA6924" s="5" t="str">
        <f t="shared" si="108"/>
        <v/>
      </c>
      <c r="BB6924" s="5" t="str">
        <f>IF(OR($E6924="",$G6924&lt;&gt;"Ativo"),"",IF(COUNTIFS($E$4:$E6924,$E6924,$A$4:$A6924,$A6924,$G$4:$G6924,"Ativo")=1,1,0))</f>
        <v/>
      </c>
      <c r="BC6924" t="str">
        <f>IF(OR($A6924="",$G6924&lt;&gt;"Ativo"),"",IF(COUNTIFS($A$4:$A6924,$A6924,$G$4:$G6924,"Ativo")=1,1,0))</f>
        <v/>
      </c>
    </row>
    <row r="6925" spans="1:55" x14ac:dyDescent="0.3">
      <c r="A6925" s="76"/>
      <c r="B6925" s="104"/>
      <c r="C6925" s="76"/>
      <c r="D6925" s="77"/>
      <c r="E6925" s="12"/>
      <c r="F6925" s="78"/>
      <c r="G6925" s="77"/>
      <c r="H6925" s="79"/>
      <c r="BA6925" s="5" t="str">
        <f t="shared" si="108"/>
        <v/>
      </c>
      <c r="BB6925" s="5" t="str">
        <f>IF(OR($E6925="",$G6925&lt;&gt;"Ativo"),"",IF(COUNTIFS($E$4:$E6925,$E6925,$A$4:$A6925,$A6925,$G$4:$G6925,"Ativo")=1,1,0))</f>
        <v/>
      </c>
      <c r="BC6925" t="str">
        <f>IF(OR($A6925="",$G6925&lt;&gt;"Ativo"),"",IF(COUNTIFS($A$4:$A6925,$A6925,$G$4:$G6925,"Ativo")=1,1,0))</f>
        <v/>
      </c>
    </row>
    <row r="6926" spans="1:55" x14ac:dyDescent="0.3">
      <c r="A6926" s="76"/>
      <c r="B6926" s="104"/>
      <c r="C6926" s="76"/>
      <c r="D6926" s="77"/>
      <c r="E6926" s="12"/>
      <c r="F6926" s="78"/>
      <c r="G6926" s="77"/>
      <c r="H6926" s="79"/>
      <c r="BA6926" s="5" t="str">
        <f t="shared" si="108"/>
        <v/>
      </c>
      <c r="BB6926" s="5" t="str">
        <f>IF(OR($E6926="",$G6926&lt;&gt;"Ativo"),"",IF(COUNTIFS($E$4:$E6926,$E6926,$A$4:$A6926,$A6926,$G$4:$G6926,"Ativo")=1,1,0))</f>
        <v/>
      </c>
      <c r="BC6926" t="str">
        <f>IF(OR($A6926="",$G6926&lt;&gt;"Ativo"),"",IF(COUNTIFS($A$4:$A6926,$A6926,$G$4:$G6926,"Ativo")=1,1,0))</f>
        <v/>
      </c>
    </row>
    <row r="6927" spans="1:55" x14ac:dyDescent="0.3">
      <c r="A6927" s="76"/>
      <c r="B6927" s="104"/>
      <c r="C6927" s="76"/>
      <c r="D6927" s="77"/>
      <c r="E6927" s="12"/>
      <c r="F6927" s="78"/>
      <c r="G6927" s="77"/>
      <c r="H6927" s="79"/>
      <c r="BA6927" s="5" t="str">
        <f t="shared" si="108"/>
        <v/>
      </c>
      <c r="BB6927" s="5" t="str">
        <f>IF(OR($E6927="",$G6927&lt;&gt;"Ativo"),"",IF(COUNTIFS($E$4:$E6927,$E6927,$A$4:$A6927,$A6927,$G$4:$G6927,"Ativo")=1,1,0))</f>
        <v/>
      </c>
      <c r="BC6927" t="str">
        <f>IF(OR($A6927="",$G6927&lt;&gt;"Ativo"),"",IF(COUNTIFS($A$4:$A6927,$A6927,$G$4:$G6927,"Ativo")=1,1,0))</f>
        <v/>
      </c>
    </row>
    <row r="6928" spans="1:55" x14ac:dyDescent="0.3">
      <c r="A6928" s="76"/>
      <c r="B6928" s="104"/>
      <c r="C6928" s="76"/>
      <c r="D6928" s="77"/>
      <c r="E6928" s="12"/>
      <c r="F6928" s="78"/>
      <c r="G6928" s="77"/>
      <c r="H6928" s="79"/>
      <c r="BA6928" s="5" t="str">
        <f t="shared" si="108"/>
        <v/>
      </c>
      <c r="BB6928" s="5" t="str">
        <f>IF(OR($E6928="",$G6928&lt;&gt;"Ativo"),"",IF(COUNTIFS($E$4:$E6928,$E6928,$A$4:$A6928,$A6928,$G$4:$G6928,"Ativo")=1,1,0))</f>
        <v/>
      </c>
      <c r="BC6928" t="str">
        <f>IF(OR($A6928="",$G6928&lt;&gt;"Ativo"),"",IF(COUNTIFS($A$4:$A6928,$A6928,$G$4:$G6928,"Ativo")=1,1,0))</f>
        <v/>
      </c>
    </row>
    <row r="6929" spans="1:55" x14ac:dyDescent="0.3">
      <c r="A6929" s="76"/>
      <c r="B6929" s="104"/>
      <c r="C6929" s="76"/>
      <c r="D6929" s="77"/>
      <c r="E6929" s="12"/>
      <c r="F6929" s="78"/>
      <c r="G6929" s="77"/>
      <c r="H6929" s="79"/>
      <c r="BA6929" s="5" t="str">
        <f t="shared" si="108"/>
        <v/>
      </c>
      <c r="BB6929" s="5" t="str">
        <f>IF(OR($E6929="",$G6929&lt;&gt;"Ativo"),"",IF(COUNTIFS($E$4:$E6929,$E6929,$A$4:$A6929,$A6929,$G$4:$G6929,"Ativo")=1,1,0))</f>
        <v/>
      </c>
      <c r="BC6929" t="str">
        <f>IF(OR($A6929="",$G6929&lt;&gt;"Ativo"),"",IF(COUNTIFS($A$4:$A6929,$A6929,$G$4:$G6929,"Ativo")=1,1,0))</f>
        <v/>
      </c>
    </row>
    <row r="6930" spans="1:55" x14ac:dyDescent="0.3">
      <c r="A6930" s="76"/>
      <c r="B6930" s="104"/>
      <c r="C6930" s="76"/>
      <c r="D6930" s="77"/>
      <c r="E6930" s="12"/>
      <c r="F6930" s="78"/>
      <c r="G6930" s="77"/>
      <c r="H6930" s="79"/>
      <c r="BA6930" s="5" t="str">
        <f t="shared" si="108"/>
        <v/>
      </c>
      <c r="BB6930" s="5" t="str">
        <f>IF(OR($E6930="",$G6930&lt;&gt;"Ativo"),"",IF(COUNTIFS($E$4:$E6930,$E6930,$A$4:$A6930,$A6930,$G$4:$G6930,"Ativo")=1,1,0))</f>
        <v/>
      </c>
      <c r="BC6930" t="str">
        <f>IF(OR($A6930="",$G6930&lt;&gt;"Ativo"),"",IF(COUNTIFS($A$4:$A6930,$A6930,$G$4:$G6930,"Ativo")=1,1,0))</f>
        <v/>
      </c>
    </row>
    <row r="6931" spans="1:55" x14ac:dyDescent="0.3">
      <c r="A6931" s="76"/>
      <c r="B6931" s="104"/>
      <c r="C6931" s="76"/>
      <c r="D6931" s="77"/>
      <c r="E6931" s="12"/>
      <c r="F6931" s="78"/>
      <c r="G6931" s="77"/>
      <c r="H6931" s="79"/>
      <c r="BA6931" s="5" t="str">
        <f t="shared" si="108"/>
        <v/>
      </c>
      <c r="BB6931" s="5" t="str">
        <f>IF(OR($E6931="",$G6931&lt;&gt;"Ativo"),"",IF(COUNTIFS($E$4:$E6931,$E6931,$A$4:$A6931,$A6931,$G$4:$G6931,"Ativo")=1,1,0))</f>
        <v/>
      </c>
      <c r="BC6931" t="str">
        <f>IF(OR($A6931="",$G6931&lt;&gt;"Ativo"),"",IF(COUNTIFS($A$4:$A6931,$A6931,$G$4:$G6931,"Ativo")=1,1,0))</f>
        <v/>
      </c>
    </row>
    <row r="6932" spans="1:55" x14ac:dyDescent="0.3">
      <c r="A6932" s="76"/>
      <c r="B6932" s="104"/>
      <c r="C6932" s="76"/>
      <c r="D6932" s="77"/>
      <c r="E6932" s="12"/>
      <c r="F6932" s="78"/>
      <c r="G6932" s="77"/>
      <c r="H6932" s="79"/>
      <c r="BA6932" s="5" t="str">
        <f t="shared" si="108"/>
        <v/>
      </c>
      <c r="BB6932" s="5" t="str">
        <f>IF(OR($E6932="",$G6932&lt;&gt;"Ativo"),"",IF(COUNTIFS($E$4:$E6932,$E6932,$A$4:$A6932,$A6932,$G$4:$G6932,"Ativo")=1,1,0))</f>
        <v/>
      </c>
      <c r="BC6932" t="str">
        <f>IF(OR($A6932="",$G6932&lt;&gt;"Ativo"),"",IF(COUNTIFS($A$4:$A6932,$A6932,$G$4:$G6932,"Ativo")=1,1,0))</f>
        <v/>
      </c>
    </row>
    <row r="6933" spans="1:55" x14ac:dyDescent="0.3">
      <c r="A6933" s="76"/>
      <c r="B6933" s="104"/>
      <c r="C6933" s="76"/>
      <c r="D6933" s="77"/>
      <c r="E6933" s="12"/>
      <c r="F6933" s="78"/>
      <c r="G6933" s="77"/>
      <c r="H6933" s="79"/>
      <c r="BA6933" s="5" t="str">
        <f t="shared" si="108"/>
        <v/>
      </c>
      <c r="BB6933" s="5" t="str">
        <f>IF(OR($E6933="",$G6933&lt;&gt;"Ativo"),"",IF(COUNTIFS($E$4:$E6933,$E6933,$A$4:$A6933,$A6933,$G$4:$G6933,"Ativo")=1,1,0))</f>
        <v/>
      </c>
      <c r="BC6933" t="str">
        <f>IF(OR($A6933="",$G6933&lt;&gt;"Ativo"),"",IF(COUNTIFS($A$4:$A6933,$A6933,$G$4:$G6933,"Ativo")=1,1,0))</f>
        <v/>
      </c>
    </row>
    <row r="6934" spans="1:55" x14ac:dyDescent="0.3">
      <c r="A6934" s="76"/>
      <c r="B6934" s="104"/>
      <c r="C6934" s="76"/>
      <c r="D6934" s="77"/>
      <c r="E6934" s="12"/>
      <c r="F6934" s="78"/>
      <c r="G6934" s="77"/>
      <c r="H6934" s="79"/>
      <c r="BA6934" s="5" t="str">
        <f t="shared" si="108"/>
        <v/>
      </c>
      <c r="BB6934" s="5" t="str">
        <f>IF(OR($E6934="",$G6934&lt;&gt;"Ativo"),"",IF(COUNTIFS($E$4:$E6934,$E6934,$A$4:$A6934,$A6934,$G$4:$G6934,"Ativo")=1,1,0))</f>
        <v/>
      </c>
      <c r="BC6934" t="str">
        <f>IF(OR($A6934="",$G6934&lt;&gt;"Ativo"),"",IF(COUNTIFS($A$4:$A6934,$A6934,$G$4:$G6934,"Ativo")=1,1,0))</f>
        <v/>
      </c>
    </row>
    <row r="6935" spans="1:55" x14ac:dyDescent="0.3">
      <c r="A6935" s="76"/>
      <c r="B6935" s="104"/>
      <c r="C6935" s="76"/>
      <c r="D6935" s="77"/>
      <c r="E6935" s="12"/>
      <c r="F6935" s="78"/>
      <c r="G6935" s="77"/>
      <c r="H6935" s="79"/>
      <c r="BA6935" s="5" t="str">
        <f t="shared" si="108"/>
        <v/>
      </c>
      <c r="BB6935" s="5" t="str">
        <f>IF(OR($E6935="",$G6935&lt;&gt;"Ativo"),"",IF(COUNTIFS($E$4:$E6935,$E6935,$A$4:$A6935,$A6935,$G$4:$G6935,"Ativo")=1,1,0))</f>
        <v/>
      </c>
      <c r="BC6935" t="str">
        <f>IF(OR($A6935="",$G6935&lt;&gt;"Ativo"),"",IF(COUNTIFS($A$4:$A6935,$A6935,$G$4:$G6935,"Ativo")=1,1,0))</f>
        <v/>
      </c>
    </row>
    <row r="6936" spans="1:55" x14ac:dyDescent="0.3">
      <c r="A6936" s="76"/>
      <c r="B6936" s="104"/>
      <c r="C6936" s="76"/>
      <c r="D6936" s="77"/>
      <c r="E6936" s="12"/>
      <c r="F6936" s="78"/>
      <c r="G6936" s="77"/>
      <c r="H6936" s="79"/>
      <c r="BA6936" s="5" t="str">
        <f t="shared" si="108"/>
        <v/>
      </c>
      <c r="BB6936" s="5" t="str">
        <f>IF(OR($E6936="",$G6936&lt;&gt;"Ativo"),"",IF(COUNTIFS($E$4:$E6936,$E6936,$A$4:$A6936,$A6936,$G$4:$G6936,"Ativo")=1,1,0))</f>
        <v/>
      </c>
      <c r="BC6936" t="str">
        <f>IF(OR($A6936="",$G6936&lt;&gt;"Ativo"),"",IF(COUNTIFS($A$4:$A6936,$A6936,$G$4:$G6936,"Ativo")=1,1,0))</f>
        <v/>
      </c>
    </row>
    <row r="6937" spans="1:55" x14ac:dyDescent="0.3">
      <c r="A6937" s="76"/>
      <c r="B6937" s="104"/>
      <c r="C6937" s="76"/>
      <c r="D6937" s="77"/>
      <c r="E6937" s="12"/>
      <c r="F6937" s="78"/>
      <c r="G6937" s="77"/>
      <c r="H6937" s="79"/>
      <c r="BA6937" s="5" t="str">
        <f t="shared" si="108"/>
        <v/>
      </c>
      <c r="BB6937" s="5" t="str">
        <f>IF(OR($E6937="",$G6937&lt;&gt;"Ativo"),"",IF(COUNTIFS($E$4:$E6937,$E6937,$A$4:$A6937,$A6937,$G$4:$G6937,"Ativo")=1,1,0))</f>
        <v/>
      </c>
      <c r="BC6937" t="str">
        <f>IF(OR($A6937="",$G6937&lt;&gt;"Ativo"),"",IF(COUNTIFS($A$4:$A6937,$A6937,$G$4:$G6937,"Ativo")=1,1,0))</f>
        <v/>
      </c>
    </row>
    <row r="6938" spans="1:55" x14ac:dyDescent="0.3">
      <c r="A6938" s="76"/>
      <c r="B6938" s="104"/>
      <c r="C6938" s="76"/>
      <c r="D6938" s="77"/>
      <c r="E6938" s="12"/>
      <c r="F6938" s="78"/>
      <c r="G6938" s="77"/>
      <c r="H6938" s="79"/>
      <c r="BA6938" s="5" t="str">
        <f t="shared" si="108"/>
        <v/>
      </c>
      <c r="BB6938" s="5" t="str">
        <f>IF(OR($E6938="",$G6938&lt;&gt;"Ativo"),"",IF(COUNTIFS($E$4:$E6938,$E6938,$A$4:$A6938,$A6938,$G$4:$G6938,"Ativo")=1,1,0))</f>
        <v/>
      </c>
      <c r="BC6938" t="str">
        <f>IF(OR($A6938="",$G6938&lt;&gt;"Ativo"),"",IF(COUNTIFS($A$4:$A6938,$A6938,$G$4:$G6938,"Ativo")=1,1,0))</f>
        <v/>
      </c>
    </row>
    <row r="6939" spans="1:55" x14ac:dyDescent="0.3">
      <c r="A6939" s="76"/>
      <c r="B6939" s="104"/>
      <c r="C6939" s="76"/>
      <c r="D6939" s="77"/>
      <c r="E6939" s="12"/>
      <c r="F6939" s="78"/>
      <c r="G6939" s="77"/>
      <c r="H6939" s="79"/>
      <c r="BA6939" s="5" t="str">
        <f t="shared" si="108"/>
        <v/>
      </c>
      <c r="BB6939" s="5" t="str">
        <f>IF(OR($E6939="",$G6939&lt;&gt;"Ativo"),"",IF(COUNTIFS($E$4:$E6939,$E6939,$A$4:$A6939,$A6939,$G$4:$G6939,"Ativo")=1,1,0))</f>
        <v/>
      </c>
      <c r="BC6939" t="str">
        <f>IF(OR($A6939="",$G6939&lt;&gt;"Ativo"),"",IF(COUNTIFS($A$4:$A6939,$A6939,$G$4:$G6939,"Ativo")=1,1,0))</f>
        <v/>
      </c>
    </row>
    <row r="6940" spans="1:55" x14ac:dyDescent="0.3">
      <c r="A6940" s="76"/>
      <c r="B6940" s="104"/>
      <c r="C6940" s="76"/>
      <c r="D6940" s="77"/>
      <c r="E6940" s="12"/>
      <c r="F6940" s="78"/>
      <c r="G6940" s="77"/>
      <c r="H6940" s="79"/>
      <c r="BA6940" s="5" t="str">
        <f t="shared" si="108"/>
        <v/>
      </c>
      <c r="BB6940" s="5" t="str">
        <f>IF(OR($E6940="",$G6940&lt;&gt;"Ativo"),"",IF(COUNTIFS($E$4:$E6940,$E6940,$A$4:$A6940,$A6940,$G$4:$G6940,"Ativo")=1,1,0))</f>
        <v/>
      </c>
      <c r="BC6940" t="str">
        <f>IF(OR($A6940="",$G6940&lt;&gt;"Ativo"),"",IF(COUNTIFS($A$4:$A6940,$A6940,$G$4:$G6940,"Ativo")=1,1,0))</f>
        <v/>
      </c>
    </row>
    <row r="6941" spans="1:55" x14ac:dyDescent="0.3">
      <c r="A6941" s="76"/>
      <c r="B6941" s="104"/>
      <c r="C6941" s="76"/>
      <c r="D6941" s="77"/>
      <c r="E6941" s="12"/>
      <c r="F6941" s="78"/>
      <c r="G6941" s="77"/>
      <c r="H6941" s="79"/>
      <c r="BA6941" s="5" t="str">
        <f t="shared" si="108"/>
        <v/>
      </c>
      <c r="BB6941" s="5" t="str">
        <f>IF(OR($E6941="",$G6941&lt;&gt;"Ativo"),"",IF(COUNTIFS($E$4:$E6941,$E6941,$A$4:$A6941,$A6941,$G$4:$G6941,"Ativo")=1,1,0))</f>
        <v/>
      </c>
      <c r="BC6941" t="str">
        <f>IF(OR($A6941="",$G6941&lt;&gt;"Ativo"),"",IF(COUNTIFS($A$4:$A6941,$A6941,$G$4:$G6941,"Ativo")=1,1,0))</f>
        <v/>
      </c>
    </row>
    <row r="6942" spans="1:55" x14ac:dyDescent="0.3">
      <c r="A6942" s="76"/>
      <c r="B6942" s="104"/>
      <c r="C6942" s="76"/>
      <c r="D6942" s="77"/>
      <c r="E6942" s="12"/>
      <c r="F6942" s="78"/>
      <c r="G6942" s="77"/>
      <c r="H6942" s="79"/>
      <c r="BA6942" s="5" t="str">
        <f t="shared" si="108"/>
        <v/>
      </c>
      <c r="BB6942" s="5" t="str">
        <f>IF(OR($E6942="",$G6942&lt;&gt;"Ativo"),"",IF(COUNTIFS($E$4:$E6942,$E6942,$A$4:$A6942,$A6942,$G$4:$G6942,"Ativo")=1,1,0))</f>
        <v/>
      </c>
      <c r="BC6942" t="str">
        <f>IF(OR($A6942="",$G6942&lt;&gt;"Ativo"),"",IF(COUNTIFS($A$4:$A6942,$A6942,$G$4:$G6942,"Ativo")=1,1,0))</f>
        <v/>
      </c>
    </row>
    <row r="6943" spans="1:55" x14ac:dyDescent="0.3">
      <c r="A6943" s="76"/>
      <c r="B6943" s="104"/>
      <c r="C6943" s="76"/>
      <c r="D6943" s="77"/>
      <c r="E6943" s="12"/>
      <c r="F6943" s="78"/>
      <c r="G6943" s="77"/>
      <c r="H6943" s="79"/>
      <c r="BA6943" s="5" t="str">
        <f t="shared" si="108"/>
        <v/>
      </c>
      <c r="BB6943" s="5" t="str">
        <f>IF(OR($E6943="",$G6943&lt;&gt;"Ativo"),"",IF(COUNTIFS($E$4:$E6943,$E6943,$A$4:$A6943,$A6943,$G$4:$G6943,"Ativo")=1,1,0))</f>
        <v/>
      </c>
      <c r="BC6943" t="str">
        <f>IF(OR($A6943="",$G6943&lt;&gt;"Ativo"),"",IF(COUNTIFS($A$4:$A6943,$A6943,$G$4:$G6943,"Ativo")=1,1,0))</f>
        <v/>
      </c>
    </row>
    <row r="6944" spans="1:55" x14ac:dyDescent="0.3">
      <c r="A6944" s="76"/>
      <c r="B6944" s="104"/>
      <c r="C6944" s="76"/>
      <c r="D6944" s="77"/>
      <c r="E6944" s="12"/>
      <c r="F6944" s="78"/>
      <c r="G6944" s="77"/>
      <c r="H6944" s="79"/>
      <c r="BA6944" s="5" t="str">
        <f t="shared" si="108"/>
        <v/>
      </c>
      <c r="BB6944" s="5" t="str">
        <f>IF(OR($E6944="",$G6944&lt;&gt;"Ativo"),"",IF(COUNTIFS($E$4:$E6944,$E6944,$A$4:$A6944,$A6944,$G$4:$G6944,"Ativo")=1,1,0))</f>
        <v/>
      </c>
      <c r="BC6944" t="str">
        <f>IF(OR($A6944="",$G6944&lt;&gt;"Ativo"),"",IF(COUNTIFS($A$4:$A6944,$A6944,$G$4:$G6944,"Ativo")=1,1,0))</f>
        <v/>
      </c>
    </row>
    <row r="6945" spans="1:55" x14ac:dyDescent="0.3">
      <c r="A6945" s="76"/>
      <c r="B6945" s="104"/>
      <c r="C6945" s="76"/>
      <c r="D6945" s="77"/>
      <c r="E6945" s="12"/>
      <c r="F6945" s="78"/>
      <c r="G6945" s="77"/>
      <c r="H6945" s="79"/>
      <c r="BA6945" s="5" t="str">
        <f t="shared" si="108"/>
        <v/>
      </c>
      <c r="BB6945" s="5" t="str">
        <f>IF(OR($E6945="",$G6945&lt;&gt;"Ativo"),"",IF(COUNTIFS($E$4:$E6945,$E6945,$A$4:$A6945,$A6945,$G$4:$G6945,"Ativo")=1,1,0))</f>
        <v/>
      </c>
      <c r="BC6945" t="str">
        <f>IF(OR($A6945="",$G6945&lt;&gt;"Ativo"),"",IF(COUNTIFS($A$4:$A6945,$A6945,$G$4:$G6945,"Ativo")=1,1,0))</f>
        <v/>
      </c>
    </row>
    <row r="6946" spans="1:55" x14ac:dyDescent="0.3">
      <c r="A6946" s="76"/>
      <c r="B6946" s="104"/>
      <c r="C6946" s="76"/>
      <c r="D6946" s="77"/>
      <c r="E6946" s="12"/>
      <c r="F6946" s="78"/>
      <c r="G6946" s="77"/>
      <c r="H6946" s="79"/>
      <c r="BA6946" s="5" t="str">
        <f t="shared" si="108"/>
        <v/>
      </c>
      <c r="BB6946" s="5" t="str">
        <f>IF(OR($E6946="",$G6946&lt;&gt;"Ativo"),"",IF(COUNTIFS($E$4:$E6946,$E6946,$A$4:$A6946,$A6946,$G$4:$G6946,"Ativo")=1,1,0))</f>
        <v/>
      </c>
      <c r="BC6946" t="str">
        <f>IF(OR($A6946="",$G6946&lt;&gt;"Ativo"),"",IF(COUNTIFS($A$4:$A6946,$A6946,$G$4:$G6946,"Ativo")=1,1,0))</f>
        <v/>
      </c>
    </row>
    <row r="6947" spans="1:55" x14ac:dyDescent="0.3">
      <c r="A6947" s="76"/>
      <c r="B6947" s="104"/>
      <c r="C6947" s="76"/>
      <c r="D6947" s="77"/>
      <c r="E6947" s="12"/>
      <c r="F6947" s="78"/>
      <c r="G6947" s="77"/>
      <c r="H6947" s="79"/>
      <c r="BA6947" s="5" t="str">
        <f t="shared" si="108"/>
        <v/>
      </c>
      <c r="BB6947" s="5" t="str">
        <f>IF(OR($E6947="",$G6947&lt;&gt;"Ativo"),"",IF(COUNTIFS($E$4:$E6947,$E6947,$A$4:$A6947,$A6947,$G$4:$G6947,"Ativo")=1,1,0))</f>
        <v/>
      </c>
      <c r="BC6947" t="str">
        <f>IF(OR($A6947="",$G6947&lt;&gt;"Ativo"),"",IF(COUNTIFS($A$4:$A6947,$A6947,$G$4:$G6947,"Ativo")=1,1,0))</f>
        <v/>
      </c>
    </row>
    <row r="6948" spans="1:55" x14ac:dyDescent="0.3">
      <c r="A6948" s="76"/>
      <c r="B6948" s="104"/>
      <c r="C6948" s="76"/>
      <c r="D6948" s="77"/>
      <c r="E6948" s="12"/>
      <c r="F6948" s="78"/>
      <c r="G6948" s="77"/>
      <c r="H6948" s="79"/>
      <c r="BA6948" s="5" t="str">
        <f t="shared" si="108"/>
        <v/>
      </c>
      <c r="BB6948" s="5" t="str">
        <f>IF(OR($E6948="",$G6948&lt;&gt;"Ativo"),"",IF(COUNTIFS($E$4:$E6948,$E6948,$A$4:$A6948,$A6948,$G$4:$G6948,"Ativo")=1,1,0))</f>
        <v/>
      </c>
      <c r="BC6948" t="str">
        <f>IF(OR($A6948="",$G6948&lt;&gt;"Ativo"),"",IF(COUNTIFS($A$4:$A6948,$A6948,$G$4:$G6948,"Ativo")=1,1,0))</f>
        <v/>
      </c>
    </row>
    <row r="6949" spans="1:55" x14ac:dyDescent="0.3">
      <c r="A6949" s="76"/>
      <c r="B6949" s="104"/>
      <c r="C6949" s="76"/>
      <c r="D6949" s="77"/>
      <c r="E6949" s="12"/>
      <c r="F6949" s="78"/>
      <c r="G6949" s="77"/>
      <c r="H6949" s="79"/>
      <c r="BA6949" s="5" t="str">
        <f t="shared" si="108"/>
        <v/>
      </c>
      <c r="BB6949" s="5" t="str">
        <f>IF(OR($E6949="",$G6949&lt;&gt;"Ativo"),"",IF(COUNTIFS($E$4:$E6949,$E6949,$A$4:$A6949,$A6949,$G$4:$G6949,"Ativo")=1,1,0))</f>
        <v/>
      </c>
      <c r="BC6949" t="str">
        <f>IF(OR($A6949="",$G6949&lt;&gt;"Ativo"),"",IF(COUNTIFS($A$4:$A6949,$A6949,$G$4:$G6949,"Ativo")=1,1,0))</f>
        <v/>
      </c>
    </row>
    <row r="6950" spans="1:55" x14ac:dyDescent="0.3">
      <c r="A6950" s="76"/>
      <c r="B6950" s="104"/>
      <c r="C6950" s="76"/>
      <c r="D6950" s="77"/>
      <c r="E6950" s="12"/>
      <c r="F6950" s="78"/>
      <c r="G6950" s="77"/>
      <c r="H6950" s="79"/>
      <c r="BA6950" s="5" t="str">
        <f t="shared" si="108"/>
        <v/>
      </c>
      <c r="BB6950" s="5" t="str">
        <f>IF(OR($E6950="",$G6950&lt;&gt;"Ativo"),"",IF(COUNTIFS($E$4:$E6950,$E6950,$A$4:$A6950,$A6950,$G$4:$G6950,"Ativo")=1,1,0))</f>
        <v/>
      </c>
      <c r="BC6950" t="str">
        <f>IF(OR($A6950="",$G6950&lt;&gt;"Ativo"),"",IF(COUNTIFS($A$4:$A6950,$A6950,$G$4:$G6950,"Ativo")=1,1,0))</f>
        <v/>
      </c>
    </row>
    <row r="6951" spans="1:55" x14ac:dyDescent="0.3">
      <c r="A6951" s="76"/>
      <c r="B6951" s="104"/>
      <c r="C6951" s="76"/>
      <c r="D6951" s="77"/>
      <c r="E6951" s="12"/>
      <c r="F6951" s="78"/>
      <c r="G6951" s="77"/>
      <c r="H6951" s="79"/>
      <c r="BA6951" s="5" t="str">
        <f t="shared" si="108"/>
        <v/>
      </c>
      <c r="BB6951" s="5" t="str">
        <f>IF(OR($E6951="",$G6951&lt;&gt;"Ativo"),"",IF(COUNTIFS($E$4:$E6951,$E6951,$A$4:$A6951,$A6951,$G$4:$G6951,"Ativo")=1,1,0))</f>
        <v/>
      </c>
      <c r="BC6951" t="str">
        <f>IF(OR($A6951="",$G6951&lt;&gt;"Ativo"),"",IF(COUNTIFS($A$4:$A6951,$A6951,$G$4:$G6951,"Ativo")=1,1,0))</f>
        <v/>
      </c>
    </row>
    <row r="6952" spans="1:55" x14ac:dyDescent="0.3">
      <c r="A6952" s="76"/>
      <c r="B6952" s="104"/>
      <c r="C6952" s="76"/>
      <c r="D6952" s="77"/>
      <c r="E6952" s="12"/>
      <c r="F6952" s="78"/>
      <c r="G6952" s="77"/>
      <c r="H6952" s="79"/>
      <c r="BA6952" s="5" t="str">
        <f t="shared" si="108"/>
        <v/>
      </c>
      <c r="BB6952" s="5" t="str">
        <f>IF(OR($E6952="",$G6952&lt;&gt;"Ativo"),"",IF(COUNTIFS($E$4:$E6952,$E6952,$A$4:$A6952,$A6952,$G$4:$G6952,"Ativo")=1,1,0))</f>
        <v/>
      </c>
      <c r="BC6952" t="str">
        <f>IF(OR($A6952="",$G6952&lt;&gt;"Ativo"),"",IF(COUNTIFS($A$4:$A6952,$A6952,$G$4:$G6952,"Ativo")=1,1,0))</f>
        <v/>
      </c>
    </row>
    <row r="6953" spans="1:55" x14ac:dyDescent="0.3">
      <c r="A6953" s="76"/>
      <c r="B6953" s="104"/>
      <c r="C6953" s="76"/>
      <c r="D6953" s="77"/>
      <c r="E6953" s="12"/>
      <c r="F6953" s="78"/>
      <c r="G6953" s="77"/>
      <c r="H6953" s="79"/>
      <c r="BA6953" s="5" t="str">
        <f t="shared" si="108"/>
        <v/>
      </c>
      <c r="BB6953" s="5" t="str">
        <f>IF(OR($E6953="",$G6953&lt;&gt;"Ativo"),"",IF(COUNTIFS($E$4:$E6953,$E6953,$A$4:$A6953,$A6953,$G$4:$G6953,"Ativo")=1,1,0))</f>
        <v/>
      </c>
      <c r="BC6953" t="str">
        <f>IF(OR($A6953="",$G6953&lt;&gt;"Ativo"),"",IF(COUNTIFS($A$4:$A6953,$A6953,$G$4:$G6953,"Ativo")=1,1,0))</f>
        <v/>
      </c>
    </row>
    <row r="6954" spans="1:55" x14ac:dyDescent="0.3">
      <c r="A6954" s="76"/>
      <c r="B6954" s="104"/>
      <c r="C6954" s="76"/>
      <c r="D6954" s="77"/>
      <c r="E6954" s="12"/>
      <c r="F6954" s="78"/>
      <c r="G6954" s="77"/>
      <c r="H6954" s="79"/>
      <c r="BA6954" s="5" t="str">
        <f t="shared" si="108"/>
        <v/>
      </c>
      <c r="BB6954" s="5" t="str">
        <f>IF(OR($E6954="",$G6954&lt;&gt;"Ativo"),"",IF(COUNTIFS($E$4:$E6954,$E6954,$A$4:$A6954,$A6954,$G$4:$G6954,"Ativo")=1,1,0))</f>
        <v/>
      </c>
      <c r="BC6954" t="str">
        <f>IF(OR($A6954="",$G6954&lt;&gt;"Ativo"),"",IF(COUNTIFS($A$4:$A6954,$A6954,$G$4:$G6954,"Ativo")=1,1,0))</f>
        <v/>
      </c>
    </row>
    <row r="6955" spans="1:55" x14ac:dyDescent="0.3">
      <c r="A6955" s="76"/>
      <c r="B6955" s="104"/>
      <c r="C6955" s="76"/>
      <c r="D6955" s="77"/>
      <c r="E6955" s="12"/>
      <c r="F6955" s="78"/>
      <c r="G6955" s="77"/>
      <c r="H6955" s="79"/>
      <c r="BA6955" s="5" t="str">
        <f t="shared" si="108"/>
        <v/>
      </c>
      <c r="BB6955" s="5" t="str">
        <f>IF(OR($E6955="",$G6955&lt;&gt;"Ativo"),"",IF(COUNTIFS($E$4:$E6955,$E6955,$A$4:$A6955,$A6955,$G$4:$G6955,"Ativo")=1,1,0))</f>
        <v/>
      </c>
      <c r="BC6955" t="str">
        <f>IF(OR($A6955="",$G6955&lt;&gt;"Ativo"),"",IF(COUNTIFS($A$4:$A6955,$A6955,$G$4:$G6955,"Ativo")=1,1,0))</f>
        <v/>
      </c>
    </row>
    <row r="6956" spans="1:55" x14ac:dyDescent="0.3">
      <c r="A6956" s="76"/>
      <c r="B6956" s="104"/>
      <c r="C6956" s="76"/>
      <c r="D6956" s="77"/>
      <c r="E6956" s="12"/>
      <c r="F6956" s="78"/>
      <c r="G6956" s="77"/>
      <c r="H6956" s="79"/>
      <c r="BA6956" s="5" t="str">
        <f t="shared" si="108"/>
        <v/>
      </c>
      <c r="BB6956" s="5" t="str">
        <f>IF(OR($E6956="",$G6956&lt;&gt;"Ativo"),"",IF(COUNTIFS($E$4:$E6956,$E6956,$A$4:$A6956,$A6956,$G$4:$G6956,"Ativo")=1,1,0))</f>
        <v/>
      </c>
      <c r="BC6956" t="str">
        <f>IF(OR($A6956="",$G6956&lt;&gt;"Ativo"),"",IF(COUNTIFS($A$4:$A6956,$A6956,$G$4:$G6956,"Ativo")=1,1,0))</f>
        <v/>
      </c>
    </row>
    <row r="6957" spans="1:55" x14ac:dyDescent="0.3">
      <c r="A6957" s="76"/>
      <c r="B6957" s="104"/>
      <c r="C6957" s="76"/>
      <c r="D6957" s="77"/>
      <c r="E6957" s="12"/>
      <c r="F6957" s="78"/>
      <c r="G6957" s="77"/>
      <c r="H6957" s="79"/>
      <c r="BA6957" s="5" t="str">
        <f t="shared" si="108"/>
        <v/>
      </c>
      <c r="BB6957" s="5" t="str">
        <f>IF(OR($E6957="",$G6957&lt;&gt;"Ativo"),"",IF(COUNTIFS($E$4:$E6957,$E6957,$A$4:$A6957,$A6957,$G$4:$G6957,"Ativo")=1,1,0))</f>
        <v/>
      </c>
      <c r="BC6957" t="str">
        <f>IF(OR($A6957="",$G6957&lt;&gt;"Ativo"),"",IF(COUNTIFS($A$4:$A6957,$A6957,$G$4:$G6957,"Ativo")=1,1,0))</f>
        <v/>
      </c>
    </row>
    <row r="6958" spans="1:55" x14ac:dyDescent="0.3">
      <c r="A6958" s="76"/>
      <c r="B6958" s="104"/>
      <c r="C6958" s="76"/>
      <c r="D6958" s="77"/>
      <c r="E6958" s="12"/>
      <c r="F6958" s="78"/>
      <c r="G6958" s="77"/>
      <c r="H6958" s="79"/>
      <c r="BA6958" s="5" t="str">
        <f t="shared" si="108"/>
        <v/>
      </c>
      <c r="BB6958" s="5" t="str">
        <f>IF(OR($E6958="",$G6958&lt;&gt;"Ativo"),"",IF(COUNTIFS($E$4:$E6958,$E6958,$A$4:$A6958,$A6958,$G$4:$G6958,"Ativo")=1,1,0))</f>
        <v/>
      </c>
      <c r="BC6958" t="str">
        <f>IF(OR($A6958="",$G6958&lt;&gt;"Ativo"),"",IF(COUNTIFS($A$4:$A6958,$A6958,$G$4:$G6958,"Ativo")=1,1,0))</f>
        <v/>
      </c>
    </row>
    <row r="6959" spans="1:55" x14ac:dyDescent="0.3">
      <c r="A6959" s="76"/>
      <c r="B6959" s="104"/>
      <c r="C6959" s="76"/>
      <c r="D6959" s="77"/>
      <c r="E6959" s="12"/>
      <c r="F6959" s="78"/>
      <c r="G6959" s="77"/>
      <c r="H6959" s="79"/>
      <c r="BA6959" s="5" t="str">
        <f t="shared" si="108"/>
        <v/>
      </c>
      <c r="BB6959" s="5" t="str">
        <f>IF(OR($E6959="",$G6959&lt;&gt;"Ativo"),"",IF(COUNTIFS($E$4:$E6959,$E6959,$A$4:$A6959,$A6959,$G$4:$G6959,"Ativo")=1,1,0))</f>
        <v/>
      </c>
      <c r="BC6959" t="str">
        <f>IF(OR($A6959="",$G6959&lt;&gt;"Ativo"),"",IF(COUNTIFS($A$4:$A6959,$A6959,$G$4:$G6959,"Ativo")=1,1,0))</f>
        <v/>
      </c>
    </row>
    <row r="6960" spans="1:55" x14ac:dyDescent="0.3">
      <c r="A6960" s="76"/>
      <c r="B6960" s="104"/>
      <c r="C6960" s="76"/>
      <c r="D6960" s="77"/>
      <c r="E6960" s="12"/>
      <c r="F6960" s="78"/>
      <c r="G6960" s="77"/>
      <c r="H6960" s="79"/>
      <c r="BA6960" s="5" t="str">
        <f t="shared" si="108"/>
        <v/>
      </c>
      <c r="BB6960" s="5" t="str">
        <f>IF(OR($E6960="",$G6960&lt;&gt;"Ativo"),"",IF(COUNTIFS($E$4:$E6960,$E6960,$A$4:$A6960,$A6960,$G$4:$G6960,"Ativo")=1,1,0))</f>
        <v/>
      </c>
      <c r="BC6960" t="str">
        <f>IF(OR($A6960="",$G6960&lt;&gt;"Ativo"),"",IF(COUNTIFS($A$4:$A6960,$A6960,$G$4:$G6960,"Ativo")=1,1,0))</f>
        <v/>
      </c>
    </row>
    <row r="6961" spans="1:55" x14ac:dyDescent="0.3">
      <c r="A6961" s="76"/>
      <c r="B6961" s="104"/>
      <c r="C6961" s="76"/>
      <c r="D6961" s="77"/>
      <c r="E6961" s="12"/>
      <c r="F6961" s="78"/>
      <c r="G6961" s="77"/>
      <c r="H6961" s="79"/>
      <c r="BA6961" s="5" t="str">
        <f t="shared" si="108"/>
        <v/>
      </c>
      <c r="BB6961" s="5" t="str">
        <f>IF(OR($E6961="",$G6961&lt;&gt;"Ativo"),"",IF(COUNTIFS($E$4:$E6961,$E6961,$A$4:$A6961,$A6961,$G$4:$G6961,"Ativo")=1,1,0))</f>
        <v/>
      </c>
      <c r="BC6961" t="str">
        <f>IF(OR($A6961="",$G6961&lt;&gt;"Ativo"),"",IF(COUNTIFS($A$4:$A6961,$A6961,$G$4:$G6961,"Ativo")=1,1,0))</f>
        <v/>
      </c>
    </row>
    <row r="6962" spans="1:55" x14ac:dyDescent="0.3">
      <c r="A6962" s="76"/>
      <c r="B6962" s="104"/>
      <c r="C6962" s="76"/>
      <c r="D6962" s="77"/>
      <c r="E6962" s="12"/>
      <c r="F6962" s="78"/>
      <c r="G6962" s="77"/>
      <c r="H6962" s="79"/>
      <c r="BA6962" s="5" t="str">
        <f t="shared" si="108"/>
        <v/>
      </c>
      <c r="BB6962" s="5" t="str">
        <f>IF(OR($E6962="",$G6962&lt;&gt;"Ativo"),"",IF(COUNTIFS($E$4:$E6962,$E6962,$A$4:$A6962,$A6962,$G$4:$G6962,"Ativo")=1,1,0))</f>
        <v/>
      </c>
      <c r="BC6962" t="str">
        <f>IF(OR($A6962="",$G6962&lt;&gt;"Ativo"),"",IF(COUNTIFS($A$4:$A6962,$A6962,$G$4:$G6962,"Ativo")=1,1,0))</f>
        <v/>
      </c>
    </row>
    <row r="6963" spans="1:55" x14ac:dyDescent="0.3">
      <c r="A6963" s="76"/>
      <c r="B6963" s="104"/>
      <c r="C6963" s="76"/>
      <c r="D6963" s="77"/>
      <c r="E6963" s="12"/>
      <c r="F6963" s="78"/>
      <c r="G6963" s="77"/>
      <c r="H6963" s="79"/>
      <c r="BA6963" s="5" t="str">
        <f t="shared" si="108"/>
        <v/>
      </c>
      <c r="BB6963" s="5" t="str">
        <f>IF(OR($E6963="",$G6963&lt;&gt;"Ativo"),"",IF(COUNTIFS($E$4:$E6963,$E6963,$A$4:$A6963,$A6963,$G$4:$G6963,"Ativo")=1,1,0))</f>
        <v/>
      </c>
      <c r="BC6963" t="str">
        <f>IF(OR($A6963="",$G6963&lt;&gt;"Ativo"),"",IF(COUNTIFS($A$4:$A6963,$A6963,$G$4:$G6963,"Ativo")=1,1,0))</f>
        <v/>
      </c>
    </row>
    <row r="6964" spans="1:55" x14ac:dyDescent="0.3">
      <c r="A6964" s="76"/>
      <c r="B6964" s="104"/>
      <c r="C6964" s="76"/>
      <c r="D6964" s="77"/>
      <c r="E6964" s="12"/>
      <c r="F6964" s="78"/>
      <c r="G6964" s="77"/>
      <c r="H6964" s="79"/>
      <c r="BA6964" s="5" t="str">
        <f t="shared" si="108"/>
        <v/>
      </c>
      <c r="BB6964" s="5" t="str">
        <f>IF(OR($E6964="",$G6964&lt;&gt;"Ativo"),"",IF(COUNTIFS($E$4:$E6964,$E6964,$A$4:$A6964,$A6964,$G$4:$G6964,"Ativo")=1,1,0))</f>
        <v/>
      </c>
      <c r="BC6964" t="str">
        <f>IF(OR($A6964="",$G6964&lt;&gt;"Ativo"),"",IF(COUNTIFS($A$4:$A6964,$A6964,$G$4:$G6964,"Ativo")=1,1,0))</f>
        <v/>
      </c>
    </row>
    <row r="6965" spans="1:55" x14ac:dyDescent="0.3">
      <c r="A6965" s="76"/>
      <c r="B6965" s="104"/>
      <c r="C6965" s="76"/>
      <c r="D6965" s="77"/>
      <c r="E6965" s="12"/>
      <c r="F6965" s="78"/>
      <c r="G6965" s="77"/>
      <c r="H6965" s="79"/>
      <c r="BA6965" s="5" t="str">
        <f t="shared" si="108"/>
        <v/>
      </c>
      <c r="BB6965" s="5" t="str">
        <f>IF(OR($E6965="",$G6965&lt;&gt;"Ativo"),"",IF(COUNTIFS($E$4:$E6965,$E6965,$A$4:$A6965,$A6965,$G$4:$G6965,"Ativo")=1,1,0))</f>
        <v/>
      </c>
      <c r="BC6965" t="str">
        <f>IF(OR($A6965="",$G6965&lt;&gt;"Ativo"),"",IF(COUNTIFS($A$4:$A6965,$A6965,$G$4:$G6965,"Ativo")=1,1,0))</f>
        <v/>
      </c>
    </row>
    <row r="6966" spans="1:55" x14ac:dyDescent="0.3">
      <c r="A6966" s="76"/>
      <c r="B6966" s="104"/>
      <c r="C6966" s="76"/>
      <c r="D6966" s="77"/>
      <c r="E6966" s="12"/>
      <c r="F6966" s="78"/>
      <c r="G6966" s="77"/>
      <c r="H6966" s="79"/>
      <c r="BA6966" s="5" t="str">
        <f t="shared" si="108"/>
        <v/>
      </c>
      <c r="BB6966" s="5" t="str">
        <f>IF(OR($E6966="",$G6966&lt;&gt;"Ativo"),"",IF(COUNTIFS($E$4:$E6966,$E6966,$A$4:$A6966,$A6966,$G$4:$G6966,"Ativo")=1,1,0))</f>
        <v/>
      </c>
      <c r="BC6966" t="str">
        <f>IF(OR($A6966="",$G6966&lt;&gt;"Ativo"),"",IF(COUNTIFS($A$4:$A6966,$A6966,$G$4:$G6966,"Ativo")=1,1,0))</f>
        <v/>
      </c>
    </row>
    <row r="6967" spans="1:55" x14ac:dyDescent="0.3">
      <c r="A6967" s="76"/>
      <c r="B6967" s="104"/>
      <c r="C6967" s="76"/>
      <c r="D6967" s="77"/>
      <c r="E6967" s="12"/>
      <c r="F6967" s="78"/>
      <c r="G6967" s="77"/>
      <c r="H6967" s="79"/>
      <c r="BA6967" s="5" t="str">
        <f t="shared" si="108"/>
        <v/>
      </c>
      <c r="BB6967" s="5" t="str">
        <f>IF(OR($E6967="",$G6967&lt;&gt;"Ativo"),"",IF(COUNTIFS($E$4:$E6967,$E6967,$A$4:$A6967,$A6967,$G$4:$G6967,"Ativo")=1,1,0))</f>
        <v/>
      </c>
      <c r="BC6967" t="str">
        <f>IF(OR($A6967="",$G6967&lt;&gt;"Ativo"),"",IF(COUNTIFS($A$4:$A6967,$A6967,$G$4:$G6967,"Ativo")=1,1,0))</f>
        <v/>
      </c>
    </row>
    <row r="6968" spans="1:55" x14ac:dyDescent="0.3">
      <c r="A6968" s="76"/>
      <c r="B6968" s="104"/>
      <c r="C6968" s="76"/>
      <c r="D6968" s="77"/>
      <c r="E6968" s="12"/>
      <c r="F6968" s="78"/>
      <c r="G6968" s="77"/>
      <c r="H6968" s="79"/>
      <c r="BA6968" s="5" t="str">
        <f t="shared" si="108"/>
        <v/>
      </c>
      <c r="BB6968" s="5" t="str">
        <f>IF(OR($E6968="",$G6968&lt;&gt;"Ativo"),"",IF(COUNTIFS($E$4:$E6968,$E6968,$A$4:$A6968,$A6968,$G$4:$G6968,"Ativo")=1,1,0))</f>
        <v/>
      </c>
      <c r="BC6968" t="str">
        <f>IF(OR($A6968="",$G6968&lt;&gt;"Ativo"),"",IF(COUNTIFS($A$4:$A6968,$A6968,$G$4:$G6968,"Ativo")=1,1,0))</f>
        <v/>
      </c>
    </row>
    <row r="6969" spans="1:55" x14ac:dyDescent="0.3">
      <c r="A6969" s="76"/>
      <c r="B6969" s="104"/>
      <c r="C6969" s="76"/>
      <c r="D6969" s="77"/>
      <c r="E6969" s="12"/>
      <c r="F6969" s="78"/>
      <c r="G6969" s="77"/>
      <c r="H6969" s="79"/>
      <c r="BA6969" s="5" t="str">
        <f t="shared" si="108"/>
        <v/>
      </c>
      <c r="BB6969" s="5" t="str">
        <f>IF(OR($E6969="",$G6969&lt;&gt;"Ativo"),"",IF(COUNTIFS($E$4:$E6969,$E6969,$A$4:$A6969,$A6969,$G$4:$G6969,"Ativo")=1,1,0))</f>
        <v/>
      </c>
      <c r="BC6969" t="str">
        <f>IF(OR($A6969="",$G6969&lt;&gt;"Ativo"),"",IF(COUNTIFS($A$4:$A6969,$A6969,$G$4:$G6969,"Ativo")=1,1,0))</f>
        <v/>
      </c>
    </row>
    <row r="6970" spans="1:55" x14ac:dyDescent="0.3">
      <c r="A6970" s="76"/>
      <c r="B6970" s="104"/>
      <c r="C6970" s="76"/>
      <c r="D6970" s="77"/>
      <c r="E6970" s="12"/>
      <c r="F6970" s="78"/>
      <c r="G6970" s="77"/>
      <c r="H6970" s="79"/>
      <c r="BA6970" s="5" t="str">
        <f t="shared" si="108"/>
        <v/>
      </c>
      <c r="BB6970" s="5" t="str">
        <f>IF(OR($E6970="",$G6970&lt;&gt;"Ativo"),"",IF(COUNTIFS($E$4:$E6970,$E6970,$A$4:$A6970,$A6970,$G$4:$G6970,"Ativo")=1,1,0))</f>
        <v/>
      </c>
      <c r="BC6970" t="str">
        <f>IF(OR($A6970="",$G6970&lt;&gt;"Ativo"),"",IF(COUNTIFS($A$4:$A6970,$A6970,$G$4:$G6970,"Ativo")=1,1,0))</f>
        <v/>
      </c>
    </row>
    <row r="6971" spans="1:55" x14ac:dyDescent="0.3">
      <c r="A6971" s="76"/>
      <c r="B6971" s="104"/>
      <c r="C6971" s="76"/>
      <c r="D6971" s="77"/>
      <c r="E6971" s="12"/>
      <c r="F6971" s="78"/>
      <c r="G6971" s="77"/>
      <c r="H6971" s="79"/>
      <c r="BA6971" s="5" t="str">
        <f t="shared" si="108"/>
        <v/>
      </c>
      <c r="BB6971" s="5" t="str">
        <f>IF(OR($E6971="",$G6971&lt;&gt;"Ativo"),"",IF(COUNTIFS($E$4:$E6971,$E6971,$A$4:$A6971,$A6971,$G$4:$G6971,"Ativo")=1,1,0))</f>
        <v/>
      </c>
      <c r="BC6971" t="str">
        <f>IF(OR($A6971="",$G6971&lt;&gt;"Ativo"),"",IF(COUNTIFS($A$4:$A6971,$A6971,$G$4:$G6971,"Ativo")=1,1,0))</f>
        <v/>
      </c>
    </row>
    <row r="6972" spans="1:55" x14ac:dyDescent="0.3">
      <c r="A6972" s="76"/>
      <c r="B6972" s="104"/>
      <c r="C6972" s="76"/>
      <c r="D6972" s="77"/>
      <c r="E6972" s="12"/>
      <c r="F6972" s="78"/>
      <c r="G6972" s="77"/>
      <c r="H6972" s="79"/>
      <c r="BA6972" s="5" t="str">
        <f t="shared" si="108"/>
        <v/>
      </c>
      <c r="BB6972" s="5" t="str">
        <f>IF(OR($E6972="",$G6972&lt;&gt;"Ativo"),"",IF(COUNTIFS($E$4:$E6972,$E6972,$A$4:$A6972,$A6972,$G$4:$G6972,"Ativo")=1,1,0))</f>
        <v/>
      </c>
      <c r="BC6972" t="str">
        <f>IF(OR($A6972="",$G6972&lt;&gt;"Ativo"),"",IF(COUNTIFS($A$4:$A6972,$A6972,$G$4:$G6972,"Ativo")=1,1,0))</f>
        <v/>
      </c>
    </row>
    <row r="6973" spans="1:55" x14ac:dyDescent="0.3">
      <c r="A6973" s="76"/>
      <c r="B6973" s="104"/>
      <c r="C6973" s="76"/>
      <c r="D6973" s="77"/>
      <c r="E6973" s="12"/>
      <c r="F6973" s="78"/>
      <c r="G6973" s="77"/>
      <c r="H6973" s="79"/>
      <c r="BA6973" s="5" t="str">
        <f t="shared" si="108"/>
        <v/>
      </c>
      <c r="BB6973" s="5" t="str">
        <f>IF(OR($E6973="",$G6973&lt;&gt;"Ativo"),"",IF(COUNTIFS($E$4:$E6973,$E6973,$A$4:$A6973,$A6973,$G$4:$G6973,"Ativo")=1,1,0))</f>
        <v/>
      </c>
      <c r="BC6973" t="str">
        <f>IF(OR($A6973="",$G6973&lt;&gt;"Ativo"),"",IF(COUNTIFS($A$4:$A6973,$A6973,$G$4:$G6973,"Ativo")=1,1,0))</f>
        <v/>
      </c>
    </row>
    <row r="6974" spans="1:55" x14ac:dyDescent="0.3">
      <c r="A6974" s="76"/>
      <c r="B6974" s="104"/>
      <c r="C6974" s="76"/>
      <c r="D6974" s="77"/>
      <c r="E6974" s="12"/>
      <c r="F6974" s="78"/>
      <c r="G6974" s="77"/>
      <c r="H6974" s="79"/>
      <c r="BA6974" s="5" t="str">
        <f t="shared" si="108"/>
        <v/>
      </c>
      <c r="BB6974" s="5" t="str">
        <f>IF(OR($E6974="",$G6974&lt;&gt;"Ativo"),"",IF(COUNTIFS($E$4:$E6974,$E6974,$A$4:$A6974,$A6974,$G$4:$G6974,"Ativo")=1,1,0))</f>
        <v/>
      </c>
      <c r="BC6974" t="str">
        <f>IF(OR($A6974="",$G6974&lt;&gt;"Ativo"),"",IF(COUNTIFS($A$4:$A6974,$A6974,$G$4:$G6974,"Ativo")=1,1,0))</f>
        <v/>
      </c>
    </row>
    <row r="6975" spans="1:55" x14ac:dyDescent="0.3">
      <c r="A6975" s="76"/>
      <c r="B6975" s="104"/>
      <c r="C6975" s="76"/>
      <c r="D6975" s="77"/>
      <c r="E6975" s="12"/>
      <c r="F6975" s="78"/>
      <c r="G6975" s="77"/>
      <c r="H6975" s="79"/>
      <c r="BA6975" s="5" t="str">
        <f t="shared" si="108"/>
        <v/>
      </c>
      <c r="BB6975" s="5" t="str">
        <f>IF(OR($E6975="",$G6975&lt;&gt;"Ativo"),"",IF(COUNTIFS($E$4:$E6975,$E6975,$A$4:$A6975,$A6975,$G$4:$G6975,"Ativo")=1,1,0))</f>
        <v/>
      </c>
      <c r="BC6975" t="str">
        <f>IF(OR($A6975="",$G6975&lt;&gt;"Ativo"),"",IF(COUNTIFS($A$4:$A6975,$A6975,$G$4:$G6975,"Ativo")=1,1,0))</f>
        <v/>
      </c>
    </row>
    <row r="6976" spans="1:55" x14ac:dyDescent="0.3">
      <c r="A6976" s="76"/>
      <c r="B6976" s="104"/>
      <c r="C6976" s="76"/>
      <c r="D6976" s="77"/>
      <c r="E6976" s="12"/>
      <c r="F6976" s="78"/>
      <c r="G6976" s="77"/>
      <c r="H6976" s="79"/>
      <c r="BA6976" s="5" t="str">
        <f t="shared" si="108"/>
        <v/>
      </c>
      <c r="BB6976" s="5" t="str">
        <f>IF(OR($E6976="",$G6976&lt;&gt;"Ativo"),"",IF(COUNTIFS($E$4:$E6976,$E6976,$A$4:$A6976,$A6976,$G$4:$G6976,"Ativo")=1,1,0))</f>
        <v/>
      </c>
      <c r="BC6976" t="str">
        <f>IF(OR($A6976="",$G6976&lt;&gt;"Ativo"),"",IF(COUNTIFS($A$4:$A6976,$A6976,$G$4:$G6976,"Ativo")=1,1,0))</f>
        <v/>
      </c>
    </row>
    <row r="6977" spans="1:55" x14ac:dyDescent="0.3">
      <c r="A6977" s="76"/>
      <c r="B6977" s="104"/>
      <c r="C6977" s="76"/>
      <c r="D6977" s="77"/>
      <c r="E6977" s="12"/>
      <c r="F6977" s="78"/>
      <c r="G6977" s="77"/>
      <c r="H6977" s="79"/>
      <c r="BA6977" s="5" t="str">
        <f t="shared" si="108"/>
        <v/>
      </c>
      <c r="BB6977" s="5" t="str">
        <f>IF(OR($E6977="",$G6977&lt;&gt;"Ativo"),"",IF(COUNTIFS($E$4:$E6977,$E6977,$A$4:$A6977,$A6977,$G$4:$G6977,"Ativo")=1,1,0))</f>
        <v/>
      </c>
      <c r="BC6977" t="str">
        <f>IF(OR($A6977="",$G6977&lt;&gt;"Ativo"),"",IF(COUNTIFS($A$4:$A6977,$A6977,$G$4:$G6977,"Ativo")=1,1,0))</f>
        <v/>
      </c>
    </row>
    <row r="6978" spans="1:55" x14ac:dyDescent="0.3">
      <c r="A6978" s="76"/>
      <c r="B6978" s="104"/>
      <c r="C6978" s="76"/>
      <c r="D6978" s="77"/>
      <c r="E6978" s="12"/>
      <c r="F6978" s="78"/>
      <c r="G6978" s="77"/>
      <c r="H6978" s="79"/>
      <c r="BA6978" s="5" t="str">
        <f t="shared" si="108"/>
        <v/>
      </c>
      <c r="BB6978" s="5" t="str">
        <f>IF(OR($E6978="",$G6978&lt;&gt;"Ativo"),"",IF(COUNTIFS($E$4:$E6978,$E6978,$A$4:$A6978,$A6978,$G$4:$G6978,"Ativo")=1,1,0))</f>
        <v/>
      </c>
      <c r="BC6978" t="str">
        <f>IF(OR($A6978="",$G6978&lt;&gt;"Ativo"),"",IF(COUNTIFS($A$4:$A6978,$A6978,$G$4:$G6978,"Ativo")=1,1,0))</f>
        <v/>
      </c>
    </row>
    <row r="6979" spans="1:55" x14ac:dyDescent="0.3">
      <c r="A6979" s="76"/>
      <c r="B6979" s="104"/>
      <c r="C6979" s="76"/>
      <c r="D6979" s="77"/>
      <c r="E6979" s="12"/>
      <c r="F6979" s="78"/>
      <c r="G6979" s="77"/>
      <c r="H6979" s="79"/>
      <c r="BA6979" s="5" t="str">
        <f t="shared" si="108"/>
        <v/>
      </c>
      <c r="BB6979" s="5" t="str">
        <f>IF(OR($E6979="",$G6979&lt;&gt;"Ativo"),"",IF(COUNTIFS($E$4:$E6979,$E6979,$A$4:$A6979,$A6979,$G$4:$G6979,"Ativo")=1,1,0))</f>
        <v/>
      </c>
      <c r="BC6979" t="str">
        <f>IF(OR($A6979="",$G6979&lt;&gt;"Ativo"),"",IF(COUNTIFS($A$4:$A6979,$A6979,$G$4:$G6979,"Ativo")=1,1,0))</f>
        <v/>
      </c>
    </row>
    <row r="6980" spans="1:55" x14ac:dyDescent="0.3">
      <c r="A6980" s="76"/>
      <c r="B6980" s="104"/>
      <c r="C6980" s="76"/>
      <c r="D6980" s="77"/>
      <c r="E6980" s="12"/>
      <c r="F6980" s="78"/>
      <c r="G6980" s="77"/>
      <c r="H6980" s="79"/>
      <c r="BA6980" s="5" t="str">
        <f t="shared" ref="BA6980:BA7043" si="109">IF($D6980="","",MID($D6980,4,LEN($D6980)-5))</f>
        <v/>
      </c>
      <c r="BB6980" s="5" t="str">
        <f>IF(OR($E6980="",$G6980&lt;&gt;"Ativo"),"",IF(COUNTIFS($E$4:$E6980,$E6980,$A$4:$A6980,$A6980,$G$4:$G6980,"Ativo")=1,1,0))</f>
        <v/>
      </c>
      <c r="BC6980" t="str">
        <f>IF(OR($A6980="",$G6980&lt;&gt;"Ativo"),"",IF(COUNTIFS($A$4:$A6980,$A6980,$G$4:$G6980,"Ativo")=1,1,0))</f>
        <v/>
      </c>
    </row>
    <row r="6981" spans="1:55" x14ac:dyDescent="0.3">
      <c r="A6981" s="76"/>
      <c r="B6981" s="104"/>
      <c r="C6981" s="76"/>
      <c r="D6981" s="77"/>
      <c r="E6981" s="12"/>
      <c r="F6981" s="78"/>
      <c r="G6981" s="77"/>
      <c r="H6981" s="79"/>
      <c r="BA6981" s="5" t="str">
        <f t="shared" si="109"/>
        <v/>
      </c>
      <c r="BB6981" s="5" t="str">
        <f>IF(OR($E6981="",$G6981&lt;&gt;"Ativo"),"",IF(COUNTIFS($E$4:$E6981,$E6981,$A$4:$A6981,$A6981,$G$4:$G6981,"Ativo")=1,1,0))</f>
        <v/>
      </c>
      <c r="BC6981" t="str">
        <f>IF(OR($A6981="",$G6981&lt;&gt;"Ativo"),"",IF(COUNTIFS($A$4:$A6981,$A6981,$G$4:$G6981,"Ativo")=1,1,0))</f>
        <v/>
      </c>
    </row>
    <row r="6982" spans="1:55" x14ac:dyDescent="0.3">
      <c r="A6982" s="76"/>
      <c r="B6982" s="104"/>
      <c r="C6982" s="76"/>
      <c r="D6982" s="77"/>
      <c r="E6982" s="12"/>
      <c r="F6982" s="78"/>
      <c r="G6982" s="77"/>
      <c r="H6982" s="79"/>
      <c r="BA6982" s="5" t="str">
        <f t="shared" si="109"/>
        <v/>
      </c>
      <c r="BB6982" s="5" t="str">
        <f>IF(OR($E6982="",$G6982&lt;&gt;"Ativo"),"",IF(COUNTIFS($E$4:$E6982,$E6982,$A$4:$A6982,$A6982,$G$4:$G6982,"Ativo")=1,1,0))</f>
        <v/>
      </c>
      <c r="BC6982" t="str">
        <f>IF(OR($A6982="",$G6982&lt;&gt;"Ativo"),"",IF(COUNTIFS($A$4:$A6982,$A6982,$G$4:$G6982,"Ativo")=1,1,0))</f>
        <v/>
      </c>
    </row>
    <row r="6983" spans="1:55" x14ac:dyDescent="0.3">
      <c r="A6983" s="76"/>
      <c r="B6983" s="104"/>
      <c r="C6983" s="76"/>
      <c r="D6983" s="77"/>
      <c r="E6983" s="12"/>
      <c r="F6983" s="78"/>
      <c r="G6983" s="77"/>
      <c r="H6983" s="79"/>
      <c r="BA6983" s="5" t="str">
        <f t="shared" si="109"/>
        <v/>
      </c>
      <c r="BB6983" s="5" t="str">
        <f>IF(OR($E6983="",$G6983&lt;&gt;"Ativo"),"",IF(COUNTIFS($E$4:$E6983,$E6983,$A$4:$A6983,$A6983,$G$4:$G6983,"Ativo")=1,1,0))</f>
        <v/>
      </c>
      <c r="BC6983" t="str">
        <f>IF(OR($A6983="",$G6983&lt;&gt;"Ativo"),"",IF(COUNTIFS($A$4:$A6983,$A6983,$G$4:$G6983,"Ativo")=1,1,0))</f>
        <v/>
      </c>
    </row>
    <row r="6984" spans="1:55" x14ac:dyDescent="0.3">
      <c r="A6984" s="76"/>
      <c r="B6984" s="104"/>
      <c r="C6984" s="76"/>
      <c r="D6984" s="77"/>
      <c r="E6984" s="12"/>
      <c r="F6984" s="78"/>
      <c r="G6984" s="77"/>
      <c r="H6984" s="79"/>
      <c r="BA6984" s="5" t="str">
        <f t="shared" si="109"/>
        <v/>
      </c>
      <c r="BB6984" s="5" t="str">
        <f>IF(OR($E6984="",$G6984&lt;&gt;"Ativo"),"",IF(COUNTIFS($E$4:$E6984,$E6984,$A$4:$A6984,$A6984,$G$4:$G6984,"Ativo")=1,1,0))</f>
        <v/>
      </c>
      <c r="BC6984" t="str">
        <f>IF(OR($A6984="",$G6984&lt;&gt;"Ativo"),"",IF(COUNTIFS($A$4:$A6984,$A6984,$G$4:$G6984,"Ativo")=1,1,0))</f>
        <v/>
      </c>
    </row>
    <row r="6985" spans="1:55" x14ac:dyDescent="0.3">
      <c r="A6985" s="76"/>
      <c r="B6985" s="104"/>
      <c r="C6985" s="76"/>
      <c r="D6985" s="77"/>
      <c r="E6985" s="12"/>
      <c r="F6985" s="78"/>
      <c r="G6985" s="77"/>
      <c r="H6985" s="79"/>
      <c r="BA6985" s="5" t="str">
        <f t="shared" si="109"/>
        <v/>
      </c>
      <c r="BB6985" s="5" t="str">
        <f>IF(OR($E6985="",$G6985&lt;&gt;"Ativo"),"",IF(COUNTIFS($E$4:$E6985,$E6985,$A$4:$A6985,$A6985,$G$4:$G6985,"Ativo")=1,1,0))</f>
        <v/>
      </c>
      <c r="BC6985" t="str">
        <f>IF(OR($A6985="",$G6985&lt;&gt;"Ativo"),"",IF(COUNTIFS($A$4:$A6985,$A6985,$G$4:$G6985,"Ativo")=1,1,0))</f>
        <v/>
      </c>
    </row>
    <row r="6986" spans="1:55" x14ac:dyDescent="0.3">
      <c r="A6986" s="76"/>
      <c r="B6986" s="104"/>
      <c r="C6986" s="76"/>
      <c r="D6986" s="77"/>
      <c r="E6986" s="12"/>
      <c r="F6986" s="78"/>
      <c r="G6986" s="77"/>
      <c r="H6986" s="79"/>
      <c r="BA6986" s="5" t="str">
        <f t="shared" si="109"/>
        <v/>
      </c>
      <c r="BB6986" s="5" t="str">
        <f>IF(OR($E6986="",$G6986&lt;&gt;"Ativo"),"",IF(COUNTIFS($E$4:$E6986,$E6986,$A$4:$A6986,$A6986,$G$4:$G6986,"Ativo")=1,1,0))</f>
        <v/>
      </c>
      <c r="BC6986" t="str">
        <f>IF(OR($A6986="",$G6986&lt;&gt;"Ativo"),"",IF(COUNTIFS($A$4:$A6986,$A6986,$G$4:$G6986,"Ativo")=1,1,0))</f>
        <v/>
      </c>
    </row>
    <row r="6987" spans="1:55" x14ac:dyDescent="0.3">
      <c r="A6987" s="76"/>
      <c r="B6987" s="104"/>
      <c r="C6987" s="76"/>
      <c r="D6987" s="77"/>
      <c r="E6987" s="12"/>
      <c r="F6987" s="78"/>
      <c r="G6987" s="77"/>
      <c r="H6987" s="79"/>
      <c r="BA6987" s="5" t="str">
        <f t="shared" si="109"/>
        <v/>
      </c>
      <c r="BB6987" s="5" t="str">
        <f>IF(OR($E6987="",$G6987&lt;&gt;"Ativo"),"",IF(COUNTIFS($E$4:$E6987,$E6987,$A$4:$A6987,$A6987,$G$4:$G6987,"Ativo")=1,1,0))</f>
        <v/>
      </c>
      <c r="BC6987" t="str">
        <f>IF(OR($A6987="",$G6987&lt;&gt;"Ativo"),"",IF(COUNTIFS($A$4:$A6987,$A6987,$G$4:$G6987,"Ativo")=1,1,0))</f>
        <v/>
      </c>
    </row>
    <row r="6988" spans="1:55" x14ac:dyDescent="0.3">
      <c r="A6988" s="76"/>
      <c r="B6988" s="104"/>
      <c r="C6988" s="76"/>
      <c r="D6988" s="77"/>
      <c r="E6988" s="12"/>
      <c r="F6988" s="78"/>
      <c r="G6988" s="77"/>
      <c r="H6988" s="79"/>
      <c r="BA6988" s="5" t="str">
        <f t="shared" si="109"/>
        <v/>
      </c>
      <c r="BB6988" s="5" t="str">
        <f>IF(OR($E6988="",$G6988&lt;&gt;"Ativo"),"",IF(COUNTIFS($E$4:$E6988,$E6988,$A$4:$A6988,$A6988,$G$4:$G6988,"Ativo")=1,1,0))</f>
        <v/>
      </c>
      <c r="BC6988" t="str">
        <f>IF(OR($A6988="",$G6988&lt;&gt;"Ativo"),"",IF(COUNTIFS($A$4:$A6988,$A6988,$G$4:$G6988,"Ativo")=1,1,0))</f>
        <v/>
      </c>
    </row>
    <row r="6989" spans="1:55" x14ac:dyDescent="0.3">
      <c r="A6989" s="76"/>
      <c r="B6989" s="104"/>
      <c r="C6989" s="76"/>
      <c r="D6989" s="77"/>
      <c r="E6989" s="12"/>
      <c r="F6989" s="78"/>
      <c r="G6989" s="77"/>
      <c r="H6989" s="79"/>
      <c r="BA6989" s="5" t="str">
        <f t="shared" si="109"/>
        <v/>
      </c>
      <c r="BB6989" s="5" t="str">
        <f>IF(OR($E6989="",$G6989&lt;&gt;"Ativo"),"",IF(COUNTIFS($E$4:$E6989,$E6989,$A$4:$A6989,$A6989,$G$4:$G6989,"Ativo")=1,1,0))</f>
        <v/>
      </c>
      <c r="BC6989" t="str">
        <f>IF(OR($A6989="",$G6989&lt;&gt;"Ativo"),"",IF(COUNTIFS($A$4:$A6989,$A6989,$G$4:$G6989,"Ativo")=1,1,0))</f>
        <v/>
      </c>
    </row>
    <row r="6990" spans="1:55" x14ac:dyDescent="0.3">
      <c r="A6990" s="76"/>
      <c r="B6990" s="104"/>
      <c r="C6990" s="76"/>
      <c r="D6990" s="77"/>
      <c r="E6990" s="12"/>
      <c r="F6990" s="78"/>
      <c r="G6990" s="77"/>
      <c r="H6990" s="79"/>
      <c r="BA6990" s="5" t="str">
        <f t="shared" si="109"/>
        <v/>
      </c>
      <c r="BB6990" s="5" t="str">
        <f>IF(OR($E6990="",$G6990&lt;&gt;"Ativo"),"",IF(COUNTIFS($E$4:$E6990,$E6990,$A$4:$A6990,$A6990,$G$4:$G6990,"Ativo")=1,1,0))</f>
        <v/>
      </c>
      <c r="BC6990" t="str">
        <f>IF(OR($A6990="",$G6990&lt;&gt;"Ativo"),"",IF(COUNTIFS($A$4:$A6990,$A6990,$G$4:$G6990,"Ativo")=1,1,0))</f>
        <v/>
      </c>
    </row>
    <row r="6991" spans="1:55" x14ac:dyDescent="0.3">
      <c r="A6991" s="76"/>
      <c r="B6991" s="104"/>
      <c r="C6991" s="76"/>
      <c r="D6991" s="77"/>
      <c r="E6991" s="12"/>
      <c r="F6991" s="78"/>
      <c r="G6991" s="77"/>
      <c r="H6991" s="79"/>
      <c r="BA6991" s="5" t="str">
        <f t="shared" si="109"/>
        <v/>
      </c>
      <c r="BB6991" s="5" t="str">
        <f>IF(OR($E6991="",$G6991&lt;&gt;"Ativo"),"",IF(COUNTIFS($E$4:$E6991,$E6991,$A$4:$A6991,$A6991,$G$4:$G6991,"Ativo")=1,1,0))</f>
        <v/>
      </c>
      <c r="BC6991" t="str">
        <f>IF(OR($A6991="",$G6991&lt;&gt;"Ativo"),"",IF(COUNTIFS($A$4:$A6991,$A6991,$G$4:$G6991,"Ativo")=1,1,0))</f>
        <v/>
      </c>
    </row>
    <row r="6992" spans="1:55" x14ac:dyDescent="0.3">
      <c r="A6992" s="76"/>
      <c r="B6992" s="104"/>
      <c r="C6992" s="76"/>
      <c r="D6992" s="77"/>
      <c r="E6992" s="12"/>
      <c r="F6992" s="78"/>
      <c r="G6992" s="77"/>
      <c r="H6992" s="79"/>
      <c r="BA6992" s="5" t="str">
        <f t="shared" si="109"/>
        <v/>
      </c>
      <c r="BB6992" s="5" t="str">
        <f>IF(OR($E6992="",$G6992&lt;&gt;"Ativo"),"",IF(COUNTIFS($E$4:$E6992,$E6992,$A$4:$A6992,$A6992,$G$4:$G6992,"Ativo")=1,1,0))</f>
        <v/>
      </c>
      <c r="BC6992" t="str">
        <f>IF(OR($A6992="",$G6992&lt;&gt;"Ativo"),"",IF(COUNTIFS($A$4:$A6992,$A6992,$G$4:$G6992,"Ativo")=1,1,0))</f>
        <v/>
      </c>
    </row>
    <row r="6993" spans="1:55" x14ac:dyDescent="0.3">
      <c r="A6993" s="76"/>
      <c r="B6993" s="104"/>
      <c r="C6993" s="76"/>
      <c r="D6993" s="77"/>
      <c r="E6993" s="12"/>
      <c r="F6993" s="78"/>
      <c r="G6993" s="77"/>
      <c r="H6993" s="79"/>
      <c r="BA6993" s="5" t="str">
        <f t="shared" si="109"/>
        <v/>
      </c>
      <c r="BB6993" s="5" t="str">
        <f>IF(OR($E6993="",$G6993&lt;&gt;"Ativo"),"",IF(COUNTIFS($E$4:$E6993,$E6993,$A$4:$A6993,$A6993,$G$4:$G6993,"Ativo")=1,1,0))</f>
        <v/>
      </c>
      <c r="BC6993" t="str">
        <f>IF(OR($A6993="",$G6993&lt;&gt;"Ativo"),"",IF(COUNTIFS($A$4:$A6993,$A6993,$G$4:$G6993,"Ativo")=1,1,0))</f>
        <v/>
      </c>
    </row>
    <row r="6994" spans="1:55" x14ac:dyDescent="0.3">
      <c r="A6994" s="76"/>
      <c r="B6994" s="104"/>
      <c r="C6994" s="76"/>
      <c r="D6994" s="77"/>
      <c r="E6994" s="12"/>
      <c r="F6994" s="78"/>
      <c r="G6994" s="77"/>
      <c r="H6994" s="79"/>
      <c r="BA6994" s="5" t="str">
        <f t="shared" si="109"/>
        <v/>
      </c>
      <c r="BB6994" s="5" t="str">
        <f>IF(OR($E6994="",$G6994&lt;&gt;"Ativo"),"",IF(COUNTIFS($E$4:$E6994,$E6994,$A$4:$A6994,$A6994,$G$4:$G6994,"Ativo")=1,1,0))</f>
        <v/>
      </c>
      <c r="BC6994" t="str">
        <f>IF(OR($A6994="",$G6994&lt;&gt;"Ativo"),"",IF(COUNTIFS($A$4:$A6994,$A6994,$G$4:$G6994,"Ativo")=1,1,0))</f>
        <v/>
      </c>
    </row>
    <row r="6995" spans="1:55" x14ac:dyDescent="0.3">
      <c r="A6995" s="76"/>
      <c r="B6995" s="104"/>
      <c r="C6995" s="76"/>
      <c r="D6995" s="77"/>
      <c r="E6995" s="12"/>
      <c r="F6995" s="78"/>
      <c r="G6995" s="77"/>
      <c r="H6995" s="79"/>
      <c r="BA6995" s="5" t="str">
        <f t="shared" si="109"/>
        <v/>
      </c>
      <c r="BB6995" s="5" t="str">
        <f>IF(OR($E6995="",$G6995&lt;&gt;"Ativo"),"",IF(COUNTIFS($E$4:$E6995,$E6995,$A$4:$A6995,$A6995,$G$4:$G6995,"Ativo")=1,1,0))</f>
        <v/>
      </c>
      <c r="BC6995" t="str">
        <f>IF(OR($A6995="",$G6995&lt;&gt;"Ativo"),"",IF(COUNTIFS($A$4:$A6995,$A6995,$G$4:$G6995,"Ativo")=1,1,0))</f>
        <v/>
      </c>
    </row>
    <row r="6996" spans="1:55" x14ac:dyDescent="0.3">
      <c r="A6996" s="76"/>
      <c r="B6996" s="104"/>
      <c r="C6996" s="76"/>
      <c r="D6996" s="77"/>
      <c r="E6996" s="12"/>
      <c r="F6996" s="78"/>
      <c r="G6996" s="77"/>
      <c r="H6996" s="79"/>
      <c r="BA6996" s="5" t="str">
        <f t="shared" si="109"/>
        <v/>
      </c>
      <c r="BB6996" s="5" t="str">
        <f>IF(OR($E6996="",$G6996&lt;&gt;"Ativo"),"",IF(COUNTIFS($E$4:$E6996,$E6996,$A$4:$A6996,$A6996,$G$4:$G6996,"Ativo")=1,1,0))</f>
        <v/>
      </c>
      <c r="BC6996" t="str">
        <f>IF(OR($A6996="",$G6996&lt;&gt;"Ativo"),"",IF(COUNTIFS($A$4:$A6996,$A6996,$G$4:$G6996,"Ativo")=1,1,0))</f>
        <v/>
      </c>
    </row>
    <row r="6997" spans="1:55" x14ac:dyDescent="0.3">
      <c r="A6997" s="76"/>
      <c r="B6997" s="104"/>
      <c r="C6997" s="76"/>
      <c r="D6997" s="77"/>
      <c r="E6997" s="12"/>
      <c r="F6997" s="78"/>
      <c r="G6997" s="77"/>
      <c r="H6997" s="79"/>
      <c r="BA6997" s="5" t="str">
        <f t="shared" si="109"/>
        <v/>
      </c>
      <c r="BB6997" s="5" t="str">
        <f>IF(OR($E6997="",$G6997&lt;&gt;"Ativo"),"",IF(COUNTIFS($E$4:$E6997,$E6997,$A$4:$A6997,$A6997,$G$4:$G6997,"Ativo")=1,1,0))</f>
        <v/>
      </c>
      <c r="BC6997" t="str">
        <f>IF(OR($A6997="",$G6997&lt;&gt;"Ativo"),"",IF(COUNTIFS($A$4:$A6997,$A6997,$G$4:$G6997,"Ativo")=1,1,0))</f>
        <v/>
      </c>
    </row>
    <row r="6998" spans="1:55" x14ac:dyDescent="0.3">
      <c r="A6998" s="76"/>
      <c r="B6998" s="104"/>
      <c r="C6998" s="76"/>
      <c r="D6998" s="77"/>
      <c r="E6998" s="12"/>
      <c r="F6998" s="78"/>
      <c r="G6998" s="77"/>
      <c r="H6998" s="79"/>
      <c r="BA6998" s="5" t="str">
        <f t="shared" si="109"/>
        <v/>
      </c>
      <c r="BB6998" s="5" t="str">
        <f>IF(OR($E6998="",$G6998&lt;&gt;"Ativo"),"",IF(COUNTIFS($E$4:$E6998,$E6998,$A$4:$A6998,$A6998,$G$4:$G6998,"Ativo")=1,1,0))</f>
        <v/>
      </c>
      <c r="BC6998" t="str">
        <f>IF(OR($A6998="",$G6998&lt;&gt;"Ativo"),"",IF(COUNTIFS($A$4:$A6998,$A6998,$G$4:$G6998,"Ativo")=1,1,0))</f>
        <v/>
      </c>
    </row>
    <row r="6999" spans="1:55" x14ac:dyDescent="0.3">
      <c r="A6999" s="76"/>
      <c r="B6999" s="104"/>
      <c r="C6999" s="76"/>
      <c r="D6999" s="77"/>
      <c r="E6999" s="12"/>
      <c r="F6999" s="78"/>
      <c r="G6999" s="77"/>
      <c r="H6999" s="79"/>
      <c r="BA6999" s="5" t="str">
        <f t="shared" si="109"/>
        <v/>
      </c>
      <c r="BB6999" s="5" t="str">
        <f>IF(OR($E6999="",$G6999&lt;&gt;"Ativo"),"",IF(COUNTIFS($E$4:$E6999,$E6999,$A$4:$A6999,$A6999,$G$4:$G6999,"Ativo")=1,1,0))</f>
        <v/>
      </c>
      <c r="BC6999" t="str">
        <f>IF(OR($A6999="",$G6999&lt;&gt;"Ativo"),"",IF(COUNTIFS($A$4:$A6999,$A6999,$G$4:$G6999,"Ativo")=1,1,0))</f>
        <v/>
      </c>
    </row>
    <row r="7000" spans="1:55" x14ac:dyDescent="0.3">
      <c r="A7000" s="76"/>
      <c r="B7000" s="104"/>
      <c r="C7000" s="76"/>
      <c r="D7000" s="77"/>
      <c r="E7000" s="12"/>
      <c r="F7000" s="78"/>
      <c r="G7000" s="77"/>
      <c r="H7000" s="79"/>
      <c r="BA7000" s="5" t="str">
        <f t="shared" si="109"/>
        <v/>
      </c>
      <c r="BB7000" s="5" t="str">
        <f>IF(OR($E7000="",$G7000&lt;&gt;"Ativo"),"",IF(COUNTIFS($E$4:$E7000,$E7000,$A$4:$A7000,$A7000,$G$4:$G7000,"Ativo")=1,1,0))</f>
        <v/>
      </c>
      <c r="BC7000" t="str">
        <f>IF(OR($A7000="",$G7000&lt;&gt;"Ativo"),"",IF(COUNTIFS($A$4:$A7000,$A7000,$G$4:$G7000,"Ativo")=1,1,0))</f>
        <v/>
      </c>
    </row>
    <row r="7001" spans="1:55" x14ac:dyDescent="0.3">
      <c r="A7001" s="76"/>
      <c r="B7001" s="104"/>
      <c r="C7001" s="76"/>
      <c r="D7001" s="77"/>
      <c r="E7001" s="12"/>
      <c r="F7001" s="78"/>
      <c r="G7001" s="77"/>
      <c r="H7001" s="79"/>
      <c r="BA7001" s="5" t="str">
        <f t="shared" si="109"/>
        <v/>
      </c>
      <c r="BB7001" s="5" t="str">
        <f>IF(OR($E7001="",$G7001&lt;&gt;"Ativo"),"",IF(COUNTIFS($E$4:$E7001,$E7001,$A$4:$A7001,$A7001,$G$4:$G7001,"Ativo")=1,1,0))</f>
        <v/>
      </c>
      <c r="BC7001" t="str">
        <f>IF(OR($A7001="",$G7001&lt;&gt;"Ativo"),"",IF(COUNTIFS($A$4:$A7001,$A7001,$G$4:$G7001,"Ativo")=1,1,0))</f>
        <v/>
      </c>
    </row>
    <row r="7002" spans="1:55" x14ac:dyDescent="0.3">
      <c r="A7002" s="76"/>
      <c r="B7002" s="104"/>
      <c r="C7002" s="76"/>
      <c r="D7002" s="77"/>
      <c r="E7002" s="12"/>
      <c r="F7002" s="78"/>
      <c r="G7002" s="77"/>
      <c r="H7002" s="79"/>
      <c r="BA7002" s="5" t="str">
        <f t="shared" si="109"/>
        <v/>
      </c>
      <c r="BB7002" s="5" t="str">
        <f>IF(OR($E7002="",$G7002&lt;&gt;"Ativo"),"",IF(COUNTIFS($E$4:$E7002,$E7002,$A$4:$A7002,$A7002,$G$4:$G7002,"Ativo")=1,1,0))</f>
        <v/>
      </c>
      <c r="BC7002" t="str">
        <f>IF(OR($A7002="",$G7002&lt;&gt;"Ativo"),"",IF(COUNTIFS($A$4:$A7002,$A7002,$G$4:$G7002,"Ativo")=1,1,0))</f>
        <v/>
      </c>
    </row>
    <row r="7003" spans="1:55" x14ac:dyDescent="0.3">
      <c r="A7003" s="76"/>
      <c r="B7003" s="104"/>
      <c r="C7003" s="76"/>
      <c r="D7003" s="77"/>
      <c r="E7003" s="12"/>
      <c r="F7003" s="78"/>
      <c r="G7003" s="77"/>
      <c r="H7003" s="79"/>
      <c r="BA7003" s="5" t="str">
        <f t="shared" si="109"/>
        <v/>
      </c>
      <c r="BB7003" s="5" t="str">
        <f>IF(OR($E7003="",$G7003&lt;&gt;"Ativo"),"",IF(COUNTIFS($E$4:$E7003,$E7003,$A$4:$A7003,$A7003,$G$4:$G7003,"Ativo")=1,1,0))</f>
        <v/>
      </c>
      <c r="BC7003" t="str">
        <f>IF(OR($A7003="",$G7003&lt;&gt;"Ativo"),"",IF(COUNTIFS($A$4:$A7003,$A7003,$G$4:$G7003,"Ativo")=1,1,0))</f>
        <v/>
      </c>
    </row>
    <row r="7004" spans="1:55" x14ac:dyDescent="0.3">
      <c r="A7004" s="76"/>
      <c r="B7004" s="104"/>
      <c r="C7004" s="76"/>
      <c r="D7004" s="77"/>
      <c r="E7004" s="12"/>
      <c r="F7004" s="78"/>
      <c r="G7004" s="77"/>
      <c r="H7004" s="79"/>
      <c r="BA7004" s="5" t="str">
        <f t="shared" si="109"/>
        <v/>
      </c>
      <c r="BB7004" s="5" t="str">
        <f>IF(OR($E7004="",$G7004&lt;&gt;"Ativo"),"",IF(COUNTIFS($E$4:$E7004,$E7004,$A$4:$A7004,$A7004,$G$4:$G7004,"Ativo")=1,1,0))</f>
        <v/>
      </c>
      <c r="BC7004" t="str">
        <f>IF(OR($A7004="",$G7004&lt;&gt;"Ativo"),"",IF(COUNTIFS($A$4:$A7004,$A7004,$G$4:$G7004,"Ativo")=1,1,0))</f>
        <v/>
      </c>
    </row>
    <row r="7005" spans="1:55" x14ac:dyDescent="0.3">
      <c r="A7005" s="76"/>
      <c r="B7005" s="104"/>
      <c r="C7005" s="76"/>
      <c r="D7005" s="77"/>
      <c r="E7005" s="12"/>
      <c r="F7005" s="78"/>
      <c r="G7005" s="77"/>
      <c r="H7005" s="79"/>
      <c r="BA7005" s="5" t="str">
        <f t="shared" si="109"/>
        <v/>
      </c>
      <c r="BB7005" s="5" t="str">
        <f>IF(OR($E7005="",$G7005&lt;&gt;"Ativo"),"",IF(COUNTIFS($E$4:$E7005,$E7005,$A$4:$A7005,$A7005,$G$4:$G7005,"Ativo")=1,1,0))</f>
        <v/>
      </c>
      <c r="BC7005" t="str">
        <f>IF(OR($A7005="",$G7005&lt;&gt;"Ativo"),"",IF(COUNTIFS($A$4:$A7005,$A7005,$G$4:$G7005,"Ativo")=1,1,0))</f>
        <v/>
      </c>
    </row>
    <row r="7006" spans="1:55" x14ac:dyDescent="0.3">
      <c r="A7006" s="76"/>
      <c r="B7006" s="104"/>
      <c r="C7006" s="76"/>
      <c r="D7006" s="77"/>
      <c r="E7006" s="12"/>
      <c r="F7006" s="78"/>
      <c r="G7006" s="77"/>
      <c r="H7006" s="79"/>
      <c r="BA7006" s="5" t="str">
        <f t="shared" si="109"/>
        <v/>
      </c>
      <c r="BB7006" s="5" t="str">
        <f>IF(OR($E7006="",$G7006&lt;&gt;"Ativo"),"",IF(COUNTIFS($E$4:$E7006,$E7006,$A$4:$A7006,$A7006,$G$4:$G7006,"Ativo")=1,1,0))</f>
        <v/>
      </c>
      <c r="BC7006" t="str">
        <f>IF(OR($A7006="",$G7006&lt;&gt;"Ativo"),"",IF(COUNTIFS($A$4:$A7006,$A7006,$G$4:$G7006,"Ativo")=1,1,0))</f>
        <v/>
      </c>
    </row>
    <row r="7007" spans="1:55" x14ac:dyDescent="0.3">
      <c r="A7007" s="76"/>
      <c r="B7007" s="104"/>
      <c r="C7007" s="76"/>
      <c r="D7007" s="77"/>
      <c r="E7007" s="12"/>
      <c r="F7007" s="78"/>
      <c r="G7007" s="77"/>
      <c r="H7007" s="79"/>
      <c r="BA7007" s="5" t="str">
        <f t="shared" si="109"/>
        <v/>
      </c>
      <c r="BB7007" s="5" t="str">
        <f>IF(OR($E7007="",$G7007&lt;&gt;"Ativo"),"",IF(COUNTIFS($E$4:$E7007,$E7007,$A$4:$A7007,$A7007,$G$4:$G7007,"Ativo")=1,1,0))</f>
        <v/>
      </c>
      <c r="BC7007" t="str">
        <f>IF(OR($A7007="",$G7007&lt;&gt;"Ativo"),"",IF(COUNTIFS($A$4:$A7007,$A7007,$G$4:$G7007,"Ativo")=1,1,0))</f>
        <v/>
      </c>
    </row>
    <row r="7008" spans="1:55" x14ac:dyDescent="0.3">
      <c r="A7008" s="76"/>
      <c r="B7008" s="104"/>
      <c r="C7008" s="76"/>
      <c r="D7008" s="77"/>
      <c r="E7008" s="12"/>
      <c r="F7008" s="78"/>
      <c r="G7008" s="77"/>
      <c r="H7008" s="79"/>
      <c r="BA7008" s="5" t="str">
        <f t="shared" si="109"/>
        <v/>
      </c>
      <c r="BB7008" s="5" t="str">
        <f>IF(OR($E7008="",$G7008&lt;&gt;"Ativo"),"",IF(COUNTIFS($E$4:$E7008,$E7008,$A$4:$A7008,$A7008,$G$4:$G7008,"Ativo")=1,1,0))</f>
        <v/>
      </c>
      <c r="BC7008" t="str">
        <f>IF(OR($A7008="",$G7008&lt;&gt;"Ativo"),"",IF(COUNTIFS($A$4:$A7008,$A7008,$G$4:$G7008,"Ativo")=1,1,0))</f>
        <v/>
      </c>
    </row>
    <row r="7009" spans="1:55" x14ac:dyDescent="0.3">
      <c r="A7009" s="76"/>
      <c r="B7009" s="104"/>
      <c r="C7009" s="76"/>
      <c r="D7009" s="77"/>
      <c r="E7009" s="12"/>
      <c r="F7009" s="78"/>
      <c r="G7009" s="77"/>
      <c r="H7009" s="79"/>
      <c r="BA7009" s="5" t="str">
        <f t="shared" si="109"/>
        <v/>
      </c>
      <c r="BB7009" s="5" t="str">
        <f>IF(OR($E7009="",$G7009&lt;&gt;"Ativo"),"",IF(COUNTIFS($E$4:$E7009,$E7009,$A$4:$A7009,$A7009,$G$4:$G7009,"Ativo")=1,1,0))</f>
        <v/>
      </c>
      <c r="BC7009" t="str">
        <f>IF(OR($A7009="",$G7009&lt;&gt;"Ativo"),"",IF(COUNTIFS($A$4:$A7009,$A7009,$G$4:$G7009,"Ativo")=1,1,0))</f>
        <v/>
      </c>
    </row>
    <row r="7010" spans="1:55" x14ac:dyDescent="0.3">
      <c r="A7010" s="76"/>
      <c r="B7010" s="104"/>
      <c r="C7010" s="76"/>
      <c r="D7010" s="77"/>
      <c r="E7010" s="12"/>
      <c r="F7010" s="78"/>
      <c r="G7010" s="77"/>
      <c r="H7010" s="79"/>
      <c r="BA7010" s="5" t="str">
        <f t="shared" si="109"/>
        <v/>
      </c>
      <c r="BB7010" s="5" t="str">
        <f>IF(OR($E7010="",$G7010&lt;&gt;"Ativo"),"",IF(COUNTIFS($E$4:$E7010,$E7010,$A$4:$A7010,$A7010,$G$4:$G7010,"Ativo")=1,1,0))</f>
        <v/>
      </c>
      <c r="BC7010" t="str">
        <f>IF(OR($A7010="",$G7010&lt;&gt;"Ativo"),"",IF(COUNTIFS($A$4:$A7010,$A7010,$G$4:$G7010,"Ativo")=1,1,0))</f>
        <v/>
      </c>
    </row>
    <row r="7011" spans="1:55" x14ac:dyDescent="0.3">
      <c r="A7011" s="76"/>
      <c r="B7011" s="104"/>
      <c r="C7011" s="76"/>
      <c r="D7011" s="77"/>
      <c r="E7011" s="12"/>
      <c r="F7011" s="78"/>
      <c r="G7011" s="77"/>
      <c r="H7011" s="79"/>
      <c r="BA7011" s="5" t="str">
        <f t="shared" si="109"/>
        <v/>
      </c>
      <c r="BB7011" s="5" t="str">
        <f>IF(OR($E7011="",$G7011&lt;&gt;"Ativo"),"",IF(COUNTIFS($E$4:$E7011,$E7011,$A$4:$A7011,$A7011,$G$4:$G7011,"Ativo")=1,1,0))</f>
        <v/>
      </c>
      <c r="BC7011" t="str">
        <f>IF(OR($A7011="",$G7011&lt;&gt;"Ativo"),"",IF(COUNTIFS($A$4:$A7011,$A7011,$G$4:$G7011,"Ativo")=1,1,0))</f>
        <v/>
      </c>
    </row>
    <row r="7012" spans="1:55" x14ac:dyDescent="0.3">
      <c r="A7012" s="76"/>
      <c r="B7012" s="104"/>
      <c r="C7012" s="76"/>
      <c r="D7012" s="77"/>
      <c r="E7012" s="12"/>
      <c r="F7012" s="78"/>
      <c r="G7012" s="77"/>
      <c r="H7012" s="79"/>
      <c r="BA7012" s="5" t="str">
        <f t="shared" si="109"/>
        <v/>
      </c>
      <c r="BB7012" s="5" t="str">
        <f>IF(OR($E7012="",$G7012&lt;&gt;"Ativo"),"",IF(COUNTIFS($E$4:$E7012,$E7012,$A$4:$A7012,$A7012,$G$4:$G7012,"Ativo")=1,1,0))</f>
        <v/>
      </c>
      <c r="BC7012" t="str">
        <f>IF(OR($A7012="",$G7012&lt;&gt;"Ativo"),"",IF(COUNTIFS($A$4:$A7012,$A7012,$G$4:$G7012,"Ativo")=1,1,0))</f>
        <v/>
      </c>
    </row>
    <row r="7013" spans="1:55" x14ac:dyDescent="0.3">
      <c r="A7013" s="76"/>
      <c r="B7013" s="104"/>
      <c r="C7013" s="76"/>
      <c r="D7013" s="77"/>
      <c r="E7013" s="12"/>
      <c r="F7013" s="78"/>
      <c r="G7013" s="77"/>
      <c r="H7013" s="79"/>
      <c r="BA7013" s="5" t="str">
        <f t="shared" si="109"/>
        <v/>
      </c>
      <c r="BB7013" s="5" t="str">
        <f>IF(OR($E7013="",$G7013&lt;&gt;"Ativo"),"",IF(COUNTIFS($E$4:$E7013,$E7013,$A$4:$A7013,$A7013,$G$4:$G7013,"Ativo")=1,1,0))</f>
        <v/>
      </c>
      <c r="BC7013" t="str">
        <f>IF(OR($A7013="",$G7013&lt;&gt;"Ativo"),"",IF(COUNTIFS($A$4:$A7013,$A7013,$G$4:$G7013,"Ativo")=1,1,0))</f>
        <v/>
      </c>
    </row>
    <row r="7014" spans="1:55" x14ac:dyDescent="0.3">
      <c r="A7014" s="76"/>
      <c r="B7014" s="104"/>
      <c r="C7014" s="76"/>
      <c r="D7014" s="77"/>
      <c r="E7014" s="12"/>
      <c r="F7014" s="78"/>
      <c r="G7014" s="77"/>
      <c r="H7014" s="79"/>
      <c r="BA7014" s="5" t="str">
        <f t="shared" si="109"/>
        <v/>
      </c>
      <c r="BB7014" s="5" t="str">
        <f>IF(OR($E7014="",$G7014&lt;&gt;"Ativo"),"",IF(COUNTIFS($E$4:$E7014,$E7014,$A$4:$A7014,$A7014,$G$4:$G7014,"Ativo")=1,1,0))</f>
        <v/>
      </c>
      <c r="BC7014" t="str">
        <f>IF(OR($A7014="",$G7014&lt;&gt;"Ativo"),"",IF(COUNTIFS($A$4:$A7014,$A7014,$G$4:$G7014,"Ativo")=1,1,0))</f>
        <v/>
      </c>
    </row>
    <row r="7015" spans="1:55" x14ac:dyDescent="0.3">
      <c r="A7015" s="76"/>
      <c r="B7015" s="104"/>
      <c r="C7015" s="76"/>
      <c r="D7015" s="77"/>
      <c r="E7015" s="12"/>
      <c r="F7015" s="78"/>
      <c r="G7015" s="77"/>
      <c r="H7015" s="79"/>
      <c r="BA7015" s="5" t="str">
        <f t="shared" si="109"/>
        <v/>
      </c>
      <c r="BB7015" s="5" t="str">
        <f>IF(OR($E7015="",$G7015&lt;&gt;"Ativo"),"",IF(COUNTIFS($E$4:$E7015,$E7015,$A$4:$A7015,$A7015,$G$4:$G7015,"Ativo")=1,1,0))</f>
        <v/>
      </c>
      <c r="BC7015" t="str">
        <f>IF(OR($A7015="",$G7015&lt;&gt;"Ativo"),"",IF(COUNTIFS($A$4:$A7015,$A7015,$G$4:$G7015,"Ativo")=1,1,0))</f>
        <v/>
      </c>
    </row>
    <row r="7016" spans="1:55" x14ac:dyDescent="0.3">
      <c r="A7016" s="76"/>
      <c r="B7016" s="104"/>
      <c r="C7016" s="76"/>
      <c r="D7016" s="77"/>
      <c r="E7016" s="12"/>
      <c r="F7016" s="78"/>
      <c r="G7016" s="77"/>
      <c r="H7016" s="79"/>
      <c r="BA7016" s="5" t="str">
        <f t="shared" si="109"/>
        <v/>
      </c>
      <c r="BB7016" s="5" t="str">
        <f>IF(OR($E7016="",$G7016&lt;&gt;"Ativo"),"",IF(COUNTIFS($E$4:$E7016,$E7016,$A$4:$A7016,$A7016,$G$4:$G7016,"Ativo")=1,1,0))</f>
        <v/>
      </c>
      <c r="BC7016" t="str">
        <f>IF(OR($A7016="",$G7016&lt;&gt;"Ativo"),"",IF(COUNTIFS($A$4:$A7016,$A7016,$G$4:$G7016,"Ativo")=1,1,0))</f>
        <v/>
      </c>
    </row>
    <row r="7017" spans="1:55" x14ac:dyDescent="0.3">
      <c r="A7017" s="76"/>
      <c r="B7017" s="104"/>
      <c r="C7017" s="76"/>
      <c r="D7017" s="77"/>
      <c r="E7017" s="12"/>
      <c r="F7017" s="78"/>
      <c r="G7017" s="77"/>
      <c r="H7017" s="79"/>
      <c r="BA7017" s="5" t="str">
        <f t="shared" si="109"/>
        <v/>
      </c>
      <c r="BB7017" s="5" t="str">
        <f>IF(OR($E7017="",$G7017&lt;&gt;"Ativo"),"",IF(COUNTIFS($E$4:$E7017,$E7017,$A$4:$A7017,$A7017,$G$4:$G7017,"Ativo")=1,1,0))</f>
        <v/>
      </c>
      <c r="BC7017" t="str">
        <f>IF(OR($A7017="",$G7017&lt;&gt;"Ativo"),"",IF(COUNTIFS($A$4:$A7017,$A7017,$G$4:$G7017,"Ativo")=1,1,0))</f>
        <v/>
      </c>
    </row>
    <row r="7018" spans="1:55" x14ac:dyDescent="0.3">
      <c r="A7018" s="76"/>
      <c r="B7018" s="104"/>
      <c r="C7018" s="76"/>
      <c r="D7018" s="77"/>
      <c r="E7018" s="12"/>
      <c r="F7018" s="78"/>
      <c r="G7018" s="77"/>
      <c r="H7018" s="79"/>
      <c r="BA7018" s="5" t="str">
        <f t="shared" si="109"/>
        <v/>
      </c>
      <c r="BB7018" s="5" t="str">
        <f>IF(OR($E7018="",$G7018&lt;&gt;"Ativo"),"",IF(COUNTIFS($E$4:$E7018,$E7018,$A$4:$A7018,$A7018,$G$4:$G7018,"Ativo")=1,1,0))</f>
        <v/>
      </c>
      <c r="BC7018" t="str">
        <f>IF(OR($A7018="",$G7018&lt;&gt;"Ativo"),"",IF(COUNTIFS($A$4:$A7018,$A7018,$G$4:$G7018,"Ativo")=1,1,0))</f>
        <v/>
      </c>
    </row>
    <row r="7019" spans="1:55" x14ac:dyDescent="0.3">
      <c r="A7019" s="76"/>
      <c r="B7019" s="104"/>
      <c r="C7019" s="76"/>
      <c r="D7019" s="77"/>
      <c r="E7019" s="12"/>
      <c r="F7019" s="78"/>
      <c r="G7019" s="77"/>
      <c r="H7019" s="79"/>
      <c r="BA7019" s="5" t="str">
        <f t="shared" si="109"/>
        <v/>
      </c>
      <c r="BB7019" s="5" t="str">
        <f>IF(OR($E7019="",$G7019&lt;&gt;"Ativo"),"",IF(COUNTIFS($E$4:$E7019,$E7019,$A$4:$A7019,$A7019,$G$4:$G7019,"Ativo")=1,1,0))</f>
        <v/>
      </c>
      <c r="BC7019" t="str">
        <f>IF(OR($A7019="",$G7019&lt;&gt;"Ativo"),"",IF(COUNTIFS($A$4:$A7019,$A7019,$G$4:$G7019,"Ativo")=1,1,0))</f>
        <v/>
      </c>
    </row>
    <row r="7020" spans="1:55" x14ac:dyDescent="0.3">
      <c r="A7020" s="76"/>
      <c r="B7020" s="104"/>
      <c r="C7020" s="76"/>
      <c r="D7020" s="77"/>
      <c r="E7020" s="12"/>
      <c r="F7020" s="78"/>
      <c r="G7020" s="77"/>
      <c r="H7020" s="79"/>
      <c r="BA7020" s="5" t="str">
        <f t="shared" si="109"/>
        <v/>
      </c>
      <c r="BB7020" s="5" t="str">
        <f>IF(OR($E7020="",$G7020&lt;&gt;"Ativo"),"",IF(COUNTIFS($E$4:$E7020,$E7020,$A$4:$A7020,$A7020,$G$4:$G7020,"Ativo")=1,1,0))</f>
        <v/>
      </c>
      <c r="BC7020" t="str">
        <f>IF(OR($A7020="",$G7020&lt;&gt;"Ativo"),"",IF(COUNTIFS($A$4:$A7020,$A7020,$G$4:$G7020,"Ativo")=1,1,0))</f>
        <v/>
      </c>
    </row>
    <row r="7021" spans="1:55" x14ac:dyDescent="0.3">
      <c r="A7021" s="76"/>
      <c r="B7021" s="104"/>
      <c r="C7021" s="76"/>
      <c r="D7021" s="77"/>
      <c r="E7021" s="12"/>
      <c r="F7021" s="78"/>
      <c r="G7021" s="77"/>
      <c r="H7021" s="79"/>
      <c r="BA7021" s="5" t="str">
        <f t="shared" si="109"/>
        <v/>
      </c>
      <c r="BB7021" s="5" t="str">
        <f>IF(OR($E7021="",$G7021&lt;&gt;"Ativo"),"",IF(COUNTIFS($E$4:$E7021,$E7021,$A$4:$A7021,$A7021,$G$4:$G7021,"Ativo")=1,1,0))</f>
        <v/>
      </c>
      <c r="BC7021" t="str">
        <f>IF(OR($A7021="",$G7021&lt;&gt;"Ativo"),"",IF(COUNTIFS($A$4:$A7021,$A7021,$G$4:$G7021,"Ativo")=1,1,0))</f>
        <v/>
      </c>
    </row>
    <row r="7022" spans="1:55" x14ac:dyDescent="0.3">
      <c r="A7022" s="76"/>
      <c r="B7022" s="104"/>
      <c r="C7022" s="76"/>
      <c r="D7022" s="77"/>
      <c r="E7022" s="12"/>
      <c r="F7022" s="78"/>
      <c r="G7022" s="77"/>
      <c r="H7022" s="79"/>
      <c r="BA7022" s="5" t="str">
        <f t="shared" si="109"/>
        <v/>
      </c>
      <c r="BB7022" s="5" t="str">
        <f>IF(OR($E7022="",$G7022&lt;&gt;"Ativo"),"",IF(COUNTIFS($E$4:$E7022,$E7022,$A$4:$A7022,$A7022,$G$4:$G7022,"Ativo")=1,1,0))</f>
        <v/>
      </c>
      <c r="BC7022" t="str">
        <f>IF(OR($A7022="",$G7022&lt;&gt;"Ativo"),"",IF(COUNTIFS($A$4:$A7022,$A7022,$G$4:$G7022,"Ativo")=1,1,0))</f>
        <v/>
      </c>
    </row>
    <row r="7023" spans="1:55" x14ac:dyDescent="0.3">
      <c r="A7023" s="76"/>
      <c r="B7023" s="104"/>
      <c r="C7023" s="76"/>
      <c r="D7023" s="77"/>
      <c r="E7023" s="12"/>
      <c r="F7023" s="78"/>
      <c r="G7023" s="77"/>
      <c r="H7023" s="79"/>
      <c r="BA7023" s="5" t="str">
        <f t="shared" si="109"/>
        <v/>
      </c>
      <c r="BB7023" s="5" t="str">
        <f>IF(OR($E7023="",$G7023&lt;&gt;"Ativo"),"",IF(COUNTIFS($E$4:$E7023,$E7023,$A$4:$A7023,$A7023,$G$4:$G7023,"Ativo")=1,1,0))</f>
        <v/>
      </c>
      <c r="BC7023" t="str">
        <f>IF(OR($A7023="",$G7023&lt;&gt;"Ativo"),"",IF(COUNTIFS($A$4:$A7023,$A7023,$G$4:$G7023,"Ativo")=1,1,0))</f>
        <v/>
      </c>
    </row>
    <row r="7024" spans="1:55" x14ac:dyDescent="0.3">
      <c r="A7024" s="76"/>
      <c r="B7024" s="104"/>
      <c r="C7024" s="76"/>
      <c r="D7024" s="77"/>
      <c r="E7024" s="12"/>
      <c r="F7024" s="78"/>
      <c r="G7024" s="77"/>
      <c r="H7024" s="79"/>
      <c r="BA7024" s="5" t="str">
        <f t="shared" si="109"/>
        <v/>
      </c>
      <c r="BB7024" s="5" t="str">
        <f>IF(OR($E7024="",$G7024&lt;&gt;"Ativo"),"",IF(COUNTIFS($E$4:$E7024,$E7024,$A$4:$A7024,$A7024,$G$4:$G7024,"Ativo")=1,1,0))</f>
        <v/>
      </c>
      <c r="BC7024" t="str">
        <f>IF(OR($A7024="",$G7024&lt;&gt;"Ativo"),"",IF(COUNTIFS($A$4:$A7024,$A7024,$G$4:$G7024,"Ativo")=1,1,0))</f>
        <v/>
      </c>
    </row>
    <row r="7025" spans="1:55" x14ac:dyDescent="0.3">
      <c r="A7025" s="76"/>
      <c r="B7025" s="104"/>
      <c r="C7025" s="76"/>
      <c r="D7025" s="77"/>
      <c r="E7025" s="12"/>
      <c r="F7025" s="78"/>
      <c r="G7025" s="77"/>
      <c r="H7025" s="79"/>
      <c r="BA7025" s="5" t="str">
        <f t="shared" si="109"/>
        <v/>
      </c>
      <c r="BB7025" s="5" t="str">
        <f>IF(OR($E7025="",$G7025&lt;&gt;"Ativo"),"",IF(COUNTIFS($E$4:$E7025,$E7025,$A$4:$A7025,$A7025,$G$4:$G7025,"Ativo")=1,1,0))</f>
        <v/>
      </c>
      <c r="BC7025" t="str">
        <f>IF(OR($A7025="",$G7025&lt;&gt;"Ativo"),"",IF(COUNTIFS($A$4:$A7025,$A7025,$G$4:$G7025,"Ativo")=1,1,0))</f>
        <v/>
      </c>
    </row>
    <row r="7026" spans="1:55" x14ac:dyDescent="0.3">
      <c r="A7026" s="76"/>
      <c r="B7026" s="104"/>
      <c r="C7026" s="76"/>
      <c r="D7026" s="77"/>
      <c r="E7026" s="12"/>
      <c r="F7026" s="78"/>
      <c r="G7026" s="77"/>
      <c r="H7026" s="79"/>
      <c r="BA7026" s="5" t="str">
        <f t="shared" si="109"/>
        <v/>
      </c>
      <c r="BB7026" s="5" t="str">
        <f>IF(OR($E7026="",$G7026&lt;&gt;"Ativo"),"",IF(COUNTIFS($E$4:$E7026,$E7026,$A$4:$A7026,$A7026,$G$4:$G7026,"Ativo")=1,1,0))</f>
        <v/>
      </c>
      <c r="BC7026" t="str">
        <f>IF(OR($A7026="",$G7026&lt;&gt;"Ativo"),"",IF(COUNTIFS($A$4:$A7026,$A7026,$G$4:$G7026,"Ativo")=1,1,0))</f>
        <v/>
      </c>
    </row>
    <row r="7027" spans="1:55" x14ac:dyDescent="0.3">
      <c r="A7027" s="76"/>
      <c r="B7027" s="104"/>
      <c r="C7027" s="76"/>
      <c r="D7027" s="77"/>
      <c r="E7027" s="12"/>
      <c r="F7027" s="78"/>
      <c r="G7027" s="77"/>
      <c r="H7027" s="79"/>
      <c r="BA7027" s="5" t="str">
        <f t="shared" si="109"/>
        <v/>
      </c>
      <c r="BB7027" s="5" t="str">
        <f>IF(OR($E7027="",$G7027&lt;&gt;"Ativo"),"",IF(COUNTIFS($E$4:$E7027,$E7027,$A$4:$A7027,$A7027,$G$4:$G7027,"Ativo")=1,1,0))</f>
        <v/>
      </c>
      <c r="BC7027" t="str">
        <f>IF(OR($A7027="",$G7027&lt;&gt;"Ativo"),"",IF(COUNTIFS($A$4:$A7027,$A7027,$G$4:$G7027,"Ativo")=1,1,0))</f>
        <v/>
      </c>
    </row>
    <row r="7028" spans="1:55" x14ac:dyDescent="0.3">
      <c r="A7028" s="76"/>
      <c r="B7028" s="104"/>
      <c r="C7028" s="76"/>
      <c r="D7028" s="77"/>
      <c r="E7028" s="12"/>
      <c r="F7028" s="78"/>
      <c r="G7028" s="77"/>
      <c r="H7028" s="79"/>
      <c r="BA7028" s="5" t="str">
        <f t="shared" si="109"/>
        <v/>
      </c>
      <c r="BB7028" s="5" t="str">
        <f>IF(OR($E7028="",$G7028&lt;&gt;"Ativo"),"",IF(COUNTIFS($E$4:$E7028,$E7028,$A$4:$A7028,$A7028,$G$4:$G7028,"Ativo")=1,1,0))</f>
        <v/>
      </c>
      <c r="BC7028" t="str">
        <f>IF(OR($A7028="",$G7028&lt;&gt;"Ativo"),"",IF(COUNTIFS($A$4:$A7028,$A7028,$G$4:$G7028,"Ativo")=1,1,0))</f>
        <v/>
      </c>
    </row>
    <row r="7029" spans="1:55" x14ac:dyDescent="0.3">
      <c r="A7029" s="76"/>
      <c r="B7029" s="104"/>
      <c r="C7029" s="76"/>
      <c r="D7029" s="77"/>
      <c r="E7029" s="12"/>
      <c r="F7029" s="78"/>
      <c r="G7029" s="77"/>
      <c r="H7029" s="79"/>
      <c r="BA7029" s="5" t="str">
        <f t="shared" si="109"/>
        <v/>
      </c>
      <c r="BB7029" s="5" t="str">
        <f>IF(OR($E7029="",$G7029&lt;&gt;"Ativo"),"",IF(COUNTIFS($E$4:$E7029,$E7029,$A$4:$A7029,$A7029,$G$4:$G7029,"Ativo")=1,1,0))</f>
        <v/>
      </c>
      <c r="BC7029" t="str">
        <f>IF(OR($A7029="",$G7029&lt;&gt;"Ativo"),"",IF(COUNTIFS($A$4:$A7029,$A7029,$G$4:$G7029,"Ativo")=1,1,0))</f>
        <v/>
      </c>
    </row>
    <row r="7030" spans="1:55" x14ac:dyDescent="0.3">
      <c r="A7030" s="76"/>
      <c r="B7030" s="104"/>
      <c r="C7030" s="76"/>
      <c r="D7030" s="77"/>
      <c r="E7030" s="12"/>
      <c r="F7030" s="78"/>
      <c r="G7030" s="77"/>
      <c r="H7030" s="79"/>
      <c r="BA7030" s="5" t="str">
        <f t="shared" si="109"/>
        <v/>
      </c>
      <c r="BB7030" s="5" t="str">
        <f>IF(OR($E7030="",$G7030&lt;&gt;"Ativo"),"",IF(COUNTIFS($E$4:$E7030,$E7030,$A$4:$A7030,$A7030,$G$4:$G7030,"Ativo")=1,1,0))</f>
        <v/>
      </c>
      <c r="BC7030" t="str">
        <f>IF(OR($A7030="",$G7030&lt;&gt;"Ativo"),"",IF(COUNTIFS($A$4:$A7030,$A7030,$G$4:$G7030,"Ativo")=1,1,0))</f>
        <v/>
      </c>
    </row>
    <row r="7031" spans="1:55" x14ac:dyDescent="0.3">
      <c r="A7031" s="76"/>
      <c r="B7031" s="104"/>
      <c r="C7031" s="76"/>
      <c r="D7031" s="77"/>
      <c r="E7031" s="12"/>
      <c r="F7031" s="78"/>
      <c r="G7031" s="77"/>
      <c r="H7031" s="79"/>
      <c r="BA7031" s="5" t="str">
        <f t="shared" si="109"/>
        <v/>
      </c>
      <c r="BB7031" s="5" t="str">
        <f>IF(OR($E7031="",$G7031&lt;&gt;"Ativo"),"",IF(COUNTIFS($E$4:$E7031,$E7031,$A$4:$A7031,$A7031,$G$4:$G7031,"Ativo")=1,1,0))</f>
        <v/>
      </c>
      <c r="BC7031" t="str">
        <f>IF(OR($A7031="",$G7031&lt;&gt;"Ativo"),"",IF(COUNTIFS($A$4:$A7031,$A7031,$G$4:$G7031,"Ativo")=1,1,0))</f>
        <v/>
      </c>
    </row>
    <row r="7032" spans="1:55" x14ac:dyDescent="0.3">
      <c r="A7032" s="76"/>
      <c r="B7032" s="104"/>
      <c r="C7032" s="76"/>
      <c r="D7032" s="77"/>
      <c r="E7032" s="12"/>
      <c r="F7032" s="78"/>
      <c r="G7032" s="77"/>
      <c r="H7032" s="79"/>
      <c r="BA7032" s="5" t="str">
        <f t="shared" si="109"/>
        <v/>
      </c>
      <c r="BB7032" s="5" t="str">
        <f>IF(OR($E7032="",$G7032&lt;&gt;"Ativo"),"",IF(COUNTIFS($E$4:$E7032,$E7032,$A$4:$A7032,$A7032,$G$4:$G7032,"Ativo")=1,1,0))</f>
        <v/>
      </c>
      <c r="BC7032" t="str">
        <f>IF(OR($A7032="",$G7032&lt;&gt;"Ativo"),"",IF(COUNTIFS($A$4:$A7032,$A7032,$G$4:$G7032,"Ativo")=1,1,0))</f>
        <v/>
      </c>
    </row>
    <row r="7033" spans="1:55" x14ac:dyDescent="0.3">
      <c r="A7033" s="76"/>
      <c r="B7033" s="104"/>
      <c r="C7033" s="76"/>
      <c r="D7033" s="77"/>
      <c r="E7033" s="12"/>
      <c r="F7033" s="78"/>
      <c r="G7033" s="77"/>
      <c r="H7033" s="79"/>
      <c r="BA7033" s="5" t="str">
        <f t="shared" si="109"/>
        <v/>
      </c>
      <c r="BB7033" s="5" t="str">
        <f>IF(OR($E7033="",$G7033&lt;&gt;"Ativo"),"",IF(COUNTIFS($E$4:$E7033,$E7033,$A$4:$A7033,$A7033,$G$4:$G7033,"Ativo")=1,1,0))</f>
        <v/>
      </c>
      <c r="BC7033" t="str">
        <f>IF(OR($A7033="",$G7033&lt;&gt;"Ativo"),"",IF(COUNTIFS($A$4:$A7033,$A7033,$G$4:$G7033,"Ativo")=1,1,0))</f>
        <v/>
      </c>
    </row>
    <row r="7034" spans="1:55" x14ac:dyDescent="0.3">
      <c r="A7034" s="76"/>
      <c r="B7034" s="104"/>
      <c r="C7034" s="76"/>
      <c r="D7034" s="77"/>
      <c r="E7034" s="12"/>
      <c r="F7034" s="78"/>
      <c r="G7034" s="77"/>
      <c r="H7034" s="79"/>
      <c r="BA7034" s="5" t="str">
        <f t="shared" si="109"/>
        <v/>
      </c>
      <c r="BB7034" s="5" t="str">
        <f>IF(OR($E7034="",$G7034&lt;&gt;"Ativo"),"",IF(COUNTIFS($E$4:$E7034,$E7034,$A$4:$A7034,$A7034,$G$4:$G7034,"Ativo")=1,1,0))</f>
        <v/>
      </c>
      <c r="BC7034" t="str">
        <f>IF(OR($A7034="",$G7034&lt;&gt;"Ativo"),"",IF(COUNTIFS($A$4:$A7034,$A7034,$G$4:$G7034,"Ativo")=1,1,0))</f>
        <v/>
      </c>
    </row>
    <row r="7035" spans="1:55" x14ac:dyDescent="0.3">
      <c r="A7035" s="76"/>
      <c r="B7035" s="104"/>
      <c r="C7035" s="76"/>
      <c r="D7035" s="77"/>
      <c r="E7035" s="12"/>
      <c r="F7035" s="78"/>
      <c r="G7035" s="77"/>
      <c r="H7035" s="79"/>
      <c r="BA7035" s="5" t="str">
        <f t="shared" si="109"/>
        <v/>
      </c>
      <c r="BB7035" s="5" t="str">
        <f>IF(OR($E7035="",$G7035&lt;&gt;"Ativo"),"",IF(COUNTIFS($E$4:$E7035,$E7035,$A$4:$A7035,$A7035,$G$4:$G7035,"Ativo")=1,1,0))</f>
        <v/>
      </c>
      <c r="BC7035" t="str">
        <f>IF(OR($A7035="",$G7035&lt;&gt;"Ativo"),"",IF(COUNTIFS($A$4:$A7035,$A7035,$G$4:$G7035,"Ativo")=1,1,0))</f>
        <v/>
      </c>
    </row>
    <row r="7036" spans="1:55" x14ac:dyDescent="0.3">
      <c r="A7036" s="76"/>
      <c r="B7036" s="104"/>
      <c r="C7036" s="76"/>
      <c r="D7036" s="77"/>
      <c r="E7036" s="12"/>
      <c r="F7036" s="78"/>
      <c r="G7036" s="77"/>
      <c r="H7036" s="79"/>
      <c r="BA7036" s="5" t="str">
        <f t="shared" si="109"/>
        <v/>
      </c>
      <c r="BB7036" s="5" t="str">
        <f>IF(OR($E7036="",$G7036&lt;&gt;"Ativo"),"",IF(COUNTIFS($E$4:$E7036,$E7036,$A$4:$A7036,$A7036,$G$4:$G7036,"Ativo")=1,1,0))</f>
        <v/>
      </c>
      <c r="BC7036" t="str">
        <f>IF(OR($A7036="",$G7036&lt;&gt;"Ativo"),"",IF(COUNTIFS($A$4:$A7036,$A7036,$G$4:$G7036,"Ativo")=1,1,0))</f>
        <v/>
      </c>
    </row>
    <row r="7037" spans="1:55" x14ac:dyDescent="0.3">
      <c r="A7037" s="76"/>
      <c r="B7037" s="104"/>
      <c r="C7037" s="76"/>
      <c r="D7037" s="77"/>
      <c r="E7037" s="12"/>
      <c r="F7037" s="78"/>
      <c r="G7037" s="77"/>
      <c r="H7037" s="79"/>
      <c r="BA7037" s="5" t="str">
        <f t="shared" si="109"/>
        <v/>
      </c>
      <c r="BB7037" s="5" t="str">
        <f>IF(OR($E7037="",$G7037&lt;&gt;"Ativo"),"",IF(COUNTIFS($E$4:$E7037,$E7037,$A$4:$A7037,$A7037,$G$4:$G7037,"Ativo")=1,1,0))</f>
        <v/>
      </c>
      <c r="BC7037" t="str">
        <f>IF(OR($A7037="",$G7037&lt;&gt;"Ativo"),"",IF(COUNTIFS($A$4:$A7037,$A7037,$G$4:$G7037,"Ativo")=1,1,0))</f>
        <v/>
      </c>
    </row>
    <row r="7038" spans="1:55" x14ac:dyDescent="0.3">
      <c r="A7038" s="76"/>
      <c r="B7038" s="104"/>
      <c r="C7038" s="76"/>
      <c r="D7038" s="77"/>
      <c r="E7038" s="12"/>
      <c r="F7038" s="78"/>
      <c r="G7038" s="77"/>
      <c r="H7038" s="79"/>
      <c r="BA7038" s="5" t="str">
        <f t="shared" si="109"/>
        <v/>
      </c>
      <c r="BB7038" s="5" t="str">
        <f>IF(OR($E7038="",$G7038&lt;&gt;"Ativo"),"",IF(COUNTIFS($E$4:$E7038,$E7038,$A$4:$A7038,$A7038,$G$4:$G7038,"Ativo")=1,1,0))</f>
        <v/>
      </c>
      <c r="BC7038" t="str">
        <f>IF(OR($A7038="",$G7038&lt;&gt;"Ativo"),"",IF(COUNTIFS($A$4:$A7038,$A7038,$G$4:$G7038,"Ativo")=1,1,0))</f>
        <v/>
      </c>
    </row>
    <row r="7039" spans="1:55" x14ac:dyDescent="0.3">
      <c r="A7039" s="76"/>
      <c r="B7039" s="104"/>
      <c r="C7039" s="76"/>
      <c r="D7039" s="77"/>
      <c r="E7039" s="12"/>
      <c r="F7039" s="78"/>
      <c r="G7039" s="77"/>
      <c r="H7039" s="79"/>
      <c r="BA7039" s="5" t="str">
        <f t="shared" si="109"/>
        <v/>
      </c>
      <c r="BB7039" s="5" t="str">
        <f>IF(OR($E7039="",$G7039&lt;&gt;"Ativo"),"",IF(COUNTIFS($E$4:$E7039,$E7039,$A$4:$A7039,$A7039,$G$4:$G7039,"Ativo")=1,1,0))</f>
        <v/>
      </c>
      <c r="BC7039" t="str">
        <f>IF(OR($A7039="",$G7039&lt;&gt;"Ativo"),"",IF(COUNTIFS($A$4:$A7039,$A7039,$G$4:$G7039,"Ativo")=1,1,0))</f>
        <v/>
      </c>
    </row>
    <row r="7040" spans="1:55" x14ac:dyDescent="0.3">
      <c r="A7040" s="76"/>
      <c r="B7040" s="104"/>
      <c r="C7040" s="76"/>
      <c r="D7040" s="77"/>
      <c r="E7040" s="12"/>
      <c r="F7040" s="78"/>
      <c r="G7040" s="77"/>
      <c r="H7040" s="79"/>
      <c r="BA7040" s="5" t="str">
        <f t="shared" si="109"/>
        <v/>
      </c>
      <c r="BB7040" s="5" t="str">
        <f>IF(OR($E7040="",$G7040&lt;&gt;"Ativo"),"",IF(COUNTIFS($E$4:$E7040,$E7040,$A$4:$A7040,$A7040,$G$4:$G7040,"Ativo")=1,1,0))</f>
        <v/>
      </c>
      <c r="BC7040" t="str">
        <f>IF(OR($A7040="",$G7040&lt;&gt;"Ativo"),"",IF(COUNTIFS($A$4:$A7040,$A7040,$G$4:$G7040,"Ativo")=1,1,0))</f>
        <v/>
      </c>
    </row>
    <row r="7041" spans="1:55" x14ac:dyDescent="0.3">
      <c r="A7041" s="76"/>
      <c r="B7041" s="104"/>
      <c r="C7041" s="76"/>
      <c r="D7041" s="77"/>
      <c r="E7041" s="12"/>
      <c r="F7041" s="78"/>
      <c r="G7041" s="77"/>
      <c r="H7041" s="79"/>
      <c r="BA7041" s="5" t="str">
        <f t="shared" si="109"/>
        <v/>
      </c>
      <c r="BB7041" s="5" t="str">
        <f>IF(OR($E7041="",$G7041&lt;&gt;"Ativo"),"",IF(COUNTIFS($E$4:$E7041,$E7041,$A$4:$A7041,$A7041,$G$4:$G7041,"Ativo")=1,1,0))</f>
        <v/>
      </c>
      <c r="BC7041" t="str">
        <f>IF(OR($A7041="",$G7041&lt;&gt;"Ativo"),"",IF(COUNTIFS($A$4:$A7041,$A7041,$G$4:$G7041,"Ativo")=1,1,0))</f>
        <v/>
      </c>
    </row>
    <row r="7042" spans="1:55" x14ac:dyDescent="0.3">
      <c r="A7042" s="76"/>
      <c r="B7042" s="104"/>
      <c r="C7042" s="76"/>
      <c r="D7042" s="77"/>
      <c r="E7042" s="12"/>
      <c r="F7042" s="78"/>
      <c r="G7042" s="77"/>
      <c r="H7042" s="79"/>
      <c r="BA7042" s="5" t="str">
        <f t="shared" si="109"/>
        <v/>
      </c>
      <c r="BB7042" s="5" t="str">
        <f>IF(OR($E7042="",$G7042&lt;&gt;"Ativo"),"",IF(COUNTIFS($E$4:$E7042,$E7042,$A$4:$A7042,$A7042,$G$4:$G7042,"Ativo")=1,1,0))</f>
        <v/>
      </c>
      <c r="BC7042" t="str">
        <f>IF(OR($A7042="",$G7042&lt;&gt;"Ativo"),"",IF(COUNTIFS($A$4:$A7042,$A7042,$G$4:$G7042,"Ativo")=1,1,0))</f>
        <v/>
      </c>
    </row>
    <row r="7043" spans="1:55" x14ac:dyDescent="0.3">
      <c r="A7043" s="76"/>
      <c r="B7043" s="104"/>
      <c r="C7043" s="76"/>
      <c r="D7043" s="77"/>
      <c r="E7043" s="12"/>
      <c r="F7043" s="78"/>
      <c r="G7043" s="77"/>
      <c r="H7043" s="79"/>
      <c r="BA7043" s="5" t="str">
        <f t="shared" si="109"/>
        <v/>
      </c>
      <c r="BB7043" s="5" t="str">
        <f>IF(OR($E7043="",$G7043&lt;&gt;"Ativo"),"",IF(COUNTIFS($E$4:$E7043,$E7043,$A$4:$A7043,$A7043,$G$4:$G7043,"Ativo")=1,1,0))</f>
        <v/>
      </c>
      <c r="BC7043" t="str">
        <f>IF(OR($A7043="",$G7043&lt;&gt;"Ativo"),"",IF(COUNTIFS($A$4:$A7043,$A7043,$G$4:$G7043,"Ativo")=1,1,0))</f>
        <v/>
      </c>
    </row>
    <row r="7044" spans="1:55" x14ac:dyDescent="0.3">
      <c r="A7044" s="76"/>
      <c r="B7044" s="104"/>
      <c r="C7044" s="76"/>
      <c r="D7044" s="77"/>
      <c r="E7044" s="12"/>
      <c r="F7044" s="78"/>
      <c r="G7044" s="77"/>
      <c r="H7044" s="79"/>
      <c r="BA7044" s="5" t="str">
        <f t="shared" ref="BA7044:BA7107" si="110">IF($D7044="","",MID($D7044,4,LEN($D7044)-5))</f>
        <v/>
      </c>
      <c r="BB7044" s="5" t="str">
        <f>IF(OR($E7044="",$G7044&lt;&gt;"Ativo"),"",IF(COUNTIFS($E$4:$E7044,$E7044,$A$4:$A7044,$A7044,$G$4:$G7044,"Ativo")=1,1,0))</f>
        <v/>
      </c>
      <c r="BC7044" t="str">
        <f>IF(OR($A7044="",$G7044&lt;&gt;"Ativo"),"",IF(COUNTIFS($A$4:$A7044,$A7044,$G$4:$G7044,"Ativo")=1,1,0))</f>
        <v/>
      </c>
    </row>
    <row r="7045" spans="1:55" x14ac:dyDescent="0.3">
      <c r="A7045" s="76"/>
      <c r="B7045" s="104"/>
      <c r="C7045" s="76"/>
      <c r="D7045" s="77"/>
      <c r="E7045" s="12"/>
      <c r="F7045" s="78"/>
      <c r="G7045" s="77"/>
      <c r="H7045" s="79"/>
      <c r="BA7045" s="5" t="str">
        <f t="shared" si="110"/>
        <v/>
      </c>
      <c r="BB7045" s="5" t="str">
        <f>IF(OR($E7045="",$G7045&lt;&gt;"Ativo"),"",IF(COUNTIFS($E$4:$E7045,$E7045,$A$4:$A7045,$A7045,$G$4:$G7045,"Ativo")=1,1,0))</f>
        <v/>
      </c>
      <c r="BC7045" t="str">
        <f>IF(OR($A7045="",$G7045&lt;&gt;"Ativo"),"",IF(COUNTIFS($A$4:$A7045,$A7045,$G$4:$G7045,"Ativo")=1,1,0))</f>
        <v/>
      </c>
    </row>
    <row r="7046" spans="1:55" x14ac:dyDescent="0.3">
      <c r="A7046" s="76"/>
      <c r="B7046" s="104"/>
      <c r="C7046" s="76"/>
      <c r="D7046" s="77"/>
      <c r="E7046" s="12"/>
      <c r="F7046" s="78"/>
      <c r="G7046" s="77"/>
      <c r="H7046" s="79"/>
      <c r="BA7046" s="5" t="str">
        <f t="shared" si="110"/>
        <v/>
      </c>
      <c r="BB7046" s="5" t="str">
        <f>IF(OR($E7046="",$G7046&lt;&gt;"Ativo"),"",IF(COUNTIFS($E$4:$E7046,$E7046,$A$4:$A7046,$A7046,$G$4:$G7046,"Ativo")=1,1,0))</f>
        <v/>
      </c>
      <c r="BC7046" t="str">
        <f>IF(OR($A7046="",$G7046&lt;&gt;"Ativo"),"",IF(COUNTIFS($A$4:$A7046,$A7046,$G$4:$G7046,"Ativo")=1,1,0))</f>
        <v/>
      </c>
    </row>
    <row r="7047" spans="1:55" x14ac:dyDescent="0.3">
      <c r="A7047" s="76"/>
      <c r="B7047" s="104"/>
      <c r="C7047" s="76"/>
      <c r="D7047" s="77"/>
      <c r="E7047" s="12"/>
      <c r="F7047" s="78"/>
      <c r="G7047" s="77"/>
      <c r="H7047" s="79"/>
      <c r="BA7047" s="5" t="str">
        <f t="shared" si="110"/>
        <v/>
      </c>
      <c r="BB7047" s="5" t="str">
        <f>IF(OR($E7047="",$G7047&lt;&gt;"Ativo"),"",IF(COUNTIFS($E$4:$E7047,$E7047,$A$4:$A7047,$A7047,$G$4:$G7047,"Ativo")=1,1,0))</f>
        <v/>
      </c>
      <c r="BC7047" t="str">
        <f>IF(OR($A7047="",$G7047&lt;&gt;"Ativo"),"",IF(COUNTIFS($A$4:$A7047,$A7047,$G$4:$G7047,"Ativo")=1,1,0))</f>
        <v/>
      </c>
    </row>
    <row r="7048" spans="1:55" x14ac:dyDescent="0.3">
      <c r="A7048" s="76"/>
      <c r="B7048" s="104"/>
      <c r="C7048" s="76"/>
      <c r="D7048" s="77"/>
      <c r="E7048" s="12"/>
      <c r="F7048" s="78"/>
      <c r="G7048" s="77"/>
      <c r="H7048" s="79"/>
      <c r="BA7048" s="5" t="str">
        <f t="shared" si="110"/>
        <v/>
      </c>
      <c r="BB7048" s="5" t="str">
        <f>IF(OR($E7048="",$G7048&lt;&gt;"Ativo"),"",IF(COUNTIFS($E$4:$E7048,$E7048,$A$4:$A7048,$A7048,$G$4:$G7048,"Ativo")=1,1,0))</f>
        <v/>
      </c>
      <c r="BC7048" t="str">
        <f>IF(OR($A7048="",$G7048&lt;&gt;"Ativo"),"",IF(COUNTIFS($A$4:$A7048,$A7048,$G$4:$G7048,"Ativo")=1,1,0))</f>
        <v/>
      </c>
    </row>
    <row r="7049" spans="1:55" x14ac:dyDescent="0.3">
      <c r="A7049" s="76"/>
      <c r="B7049" s="104"/>
      <c r="C7049" s="76"/>
      <c r="D7049" s="77"/>
      <c r="E7049" s="12"/>
      <c r="F7049" s="78"/>
      <c r="G7049" s="77"/>
      <c r="H7049" s="79"/>
      <c r="BA7049" s="5" t="str">
        <f t="shared" si="110"/>
        <v/>
      </c>
      <c r="BB7049" s="5" t="str">
        <f>IF(OR($E7049="",$G7049&lt;&gt;"Ativo"),"",IF(COUNTIFS($E$4:$E7049,$E7049,$A$4:$A7049,$A7049,$G$4:$G7049,"Ativo")=1,1,0))</f>
        <v/>
      </c>
      <c r="BC7049" t="str">
        <f>IF(OR($A7049="",$G7049&lt;&gt;"Ativo"),"",IF(COUNTIFS($A$4:$A7049,$A7049,$G$4:$G7049,"Ativo")=1,1,0))</f>
        <v/>
      </c>
    </row>
    <row r="7050" spans="1:55" x14ac:dyDescent="0.3">
      <c r="A7050" s="76"/>
      <c r="B7050" s="104"/>
      <c r="C7050" s="76"/>
      <c r="D7050" s="77"/>
      <c r="E7050" s="12"/>
      <c r="F7050" s="78"/>
      <c r="G7050" s="77"/>
      <c r="H7050" s="79"/>
      <c r="BA7050" s="5" t="str">
        <f t="shared" si="110"/>
        <v/>
      </c>
      <c r="BB7050" s="5" t="str">
        <f>IF(OR($E7050="",$G7050&lt;&gt;"Ativo"),"",IF(COUNTIFS($E$4:$E7050,$E7050,$A$4:$A7050,$A7050,$G$4:$G7050,"Ativo")=1,1,0))</f>
        <v/>
      </c>
      <c r="BC7050" t="str">
        <f>IF(OR($A7050="",$G7050&lt;&gt;"Ativo"),"",IF(COUNTIFS($A$4:$A7050,$A7050,$G$4:$G7050,"Ativo")=1,1,0))</f>
        <v/>
      </c>
    </row>
    <row r="7051" spans="1:55" x14ac:dyDescent="0.3">
      <c r="A7051" s="76"/>
      <c r="B7051" s="104"/>
      <c r="C7051" s="76"/>
      <c r="D7051" s="77"/>
      <c r="E7051" s="12"/>
      <c r="F7051" s="78"/>
      <c r="G7051" s="77"/>
      <c r="H7051" s="79"/>
      <c r="BA7051" s="5" t="str">
        <f t="shared" si="110"/>
        <v/>
      </c>
      <c r="BB7051" s="5" t="str">
        <f>IF(OR($E7051="",$G7051&lt;&gt;"Ativo"),"",IF(COUNTIFS($E$4:$E7051,$E7051,$A$4:$A7051,$A7051,$G$4:$G7051,"Ativo")=1,1,0))</f>
        <v/>
      </c>
      <c r="BC7051" t="str">
        <f>IF(OR($A7051="",$G7051&lt;&gt;"Ativo"),"",IF(COUNTIFS($A$4:$A7051,$A7051,$G$4:$G7051,"Ativo")=1,1,0))</f>
        <v/>
      </c>
    </row>
    <row r="7052" spans="1:55" x14ac:dyDescent="0.3">
      <c r="A7052" s="76"/>
      <c r="B7052" s="104"/>
      <c r="C7052" s="76"/>
      <c r="D7052" s="77"/>
      <c r="E7052" s="12"/>
      <c r="F7052" s="78"/>
      <c r="G7052" s="77"/>
      <c r="H7052" s="79"/>
      <c r="BA7052" s="5" t="str">
        <f t="shared" si="110"/>
        <v/>
      </c>
      <c r="BB7052" s="5" t="str">
        <f>IF(OR($E7052="",$G7052&lt;&gt;"Ativo"),"",IF(COUNTIFS($E$4:$E7052,$E7052,$A$4:$A7052,$A7052,$G$4:$G7052,"Ativo")=1,1,0))</f>
        <v/>
      </c>
      <c r="BC7052" t="str">
        <f>IF(OR($A7052="",$G7052&lt;&gt;"Ativo"),"",IF(COUNTIFS($A$4:$A7052,$A7052,$G$4:$G7052,"Ativo")=1,1,0))</f>
        <v/>
      </c>
    </row>
    <row r="7053" spans="1:55" x14ac:dyDescent="0.3">
      <c r="A7053" s="76"/>
      <c r="B7053" s="104"/>
      <c r="C7053" s="76"/>
      <c r="D7053" s="77"/>
      <c r="E7053" s="12"/>
      <c r="F7053" s="78"/>
      <c r="G7053" s="77"/>
      <c r="H7053" s="79"/>
      <c r="BA7053" s="5" t="str">
        <f t="shared" si="110"/>
        <v/>
      </c>
      <c r="BB7053" s="5" t="str">
        <f>IF(OR($E7053="",$G7053&lt;&gt;"Ativo"),"",IF(COUNTIFS($E$4:$E7053,$E7053,$A$4:$A7053,$A7053,$G$4:$G7053,"Ativo")=1,1,0))</f>
        <v/>
      </c>
      <c r="BC7053" t="str">
        <f>IF(OR($A7053="",$G7053&lt;&gt;"Ativo"),"",IF(COUNTIFS($A$4:$A7053,$A7053,$G$4:$G7053,"Ativo")=1,1,0))</f>
        <v/>
      </c>
    </row>
    <row r="7054" spans="1:55" x14ac:dyDescent="0.3">
      <c r="A7054" s="76"/>
      <c r="B7054" s="104"/>
      <c r="C7054" s="76"/>
      <c r="D7054" s="77"/>
      <c r="E7054" s="12"/>
      <c r="F7054" s="78"/>
      <c r="G7054" s="77"/>
      <c r="H7054" s="79"/>
      <c r="BA7054" s="5" t="str">
        <f t="shared" si="110"/>
        <v/>
      </c>
      <c r="BB7054" s="5" t="str">
        <f>IF(OR($E7054="",$G7054&lt;&gt;"Ativo"),"",IF(COUNTIFS($E$4:$E7054,$E7054,$A$4:$A7054,$A7054,$G$4:$G7054,"Ativo")=1,1,0))</f>
        <v/>
      </c>
      <c r="BC7054" t="str">
        <f>IF(OR($A7054="",$G7054&lt;&gt;"Ativo"),"",IF(COUNTIFS($A$4:$A7054,$A7054,$G$4:$G7054,"Ativo")=1,1,0))</f>
        <v/>
      </c>
    </row>
    <row r="7055" spans="1:55" x14ac:dyDescent="0.3">
      <c r="A7055" s="76"/>
      <c r="B7055" s="104"/>
      <c r="C7055" s="76"/>
      <c r="D7055" s="77"/>
      <c r="E7055" s="12"/>
      <c r="F7055" s="78"/>
      <c r="G7055" s="77"/>
      <c r="H7055" s="79"/>
      <c r="BA7055" s="5" t="str">
        <f t="shared" si="110"/>
        <v/>
      </c>
      <c r="BB7055" s="5" t="str">
        <f>IF(OR($E7055="",$G7055&lt;&gt;"Ativo"),"",IF(COUNTIFS($E$4:$E7055,$E7055,$A$4:$A7055,$A7055,$G$4:$G7055,"Ativo")=1,1,0))</f>
        <v/>
      </c>
      <c r="BC7055" t="str">
        <f>IF(OR($A7055="",$G7055&lt;&gt;"Ativo"),"",IF(COUNTIFS($A$4:$A7055,$A7055,$G$4:$G7055,"Ativo")=1,1,0))</f>
        <v/>
      </c>
    </row>
    <row r="7056" spans="1:55" x14ac:dyDescent="0.3">
      <c r="A7056" s="76"/>
      <c r="B7056" s="104"/>
      <c r="C7056" s="76"/>
      <c r="D7056" s="77"/>
      <c r="E7056" s="12"/>
      <c r="F7056" s="78"/>
      <c r="G7056" s="77"/>
      <c r="H7056" s="79"/>
      <c r="BA7056" s="5" t="str">
        <f t="shared" si="110"/>
        <v/>
      </c>
      <c r="BB7056" s="5" t="str">
        <f>IF(OR($E7056="",$G7056&lt;&gt;"Ativo"),"",IF(COUNTIFS($E$4:$E7056,$E7056,$A$4:$A7056,$A7056,$G$4:$G7056,"Ativo")=1,1,0))</f>
        <v/>
      </c>
      <c r="BC7056" t="str">
        <f>IF(OR($A7056="",$G7056&lt;&gt;"Ativo"),"",IF(COUNTIFS($A$4:$A7056,$A7056,$G$4:$G7056,"Ativo")=1,1,0))</f>
        <v/>
      </c>
    </row>
    <row r="7057" spans="1:55" x14ac:dyDescent="0.3">
      <c r="A7057" s="76"/>
      <c r="B7057" s="104"/>
      <c r="C7057" s="76"/>
      <c r="D7057" s="77"/>
      <c r="E7057" s="12"/>
      <c r="F7057" s="78"/>
      <c r="G7057" s="77"/>
      <c r="H7057" s="79"/>
      <c r="BA7057" s="5" t="str">
        <f t="shared" si="110"/>
        <v/>
      </c>
      <c r="BB7057" s="5" t="str">
        <f>IF(OR($E7057="",$G7057&lt;&gt;"Ativo"),"",IF(COUNTIFS($E$4:$E7057,$E7057,$A$4:$A7057,$A7057,$G$4:$G7057,"Ativo")=1,1,0))</f>
        <v/>
      </c>
      <c r="BC7057" t="str">
        <f>IF(OR($A7057="",$G7057&lt;&gt;"Ativo"),"",IF(COUNTIFS($A$4:$A7057,$A7057,$G$4:$G7057,"Ativo")=1,1,0))</f>
        <v/>
      </c>
    </row>
    <row r="7058" spans="1:55" x14ac:dyDescent="0.3">
      <c r="A7058" s="76"/>
      <c r="B7058" s="104"/>
      <c r="C7058" s="76"/>
      <c r="D7058" s="77"/>
      <c r="E7058" s="12"/>
      <c r="F7058" s="78"/>
      <c r="G7058" s="77"/>
      <c r="H7058" s="79"/>
      <c r="BA7058" s="5" t="str">
        <f t="shared" si="110"/>
        <v/>
      </c>
      <c r="BB7058" s="5" t="str">
        <f>IF(OR($E7058="",$G7058&lt;&gt;"Ativo"),"",IF(COUNTIFS($E$4:$E7058,$E7058,$A$4:$A7058,$A7058,$G$4:$G7058,"Ativo")=1,1,0))</f>
        <v/>
      </c>
      <c r="BC7058" t="str">
        <f>IF(OR($A7058="",$G7058&lt;&gt;"Ativo"),"",IF(COUNTIFS($A$4:$A7058,$A7058,$G$4:$G7058,"Ativo")=1,1,0))</f>
        <v/>
      </c>
    </row>
    <row r="7059" spans="1:55" x14ac:dyDescent="0.3">
      <c r="A7059" s="76"/>
      <c r="B7059" s="104"/>
      <c r="C7059" s="76"/>
      <c r="D7059" s="77"/>
      <c r="E7059" s="12"/>
      <c r="F7059" s="78"/>
      <c r="G7059" s="77"/>
      <c r="H7059" s="79"/>
      <c r="BA7059" s="5" t="str">
        <f t="shared" si="110"/>
        <v/>
      </c>
      <c r="BB7059" s="5" t="str">
        <f>IF(OR($E7059="",$G7059&lt;&gt;"Ativo"),"",IF(COUNTIFS($E$4:$E7059,$E7059,$A$4:$A7059,$A7059,$G$4:$G7059,"Ativo")=1,1,0))</f>
        <v/>
      </c>
      <c r="BC7059" t="str">
        <f>IF(OR($A7059="",$G7059&lt;&gt;"Ativo"),"",IF(COUNTIFS($A$4:$A7059,$A7059,$G$4:$G7059,"Ativo")=1,1,0))</f>
        <v/>
      </c>
    </row>
    <row r="7060" spans="1:55" x14ac:dyDescent="0.3">
      <c r="A7060" s="76"/>
      <c r="B7060" s="104"/>
      <c r="C7060" s="76"/>
      <c r="D7060" s="77"/>
      <c r="E7060" s="12"/>
      <c r="F7060" s="78"/>
      <c r="G7060" s="77"/>
      <c r="H7060" s="79"/>
      <c r="BA7060" s="5" t="str">
        <f t="shared" si="110"/>
        <v/>
      </c>
      <c r="BB7060" s="5" t="str">
        <f>IF(OR($E7060="",$G7060&lt;&gt;"Ativo"),"",IF(COUNTIFS($E$4:$E7060,$E7060,$A$4:$A7060,$A7060,$G$4:$G7060,"Ativo")=1,1,0))</f>
        <v/>
      </c>
      <c r="BC7060" t="str">
        <f>IF(OR($A7060="",$G7060&lt;&gt;"Ativo"),"",IF(COUNTIFS($A$4:$A7060,$A7060,$G$4:$G7060,"Ativo")=1,1,0))</f>
        <v/>
      </c>
    </row>
    <row r="7061" spans="1:55" x14ac:dyDescent="0.3">
      <c r="A7061" s="76"/>
      <c r="B7061" s="104"/>
      <c r="C7061" s="76"/>
      <c r="D7061" s="77"/>
      <c r="E7061" s="12"/>
      <c r="F7061" s="78"/>
      <c r="G7061" s="77"/>
      <c r="H7061" s="79"/>
      <c r="BA7061" s="5" t="str">
        <f t="shared" si="110"/>
        <v/>
      </c>
      <c r="BB7061" s="5" t="str">
        <f>IF(OR($E7061="",$G7061&lt;&gt;"Ativo"),"",IF(COUNTIFS($E$4:$E7061,$E7061,$A$4:$A7061,$A7061,$G$4:$G7061,"Ativo")=1,1,0))</f>
        <v/>
      </c>
      <c r="BC7061" t="str">
        <f>IF(OR($A7061="",$G7061&lt;&gt;"Ativo"),"",IF(COUNTIFS($A$4:$A7061,$A7061,$G$4:$G7061,"Ativo")=1,1,0))</f>
        <v/>
      </c>
    </row>
    <row r="7062" spans="1:55" x14ac:dyDescent="0.3">
      <c r="A7062" s="76"/>
      <c r="B7062" s="104"/>
      <c r="C7062" s="76"/>
      <c r="D7062" s="77"/>
      <c r="E7062" s="12"/>
      <c r="F7062" s="78"/>
      <c r="G7062" s="77"/>
      <c r="H7062" s="79"/>
      <c r="BA7062" s="5" t="str">
        <f t="shared" si="110"/>
        <v/>
      </c>
      <c r="BB7062" s="5" t="str">
        <f>IF(OR($E7062="",$G7062&lt;&gt;"Ativo"),"",IF(COUNTIFS($E$4:$E7062,$E7062,$A$4:$A7062,$A7062,$G$4:$G7062,"Ativo")=1,1,0))</f>
        <v/>
      </c>
      <c r="BC7062" t="str">
        <f>IF(OR($A7062="",$G7062&lt;&gt;"Ativo"),"",IF(COUNTIFS($A$4:$A7062,$A7062,$G$4:$G7062,"Ativo")=1,1,0))</f>
        <v/>
      </c>
    </row>
    <row r="7063" spans="1:55" x14ac:dyDescent="0.3">
      <c r="A7063" s="76"/>
      <c r="B7063" s="104"/>
      <c r="C7063" s="76"/>
      <c r="D7063" s="77"/>
      <c r="E7063" s="12"/>
      <c r="F7063" s="78"/>
      <c r="G7063" s="77"/>
      <c r="H7063" s="79"/>
      <c r="BA7063" s="5" t="str">
        <f t="shared" si="110"/>
        <v/>
      </c>
      <c r="BB7063" s="5" t="str">
        <f>IF(OR($E7063="",$G7063&lt;&gt;"Ativo"),"",IF(COUNTIFS($E$4:$E7063,$E7063,$A$4:$A7063,$A7063,$G$4:$G7063,"Ativo")=1,1,0))</f>
        <v/>
      </c>
      <c r="BC7063" t="str">
        <f>IF(OR($A7063="",$G7063&lt;&gt;"Ativo"),"",IF(COUNTIFS($A$4:$A7063,$A7063,$G$4:$G7063,"Ativo")=1,1,0))</f>
        <v/>
      </c>
    </row>
    <row r="7064" spans="1:55" x14ac:dyDescent="0.3">
      <c r="A7064" s="76"/>
      <c r="B7064" s="104"/>
      <c r="C7064" s="76"/>
      <c r="D7064" s="77"/>
      <c r="E7064" s="12"/>
      <c r="F7064" s="78"/>
      <c r="G7064" s="77"/>
      <c r="H7064" s="79"/>
      <c r="BA7064" s="5" t="str">
        <f t="shared" si="110"/>
        <v/>
      </c>
      <c r="BB7064" s="5" t="str">
        <f>IF(OR($E7064="",$G7064&lt;&gt;"Ativo"),"",IF(COUNTIFS($E$4:$E7064,$E7064,$A$4:$A7064,$A7064,$G$4:$G7064,"Ativo")=1,1,0))</f>
        <v/>
      </c>
      <c r="BC7064" t="str">
        <f>IF(OR($A7064="",$G7064&lt;&gt;"Ativo"),"",IF(COUNTIFS($A$4:$A7064,$A7064,$G$4:$G7064,"Ativo")=1,1,0))</f>
        <v/>
      </c>
    </row>
    <row r="7065" spans="1:55" x14ac:dyDescent="0.3">
      <c r="A7065" s="76"/>
      <c r="B7065" s="104"/>
      <c r="C7065" s="76"/>
      <c r="D7065" s="77"/>
      <c r="E7065" s="12"/>
      <c r="F7065" s="78"/>
      <c r="G7065" s="77"/>
      <c r="H7065" s="79"/>
      <c r="BA7065" s="5" t="str">
        <f t="shared" si="110"/>
        <v/>
      </c>
      <c r="BB7065" s="5" t="str">
        <f>IF(OR($E7065="",$G7065&lt;&gt;"Ativo"),"",IF(COUNTIFS($E$4:$E7065,$E7065,$A$4:$A7065,$A7065,$G$4:$G7065,"Ativo")=1,1,0))</f>
        <v/>
      </c>
      <c r="BC7065" t="str">
        <f>IF(OR($A7065="",$G7065&lt;&gt;"Ativo"),"",IF(COUNTIFS($A$4:$A7065,$A7065,$G$4:$G7065,"Ativo")=1,1,0))</f>
        <v/>
      </c>
    </row>
    <row r="7066" spans="1:55" x14ac:dyDescent="0.3">
      <c r="A7066" s="76"/>
      <c r="B7066" s="104"/>
      <c r="C7066" s="76"/>
      <c r="D7066" s="77"/>
      <c r="E7066" s="12"/>
      <c r="F7066" s="78"/>
      <c r="G7066" s="77"/>
      <c r="H7066" s="79"/>
      <c r="BA7066" s="5" t="str">
        <f t="shared" si="110"/>
        <v/>
      </c>
      <c r="BB7066" s="5" t="str">
        <f>IF(OR($E7066="",$G7066&lt;&gt;"Ativo"),"",IF(COUNTIFS($E$4:$E7066,$E7066,$A$4:$A7066,$A7066,$G$4:$G7066,"Ativo")=1,1,0))</f>
        <v/>
      </c>
      <c r="BC7066" t="str">
        <f>IF(OR($A7066="",$G7066&lt;&gt;"Ativo"),"",IF(COUNTIFS($A$4:$A7066,$A7066,$G$4:$G7066,"Ativo")=1,1,0))</f>
        <v/>
      </c>
    </row>
    <row r="7067" spans="1:55" x14ac:dyDescent="0.3">
      <c r="A7067" s="76"/>
      <c r="B7067" s="104"/>
      <c r="C7067" s="76"/>
      <c r="D7067" s="77"/>
      <c r="E7067" s="12"/>
      <c r="F7067" s="78"/>
      <c r="G7067" s="77"/>
      <c r="H7067" s="79"/>
      <c r="BA7067" s="5" t="str">
        <f t="shared" si="110"/>
        <v/>
      </c>
      <c r="BB7067" s="5" t="str">
        <f>IF(OR($E7067="",$G7067&lt;&gt;"Ativo"),"",IF(COUNTIFS($E$4:$E7067,$E7067,$A$4:$A7067,$A7067,$G$4:$G7067,"Ativo")=1,1,0))</f>
        <v/>
      </c>
      <c r="BC7067" t="str">
        <f>IF(OR($A7067="",$G7067&lt;&gt;"Ativo"),"",IF(COUNTIFS($A$4:$A7067,$A7067,$G$4:$G7067,"Ativo")=1,1,0))</f>
        <v/>
      </c>
    </row>
    <row r="7068" spans="1:55" x14ac:dyDescent="0.3">
      <c r="A7068" s="76"/>
      <c r="B7068" s="104"/>
      <c r="C7068" s="76"/>
      <c r="D7068" s="77"/>
      <c r="E7068" s="12"/>
      <c r="F7068" s="78"/>
      <c r="G7068" s="77"/>
      <c r="H7068" s="79"/>
      <c r="BA7068" s="5" t="str">
        <f t="shared" si="110"/>
        <v/>
      </c>
      <c r="BB7068" s="5" t="str">
        <f>IF(OR($E7068="",$G7068&lt;&gt;"Ativo"),"",IF(COUNTIFS($E$4:$E7068,$E7068,$A$4:$A7068,$A7068,$G$4:$G7068,"Ativo")=1,1,0))</f>
        <v/>
      </c>
      <c r="BC7068" t="str">
        <f>IF(OR($A7068="",$G7068&lt;&gt;"Ativo"),"",IF(COUNTIFS($A$4:$A7068,$A7068,$G$4:$G7068,"Ativo")=1,1,0))</f>
        <v/>
      </c>
    </row>
    <row r="7069" spans="1:55" x14ac:dyDescent="0.3">
      <c r="A7069" s="76"/>
      <c r="B7069" s="104"/>
      <c r="C7069" s="76"/>
      <c r="D7069" s="77"/>
      <c r="E7069" s="12"/>
      <c r="F7069" s="78"/>
      <c r="G7069" s="77"/>
      <c r="H7069" s="79"/>
      <c r="BA7069" s="5" t="str">
        <f t="shared" si="110"/>
        <v/>
      </c>
      <c r="BB7069" s="5" t="str">
        <f>IF(OR($E7069="",$G7069&lt;&gt;"Ativo"),"",IF(COUNTIFS($E$4:$E7069,$E7069,$A$4:$A7069,$A7069,$G$4:$G7069,"Ativo")=1,1,0))</f>
        <v/>
      </c>
      <c r="BC7069" t="str">
        <f>IF(OR($A7069="",$G7069&lt;&gt;"Ativo"),"",IF(COUNTIFS($A$4:$A7069,$A7069,$G$4:$G7069,"Ativo")=1,1,0))</f>
        <v/>
      </c>
    </row>
    <row r="7070" spans="1:55" x14ac:dyDescent="0.3">
      <c r="A7070" s="76"/>
      <c r="B7070" s="104"/>
      <c r="C7070" s="76"/>
      <c r="D7070" s="77"/>
      <c r="E7070" s="12"/>
      <c r="F7070" s="78"/>
      <c r="G7070" s="77"/>
      <c r="H7070" s="79"/>
      <c r="BA7070" s="5" t="str">
        <f t="shared" si="110"/>
        <v/>
      </c>
      <c r="BB7070" s="5" t="str">
        <f>IF(OR($E7070="",$G7070&lt;&gt;"Ativo"),"",IF(COUNTIFS($E$4:$E7070,$E7070,$A$4:$A7070,$A7070,$G$4:$G7070,"Ativo")=1,1,0))</f>
        <v/>
      </c>
      <c r="BC7070" t="str">
        <f>IF(OR($A7070="",$G7070&lt;&gt;"Ativo"),"",IF(COUNTIFS($A$4:$A7070,$A7070,$G$4:$G7070,"Ativo")=1,1,0))</f>
        <v/>
      </c>
    </row>
    <row r="7071" spans="1:55" x14ac:dyDescent="0.3">
      <c r="A7071" s="76"/>
      <c r="B7071" s="104"/>
      <c r="C7071" s="76"/>
      <c r="D7071" s="77"/>
      <c r="E7071" s="12"/>
      <c r="F7071" s="78"/>
      <c r="G7071" s="77"/>
      <c r="H7071" s="79"/>
      <c r="BA7071" s="5" t="str">
        <f t="shared" si="110"/>
        <v/>
      </c>
      <c r="BB7071" s="5" t="str">
        <f>IF(OR($E7071="",$G7071&lt;&gt;"Ativo"),"",IF(COUNTIFS($E$4:$E7071,$E7071,$A$4:$A7071,$A7071,$G$4:$G7071,"Ativo")=1,1,0))</f>
        <v/>
      </c>
      <c r="BC7071" t="str">
        <f>IF(OR($A7071="",$G7071&lt;&gt;"Ativo"),"",IF(COUNTIFS($A$4:$A7071,$A7071,$G$4:$G7071,"Ativo")=1,1,0))</f>
        <v/>
      </c>
    </row>
    <row r="7072" spans="1:55" x14ac:dyDescent="0.3">
      <c r="A7072" s="76"/>
      <c r="B7072" s="104"/>
      <c r="C7072" s="76"/>
      <c r="D7072" s="77"/>
      <c r="E7072" s="12"/>
      <c r="F7072" s="78"/>
      <c r="G7072" s="77"/>
      <c r="H7072" s="79"/>
      <c r="BA7072" s="5" t="str">
        <f t="shared" si="110"/>
        <v/>
      </c>
      <c r="BB7072" s="5" t="str">
        <f>IF(OR($E7072="",$G7072&lt;&gt;"Ativo"),"",IF(COUNTIFS($E$4:$E7072,$E7072,$A$4:$A7072,$A7072,$G$4:$G7072,"Ativo")=1,1,0))</f>
        <v/>
      </c>
      <c r="BC7072" t="str">
        <f>IF(OR($A7072="",$G7072&lt;&gt;"Ativo"),"",IF(COUNTIFS($A$4:$A7072,$A7072,$G$4:$G7072,"Ativo")=1,1,0))</f>
        <v/>
      </c>
    </row>
    <row r="7073" spans="1:55" x14ac:dyDescent="0.3">
      <c r="A7073" s="76"/>
      <c r="B7073" s="104"/>
      <c r="C7073" s="76"/>
      <c r="D7073" s="77"/>
      <c r="E7073" s="12"/>
      <c r="F7073" s="78"/>
      <c r="G7073" s="77"/>
      <c r="H7073" s="79"/>
      <c r="BA7073" s="5" t="str">
        <f t="shared" si="110"/>
        <v/>
      </c>
      <c r="BB7073" s="5" t="str">
        <f>IF(OR($E7073="",$G7073&lt;&gt;"Ativo"),"",IF(COUNTIFS($E$4:$E7073,$E7073,$A$4:$A7073,$A7073,$G$4:$G7073,"Ativo")=1,1,0))</f>
        <v/>
      </c>
      <c r="BC7073" t="str">
        <f>IF(OR($A7073="",$G7073&lt;&gt;"Ativo"),"",IF(COUNTIFS($A$4:$A7073,$A7073,$G$4:$G7073,"Ativo")=1,1,0))</f>
        <v/>
      </c>
    </row>
    <row r="7074" spans="1:55" x14ac:dyDescent="0.3">
      <c r="A7074" s="76"/>
      <c r="B7074" s="104"/>
      <c r="C7074" s="76"/>
      <c r="D7074" s="77"/>
      <c r="E7074" s="12"/>
      <c r="F7074" s="78"/>
      <c r="G7074" s="77"/>
      <c r="H7074" s="79"/>
      <c r="BA7074" s="5" t="str">
        <f t="shared" si="110"/>
        <v/>
      </c>
      <c r="BB7074" s="5" t="str">
        <f>IF(OR($E7074="",$G7074&lt;&gt;"Ativo"),"",IF(COUNTIFS($E$4:$E7074,$E7074,$A$4:$A7074,$A7074,$G$4:$G7074,"Ativo")=1,1,0))</f>
        <v/>
      </c>
      <c r="BC7074" t="str">
        <f>IF(OR($A7074="",$G7074&lt;&gt;"Ativo"),"",IF(COUNTIFS($A$4:$A7074,$A7074,$G$4:$G7074,"Ativo")=1,1,0))</f>
        <v/>
      </c>
    </row>
    <row r="7075" spans="1:55" x14ac:dyDescent="0.3">
      <c r="A7075" s="76"/>
      <c r="B7075" s="104"/>
      <c r="C7075" s="76"/>
      <c r="D7075" s="77"/>
      <c r="E7075" s="12"/>
      <c r="F7075" s="78"/>
      <c r="G7075" s="77"/>
      <c r="H7075" s="79"/>
      <c r="BA7075" s="5" t="str">
        <f t="shared" si="110"/>
        <v/>
      </c>
      <c r="BB7075" s="5" t="str">
        <f>IF(OR($E7075="",$G7075&lt;&gt;"Ativo"),"",IF(COUNTIFS($E$4:$E7075,$E7075,$A$4:$A7075,$A7075,$G$4:$G7075,"Ativo")=1,1,0))</f>
        <v/>
      </c>
      <c r="BC7075" t="str">
        <f>IF(OR($A7075="",$G7075&lt;&gt;"Ativo"),"",IF(COUNTIFS($A$4:$A7075,$A7075,$G$4:$G7075,"Ativo")=1,1,0))</f>
        <v/>
      </c>
    </row>
    <row r="7076" spans="1:55" x14ac:dyDescent="0.3">
      <c r="A7076" s="76"/>
      <c r="B7076" s="104"/>
      <c r="C7076" s="76"/>
      <c r="D7076" s="77"/>
      <c r="E7076" s="12"/>
      <c r="F7076" s="78"/>
      <c r="G7076" s="77"/>
      <c r="H7076" s="79"/>
      <c r="BA7076" s="5" t="str">
        <f t="shared" si="110"/>
        <v/>
      </c>
      <c r="BB7076" s="5" t="str">
        <f>IF(OR($E7076="",$G7076&lt;&gt;"Ativo"),"",IF(COUNTIFS($E$4:$E7076,$E7076,$A$4:$A7076,$A7076,$G$4:$G7076,"Ativo")=1,1,0))</f>
        <v/>
      </c>
      <c r="BC7076" t="str">
        <f>IF(OR($A7076="",$G7076&lt;&gt;"Ativo"),"",IF(COUNTIFS($A$4:$A7076,$A7076,$G$4:$G7076,"Ativo")=1,1,0))</f>
        <v/>
      </c>
    </row>
    <row r="7077" spans="1:55" x14ac:dyDescent="0.3">
      <c r="A7077" s="76"/>
      <c r="B7077" s="104"/>
      <c r="C7077" s="76"/>
      <c r="D7077" s="77"/>
      <c r="E7077" s="12"/>
      <c r="F7077" s="78"/>
      <c r="G7077" s="77"/>
      <c r="H7077" s="79"/>
      <c r="BA7077" s="5" t="str">
        <f t="shared" si="110"/>
        <v/>
      </c>
      <c r="BB7077" s="5" t="str">
        <f>IF(OR($E7077="",$G7077&lt;&gt;"Ativo"),"",IF(COUNTIFS($E$4:$E7077,$E7077,$A$4:$A7077,$A7077,$G$4:$G7077,"Ativo")=1,1,0))</f>
        <v/>
      </c>
      <c r="BC7077" t="str">
        <f>IF(OR($A7077="",$G7077&lt;&gt;"Ativo"),"",IF(COUNTIFS($A$4:$A7077,$A7077,$G$4:$G7077,"Ativo")=1,1,0))</f>
        <v/>
      </c>
    </row>
    <row r="7078" spans="1:55" x14ac:dyDescent="0.3">
      <c r="A7078" s="76"/>
      <c r="B7078" s="104"/>
      <c r="C7078" s="76"/>
      <c r="D7078" s="77"/>
      <c r="E7078" s="12"/>
      <c r="F7078" s="78"/>
      <c r="G7078" s="77"/>
      <c r="H7078" s="79"/>
      <c r="BA7078" s="5" t="str">
        <f t="shared" si="110"/>
        <v/>
      </c>
      <c r="BB7078" s="5" t="str">
        <f>IF(OR($E7078="",$G7078&lt;&gt;"Ativo"),"",IF(COUNTIFS($E$4:$E7078,$E7078,$A$4:$A7078,$A7078,$G$4:$G7078,"Ativo")=1,1,0))</f>
        <v/>
      </c>
      <c r="BC7078" t="str">
        <f>IF(OR($A7078="",$G7078&lt;&gt;"Ativo"),"",IF(COUNTIFS($A$4:$A7078,$A7078,$G$4:$G7078,"Ativo")=1,1,0))</f>
        <v/>
      </c>
    </row>
    <row r="7079" spans="1:55" x14ac:dyDescent="0.3">
      <c r="A7079" s="76"/>
      <c r="B7079" s="104"/>
      <c r="C7079" s="76"/>
      <c r="D7079" s="77"/>
      <c r="E7079" s="12"/>
      <c r="F7079" s="78"/>
      <c r="G7079" s="77"/>
      <c r="H7079" s="79"/>
      <c r="BA7079" s="5" t="str">
        <f t="shared" si="110"/>
        <v/>
      </c>
      <c r="BB7079" s="5" t="str">
        <f>IF(OR($E7079="",$G7079&lt;&gt;"Ativo"),"",IF(COUNTIFS($E$4:$E7079,$E7079,$A$4:$A7079,$A7079,$G$4:$G7079,"Ativo")=1,1,0))</f>
        <v/>
      </c>
      <c r="BC7079" t="str">
        <f>IF(OR($A7079="",$G7079&lt;&gt;"Ativo"),"",IF(COUNTIFS($A$4:$A7079,$A7079,$G$4:$G7079,"Ativo")=1,1,0))</f>
        <v/>
      </c>
    </row>
    <row r="7080" spans="1:55" x14ac:dyDescent="0.3">
      <c r="A7080" s="76"/>
      <c r="B7080" s="104"/>
      <c r="C7080" s="76"/>
      <c r="D7080" s="77"/>
      <c r="E7080" s="12"/>
      <c r="F7080" s="78"/>
      <c r="G7080" s="77"/>
      <c r="H7080" s="79"/>
      <c r="BA7080" s="5" t="str">
        <f t="shared" si="110"/>
        <v/>
      </c>
      <c r="BB7080" s="5" t="str">
        <f>IF(OR($E7080="",$G7080&lt;&gt;"Ativo"),"",IF(COUNTIFS($E$4:$E7080,$E7080,$A$4:$A7080,$A7080,$G$4:$G7080,"Ativo")=1,1,0))</f>
        <v/>
      </c>
      <c r="BC7080" t="str">
        <f>IF(OR($A7080="",$G7080&lt;&gt;"Ativo"),"",IF(COUNTIFS($A$4:$A7080,$A7080,$G$4:$G7080,"Ativo")=1,1,0))</f>
        <v/>
      </c>
    </row>
    <row r="7081" spans="1:55" x14ac:dyDescent="0.3">
      <c r="A7081" s="76"/>
      <c r="B7081" s="104"/>
      <c r="C7081" s="76"/>
      <c r="D7081" s="77"/>
      <c r="E7081" s="12"/>
      <c r="F7081" s="78"/>
      <c r="G7081" s="77"/>
      <c r="H7081" s="79"/>
      <c r="BA7081" s="5" t="str">
        <f t="shared" si="110"/>
        <v/>
      </c>
      <c r="BB7081" s="5" t="str">
        <f>IF(OR($E7081="",$G7081&lt;&gt;"Ativo"),"",IF(COUNTIFS($E$4:$E7081,$E7081,$A$4:$A7081,$A7081,$G$4:$G7081,"Ativo")=1,1,0))</f>
        <v/>
      </c>
      <c r="BC7081" t="str">
        <f>IF(OR($A7081="",$G7081&lt;&gt;"Ativo"),"",IF(COUNTIFS($A$4:$A7081,$A7081,$G$4:$G7081,"Ativo")=1,1,0))</f>
        <v/>
      </c>
    </row>
    <row r="7082" spans="1:55" x14ac:dyDescent="0.3">
      <c r="A7082" s="76"/>
      <c r="B7082" s="104"/>
      <c r="C7082" s="76"/>
      <c r="D7082" s="77"/>
      <c r="E7082" s="12"/>
      <c r="F7082" s="78"/>
      <c r="G7082" s="77"/>
      <c r="H7082" s="79"/>
      <c r="BA7082" s="5" t="str">
        <f t="shared" si="110"/>
        <v/>
      </c>
      <c r="BB7082" s="5" t="str">
        <f>IF(OR($E7082="",$G7082&lt;&gt;"Ativo"),"",IF(COUNTIFS($E$4:$E7082,$E7082,$A$4:$A7082,$A7082,$G$4:$G7082,"Ativo")=1,1,0))</f>
        <v/>
      </c>
      <c r="BC7082" t="str">
        <f>IF(OR($A7082="",$G7082&lt;&gt;"Ativo"),"",IF(COUNTIFS($A$4:$A7082,$A7082,$G$4:$G7082,"Ativo")=1,1,0))</f>
        <v/>
      </c>
    </row>
    <row r="7083" spans="1:55" x14ac:dyDescent="0.3">
      <c r="A7083" s="76"/>
      <c r="B7083" s="104"/>
      <c r="C7083" s="76"/>
      <c r="D7083" s="77"/>
      <c r="E7083" s="12"/>
      <c r="F7083" s="78"/>
      <c r="G7083" s="77"/>
      <c r="H7083" s="79"/>
      <c r="BA7083" s="5" t="str">
        <f t="shared" si="110"/>
        <v/>
      </c>
      <c r="BB7083" s="5" t="str">
        <f>IF(OR($E7083="",$G7083&lt;&gt;"Ativo"),"",IF(COUNTIFS($E$4:$E7083,$E7083,$A$4:$A7083,$A7083,$G$4:$G7083,"Ativo")=1,1,0))</f>
        <v/>
      </c>
      <c r="BC7083" t="str">
        <f>IF(OR($A7083="",$G7083&lt;&gt;"Ativo"),"",IF(COUNTIFS($A$4:$A7083,$A7083,$G$4:$G7083,"Ativo")=1,1,0))</f>
        <v/>
      </c>
    </row>
    <row r="7084" spans="1:55" x14ac:dyDescent="0.3">
      <c r="A7084" s="76"/>
      <c r="B7084" s="104"/>
      <c r="C7084" s="76"/>
      <c r="D7084" s="77"/>
      <c r="E7084" s="12"/>
      <c r="F7084" s="78"/>
      <c r="G7084" s="77"/>
      <c r="H7084" s="79"/>
      <c r="BA7084" s="5" t="str">
        <f t="shared" si="110"/>
        <v/>
      </c>
      <c r="BB7084" s="5" t="str">
        <f>IF(OR($E7084="",$G7084&lt;&gt;"Ativo"),"",IF(COUNTIFS($E$4:$E7084,$E7084,$A$4:$A7084,$A7084,$G$4:$G7084,"Ativo")=1,1,0))</f>
        <v/>
      </c>
      <c r="BC7084" t="str">
        <f>IF(OR($A7084="",$G7084&lt;&gt;"Ativo"),"",IF(COUNTIFS($A$4:$A7084,$A7084,$G$4:$G7084,"Ativo")=1,1,0))</f>
        <v/>
      </c>
    </row>
    <row r="7085" spans="1:55" x14ac:dyDescent="0.3">
      <c r="A7085" s="76"/>
      <c r="B7085" s="104"/>
      <c r="C7085" s="76"/>
      <c r="D7085" s="77"/>
      <c r="E7085" s="12"/>
      <c r="F7085" s="78"/>
      <c r="G7085" s="77"/>
      <c r="H7085" s="79"/>
      <c r="BA7085" s="5" t="str">
        <f t="shared" si="110"/>
        <v/>
      </c>
      <c r="BB7085" s="5" t="str">
        <f>IF(OR($E7085="",$G7085&lt;&gt;"Ativo"),"",IF(COUNTIFS($E$4:$E7085,$E7085,$A$4:$A7085,$A7085,$G$4:$G7085,"Ativo")=1,1,0))</f>
        <v/>
      </c>
      <c r="BC7085" t="str">
        <f>IF(OR($A7085="",$G7085&lt;&gt;"Ativo"),"",IF(COUNTIFS($A$4:$A7085,$A7085,$G$4:$G7085,"Ativo")=1,1,0))</f>
        <v/>
      </c>
    </row>
    <row r="7086" spans="1:55" x14ac:dyDescent="0.3">
      <c r="A7086" s="76"/>
      <c r="B7086" s="104"/>
      <c r="C7086" s="76"/>
      <c r="D7086" s="77"/>
      <c r="E7086" s="12"/>
      <c r="F7086" s="78"/>
      <c r="G7086" s="77"/>
      <c r="H7086" s="79"/>
      <c r="BA7086" s="5" t="str">
        <f t="shared" si="110"/>
        <v/>
      </c>
      <c r="BB7086" s="5" t="str">
        <f>IF(OR($E7086="",$G7086&lt;&gt;"Ativo"),"",IF(COUNTIFS($E$4:$E7086,$E7086,$A$4:$A7086,$A7086,$G$4:$G7086,"Ativo")=1,1,0))</f>
        <v/>
      </c>
      <c r="BC7086" t="str">
        <f>IF(OR($A7086="",$G7086&lt;&gt;"Ativo"),"",IF(COUNTIFS($A$4:$A7086,$A7086,$G$4:$G7086,"Ativo")=1,1,0))</f>
        <v/>
      </c>
    </row>
    <row r="7087" spans="1:55" x14ac:dyDescent="0.3">
      <c r="A7087" s="76"/>
      <c r="B7087" s="104"/>
      <c r="C7087" s="76"/>
      <c r="D7087" s="77"/>
      <c r="E7087" s="12"/>
      <c r="F7087" s="78"/>
      <c r="G7087" s="77"/>
      <c r="H7087" s="79"/>
      <c r="BA7087" s="5" t="str">
        <f t="shared" si="110"/>
        <v/>
      </c>
      <c r="BB7087" s="5" t="str">
        <f>IF(OR($E7087="",$G7087&lt;&gt;"Ativo"),"",IF(COUNTIFS($E$4:$E7087,$E7087,$A$4:$A7087,$A7087,$G$4:$G7087,"Ativo")=1,1,0))</f>
        <v/>
      </c>
      <c r="BC7087" t="str">
        <f>IF(OR($A7087="",$G7087&lt;&gt;"Ativo"),"",IF(COUNTIFS($A$4:$A7087,$A7087,$G$4:$G7087,"Ativo")=1,1,0))</f>
        <v/>
      </c>
    </row>
    <row r="7088" spans="1:55" x14ac:dyDescent="0.3">
      <c r="A7088" s="76"/>
      <c r="B7088" s="104"/>
      <c r="C7088" s="76"/>
      <c r="D7088" s="77"/>
      <c r="E7088" s="12"/>
      <c r="F7088" s="78"/>
      <c r="G7088" s="77"/>
      <c r="H7088" s="79"/>
      <c r="BA7088" s="5" t="str">
        <f t="shared" si="110"/>
        <v/>
      </c>
      <c r="BB7088" s="5" t="str">
        <f>IF(OR($E7088="",$G7088&lt;&gt;"Ativo"),"",IF(COUNTIFS($E$4:$E7088,$E7088,$A$4:$A7088,$A7088,$G$4:$G7088,"Ativo")=1,1,0))</f>
        <v/>
      </c>
      <c r="BC7088" t="str">
        <f>IF(OR($A7088="",$G7088&lt;&gt;"Ativo"),"",IF(COUNTIFS($A$4:$A7088,$A7088,$G$4:$G7088,"Ativo")=1,1,0))</f>
        <v/>
      </c>
    </row>
    <row r="7089" spans="1:55" x14ac:dyDescent="0.3">
      <c r="A7089" s="76"/>
      <c r="B7089" s="104"/>
      <c r="C7089" s="76"/>
      <c r="D7089" s="77"/>
      <c r="E7089" s="12"/>
      <c r="F7089" s="78"/>
      <c r="G7089" s="77"/>
      <c r="H7089" s="79"/>
      <c r="BA7089" s="5" t="str">
        <f t="shared" si="110"/>
        <v/>
      </c>
      <c r="BB7089" s="5" t="str">
        <f>IF(OR($E7089="",$G7089&lt;&gt;"Ativo"),"",IF(COUNTIFS($E$4:$E7089,$E7089,$A$4:$A7089,$A7089,$G$4:$G7089,"Ativo")=1,1,0))</f>
        <v/>
      </c>
      <c r="BC7089" t="str">
        <f>IF(OR($A7089="",$G7089&lt;&gt;"Ativo"),"",IF(COUNTIFS($A$4:$A7089,$A7089,$G$4:$G7089,"Ativo")=1,1,0))</f>
        <v/>
      </c>
    </row>
    <row r="7090" spans="1:55" x14ac:dyDescent="0.3">
      <c r="A7090" s="76"/>
      <c r="B7090" s="104"/>
      <c r="C7090" s="76"/>
      <c r="D7090" s="77"/>
      <c r="E7090" s="12"/>
      <c r="F7090" s="78"/>
      <c r="G7090" s="77"/>
      <c r="H7090" s="79"/>
      <c r="BA7090" s="5" t="str">
        <f t="shared" si="110"/>
        <v/>
      </c>
      <c r="BB7090" s="5" t="str">
        <f>IF(OR($E7090="",$G7090&lt;&gt;"Ativo"),"",IF(COUNTIFS($E$4:$E7090,$E7090,$A$4:$A7090,$A7090,$G$4:$G7090,"Ativo")=1,1,0))</f>
        <v/>
      </c>
      <c r="BC7090" t="str">
        <f>IF(OR($A7090="",$G7090&lt;&gt;"Ativo"),"",IF(COUNTIFS($A$4:$A7090,$A7090,$G$4:$G7090,"Ativo")=1,1,0))</f>
        <v/>
      </c>
    </row>
    <row r="7091" spans="1:55" x14ac:dyDescent="0.3">
      <c r="A7091" s="76"/>
      <c r="B7091" s="104"/>
      <c r="C7091" s="76"/>
      <c r="D7091" s="77"/>
      <c r="E7091" s="12"/>
      <c r="F7091" s="78"/>
      <c r="G7091" s="77"/>
      <c r="H7091" s="79"/>
      <c r="BA7091" s="5" t="str">
        <f t="shared" si="110"/>
        <v/>
      </c>
      <c r="BB7091" s="5" t="str">
        <f>IF(OR($E7091="",$G7091&lt;&gt;"Ativo"),"",IF(COUNTIFS($E$4:$E7091,$E7091,$A$4:$A7091,$A7091,$G$4:$G7091,"Ativo")=1,1,0))</f>
        <v/>
      </c>
      <c r="BC7091" t="str">
        <f>IF(OR($A7091="",$G7091&lt;&gt;"Ativo"),"",IF(COUNTIFS($A$4:$A7091,$A7091,$G$4:$G7091,"Ativo")=1,1,0))</f>
        <v/>
      </c>
    </row>
    <row r="7092" spans="1:55" x14ac:dyDescent="0.3">
      <c r="A7092" s="76"/>
      <c r="B7092" s="104"/>
      <c r="C7092" s="76"/>
      <c r="D7092" s="77"/>
      <c r="E7092" s="12"/>
      <c r="F7092" s="78"/>
      <c r="G7092" s="77"/>
      <c r="H7092" s="79"/>
      <c r="BA7092" s="5" t="str">
        <f t="shared" si="110"/>
        <v/>
      </c>
      <c r="BB7092" s="5" t="str">
        <f>IF(OR($E7092="",$G7092&lt;&gt;"Ativo"),"",IF(COUNTIFS($E$4:$E7092,$E7092,$A$4:$A7092,$A7092,$G$4:$G7092,"Ativo")=1,1,0))</f>
        <v/>
      </c>
      <c r="BC7092" t="str">
        <f>IF(OR($A7092="",$G7092&lt;&gt;"Ativo"),"",IF(COUNTIFS($A$4:$A7092,$A7092,$G$4:$G7092,"Ativo")=1,1,0))</f>
        <v/>
      </c>
    </row>
    <row r="7093" spans="1:55" x14ac:dyDescent="0.3">
      <c r="A7093" s="76"/>
      <c r="B7093" s="104"/>
      <c r="C7093" s="76"/>
      <c r="D7093" s="77"/>
      <c r="E7093" s="12"/>
      <c r="F7093" s="78"/>
      <c r="G7093" s="77"/>
      <c r="H7093" s="79"/>
      <c r="BA7093" s="5" t="str">
        <f t="shared" si="110"/>
        <v/>
      </c>
      <c r="BB7093" s="5" t="str">
        <f>IF(OR($E7093="",$G7093&lt;&gt;"Ativo"),"",IF(COUNTIFS($E$4:$E7093,$E7093,$A$4:$A7093,$A7093,$G$4:$G7093,"Ativo")=1,1,0))</f>
        <v/>
      </c>
      <c r="BC7093" t="str">
        <f>IF(OR($A7093="",$G7093&lt;&gt;"Ativo"),"",IF(COUNTIFS($A$4:$A7093,$A7093,$G$4:$G7093,"Ativo")=1,1,0))</f>
        <v/>
      </c>
    </row>
    <row r="7094" spans="1:55" x14ac:dyDescent="0.3">
      <c r="A7094" s="76"/>
      <c r="B7094" s="104"/>
      <c r="C7094" s="76"/>
      <c r="D7094" s="77"/>
      <c r="E7094" s="12"/>
      <c r="F7094" s="78"/>
      <c r="G7094" s="77"/>
      <c r="H7094" s="79"/>
      <c r="BA7094" s="5" t="str">
        <f t="shared" si="110"/>
        <v/>
      </c>
      <c r="BB7094" s="5" t="str">
        <f>IF(OR($E7094="",$G7094&lt;&gt;"Ativo"),"",IF(COUNTIFS($E$4:$E7094,$E7094,$A$4:$A7094,$A7094,$G$4:$G7094,"Ativo")=1,1,0))</f>
        <v/>
      </c>
      <c r="BC7094" t="str">
        <f>IF(OR($A7094="",$G7094&lt;&gt;"Ativo"),"",IF(COUNTIFS($A$4:$A7094,$A7094,$G$4:$G7094,"Ativo")=1,1,0))</f>
        <v/>
      </c>
    </row>
    <row r="7095" spans="1:55" x14ac:dyDescent="0.3">
      <c r="A7095" s="76"/>
      <c r="B7095" s="104"/>
      <c r="C7095" s="76"/>
      <c r="D7095" s="77"/>
      <c r="E7095" s="12"/>
      <c r="F7095" s="78"/>
      <c r="G7095" s="77"/>
      <c r="H7095" s="79"/>
      <c r="BA7095" s="5" t="str">
        <f t="shared" si="110"/>
        <v/>
      </c>
      <c r="BB7095" s="5" t="str">
        <f>IF(OR($E7095="",$G7095&lt;&gt;"Ativo"),"",IF(COUNTIFS($E$4:$E7095,$E7095,$A$4:$A7095,$A7095,$G$4:$G7095,"Ativo")=1,1,0))</f>
        <v/>
      </c>
      <c r="BC7095" t="str">
        <f>IF(OR($A7095="",$G7095&lt;&gt;"Ativo"),"",IF(COUNTIFS($A$4:$A7095,$A7095,$G$4:$G7095,"Ativo")=1,1,0))</f>
        <v/>
      </c>
    </row>
    <row r="7096" spans="1:55" x14ac:dyDescent="0.3">
      <c r="A7096" s="76"/>
      <c r="B7096" s="104"/>
      <c r="C7096" s="76"/>
      <c r="D7096" s="77"/>
      <c r="E7096" s="12"/>
      <c r="F7096" s="78"/>
      <c r="G7096" s="77"/>
      <c r="H7096" s="79"/>
      <c r="BA7096" s="5" t="str">
        <f t="shared" si="110"/>
        <v/>
      </c>
      <c r="BB7096" s="5" t="str">
        <f>IF(OR($E7096="",$G7096&lt;&gt;"Ativo"),"",IF(COUNTIFS($E$4:$E7096,$E7096,$A$4:$A7096,$A7096,$G$4:$G7096,"Ativo")=1,1,0))</f>
        <v/>
      </c>
      <c r="BC7096" t="str">
        <f>IF(OR($A7096="",$G7096&lt;&gt;"Ativo"),"",IF(COUNTIFS($A$4:$A7096,$A7096,$G$4:$G7096,"Ativo")=1,1,0))</f>
        <v/>
      </c>
    </row>
    <row r="7097" spans="1:55" x14ac:dyDescent="0.3">
      <c r="A7097" s="76"/>
      <c r="B7097" s="104"/>
      <c r="C7097" s="76"/>
      <c r="D7097" s="77"/>
      <c r="E7097" s="12"/>
      <c r="F7097" s="78"/>
      <c r="G7097" s="77"/>
      <c r="H7097" s="79"/>
      <c r="BA7097" s="5" t="str">
        <f t="shared" si="110"/>
        <v/>
      </c>
      <c r="BB7097" s="5" t="str">
        <f>IF(OR($E7097="",$G7097&lt;&gt;"Ativo"),"",IF(COUNTIFS($E$4:$E7097,$E7097,$A$4:$A7097,$A7097,$G$4:$G7097,"Ativo")=1,1,0))</f>
        <v/>
      </c>
      <c r="BC7097" t="str">
        <f>IF(OR($A7097="",$G7097&lt;&gt;"Ativo"),"",IF(COUNTIFS($A$4:$A7097,$A7097,$G$4:$G7097,"Ativo")=1,1,0))</f>
        <v/>
      </c>
    </row>
    <row r="7098" spans="1:55" x14ac:dyDescent="0.3">
      <c r="A7098" s="76"/>
      <c r="B7098" s="104"/>
      <c r="C7098" s="76"/>
      <c r="D7098" s="77"/>
      <c r="E7098" s="12"/>
      <c r="F7098" s="78"/>
      <c r="G7098" s="77"/>
      <c r="H7098" s="79"/>
      <c r="BA7098" s="5" t="str">
        <f t="shared" si="110"/>
        <v/>
      </c>
      <c r="BB7098" s="5" t="str">
        <f>IF(OR($E7098="",$G7098&lt;&gt;"Ativo"),"",IF(COUNTIFS($E$4:$E7098,$E7098,$A$4:$A7098,$A7098,$G$4:$G7098,"Ativo")=1,1,0))</f>
        <v/>
      </c>
      <c r="BC7098" t="str">
        <f>IF(OR($A7098="",$G7098&lt;&gt;"Ativo"),"",IF(COUNTIFS($A$4:$A7098,$A7098,$G$4:$G7098,"Ativo")=1,1,0))</f>
        <v/>
      </c>
    </row>
    <row r="7099" spans="1:55" x14ac:dyDescent="0.3">
      <c r="A7099" s="76"/>
      <c r="B7099" s="104"/>
      <c r="C7099" s="76"/>
      <c r="D7099" s="77"/>
      <c r="E7099" s="12"/>
      <c r="F7099" s="78"/>
      <c r="G7099" s="77"/>
      <c r="H7099" s="79"/>
      <c r="BA7099" s="5" t="str">
        <f t="shared" si="110"/>
        <v/>
      </c>
      <c r="BB7099" s="5" t="str">
        <f>IF(OR($E7099="",$G7099&lt;&gt;"Ativo"),"",IF(COUNTIFS($E$4:$E7099,$E7099,$A$4:$A7099,$A7099,$G$4:$G7099,"Ativo")=1,1,0))</f>
        <v/>
      </c>
      <c r="BC7099" t="str">
        <f>IF(OR($A7099="",$G7099&lt;&gt;"Ativo"),"",IF(COUNTIFS($A$4:$A7099,$A7099,$G$4:$G7099,"Ativo")=1,1,0))</f>
        <v/>
      </c>
    </row>
    <row r="7100" spans="1:55" x14ac:dyDescent="0.3">
      <c r="A7100" s="76"/>
      <c r="B7100" s="104"/>
      <c r="C7100" s="76"/>
      <c r="D7100" s="77"/>
      <c r="E7100" s="12"/>
      <c r="F7100" s="78"/>
      <c r="G7100" s="77"/>
      <c r="H7100" s="79"/>
      <c r="BA7100" s="5" t="str">
        <f t="shared" si="110"/>
        <v/>
      </c>
      <c r="BB7100" s="5" t="str">
        <f>IF(OR($E7100="",$G7100&lt;&gt;"Ativo"),"",IF(COUNTIFS($E$4:$E7100,$E7100,$A$4:$A7100,$A7100,$G$4:$G7100,"Ativo")=1,1,0))</f>
        <v/>
      </c>
      <c r="BC7100" t="str">
        <f>IF(OR($A7100="",$G7100&lt;&gt;"Ativo"),"",IF(COUNTIFS($A$4:$A7100,$A7100,$G$4:$G7100,"Ativo")=1,1,0))</f>
        <v/>
      </c>
    </row>
    <row r="7101" spans="1:55" x14ac:dyDescent="0.3">
      <c r="A7101" s="76"/>
      <c r="B7101" s="104"/>
      <c r="C7101" s="76"/>
      <c r="D7101" s="77"/>
      <c r="E7101" s="12"/>
      <c r="F7101" s="78"/>
      <c r="G7101" s="77"/>
      <c r="H7101" s="79"/>
      <c r="BA7101" s="5" t="str">
        <f t="shared" si="110"/>
        <v/>
      </c>
      <c r="BB7101" s="5" t="str">
        <f>IF(OR($E7101="",$G7101&lt;&gt;"Ativo"),"",IF(COUNTIFS($E$4:$E7101,$E7101,$A$4:$A7101,$A7101,$G$4:$G7101,"Ativo")=1,1,0))</f>
        <v/>
      </c>
      <c r="BC7101" t="str">
        <f>IF(OR($A7101="",$G7101&lt;&gt;"Ativo"),"",IF(COUNTIFS($A$4:$A7101,$A7101,$G$4:$G7101,"Ativo")=1,1,0))</f>
        <v/>
      </c>
    </row>
    <row r="7102" spans="1:55" x14ac:dyDescent="0.3">
      <c r="A7102" s="76"/>
      <c r="B7102" s="104"/>
      <c r="C7102" s="76"/>
      <c r="D7102" s="77"/>
      <c r="E7102" s="12"/>
      <c r="F7102" s="78"/>
      <c r="G7102" s="77"/>
      <c r="H7102" s="79"/>
      <c r="BA7102" s="5" t="str">
        <f t="shared" si="110"/>
        <v/>
      </c>
      <c r="BB7102" s="5" t="str">
        <f>IF(OR($E7102="",$G7102&lt;&gt;"Ativo"),"",IF(COUNTIFS($E$4:$E7102,$E7102,$A$4:$A7102,$A7102,$G$4:$G7102,"Ativo")=1,1,0))</f>
        <v/>
      </c>
      <c r="BC7102" t="str">
        <f>IF(OR($A7102="",$G7102&lt;&gt;"Ativo"),"",IF(COUNTIFS($A$4:$A7102,$A7102,$G$4:$G7102,"Ativo")=1,1,0))</f>
        <v/>
      </c>
    </row>
    <row r="7103" spans="1:55" x14ac:dyDescent="0.3">
      <c r="A7103" s="76"/>
      <c r="B7103" s="104"/>
      <c r="C7103" s="76"/>
      <c r="D7103" s="77"/>
      <c r="E7103" s="12"/>
      <c r="F7103" s="78"/>
      <c r="G7103" s="77"/>
      <c r="H7103" s="79"/>
      <c r="BA7103" s="5" t="str">
        <f t="shared" si="110"/>
        <v/>
      </c>
      <c r="BB7103" s="5" t="str">
        <f>IF(OR($E7103="",$G7103&lt;&gt;"Ativo"),"",IF(COUNTIFS($E$4:$E7103,$E7103,$A$4:$A7103,$A7103,$G$4:$G7103,"Ativo")=1,1,0))</f>
        <v/>
      </c>
      <c r="BC7103" t="str">
        <f>IF(OR($A7103="",$G7103&lt;&gt;"Ativo"),"",IF(COUNTIFS($A$4:$A7103,$A7103,$G$4:$G7103,"Ativo")=1,1,0))</f>
        <v/>
      </c>
    </row>
    <row r="7104" spans="1:55" x14ac:dyDescent="0.3">
      <c r="A7104" s="76"/>
      <c r="B7104" s="104"/>
      <c r="C7104" s="76"/>
      <c r="D7104" s="77"/>
      <c r="E7104" s="12"/>
      <c r="F7104" s="78"/>
      <c r="G7104" s="77"/>
      <c r="H7104" s="79"/>
      <c r="BA7104" s="5" t="str">
        <f t="shared" si="110"/>
        <v/>
      </c>
      <c r="BB7104" s="5" t="str">
        <f>IF(OR($E7104="",$G7104&lt;&gt;"Ativo"),"",IF(COUNTIFS($E$4:$E7104,$E7104,$A$4:$A7104,$A7104,$G$4:$G7104,"Ativo")=1,1,0))</f>
        <v/>
      </c>
      <c r="BC7104" t="str">
        <f>IF(OR($A7104="",$G7104&lt;&gt;"Ativo"),"",IF(COUNTIFS($A$4:$A7104,$A7104,$G$4:$G7104,"Ativo")=1,1,0))</f>
        <v/>
      </c>
    </row>
    <row r="7105" spans="1:55" x14ac:dyDescent="0.3">
      <c r="A7105" s="76"/>
      <c r="B7105" s="104"/>
      <c r="C7105" s="76"/>
      <c r="D7105" s="77"/>
      <c r="E7105" s="12"/>
      <c r="F7105" s="78"/>
      <c r="G7105" s="77"/>
      <c r="H7105" s="79"/>
      <c r="BA7105" s="5" t="str">
        <f t="shared" si="110"/>
        <v/>
      </c>
      <c r="BB7105" s="5" t="str">
        <f>IF(OR($E7105="",$G7105&lt;&gt;"Ativo"),"",IF(COUNTIFS($E$4:$E7105,$E7105,$A$4:$A7105,$A7105,$G$4:$G7105,"Ativo")=1,1,0))</f>
        <v/>
      </c>
      <c r="BC7105" t="str">
        <f>IF(OR($A7105="",$G7105&lt;&gt;"Ativo"),"",IF(COUNTIFS($A$4:$A7105,$A7105,$G$4:$G7105,"Ativo")=1,1,0))</f>
        <v/>
      </c>
    </row>
    <row r="7106" spans="1:55" x14ac:dyDescent="0.3">
      <c r="A7106" s="76"/>
      <c r="B7106" s="104"/>
      <c r="C7106" s="76"/>
      <c r="D7106" s="77"/>
      <c r="E7106" s="12"/>
      <c r="F7106" s="78"/>
      <c r="G7106" s="77"/>
      <c r="H7106" s="79"/>
      <c r="BA7106" s="5" t="str">
        <f t="shared" si="110"/>
        <v/>
      </c>
      <c r="BB7106" s="5" t="str">
        <f>IF(OR($E7106="",$G7106&lt;&gt;"Ativo"),"",IF(COUNTIFS($E$4:$E7106,$E7106,$A$4:$A7106,$A7106,$G$4:$G7106,"Ativo")=1,1,0))</f>
        <v/>
      </c>
      <c r="BC7106" t="str">
        <f>IF(OR($A7106="",$G7106&lt;&gt;"Ativo"),"",IF(COUNTIFS($A$4:$A7106,$A7106,$G$4:$G7106,"Ativo")=1,1,0))</f>
        <v/>
      </c>
    </row>
    <row r="7107" spans="1:55" x14ac:dyDescent="0.3">
      <c r="A7107" s="76"/>
      <c r="B7107" s="104"/>
      <c r="C7107" s="76"/>
      <c r="D7107" s="77"/>
      <c r="E7107" s="12"/>
      <c r="F7107" s="78"/>
      <c r="G7107" s="77"/>
      <c r="H7107" s="79"/>
      <c r="BA7107" s="5" t="str">
        <f t="shared" si="110"/>
        <v/>
      </c>
      <c r="BB7107" s="5" t="str">
        <f>IF(OR($E7107="",$G7107&lt;&gt;"Ativo"),"",IF(COUNTIFS($E$4:$E7107,$E7107,$A$4:$A7107,$A7107,$G$4:$G7107,"Ativo")=1,1,0))</f>
        <v/>
      </c>
      <c r="BC7107" t="str">
        <f>IF(OR($A7107="",$G7107&lt;&gt;"Ativo"),"",IF(COUNTIFS($A$4:$A7107,$A7107,$G$4:$G7107,"Ativo")=1,1,0))</f>
        <v/>
      </c>
    </row>
    <row r="7108" spans="1:55" x14ac:dyDescent="0.3">
      <c r="A7108" s="76"/>
      <c r="B7108" s="104"/>
      <c r="C7108" s="76"/>
      <c r="D7108" s="77"/>
      <c r="E7108" s="12"/>
      <c r="F7108" s="78"/>
      <c r="G7108" s="77"/>
      <c r="H7108" s="79"/>
      <c r="BA7108" s="5" t="str">
        <f t="shared" ref="BA7108:BA7171" si="111">IF($D7108="","",MID($D7108,4,LEN($D7108)-5))</f>
        <v/>
      </c>
      <c r="BB7108" s="5" t="str">
        <f>IF(OR($E7108="",$G7108&lt;&gt;"Ativo"),"",IF(COUNTIFS($E$4:$E7108,$E7108,$A$4:$A7108,$A7108,$G$4:$G7108,"Ativo")=1,1,0))</f>
        <v/>
      </c>
      <c r="BC7108" t="str">
        <f>IF(OR($A7108="",$G7108&lt;&gt;"Ativo"),"",IF(COUNTIFS($A$4:$A7108,$A7108,$G$4:$G7108,"Ativo")=1,1,0))</f>
        <v/>
      </c>
    </row>
    <row r="7109" spans="1:55" x14ac:dyDescent="0.3">
      <c r="A7109" s="76"/>
      <c r="B7109" s="104"/>
      <c r="C7109" s="76"/>
      <c r="D7109" s="77"/>
      <c r="E7109" s="12"/>
      <c r="F7109" s="78"/>
      <c r="G7109" s="77"/>
      <c r="H7109" s="79"/>
      <c r="BA7109" s="5" t="str">
        <f t="shared" si="111"/>
        <v/>
      </c>
      <c r="BB7109" s="5" t="str">
        <f>IF(OR($E7109="",$G7109&lt;&gt;"Ativo"),"",IF(COUNTIFS($E$4:$E7109,$E7109,$A$4:$A7109,$A7109,$G$4:$G7109,"Ativo")=1,1,0))</f>
        <v/>
      </c>
      <c r="BC7109" t="str">
        <f>IF(OR($A7109="",$G7109&lt;&gt;"Ativo"),"",IF(COUNTIFS($A$4:$A7109,$A7109,$G$4:$G7109,"Ativo")=1,1,0))</f>
        <v/>
      </c>
    </row>
    <row r="7110" spans="1:55" x14ac:dyDescent="0.3">
      <c r="A7110" s="76"/>
      <c r="B7110" s="104"/>
      <c r="C7110" s="76"/>
      <c r="D7110" s="77"/>
      <c r="E7110" s="12"/>
      <c r="F7110" s="78"/>
      <c r="G7110" s="77"/>
      <c r="H7110" s="79"/>
      <c r="BA7110" s="5" t="str">
        <f t="shared" si="111"/>
        <v/>
      </c>
      <c r="BB7110" s="5" t="str">
        <f>IF(OR($E7110="",$G7110&lt;&gt;"Ativo"),"",IF(COUNTIFS($E$4:$E7110,$E7110,$A$4:$A7110,$A7110,$G$4:$G7110,"Ativo")=1,1,0))</f>
        <v/>
      </c>
      <c r="BC7110" t="str">
        <f>IF(OR($A7110="",$G7110&lt;&gt;"Ativo"),"",IF(COUNTIFS($A$4:$A7110,$A7110,$G$4:$G7110,"Ativo")=1,1,0))</f>
        <v/>
      </c>
    </row>
    <row r="7111" spans="1:55" x14ac:dyDescent="0.3">
      <c r="A7111" s="76"/>
      <c r="B7111" s="104"/>
      <c r="C7111" s="76"/>
      <c r="D7111" s="77"/>
      <c r="E7111" s="12"/>
      <c r="F7111" s="78"/>
      <c r="G7111" s="77"/>
      <c r="H7111" s="79"/>
      <c r="BA7111" s="5" t="str">
        <f t="shared" si="111"/>
        <v/>
      </c>
      <c r="BB7111" s="5" t="str">
        <f>IF(OR($E7111="",$G7111&lt;&gt;"Ativo"),"",IF(COUNTIFS($E$4:$E7111,$E7111,$A$4:$A7111,$A7111,$G$4:$G7111,"Ativo")=1,1,0))</f>
        <v/>
      </c>
      <c r="BC7111" t="str">
        <f>IF(OR($A7111="",$G7111&lt;&gt;"Ativo"),"",IF(COUNTIFS($A$4:$A7111,$A7111,$G$4:$G7111,"Ativo")=1,1,0))</f>
        <v/>
      </c>
    </row>
    <row r="7112" spans="1:55" x14ac:dyDescent="0.3">
      <c r="A7112" s="76"/>
      <c r="B7112" s="104"/>
      <c r="C7112" s="76"/>
      <c r="D7112" s="77"/>
      <c r="E7112" s="12"/>
      <c r="F7112" s="78"/>
      <c r="G7112" s="77"/>
      <c r="H7112" s="79"/>
      <c r="BA7112" s="5" t="str">
        <f t="shared" si="111"/>
        <v/>
      </c>
      <c r="BB7112" s="5" t="str">
        <f>IF(OR($E7112="",$G7112&lt;&gt;"Ativo"),"",IF(COUNTIFS($E$4:$E7112,$E7112,$A$4:$A7112,$A7112,$G$4:$G7112,"Ativo")=1,1,0))</f>
        <v/>
      </c>
      <c r="BC7112" t="str">
        <f>IF(OR($A7112="",$G7112&lt;&gt;"Ativo"),"",IF(COUNTIFS($A$4:$A7112,$A7112,$G$4:$G7112,"Ativo")=1,1,0))</f>
        <v/>
      </c>
    </row>
    <row r="7113" spans="1:55" x14ac:dyDescent="0.3">
      <c r="A7113" s="76"/>
      <c r="B7113" s="104"/>
      <c r="C7113" s="76"/>
      <c r="D7113" s="77"/>
      <c r="E7113" s="12"/>
      <c r="F7113" s="78"/>
      <c r="G7113" s="77"/>
      <c r="H7113" s="79"/>
      <c r="BA7113" s="5" t="str">
        <f t="shared" si="111"/>
        <v/>
      </c>
      <c r="BB7113" s="5" t="str">
        <f>IF(OR($E7113="",$G7113&lt;&gt;"Ativo"),"",IF(COUNTIFS($E$4:$E7113,$E7113,$A$4:$A7113,$A7113,$G$4:$G7113,"Ativo")=1,1,0))</f>
        <v/>
      </c>
      <c r="BC7113" t="str">
        <f>IF(OR($A7113="",$G7113&lt;&gt;"Ativo"),"",IF(COUNTIFS($A$4:$A7113,$A7113,$G$4:$G7113,"Ativo")=1,1,0))</f>
        <v/>
      </c>
    </row>
    <row r="7114" spans="1:55" x14ac:dyDescent="0.3">
      <c r="A7114" s="76"/>
      <c r="B7114" s="104"/>
      <c r="C7114" s="76"/>
      <c r="D7114" s="77"/>
      <c r="E7114" s="12"/>
      <c r="F7114" s="78"/>
      <c r="G7114" s="77"/>
      <c r="H7114" s="79"/>
      <c r="BA7114" s="5" t="str">
        <f t="shared" si="111"/>
        <v/>
      </c>
      <c r="BB7114" s="5" t="str">
        <f>IF(OR($E7114="",$G7114&lt;&gt;"Ativo"),"",IF(COUNTIFS($E$4:$E7114,$E7114,$A$4:$A7114,$A7114,$G$4:$G7114,"Ativo")=1,1,0))</f>
        <v/>
      </c>
      <c r="BC7114" t="str">
        <f>IF(OR($A7114="",$G7114&lt;&gt;"Ativo"),"",IF(COUNTIFS($A$4:$A7114,$A7114,$G$4:$G7114,"Ativo")=1,1,0))</f>
        <v/>
      </c>
    </row>
    <row r="7115" spans="1:55" x14ac:dyDescent="0.3">
      <c r="A7115" s="76"/>
      <c r="B7115" s="104"/>
      <c r="C7115" s="76"/>
      <c r="D7115" s="77"/>
      <c r="E7115" s="12"/>
      <c r="F7115" s="78"/>
      <c r="G7115" s="77"/>
      <c r="H7115" s="79"/>
      <c r="BA7115" s="5" t="str">
        <f t="shared" si="111"/>
        <v/>
      </c>
      <c r="BB7115" s="5" t="str">
        <f>IF(OR($E7115="",$G7115&lt;&gt;"Ativo"),"",IF(COUNTIFS($E$4:$E7115,$E7115,$A$4:$A7115,$A7115,$G$4:$G7115,"Ativo")=1,1,0))</f>
        <v/>
      </c>
      <c r="BC7115" t="str">
        <f>IF(OR($A7115="",$G7115&lt;&gt;"Ativo"),"",IF(COUNTIFS($A$4:$A7115,$A7115,$G$4:$G7115,"Ativo")=1,1,0))</f>
        <v/>
      </c>
    </row>
    <row r="7116" spans="1:55" x14ac:dyDescent="0.3">
      <c r="A7116" s="76"/>
      <c r="B7116" s="104"/>
      <c r="C7116" s="76"/>
      <c r="D7116" s="77"/>
      <c r="E7116" s="12"/>
      <c r="F7116" s="78"/>
      <c r="G7116" s="77"/>
      <c r="H7116" s="79"/>
      <c r="BA7116" s="5" t="str">
        <f t="shared" si="111"/>
        <v/>
      </c>
      <c r="BB7116" s="5" t="str">
        <f>IF(OR($E7116="",$G7116&lt;&gt;"Ativo"),"",IF(COUNTIFS($E$4:$E7116,$E7116,$A$4:$A7116,$A7116,$G$4:$G7116,"Ativo")=1,1,0))</f>
        <v/>
      </c>
      <c r="BC7116" t="str">
        <f>IF(OR($A7116="",$G7116&lt;&gt;"Ativo"),"",IF(COUNTIFS($A$4:$A7116,$A7116,$G$4:$G7116,"Ativo")=1,1,0))</f>
        <v/>
      </c>
    </row>
    <row r="7117" spans="1:55" x14ac:dyDescent="0.3">
      <c r="A7117" s="76"/>
      <c r="B7117" s="104"/>
      <c r="C7117" s="76"/>
      <c r="D7117" s="77"/>
      <c r="E7117" s="12"/>
      <c r="F7117" s="78"/>
      <c r="G7117" s="77"/>
      <c r="H7117" s="79"/>
      <c r="BA7117" s="5" t="str">
        <f t="shared" si="111"/>
        <v/>
      </c>
      <c r="BB7117" s="5" t="str">
        <f>IF(OR($E7117="",$G7117&lt;&gt;"Ativo"),"",IF(COUNTIFS($E$4:$E7117,$E7117,$A$4:$A7117,$A7117,$G$4:$G7117,"Ativo")=1,1,0))</f>
        <v/>
      </c>
      <c r="BC7117" t="str">
        <f>IF(OR($A7117="",$G7117&lt;&gt;"Ativo"),"",IF(COUNTIFS($A$4:$A7117,$A7117,$G$4:$G7117,"Ativo")=1,1,0))</f>
        <v/>
      </c>
    </row>
    <row r="7118" spans="1:55" x14ac:dyDescent="0.3">
      <c r="A7118" s="76"/>
      <c r="B7118" s="104"/>
      <c r="C7118" s="76"/>
      <c r="D7118" s="77"/>
      <c r="E7118" s="12"/>
      <c r="F7118" s="78"/>
      <c r="G7118" s="77"/>
      <c r="H7118" s="79"/>
      <c r="BA7118" s="5" t="str">
        <f t="shared" si="111"/>
        <v/>
      </c>
      <c r="BB7118" s="5" t="str">
        <f>IF(OR($E7118="",$G7118&lt;&gt;"Ativo"),"",IF(COUNTIFS($E$4:$E7118,$E7118,$A$4:$A7118,$A7118,$G$4:$G7118,"Ativo")=1,1,0))</f>
        <v/>
      </c>
      <c r="BC7118" t="str">
        <f>IF(OR($A7118="",$G7118&lt;&gt;"Ativo"),"",IF(COUNTIFS($A$4:$A7118,$A7118,$G$4:$G7118,"Ativo")=1,1,0))</f>
        <v/>
      </c>
    </row>
    <row r="7119" spans="1:55" x14ac:dyDescent="0.3">
      <c r="A7119" s="76"/>
      <c r="B7119" s="104"/>
      <c r="C7119" s="76"/>
      <c r="D7119" s="77"/>
      <c r="E7119" s="12"/>
      <c r="F7119" s="78"/>
      <c r="G7119" s="77"/>
      <c r="H7119" s="79"/>
      <c r="BA7119" s="5" t="str">
        <f t="shared" si="111"/>
        <v/>
      </c>
      <c r="BB7119" s="5" t="str">
        <f>IF(OR($E7119="",$G7119&lt;&gt;"Ativo"),"",IF(COUNTIFS($E$4:$E7119,$E7119,$A$4:$A7119,$A7119,$G$4:$G7119,"Ativo")=1,1,0))</f>
        <v/>
      </c>
      <c r="BC7119" t="str">
        <f>IF(OR($A7119="",$G7119&lt;&gt;"Ativo"),"",IF(COUNTIFS($A$4:$A7119,$A7119,$G$4:$G7119,"Ativo")=1,1,0))</f>
        <v/>
      </c>
    </row>
    <row r="7120" spans="1:55" x14ac:dyDescent="0.3">
      <c r="A7120" s="76"/>
      <c r="B7120" s="104"/>
      <c r="C7120" s="76"/>
      <c r="D7120" s="77"/>
      <c r="E7120" s="12"/>
      <c r="F7120" s="78"/>
      <c r="G7120" s="77"/>
      <c r="H7120" s="79"/>
      <c r="BA7120" s="5" t="str">
        <f t="shared" si="111"/>
        <v/>
      </c>
      <c r="BB7120" s="5" t="str">
        <f>IF(OR($E7120="",$G7120&lt;&gt;"Ativo"),"",IF(COUNTIFS($E$4:$E7120,$E7120,$A$4:$A7120,$A7120,$G$4:$G7120,"Ativo")=1,1,0))</f>
        <v/>
      </c>
      <c r="BC7120" t="str">
        <f>IF(OR($A7120="",$G7120&lt;&gt;"Ativo"),"",IF(COUNTIFS($A$4:$A7120,$A7120,$G$4:$G7120,"Ativo")=1,1,0))</f>
        <v/>
      </c>
    </row>
    <row r="7121" spans="1:55" x14ac:dyDescent="0.3">
      <c r="A7121" s="76"/>
      <c r="B7121" s="104"/>
      <c r="C7121" s="76"/>
      <c r="D7121" s="77"/>
      <c r="E7121" s="12"/>
      <c r="F7121" s="78"/>
      <c r="G7121" s="77"/>
      <c r="H7121" s="79"/>
      <c r="BA7121" s="5" t="str">
        <f t="shared" si="111"/>
        <v/>
      </c>
      <c r="BB7121" s="5" t="str">
        <f>IF(OR($E7121="",$G7121&lt;&gt;"Ativo"),"",IF(COUNTIFS($E$4:$E7121,$E7121,$A$4:$A7121,$A7121,$G$4:$G7121,"Ativo")=1,1,0))</f>
        <v/>
      </c>
      <c r="BC7121" t="str">
        <f>IF(OR($A7121="",$G7121&lt;&gt;"Ativo"),"",IF(COUNTIFS($A$4:$A7121,$A7121,$G$4:$G7121,"Ativo")=1,1,0))</f>
        <v/>
      </c>
    </row>
    <row r="7122" spans="1:55" x14ac:dyDescent="0.3">
      <c r="A7122" s="76"/>
      <c r="B7122" s="104"/>
      <c r="C7122" s="76"/>
      <c r="D7122" s="77"/>
      <c r="E7122" s="12"/>
      <c r="F7122" s="78"/>
      <c r="G7122" s="77"/>
      <c r="H7122" s="79"/>
      <c r="BA7122" s="5" t="str">
        <f t="shared" si="111"/>
        <v/>
      </c>
      <c r="BB7122" s="5" t="str">
        <f>IF(OR($E7122="",$G7122&lt;&gt;"Ativo"),"",IF(COUNTIFS($E$4:$E7122,$E7122,$A$4:$A7122,$A7122,$G$4:$G7122,"Ativo")=1,1,0))</f>
        <v/>
      </c>
      <c r="BC7122" t="str">
        <f>IF(OR($A7122="",$G7122&lt;&gt;"Ativo"),"",IF(COUNTIFS($A$4:$A7122,$A7122,$G$4:$G7122,"Ativo")=1,1,0))</f>
        <v/>
      </c>
    </row>
    <row r="7123" spans="1:55" x14ac:dyDescent="0.3">
      <c r="A7123" s="76"/>
      <c r="B7123" s="104"/>
      <c r="C7123" s="76"/>
      <c r="D7123" s="77"/>
      <c r="E7123" s="12"/>
      <c r="F7123" s="78"/>
      <c r="G7123" s="77"/>
      <c r="H7123" s="79"/>
      <c r="BA7123" s="5" t="str">
        <f t="shared" si="111"/>
        <v/>
      </c>
      <c r="BB7123" s="5" t="str">
        <f>IF(OR($E7123="",$G7123&lt;&gt;"Ativo"),"",IF(COUNTIFS($E$4:$E7123,$E7123,$A$4:$A7123,$A7123,$G$4:$G7123,"Ativo")=1,1,0))</f>
        <v/>
      </c>
      <c r="BC7123" t="str">
        <f>IF(OR($A7123="",$G7123&lt;&gt;"Ativo"),"",IF(COUNTIFS($A$4:$A7123,$A7123,$G$4:$G7123,"Ativo")=1,1,0))</f>
        <v/>
      </c>
    </row>
    <row r="7124" spans="1:55" x14ac:dyDescent="0.3">
      <c r="A7124" s="76"/>
      <c r="B7124" s="104"/>
      <c r="C7124" s="76"/>
      <c r="D7124" s="77"/>
      <c r="E7124" s="12"/>
      <c r="F7124" s="78"/>
      <c r="G7124" s="77"/>
      <c r="H7124" s="79"/>
      <c r="BA7124" s="5" t="str">
        <f t="shared" si="111"/>
        <v/>
      </c>
      <c r="BB7124" s="5" t="str">
        <f>IF(OR($E7124="",$G7124&lt;&gt;"Ativo"),"",IF(COUNTIFS($E$4:$E7124,$E7124,$A$4:$A7124,$A7124,$G$4:$G7124,"Ativo")=1,1,0))</f>
        <v/>
      </c>
      <c r="BC7124" t="str">
        <f>IF(OR($A7124="",$G7124&lt;&gt;"Ativo"),"",IF(COUNTIFS($A$4:$A7124,$A7124,$G$4:$G7124,"Ativo")=1,1,0))</f>
        <v/>
      </c>
    </row>
    <row r="7125" spans="1:55" x14ac:dyDescent="0.3">
      <c r="A7125" s="76"/>
      <c r="B7125" s="104"/>
      <c r="C7125" s="76"/>
      <c r="D7125" s="77"/>
      <c r="E7125" s="12"/>
      <c r="F7125" s="78"/>
      <c r="G7125" s="77"/>
      <c r="H7125" s="79"/>
      <c r="BA7125" s="5" t="str">
        <f t="shared" si="111"/>
        <v/>
      </c>
      <c r="BB7125" s="5" t="str">
        <f>IF(OR($E7125="",$G7125&lt;&gt;"Ativo"),"",IF(COUNTIFS($E$4:$E7125,$E7125,$A$4:$A7125,$A7125,$G$4:$G7125,"Ativo")=1,1,0))</f>
        <v/>
      </c>
      <c r="BC7125" t="str">
        <f>IF(OR($A7125="",$G7125&lt;&gt;"Ativo"),"",IF(COUNTIFS($A$4:$A7125,$A7125,$G$4:$G7125,"Ativo")=1,1,0))</f>
        <v/>
      </c>
    </row>
    <row r="7126" spans="1:55" x14ac:dyDescent="0.3">
      <c r="A7126" s="76"/>
      <c r="B7126" s="104"/>
      <c r="C7126" s="76"/>
      <c r="D7126" s="77"/>
      <c r="E7126" s="12"/>
      <c r="F7126" s="78"/>
      <c r="G7126" s="77"/>
      <c r="H7126" s="79"/>
      <c r="BA7126" s="5" t="str">
        <f t="shared" si="111"/>
        <v/>
      </c>
      <c r="BB7126" s="5" t="str">
        <f>IF(OR($E7126="",$G7126&lt;&gt;"Ativo"),"",IF(COUNTIFS($E$4:$E7126,$E7126,$A$4:$A7126,$A7126,$G$4:$G7126,"Ativo")=1,1,0))</f>
        <v/>
      </c>
      <c r="BC7126" t="str">
        <f>IF(OR($A7126="",$G7126&lt;&gt;"Ativo"),"",IF(COUNTIFS($A$4:$A7126,$A7126,$G$4:$G7126,"Ativo")=1,1,0))</f>
        <v/>
      </c>
    </row>
    <row r="7127" spans="1:55" x14ac:dyDescent="0.3">
      <c r="A7127" s="76"/>
      <c r="B7127" s="104"/>
      <c r="C7127" s="76"/>
      <c r="D7127" s="77"/>
      <c r="E7127" s="12"/>
      <c r="F7127" s="78"/>
      <c r="G7127" s="77"/>
      <c r="H7127" s="79"/>
      <c r="BA7127" s="5" t="str">
        <f t="shared" si="111"/>
        <v/>
      </c>
      <c r="BB7127" s="5" t="str">
        <f>IF(OR($E7127="",$G7127&lt;&gt;"Ativo"),"",IF(COUNTIFS($E$4:$E7127,$E7127,$A$4:$A7127,$A7127,$G$4:$G7127,"Ativo")=1,1,0))</f>
        <v/>
      </c>
      <c r="BC7127" t="str">
        <f>IF(OR($A7127="",$G7127&lt;&gt;"Ativo"),"",IF(COUNTIFS($A$4:$A7127,$A7127,$G$4:$G7127,"Ativo")=1,1,0))</f>
        <v/>
      </c>
    </row>
    <row r="7128" spans="1:55" x14ac:dyDescent="0.3">
      <c r="A7128" s="76"/>
      <c r="B7128" s="104"/>
      <c r="C7128" s="76"/>
      <c r="D7128" s="77"/>
      <c r="E7128" s="12"/>
      <c r="F7128" s="78"/>
      <c r="G7128" s="77"/>
      <c r="H7128" s="79"/>
      <c r="BA7128" s="5" t="str">
        <f t="shared" si="111"/>
        <v/>
      </c>
      <c r="BB7128" s="5" t="str">
        <f>IF(OR($E7128="",$G7128&lt;&gt;"Ativo"),"",IF(COUNTIFS($E$4:$E7128,$E7128,$A$4:$A7128,$A7128,$G$4:$G7128,"Ativo")=1,1,0))</f>
        <v/>
      </c>
      <c r="BC7128" t="str">
        <f>IF(OR($A7128="",$G7128&lt;&gt;"Ativo"),"",IF(COUNTIFS($A$4:$A7128,$A7128,$G$4:$G7128,"Ativo")=1,1,0))</f>
        <v/>
      </c>
    </row>
    <row r="7129" spans="1:55" x14ac:dyDescent="0.3">
      <c r="A7129" s="76"/>
      <c r="B7129" s="104"/>
      <c r="C7129" s="76"/>
      <c r="D7129" s="77"/>
      <c r="E7129" s="12"/>
      <c r="F7129" s="78"/>
      <c r="G7129" s="77"/>
      <c r="H7129" s="79"/>
      <c r="BA7129" s="5" t="str">
        <f t="shared" si="111"/>
        <v/>
      </c>
      <c r="BB7129" s="5" t="str">
        <f>IF(OR($E7129="",$G7129&lt;&gt;"Ativo"),"",IF(COUNTIFS($E$4:$E7129,$E7129,$A$4:$A7129,$A7129,$G$4:$G7129,"Ativo")=1,1,0))</f>
        <v/>
      </c>
      <c r="BC7129" t="str">
        <f>IF(OR($A7129="",$G7129&lt;&gt;"Ativo"),"",IF(COUNTIFS($A$4:$A7129,$A7129,$G$4:$G7129,"Ativo")=1,1,0))</f>
        <v/>
      </c>
    </row>
    <row r="7130" spans="1:55" x14ac:dyDescent="0.3">
      <c r="A7130" s="76"/>
      <c r="B7130" s="104"/>
      <c r="C7130" s="76"/>
      <c r="D7130" s="77"/>
      <c r="E7130" s="12"/>
      <c r="F7130" s="78"/>
      <c r="G7130" s="77"/>
      <c r="H7130" s="79"/>
      <c r="BA7130" s="5" t="str">
        <f t="shared" si="111"/>
        <v/>
      </c>
      <c r="BB7130" s="5" t="str">
        <f>IF(OR($E7130="",$G7130&lt;&gt;"Ativo"),"",IF(COUNTIFS($E$4:$E7130,$E7130,$A$4:$A7130,$A7130,$G$4:$G7130,"Ativo")=1,1,0))</f>
        <v/>
      </c>
      <c r="BC7130" t="str">
        <f>IF(OR($A7130="",$G7130&lt;&gt;"Ativo"),"",IF(COUNTIFS($A$4:$A7130,$A7130,$G$4:$G7130,"Ativo")=1,1,0))</f>
        <v/>
      </c>
    </row>
    <row r="7131" spans="1:55" x14ac:dyDescent="0.3">
      <c r="A7131" s="76"/>
      <c r="B7131" s="104"/>
      <c r="C7131" s="76"/>
      <c r="D7131" s="77"/>
      <c r="E7131" s="12"/>
      <c r="F7131" s="78"/>
      <c r="G7131" s="77"/>
      <c r="H7131" s="79"/>
      <c r="BA7131" s="5" t="str">
        <f t="shared" si="111"/>
        <v/>
      </c>
      <c r="BB7131" s="5" t="str">
        <f>IF(OR($E7131="",$G7131&lt;&gt;"Ativo"),"",IF(COUNTIFS($E$4:$E7131,$E7131,$A$4:$A7131,$A7131,$G$4:$G7131,"Ativo")=1,1,0))</f>
        <v/>
      </c>
      <c r="BC7131" t="str">
        <f>IF(OR($A7131="",$G7131&lt;&gt;"Ativo"),"",IF(COUNTIFS($A$4:$A7131,$A7131,$G$4:$G7131,"Ativo")=1,1,0))</f>
        <v/>
      </c>
    </row>
    <row r="7132" spans="1:55" x14ac:dyDescent="0.3">
      <c r="A7132" s="76"/>
      <c r="B7132" s="104"/>
      <c r="C7132" s="76"/>
      <c r="D7132" s="77"/>
      <c r="E7132" s="12"/>
      <c r="F7132" s="78"/>
      <c r="G7132" s="77"/>
      <c r="H7132" s="79"/>
      <c r="BA7132" s="5" t="str">
        <f t="shared" si="111"/>
        <v/>
      </c>
      <c r="BB7132" s="5" t="str">
        <f>IF(OR($E7132="",$G7132&lt;&gt;"Ativo"),"",IF(COUNTIFS($E$4:$E7132,$E7132,$A$4:$A7132,$A7132,$G$4:$G7132,"Ativo")=1,1,0))</f>
        <v/>
      </c>
      <c r="BC7132" t="str">
        <f>IF(OR($A7132="",$G7132&lt;&gt;"Ativo"),"",IF(COUNTIFS($A$4:$A7132,$A7132,$G$4:$G7132,"Ativo")=1,1,0))</f>
        <v/>
      </c>
    </row>
    <row r="7133" spans="1:55" x14ac:dyDescent="0.3">
      <c r="A7133" s="76"/>
      <c r="B7133" s="104"/>
      <c r="C7133" s="76"/>
      <c r="D7133" s="77"/>
      <c r="E7133" s="12"/>
      <c r="F7133" s="78"/>
      <c r="G7133" s="77"/>
      <c r="H7133" s="79"/>
      <c r="BA7133" s="5" t="str">
        <f t="shared" si="111"/>
        <v/>
      </c>
      <c r="BB7133" s="5" t="str">
        <f>IF(OR($E7133="",$G7133&lt;&gt;"Ativo"),"",IF(COUNTIFS($E$4:$E7133,$E7133,$A$4:$A7133,$A7133,$G$4:$G7133,"Ativo")=1,1,0))</f>
        <v/>
      </c>
      <c r="BC7133" t="str">
        <f>IF(OR($A7133="",$G7133&lt;&gt;"Ativo"),"",IF(COUNTIFS($A$4:$A7133,$A7133,$G$4:$G7133,"Ativo")=1,1,0))</f>
        <v/>
      </c>
    </row>
    <row r="7134" spans="1:55" x14ac:dyDescent="0.3">
      <c r="A7134" s="76"/>
      <c r="B7134" s="104"/>
      <c r="C7134" s="76"/>
      <c r="D7134" s="77"/>
      <c r="E7134" s="12"/>
      <c r="F7134" s="78"/>
      <c r="G7134" s="77"/>
      <c r="H7134" s="79"/>
      <c r="BA7134" s="5" t="str">
        <f t="shared" si="111"/>
        <v/>
      </c>
      <c r="BB7134" s="5" t="str">
        <f>IF(OR($E7134="",$G7134&lt;&gt;"Ativo"),"",IF(COUNTIFS($E$4:$E7134,$E7134,$A$4:$A7134,$A7134,$G$4:$G7134,"Ativo")=1,1,0))</f>
        <v/>
      </c>
      <c r="BC7134" t="str">
        <f>IF(OR($A7134="",$G7134&lt;&gt;"Ativo"),"",IF(COUNTIFS($A$4:$A7134,$A7134,$G$4:$G7134,"Ativo")=1,1,0))</f>
        <v/>
      </c>
    </row>
    <row r="7135" spans="1:55" x14ac:dyDescent="0.3">
      <c r="A7135" s="76"/>
      <c r="B7135" s="104"/>
      <c r="C7135" s="76"/>
      <c r="D7135" s="77"/>
      <c r="E7135" s="12"/>
      <c r="F7135" s="78"/>
      <c r="G7135" s="77"/>
      <c r="H7135" s="79"/>
      <c r="BA7135" s="5" t="str">
        <f t="shared" si="111"/>
        <v/>
      </c>
      <c r="BB7135" s="5" t="str">
        <f>IF(OR($E7135="",$G7135&lt;&gt;"Ativo"),"",IF(COUNTIFS($E$4:$E7135,$E7135,$A$4:$A7135,$A7135,$G$4:$G7135,"Ativo")=1,1,0))</f>
        <v/>
      </c>
      <c r="BC7135" t="str">
        <f>IF(OR($A7135="",$G7135&lt;&gt;"Ativo"),"",IF(COUNTIFS($A$4:$A7135,$A7135,$G$4:$G7135,"Ativo")=1,1,0))</f>
        <v/>
      </c>
    </row>
    <row r="7136" spans="1:55" x14ac:dyDescent="0.3">
      <c r="A7136" s="76"/>
      <c r="B7136" s="104"/>
      <c r="C7136" s="76"/>
      <c r="D7136" s="77"/>
      <c r="E7136" s="12"/>
      <c r="F7136" s="78"/>
      <c r="G7136" s="77"/>
      <c r="H7136" s="79"/>
      <c r="BA7136" s="5" t="str">
        <f t="shared" si="111"/>
        <v/>
      </c>
      <c r="BB7136" s="5" t="str">
        <f>IF(OR($E7136="",$G7136&lt;&gt;"Ativo"),"",IF(COUNTIFS($E$4:$E7136,$E7136,$A$4:$A7136,$A7136,$G$4:$G7136,"Ativo")=1,1,0))</f>
        <v/>
      </c>
      <c r="BC7136" t="str">
        <f>IF(OR($A7136="",$G7136&lt;&gt;"Ativo"),"",IF(COUNTIFS($A$4:$A7136,$A7136,$G$4:$G7136,"Ativo")=1,1,0))</f>
        <v/>
      </c>
    </row>
    <row r="7137" spans="1:55" x14ac:dyDescent="0.3">
      <c r="A7137" s="76"/>
      <c r="B7137" s="104"/>
      <c r="C7137" s="76"/>
      <c r="D7137" s="77"/>
      <c r="E7137" s="12"/>
      <c r="F7137" s="78"/>
      <c r="G7137" s="77"/>
      <c r="H7137" s="79"/>
      <c r="BA7137" s="5" t="str">
        <f t="shared" si="111"/>
        <v/>
      </c>
      <c r="BB7137" s="5" t="str">
        <f>IF(OR($E7137="",$G7137&lt;&gt;"Ativo"),"",IF(COUNTIFS($E$4:$E7137,$E7137,$A$4:$A7137,$A7137,$G$4:$G7137,"Ativo")=1,1,0))</f>
        <v/>
      </c>
      <c r="BC7137" t="str">
        <f>IF(OR($A7137="",$G7137&lt;&gt;"Ativo"),"",IF(COUNTIFS($A$4:$A7137,$A7137,$G$4:$G7137,"Ativo")=1,1,0))</f>
        <v/>
      </c>
    </row>
    <row r="7138" spans="1:55" x14ac:dyDescent="0.3">
      <c r="A7138" s="76"/>
      <c r="B7138" s="104"/>
      <c r="C7138" s="76"/>
      <c r="D7138" s="77"/>
      <c r="E7138" s="12"/>
      <c r="F7138" s="78"/>
      <c r="G7138" s="77"/>
      <c r="H7138" s="79"/>
      <c r="BA7138" s="5" t="str">
        <f t="shared" si="111"/>
        <v/>
      </c>
      <c r="BB7138" s="5" t="str">
        <f>IF(OR($E7138="",$G7138&lt;&gt;"Ativo"),"",IF(COUNTIFS($E$4:$E7138,$E7138,$A$4:$A7138,$A7138,$G$4:$G7138,"Ativo")=1,1,0))</f>
        <v/>
      </c>
      <c r="BC7138" t="str">
        <f>IF(OR($A7138="",$G7138&lt;&gt;"Ativo"),"",IF(COUNTIFS($A$4:$A7138,$A7138,$G$4:$G7138,"Ativo")=1,1,0))</f>
        <v/>
      </c>
    </row>
    <row r="7139" spans="1:55" x14ac:dyDescent="0.3">
      <c r="A7139" s="76"/>
      <c r="B7139" s="104"/>
      <c r="C7139" s="76"/>
      <c r="D7139" s="77"/>
      <c r="E7139" s="12"/>
      <c r="F7139" s="78"/>
      <c r="G7139" s="77"/>
      <c r="H7139" s="79"/>
      <c r="BA7139" s="5" t="str">
        <f t="shared" si="111"/>
        <v/>
      </c>
      <c r="BB7139" s="5" t="str">
        <f>IF(OR($E7139="",$G7139&lt;&gt;"Ativo"),"",IF(COUNTIFS($E$4:$E7139,$E7139,$A$4:$A7139,$A7139,$G$4:$G7139,"Ativo")=1,1,0))</f>
        <v/>
      </c>
      <c r="BC7139" t="str">
        <f>IF(OR($A7139="",$G7139&lt;&gt;"Ativo"),"",IF(COUNTIFS($A$4:$A7139,$A7139,$G$4:$G7139,"Ativo")=1,1,0))</f>
        <v/>
      </c>
    </row>
    <row r="7140" spans="1:55" x14ac:dyDescent="0.3">
      <c r="A7140" s="76"/>
      <c r="B7140" s="104"/>
      <c r="C7140" s="76"/>
      <c r="D7140" s="77"/>
      <c r="E7140" s="12"/>
      <c r="F7140" s="78"/>
      <c r="G7140" s="77"/>
      <c r="H7140" s="79"/>
      <c r="BA7140" s="5" t="str">
        <f t="shared" si="111"/>
        <v/>
      </c>
      <c r="BB7140" s="5" t="str">
        <f>IF(OR($E7140="",$G7140&lt;&gt;"Ativo"),"",IF(COUNTIFS($E$4:$E7140,$E7140,$A$4:$A7140,$A7140,$G$4:$G7140,"Ativo")=1,1,0))</f>
        <v/>
      </c>
      <c r="BC7140" t="str">
        <f>IF(OR($A7140="",$G7140&lt;&gt;"Ativo"),"",IF(COUNTIFS($A$4:$A7140,$A7140,$G$4:$G7140,"Ativo")=1,1,0))</f>
        <v/>
      </c>
    </row>
    <row r="7141" spans="1:55" x14ac:dyDescent="0.3">
      <c r="A7141" s="76"/>
      <c r="B7141" s="104"/>
      <c r="C7141" s="76"/>
      <c r="D7141" s="77"/>
      <c r="E7141" s="12"/>
      <c r="F7141" s="78"/>
      <c r="G7141" s="77"/>
      <c r="H7141" s="79"/>
      <c r="BA7141" s="5" t="str">
        <f t="shared" si="111"/>
        <v/>
      </c>
      <c r="BB7141" s="5" t="str">
        <f>IF(OR($E7141="",$G7141&lt;&gt;"Ativo"),"",IF(COUNTIFS($E$4:$E7141,$E7141,$A$4:$A7141,$A7141,$G$4:$G7141,"Ativo")=1,1,0))</f>
        <v/>
      </c>
      <c r="BC7141" t="str">
        <f>IF(OR($A7141="",$G7141&lt;&gt;"Ativo"),"",IF(COUNTIFS($A$4:$A7141,$A7141,$G$4:$G7141,"Ativo")=1,1,0))</f>
        <v/>
      </c>
    </row>
    <row r="7142" spans="1:55" x14ac:dyDescent="0.3">
      <c r="A7142" s="76"/>
      <c r="B7142" s="104"/>
      <c r="C7142" s="76"/>
      <c r="D7142" s="77"/>
      <c r="E7142" s="12"/>
      <c r="F7142" s="78"/>
      <c r="G7142" s="77"/>
      <c r="H7142" s="79"/>
      <c r="BA7142" s="5" t="str">
        <f t="shared" si="111"/>
        <v/>
      </c>
      <c r="BB7142" s="5" t="str">
        <f>IF(OR($E7142="",$G7142&lt;&gt;"Ativo"),"",IF(COUNTIFS($E$4:$E7142,$E7142,$A$4:$A7142,$A7142,$G$4:$G7142,"Ativo")=1,1,0))</f>
        <v/>
      </c>
      <c r="BC7142" t="str">
        <f>IF(OR($A7142="",$G7142&lt;&gt;"Ativo"),"",IF(COUNTIFS($A$4:$A7142,$A7142,$G$4:$G7142,"Ativo")=1,1,0))</f>
        <v/>
      </c>
    </row>
    <row r="7143" spans="1:55" x14ac:dyDescent="0.3">
      <c r="A7143" s="76"/>
      <c r="B7143" s="104"/>
      <c r="C7143" s="76"/>
      <c r="D7143" s="77"/>
      <c r="E7143" s="12"/>
      <c r="F7143" s="78"/>
      <c r="G7143" s="77"/>
      <c r="H7143" s="79"/>
      <c r="BA7143" s="5" t="str">
        <f t="shared" si="111"/>
        <v/>
      </c>
      <c r="BB7143" s="5" t="str">
        <f>IF(OR($E7143="",$G7143&lt;&gt;"Ativo"),"",IF(COUNTIFS($E$4:$E7143,$E7143,$A$4:$A7143,$A7143,$G$4:$G7143,"Ativo")=1,1,0))</f>
        <v/>
      </c>
      <c r="BC7143" t="str">
        <f>IF(OR($A7143="",$G7143&lt;&gt;"Ativo"),"",IF(COUNTIFS($A$4:$A7143,$A7143,$G$4:$G7143,"Ativo")=1,1,0))</f>
        <v/>
      </c>
    </row>
    <row r="7144" spans="1:55" x14ac:dyDescent="0.3">
      <c r="A7144" s="76"/>
      <c r="B7144" s="104"/>
      <c r="C7144" s="76"/>
      <c r="D7144" s="77"/>
      <c r="E7144" s="12"/>
      <c r="F7144" s="78"/>
      <c r="G7144" s="77"/>
      <c r="H7144" s="79"/>
      <c r="BA7144" s="5" t="str">
        <f t="shared" si="111"/>
        <v/>
      </c>
      <c r="BB7144" s="5" t="str">
        <f>IF(OR($E7144="",$G7144&lt;&gt;"Ativo"),"",IF(COUNTIFS($E$4:$E7144,$E7144,$A$4:$A7144,$A7144,$G$4:$G7144,"Ativo")=1,1,0))</f>
        <v/>
      </c>
      <c r="BC7144" t="str">
        <f>IF(OR($A7144="",$G7144&lt;&gt;"Ativo"),"",IF(COUNTIFS($A$4:$A7144,$A7144,$G$4:$G7144,"Ativo")=1,1,0))</f>
        <v/>
      </c>
    </row>
    <row r="7145" spans="1:55" x14ac:dyDescent="0.3">
      <c r="A7145" s="76"/>
      <c r="B7145" s="104"/>
      <c r="C7145" s="76"/>
      <c r="D7145" s="77"/>
      <c r="E7145" s="12"/>
      <c r="F7145" s="78"/>
      <c r="G7145" s="77"/>
      <c r="H7145" s="79"/>
      <c r="BA7145" s="5" t="str">
        <f t="shared" si="111"/>
        <v/>
      </c>
      <c r="BB7145" s="5" t="str">
        <f>IF(OR($E7145="",$G7145&lt;&gt;"Ativo"),"",IF(COUNTIFS($E$4:$E7145,$E7145,$A$4:$A7145,$A7145,$G$4:$G7145,"Ativo")=1,1,0))</f>
        <v/>
      </c>
      <c r="BC7145" t="str">
        <f>IF(OR($A7145="",$G7145&lt;&gt;"Ativo"),"",IF(COUNTIFS($A$4:$A7145,$A7145,$G$4:$G7145,"Ativo")=1,1,0))</f>
        <v/>
      </c>
    </row>
    <row r="7146" spans="1:55" x14ac:dyDescent="0.3">
      <c r="A7146" s="76"/>
      <c r="B7146" s="104"/>
      <c r="C7146" s="76"/>
      <c r="D7146" s="77"/>
      <c r="E7146" s="12"/>
      <c r="F7146" s="78"/>
      <c r="G7146" s="77"/>
      <c r="H7146" s="79"/>
      <c r="BA7146" s="5" t="str">
        <f t="shared" si="111"/>
        <v/>
      </c>
      <c r="BB7146" s="5" t="str">
        <f>IF(OR($E7146="",$G7146&lt;&gt;"Ativo"),"",IF(COUNTIFS($E$4:$E7146,$E7146,$A$4:$A7146,$A7146,$G$4:$G7146,"Ativo")=1,1,0))</f>
        <v/>
      </c>
      <c r="BC7146" t="str">
        <f>IF(OR($A7146="",$G7146&lt;&gt;"Ativo"),"",IF(COUNTIFS($A$4:$A7146,$A7146,$G$4:$G7146,"Ativo")=1,1,0))</f>
        <v/>
      </c>
    </row>
    <row r="7147" spans="1:55" x14ac:dyDescent="0.3">
      <c r="A7147" s="76"/>
      <c r="B7147" s="104"/>
      <c r="C7147" s="76"/>
      <c r="D7147" s="77"/>
      <c r="E7147" s="12"/>
      <c r="F7147" s="78"/>
      <c r="G7147" s="77"/>
      <c r="H7147" s="79"/>
      <c r="BA7147" s="5" t="str">
        <f t="shared" si="111"/>
        <v/>
      </c>
      <c r="BB7147" s="5" t="str">
        <f>IF(OR($E7147="",$G7147&lt;&gt;"Ativo"),"",IF(COUNTIFS($E$4:$E7147,$E7147,$A$4:$A7147,$A7147,$G$4:$G7147,"Ativo")=1,1,0))</f>
        <v/>
      </c>
      <c r="BC7147" t="str">
        <f>IF(OR($A7147="",$G7147&lt;&gt;"Ativo"),"",IF(COUNTIFS($A$4:$A7147,$A7147,$G$4:$G7147,"Ativo")=1,1,0))</f>
        <v/>
      </c>
    </row>
    <row r="7148" spans="1:55" x14ac:dyDescent="0.3">
      <c r="A7148" s="76"/>
      <c r="B7148" s="104"/>
      <c r="C7148" s="76"/>
      <c r="D7148" s="77"/>
      <c r="E7148" s="12"/>
      <c r="F7148" s="78"/>
      <c r="G7148" s="77"/>
      <c r="H7148" s="79"/>
      <c r="BA7148" s="5" t="str">
        <f t="shared" si="111"/>
        <v/>
      </c>
      <c r="BB7148" s="5" t="str">
        <f>IF(OR($E7148="",$G7148&lt;&gt;"Ativo"),"",IF(COUNTIFS($E$4:$E7148,$E7148,$A$4:$A7148,$A7148,$G$4:$G7148,"Ativo")=1,1,0))</f>
        <v/>
      </c>
      <c r="BC7148" t="str">
        <f>IF(OR($A7148="",$G7148&lt;&gt;"Ativo"),"",IF(COUNTIFS($A$4:$A7148,$A7148,$G$4:$G7148,"Ativo")=1,1,0))</f>
        <v/>
      </c>
    </row>
    <row r="7149" spans="1:55" x14ac:dyDescent="0.3">
      <c r="A7149" s="76"/>
      <c r="B7149" s="104"/>
      <c r="C7149" s="76"/>
      <c r="D7149" s="77"/>
      <c r="E7149" s="12"/>
      <c r="F7149" s="78"/>
      <c r="G7149" s="77"/>
      <c r="H7149" s="79"/>
      <c r="BA7149" s="5" t="str">
        <f t="shared" si="111"/>
        <v/>
      </c>
      <c r="BB7149" s="5" t="str">
        <f>IF(OR($E7149="",$G7149&lt;&gt;"Ativo"),"",IF(COUNTIFS($E$4:$E7149,$E7149,$A$4:$A7149,$A7149,$G$4:$G7149,"Ativo")=1,1,0))</f>
        <v/>
      </c>
      <c r="BC7149" t="str">
        <f>IF(OR($A7149="",$G7149&lt;&gt;"Ativo"),"",IF(COUNTIFS($A$4:$A7149,$A7149,$G$4:$G7149,"Ativo")=1,1,0))</f>
        <v/>
      </c>
    </row>
    <row r="7150" spans="1:55" x14ac:dyDescent="0.3">
      <c r="A7150" s="76"/>
      <c r="B7150" s="104"/>
      <c r="C7150" s="76"/>
      <c r="D7150" s="77"/>
      <c r="E7150" s="12"/>
      <c r="F7150" s="78"/>
      <c r="G7150" s="77"/>
      <c r="H7150" s="79"/>
      <c r="BA7150" s="5" t="str">
        <f t="shared" si="111"/>
        <v/>
      </c>
      <c r="BB7150" s="5" t="str">
        <f>IF(OR($E7150="",$G7150&lt;&gt;"Ativo"),"",IF(COUNTIFS($E$4:$E7150,$E7150,$A$4:$A7150,$A7150,$G$4:$G7150,"Ativo")=1,1,0))</f>
        <v/>
      </c>
      <c r="BC7150" t="str">
        <f>IF(OR($A7150="",$G7150&lt;&gt;"Ativo"),"",IF(COUNTIFS($A$4:$A7150,$A7150,$G$4:$G7150,"Ativo")=1,1,0))</f>
        <v/>
      </c>
    </row>
    <row r="7151" spans="1:55" x14ac:dyDescent="0.3">
      <c r="A7151" s="76"/>
      <c r="B7151" s="104"/>
      <c r="C7151" s="76"/>
      <c r="D7151" s="77"/>
      <c r="E7151" s="12"/>
      <c r="F7151" s="78"/>
      <c r="G7151" s="77"/>
      <c r="H7151" s="79"/>
      <c r="BA7151" s="5" t="str">
        <f t="shared" si="111"/>
        <v/>
      </c>
      <c r="BB7151" s="5" t="str">
        <f>IF(OR($E7151="",$G7151&lt;&gt;"Ativo"),"",IF(COUNTIFS($E$4:$E7151,$E7151,$A$4:$A7151,$A7151,$G$4:$G7151,"Ativo")=1,1,0))</f>
        <v/>
      </c>
      <c r="BC7151" t="str">
        <f>IF(OR($A7151="",$G7151&lt;&gt;"Ativo"),"",IF(COUNTIFS($A$4:$A7151,$A7151,$G$4:$G7151,"Ativo")=1,1,0))</f>
        <v/>
      </c>
    </row>
    <row r="7152" spans="1:55" x14ac:dyDescent="0.3">
      <c r="A7152" s="76"/>
      <c r="B7152" s="104"/>
      <c r="C7152" s="76"/>
      <c r="D7152" s="77"/>
      <c r="E7152" s="12"/>
      <c r="F7152" s="78"/>
      <c r="G7152" s="77"/>
      <c r="H7152" s="79"/>
      <c r="BA7152" s="5" t="str">
        <f t="shared" si="111"/>
        <v/>
      </c>
      <c r="BB7152" s="5" t="str">
        <f>IF(OR($E7152="",$G7152&lt;&gt;"Ativo"),"",IF(COUNTIFS($E$4:$E7152,$E7152,$A$4:$A7152,$A7152,$G$4:$G7152,"Ativo")=1,1,0))</f>
        <v/>
      </c>
      <c r="BC7152" t="str">
        <f>IF(OR($A7152="",$G7152&lt;&gt;"Ativo"),"",IF(COUNTIFS($A$4:$A7152,$A7152,$G$4:$G7152,"Ativo")=1,1,0))</f>
        <v/>
      </c>
    </row>
    <row r="7153" spans="1:55" x14ac:dyDescent="0.3">
      <c r="A7153" s="76"/>
      <c r="B7153" s="104"/>
      <c r="C7153" s="76"/>
      <c r="D7153" s="77"/>
      <c r="E7153" s="12"/>
      <c r="F7153" s="78"/>
      <c r="G7153" s="77"/>
      <c r="H7153" s="79"/>
      <c r="BA7153" s="5" t="str">
        <f t="shared" si="111"/>
        <v/>
      </c>
      <c r="BB7153" s="5" t="str">
        <f>IF(OR($E7153="",$G7153&lt;&gt;"Ativo"),"",IF(COUNTIFS($E$4:$E7153,$E7153,$A$4:$A7153,$A7153,$G$4:$G7153,"Ativo")=1,1,0))</f>
        <v/>
      </c>
      <c r="BC7153" t="str">
        <f>IF(OR($A7153="",$G7153&lt;&gt;"Ativo"),"",IF(COUNTIFS($A$4:$A7153,$A7153,$G$4:$G7153,"Ativo")=1,1,0))</f>
        <v/>
      </c>
    </row>
    <row r="7154" spans="1:55" x14ac:dyDescent="0.3">
      <c r="A7154" s="76"/>
      <c r="B7154" s="104"/>
      <c r="C7154" s="76"/>
      <c r="D7154" s="77"/>
      <c r="E7154" s="12"/>
      <c r="F7154" s="78"/>
      <c r="G7154" s="77"/>
      <c r="H7154" s="79"/>
      <c r="BA7154" s="5" t="str">
        <f t="shared" si="111"/>
        <v/>
      </c>
      <c r="BB7154" s="5" t="str">
        <f>IF(OR($E7154="",$G7154&lt;&gt;"Ativo"),"",IF(COUNTIFS($E$4:$E7154,$E7154,$A$4:$A7154,$A7154,$G$4:$G7154,"Ativo")=1,1,0))</f>
        <v/>
      </c>
      <c r="BC7154" t="str">
        <f>IF(OR($A7154="",$G7154&lt;&gt;"Ativo"),"",IF(COUNTIFS($A$4:$A7154,$A7154,$G$4:$G7154,"Ativo")=1,1,0))</f>
        <v/>
      </c>
    </row>
    <row r="7155" spans="1:55" x14ac:dyDescent="0.3">
      <c r="A7155" s="76"/>
      <c r="B7155" s="104"/>
      <c r="C7155" s="76"/>
      <c r="D7155" s="77"/>
      <c r="E7155" s="12"/>
      <c r="F7155" s="78"/>
      <c r="G7155" s="77"/>
      <c r="H7155" s="79"/>
      <c r="BA7155" s="5" t="str">
        <f t="shared" si="111"/>
        <v/>
      </c>
      <c r="BB7155" s="5" t="str">
        <f>IF(OR($E7155="",$G7155&lt;&gt;"Ativo"),"",IF(COUNTIFS($E$4:$E7155,$E7155,$A$4:$A7155,$A7155,$G$4:$G7155,"Ativo")=1,1,0))</f>
        <v/>
      </c>
      <c r="BC7155" t="str">
        <f>IF(OR($A7155="",$G7155&lt;&gt;"Ativo"),"",IF(COUNTIFS($A$4:$A7155,$A7155,$G$4:$G7155,"Ativo")=1,1,0))</f>
        <v/>
      </c>
    </row>
    <row r="7156" spans="1:55" x14ac:dyDescent="0.3">
      <c r="A7156" s="76"/>
      <c r="B7156" s="104"/>
      <c r="C7156" s="76"/>
      <c r="D7156" s="77"/>
      <c r="E7156" s="12"/>
      <c r="F7156" s="78"/>
      <c r="G7156" s="77"/>
      <c r="H7156" s="79"/>
      <c r="BA7156" s="5" t="str">
        <f t="shared" si="111"/>
        <v/>
      </c>
      <c r="BB7156" s="5" t="str">
        <f>IF(OR($E7156="",$G7156&lt;&gt;"Ativo"),"",IF(COUNTIFS($E$4:$E7156,$E7156,$A$4:$A7156,$A7156,$G$4:$G7156,"Ativo")=1,1,0))</f>
        <v/>
      </c>
      <c r="BC7156" t="str">
        <f>IF(OR($A7156="",$G7156&lt;&gt;"Ativo"),"",IF(COUNTIFS($A$4:$A7156,$A7156,$G$4:$G7156,"Ativo")=1,1,0))</f>
        <v/>
      </c>
    </row>
    <row r="7157" spans="1:55" x14ac:dyDescent="0.3">
      <c r="A7157" s="76"/>
      <c r="B7157" s="104"/>
      <c r="C7157" s="76"/>
      <c r="D7157" s="77"/>
      <c r="E7157" s="12"/>
      <c r="F7157" s="78"/>
      <c r="G7157" s="77"/>
      <c r="H7157" s="79"/>
      <c r="BA7157" s="5" t="str">
        <f t="shared" si="111"/>
        <v/>
      </c>
      <c r="BB7157" s="5" t="str">
        <f>IF(OR($E7157="",$G7157&lt;&gt;"Ativo"),"",IF(COUNTIFS($E$4:$E7157,$E7157,$A$4:$A7157,$A7157,$G$4:$G7157,"Ativo")=1,1,0))</f>
        <v/>
      </c>
      <c r="BC7157" t="str">
        <f>IF(OR($A7157="",$G7157&lt;&gt;"Ativo"),"",IF(COUNTIFS($A$4:$A7157,$A7157,$G$4:$G7157,"Ativo")=1,1,0))</f>
        <v/>
      </c>
    </row>
    <row r="7158" spans="1:55" x14ac:dyDescent="0.3">
      <c r="A7158" s="76"/>
      <c r="B7158" s="104"/>
      <c r="C7158" s="76"/>
      <c r="D7158" s="77"/>
      <c r="E7158" s="12"/>
      <c r="F7158" s="78"/>
      <c r="G7158" s="77"/>
      <c r="H7158" s="79"/>
      <c r="BA7158" s="5" t="str">
        <f t="shared" si="111"/>
        <v/>
      </c>
      <c r="BB7158" s="5" t="str">
        <f>IF(OR($E7158="",$G7158&lt;&gt;"Ativo"),"",IF(COUNTIFS($E$4:$E7158,$E7158,$A$4:$A7158,$A7158,$G$4:$G7158,"Ativo")=1,1,0))</f>
        <v/>
      </c>
      <c r="BC7158" t="str">
        <f>IF(OR($A7158="",$G7158&lt;&gt;"Ativo"),"",IF(COUNTIFS($A$4:$A7158,$A7158,$G$4:$G7158,"Ativo")=1,1,0))</f>
        <v/>
      </c>
    </row>
    <row r="7159" spans="1:55" x14ac:dyDescent="0.3">
      <c r="A7159" s="76"/>
      <c r="B7159" s="104"/>
      <c r="C7159" s="76"/>
      <c r="D7159" s="77"/>
      <c r="E7159" s="12"/>
      <c r="F7159" s="78"/>
      <c r="G7159" s="77"/>
      <c r="H7159" s="79"/>
      <c r="BA7159" s="5" t="str">
        <f t="shared" si="111"/>
        <v/>
      </c>
      <c r="BB7159" s="5" t="str">
        <f>IF(OR($E7159="",$G7159&lt;&gt;"Ativo"),"",IF(COUNTIFS($E$4:$E7159,$E7159,$A$4:$A7159,$A7159,$G$4:$G7159,"Ativo")=1,1,0))</f>
        <v/>
      </c>
      <c r="BC7159" t="str">
        <f>IF(OR($A7159="",$G7159&lt;&gt;"Ativo"),"",IF(COUNTIFS($A$4:$A7159,$A7159,$G$4:$G7159,"Ativo")=1,1,0))</f>
        <v/>
      </c>
    </row>
    <row r="7160" spans="1:55" x14ac:dyDescent="0.3">
      <c r="A7160" s="76"/>
      <c r="B7160" s="104"/>
      <c r="C7160" s="76"/>
      <c r="D7160" s="77"/>
      <c r="E7160" s="12"/>
      <c r="F7160" s="78"/>
      <c r="G7160" s="77"/>
      <c r="H7160" s="79"/>
      <c r="BA7160" s="5" t="str">
        <f t="shared" si="111"/>
        <v/>
      </c>
      <c r="BB7160" s="5" t="str">
        <f>IF(OR($E7160="",$G7160&lt;&gt;"Ativo"),"",IF(COUNTIFS($E$4:$E7160,$E7160,$A$4:$A7160,$A7160,$G$4:$G7160,"Ativo")=1,1,0))</f>
        <v/>
      </c>
      <c r="BC7160" t="str">
        <f>IF(OR($A7160="",$G7160&lt;&gt;"Ativo"),"",IF(COUNTIFS($A$4:$A7160,$A7160,$G$4:$G7160,"Ativo")=1,1,0))</f>
        <v/>
      </c>
    </row>
    <row r="7161" spans="1:55" x14ac:dyDescent="0.3">
      <c r="A7161" s="76"/>
      <c r="B7161" s="104"/>
      <c r="C7161" s="76"/>
      <c r="D7161" s="77"/>
      <c r="E7161" s="12"/>
      <c r="F7161" s="78"/>
      <c r="G7161" s="77"/>
      <c r="H7161" s="79"/>
      <c r="BA7161" s="5" t="str">
        <f t="shared" si="111"/>
        <v/>
      </c>
      <c r="BB7161" s="5" t="str">
        <f>IF(OR($E7161="",$G7161&lt;&gt;"Ativo"),"",IF(COUNTIFS($E$4:$E7161,$E7161,$A$4:$A7161,$A7161,$G$4:$G7161,"Ativo")=1,1,0))</f>
        <v/>
      </c>
      <c r="BC7161" t="str">
        <f>IF(OR($A7161="",$G7161&lt;&gt;"Ativo"),"",IF(COUNTIFS($A$4:$A7161,$A7161,$G$4:$G7161,"Ativo")=1,1,0))</f>
        <v/>
      </c>
    </row>
    <row r="7162" spans="1:55" x14ac:dyDescent="0.3">
      <c r="A7162" s="76"/>
      <c r="B7162" s="104"/>
      <c r="C7162" s="76"/>
      <c r="D7162" s="77"/>
      <c r="E7162" s="12"/>
      <c r="F7162" s="78"/>
      <c r="G7162" s="77"/>
      <c r="H7162" s="79"/>
      <c r="BA7162" s="5" t="str">
        <f t="shared" si="111"/>
        <v/>
      </c>
      <c r="BB7162" s="5" t="str">
        <f>IF(OR($E7162="",$G7162&lt;&gt;"Ativo"),"",IF(COUNTIFS($E$4:$E7162,$E7162,$A$4:$A7162,$A7162,$G$4:$G7162,"Ativo")=1,1,0))</f>
        <v/>
      </c>
      <c r="BC7162" t="str">
        <f>IF(OR($A7162="",$G7162&lt;&gt;"Ativo"),"",IF(COUNTIFS($A$4:$A7162,$A7162,$G$4:$G7162,"Ativo")=1,1,0))</f>
        <v/>
      </c>
    </row>
    <row r="7163" spans="1:55" x14ac:dyDescent="0.3">
      <c r="A7163" s="76"/>
      <c r="B7163" s="104"/>
      <c r="C7163" s="76"/>
      <c r="D7163" s="77"/>
      <c r="E7163" s="12"/>
      <c r="F7163" s="78"/>
      <c r="G7163" s="77"/>
      <c r="H7163" s="79"/>
      <c r="BA7163" s="5" t="str">
        <f t="shared" si="111"/>
        <v/>
      </c>
      <c r="BB7163" s="5" t="str">
        <f>IF(OR($E7163="",$G7163&lt;&gt;"Ativo"),"",IF(COUNTIFS($E$4:$E7163,$E7163,$A$4:$A7163,$A7163,$G$4:$G7163,"Ativo")=1,1,0))</f>
        <v/>
      </c>
      <c r="BC7163" t="str">
        <f>IF(OR($A7163="",$G7163&lt;&gt;"Ativo"),"",IF(COUNTIFS($A$4:$A7163,$A7163,$G$4:$G7163,"Ativo")=1,1,0))</f>
        <v/>
      </c>
    </row>
    <row r="7164" spans="1:55" x14ac:dyDescent="0.3">
      <c r="A7164" s="76"/>
      <c r="B7164" s="104"/>
      <c r="C7164" s="76"/>
      <c r="D7164" s="77"/>
      <c r="E7164" s="12"/>
      <c r="F7164" s="78"/>
      <c r="G7164" s="77"/>
      <c r="H7164" s="79"/>
      <c r="BA7164" s="5" t="str">
        <f t="shared" si="111"/>
        <v/>
      </c>
      <c r="BB7164" s="5" t="str">
        <f>IF(OR($E7164="",$G7164&lt;&gt;"Ativo"),"",IF(COUNTIFS($E$4:$E7164,$E7164,$A$4:$A7164,$A7164,$G$4:$G7164,"Ativo")=1,1,0))</f>
        <v/>
      </c>
      <c r="BC7164" t="str">
        <f>IF(OR($A7164="",$G7164&lt;&gt;"Ativo"),"",IF(COUNTIFS($A$4:$A7164,$A7164,$G$4:$G7164,"Ativo")=1,1,0))</f>
        <v/>
      </c>
    </row>
    <row r="7165" spans="1:55" x14ac:dyDescent="0.3">
      <c r="A7165" s="76"/>
      <c r="B7165" s="104"/>
      <c r="C7165" s="76"/>
      <c r="D7165" s="77"/>
      <c r="E7165" s="12"/>
      <c r="F7165" s="78"/>
      <c r="G7165" s="77"/>
      <c r="H7165" s="79"/>
      <c r="BA7165" s="5" t="str">
        <f t="shared" si="111"/>
        <v/>
      </c>
      <c r="BB7165" s="5" t="str">
        <f>IF(OR($E7165="",$G7165&lt;&gt;"Ativo"),"",IF(COUNTIFS($E$4:$E7165,$E7165,$A$4:$A7165,$A7165,$G$4:$G7165,"Ativo")=1,1,0))</f>
        <v/>
      </c>
      <c r="BC7165" t="str">
        <f>IF(OR($A7165="",$G7165&lt;&gt;"Ativo"),"",IF(COUNTIFS($A$4:$A7165,$A7165,$G$4:$G7165,"Ativo")=1,1,0))</f>
        <v/>
      </c>
    </row>
    <row r="7166" spans="1:55" x14ac:dyDescent="0.3">
      <c r="A7166" s="76"/>
      <c r="B7166" s="104"/>
      <c r="C7166" s="76"/>
      <c r="D7166" s="77"/>
      <c r="E7166" s="12"/>
      <c r="F7166" s="78"/>
      <c r="G7166" s="77"/>
      <c r="H7166" s="79"/>
      <c r="BA7166" s="5" t="str">
        <f t="shared" si="111"/>
        <v/>
      </c>
      <c r="BB7166" s="5" t="str">
        <f>IF(OR($E7166="",$G7166&lt;&gt;"Ativo"),"",IF(COUNTIFS($E$4:$E7166,$E7166,$A$4:$A7166,$A7166,$G$4:$G7166,"Ativo")=1,1,0))</f>
        <v/>
      </c>
      <c r="BC7166" t="str">
        <f>IF(OR($A7166="",$G7166&lt;&gt;"Ativo"),"",IF(COUNTIFS($A$4:$A7166,$A7166,$G$4:$G7166,"Ativo")=1,1,0))</f>
        <v/>
      </c>
    </row>
    <row r="7167" spans="1:55" x14ac:dyDescent="0.3">
      <c r="A7167" s="76"/>
      <c r="B7167" s="104"/>
      <c r="C7167" s="76"/>
      <c r="D7167" s="77"/>
      <c r="E7167" s="12"/>
      <c r="F7167" s="78"/>
      <c r="G7167" s="77"/>
      <c r="H7167" s="79"/>
      <c r="BA7167" s="5" t="str">
        <f t="shared" si="111"/>
        <v/>
      </c>
      <c r="BB7167" s="5" t="str">
        <f>IF(OR($E7167="",$G7167&lt;&gt;"Ativo"),"",IF(COUNTIFS($E$4:$E7167,$E7167,$A$4:$A7167,$A7167,$G$4:$G7167,"Ativo")=1,1,0))</f>
        <v/>
      </c>
      <c r="BC7167" t="str">
        <f>IF(OR($A7167="",$G7167&lt;&gt;"Ativo"),"",IF(COUNTIFS($A$4:$A7167,$A7167,$G$4:$G7167,"Ativo")=1,1,0))</f>
        <v/>
      </c>
    </row>
    <row r="7168" spans="1:55" x14ac:dyDescent="0.3">
      <c r="A7168" s="76"/>
      <c r="B7168" s="104"/>
      <c r="C7168" s="76"/>
      <c r="D7168" s="77"/>
      <c r="E7168" s="12"/>
      <c r="F7168" s="78"/>
      <c r="G7168" s="77"/>
      <c r="H7168" s="79"/>
      <c r="BA7168" s="5" t="str">
        <f t="shared" si="111"/>
        <v/>
      </c>
      <c r="BB7168" s="5" t="str">
        <f>IF(OR($E7168="",$G7168&lt;&gt;"Ativo"),"",IF(COUNTIFS($E$4:$E7168,$E7168,$A$4:$A7168,$A7168,$G$4:$G7168,"Ativo")=1,1,0))</f>
        <v/>
      </c>
      <c r="BC7168" t="str">
        <f>IF(OR($A7168="",$G7168&lt;&gt;"Ativo"),"",IF(COUNTIFS($A$4:$A7168,$A7168,$G$4:$G7168,"Ativo")=1,1,0))</f>
        <v/>
      </c>
    </row>
    <row r="7169" spans="1:55" x14ac:dyDescent="0.3">
      <c r="A7169" s="76"/>
      <c r="B7169" s="104"/>
      <c r="C7169" s="76"/>
      <c r="D7169" s="77"/>
      <c r="E7169" s="12"/>
      <c r="F7169" s="78"/>
      <c r="G7169" s="77"/>
      <c r="H7169" s="79"/>
      <c r="BA7169" s="5" t="str">
        <f t="shared" si="111"/>
        <v/>
      </c>
      <c r="BB7169" s="5" t="str">
        <f>IF(OR($E7169="",$G7169&lt;&gt;"Ativo"),"",IF(COUNTIFS($E$4:$E7169,$E7169,$A$4:$A7169,$A7169,$G$4:$G7169,"Ativo")=1,1,0))</f>
        <v/>
      </c>
      <c r="BC7169" t="str">
        <f>IF(OR($A7169="",$G7169&lt;&gt;"Ativo"),"",IF(COUNTIFS($A$4:$A7169,$A7169,$G$4:$G7169,"Ativo")=1,1,0))</f>
        <v/>
      </c>
    </row>
    <row r="7170" spans="1:55" x14ac:dyDescent="0.3">
      <c r="A7170" s="76"/>
      <c r="B7170" s="104"/>
      <c r="C7170" s="76"/>
      <c r="D7170" s="77"/>
      <c r="E7170" s="12"/>
      <c r="F7170" s="78"/>
      <c r="G7170" s="77"/>
      <c r="H7170" s="79"/>
      <c r="BA7170" s="5" t="str">
        <f t="shared" si="111"/>
        <v/>
      </c>
      <c r="BB7170" s="5" t="str">
        <f>IF(OR($E7170="",$G7170&lt;&gt;"Ativo"),"",IF(COUNTIFS($E$4:$E7170,$E7170,$A$4:$A7170,$A7170,$G$4:$G7170,"Ativo")=1,1,0))</f>
        <v/>
      </c>
      <c r="BC7170" t="str">
        <f>IF(OR($A7170="",$G7170&lt;&gt;"Ativo"),"",IF(COUNTIFS($A$4:$A7170,$A7170,$G$4:$G7170,"Ativo")=1,1,0))</f>
        <v/>
      </c>
    </row>
    <row r="7171" spans="1:55" x14ac:dyDescent="0.3">
      <c r="A7171" s="76"/>
      <c r="B7171" s="104"/>
      <c r="C7171" s="76"/>
      <c r="D7171" s="77"/>
      <c r="E7171" s="12"/>
      <c r="F7171" s="78"/>
      <c r="G7171" s="77"/>
      <c r="H7171" s="79"/>
      <c r="BA7171" s="5" t="str">
        <f t="shared" si="111"/>
        <v/>
      </c>
      <c r="BB7171" s="5" t="str">
        <f>IF(OR($E7171="",$G7171&lt;&gt;"Ativo"),"",IF(COUNTIFS($E$4:$E7171,$E7171,$A$4:$A7171,$A7171,$G$4:$G7171,"Ativo")=1,1,0))</f>
        <v/>
      </c>
      <c r="BC7171" t="str">
        <f>IF(OR($A7171="",$G7171&lt;&gt;"Ativo"),"",IF(COUNTIFS($A$4:$A7171,$A7171,$G$4:$G7171,"Ativo")=1,1,0))</f>
        <v/>
      </c>
    </row>
    <row r="7172" spans="1:55" x14ac:dyDescent="0.3">
      <c r="A7172" s="76"/>
      <c r="B7172" s="104"/>
      <c r="C7172" s="76"/>
      <c r="D7172" s="77"/>
      <c r="E7172" s="12"/>
      <c r="F7172" s="78"/>
      <c r="G7172" s="77"/>
      <c r="H7172" s="79"/>
      <c r="BA7172" s="5" t="str">
        <f t="shared" ref="BA7172:BA7235" si="112">IF($D7172="","",MID($D7172,4,LEN($D7172)-5))</f>
        <v/>
      </c>
      <c r="BB7172" s="5" t="str">
        <f>IF(OR($E7172="",$G7172&lt;&gt;"Ativo"),"",IF(COUNTIFS($E$4:$E7172,$E7172,$A$4:$A7172,$A7172,$G$4:$G7172,"Ativo")=1,1,0))</f>
        <v/>
      </c>
      <c r="BC7172" t="str">
        <f>IF(OR($A7172="",$G7172&lt;&gt;"Ativo"),"",IF(COUNTIFS($A$4:$A7172,$A7172,$G$4:$G7172,"Ativo")=1,1,0))</f>
        <v/>
      </c>
    </row>
    <row r="7173" spans="1:55" x14ac:dyDescent="0.3">
      <c r="A7173" s="76"/>
      <c r="B7173" s="104"/>
      <c r="C7173" s="76"/>
      <c r="D7173" s="77"/>
      <c r="E7173" s="12"/>
      <c r="F7173" s="78"/>
      <c r="G7173" s="77"/>
      <c r="H7173" s="79"/>
      <c r="BA7173" s="5" t="str">
        <f t="shared" si="112"/>
        <v/>
      </c>
      <c r="BB7173" s="5" t="str">
        <f>IF(OR($E7173="",$G7173&lt;&gt;"Ativo"),"",IF(COUNTIFS($E$4:$E7173,$E7173,$A$4:$A7173,$A7173,$G$4:$G7173,"Ativo")=1,1,0))</f>
        <v/>
      </c>
      <c r="BC7173" t="str">
        <f>IF(OR($A7173="",$G7173&lt;&gt;"Ativo"),"",IF(COUNTIFS($A$4:$A7173,$A7173,$G$4:$G7173,"Ativo")=1,1,0))</f>
        <v/>
      </c>
    </row>
    <row r="7174" spans="1:55" x14ac:dyDescent="0.3">
      <c r="A7174" s="76"/>
      <c r="B7174" s="104"/>
      <c r="C7174" s="76"/>
      <c r="D7174" s="77"/>
      <c r="E7174" s="12"/>
      <c r="F7174" s="78"/>
      <c r="G7174" s="77"/>
      <c r="H7174" s="79"/>
      <c r="BA7174" s="5" t="str">
        <f t="shared" si="112"/>
        <v/>
      </c>
      <c r="BB7174" s="5" t="str">
        <f>IF(OR($E7174="",$G7174&lt;&gt;"Ativo"),"",IF(COUNTIFS($E$4:$E7174,$E7174,$A$4:$A7174,$A7174,$G$4:$G7174,"Ativo")=1,1,0))</f>
        <v/>
      </c>
      <c r="BC7174" t="str">
        <f>IF(OR($A7174="",$G7174&lt;&gt;"Ativo"),"",IF(COUNTIFS($A$4:$A7174,$A7174,$G$4:$G7174,"Ativo")=1,1,0))</f>
        <v/>
      </c>
    </row>
    <row r="7175" spans="1:55" x14ac:dyDescent="0.3">
      <c r="A7175" s="76"/>
      <c r="B7175" s="104"/>
      <c r="C7175" s="76"/>
      <c r="D7175" s="77"/>
      <c r="E7175" s="12"/>
      <c r="F7175" s="78"/>
      <c r="G7175" s="77"/>
      <c r="H7175" s="79"/>
      <c r="BA7175" s="5" t="str">
        <f t="shared" si="112"/>
        <v/>
      </c>
      <c r="BB7175" s="5" t="str">
        <f>IF(OR($E7175="",$G7175&lt;&gt;"Ativo"),"",IF(COUNTIFS($E$4:$E7175,$E7175,$A$4:$A7175,$A7175,$G$4:$G7175,"Ativo")=1,1,0))</f>
        <v/>
      </c>
      <c r="BC7175" t="str">
        <f>IF(OR($A7175="",$G7175&lt;&gt;"Ativo"),"",IF(COUNTIFS($A$4:$A7175,$A7175,$G$4:$G7175,"Ativo")=1,1,0))</f>
        <v/>
      </c>
    </row>
    <row r="7176" spans="1:55" x14ac:dyDescent="0.3">
      <c r="A7176" s="76"/>
      <c r="B7176" s="104"/>
      <c r="C7176" s="76"/>
      <c r="D7176" s="77"/>
      <c r="E7176" s="12"/>
      <c r="F7176" s="78"/>
      <c r="G7176" s="77"/>
      <c r="H7176" s="79"/>
      <c r="BA7176" s="5" t="str">
        <f t="shared" si="112"/>
        <v/>
      </c>
      <c r="BB7176" s="5" t="str">
        <f>IF(OR($E7176="",$G7176&lt;&gt;"Ativo"),"",IF(COUNTIFS($E$4:$E7176,$E7176,$A$4:$A7176,$A7176,$G$4:$G7176,"Ativo")=1,1,0))</f>
        <v/>
      </c>
      <c r="BC7176" t="str">
        <f>IF(OR($A7176="",$G7176&lt;&gt;"Ativo"),"",IF(COUNTIFS($A$4:$A7176,$A7176,$G$4:$G7176,"Ativo")=1,1,0))</f>
        <v/>
      </c>
    </row>
    <row r="7177" spans="1:55" x14ac:dyDescent="0.3">
      <c r="A7177" s="76"/>
      <c r="B7177" s="104"/>
      <c r="C7177" s="76"/>
      <c r="D7177" s="77"/>
      <c r="E7177" s="12"/>
      <c r="F7177" s="78"/>
      <c r="G7177" s="77"/>
      <c r="H7177" s="79"/>
      <c r="BA7177" s="5" t="str">
        <f t="shared" si="112"/>
        <v/>
      </c>
      <c r="BB7177" s="5" t="str">
        <f>IF(OR($E7177="",$G7177&lt;&gt;"Ativo"),"",IF(COUNTIFS($E$4:$E7177,$E7177,$A$4:$A7177,$A7177,$G$4:$G7177,"Ativo")=1,1,0))</f>
        <v/>
      </c>
      <c r="BC7177" t="str">
        <f>IF(OR($A7177="",$G7177&lt;&gt;"Ativo"),"",IF(COUNTIFS($A$4:$A7177,$A7177,$G$4:$G7177,"Ativo")=1,1,0))</f>
        <v/>
      </c>
    </row>
    <row r="7178" spans="1:55" x14ac:dyDescent="0.3">
      <c r="A7178" s="76"/>
      <c r="B7178" s="104"/>
      <c r="C7178" s="76"/>
      <c r="D7178" s="77"/>
      <c r="E7178" s="12"/>
      <c r="F7178" s="78"/>
      <c r="G7178" s="77"/>
      <c r="H7178" s="79"/>
      <c r="BA7178" s="5" t="str">
        <f t="shared" si="112"/>
        <v/>
      </c>
      <c r="BB7178" s="5" t="str">
        <f>IF(OR($E7178="",$G7178&lt;&gt;"Ativo"),"",IF(COUNTIFS($E$4:$E7178,$E7178,$A$4:$A7178,$A7178,$G$4:$G7178,"Ativo")=1,1,0))</f>
        <v/>
      </c>
      <c r="BC7178" t="str">
        <f>IF(OR($A7178="",$G7178&lt;&gt;"Ativo"),"",IF(COUNTIFS($A$4:$A7178,$A7178,$G$4:$G7178,"Ativo")=1,1,0))</f>
        <v/>
      </c>
    </row>
    <row r="7179" spans="1:55" x14ac:dyDescent="0.3">
      <c r="A7179" s="76"/>
      <c r="B7179" s="104"/>
      <c r="C7179" s="76"/>
      <c r="D7179" s="77"/>
      <c r="E7179" s="12"/>
      <c r="F7179" s="78"/>
      <c r="G7179" s="77"/>
      <c r="H7179" s="79"/>
      <c r="BA7179" s="5" t="str">
        <f t="shared" si="112"/>
        <v/>
      </c>
      <c r="BB7179" s="5" t="str">
        <f>IF(OR($E7179="",$G7179&lt;&gt;"Ativo"),"",IF(COUNTIFS($E$4:$E7179,$E7179,$A$4:$A7179,$A7179,$G$4:$G7179,"Ativo")=1,1,0))</f>
        <v/>
      </c>
      <c r="BC7179" t="str">
        <f>IF(OR($A7179="",$G7179&lt;&gt;"Ativo"),"",IF(COUNTIFS($A$4:$A7179,$A7179,$G$4:$G7179,"Ativo")=1,1,0))</f>
        <v/>
      </c>
    </row>
    <row r="7180" spans="1:55" x14ac:dyDescent="0.3">
      <c r="A7180" s="76"/>
      <c r="B7180" s="104"/>
      <c r="C7180" s="76"/>
      <c r="D7180" s="77"/>
      <c r="E7180" s="12"/>
      <c r="F7180" s="78"/>
      <c r="G7180" s="77"/>
      <c r="H7180" s="79"/>
      <c r="BA7180" s="5" t="str">
        <f t="shared" si="112"/>
        <v/>
      </c>
      <c r="BB7180" s="5" t="str">
        <f>IF(OR($E7180="",$G7180&lt;&gt;"Ativo"),"",IF(COUNTIFS($E$4:$E7180,$E7180,$A$4:$A7180,$A7180,$G$4:$G7180,"Ativo")=1,1,0))</f>
        <v/>
      </c>
      <c r="BC7180" t="str">
        <f>IF(OR($A7180="",$G7180&lt;&gt;"Ativo"),"",IF(COUNTIFS($A$4:$A7180,$A7180,$G$4:$G7180,"Ativo")=1,1,0))</f>
        <v/>
      </c>
    </row>
    <row r="7181" spans="1:55" x14ac:dyDescent="0.3">
      <c r="A7181" s="76"/>
      <c r="B7181" s="104"/>
      <c r="C7181" s="76"/>
      <c r="D7181" s="77"/>
      <c r="E7181" s="12"/>
      <c r="F7181" s="78"/>
      <c r="G7181" s="77"/>
      <c r="H7181" s="79"/>
      <c r="BA7181" s="5" t="str">
        <f t="shared" si="112"/>
        <v/>
      </c>
      <c r="BB7181" s="5" t="str">
        <f>IF(OR($E7181="",$G7181&lt;&gt;"Ativo"),"",IF(COUNTIFS($E$4:$E7181,$E7181,$A$4:$A7181,$A7181,$G$4:$G7181,"Ativo")=1,1,0))</f>
        <v/>
      </c>
      <c r="BC7181" t="str">
        <f>IF(OR($A7181="",$G7181&lt;&gt;"Ativo"),"",IF(COUNTIFS($A$4:$A7181,$A7181,$G$4:$G7181,"Ativo")=1,1,0))</f>
        <v/>
      </c>
    </row>
    <row r="7182" spans="1:55" x14ac:dyDescent="0.3">
      <c r="A7182" s="76"/>
      <c r="B7182" s="104"/>
      <c r="C7182" s="76"/>
      <c r="D7182" s="77"/>
      <c r="E7182" s="12"/>
      <c r="F7182" s="78"/>
      <c r="G7182" s="77"/>
      <c r="H7182" s="79"/>
      <c r="BA7182" s="5" t="str">
        <f t="shared" si="112"/>
        <v/>
      </c>
      <c r="BB7182" s="5" t="str">
        <f>IF(OR($E7182="",$G7182&lt;&gt;"Ativo"),"",IF(COUNTIFS($E$4:$E7182,$E7182,$A$4:$A7182,$A7182,$G$4:$G7182,"Ativo")=1,1,0))</f>
        <v/>
      </c>
      <c r="BC7182" t="str">
        <f>IF(OR($A7182="",$G7182&lt;&gt;"Ativo"),"",IF(COUNTIFS($A$4:$A7182,$A7182,$G$4:$G7182,"Ativo")=1,1,0))</f>
        <v/>
      </c>
    </row>
    <row r="7183" spans="1:55" x14ac:dyDescent="0.3">
      <c r="A7183" s="76"/>
      <c r="B7183" s="104"/>
      <c r="C7183" s="76"/>
      <c r="D7183" s="77"/>
      <c r="E7183" s="12"/>
      <c r="F7183" s="78"/>
      <c r="G7183" s="77"/>
      <c r="H7183" s="79"/>
      <c r="BA7183" s="5" t="str">
        <f t="shared" si="112"/>
        <v/>
      </c>
      <c r="BB7183" s="5" t="str">
        <f>IF(OR($E7183="",$G7183&lt;&gt;"Ativo"),"",IF(COUNTIFS($E$4:$E7183,$E7183,$A$4:$A7183,$A7183,$G$4:$G7183,"Ativo")=1,1,0))</f>
        <v/>
      </c>
      <c r="BC7183" t="str">
        <f>IF(OR($A7183="",$G7183&lt;&gt;"Ativo"),"",IF(COUNTIFS($A$4:$A7183,$A7183,$G$4:$G7183,"Ativo")=1,1,0))</f>
        <v/>
      </c>
    </row>
    <row r="7184" spans="1:55" x14ac:dyDescent="0.3">
      <c r="A7184" s="76"/>
      <c r="B7184" s="104"/>
      <c r="C7184" s="76"/>
      <c r="D7184" s="77"/>
      <c r="E7184" s="12"/>
      <c r="F7184" s="78"/>
      <c r="G7184" s="77"/>
      <c r="H7184" s="79"/>
      <c r="BA7184" s="5" t="str">
        <f t="shared" si="112"/>
        <v/>
      </c>
      <c r="BB7184" s="5" t="str">
        <f>IF(OR($E7184="",$G7184&lt;&gt;"Ativo"),"",IF(COUNTIFS($E$4:$E7184,$E7184,$A$4:$A7184,$A7184,$G$4:$G7184,"Ativo")=1,1,0))</f>
        <v/>
      </c>
      <c r="BC7184" t="str">
        <f>IF(OR($A7184="",$G7184&lt;&gt;"Ativo"),"",IF(COUNTIFS($A$4:$A7184,$A7184,$G$4:$G7184,"Ativo")=1,1,0))</f>
        <v/>
      </c>
    </row>
    <row r="7185" spans="1:55" x14ac:dyDescent="0.3">
      <c r="A7185" s="76"/>
      <c r="B7185" s="104"/>
      <c r="C7185" s="76"/>
      <c r="D7185" s="77"/>
      <c r="E7185" s="12"/>
      <c r="F7185" s="78"/>
      <c r="G7185" s="77"/>
      <c r="H7185" s="79"/>
      <c r="BA7185" s="5" t="str">
        <f t="shared" si="112"/>
        <v/>
      </c>
      <c r="BB7185" s="5" t="str">
        <f>IF(OR($E7185="",$G7185&lt;&gt;"Ativo"),"",IF(COUNTIFS($E$4:$E7185,$E7185,$A$4:$A7185,$A7185,$G$4:$G7185,"Ativo")=1,1,0))</f>
        <v/>
      </c>
      <c r="BC7185" t="str">
        <f>IF(OR($A7185="",$G7185&lt;&gt;"Ativo"),"",IF(COUNTIFS($A$4:$A7185,$A7185,$G$4:$G7185,"Ativo")=1,1,0))</f>
        <v/>
      </c>
    </row>
    <row r="7186" spans="1:55" x14ac:dyDescent="0.3">
      <c r="A7186" s="76"/>
      <c r="B7186" s="104"/>
      <c r="C7186" s="76"/>
      <c r="D7186" s="77"/>
      <c r="E7186" s="12"/>
      <c r="F7186" s="78"/>
      <c r="G7186" s="77"/>
      <c r="H7186" s="79"/>
      <c r="BA7186" s="5" t="str">
        <f t="shared" si="112"/>
        <v/>
      </c>
      <c r="BB7186" s="5" t="str">
        <f>IF(OR($E7186="",$G7186&lt;&gt;"Ativo"),"",IF(COUNTIFS($E$4:$E7186,$E7186,$A$4:$A7186,$A7186,$G$4:$G7186,"Ativo")=1,1,0))</f>
        <v/>
      </c>
      <c r="BC7186" t="str">
        <f>IF(OR($A7186="",$G7186&lt;&gt;"Ativo"),"",IF(COUNTIFS($A$4:$A7186,$A7186,$G$4:$G7186,"Ativo")=1,1,0))</f>
        <v/>
      </c>
    </row>
    <row r="7187" spans="1:55" x14ac:dyDescent="0.3">
      <c r="A7187" s="76"/>
      <c r="B7187" s="104"/>
      <c r="C7187" s="76"/>
      <c r="D7187" s="77"/>
      <c r="E7187" s="12"/>
      <c r="F7187" s="78"/>
      <c r="G7187" s="77"/>
      <c r="H7187" s="79"/>
      <c r="BA7187" s="5" t="str">
        <f t="shared" si="112"/>
        <v/>
      </c>
      <c r="BB7187" s="5" t="str">
        <f>IF(OR($E7187="",$G7187&lt;&gt;"Ativo"),"",IF(COUNTIFS($E$4:$E7187,$E7187,$A$4:$A7187,$A7187,$G$4:$G7187,"Ativo")=1,1,0))</f>
        <v/>
      </c>
      <c r="BC7187" t="str">
        <f>IF(OR($A7187="",$G7187&lt;&gt;"Ativo"),"",IF(COUNTIFS($A$4:$A7187,$A7187,$G$4:$G7187,"Ativo")=1,1,0))</f>
        <v/>
      </c>
    </row>
    <row r="7188" spans="1:55" x14ac:dyDescent="0.3">
      <c r="A7188" s="76"/>
      <c r="B7188" s="104"/>
      <c r="C7188" s="76"/>
      <c r="D7188" s="77"/>
      <c r="E7188" s="12"/>
      <c r="F7188" s="78"/>
      <c r="G7188" s="77"/>
      <c r="H7188" s="79"/>
      <c r="BA7188" s="5" t="str">
        <f t="shared" si="112"/>
        <v/>
      </c>
      <c r="BB7188" s="5" t="str">
        <f>IF(OR($E7188="",$G7188&lt;&gt;"Ativo"),"",IF(COUNTIFS($E$4:$E7188,$E7188,$A$4:$A7188,$A7188,$G$4:$G7188,"Ativo")=1,1,0))</f>
        <v/>
      </c>
      <c r="BC7188" t="str">
        <f>IF(OR($A7188="",$G7188&lt;&gt;"Ativo"),"",IF(COUNTIFS($A$4:$A7188,$A7188,$G$4:$G7188,"Ativo")=1,1,0))</f>
        <v/>
      </c>
    </row>
    <row r="7189" spans="1:55" x14ac:dyDescent="0.3">
      <c r="A7189" s="76"/>
      <c r="B7189" s="104"/>
      <c r="C7189" s="76"/>
      <c r="D7189" s="77"/>
      <c r="E7189" s="12"/>
      <c r="F7189" s="78"/>
      <c r="G7189" s="77"/>
      <c r="H7189" s="79"/>
      <c r="BA7189" s="5" t="str">
        <f t="shared" si="112"/>
        <v/>
      </c>
      <c r="BB7189" s="5" t="str">
        <f>IF(OR($E7189="",$G7189&lt;&gt;"Ativo"),"",IF(COUNTIFS($E$4:$E7189,$E7189,$A$4:$A7189,$A7189,$G$4:$G7189,"Ativo")=1,1,0))</f>
        <v/>
      </c>
      <c r="BC7189" t="str">
        <f>IF(OR($A7189="",$G7189&lt;&gt;"Ativo"),"",IF(COUNTIFS($A$4:$A7189,$A7189,$G$4:$G7189,"Ativo")=1,1,0))</f>
        <v/>
      </c>
    </row>
    <row r="7190" spans="1:55" x14ac:dyDescent="0.3">
      <c r="A7190" s="76"/>
      <c r="B7190" s="104"/>
      <c r="C7190" s="76"/>
      <c r="D7190" s="77"/>
      <c r="E7190" s="12"/>
      <c r="F7190" s="78"/>
      <c r="G7190" s="77"/>
      <c r="H7190" s="79"/>
      <c r="BA7190" s="5" t="str">
        <f t="shared" si="112"/>
        <v/>
      </c>
      <c r="BB7190" s="5" t="str">
        <f>IF(OR($E7190="",$G7190&lt;&gt;"Ativo"),"",IF(COUNTIFS($E$4:$E7190,$E7190,$A$4:$A7190,$A7190,$G$4:$G7190,"Ativo")=1,1,0))</f>
        <v/>
      </c>
      <c r="BC7190" t="str">
        <f>IF(OR($A7190="",$G7190&lt;&gt;"Ativo"),"",IF(COUNTIFS($A$4:$A7190,$A7190,$G$4:$G7190,"Ativo")=1,1,0))</f>
        <v/>
      </c>
    </row>
    <row r="7191" spans="1:55" x14ac:dyDescent="0.3">
      <c r="A7191" s="76"/>
      <c r="B7191" s="104"/>
      <c r="C7191" s="76"/>
      <c r="D7191" s="77"/>
      <c r="E7191" s="12"/>
      <c r="F7191" s="78"/>
      <c r="G7191" s="77"/>
      <c r="H7191" s="79"/>
      <c r="BA7191" s="5" t="str">
        <f t="shared" si="112"/>
        <v/>
      </c>
      <c r="BB7191" s="5" t="str">
        <f>IF(OR($E7191="",$G7191&lt;&gt;"Ativo"),"",IF(COUNTIFS($E$4:$E7191,$E7191,$A$4:$A7191,$A7191,$G$4:$G7191,"Ativo")=1,1,0))</f>
        <v/>
      </c>
      <c r="BC7191" t="str">
        <f>IF(OR($A7191="",$G7191&lt;&gt;"Ativo"),"",IF(COUNTIFS($A$4:$A7191,$A7191,$G$4:$G7191,"Ativo")=1,1,0))</f>
        <v/>
      </c>
    </row>
    <row r="7192" spans="1:55" x14ac:dyDescent="0.3">
      <c r="A7192" s="76"/>
      <c r="B7192" s="104"/>
      <c r="C7192" s="76"/>
      <c r="D7192" s="77"/>
      <c r="E7192" s="12"/>
      <c r="F7192" s="78"/>
      <c r="G7192" s="77"/>
      <c r="H7192" s="79"/>
      <c r="BA7192" s="5" t="str">
        <f t="shared" si="112"/>
        <v/>
      </c>
      <c r="BB7192" s="5" t="str">
        <f>IF(OR($E7192="",$G7192&lt;&gt;"Ativo"),"",IF(COUNTIFS($E$4:$E7192,$E7192,$A$4:$A7192,$A7192,$G$4:$G7192,"Ativo")=1,1,0))</f>
        <v/>
      </c>
      <c r="BC7192" t="str">
        <f>IF(OR($A7192="",$G7192&lt;&gt;"Ativo"),"",IF(COUNTIFS($A$4:$A7192,$A7192,$G$4:$G7192,"Ativo")=1,1,0))</f>
        <v/>
      </c>
    </row>
    <row r="7193" spans="1:55" x14ac:dyDescent="0.3">
      <c r="A7193" s="76"/>
      <c r="B7193" s="104"/>
      <c r="C7193" s="76"/>
      <c r="D7193" s="77"/>
      <c r="E7193" s="12"/>
      <c r="F7193" s="78"/>
      <c r="G7193" s="77"/>
      <c r="H7193" s="79"/>
      <c r="BA7193" s="5" t="str">
        <f t="shared" si="112"/>
        <v/>
      </c>
      <c r="BB7193" s="5" t="str">
        <f>IF(OR($E7193="",$G7193&lt;&gt;"Ativo"),"",IF(COUNTIFS($E$4:$E7193,$E7193,$A$4:$A7193,$A7193,$G$4:$G7193,"Ativo")=1,1,0))</f>
        <v/>
      </c>
      <c r="BC7193" t="str">
        <f>IF(OR($A7193="",$G7193&lt;&gt;"Ativo"),"",IF(COUNTIFS($A$4:$A7193,$A7193,$G$4:$G7193,"Ativo")=1,1,0))</f>
        <v/>
      </c>
    </row>
    <row r="7194" spans="1:55" x14ac:dyDescent="0.3">
      <c r="A7194" s="76"/>
      <c r="B7194" s="104"/>
      <c r="C7194" s="76"/>
      <c r="D7194" s="77"/>
      <c r="E7194" s="12"/>
      <c r="F7194" s="78"/>
      <c r="G7194" s="77"/>
      <c r="H7194" s="79"/>
      <c r="BA7194" s="5" t="str">
        <f t="shared" si="112"/>
        <v/>
      </c>
      <c r="BB7194" s="5" t="str">
        <f>IF(OR($E7194="",$G7194&lt;&gt;"Ativo"),"",IF(COUNTIFS($E$4:$E7194,$E7194,$A$4:$A7194,$A7194,$G$4:$G7194,"Ativo")=1,1,0))</f>
        <v/>
      </c>
      <c r="BC7194" t="str">
        <f>IF(OR($A7194="",$G7194&lt;&gt;"Ativo"),"",IF(COUNTIFS($A$4:$A7194,$A7194,$G$4:$G7194,"Ativo")=1,1,0))</f>
        <v/>
      </c>
    </row>
    <row r="7195" spans="1:55" x14ac:dyDescent="0.3">
      <c r="A7195" s="76"/>
      <c r="B7195" s="104"/>
      <c r="C7195" s="76"/>
      <c r="D7195" s="77"/>
      <c r="E7195" s="12"/>
      <c r="F7195" s="78"/>
      <c r="G7195" s="77"/>
      <c r="H7195" s="79"/>
      <c r="BA7195" s="5" t="str">
        <f t="shared" si="112"/>
        <v/>
      </c>
      <c r="BB7195" s="5" t="str">
        <f>IF(OR($E7195="",$G7195&lt;&gt;"Ativo"),"",IF(COUNTIFS($E$4:$E7195,$E7195,$A$4:$A7195,$A7195,$G$4:$G7195,"Ativo")=1,1,0))</f>
        <v/>
      </c>
      <c r="BC7195" t="str">
        <f>IF(OR($A7195="",$G7195&lt;&gt;"Ativo"),"",IF(COUNTIFS($A$4:$A7195,$A7195,$G$4:$G7195,"Ativo")=1,1,0))</f>
        <v/>
      </c>
    </row>
    <row r="7196" spans="1:55" x14ac:dyDescent="0.3">
      <c r="A7196" s="76"/>
      <c r="B7196" s="104"/>
      <c r="C7196" s="76"/>
      <c r="D7196" s="77"/>
      <c r="E7196" s="12"/>
      <c r="F7196" s="78"/>
      <c r="G7196" s="77"/>
      <c r="H7196" s="79"/>
      <c r="BA7196" s="5" t="str">
        <f t="shared" si="112"/>
        <v/>
      </c>
      <c r="BB7196" s="5" t="str">
        <f>IF(OR($E7196="",$G7196&lt;&gt;"Ativo"),"",IF(COUNTIFS($E$4:$E7196,$E7196,$A$4:$A7196,$A7196,$G$4:$G7196,"Ativo")=1,1,0))</f>
        <v/>
      </c>
      <c r="BC7196" t="str">
        <f>IF(OR($A7196="",$G7196&lt;&gt;"Ativo"),"",IF(COUNTIFS($A$4:$A7196,$A7196,$G$4:$G7196,"Ativo")=1,1,0))</f>
        <v/>
      </c>
    </row>
    <row r="7197" spans="1:55" x14ac:dyDescent="0.3">
      <c r="A7197" s="76"/>
      <c r="B7197" s="104"/>
      <c r="C7197" s="76"/>
      <c r="D7197" s="77"/>
      <c r="E7197" s="12"/>
      <c r="F7197" s="78"/>
      <c r="G7197" s="77"/>
      <c r="H7197" s="79"/>
      <c r="BA7197" s="5" t="str">
        <f t="shared" si="112"/>
        <v/>
      </c>
      <c r="BB7197" s="5" t="str">
        <f>IF(OR($E7197="",$G7197&lt;&gt;"Ativo"),"",IF(COUNTIFS($E$4:$E7197,$E7197,$A$4:$A7197,$A7197,$G$4:$G7197,"Ativo")=1,1,0))</f>
        <v/>
      </c>
      <c r="BC7197" t="str">
        <f>IF(OR($A7197="",$G7197&lt;&gt;"Ativo"),"",IF(COUNTIFS($A$4:$A7197,$A7197,$G$4:$G7197,"Ativo")=1,1,0))</f>
        <v/>
      </c>
    </row>
    <row r="7198" spans="1:55" x14ac:dyDescent="0.3">
      <c r="A7198" s="76"/>
      <c r="B7198" s="104"/>
      <c r="C7198" s="76"/>
      <c r="D7198" s="77"/>
      <c r="E7198" s="12"/>
      <c r="F7198" s="78"/>
      <c r="G7198" s="77"/>
      <c r="H7198" s="79"/>
      <c r="BA7198" s="5" t="str">
        <f t="shared" si="112"/>
        <v/>
      </c>
      <c r="BB7198" s="5" t="str">
        <f>IF(OR($E7198="",$G7198&lt;&gt;"Ativo"),"",IF(COUNTIFS($E$4:$E7198,$E7198,$A$4:$A7198,$A7198,$G$4:$G7198,"Ativo")=1,1,0))</f>
        <v/>
      </c>
      <c r="BC7198" t="str">
        <f>IF(OR($A7198="",$G7198&lt;&gt;"Ativo"),"",IF(COUNTIFS($A$4:$A7198,$A7198,$G$4:$G7198,"Ativo")=1,1,0))</f>
        <v/>
      </c>
    </row>
    <row r="7199" spans="1:55" x14ac:dyDescent="0.3">
      <c r="A7199" s="76"/>
      <c r="B7199" s="104"/>
      <c r="C7199" s="76"/>
      <c r="D7199" s="77"/>
      <c r="E7199" s="12"/>
      <c r="F7199" s="78"/>
      <c r="G7199" s="77"/>
      <c r="H7199" s="79"/>
      <c r="BA7199" s="5" t="str">
        <f t="shared" si="112"/>
        <v/>
      </c>
      <c r="BB7199" s="5" t="str">
        <f>IF(OR($E7199="",$G7199&lt;&gt;"Ativo"),"",IF(COUNTIFS($E$4:$E7199,$E7199,$A$4:$A7199,$A7199,$G$4:$G7199,"Ativo")=1,1,0))</f>
        <v/>
      </c>
      <c r="BC7199" t="str">
        <f>IF(OR($A7199="",$G7199&lt;&gt;"Ativo"),"",IF(COUNTIFS($A$4:$A7199,$A7199,$G$4:$G7199,"Ativo")=1,1,0))</f>
        <v/>
      </c>
    </row>
    <row r="7200" spans="1:55" x14ac:dyDescent="0.3">
      <c r="A7200" s="76"/>
      <c r="B7200" s="104"/>
      <c r="C7200" s="76"/>
      <c r="D7200" s="77"/>
      <c r="E7200" s="12"/>
      <c r="F7200" s="78"/>
      <c r="G7200" s="77"/>
      <c r="H7200" s="79"/>
      <c r="BA7200" s="5" t="str">
        <f t="shared" si="112"/>
        <v/>
      </c>
      <c r="BB7200" s="5" t="str">
        <f>IF(OR($E7200="",$G7200&lt;&gt;"Ativo"),"",IF(COUNTIFS($E$4:$E7200,$E7200,$A$4:$A7200,$A7200,$G$4:$G7200,"Ativo")=1,1,0))</f>
        <v/>
      </c>
      <c r="BC7200" t="str">
        <f>IF(OR($A7200="",$G7200&lt;&gt;"Ativo"),"",IF(COUNTIFS($A$4:$A7200,$A7200,$G$4:$G7200,"Ativo")=1,1,0))</f>
        <v/>
      </c>
    </row>
    <row r="7201" spans="1:55" x14ac:dyDescent="0.3">
      <c r="A7201" s="76"/>
      <c r="B7201" s="104"/>
      <c r="C7201" s="76"/>
      <c r="D7201" s="77"/>
      <c r="E7201" s="12"/>
      <c r="F7201" s="78"/>
      <c r="G7201" s="77"/>
      <c r="H7201" s="79"/>
      <c r="BA7201" s="5" t="str">
        <f t="shared" si="112"/>
        <v/>
      </c>
      <c r="BB7201" s="5" t="str">
        <f>IF(OR($E7201="",$G7201&lt;&gt;"Ativo"),"",IF(COUNTIFS($E$4:$E7201,$E7201,$A$4:$A7201,$A7201,$G$4:$G7201,"Ativo")=1,1,0))</f>
        <v/>
      </c>
      <c r="BC7201" t="str">
        <f>IF(OR($A7201="",$G7201&lt;&gt;"Ativo"),"",IF(COUNTIFS($A$4:$A7201,$A7201,$G$4:$G7201,"Ativo")=1,1,0))</f>
        <v/>
      </c>
    </row>
    <row r="7202" spans="1:55" x14ac:dyDescent="0.3">
      <c r="A7202" s="76"/>
      <c r="B7202" s="104"/>
      <c r="C7202" s="76"/>
      <c r="D7202" s="77"/>
      <c r="E7202" s="12"/>
      <c r="F7202" s="78"/>
      <c r="G7202" s="77"/>
      <c r="H7202" s="79"/>
      <c r="BA7202" s="5" t="str">
        <f t="shared" si="112"/>
        <v/>
      </c>
      <c r="BB7202" s="5" t="str">
        <f>IF(OR($E7202="",$G7202&lt;&gt;"Ativo"),"",IF(COUNTIFS($E$4:$E7202,$E7202,$A$4:$A7202,$A7202,$G$4:$G7202,"Ativo")=1,1,0))</f>
        <v/>
      </c>
      <c r="BC7202" t="str">
        <f>IF(OR($A7202="",$G7202&lt;&gt;"Ativo"),"",IF(COUNTIFS($A$4:$A7202,$A7202,$G$4:$G7202,"Ativo")=1,1,0))</f>
        <v/>
      </c>
    </row>
    <row r="7203" spans="1:55" x14ac:dyDescent="0.3">
      <c r="A7203" s="76"/>
      <c r="B7203" s="104"/>
      <c r="C7203" s="76"/>
      <c r="D7203" s="77"/>
      <c r="E7203" s="12"/>
      <c r="F7203" s="78"/>
      <c r="G7203" s="77"/>
      <c r="H7203" s="79"/>
      <c r="BA7203" s="5" t="str">
        <f t="shared" si="112"/>
        <v/>
      </c>
      <c r="BB7203" s="5" t="str">
        <f>IF(OR($E7203="",$G7203&lt;&gt;"Ativo"),"",IF(COUNTIFS($E$4:$E7203,$E7203,$A$4:$A7203,$A7203,$G$4:$G7203,"Ativo")=1,1,0))</f>
        <v/>
      </c>
      <c r="BC7203" t="str">
        <f>IF(OR($A7203="",$G7203&lt;&gt;"Ativo"),"",IF(COUNTIFS($A$4:$A7203,$A7203,$G$4:$G7203,"Ativo")=1,1,0))</f>
        <v/>
      </c>
    </row>
    <row r="7204" spans="1:55" x14ac:dyDescent="0.3">
      <c r="A7204" s="76"/>
      <c r="B7204" s="104"/>
      <c r="C7204" s="76"/>
      <c r="D7204" s="77"/>
      <c r="E7204" s="12"/>
      <c r="F7204" s="78"/>
      <c r="G7204" s="77"/>
      <c r="H7204" s="79"/>
      <c r="BA7204" s="5" t="str">
        <f t="shared" si="112"/>
        <v/>
      </c>
      <c r="BB7204" s="5" t="str">
        <f>IF(OR($E7204="",$G7204&lt;&gt;"Ativo"),"",IF(COUNTIFS($E$4:$E7204,$E7204,$A$4:$A7204,$A7204,$G$4:$G7204,"Ativo")=1,1,0))</f>
        <v/>
      </c>
      <c r="BC7204" t="str">
        <f>IF(OR($A7204="",$G7204&lt;&gt;"Ativo"),"",IF(COUNTIFS($A$4:$A7204,$A7204,$G$4:$G7204,"Ativo")=1,1,0))</f>
        <v/>
      </c>
    </row>
    <row r="7205" spans="1:55" x14ac:dyDescent="0.3">
      <c r="A7205" s="76"/>
      <c r="B7205" s="104"/>
      <c r="C7205" s="76"/>
      <c r="D7205" s="77"/>
      <c r="E7205" s="12"/>
      <c r="F7205" s="78"/>
      <c r="G7205" s="77"/>
      <c r="H7205" s="79"/>
      <c r="BA7205" s="5" t="str">
        <f t="shared" si="112"/>
        <v/>
      </c>
      <c r="BB7205" s="5" t="str">
        <f>IF(OR($E7205="",$G7205&lt;&gt;"Ativo"),"",IF(COUNTIFS($E$4:$E7205,$E7205,$A$4:$A7205,$A7205,$G$4:$G7205,"Ativo")=1,1,0))</f>
        <v/>
      </c>
      <c r="BC7205" t="str">
        <f>IF(OR($A7205="",$G7205&lt;&gt;"Ativo"),"",IF(COUNTIFS($A$4:$A7205,$A7205,$G$4:$G7205,"Ativo")=1,1,0))</f>
        <v/>
      </c>
    </row>
    <row r="7206" spans="1:55" x14ac:dyDescent="0.3">
      <c r="A7206" s="76"/>
      <c r="B7206" s="104"/>
      <c r="C7206" s="76"/>
      <c r="D7206" s="77"/>
      <c r="E7206" s="12"/>
      <c r="F7206" s="78"/>
      <c r="G7206" s="77"/>
      <c r="H7206" s="79"/>
      <c r="BA7206" s="5" t="str">
        <f t="shared" si="112"/>
        <v/>
      </c>
      <c r="BB7206" s="5" t="str">
        <f>IF(OR($E7206="",$G7206&lt;&gt;"Ativo"),"",IF(COUNTIFS($E$4:$E7206,$E7206,$A$4:$A7206,$A7206,$G$4:$G7206,"Ativo")=1,1,0))</f>
        <v/>
      </c>
      <c r="BC7206" t="str">
        <f>IF(OR($A7206="",$G7206&lt;&gt;"Ativo"),"",IF(COUNTIFS($A$4:$A7206,$A7206,$G$4:$G7206,"Ativo")=1,1,0))</f>
        <v/>
      </c>
    </row>
    <row r="7207" spans="1:55" x14ac:dyDescent="0.3">
      <c r="A7207" s="76"/>
      <c r="B7207" s="104"/>
      <c r="C7207" s="76"/>
      <c r="D7207" s="77"/>
      <c r="E7207" s="12"/>
      <c r="F7207" s="78"/>
      <c r="G7207" s="77"/>
      <c r="H7207" s="79"/>
      <c r="BA7207" s="5" t="str">
        <f t="shared" si="112"/>
        <v/>
      </c>
      <c r="BB7207" s="5" t="str">
        <f>IF(OR($E7207="",$G7207&lt;&gt;"Ativo"),"",IF(COUNTIFS($E$4:$E7207,$E7207,$A$4:$A7207,$A7207,$G$4:$G7207,"Ativo")=1,1,0))</f>
        <v/>
      </c>
      <c r="BC7207" t="str">
        <f>IF(OR($A7207="",$G7207&lt;&gt;"Ativo"),"",IF(COUNTIFS($A$4:$A7207,$A7207,$G$4:$G7207,"Ativo")=1,1,0))</f>
        <v/>
      </c>
    </row>
    <row r="7208" spans="1:55" x14ac:dyDescent="0.3">
      <c r="A7208" s="76"/>
      <c r="B7208" s="104"/>
      <c r="C7208" s="76"/>
      <c r="D7208" s="77"/>
      <c r="E7208" s="12"/>
      <c r="F7208" s="78"/>
      <c r="G7208" s="77"/>
      <c r="H7208" s="79"/>
      <c r="BA7208" s="5" t="str">
        <f t="shared" si="112"/>
        <v/>
      </c>
      <c r="BB7208" s="5" t="str">
        <f>IF(OR($E7208="",$G7208&lt;&gt;"Ativo"),"",IF(COUNTIFS($E$4:$E7208,$E7208,$A$4:$A7208,$A7208,$G$4:$G7208,"Ativo")=1,1,0))</f>
        <v/>
      </c>
      <c r="BC7208" t="str">
        <f>IF(OR($A7208="",$G7208&lt;&gt;"Ativo"),"",IF(COUNTIFS($A$4:$A7208,$A7208,$G$4:$G7208,"Ativo")=1,1,0))</f>
        <v/>
      </c>
    </row>
    <row r="7209" spans="1:55" x14ac:dyDescent="0.3">
      <c r="A7209" s="76"/>
      <c r="B7209" s="104"/>
      <c r="C7209" s="76"/>
      <c r="D7209" s="77"/>
      <c r="E7209" s="12"/>
      <c r="F7209" s="78"/>
      <c r="G7209" s="77"/>
      <c r="H7209" s="79"/>
      <c r="BA7209" s="5" t="str">
        <f t="shared" si="112"/>
        <v/>
      </c>
      <c r="BB7209" s="5" t="str">
        <f>IF(OR($E7209="",$G7209&lt;&gt;"Ativo"),"",IF(COUNTIFS($E$4:$E7209,$E7209,$A$4:$A7209,$A7209,$G$4:$G7209,"Ativo")=1,1,0))</f>
        <v/>
      </c>
      <c r="BC7209" t="str">
        <f>IF(OR($A7209="",$G7209&lt;&gt;"Ativo"),"",IF(COUNTIFS($A$4:$A7209,$A7209,$G$4:$G7209,"Ativo")=1,1,0))</f>
        <v/>
      </c>
    </row>
    <row r="7210" spans="1:55" x14ac:dyDescent="0.3">
      <c r="A7210" s="76"/>
      <c r="B7210" s="104"/>
      <c r="C7210" s="76"/>
      <c r="D7210" s="77"/>
      <c r="E7210" s="12"/>
      <c r="F7210" s="78"/>
      <c r="G7210" s="77"/>
      <c r="H7210" s="79"/>
      <c r="BA7210" s="5" t="str">
        <f t="shared" si="112"/>
        <v/>
      </c>
      <c r="BB7210" s="5" t="str">
        <f>IF(OR($E7210="",$G7210&lt;&gt;"Ativo"),"",IF(COUNTIFS($E$4:$E7210,$E7210,$A$4:$A7210,$A7210,$G$4:$G7210,"Ativo")=1,1,0))</f>
        <v/>
      </c>
      <c r="BC7210" t="str">
        <f>IF(OR($A7210="",$G7210&lt;&gt;"Ativo"),"",IF(COUNTIFS($A$4:$A7210,$A7210,$G$4:$G7210,"Ativo")=1,1,0))</f>
        <v/>
      </c>
    </row>
    <row r="7211" spans="1:55" x14ac:dyDescent="0.3">
      <c r="A7211" s="76"/>
      <c r="B7211" s="104"/>
      <c r="C7211" s="76"/>
      <c r="D7211" s="77"/>
      <c r="E7211" s="12"/>
      <c r="F7211" s="78"/>
      <c r="G7211" s="77"/>
      <c r="H7211" s="79"/>
      <c r="BA7211" s="5" t="str">
        <f t="shared" si="112"/>
        <v/>
      </c>
      <c r="BB7211" s="5" t="str">
        <f>IF(OR($E7211="",$G7211&lt;&gt;"Ativo"),"",IF(COUNTIFS($E$4:$E7211,$E7211,$A$4:$A7211,$A7211,$G$4:$G7211,"Ativo")=1,1,0))</f>
        <v/>
      </c>
      <c r="BC7211" t="str">
        <f>IF(OR($A7211="",$G7211&lt;&gt;"Ativo"),"",IF(COUNTIFS($A$4:$A7211,$A7211,$G$4:$G7211,"Ativo")=1,1,0))</f>
        <v/>
      </c>
    </row>
    <row r="7212" spans="1:55" x14ac:dyDescent="0.3">
      <c r="A7212" s="76"/>
      <c r="B7212" s="104"/>
      <c r="C7212" s="76"/>
      <c r="D7212" s="77"/>
      <c r="E7212" s="12"/>
      <c r="F7212" s="78"/>
      <c r="G7212" s="77"/>
      <c r="H7212" s="79"/>
      <c r="BA7212" s="5" t="str">
        <f t="shared" si="112"/>
        <v/>
      </c>
      <c r="BB7212" s="5" t="str">
        <f>IF(OR($E7212="",$G7212&lt;&gt;"Ativo"),"",IF(COUNTIFS($E$4:$E7212,$E7212,$A$4:$A7212,$A7212,$G$4:$G7212,"Ativo")=1,1,0))</f>
        <v/>
      </c>
      <c r="BC7212" t="str">
        <f>IF(OR($A7212="",$G7212&lt;&gt;"Ativo"),"",IF(COUNTIFS($A$4:$A7212,$A7212,$G$4:$G7212,"Ativo")=1,1,0))</f>
        <v/>
      </c>
    </row>
    <row r="7213" spans="1:55" x14ac:dyDescent="0.3">
      <c r="A7213" s="76"/>
      <c r="B7213" s="104"/>
      <c r="C7213" s="76"/>
      <c r="D7213" s="77"/>
      <c r="E7213" s="12"/>
      <c r="F7213" s="78"/>
      <c r="G7213" s="77"/>
      <c r="H7213" s="79"/>
      <c r="BA7213" s="5" t="str">
        <f t="shared" si="112"/>
        <v/>
      </c>
      <c r="BB7213" s="5" t="str">
        <f>IF(OR($E7213="",$G7213&lt;&gt;"Ativo"),"",IF(COUNTIFS($E$4:$E7213,$E7213,$A$4:$A7213,$A7213,$G$4:$G7213,"Ativo")=1,1,0))</f>
        <v/>
      </c>
      <c r="BC7213" t="str">
        <f>IF(OR($A7213="",$G7213&lt;&gt;"Ativo"),"",IF(COUNTIFS($A$4:$A7213,$A7213,$G$4:$G7213,"Ativo")=1,1,0))</f>
        <v/>
      </c>
    </row>
    <row r="7214" spans="1:55" x14ac:dyDescent="0.3">
      <c r="A7214" s="76"/>
      <c r="B7214" s="104"/>
      <c r="C7214" s="76"/>
      <c r="D7214" s="77"/>
      <c r="E7214" s="12"/>
      <c r="F7214" s="78"/>
      <c r="G7214" s="77"/>
      <c r="H7214" s="79"/>
      <c r="BA7214" s="5" t="str">
        <f t="shared" si="112"/>
        <v/>
      </c>
      <c r="BB7214" s="5" t="str">
        <f>IF(OR($E7214="",$G7214&lt;&gt;"Ativo"),"",IF(COUNTIFS($E$4:$E7214,$E7214,$A$4:$A7214,$A7214,$G$4:$G7214,"Ativo")=1,1,0))</f>
        <v/>
      </c>
      <c r="BC7214" t="str">
        <f>IF(OR($A7214="",$G7214&lt;&gt;"Ativo"),"",IF(COUNTIFS($A$4:$A7214,$A7214,$G$4:$G7214,"Ativo")=1,1,0))</f>
        <v/>
      </c>
    </row>
    <row r="7215" spans="1:55" x14ac:dyDescent="0.3">
      <c r="A7215" s="76"/>
      <c r="B7215" s="104"/>
      <c r="C7215" s="76"/>
      <c r="D7215" s="77"/>
      <c r="E7215" s="12"/>
      <c r="F7215" s="78"/>
      <c r="G7215" s="77"/>
      <c r="H7215" s="79"/>
      <c r="BA7215" s="5" t="str">
        <f t="shared" si="112"/>
        <v/>
      </c>
      <c r="BB7215" s="5" t="str">
        <f>IF(OR($E7215="",$G7215&lt;&gt;"Ativo"),"",IF(COUNTIFS($E$4:$E7215,$E7215,$A$4:$A7215,$A7215,$G$4:$G7215,"Ativo")=1,1,0))</f>
        <v/>
      </c>
      <c r="BC7215" t="str">
        <f>IF(OR($A7215="",$G7215&lt;&gt;"Ativo"),"",IF(COUNTIFS($A$4:$A7215,$A7215,$G$4:$G7215,"Ativo")=1,1,0))</f>
        <v/>
      </c>
    </row>
    <row r="7216" spans="1:55" x14ac:dyDescent="0.3">
      <c r="A7216" s="76"/>
      <c r="B7216" s="104"/>
      <c r="C7216" s="76"/>
      <c r="D7216" s="77"/>
      <c r="E7216" s="12"/>
      <c r="F7216" s="78"/>
      <c r="G7216" s="77"/>
      <c r="H7216" s="79"/>
      <c r="BA7216" s="5" t="str">
        <f t="shared" si="112"/>
        <v/>
      </c>
      <c r="BB7216" s="5" t="str">
        <f>IF(OR($E7216="",$G7216&lt;&gt;"Ativo"),"",IF(COUNTIFS($E$4:$E7216,$E7216,$A$4:$A7216,$A7216,$G$4:$G7216,"Ativo")=1,1,0))</f>
        <v/>
      </c>
      <c r="BC7216" t="str">
        <f>IF(OR($A7216="",$G7216&lt;&gt;"Ativo"),"",IF(COUNTIFS($A$4:$A7216,$A7216,$G$4:$G7216,"Ativo")=1,1,0))</f>
        <v/>
      </c>
    </row>
    <row r="7217" spans="1:55" x14ac:dyDescent="0.3">
      <c r="A7217" s="76"/>
      <c r="B7217" s="104"/>
      <c r="C7217" s="76"/>
      <c r="D7217" s="77"/>
      <c r="E7217" s="12"/>
      <c r="F7217" s="78"/>
      <c r="G7217" s="77"/>
      <c r="H7217" s="79"/>
      <c r="BA7217" s="5" t="str">
        <f t="shared" si="112"/>
        <v/>
      </c>
      <c r="BB7217" s="5" t="str">
        <f>IF(OR($E7217="",$G7217&lt;&gt;"Ativo"),"",IF(COUNTIFS($E$4:$E7217,$E7217,$A$4:$A7217,$A7217,$G$4:$G7217,"Ativo")=1,1,0))</f>
        <v/>
      </c>
      <c r="BC7217" t="str">
        <f>IF(OR($A7217="",$G7217&lt;&gt;"Ativo"),"",IF(COUNTIFS($A$4:$A7217,$A7217,$G$4:$G7217,"Ativo")=1,1,0))</f>
        <v/>
      </c>
    </row>
    <row r="7218" spans="1:55" x14ac:dyDescent="0.3">
      <c r="A7218" s="76"/>
      <c r="B7218" s="104"/>
      <c r="C7218" s="76"/>
      <c r="D7218" s="77"/>
      <c r="E7218" s="12"/>
      <c r="F7218" s="78"/>
      <c r="G7218" s="77"/>
      <c r="H7218" s="79"/>
      <c r="BA7218" s="5" t="str">
        <f t="shared" si="112"/>
        <v/>
      </c>
      <c r="BB7218" s="5" t="str">
        <f>IF(OR($E7218="",$G7218&lt;&gt;"Ativo"),"",IF(COUNTIFS($E$4:$E7218,$E7218,$A$4:$A7218,$A7218,$G$4:$G7218,"Ativo")=1,1,0))</f>
        <v/>
      </c>
      <c r="BC7218" t="str">
        <f>IF(OR($A7218="",$G7218&lt;&gt;"Ativo"),"",IF(COUNTIFS($A$4:$A7218,$A7218,$G$4:$G7218,"Ativo")=1,1,0))</f>
        <v/>
      </c>
    </row>
    <row r="7219" spans="1:55" x14ac:dyDescent="0.3">
      <c r="A7219" s="76"/>
      <c r="B7219" s="104"/>
      <c r="C7219" s="76"/>
      <c r="D7219" s="77"/>
      <c r="E7219" s="12"/>
      <c r="F7219" s="78"/>
      <c r="G7219" s="77"/>
      <c r="H7219" s="79"/>
      <c r="BA7219" s="5" t="str">
        <f t="shared" si="112"/>
        <v/>
      </c>
      <c r="BB7219" s="5" t="str">
        <f>IF(OR($E7219="",$G7219&lt;&gt;"Ativo"),"",IF(COUNTIFS($E$4:$E7219,$E7219,$A$4:$A7219,$A7219,$G$4:$G7219,"Ativo")=1,1,0))</f>
        <v/>
      </c>
      <c r="BC7219" t="str">
        <f>IF(OR($A7219="",$G7219&lt;&gt;"Ativo"),"",IF(COUNTIFS($A$4:$A7219,$A7219,$G$4:$G7219,"Ativo")=1,1,0))</f>
        <v/>
      </c>
    </row>
    <row r="7220" spans="1:55" x14ac:dyDescent="0.3">
      <c r="A7220" s="76"/>
      <c r="B7220" s="104"/>
      <c r="C7220" s="76"/>
      <c r="D7220" s="77"/>
      <c r="E7220" s="12"/>
      <c r="F7220" s="78"/>
      <c r="G7220" s="77"/>
      <c r="H7220" s="79"/>
      <c r="BA7220" s="5" t="str">
        <f t="shared" si="112"/>
        <v/>
      </c>
      <c r="BB7220" s="5" t="str">
        <f>IF(OR($E7220="",$G7220&lt;&gt;"Ativo"),"",IF(COUNTIFS($E$4:$E7220,$E7220,$A$4:$A7220,$A7220,$G$4:$G7220,"Ativo")=1,1,0))</f>
        <v/>
      </c>
      <c r="BC7220" t="str">
        <f>IF(OR($A7220="",$G7220&lt;&gt;"Ativo"),"",IF(COUNTIFS($A$4:$A7220,$A7220,$G$4:$G7220,"Ativo")=1,1,0))</f>
        <v/>
      </c>
    </row>
    <row r="7221" spans="1:55" x14ac:dyDescent="0.3">
      <c r="A7221" s="76"/>
      <c r="B7221" s="104"/>
      <c r="C7221" s="76"/>
      <c r="D7221" s="77"/>
      <c r="E7221" s="12"/>
      <c r="F7221" s="78"/>
      <c r="G7221" s="77"/>
      <c r="H7221" s="79"/>
      <c r="BA7221" s="5" t="str">
        <f t="shared" si="112"/>
        <v/>
      </c>
      <c r="BB7221" s="5" t="str">
        <f>IF(OR($E7221="",$G7221&lt;&gt;"Ativo"),"",IF(COUNTIFS($E$4:$E7221,$E7221,$A$4:$A7221,$A7221,$G$4:$G7221,"Ativo")=1,1,0))</f>
        <v/>
      </c>
      <c r="BC7221" t="str">
        <f>IF(OR($A7221="",$G7221&lt;&gt;"Ativo"),"",IF(COUNTIFS($A$4:$A7221,$A7221,$G$4:$G7221,"Ativo")=1,1,0))</f>
        <v/>
      </c>
    </row>
    <row r="7222" spans="1:55" x14ac:dyDescent="0.3">
      <c r="A7222" s="76"/>
      <c r="B7222" s="104"/>
      <c r="C7222" s="76"/>
      <c r="D7222" s="77"/>
      <c r="E7222" s="12"/>
      <c r="F7222" s="78"/>
      <c r="G7222" s="77"/>
      <c r="H7222" s="79"/>
      <c r="BA7222" s="5" t="str">
        <f t="shared" si="112"/>
        <v/>
      </c>
      <c r="BB7222" s="5" t="str">
        <f>IF(OR($E7222="",$G7222&lt;&gt;"Ativo"),"",IF(COUNTIFS($E$4:$E7222,$E7222,$A$4:$A7222,$A7222,$G$4:$G7222,"Ativo")=1,1,0))</f>
        <v/>
      </c>
      <c r="BC7222" t="str">
        <f>IF(OR($A7222="",$G7222&lt;&gt;"Ativo"),"",IF(COUNTIFS($A$4:$A7222,$A7222,$G$4:$G7222,"Ativo")=1,1,0))</f>
        <v/>
      </c>
    </row>
    <row r="7223" spans="1:55" x14ac:dyDescent="0.3">
      <c r="A7223" s="76"/>
      <c r="B7223" s="104"/>
      <c r="C7223" s="76"/>
      <c r="D7223" s="77"/>
      <c r="E7223" s="12"/>
      <c r="F7223" s="78"/>
      <c r="G7223" s="77"/>
      <c r="H7223" s="79"/>
      <c r="BA7223" s="5" t="str">
        <f t="shared" si="112"/>
        <v/>
      </c>
      <c r="BB7223" s="5" t="str">
        <f>IF(OR($E7223="",$G7223&lt;&gt;"Ativo"),"",IF(COUNTIFS($E$4:$E7223,$E7223,$A$4:$A7223,$A7223,$G$4:$G7223,"Ativo")=1,1,0))</f>
        <v/>
      </c>
      <c r="BC7223" t="str">
        <f>IF(OR($A7223="",$G7223&lt;&gt;"Ativo"),"",IF(COUNTIFS($A$4:$A7223,$A7223,$G$4:$G7223,"Ativo")=1,1,0))</f>
        <v/>
      </c>
    </row>
    <row r="7224" spans="1:55" x14ac:dyDescent="0.3">
      <c r="A7224" s="76"/>
      <c r="B7224" s="104"/>
      <c r="C7224" s="76"/>
      <c r="D7224" s="77"/>
      <c r="E7224" s="12"/>
      <c r="F7224" s="78"/>
      <c r="G7224" s="77"/>
      <c r="H7224" s="79"/>
      <c r="BA7224" s="5" t="str">
        <f t="shared" si="112"/>
        <v/>
      </c>
      <c r="BB7224" s="5" t="str">
        <f>IF(OR($E7224="",$G7224&lt;&gt;"Ativo"),"",IF(COUNTIFS($E$4:$E7224,$E7224,$A$4:$A7224,$A7224,$G$4:$G7224,"Ativo")=1,1,0))</f>
        <v/>
      </c>
      <c r="BC7224" t="str">
        <f>IF(OR($A7224="",$G7224&lt;&gt;"Ativo"),"",IF(COUNTIFS($A$4:$A7224,$A7224,$G$4:$G7224,"Ativo")=1,1,0))</f>
        <v/>
      </c>
    </row>
    <row r="7225" spans="1:55" x14ac:dyDescent="0.3">
      <c r="A7225" s="76"/>
      <c r="B7225" s="104"/>
      <c r="C7225" s="76"/>
      <c r="D7225" s="77"/>
      <c r="E7225" s="12"/>
      <c r="F7225" s="78"/>
      <c r="G7225" s="77"/>
      <c r="H7225" s="79"/>
      <c r="BA7225" s="5" t="str">
        <f t="shared" si="112"/>
        <v/>
      </c>
      <c r="BB7225" s="5" t="str">
        <f>IF(OR($E7225="",$G7225&lt;&gt;"Ativo"),"",IF(COUNTIFS($E$4:$E7225,$E7225,$A$4:$A7225,$A7225,$G$4:$G7225,"Ativo")=1,1,0))</f>
        <v/>
      </c>
      <c r="BC7225" t="str">
        <f>IF(OR($A7225="",$G7225&lt;&gt;"Ativo"),"",IF(COUNTIFS($A$4:$A7225,$A7225,$G$4:$G7225,"Ativo")=1,1,0))</f>
        <v/>
      </c>
    </row>
    <row r="7226" spans="1:55" x14ac:dyDescent="0.3">
      <c r="A7226" s="76"/>
      <c r="B7226" s="104"/>
      <c r="C7226" s="76"/>
      <c r="D7226" s="77"/>
      <c r="E7226" s="12"/>
      <c r="F7226" s="78"/>
      <c r="G7226" s="77"/>
      <c r="H7226" s="79"/>
      <c r="BA7226" s="5" t="str">
        <f t="shared" si="112"/>
        <v/>
      </c>
      <c r="BB7226" s="5" t="str">
        <f>IF(OR($E7226="",$G7226&lt;&gt;"Ativo"),"",IF(COUNTIFS($E$4:$E7226,$E7226,$A$4:$A7226,$A7226,$G$4:$G7226,"Ativo")=1,1,0))</f>
        <v/>
      </c>
      <c r="BC7226" t="str">
        <f>IF(OR($A7226="",$G7226&lt;&gt;"Ativo"),"",IF(COUNTIFS($A$4:$A7226,$A7226,$G$4:$G7226,"Ativo")=1,1,0))</f>
        <v/>
      </c>
    </row>
    <row r="7227" spans="1:55" x14ac:dyDescent="0.3">
      <c r="A7227" s="76"/>
      <c r="B7227" s="104"/>
      <c r="C7227" s="76"/>
      <c r="D7227" s="77"/>
      <c r="E7227" s="12"/>
      <c r="F7227" s="78"/>
      <c r="G7227" s="77"/>
      <c r="H7227" s="79"/>
      <c r="BA7227" s="5" t="str">
        <f t="shared" si="112"/>
        <v/>
      </c>
      <c r="BB7227" s="5" t="str">
        <f>IF(OR($E7227="",$G7227&lt;&gt;"Ativo"),"",IF(COUNTIFS($E$4:$E7227,$E7227,$A$4:$A7227,$A7227,$G$4:$G7227,"Ativo")=1,1,0))</f>
        <v/>
      </c>
      <c r="BC7227" t="str">
        <f>IF(OR($A7227="",$G7227&lt;&gt;"Ativo"),"",IF(COUNTIFS($A$4:$A7227,$A7227,$G$4:$G7227,"Ativo")=1,1,0))</f>
        <v/>
      </c>
    </row>
    <row r="7228" spans="1:55" x14ac:dyDescent="0.3">
      <c r="A7228" s="76"/>
      <c r="B7228" s="104"/>
      <c r="C7228" s="76"/>
      <c r="D7228" s="77"/>
      <c r="E7228" s="12"/>
      <c r="F7228" s="78"/>
      <c r="G7228" s="77"/>
      <c r="H7228" s="79"/>
      <c r="BA7228" s="5" t="str">
        <f t="shared" si="112"/>
        <v/>
      </c>
      <c r="BB7228" s="5" t="str">
        <f>IF(OR($E7228="",$G7228&lt;&gt;"Ativo"),"",IF(COUNTIFS($E$4:$E7228,$E7228,$A$4:$A7228,$A7228,$G$4:$G7228,"Ativo")=1,1,0))</f>
        <v/>
      </c>
      <c r="BC7228" t="str">
        <f>IF(OR($A7228="",$G7228&lt;&gt;"Ativo"),"",IF(COUNTIFS($A$4:$A7228,$A7228,$G$4:$G7228,"Ativo")=1,1,0))</f>
        <v/>
      </c>
    </row>
    <row r="7229" spans="1:55" x14ac:dyDescent="0.3">
      <c r="A7229" s="76"/>
      <c r="B7229" s="104"/>
      <c r="C7229" s="76"/>
      <c r="D7229" s="77"/>
      <c r="E7229" s="12"/>
      <c r="F7229" s="78"/>
      <c r="G7229" s="77"/>
      <c r="H7229" s="79"/>
      <c r="BA7229" s="5" t="str">
        <f t="shared" si="112"/>
        <v/>
      </c>
      <c r="BB7229" s="5" t="str">
        <f>IF(OR($E7229="",$G7229&lt;&gt;"Ativo"),"",IF(COUNTIFS($E$4:$E7229,$E7229,$A$4:$A7229,$A7229,$G$4:$G7229,"Ativo")=1,1,0))</f>
        <v/>
      </c>
      <c r="BC7229" t="str">
        <f>IF(OR($A7229="",$G7229&lt;&gt;"Ativo"),"",IF(COUNTIFS($A$4:$A7229,$A7229,$G$4:$G7229,"Ativo")=1,1,0))</f>
        <v/>
      </c>
    </row>
    <row r="7230" spans="1:55" x14ac:dyDescent="0.3">
      <c r="A7230" s="76"/>
      <c r="B7230" s="104"/>
      <c r="C7230" s="76"/>
      <c r="D7230" s="77"/>
      <c r="E7230" s="12"/>
      <c r="F7230" s="78"/>
      <c r="G7230" s="77"/>
      <c r="H7230" s="79"/>
      <c r="BA7230" s="5" t="str">
        <f t="shared" si="112"/>
        <v/>
      </c>
      <c r="BB7230" s="5" t="str">
        <f>IF(OR($E7230="",$G7230&lt;&gt;"Ativo"),"",IF(COUNTIFS($E$4:$E7230,$E7230,$A$4:$A7230,$A7230,$G$4:$G7230,"Ativo")=1,1,0))</f>
        <v/>
      </c>
      <c r="BC7230" t="str">
        <f>IF(OR($A7230="",$G7230&lt;&gt;"Ativo"),"",IF(COUNTIFS($A$4:$A7230,$A7230,$G$4:$G7230,"Ativo")=1,1,0))</f>
        <v/>
      </c>
    </row>
    <row r="7231" spans="1:55" x14ac:dyDescent="0.3">
      <c r="A7231" s="76"/>
      <c r="B7231" s="104"/>
      <c r="C7231" s="76"/>
      <c r="D7231" s="77"/>
      <c r="E7231" s="12"/>
      <c r="F7231" s="78"/>
      <c r="G7231" s="77"/>
      <c r="H7231" s="79"/>
      <c r="BA7231" s="5" t="str">
        <f t="shared" si="112"/>
        <v/>
      </c>
      <c r="BB7231" s="5" t="str">
        <f>IF(OR($E7231="",$G7231&lt;&gt;"Ativo"),"",IF(COUNTIFS($E$4:$E7231,$E7231,$A$4:$A7231,$A7231,$G$4:$G7231,"Ativo")=1,1,0))</f>
        <v/>
      </c>
      <c r="BC7231" t="str">
        <f>IF(OR($A7231="",$G7231&lt;&gt;"Ativo"),"",IF(COUNTIFS($A$4:$A7231,$A7231,$G$4:$G7231,"Ativo")=1,1,0))</f>
        <v/>
      </c>
    </row>
    <row r="7232" spans="1:55" x14ac:dyDescent="0.3">
      <c r="A7232" s="76"/>
      <c r="B7232" s="104"/>
      <c r="C7232" s="76"/>
      <c r="D7232" s="77"/>
      <c r="E7232" s="12"/>
      <c r="F7232" s="78"/>
      <c r="G7232" s="77"/>
      <c r="H7232" s="79"/>
      <c r="BA7232" s="5" t="str">
        <f t="shared" si="112"/>
        <v/>
      </c>
      <c r="BB7232" s="5" t="str">
        <f>IF(OR($E7232="",$G7232&lt;&gt;"Ativo"),"",IF(COUNTIFS($E$4:$E7232,$E7232,$A$4:$A7232,$A7232,$G$4:$G7232,"Ativo")=1,1,0))</f>
        <v/>
      </c>
      <c r="BC7232" t="str">
        <f>IF(OR($A7232="",$G7232&lt;&gt;"Ativo"),"",IF(COUNTIFS($A$4:$A7232,$A7232,$G$4:$G7232,"Ativo")=1,1,0))</f>
        <v/>
      </c>
    </row>
    <row r="7233" spans="1:55" x14ac:dyDescent="0.3">
      <c r="A7233" s="76"/>
      <c r="B7233" s="104"/>
      <c r="C7233" s="76"/>
      <c r="D7233" s="77"/>
      <c r="E7233" s="12"/>
      <c r="F7233" s="78"/>
      <c r="G7233" s="77"/>
      <c r="H7233" s="79"/>
      <c r="BA7233" s="5" t="str">
        <f t="shared" si="112"/>
        <v/>
      </c>
      <c r="BB7233" s="5" t="str">
        <f>IF(OR($E7233="",$G7233&lt;&gt;"Ativo"),"",IF(COUNTIFS($E$4:$E7233,$E7233,$A$4:$A7233,$A7233,$G$4:$G7233,"Ativo")=1,1,0))</f>
        <v/>
      </c>
      <c r="BC7233" t="str">
        <f>IF(OR($A7233="",$G7233&lt;&gt;"Ativo"),"",IF(COUNTIFS($A$4:$A7233,$A7233,$G$4:$G7233,"Ativo")=1,1,0))</f>
        <v/>
      </c>
    </row>
    <row r="7234" spans="1:55" x14ac:dyDescent="0.3">
      <c r="A7234" s="76"/>
      <c r="B7234" s="104"/>
      <c r="C7234" s="76"/>
      <c r="D7234" s="77"/>
      <c r="E7234" s="12"/>
      <c r="F7234" s="78"/>
      <c r="G7234" s="77"/>
      <c r="H7234" s="79"/>
      <c r="BA7234" s="5" t="str">
        <f t="shared" si="112"/>
        <v/>
      </c>
      <c r="BB7234" s="5" t="str">
        <f>IF(OR($E7234="",$G7234&lt;&gt;"Ativo"),"",IF(COUNTIFS($E$4:$E7234,$E7234,$A$4:$A7234,$A7234,$G$4:$G7234,"Ativo")=1,1,0))</f>
        <v/>
      </c>
      <c r="BC7234" t="str">
        <f>IF(OR($A7234="",$G7234&lt;&gt;"Ativo"),"",IF(COUNTIFS($A$4:$A7234,$A7234,$G$4:$G7234,"Ativo")=1,1,0))</f>
        <v/>
      </c>
    </row>
    <row r="7235" spans="1:55" x14ac:dyDescent="0.3">
      <c r="A7235" s="76"/>
      <c r="B7235" s="104"/>
      <c r="C7235" s="76"/>
      <c r="D7235" s="77"/>
      <c r="E7235" s="12"/>
      <c r="F7235" s="78"/>
      <c r="G7235" s="77"/>
      <c r="H7235" s="79"/>
      <c r="BA7235" s="5" t="str">
        <f t="shared" si="112"/>
        <v/>
      </c>
      <c r="BB7235" s="5" t="str">
        <f>IF(OR($E7235="",$G7235&lt;&gt;"Ativo"),"",IF(COUNTIFS($E$4:$E7235,$E7235,$A$4:$A7235,$A7235,$G$4:$G7235,"Ativo")=1,1,0))</f>
        <v/>
      </c>
      <c r="BC7235" t="str">
        <f>IF(OR($A7235="",$G7235&lt;&gt;"Ativo"),"",IF(COUNTIFS($A$4:$A7235,$A7235,$G$4:$G7235,"Ativo")=1,1,0))</f>
        <v/>
      </c>
    </row>
    <row r="7236" spans="1:55" x14ac:dyDescent="0.3">
      <c r="A7236" s="76"/>
      <c r="B7236" s="104"/>
      <c r="C7236" s="76"/>
      <c r="D7236" s="77"/>
      <c r="E7236" s="12"/>
      <c r="F7236" s="78"/>
      <c r="G7236" s="77"/>
      <c r="H7236" s="79"/>
      <c r="BA7236" s="5" t="str">
        <f t="shared" ref="BA7236:BA7299" si="113">IF($D7236="","",MID($D7236,4,LEN($D7236)-5))</f>
        <v/>
      </c>
      <c r="BB7236" s="5" t="str">
        <f>IF(OR($E7236="",$G7236&lt;&gt;"Ativo"),"",IF(COUNTIFS($E$4:$E7236,$E7236,$A$4:$A7236,$A7236,$G$4:$G7236,"Ativo")=1,1,0))</f>
        <v/>
      </c>
      <c r="BC7236" t="str">
        <f>IF(OR($A7236="",$G7236&lt;&gt;"Ativo"),"",IF(COUNTIFS($A$4:$A7236,$A7236,$G$4:$G7236,"Ativo")=1,1,0))</f>
        <v/>
      </c>
    </row>
    <row r="7237" spans="1:55" x14ac:dyDescent="0.3">
      <c r="A7237" s="76"/>
      <c r="B7237" s="104"/>
      <c r="C7237" s="76"/>
      <c r="D7237" s="77"/>
      <c r="E7237" s="12"/>
      <c r="F7237" s="78"/>
      <c r="G7237" s="77"/>
      <c r="H7237" s="79"/>
      <c r="BA7237" s="5" t="str">
        <f t="shared" si="113"/>
        <v/>
      </c>
      <c r="BB7237" s="5" t="str">
        <f>IF(OR($E7237="",$G7237&lt;&gt;"Ativo"),"",IF(COUNTIFS($E$4:$E7237,$E7237,$A$4:$A7237,$A7237,$G$4:$G7237,"Ativo")=1,1,0))</f>
        <v/>
      </c>
      <c r="BC7237" t="str">
        <f>IF(OR($A7237="",$G7237&lt;&gt;"Ativo"),"",IF(COUNTIFS($A$4:$A7237,$A7237,$G$4:$G7237,"Ativo")=1,1,0))</f>
        <v/>
      </c>
    </row>
    <row r="7238" spans="1:55" x14ac:dyDescent="0.3">
      <c r="A7238" s="76"/>
      <c r="B7238" s="104"/>
      <c r="C7238" s="76"/>
      <c r="D7238" s="77"/>
      <c r="E7238" s="12"/>
      <c r="F7238" s="78"/>
      <c r="G7238" s="77"/>
      <c r="H7238" s="79"/>
      <c r="BA7238" s="5" t="str">
        <f t="shared" si="113"/>
        <v/>
      </c>
      <c r="BB7238" s="5" t="str">
        <f>IF(OR($E7238="",$G7238&lt;&gt;"Ativo"),"",IF(COUNTIFS($E$4:$E7238,$E7238,$A$4:$A7238,$A7238,$G$4:$G7238,"Ativo")=1,1,0))</f>
        <v/>
      </c>
      <c r="BC7238" t="str">
        <f>IF(OR($A7238="",$G7238&lt;&gt;"Ativo"),"",IF(COUNTIFS($A$4:$A7238,$A7238,$G$4:$G7238,"Ativo")=1,1,0))</f>
        <v/>
      </c>
    </row>
    <row r="7239" spans="1:55" x14ac:dyDescent="0.3">
      <c r="A7239" s="76"/>
      <c r="B7239" s="104"/>
      <c r="C7239" s="76"/>
      <c r="D7239" s="77"/>
      <c r="E7239" s="12"/>
      <c r="F7239" s="78"/>
      <c r="G7239" s="77"/>
      <c r="H7239" s="79"/>
      <c r="BA7239" s="5" t="str">
        <f t="shared" si="113"/>
        <v/>
      </c>
      <c r="BB7239" s="5" t="str">
        <f>IF(OR($E7239="",$G7239&lt;&gt;"Ativo"),"",IF(COUNTIFS($E$4:$E7239,$E7239,$A$4:$A7239,$A7239,$G$4:$G7239,"Ativo")=1,1,0))</f>
        <v/>
      </c>
      <c r="BC7239" t="str">
        <f>IF(OR($A7239="",$G7239&lt;&gt;"Ativo"),"",IF(COUNTIFS($A$4:$A7239,$A7239,$G$4:$G7239,"Ativo")=1,1,0))</f>
        <v/>
      </c>
    </row>
    <row r="7240" spans="1:55" x14ac:dyDescent="0.3">
      <c r="A7240" s="76"/>
      <c r="B7240" s="104"/>
      <c r="C7240" s="76"/>
      <c r="D7240" s="77"/>
      <c r="E7240" s="12"/>
      <c r="F7240" s="78"/>
      <c r="G7240" s="77"/>
      <c r="H7240" s="79"/>
      <c r="BA7240" s="5" t="str">
        <f t="shared" si="113"/>
        <v/>
      </c>
      <c r="BB7240" s="5" t="str">
        <f>IF(OR($E7240="",$G7240&lt;&gt;"Ativo"),"",IF(COUNTIFS($E$4:$E7240,$E7240,$A$4:$A7240,$A7240,$G$4:$G7240,"Ativo")=1,1,0))</f>
        <v/>
      </c>
      <c r="BC7240" t="str">
        <f>IF(OR($A7240="",$G7240&lt;&gt;"Ativo"),"",IF(COUNTIFS($A$4:$A7240,$A7240,$G$4:$G7240,"Ativo")=1,1,0))</f>
        <v/>
      </c>
    </row>
    <row r="7241" spans="1:55" x14ac:dyDescent="0.3">
      <c r="A7241" s="76"/>
      <c r="B7241" s="104"/>
      <c r="C7241" s="76"/>
      <c r="D7241" s="77"/>
      <c r="E7241" s="12"/>
      <c r="F7241" s="78"/>
      <c r="G7241" s="77"/>
      <c r="H7241" s="79"/>
      <c r="BA7241" s="5" t="str">
        <f t="shared" si="113"/>
        <v/>
      </c>
      <c r="BB7241" s="5" t="str">
        <f>IF(OR($E7241="",$G7241&lt;&gt;"Ativo"),"",IF(COUNTIFS($E$4:$E7241,$E7241,$A$4:$A7241,$A7241,$G$4:$G7241,"Ativo")=1,1,0))</f>
        <v/>
      </c>
      <c r="BC7241" t="str">
        <f>IF(OR($A7241="",$G7241&lt;&gt;"Ativo"),"",IF(COUNTIFS($A$4:$A7241,$A7241,$G$4:$G7241,"Ativo")=1,1,0))</f>
        <v/>
      </c>
    </row>
    <row r="7242" spans="1:55" x14ac:dyDescent="0.3">
      <c r="A7242" s="76"/>
      <c r="B7242" s="104"/>
      <c r="C7242" s="76"/>
      <c r="D7242" s="77"/>
      <c r="E7242" s="12"/>
      <c r="F7242" s="78"/>
      <c r="G7242" s="77"/>
      <c r="H7242" s="79"/>
      <c r="BA7242" s="5" t="str">
        <f t="shared" si="113"/>
        <v/>
      </c>
      <c r="BB7242" s="5" t="str">
        <f>IF(OR($E7242="",$G7242&lt;&gt;"Ativo"),"",IF(COUNTIFS($E$4:$E7242,$E7242,$A$4:$A7242,$A7242,$G$4:$G7242,"Ativo")=1,1,0))</f>
        <v/>
      </c>
      <c r="BC7242" t="str">
        <f>IF(OR($A7242="",$G7242&lt;&gt;"Ativo"),"",IF(COUNTIFS($A$4:$A7242,$A7242,$G$4:$G7242,"Ativo")=1,1,0))</f>
        <v/>
      </c>
    </row>
    <row r="7243" spans="1:55" x14ac:dyDescent="0.3">
      <c r="A7243" s="76"/>
      <c r="B7243" s="104"/>
      <c r="C7243" s="76"/>
      <c r="D7243" s="77"/>
      <c r="E7243" s="12"/>
      <c r="F7243" s="78"/>
      <c r="G7243" s="77"/>
      <c r="H7243" s="79"/>
      <c r="BA7243" s="5" t="str">
        <f t="shared" si="113"/>
        <v/>
      </c>
      <c r="BB7243" s="5" t="str">
        <f>IF(OR($E7243="",$G7243&lt;&gt;"Ativo"),"",IF(COUNTIFS($E$4:$E7243,$E7243,$A$4:$A7243,$A7243,$G$4:$G7243,"Ativo")=1,1,0))</f>
        <v/>
      </c>
      <c r="BC7243" t="str">
        <f>IF(OR($A7243="",$G7243&lt;&gt;"Ativo"),"",IF(COUNTIFS($A$4:$A7243,$A7243,$G$4:$G7243,"Ativo")=1,1,0))</f>
        <v/>
      </c>
    </row>
    <row r="7244" spans="1:55" x14ac:dyDescent="0.3">
      <c r="A7244" s="76"/>
      <c r="B7244" s="104"/>
      <c r="C7244" s="76"/>
      <c r="D7244" s="77"/>
      <c r="E7244" s="12"/>
      <c r="F7244" s="78"/>
      <c r="G7244" s="77"/>
      <c r="H7244" s="79"/>
      <c r="BA7244" s="5" t="str">
        <f t="shared" si="113"/>
        <v/>
      </c>
      <c r="BB7244" s="5" t="str">
        <f>IF(OR($E7244="",$G7244&lt;&gt;"Ativo"),"",IF(COUNTIFS($E$4:$E7244,$E7244,$A$4:$A7244,$A7244,$G$4:$G7244,"Ativo")=1,1,0))</f>
        <v/>
      </c>
      <c r="BC7244" t="str">
        <f>IF(OR($A7244="",$G7244&lt;&gt;"Ativo"),"",IF(COUNTIFS($A$4:$A7244,$A7244,$G$4:$G7244,"Ativo")=1,1,0))</f>
        <v/>
      </c>
    </row>
    <row r="7245" spans="1:55" x14ac:dyDescent="0.3">
      <c r="A7245" s="76"/>
      <c r="B7245" s="104"/>
      <c r="C7245" s="76"/>
      <c r="D7245" s="77"/>
      <c r="E7245" s="12"/>
      <c r="F7245" s="78"/>
      <c r="G7245" s="77"/>
      <c r="H7245" s="79"/>
      <c r="BA7245" s="5" t="str">
        <f t="shared" si="113"/>
        <v/>
      </c>
      <c r="BB7245" s="5" t="str">
        <f>IF(OR($E7245="",$G7245&lt;&gt;"Ativo"),"",IF(COUNTIFS($E$4:$E7245,$E7245,$A$4:$A7245,$A7245,$G$4:$G7245,"Ativo")=1,1,0))</f>
        <v/>
      </c>
      <c r="BC7245" t="str">
        <f>IF(OR($A7245="",$G7245&lt;&gt;"Ativo"),"",IF(COUNTIFS($A$4:$A7245,$A7245,$G$4:$G7245,"Ativo")=1,1,0))</f>
        <v/>
      </c>
    </row>
    <row r="7246" spans="1:55" x14ac:dyDescent="0.3">
      <c r="A7246" s="76"/>
      <c r="B7246" s="104"/>
      <c r="C7246" s="76"/>
      <c r="D7246" s="77"/>
      <c r="E7246" s="12"/>
      <c r="F7246" s="78"/>
      <c r="G7246" s="77"/>
      <c r="H7246" s="79"/>
      <c r="BA7246" s="5" t="str">
        <f t="shared" si="113"/>
        <v/>
      </c>
      <c r="BB7246" s="5" t="str">
        <f>IF(OR($E7246="",$G7246&lt;&gt;"Ativo"),"",IF(COUNTIFS($E$4:$E7246,$E7246,$A$4:$A7246,$A7246,$G$4:$G7246,"Ativo")=1,1,0))</f>
        <v/>
      </c>
      <c r="BC7246" t="str">
        <f>IF(OR($A7246="",$G7246&lt;&gt;"Ativo"),"",IF(COUNTIFS($A$4:$A7246,$A7246,$G$4:$G7246,"Ativo")=1,1,0))</f>
        <v/>
      </c>
    </row>
    <row r="7247" spans="1:55" x14ac:dyDescent="0.3">
      <c r="A7247" s="76"/>
      <c r="B7247" s="104"/>
      <c r="C7247" s="76"/>
      <c r="D7247" s="77"/>
      <c r="E7247" s="12"/>
      <c r="F7247" s="78"/>
      <c r="G7247" s="77"/>
      <c r="H7247" s="79"/>
      <c r="BA7247" s="5" t="str">
        <f t="shared" si="113"/>
        <v/>
      </c>
      <c r="BB7247" s="5" t="str">
        <f>IF(OR($E7247="",$G7247&lt;&gt;"Ativo"),"",IF(COUNTIFS($E$4:$E7247,$E7247,$A$4:$A7247,$A7247,$G$4:$G7247,"Ativo")=1,1,0))</f>
        <v/>
      </c>
      <c r="BC7247" t="str">
        <f>IF(OR($A7247="",$G7247&lt;&gt;"Ativo"),"",IF(COUNTIFS($A$4:$A7247,$A7247,$G$4:$G7247,"Ativo")=1,1,0))</f>
        <v/>
      </c>
    </row>
    <row r="7248" spans="1:55" x14ac:dyDescent="0.3">
      <c r="A7248" s="76"/>
      <c r="B7248" s="104"/>
      <c r="C7248" s="76"/>
      <c r="D7248" s="77"/>
      <c r="E7248" s="12"/>
      <c r="F7248" s="78"/>
      <c r="G7248" s="77"/>
      <c r="H7248" s="79"/>
      <c r="BA7248" s="5" t="str">
        <f t="shared" si="113"/>
        <v/>
      </c>
      <c r="BB7248" s="5" t="str">
        <f>IF(OR($E7248="",$G7248&lt;&gt;"Ativo"),"",IF(COUNTIFS($E$4:$E7248,$E7248,$A$4:$A7248,$A7248,$G$4:$G7248,"Ativo")=1,1,0))</f>
        <v/>
      </c>
      <c r="BC7248" t="str">
        <f>IF(OR($A7248="",$G7248&lt;&gt;"Ativo"),"",IF(COUNTIFS($A$4:$A7248,$A7248,$G$4:$G7248,"Ativo")=1,1,0))</f>
        <v/>
      </c>
    </row>
    <row r="7249" spans="1:55" x14ac:dyDescent="0.3">
      <c r="A7249" s="76"/>
      <c r="B7249" s="104"/>
      <c r="C7249" s="76"/>
      <c r="D7249" s="77"/>
      <c r="E7249" s="12"/>
      <c r="F7249" s="78"/>
      <c r="G7249" s="77"/>
      <c r="H7249" s="79"/>
      <c r="BA7249" s="5" t="str">
        <f t="shared" si="113"/>
        <v/>
      </c>
      <c r="BB7249" s="5" t="str">
        <f>IF(OR($E7249="",$G7249&lt;&gt;"Ativo"),"",IF(COUNTIFS($E$4:$E7249,$E7249,$A$4:$A7249,$A7249,$G$4:$G7249,"Ativo")=1,1,0))</f>
        <v/>
      </c>
      <c r="BC7249" t="str">
        <f>IF(OR($A7249="",$G7249&lt;&gt;"Ativo"),"",IF(COUNTIFS($A$4:$A7249,$A7249,$G$4:$G7249,"Ativo")=1,1,0))</f>
        <v/>
      </c>
    </row>
    <row r="7250" spans="1:55" x14ac:dyDescent="0.3">
      <c r="A7250" s="76"/>
      <c r="B7250" s="104"/>
      <c r="C7250" s="76"/>
      <c r="D7250" s="77"/>
      <c r="E7250" s="12"/>
      <c r="F7250" s="78"/>
      <c r="G7250" s="77"/>
      <c r="H7250" s="79"/>
      <c r="BA7250" s="5" t="str">
        <f t="shared" si="113"/>
        <v/>
      </c>
      <c r="BB7250" s="5" t="str">
        <f>IF(OR($E7250="",$G7250&lt;&gt;"Ativo"),"",IF(COUNTIFS($E$4:$E7250,$E7250,$A$4:$A7250,$A7250,$G$4:$G7250,"Ativo")=1,1,0))</f>
        <v/>
      </c>
      <c r="BC7250" t="str">
        <f>IF(OR($A7250="",$G7250&lt;&gt;"Ativo"),"",IF(COUNTIFS($A$4:$A7250,$A7250,$G$4:$G7250,"Ativo")=1,1,0))</f>
        <v/>
      </c>
    </row>
    <row r="7251" spans="1:55" x14ac:dyDescent="0.3">
      <c r="A7251" s="76"/>
      <c r="B7251" s="104"/>
      <c r="C7251" s="76"/>
      <c r="D7251" s="77"/>
      <c r="E7251" s="12"/>
      <c r="F7251" s="78"/>
      <c r="G7251" s="77"/>
      <c r="H7251" s="79"/>
      <c r="BA7251" s="5" t="str">
        <f t="shared" si="113"/>
        <v/>
      </c>
      <c r="BB7251" s="5" t="str">
        <f>IF(OR($E7251="",$G7251&lt;&gt;"Ativo"),"",IF(COUNTIFS($E$4:$E7251,$E7251,$A$4:$A7251,$A7251,$G$4:$G7251,"Ativo")=1,1,0))</f>
        <v/>
      </c>
      <c r="BC7251" t="str">
        <f>IF(OR($A7251="",$G7251&lt;&gt;"Ativo"),"",IF(COUNTIFS($A$4:$A7251,$A7251,$G$4:$G7251,"Ativo")=1,1,0))</f>
        <v/>
      </c>
    </row>
    <row r="7252" spans="1:55" x14ac:dyDescent="0.3">
      <c r="A7252" s="76"/>
      <c r="B7252" s="104"/>
      <c r="C7252" s="76"/>
      <c r="D7252" s="77"/>
      <c r="E7252" s="12"/>
      <c r="F7252" s="78"/>
      <c r="G7252" s="77"/>
      <c r="H7252" s="79"/>
      <c r="BA7252" s="5" t="str">
        <f t="shared" si="113"/>
        <v/>
      </c>
      <c r="BB7252" s="5" t="str">
        <f>IF(OR($E7252="",$G7252&lt;&gt;"Ativo"),"",IF(COUNTIFS($E$4:$E7252,$E7252,$A$4:$A7252,$A7252,$G$4:$G7252,"Ativo")=1,1,0))</f>
        <v/>
      </c>
      <c r="BC7252" t="str">
        <f>IF(OR($A7252="",$G7252&lt;&gt;"Ativo"),"",IF(COUNTIFS($A$4:$A7252,$A7252,$G$4:$G7252,"Ativo")=1,1,0))</f>
        <v/>
      </c>
    </row>
    <row r="7253" spans="1:55" x14ac:dyDescent="0.3">
      <c r="A7253" s="76"/>
      <c r="B7253" s="104"/>
      <c r="C7253" s="76"/>
      <c r="D7253" s="77"/>
      <c r="E7253" s="12"/>
      <c r="F7253" s="78"/>
      <c r="G7253" s="77"/>
      <c r="H7253" s="79"/>
      <c r="BA7253" s="5" t="str">
        <f t="shared" si="113"/>
        <v/>
      </c>
      <c r="BB7253" s="5" t="str">
        <f>IF(OR($E7253="",$G7253&lt;&gt;"Ativo"),"",IF(COUNTIFS($E$4:$E7253,$E7253,$A$4:$A7253,$A7253,$G$4:$G7253,"Ativo")=1,1,0))</f>
        <v/>
      </c>
      <c r="BC7253" t="str">
        <f>IF(OR($A7253="",$G7253&lt;&gt;"Ativo"),"",IF(COUNTIFS($A$4:$A7253,$A7253,$G$4:$G7253,"Ativo")=1,1,0))</f>
        <v/>
      </c>
    </row>
    <row r="7254" spans="1:55" x14ac:dyDescent="0.3">
      <c r="A7254" s="76"/>
      <c r="B7254" s="104"/>
      <c r="C7254" s="76"/>
      <c r="D7254" s="77"/>
      <c r="E7254" s="12"/>
      <c r="F7254" s="78"/>
      <c r="G7254" s="77"/>
      <c r="H7254" s="79"/>
      <c r="BA7254" s="5" t="str">
        <f t="shared" si="113"/>
        <v/>
      </c>
      <c r="BB7254" s="5" t="str">
        <f>IF(OR($E7254="",$G7254&lt;&gt;"Ativo"),"",IF(COUNTIFS($E$4:$E7254,$E7254,$A$4:$A7254,$A7254,$G$4:$G7254,"Ativo")=1,1,0))</f>
        <v/>
      </c>
      <c r="BC7254" t="str">
        <f>IF(OR($A7254="",$G7254&lt;&gt;"Ativo"),"",IF(COUNTIFS($A$4:$A7254,$A7254,$G$4:$G7254,"Ativo")=1,1,0))</f>
        <v/>
      </c>
    </row>
    <row r="7255" spans="1:55" x14ac:dyDescent="0.3">
      <c r="A7255" s="76"/>
      <c r="B7255" s="104"/>
      <c r="C7255" s="76"/>
      <c r="D7255" s="77"/>
      <c r="E7255" s="12"/>
      <c r="F7255" s="78"/>
      <c r="G7255" s="77"/>
      <c r="H7255" s="79"/>
      <c r="BA7255" s="5" t="str">
        <f t="shared" si="113"/>
        <v/>
      </c>
      <c r="BB7255" s="5" t="str">
        <f>IF(OR($E7255="",$G7255&lt;&gt;"Ativo"),"",IF(COUNTIFS($E$4:$E7255,$E7255,$A$4:$A7255,$A7255,$G$4:$G7255,"Ativo")=1,1,0))</f>
        <v/>
      </c>
      <c r="BC7255" t="str">
        <f>IF(OR($A7255="",$G7255&lt;&gt;"Ativo"),"",IF(COUNTIFS($A$4:$A7255,$A7255,$G$4:$G7255,"Ativo")=1,1,0))</f>
        <v/>
      </c>
    </row>
    <row r="7256" spans="1:55" x14ac:dyDescent="0.3">
      <c r="A7256" s="76"/>
      <c r="B7256" s="104"/>
      <c r="C7256" s="76"/>
      <c r="D7256" s="77"/>
      <c r="E7256" s="12"/>
      <c r="F7256" s="78"/>
      <c r="G7256" s="77"/>
      <c r="H7256" s="79"/>
      <c r="BA7256" s="5" t="str">
        <f t="shared" si="113"/>
        <v/>
      </c>
      <c r="BB7256" s="5" t="str">
        <f>IF(OR($E7256="",$G7256&lt;&gt;"Ativo"),"",IF(COUNTIFS($E$4:$E7256,$E7256,$A$4:$A7256,$A7256,$G$4:$G7256,"Ativo")=1,1,0))</f>
        <v/>
      </c>
      <c r="BC7256" t="str">
        <f>IF(OR($A7256="",$G7256&lt;&gt;"Ativo"),"",IF(COUNTIFS($A$4:$A7256,$A7256,$G$4:$G7256,"Ativo")=1,1,0))</f>
        <v/>
      </c>
    </row>
    <row r="7257" spans="1:55" x14ac:dyDescent="0.3">
      <c r="A7257" s="76"/>
      <c r="B7257" s="104"/>
      <c r="C7257" s="76"/>
      <c r="D7257" s="77"/>
      <c r="E7257" s="12"/>
      <c r="F7257" s="78"/>
      <c r="G7257" s="77"/>
      <c r="H7257" s="79"/>
      <c r="BA7257" s="5" t="str">
        <f t="shared" si="113"/>
        <v/>
      </c>
      <c r="BB7257" s="5" t="str">
        <f>IF(OR($E7257="",$G7257&lt;&gt;"Ativo"),"",IF(COUNTIFS($E$4:$E7257,$E7257,$A$4:$A7257,$A7257,$G$4:$G7257,"Ativo")=1,1,0))</f>
        <v/>
      </c>
      <c r="BC7257" t="str">
        <f>IF(OR($A7257="",$G7257&lt;&gt;"Ativo"),"",IF(COUNTIFS($A$4:$A7257,$A7257,$G$4:$G7257,"Ativo")=1,1,0))</f>
        <v/>
      </c>
    </row>
    <row r="7258" spans="1:55" x14ac:dyDescent="0.3">
      <c r="A7258" s="76"/>
      <c r="B7258" s="104"/>
      <c r="C7258" s="76"/>
      <c r="D7258" s="77"/>
      <c r="E7258" s="12"/>
      <c r="F7258" s="78"/>
      <c r="G7258" s="77"/>
      <c r="H7258" s="79"/>
      <c r="BA7258" s="5" t="str">
        <f t="shared" si="113"/>
        <v/>
      </c>
      <c r="BB7258" s="5" t="str">
        <f>IF(OR($E7258="",$G7258&lt;&gt;"Ativo"),"",IF(COUNTIFS($E$4:$E7258,$E7258,$A$4:$A7258,$A7258,$G$4:$G7258,"Ativo")=1,1,0))</f>
        <v/>
      </c>
      <c r="BC7258" t="str">
        <f>IF(OR($A7258="",$G7258&lt;&gt;"Ativo"),"",IF(COUNTIFS($A$4:$A7258,$A7258,$G$4:$G7258,"Ativo")=1,1,0))</f>
        <v/>
      </c>
    </row>
    <row r="7259" spans="1:55" x14ac:dyDescent="0.3">
      <c r="A7259" s="76"/>
      <c r="B7259" s="104"/>
      <c r="C7259" s="76"/>
      <c r="D7259" s="77"/>
      <c r="E7259" s="12"/>
      <c r="F7259" s="78"/>
      <c r="G7259" s="77"/>
      <c r="H7259" s="79"/>
      <c r="BA7259" s="5" t="str">
        <f t="shared" si="113"/>
        <v/>
      </c>
      <c r="BB7259" s="5" t="str">
        <f>IF(OR($E7259="",$G7259&lt;&gt;"Ativo"),"",IF(COUNTIFS($E$4:$E7259,$E7259,$A$4:$A7259,$A7259,$G$4:$G7259,"Ativo")=1,1,0))</f>
        <v/>
      </c>
      <c r="BC7259" t="str">
        <f>IF(OR($A7259="",$G7259&lt;&gt;"Ativo"),"",IF(COUNTIFS($A$4:$A7259,$A7259,$G$4:$G7259,"Ativo")=1,1,0))</f>
        <v/>
      </c>
    </row>
    <row r="7260" spans="1:55" x14ac:dyDescent="0.3">
      <c r="A7260" s="76"/>
      <c r="B7260" s="104"/>
      <c r="C7260" s="76"/>
      <c r="D7260" s="77"/>
      <c r="E7260" s="12"/>
      <c r="F7260" s="78"/>
      <c r="G7260" s="77"/>
      <c r="H7260" s="79"/>
      <c r="BA7260" s="5" t="str">
        <f t="shared" si="113"/>
        <v/>
      </c>
      <c r="BB7260" s="5" t="str">
        <f>IF(OR($E7260="",$G7260&lt;&gt;"Ativo"),"",IF(COUNTIFS($E$4:$E7260,$E7260,$A$4:$A7260,$A7260,$G$4:$G7260,"Ativo")=1,1,0))</f>
        <v/>
      </c>
      <c r="BC7260" t="str">
        <f>IF(OR($A7260="",$G7260&lt;&gt;"Ativo"),"",IF(COUNTIFS($A$4:$A7260,$A7260,$G$4:$G7260,"Ativo")=1,1,0))</f>
        <v/>
      </c>
    </row>
    <row r="7261" spans="1:55" x14ac:dyDescent="0.3">
      <c r="A7261" s="76"/>
      <c r="B7261" s="104"/>
      <c r="C7261" s="76"/>
      <c r="D7261" s="77"/>
      <c r="E7261" s="12"/>
      <c r="F7261" s="78"/>
      <c r="G7261" s="77"/>
      <c r="H7261" s="79"/>
      <c r="BA7261" s="5" t="str">
        <f t="shared" si="113"/>
        <v/>
      </c>
      <c r="BB7261" s="5" t="str">
        <f>IF(OR($E7261="",$G7261&lt;&gt;"Ativo"),"",IF(COUNTIFS($E$4:$E7261,$E7261,$A$4:$A7261,$A7261,$G$4:$G7261,"Ativo")=1,1,0))</f>
        <v/>
      </c>
      <c r="BC7261" t="str">
        <f>IF(OR($A7261="",$G7261&lt;&gt;"Ativo"),"",IF(COUNTIFS($A$4:$A7261,$A7261,$G$4:$G7261,"Ativo")=1,1,0))</f>
        <v/>
      </c>
    </row>
    <row r="7262" spans="1:55" x14ac:dyDescent="0.3">
      <c r="A7262" s="76"/>
      <c r="B7262" s="104"/>
      <c r="C7262" s="76"/>
      <c r="D7262" s="77"/>
      <c r="E7262" s="12"/>
      <c r="F7262" s="78"/>
      <c r="G7262" s="77"/>
      <c r="H7262" s="79"/>
      <c r="BA7262" s="5" t="str">
        <f t="shared" si="113"/>
        <v/>
      </c>
      <c r="BB7262" s="5" t="str">
        <f>IF(OR($E7262="",$G7262&lt;&gt;"Ativo"),"",IF(COUNTIFS($E$4:$E7262,$E7262,$A$4:$A7262,$A7262,$G$4:$G7262,"Ativo")=1,1,0))</f>
        <v/>
      </c>
      <c r="BC7262" t="str">
        <f>IF(OR($A7262="",$G7262&lt;&gt;"Ativo"),"",IF(COUNTIFS($A$4:$A7262,$A7262,$G$4:$G7262,"Ativo")=1,1,0))</f>
        <v/>
      </c>
    </row>
    <row r="7263" spans="1:55" x14ac:dyDescent="0.3">
      <c r="A7263" s="76"/>
      <c r="B7263" s="104"/>
      <c r="C7263" s="76"/>
      <c r="D7263" s="77"/>
      <c r="E7263" s="12"/>
      <c r="F7263" s="78"/>
      <c r="G7263" s="77"/>
      <c r="H7263" s="79"/>
      <c r="BA7263" s="5" t="str">
        <f t="shared" si="113"/>
        <v/>
      </c>
      <c r="BB7263" s="5" t="str">
        <f>IF(OR($E7263="",$G7263&lt;&gt;"Ativo"),"",IF(COUNTIFS($E$4:$E7263,$E7263,$A$4:$A7263,$A7263,$G$4:$G7263,"Ativo")=1,1,0))</f>
        <v/>
      </c>
      <c r="BC7263" t="str">
        <f>IF(OR($A7263="",$G7263&lt;&gt;"Ativo"),"",IF(COUNTIFS($A$4:$A7263,$A7263,$G$4:$G7263,"Ativo")=1,1,0))</f>
        <v/>
      </c>
    </row>
    <row r="7264" spans="1:55" x14ac:dyDescent="0.3">
      <c r="A7264" s="76"/>
      <c r="B7264" s="104"/>
      <c r="C7264" s="76"/>
      <c r="D7264" s="77"/>
      <c r="E7264" s="12"/>
      <c r="F7264" s="78"/>
      <c r="G7264" s="77"/>
      <c r="H7264" s="79"/>
      <c r="BA7264" s="5" t="str">
        <f t="shared" si="113"/>
        <v/>
      </c>
      <c r="BB7264" s="5" t="str">
        <f>IF(OR($E7264="",$G7264&lt;&gt;"Ativo"),"",IF(COUNTIFS($E$4:$E7264,$E7264,$A$4:$A7264,$A7264,$G$4:$G7264,"Ativo")=1,1,0))</f>
        <v/>
      </c>
      <c r="BC7264" t="str">
        <f>IF(OR($A7264="",$G7264&lt;&gt;"Ativo"),"",IF(COUNTIFS($A$4:$A7264,$A7264,$G$4:$G7264,"Ativo")=1,1,0))</f>
        <v/>
      </c>
    </row>
    <row r="7265" spans="1:55" x14ac:dyDescent="0.3">
      <c r="A7265" s="76"/>
      <c r="B7265" s="104"/>
      <c r="C7265" s="76"/>
      <c r="D7265" s="77"/>
      <c r="E7265" s="12"/>
      <c r="F7265" s="78"/>
      <c r="G7265" s="77"/>
      <c r="H7265" s="79"/>
      <c r="BA7265" s="5" t="str">
        <f t="shared" si="113"/>
        <v/>
      </c>
      <c r="BB7265" s="5" t="str">
        <f>IF(OR($E7265="",$G7265&lt;&gt;"Ativo"),"",IF(COUNTIFS($E$4:$E7265,$E7265,$A$4:$A7265,$A7265,$G$4:$G7265,"Ativo")=1,1,0))</f>
        <v/>
      </c>
      <c r="BC7265" t="str">
        <f>IF(OR($A7265="",$G7265&lt;&gt;"Ativo"),"",IF(COUNTIFS($A$4:$A7265,$A7265,$G$4:$G7265,"Ativo")=1,1,0))</f>
        <v/>
      </c>
    </row>
    <row r="7266" spans="1:55" x14ac:dyDescent="0.3">
      <c r="A7266" s="76"/>
      <c r="B7266" s="104"/>
      <c r="C7266" s="76"/>
      <c r="D7266" s="77"/>
      <c r="E7266" s="12"/>
      <c r="F7266" s="78"/>
      <c r="G7266" s="77"/>
      <c r="H7266" s="79"/>
      <c r="BA7266" s="5" t="str">
        <f t="shared" si="113"/>
        <v/>
      </c>
      <c r="BB7266" s="5" t="str">
        <f>IF(OR($E7266="",$G7266&lt;&gt;"Ativo"),"",IF(COUNTIFS($E$4:$E7266,$E7266,$A$4:$A7266,$A7266,$G$4:$G7266,"Ativo")=1,1,0))</f>
        <v/>
      </c>
      <c r="BC7266" t="str">
        <f>IF(OR($A7266="",$G7266&lt;&gt;"Ativo"),"",IF(COUNTIFS($A$4:$A7266,$A7266,$G$4:$G7266,"Ativo")=1,1,0))</f>
        <v/>
      </c>
    </row>
    <row r="7267" spans="1:55" x14ac:dyDescent="0.3">
      <c r="A7267" s="76"/>
      <c r="B7267" s="104"/>
      <c r="C7267" s="76"/>
      <c r="D7267" s="77"/>
      <c r="E7267" s="12"/>
      <c r="F7267" s="78"/>
      <c r="G7267" s="77"/>
      <c r="H7267" s="79"/>
      <c r="BA7267" s="5" t="str">
        <f t="shared" si="113"/>
        <v/>
      </c>
      <c r="BB7267" s="5" t="str">
        <f>IF(OR($E7267="",$G7267&lt;&gt;"Ativo"),"",IF(COUNTIFS($E$4:$E7267,$E7267,$A$4:$A7267,$A7267,$G$4:$G7267,"Ativo")=1,1,0))</f>
        <v/>
      </c>
      <c r="BC7267" t="str">
        <f>IF(OR($A7267="",$G7267&lt;&gt;"Ativo"),"",IF(COUNTIFS($A$4:$A7267,$A7267,$G$4:$G7267,"Ativo")=1,1,0))</f>
        <v/>
      </c>
    </row>
    <row r="7268" spans="1:55" x14ac:dyDescent="0.3">
      <c r="A7268" s="76"/>
      <c r="B7268" s="104"/>
      <c r="C7268" s="76"/>
      <c r="D7268" s="77"/>
      <c r="E7268" s="12"/>
      <c r="F7268" s="78"/>
      <c r="G7268" s="77"/>
      <c r="H7268" s="79"/>
      <c r="BA7268" s="5" t="str">
        <f t="shared" si="113"/>
        <v/>
      </c>
      <c r="BB7268" s="5" t="str">
        <f>IF(OR($E7268="",$G7268&lt;&gt;"Ativo"),"",IF(COUNTIFS($E$4:$E7268,$E7268,$A$4:$A7268,$A7268,$G$4:$G7268,"Ativo")=1,1,0))</f>
        <v/>
      </c>
      <c r="BC7268" t="str">
        <f>IF(OR($A7268="",$G7268&lt;&gt;"Ativo"),"",IF(COUNTIFS($A$4:$A7268,$A7268,$G$4:$G7268,"Ativo")=1,1,0))</f>
        <v/>
      </c>
    </row>
    <row r="7269" spans="1:55" x14ac:dyDescent="0.3">
      <c r="A7269" s="76"/>
      <c r="B7269" s="104"/>
      <c r="C7269" s="76"/>
      <c r="D7269" s="77"/>
      <c r="E7269" s="12"/>
      <c r="F7269" s="78"/>
      <c r="G7269" s="77"/>
      <c r="H7269" s="79"/>
      <c r="BA7269" s="5" t="str">
        <f t="shared" si="113"/>
        <v/>
      </c>
      <c r="BB7269" s="5" t="str">
        <f>IF(OR($E7269="",$G7269&lt;&gt;"Ativo"),"",IF(COUNTIFS($E$4:$E7269,$E7269,$A$4:$A7269,$A7269,$G$4:$G7269,"Ativo")=1,1,0))</f>
        <v/>
      </c>
      <c r="BC7269" t="str">
        <f>IF(OR($A7269="",$G7269&lt;&gt;"Ativo"),"",IF(COUNTIFS($A$4:$A7269,$A7269,$G$4:$G7269,"Ativo")=1,1,0))</f>
        <v/>
      </c>
    </row>
    <row r="7270" spans="1:55" x14ac:dyDescent="0.3">
      <c r="A7270" s="76"/>
      <c r="B7270" s="104"/>
      <c r="C7270" s="76"/>
      <c r="D7270" s="77"/>
      <c r="E7270" s="12"/>
      <c r="F7270" s="78"/>
      <c r="G7270" s="77"/>
      <c r="H7270" s="79"/>
      <c r="BA7270" s="5" t="str">
        <f t="shared" si="113"/>
        <v/>
      </c>
      <c r="BB7270" s="5" t="str">
        <f>IF(OR($E7270="",$G7270&lt;&gt;"Ativo"),"",IF(COUNTIFS($E$4:$E7270,$E7270,$A$4:$A7270,$A7270,$G$4:$G7270,"Ativo")=1,1,0))</f>
        <v/>
      </c>
      <c r="BC7270" t="str">
        <f>IF(OR($A7270="",$G7270&lt;&gt;"Ativo"),"",IF(COUNTIFS($A$4:$A7270,$A7270,$G$4:$G7270,"Ativo")=1,1,0))</f>
        <v/>
      </c>
    </row>
    <row r="7271" spans="1:55" x14ac:dyDescent="0.3">
      <c r="A7271" s="76"/>
      <c r="B7271" s="104"/>
      <c r="C7271" s="76"/>
      <c r="D7271" s="77"/>
      <c r="E7271" s="12"/>
      <c r="F7271" s="78"/>
      <c r="G7271" s="77"/>
      <c r="H7271" s="79"/>
      <c r="BA7271" s="5" t="str">
        <f t="shared" si="113"/>
        <v/>
      </c>
      <c r="BB7271" s="5" t="str">
        <f>IF(OR($E7271="",$G7271&lt;&gt;"Ativo"),"",IF(COUNTIFS($E$4:$E7271,$E7271,$A$4:$A7271,$A7271,$G$4:$G7271,"Ativo")=1,1,0))</f>
        <v/>
      </c>
      <c r="BC7271" t="str">
        <f>IF(OR($A7271="",$G7271&lt;&gt;"Ativo"),"",IF(COUNTIFS($A$4:$A7271,$A7271,$G$4:$G7271,"Ativo")=1,1,0))</f>
        <v/>
      </c>
    </row>
    <row r="7272" spans="1:55" x14ac:dyDescent="0.3">
      <c r="A7272" s="76"/>
      <c r="B7272" s="104"/>
      <c r="C7272" s="76"/>
      <c r="D7272" s="77"/>
      <c r="E7272" s="12"/>
      <c r="F7272" s="78"/>
      <c r="G7272" s="77"/>
      <c r="H7272" s="79"/>
      <c r="BA7272" s="5" t="str">
        <f t="shared" si="113"/>
        <v/>
      </c>
      <c r="BB7272" s="5" t="str">
        <f>IF(OR($E7272="",$G7272&lt;&gt;"Ativo"),"",IF(COUNTIFS($E$4:$E7272,$E7272,$A$4:$A7272,$A7272,$G$4:$G7272,"Ativo")=1,1,0))</f>
        <v/>
      </c>
      <c r="BC7272" t="str">
        <f>IF(OR($A7272="",$G7272&lt;&gt;"Ativo"),"",IF(COUNTIFS($A$4:$A7272,$A7272,$G$4:$G7272,"Ativo")=1,1,0))</f>
        <v/>
      </c>
    </row>
    <row r="7273" spans="1:55" x14ac:dyDescent="0.3">
      <c r="A7273" s="76"/>
      <c r="B7273" s="104"/>
      <c r="C7273" s="76"/>
      <c r="D7273" s="77"/>
      <c r="E7273" s="12"/>
      <c r="F7273" s="78"/>
      <c r="G7273" s="77"/>
      <c r="H7273" s="79"/>
      <c r="BA7273" s="5" t="str">
        <f t="shared" si="113"/>
        <v/>
      </c>
      <c r="BB7273" s="5" t="str">
        <f>IF(OR($E7273="",$G7273&lt;&gt;"Ativo"),"",IF(COUNTIFS($E$4:$E7273,$E7273,$A$4:$A7273,$A7273,$G$4:$G7273,"Ativo")=1,1,0))</f>
        <v/>
      </c>
      <c r="BC7273" t="str">
        <f>IF(OR($A7273="",$G7273&lt;&gt;"Ativo"),"",IF(COUNTIFS($A$4:$A7273,$A7273,$G$4:$G7273,"Ativo")=1,1,0))</f>
        <v/>
      </c>
    </row>
    <row r="7274" spans="1:55" x14ac:dyDescent="0.3">
      <c r="A7274" s="76"/>
      <c r="B7274" s="104"/>
      <c r="C7274" s="76"/>
      <c r="D7274" s="77"/>
      <c r="E7274" s="12"/>
      <c r="F7274" s="78"/>
      <c r="G7274" s="77"/>
      <c r="H7274" s="79"/>
      <c r="BA7274" s="5" t="str">
        <f t="shared" si="113"/>
        <v/>
      </c>
      <c r="BB7274" s="5" t="str">
        <f>IF(OR($E7274="",$G7274&lt;&gt;"Ativo"),"",IF(COUNTIFS($E$4:$E7274,$E7274,$A$4:$A7274,$A7274,$G$4:$G7274,"Ativo")=1,1,0))</f>
        <v/>
      </c>
      <c r="BC7274" t="str">
        <f>IF(OR($A7274="",$G7274&lt;&gt;"Ativo"),"",IF(COUNTIFS($A$4:$A7274,$A7274,$G$4:$G7274,"Ativo")=1,1,0))</f>
        <v/>
      </c>
    </row>
    <row r="7275" spans="1:55" x14ac:dyDescent="0.3">
      <c r="A7275" s="76"/>
      <c r="B7275" s="104"/>
      <c r="C7275" s="76"/>
      <c r="D7275" s="77"/>
      <c r="E7275" s="12"/>
      <c r="F7275" s="78"/>
      <c r="G7275" s="77"/>
      <c r="H7275" s="79"/>
      <c r="BA7275" s="5" t="str">
        <f t="shared" si="113"/>
        <v/>
      </c>
      <c r="BB7275" s="5" t="str">
        <f>IF(OR($E7275="",$G7275&lt;&gt;"Ativo"),"",IF(COUNTIFS($E$4:$E7275,$E7275,$A$4:$A7275,$A7275,$G$4:$G7275,"Ativo")=1,1,0))</f>
        <v/>
      </c>
      <c r="BC7275" t="str">
        <f>IF(OR($A7275="",$G7275&lt;&gt;"Ativo"),"",IF(COUNTIFS($A$4:$A7275,$A7275,$G$4:$G7275,"Ativo")=1,1,0))</f>
        <v/>
      </c>
    </row>
    <row r="7276" spans="1:55" x14ac:dyDescent="0.3">
      <c r="A7276" s="76"/>
      <c r="B7276" s="104"/>
      <c r="C7276" s="76"/>
      <c r="D7276" s="77"/>
      <c r="E7276" s="12"/>
      <c r="F7276" s="78"/>
      <c r="G7276" s="77"/>
      <c r="H7276" s="79"/>
      <c r="BA7276" s="5" t="str">
        <f t="shared" si="113"/>
        <v/>
      </c>
      <c r="BB7276" s="5" t="str">
        <f>IF(OR($E7276="",$G7276&lt;&gt;"Ativo"),"",IF(COUNTIFS($E$4:$E7276,$E7276,$A$4:$A7276,$A7276,$G$4:$G7276,"Ativo")=1,1,0))</f>
        <v/>
      </c>
      <c r="BC7276" t="str">
        <f>IF(OR($A7276="",$G7276&lt;&gt;"Ativo"),"",IF(COUNTIFS($A$4:$A7276,$A7276,$G$4:$G7276,"Ativo")=1,1,0))</f>
        <v/>
      </c>
    </row>
    <row r="7277" spans="1:55" x14ac:dyDescent="0.3">
      <c r="A7277" s="76"/>
      <c r="B7277" s="104"/>
      <c r="C7277" s="76"/>
      <c r="D7277" s="77"/>
      <c r="E7277" s="12"/>
      <c r="F7277" s="78"/>
      <c r="G7277" s="77"/>
      <c r="H7277" s="79"/>
      <c r="BA7277" s="5" t="str">
        <f t="shared" si="113"/>
        <v/>
      </c>
      <c r="BB7277" s="5" t="str">
        <f>IF(OR($E7277="",$G7277&lt;&gt;"Ativo"),"",IF(COUNTIFS($E$4:$E7277,$E7277,$A$4:$A7277,$A7277,$G$4:$G7277,"Ativo")=1,1,0))</f>
        <v/>
      </c>
      <c r="BC7277" t="str">
        <f>IF(OR($A7277="",$G7277&lt;&gt;"Ativo"),"",IF(COUNTIFS($A$4:$A7277,$A7277,$G$4:$G7277,"Ativo")=1,1,0))</f>
        <v/>
      </c>
    </row>
    <row r="7278" spans="1:55" x14ac:dyDescent="0.3">
      <c r="A7278" s="76"/>
      <c r="B7278" s="104"/>
      <c r="C7278" s="76"/>
      <c r="D7278" s="77"/>
      <c r="E7278" s="12"/>
      <c r="F7278" s="78"/>
      <c r="G7278" s="77"/>
      <c r="H7278" s="79"/>
      <c r="BA7278" s="5" t="str">
        <f t="shared" si="113"/>
        <v/>
      </c>
      <c r="BB7278" s="5" t="str">
        <f>IF(OR($E7278="",$G7278&lt;&gt;"Ativo"),"",IF(COUNTIFS($E$4:$E7278,$E7278,$A$4:$A7278,$A7278,$G$4:$G7278,"Ativo")=1,1,0))</f>
        <v/>
      </c>
      <c r="BC7278" t="str">
        <f>IF(OR($A7278="",$G7278&lt;&gt;"Ativo"),"",IF(COUNTIFS($A$4:$A7278,$A7278,$G$4:$G7278,"Ativo")=1,1,0))</f>
        <v/>
      </c>
    </row>
    <row r="7279" spans="1:55" x14ac:dyDescent="0.3">
      <c r="A7279" s="76"/>
      <c r="B7279" s="104"/>
      <c r="C7279" s="76"/>
      <c r="D7279" s="77"/>
      <c r="E7279" s="12"/>
      <c r="F7279" s="78"/>
      <c r="G7279" s="77"/>
      <c r="H7279" s="79"/>
      <c r="BA7279" s="5" t="str">
        <f t="shared" si="113"/>
        <v/>
      </c>
      <c r="BB7279" s="5" t="str">
        <f>IF(OR($E7279="",$G7279&lt;&gt;"Ativo"),"",IF(COUNTIFS($E$4:$E7279,$E7279,$A$4:$A7279,$A7279,$G$4:$G7279,"Ativo")=1,1,0))</f>
        <v/>
      </c>
      <c r="BC7279" t="str">
        <f>IF(OR($A7279="",$G7279&lt;&gt;"Ativo"),"",IF(COUNTIFS($A$4:$A7279,$A7279,$G$4:$G7279,"Ativo")=1,1,0))</f>
        <v/>
      </c>
    </row>
    <row r="7280" spans="1:55" x14ac:dyDescent="0.3">
      <c r="A7280" s="76"/>
      <c r="B7280" s="104"/>
      <c r="C7280" s="76"/>
      <c r="D7280" s="77"/>
      <c r="E7280" s="12"/>
      <c r="F7280" s="78"/>
      <c r="G7280" s="77"/>
      <c r="H7280" s="79"/>
      <c r="BA7280" s="5" t="str">
        <f t="shared" si="113"/>
        <v/>
      </c>
      <c r="BB7280" s="5" t="str">
        <f>IF(OR($E7280="",$G7280&lt;&gt;"Ativo"),"",IF(COUNTIFS($E$4:$E7280,$E7280,$A$4:$A7280,$A7280,$G$4:$G7280,"Ativo")=1,1,0))</f>
        <v/>
      </c>
      <c r="BC7280" t="str">
        <f>IF(OR($A7280="",$G7280&lt;&gt;"Ativo"),"",IF(COUNTIFS($A$4:$A7280,$A7280,$G$4:$G7280,"Ativo")=1,1,0))</f>
        <v/>
      </c>
    </row>
    <row r="7281" spans="1:55" x14ac:dyDescent="0.3">
      <c r="A7281" s="76"/>
      <c r="B7281" s="104"/>
      <c r="C7281" s="76"/>
      <c r="D7281" s="77"/>
      <c r="E7281" s="12"/>
      <c r="F7281" s="78"/>
      <c r="G7281" s="77"/>
      <c r="H7281" s="79"/>
      <c r="BA7281" s="5" t="str">
        <f t="shared" si="113"/>
        <v/>
      </c>
      <c r="BB7281" s="5" t="str">
        <f>IF(OR($E7281="",$G7281&lt;&gt;"Ativo"),"",IF(COUNTIFS($E$4:$E7281,$E7281,$A$4:$A7281,$A7281,$G$4:$G7281,"Ativo")=1,1,0))</f>
        <v/>
      </c>
      <c r="BC7281" t="str">
        <f>IF(OR($A7281="",$G7281&lt;&gt;"Ativo"),"",IF(COUNTIFS($A$4:$A7281,$A7281,$G$4:$G7281,"Ativo")=1,1,0))</f>
        <v/>
      </c>
    </row>
    <row r="7282" spans="1:55" x14ac:dyDescent="0.3">
      <c r="A7282" s="76"/>
      <c r="B7282" s="104"/>
      <c r="C7282" s="76"/>
      <c r="D7282" s="77"/>
      <c r="E7282" s="12"/>
      <c r="F7282" s="78"/>
      <c r="G7282" s="77"/>
      <c r="H7282" s="79"/>
      <c r="BA7282" s="5" t="str">
        <f t="shared" si="113"/>
        <v/>
      </c>
      <c r="BB7282" s="5" t="str">
        <f>IF(OR($E7282="",$G7282&lt;&gt;"Ativo"),"",IF(COUNTIFS($E$4:$E7282,$E7282,$A$4:$A7282,$A7282,$G$4:$G7282,"Ativo")=1,1,0))</f>
        <v/>
      </c>
      <c r="BC7282" t="str">
        <f>IF(OR($A7282="",$G7282&lt;&gt;"Ativo"),"",IF(COUNTIFS($A$4:$A7282,$A7282,$G$4:$G7282,"Ativo")=1,1,0))</f>
        <v/>
      </c>
    </row>
    <row r="7283" spans="1:55" x14ac:dyDescent="0.3">
      <c r="A7283" s="76"/>
      <c r="B7283" s="104"/>
      <c r="C7283" s="76"/>
      <c r="D7283" s="77"/>
      <c r="E7283" s="12"/>
      <c r="F7283" s="78"/>
      <c r="G7283" s="77"/>
      <c r="H7283" s="79"/>
      <c r="BA7283" s="5" t="str">
        <f t="shared" si="113"/>
        <v/>
      </c>
      <c r="BB7283" s="5" t="str">
        <f>IF(OR($E7283="",$G7283&lt;&gt;"Ativo"),"",IF(COUNTIFS($E$4:$E7283,$E7283,$A$4:$A7283,$A7283,$G$4:$G7283,"Ativo")=1,1,0))</f>
        <v/>
      </c>
      <c r="BC7283" t="str">
        <f>IF(OR($A7283="",$G7283&lt;&gt;"Ativo"),"",IF(COUNTIFS($A$4:$A7283,$A7283,$G$4:$G7283,"Ativo")=1,1,0))</f>
        <v/>
      </c>
    </row>
    <row r="7284" spans="1:55" x14ac:dyDescent="0.3">
      <c r="A7284" s="76"/>
      <c r="B7284" s="104"/>
      <c r="C7284" s="76"/>
      <c r="D7284" s="77"/>
      <c r="E7284" s="12"/>
      <c r="F7284" s="78"/>
      <c r="G7284" s="77"/>
      <c r="H7284" s="79"/>
      <c r="BA7284" s="5" t="str">
        <f t="shared" si="113"/>
        <v/>
      </c>
      <c r="BB7284" s="5" t="str">
        <f>IF(OR($E7284="",$G7284&lt;&gt;"Ativo"),"",IF(COUNTIFS($E$4:$E7284,$E7284,$A$4:$A7284,$A7284,$G$4:$G7284,"Ativo")=1,1,0))</f>
        <v/>
      </c>
      <c r="BC7284" t="str">
        <f>IF(OR($A7284="",$G7284&lt;&gt;"Ativo"),"",IF(COUNTIFS($A$4:$A7284,$A7284,$G$4:$G7284,"Ativo")=1,1,0))</f>
        <v/>
      </c>
    </row>
    <row r="7285" spans="1:55" x14ac:dyDescent="0.3">
      <c r="A7285" s="76"/>
      <c r="B7285" s="104"/>
      <c r="C7285" s="76"/>
      <c r="D7285" s="77"/>
      <c r="E7285" s="12"/>
      <c r="F7285" s="78"/>
      <c r="G7285" s="77"/>
      <c r="H7285" s="79"/>
      <c r="BA7285" s="5" t="str">
        <f t="shared" si="113"/>
        <v/>
      </c>
      <c r="BB7285" s="5" t="str">
        <f>IF(OR($E7285="",$G7285&lt;&gt;"Ativo"),"",IF(COUNTIFS($E$4:$E7285,$E7285,$A$4:$A7285,$A7285,$G$4:$G7285,"Ativo")=1,1,0))</f>
        <v/>
      </c>
      <c r="BC7285" t="str">
        <f>IF(OR($A7285="",$G7285&lt;&gt;"Ativo"),"",IF(COUNTIFS($A$4:$A7285,$A7285,$G$4:$G7285,"Ativo")=1,1,0))</f>
        <v/>
      </c>
    </row>
    <row r="7286" spans="1:55" x14ac:dyDescent="0.3">
      <c r="A7286" s="76"/>
      <c r="B7286" s="104"/>
      <c r="C7286" s="76"/>
      <c r="D7286" s="77"/>
      <c r="E7286" s="12"/>
      <c r="F7286" s="78"/>
      <c r="G7286" s="77"/>
      <c r="H7286" s="79"/>
      <c r="BA7286" s="5" t="str">
        <f t="shared" si="113"/>
        <v/>
      </c>
      <c r="BB7286" s="5" t="str">
        <f>IF(OR($E7286="",$G7286&lt;&gt;"Ativo"),"",IF(COUNTIFS($E$4:$E7286,$E7286,$A$4:$A7286,$A7286,$G$4:$G7286,"Ativo")=1,1,0))</f>
        <v/>
      </c>
      <c r="BC7286" t="str">
        <f>IF(OR($A7286="",$G7286&lt;&gt;"Ativo"),"",IF(COUNTIFS($A$4:$A7286,$A7286,$G$4:$G7286,"Ativo")=1,1,0))</f>
        <v/>
      </c>
    </row>
    <row r="7287" spans="1:55" x14ac:dyDescent="0.3">
      <c r="A7287" s="76"/>
      <c r="B7287" s="104"/>
      <c r="C7287" s="76"/>
      <c r="D7287" s="77"/>
      <c r="E7287" s="12"/>
      <c r="F7287" s="78"/>
      <c r="G7287" s="77"/>
      <c r="H7287" s="79"/>
      <c r="BA7287" s="5" t="str">
        <f t="shared" si="113"/>
        <v/>
      </c>
      <c r="BB7287" s="5" t="str">
        <f>IF(OR($E7287="",$G7287&lt;&gt;"Ativo"),"",IF(COUNTIFS($E$4:$E7287,$E7287,$A$4:$A7287,$A7287,$G$4:$G7287,"Ativo")=1,1,0))</f>
        <v/>
      </c>
      <c r="BC7287" t="str">
        <f>IF(OR($A7287="",$G7287&lt;&gt;"Ativo"),"",IF(COUNTIFS($A$4:$A7287,$A7287,$G$4:$G7287,"Ativo")=1,1,0))</f>
        <v/>
      </c>
    </row>
    <row r="7288" spans="1:55" x14ac:dyDescent="0.3">
      <c r="A7288" s="76"/>
      <c r="B7288" s="104"/>
      <c r="C7288" s="76"/>
      <c r="D7288" s="77"/>
      <c r="E7288" s="12"/>
      <c r="F7288" s="78"/>
      <c r="G7288" s="77"/>
      <c r="H7288" s="79"/>
      <c r="BA7288" s="5" t="str">
        <f t="shared" si="113"/>
        <v/>
      </c>
      <c r="BB7288" s="5" t="str">
        <f>IF(OR($E7288="",$G7288&lt;&gt;"Ativo"),"",IF(COUNTIFS($E$4:$E7288,$E7288,$A$4:$A7288,$A7288,$G$4:$G7288,"Ativo")=1,1,0))</f>
        <v/>
      </c>
      <c r="BC7288" t="str">
        <f>IF(OR($A7288="",$G7288&lt;&gt;"Ativo"),"",IF(COUNTIFS($A$4:$A7288,$A7288,$G$4:$G7288,"Ativo")=1,1,0))</f>
        <v/>
      </c>
    </row>
    <row r="7289" spans="1:55" x14ac:dyDescent="0.3">
      <c r="A7289" s="76"/>
      <c r="B7289" s="104"/>
      <c r="C7289" s="76"/>
      <c r="D7289" s="77"/>
      <c r="E7289" s="12"/>
      <c r="F7289" s="78"/>
      <c r="G7289" s="77"/>
      <c r="H7289" s="79"/>
      <c r="BA7289" s="5" t="str">
        <f t="shared" si="113"/>
        <v/>
      </c>
      <c r="BB7289" s="5" t="str">
        <f>IF(OR($E7289="",$G7289&lt;&gt;"Ativo"),"",IF(COUNTIFS($E$4:$E7289,$E7289,$A$4:$A7289,$A7289,$G$4:$G7289,"Ativo")=1,1,0))</f>
        <v/>
      </c>
      <c r="BC7289" t="str">
        <f>IF(OR($A7289="",$G7289&lt;&gt;"Ativo"),"",IF(COUNTIFS($A$4:$A7289,$A7289,$G$4:$G7289,"Ativo")=1,1,0))</f>
        <v/>
      </c>
    </row>
    <row r="7290" spans="1:55" x14ac:dyDescent="0.3">
      <c r="A7290" s="76"/>
      <c r="B7290" s="104"/>
      <c r="C7290" s="76"/>
      <c r="D7290" s="77"/>
      <c r="E7290" s="12"/>
      <c r="F7290" s="78"/>
      <c r="G7290" s="77"/>
      <c r="H7290" s="79"/>
      <c r="BA7290" s="5" t="str">
        <f t="shared" si="113"/>
        <v/>
      </c>
      <c r="BB7290" s="5" t="str">
        <f>IF(OR($E7290="",$G7290&lt;&gt;"Ativo"),"",IF(COUNTIFS($E$4:$E7290,$E7290,$A$4:$A7290,$A7290,$G$4:$G7290,"Ativo")=1,1,0))</f>
        <v/>
      </c>
      <c r="BC7290" t="str">
        <f>IF(OR($A7290="",$G7290&lt;&gt;"Ativo"),"",IF(COUNTIFS($A$4:$A7290,$A7290,$G$4:$G7290,"Ativo")=1,1,0))</f>
        <v/>
      </c>
    </row>
    <row r="7291" spans="1:55" x14ac:dyDescent="0.3">
      <c r="A7291" s="76"/>
      <c r="B7291" s="104"/>
      <c r="C7291" s="76"/>
      <c r="D7291" s="77"/>
      <c r="E7291" s="12"/>
      <c r="F7291" s="78"/>
      <c r="G7291" s="77"/>
      <c r="H7291" s="79"/>
      <c r="BA7291" s="5" t="str">
        <f t="shared" si="113"/>
        <v/>
      </c>
      <c r="BB7291" s="5" t="str">
        <f>IF(OR($E7291="",$G7291&lt;&gt;"Ativo"),"",IF(COUNTIFS($E$4:$E7291,$E7291,$A$4:$A7291,$A7291,$G$4:$G7291,"Ativo")=1,1,0))</f>
        <v/>
      </c>
      <c r="BC7291" t="str">
        <f>IF(OR($A7291="",$G7291&lt;&gt;"Ativo"),"",IF(COUNTIFS($A$4:$A7291,$A7291,$G$4:$G7291,"Ativo")=1,1,0))</f>
        <v/>
      </c>
    </row>
    <row r="7292" spans="1:55" x14ac:dyDescent="0.3">
      <c r="A7292" s="76"/>
      <c r="B7292" s="104"/>
      <c r="C7292" s="76"/>
      <c r="D7292" s="77"/>
      <c r="E7292" s="12"/>
      <c r="F7292" s="78"/>
      <c r="G7292" s="77"/>
      <c r="H7292" s="79"/>
      <c r="BA7292" s="5" t="str">
        <f t="shared" si="113"/>
        <v/>
      </c>
      <c r="BB7292" s="5" t="str">
        <f>IF(OR($E7292="",$G7292&lt;&gt;"Ativo"),"",IF(COUNTIFS($E$4:$E7292,$E7292,$A$4:$A7292,$A7292,$G$4:$G7292,"Ativo")=1,1,0))</f>
        <v/>
      </c>
      <c r="BC7292" t="str">
        <f>IF(OR($A7292="",$G7292&lt;&gt;"Ativo"),"",IF(COUNTIFS($A$4:$A7292,$A7292,$G$4:$G7292,"Ativo")=1,1,0))</f>
        <v/>
      </c>
    </row>
    <row r="7293" spans="1:55" x14ac:dyDescent="0.3">
      <c r="A7293" s="76"/>
      <c r="B7293" s="104"/>
      <c r="C7293" s="76"/>
      <c r="D7293" s="77"/>
      <c r="E7293" s="12"/>
      <c r="F7293" s="78"/>
      <c r="G7293" s="77"/>
      <c r="H7293" s="79"/>
      <c r="BA7293" s="5" t="str">
        <f t="shared" si="113"/>
        <v/>
      </c>
      <c r="BB7293" s="5" t="str">
        <f>IF(OR($E7293="",$G7293&lt;&gt;"Ativo"),"",IF(COUNTIFS($E$4:$E7293,$E7293,$A$4:$A7293,$A7293,$G$4:$G7293,"Ativo")=1,1,0))</f>
        <v/>
      </c>
      <c r="BC7293" t="str">
        <f>IF(OR($A7293="",$G7293&lt;&gt;"Ativo"),"",IF(COUNTIFS($A$4:$A7293,$A7293,$G$4:$G7293,"Ativo")=1,1,0))</f>
        <v/>
      </c>
    </row>
    <row r="7294" spans="1:55" x14ac:dyDescent="0.3">
      <c r="A7294" s="76"/>
      <c r="B7294" s="104"/>
      <c r="C7294" s="76"/>
      <c r="D7294" s="77"/>
      <c r="E7294" s="12"/>
      <c r="F7294" s="78"/>
      <c r="G7294" s="77"/>
      <c r="H7294" s="79"/>
      <c r="BA7294" s="5" t="str">
        <f t="shared" si="113"/>
        <v/>
      </c>
      <c r="BB7294" s="5" t="str">
        <f>IF(OR($E7294="",$G7294&lt;&gt;"Ativo"),"",IF(COUNTIFS($E$4:$E7294,$E7294,$A$4:$A7294,$A7294,$G$4:$G7294,"Ativo")=1,1,0))</f>
        <v/>
      </c>
      <c r="BC7294" t="str">
        <f>IF(OR($A7294="",$G7294&lt;&gt;"Ativo"),"",IF(COUNTIFS($A$4:$A7294,$A7294,$G$4:$G7294,"Ativo")=1,1,0))</f>
        <v/>
      </c>
    </row>
    <row r="7295" spans="1:55" x14ac:dyDescent="0.3">
      <c r="A7295" s="76"/>
      <c r="B7295" s="104"/>
      <c r="C7295" s="76"/>
      <c r="D7295" s="77"/>
      <c r="E7295" s="12"/>
      <c r="F7295" s="78"/>
      <c r="G7295" s="77"/>
      <c r="H7295" s="79"/>
      <c r="BA7295" s="5" t="str">
        <f t="shared" si="113"/>
        <v/>
      </c>
      <c r="BB7295" s="5" t="str">
        <f>IF(OR($E7295="",$G7295&lt;&gt;"Ativo"),"",IF(COUNTIFS($E$4:$E7295,$E7295,$A$4:$A7295,$A7295,$G$4:$G7295,"Ativo")=1,1,0))</f>
        <v/>
      </c>
      <c r="BC7295" t="str">
        <f>IF(OR($A7295="",$G7295&lt;&gt;"Ativo"),"",IF(COUNTIFS($A$4:$A7295,$A7295,$G$4:$G7295,"Ativo")=1,1,0))</f>
        <v/>
      </c>
    </row>
    <row r="7296" spans="1:55" x14ac:dyDescent="0.3">
      <c r="A7296" s="76"/>
      <c r="B7296" s="104"/>
      <c r="C7296" s="76"/>
      <c r="D7296" s="77"/>
      <c r="E7296" s="12"/>
      <c r="F7296" s="78"/>
      <c r="G7296" s="77"/>
      <c r="H7296" s="79"/>
      <c r="BA7296" s="5" t="str">
        <f t="shared" si="113"/>
        <v/>
      </c>
      <c r="BB7296" s="5" t="str">
        <f>IF(OR($E7296="",$G7296&lt;&gt;"Ativo"),"",IF(COUNTIFS($E$4:$E7296,$E7296,$A$4:$A7296,$A7296,$G$4:$G7296,"Ativo")=1,1,0))</f>
        <v/>
      </c>
      <c r="BC7296" t="str">
        <f>IF(OR($A7296="",$G7296&lt;&gt;"Ativo"),"",IF(COUNTIFS($A$4:$A7296,$A7296,$G$4:$G7296,"Ativo")=1,1,0))</f>
        <v/>
      </c>
    </row>
    <row r="7297" spans="1:55" x14ac:dyDescent="0.3">
      <c r="A7297" s="76"/>
      <c r="B7297" s="104"/>
      <c r="C7297" s="76"/>
      <c r="D7297" s="77"/>
      <c r="E7297" s="12"/>
      <c r="F7297" s="78"/>
      <c r="G7297" s="77"/>
      <c r="H7297" s="79"/>
      <c r="BA7297" s="5" t="str">
        <f t="shared" si="113"/>
        <v/>
      </c>
      <c r="BB7297" s="5" t="str">
        <f>IF(OR($E7297="",$G7297&lt;&gt;"Ativo"),"",IF(COUNTIFS($E$4:$E7297,$E7297,$A$4:$A7297,$A7297,$G$4:$G7297,"Ativo")=1,1,0))</f>
        <v/>
      </c>
      <c r="BC7297" t="str">
        <f>IF(OR($A7297="",$G7297&lt;&gt;"Ativo"),"",IF(COUNTIFS($A$4:$A7297,$A7297,$G$4:$G7297,"Ativo")=1,1,0))</f>
        <v/>
      </c>
    </row>
    <row r="7298" spans="1:55" x14ac:dyDescent="0.3">
      <c r="A7298" s="76"/>
      <c r="B7298" s="104"/>
      <c r="C7298" s="76"/>
      <c r="D7298" s="77"/>
      <c r="E7298" s="12"/>
      <c r="F7298" s="78"/>
      <c r="G7298" s="77"/>
      <c r="H7298" s="79"/>
      <c r="BA7298" s="5" t="str">
        <f t="shared" si="113"/>
        <v/>
      </c>
      <c r="BB7298" s="5" t="str">
        <f>IF(OR($E7298="",$G7298&lt;&gt;"Ativo"),"",IF(COUNTIFS($E$4:$E7298,$E7298,$A$4:$A7298,$A7298,$G$4:$G7298,"Ativo")=1,1,0))</f>
        <v/>
      </c>
      <c r="BC7298" t="str">
        <f>IF(OR($A7298="",$G7298&lt;&gt;"Ativo"),"",IF(COUNTIFS($A$4:$A7298,$A7298,$G$4:$G7298,"Ativo")=1,1,0))</f>
        <v/>
      </c>
    </row>
    <row r="7299" spans="1:55" x14ac:dyDescent="0.3">
      <c r="A7299" s="76"/>
      <c r="B7299" s="104"/>
      <c r="C7299" s="76"/>
      <c r="D7299" s="77"/>
      <c r="E7299" s="12"/>
      <c r="F7299" s="78"/>
      <c r="G7299" s="77"/>
      <c r="H7299" s="79"/>
      <c r="BA7299" s="5" t="str">
        <f t="shared" si="113"/>
        <v/>
      </c>
      <c r="BB7299" s="5" t="str">
        <f>IF(OR($E7299="",$G7299&lt;&gt;"Ativo"),"",IF(COUNTIFS($E$4:$E7299,$E7299,$A$4:$A7299,$A7299,$G$4:$G7299,"Ativo")=1,1,0))</f>
        <v/>
      </c>
      <c r="BC7299" t="str">
        <f>IF(OR($A7299="",$G7299&lt;&gt;"Ativo"),"",IF(COUNTIFS($A$4:$A7299,$A7299,$G$4:$G7299,"Ativo")=1,1,0))</f>
        <v/>
      </c>
    </row>
    <row r="7300" spans="1:55" x14ac:dyDescent="0.3">
      <c r="A7300" s="76"/>
      <c r="B7300" s="104"/>
      <c r="C7300" s="76"/>
      <c r="D7300" s="77"/>
      <c r="E7300" s="12"/>
      <c r="F7300" s="78"/>
      <c r="G7300" s="77"/>
      <c r="H7300" s="79"/>
      <c r="BA7300" s="5" t="str">
        <f t="shared" ref="BA7300:BA7363" si="114">IF($D7300="","",MID($D7300,4,LEN($D7300)-5))</f>
        <v/>
      </c>
      <c r="BB7300" s="5" t="str">
        <f>IF(OR($E7300="",$G7300&lt;&gt;"Ativo"),"",IF(COUNTIFS($E$4:$E7300,$E7300,$A$4:$A7300,$A7300,$G$4:$G7300,"Ativo")=1,1,0))</f>
        <v/>
      </c>
      <c r="BC7300" t="str">
        <f>IF(OR($A7300="",$G7300&lt;&gt;"Ativo"),"",IF(COUNTIFS($A$4:$A7300,$A7300,$G$4:$G7300,"Ativo")=1,1,0))</f>
        <v/>
      </c>
    </row>
    <row r="7301" spans="1:55" x14ac:dyDescent="0.3">
      <c r="A7301" s="76"/>
      <c r="B7301" s="104"/>
      <c r="C7301" s="76"/>
      <c r="D7301" s="77"/>
      <c r="E7301" s="12"/>
      <c r="F7301" s="78"/>
      <c r="G7301" s="77"/>
      <c r="H7301" s="79"/>
      <c r="BA7301" s="5" t="str">
        <f t="shared" si="114"/>
        <v/>
      </c>
      <c r="BB7301" s="5" t="str">
        <f>IF(OR($E7301="",$G7301&lt;&gt;"Ativo"),"",IF(COUNTIFS($E$4:$E7301,$E7301,$A$4:$A7301,$A7301,$G$4:$G7301,"Ativo")=1,1,0))</f>
        <v/>
      </c>
      <c r="BC7301" t="str">
        <f>IF(OR($A7301="",$G7301&lt;&gt;"Ativo"),"",IF(COUNTIFS($A$4:$A7301,$A7301,$G$4:$G7301,"Ativo")=1,1,0))</f>
        <v/>
      </c>
    </row>
    <row r="7302" spans="1:55" x14ac:dyDescent="0.3">
      <c r="A7302" s="76"/>
      <c r="B7302" s="104"/>
      <c r="C7302" s="76"/>
      <c r="D7302" s="77"/>
      <c r="E7302" s="12"/>
      <c r="F7302" s="78"/>
      <c r="G7302" s="77"/>
      <c r="H7302" s="79"/>
      <c r="BA7302" s="5" t="str">
        <f t="shared" si="114"/>
        <v/>
      </c>
      <c r="BB7302" s="5" t="str">
        <f>IF(OR($E7302="",$G7302&lt;&gt;"Ativo"),"",IF(COUNTIFS($E$4:$E7302,$E7302,$A$4:$A7302,$A7302,$G$4:$G7302,"Ativo")=1,1,0))</f>
        <v/>
      </c>
      <c r="BC7302" t="str">
        <f>IF(OR($A7302="",$G7302&lt;&gt;"Ativo"),"",IF(COUNTIFS($A$4:$A7302,$A7302,$G$4:$G7302,"Ativo")=1,1,0))</f>
        <v/>
      </c>
    </row>
    <row r="7303" spans="1:55" x14ac:dyDescent="0.3">
      <c r="A7303" s="76"/>
      <c r="B7303" s="104"/>
      <c r="C7303" s="76"/>
      <c r="D7303" s="77"/>
      <c r="E7303" s="12"/>
      <c r="F7303" s="78"/>
      <c r="G7303" s="77"/>
      <c r="H7303" s="79"/>
      <c r="BA7303" s="5" t="str">
        <f t="shared" si="114"/>
        <v/>
      </c>
      <c r="BB7303" s="5" t="str">
        <f>IF(OR($E7303="",$G7303&lt;&gt;"Ativo"),"",IF(COUNTIFS($E$4:$E7303,$E7303,$A$4:$A7303,$A7303,$G$4:$G7303,"Ativo")=1,1,0))</f>
        <v/>
      </c>
      <c r="BC7303" t="str">
        <f>IF(OR($A7303="",$G7303&lt;&gt;"Ativo"),"",IF(COUNTIFS($A$4:$A7303,$A7303,$G$4:$G7303,"Ativo")=1,1,0))</f>
        <v/>
      </c>
    </row>
    <row r="7304" spans="1:55" x14ac:dyDescent="0.3">
      <c r="A7304" s="76"/>
      <c r="B7304" s="104"/>
      <c r="C7304" s="76"/>
      <c r="D7304" s="77"/>
      <c r="E7304" s="12"/>
      <c r="F7304" s="78"/>
      <c r="G7304" s="77"/>
      <c r="H7304" s="79"/>
      <c r="BA7304" s="5" t="str">
        <f t="shared" si="114"/>
        <v/>
      </c>
      <c r="BB7304" s="5" t="str">
        <f>IF(OR($E7304="",$G7304&lt;&gt;"Ativo"),"",IF(COUNTIFS($E$4:$E7304,$E7304,$A$4:$A7304,$A7304,$G$4:$G7304,"Ativo")=1,1,0))</f>
        <v/>
      </c>
      <c r="BC7304" t="str">
        <f>IF(OR($A7304="",$G7304&lt;&gt;"Ativo"),"",IF(COUNTIFS($A$4:$A7304,$A7304,$G$4:$G7304,"Ativo")=1,1,0))</f>
        <v/>
      </c>
    </row>
    <row r="7305" spans="1:55" x14ac:dyDescent="0.3">
      <c r="A7305" s="76"/>
      <c r="B7305" s="104"/>
      <c r="C7305" s="76"/>
      <c r="D7305" s="77"/>
      <c r="E7305" s="12"/>
      <c r="F7305" s="78"/>
      <c r="G7305" s="77"/>
      <c r="H7305" s="79"/>
      <c r="BA7305" s="5" t="str">
        <f t="shared" si="114"/>
        <v/>
      </c>
      <c r="BB7305" s="5" t="str">
        <f>IF(OR($E7305="",$G7305&lt;&gt;"Ativo"),"",IF(COUNTIFS($E$4:$E7305,$E7305,$A$4:$A7305,$A7305,$G$4:$G7305,"Ativo")=1,1,0))</f>
        <v/>
      </c>
      <c r="BC7305" t="str">
        <f>IF(OR($A7305="",$G7305&lt;&gt;"Ativo"),"",IF(COUNTIFS($A$4:$A7305,$A7305,$G$4:$G7305,"Ativo")=1,1,0))</f>
        <v/>
      </c>
    </row>
    <row r="7306" spans="1:55" x14ac:dyDescent="0.3">
      <c r="A7306" s="76"/>
      <c r="B7306" s="104"/>
      <c r="C7306" s="76"/>
      <c r="D7306" s="77"/>
      <c r="E7306" s="12"/>
      <c r="F7306" s="78"/>
      <c r="G7306" s="77"/>
      <c r="H7306" s="79"/>
      <c r="BA7306" s="5" t="str">
        <f t="shared" si="114"/>
        <v/>
      </c>
      <c r="BB7306" s="5" t="str">
        <f>IF(OR($E7306="",$G7306&lt;&gt;"Ativo"),"",IF(COUNTIFS($E$4:$E7306,$E7306,$A$4:$A7306,$A7306,$G$4:$G7306,"Ativo")=1,1,0))</f>
        <v/>
      </c>
      <c r="BC7306" t="str">
        <f>IF(OR($A7306="",$G7306&lt;&gt;"Ativo"),"",IF(COUNTIFS($A$4:$A7306,$A7306,$G$4:$G7306,"Ativo")=1,1,0))</f>
        <v/>
      </c>
    </row>
    <row r="7307" spans="1:55" x14ac:dyDescent="0.3">
      <c r="A7307" s="76"/>
      <c r="B7307" s="104"/>
      <c r="C7307" s="76"/>
      <c r="D7307" s="77"/>
      <c r="E7307" s="12"/>
      <c r="F7307" s="78"/>
      <c r="G7307" s="77"/>
      <c r="H7307" s="79"/>
      <c r="BA7307" s="5" t="str">
        <f t="shared" si="114"/>
        <v/>
      </c>
      <c r="BB7307" s="5" t="str">
        <f>IF(OR($E7307="",$G7307&lt;&gt;"Ativo"),"",IF(COUNTIFS($E$4:$E7307,$E7307,$A$4:$A7307,$A7307,$G$4:$G7307,"Ativo")=1,1,0))</f>
        <v/>
      </c>
      <c r="BC7307" t="str">
        <f>IF(OR($A7307="",$G7307&lt;&gt;"Ativo"),"",IF(COUNTIFS($A$4:$A7307,$A7307,$G$4:$G7307,"Ativo")=1,1,0))</f>
        <v/>
      </c>
    </row>
    <row r="7308" spans="1:55" x14ac:dyDescent="0.3">
      <c r="A7308" s="76"/>
      <c r="B7308" s="104"/>
      <c r="C7308" s="76"/>
      <c r="D7308" s="77"/>
      <c r="E7308" s="12"/>
      <c r="F7308" s="78"/>
      <c r="G7308" s="77"/>
      <c r="H7308" s="79"/>
      <c r="BA7308" s="5" t="str">
        <f t="shared" si="114"/>
        <v/>
      </c>
      <c r="BB7308" s="5" t="str">
        <f>IF(OR($E7308="",$G7308&lt;&gt;"Ativo"),"",IF(COUNTIFS($E$4:$E7308,$E7308,$A$4:$A7308,$A7308,$G$4:$G7308,"Ativo")=1,1,0))</f>
        <v/>
      </c>
      <c r="BC7308" t="str">
        <f>IF(OR($A7308="",$G7308&lt;&gt;"Ativo"),"",IF(COUNTIFS($A$4:$A7308,$A7308,$G$4:$G7308,"Ativo")=1,1,0))</f>
        <v/>
      </c>
    </row>
    <row r="7309" spans="1:55" x14ac:dyDescent="0.3">
      <c r="A7309" s="76"/>
      <c r="B7309" s="104"/>
      <c r="C7309" s="76"/>
      <c r="D7309" s="77"/>
      <c r="E7309" s="12"/>
      <c r="F7309" s="78"/>
      <c r="G7309" s="77"/>
      <c r="H7309" s="79"/>
      <c r="BA7309" s="5" t="str">
        <f t="shared" si="114"/>
        <v/>
      </c>
      <c r="BB7309" s="5" t="str">
        <f>IF(OR($E7309="",$G7309&lt;&gt;"Ativo"),"",IF(COUNTIFS($E$4:$E7309,$E7309,$A$4:$A7309,$A7309,$G$4:$G7309,"Ativo")=1,1,0))</f>
        <v/>
      </c>
      <c r="BC7309" t="str">
        <f>IF(OR($A7309="",$G7309&lt;&gt;"Ativo"),"",IF(COUNTIFS($A$4:$A7309,$A7309,$G$4:$G7309,"Ativo")=1,1,0))</f>
        <v/>
      </c>
    </row>
    <row r="7310" spans="1:55" x14ac:dyDescent="0.3">
      <c r="A7310" s="76"/>
      <c r="B7310" s="104"/>
      <c r="C7310" s="76"/>
      <c r="D7310" s="77"/>
      <c r="E7310" s="12"/>
      <c r="F7310" s="78"/>
      <c r="G7310" s="77"/>
      <c r="H7310" s="79"/>
      <c r="BA7310" s="5" t="str">
        <f t="shared" si="114"/>
        <v/>
      </c>
      <c r="BB7310" s="5" t="str">
        <f>IF(OR($E7310="",$G7310&lt;&gt;"Ativo"),"",IF(COUNTIFS($E$4:$E7310,$E7310,$A$4:$A7310,$A7310,$G$4:$G7310,"Ativo")=1,1,0))</f>
        <v/>
      </c>
      <c r="BC7310" t="str">
        <f>IF(OR($A7310="",$G7310&lt;&gt;"Ativo"),"",IF(COUNTIFS($A$4:$A7310,$A7310,$G$4:$G7310,"Ativo")=1,1,0))</f>
        <v/>
      </c>
    </row>
    <row r="7311" spans="1:55" x14ac:dyDescent="0.3">
      <c r="A7311" s="76"/>
      <c r="B7311" s="104"/>
      <c r="C7311" s="76"/>
      <c r="D7311" s="77"/>
      <c r="E7311" s="12"/>
      <c r="F7311" s="78"/>
      <c r="G7311" s="77"/>
      <c r="H7311" s="79"/>
      <c r="BA7311" s="5" t="str">
        <f t="shared" si="114"/>
        <v/>
      </c>
      <c r="BB7311" s="5" t="str">
        <f>IF(OR($E7311="",$G7311&lt;&gt;"Ativo"),"",IF(COUNTIFS($E$4:$E7311,$E7311,$A$4:$A7311,$A7311,$G$4:$G7311,"Ativo")=1,1,0))</f>
        <v/>
      </c>
      <c r="BC7311" t="str">
        <f>IF(OR($A7311="",$G7311&lt;&gt;"Ativo"),"",IF(COUNTIFS($A$4:$A7311,$A7311,$G$4:$G7311,"Ativo")=1,1,0))</f>
        <v/>
      </c>
    </row>
    <row r="7312" spans="1:55" x14ac:dyDescent="0.3">
      <c r="A7312" s="76"/>
      <c r="B7312" s="104"/>
      <c r="C7312" s="76"/>
      <c r="D7312" s="77"/>
      <c r="E7312" s="12"/>
      <c r="F7312" s="78"/>
      <c r="G7312" s="77"/>
      <c r="H7312" s="79"/>
      <c r="BA7312" s="5" t="str">
        <f t="shared" si="114"/>
        <v/>
      </c>
      <c r="BB7312" s="5" t="str">
        <f>IF(OR($E7312="",$G7312&lt;&gt;"Ativo"),"",IF(COUNTIFS($E$4:$E7312,$E7312,$A$4:$A7312,$A7312,$G$4:$G7312,"Ativo")=1,1,0))</f>
        <v/>
      </c>
      <c r="BC7312" t="str">
        <f>IF(OR($A7312="",$G7312&lt;&gt;"Ativo"),"",IF(COUNTIFS($A$4:$A7312,$A7312,$G$4:$G7312,"Ativo")=1,1,0))</f>
        <v/>
      </c>
    </row>
    <row r="7313" spans="1:55" x14ac:dyDescent="0.3">
      <c r="A7313" s="76"/>
      <c r="B7313" s="104"/>
      <c r="C7313" s="76"/>
      <c r="D7313" s="77"/>
      <c r="E7313" s="12"/>
      <c r="F7313" s="78"/>
      <c r="G7313" s="77"/>
      <c r="H7313" s="79"/>
      <c r="BA7313" s="5" t="str">
        <f t="shared" si="114"/>
        <v/>
      </c>
      <c r="BB7313" s="5" t="str">
        <f>IF(OR($E7313="",$G7313&lt;&gt;"Ativo"),"",IF(COUNTIFS($E$4:$E7313,$E7313,$A$4:$A7313,$A7313,$G$4:$G7313,"Ativo")=1,1,0))</f>
        <v/>
      </c>
      <c r="BC7313" t="str">
        <f>IF(OR($A7313="",$G7313&lt;&gt;"Ativo"),"",IF(COUNTIFS($A$4:$A7313,$A7313,$G$4:$G7313,"Ativo")=1,1,0))</f>
        <v/>
      </c>
    </row>
    <row r="7314" spans="1:55" x14ac:dyDescent="0.3">
      <c r="A7314" s="76"/>
      <c r="B7314" s="104"/>
      <c r="C7314" s="76"/>
      <c r="D7314" s="77"/>
      <c r="E7314" s="12"/>
      <c r="F7314" s="78"/>
      <c r="G7314" s="77"/>
      <c r="H7314" s="79"/>
      <c r="BA7314" s="5" t="str">
        <f t="shared" si="114"/>
        <v/>
      </c>
      <c r="BB7314" s="5" t="str">
        <f>IF(OR($E7314="",$G7314&lt;&gt;"Ativo"),"",IF(COUNTIFS($E$4:$E7314,$E7314,$A$4:$A7314,$A7314,$G$4:$G7314,"Ativo")=1,1,0))</f>
        <v/>
      </c>
      <c r="BC7314" t="str">
        <f>IF(OR($A7314="",$G7314&lt;&gt;"Ativo"),"",IF(COUNTIFS($A$4:$A7314,$A7314,$G$4:$G7314,"Ativo")=1,1,0))</f>
        <v/>
      </c>
    </row>
    <row r="7315" spans="1:55" x14ac:dyDescent="0.3">
      <c r="A7315" s="76"/>
      <c r="B7315" s="104"/>
      <c r="C7315" s="76"/>
      <c r="D7315" s="77"/>
      <c r="E7315" s="12"/>
      <c r="F7315" s="78"/>
      <c r="G7315" s="77"/>
      <c r="H7315" s="79"/>
      <c r="BA7315" s="5" t="str">
        <f t="shared" si="114"/>
        <v/>
      </c>
      <c r="BB7315" s="5" t="str">
        <f>IF(OR($E7315="",$G7315&lt;&gt;"Ativo"),"",IF(COUNTIFS($E$4:$E7315,$E7315,$A$4:$A7315,$A7315,$G$4:$G7315,"Ativo")=1,1,0))</f>
        <v/>
      </c>
      <c r="BC7315" t="str">
        <f>IF(OR($A7315="",$G7315&lt;&gt;"Ativo"),"",IF(COUNTIFS($A$4:$A7315,$A7315,$G$4:$G7315,"Ativo")=1,1,0))</f>
        <v/>
      </c>
    </row>
    <row r="7316" spans="1:55" x14ac:dyDescent="0.3">
      <c r="A7316" s="76"/>
      <c r="B7316" s="104"/>
      <c r="C7316" s="76"/>
      <c r="D7316" s="77"/>
      <c r="E7316" s="12"/>
      <c r="F7316" s="78"/>
      <c r="G7316" s="77"/>
      <c r="H7316" s="79"/>
      <c r="BA7316" s="5" t="str">
        <f t="shared" si="114"/>
        <v/>
      </c>
      <c r="BB7316" s="5" t="str">
        <f>IF(OR($E7316="",$G7316&lt;&gt;"Ativo"),"",IF(COUNTIFS($E$4:$E7316,$E7316,$A$4:$A7316,$A7316,$G$4:$G7316,"Ativo")=1,1,0))</f>
        <v/>
      </c>
      <c r="BC7316" t="str">
        <f>IF(OR($A7316="",$G7316&lt;&gt;"Ativo"),"",IF(COUNTIFS($A$4:$A7316,$A7316,$G$4:$G7316,"Ativo")=1,1,0))</f>
        <v/>
      </c>
    </row>
    <row r="7317" spans="1:55" x14ac:dyDescent="0.3">
      <c r="A7317" s="76"/>
      <c r="B7317" s="104"/>
      <c r="C7317" s="76"/>
      <c r="D7317" s="77"/>
      <c r="E7317" s="12"/>
      <c r="F7317" s="78"/>
      <c r="G7317" s="77"/>
      <c r="H7317" s="79"/>
      <c r="BA7317" s="5" t="str">
        <f t="shared" si="114"/>
        <v/>
      </c>
      <c r="BB7317" s="5" t="str">
        <f>IF(OR($E7317="",$G7317&lt;&gt;"Ativo"),"",IF(COUNTIFS($E$4:$E7317,$E7317,$A$4:$A7317,$A7317,$G$4:$G7317,"Ativo")=1,1,0))</f>
        <v/>
      </c>
      <c r="BC7317" t="str">
        <f>IF(OR($A7317="",$G7317&lt;&gt;"Ativo"),"",IF(COUNTIFS($A$4:$A7317,$A7317,$G$4:$G7317,"Ativo")=1,1,0))</f>
        <v/>
      </c>
    </row>
    <row r="7318" spans="1:55" x14ac:dyDescent="0.3">
      <c r="A7318" s="76"/>
      <c r="B7318" s="104"/>
      <c r="C7318" s="76"/>
      <c r="D7318" s="77"/>
      <c r="E7318" s="12"/>
      <c r="F7318" s="78"/>
      <c r="G7318" s="77"/>
      <c r="H7318" s="79"/>
      <c r="BA7318" s="5" t="str">
        <f t="shared" si="114"/>
        <v/>
      </c>
      <c r="BB7318" s="5" t="str">
        <f>IF(OR($E7318="",$G7318&lt;&gt;"Ativo"),"",IF(COUNTIFS($E$4:$E7318,$E7318,$A$4:$A7318,$A7318,$G$4:$G7318,"Ativo")=1,1,0))</f>
        <v/>
      </c>
      <c r="BC7318" t="str">
        <f>IF(OR($A7318="",$G7318&lt;&gt;"Ativo"),"",IF(COUNTIFS($A$4:$A7318,$A7318,$G$4:$G7318,"Ativo")=1,1,0))</f>
        <v/>
      </c>
    </row>
    <row r="7319" spans="1:55" x14ac:dyDescent="0.3">
      <c r="A7319" s="76"/>
      <c r="B7319" s="104"/>
      <c r="C7319" s="76"/>
      <c r="D7319" s="77"/>
      <c r="E7319" s="12"/>
      <c r="F7319" s="78"/>
      <c r="G7319" s="77"/>
      <c r="H7319" s="79"/>
      <c r="BA7319" s="5" t="str">
        <f t="shared" si="114"/>
        <v/>
      </c>
      <c r="BB7319" s="5" t="str">
        <f>IF(OR($E7319="",$G7319&lt;&gt;"Ativo"),"",IF(COUNTIFS($E$4:$E7319,$E7319,$A$4:$A7319,$A7319,$G$4:$G7319,"Ativo")=1,1,0))</f>
        <v/>
      </c>
      <c r="BC7319" t="str">
        <f>IF(OR($A7319="",$G7319&lt;&gt;"Ativo"),"",IF(COUNTIFS($A$4:$A7319,$A7319,$G$4:$G7319,"Ativo")=1,1,0))</f>
        <v/>
      </c>
    </row>
    <row r="7320" spans="1:55" x14ac:dyDescent="0.3">
      <c r="A7320" s="76"/>
      <c r="B7320" s="104"/>
      <c r="C7320" s="76"/>
      <c r="D7320" s="77"/>
      <c r="E7320" s="12"/>
      <c r="F7320" s="78"/>
      <c r="G7320" s="77"/>
      <c r="H7320" s="79"/>
      <c r="BA7320" s="5" t="str">
        <f t="shared" si="114"/>
        <v/>
      </c>
      <c r="BB7320" s="5" t="str">
        <f>IF(OR($E7320="",$G7320&lt;&gt;"Ativo"),"",IF(COUNTIFS($E$4:$E7320,$E7320,$A$4:$A7320,$A7320,$G$4:$G7320,"Ativo")=1,1,0))</f>
        <v/>
      </c>
      <c r="BC7320" t="str">
        <f>IF(OR($A7320="",$G7320&lt;&gt;"Ativo"),"",IF(COUNTIFS($A$4:$A7320,$A7320,$G$4:$G7320,"Ativo")=1,1,0))</f>
        <v/>
      </c>
    </row>
    <row r="7321" spans="1:55" x14ac:dyDescent="0.3">
      <c r="A7321" s="76"/>
      <c r="B7321" s="104"/>
      <c r="C7321" s="76"/>
      <c r="D7321" s="77"/>
      <c r="E7321" s="12"/>
      <c r="F7321" s="78"/>
      <c r="G7321" s="77"/>
      <c r="H7321" s="79"/>
      <c r="BA7321" s="5" t="str">
        <f t="shared" si="114"/>
        <v/>
      </c>
      <c r="BB7321" s="5" t="str">
        <f>IF(OR($E7321="",$G7321&lt;&gt;"Ativo"),"",IF(COUNTIFS($E$4:$E7321,$E7321,$A$4:$A7321,$A7321,$G$4:$G7321,"Ativo")=1,1,0))</f>
        <v/>
      </c>
      <c r="BC7321" t="str">
        <f>IF(OR($A7321="",$G7321&lt;&gt;"Ativo"),"",IF(COUNTIFS($A$4:$A7321,$A7321,$G$4:$G7321,"Ativo")=1,1,0))</f>
        <v/>
      </c>
    </row>
    <row r="7322" spans="1:55" x14ac:dyDescent="0.3">
      <c r="A7322" s="76"/>
      <c r="B7322" s="104"/>
      <c r="C7322" s="76"/>
      <c r="D7322" s="77"/>
      <c r="E7322" s="12"/>
      <c r="F7322" s="78"/>
      <c r="G7322" s="77"/>
      <c r="H7322" s="79"/>
      <c r="BA7322" s="5" t="str">
        <f t="shared" si="114"/>
        <v/>
      </c>
      <c r="BB7322" s="5" t="str">
        <f>IF(OR($E7322="",$G7322&lt;&gt;"Ativo"),"",IF(COUNTIFS($E$4:$E7322,$E7322,$A$4:$A7322,$A7322,$G$4:$G7322,"Ativo")=1,1,0))</f>
        <v/>
      </c>
      <c r="BC7322" t="str">
        <f>IF(OR($A7322="",$G7322&lt;&gt;"Ativo"),"",IF(COUNTIFS($A$4:$A7322,$A7322,$G$4:$G7322,"Ativo")=1,1,0))</f>
        <v/>
      </c>
    </row>
    <row r="7323" spans="1:55" x14ac:dyDescent="0.3">
      <c r="A7323" s="76"/>
      <c r="B7323" s="104"/>
      <c r="C7323" s="76"/>
      <c r="D7323" s="77"/>
      <c r="E7323" s="12"/>
      <c r="F7323" s="78"/>
      <c r="G7323" s="77"/>
      <c r="H7323" s="79"/>
      <c r="BA7323" s="5" t="str">
        <f t="shared" si="114"/>
        <v/>
      </c>
      <c r="BB7323" s="5" t="str">
        <f>IF(OR($E7323="",$G7323&lt;&gt;"Ativo"),"",IF(COUNTIFS($E$4:$E7323,$E7323,$A$4:$A7323,$A7323,$G$4:$G7323,"Ativo")=1,1,0))</f>
        <v/>
      </c>
      <c r="BC7323" t="str">
        <f>IF(OR($A7323="",$G7323&lt;&gt;"Ativo"),"",IF(COUNTIFS($A$4:$A7323,$A7323,$G$4:$G7323,"Ativo")=1,1,0))</f>
        <v/>
      </c>
    </row>
    <row r="7324" spans="1:55" x14ac:dyDescent="0.3">
      <c r="A7324" s="76"/>
      <c r="B7324" s="104"/>
      <c r="C7324" s="76"/>
      <c r="D7324" s="77"/>
      <c r="E7324" s="12"/>
      <c r="F7324" s="78"/>
      <c r="G7324" s="77"/>
      <c r="H7324" s="79"/>
      <c r="BA7324" s="5" t="str">
        <f t="shared" si="114"/>
        <v/>
      </c>
      <c r="BB7324" s="5" t="str">
        <f>IF(OR($E7324="",$G7324&lt;&gt;"Ativo"),"",IF(COUNTIFS($E$4:$E7324,$E7324,$A$4:$A7324,$A7324,$G$4:$G7324,"Ativo")=1,1,0))</f>
        <v/>
      </c>
      <c r="BC7324" t="str">
        <f>IF(OR($A7324="",$G7324&lt;&gt;"Ativo"),"",IF(COUNTIFS($A$4:$A7324,$A7324,$G$4:$G7324,"Ativo")=1,1,0))</f>
        <v/>
      </c>
    </row>
    <row r="7325" spans="1:55" x14ac:dyDescent="0.3">
      <c r="A7325" s="76"/>
      <c r="B7325" s="104"/>
      <c r="C7325" s="76"/>
      <c r="D7325" s="77"/>
      <c r="E7325" s="12"/>
      <c r="F7325" s="78"/>
      <c r="G7325" s="77"/>
      <c r="H7325" s="79"/>
      <c r="BA7325" s="5" t="str">
        <f t="shared" si="114"/>
        <v/>
      </c>
      <c r="BB7325" s="5" t="str">
        <f>IF(OR($E7325="",$G7325&lt;&gt;"Ativo"),"",IF(COUNTIFS($E$4:$E7325,$E7325,$A$4:$A7325,$A7325,$G$4:$G7325,"Ativo")=1,1,0))</f>
        <v/>
      </c>
      <c r="BC7325" t="str">
        <f>IF(OR($A7325="",$G7325&lt;&gt;"Ativo"),"",IF(COUNTIFS($A$4:$A7325,$A7325,$G$4:$G7325,"Ativo")=1,1,0))</f>
        <v/>
      </c>
    </row>
    <row r="7326" spans="1:55" x14ac:dyDescent="0.3">
      <c r="A7326" s="76"/>
      <c r="B7326" s="104"/>
      <c r="C7326" s="76"/>
      <c r="D7326" s="77"/>
      <c r="E7326" s="12"/>
      <c r="F7326" s="78"/>
      <c r="G7326" s="77"/>
      <c r="H7326" s="79"/>
      <c r="BA7326" s="5" t="str">
        <f t="shared" si="114"/>
        <v/>
      </c>
      <c r="BB7326" s="5" t="str">
        <f>IF(OR($E7326="",$G7326&lt;&gt;"Ativo"),"",IF(COUNTIFS($E$4:$E7326,$E7326,$A$4:$A7326,$A7326,$G$4:$G7326,"Ativo")=1,1,0))</f>
        <v/>
      </c>
      <c r="BC7326" t="str">
        <f>IF(OR($A7326="",$G7326&lt;&gt;"Ativo"),"",IF(COUNTIFS($A$4:$A7326,$A7326,$G$4:$G7326,"Ativo")=1,1,0))</f>
        <v/>
      </c>
    </row>
    <row r="7327" spans="1:55" x14ac:dyDescent="0.3">
      <c r="A7327" s="76"/>
      <c r="B7327" s="104"/>
      <c r="C7327" s="76"/>
      <c r="D7327" s="77"/>
      <c r="E7327" s="12"/>
      <c r="F7327" s="78"/>
      <c r="G7327" s="77"/>
      <c r="H7327" s="79"/>
      <c r="BA7327" s="5" t="str">
        <f t="shared" si="114"/>
        <v/>
      </c>
      <c r="BB7327" s="5" t="str">
        <f>IF(OR($E7327="",$G7327&lt;&gt;"Ativo"),"",IF(COUNTIFS($E$4:$E7327,$E7327,$A$4:$A7327,$A7327,$G$4:$G7327,"Ativo")=1,1,0))</f>
        <v/>
      </c>
      <c r="BC7327" t="str">
        <f>IF(OR($A7327="",$G7327&lt;&gt;"Ativo"),"",IF(COUNTIFS($A$4:$A7327,$A7327,$G$4:$G7327,"Ativo")=1,1,0))</f>
        <v/>
      </c>
    </row>
    <row r="7328" spans="1:55" x14ac:dyDescent="0.3">
      <c r="A7328" s="76"/>
      <c r="B7328" s="104"/>
      <c r="C7328" s="76"/>
      <c r="D7328" s="77"/>
      <c r="E7328" s="12"/>
      <c r="F7328" s="78"/>
      <c r="G7328" s="77"/>
      <c r="H7328" s="79"/>
      <c r="BA7328" s="5" t="str">
        <f t="shared" si="114"/>
        <v/>
      </c>
      <c r="BB7328" s="5" t="str">
        <f>IF(OR($E7328="",$G7328&lt;&gt;"Ativo"),"",IF(COUNTIFS($E$4:$E7328,$E7328,$A$4:$A7328,$A7328,$G$4:$G7328,"Ativo")=1,1,0))</f>
        <v/>
      </c>
      <c r="BC7328" t="str">
        <f>IF(OR($A7328="",$G7328&lt;&gt;"Ativo"),"",IF(COUNTIFS($A$4:$A7328,$A7328,$G$4:$G7328,"Ativo")=1,1,0))</f>
        <v/>
      </c>
    </row>
    <row r="7329" spans="1:55" x14ac:dyDescent="0.3">
      <c r="A7329" s="76"/>
      <c r="B7329" s="104"/>
      <c r="C7329" s="76"/>
      <c r="D7329" s="77"/>
      <c r="E7329" s="12"/>
      <c r="F7329" s="78"/>
      <c r="G7329" s="77"/>
      <c r="H7329" s="79"/>
      <c r="BA7329" s="5" t="str">
        <f t="shared" si="114"/>
        <v/>
      </c>
      <c r="BB7329" s="5" t="str">
        <f>IF(OR($E7329="",$G7329&lt;&gt;"Ativo"),"",IF(COUNTIFS($E$4:$E7329,$E7329,$A$4:$A7329,$A7329,$G$4:$G7329,"Ativo")=1,1,0))</f>
        <v/>
      </c>
      <c r="BC7329" t="str">
        <f>IF(OR($A7329="",$G7329&lt;&gt;"Ativo"),"",IF(COUNTIFS($A$4:$A7329,$A7329,$G$4:$G7329,"Ativo")=1,1,0))</f>
        <v/>
      </c>
    </row>
    <row r="7330" spans="1:55" x14ac:dyDescent="0.3">
      <c r="A7330" s="76"/>
      <c r="B7330" s="104"/>
      <c r="C7330" s="76"/>
      <c r="D7330" s="77"/>
      <c r="E7330" s="12"/>
      <c r="F7330" s="78"/>
      <c r="G7330" s="77"/>
      <c r="H7330" s="79"/>
      <c r="BA7330" s="5" t="str">
        <f t="shared" si="114"/>
        <v/>
      </c>
      <c r="BB7330" s="5" t="str">
        <f>IF(OR($E7330="",$G7330&lt;&gt;"Ativo"),"",IF(COUNTIFS($E$4:$E7330,$E7330,$A$4:$A7330,$A7330,$G$4:$G7330,"Ativo")=1,1,0))</f>
        <v/>
      </c>
      <c r="BC7330" t="str">
        <f>IF(OR($A7330="",$G7330&lt;&gt;"Ativo"),"",IF(COUNTIFS($A$4:$A7330,$A7330,$G$4:$G7330,"Ativo")=1,1,0))</f>
        <v/>
      </c>
    </row>
    <row r="7331" spans="1:55" x14ac:dyDescent="0.3">
      <c r="A7331" s="76"/>
      <c r="B7331" s="104"/>
      <c r="C7331" s="76"/>
      <c r="D7331" s="77"/>
      <c r="E7331" s="12"/>
      <c r="F7331" s="78"/>
      <c r="G7331" s="77"/>
      <c r="H7331" s="79"/>
      <c r="BA7331" s="5" t="str">
        <f t="shared" si="114"/>
        <v/>
      </c>
      <c r="BB7331" s="5" t="str">
        <f>IF(OR($E7331="",$G7331&lt;&gt;"Ativo"),"",IF(COUNTIFS($E$4:$E7331,$E7331,$A$4:$A7331,$A7331,$G$4:$G7331,"Ativo")=1,1,0))</f>
        <v/>
      </c>
      <c r="BC7331" t="str">
        <f>IF(OR($A7331="",$G7331&lt;&gt;"Ativo"),"",IF(COUNTIFS($A$4:$A7331,$A7331,$G$4:$G7331,"Ativo")=1,1,0))</f>
        <v/>
      </c>
    </row>
    <row r="7332" spans="1:55" x14ac:dyDescent="0.3">
      <c r="A7332" s="76"/>
      <c r="B7332" s="104"/>
      <c r="C7332" s="76"/>
      <c r="D7332" s="77"/>
      <c r="E7332" s="12"/>
      <c r="F7332" s="78"/>
      <c r="G7332" s="77"/>
      <c r="H7332" s="79"/>
      <c r="BA7332" s="5" t="str">
        <f t="shared" si="114"/>
        <v/>
      </c>
      <c r="BB7332" s="5" t="str">
        <f>IF(OR($E7332="",$G7332&lt;&gt;"Ativo"),"",IF(COUNTIFS($E$4:$E7332,$E7332,$A$4:$A7332,$A7332,$G$4:$G7332,"Ativo")=1,1,0))</f>
        <v/>
      </c>
      <c r="BC7332" t="str">
        <f>IF(OR($A7332="",$G7332&lt;&gt;"Ativo"),"",IF(COUNTIFS($A$4:$A7332,$A7332,$G$4:$G7332,"Ativo")=1,1,0))</f>
        <v/>
      </c>
    </row>
    <row r="7333" spans="1:55" x14ac:dyDescent="0.3">
      <c r="A7333" s="76"/>
      <c r="B7333" s="104"/>
      <c r="C7333" s="76"/>
      <c r="D7333" s="77"/>
      <c r="E7333" s="12"/>
      <c r="F7333" s="78"/>
      <c r="G7333" s="77"/>
      <c r="H7333" s="79"/>
      <c r="BA7333" s="5" t="str">
        <f t="shared" si="114"/>
        <v/>
      </c>
      <c r="BB7333" s="5" t="str">
        <f>IF(OR($E7333="",$G7333&lt;&gt;"Ativo"),"",IF(COUNTIFS($E$4:$E7333,$E7333,$A$4:$A7333,$A7333,$G$4:$G7333,"Ativo")=1,1,0))</f>
        <v/>
      </c>
      <c r="BC7333" t="str">
        <f>IF(OR($A7333="",$G7333&lt;&gt;"Ativo"),"",IF(COUNTIFS($A$4:$A7333,$A7333,$G$4:$G7333,"Ativo")=1,1,0))</f>
        <v/>
      </c>
    </row>
    <row r="7334" spans="1:55" x14ac:dyDescent="0.3">
      <c r="A7334" s="76"/>
      <c r="B7334" s="104"/>
      <c r="C7334" s="76"/>
      <c r="D7334" s="77"/>
      <c r="E7334" s="12"/>
      <c r="F7334" s="78"/>
      <c r="G7334" s="77"/>
      <c r="H7334" s="79"/>
      <c r="BA7334" s="5" t="str">
        <f t="shared" si="114"/>
        <v/>
      </c>
      <c r="BB7334" s="5" t="str">
        <f>IF(OR($E7334="",$G7334&lt;&gt;"Ativo"),"",IF(COUNTIFS($E$4:$E7334,$E7334,$A$4:$A7334,$A7334,$G$4:$G7334,"Ativo")=1,1,0))</f>
        <v/>
      </c>
      <c r="BC7334" t="str">
        <f>IF(OR($A7334="",$G7334&lt;&gt;"Ativo"),"",IF(COUNTIFS($A$4:$A7334,$A7334,$G$4:$G7334,"Ativo")=1,1,0))</f>
        <v/>
      </c>
    </row>
    <row r="7335" spans="1:55" x14ac:dyDescent="0.3">
      <c r="A7335" s="76"/>
      <c r="B7335" s="104"/>
      <c r="C7335" s="76"/>
      <c r="D7335" s="77"/>
      <c r="E7335" s="12"/>
      <c r="F7335" s="78"/>
      <c r="G7335" s="77"/>
      <c r="H7335" s="79"/>
      <c r="BA7335" s="5" t="str">
        <f t="shared" si="114"/>
        <v/>
      </c>
      <c r="BB7335" s="5" t="str">
        <f>IF(OR($E7335="",$G7335&lt;&gt;"Ativo"),"",IF(COUNTIFS($E$4:$E7335,$E7335,$A$4:$A7335,$A7335,$G$4:$G7335,"Ativo")=1,1,0))</f>
        <v/>
      </c>
      <c r="BC7335" t="str">
        <f>IF(OR($A7335="",$G7335&lt;&gt;"Ativo"),"",IF(COUNTIFS($A$4:$A7335,$A7335,$G$4:$G7335,"Ativo")=1,1,0))</f>
        <v/>
      </c>
    </row>
    <row r="7336" spans="1:55" x14ac:dyDescent="0.3">
      <c r="A7336" s="76"/>
      <c r="B7336" s="104"/>
      <c r="C7336" s="76"/>
      <c r="D7336" s="77"/>
      <c r="E7336" s="12"/>
      <c r="F7336" s="78"/>
      <c r="G7336" s="77"/>
      <c r="H7336" s="79"/>
      <c r="BA7336" s="5" t="str">
        <f t="shared" si="114"/>
        <v/>
      </c>
      <c r="BB7336" s="5" t="str">
        <f>IF(OR($E7336="",$G7336&lt;&gt;"Ativo"),"",IF(COUNTIFS($E$4:$E7336,$E7336,$A$4:$A7336,$A7336,$G$4:$G7336,"Ativo")=1,1,0))</f>
        <v/>
      </c>
      <c r="BC7336" t="str">
        <f>IF(OR($A7336="",$G7336&lt;&gt;"Ativo"),"",IF(COUNTIFS($A$4:$A7336,$A7336,$G$4:$G7336,"Ativo")=1,1,0))</f>
        <v/>
      </c>
    </row>
    <row r="7337" spans="1:55" x14ac:dyDescent="0.3">
      <c r="A7337" s="76"/>
      <c r="B7337" s="104"/>
      <c r="C7337" s="76"/>
      <c r="D7337" s="77"/>
      <c r="E7337" s="12"/>
      <c r="F7337" s="78"/>
      <c r="G7337" s="77"/>
      <c r="H7337" s="79"/>
      <c r="BA7337" s="5" t="str">
        <f t="shared" si="114"/>
        <v/>
      </c>
      <c r="BB7337" s="5" t="str">
        <f>IF(OR($E7337="",$G7337&lt;&gt;"Ativo"),"",IF(COUNTIFS($E$4:$E7337,$E7337,$A$4:$A7337,$A7337,$G$4:$G7337,"Ativo")=1,1,0))</f>
        <v/>
      </c>
      <c r="BC7337" t="str">
        <f>IF(OR($A7337="",$G7337&lt;&gt;"Ativo"),"",IF(COUNTIFS($A$4:$A7337,$A7337,$G$4:$G7337,"Ativo")=1,1,0))</f>
        <v/>
      </c>
    </row>
    <row r="7338" spans="1:55" x14ac:dyDescent="0.3">
      <c r="A7338" s="76"/>
      <c r="B7338" s="104"/>
      <c r="C7338" s="76"/>
      <c r="D7338" s="77"/>
      <c r="E7338" s="12"/>
      <c r="F7338" s="78"/>
      <c r="G7338" s="77"/>
      <c r="H7338" s="79"/>
      <c r="BA7338" s="5" t="str">
        <f t="shared" si="114"/>
        <v/>
      </c>
      <c r="BB7338" s="5" t="str">
        <f>IF(OR($E7338="",$G7338&lt;&gt;"Ativo"),"",IF(COUNTIFS($E$4:$E7338,$E7338,$A$4:$A7338,$A7338,$G$4:$G7338,"Ativo")=1,1,0))</f>
        <v/>
      </c>
      <c r="BC7338" t="str">
        <f>IF(OR($A7338="",$G7338&lt;&gt;"Ativo"),"",IF(COUNTIFS($A$4:$A7338,$A7338,$G$4:$G7338,"Ativo")=1,1,0))</f>
        <v/>
      </c>
    </row>
    <row r="7339" spans="1:55" x14ac:dyDescent="0.3">
      <c r="A7339" s="76"/>
      <c r="B7339" s="104"/>
      <c r="C7339" s="76"/>
      <c r="D7339" s="77"/>
      <c r="E7339" s="12"/>
      <c r="F7339" s="78"/>
      <c r="G7339" s="77"/>
      <c r="H7339" s="79"/>
      <c r="BA7339" s="5" t="str">
        <f t="shared" si="114"/>
        <v/>
      </c>
      <c r="BB7339" s="5" t="str">
        <f>IF(OR($E7339="",$G7339&lt;&gt;"Ativo"),"",IF(COUNTIFS($E$4:$E7339,$E7339,$A$4:$A7339,$A7339,$G$4:$G7339,"Ativo")=1,1,0))</f>
        <v/>
      </c>
      <c r="BC7339" t="str">
        <f>IF(OR($A7339="",$G7339&lt;&gt;"Ativo"),"",IF(COUNTIFS($A$4:$A7339,$A7339,$G$4:$G7339,"Ativo")=1,1,0))</f>
        <v/>
      </c>
    </row>
    <row r="7340" spans="1:55" x14ac:dyDescent="0.3">
      <c r="A7340" s="76"/>
      <c r="B7340" s="104"/>
      <c r="C7340" s="76"/>
      <c r="D7340" s="77"/>
      <c r="E7340" s="12"/>
      <c r="F7340" s="78"/>
      <c r="G7340" s="77"/>
      <c r="H7340" s="79"/>
      <c r="BA7340" s="5" t="str">
        <f t="shared" si="114"/>
        <v/>
      </c>
      <c r="BB7340" s="5" t="str">
        <f>IF(OR($E7340="",$G7340&lt;&gt;"Ativo"),"",IF(COUNTIFS($E$4:$E7340,$E7340,$A$4:$A7340,$A7340,$G$4:$G7340,"Ativo")=1,1,0))</f>
        <v/>
      </c>
      <c r="BC7340" t="str">
        <f>IF(OR($A7340="",$G7340&lt;&gt;"Ativo"),"",IF(COUNTIFS($A$4:$A7340,$A7340,$G$4:$G7340,"Ativo")=1,1,0))</f>
        <v/>
      </c>
    </row>
    <row r="7341" spans="1:55" x14ac:dyDescent="0.3">
      <c r="A7341" s="76"/>
      <c r="B7341" s="104"/>
      <c r="C7341" s="76"/>
      <c r="D7341" s="77"/>
      <c r="E7341" s="12"/>
      <c r="F7341" s="78"/>
      <c r="G7341" s="77"/>
      <c r="H7341" s="79"/>
      <c r="BA7341" s="5" t="str">
        <f t="shared" si="114"/>
        <v/>
      </c>
      <c r="BB7341" s="5" t="str">
        <f>IF(OR($E7341="",$G7341&lt;&gt;"Ativo"),"",IF(COUNTIFS($E$4:$E7341,$E7341,$A$4:$A7341,$A7341,$G$4:$G7341,"Ativo")=1,1,0))</f>
        <v/>
      </c>
      <c r="BC7341" t="str">
        <f>IF(OR($A7341="",$G7341&lt;&gt;"Ativo"),"",IF(COUNTIFS($A$4:$A7341,$A7341,$G$4:$G7341,"Ativo")=1,1,0))</f>
        <v/>
      </c>
    </row>
    <row r="7342" spans="1:55" x14ac:dyDescent="0.3">
      <c r="A7342" s="76"/>
      <c r="B7342" s="104"/>
      <c r="C7342" s="76"/>
      <c r="D7342" s="77"/>
      <c r="E7342" s="12"/>
      <c r="F7342" s="78"/>
      <c r="G7342" s="77"/>
      <c r="H7342" s="79"/>
      <c r="BA7342" s="5" t="str">
        <f t="shared" si="114"/>
        <v/>
      </c>
      <c r="BB7342" s="5" t="str">
        <f>IF(OR($E7342="",$G7342&lt;&gt;"Ativo"),"",IF(COUNTIFS($E$4:$E7342,$E7342,$A$4:$A7342,$A7342,$G$4:$G7342,"Ativo")=1,1,0))</f>
        <v/>
      </c>
      <c r="BC7342" t="str">
        <f>IF(OR($A7342="",$G7342&lt;&gt;"Ativo"),"",IF(COUNTIFS($A$4:$A7342,$A7342,$G$4:$G7342,"Ativo")=1,1,0))</f>
        <v/>
      </c>
    </row>
    <row r="7343" spans="1:55" x14ac:dyDescent="0.3">
      <c r="A7343" s="76"/>
      <c r="B7343" s="104"/>
      <c r="C7343" s="76"/>
      <c r="D7343" s="77"/>
      <c r="E7343" s="12"/>
      <c r="F7343" s="78"/>
      <c r="G7343" s="77"/>
      <c r="H7343" s="79"/>
      <c r="BA7343" s="5" t="str">
        <f t="shared" si="114"/>
        <v/>
      </c>
      <c r="BB7343" s="5" t="str">
        <f>IF(OR($E7343="",$G7343&lt;&gt;"Ativo"),"",IF(COUNTIFS($E$4:$E7343,$E7343,$A$4:$A7343,$A7343,$G$4:$G7343,"Ativo")=1,1,0))</f>
        <v/>
      </c>
      <c r="BC7343" t="str">
        <f>IF(OR($A7343="",$G7343&lt;&gt;"Ativo"),"",IF(COUNTIFS($A$4:$A7343,$A7343,$G$4:$G7343,"Ativo")=1,1,0))</f>
        <v/>
      </c>
    </row>
    <row r="7344" spans="1:55" x14ac:dyDescent="0.3">
      <c r="A7344" s="76"/>
      <c r="B7344" s="104"/>
      <c r="C7344" s="76"/>
      <c r="D7344" s="77"/>
      <c r="E7344" s="12"/>
      <c r="F7344" s="78"/>
      <c r="G7344" s="77"/>
      <c r="H7344" s="79"/>
      <c r="BA7344" s="5" t="str">
        <f t="shared" si="114"/>
        <v/>
      </c>
      <c r="BB7344" s="5" t="str">
        <f>IF(OR($E7344="",$G7344&lt;&gt;"Ativo"),"",IF(COUNTIFS($E$4:$E7344,$E7344,$A$4:$A7344,$A7344,$G$4:$G7344,"Ativo")=1,1,0))</f>
        <v/>
      </c>
      <c r="BC7344" t="str">
        <f>IF(OR($A7344="",$G7344&lt;&gt;"Ativo"),"",IF(COUNTIFS($A$4:$A7344,$A7344,$G$4:$G7344,"Ativo")=1,1,0))</f>
        <v/>
      </c>
    </row>
    <row r="7345" spans="1:55" x14ac:dyDescent="0.3">
      <c r="A7345" s="76"/>
      <c r="B7345" s="104"/>
      <c r="C7345" s="76"/>
      <c r="D7345" s="77"/>
      <c r="E7345" s="12"/>
      <c r="F7345" s="78"/>
      <c r="G7345" s="77"/>
      <c r="H7345" s="79"/>
      <c r="BA7345" s="5" t="str">
        <f t="shared" si="114"/>
        <v/>
      </c>
      <c r="BB7345" s="5" t="str">
        <f>IF(OR($E7345="",$G7345&lt;&gt;"Ativo"),"",IF(COUNTIFS($E$4:$E7345,$E7345,$A$4:$A7345,$A7345,$G$4:$G7345,"Ativo")=1,1,0))</f>
        <v/>
      </c>
      <c r="BC7345" t="str">
        <f>IF(OR($A7345="",$G7345&lt;&gt;"Ativo"),"",IF(COUNTIFS($A$4:$A7345,$A7345,$G$4:$G7345,"Ativo")=1,1,0))</f>
        <v/>
      </c>
    </row>
    <row r="7346" spans="1:55" x14ac:dyDescent="0.3">
      <c r="A7346" s="76"/>
      <c r="B7346" s="104"/>
      <c r="C7346" s="76"/>
      <c r="D7346" s="77"/>
      <c r="E7346" s="12"/>
      <c r="F7346" s="78"/>
      <c r="G7346" s="77"/>
      <c r="H7346" s="79"/>
      <c r="BA7346" s="5" t="str">
        <f t="shared" si="114"/>
        <v/>
      </c>
      <c r="BB7346" s="5" t="str">
        <f>IF(OR($E7346="",$G7346&lt;&gt;"Ativo"),"",IF(COUNTIFS($E$4:$E7346,$E7346,$A$4:$A7346,$A7346,$G$4:$G7346,"Ativo")=1,1,0))</f>
        <v/>
      </c>
      <c r="BC7346" t="str">
        <f>IF(OR($A7346="",$G7346&lt;&gt;"Ativo"),"",IF(COUNTIFS($A$4:$A7346,$A7346,$G$4:$G7346,"Ativo")=1,1,0))</f>
        <v/>
      </c>
    </row>
    <row r="7347" spans="1:55" x14ac:dyDescent="0.3">
      <c r="A7347" s="76"/>
      <c r="B7347" s="104"/>
      <c r="C7347" s="76"/>
      <c r="D7347" s="77"/>
      <c r="E7347" s="12"/>
      <c r="F7347" s="78"/>
      <c r="G7347" s="77"/>
      <c r="H7347" s="79"/>
      <c r="BA7347" s="5" t="str">
        <f t="shared" si="114"/>
        <v/>
      </c>
      <c r="BB7347" s="5" t="str">
        <f>IF(OR($E7347="",$G7347&lt;&gt;"Ativo"),"",IF(COUNTIFS($E$4:$E7347,$E7347,$A$4:$A7347,$A7347,$G$4:$G7347,"Ativo")=1,1,0))</f>
        <v/>
      </c>
      <c r="BC7347" t="str">
        <f>IF(OR($A7347="",$G7347&lt;&gt;"Ativo"),"",IF(COUNTIFS($A$4:$A7347,$A7347,$G$4:$G7347,"Ativo")=1,1,0))</f>
        <v/>
      </c>
    </row>
    <row r="7348" spans="1:55" x14ac:dyDescent="0.3">
      <c r="A7348" s="76"/>
      <c r="B7348" s="104"/>
      <c r="C7348" s="76"/>
      <c r="D7348" s="77"/>
      <c r="E7348" s="12"/>
      <c r="F7348" s="78"/>
      <c r="G7348" s="77"/>
      <c r="H7348" s="79"/>
      <c r="BA7348" s="5" t="str">
        <f t="shared" si="114"/>
        <v/>
      </c>
      <c r="BB7348" s="5" t="str">
        <f>IF(OR($E7348="",$G7348&lt;&gt;"Ativo"),"",IF(COUNTIFS($E$4:$E7348,$E7348,$A$4:$A7348,$A7348,$G$4:$G7348,"Ativo")=1,1,0))</f>
        <v/>
      </c>
      <c r="BC7348" t="str">
        <f>IF(OR($A7348="",$G7348&lt;&gt;"Ativo"),"",IF(COUNTIFS($A$4:$A7348,$A7348,$G$4:$G7348,"Ativo")=1,1,0))</f>
        <v/>
      </c>
    </row>
    <row r="7349" spans="1:55" x14ac:dyDescent="0.3">
      <c r="A7349" s="76"/>
      <c r="B7349" s="104"/>
      <c r="C7349" s="76"/>
      <c r="D7349" s="77"/>
      <c r="E7349" s="12"/>
      <c r="F7349" s="78"/>
      <c r="G7349" s="77"/>
      <c r="H7349" s="79"/>
      <c r="BA7349" s="5" t="str">
        <f t="shared" si="114"/>
        <v/>
      </c>
      <c r="BB7349" s="5" t="str">
        <f>IF(OR($E7349="",$G7349&lt;&gt;"Ativo"),"",IF(COUNTIFS($E$4:$E7349,$E7349,$A$4:$A7349,$A7349,$G$4:$G7349,"Ativo")=1,1,0))</f>
        <v/>
      </c>
      <c r="BC7349" t="str">
        <f>IF(OR($A7349="",$G7349&lt;&gt;"Ativo"),"",IF(COUNTIFS($A$4:$A7349,$A7349,$G$4:$G7349,"Ativo")=1,1,0))</f>
        <v/>
      </c>
    </row>
    <row r="7350" spans="1:55" x14ac:dyDescent="0.3">
      <c r="A7350" s="76"/>
      <c r="B7350" s="104"/>
      <c r="C7350" s="76"/>
      <c r="D7350" s="77"/>
      <c r="E7350" s="12"/>
      <c r="F7350" s="78"/>
      <c r="G7350" s="77"/>
      <c r="H7350" s="79"/>
      <c r="BA7350" s="5" t="str">
        <f t="shared" si="114"/>
        <v/>
      </c>
      <c r="BB7350" s="5" t="str">
        <f>IF(OR($E7350="",$G7350&lt;&gt;"Ativo"),"",IF(COUNTIFS($E$4:$E7350,$E7350,$A$4:$A7350,$A7350,$G$4:$G7350,"Ativo")=1,1,0))</f>
        <v/>
      </c>
      <c r="BC7350" t="str">
        <f>IF(OR($A7350="",$G7350&lt;&gt;"Ativo"),"",IF(COUNTIFS($A$4:$A7350,$A7350,$G$4:$G7350,"Ativo")=1,1,0))</f>
        <v/>
      </c>
    </row>
    <row r="7351" spans="1:55" x14ac:dyDescent="0.3">
      <c r="A7351" s="76"/>
      <c r="B7351" s="104"/>
      <c r="C7351" s="76"/>
      <c r="D7351" s="77"/>
      <c r="E7351" s="12"/>
      <c r="F7351" s="78"/>
      <c r="G7351" s="77"/>
      <c r="H7351" s="79"/>
      <c r="BA7351" s="5" t="str">
        <f t="shared" si="114"/>
        <v/>
      </c>
      <c r="BB7351" s="5" t="str">
        <f>IF(OR($E7351="",$G7351&lt;&gt;"Ativo"),"",IF(COUNTIFS($E$4:$E7351,$E7351,$A$4:$A7351,$A7351,$G$4:$G7351,"Ativo")=1,1,0))</f>
        <v/>
      </c>
      <c r="BC7351" t="str">
        <f>IF(OR($A7351="",$G7351&lt;&gt;"Ativo"),"",IF(COUNTIFS($A$4:$A7351,$A7351,$G$4:$G7351,"Ativo")=1,1,0))</f>
        <v/>
      </c>
    </row>
    <row r="7352" spans="1:55" x14ac:dyDescent="0.3">
      <c r="A7352" s="76"/>
      <c r="B7352" s="104"/>
      <c r="C7352" s="76"/>
      <c r="D7352" s="77"/>
      <c r="E7352" s="12"/>
      <c r="F7352" s="78"/>
      <c r="G7352" s="77"/>
      <c r="H7352" s="79"/>
      <c r="BA7352" s="5" t="str">
        <f t="shared" si="114"/>
        <v/>
      </c>
      <c r="BB7352" s="5" t="str">
        <f>IF(OR($E7352="",$G7352&lt;&gt;"Ativo"),"",IF(COUNTIFS($E$4:$E7352,$E7352,$A$4:$A7352,$A7352,$G$4:$G7352,"Ativo")=1,1,0))</f>
        <v/>
      </c>
      <c r="BC7352" t="str">
        <f>IF(OR($A7352="",$G7352&lt;&gt;"Ativo"),"",IF(COUNTIFS($A$4:$A7352,$A7352,$G$4:$G7352,"Ativo")=1,1,0))</f>
        <v/>
      </c>
    </row>
    <row r="7353" spans="1:55" x14ac:dyDescent="0.3">
      <c r="A7353" s="76"/>
      <c r="B7353" s="104"/>
      <c r="C7353" s="76"/>
      <c r="D7353" s="77"/>
      <c r="E7353" s="12"/>
      <c r="F7353" s="78"/>
      <c r="G7353" s="77"/>
      <c r="H7353" s="79"/>
      <c r="BA7353" s="5" t="str">
        <f t="shared" si="114"/>
        <v/>
      </c>
      <c r="BB7353" s="5" t="str">
        <f>IF(OR($E7353="",$G7353&lt;&gt;"Ativo"),"",IF(COUNTIFS($E$4:$E7353,$E7353,$A$4:$A7353,$A7353,$G$4:$G7353,"Ativo")=1,1,0))</f>
        <v/>
      </c>
      <c r="BC7353" t="str">
        <f>IF(OR($A7353="",$G7353&lt;&gt;"Ativo"),"",IF(COUNTIFS($A$4:$A7353,$A7353,$G$4:$G7353,"Ativo")=1,1,0))</f>
        <v/>
      </c>
    </row>
    <row r="7354" spans="1:55" x14ac:dyDescent="0.3">
      <c r="A7354" s="76"/>
      <c r="B7354" s="104"/>
      <c r="C7354" s="76"/>
      <c r="D7354" s="77"/>
      <c r="E7354" s="12"/>
      <c r="F7354" s="78"/>
      <c r="G7354" s="77"/>
      <c r="H7354" s="79"/>
      <c r="BA7354" s="5" t="str">
        <f t="shared" si="114"/>
        <v/>
      </c>
      <c r="BB7354" s="5" t="str">
        <f>IF(OR($E7354="",$G7354&lt;&gt;"Ativo"),"",IF(COUNTIFS($E$4:$E7354,$E7354,$A$4:$A7354,$A7354,$G$4:$G7354,"Ativo")=1,1,0))</f>
        <v/>
      </c>
      <c r="BC7354" t="str">
        <f>IF(OR($A7354="",$G7354&lt;&gt;"Ativo"),"",IF(COUNTIFS($A$4:$A7354,$A7354,$G$4:$G7354,"Ativo")=1,1,0))</f>
        <v/>
      </c>
    </row>
    <row r="7355" spans="1:55" x14ac:dyDescent="0.3">
      <c r="A7355" s="76"/>
      <c r="B7355" s="104"/>
      <c r="C7355" s="76"/>
      <c r="D7355" s="77"/>
      <c r="E7355" s="12"/>
      <c r="F7355" s="78"/>
      <c r="G7355" s="77"/>
      <c r="H7355" s="79"/>
      <c r="BA7355" s="5" t="str">
        <f t="shared" si="114"/>
        <v/>
      </c>
      <c r="BB7355" s="5" t="str">
        <f>IF(OR($E7355="",$G7355&lt;&gt;"Ativo"),"",IF(COUNTIFS($E$4:$E7355,$E7355,$A$4:$A7355,$A7355,$G$4:$G7355,"Ativo")=1,1,0))</f>
        <v/>
      </c>
      <c r="BC7355" t="str">
        <f>IF(OR($A7355="",$G7355&lt;&gt;"Ativo"),"",IF(COUNTIFS($A$4:$A7355,$A7355,$G$4:$G7355,"Ativo")=1,1,0))</f>
        <v/>
      </c>
    </row>
    <row r="7356" spans="1:55" x14ac:dyDescent="0.3">
      <c r="A7356" s="76"/>
      <c r="B7356" s="104"/>
      <c r="C7356" s="76"/>
      <c r="D7356" s="77"/>
      <c r="E7356" s="12"/>
      <c r="F7356" s="78"/>
      <c r="G7356" s="77"/>
      <c r="H7356" s="79"/>
      <c r="BA7356" s="5" t="str">
        <f t="shared" si="114"/>
        <v/>
      </c>
      <c r="BB7356" s="5" t="str">
        <f>IF(OR($E7356="",$G7356&lt;&gt;"Ativo"),"",IF(COUNTIFS($E$4:$E7356,$E7356,$A$4:$A7356,$A7356,$G$4:$G7356,"Ativo")=1,1,0))</f>
        <v/>
      </c>
      <c r="BC7356" t="str">
        <f>IF(OR($A7356="",$G7356&lt;&gt;"Ativo"),"",IF(COUNTIFS($A$4:$A7356,$A7356,$G$4:$G7356,"Ativo")=1,1,0))</f>
        <v/>
      </c>
    </row>
    <row r="7357" spans="1:55" x14ac:dyDescent="0.3">
      <c r="A7357" s="76"/>
      <c r="B7357" s="104"/>
      <c r="C7357" s="76"/>
      <c r="D7357" s="77"/>
      <c r="E7357" s="12"/>
      <c r="F7357" s="78"/>
      <c r="G7357" s="77"/>
      <c r="H7357" s="79"/>
      <c r="BA7357" s="5" t="str">
        <f t="shared" si="114"/>
        <v/>
      </c>
      <c r="BB7357" s="5" t="str">
        <f>IF(OR($E7357="",$G7357&lt;&gt;"Ativo"),"",IF(COUNTIFS($E$4:$E7357,$E7357,$A$4:$A7357,$A7357,$G$4:$G7357,"Ativo")=1,1,0))</f>
        <v/>
      </c>
      <c r="BC7357" t="str">
        <f>IF(OR($A7357="",$G7357&lt;&gt;"Ativo"),"",IF(COUNTIFS($A$4:$A7357,$A7357,$G$4:$G7357,"Ativo")=1,1,0))</f>
        <v/>
      </c>
    </row>
    <row r="7358" spans="1:55" x14ac:dyDescent="0.3">
      <c r="A7358" s="76"/>
      <c r="B7358" s="104"/>
      <c r="C7358" s="76"/>
      <c r="D7358" s="77"/>
      <c r="E7358" s="12"/>
      <c r="F7358" s="78"/>
      <c r="G7358" s="77"/>
      <c r="H7358" s="79"/>
      <c r="BA7358" s="5" t="str">
        <f t="shared" si="114"/>
        <v/>
      </c>
      <c r="BB7358" s="5" t="str">
        <f>IF(OR($E7358="",$G7358&lt;&gt;"Ativo"),"",IF(COUNTIFS($E$4:$E7358,$E7358,$A$4:$A7358,$A7358,$G$4:$G7358,"Ativo")=1,1,0))</f>
        <v/>
      </c>
      <c r="BC7358" t="str">
        <f>IF(OR($A7358="",$G7358&lt;&gt;"Ativo"),"",IF(COUNTIFS($A$4:$A7358,$A7358,$G$4:$G7358,"Ativo")=1,1,0))</f>
        <v/>
      </c>
    </row>
    <row r="7359" spans="1:55" x14ac:dyDescent="0.3">
      <c r="A7359" s="76"/>
      <c r="B7359" s="104"/>
      <c r="C7359" s="76"/>
      <c r="D7359" s="77"/>
      <c r="E7359" s="12"/>
      <c r="F7359" s="78"/>
      <c r="G7359" s="77"/>
      <c r="H7359" s="79"/>
      <c r="BA7359" s="5" t="str">
        <f t="shared" si="114"/>
        <v/>
      </c>
      <c r="BB7359" s="5" t="str">
        <f>IF(OR($E7359="",$G7359&lt;&gt;"Ativo"),"",IF(COUNTIFS($E$4:$E7359,$E7359,$A$4:$A7359,$A7359,$G$4:$G7359,"Ativo")=1,1,0))</f>
        <v/>
      </c>
      <c r="BC7359" t="str">
        <f>IF(OR($A7359="",$G7359&lt;&gt;"Ativo"),"",IF(COUNTIFS($A$4:$A7359,$A7359,$G$4:$G7359,"Ativo")=1,1,0))</f>
        <v/>
      </c>
    </row>
    <row r="7360" spans="1:55" x14ac:dyDescent="0.3">
      <c r="A7360" s="76"/>
      <c r="B7360" s="104"/>
      <c r="C7360" s="76"/>
      <c r="D7360" s="77"/>
      <c r="E7360" s="12"/>
      <c r="F7360" s="78"/>
      <c r="G7360" s="77"/>
      <c r="H7360" s="79"/>
      <c r="BA7360" s="5" t="str">
        <f t="shared" si="114"/>
        <v/>
      </c>
      <c r="BB7360" s="5" t="str">
        <f>IF(OR($E7360="",$G7360&lt;&gt;"Ativo"),"",IF(COUNTIFS($E$4:$E7360,$E7360,$A$4:$A7360,$A7360,$G$4:$G7360,"Ativo")=1,1,0))</f>
        <v/>
      </c>
      <c r="BC7360" t="str">
        <f>IF(OR($A7360="",$G7360&lt;&gt;"Ativo"),"",IF(COUNTIFS($A$4:$A7360,$A7360,$G$4:$G7360,"Ativo")=1,1,0))</f>
        <v/>
      </c>
    </row>
    <row r="7361" spans="1:55" x14ac:dyDescent="0.3">
      <c r="A7361" s="76"/>
      <c r="B7361" s="104"/>
      <c r="C7361" s="76"/>
      <c r="D7361" s="77"/>
      <c r="E7361" s="12"/>
      <c r="F7361" s="78"/>
      <c r="G7361" s="77"/>
      <c r="H7361" s="79"/>
      <c r="BA7361" s="5" t="str">
        <f t="shared" si="114"/>
        <v/>
      </c>
      <c r="BB7361" s="5" t="str">
        <f>IF(OR($E7361="",$G7361&lt;&gt;"Ativo"),"",IF(COUNTIFS($E$4:$E7361,$E7361,$A$4:$A7361,$A7361,$G$4:$G7361,"Ativo")=1,1,0))</f>
        <v/>
      </c>
      <c r="BC7361" t="str">
        <f>IF(OR($A7361="",$G7361&lt;&gt;"Ativo"),"",IF(COUNTIFS($A$4:$A7361,$A7361,$G$4:$G7361,"Ativo")=1,1,0))</f>
        <v/>
      </c>
    </row>
    <row r="7362" spans="1:55" x14ac:dyDescent="0.3">
      <c r="A7362" s="76"/>
      <c r="B7362" s="104"/>
      <c r="C7362" s="76"/>
      <c r="D7362" s="77"/>
      <c r="E7362" s="12"/>
      <c r="F7362" s="78"/>
      <c r="G7362" s="77"/>
      <c r="H7362" s="79"/>
      <c r="BA7362" s="5" t="str">
        <f t="shared" si="114"/>
        <v/>
      </c>
      <c r="BB7362" s="5" t="str">
        <f>IF(OR($E7362="",$G7362&lt;&gt;"Ativo"),"",IF(COUNTIFS($E$4:$E7362,$E7362,$A$4:$A7362,$A7362,$G$4:$G7362,"Ativo")=1,1,0))</f>
        <v/>
      </c>
      <c r="BC7362" t="str">
        <f>IF(OR($A7362="",$G7362&lt;&gt;"Ativo"),"",IF(COUNTIFS($A$4:$A7362,$A7362,$G$4:$G7362,"Ativo")=1,1,0))</f>
        <v/>
      </c>
    </row>
    <row r="7363" spans="1:55" x14ac:dyDescent="0.3">
      <c r="A7363" s="76"/>
      <c r="B7363" s="104"/>
      <c r="C7363" s="76"/>
      <c r="D7363" s="77"/>
      <c r="E7363" s="12"/>
      <c r="F7363" s="78"/>
      <c r="G7363" s="77"/>
      <c r="H7363" s="79"/>
      <c r="BA7363" s="5" t="str">
        <f t="shared" si="114"/>
        <v/>
      </c>
      <c r="BB7363" s="5" t="str">
        <f>IF(OR($E7363="",$G7363&lt;&gt;"Ativo"),"",IF(COUNTIFS($E$4:$E7363,$E7363,$A$4:$A7363,$A7363,$G$4:$G7363,"Ativo")=1,1,0))</f>
        <v/>
      </c>
      <c r="BC7363" t="str">
        <f>IF(OR($A7363="",$G7363&lt;&gt;"Ativo"),"",IF(COUNTIFS($A$4:$A7363,$A7363,$G$4:$G7363,"Ativo")=1,1,0))</f>
        <v/>
      </c>
    </row>
    <row r="7364" spans="1:55" x14ac:dyDescent="0.3">
      <c r="A7364" s="76"/>
      <c r="B7364" s="104"/>
      <c r="C7364" s="76"/>
      <c r="D7364" s="77"/>
      <c r="E7364" s="12"/>
      <c r="F7364" s="78"/>
      <c r="G7364" s="77"/>
      <c r="H7364" s="79"/>
      <c r="BA7364" s="5" t="str">
        <f t="shared" ref="BA7364:BA7427" si="115">IF($D7364="","",MID($D7364,4,LEN($D7364)-5))</f>
        <v/>
      </c>
      <c r="BB7364" s="5" t="str">
        <f>IF(OR($E7364="",$G7364&lt;&gt;"Ativo"),"",IF(COUNTIFS($E$4:$E7364,$E7364,$A$4:$A7364,$A7364,$G$4:$G7364,"Ativo")=1,1,0))</f>
        <v/>
      </c>
      <c r="BC7364" t="str">
        <f>IF(OR($A7364="",$G7364&lt;&gt;"Ativo"),"",IF(COUNTIFS($A$4:$A7364,$A7364,$G$4:$G7364,"Ativo")=1,1,0))</f>
        <v/>
      </c>
    </row>
    <row r="7365" spans="1:55" x14ac:dyDescent="0.3">
      <c r="A7365" s="76"/>
      <c r="B7365" s="104"/>
      <c r="C7365" s="76"/>
      <c r="D7365" s="77"/>
      <c r="E7365" s="12"/>
      <c r="F7365" s="78"/>
      <c r="G7365" s="77"/>
      <c r="H7365" s="79"/>
      <c r="BA7365" s="5" t="str">
        <f t="shared" si="115"/>
        <v/>
      </c>
      <c r="BB7365" s="5" t="str">
        <f>IF(OR($E7365="",$G7365&lt;&gt;"Ativo"),"",IF(COUNTIFS($E$4:$E7365,$E7365,$A$4:$A7365,$A7365,$G$4:$G7365,"Ativo")=1,1,0))</f>
        <v/>
      </c>
      <c r="BC7365" t="str">
        <f>IF(OR($A7365="",$G7365&lt;&gt;"Ativo"),"",IF(COUNTIFS($A$4:$A7365,$A7365,$G$4:$G7365,"Ativo")=1,1,0))</f>
        <v/>
      </c>
    </row>
    <row r="7366" spans="1:55" x14ac:dyDescent="0.3">
      <c r="A7366" s="76"/>
      <c r="B7366" s="104"/>
      <c r="C7366" s="76"/>
      <c r="D7366" s="77"/>
      <c r="E7366" s="12"/>
      <c r="F7366" s="78"/>
      <c r="G7366" s="77"/>
      <c r="H7366" s="79"/>
      <c r="BA7366" s="5" t="str">
        <f t="shared" si="115"/>
        <v/>
      </c>
      <c r="BB7366" s="5" t="str">
        <f>IF(OR($E7366="",$G7366&lt;&gt;"Ativo"),"",IF(COUNTIFS($E$4:$E7366,$E7366,$A$4:$A7366,$A7366,$G$4:$G7366,"Ativo")=1,1,0))</f>
        <v/>
      </c>
      <c r="BC7366" t="str">
        <f>IF(OR($A7366="",$G7366&lt;&gt;"Ativo"),"",IF(COUNTIFS($A$4:$A7366,$A7366,$G$4:$G7366,"Ativo")=1,1,0))</f>
        <v/>
      </c>
    </row>
    <row r="7367" spans="1:55" x14ac:dyDescent="0.3">
      <c r="A7367" s="76"/>
      <c r="B7367" s="104"/>
      <c r="C7367" s="76"/>
      <c r="D7367" s="77"/>
      <c r="E7367" s="12"/>
      <c r="F7367" s="78"/>
      <c r="G7367" s="77"/>
      <c r="H7367" s="79"/>
      <c r="BA7367" s="5" t="str">
        <f t="shared" si="115"/>
        <v/>
      </c>
      <c r="BB7367" s="5" t="str">
        <f>IF(OR($E7367="",$G7367&lt;&gt;"Ativo"),"",IF(COUNTIFS($E$4:$E7367,$E7367,$A$4:$A7367,$A7367,$G$4:$G7367,"Ativo")=1,1,0))</f>
        <v/>
      </c>
      <c r="BC7367" t="str">
        <f>IF(OR($A7367="",$G7367&lt;&gt;"Ativo"),"",IF(COUNTIFS($A$4:$A7367,$A7367,$G$4:$G7367,"Ativo")=1,1,0))</f>
        <v/>
      </c>
    </row>
    <row r="7368" spans="1:55" x14ac:dyDescent="0.3">
      <c r="A7368" s="76"/>
      <c r="B7368" s="104"/>
      <c r="C7368" s="76"/>
      <c r="D7368" s="77"/>
      <c r="E7368" s="12"/>
      <c r="F7368" s="78"/>
      <c r="G7368" s="77"/>
      <c r="H7368" s="79"/>
      <c r="BA7368" s="5" t="str">
        <f t="shared" si="115"/>
        <v/>
      </c>
      <c r="BB7368" s="5" t="str">
        <f>IF(OR($E7368="",$G7368&lt;&gt;"Ativo"),"",IF(COUNTIFS($E$4:$E7368,$E7368,$A$4:$A7368,$A7368,$G$4:$G7368,"Ativo")=1,1,0))</f>
        <v/>
      </c>
      <c r="BC7368" t="str">
        <f>IF(OR($A7368="",$G7368&lt;&gt;"Ativo"),"",IF(COUNTIFS($A$4:$A7368,$A7368,$G$4:$G7368,"Ativo")=1,1,0))</f>
        <v/>
      </c>
    </row>
    <row r="7369" spans="1:55" x14ac:dyDescent="0.3">
      <c r="A7369" s="76"/>
      <c r="B7369" s="104"/>
      <c r="C7369" s="76"/>
      <c r="D7369" s="77"/>
      <c r="E7369" s="12"/>
      <c r="F7369" s="78"/>
      <c r="G7369" s="77"/>
      <c r="H7369" s="79"/>
      <c r="BA7369" s="5" t="str">
        <f t="shared" si="115"/>
        <v/>
      </c>
      <c r="BB7369" s="5" t="str">
        <f>IF(OR($E7369="",$G7369&lt;&gt;"Ativo"),"",IF(COUNTIFS($E$4:$E7369,$E7369,$A$4:$A7369,$A7369,$G$4:$G7369,"Ativo")=1,1,0))</f>
        <v/>
      </c>
      <c r="BC7369" t="str">
        <f>IF(OR($A7369="",$G7369&lt;&gt;"Ativo"),"",IF(COUNTIFS($A$4:$A7369,$A7369,$G$4:$G7369,"Ativo")=1,1,0))</f>
        <v/>
      </c>
    </row>
    <row r="7370" spans="1:55" x14ac:dyDescent="0.3">
      <c r="A7370" s="76"/>
      <c r="B7370" s="104"/>
      <c r="C7370" s="76"/>
      <c r="D7370" s="77"/>
      <c r="E7370" s="12"/>
      <c r="F7370" s="78"/>
      <c r="G7370" s="77"/>
      <c r="H7370" s="79"/>
      <c r="BA7370" s="5" t="str">
        <f t="shared" si="115"/>
        <v/>
      </c>
      <c r="BB7370" s="5" t="str">
        <f>IF(OR($E7370="",$G7370&lt;&gt;"Ativo"),"",IF(COUNTIFS($E$4:$E7370,$E7370,$A$4:$A7370,$A7370,$G$4:$G7370,"Ativo")=1,1,0))</f>
        <v/>
      </c>
      <c r="BC7370" t="str">
        <f>IF(OR($A7370="",$G7370&lt;&gt;"Ativo"),"",IF(COUNTIFS($A$4:$A7370,$A7370,$G$4:$G7370,"Ativo")=1,1,0))</f>
        <v/>
      </c>
    </row>
    <row r="7371" spans="1:55" x14ac:dyDescent="0.3">
      <c r="A7371" s="76"/>
      <c r="B7371" s="104"/>
      <c r="C7371" s="76"/>
      <c r="D7371" s="77"/>
      <c r="E7371" s="12"/>
      <c r="F7371" s="78"/>
      <c r="G7371" s="77"/>
      <c r="H7371" s="79"/>
      <c r="BA7371" s="5" t="str">
        <f t="shared" si="115"/>
        <v/>
      </c>
      <c r="BB7371" s="5" t="str">
        <f>IF(OR($E7371="",$G7371&lt;&gt;"Ativo"),"",IF(COUNTIFS($E$4:$E7371,$E7371,$A$4:$A7371,$A7371,$G$4:$G7371,"Ativo")=1,1,0))</f>
        <v/>
      </c>
      <c r="BC7371" t="str">
        <f>IF(OR($A7371="",$G7371&lt;&gt;"Ativo"),"",IF(COUNTIFS($A$4:$A7371,$A7371,$G$4:$G7371,"Ativo")=1,1,0))</f>
        <v/>
      </c>
    </row>
    <row r="7372" spans="1:55" x14ac:dyDescent="0.3">
      <c r="A7372" s="76"/>
      <c r="B7372" s="104"/>
      <c r="C7372" s="76"/>
      <c r="D7372" s="77"/>
      <c r="E7372" s="12"/>
      <c r="F7372" s="78"/>
      <c r="G7372" s="77"/>
      <c r="H7372" s="79"/>
      <c r="BA7372" s="5" t="str">
        <f t="shared" si="115"/>
        <v/>
      </c>
      <c r="BB7372" s="5" t="str">
        <f>IF(OR($E7372="",$G7372&lt;&gt;"Ativo"),"",IF(COUNTIFS($E$4:$E7372,$E7372,$A$4:$A7372,$A7372,$G$4:$G7372,"Ativo")=1,1,0))</f>
        <v/>
      </c>
      <c r="BC7372" t="str">
        <f>IF(OR($A7372="",$G7372&lt;&gt;"Ativo"),"",IF(COUNTIFS($A$4:$A7372,$A7372,$G$4:$G7372,"Ativo")=1,1,0))</f>
        <v/>
      </c>
    </row>
    <row r="7373" spans="1:55" x14ac:dyDescent="0.3">
      <c r="A7373" s="76"/>
      <c r="B7373" s="104"/>
      <c r="C7373" s="76"/>
      <c r="D7373" s="77"/>
      <c r="E7373" s="12"/>
      <c r="F7373" s="78"/>
      <c r="G7373" s="77"/>
      <c r="H7373" s="79"/>
      <c r="BA7373" s="5" t="str">
        <f t="shared" si="115"/>
        <v/>
      </c>
      <c r="BB7373" s="5" t="str">
        <f>IF(OR($E7373="",$G7373&lt;&gt;"Ativo"),"",IF(COUNTIFS($E$4:$E7373,$E7373,$A$4:$A7373,$A7373,$G$4:$G7373,"Ativo")=1,1,0))</f>
        <v/>
      </c>
      <c r="BC7373" t="str">
        <f>IF(OR($A7373="",$G7373&lt;&gt;"Ativo"),"",IF(COUNTIFS($A$4:$A7373,$A7373,$G$4:$G7373,"Ativo")=1,1,0))</f>
        <v/>
      </c>
    </row>
    <row r="7374" spans="1:55" x14ac:dyDescent="0.3">
      <c r="A7374" s="76"/>
      <c r="B7374" s="104"/>
      <c r="C7374" s="76"/>
      <c r="D7374" s="77"/>
      <c r="E7374" s="12"/>
      <c r="F7374" s="78"/>
      <c r="G7374" s="77"/>
      <c r="H7374" s="79"/>
      <c r="BA7374" s="5" t="str">
        <f t="shared" si="115"/>
        <v/>
      </c>
      <c r="BB7374" s="5" t="str">
        <f>IF(OR($E7374="",$G7374&lt;&gt;"Ativo"),"",IF(COUNTIFS($E$4:$E7374,$E7374,$A$4:$A7374,$A7374,$G$4:$G7374,"Ativo")=1,1,0))</f>
        <v/>
      </c>
      <c r="BC7374" t="str">
        <f>IF(OR($A7374="",$G7374&lt;&gt;"Ativo"),"",IF(COUNTIFS($A$4:$A7374,$A7374,$G$4:$G7374,"Ativo")=1,1,0))</f>
        <v/>
      </c>
    </row>
    <row r="7375" spans="1:55" x14ac:dyDescent="0.3">
      <c r="A7375" s="76"/>
      <c r="B7375" s="104"/>
      <c r="C7375" s="76"/>
      <c r="D7375" s="77"/>
      <c r="E7375" s="12"/>
      <c r="F7375" s="78"/>
      <c r="G7375" s="77"/>
      <c r="H7375" s="79"/>
      <c r="BA7375" s="5" t="str">
        <f t="shared" si="115"/>
        <v/>
      </c>
      <c r="BB7375" s="5" t="str">
        <f>IF(OR($E7375="",$G7375&lt;&gt;"Ativo"),"",IF(COUNTIFS($E$4:$E7375,$E7375,$A$4:$A7375,$A7375,$G$4:$G7375,"Ativo")=1,1,0))</f>
        <v/>
      </c>
      <c r="BC7375" t="str">
        <f>IF(OR($A7375="",$G7375&lt;&gt;"Ativo"),"",IF(COUNTIFS($A$4:$A7375,$A7375,$G$4:$G7375,"Ativo")=1,1,0))</f>
        <v/>
      </c>
    </row>
    <row r="7376" spans="1:55" x14ac:dyDescent="0.3">
      <c r="A7376" s="76"/>
      <c r="B7376" s="104"/>
      <c r="C7376" s="76"/>
      <c r="D7376" s="77"/>
      <c r="E7376" s="12"/>
      <c r="F7376" s="78"/>
      <c r="G7376" s="77"/>
      <c r="H7376" s="79"/>
      <c r="BA7376" s="5" t="str">
        <f t="shared" si="115"/>
        <v/>
      </c>
      <c r="BB7376" s="5" t="str">
        <f>IF(OR($E7376="",$G7376&lt;&gt;"Ativo"),"",IF(COUNTIFS($E$4:$E7376,$E7376,$A$4:$A7376,$A7376,$G$4:$G7376,"Ativo")=1,1,0))</f>
        <v/>
      </c>
      <c r="BC7376" t="str">
        <f>IF(OR($A7376="",$G7376&lt;&gt;"Ativo"),"",IF(COUNTIFS($A$4:$A7376,$A7376,$G$4:$G7376,"Ativo")=1,1,0))</f>
        <v/>
      </c>
    </row>
    <row r="7377" spans="1:55" x14ac:dyDescent="0.3">
      <c r="A7377" s="76"/>
      <c r="B7377" s="104"/>
      <c r="C7377" s="76"/>
      <c r="D7377" s="77"/>
      <c r="E7377" s="12"/>
      <c r="F7377" s="78"/>
      <c r="G7377" s="77"/>
      <c r="H7377" s="79"/>
      <c r="BA7377" s="5" t="str">
        <f t="shared" si="115"/>
        <v/>
      </c>
      <c r="BB7377" s="5" t="str">
        <f>IF(OR($E7377="",$G7377&lt;&gt;"Ativo"),"",IF(COUNTIFS($E$4:$E7377,$E7377,$A$4:$A7377,$A7377,$G$4:$G7377,"Ativo")=1,1,0))</f>
        <v/>
      </c>
      <c r="BC7377" t="str">
        <f>IF(OR($A7377="",$G7377&lt;&gt;"Ativo"),"",IF(COUNTIFS($A$4:$A7377,$A7377,$G$4:$G7377,"Ativo")=1,1,0))</f>
        <v/>
      </c>
    </row>
    <row r="7378" spans="1:55" x14ac:dyDescent="0.3">
      <c r="A7378" s="76"/>
      <c r="B7378" s="104"/>
      <c r="C7378" s="76"/>
      <c r="D7378" s="77"/>
      <c r="E7378" s="12"/>
      <c r="F7378" s="78"/>
      <c r="G7378" s="77"/>
      <c r="H7378" s="79"/>
      <c r="BA7378" s="5" t="str">
        <f t="shared" si="115"/>
        <v/>
      </c>
      <c r="BB7378" s="5" t="str">
        <f>IF(OR($E7378="",$G7378&lt;&gt;"Ativo"),"",IF(COUNTIFS($E$4:$E7378,$E7378,$A$4:$A7378,$A7378,$G$4:$G7378,"Ativo")=1,1,0))</f>
        <v/>
      </c>
      <c r="BC7378" t="str">
        <f>IF(OR($A7378="",$G7378&lt;&gt;"Ativo"),"",IF(COUNTIFS($A$4:$A7378,$A7378,$G$4:$G7378,"Ativo")=1,1,0))</f>
        <v/>
      </c>
    </row>
    <row r="7379" spans="1:55" x14ac:dyDescent="0.3">
      <c r="A7379" s="76"/>
      <c r="B7379" s="104"/>
      <c r="C7379" s="76"/>
      <c r="D7379" s="77"/>
      <c r="E7379" s="12"/>
      <c r="F7379" s="78"/>
      <c r="G7379" s="77"/>
      <c r="H7379" s="79"/>
      <c r="BA7379" s="5" t="str">
        <f t="shared" si="115"/>
        <v/>
      </c>
      <c r="BB7379" s="5" t="str">
        <f>IF(OR($E7379="",$G7379&lt;&gt;"Ativo"),"",IF(COUNTIFS($E$4:$E7379,$E7379,$A$4:$A7379,$A7379,$G$4:$G7379,"Ativo")=1,1,0))</f>
        <v/>
      </c>
      <c r="BC7379" t="str">
        <f>IF(OR($A7379="",$G7379&lt;&gt;"Ativo"),"",IF(COUNTIFS($A$4:$A7379,$A7379,$G$4:$G7379,"Ativo")=1,1,0))</f>
        <v/>
      </c>
    </row>
    <row r="7380" spans="1:55" x14ac:dyDescent="0.3">
      <c r="A7380" s="76"/>
      <c r="B7380" s="104"/>
      <c r="C7380" s="76"/>
      <c r="D7380" s="77"/>
      <c r="E7380" s="12"/>
      <c r="F7380" s="78"/>
      <c r="G7380" s="77"/>
      <c r="H7380" s="79"/>
      <c r="BA7380" s="5" t="str">
        <f t="shared" si="115"/>
        <v/>
      </c>
      <c r="BB7380" s="5" t="str">
        <f>IF(OR($E7380="",$G7380&lt;&gt;"Ativo"),"",IF(COUNTIFS($E$4:$E7380,$E7380,$A$4:$A7380,$A7380,$G$4:$G7380,"Ativo")=1,1,0))</f>
        <v/>
      </c>
      <c r="BC7380" t="str">
        <f>IF(OR($A7380="",$G7380&lt;&gt;"Ativo"),"",IF(COUNTIFS($A$4:$A7380,$A7380,$G$4:$G7380,"Ativo")=1,1,0))</f>
        <v/>
      </c>
    </row>
    <row r="7381" spans="1:55" x14ac:dyDescent="0.3">
      <c r="A7381" s="76"/>
      <c r="B7381" s="104"/>
      <c r="C7381" s="76"/>
      <c r="D7381" s="77"/>
      <c r="E7381" s="12"/>
      <c r="F7381" s="78"/>
      <c r="G7381" s="77"/>
      <c r="H7381" s="79"/>
      <c r="BA7381" s="5" t="str">
        <f t="shared" si="115"/>
        <v/>
      </c>
      <c r="BB7381" s="5" t="str">
        <f>IF(OR($E7381="",$G7381&lt;&gt;"Ativo"),"",IF(COUNTIFS($E$4:$E7381,$E7381,$A$4:$A7381,$A7381,$G$4:$G7381,"Ativo")=1,1,0))</f>
        <v/>
      </c>
      <c r="BC7381" t="str">
        <f>IF(OR($A7381="",$G7381&lt;&gt;"Ativo"),"",IF(COUNTIFS($A$4:$A7381,$A7381,$G$4:$G7381,"Ativo")=1,1,0))</f>
        <v/>
      </c>
    </row>
    <row r="7382" spans="1:55" x14ac:dyDescent="0.3">
      <c r="A7382" s="76"/>
      <c r="B7382" s="104"/>
      <c r="C7382" s="76"/>
      <c r="D7382" s="77"/>
      <c r="E7382" s="12"/>
      <c r="F7382" s="78"/>
      <c r="G7382" s="77"/>
      <c r="H7382" s="79"/>
      <c r="BA7382" s="5" t="str">
        <f t="shared" si="115"/>
        <v/>
      </c>
      <c r="BB7382" s="5" t="str">
        <f>IF(OR($E7382="",$G7382&lt;&gt;"Ativo"),"",IF(COUNTIFS($E$4:$E7382,$E7382,$A$4:$A7382,$A7382,$G$4:$G7382,"Ativo")=1,1,0))</f>
        <v/>
      </c>
      <c r="BC7382" t="str">
        <f>IF(OR($A7382="",$G7382&lt;&gt;"Ativo"),"",IF(COUNTIFS($A$4:$A7382,$A7382,$G$4:$G7382,"Ativo")=1,1,0))</f>
        <v/>
      </c>
    </row>
    <row r="7383" spans="1:55" x14ac:dyDescent="0.3">
      <c r="A7383" s="76"/>
      <c r="B7383" s="104"/>
      <c r="C7383" s="76"/>
      <c r="D7383" s="77"/>
      <c r="E7383" s="12"/>
      <c r="F7383" s="78"/>
      <c r="G7383" s="77"/>
      <c r="H7383" s="79"/>
      <c r="BA7383" s="5" t="str">
        <f t="shared" si="115"/>
        <v/>
      </c>
      <c r="BB7383" s="5" t="str">
        <f>IF(OR($E7383="",$G7383&lt;&gt;"Ativo"),"",IF(COUNTIFS($E$4:$E7383,$E7383,$A$4:$A7383,$A7383,$G$4:$G7383,"Ativo")=1,1,0))</f>
        <v/>
      </c>
      <c r="BC7383" t="str">
        <f>IF(OR($A7383="",$G7383&lt;&gt;"Ativo"),"",IF(COUNTIFS($A$4:$A7383,$A7383,$G$4:$G7383,"Ativo")=1,1,0))</f>
        <v/>
      </c>
    </row>
    <row r="7384" spans="1:55" x14ac:dyDescent="0.3">
      <c r="A7384" s="76"/>
      <c r="B7384" s="104"/>
      <c r="C7384" s="76"/>
      <c r="D7384" s="77"/>
      <c r="E7384" s="12"/>
      <c r="F7384" s="78"/>
      <c r="G7384" s="77"/>
      <c r="H7384" s="79"/>
      <c r="BA7384" s="5" t="str">
        <f t="shared" si="115"/>
        <v/>
      </c>
      <c r="BB7384" s="5" t="str">
        <f>IF(OR($E7384="",$G7384&lt;&gt;"Ativo"),"",IF(COUNTIFS($E$4:$E7384,$E7384,$A$4:$A7384,$A7384,$G$4:$G7384,"Ativo")=1,1,0))</f>
        <v/>
      </c>
      <c r="BC7384" t="str">
        <f>IF(OR($A7384="",$G7384&lt;&gt;"Ativo"),"",IF(COUNTIFS($A$4:$A7384,$A7384,$G$4:$G7384,"Ativo")=1,1,0))</f>
        <v/>
      </c>
    </row>
    <row r="7385" spans="1:55" x14ac:dyDescent="0.3">
      <c r="A7385" s="76"/>
      <c r="B7385" s="104"/>
      <c r="C7385" s="76"/>
      <c r="D7385" s="77"/>
      <c r="E7385" s="12"/>
      <c r="F7385" s="78"/>
      <c r="G7385" s="77"/>
      <c r="H7385" s="79"/>
      <c r="BA7385" s="5" t="str">
        <f t="shared" si="115"/>
        <v/>
      </c>
      <c r="BB7385" s="5" t="str">
        <f>IF(OR($E7385="",$G7385&lt;&gt;"Ativo"),"",IF(COUNTIFS($E$4:$E7385,$E7385,$A$4:$A7385,$A7385,$G$4:$G7385,"Ativo")=1,1,0))</f>
        <v/>
      </c>
      <c r="BC7385" t="str">
        <f>IF(OR($A7385="",$G7385&lt;&gt;"Ativo"),"",IF(COUNTIFS($A$4:$A7385,$A7385,$G$4:$G7385,"Ativo")=1,1,0))</f>
        <v/>
      </c>
    </row>
    <row r="7386" spans="1:55" x14ac:dyDescent="0.3">
      <c r="A7386" s="76"/>
      <c r="B7386" s="104"/>
      <c r="C7386" s="76"/>
      <c r="D7386" s="77"/>
      <c r="E7386" s="12"/>
      <c r="F7386" s="78"/>
      <c r="G7386" s="77"/>
      <c r="H7386" s="79"/>
      <c r="BA7386" s="5" t="str">
        <f t="shared" si="115"/>
        <v/>
      </c>
      <c r="BB7386" s="5" t="str">
        <f>IF(OR($E7386="",$G7386&lt;&gt;"Ativo"),"",IF(COUNTIFS($E$4:$E7386,$E7386,$A$4:$A7386,$A7386,$G$4:$G7386,"Ativo")=1,1,0))</f>
        <v/>
      </c>
      <c r="BC7386" t="str">
        <f>IF(OR($A7386="",$G7386&lt;&gt;"Ativo"),"",IF(COUNTIFS($A$4:$A7386,$A7386,$G$4:$G7386,"Ativo")=1,1,0))</f>
        <v/>
      </c>
    </row>
    <row r="7387" spans="1:55" x14ac:dyDescent="0.3">
      <c r="A7387" s="76"/>
      <c r="B7387" s="104"/>
      <c r="C7387" s="76"/>
      <c r="D7387" s="77"/>
      <c r="E7387" s="12"/>
      <c r="F7387" s="78"/>
      <c r="G7387" s="77"/>
      <c r="H7387" s="79"/>
      <c r="BA7387" s="5" t="str">
        <f t="shared" si="115"/>
        <v/>
      </c>
      <c r="BB7387" s="5" t="str">
        <f>IF(OR($E7387="",$G7387&lt;&gt;"Ativo"),"",IF(COUNTIFS($E$4:$E7387,$E7387,$A$4:$A7387,$A7387,$G$4:$G7387,"Ativo")=1,1,0))</f>
        <v/>
      </c>
      <c r="BC7387" t="str">
        <f>IF(OR($A7387="",$G7387&lt;&gt;"Ativo"),"",IF(COUNTIFS($A$4:$A7387,$A7387,$G$4:$G7387,"Ativo")=1,1,0))</f>
        <v/>
      </c>
    </row>
    <row r="7388" spans="1:55" x14ac:dyDescent="0.3">
      <c r="A7388" s="76"/>
      <c r="B7388" s="104"/>
      <c r="C7388" s="76"/>
      <c r="D7388" s="77"/>
      <c r="E7388" s="12"/>
      <c r="F7388" s="78"/>
      <c r="G7388" s="77"/>
      <c r="H7388" s="79"/>
      <c r="BA7388" s="5" t="str">
        <f t="shared" si="115"/>
        <v/>
      </c>
      <c r="BB7388" s="5" t="str">
        <f>IF(OR($E7388="",$G7388&lt;&gt;"Ativo"),"",IF(COUNTIFS($E$4:$E7388,$E7388,$A$4:$A7388,$A7388,$G$4:$G7388,"Ativo")=1,1,0))</f>
        <v/>
      </c>
      <c r="BC7388" t="str">
        <f>IF(OR($A7388="",$G7388&lt;&gt;"Ativo"),"",IF(COUNTIFS($A$4:$A7388,$A7388,$G$4:$G7388,"Ativo")=1,1,0))</f>
        <v/>
      </c>
    </row>
    <row r="7389" spans="1:55" x14ac:dyDescent="0.3">
      <c r="A7389" s="76"/>
      <c r="B7389" s="104"/>
      <c r="C7389" s="76"/>
      <c r="D7389" s="77"/>
      <c r="E7389" s="12"/>
      <c r="F7389" s="78"/>
      <c r="G7389" s="77"/>
      <c r="H7389" s="79"/>
      <c r="BA7389" s="5" t="str">
        <f t="shared" si="115"/>
        <v/>
      </c>
      <c r="BB7389" s="5" t="str">
        <f>IF(OR($E7389="",$G7389&lt;&gt;"Ativo"),"",IF(COUNTIFS($E$4:$E7389,$E7389,$A$4:$A7389,$A7389,$G$4:$G7389,"Ativo")=1,1,0))</f>
        <v/>
      </c>
      <c r="BC7389" t="str">
        <f>IF(OR($A7389="",$G7389&lt;&gt;"Ativo"),"",IF(COUNTIFS($A$4:$A7389,$A7389,$G$4:$G7389,"Ativo")=1,1,0))</f>
        <v/>
      </c>
    </row>
    <row r="7390" spans="1:55" x14ac:dyDescent="0.3">
      <c r="A7390" s="76"/>
      <c r="B7390" s="104"/>
      <c r="C7390" s="76"/>
      <c r="D7390" s="77"/>
      <c r="E7390" s="12"/>
      <c r="F7390" s="78"/>
      <c r="G7390" s="77"/>
      <c r="H7390" s="79"/>
      <c r="BA7390" s="5" t="str">
        <f t="shared" si="115"/>
        <v/>
      </c>
      <c r="BB7390" s="5" t="str">
        <f>IF(OR($E7390="",$G7390&lt;&gt;"Ativo"),"",IF(COUNTIFS($E$4:$E7390,$E7390,$A$4:$A7390,$A7390,$G$4:$G7390,"Ativo")=1,1,0))</f>
        <v/>
      </c>
      <c r="BC7390" t="str">
        <f>IF(OR($A7390="",$G7390&lt;&gt;"Ativo"),"",IF(COUNTIFS($A$4:$A7390,$A7390,$G$4:$G7390,"Ativo")=1,1,0))</f>
        <v/>
      </c>
    </row>
    <row r="7391" spans="1:55" x14ac:dyDescent="0.3">
      <c r="A7391" s="76"/>
      <c r="B7391" s="104"/>
      <c r="C7391" s="76"/>
      <c r="D7391" s="77"/>
      <c r="E7391" s="12"/>
      <c r="F7391" s="78"/>
      <c r="G7391" s="77"/>
      <c r="H7391" s="79"/>
      <c r="BA7391" s="5" t="str">
        <f t="shared" si="115"/>
        <v/>
      </c>
      <c r="BB7391" s="5" t="str">
        <f>IF(OR($E7391="",$G7391&lt;&gt;"Ativo"),"",IF(COUNTIFS($E$4:$E7391,$E7391,$A$4:$A7391,$A7391,$G$4:$G7391,"Ativo")=1,1,0))</f>
        <v/>
      </c>
      <c r="BC7391" t="str">
        <f>IF(OR($A7391="",$G7391&lt;&gt;"Ativo"),"",IF(COUNTIFS($A$4:$A7391,$A7391,$G$4:$G7391,"Ativo")=1,1,0))</f>
        <v/>
      </c>
    </row>
    <row r="7392" spans="1:55" x14ac:dyDescent="0.3">
      <c r="A7392" s="76"/>
      <c r="B7392" s="104"/>
      <c r="C7392" s="76"/>
      <c r="D7392" s="77"/>
      <c r="E7392" s="12"/>
      <c r="F7392" s="78"/>
      <c r="G7392" s="77"/>
      <c r="H7392" s="79"/>
      <c r="BA7392" s="5" t="str">
        <f t="shared" si="115"/>
        <v/>
      </c>
      <c r="BB7392" s="5" t="str">
        <f>IF(OR($E7392="",$G7392&lt;&gt;"Ativo"),"",IF(COUNTIFS($E$4:$E7392,$E7392,$A$4:$A7392,$A7392,$G$4:$G7392,"Ativo")=1,1,0))</f>
        <v/>
      </c>
      <c r="BC7392" t="str">
        <f>IF(OR($A7392="",$G7392&lt;&gt;"Ativo"),"",IF(COUNTIFS($A$4:$A7392,$A7392,$G$4:$G7392,"Ativo")=1,1,0))</f>
        <v/>
      </c>
    </row>
    <row r="7393" spans="1:55" x14ac:dyDescent="0.3">
      <c r="A7393" s="76"/>
      <c r="B7393" s="104"/>
      <c r="C7393" s="76"/>
      <c r="D7393" s="77"/>
      <c r="E7393" s="12"/>
      <c r="F7393" s="78"/>
      <c r="G7393" s="77"/>
      <c r="H7393" s="79"/>
      <c r="BA7393" s="5" t="str">
        <f t="shared" si="115"/>
        <v/>
      </c>
      <c r="BB7393" s="5" t="str">
        <f>IF(OR($E7393="",$G7393&lt;&gt;"Ativo"),"",IF(COUNTIFS($E$4:$E7393,$E7393,$A$4:$A7393,$A7393,$G$4:$G7393,"Ativo")=1,1,0))</f>
        <v/>
      </c>
      <c r="BC7393" t="str">
        <f>IF(OR($A7393="",$G7393&lt;&gt;"Ativo"),"",IF(COUNTIFS($A$4:$A7393,$A7393,$G$4:$G7393,"Ativo")=1,1,0))</f>
        <v/>
      </c>
    </row>
    <row r="7394" spans="1:55" x14ac:dyDescent="0.3">
      <c r="A7394" s="76"/>
      <c r="B7394" s="104"/>
      <c r="C7394" s="76"/>
      <c r="D7394" s="77"/>
      <c r="E7394" s="12"/>
      <c r="F7394" s="78"/>
      <c r="G7394" s="77"/>
      <c r="H7394" s="79"/>
      <c r="BA7394" s="5" t="str">
        <f t="shared" si="115"/>
        <v/>
      </c>
      <c r="BB7394" s="5" t="str">
        <f>IF(OR($E7394="",$G7394&lt;&gt;"Ativo"),"",IF(COUNTIFS($E$4:$E7394,$E7394,$A$4:$A7394,$A7394,$G$4:$G7394,"Ativo")=1,1,0))</f>
        <v/>
      </c>
      <c r="BC7394" t="str">
        <f>IF(OR($A7394="",$G7394&lt;&gt;"Ativo"),"",IF(COUNTIFS($A$4:$A7394,$A7394,$G$4:$G7394,"Ativo")=1,1,0))</f>
        <v/>
      </c>
    </row>
    <row r="7395" spans="1:55" x14ac:dyDescent="0.3">
      <c r="A7395" s="76"/>
      <c r="B7395" s="104"/>
      <c r="C7395" s="76"/>
      <c r="D7395" s="77"/>
      <c r="E7395" s="12"/>
      <c r="F7395" s="78"/>
      <c r="G7395" s="77"/>
      <c r="H7395" s="79"/>
      <c r="BA7395" s="5" t="str">
        <f t="shared" si="115"/>
        <v/>
      </c>
      <c r="BB7395" s="5" t="str">
        <f>IF(OR($E7395="",$G7395&lt;&gt;"Ativo"),"",IF(COUNTIFS($E$4:$E7395,$E7395,$A$4:$A7395,$A7395,$G$4:$G7395,"Ativo")=1,1,0))</f>
        <v/>
      </c>
      <c r="BC7395" t="str">
        <f>IF(OR($A7395="",$G7395&lt;&gt;"Ativo"),"",IF(COUNTIFS($A$4:$A7395,$A7395,$G$4:$G7395,"Ativo")=1,1,0))</f>
        <v/>
      </c>
    </row>
    <row r="7396" spans="1:55" x14ac:dyDescent="0.3">
      <c r="A7396" s="76"/>
      <c r="B7396" s="104"/>
      <c r="C7396" s="76"/>
      <c r="D7396" s="77"/>
      <c r="E7396" s="12"/>
      <c r="F7396" s="78"/>
      <c r="G7396" s="77"/>
      <c r="H7396" s="79"/>
      <c r="BA7396" s="5" t="str">
        <f t="shared" si="115"/>
        <v/>
      </c>
      <c r="BB7396" s="5" t="str">
        <f>IF(OR($E7396="",$G7396&lt;&gt;"Ativo"),"",IF(COUNTIFS($E$4:$E7396,$E7396,$A$4:$A7396,$A7396,$G$4:$G7396,"Ativo")=1,1,0))</f>
        <v/>
      </c>
      <c r="BC7396" t="str">
        <f>IF(OR($A7396="",$G7396&lt;&gt;"Ativo"),"",IF(COUNTIFS($A$4:$A7396,$A7396,$G$4:$G7396,"Ativo")=1,1,0))</f>
        <v/>
      </c>
    </row>
    <row r="7397" spans="1:55" x14ac:dyDescent="0.3">
      <c r="A7397" s="76"/>
      <c r="B7397" s="104"/>
      <c r="C7397" s="76"/>
      <c r="D7397" s="77"/>
      <c r="E7397" s="12"/>
      <c r="F7397" s="78"/>
      <c r="G7397" s="77"/>
      <c r="H7397" s="79"/>
      <c r="BA7397" s="5" t="str">
        <f t="shared" si="115"/>
        <v/>
      </c>
      <c r="BB7397" s="5" t="str">
        <f>IF(OR($E7397="",$G7397&lt;&gt;"Ativo"),"",IF(COUNTIFS($E$4:$E7397,$E7397,$A$4:$A7397,$A7397,$G$4:$G7397,"Ativo")=1,1,0))</f>
        <v/>
      </c>
      <c r="BC7397" t="str">
        <f>IF(OR($A7397="",$G7397&lt;&gt;"Ativo"),"",IF(COUNTIFS($A$4:$A7397,$A7397,$G$4:$G7397,"Ativo")=1,1,0))</f>
        <v/>
      </c>
    </row>
    <row r="7398" spans="1:55" x14ac:dyDescent="0.3">
      <c r="A7398" s="76"/>
      <c r="B7398" s="104"/>
      <c r="C7398" s="76"/>
      <c r="D7398" s="77"/>
      <c r="E7398" s="12"/>
      <c r="F7398" s="78"/>
      <c r="G7398" s="77"/>
      <c r="H7398" s="79"/>
      <c r="BA7398" s="5" t="str">
        <f t="shared" si="115"/>
        <v/>
      </c>
      <c r="BB7398" s="5" t="str">
        <f>IF(OR($E7398="",$G7398&lt;&gt;"Ativo"),"",IF(COUNTIFS($E$4:$E7398,$E7398,$A$4:$A7398,$A7398,$G$4:$G7398,"Ativo")=1,1,0))</f>
        <v/>
      </c>
      <c r="BC7398" t="str">
        <f>IF(OR($A7398="",$G7398&lt;&gt;"Ativo"),"",IF(COUNTIFS($A$4:$A7398,$A7398,$G$4:$G7398,"Ativo")=1,1,0))</f>
        <v/>
      </c>
    </row>
    <row r="7399" spans="1:55" x14ac:dyDescent="0.3">
      <c r="A7399" s="76"/>
      <c r="B7399" s="104"/>
      <c r="C7399" s="76"/>
      <c r="D7399" s="77"/>
      <c r="E7399" s="12"/>
      <c r="F7399" s="78"/>
      <c r="G7399" s="77"/>
      <c r="H7399" s="79"/>
      <c r="BA7399" s="5" t="str">
        <f t="shared" si="115"/>
        <v/>
      </c>
      <c r="BB7399" s="5" t="str">
        <f>IF(OR($E7399="",$G7399&lt;&gt;"Ativo"),"",IF(COUNTIFS($E$4:$E7399,$E7399,$A$4:$A7399,$A7399,$G$4:$G7399,"Ativo")=1,1,0))</f>
        <v/>
      </c>
      <c r="BC7399" t="str">
        <f>IF(OR($A7399="",$G7399&lt;&gt;"Ativo"),"",IF(COUNTIFS($A$4:$A7399,$A7399,$G$4:$G7399,"Ativo")=1,1,0))</f>
        <v/>
      </c>
    </row>
    <row r="7400" spans="1:55" x14ac:dyDescent="0.3">
      <c r="A7400" s="76"/>
      <c r="B7400" s="104"/>
      <c r="C7400" s="76"/>
      <c r="D7400" s="77"/>
      <c r="E7400" s="12"/>
      <c r="F7400" s="78"/>
      <c r="G7400" s="77"/>
      <c r="H7400" s="79"/>
      <c r="BA7400" s="5" t="str">
        <f t="shared" si="115"/>
        <v/>
      </c>
      <c r="BB7400" s="5" t="str">
        <f>IF(OR($E7400="",$G7400&lt;&gt;"Ativo"),"",IF(COUNTIFS($E$4:$E7400,$E7400,$A$4:$A7400,$A7400,$G$4:$G7400,"Ativo")=1,1,0))</f>
        <v/>
      </c>
      <c r="BC7400" t="str">
        <f>IF(OR($A7400="",$G7400&lt;&gt;"Ativo"),"",IF(COUNTIFS($A$4:$A7400,$A7400,$G$4:$G7400,"Ativo")=1,1,0))</f>
        <v/>
      </c>
    </row>
    <row r="7401" spans="1:55" x14ac:dyDescent="0.3">
      <c r="A7401" s="76"/>
      <c r="B7401" s="104"/>
      <c r="C7401" s="76"/>
      <c r="D7401" s="77"/>
      <c r="E7401" s="12"/>
      <c r="F7401" s="78"/>
      <c r="G7401" s="77"/>
      <c r="H7401" s="79"/>
      <c r="BA7401" s="5" t="str">
        <f t="shared" si="115"/>
        <v/>
      </c>
      <c r="BB7401" s="5" t="str">
        <f>IF(OR($E7401="",$G7401&lt;&gt;"Ativo"),"",IF(COUNTIFS($E$4:$E7401,$E7401,$A$4:$A7401,$A7401,$G$4:$G7401,"Ativo")=1,1,0))</f>
        <v/>
      </c>
      <c r="BC7401" t="str">
        <f>IF(OR($A7401="",$G7401&lt;&gt;"Ativo"),"",IF(COUNTIFS($A$4:$A7401,$A7401,$G$4:$G7401,"Ativo")=1,1,0))</f>
        <v/>
      </c>
    </row>
    <row r="7402" spans="1:55" x14ac:dyDescent="0.3">
      <c r="A7402" s="76"/>
      <c r="B7402" s="104"/>
      <c r="C7402" s="76"/>
      <c r="D7402" s="77"/>
      <c r="E7402" s="12"/>
      <c r="F7402" s="78"/>
      <c r="G7402" s="77"/>
      <c r="H7402" s="79"/>
      <c r="BA7402" s="5" t="str">
        <f t="shared" si="115"/>
        <v/>
      </c>
      <c r="BB7402" s="5" t="str">
        <f>IF(OR($E7402="",$G7402&lt;&gt;"Ativo"),"",IF(COUNTIFS($E$4:$E7402,$E7402,$A$4:$A7402,$A7402,$G$4:$G7402,"Ativo")=1,1,0))</f>
        <v/>
      </c>
      <c r="BC7402" t="str">
        <f>IF(OR($A7402="",$G7402&lt;&gt;"Ativo"),"",IF(COUNTIFS($A$4:$A7402,$A7402,$G$4:$G7402,"Ativo")=1,1,0))</f>
        <v/>
      </c>
    </row>
    <row r="7403" spans="1:55" x14ac:dyDescent="0.3">
      <c r="A7403" s="76"/>
      <c r="B7403" s="104"/>
      <c r="C7403" s="76"/>
      <c r="D7403" s="77"/>
      <c r="E7403" s="12"/>
      <c r="F7403" s="78"/>
      <c r="G7403" s="77"/>
      <c r="H7403" s="79"/>
      <c r="BA7403" s="5" t="str">
        <f t="shared" si="115"/>
        <v/>
      </c>
      <c r="BB7403" s="5" t="str">
        <f>IF(OR($E7403="",$G7403&lt;&gt;"Ativo"),"",IF(COUNTIFS($E$4:$E7403,$E7403,$A$4:$A7403,$A7403,$G$4:$G7403,"Ativo")=1,1,0))</f>
        <v/>
      </c>
      <c r="BC7403" t="str">
        <f>IF(OR($A7403="",$G7403&lt;&gt;"Ativo"),"",IF(COUNTIFS($A$4:$A7403,$A7403,$G$4:$G7403,"Ativo")=1,1,0))</f>
        <v/>
      </c>
    </row>
    <row r="7404" spans="1:55" x14ac:dyDescent="0.3">
      <c r="A7404" s="76"/>
      <c r="B7404" s="104"/>
      <c r="C7404" s="76"/>
      <c r="D7404" s="77"/>
      <c r="E7404" s="12"/>
      <c r="F7404" s="78"/>
      <c r="G7404" s="77"/>
      <c r="H7404" s="79"/>
      <c r="BA7404" s="5" t="str">
        <f t="shared" si="115"/>
        <v/>
      </c>
      <c r="BB7404" s="5" t="str">
        <f>IF(OR($E7404="",$G7404&lt;&gt;"Ativo"),"",IF(COUNTIFS($E$4:$E7404,$E7404,$A$4:$A7404,$A7404,$G$4:$G7404,"Ativo")=1,1,0))</f>
        <v/>
      </c>
      <c r="BC7404" t="str">
        <f>IF(OR($A7404="",$G7404&lt;&gt;"Ativo"),"",IF(COUNTIFS($A$4:$A7404,$A7404,$G$4:$G7404,"Ativo")=1,1,0))</f>
        <v/>
      </c>
    </row>
    <row r="7405" spans="1:55" x14ac:dyDescent="0.3">
      <c r="A7405" s="76"/>
      <c r="B7405" s="104"/>
      <c r="C7405" s="76"/>
      <c r="D7405" s="77"/>
      <c r="E7405" s="12"/>
      <c r="F7405" s="78"/>
      <c r="G7405" s="77"/>
      <c r="H7405" s="79"/>
      <c r="BA7405" s="5" t="str">
        <f t="shared" si="115"/>
        <v/>
      </c>
      <c r="BB7405" s="5" t="str">
        <f>IF(OR($E7405="",$G7405&lt;&gt;"Ativo"),"",IF(COUNTIFS($E$4:$E7405,$E7405,$A$4:$A7405,$A7405,$G$4:$G7405,"Ativo")=1,1,0))</f>
        <v/>
      </c>
      <c r="BC7405" t="str">
        <f>IF(OR($A7405="",$G7405&lt;&gt;"Ativo"),"",IF(COUNTIFS($A$4:$A7405,$A7405,$G$4:$G7405,"Ativo")=1,1,0))</f>
        <v/>
      </c>
    </row>
    <row r="7406" spans="1:55" x14ac:dyDescent="0.3">
      <c r="A7406" s="76"/>
      <c r="B7406" s="104"/>
      <c r="C7406" s="76"/>
      <c r="D7406" s="77"/>
      <c r="E7406" s="12"/>
      <c r="F7406" s="78"/>
      <c r="G7406" s="77"/>
      <c r="H7406" s="79"/>
      <c r="BA7406" s="5" t="str">
        <f t="shared" si="115"/>
        <v/>
      </c>
      <c r="BB7406" s="5" t="str">
        <f>IF(OR($E7406="",$G7406&lt;&gt;"Ativo"),"",IF(COUNTIFS($E$4:$E7406,$E7406,$A$4:$A7406,$A7406,$G$4:$G7406,"Ativo")=1,1,0))</f>
        <v/>
      </c>
      <c r="BC7406" t="str">
        <f>IF(OR($A7406="",$G7406&lt;&gt;"Ativo"),"",IF(COUNTIFS($A$4:$A7406,$A7406,$G$4:$G7406,"Ativo")=1,1,0))</f>
        <v/>
      </c>
    </row>
    <row r="7407" spans="1:55" x14ac:dyDescent="0.3">
      <c r="A7407" s="76"/>
      <c r="B7407" s="104"/>
      <c r="C7407" s="76"/>
      <c r="D7407" s="77"/>
      <c r="E7407" s="12"/>
      <c r="F7407" s="78"/>
      <c r="G7407" s="77"/>
      <c r="H7407" s="79"/>
      <c r="BA7407" s="5" t="str">
        <f t="shared" si="115"/>
        <v/>
      </c>
      <c r="BB7407" s="5" t="str">
        <f>IF(OR($E7407="",$G7407&lt;&gt;"Ativo"),"",IF(COUNTIFS($E$4:$E7407,$E7407,$A$4:$A7407,$A7407,$G$4:$G7407,"Ativo")=1,1,0))</f>
        <v/>
      </c>
      <c r="BC7407" t="str">
        <f>IF(OR($A7407="",$G7407&lt;&gt;"Ativo"),"",IF(COUNTIFS($A$4:$A7407,$A7407,$G$4:$G7407,"Ativo")=1,1,0))</f>
        <v/>
      </c>
    </row>
    <row r="7408" spans="1:55" x14ac:dyDescent="0.3">
      <c r="A7408" s="76"/>
      <c r="B7408" s="104"/>
      <c r="C7408" s="76"/>
      <c r="D7408" s="77"/>
      <c r="E7408" s="12"/>
      <c r="F7408" s="78"/>
      <c r="G7408" s="77"/>
      <c r="H7408" s="79"/>
      <c r="BA7408" s="5" t="str">
        <f t="shared" si="115"/>
        <v/>
      </c>
      <c r="BB7408" s="5" t="str">
        <f>IF(OR($E7408="",$G7408&lt;&gt;"Ativo"),"",IF(COUNTIFS($E$4:$E7408,$E7408,$A$4:$A7408,$A7408,$G$4:$G7408,"Ativo")=1,1,0))</f>
        <v/>
      </c>
      <c r="BC7408" t="str">
        <f>IF(OR($A7408="",$G7408&lt;&gt;"Ativo"),"",IF(COUNTIFS($A$4:$A7408,$A7408,$G$4:$G7408,"Ativo")=1,1,0))</f>
        <v/>
      </c>
    </row>
    <row r="7409" spans="1:55" x14ac:dyDescent="0.3">
      <c r="A7409" s="76"/>
      <c r="B7409" s="104"/>
      <c r="C7409" s="76"/>
      <c r="D7409" s="77"/>
      <c r="E7409" s="12"/>
      <c r="F7409" s="78"/>
      <c r="G7409" s="77"/>
      <c r="H7409" s="79"/>
      <c r="BA7409" s="5" t="str">
        <f t="shared" si="115"/>
        <v/>
      </c>
      <c r="BB7409" s="5" t="str">
        <f>IF(OR($E7409="",$G7409&lt;&gt;"Ativo"),"",IF(COUNTIFS($E$4:$E7409,$E7409,$A$4:$A7409,$A7409,$G$4:$G7409,"Ativo")=1,1,0))</f>
        <v/>
      </c>
      <c r="BC7409" t="str">
        <f>IF(OR($A7409="",$G7409&lt;&gt;"Ativo"),"",IF(COUNTIFS($A$4:$A7409,$A7409,$G$4:$G7409,"Ativo")=1,1,0))</f>
        <v/>
      </c>
    </row>
    <row r="7410" spans="1:55" x14ac:dyDescent="0.3">
      <c r="A7410" s="76"/>
      <c r="B7410" s="104"/>
      <c r="C7410" s="76"/>
      <c r="D7410" s="77"/>
      <c r="E7410" s="12"/>
      <c r="F7410" s="78"/>
      <c r="G7410" s="77"/>
      <c r="H7410" s="79"/>
      <c r="BA7410" s="5" t="str">
        <f t="shared" si="115"/>
        <v/>
      </c>
      <c r="BB7410" s="5" t="str">
        <f>IF(OR($E7410="",$G7410&lt;&gt;"Ativo"),"",IF(COUNTIFS($E$4:$E7410,$E7410,$A$4:$A7410,$A7410,$G$4:$G7410,"Ativo")=1,1,0))</f>
        <v/>
      </c>
      <c r="BC7410" t="str">
        <f>IF(OR($A7410="",$G7410&lt;&gt;"Ativo"),"",IF(COUNTIFS($A$4:$A7410,$A7410,$G$4:$G7410,"Ativo")=1,1,0))</f>
        <v/>
      </c>
    </row>
    <row r="7411" spans="1:55" x14ac:dyDescent="0.3">
      <c r="A7411" s="76"/>
      <c r="B7411" s="104"/>
      <c r="C7411" s="76"/>
      <c r="D7411" s="77"/>
      <c r="E7411" s="12"/>
      <c r="F7411" s="78"/>
      <c r="G7411" s="77"/>
      <c r="H7411" s="79"/>
      <c r="BA7411" s="5" t="str">
        <f t="shared" si="115"/>
        <v/>
      </c>
      <c r="BB7411" s="5" t="str">
        <f>IF(OR($E7411="",$G7411&lt;&gt;"Ativo"),"",IF(COUNTIFS($E$4:$E7411,$E7411,$A$4:$A7411,$A7411,$G$4:$G7411,"Ativo")=1,1,0))</f>
        <v/>
      </c>
      <c r="BC7411" t="str">
        <f>IF(OR($A7411="",$G7411&lt;&gt;"Ativo"),"",IF(COUNTIFS($A$4:$A7411,$A7411,$G$4:$G7411,"Ativo")=1,1,0))</f>
        <v/>
      </c>
    </row>
    <row r="7412" spans="1:55" x14ac:dyDescent="0.3">
      <c r="A7412" s="76"/>
      <c r="B7412" s="104"/>
      <c r="C7412" s="76"/>
      <c r="D7412" s="77"/>
      <c r="E7412" s="12"/>
      <c r="F7412" s="78"/>
      <c r="G7412" s="77"/>
      <c r="H7412" s="79"/>
      <c r="BA7412" s="5" t="str">
        <f t="shared" si="115"/>
        <v/>
      </c>
      <c r="BB7412" s="5" t="str">
        <f>IF(OR($E7412="",$G7412&lt;&gt;"Ativo"),"",IF(COUNTIFS($E$4:$E7412,$E7412,$A$4:$A7412,$A7412,$G$4:$G7412,"Ativo")=1,1,0))</f>
        <v/>
      </c>
      <c r="BC7412" t="str">
        <f>IF(OR($A7412="",$G7412&lt;&gt;"Ativo"),"",IF(COUNTIFS($A$4:$A7412,$A7412,$G$4:$G7412,"Ativo")=1,1,0))</f>
        <v/>
      </c>
    </row>
    <row r="7413" spans="1:55" x14ac:dyDescent="0.3">
      <c r="A7413" s="76"/>
      <c r="B7413" s="104"/>
      <c r="C7413" s="76"/>
      <c r="D7413" s="77"/>
      <c r="E7413" s="12"/>
      <c r="F7413" s="78"/>
      <c r="G7413" s="77"/>
      <c r="H7413" s="79"/>
      <c r="BA7413" s="5" t="str">
        <f t="shared" si="115"/>
        <v/>
      </c>
      <c r="BB7413" s="5" t="str">
        <f>IF(OR($E7413="",$G7413&lt;&gt;"Ativo"),"",IF(COUNTIFS($E$4:$E7413,$E7413,$A$4:$A7413,$A7413,$G$4:$G7413,"Ativo")=1,1,0))</f>
        <v/>
      </c>
      <c r="BC7413" t="str">
        <f>IF(OR($A7413="",$G7413&lt;&gt;"Ativo"),"",IF(COUNTIFS($A$4:$A7413,$A7413,$G$4:$G7413,"Ativo")=1,1,0))</f>
        <v/>
      </c>
    </row>
    <row r="7414" spans="1:55" x14ac:dyDescent="0.3">
      <c r="A7414" s="76"/>
      <c r="B7414" s="104"/>
      <c r="C7414" s="76"/>
      <c r="D7414" s="77"/>
      <c r="E7414" s="12"/>
      <c r="F7414" s="78"/>
      <c r="G7414" s="77"/>
      <c r="H7414" s="79"/>
      <c r="BA7414" s="5" t="str">
        <f t="shared" si="115"/>
        <v/>
      </c>
      <c r="BB7414" s="5" t="str">
        <f>IF(OR($E7414="",$G7414&lt;&gt;"Ativo"),"",IF(COUNTIFS($E$4:$E7414,$E7414,$A$4:$A7414,$A7414,$G$4:$G7414,"Ativo")=1,1,0))</f>
        <v/>
      </c>
      <c r="BC7414" t="str">
        <f>IF(OR($A7414="",$G7414&lt;&gt;"Ativo"),"",IF(COUNTIFS($A$4:$A7414,$A7414,$G$4:$G7414,"Ativo")=1,1,0))</f>
        <v/>
      </c>
    </row>
    <row r="7415" spans="1:55" x14ac:dyDescent="0.3">
      <c r="A7415" s="76"/>
      <c r="B7415" s="104"/>
      <c r="C7415" s="76"/>
      <c r="D7415" s="77"/>
      <c r="E7415" s="12"/>
      <c r="F7415" s="78"/>
      <c r="G7415" s="77"/>
      <c r="H7415" s="79"/>
      <c r="BA7415" s="5" t="str">
        <f t="shared" si="115"/>
        <v/>
      </c>
      <c r="BB7415" s="5" t="str">
        <f>IF(OR($E7415="",$G7415&lt;&gt;"Ativo"),"",IF(COUNTIFS($E$4:$E7415,$E7415,$A$4:$A7415,$A7415,$G$4:$G7415,"Ativo")=1,1,0))</f>
        <v/>
      </c>
      <c r="BC7415" t="str">
        <f>IF(OR($A7415="",$G7415&lt;&gt;"Ativo"),"",IF(COUNTIFS($A$4:$A7415,$A7415,$G$4:$G7415,"Ativo")=1,1,0))</f>
        <v/>
      </c>
    </row>
    <row r="7416" spans="1:55" x14ac:dyDescent="0.3">
      <c r="A7416" s="76"/>
      <c r="B7416" s="104"/>
      <c r="C7416" s="76"/>
      <c r="D7416" s="77"/>
      <c r="E7416" s="12"/>
      <c r="F7416" s="78"/>
      <c r="G7416" s="77"/>
      <c r="H7416" s="79"/>
      <c r="BA7416" s="5" t="str">
        <f t="shared" si="115"/>
        <v/>
      </c>
      <c r="BB7416" s="5" t="str">
        <f>IF(OR($E7416="",$G7416&lt;&gt;"Ativo"),"",IF(COUNTIFS($E$4:$E7416,$E7416,$A$4:$A7416,$A7416,$G$4:$G7416,"Ativo")=1,1,0))</f>
        <v/>
      </c>
      <c r="BC7416" t="str">
        <f>IF(OR($A7416="",$G7416&lt;&gt;"Ativo"),"",IF(COUNTIFS($A$4:$A7416,$A7416,$G$4:$G7416,"Ativo")=1,1,0))</f>
        <v/>
      </c>
    </row>
    <row r="7417" spans="1:55" x14ac:dyDescent="0.3">
      <c r="A7417" s="76"/>
      <c r="B7417" s="104"/>
      <c r="C7417" s="76"/>
      <c r="D7417" s="77"/>
      <c r="E7417" s="12"/>
      <c r="F7417" s="78"/>
      <c r="G7417" s="77"/>
      <c r="H7417" s="79"/>
      <c r="BA7417" s="5" t="str">
        <f t="shared" si="115"/>
        <v/>
      </c>
      <c r="BB7417" s="5" t="str">
        <f>IF(OR($E7417="",$G7417&lt;&gt;"Ativo"),"",IF(COUNTIFS($E$4:$E7417,$E7417,$A$4:$A7417,$A7417,$G$4:$G7417,"Ativo")=1,1,0))</f>
        <v/>
      </c>
      <c r="BC7417" t="str">
        <f>IF(OR($A7417="",$G7417&lt;&gt;"Ativo"),"",IF(COUNTIFS($A$4:$A7417,$A7417,$G$4:$G7417,"Ativo")=1,1,0))</f>
        <v/>
      </c>
    </row>
    <row r="7418" spans="1:55" x14ac:dyDescent="0.3">
      <c r="A7418" s="76"/>
      <c r="B7418" s="104"/>
      <c r="C7418" s="76"/>
      <c r="D7418" s="77"/>
      <c r="E7418" s="12"/>
      <c r="F7418" s="78"/>
      <c r="G7418" s="77"/>
      <c r="H7418" s="79"/>
      <c r="BA7418" s="5" t="str">
        <f t="shared" si="115"/>
        <v/>
      </c>
      <c r="BB7418" s="5" t="str">
        <f>IF(OR($E7418="",$G7418&lt;&gt;"Ativo"),"",IF(COUNTIFS($E$4:$E7418,$E7418,$A$4:$A7418,$A7418,$G$4:$G7418,"Ativo")=1,1,0))</f>
        <v/>
      </c>
      <c r="BC7418" t="str">
        <f>IF(OR($A7418="",$G7418&lt;&gt;"Ativo"),"",IF(COUNTIFS($A$4:$A7418,$A7418,$G$4:$G7418,"Ativo")=1,1,0))</f>
        <v/>
      </c>
    </row>
    <row r="7419" spans="1:55" x14ac:dyDescent="0.3">
      <c r="A7419" s="76"/>
      <c r="B7419" s="104"/>
      <c r="C7419" s="76"/>
      <c r="D7419" s="77"/>
      <c r="E7419" s="12"/>
      <c r="F7419" s="78"/>
      <c r="G7419" s="77"/>
      <c r="H7419" s="79"/>
      <c r="BA7419" s="5" t="str">
        <f t="shared" si="115"/>
        <v/>
      </c>
      <c r="BB7419" s="5" t="str">
        <f>IF(OR($E7419="",$G7419&lt;&gt;"Ativo"),"",IF(COUNTIFS($E$4:$E7419,$E7419,$A$4:$A7419,$A7419,$G$4:$G7419,"Ativo")=1,1,0))</f>
        <v/>
      </c>
      <c r="BC7419" t="str">
        <f>IF(OR($A7419="",$G7419&lt;&gt;"Ativo"),"",IF(COUNTIFS($A$4:$A7419,$A7419,$G$4:$G7419,"Ativo")=1,1,0))</f>
        <v/>
      </c>
    </row>
    <row r="7420" spans="1:55" x14ac:dyDescent="0.3">
      <c r="A7420" s="76"/>
      <c r="B7420" s="104"/>
      <c r="C7420" s="76"/>
      <c r="D7420" s="77"/>
      <c r="E7420" s="12"/>
      <c r="F7420" s="78"/>
      <c r="G7420" s="77"/>
      <c r="H7420" s="79"/>
      <c r="BA7420" s="5" t="str">
        <f t="shared" si="115"/>
        <v/>
      </c>
      <c r="BB7420" s="5" t="str">
        <f>IF(OR($E7420="",$G7420&lt;&gt;"Ativo"),"",IF(COUNTIFS($E$4:$E7420,$E7420,$A$4:$A7420,$A7420,$G$4:$G7420,"Ativo")=1,1,0))</f>
        <v/>
      </c>
      <c r="BC7420" t="str">
        <f>IF(OR($A7420="",$G7420&lt;&gt;"Ativo"),"",IF(COUNTIFS($A$4:$A7420,$A7420,$G$4:$G7420,"Ativo")=1,1,0))</f>
        <v/>
      </c>
    </row>
    <row r="7421" spans="1:55" x14ac:dyDescent="0.3">
      <c r="A7421" s="76"/>
      <c r="B7421" s="104"/>
      <c r="C7421" s="76"/>
      <c r="D7421" s="77"/>
      <c r="E7421" s="12"/>
      <c r="F7421" s="78"/>
      <c r="G7421" s="77"/>
      <c r="H7421" s="79"/>
      <c r="BA7421" s="5" t="str">
        <f t="shared" si="115"/>
        <v/>
      </c>
      <c r="BB7421" s="5" t="str">
        <f>IF(OR($E7421="",$G7421&lt;&gt;"Ativo"),"",IF(COUNTIFS($E$4:$E7421,$E7421,$A$4:$A7421,$A7421,$G$4:$G7421,"Ativo")=1,1,0))</f>
        <v/>
      </c>
      <c r="BC7421" t="str">
        <f>IF(OR($A7421="",$G7421&lt;&gt;"Ativo"),"",IF(COUNTIFS($A$4:$A7421,$A7421,$G$4:$G7421,"Ativo")=1,1,0))</f>
        <v/>
      </c>
    </row>
    <row r="7422" spans="1:55" x14ac:dyDescent="0.3">
      <c r="A7422" s="76"/>
      <c r="B7422" s="104"/>
      <c r="C7422" s="76"/>
      <c r="D7422" s="77"/>
      <c r="E7422" s="12"/>
      <c r="F7422" s="78"/>
      <c r="G7422" s="77"/>
      <c r="H7422" s="79"/>
      <c r="BA7422" s="5" t="str">
        <f t="shared" si="115"/>
        <v/>
      </c>
      <c r="BB7422" s="5" t="str">
        <f>IF(OR($E7422="",$G7422&lt;&gt;"Ativo"),"",IF(COUNTIFS($E$4:$E7422,$E7422,$A$4:$A7422,$A7422,$G$4:$G7422,"Ativo")=1,1,0))</f>
        <v/>
      </c>
      <c r="BC7422" t="str">
        <f>IF(OR($A7422="",$G7422&lt;&gt;"Ativo"),"",IF(COUNTIFS($A$4:$A7422,$A7422,$G$4:$G7422,"Ativo")=1,1,0))</f>
        <v/>
      </c>
    </row>
    <row r="7423" spans="1:55" x14ac:dyDescent="0.3">
      <c r="A7423" s="76"/>
      <c r="B7423" s="104"/>
      <c r="C7423" s="76"/>
      <c r="D7423" s="77"/>
      <c r="E7423" s="12"/>
      <c r="F7423" s="78"/>
      <c r="G7423" s="77"/>
      <c r="H7423" s="79"/>
      <c r="BA7423" s="5" t="str">
        <f t="shared" si="115"/>
        <v/>
      </c>
      <c r="BB7423" s="5" t="str">
        <f>IF(OR($E7423="",$G7423&lt;&gt;"Ativo"),"",IF(COUNTIFS($E$4:$E7423,$E7423,$A$4:$A7423,$A7423,$G$4:$G7423,"Ativo")=1,1,0))</f>
        <v/>
      </c>
      <c r="BC7423" t="str">
        <f>IF(OR($A7423="",$G7423&lt;&gt;"Ativo"),"",IF(COUNTIFS($A$4:$A7423,$A7423,$G$4:$G7423,"Ativo")=1,1,0))</f>
        <v/>
      </c>
    </row>
    <row r="7424" spans="1:55" x14ac:dyDescent="0.3">
      <c r="A7424" s="76"/>
      <c r="B7424" s="104"/>
      <c r="C7424" s="76"/>
      <c r="D7424" s="77"/>
      <c r="E7424" s="12"/>
      <c r="F7424" s="78"/>
      <c r="G7424" s="77"/>
      <c r="H7424" s="79"/>
      <c r="BA7424" s="5" t="str">
        <f t="shared" si="115"/>
        <v/>
      </c>
      <c r="BB7424" s="5" t="str">
        <f>IF(OR($E7424="",$G7424&lt;&gt;"Ativo"),"",IF(COUNTIFS($E$4:$E7424,$E7424,$A$4:$A7424,$A7424,$G$4:$G7424,"Ativo")=1,1,0))</f>
        <v/>
      </c>
      <c r="BC7424" t="str">
        <f>IF(OR($A7424="",$G7424&lt;&gt;"Ativo"),"",IF(COUNTIFS($A$4:$A7424,$A7424,$G$4:$G7424,"Ativo")=1,1,0))</f>
        <v/>
      </c>
    </row>
    <row r="7425" spans="1:55" x14ac:dyDescent="0.3">
      <c r="A7425" s="76"/>
      <c r="B7425" s="104"/>
      <c r="C7425" s="76"/>
      <c r="D7425" s="77"/>
      <c r="E7425" s="12"/>
      <c r="F7425" s="78"/>
      <c r="G7425" s="77"/>
      <c r="H7425" s="79"/>
      <c r="BA7425" s="5" t="str">
        <f t="shared" si="115"/>
        <v/>
      </c>
      <c r="BB7425" s="5" t="str">
        <f>IF(OR($E7425="",$G7425&lt;&gt;"Ativo"),"",IF(COUNTIFS($E$4:$E7425,$E7425,$A$4:$A7425,$A7425,$G$4:$G7425,"Ativo")=1,1,0))</f>
        <v/>
      </c>
      <c r="BC7425" t="str">
        <f>IF(OR($A7425="",$G7425&lt;&gt;"Ativo"),"",IF(COUNTIFS($A$4:$A7425,$A7425,$G$4:$G7425,"Ativo")=1,1,0))</f>
        <v/>
      </c>
    </row>
    <row r="7426" spans="1:55" x14ac:dyDescent="0.3">
      <c r="A7426" s="76"/>
      <c r="B7426" s="104"/>
      <c r="C7426" s="76"/>
      <c r="D7426" s="77"/>
      <c r="E7426" s="12"/>
      <c r="F7426" s="78"/>
      <c r="G7426" s="77"/>
      <c r="H7426" s="79"/>
      <c r="BA7426" s="5" t="str">
        <f t="shared" si="115"/>
        <v/>
      </c>
      <c r="BB7426" s="5" t="str">
        <f>IF(OR($E7426="",$G7426&lt;&gt;"Ativo"),"",IF(COUNTIFS($E$4:$E7426,$E7426,$A$4:$A7426,$A7426,$G$4:$G7426,"Ativo")=1,1,0))</f>
        <v/>
      </c>
      <c r="BC7426" t="str">
        <f>IF(OR($A7426="",$G7426&lt;&gt;"Ativo"),"",IF(COUNTIFS($A$4:$A7426,$A7426,$G$4:$G7426,"Ativo")=1,1,0))</f>
        <v/>
      </c>
    </row>
    <row r="7427" spans="1:55" x14ac:dyDescent="0.3">
      <c r="A7427" s="76"/>
      <c r="B7427" s="104"/>
      <c r="C7427" s="76"/>
      <c r="D7427" s="77"/>
      <c r="E7427" s="12"/>
      <c r="F7427" s="78"/>
      <c r="G7427" s="77"/>
      <c r="H7427" s="79"/>
      <c r="BA7427" s="5" t="str">
        <f t="shared" si="115"/>
        <v/>
      </c>
      <c r="BB7427" s="5" t="str">
        <f>IF(OR($E7427="",$G7427&lt;&gt;"Ativo"),"",IF(COUNTIFS($E$4:$E7427,$E7427,$A$4:$A7427,$A7427,$G$4:$G7427,"Ativo")=1,1,0))</f>
        <v/>
      </c>
      <c r="BC7427" t="str">
        <f>IF(OR($A7427="",$G7427&lt;&gt;"Ativo"),"",IF(COUNTIFS($A$4:$A7427,$A7427,$G$4:$G7427,"Ativo")=1,1,0))</f>
        <v/>
      </c>
    </row>
    <row r="7428" spans="1:55" x14ac:dyDescent="0.3">
      <c r="A7428" s="76"/>
      <c r="B7428" s="104"/>
      <c r="C7428" s="76"/>
      <c r="D7428" s="77"/>
      <c r="E7428" s="12"/>
      <c r="F7428" s="78"/>
      <c r="G7428" s="77"/>
      <c r="H7428" s="79"/>
      <c r="BA7428" s="5" t="str">
        <f t="shared" ref="BA7428:BA7491" si="116">IF($D7428="","",MID($D7428,4,LEN($D7428)-5))</f>
        <v/>
      </c>
      <c r="BB7428" s="5" t="str">
        <f>IF(OR($E7428="",$G7428&lt;&gt;"Ativo"),"",IF(COUNTIFS($E$4:$E7428,$E7428,$A$4:$A7428,$A7428,$G$4:$G7428,"Ativo")=1,1,0))</f>
        <v/>
      </c>
      <c r="BC7428" t="str">
        <f>IF(OR($A7428="",$G7428&lt;&gt;"Ativo"),"",IF(COUNTIFS($A$4:$A7428,$A7428,$G$4:$G7428,"Ativo")=1,1,0))</f>
        <v/>
      </c>
    </row>
    <row r="7429" spans="1:55" x14ac:dyDescent="0.3">
      <c r="A7429" s="76"/>
      <c r="B7429" s="104"/>
      <c r="C7429" s="76"/>
      <c r="D7429" s="77"/>
      <c r="E7429" s="12"/>
      <c r="F7429" s="78"/>
      <c r="G7429" s="77"/>
      <c r="H7429" s="79"/>
      <c r="BA7429" s="5" t="str">
        <f t="shared" si="116"/>
        <v/>
      </c>
      <c r="BB7429" s="5" t="str">
        <f>IF(OR($E7429="",$G7429&lt;&gt;"Ativo"),"",IF(COUNTIFS($E$4:$E7429,$E7429,$A$4:$A7429,$A7429,$G$4:$G7429,"Ativo")=1,1,0))</f>
        <v/>
      </c>
      <c r="BC7429" t="str">
        <f>IF(OR($A7429="",$G7429&lt;&gt;"Ativo"),"",IF(COUNTIFS($A$4:$A7429,$A7429,$G$4:$G7429,"Ativo")=1,1,0))</f>
        <v/>
      </c>
    </row>
    <row r="7430" spans="1:55" x14ac:dyDescent="0.3">
      <c r="A7430" s="76"/>
      <c r="B7430" s="104"/>
      <c r="C7430" s="76"/>
      <c r="D7430" s="77"/>
      <c r="E7430" s="12"/>
      <c r="F7430" s="78"/>
      <c r="G7430" s="77"/>
      <c r="H7430" s="79"/>
      <c r="BA7430" s="5" t="str">
        <f t="shared" si="116"/>
        <v/>
      </c>
      <c r="BB7430" s="5" t="str">
        <f>IF(OR($E7430="",$G7430&lt;&gt;"Ativo"),"",IF(COUNTIFS($E$4:$E7430,$E7430,$A$4:$A7430,$A7430,$G$4:$G7430,"Ativo")=1,1,0))</f>
        <v/>
      </c>
      <c r="BC7430" t="str">
        <f>IF(OR($A7430="",$G7430&lt;&gt;"Ativo"),"",IF(COUNTIFS($A$4:$A7430,$A7430,$G$4:$G7430,"Ativo")=1,1,0))</f>
        <v/>
      </c>
    </row>
    <row r="7431" spans="1:55" x14ac:dyDescent="0.3">
      <c r="A7431" s="76"/>
      <c r="B7431" s="104"/>
      <c r="C7431" s="76"/>
      <c r="D7431" s="77"/>
      <c r="E7431" s="12"/>
      <c r="F7431" s="78"/>
      <c r="G7431" s="77"/>
      <c r="H7431" s="79"/>
      <c r="BA7431" s="5" t="str">
        <f t="shared" si="116"/>
        <v/>
      </c>
      <c r="BB7431" s="5" t="str">
        <f>IF(OR($E7431="",$G7431&lt;&gt;"Ativo"),"",IF(COUNTIFS($E$4:$E7431,$E7431,$A$4:$A7431,$A7431,$G$4:$G7431,"Ativo")=1,1,0))</f>
        <v/>
      </c>
      <c r="BC7431" t="str">
        <f>IF(OR($A7431="",$G7431&lt;&gt;"Ativo"),"",IF(COUNTIFS($A$4:$A7431,$A7431,$G$4:$G7431,"Ativo")=1,1,0))</f>
        <v/>
      </c>
    </row>
    <row r="7432" spans="1:55" x14ac:dyDescent="0.3">
      <c r="A7432" s="76"/>
      <c r="B7432" s="104"/>
      <c r="C7432" s="76"/>
      <c r="D7432" s="77"/>
      <c r="E7432" s="12"/>
      <c r="F7432" s="78"/>
      <c r="G7432" s="77"/>
      <c r="H7432" s="79"/>
      <c r="BA7432" s="5" t="str">
        <f t="shared" si="116"/>
        <v/>
      </c>
      <c r="BB7432" s="5" t="str">
        <f>IF(OR($E7432="",$G7432&lt;&gt;"Ativo"),"",IF(COUNTIFS($E$4:$E7432,$E7432,$A$4:$A7432,$A7432,$G$4:$G7432,"Ativo")=1,1,0))</f>
        <v/>
      </c>
      <c r="BC7432" t="str">
        <f>IF(OR($A7432="",$G7432&lt;&gt;"Ativo"),"",IF(COUNTIFS($A$4:$A7432,$A7432,$G$4:$G7432,"Ativo")=1,1,0))</f>
        <v/>
      </c>
    </row>
    <row r="7433" spans="1:55" x14ac:dyDescent="0.3">
      <c r="A7433" s="76"/>
      <c r="B7433" s="104"/>
      <c r="C7433" s="76"/>
      <c r="D7433" s="77"/>
      <c r="E7433" s="12"/>
      <c r="F7433" s="78"/>
      <c r="G7433" s="77"/>
      <c r="H7433" s="79"/>
      <c r="BA7433" s="5" t="str">
        <f t="shared" si="116"/>
        <v/>
      </c>
      <c r="BB7433" s="5" t="str">
        <f>IF(OR($E7433="",$G7433&lt;&gt;"Ativo"),"",IF(COUNTIFS($E$4:$E7433,$E7433,$A$4:$A7433,$A7433,$G$4:$G7433,"Ativo")=1,1,0))</f>
        <v/>
      </c>
      <c r="BC7433" t="str">
        <f>IF(OR($A7433="",$G7433&lt;&gt;"Ativo"),"",IF(COUNTIFS($A$4:$A7433,$A7433,$G$4:$G7433,"Ativo")=1,1,0))</f>
        <v/>
      </c>
    </row>
    <row r="7434" spans="1:55" x14ac:dyDescent="0.3">
      <c r="A7434" s="76"/>
      <c r="B7434" s="104"/>
      <c r="C7434" s="76"/>
      <c r="D7434" s="77"/>
      <c r="E7434" s="12"/>
      <c r="F7434" s="78"/>
      <c r="G7434" s="77"/>
      <c r="H7434" s="79"/>
      <c r="BA7434" s="5" t="str">
        <f t="shared" si="116"/>
        <v/>
      </c>
      <c r="BB7434" s="5" t="str">
        <f>IF(OR($E7434="",$G7434&lt;&gt;"Ativo"),"",IF(COUNTIFS($E$4:$E7434,$E7434,$A$4:$A7434,$A7434,$G$4:$G7434,"Ativo")=1,1,0))</f>
        <v/>
      </c>
      <c r="BC7434" t="str">
        <f>IF(OR($A7434="",$G7434&lt;&gt;"Ativo"),"",IF(COUNTIFS($A$4:$A7434,$A7434,$G$4:$G7434,"Ativo")=1,1,0))</f>
        <v/>
      </c>
    </row>
    <row r="7435" spans="1:55" x14ac:dyDescent="0.3">
      <c r="A7435" s="76"/>
      <c r="B7435" s="104"/>
      <c r="C7435" s="76"/>
      <c r="D7435" s="77"/>
      <c r="E7435" s="12"/>
      <c r="F7435" s="78"/>
      <c r="G7435" s="77"/>
      <c r="H7435" s="79"/>
      <c r="BA7435" s="5" t="str">
        <f t="shared" si="116"/>
        <v/>
      </c>
      <c r="BB7435" s="5" t="str">
        <f>IF(OR($E7435="",$G7435&lt;&gt;"Ativo"),"",IF(COUNTIFS($E$4:$E7435,$E7435,$A$4:$A7435,$A7435,$G$4:$G7435,"Ativo")=1,1,0))</f>
        <v/>
      </c>
      <c r="BC7435" t="str">
        <f>IF(OR($A7435="",$G7435&lt;&gt;"Ativo"),"",IF(COUNTIFS($A$4:$A7435,$A7435,$G$4:$G7435,"Ativo")=1,1,0))</f>
        <v/>
      </c>
    </row>
    <row r="7436" spans="1:55" x14ac:dyDescent="0.3">
      <c r="A7436" s="76"/>
      <c r="B7436" s="104"/>
      <c r="C7436" s="76"/>
      <c r="D7436" s="77"/>
      <c r="E7436" s="12"/>
      <c r="F7436" s="78"/>
      <c r="G7436" s="77"/>
      <c r="H7436" s="79"/>
      <c r="BA7436" s="5" t="str">
        <f t="shared" si="116"/>
        <v/>
      </c>
      <c r="BB7436" s="5" t="str">
        <f>IF(OR($E7436="",$G7436&lt;&gt;"Ativo"),"",IF(COUNTIFS($E$4:$E7436,$E7436,$A$4:$A7436,$A7436,$G$4:$G7436,"Ativo")=1,1,0))</f>
        <v/>
      </c>
      <c r="BC7436" t="str">
        <f>IF(OR($A7436="",$G7436&lt;&gt;"Ativo"),"",IF(COUNTIFS($A$4:$A7436,$A7436,$G$4:$G7436,"Ativo")=1,1,0))</f>
        <v/>
      </c>
    </row>
    <row r="7437" spans="1:55" x14ac:dyDescent="0.3">
      <c r="A7437" s="76"/>
      <c r="B7437" s="104"/>
      <c r="C7437" s="76"/>
      <c r="D7437" s="77"/>
      <c r="E7437" s="12"/>
      <c r="F7437" s="78"/>
      <c r="G7437" s="77"/>
      <c r="H7437" s="79"/>
      <c r="BA7437" s="5" t="str">
        <f t="shared" si="116"/>
        <v/>
      </c>
      <c r="BB7437" s="5" t="str">
        <f>IF(OR($E7437="",$G7437&lt;&gt;"Ativo"),"",IF(COUNTIFS($E$4:$E7437,$E7437,$A$4:$A7437,$A7437,$G$4:$G7437,"Ativo")=1,1,0))</f>
        <v/>
      </c>
      <c r="BC7437" t="str">
        <f>IF(OR($A7437="",$G7437&lt;&gt;"Ativo"),"",IF(COUNTIFS($A$4:$A7437,$A7437,$G$4:$G7437,"Ativo")=1,1,0))</f>
        <v/>
      </c>
    </row>
    <row r="7438" spans="1:55" x14ac:dyDescent="0.3">
      <c r="A7438" s="76"/>
      <c r="B7438" s="104"/>
      <c r="C7438" s="76"/>
      <c r="D7438" s="77"/>
      <c r="E7438" s="12"/>
      <c r="F7438" s="78"/>
      <c r="G7438" s="77"/>
      <c r="H7438" s="79"/>
      <c r="BA7438" s="5" t="str">
        <f t="shared" si="116"/>
        <v/>
      </c>
      <c r="BB7438" s="5" t="str">
        <f>IF(OR($E7438="",$G7438&lt;&gt;"Ativo"),"",IF(COUNTIFS($E$4:$E7438,$E7438,$A$4:$A7438,$A7438,$G$4:$G7438,"Ativo")=1,1,0))</f>
        <v/>
      </c>
      <c r="BC7438" t="str">
        <f>IF(OR($A7438="",$G7438&lt;&gt;"Ativo"),"",IF(COUNTIFS($A$4:$A7438,$A7438,$G$4:$G7438,"Ativo")=1,1,0))</f>
        <v/>
      </c>
    </row>
    <row r="7439" spans="1:55" x14ac:dyDescent="0.3">
      <c r="A7439" s="76"/>
      <c r="B7439" s="104"/>
      <c r="C7439" s="76"/>
      <c r="D7439" s="77"/>
      <c r="E7439" s="12"/>
      <c r="F7439" s="78"/>
      <c r="G7439" s="77"/>
      <c r="H7439" s="79"/>
      <c r="BA7439" s="5" t="str">
        <f t="shared" si="116"/>
        <v/>
      </c>
      <c r="BB7439" s="5" t="str">
        <f>IF(OR($E7439="",$G7439&lt;&gt;"Ativo"),"",IF(COUNTIFS($E$4:$E7439,$E7439,$A$4:$A7439,$A7439,$G$4:$G7439,"Ativo")=1,1,0))</f>
        <v/>
      </c>
      <c r="BC7439" t="str">
        <f>IF(OR($A7439="",$G7439&lt;&gt;"Ativo"),"",IF(COUNTIFS($A$4:$A7439,$A7439,$G$4:$G7439,"Ativo")=1,1,0))</f>
        <v/>
      </c>
    </row>
    <row r="7440" spans="1:55" x14ac:dyDescent="0.3">
      <c r="A7440" s="76"/>
      <c r="B7440" s="104"/>
      <c r="C7440" s="76"/>
      <c r="D7440" s="77"/>
      <c r="E7440" s="12"/>
      <c r="F7440" s="78"/>
      <c r="G7440" s="77"/>
      <c r="H7440" s="79"/>
      <c r="BA7440" s="5" t="str">
        <f t="shared" si="116"/>
        <v/>
      </c>
      <c r="BB7440" s="5" t="str">
        <f>IF(OR($E7440="",$G7440&lt;&gt;"Ativo"),"",IF(COUNTIFS($E$4:$E7440,$E7440,$A$4:$A7440,$A7440,$G$4:$G7440,"Ativo")=1,1,0))</f>
        <v/>
      </c>
      <c r="BC7440" t="str">
        <f>IF(OR($A7440="",$G7440&lt;&gt;"Ativo"),"",IF(COUNTIFS($A$4:$A7440,$A7440,$G$4:$G7440,"Ativo")=1,1,0))</f>
        <v/>
      </c>
    </row>
    <row r="7441" spans="1:55" x14ac:dyDescent="0.3">
      <c r="A7441" s="76"/>
      <c r="B7441" s="104"/>
      <c r="C7441" s="76"/>
      <c r="D7441" s="77"/>
      <c r="E7441" s="12"/>
      <c r="F7441" s="78"/>
      <c r="G7441" s="77"/>
      <c r="H7441" s="79"/>
      <c r="BA7441" s="5" t="str">
        <f t="shared" si="116"/>
        <v/>
      </c>
      <c r="BB7441" s="5" t="str">
        <f>IF(OR($E7441="",$G7441&lt;&gt;"Ativo"),"",IF(COUNTIFS($E$4:$E7441,$E7441,$A$4:$A7441,$A7441,$G$4:$G7441,"Ativo")=1,1,0))</f>
        <v/>
      </c>
      <c r="BC7441" t="str">
        <f>IF(OR($A7441="",$G7441&lt;&gt;"Ativo"),"",IF(COUNTIFS($A$4:$A7441,$A7441,$G$4:$G7441,"Ativo")=1,1,0))</f>
        <v/>
      </c>
    </row>
    <row r="7442" spans="1:55" x14ac:dyDescent="0.3">
      <c r="A7442" s="76"/>
      <c r="B7442" s="104"/>
      <c r="C7442" s="76"/>
      <c r="D7442" s="77"/>
      <c r="E7442" s="12"/>
      <c r="F7442" s="78"/>
      <c r="G7442" s="77"/>
      <c r="H7442" s="79"/>
      <c r="BA7442" s="5" t="str">
        <f t="shared" si="116"/>
        <v/>
      </c>
      <c r="BB7442" s="5" t="str">
        <f>IF(OR($E7442="",$G7442&lt;&gt;"Ativo"),"",IF(COUNTIFS($E$4:$E7442,$E7442,$A$4:$A7442,$A7442,$G$4:$G7442,"Ativo")=1,1,0))</f>
        <v/>
      </c>
      <c r="BC7442" t="str">
        <f>IF(OR($A7442="",$G7442&lt;&gt;"Ativo"),"",IF(COUNTIFS($A$4:$A7442,$A7442,$G$4:$G7442,"Ativo")=1,1,0))</f>
        <v/>
      </c>
    </row>
    <row r="7443" spans="1:55" x14ac:dyDescent="0.3">
      <c r="A7443" s="76"/>
      <c r="B7443" s="104"/>
      <c r="C7443" s="76"/>
      <c r="D7443" s="77"/>
      <c r="E7443" s="12"/>
      <c r="F7443" s="78"/>
      <c r="G7443" s="77"/>
      <c r="H7443" s="79"/>
      <c r="BA7443" s="5" t="str">
        <f t="shared" si="116"/>
        <v/>
      </c>
      <c r="BB7443" s="5" t="str">
        <f>IF(OR($E7443="",$G7443&lt;&gt;"Ativo"),"",IF(COUNTIFS($E$4:$E7443,$E7443,$A$4:$A7443,$A7443,$G$4:$G7443,"Ativo")=1,1,0))</f>
        <v/>
      </c>
      <c r="BC7443" t="str">
        <f>IF(OR($A7443="",$G7443&lt;&gt;"Ativo"),"",IF(COUNTIFS($A$4:$A7443,$A7443,$G$4:$G7443,"Ativo")=1,1,0))</f>
        <v/>
      </c>
    </row>
    <row r="7444" spans="1:55" x14ac:dyDescent="0.3">
      <c r="A7444" s="76"/>
      <c r="B7444" s="104"/>
      <c r="C7444" s="76"/>
      <c r="D7444" s="77"/>
      <c r="E7444" s="12"/>
      <c r="F7444" s="78"/>
      <c r="G7444" s="77"/>
      <c r="H7444" s="79"/>
      <c r="BA7444" s="5" t="str">
        <f t="shared" si="116"/>
        <v/>
      </c>
      <c r="BB7444" s="5" t="str">
        <f>IF(OR($E7444="",$G7444&lt;&gt;"Ativo"),"",IF(COUNTIFS($E$4:$E7444,$E7444,$A$4:$A7444,$A7444,$G$4:$G7444,"Ativo")=1,1,0))</f>
        <v/>
      </c>
      <c r="BC7444" t="str">
        <f>IF(OR($A7444="",$G7444&lt;&gt;"Ativo"),"",IF(COUNTIFS($A$4:$A7444,$A7444,$G$4:$G7444,"Ativo")=1,1,0))</f>
        <v/>
      </c>
    </row>
    <row r="7445" spans="1:55" x14ac:dyDescent="0.3">
      <c r="A7445" s="76"/>
      <c r="B7445" s="104"/>
      <c r="C7445" s="76"/>
      <c r="D7445" s="77"/>
      <c r="E7445" s="12"/>
      <c r="F7445" s="78"/>
      <c r="G7445" s="77"/>
      <c r="H7445" s="79"/>
      <c r="BA7445" s="5" t="str">
        <f t="shared" si="116"/>
        <v/>
      </c>
      <c r="BB7445" s="5" t="str">
        <f>IF(OR($E7445="",$G7445&lt;&gt;"Ativo"),"",IF(COUNTIFS($E$4:$E7445,$E7445,$A$4:$A7445,$A7445,$G$4:$G7445,"Ativo")=1,1,0))</f>
        <v/>
      </c>
      <c r="BC7445" t="str">
        <f>IF(OR($A7445="",$G7445&lt;&gt;"Ativo"),"",IF(COUNTIFS($A$4:$A7445,$A7445,$G$4:$G7445,"Ativo")=1,1,0))</f>
        <v/>
      </c>
    </row>
    <row r="7446" spans="1:55" x14ac:dyDescent="0.3">
      <c r="A7446" s="76"/>
      <c r="B7446" s="104"/>
      <c r="C7446" s="76"/>
      <c r="D7446" s="77"/>
      <c r="E7446" s="12"/>
      <c r="F7446" s="78"/>
      <c r="G7446" s="77"/>
      <c r="H7446" s="79"/>
      <c r="BA7446" s="5" t="str">
        <f t="shared" si="116"/>
        <v/>
      </c>
      <c r="BB7446" s="5" t="str">
        <f>IF(OR($E7446="",$G7446&lt;&gt;"Ativo"),"",IF(COUNTIFS($E$4:$E7446,$E7446,$A$4:$A7446,$A7446,$G$4:$G7446,"Ativo")=1,1,0))</f>
        <v/>
      </c>
      <c r="BC7446" t="str">
        <f>IF(OR($A7446="",$G7446&lt;&gt;"Ativo"),"",IF(COUNTIFS($A$4:$A7446,$A7446,$G$4:$G7446,"Ativo")=1,1,0))</f>
        <v/>
      </c>
    </row>
    <row r="7447" spans="1:55" x14ac:dyDescent="0.3">
      <c r="A7447" s="76"/>
      <c r="B7447" s="104"/>
      <c r="C7447" s="76"/>
      <c r="D7447" s="77"/>
      <c r="E7447" s="12"/>
      <c r="F7447" s="78"/>
      <c r="G7447" s="77"/>
      <c r="H7447" s="79"/>
      <c r="BA7447" s="5" t="str">
        <f t="shared" si="116"/>
        <v/>
      </c>
      <c r="BB7447" s="5" t="str">
        <f>IF(OR($E7447="",$G7447&lt;&gt;"Ativo"),"",IF(COUNTIFS($E$4:$E7447,$E7447,$A$4:$A7447,$A7447,$G$4:$G7447,"Ativo")=1,1,0))</f>
        <v/>
      </c>
      <c r="BC7447" t="str">
        <f>IF(OR($A7447="",$G7447&lt;&gt;"Ativo"),"",IF(COUNTIFS($A$4:$A7447,$A7447,$G$4:$G7447,"Ativo")=1,1,0))</f>
        <v/>
      </c>
    </row>
    <row r="7448" spans="1:55" x14ac:dyDescent="0.3">
      <c r="A7448" s="76"/>
      <c r="B7448" s="104"/>
      <c r="C7448" s="76"/>
      <c r="D7448" s="77"/>
      <c r="E7448" s="12"/>
      <c r="F7448" s="78"/>
      <c r="G7448" s="77"/>
      <c r="H7448" s="79"/>
      <c r="BA7448" s="5" t="str">
        <f t="shared" si="116"/>
        <v/>
      </c>
      <c r="BB7448" s="5" t="str">
        <f>IF(OR($E7448="",$G7448&lt;&gt;"Ativo"),"",IF(COUNTIFS($E$4:$E7448,$E7448,$A$4:$A7448,$A7448,$G$4:$G7448,"Ativo")=1,1,0))</f>
        <v/>
      </c>
      <c r="BC7448" t="str">
        <f>IF(OR($A7448="",$G7448&lt;&gt;"Ativo"),"",IF(COUNTIFS($A$4:$A7448,$A7448,$G$4:$G7448,"Ativo")=1,1,0))</f>
        <v/>
      </c>
    </row>
    <row r="7449" spans="1:55" x14ac:dyDescent="0.3">
      <c r="A7449" s="76"/>
      <c r="B7449" s="104"/>
      <c r="C7449" s="76"/>
      <c r="D7449" s="77"/>
      <c r="E7449" s="12"/>
      <c r="F7449" s="78"/>
      <c r="G7449" s="77"/>
      <c r="H7449" s="79"/>
      <c r="BA7449" s="5" t="str">
        <f t="shared" si="116"/>
        <v/>
      </c>
      <c r="BB7449" s="5" t="str">
        <f>IF(OR($E7449="",$G7449&lt;&gt;"Ativo"),"",IF(COUNTIFS($E$4:$E7449,$E7449,$A$4:$A7449,$A7449,$G$4:$G7449,"Ativo")=1,1,0))</f>
        <v/>
      </c>
      <c r="BC7449" t="str">
        <f>IF(OR($A7449="",$G7449&lt;&gt;"Ativo"),"",IF(COUNTIFS($A$4:$A7449,$A7449,$G$4:$G7449,"Ativo")=1,1,0))</f>
        <v/>
      </c>
    </row>
    <row r="7450" spans="1:55" x14ac:dyDescent="0.3">
      <c r="A7450" s="76"/>
      <c r="B7450" s="104"/>
      <c r="C7450" s="76"/>
      <c r="D7450" s="77"/>
      <c r="E7450" s="12"/>
      <c r="F7450" s="78"/>
      <c r="G7450" s="77"/>
      <c r="H7450" s="79"/>
      <c r="BA7450" s="5" t="str">
        <f t="shared" si="116"/>
        <v/>
      </c>
      <c r="BB7450" s="5" t="str">
        <f>IF(OR($E7450="",$G7450&lt;&gt;"Ativo"),"",IF(COUNTIFS($E$4:$E7450,$E7450,$A$4:$A7450,$A7450,$G$4:$G7450,"Ativo")=1,1,0))</f>
        <v/>
      </c>
      <c r="BC7450" t="str">
        <f>IF(OR($A7450="",$G7450&lt;&gt;"Ativo"),"",IF(COUNTIFS($A$4:$A7450,$A7450,$G$4:$G7450,"Ativo")=1,1,0))</f>
        <v/>
      </c>
    </row>
    <row r="7451" spans="1:55" x14ac:dyDescent="0.3">
      <c r="A7451" s="76"/>
      <c r="B7451" s="104"/>
      <c r="C7451" s="76"/>
      <c r="D7451" s="77"/>
      <c r="E7451" s="12"/>
      <c r="F7451" s="78"/>
      <c r="G7451" s="77"/>
      <c r="H7451" s="79"/>
      <c r="BA7451" s="5" t="str">
        <f t="shared" si="116"/>
        <v/>
      </c>
      <c r="BB7451" s="5" t="str">
        <f>IF(OR($E7451="",$G7451&lt;&gt;"Ativo"),"",IF(COUNTIFS($E$4:$E7451,$E7451,$A$4:$A7451,$A7451,$G$4:$G7451,"Ativo")=1,1,0))</f>
        <v/>
      </c>
      <c r="BC7451" t="str">
        <f>IF(OR($A7451="",$G7451&lt;&gt;"Ativo"),"",IF(COUNTIFS($A$4:$A7451,$A7451,$G$4:$G7451,"Ativo")=1,1,0))</f>
        <v/>
      </c>
    </row>
    <row r="7452" spans="1:55" x14ac:dyDescent="0.3">
      <c r="A7452" s="76"/>
      <c r="B7452" s="104"/>
      <c r="C7452" s="76"/>
      <c r="D7452" s="77"/>
      <c r="E7452" s="12"/>
      <c r="F7452" s="78"/>
      <c r="G7452" s="77"/>
      <c r="H7452" s="79"/>
      <c r="BA7452" s="5" t="str">
        <f t="shared" si="116"/>
        <v/>
      </c>
      <c r="BB7452" s="5" t="str">
        <f>IF(OR($E7452="",$G7452&lt;&gt;"Ativo"),"",IF(COUNTIFS($E$4:$E7452,$E7452,$A$4:$A7452,$A7452,$G$4:$G7452,"Ativo")=1,1,0))</f>
        <v/>
      </c>
      <c r="BC7452" t="str">
        <f>IF(OR($A7452="",$G7452&lt;&gt;"Ativo"),"",IF(COUNTIFS($A$4:$A7452,$A7452,$G$4:$G7452,"Ativo")=1,1,0))</f>
        <v/>
      </c>
    </row>
    <row r="7453" spans="1:55" x14ac:dyDescent="0.3">
      <c r="A7453" s="76"/>
      <c r="B7453" s="104"/>
      <c r="C7453" s="76"/>
      <c r="D7453" s="77"/>
      <c r="E7453" s="12"/>
      <c r="F7453" s="78"/>
      <c r="G7453" s="77"/>
      <c r="H7453" s="79"/>
      <c r="BA7453" s="5" t="str">
        <f t="shared" si="116"/>
        <v/>
      </c>
      <c r="BB7453" s="5" t="str">
        <f>IF(OR($E7453="",$G7453&lt;&gt;"Ativo"),"",IF(COUNTIFS($E$4:$E7453,$E7453,$A$4:$A7453,$A7453,$G$4:$G7453,"Ativo")=1,1,0))</f>
        <v/>
      </c>
      <c r="BC7453" t="str">
        <f>IF(OR($A7453="",$G7453&lt;&gt;"Ativo"),"",IF(COUNTIFS($A$4:$A7453,$A7453,$G$4:$G7453,"Ativo")=1,1,0))</f>
        <v/>
      </c>
    </row>
    <row r="7454" spans="1:55" x14ac:dyDescent="0.3">
      <c r="A7454" s="76"/>
      <c r="B7454" s="104"/>
      <c r="C7454" s="76"/>
      <c r="D7454" s="77"/>
      <c r="E7454" s="12"/>
      <c r="F7454" s="78"/>
      <c r="G7454" s="77"/>
      <c r="H7454" s="79"/>
      <c r="BA7454" s="5" t="str">
        <f t="shared" si="116"/>
        <v/>
      </c>
      <c r="BB7454" s="5" t="str">
        <f>IF(OR($E7454="",$G7454&lt;&gt;"Ativo"),"",IF(COUNTIFS($E$4:$E7454,$E7454,$A$4:$A7454,$A7454,$G$4:$G7454,"Ativo")=1,1,0))</f>
        <v/>
      </c>
      <c r="BC7454" t="str">
        <f>IF(OR($A7454="",$G7454&lt;&gt;"Ativo"),"",IF(COUNTIFS($A$4:$A7454,$A7454,$G$4:$G7454,"Ativo")=1,1,0))</f>
        <v/>
      </c>
    </row>
    <row r="7455" spans="1:55" x14ac:dyDescent="0.3">
      <c r="A7455" s="76"/>
      <c r="B7455" s="104"/>
      <c r="C7455" s="76"/>
      <c r="D7455" s="77"/>
      <c r="E7455" s="12"/>
      <c r="F7455" s="78"/>
      <c r="G7455" s="77"/>
      <c r="H7455" s="79"/>
      <c r="BA7455" s="5" t="str">
        <f t="shared" si="116"/>
        <v/>
      </c>
      <c r="BB7455" s="5" t="str">
        <f>IF(OR($E7455="",$G7455&lt;&gt;"Ativo"),"",IF(COUNTIFS($E$4:$E7455,$E7455,$A$4:$A7455,$A7455,$G$4:$G7455,"Ativo")=1,1,0))</f>
        <v/>
      </c>
      <c r="BC7455" t="str">
        <f>IF(OR($A7455="",$G7455&lt;&gt;"Ativo"),"",IF(COUNTIFS($A$4:$A7455,$A7455,$G$4:$G7455,"Ativo")=1,1,0))</f>
        <v/>
      </c>
    </row>
    <row r="7456" spans="1:55" x14ac:dyDescent="0.3">
      <c r="A7456" s="76"/>
      <c r="B7456" s="104"/>
      <c r="C7456" s="76"/>
      <c r="D7456" s="77"/>
      <c r="E7456" s="12"/>
      <c r="F7456" s="78"/>
      <c r="G7456" s="77"/>
      <c r="H7456" s="79"/>
      <c r="BA7456" s="5" t="str">
        <f t="shared" si="116"/>
        <v/>
      </c>
      <c r="BB7456" s="5" t="str">
        <f>IF(OR($E7456="",$G7456&lt;&gt;"Ativo"),"",IF(COUNTIFS($E$4:$E7456,$E7456,$A$4:$A7456,$A7456,$G$4:$G7456,"Ativo")=1,1,0))</f>
        <v/>
      </c>
      <c r="BC7456" t="str">
        <f>IF(OR($A7456="",$G7456&lt;&gt;"Ativo"),"",IF(COUNTIFS($A$4:$A7456,$A7456,$G$4:$G7456,"Ativo")=1,1,0))</f>
        <v/>
      </c>
    </row>
    <row r="7457" spans="1:55" x14ac:dyDescent="0.3">
      <c r="A7457" s="76"/>
      <c r="B7457" s="104"/>
      <c r="C7457" s="76"/>
      <c r="D7457" s="77"/>
      <c r="E7457" s="12"/>
      <c r="F7457" s="78"/>
      <c r="G7457" s="77"/>
      <c r="H7457" s="79"/>
      <c r="BA7457" s="5" t="str">
        <f t="shared" si="116"/>
        <v/>
      </c>
      <c r="BB7457" s="5" t="str">
        <f>IF(OR($E7457="",$G7457&lt;&gt;"Ativo"),"",IF(COUNTIFS($E$4:$E7457,$E7457,$A$4:$A7457,$A7457,$G$4:$G7457,"Ativo")=1,1,0))</f>
        <v/>
      </c>
      <c r="BC7457" t="str">
        <f>IF(OR($A7457="",$G7457&lt;&gt;"Ativo"),"",IF(COUNTIFS($A$4:$A7457,$A7457,$G$4:$G7457,"Ativo")=1,1,0))</f>
        <v/>
      </c>
    </row>
    <row r="7458" spans="1:55" x14ac:dyDescent="0.3">
      <c r="A7458" s="76"/>
      <c r="B7458" s="104"/>
      <c r="C7458" s="76"/>
      <c r="D7458" s="77"/>
      <c r="E7458" s="12"/>
      <c r="F7458" s="78"/>
      <c r="G7458" s="77"/>
      <c r="H7458" s="79"/>
      <c r="BA7458" s="5" t="str">
        <f t="shared" si="116"/>
        <v/>
      </c>
      <c r="BB7458" s="5" t="str">
        <f>IF(OR($E7458="",$G7458&lt;&gt;"Ativo"),"",IF(COUNTIFS($E$4:$E7458,$E7458,$A$4:$A7458,$A7458,$G$4:$G7458,"Ativo")=1,1,0))</f>
        <v/>
      </c>
      <c r="BC7458" t="str">
        <f>IF(OR($A7458="",$G7458&lt;&gt;"Ativo"),"",IF(COUNTIFS($A$4:$A7458,$A7458,$G$4:$G7458,"Ativo")=1,1,0))</f>
        <v/>
      </c>
    </row>
    <row r="7459" spans="1:55" x14ac:dyDescent="0.3">
      <c r="A7459" s="76"/>
      <c r="B7459" s="104"/>
      <c r="C7459" s="76"/>
      <c r="D7459" s="77"/>
      <c r="E7459" s="12"/>
      <c r="F7459" s="78"/>
      <c r="G7459" s="77"/>
      <c r="H7459" s="79"/>
      <c r="BA7459" s="5" t="str">
        <f t="shared" si="116"/>
        <v/>
      </c>
      <c r="BB7459" s="5" t="str">
        <f>IF(OR($E7459="",$G7459&lt;&gt;"Ativo"),"",IF(COUNTIFS($E$4:$E7459,$E7459,$A$4:$A7459,$A7459,$G$4:$G7459,"Ativo")=1,1,0))</f>
        <v/>
      </c>
      <c r="BC7459" t="str">
        <f>IF(OR($A7459="",$G7459&lt;&gt;"Ativo"),"",IF(COUNTIFS($A$4:$A7459,$A7459,$G$4:$G7459,"Ativo")=1,1,0))</f>
        <v/>
      </c>
    </row>
    <row r="7460" spans="1:55" x14ac:dyDescent="0.3">
      <c r="A7460" s="76"/>
      <c r="B7460" s="104"/>
      <c r="C7460" s="76"/>
      <c r="D7460" s="77"/>
      <c r="E7460" s="12"/>
      <c r="F7460" s="78"/>
      <c r="G7460" s="77"/>
      <c r="H7460" s="79"/>
      <c r="BA7460" s="5" t="str">
        <f t="shared" si="116"/>
        <v/>
      </c>
      <c r="BB7460" s="5" t="str">
        <f>IF(OR($E7460="",$G7460&lt;&gt;"Ativo"),"",IF(COUNTIFS($E$4:$E7460,$E7460,$A$4:$A7460,$A7460,$G$4:$G7460,"Ativo")=1,1,0))</f>
        <v/>
      </c>
      <c r="BC7460" t="str">
        <f>IF(OR($A7460="",$G7460&lt;&gt;"Ativo"),"",IF(COUNTIFS($A$4:$A7460,$A7460,$G$4:$G7460,"Ativo")=1,1,0))</f>
        <v/>
      </c>
    </row>
    <row r="7461" spans="1:55" x14ac:dyDescent="0.3">
      <c r="A7461" s="76"/>
      <c r="B7461" s="104"/>
      <c r="C7461" s="76"/>
      <c r="D7461" s="77"/>
      <c r="E7461" s="12"/>
      <c r="F7461" s="78"/>
      <c r="G7461" s="77"/>
      <c r="H7461" s="79"/>
      <c r="BA7461" s="5" t="str">
        <f t="shared" si="116"/>
        <v/>
      </c>
      <c r="BB7461" s="5" t="str">
        <f>IF(OR($E7461="",$G7461&lt;&gt;"Ativo"),"",IF(COUNTIFS($E$4:$E7461,$E7461,$A$4:$A7461,$A7461,$G$4:$G7461,"Ativo")=1,1,0))</f>
        <v/>
      </c>
      <c r="BC7461" t="str">
        <f>IF(OR($A7461="",$G7461&lt;&gt;"Ativo"),"",IF(COUNTIFS($A$4:$A7461,$A7461,$G$4:$G7461,"Ativo")=1,1,0))</f>
        <v/>
      </c>
    </row>
    <row r="7462" spans="1:55" x14ac:dyDescent="0.3">
      <c r="A7462" s="76"/>
      <c r="B7462" s="104"/>
      <c r="C7462" s="76"/>
      <c r="D7462" s="77"/>
      <c r="E7462" s="12"/>
      <c r="F7462" s="78"/>
      <c r="G7462" s="77"/>
      <c r="H7462" s="79"/>
      <c r="BA7462" s="5" t="str">
        <f t="shared" si="116"/>
        <v/>
      </c>
      <c r="BB7462" s="5" t="str">
        <f>IF(OR($E7462="",$G7462&lt;&gt;"Ativo"),"",IF(COUNTIFS($E$4:$E7462,$E7462,$A$4:$A7462,$A7462,$G$4:$G7462,"Ativo")=1,1,0))</f>
        <v/>
      </c>
      <c r="BC7462" t="str">
        <f>IF(OR($A7462="",$G7462&lt;&gt;"Ativo"),"",IF(COUNTIFS($A$4:$A7462,$A7462,$G$4:$G7462,"Ativo")=1,1,0))</f>
        <v/>
      </c>
    </row>
    <row r="7463" spans="1:55" x14ac:dyDescent="0.3">
      <c r="A7463" s="76"/>
      <c r="B7463" s="104"/>
      <c r="C7463" s="76"/>
      <c r="D7463" s="77"/>
      <c r="E7463" s="12"/>
      <c r="F7463" s="78"/>
      <c r="G7463" s="77"/>
      <c r="H7463" s="79"/>
      <c r="BA7463" s="5" t="str">
        <f t="shared" si="116"/>
        <v/>
      </c>
      <c r="BB7463" s="5" t="str">
        <f>IF(OR($E7463="",$G7463&lt;&gt;"Ativo"),"",IF(COUNTIFS($E$4:$E7463,$E7463,$A$4:$A7463,$A7463,$G$4:$G7463,"Ativo")=1,1,0))</f>
        <v/>
      </c>
      <c r="BC7463" t="str">
        <f>IF(OR($A7463="",$G7463&lt;&gt;"Ativo"),"",IF(COUNTIFS($A$4:$A7463,$A7463,$G$4:$G7463,"Ativo")=1,1,0))</f>
        <v/>
      </c>
    </row>
    <row r="7464" spans="1:55" x14ac:dyDescent="0.3">
      <c r="A7464" s="76"/>
      <c r="B7464" s="104"/>
      <c r="C7464" s="76"/>
      <c r="D7464" s="77"/>
      <c r="E7464" s="12"/>
      <c r="F7464" s="78"/>
      <c r="G7464" s="77"/>
      <c r="H7464" s="79"/>
      <c r="BA7464" s="5" t="str">
        <f t="shared" si="116"/>
        <v/>
      </c>
      <c r="BB7464" s="5" t="str">
        <f>IF(OR($E7464="",$G7464&lt;&gt;"Ativo"),"",IF(COUNTIFS($E$4:$E7464,$E7464,$A$4:$A7464,$A7464,$G$4:$G7464,"Ativo")=1,1,0))</f>
        <v/>
      </c>
      <c r="BC7464" t="str">
        <f>IF(OR($A7464="",$G7464&lt;&gt;"Ativo"),"",IF(COUNTIFS($A$4:$A7464,$A7464,$G$4:$G7464,"Ativo")=1,1,0))</f>
        <v/>
      </c>
    </row>
    <row r="7465" spans="1:55" x14ac:dyDescent="0.3">
      <c r="A7465" s="76"/>
      <c r="B7465" s="104"/>
      <c r="C7465" s="76"/>
      <c r="D7465" s="77"/>
      <c r="E7465" s="12"/>
      <c r="F7465" s="78"/>
      <c r="G7465" s="77"/>
      <c r="H7465" s="79"/>
      <c r="BA7465" s="5" t="str">
        <f t="shared" si="116"/>
        <v/>
      </c>
      <c r="BB7465" s="5" t="str">
        <f>IF(OR($E7465="",$G7465&lt;&gt;"Ativo"),"",IF(COUNTIFS($E$4:$E7465,$E7465,$A$4:$A7465,$A7465,$G$4:$G7465,"Ativo")=1,1,0))</f>
        <v/>
      </c>
      <c r="BC7465" t="str">
        <f>IF(OR($A7465="",$G7465&lt;&gt;"Ativo"),"",IF(COUNTIFS($A$4:$A7465,$A7465,$G$4:$G7465,"Ativo")=1,1,0))</f>
        <v/>
      </c>
    </row>
    <row r="7466" spans="1:55" x14ac:dyDescent="0.3">
      <c r="A7466" s="76"/>
      <c r="B7466" s="104"/>
      <c r="C7466" s="76"/>
      <c r="D7466" s="77"/>
      <c r="E7466" s="12"/>
      <c r="F7466" s="78"/>
      <c r="G7466" s="77"/>
      <c r="H7466" s="79"/>
      <c r="BA7466" s="5" t="str">
        <f t="shared" si="116"/>
        <v/>
      </c>
      <c r="BB7466" s="5" t="str">
        <f>IF(OR($E7466="",$G7466&lt;&gt;"Ativo"),"",IF(COUNTIFS($E$4:$E7466,$E7466,$A$4:$A7466,$A7466,$G$4:$G7466,"Ativo")=1,1,0))</f>
        <v/>
      </c>
      <c r="BC7466" t="str">
        <f>IF(OR($A7466="",$G7466&lt;&gt;"Ativo"),"",IF(COUNTIFS($A$4:$A7466,$A7466,$G$4:$G7466,"Ativo")=1,1,0))</f>
        <v/>
      </c>
    </row>
    <row r="7467" spans="1:55" x14ac:dyDescent="0.3">
      <c r="A7467" s="76"/>
      <c r="B7467" s="104"/>
      <c r="C7467" s="76"/>
      <c r="D7467" s="77"/>
      <c r="E7467" s="12"/>
      <c r="F7467" s="78"/>
      <c r="G7467" s="77"/>
      <c r="H7467" s="79"/>
      <c r="BA7467" s="5" t="str">
        <f t="shared" si="116"/>
        <v/>
      </c>
      <c r="BB7467" s="5" t="str">
        <f>IF(OR($E7467="",$G7467&lt;&gt;"Ativo"),"",IF(COUNTIFS($E$4:$E7467,$E7467,$A$4:$A7467,$A7467,$G$4:$G7467,"Ativo")=1,1,0))</f>
        <v/>
      </c>
      <c r="BC7467" t="str">
        <f>IF(OR($A7467="",$G7467&lt;&gt;"Ativo"),"",IF(COUNTIFS($A$4:$A7467,$A7467,$G$4:$G7467,"Ativo")=1,1,0))</f>
        <v/>
      </c>
    </row>
    <row r="7468" spans="1:55" x14ac:dyDescent="0.3">
      <c r="A7468" s="76"/>
      <c r="B7468" s="104"/>
      <c r="C7468" s="76"/>
      <c r="D7468" s="77"/>
      <c r="E7468" s="12"/>
      <c r="F7468" s="78"/>
      <c r="G7468" s="77"/>
      <c r="H7468" s="79"/>
      <c r="BA7468" s="5" t="str">
        <f t="shared" si="116"/>
        <v/>
      </c>
      <c r="BB7468" s="5" t="str">
        <f>IF(OR($E7468="",$G7468&lt;&gt;"Ativo"),"",IF(COUNTIFS($E$4:$E7468,$E7468,$A$4:$A7468,$A7468,$G$4:$G7468,"Ativo")=1,1,0))</f>
        <v/>
      </c>
      <c r="BC7468" t="str">
        <f>IF(OR($A7468="",$G7468&lt;&gt;"Ativo"),"",IF(COUNTIFS($A$4:$A7468,$A7468,$G$4:$G7468,"Ativo")=1,1,0))</f>
        <v/>
      </c>
    </row>
    <row r="7469" spans="1:55" x14ac:dyDescent="0.3">
      <c r="A7469" s="76"/>
      <c r="B7469" s="104"/>
      <c r="C7469" s="76"/>
      <c r="D7469" s="77"/>
      <c r="E7469" s="12"/>
      <c r="F7469" s="78"/>
      <c r="G7469" s="77"/>
      <c r="H7469" s="79"/>
      <c r="BA7469" s="5" t="str">
        <f t="shared" si="116"/>
        <v/>
      </c>
      <c r="BB7469" s="5" t="str">
        <f>IF(OR($E7469="",$G7469&lt;&gt;"Ativo"),"",IF(COUNTIFS($E$4:$E7469,$E7469,$A$4:$A7469,$A7469,$G$4:$G7469,"Ativo")=1,1,0))</f>
        <v/>
      </c>
      <c r="BC7469" t="str">
        <f>IF(OR($A7469="",$G7469&lt;&gt;"Ativo"),"",IF(COUNTIFS($A$4:$A7469,$A7469,$G$4:$G7469,"Ativo")=1,1,0))</f>
        <v/>
      </c>
    </row>
    <row r="7470" spans="1:55" x14ac:dyDescent="0.3">
      <c r="A7470" s="76"/>
      <c r="B7470" s="104"/>
      <c r="C7470" s="76"/>
      <c r="D7470" s="77"/>
      <c r="E7470" s="12"/>
      <c r="F7470" s="78"/>
      <c r="G7470" s="77"/>
      <c r="H7470" s="79"/>
      <c r="BA7470" s="5" t="str">
        <f t="shared" si="116"/>
        <v/>
      </c>
      <c r="BB7470" s="5" t="str">
        <f>IF(OR($E7470="",$G7470&lt;&gt;"Ativo"),"",IF(COUNTIFS($E$4:$E7470,$E7470,$A$4:$A7470,$A7470,$G$4:$G7470,"Ativo")=1,1,0))</f>
        <v/>
      </c>
      <c r="BC7470" t="str">
        <f>IF(OR($A7470="",$G7470&lt;&gt;"Ativo"),"",IF(COUNTIFS($A$4:$A7470,$A7470,$G$4:$G7470,"Ativo")=1,1,0))</f>
        <v/>
      </c>
    </row>
    <row r="7471" spans="1:55" x14ac:dyDescent="0.3">
      <c r="A7471" s="76"/>
      <c r="B7471" s="104"/>
      <c r="C7471" s="76"/>
      <c r="D7471" s="77"/>
      <c r="E7471" s="12"/>
      <c r="F7471" s="78"/>
      <c r="G7471" s="77"/>
      <c r="H7471" s="79"/>
      <c r="BA7471" s="5" t="str">
        <f t="shared" si="116"/>
        <v/>
      </c>
      <c r="BB7471" s="5" t="str">
        <f>IF(OR($E7471="",$G7471&lt;&gt;"Ativo"),"",IF(COUNTIFS($E$4:$E7471,$E7471,$A$4:$A7471,$A7471,$G$4:$G7471,"Ativo")=1,1,0))</f>
        <v/>
      </c>
      <c r="BC7471" t="str">
        <f>IF(OR($A7471="",$G7471&lt;&gt;"Ativo"),"",IF(COUNTIFS($A$4:$A7471,$A7471,$G$4:$G7471,"Ativo")=1,1,0))</f>
        <v/>
      </c>
    </row>
    <row r="7472" spans="1:55" x14ac:dyDescent="0.3">
      <c r="A7472" s="76"/>
      <c r="B7472" s="104"/>
      <c r="C7472" s="76"/>
      <c r="D7472" s="77"/>
      <c r="E7472" s="12"/>
      <c r="F7472" s="78"/>
      <c r="G7472" s="77"/>
      <c r="H7472" s="79"/>
      <c r="BA7472" s="5" t="str">
        <f t="shared" si="116"/>
        <v/>
      </c>
      <c r="BB7472" s="5" t="str">
        <f>IF(OR($E7472="",$G7472&lt;&gt;"Ativo"),"",IF(COUNTIFS($E$4:$E7472,$E7472,$A$4:$A7472,$A7472,$G$4:$G7472,"Ativo")=1,1,0))</f>
        <v/>
      </c>
      <c r="BC7472" t="str">
        <f>IF(OR($A7472="",$G7472&lt;&gt;"Ativo"),"",IF(COUNTIFS($A$4:$A7472,$A7472,$G$4:$G7472,"Ativo")=1,1,0))</f>
        <v/>
      </c>
    </row>
    <row r="7473" spans="1:55" x14ac:dyDescent="0.3">
      <c r="A7473" s="76"/>
      <c r="B7473" s="104"/>
      <c r="C7473" s="76"/>
      <c r="D7473" s="77"/>
      <c r="E7473" s="12"/>
      <c r="F7473" s="78"/>
      <c r="G7473" s="77"/>
      <c r="H7473" s="79"/>
      <c r="BA7473" s="5" t="str">
        <f t="shared" si="116"/>
        <v/>
      </c>
      <c r="BB7473" s="5" t="str">
        <f>IF(OR($E7473="",$G7473&lt;&gt;"Ativo"),"",IF(COUNTIFS($E$4:$E7473,$E7473,$A$4:$A7473,$A7473,$G$4:$G7473,"Ativo")=1,1,0))</f>
        <v/>
      </c>
      <c r="BC7473" t="str">
        <f>IF(OR($A7473="",$G7473&lt;&gt;"Ativo"),"",IF(COUNTIFS($A$4:$A7473,$A7473,$G$4:$G7473,"Ativo")=1,1,0))</f>
        <v/>
      </c>
    </row>
    <row r="7474" spans="1:55" x14ac:dyDescent="0.3">
      <c r="A7474" s="76"/>
      <c r="B7474" s="104"/>
      <c r="C7474" s="76"/>
      <c r="D7474" s="77"/>
      <c r="E7474" s="12"/>
      <c r="F7474" s="78"/>
      <c r="G7474" s="77"/>
      <c r="H7474" s="79"/>
      <c r="BA7474" s="5" t="str">
        <f t="shared" si="116"/>
        <v/>
      </c>
      <c r="BB7474" s="5" t="str">
        <f>IF(OR($E7474="",$G7474&lt;&gt;"Ativo"),"",IF(COUNTIFS($E$4:$E7474,$E7474,$A$4:$A7474,$A7474,$G$4:$G7474,"Ativo")=1,1,0))</f>
        <v/>
      </c>
      <c r="BC7474" t="str">
        <f>IF(OR($A7474="",$G7474&lt;&gt;"Ativo"),"",IF(COUNTIFS($A$4:$A7474,$A7474,$G$4:$G7474,"Ativo")=1,1,0))</f>
        <v/>
      </c>
    </row>
    <row r="7475" spans="1:55" x14ac:dyDescent="0.3">
      <c r="A7475" s="76"/>
      <c r="B7475" s="104"/>
      <c r="C7475" s="76"/>
      <c r="D7475" s="77"/>
      <c r="E7475" s="12"/>
      <c r="F7475" s="78"/>
      <c r="G7475" s="77"/>
      <c r="H7475" s="79"/>
      <c r="BA7475" s="5" t="str">
        <f t="shared" si="116"/>
        <v/>
      </c>
      <c r="BB7475" s="5" t="str">
        <f>IF(OR($E7475="",$G7475&lt;&gt;"Ativo"),"",IF(COUNTIFS($E$4:$E7475,$E7475,$A$4:$A7475,$A7475,$G$4:$G7475,"Ativo")=1,1,0))</f>
        <v/>
      </c>
      <c r="BC7475" t="str">
        <f>IF(OR($A7475="",$G7475&lt;&gt;"Ativo"),"",IF(COUNTIFS($A$4:$A7475,$A7475,$G$4:$G7475,"Ativo")=1,1,0))</f>
        <v/>
      </c>
    </row>
    <row r="7476" spans="1:55" x14ac:dyDescent="0.3">
      <c r="A7476" s="76"/>
      <c r="B7476" s="104"/>
      <c r="C7476" s="76"/>
      <c r="D7476" s="77"/>
      <c r="E7476" s="12"/>
      <c r="F7476" s="78"/>
      <c r="G7476" s="77"/>
      <c r="H7476" s="79"/>
      <c r="BA7476" s="5" t="str">
        <f t="shared" si="116"/>
        <v/>
      </c>
      <c r="BB7476" s="5" t="str">
        <f>IF(OR($E7476="",$G7476&lt;&gt;"Ativo"),"",IF(COUNTIFS($E$4:$E7476,$E7476,$A$4:$A7476,$A7476,$G$4:$G7476,"Ativo")=1,1,0))</f>
        <v/>
      </c>
      <c r="BC7476" t="str">
        <f>IF(OR($A7476="",$G7476&lt;&gt;"Ativo"),"",IF(COUNTIFS($A$4:$A7476,$A7476,$G$4:$G7476,"Ativo")=1,1,0))</f>
        <v/>
      </c>
    </row>
    <row r="7477" spans="1:55" x14ac:dyDescent="0.3">
      <c r="A7477" s="76"/>
      <c r="B7477" s="104"/>
      <c r="C7477" s="76"/>
      <c r="D7477" s="77"/>
      <c r="E7477" s="12"/>
      <c r="F7477" s="78"/>
      <c r="G7477" s="77"/>
      <c r="H7477" s="79"/>
      <c r="BA7477" s="5" t="str">
        <f t="shared" si="116"/>
        <v/>
      </c>
      <c r="BB7477" s="5" t="str">
        <f>IF(OR($E7477="",$G7477&lt;&gt;"Ativo"),"",IF(COUNTIFS($E$4:$E7477,$E7477,$A$4:$A7477,$A7477,$G$4:$G7477,"Ativo")=1,1,0))</f>
        <v/>
      </c>
      <c r="BC7477" t="str">
        <f>IF(OR($A7477="",$G7477&lt;&gt;"Ativo"),"",IF(COUNTIFS($A$4:$A7477,$A7477,$G$4:$G7477,"Ativo")=1,1,0))</f>
        <v/>
      </c>
    </row>
    <row r="7478" spans="1:55" x14ac:dyDescent="0.3">
      <c r="A7478" s="76"/>
      <c r="B7478" s="104"/>
      <c r="C7478" s="76"/>
      <c r="D7478" s="77"/>
      <c r="E7478" s="12"/>
      <c r="F7478" s="78"/>
      <c r="G7478" s="77"/>
      <c r="H7478" s="79"/>
      <c r="BA7478" s="5" t="str">
        <f t="shared" si="116"/>
        <v/>
      </c>
      <c r="BB7478" s="5" t="str">
        <f>IF(OR($E7478="",$G7478&lt;&gt;"Ativo"),"",IF(COUNTIFS($E$4:$E7478,$E7478,$A$4:$A7478,$A7478,$G$4:$G7478,"Ativo")=1,1,0))</f>
        <v/>
      </c>
      <c r="BC7478" t="str">
        <f>IF(OR($A7478="",$G7478&lt;&gt;"Ativo"),"",IF(COUNTIFS($A$4:$A7478,$A7478,$G$4:$G7478,"Ativo")=1,1,0))</f>
        <v/>
      </c>
    </row>
    <row r="7479" spans="1:55" x14ac:dyDescent="0.3">
      <c r="A7479" s="76"/>
      <c r="B7479" s="104"/>
      <c r="C7479" s="76"/>
      <c r="D7479" s="77"/>
      <c r="E7479" s="12"/>
      <c r="F7479" s="78"/>
      <c r="G7479" s="77"/>
      <c r="H7479" s="79"/>
      <c r="BA7479" s="5" t="str">
        <f t="shared" si="116"/>
        <v/>
      </c>
      <c r="BB7479" s="5" t="str">
        <f>IF(OR($E7479="",$G7479&lt;&gt;"Ativo"),"",IF(COUNTIFS($E$4:$E7479,$E7479,$A$4:$A7479,$A7479,$G$4:$G7479,"Ativo")=1,1,0))</f>
        <v/>
      </c>
      <c r="BC7479" t="str">
        <f>IF(OR($A7479="",$G7479&lt;&gt;"Ativo"),"",IF(COUNTIFS($A$4:$A7479,$A7479,$G$4:$G7479,"Ativo")=1,1,0))</f>
        <v/>
      </c>
    </row>
    <row r="7480" spans="1:55" x14ac:dyDescent="0.3">
      <c r="A7480" s="76"/>
      <c r="B7480" s="104"/>
      <c r="C7480" s="76"/>
      <c r="D7480" s="77"/>
      <c r="E7480" s="12"/>
      <c r="F7480" s="78"/>
      <c r="G7480" s="77"/>
      <c r="H7480" s="79"/>
      <c r="BA7480" s="5" t="str">
        <f t="shared" si="116"/>
        <v/>
      </c>
      <c r="BB7480" s="5" t="str">
        <f>IF(OR($E7480="",$G7480&lt;&gt;"Ativo"),"",IF(COUNTIFS($E$4:$E7480,$E7480,$A$4:$A7480,$A7480,$G$4:$G7480,"Ativo")=1,1,0))</f>
        <v/>
      </c>
      <c r="BC7480" t="str">
        <f>IF(OR($A7480="",$G7480&lt;&gt;"Ativo"),"",IF(COUNTIFS($A$4:$A7480,$A7480,$G$4:$G7480,"Ativo")=1,1,0))</f>
        <v/>
      </c>
    </row>
    <row r="7481" spans="1:55" x14ac:dyDescent="0.3">
      <c r="A7481" s="76"/>
      <c r="B7481" s="104"/>
      <c r="C7481" s="76"/>
      <c r="D7481" s="77"/>
      <c r="E7481" s="12"/>
      <c r="F7481" s="78"/>
      <c r="G7481" s="77"/>
      <c r="H7481" s="79"/>
      <c r="BA7481" s="5" t="str">
        <f t="shared" si="116"/>
        <v/>
      </c>
      <c r="BB7481" s="5" t="str">
        <f>IF(OR($E7481="",$G7481&lt;&gt;"Ativo"),"",IF(COUNTIFS($E$4:$E7481,$E7481,$A$4:$A7481,$A7481,$G$4:$G7481,"Ativo")=1,1,0))</f>
        <v/>
      </c>
      <c r="BC7481" t="str">
        <f>IF(OR($A7481="",$G7481&lt;&gt;"Ativo"),"",IF(COUNTIFS($A$4:$A7481,$A7481,$G$4:$G7481,"Ativo")=1,1,0))</f>
        <v/>
      </c>
    </row>
    <row r="7482" spans="1:55" x14ac:dyDescent="0.3">
      <c r="A7482" s="76"/>
      <c r="B7482" s="104"/>
      <c r="C7482" s="76"/>
      <c r="D7482" s="77"/>
      <c r="E7482" s="12"/>
      <c r="F7482" s="78"/>
      <c r="G7482" s="77"/>
      <c r="H7482" s="79"/>
      <c r="BA7482" s="5" t="str">
        <f t="shared" si="116"/>
        <v/>
      </c>
      <c r="BB7482" s="5" t="str">
        <f>IF(OR($E7482="",$G7482&lt;&gt;"Ativo"),"",IF(COUNTIFS($E$4:$E7482,$E7482,$A$4:$A7482,$A7482,$G$4:$G7482,"Ativo")=1,1,0))</f>
        <v/>
      </c>
      <c r="BC7482" t="str">
        <f>IF(OR($A7482="",$G7482&lt;&gt;"Ativo"),"",IF(COUNTIFS($A$4:$A7482,$A7482,$G$4:$G7482,"Ativo")=1,1,0))</f>
        <v/>
      </c>
    </row>
    <row r="7483" spans="1:55" x14ac:dyDescent="0.3">
      <c r="A7483" s="76"/>
      <c r="B7483" s="104"/>
      <c r="C7483" s="76"/>
      <c r="D7483" s="77"/>
      <c r="E7483" s="12"/>
      <c r="F7483" s="78"/>
      <c r="G7483" s="77"/>
      <c r="H7483" s="79"/>
      <c r="BA7483" s="5" t="str">
        <f t="shared" si="116"/>
        <v/>
      </c>
      <c r="BB7483" s="5" t="str">
        <f>IF(OR($E7483="",$G7483&lt;&gt;"Ativo"),"",IF(COUNTIFS($E$4:$E7483,$E7483,$A$4:$A7483,$A7483,$G$4:$G7483,"Ativo")=1,1,0))</f>
        <v/>
      </c>
      <c r="BC7483" t="str">
        <f>IF(OR($A7483="",$G7483&lt;&gt;"Ativo"),"",IF(COUNTIFS($A$4:$A7483,$A7483,$G$4:$G7483,"Ativo")=1,1,0))</f>
        <v/>
      </c>
    </row>
    <row r="7484" spans="1:55" x14ac:dyDescent="0.3">
      <c r="A7484" s="76"/>
      <c r="B7484" s="104"/>
      <c r="C7484" s="76"/>
      <c r="D7484" s="77"/>
      <c r="E7484" s="12"/>
      <c r="F7484" s="78"/>
      <c r="G7484" s="77"/>
      <c r="H7484" s="79"/>
      <c r="BA7484" s="5" t="str">
        <f t="shared" si="116"/>
        <v/>
      </c>
      <c r="BB7484" s="5" t="str">
        <f>IF(OR($E7484="",$G7484&lt;&gt;"Ativo"),"",IF(COUNTIFS($E$4:$E7484,$E7484,$A$4:$A7484,$A7484,$G$4:$G7484,"Ativo")=1,1,0))</f>
        <v/>
      </c>
      <c r="BC7484" t="str">
        <f>IF(OR($A7484="",$G7484&lt;&gt;"Ativo"),"",IF(COUNTIFS($A$4:$A7484,$A7484,$G$4:$G7484,"Ativo")=1,1,0))</f>
        <v/>
      </c>
    </row>
    <row r="7485" spans="1:55" x14ac:dyDescent="0.3">
      <c r="A7485" s="76"/>
      <c r="B7485" s="104"/>
      <c r="C7485" s="76"/>
      <c r="D7485" s="77"/>
      <c r="E7485" s="12"/>
      <c r="F7485" s="78"/>
      <c r="G7485" s="77"/>
      <c r="H7485" s="79"/>
      <c r="BA7485" s="5" t="str">
        <f t="shared" si="116"/>
        <v/>
      </c>
      <c r="BB7485" s="5" t="str">
        <f>IF(OR($E7485="",$G7485&lt;&gt;"Ativo"),"",IF(COUNTIFS($E$4:$E7485,$E7485,$A$4:$A7485,$A7485,$G$4:$G7485,"Ativo")=1,1,0))</f>
        <v/>
      </c>
      <c r="BC7485" t="str">
        <f>IF(OR($A7485="",$G7485&lt;&gt;"Ativo"),"",IF(COUNTIFS($A$4:$A7485,$A7485,$G$4:$G7485,"Ativo")=1,1,0))</f>
        <v/>
      </c>
    </row>
    <row r="7486" spans="1:55" x14ac:dyDescent="0.3">
      <c r="A7486" s="76"/>
      <c r="B7486" s="104"/>
      <c r="C7486" s="76"/>
      <c r="D7486" s="77"/>
      <c r="E7486" s="12"/>
      <c r="F7486" s="78"/>
      <c r="G7486" s="77"/>
      <c r="H7486" s="79"/>
      <c r="BA7486" s="5" t="str">
        <f t="shared" si="116"/>
        <v/>
      </c>
      <c r="BB7486" s="5" t="str">
        <f>IF(OR($E7486="",$G7486&lt;&gt;"Ativo"),"",IF(COUNTIFS($E$4:$E7486,$E7486,$A$4:$A7486,$A7486,$G$4:$G7486,"Ativo")=1,1,0))</f>
        <v/>
      </c>
      <c r="BC7486" t="str">
        <f>IF(OR($A7486="",$G7486&lt;&gt;"Ativo"),"",IF(COUNTIFS($A$4:$A7486,$A7486,$G$4:$G7486,"Ativo")=1,1,0))</f>
        <v/>
      </c>
    </row>
    <row r="7487" spans="1:55" x14ac:dyDescent="0.3">
      <c r="A7487" s="76"/>
      <c r="B7487" s="104"/>
      <c r="C7487" s="76"/>
      <c r="D7487" s="77"/>
      <c r="E7487" s="12"/>
      <c r="F7487" s="78"/>
      <c r="G7487" s="77"/>
      <c r="H7487" s="79"/>
      <c r="BA7487" s="5" t="str">
        <f t="shared" si="116"/>
        <v/>
      </c>
      <c r="BB7487" s="5" t="str">
        <f>IF(OR($E7487="",$G7487&lt;&gt;"Ativo"),"",IF(COUNTIFS($E$4:$E7487,$E7487,$A$4:$A7487,$A7487,$G$4:$G7487,"Ativo")=1,1,0))</f>
        <v/>
      </c>
      <c r="BC7487" t="str">
        <f>IF(OR($A7487="",$G7487&lt;&gt;"Ativo"),"",IF(COUNTIFS($A$4:$A7487,$A7487,$G$4:$G7487,"Ativo")=1,1,0))</f>
        <v/>
      </c>
    </row>
    <row r="7488" spans="1:55" x14ac:dyDescent="0.3">
      <c r="A7488" s="76"/>
      <c r="B7488" s="104"/>
      <c r="C7488" s="76"/>
      <c r="D7488" s="77"/>
      <c r="E7488" s="12"/>
      <c r="F7488" s="78"/>
      <c r="G7488" s="77"/>
      <c r="H7488" s="79"/>
      <c r="BA7488" s="5" t="str">
        <f t="shared" si="116"/>
        <v/>
      </c>
      <c r="BB7488" s="5" t="str">
        <f>IF(OR($E7488="",$G7488&lt;&gt;"Ativo"),"",IF(COUNTIFS($E$4:$E7488,$E7488,$A$4:$A7488,$A7488,$G$4:$G7488,"Ativo")=1,1,0))</f>
        <v/>
      </c>
      <c r="BC7488" t="str">
        <f>IF(OR($A7488="",$G7488&lt;&gt;"Ativo"),"",IF(COUNTIFS($A$4:$A7488,$A7488,$G$4:$G7488,"Ativo")=1,1,0))</f>
        <v/>
      </c>
    </row>
    <row r="7489" spans="1:55" x14ac:dyDescent="0.3">
      <c r="A7489" s="76"/>
      <c r="B7489" s="104"/>
      <c r="C7489" s="76"/>
      <c r="D7489" s="77"/>
      <c r="E7489" s="12"/>
      <c r="F7489" s="78"/>
      <c r="G7489" s="77"/>
      <c r="H7489" s="79"/>
      <c r="BA7489" s="5" t="str">
        <f t="shared" si="116"/>
        <v/>
      </c>
      <c r="BB7489" s="5" t="str">
        <f>IF(OR($E7489="",$G7489&lt;&gt;"Ativo"),"",IF(COUNTIFS($E$4:$E7489,$E7489,$A$4:$A7489,$A7489,$G$4:$G7489,"Ativo")=1,1,0))</f>
        <v/>
      </c>
      <c r="BC7489" t="str">
        <f>IF(OR($A7489="",$G7489&lt;&gt;"Ativo"),"",IF(COUNTIFS($A$4:$A7489,$A7489,$G$4:$G7489,"Ativo")=1,1,0))</f>
        <v/>
      </c>
    </row>
    <row r="7490" spans="1:55" x14ac:dyDescent="0.3">
      <c r="A7490" s="76"/>
      <c r="B7490" s="104"/>
      <c r="C7490" s="76"/>
      <c r="D7490" s="77"/>
      <c r="E7490" s="12"/>
      <c r="F7490" s="78"/>
      <c r="G7490" s="77"/>
      <c r="H7490" s="79"/>
      <c r="BA7490" s="5" t="str">
        <f t="shared" si="116"/>
        <v/>
      </c>
      <c r="BB7490" s="5" t="str">
        <f>IF(OR($E7490="",$G7490&lt;&gt;"Ativo"),"",IF(COUNTIFS($E$4:$E7490,$E7490,$A$4:$A7490,$A7490,$G$4:$G7490,"Ativo")=1,1,0))</f>
        <v/>
      </c>
      <c r="BC7490" t="str">
        <f>IF(OR($A7490="",$G7490&lt;&gt;"Ativo"),"",IF(COUNTIFS($A$4:$A7490,$A7490,$G$4:$G7490,"Ativo")=1,1,0))</f>
        <v/>
      </c>
    </row>
    <row r="7491" spans="1:55" x14ac:dyDescent="0.3">
      <c r="A7491" s="76"/>
      <c r="B7491" s="104"/>
      <c r="C7491" s="76"/>
      <c r="D7491" s="77"/>
      <c r="E7491" s="12"/>
      <c r="F7491" s="78"/>
      <c r="G7491" s="77"/>
      <c r="H7491" s="79"/>
      <c r="BA7491" s="5" t="str">
        <f t="shared" si="116"/>
        <v/>
      </c>
      <c r="BB7491" s="5" t="str">
        <f>IF(OR($E7491="",$G7491&lt;&gt;"Ativo"),"",IF(COUNTIFS($E$4:$E7491,$E7491,$A$4:$A7491,$A7491,$G$4:$G7491,"Ativo")=1,1,0))</f>
        <v/>
      </c>
      <c r="BC7491" t="str">
        <f>IF(OR($A7491="",$G7491&lt;&gt;"Ativo"),"",IF(COUNTIFS($A$4:$A7491,$A7491,$G$4:$G7491,"Ativo")=1,1,0))</f>
        <v/>
      </c>
    </row>
    <row r="7492" spans="1:55" x14ac:dyDescent="0.3">
      <c r="A7492" s="76"/>
      <c r="B7492" s="104"/>
      <c r="C7492" s="76"/>
      <c r="D7492" s="77"/>
      <c r="E7492" s="12"/>
      <c r="F7492" s="78"/>
      <c r="G7492" s="77"/>
      <c r="H7492" s="79"/>
      <c r="BA7492" s="5" t="str">
        <f t="shared" ref="BA7492:BA7555" si="117">IF($D7492="","",MID($D7492,4,LEN($D7492)-5))</f>
        <v/>
      </c>
      <c r="BB7492" s="5" t="str">
        <f>IF(OR($E7492="",$G7492&lt;&gt;"Ativo"),"",IF(COUNTIFS($E$4:$E7492,$E7492,$A$4:$A7492,$A7492,$G$4:$G7492,"Ativo")=1,1,0))</f>
        <v/>
      </c>
      <c r="BC7492" t="str">
        <f>IF(OR($A7492="",$G7492&lt;&gt;"Ativo"),"",IF(COUNTIFS($A$4:$A7492,$A7492,$G$4:$G7492,"Ativo")=1,1,0))</f>
        <v/>
      </c>
    </row>
    <row r="7493" spans="1:55" x14ac:dyDescent="0.3">
      <c r="A7493" s="76"/>
      <c r="B7493" s="104"/>
      <c r="C7493" s="76"/>
      <c r="D7493" s="77"/>
      <c r="E7493" s="12"/>
      <c r="F7493" s="78"/>
      <c r="G7493" s="77"/>
      <c r="H7493" s="79"/>
      <c r="BA7493" s="5" t="str">
        <f t="shared" si="117"/>
        <v/>
      </c>
      <c r="BB7493" s="5" t="str">
        <f>IF(OR($E7493="",$G7493&lt;&gt;"Ativo"),"",IF(COUNTIFS($E$4:$E7493,$E7493,$A$4:$A7493,$A7493,$G$4:$G7493,"Ativo")=1,1,0))</f>
        <v/>
      </c>
      <c r="BC7493" t="str">
        <f>IF(OR($A7493="",$G7493&lt;&gt;"Ativo"),"",IF(COUNTIFS($A$4:$A7493,$A7493,$G$4:$G7493,"Ativo")=1,1,0))</f>
        <v/>
      </c>
    </row>
    <row r="7494" spans="1:55" x14ac:dyDescent="0.3">
      <c r="A7494" s="76"/>
      <c r="B7494" s="104"/>
      <c r="C7494" s="76"/>
      <c r="D7494" s="77"/>
      <c r="E7494" s="12"/>
      <c r="F7494" s="78"/>
      <c r="G7494" s="77"/>
      <c r="H7494" s="79"/>
      <c r="BA7494" s="5" t="str">
        <f t="shared" si="117"/>
        <v/>
      </c>
      <c r="BB7494" s="5" t="str">
        <f>IF(OR($E7494="",$G7494&lt;&gt;"Ativo"),"",IF(COUNTIFS($E$4:$E7494,$E7494,$A$4:$A7494,$A7494,$G$4:$G7494,"Ativo")=1,1,0))</f>
        <v/>
      </c>
      <c r="BC7494" t="str">
        <f>IF(OR($A7494="",$G7494&lt;&gt;"Ativo"),"",IF(COUNTIFS($A$4:$A7494,$A7494,$G$4:$G7494,"Ativo")=1,1,0))</f>
        <v/>
      </c>
    </row>
    <row r="7495" spans="1:55" x14ac:dyDescent="0.3">
      <c r="A7495" s="76"/>
      <c r="B7495" s="104"/>
      <c r="C7495" s="76"/>
      <c r="D7495" s="77"/>
      <c r="E7495" s="12"/>
      <c r="F7495" s="78"/>
      <c r="G7495" s="77"/>
      <c r="H7495" s="79"/>
      <c r="BA7495" s="5" t="str">
        <f t="shared" si="117"/>
        <v/>
      </c>
      <c r="BB7495" s="5" t="str">
        <f>IF(OR($E7495="",$G7495&lt;&gt;"Ativo"),"",IF(COUNTIFS($E$4:$E7495,$E7495,$A$4:$A7495,$A7495,$G$4:$G7495,"Ativo")=1,1,0))</f>
        <v/>
      </c>
      <c r="BC7495" t="str">
        <f>IF(OR($A7495="",$G7495&lt;&gt;"Ativo"),"",IF(COUNTIFS($A$4:$A7495,$A7495,$G$4:$G7495,"Ativo")=1,1,0))</f>
        <v/>
      </c>
    </row>
    <row r="7496" spans="1:55" x14ac:dyDescent="0.3">
      <c r="A7496" s="76"/>
      <c r="B7496" s="104"/>
      <c r="C7496" s="76"/>
      <c r="D7496" s="77"/>
      <c r="E7496" s="12"/>
      <c r="F7496" s="78"/>
      <c r="G7496" s="77"/>
      <c r="H7496" s="79"/>
      <c r="BA7496" s="5" t="str">
        <f t="shared" si="117"/>
        <v/>
      </c>
      <c r="BB7496" s="5" t="str">
        <f>IF(OR($E7496="",$G7496&lt;&gt;"Ativo"),"",IF(COUNTIFS($E$4:$E7496,$E7496,$A$4:$A7496,$A7496,$G$4:$G7496,"Ativo")=1,1,0))</f>
        <v/>
      </c>
      <c r="BC7496" t="str">
        <f>IF(OR($A7496="",$G7496&lt;&gt;"Ativo"),"",IF(COUNTIFS($A$4:$A7496,$A7496,$G$4:$G7496,"Ativo")=1,1,0))</f>
        <v/>
      </c>
    </row>
    <row r="7497" spans="1:55" x14ac:dyDescent="0.3">
      <c r="A7497" s="76"/>
      <c r="B7497" s="104"/>
      <c r="C7497" s="76"/>
      <c r="D7497" s="77"/>
      <c r="E7497" s="12"/>
      <c r="F7497" s="78"/>
      <c r="G7497" s="77"/>
      <c r="H7497" s="79"/>
      <c r="BA7497" s="5" t="str">
        <f t="shared" si="117"/>
        <v/>
      </c>
      <c r="BB7497" s="5" t="str">
        <f>IF(OR($E7497="",$G7497&lt;&gt;"Ativo"),"",IF(COUNTIFS($E$4:$E7497,$E7497,$A$4:$A7497,$A7497,$G$4:$G7497,"Ativo")=1,1,0))</f>
        <v/>
      </c>
      <c r="BC7497" t="str">
        <f>IF(OR($A7497="",$G7497&lt;&gt;"Ativo"),"",IF(COUNTIFS($A$4:$A7497,$A7497,$G$4:$G7497,"Ativo")=1,1,0))</f>
        <v/>
      </c>
    </row>
    <row r="7498" spans="1:55" x14ac:dyDescent="0.3">
      <c r="A7498" s="76"/>
      <c r="B7498" s="104"/>
      <c r="C7498" s="76"/>
      <c r="D7498" s="77"/>
      <c r="E7498" s="12"/>
      <c r="F7498" s="78"/>
      <c r="G7498" s="77"/>
      <c r="H7498" s="79"/>
      <c r="BA7498" s="5" t="str">
        <f t="shared" si="117"/>
        <v/>
      </c>
      <c r="BB7498" s="5" t="str">
        <f>IF(OR($E7498="",$G7498&lt;&gt;"Ativo"),"",IF(COUNTIFS($E$4:$E7498,$E7498,$A$4:$A7498,$A7498,$G$4:$G7498,"Ativo")=1,1,0))</f>
        <v/>
      </c>
      <c r="BC7498" t="str">
        <f>IF(OR($A7498="",$G7498&lt;&gt;"Ativo"),"",IF(COUNTIFS($A$4:$A7498,$A7498,$G$4:$G7498,"Ativo")=1,1,0))</f>
        <v/>
      </c>
    </row>
    <row r="7499" spans="1:55" x14ac:dyDescent="0.3">
      <c r="A7499" s="76"/>
      <c r="B7499" s="104"/>
      <c r="C7499" s="76"/>
      <c r="D7499" s="77"/>
      <c r="E7499" s="12"/>
      <c r="F7499" s="78"/>
      <c r="G7499" s="77"/>
      <c r="H7499" s="79"/>
      <c r="BA7499" s="5" t="str">
        <f t="shared" si="117"/>
        <v/>
      </c>
      <c r="BB7499" s="5" t="str">
        <f>IF(OR($E7499="",$G7499&lt;&gt;"Ativo"),"",IF(COUNTIFS($E$4:$E7499,$E7499,$A$4:$A7499,$A7499,$G$4:$G7499,"Ativo")=1,1,0))</f>
        <v/>
      </c>
      <c r="BC7499" t="str">
        <f>IF(OR($A7499="",$G7499&lt;&gt;"Ativo"),"",IF(COUNTIFS($A$4:$A7499,$A7499,$G$4:$G7499,"Ativo")=1,1,0))</f>
        <v/>
      </c>
    </row>
    <row r="7500" spans="1:55" x14ac:dyDescent="0.3">
      <c r="A7500" s="76"/>
      <c r="B7500" s="104"/>
      <c r="C7500" s="76"/>
      <c r="D7500" s="77"/>
      <c r="E7500" s="12"/>
      <c r="F7500" s="78"/>
      <c r="G7500" s="77"/>
      <c r="H7500" s="79"/>
      <c r="BA7500" s="5" t="str">
        <f t="shared" si="117"/>
        <v/>
      </c>
      <c r="BB7500" s="5" t="str">
        <f>IF(OR($E7500="",$G7500&lt;&gt;"Ativo"),"",IF(COUNTIFS($E$4:$E7500,$E7500,$A$4:$A7500,$A7500,$G$4:$G7500,"Ativo")=1,1,0))</f>
        <v/>
      </c>
      <c r="BC7500" t="str">
        <f>IF(OR($A7500="",$G7500&lt;&gt;"Ativo"),"",IF(COUNTIFS($A$4:$A7500,$A7500,$G$4:$G7500,"Ativo")=1,1,0))</f>
        <v/>
      </c>
    </row>
    <row r="7501" spans="1:55" x14ac:dyDescent="0.3">
      <c r="A7501" s="76"/>
      <c r="B7501" s="104"/>
      <c r="C7501" s="76"/>
      <c r="D7501" s="77"/>
      <c r="E7501" s="12"/>
      <c r="F7501" s="78"/>
      <c r="G7501" s="77"/>
      <c r="H7501" s="79"/>
      <c r="BA7501" s="5" t="str">
        <f t="shared" si="117"/>
        <v/>
      </c>
      <c r="BB7501" s="5" t="str">
        <f>IF(OR($E7501="",$G7501&lt;&gt;"Ativo"),"",IF(COUNTIFS($E$4:$E7501,$E7501,$A$4:$A7501,$A7501,$G$4:$G7501,"Ativo")=1,1,0))</f>
        <v/>
      </c>
      <c r="BC7501" t="str">
        <f>IF(OR($A7501="",$G7501&lt;&gt;"Ativo"),"",IF(COUNTIFS($A$4:$A7501,$A7501,$G$4:$G7501,"Ativo")=1,1,0))</f>
        <v/>
      </c>
    </row>
    <row r="7502" spans="1:55" x14ac:dyDescent="0.3">
      <c r="A7502" s="76"/>
      <c r="B7502" s="104"/>
      <c r="C7502" s="76"/>
      <c r="D7502" s="77"/>
      <c r="E7502" s="12"/>
      <c r="F7502" s="78"/>
      <c r="G7502" s="77"/>
      <c r="H7502" s="79"/>
      <c r="BA7502" s="5" t="str">
        <f t="shared" si="117"/>
        <v/>
      </c>
      <c r="BB7502" s="5" t="str">
        <f>IF(OR($E7502="",$G7502&lt;&gt;"Ativo"),"",IF(COUNTIFS($E$4:$E7502,$E7502,$A$4:$A7502,$A7502,$G$4:$G7502,"Ativo")=1,1,0))</f>
        <v/>
      </c>
      <c r="BC7502" t="str">
        <f>IF(OR($A7502="",$G7502&lt;&gt;"Ativo"),"",IF(COUNTIFS($A$4:$A7502,$A7502,$G$4:$G7502,"Ativo")=1,1,0))</f>
        <v/>
      </c>
    </row>
    <row r="7503" spans="1:55" x14ac:dyDescent="0.3">
      <c r="A7503" s="76"/>
      <c r="B7503" s="104"/>
      <c r="C7503" s="76"/>
      <c r="D7503" s="77"/>
      <c r="E7503" s="12"/>
      <c r="F7503" s="78"/>
      <c r="G7503" s="77"/>
      <c r="H7503" s="79"/>
      <c r="BA7503" s="5" t="str">
        <f t="shared" si="117"/>
        <v/>
      </c>
      <c r="BB7503" s="5" t="str">
        <f>IF(OR($E7503="",$G7503&lt;&gt;"Ativo"),"",IF(COUNTIFS($E$4:$E7503,$E7503,$A$4:$A7503,$A7503,$G$4:$G7503,"Ativo")=1,1,0))</f>
        <v/>
      </c>
      <c r="BC7503" t="str">
        <f>IF(OR($A7503="",$G7503&lt;&gt;"Ativo"),"",IF(COUNTIFS($A$4:$A7503,$A7503,$G$4:$G7503,"Ativo")=1,1,0))</f>
        <v/>
      </c>
    </row>
    <row r="7504" spans="1:55" x14ac:dyDescent="0.3">
      <c r="A7504" s="76"/>
      <c r="B7504" s="104"/>
      <c r="C7504" s="76"/>
      <c r="D7504" s="77"/>
      <c r="E7504" s="12"/>
      <c r="F7504" s="78"/>
      <c r="G7504" s="77"/>
      <c r="H7504" s="79"/>
      <c r="BA7504" s="5" t="str">
        <f t="shared" si="117"/>
        <v/>
      </c>
      <c r="BB7504" s="5" t="str">
        <f>IF(OR($E7504="",$G7504&lt;&gt;"Ativo"),"",IF(COUNTIFS($E$4:$E7504,$E7504,$A$4:$A7504,$A7504,$G$4:$G7504,"Ativo")=1,1,0))</f>
        <v/>
      </c>
      <c r="BC7504" t="str">
        <f>IF(OR($A7504="",$G7504&lt;&gt;"Ativo"),"",IF(COUNTIFS($A$4:$A7504,$A7504,$G$4:$G7504,"Ativo")=1,1,0))</f>
        <v/>
      </c>
    </row>
    <row r="7505" spans="1:55" x14ac:dyDescent="0.3">
      <c r="A7505" s="76"/>
      <c r="B7505" s="104"/>
      <c r="C7505" s="76"/>
      <c r="D7505" s="77"/>
      <c r="E7505" s="12"/>
      <c r="F7505" s="78"/>
      <c r="G7505" s="77"/>
      <c r="H7505" s="79"/>
      <c r="BA7505" s="5" t="str">
        <f t="shared" si="117"/>
        <v/>
      </c>
      <c r="BB7505" s="5" t="str">
        <f>IF(OR($E7505="",$G7505&lt;&gt;"Ativo"),"",IF(COUNTIFS($E$4:$E7505,$E7505,$A$4:$A7505,$A7505,$G$4:$G7505,"Ativo")=1,1,0))</f>
        <v/>
      </c>
      <c r="BC7505" t="str">
        <f>IF(OR($A7505="",$G7505&lt;&gt;"Ativo"),"",IF(COUNTIFS($A$4:$A7505,$A7505,$G$4:$G7505,"Ativo")=1,1,0))</f>
        <v/>
      </c>
    </row>
    <row r="7506" spans="1:55" x14ac:dyDescent="0.3">
      <c r="A7506" s="76"/>
      <c r="B7506" s="104"/>
      <c r="C7506" s="76"/>
      <c r="D7506" s="77"/>
      <c r="E7506" s="12"/>
      <c r="F7506" s="78"/>
      <c r="G7506" s="77"/>
      <c r="H7506" s="79"/>
      <c r="BA7506" s="5" t="str">
        <f t="shared" si="117"/>
        <v/>
      </c>
      <c r="BB7506" s="5" t="str">
        <f>IF(OR($E7506="",$G7506&lt;&gt;"Ativo"),"",IF(COUNTIFS($E$4:$E7506,$E7506,$A$4:$A7506,$A7506,$G$4:$G7506,"Ativo")=1,1,0))</f>
        <v/>
      </c>
      <c r="BC7506" t="str">
        <f>IF(OR($A7506="",$G7506&lt;&gt;"Ativo"),"",IF(COUNTIFS($A$4:$A7506,$A7506,$G$4:$G7506,"Ativo")=1,1,0))</f>
        <v/>
      </c>
    </row>
    <row r="7507" spans="1:55" x14ac:dyDescent="0.3">
      <c r="A7507" s="76"/>
      <c r="B7507" s="104"/>
      <c r="C7507" s="76"/>
      <c r="D7507" s="77"/>
      <c r="E7507" s="12"/>
      <c r="F7507" s="78"/>
      <c r="G7507" s="77"/>
      <c r="H7507" s="79"/>
      <c r="BA7507" s="5" t="str">
        <f t="shared" si="117"/>
        <v/>
      </c>
      <c r="BB7507" s="5" t="str">
        <f>IF(OR($E7507="",$G7507&lt;&gt;"Ativo"),"",IF(COUNTIFS($E$4:$E7507,$E7507,$A$4:$A7507,$A7507,$G$4:$G7507,"Ativo")=1,1,0))</f>
        <v/>
      </c>
      <c r="BC7507" t="str">
        <f>IF(OR($A7507="",$G7507&lt;&gt;"Ativo"),"",IF(COUNTIFS($A$4:$A7507,$A7507,$G$4:$G7507,"Ativo")=1,1,0))</f>
        <v/>
      </c>
    </row>
    <row r="7508" spans="1:55" x14ac:dyDescent="0.3">
      <c r="A7508" s="76"/>
      <c r="B7508" s="104"/>
      <c r="C7508" s="76"/>
      <c r="D7508" s="77"/>
      <c r="E7508" s="12"/>
      <c r="F7508" s="78"/>
      <c r="G7508" s="77"/>
      <c r="H7508" s="79"/>
      <c r="BA7508" s="5" t="str">
        <f t="shared" si="117"/>
        <v/>
      </c>
      <c r="BB7508" s="5" t="str">
        <f>IF(OR($E7508="",$G7508&lt;&gt;"Ativo"),"",IF(COUNTIFS($E$4:$E7508,$E7508,$A$4:$A7508,$A7508,$G$4:$G7508,"Ativo")=1,1,0))</f>
        <v/>
      </c>
      <c r="BC7508" t="str">
        <f>IF(OR($A7508="",$G7508&lt;&gt;"Ativo"),"",IF(COUNTIFS($A$4:$A7508,$A7508,$G$4:$G7508,"Ativo")=1,1,0))</f>
        <v/>
      </c>
    </row>
    <row r="7509" spans="1:55" x14ac:dyDescent="0.3">
      <c r="A7509" s="76"/>
      <c r="B7509" s="104"/>
      <c r="C7509" s="76"/>
      <c r="D7509" s="77"/>
      <c r="E7509" s="12"/>
      <c r="F7509" s="78"/>
      <c r="G7509" s="77"/>
      <c r="H7509" s="79"/>
      <c r="BA7509" s="5" t="str">
        <f t="shared" si="117"/>
        <v/>
      </c>
      <c r="BB7509" s="5" t="str">
        <f>IF(OR($E7509="",$G7509&lt;&gt;"Ativo"),"",IF(COUNTIFS($E$4:$E7509,$E7509,$A$4:$A7509,$A7509,$G$4:$G7509,"Ativo")=1,1,0))</f>
        <v/>
      </c>
      <c r="BC7509" t="str">
        <f>IF(OR($A7509="",$G7509&lt;&gt;"Ativo"),"",IF(COUNTIFS($A$4:$A7509,$A7509,$G$4:$G7509,"Ativo")=1,1,0))</f>
        <v/>
      </c>
    </row>
    <row r="7510" spans="1:55" x14ac:dyDescent="0.3">
      <c r="A7510" s="76"/>
      <c r="B7510" s="104"/>
      <c r="C7510" s="76"/>
      <c r="D7510" s="77"/>
      <c r="E7510" s="12"/>
      <c r="F7510" s="78"/>
      <c r="G7510" s="77"/>
      <c r="H7510" s="79"/>
      <c r="BA7510" s="5" t="str">
        <f t="shared" si="117"/>
        <v/>
      </c>
      <c r="BB7510" s="5" t="str">
        <f>IF(OR($E7510="",$G7510&lt;&gt;"Ativo"),"",IF(COUNTIFS($E$4:$E7510,$E7510,$A$4:$A7510,$A7510,$G$4:$G7510,"Ativo")=1,1,0))</f>
        <v/>
      </c>
      <c r="BC7510" t="str">
        <f>IF(OR($A7510="",$G7510&lt;&gt;"Ativo"),"",IF(COUNTIFS($A$4:$A7510,$A7510,$G$4:$G7510,"Ativo")=1,1,0))</f>
        <v/>
      </c>
    </row>
    <row r="7511" spans="1:55" x14ac:dyDescent="0.3">
      <c r="A7511" s="76"/>
      <c r="B7511" s="104"/>
      <c r="C7511" s="76"/>
      <c r="D7511" s="77"/>
      <c r="E7511" s="12"/>
      <c r="F7511" s="78"/>
      <c r="G7511" s="77"/>
      <c r="H7511" s="79"/>
      <c r="BA7511" s="5" t="str">
        <f t="shared" si="117"/>
        <v/>
      </c>
      <c r="BB7511" s="5" t="str">
        <f>IF(OR($E7511="",$G7511&lt;&gt;"Ativo"),"",IF(COUNTIFS($E$4:$E7511,$E7511,$A$4:$A7511,$A7511,$G$4:$G7511,"Ativo")=1,1,0))</f>
        <v/>
      </c>
      <c r="BC7511" t="str">
        <f>IF(OR($A7511="",$G7511&lt;&gt;"Ativo"),"",IF(COUNTIFS($A$4:$A7511,$A7511,$G$4:$G7511,"Ativo")=1,1,0))</f>
        <v/>
      </c>
    </row>
    <row r="7512" spans="1:55" x14ac:dyDescent="0.3">
      <c r="A7512" s="76"/>
      <c r="B7512" s="104"/>
      <c r="C7512" s="76"/>
      <c r="D7512" s="77"/>
      <c r="E7512" s="12"/>
      <c r="F7512" s="78"/>
      <c r="G7512" s="77"/>
      <c r="H7512" s="79"/>
      <c r="BA7512" s="5" t="str">
        <f t="shared" si="117"/>
        <v/>
      </c>
      <c r="BB7512" s="5" t="str">
        <f>IF(OR($E7512="",$G7512&lt;&gt;"Ativo"),"",IF(COUNTIFS($E$4:$E7512,$E7512,$A$4:$A7512,$A7512,$G$4:$G7512,"Ativo")=1,1,0))</f>
        <v/>
      </c>
      <c r="BC7512" t="str">
        <f>IF(OR($A7512="",$G7512&lt;&gt;"Ativo"),"",IF(COUNTIFS($A$4:$A7512,$A7512,$G$4:$G7512,"Ativo")=1,1,0))</f>
        <v/>
      </c>
    </row>
    <row r="7513" spans="1:55" x14ac:dyDescent="0.3">
      <c r="A7513" s="76"/>
      <c r="B7513" s="104"/>
      <c r="C7513" s="76"/>
      <c r="D7513" s="77"/>
      <c r="E7513" s="12"/>
      <c r="F7513" s="78"/>
      <c r="G7513" s="77"/>
      <c r="H7513" s="79"/>
      <c r="BA7513" s="5" t="str">
        <f t="shared" si="117"/>
        <v/>
      </c>
      <c r="BB7513" s="5" t="str">
        <f>IF(OR($E7513="",$G7513&lt;&gt;"Ativo"),"",IF(COUNTIFS($E$4:$E7513,$E7513,$A$4:$A7513,$A7513,$G$4:$G7513,"Ativo")=1,1,0))</f>
        <v/>
      </c>
      <c r="BC7513" t="str">
        <f>IF(OR($A7513="",$G7513&lt;&gt;"Ativo"),"",IF(COUNTIFS($A$4:$A7513,$A7513,$G$4:$G7513,"Ativo")=1,1,0))</f>
        <v/>
      </c>
    </row>
    <row r="7514" spans="1:55" x14ac:dyDescent="0.3">
      <c r="A7514" s="76"/>
      <c r="B7514" s="104"/>
      <c r="C7514" s="76"/>
      <c r="D7514" s="77"/>
      <c r="E7514" s="12"/>
      <c r="F7514" s="78"/>
      <c r="G7514" s="77"/>
      <c r="H7514" s="79"/>
      <c r="BA7514" s="5" t="str">
        <f t="shared" si="117"/>
        <v/>
      </c>
      <c r="BB7514" s="5" t="str">
        <f>IF(OR($E7514="",$G7514&lt;&gt;"Ativo"),"",IF(COUNTIFS($E$4:$E7514,$E7514,$A$4:$A7514,$A7514,$G$4:$G7514,"Ativo")=1,1,0))</f>
        <v/>
      </c>
      <c r="BC7514" t="str">
        <f>IF(OR($A7514="",$G7514&lt;&gt;"Ativo"),"",IF(COUNTIFS($A$4:$A7514,$A7514,$G$4:$G7514,"Ativo")=1,1,0))</f>
        <v/>
      </c>
    </row>
    <row r="7515" spans="1:55" x14ac:dyDescent="0.3">
      <c r="A7515" s="76"/>
      <c r="B7515" s="104"/>
      <c r="C7515" s="76"/>
      <c r="D7515" s="77"/>
      <c r="E7515" s="12"/>
      <c r="F7515" s="78"/>
      <c r="G7515" s="77"/>
      <c r="H7515" s="79"/>
      <c r="BA7515" s="5" t="str">
        <f t="shared" si="117"/>
        <v/>
      </c>
      <c r="BB7515" s="5" t="str">
        <f>IF(OR($E7515="",$G7515&lt;&gt;"Ativo"),"",IF(COUNTIFS($E$4:$E7515,$E7515,$A$4:$A7515,$A7515,$G$4:$G7515,"Ativo")=1,1,0))</f>
        <v/>
      </c>
      <c r="BC7515" t="str">
        <f>IF(OR($A7515="",$G7515&lt;&gt;"Ativo"),"",IF(COUNTIFS($A$4:$A7515,$A7515,$G$4:$G7515,"Ativo")=1,1,0))</f>
        <v/>
      </c>
    </row>
    <row r="7516" spans="1:55" x14ac:dyDescent="0.3">
      <c r="A7516" s="76"/>
      <c r="B7516" s="104"/>
      <c r="C7516" s="76"/>
      <c r="D7516" s="77"/>
      <c r="E7516" s="12"/>
      <c r="F7516" s="78"/>
      <c r="G7516" s="77"/>
      <c r="H7516" s="79"/>
      <c r="BA7516" s="5" t="str">
        <f t="shared" si="117"/>
        <v/>
      </c>
      <c r="BB7516" s="5" t="str">
        <f>IF(OR($E7516="",$G7516&lt;&gt;"Ativo"),"",IF(COUNTIFS($E$4:$E7516,$E7516,$A$4:$A7516,$A7516,$G$4:$G7516,"Ativo")=1,1,0))</f>
        <v/>
      </c>
      <c r="BC7516" t="str">
        <f>IF(OR($A7516="",$G7516&lt;&gt;"Ativo"),"",IF(COUNTIFS($A$4:$A7516,$A7516,$G$4:$G7516,"Ativo")=1,1,0))</f>
        <v/>
      </c>
    </row>
    <row r="7517" spans="1:55" x14ac:dyDescent="0.3">
      <c r="A7517" s="76"/>
      <c r="B7517" s="104"/>
      <c r="C7517" s="76"/>
      <c r="D7517" s="77"/>
      <c r="E7517" s="12"/>
      <c r="F7517" s="78"/>
      <c r="G7517" s="77"/>
      <c r="H7517" s="79"/>
      <c r="BA7517" s="5" t="str">
        <f t="shared" si="117"/>
        <v/>
      </c>
      <c r="BB7517" s="5" t="str">
        <f>IF(OR($E7517="",$G7517&lt;&gt;"Ativo"),"",IF(COUNTIFS($E$4:$E7517,$E7517,$A$4:$A7517,$A7517,$G$4:$G7517,"Ativo")=1,1,0))</f>
        <v/>
      </c>
      <c r="BC7517" t="str">
        <f>IF(OR($A7517="",$G7517&lt;&gt;"Ativo"),"",IF(COUNTIFS($A$4:$A7517,$A7517,$G$4:$G7517,"Ativo")=1,1,0))</f>
        <v/>
      </c>
    </row>
    <row r="7518" spans="1:55" x14ac:dyDescent="0.3">
      <c r="A7518" s="76"/>
      <c r="B7518" s="104"/>
      <c r="C7518" s="76"/>
      <c r="D7518" s="77"/>
      <c r="E7518" s="12"/>
      <c r="F7518" s="78"/>
      <c r="G7518" s="77"/>
      <c r="H7518" s="79"/>
      <c r="BA7518" s="5" t="str">
        <f t="shared" si="117"/>
        <v/>
      </c>
      <c r="BB7518" s="5" t="str">
        <f>IF(OR($E7518="",$G7518&lt;&gt;"Ativo"),"",IF(COUNTIFS($E$4:$E7518,$E7518,$A$4:$A7518,$A7518,$G$4:$G7518,"Ativo")=1,1,0))</f>
        <v/>
      </c>
      <c r="BC7518" t="str">
        <f>IF(OR($A7518="",$G7518&lt;&gt;"Ativo"),"",IF(COUNTIFS($A$4:$A7518,$A7518,$G$4:$G7518,"Ativo")=1,1,0))</f>
        <v/>
      </c>
    </row>
    <row r="7519" spans="1:55" x14ac:dyDescent="0.3">
      <c r="A7519" s="76"/>
      <c r="B7519" s="104"/>
      <c r="C7519" s="76"/>
      <c r="D7519" s="77"/>
      <c r="E7519" s="12"/>
      <c r="F7519" s="78"/>
      <c r="G7519" s="77"/>
      <c r="H7519" s="79"/>
      <c r="BA7519" s="5" t="str">
        <f t="shared" si="117"/>
        <v/>
      </c>
      <c r="BB7519" s="5" t="str">
        <f>IF(OR($E7519="",$G7519&lt;&gt;"Ativo"),"",IF(COUNTIFS($E$4:$E7519,$E7519,$A$4:$A7519,$A7519,$G$4:$G7519,"Ativo")=1,1,0))</f>
        <v/>
      </c>
      <c r="BC7519" t="str">
        <f>IF(OR($A7519="",$G7519&lt;&gt;"Ativo"),"",IF(COUNTIFS($A$4:$A7519,$A7519,$G$4:$G7519,"Ativo")=1,1,0))</f>
        <v/>
      </c>
    </row>
    <row r="7520" spans="1:55" x14ac:dyDescent="0.3">
      <c r="A7520" s="76"/>
      <c r="B7520" s="104"/>
      <c r="C7520" s="76"/>
      <c r="D7520" s="77"/>
      <c r="E7520" s="12"/>
      <c r="F7520" s="78"/>
      <c r="G7520" s="77"/>
      <c r="H7520" s="79"/>
      <c r="BA7520" s="5" t="str">
        <f t="shared" si="117"/>
        <v/>
      </c>
      <c r="BB7520" s="5" t="str">
        <f>IF(OR($E7520="",$G7520&lt;&gt;"Ativo"),"",IF(COUNTIFS($E$4:$E7520,$E7520,$A$4:$A7520,$A7520,$G$4:$G7520,"Ativo")=1,1,0))</f>
        <v/>
      </c>
      <c r="BC7520" t="str">
        <f>IF(OR($A7520="",$G7520&lt;&gt;"Ativo"),"",IF(COUNTIFS($A$4:$A7520,$A7520,$G$4:$G7520,"Ativo")=1,1,0))</f>
        <v/>
      </c>
    </row>
    <row r="7521" spans="1:55" x14ac:dyDescent="0.3">
      <c r="A7521" s="76"/>
      <c r="B7521" s="104"/>
      <c r="C7521" s="76"/>
      <c r="D7521" s="77"/>
      <c r="E7521" s="12"/>
      <c r="F7521" s="78"/>
      <c r="G7521" s="77"/>
      <c r="H7521" s="79"/>
      <c r="BA7521" s="5" t="str">
        <f t="shared" si="117"/>
        <v/>
      </c>
      <c r="BB7521" s="5" t="str">
        <f>IF(OR($E7521="",$G7521&lt;&gt;"Ativo"),"",IF(COUNTIFS($E$4:$E7521,$E7521,$A$4:$A7521,$A7521,$G$4:$G7521,"Ativo")=1,1,0))</f>
        <v/>
      </c>
      <c r="BC7521" t="str">
        <f>IF(OR($A7521="",$G7521&lt;&gt;"Ativo"),"",IF(COUNTIFS($A$4:$A7521,$A7521,$G$4:$G7521,"Ativo")=1,1,0))</f>
        <v/>
      </c>
    </row>
    <row r="7522" spans="1:55" x14ac:dyDescent="0.3">
      <c r="A7522" s="76"/>
      <c r="B7522" s="104"/>
      <c r="C7522" s="76"/>
      <c r="D7522" s="77"/>
      <c r="E7522" s="12"/>
      <c r="F7522" s="78"/>
      <c r="G7522" s="77"/>
      <c r="H7522" s="79"/>
      <c r="BA7522" s="5" t="str">
        <f t="shared" si="117"/>
        <v/>
      </c>
      <c r="BB7522" s="5" t="str">
        <f>IF(OR($E7522="",$G7522&lt;&gt;"Ativo"),"",IF(COUNTIFS($E$4:$E7522,$E7522,$A$4:$A7522,$A7522,$G$4:$G7522,"Ativo")=1,1,0))</f>
        <v/>
      </c>
      <c r="BC7522" t="str">
        <f>IF(OR($A7522="",$G7522&lt;&gt;"Ativo"),"",IF(COUNTIFS($A$4:$A7522,$A7522,$G$4:$G7522,"Ativo")=1,1,0))</f>
        <v/>
      </c>
    </row>
    <row r="7523" spans="1:55" x14ac:dyDescent="0.3">
      <c r="A7523" s="76"/>
      <c r="B7523" s="104"/>
      <c r="C7523" s="76"/>
      <c r="D7523" s="77"/>
      <c r="E7523" s="12"/>
      <c r="F7523" s="78"/>
      <c r="G7523" s="77"/>
      <c r="H7523" s="79"/>
      <c r="BA7523" s="5" t="str">
        <f t="shared" si="117"/>
        <v/>
      </c>
      <c r="BB7523" s="5" t="str">
        <f>IF(OR($E7523="",$G7523&lt;&gt;"Ativo"),"",IF(COUNTIFS($E$4:$E7523,$E7523,$A$4:$A7523,$A7523,$G$4:$G7523,"Ativo")=1,1,0))</f>
        <v/>
      </c>
      <c r="BC7523" t="str">
        <f>IF(OR($A7523="",$G7523&lt;&gt;"Ativo"),"",IF(COUNTIFS($A$4:$A7523,$A7523,$G$4:$G7523,"Ativo")=1,1,0))</f>
        <v/>
      </c>
    </row>
    <row r="7524" spans="1:55" x14ac:dyDescent="0.3">
      <c r="A7524" s="76"/>
      <c r="B7524" s="104"/>
      <c r="C7524" s="76"/>
      <c r="D7524" s="77"/>
      <c r="E7524" s="12"/>
      <c r="F7524" s="78"/>
      <c r="G7524" s="77"/>
      <c r="H7524" s="79"/>
      <c r="BA7524" s="5" t="str">
        <f t="shared" si="117"/>
        <v/>
      </c>
      <c r="BB7524" s="5" t="str">
        <f>IF(OR($E7524="",$G7524&lt;&gt;"Ativo"),"",IF(COUNTIFS($E$4:$E7524,$E7524,$A$4:$A7524,$A7524,$G$4:$G7524,"Ativo")=1,1,0))</f>
        <v/>
      </c>
      <c r="BC7524" t="str">
        <f>IF(OR($A7524="",$G7524&lt;&gt;"Ativo"),"",IF(COUNTIFS($A$4:$A7524,$A7524,$G$4:$G7524,"Ativo")=1,1,0))</f>
        <v/>
      </c>
    </row>
    <row r="7525" spans="1:55" x14ac:dyDescent="0.3">
      <c r="A7525" s="76"/>
      <c r="B7525" s="104"/>
      <c r="C7525" s="76"/>
      <c r="D7525" s="77"/>
      <c r="E7525" s="12"/>
      <c r="F7525" s="78"/>
      <c r="G7525" s="77"/>
      <c r="H7525" s="79"/>
      <c r="BA7525" s="5" t="str">
        <f t="shared" si="117"/>
        <v/>
      </c>
      <c r="BB7525" s="5" t="str">
        <f>IF(OR($E7525="",$G7525&lt;&gt;"Ativo"),"",IF(COUNTIFS($E$4:$E7525,$E7525,$A$4:$A7525,$A7525,$G$4:$G7525,"Ativo")=1,1,0))</f>
        <v/>
      </c>
      <c r="BC7525" t="str">
        <f>IF(OR($A7525="",$G7525&lt;&gt;"Ativo"),"",IF(COUNTIFS($A$4:$A7525,$A7525,$G$4:$G7525,"Ativo")=1,1,0))</f>
        <v/>
      </c>
    </row>
    <row r="7526" spans="1:55" x14ac:dyDescent="0.3">
      <c r="A7526" s="76"/>
      <c r="B7526" s="104"/>
      <c r="C7526" s="76"/>
      <c r="D7526" s="77"/>
      <c r="E7526" s="12"/>
      <c r="F7526" s="78"/>
      <c r="G7526" s="77"/>
      <c r="H7526" s="79"/>
      <c r="BA7526" s="5" t="str">
        <f t="shared" si="117"/>
        <v/>
      </c>
      <c r="BB7526" s="5" t="str">
        <f>IF(OR($E7526="",$G7526&lt;&gt;"Ativo"),"",IF(COUNTIFS($E$4:$E7526,$E7526,$A$4:$A7526,$A7526,$G$4:$G7526,"Ativo")=1,1,0))</f>
        <v/>
      </c>
      <c r="BC7526" t="str">
        <f>IF(OR($A7526="",$G7526&lt;&gt;"Ativo"),"",IF(COUNTIFS($A$4:$A7526,$A7526,$G$4:$G7526,"Ativo")=1,1,0))</f>
        <v/>
      </c>
    </row>
    <row r="7527" spans="1:55" x14ac:dyDescent="0.3">
      <c r="A7527" s="76"/>
      <c r="B7527" s="104"/>
      <c r="C7527" s="76"/>
      <c r="D7527" s="77"/>
      <c r="E7527" s="12"/>
      <c r="F7527" s="78"/>
      <c r="G7527" s="77"/>
      <c r="H7527" s="79"/>
      <c r="BA7527" s="5" t="str">
        <f t="shared" si="117"/>
        <v/>
      </c>
      <c r="BB7527" s="5" t="str">
        <f>IF(OR($E7527="",$G7527&lt;&gt;"Ativo"),"",IF(COUNTIFS($E$4:$E7527,$E7527,$A$4:$A7527,$A7527,$G$4:$G7527,"Ativo")=1,1,0))</f>
        <v/>
      </c>
      <c r="BC7527" t="str">
        <f>IF(OR($A7527="",$G7527&lt;&gt;"Ativo"),"",IF(COUNTIFS($A$4:$A7527,$A7527,$G$4:$G7527,"Ativo")=1,1,0))</f>
        <v/>
      </c>
    </row>
    <row r="7528" spans="1:55" x14ac:dyDescent="0.3">
      <c r="A7528" s="76"/>
      <c r="B7528" s="104"/>
      <c r="C7528" s="76"/>
      <c r="D7528" s="77"/>
      <c r="E7528" s="12"/>
      <c r="F7528" s="78"/>
      <c r="G7528" s="77"/>
      <c r="H7528" s="79"/>
      <c r="BA7528" s="5" t="str">
        <f t="shared" si="117"/>
        <v/>
      </c>
      <c r="BB7528" s="5" t="str">
        <f>IF(OR($E7528="",$G7528&lt;&gt;"Ativo"),"",IF(COUNTIFS($E$4:$E7528,$E7528,$A$4:$A7528,$A7528,$G$4:$G7528,"Ativo")=1,1,0))</f>
        <v/>
      </c>
      <c r="BC7528" t="str">
        <f>IF(OR($A7528="",$G7528&lt;&gt;"Ativo"),"",IF(COUNTIFS($A$4:$A7528,$A7528,$G$4:$G7528,"Ativo")=1,1,0))</f>
        <v/>
      </c>
    </row>
    <row r="7529" spans="1:55" x14ac:dyDescent="0.3">
      <c r="A7529" s="76"/>
      <c r="B7529" s="104"/>
      <c r="C7529" s="76"/>
      <c r="D7529" s="77"/>
      <c r="E7529" s="12"/>
      <c r="F7529" s="78"/>
      <c r="G7529" s="77"/>
      <c r="H7529" s="79"/>
      <c r="BA7529" s="5" t="str">
        <f t="shared" si="117"/>
        <v/>
      </c>
      <c r="BB7529" s="5" t="str">
        <f>IF(OR($E7529="",$G7529&lt;&gt;"Ativo"),"",IF(COUNTIFS($E$4:$E7529,$E7529,$A$4:$A7529,$A7529,$G$4:$G7529,"Ativo")=1,1,0))</f>
        <v/>
      </c>
      <c r="BC7529" t="str">
        <f>IF(OR($A7529="",$G7529&lt;&gt;"Ativo"),"",IF(COUNTIFS($A$4:$A7529,$A7529,$G$4:$G7529,"Ativo")=1,1,0))</f>
        <v/>
      </c>
    </row>
    <row r="7530" spans="1:55" x14ac:dyDescent="0.3">
      <c r="A7530" s="76"/>
      <c r="B7530" s="104"/>
      <c r="C7530" s="76"/>
      <c r="D7530" s="77"/>
      <c r="E7530" s="12"/>
      <c r="F7530" s="78"/>
      <c r="G7530" s="77"/>
      <c r="H7530" s="79"/>
      <c r="BA7530" s="5" t="str">
        <f t="shared" si="117"/>
        <v/>
      </c>
      <c r="BB7530" s="5" t="str">
        <f>IF(OR($E7530="",$G7530&lt;&gt;"Ativo"),"",IF(COUNTIFS($E$4:$E7530,$E7530,$A$4:$A7530,$A7530,$G$4:$G7530,"Ativo")=1,1,0))</f>
        <v/>
      </c>
      <c r="BC7530" t="str">
        <f>IF(OR($A7530="",$G7530&lt;&gt;"Ativo"),"",IF(COUNTIFS($A$4:$A7530,$A7530,$G$4:$G7530,"Ativo")=1,1,0))</f>
        <v/>
      </c>
    </row>
    <row r="7531" spans="1:55" x14ac:dyDescent="0.3">
      <c r="A7531" s="76"/>
      <c r="B7531" s="104"/>
      <c r="C7531" s="76"/>
      <c r="D7531" s="77"/>
      <c r="E7531" s="12"/>
      <c r="F7531" s="78"/>
      <c r="G7531" s="77"/>
      <c r="H7531" s="79"/>
      <c r="BA7531" s="5" t="str">
        <f t="shared" si="117"/>
        <v/>
      </c>
      <c r="BB7531" s="5" t="str">
        <f>IF(OR($E7531="",$G7531&lt;&gt;"Ativo"),"",IF(COUNTIFS($E$4:$E7531,$E7531,$A$4:$A7531,$A7531,$G$4:$G7531,"Ativo")=1,1,0))</f>
        <v/>
      </c>
      <c r="BC7531" t="str">
        <f>IF(OR($A7531="",$G7531&lt;&gt;"Ativo"),"",IF(COUNTIFS($A$4:$A7531,$A7531,$G$4:$G7531,"Ativo")=1,1,0))</f>
        <v/>
      </c>
    </row>
    <row r="7532" spans="1:55" x14ac:dyDescent="0.3">
      <c r="A7532" s="76"/>
      <c r="B7532" s="104"/>
      <c r="C7532" s="76"/>
      <c r="D7532" s="77"/>
      <c r="E7532" s="12"/>
      <c r="F7532" s="78"/>
      <c r="G7532" s="77"/>
      <c r="H7532" s="79"/>
      <c r="BA7532" s="5" t="str">
        <f t="shared" si="117"/>
        <v/>
      </c>
      <c r="BB7532" s="5" t="str">
        <f>IF(OR($E7532="",$G7532&lt;&gt;"Ativo"),"",IF(COUNTIFS($E$4:$E7532,$E7532,$A$4:$A7532,$A7532,$G$4:$G7532,"Ativo")=1,1,0))</f>
        <v/>
      </c>
      <c r="BC7532" t="str">
        <f>IF(OR($A7532="",$G7532&lt;&gt;"Ativo"),"",IF(COUNTIFS($A$4:$A7532,$A7532,$G$4:$G7532,"Ativo")=1,1,0))</f>
        <v/>
      </c>
    </row>
    <row r="7533" spans="1:55" x14ac:dyDescent="0.3">
      <c r="A7533" s="76"/>
      <c r="B7533" s="104"/>
      <c r="C7533" s="76"/>
      <c r="D7533" s="77"/>
      <c r="E7533" s="12"/>
      <c r="F7533" s="78"/>
      <c r="G7533" s="77"/>
      <c r="H7533" s="79"/>
      <c r="BA7533" s="5" t="str">
        <f t="shared" si="117"/>
        <v/>
      </c>
      <c r="BB7533" s="5" t="str">
        <f>IF(OR($E7533="",$G7533&lt;&gt;"Ativo"),"",IF(COUNTIFS($E$4:$E7533,$E7533,$A$4:$A7533,$A7533,$G$4:$G7533,"Ativo")=1,1,0))</f>
        <v/>
      </c>
      <c r="BC7533" t="str">
        <f>IF(OR($A7533="",$G7533&lt;&gt;"Ativo"),"",IF(COUNTIFS($A$4:$A7533,$A7533,$G$4:$G7533,"Ativo")=1,1,0))</f>
        <v/>
      </c>
    </row>
    <row r="7534" spans="1:55" x14ac:dyDescent="0.3">
      <c r="A7534" s="76"/>
      <c r="B7534" s="104"/>
      <c r="C7534" s="76"/>
      <c r="D7534" s="77"/>
      <c r="E7534" s="12"/>
      <c r="F7534" s="78"/>
      <c r="G7534" s="77"/>
      <c r="H7534" s="79"/>
      <c r="BA7534" s="5" t="str">
        <f t="shared" si="117"/>
        <v/>
      </c>
      <c r="BB7534" s="5" t="str">
        <f>IF(OR($E7534="",$G7534&lt;&gt;"Ativo"),"",IF(COUNTIFS($E$4:$E7534,$E7534,$A$4:$A7534,$A7534,$G$4:$G7534,"Ativo")=1,1,0))</f>
        <v/>
      </c>
      <c r="BC7534" t="str">
        <f>IF(OR($A7534="",$G7534&lt;&gt;"Ativo"),"",IF(COUNTIFS($A$4:$A7534,$A7534,$G$4:$G7534,"Ativo")=1,1,0))</f>
        <v/>
      </c>
    </row>
    <row r="7535" spans="1:55" x14ac:dyDescent="0.3">
      <c r="A7535" s="76"/>
      <c r="B7535" s="104"/>
      <c r="C7535" s="76"/>
      <c r="D7535" s="77"/>
      <c r="E7535" s="12"/>
      <c r="F7535" s="78"/>
      <c r="G7535" s="77"/>
      <c r="H7535" s="79"/>
      <c r="BA7535" s="5" t="str">
        <f t="shared" si="117"/>
        <v/>
      </c>
      <c r="BB7535" s="5" t="str">
        <f>IF(OR($E7535="",$G7535&lt;&gt;"Ativo"),"",IF(COUNTIFS($E$4:$E7535,$E7535,$A$4:$A7535,$A7535,$G$4:$G7535,"Ativo")=1,1,0))</f>
        <v/>
      </c>
      <c r="BC7535" t="str">
        <f>IF(OR($A7535="",$G7535&lt;&gt;"Ativo"),"",IF(COUNTIFS($A$4:$A7535,$A7535,$G$4:$G7535,"Ativo")=1,1,0))</f>
        <v/>
      </c>
    </row>
    <row r="7536" spans="1:55" x14ac:dyDescent="0.3">
      <c r="A7536" s="76"/>
      <c r="B7536" s="104"/>
      <c r="C7536" s="76"/>
      <c r="D7536" s="77"/>
      <c r="E7536" s="12"/>
      <c r="F7536" s="78"/>
      <c r="G7536" s="77"/>
      <c r="H7536" s="79"/>
      <c r="BA7536" s="5" t="str">
        <f t="shared" si="117"/>
        <v/>
      </c>
      <c r="BB7536" s="5" t="str">
        <f>IF(OR($E7536="",$G7536&lt;&gt;"Ativo"),"",IF(COUNTIFS($E$4:$E7536,$E7536,$A$4:$A7536,$A7536,$G$4:$G7536,"Ativo")=1,1,0))</f>
        <v/>
      </c>
      <c r="BC7536" t="str">
        <f>IF(OR($A7536="",$G7536&lt;&gt;"Ativo"),"",IF(COUNTIFS($A$4:$A7536,$A7536,$G$4:$G7536,"Ativo")=1,1,0))</f>
        <v/>
      </c>
    </row>
    <row r="7537" spans="1:55" x14ac:dyDescent="0.3">
      <c r="A7537" s="76"/>
      <c r="B7537" s="104"/>
      <c r="C7537" s="76"/>
      <c r="D7537" s="77"/>
      <c r="E7537" s="12"/>
      <c r="F7537" s="78"/>
      <c r="G7537" s="77"/>
      <c r="H7537" s="79"/>
      <c r="BA7537" s="5" t="str">
        <f t="shared" si="117"/>
        <v/>
      </c>
      <c r="BB7537" s="5" t="str">
        <f>IF(OR($E7537="",$G7537&lt;&gt;"Ativo"),"",IF(COUNTIFS($E$4:$E7537,$E7537,$A$4:$A7537,$A7537,$G$4:$G7537,"Ativo")=1,1,0))</f>
        <v/>
      </c>
      <c r="BC7537" t="str">
        <f>IF(OR($A7537="",$G7537&lt;&gt;"Ativo"),"",IF(COUNTIFS($A$4:$A7537,$A7537,$G$4:$G7537,"Ativo")=1,1,0))</f>
        <v/>
      </c>
    </row>
    <row r="7538" spans="1:55" x14ac:dyDescent="0.3">
      <c r="A7538" s="76"/>
      <c r="B7538" s="104"/>
      <c r="C7538" s="76"/>
      <c r="D7538" s="77"/>
      <c r="E7538" s="12"/>
      <c r="F7538" s="78"/>
      <c r="G7538" s="77"/>
      <c r="H7538" s="79"/>
      <c r="BA7538" s="5" t="str">
        <f t="shared" si="117"/>
        <v/>
      </c>
      <c r="BB7538" s="5" t="str">
        <f>IF(OR($E7538="",$G7538&lt;&gt;"Ativo"),"",IF(COUNTIFS($E$4:$E7538,$E7538,$A$4:$A7538,$A7538,$G$4:$G7538,"Ativo")=1,1,0))</f>
        <v/>
      </c>
      <c r="BC7538" t="str">
        <f>IF(OR($A7538="",$G7538&lt;&gt;"Ativo"),"",IF(COUNTIFS($A$4:$A7538,$A7538,$G$4:$G7538,"Ativo")=1,1,0))</f>
        <v/>
      </c>
    </row>
    <row r="7539" spans="1:55" x14ac:dyDescent="0.3">
      <c r="A7539" s="76"/>
      <c r="B7539" s="104"/>
      <c r="C7539" s="76"/>
      <c r="D7539" s="77"/>
      <c r="E7539" s="12"/>
      <c r="F7539" s="78"/>
      <c r="G7539" s="77"/>
      <c r="H7539" s="79"/>
      <c r="BA7539" s="5" t="str">
        <f t="shared" si="117"/>
        <v/>
      </c>
      <c r="BB7539" s="5" t="str">
        <f>IF(OR($E7539="",$G7539&lt;&gt;"Ativo"),"",IF(COUNTIFS($E$4:$E7539,$E7539,$A$4:$A7539,$A7539,$G$4:$G7539,"Ativo")=1,1,0))</f>
        <v/>
      </c>
      <c r="BC7539" t="str">
        <f>IF(OR($A7539="",$G7539&lt;&gt;"Ativo"),"",IF(COUNTIFS($A$4:$A7539,$A7539,$G$4:$G7539,"Ativo")=1,1,0))</f>
        <v/>
      </c>
    </row>
    <row r="7540" spans="1:55" x14ac:dyDescent="0.3">
      <c r="A7540" s="76"/>
      <c r="B7540" s="104"/>
      <c r="C7540" s="76"/>
      <c r="D7540" s="77"/>
      <c r="E7540" s="12"/>
      <c r="F7540" s="78"/>
      <c r="G7540" s="77"/>
      <c r="H7540" s="79"/>
      <c r="BA7540" s="5" t="str">
        <f t="shared" si="117"/>
        <v/>
      </c>
      <c r="BB7540" s="5" t="str">
        <f>IF(OR($E7540="",$G7540&lt;&gt;"Ativo"),"",IF(COUNTIFS($E$4:$E7540,$E7540,$A$4:$A7540,$A7540,$G$4:$G7540,"Ativo")=1,1,0))</f>
        <v/>
      </c>
      <c r="BC7540" t="str">
        <f>IF(OR($A7540="",$G7540&lt;&gt;"Ativo"),"",IF(COUNTIFS($A$4:$A7540,$A7540,$G$4:$G7540,"Ativo")=1,1,0))</f>
        <v/>
      </c>
    </row>
    <row r="7541" spans="1:55" x14ac:dyDescent="0.3">
      <c r="A7541" s="76"/>
      <c r="B7541" s="104"/>
      <c r="C7541" s="76"/>
      <c r="D7541" s="77"/>
      <c r="E7541" s="12"/>
      <c r="F7541" s="78"/>
      <c r="G7541" s="77"/>
      <c r="H7541" s="79"/>
      <c r="BA7541" s="5" t="str">
        <f t="shared" si="117"/>
        <v/>
      </c>
      <c r="BB7541" s="5" t="str">
        <f>IF(OR($E7541="",$G7541&lt;&gt;"Ativo"),"",IF(COUNTIFS($E$4:$E7541,$E7541,$A$4:$A7541,$A7541,$G$4:$G7541,"Ativo")=1,1,0))</f>
        <v/>
      </c>
      <c r="BC7541" t="str">
        <f>IF(OR($A7541="",$G7541&lt;&gt;"Ativo"),"",IF(COUNTIFS($A$4:$A7541,$A7541,$G$4:$G7541,"Ativo")=1,1,0))</f>
        <v/>
      </c>
    </row>
    <row r="7542" spans="1:55" x14ac:dyDescent="0.3">
      <c r="A7542" s="76"/>
      <c r="B7542" s="104"/>
      <c r="C7542" s="76"/>
      <c r="D7542" s="77"/>
      <c r="E7542" s="12"/>
      <c r="F7542" s="78"/>
      <c r="G7542" s="77"/>
      <c r="H7542" s="79"/>
      <c r="BA7542" s="5" t="str">
        <f t="shared" si="117"/>
        <v/>
      </c>
      <c r="BB7542" s="5" t="str">
        <f>IF(OR($E7542="",$G7542&lt;&gt;"Ativo"),"",IF(COUNTIFS($E$4:$E7542,$E7542,$A$4:$A7542,$A7542,$G$4:$G7542,"Ativo")=1,1,0))</f>
        <v/>
      </c>
      <c r="BC7542" t="str">
        <f>IF(OR($A7542="",$G7542&lt;&gt;"Ativo"),"",IF(COUNTIFS($A$4:$A7542,$A7542,$G$4:$G7542,"Ativo")=1,1,0))</f>
        <v/>
      </c>
    </row>
    <row r="7543" spans="1:55" x14ac:dyDescent="0.3">
      <c r="A7543" s="76"/>
      <c r="B7543" s="104"/>
      <c r="C7543" s="76"/>
      <c r="D7543" s="77"/>
      <c r="E7543" s="12"/>
      <c r="F7543" s="78"/>
      <c r="G7543" s="77"/>
      <c r="H7543" s="79"/>
      <c r="BA7543" s="5" t="str">
        <f t="shared" si="117"/>
        <v/>
      </c>
      <c r="BB7543" s="5" t="str">
        <f>IF(OR($E7543="",$G7543&lt;&gt;"Ativo"),"",IF(COUNTIFS($E$4:$E7543,$E7543,$A$4:$A7543,$A7543,$G$4:$G7543,"Ativo")=1,1,0))</f>
        <v/>
      </c>
      <c r="BC7543" t="str">
        <f>IF(OR($A7543="",$G7543&lt;&gt;"Ativo"),"",IF(COUNTIFS($A$4:$A7543,$A7543,$G$4:$G7543,"Ativo")=1,1,0))</f>
        <v/>
      </c>
    </row>
    <row r="7544" spans="1:55" x14ac:dyDescent="0.3">
      <c r="A7544" s="76"/>
      <c r="B7544" s="104"/>
      <c r="C7544" s="76"/>
      <c r="D7544" s="77"/>
      <c r="E7544" s="12"/>
      <c r="F7544" s="78"/>
      <c r="G7544" s="77"/>
      <c r="H7544" s="79"/>
      <c r="BA7544" s="5" t="str">
        <f t="shared" si="117"/>
        <v/>
      </c>
      <c r="BB7544" s="5" t="str">
        <f>IF(OR($E7544="",$G7544&lt;&gt;"Ativo"),"",IF(COUNTIFS($E$4:$E7544,$E7544,$A$4:$A7544,$A7544,$G$4:$G7544,"Ativo")=1,1,0))</f>
        <v/>
      </c>
      <c r="BC7544" t="str">
        <f>IF(OR($A7544="",$G7544&lt;&gt;"Ativo"),"",IF(COUNTIFS($A$4:$A7544,$A7544,$G$4:$G7544,"Ativo")=1,1,0))</f>
        <v/>
      </c>
    </row>
    <row r="7545" spans="1:55" x14ac:dyDescent="0.3">
      <c r="A7545" s="76"/>
      <c r="B7545" s="104"/>
      <c r="C7545" s="76"/>
      <c r="D7545" s="77"/>
      <c r="E7545" s="12"/>
      <c r="F7545" s="78"/>
      <c r="G7545" s="77"/>
      <c r="H7545" s="79"/>
      <c r="BA7545" s="5" t="str">
        <f t="shared" si="117"/>
        <v/>
      </c>
      <c r="BB7545" s="5" t="str">
        <f>IF(OR($E7545="",$G7545&lt;&gt;"Ativo"),"",IF(COUNTIFS($E$4:$E7545,$E7545,$A$4:$A7545,$A7545,$G$4:$G7545,"Ativo")=1,1,0))</f>
        <v/>
      </c>
      <c r="BC7545" t="str">
        <f>IF(OR($A7545="",$G7545&lt;&gt;"Ativo"),"",IF(COUNTIFS($A$4:$A7545,$A7545,$G$4:$G7545,"Ativo")=1,1,0))</f>
        <v/>
      </c>
    </row>
    <row r="7546" spans="1:55" x14ac:dyDescent="0.3">
      <c r="A7546" s="76"/>
      <c r="B7546" s="104"/>
      <c r="C7546" s="76"/>
      <c r="D7546" s="77"/>
      <c r="E7546" s="12"/>
      <c r="F7546" s="78"/>
      <c r="G7546" s="77"/>
      <c r="H7546" s="79"/>
      <c r="BA7546" s="5" t="str">
        <f t="shared" si="117"/>
        <v/>
      </c>
      <c r="BB7546" s="5" t="str">
        <f>IF(OR($E7546="",$G7546&lt;&gt;"Ativo"),"",IF(COUNTIFS($E$4:$E7546,$E7546,$A$4:$A7546,$A7546,$G$4:$G7546,"Ativo")=1,1,0))</f>
        <v/>
      </c>
      <c r="BC7546" t="str">
        <f>IF(OR($A7546="",$G7546&lt;&gt;"Ativo"),"",IF(COUNTIFS($A$4:$A7546,$A7546,$G$4:$G7546,"Ativo")=1,1,0))</f>
        <v/>
      </c>
    </row>
    <row r="7547" spans="1:55" x14ac:dyDescent="0.3">
      <c r="A7547" s="76"/>
      <c r="B7547" s="104"/>
      <c r="C7547" s="76"/>
      <c r="D7547" s="77"/>
      <c r="E7547" s="12"/>
      <c r="F7547" s="78"/>
      <c r="G7547" s="77"/>
      <c r="H7547" s="79"/>
      <c r="BA7547" s="5" t="str">
        <f t="shared" si="117"/>
        <v/>
      </c>
      <c r="BB7547" s="5" t="str">
        <f>IF(OR($E7547="",$G7547&lt;&gt;"Ativo"),"",IF(COUNTIFS($E$4:$E7547,$E7547,$A$4:$A7547,$A7547,$G$4:$G7547,"Ativo")=1,1,0))</f>
        <v/>
      </c>
      <c r="BC7547" t="str">
        <f>IF(OR($A7547="",$G7547&lt;&gt;"Ativo"),"",IF(COUNTIFS($A$4:$A7547,$A7547,$G$4:$G7547,"Ativo")=1,1,0))</f>
        <v/>
      </c>
    </row>
    <row r="7548" spans="1:55" x14ac:dyDescent="0.3">
      <c r="A7548" s="76"/>
      <c r="B7548" s="104"/>
      <c r="C7548" s="76"/>
      <c r="D7548" s="77"/>
      <c r="E7548" s="12"/>
      <c r="F7548" s="78"/>
      <c r="G7548" s="77"/>
      <c r="H7548" s="79"/>
      <c r="BA7548" s="5" t="str">
        <f t="shared" si="117"/>
        <v/>
      </c>
      <c r="BB7548" s="5" t="str">
        <f>IF(OR($E7548="",$G7548&lt;&gt;"Ativo"),"",IF(COUNTIFS($E$4:$E7548,$E7548,$A$4:$A7548,$A7548,$G$4:$G7548,"Ativo")=1,1,0))</f>
        <v/>
      </c>
      <c r="BC7548" t="str">
        <f>IF(OR($A7548="",$G7548&lt;&gt;"Ativo"),"",IF(COUNTIFS($A$4:$A7548,$A7548,$G$4:$G7548,"Ativo")=1,1,0))</f>
        <v/>
      </c>
    </row>
    <row r="7549" spans="1:55" x14ac:dyDescent="0.3">
      <c r="A7549" s="76"/>
      <c r="B7549" s="104"/>
      <c r="C7549" s="76"/>
      <c r="D7549" s="77"/>
      <c r="E7549" s="12"/>
      <c r="F7549" s="78"/>
      <c r="G7549" s="77"/>
      <c r="H7549" s="79"/>
      <c r="BA7549" s="5" t="str">
        <f t="shared" si="117"/>
        <v/>
      </c>
      <c r="BB7549" s="5" t="str">
        <f>IF(OR($E7549="",$G7549&lt;&gt;"Ativo"),"",IF(COUNTIFS($E$4:$E7549,$E7549,$A$4:$A7549,$A7549,$G$4:$G7549,"Ativo")=1,1,0))</f>
        <v/>
      </c>
      <c r="BC7549" t="str">
        <f>IF(OR($A7549="",$G7549&lt;&gt;"Ativo"),"",IF(COUNTIFS($A$4:$A7549,$A7549,$G$4:$G7549,"Ativo")=1,1,0))</f>
        <v/>
      </c>
    </row>
    <row r="7550" spans="1:55" x14ac:dyDescent="0.3">
      <c r="A7550" s="76"/>
      <c r="B7550" s="104"/>
      <c r="C7550" s="76"/>
      <c r="D7550" s="77"/>
      <c r="E7550" s="12"/>
      <c r="F7550" s="78"/>
      <c r="G7550" s="77"/>
      <c r="H7550" s="79"/>
      <c r="BA7550" s="5" t="str">
        <f t="shared" si="117"/>
        <v/>
      </c>
      <c r="BB7550" s="5" t="str">
        <f>IF(OR($E7550="",$G7550&lt;&gt;"Ativo"),"",IF(COUNTIFS($E$4:$E7550,$E7550,$A$4:$A7550,$A7550,$G$4:$G7550,"Ativo")=1,1,0))</f>
        <v/>
      </c>
      <c r="BC7550" t="str">
        <f>IF(OR($A7550="",$G7550&lt;&gt;"Ativo"),"",IF(COUNTIFS($A$4:$A7550,$A7550,$G$4:$G7550,"Ativo")=1,1,0))</f>
        <v/>
      </c>
    </row>
    <row r="7551" spans="1:55" x14ac:dyDescent="0.3">
      <c r="A7551" s="76"/>
      <c r="B7551" s="104"/>
      <c r="C7551" s="76"/>
      <c r="D7551" s="77"/>
      <c r="E7551" s="12"/>
      <c r="F7551" s="78"/>
      <c r="G7551" s="77"/>
      <c r="H7551" s="79"/>
      <c r="BA7551" s="5" t="str">
        <f t="shared" si="117"/>
        <v/>
      </c>
      <c r="BB7551" s="5" t="str">
        <f>IF(OR($E7551="",$G7551&lt;&gt;"Ativo"),"",IF(COUNTIFS($E$4:$E7551,$E7551,$A$4:$A7551,$A7551,$G$4:$G7551,"Ativo")=1,1,0))</f>
        <v/>
      </c>
      <c r="BC7551" t="str">
        <f>IF(OR($A7551="",$G7551&lt;&gt;"Ativo"),"",IF(COUNTIFS($A$4:$A7551,$A7551,$G$4:$G7551,"Ativo")=1,1,0))</f>
        <v/>
      </c>
    </row>
    <row r="7552" spans="1:55" x14ac:dyDescent="0.3">
      <c r="A7552" s="76"/>
      <c r="B7552" s="104"/>
      <c r="C7552" s="76"/>
      <c r="D7552" s="77"/>
      <c r="E7552" s="12"/>
      <c r="F7552" s="78"/>
      <c r="G7552" s="77"/>
      <c r="H7552" s="79"/>
      <c r="BA7552" s="5" t="str">
        <f t="shared" si="117"/>
        <v/>
      </c>
      <c r="BB7552" s="5" t="str">
        <f>IF(OR($E7552="",$G7552&lt;&gt;"Ativo"),"",IF(COUNTIFS($E$4:$E7552,$E7552,$A$4:$A7552,$A7552,$G$4:$G7552,"Ativo")=1,1,0))</f>
        <v/>
      </c>
      <c r="BC7552" t="str">
        <f>IF(OR($A7552="",$G7552&lt;&gt;"Ativo"),"",IF(COUNTIFS($A$4:$A7552,$A7552,$G$4:$G7552,"Ativo")=1,1,0))</f>
        <v/>
      </c>
    </row>
    <row r="7553" spans="1:55" x14ac:dyDescent="0.3">
      <c r="A7553" s="76"/>
      <c r="B7553" s="104"/>
      <c r="C7553" s="76"/>
      <c r="D7553" s="77"/>
      <c r="E7553" s="12"/>
      <c r="F7553" s="78"/>
      <c r="G7553" s="77"/>
      <c r="H7553" s="79"/>
      <c r="BA7553" s="5" t="str">
        <f t="shared" si="117"/>
        <v/>
      </c>
      <c r="BB7553" s="5" t="str">
        <f>IF(OR($E7553="",$G7553&lt;&gt;"Ativo"),"",IF(COUNTIFS($E$4:$E7553,$E7553,$A$4:$A7553,$A7553,$G$4:$G7553,"Ativo")=1,1,0))</f>
        <v/>
      </c>
      <c r="BC7553" t="str">
        <f>IF(OR($A7553="",$G7553&lt;&gt;"Ativo"),"",IF(COUNTIFS($A$4:$A7553,$A7553,$G$4:$G7553,"Ativo")=1,1,0))</f>
        <v/>
      </c>
    </row>
    <row r="7554" spans="1:55" x14ac:dyDescent="0.3">
      <c r="A7554" s="76"/>
      <c r="B7554" s="104"/>
      <c r="C7554" s="76"/>
      <c r="D7554" s="77"/>
      <c r="E7554" s="12"/>
      <c r="F7554" s="78"/>
      <c r="G7554" s="77"/>
      <c r="H7554" s="79"/>
      <c r="BA7554" s="5" t="str">
        <f t="shared" si="117"/>
        <v/>
      </c>
      <c r="BB7554" s="5" t="str">
        <f>IF(OR($E7554="",$G7554&lt;&gt;"Ativo"),"",IF(COUNTIFS($E$4:$E7554,$E7554,$A$4:$A7554,$A7554,$G$4:$G7554,"Ativo")=1,1,0))</f>
        <v/>
      </c>
      <c r="BC7554" t="str">
        <f>IF(OR($A7554="",$G7554&lt;&gt;"Ativo"),"",IF(COUNTIFS($A$4:$A7554,$A7554,$G$4:$G7554,"Ativo")=1,1,0))</f>
        <v/>
      </c>
    </row>
    <row r="7555" spans="1:55" x14ac:dyDescent="0.3">
      <c r="A7555" s="76"/>
      <c r="B7555" s="104"/>
      <c r="C7555" s="76"/>
      <c r="D7555" s="77"/>
      <c r="E7555" s="12"/>
      <c r="F7555" s="78"/>
      <c r="G7555" s="77"/>
      <c r="H7555" s="79"/>
      <c r="BA7555" s="5" t="str">
        <f t="shared" si="117"/>
        <v/>
      </c>
      <c r="BB7555" s="5" t="str">
        <f>IF(OR($E7555="",$G7555&lt;&gt;"Ativo"),"",IF(COUNTIFS($E$4:$E7555,$E7555,$A$4:$A7555,$A7555,$G$4:$G7555,"Ativo")=1,1,0))</f>
        <v/>
      </c>
      <c r="BC7555" t="str">
        <f>IF(OR($A7555="",$G7555&lt;&gt;"Ativo"),"",IF(COUNTIFS($A$4:$A7555,$A7555,$G$4:$G7555,"Ativo")=1,1,0))</f>
        <v/>
      </c>
    </row>
    <row r="7556" spans="1:55" x14ac:dyDescent="0.3">
      <c r="A7556" s="76"/>
      <c r="B7556" s="104"/>
      <c r="C7556" s="76"/>
      <c r="D7556" s="77"/>
      <c r="E7556" s="12"/>
      <c r="F7556" s="78"/>
      <c r="G7556" s="77"/>
      <c r="H7556" s="79"/>
      <c r="BA7556" s="5" t="str">
        <f t="shared" ref="BA7556:BA7619" si="118">IF($D7556="","",MID($D7556,4,LEN($D7556)-5))</f>
        <v/>
      </c>
      <c r="BB7556" s="5" t="str">
        <f>IF(OR($E7556="",$G7556&lt;&gt;"Ativo"),"",IF(COUNTIFS($E$4:$E7556,$E7556,$A$4:$A7556,$A7556,$G$4:$G7556,"Ativo")=1,1,0))</f>
        <v/>
      </c>
      <c r="BC7556" t="str">
        <f>IF(OR($A7556="",$G7556&lt;&gt;"Ativo"),"",IF(COUNTIFS($A$4:$A7556,$A7556,$G$4:$G7556,"Ativo")=1,1,0))</f>
        <v/>
      </c>
    </row>
    <row r="7557" spans="1:55" x14ac:dyDescent="0.3">
      <c r="A7557" s="76"/>
      <c r="B7557" s="104"/>
      <c r="C7557" s="76"/>
      <c r="D7557" s="77"/>
      <c r="E7557" s="12"/>
      <c r="F7557" s="78"/>
      <c r="G7557" s="77"/>
      <c r="H7557" s="79"/>
      <c r="BA7557" s="5" t="str">
        <f t="shared" si="118"/>
        <v/>
      </c>
      <c r="BB7557" s="5" t="str">
        <f>IF(OR($E7557="",$G7557&lt;&gt;"Ativo"),"",IF(COUNTIFS($E$4:$E7557,$E7557,$A$4:$A7557,$A7557,$G$4:$G7557,"Ativo")=1,1,0))</f>
        <v/>
      </c>
      <c r="BC7557" t="str">
        <f>IF(OR($A7557="",$G7557&lt;&gt;"Ativo"),"",IF(COUNTIFS($A$4:$A7557,$A7557,$G$4:$G7557,"Ativo")=1,1,0))</f>
        <v/>
      </c>
    </row>
    <row r="7558" spans="1:55" x14ac:dyDescent="0.3">
      <c r="A7558" s="76"/>
      <c r="B7558" s="104"/>
      <c r="C7558" s="76"/>
      <c r="D7558" s="77"/>
      <c r="E7558" s="12"/>
      <c r="F7558" s="78"/>
      <c r="G7558" s="77"/>
      <c r="H7558" s="79"/>
      <c r="BA7558" s="5" t="str">
        <f t="shared" si="118"/>
        <v/>
      </c>
      <c r="BB7558" s="5" t="str">
        <f>IF(OR($E7558="",$G7558&lt;&gt;"Ativo"),"",IF(COUNTIFS($E$4:$E7558,$E7558,$A$4:$A7558,$A7558,$G$4:$G7558,"Ativo")=1,1,0))</f>
        <v/>
      </c>
      <c r="BC7558" t="str">
        <f>IF(OR($A7558="",$G7558&lt;&gt;"Ativo"),"",IF(COUNTIFS($A$4:$A7558,$A7558,$G$4:$G7558,"Ativo")=1,1,0))</f>
        <v/>
      </c>
    </row>
    <row r="7559" spans="1:55" x14ac:dyDescent="0.3">
      <c r="A7559" s="76"/>
      <c r="B7559" s="104"/>
      <c r="C7559" s="76"/>
      <c r="D7559" s="77"/>
      <c r="E7559" s="12"/>
      <c r="F7559" s="78"/>
      <c r="G7559" s="77"/>
      <c r="H7559" s="79"/>
      <c r="BA7559" s="5" t="str">
        <f t="shared" si="118"/>
        <v/>
      </c>
      <c r="BB7559" s="5" t="str">
        <f>IF(OR($E7559="",$G7559&lt;&gt;"Ativo"),"",IF(COUNTIFS($E$4:$E7559,$E7559,$A$4:$A7559,$A7559,$G$4:$G7559,"Ativo")=1,1,0))</f>
        <v/>
      </c>
      <c r="BC7559" t="str">
        <f>IF(OR($A7559="",$G7559&lt;&gt;"Ativo"),"",IF(COUNTIFS($A$4:$A7559,$A7559,$G$4:$G7559,"Ativo")=1,1,0))</f>
        <v/>
      </c>
    </row>
    <row r="7560" spans="1:55" x14ac:dyDescent="0.3">
      <c r="A7560" s="76"/>
      <c r="B7560" s="104"/>
      <c r="C7560" s="76"/>
      <c r="D7560" s="77"/>
      <c r="E7560" s="12"/>
      <c r="F7560" s="78"/>
      <c r="G7560" s="77"/>
      <c r="H7560" s="79"/>
      <c r="BA7560" s="5" t="str">
        <f t="shared" si="118"/>
        <v/>
      </c>
      <c r="BB7560" s="5" t="str">
        <f>IF(OR($E7560="",$G7560&lt;&gt;"Ativo"),"",IF(COUNTIFS($E$4:$E7560,$E7560,$A$4:$A7560,$A7560,$G$4:$G7560,"Ativo")=1,1,0))</f>
        <v/>
      </c>
      <c r="BC7560" t="str">
        <f>IF(OR($A7560="",$G7560&lt;&gt;"Ativo"),"",IF(COUNTIFS($A$4:$A7560,$A7560,$G$4:$G7560,"Ativo")=1,1,0))</f>
        <v/>
      </c>
    </row>
    <row r="7561" spans="1:55" x14ac:dyDescent="0.3">
      <c r="A7561" s="76"/>
      <c r="B7561" s="104"/>
      <c r="C7561" s="76"/>
      <c r="D7561" s="77"/>
      <c r="E7561" s="12"/>
      <c r="F7561" s="78"/>
      <c r="G7561" s="77"/>
      <c r="H7561" s="79"/>
      <c r="BA7561" s="5" t="str">
        <f t="shared" si="118"/>
        <v/>
      </c>
      <c r="BB7561" s="5" t="str">
        <f>IF(OR($E7561="",$G7561&lt;&gt;"Ativo"),"",IF(COUNTIFS($E$4:$E7561,$E7561,$A$4:$A7561,$A7561,$G$4:$G7561,"Ativo")=1,1,0))</f>
        <v/>
      </c>
      <c r="BC7561" t="str">
        <f>IF(OR($A7561="",$G7561&lt;&gt;"Ativo"),"",IF(COUNTIFS($A$4:$A7561,$A7561,$G$4:$G7561,"Ativo")=1,1,0))</f>
        <v/>
      </c>
    </row>
    <row r="7562" spans="1:55" x14ac:dyDescent="0.3">
      <c r="A7562" s="76"/>
      <c r="B7562" s="104"/>
      <c r="C7562" s="76"/>
      <c r="D7562" s="77"/>
      <c r="E7562" s="12"/>
      <c r="F7562" s="78"/>
      <c r="G7562" s="77"/>
      <c r="H7562" s="79"/>
      <c r="BA7562" s="5" t="str">
        <f t="shared" si="118"/>
        <v/>
      </c>
      <c r="BB7562" s="5" t="str">
        <f>IF(OR($E7562="",$G7562&lt;&gt;"Ativo"),"",IF(COUNTIFS($E$4:$E7562,$E7562,$A$4:$A7562,$A7562,$G$4:$G7562,"Ativo")=1,1,0))</f>
        <v/>
      </c>
      <c r="BC7562" t="str">
        <f>IF(OR($A7562="",$G7562&lt;&gt;"Ativo"),"",IF(COUNTIFS($A$4:$A7562,$A7562,$G$4:$G7562,"Ativo")=1,1,0))</f>
        <v/>
      </c>
    </row>
    <row r="7563" spans="1:55" x14ac:dyDescent="0.3">
      <c r="A7563" s="76"/>
      <c r="B7563" s="104"/>
      <c r="C7563" s="76"/>
      <c r="D7563" s="77"/>
      <c r="E7563" s="12"/>
      <c r="F7563" s="78"/>
      <c r="G7563" s="77"/>
      <c r="H7563" s="79"/>
      <c r="BA7563" s="5" t="str">
        <f t="shared" si="118"/>
        <v/>
      </c>
      <c r="BB7563" s="5" t="str">
        <f>IF(OR($E7563="",$G7563&lt;&gt;"Ativo"),"",IF(COUNTIFS($E$4:$E7563,$E7563,$A$4:$A7563,$A7563,$G$4:$G7563,"Ativo")=1,1,0))</f>
        <v/>
      </c>
      <c r="BC7563" t="str">
        <f>IF(OR($A7563="",$G7563&lt;&gt;"Ativo"),"",IF(COUNTIFS($A$4:$A7563,$A7563,$G$4:$G7563,"Ativo")=1,1,0))</f>
        <v/>
      </c>
    </row>
    <row r="7564" spans="1:55" x14ac:dyDescent="0.3">
      <c r="A7564" s="76"/>
      <c r="B7564" s="104"/>
      <c r="C7564" s="76"/>
      <c r="D7564" s="77"/>
      <c r="E7564" s="12"/>
      <c r="F7564" s="78"/>
      <c r="G7564" s="77"/>
      <c r="H7564" s="79"/>
      <c r="BA7564" s="5" t="str">
        <f t="shared" si="118"/>
        <v/>
      </c>
      <c r="BB7564" s="5" t="str">
        <f>IF(OR($E7564="",$G7564&lt;&gt;"Ativo"),"",IF(COUNTIFS($E$4:$E7564,$E7564,$A$4:$A7564,$A7564,$G$4:$G7564,"Ativo")=1,1,0))</f>
        <v/>
      </c>
      <c r="BC7564" t="str">
        <f>IF(OR($A7564="",$G7564&lt;&gt;"Ativo"),"",IF(COUNTIFS($A$4:$A7564,$A7564,$G$4:$G7564,"Ativo")=1,1,0))</f>
        <v/>
      </c>
    </row>
    <row r="7565" spans="1:55" x14ac:dyDescent="0.3">
      <c r="A7565" s="76"/>
      <c r="B7565" s="104"/>
      <c r="C7565" s="76"/>
      <c r="D7565" s="77"/>
      <c r="E7565" s="12"/>
      <c r="F7565" s="78"/>
      <c r="G7565" s="77"/>
      <c r="H7565" s="79"/>
      <c r="BA7565" s="5" t="str">
        <f t="shared" si="118"/>
        <v/>
      </c>
      <c r="BB7565" s="5" t="str">
        <f>IF(OR($E7565="",$G7565&lt;&gt;"Ativo"),"",IF(COUNTIFS($E$4:$E7565,$E7565,$A$4:$A7565,$A7565,$G$4:$G7565,"Ativo")=1,1,0))</f>
        <v/>
      </c>
      <c r="BC7565" t="str">
        <f>IF(OR($A7565="",$G7565&lt;&gt;"Ativo"),"",IF(COUNTIFS($A$4:$A7565,$A7565,$G$4:$G7565,"Ativo")=1,1,0))</f>
        <v/>
      </c>
    </row>
    <row r="7566" spans="1:55" x14ac:dyDescent="0.3">
      <c r="A7566" s="76"/>
      <c r="B7566" s="104"/>
      <c r="C7566" s="76"/>
      <c r="D7566" s="77"/>
      <c r="E7566" s="12"/>
      <c r="F7566" s="78"/>
      <c r="G7566" s="77"/>
      <c r="H7566" s="79"/>
      <c r="BA7566" s="5" t="str">
        <f t="shared" si="118"/>
        <v/>
      </c>
      <c r="BB7566" s="5" t="str">
        <f>IF(OR($E7566="",$G7566&lt;&gt;"Ativo"),"",IF(COUNTIFS($E$4:$E7566,$E7566,$A$4:$A7566,$A7566,$G$4:$G7566,"Ativo")=1,1,0))</f>
        <v/>
      </c>
      <c r="BC7566" t="str">
        <f>IF(OR($A7566="",$G7566&lt;&gt;"Ativo"),"",IF(COUNTIFS($A$4:$A7566,$A7566,$G$4:$G7566,"Ativo")=1,1,0))</f>
        <v/>
      </c>
    </row>
    <row r="7567" spans="1:55" x14ac:dyDescent="0.3">
      <c r="A7567" s="76"/>
      <c r="B7567" s="104"/>
      <c r="C7567" s="76"/>
      <c r="D7567" s="77"/>
      <c r="E7567" s="12"/>
      <c r="F7567" s="78"/>
      <c r="G7567" s="77"/>
      <c r="H7567" s="79"/>
      <c r="BA7567" s="5" t="str">
        <f t="shared" si="118"/>
        <v/>
      </c>
      <c r="BB7567" s="5" t="str">
        <f>IF(OR($E7567="",$G7567&lt;&gt;"Ativo"),"",IF(COUNTIFS($E$4:$E7567,$E7567,$A$4:$A7567,$A7567,$G$4:$G7567,"Ativo")=1,1,0))</f>
        <v/>
      </c>
      <c r="BC7567" t="str">
        <f>IF(OR($A7567="",$G7567&lt;&gt;"Ativo"),"",IF(COUNTIFS($A$4:$A7567,$A7567,$G$4:$G7567,"Ativo")=1,1,0))</f>
        <v/>
      </c>
    </row>
    <row r="7568" spans="1:55" x14ac:dyDescent="0.3">
      <c r="A7568" s="76"/>
      <c r="B7568" s="104"/>
      <c r="C7568" s="76"/>
      <c r="D7568" s="77"/>
      <c r="E7568" s="12"/>
      <c r="F7568" s="78"/>
      <c r="G7568" s="77"/>
      <c r="H7568" s="79"/>
      <c r="BA7568" s="5" t="str">
        <f t="shared" si="118"/>
        <v/>
      </c>
      <c r="BB7568" s="5" t="str">
        <f>IF(OR($E7568="",$G7568&lt;&gt;"Ativo"),"",IF(COUNTIFS($E$4:$E7568,$E7568,$A$4:$A7568,$A7568,$G$4:$G7568,"Ativo")=1,1,0))</f>
        <v/>
      </c>
      <c r="BC7568" t="str">
        <f>IF(OR($A7568="",$G7568&lt;&gt;"Ativo"),"",IF(COUNTIFS($A$4:$A7568,$A7568,$G$4:$G7568,"Ativo")=1,1,0))</f>
        <v/>
      </c>
    </row>
    <row r="7569" spans="1:55" x14ac:dyDescent="0.3">
      <c r="A7569" s="76"/>
      <c r="B7569" s="104"/>
      <c r="C7569" s="76"/>
      <c r="D7569" s="77"/>
      <c r="E7569" s="12"/>
      <c r="F7569" s="78"/>
      <c r="G7569" s="77"/>
      <c r="H7569" s="79"/>
      <c r="BA7569" s="5" t="str">
        <f t="shared" si="118"/>
        <v/>
      </c>
      <c r="BB7569" s="5" t="str">
        <f>IF(OR($E7569="",$G7569&lt;&gt;"Ativo"),"",IF(COUNTIFS($E$4:$E7569,$E7569,$A$4:$A7569,$A7569,$G$4:$G7569,"Ativo")=1,1,0))</f>
        <v/>
      </c>
      <c r="BC7569" t="str">
        <f>IF(OR($A7569="",$G7569&lt;&gt;"Ativo"),"",IF(COUNTIFS($A$4:$A7569,$A7569,$G$4:$G7569,"Ativo")=1,1,0))</f>
        <v/>
      </c>
    </row>
    <row r="7570" spans="1:55" x14ac:dyDescent="0.3">
      <c r="A7570" s="76"/>
      <c r="B7570" s="104"/>
      <c r="C7570" s="76"/>
      <c r="D7570" s="77"/>
      <c r="E7570" s="12"/>
      <c r="F7570" s="78"/>
      <c r="G7570" s="77"/>
      <c r="H7570" s="79"/>
      <c r="BA7570" s="5" t="str">
        <f t="shared" si="118"/>
        <v/>
      </c>
      <c r="BB7570" s="5" t="str">
        <f>IF(OR($E7570="",$G7570&lt;&gt;"Ativo"),"",IF(COUNTIFS($E$4:$E7570,$E7570,$A$4:$A7570,$A7570,$G$4:$G7570,"Ativo")=1,1,0))</f>
        <v/>
      </c>
      <c r="BC7570" t="str">
        <f>IF(OR($A7570="",$G7570&lt;&gt;"Ativo"),"",IF(COUNTIFS($A$4:$A7570,$A7570,$G$4:$G7570,"Ativo")=1,1,0))</f>
        <v/>
      </c>
    </row>
    <row r="7571" spans="1:55" x14ac:dyDescent="0.3">
      <c r="A7571" s="76"/>
      <c r="B7571" s="104"/>
      <c r="C7571" s="76"/>
      <c r="D7571" s="77"/>
      <c r="E7571" s="12"/>
      <c r="F7571" s="78"/>
      <c r="G7571" s="77"/>
      <c r="H7571" s="79"/>
      <c r="BA7571" s="5" t="str">
        <f t="shared" si="118"/>
        <v/>
      </c>
      <c r="BB7571" s="5" t="str">
        <f>IF(OR($E7571="",$G7571&lt;&gt;"Ativo"),"",IF(COUNTIFS($E$4:$E7571,$E7571,$A$4:$A7571,$A7571,$G$4:$G7571,"Ativo")=1,1,0))</f>
        <v/>
      </c>
      <c r="BC7571" t="str">
        <f>IF(OR($A7571="",$G7571&lt;&gt;"Ativo"),"",IF(COUNTIFS($A$4:$A7571,$A7571,$G$4:$G7571,"Ativo")=1,1,0))</f>
        <v/>
      </c>
    </row>
    <row r="7572" spans="1:55" x14ac:dyDescent="0.3">
      <c r="A7572" s="76"/>
      <c r="B7572" s="104"/>
      <c r="C7572" s="76"/>
      <c r="D7572" s="77"/>
      <c r="E7572" s="12"/>
      <c r="F7572" s="78"/>
      <c r="G7572" s="77"/>
      <c r="H7572" s="79"/>
      <c r="BA7572" s="5" t="str">
        <f t="shared" si="118"/>
        <v/>
      </c>
      <c r="BB7572" s="5" t="str">
        <f>IF(OR($E7572="",$G7572&lt;&gt;"Ativo"),"",IF(COUNTIFS($E$4:$E7572,$E7572,$A$4:$A7572,$A7572,$G$4:$G7572,"Ativo")=1,1,0))</f>
        <v/>
      </c>
      <c r="BC7572" t="str">
        <f>IF(OR($A7572="",$G7572&lt;&gt;"Ativo"),"",IF(COUNTIFS($A$4:$A7572,$A7572,$G$4:$G7572,"Ativo")=1,1,0))</f>
        <v/>
      </c>
    </row>
    <row r="7573" spans="1:55" x14ac:dyDescent="0.3">
      <c r="A7573" s="76"/>
      <c r="B7573" s="104"/>
      <c r="C7573" s="76"/>
      <c r="D7573" s="77"/>
      <c r="E7573" s="12"/>
      <c r="F7573" s="78"/>
      <c r="G7573" s="77"/>
      <c r="H7573" s="79"/>
      <c r="BA7573" s="5" t="str">
        <f t="shared" si="118"/>
        <v/>
      </c>
      <c r="BB7573" s="5" t="str">
        <f>IF(OR($E7573="",$G7573&lt;&gt;"Ativo"),"",IF(COUNTIFS($E$4:$E7573,$E7573,$A$4:$A7573,$A7573,$G$4:$G7573,"Ativo")=1,1,0))</f>
        <v/>
      </c>
      <c r="BC7573" t="str">
        <f>IF(OR($A7573="",$G7573&lt;&gt;"Ativo"),"",IF(COUNTIFS($A$4:$A7573,$A7573,$G$4:$G7573,"Ativo")=1,1,0))</f>
        <v/>
      </c>
    </row>
    <row r="7574" spans="1:55" x14ac:dyDescent="0.3">
      <c r="A7574" s="76"/>
      <c r="B7574" s="104"/>
      <c r="C7574" s="76"/>
      <c r="D7574" s="77"/>
      <c r="E7574" s="12"/>
      <c r="F7574" s="78"/>
      <c r="G7574" s="77"/>
      <c r="H7574" s="79"/>
      <c r="BA7574" s="5" t="str">
        <f t="shared" si="118"/>
        <v/>
      </c>
      <c r="BB7574" s="5" t="str">
        <f>IF(OR($E7574="",$G7574&lt;&gt;"Ativo"),"",IF(COUNTIFS($E$4:$E7574,$E7574,$A$4:$A7574,$A7574,$G$4:$G7574,"Ativo")=1,1,0))</f>
        <v/>
      </c>
      <c r="BC7574" t="str">
        <f>IF(OR($A7574="",$G7574&lt;&gt;"Ativo"),"",IF(COUNTIFS($A$4:$A7574,$A7574,$G$4:$G7574,"Ativo")=1,1,0))</f>
        <v/>
      </c>
    </row>
    <row r="7575" spans="1:55" x14ac:dyDescent="0.3">
      <c r="A7575" s="76"/>
      <c r="B7575" s="104"/>
      <c r="C7575" s="76"/>
      <c r="D7575" s="77"/>
      <c r="E7575" s="12"/>
      <c r="F7575" s="78"/>
      <c r="G7575" s="77"/>
      <c r="H7575" s="79"/>
      <c r="BA7575" s="5" t="str">
        <f t="shared" si="118"/>
        <v/>
      </c>
      <c r="BB7575" s="5" t="str">
        <f>IF(OR($E7575="",$G7575&lt;&gt;"Ativo"),"",IF(COUNTIFS($E$4:$E7575,$E7575,$A$4:$A7575,$A7575,$G$4:$G7575,"Ativo")=1,1,0))</f>
        <v/>
      </c>
      <c r="BC7575" t="str">
        <f>IF(OR($A7575="",$G7575&lt;&gt;"Ativo"),"",IF(COUNTIFS($A$4:$A7575,$A7575,$G$4:$G7575,"Ativo")=1,1,0))</f>
        <v/>
      </c>
    </row>
    <row r="7576" spans="1:55" x14ac:dyDescent="0.3">
      <c r="A7576" s="76"/>
      <c r="B7576" s="104"/>
      <c r="C7576" s="76"/>
      <c r="D7576" s="77"/>
      <c r="E7576" s="12"/>
      <c r="F7576" s="78"/>
      <c r="G7576" s="77"/>
      <c r="H7576" s="79"/>
      <c r="BA7576" s="5" t="str">
        <f t="shared" si="118"/>
        <v/>
      </c>
      <c r="BB7576" s="5" t="str">
        <f>IF(OR($E7576="",$G7576&lt;&gt;"Ativo"),"",IF(COUNTIFS($E$4:$E7576,$E7576,$A$4:$A7576,$A7576,$G$4:$G7576,"Ativo")=1,1,0))</f>
        <v/>
      </c>
      <c r="BC7576" t="str">
        <f>IF(OR($A7576="",$G7576&lt;&gt;"Ativo"),"",IF(COUNTIFS($A$4:$A7576,$A7576,$G$4:$G7576,"Ativo")=1,1,0))</f>
        <v/>
      </c>
    </row>
    <row r="7577" spans="1:55" x14ac:dyDescent="0.3">
      <c r="A7577" s="76"/>
      <c r="B7577" s="104"/>
      <c r="C7577" s="76"/>
      <c r="D7577" s="77"/>
      <c r="E7577" s="12"/>
      <c r="F7577" s="78"/>
      <c r="G7577" s="77"/>
      <c r="H7577" s="79"/>
      <c r="BA7577" s="5" t="str">
        <f t="shared" si="118"/>
        <v/>
      </c>
      <c r="BB7577" s="5" t="str">
        <f>IF(OR($E7577="",$G7577&lt;&gt;"Ativo"),"",IF(COUNTIFS($E$4:$E7577,$E7577,$A$4:$A7577,$A7577,$G$4:$G7577,"Ativo")=1,1,0))</f>
        <v/>
      </c>
      <c r="BC7577" t="str">
        <f>IF(OR($A7577="",$G7577&lt;&gt;"Ativo"),"",IF(COUNTIFS($A$4:$A7577,$A7577,$G$4:$G7577,"Ativo")=1,1,0))</f>
        <v/>
      </c>
    </row>
    <row r="7578" spans="1:55" x14ac:dyDescent="0.3">
      <c r="A7578" s="76"/>
      <c r="B7578" s="104"/>
      <c r="C7578" s="76"/>
      <c r="D7578" s="77"/>
      <c r="E7578" s="12"/>
      <c r="F7578" s="78"/>
      <c r="G7578" s="77"/>
      <c r="H7578" s="79"/>
      <c r="BA7578" s="5" t="str">
        <f t="shared" si="118"/>
        <v/>
      </c>
      <c r="BB7578" s="5" t="str">
        <f>IF(OR($E7578="",$G7578&lt;&gt;"Ativo"),"",IF(COUNTIFS($E$4:$E7578,$E7578,$A$4:$A7578,$A7578,$G$4:$G7578,"Ativo")=1,1,0))</f>
        <v/>
      </c>
      <c r="BC7578" t="str">
        <f>IF(OR($A7578="",$G7578&lt;&gt;"Ativo"),"",IF(COUNTIFS($A$4:$A7578,$A7578,$G$4:$G7578,"Ativo")=1,1,0))</f>
        <v/>
      </c>
    </row>
    <row r="7579" spans="1:55" x14ac:dyDescent="0.3">
      <c r="A7579" s="76"/>
      <c r="B7579" s="104"/>
      <c r="C7579" s="76"/>
      <c r="D7579" s="77"/>
      <c r="E7579" s="12"/>
      <c r="F7579" s="78"/>
      <c r="G7579" s="77"/>
      <c r="H7579" s="79"/>
      <c r="BA7579" s="5" t="str">
        <f t="shared" si="118"/>
        <v/>
      </c>
      <c r="BB7579" s="5" t="str">
        <f>IF(OR($E7579="",$G7579&lt;&gt;"Ativo"),"",IF(COUNTIFS($E$4:$E7579,$E7579,$A$4:$A7579,$A7579,$G$4:$G7579,"Ativo")=1,1,0))</f>
        <v/>
      </c>
      <c r="BC7579" t="str">
        <f>IF(OR($A7579="",$G7579&lt;&gt;"Ativo"),"",IF(COUNTIFS($A$4:$A7579,$A7579,$G$4:$G7579,"Ativo")=1,1,0))</f>
        <v/>
      </c>
    </row>
    <row r="7580" spans="1:55" x14ac:dyDescent="0.3">
      <c r="A7580" s="76"/>
      <c r="B7580" s="104"/>
      <c r="C7580" s="76"/>
      <c r="D7580" s="77"/>
      <c r="E7580" s="12"/>
      <c r="F7580" s="78"/>
      <c r="G7580" s="77"/>
      <c r="H7580" s="79"/>
      <c r="BA7580" s="5" t="str">
        <f t="shared" si="118"/>
        <v/>
      </c>
      <c r="BB7580" s="5" t="str">
        <f>IF(OR($E7580="",$G7580&lt;&gt;"Ativo"),"",IF(COUNTIFS($E$4:$E7580,$E7580,$A$4:$A7580,$A7580,$G$4:$G7580,"Ativo")=1,1,0))</f>
        <v/>
      </c>
      <c r="BC7580" t="str">
        <f>IF(OR($A7580="",$G7580&lt;&gt;"Ativo"),"",IF(COUNTIFS($A$4:$A7580,$A7580,$G$4:$G7580,"Ativo")=1,1,0))</f>
        <v/>
      </c>
    </row>
    <row r="7581" spans="1:55" x14ac:dyDescent="0.3">
      <c r="A7581" s="76"/>
      <c r="B7581" s="104"/>
      <c r="C7581" s="76"/>
      <c r="D7581" s="77"/>
      <c r="E7581" s="12"/>
      <c r="F7581" s="78"/>
      <c r="G7581" s="77"/>
      <c r="H7581" s="79"/>
      <c r="BA7581" s="5" t="str">
        <f t="shared" si="118"/>
        <v/>
      </c>
      <c r="BB7581" s="5" t="str">
        <f>IF(OR($E7581="",$G7581&lt;&gt;"Ativo"),"",IF(COUNTIFS($E$4:$E7581,$E7581,$A$4:$A7581,$A7581,$G$4:$G7581,"Ativo")=1,1,0))</f>
        <v/>
      </c>
      <c r="BC7581" t="str">
        <f>IF(OR($A7581="",$G7581&lt;&gt;"Ativo"),"",IF(COUNTIFS($A$4:$A7581,$A7581,$G$4:$G7581,"Ativo")=1,1,0))</f>
        <v/>
      </c>
    </row>
    <row r="7582" spans="1:55" x14ac:dyDescent="0.3">
      <c r="A7582" s="76"/>
      <c r="B7582" s="104"/>
      <c r="C7582" s="76"/>
      <c r="D7582" s="77"/>
      <c r="E7582" s="12"/>
      <c r="F7582" s="78"/>
      <c r="G7582" s="77"/>
      <c r="H7582" s="79"/>
      <c r="BA7582" s="5" t="str">
        <f t="shared" si="118"/>
        <v/>
      </c>
      <c r="BB7582" s="5" t="str">
        <f>IF(OR($E7582="",$G7582&lt;&gt;"Ativo"),"",IF(COUNTIFS($E$4:$E7582,$E7582,$A$4:$A7582,$A7582,$G$4:$G7582,"Ativo")=1,1,0))</f>
        <v/>
      </c>
      <c r="BC7582" t="str">
        <f>IF(OR($A7582="",$G7582&lt;&gt;"Ativo"),"",IF(COUNTIFS($A$4:$A7582,$A7582,$G$4:$G7582,"Ativo")=1,1,0))</f>
        <v/>
      </c>
    </row>
    <row r="7583" spans="1:55" x14ac:dyDescent="0.3">
      <c r="A7583" s="76"/>
      <c r="B7583" s="104"/>
      <c r="C7583" s="76"/>
      <c r="D7583" s="77"/>
      <c r="E7583" s="12"/>
      <c r="F7583" s="78"/>
      <c r="G7583" s="77"/>
      <c r="H7583" s="79"/>
      <c r="BA7583" s="5" t="str">
        <f t="shared" si="118"/>
        <v/>
      </c>
      <c r="BB7583" s="5" t="str">
        <f>IF(OR($E7583="",$G7583&lt;&gt;"Ativo"),"",IF(COUNTIFS($E$4:$E7583,$E7583,$A$4:$A7583,$A7583,$G$4:$G7583,"Ativo")=1,1,0))</f>
        <v/>
      </c>
      <c r="BC7583" t="str">
        <f>IF(OR($A7583="",$G7583&lt;&gt;"Ativo"),"",IF(COUNTIFS($A$4:$A7583,$A7583,$G$4:$G7583,"Ativo")=1,1,0))</f>
        <v/>
      </c>
    </row>
    <row r="7584" spans="1:55" x14ac:dyDescent="0.3">
      <c r="A7584" s="76"/>
      <c r="B7584" s="104"/>
      <c r="C7584" s="76"/>
      <c r="D7584" s="77"/>
      <c r="E7584" s="12"/>
      <c r="F7584" s="78"/>
      <c r="G7584" s="77"/>
      <c r="H7584" s="79"/>
      <c r="BA7584" s="5" t="str">
        <f t="shared" si="118"/>
        <v/>
      </c>
      <c r="BB7584" s="5" t="str">
        <f>IF(OR($E7584="",$G7584&lt;&gt;"Ativo"),"",IF(COUNTIFS($E$4:$E7584,$E7584,$A$4:$A7584,$A7584,$G$4:$G7584,"Ativo")=1,1,0))</f>
        <v/>
      </c>
      <c r="BC7584" t="str">
        <f>IF(OR($A7584="",$G7584&lt;&gt;"Ativo"),"",IF(COUNTIFS($A$4:$A7584,$A7584,$G$4:$G7584,"Ativo")=1,1,0))</f>
        <v/>
      </c>
    </row>
    <row r="7585" spans="1:55" x14ac:dyDescent="0.3">
      <c r="A7585" s="76"/>
      <c r="B7585" s="104"/>
      <c r="C7585" s="76"/>
      <c r="D7585" s="77"/>
      <c r="E7585" s="12"/>
      <c r="F7585" s="78"/>
      <c r="G7585" s="77"/>
      <c r="H7585" s="79"/>
      <c r="BA7585" s="5" t="str">
        <f t="shared" si="118"/>
        <v/>
      </c>
      <c r="BB7585" s="5" t="str">
        <f>IF(OR($E7585="",$G7585&lt;&gt;"Ativo"),"",IF(COUNTIFS($E$4:$E7585,$E7585,$A$4:$A7585,$A7585,$G$4:$G7585,"Ativo")=1,1,0))</f>
        <v/>
      </c>
      <c r="BC7585" t="str">
        <f>IF(OR($A7585="",$G7585&lt;&gt;"Ativo"),"",IF(COUNTIFS($A$4:$A7585,$A7585,$G$4:$G7585,"Ativo")=1,1,0))</f>
        <v/>
      </c>
    </row>
    <row r="7586" spans="1:55" x14ac:dyDescent="0.3">
      <c r="A7586" s="76"/>
      <c r="B7586" s="104"/>
      <c r="C7586" s="76"/>
      <c r="D7586" s="77"/>
      <c r="E7586" s="12"/>
      <c r="F7586" s="78"/>
      <c r="G7586" s="77"/>
      <c r="H7586" s="79"/>
      <c r="BA7586" s="5" t="str">
        <f t="shared" si="118"/>
        <v/>
      </c>
      <c r="BB7586" s="5" t="str">
        <f>IF(OR($E7586="",$G7586&lt;&gt;"Ativo"),"",IF(COUNTIFS($E$4:$E7586,$E7586,$A$4:$A7586,$A7586,$G$4:$G7586,"Ativo")=1,1,0))</f>
        <v/>
      </c>
      <c r="BC7586" t="str">
        <f>IF(OR($A7586="",$G7586&lt;&gt;"Ativo"),"",IF(COUNTIFS($A$4:$A7586,$A7586,$G$4:$G7586,"Ativo")=1,1,0))</f>
        <v/>
      </c>
    </row>
    <row r="7587" spans="1:55" x14ac:dyDescent="0.3">
      <c r="A7587" s="76"/>
      <c r="B7587" s="104"/>
      <c r="C7587" s="76"/>
      <c r="D7587" s="77"/>
      <c r="E7587" s="12"/>
      <c r="F7587" s="78"/>
      <c r="G7587" s="77"/>
      <c r="H7587" s="79"/>
      <c r="BA7587" s="5" t="str">
        <f t="shared" si="118"/>
        <v/>
      </c>
      <c r="BB7587" s="5" t="str">
        <f>IF(OR($E7587="",$G7587&lt;&gt;"Ativo"),"",IF(COUNTIFS($E$4:$E7587,$E7587,$A$4:$A7587,$A7587,$G$4:$G7587,"Ativo")=1,1,0))</f>
        <v/>
      </c>
      <c r="BC7587" t="str">
        <f>IF(OR($A7587="",$G7587&lt;&gt;"Ativo"),"",IF(COUNTIFS($A$4:$A7587,$A7587,$G$4:$G7587,"Ativo")=1,1,0))</f>
        <v/>
      </c>
    </row>
    <row r="7588" spans="1:55" x14ac:dyDescent="0.3">
      <c r="A7588" s="76"/>
      <c r="B7588" s="104"/>
      <c r="C7588" s="76"/>
      <c r="D7588" s="77"/>
      <c r="E7588" s="12"/>
      <c r="F7588" s="78"/>
      <c r="G7588" s="77"/>
      <c r="H7588" s="79"/>
      <c r="BA7588" s="5" t="str">
        <f t="shared" si="118"/>
        <v/>
      </c>
      <c r="BB7588" s="5" t="str">
        <f>IF(OR($E7588="",$G7588&lt;&gt;"Ativo"),"",IF(COUNTIFS($E$4:$E7588,$E7588,$A$4:$A7588,$A7588,$G$4:$G7588,"Ativo")=1,1,0))</f>
        <v/>
      </c>
      <c r="BC7588" t="str">
        <f>IF(OR($A7588="",$G7588&lt;&gt;"Ativo"),"",IF(COUNTIFS($A$4:$A7588,$A7588,$G$4:$G7588,"Ativo")=1,1,0))</f>
        <v/>
      </c>
    </row>
    <row r="7589" spans="1:55" x14ac:dyDescent="0.3">
      <c r="A7589" s="76"/>
      <c r="B7589" s="104"/>
      <c r="C7589" s="76"/>
      <c r="D7589" s="77"/>
      <c r="E7589" s="12"/>
      <c r="F7589" s="78"/>
      <c r="G7589" s="77"/>
      <c r="H7589" s="79"/>
      <c r="BA7589" s="5" t="str">
        <f t="shared" si="118"/>
        <v/>
      </c>
      <c r="BB7589" s="5" t="str">
        <f>IF(OR($E7589="",$G7589&lt;&gt;"Ativo"),"",IF(COUNTIFS($E$4:$E7589,$E7589,$A$4:$A7589,$A7589,$G$4:$G7589,"Ativo")=1,1,0))</f>
        <v/>
      </c>
      <c r="BC7589" t="str">
        <f>IF(OR($A7589="",$G7589&lt;&gt;"Ativo"),"",IF(COUNTIFS($A$4:$A7589,$A7589,$G$4:$G7589,"Ativo")=1,1,0))</f>
        <v/>
      </c>
    </row>
    <row r="7590" spans="1:55" x14ac:dyDescent="0.3">
      <c r="A7590" s="76"/>
      <c r="B7590" s="104"/>
      <c r="C7590" s="76"/>
      <c r="D7590" s="77"/>
      <c r="E7590" s="12"/>
      <c r="F7590" s="78"/>
      <c r="G7590" s="77"/>
      <c r="H7590" s="79"/>
      <c r="BA7590" s="5" t="str">
        <f t="shared" si="118"/>
        <v/>
      </c>
      <c r="BB7590" s="5" t="str">
        <f>IF(OR($E7590="",$G7590&lt;&gt;"Ativo"),"",IF(COUNTIFS($E$4:$E7590,$E7590,$A$4:$A7590,$A7590,$G$4:$G7590,"Ativo")=1,1,0))</f>
        <v/>
      </c>
      <c r="BC7590" t="str">
        <f>IF(OR($A7590="",$G7590&lt;&gt;"Ativo"),"",IF(COUNTIFS($A$4:$A7590,$A7590,$G$4:$G7590,"Ativo")=1,1,0))</f>
        <v/>
      </c>
    </row>
    <row r="7591" spans="1:55" x14ac:dyDescent="0.3">
      <c r="A7591" s="76"/>
      <c r="B7591" s="104"/>
      <c r="C7591" s="76"/>
      <c r="D7591" s="77"/>
      <c r="E7591" s="12"/>
      <c r="F7591" s="78"/>
      <c r="G7591" s="77"/>
      <c r="H7591" s="79"/>
      <c r="BA7591" s="5" t="str">
        <f t="shared" si="118"/>
        <v/>
      </c>
      <c r="BB7591" s="5" t="str">
        <f>IF(OR($E7591="",$G7591&lt;&gt;"Ativo"),"",IF(COUNTIFS($E$4:$E7591,$E7591,$A$4:$A7591,$A7591,$G$4:$G7591,"Ativo")=1,1,0))</f>
        <v/>
      </c>
      <c r="BC7591" t="str">
        <f>IF(OR($A7591="",$G7591&lt;&gt;"Ativo"),"",IF(COUNTIFS($A$4:$A7591,$A7591,$G$4:$G7591,"Ativo")=1,1,0))</f>
        <v/>
      </c>
    </row>
    <row r="7592" spans="1:55" x14ac:dyDescent="0.3">
      <c r="A7592" s="76"/>
      <c r="B7592" s="104"/>
      <c r="C7592" s="76"/>
      <c r="D7592" s="77"/>
      <c r="E7592" s="12"/>
      <c r="F7592" s="78"/>
      <c r="G7592" s="77"/>
      <c r="H7592" s="79"/>
      <c r="BA7592" s="5" t="str">
        <f t="shared" si="118"/>
        <v/>
      </c>
      <c r="BB7592" s="5" t="str">
        <f>IF(OR($E7592="",$G7592&lt;&gt;"Ativo"),"",IF(COUNTIFS($E$4:$E7592,$E7592,$A$4:$A7592,$A7592,$G$4:$G7592,"Ativo")=1,1,0))</f>
        <v/>
      </c>
      <c r="BC7592" t="str">
        <f>IF(OR($A7592="",$G7592&lt;&gt;"Ativo"),"",IF(COUNTIFS($A$4:$A7592,$A7592,$G$4:$G7592,"Ativo")=1,1,0))</f>
        <v/>
      </c>
    </row>
    <row r="7593" spans="1:55" x14ac:dyDescent="0.3">
      <c r="A7593" s="76"/>
      <c r="B7593" s="104"/>
      <c r="C7593" s="76"/>
      <c r="D7593" s="77"/>
      <c r="E7593" s="12"/>
      <c r="F7593" s="78"/>
      <c r="G7593" s="77"/>
      <c r="H7593" s="79"/>
      <c r="BA7593" s="5" t="str">
        <f t="shared" si="118"/>
        <v/>
      </c>
      <c r="BB7593" s="5" t="str">
        <f>IF(OR($E7593="",$G7593&lt;&gt;"Ativo"),"",IF(COUNTIFS($E$4:$E7593,$E7593,$A$4:$A7593,$A7593,$G$4:$G7593,"Ativo")=1,1,0))</f>
        <v/>
      </c>
      <c r="BC7593" t="str">
        <f>IF(OR($A7593="",$G7593&lt;&gt;"Ativo"),"",IF(COUNTIFS($A$4:$A7593,$A7593,$G$4:$G7593,"Ativo")=1,1,0))</f>
        <v/>
      </c>
    </row>
    <row r="7594" spans="1:55" x14ac:dyDescent="0.3">
      <c r="A7594" s="76"/>
      <c r="B7594" s="104"/>
      <c r="C7594" s="76"/>
      <c r="D7594" s="77"/>
      <c r="E7594" s="12"/>
      <c r="F7594" s="78"/>
      <c r="G7594" s="77"/>
      <c r="H7594" s="79"/>
      <c r="BA7594" s="5" t="str">
        <f t="shared" si="118"/>
        <v/>
      </c>
      <c r="BB7594" s="5" t="str">
        <f>IF(OR($E7594="",$G7594&lt;&gt;"Ativo"),"",IF(COUNTIFS($E$4:$E7594,$E7594,$A$4:$A7594,$A7594,$G$4:$G7594,"Ativo")=1,1,0))</f>
        <v/>
      </c>
      <c r="BC7594" t="str">
        <f>IF(OR($A7594="",$G7594&lt;&gt;"Ativo"),"",IF(COUNTIFS($A$4:$A7594,$A7594,$G$4:$G7594,"Ativo")=1,1,0))</f>
        <v/>
      </c>
    </row>
    <row r="7595" spans="1:55" x14ac:dyDescent="0.3">
      <c r="A7595" s="76"/>
      <c r="B7595" s="104"/>
      <c r="C7595" s="76"/>
      <c r="D7595" s="77"/>
      <c r="E7595" s="12"/>
      <c r="F7595" s="78"/>
      <c r="G7595" s="77"/>
      <c r="H7595" s="79"/>
      <c r="BA7595" s="5" t="str">
        <f t="shared" si="118"/>
        <v/>
      </c>
      <c r="BB7595" s="5" t="str">
        <f>IF(OR($E7595="",$G7595&lt;&gt;"Ativo"),"",IF(COUNTIFS($E$4:$E7595,$E7595,$A$4:$A7595,$A7595,$G$4:$G7595,"Ativo")=1,1,0))</f>
        <v/>
      </c>
      <c r="BC7595" t="str">
        <f>IF(OR($A7595="",$G7595&lt;&gt;"Ativo"),"",IF(COUNTIFS($A$4:$A7595,$A7595,$G$4:$G7595,"Ativo")=1,1,0))</f>
        <v/>
      </c>
    </row>
    <row r="7596" spans="1:55" x14ac:dyDescent="0.3">
      <c r="A7596" s="76"/>
      <c r="B7596" s="104"/>
      <c r="C7596" s="76"/>
      <c r="D7596" s="77"/>
      <c r="E7596" s="12"/>
      <c r="F7596" s="78"/>
      <c r="G7596" s="77"/>
      <c r="H7596" s="79"/>
      <c r="BA7596" s="5" t="str">
        <f t="shared" si="118"/>
        <v/>
      </c>
      <c r="BB7596" s="5" t="str">
        <f>IF(OR($E7596="",$G7596&lt;&gt;"Ativo"),"",IF(COUNTIFS($E$4:$E7596,$E7596,$A$4:$A7596,$A7596,$G$4:$G7596,"Ativo")=1,1,0))</f>
        <v/>
      </c>
      <c r="BC7596" t="str">
        <f>IF(OR($A7596="",$G7596&lt;&gt;"Ativo"),"",IF(COUNTIFS($A$4:$A7596,$A7596,$G$4:$G7596,"Ativo")=1,1,0))</f>
        <v/>
      </c>
    </row>
    <row r="7597" spans="1:55" x14ac:dyDescent="0.3">
      <c r="A7597" s="76"/>
      <c r="B7597" s="104"/>
      <c r="C7597" s="76"/>
      <c r="D7597" s="77"/>
      <c r="E7597" s="12"/>
      <c r="F7597" s="78"/>
      <c r="G7597" s="77"/>
      <c r="H7597" s="79"/>
      <c r="BA7597" s="5" t="str">
        <f t="shared" si="118"/>
        <v/>
      </c>
      <c r="BB7597" s="5" t="str">
        <f>IF(OR($E7597="",$G7597&lt;&gt;"Ativo"),"",IF(COUNTIFS($E$4:$E7597,$E7597,$A$4:$A7597,$A7597,$G$4:$G7597,"Ativo")=1,1,0))</f>
        <v/>
      </c>
      <c r="BC7597" t="str">
        <f>IF(OR($A7597="",$G7597&lt;&gt;"Ativo"),"",IF(COUNTIFS($A$4:$A7597,$A7597,$G$4:$G7597,"Ativo")=1,1,0))</f>
        <v/>
      </c>
    </row>
    <row r="7598" spans="1:55" x14ac:dyDescent="0.3">
      <c r="A7598" s="76"/>
      <c r="B7598" s="104"/>
      <c r="C7598" s="76"/>
      <c r="D7598" s="77"/>
      <c r="E7598" s="12"/>
      <c r="F7598" s="78"/>
      <c r="G7598" s="77"/>
      <c r="H7598" s="79"/>
      <c r="BA7598" s="5" t="str">
        <f t="shared" si="118"/>
        <v/>
      </c>
      <c r="BB7598" s="5" t="str">
        <f>IF(OR($E7598="",$G7598&lt;&gt;"Ativo"),"",IF(COUNTIFS($E$4:$E7598,$E7598,$A$4:$A7598,$A7598,$G$4:$G7598,"Ativo")=1,1,0))</f>
        <v/>
      </c>
      <c r="BC7598" t="str">
        <f>IF(OR($A7598="",$G7598&lt;&gt;"Ativo"),"",IF(COUNTIFS($A$4:$A7598,$A7598,$G$4:$G7598,"Ativo")=1,1,0))</f>
        <v/>
      </c>
    </row>
    <row r="7599" spans="1:55" x14ac:dyDescent="0.3">
      <c r="A7599" s="76"/>
      <c r="B7599" s="104"/>
      <c r="C7599" s="76"/>
      <c r="D7599" s="77"/>
      <c r="E7599" s="12"/>
      <c r="F7599" s="78"/>
      <c r="G7599" s="77"/>
      <c r="H7599" s="79"/>
      <c r="BA7599" s="5" t="str">
        <f t="shared" si="118"/>
        <v/>
      </c>
      <c r="BB7599" s="5" t="str">
        <f>IF(OR($E7599="",$G7599&lt;&gt;"Ativo"),"",IF(COUNTIFS($E$4:$E7599,$E7599,$A$4:$A7599,$A7599,$G$4:$G7599,"Ativo")=1,1,0))</f>
        <v/>
      </c>
      <c r="BC7599" t="str">
        <f>IF(OR($A7599="",$G7599&lt;&gt;"Ativo"),"",IF(COUNTIFS($A$4:$A7599,$A7599,$G$4:$G7599,"Ativo")=1,1,0))</f>
        <v/>
      </c>
    </row>
    <row r="7600" spans="1:55" x14ac:dyDescent="0.3">
      <c r="A7600" s="76"/>
      <c r="B7600" s="104"/>
      <c r="C7600" s="76"/>
      <c r="D7600" s="77"/>
      <c r="E7600" s="12"/>
      <c r="F7600" s="78"/>
      <c r="G7600" s="77"/>
      <c r="H7600" s="79"/>
      <c r="BA7600" s="5" t="str">
        <f t="shared" si="118"/>
        <v/>
      </c>
      <c r="BB7600" s="5" t="str">
        <f>IF(OR($E7600="",$G7600&lt;&gt;"Ativo"),"",IF(COUNTIFS($E$4:$E7600,$E7600,$A$4:$A7600,$A7600,$G$4:$G7600,"Ativo")=1,1,0))</f>
        <v/>
      </c>
      <c r="BC7600" t="str">
        <f>IF(OR($A7600="",$G7600&lt;&gt;"Ativo"),"",IF(COUNTIFS($A$4:$A7600,$A7600,$G$4:$G7600,"Ativo")=1,1,0))</f>
        <v/>
      </c>
    </row>
    <row r="7601" spans="1:55" x14ac:dyDescent="0.3">
      <c r="A7601" s="76"/>
      <c r="B7601" s="104"/>
      <c r="C7601" s="76"/>
      <c r="D7601" s="77"/>
      <c r="E7601" s="12"/>
      <c r="F7601" s="78"/>
      <c r="G7601" s="77"/>
      <c r="H7601" s="79"/>
      <c r="BA7601" s="5" t="str">
        <f t="shared" si="118"/>
        <v/>
      </c>
      <c r="BB7601" s="5" t="str">
        <f>IF(OR($E7601="",$G7601&lt;&gt;"Ativo"),"",IF(COUNTIFS($E$4:$E7601,$E7601,$A$4:$A7601,$A7601,$G$4:$G7601,"Ativo")=1,1,0))</f>
        <v/>
      </c>
      <c r="BC7601" t="str">
        <f>IF(OR($A7601="",$G7601&lt;&gt;"Ativo"),"",IF(COUNTIFS($A$4:$A7601,$A7601,$G$4:$G7601,"Ativo")=1,1,0))</f>
        <v/>
      </c>
    </row>
    <row r="7602" spans="1:55" x14ac:dyDescent="0.3">
      <c r="A7602" s="76"/>
      <c r="B7602" s="104"/>
      <c r="C7602" s="76"/>
      <c r="D7602" s="77"/>
      <c r="E7602" s="12"/>
      <c r="F7602" s="78"/>
      <c r="G7602" s="77"/>
      <c r="H7602" s="79"/>
      <c r="BA7602" s="5" t="str">
        <f t="shared" si="118"/>
        <v/>
      </c>
      <c r="BB7602" s="5" t="str">
        <f>IF(OR($E7602="",$G7602&lt;&gt;"Ativo"),"",IF(COUNTIFS($E$4:$E7602,$E7602,$A$4:$A7602,$A7602,$G$4:$G7602,"Ativo")=1,1,0))</f>
        <v/>
      </c>
      <c r="BC7602" t="str">
        <f>IF(OR($A7602="",$G7602&lt;&gt;"Ativo"),"",IF(COUNTIFS($A$4:$A7602,$A7602,$G$4:$G7602,"Ativo")=1,1,0))</f>
        <v/>
      </c>
    </row>
    <row r="7603" spans="1:55" x14ac:dyDescent="0.3">
      <c r="A7603" s="76"/>
      <c r="B7603" s="104"/>
      <c r="C7603" s="76"/>
      <c r="D7603" s="77"/>
      <c r="E7603" s="12"/>
      <c r="F7603" s="78"/>
      <c r="G7603" s="77"/>
      <c r="H7603" s="79"/>
      <c r="BA7603" s="5" t="str">
        <f t="shared" si="118"/>
        <v/>
      </c>
      <c r="BB7603" s="5" t="str">
        <f>IF(OR($E7603="",$G7603&lt;&gt;"Ativo"),"",IF(COUNTIFS($E$4:$E7603,$E7603,$A$4:$A7603,$A7603,$G$4:$G7603,"Ativo")=1,1,0))</f>
        <v/>
      </c>
      <c r="BC7603" t="str">
        <f>IF(OR($A7603="",$G7603&lt;&gt;"Ativo"),"",IF(COUNTIFS($A$4:$A7603,$A7603,$G$4:$G7603,"Ativo")=1,1,0))</f>
        <v/>
      </c>
    </row>
    <row r="7604" spans="1:55" x14ac:dyDescent="0.3">
      <c r="A7604" s="76"/>
      <c r="B7604" s="104"/>
      <c r="C7604" s="76"/>
      <c r="D7604" s="77"/>
      <c r="E7604" s="12"/>
      <c r="F7604" s="78"/>
      <c r="G7604" s="77"/>
      <c r="H7604" s="79"/>
      <c r="BA7604" s="5" t="str">
        <f t="shared" si="118"/>
        <v/>
      </c>
      <c r="BB7604" s="5" t="str">
        <f>IF(OR($E7604="",$G7604&lt;&gt;"Ativo"),"",IF(COUNTIFS($E$4:$E7604,$E7604,$A$4:$A7604,$A7604,$G$4:$G7604,"Ativo")=1,1,0))</f>
        <v/>
      </c>
      <c r="BC7604" t="str">
        <f>IF(OR($A7604="",$G7604&lt;&gt;"Ativo"),"",IF(COUNTIFS($A$4:$A7604,$A7604,$G$4:$G7604,"Ativo")=1,1,0))</f>
        <v/>
      </c>
    </row>
    <row r="7605" spans="1:55" x14ac:dyDescent="0.3">
      <c r="A7605" s="76"/>
      <c r="B7605" s="104"/>
      <c r="C7605" s="76"/>
      <c r="D7605" s="77"/>
      <c r="E7605" s="12"/>
      <c r="F7605" s="78"/>
      <c r="G7605" s="77"/>
      <c r="H7605" s="79"/>
      <c r="BA7605" s="5" t="str">
        <f t="shared" si="118"/>
        <v/>
      </c>
      <c r="BB7605" s="5" t="str">
        <f>IF(OR($E7605="",$G7605&lt;&gt;"Ativo"),"",IF(COUNTIFS($E$4:$E7605,$E7605,$A$4:$A7605,$A7605,$G$4:$G7605,"Ativo")=1,1,0))</f>
        <v/>
      </c>
      <c r="BC7605" t="str">
        <f>IF(OR($A7605="",$G7605&lt;&gt;"Ativo"),"",IF(COUNTIFS($A$4:$A7605,$A7605,$G$4:$G7605,"Ativo")=1,1,0))</f>
        <v/>
      </c>
    </row>
    <row r="7606" spans="1:55" x14ac:dyDescent="0.3">
      <c r="A7606" s="76"/>
      <c r="B7606" s="104"/>
      <c r="C7606" s="76"/>
      <c r="D7606" s="77"/>
      <c r="E7606" s="12"/>
      <c r="F7606" s="78"/>
      <c r="G7606" s="77"/>
      <c r="H7606" s="79"/>
      <c r="BA7606" s="5" t="str">
        <f t="shared" si="118"/>
        <v/>
      </c>
      <c r="BB7606" s="5" t="str">
        <f>IF(OR($E7606="",$G7606&lt;&gt;"Ativo"),"",IF(COUNTIFS($E$4:$E7606,$E7606,$A$4:$A7606,$A7606,$G$4:$G7606,"Ativo")=1,1,0))</f>
        <v/>
      </c>
      <c r="BC7606" t="str">
        <f>IF(OR($A7606="",$G7606&lt;&gt;"Ativo"),"",IF(COUNTIFS($A$4:$A7606,$A7606,$G$4:$G7606,"Ativo")=1,1,0))</f>
        <v/>
      </c>
    </row>
    <row r="7607" spans="1:55" x14ac:dyDescent="0.3">
      <c r="A7607" s="76"/>
      <c r="B7607" s="104"/>
      <c r="C7607" s="76"/>
      <c r="D7607" s="77"/>
      <c r="E7607" s="12"/>
      <c r="F7607" s="78"/>
      <c r="G7607" s="77"/>
      <c r="H7607" s="79"/>
      <c r="BA7607" s="5" t="str">
        <f t="shared" si="118"/>
        <v/>
      </c>
      <c r="BB7607" s="5" t="str">
        <f>IF(OR($E7607="",$G7607&lt;&gt;"Ativo"),"",IF(COUNTIFS($E$4:$E7607,$E7607,$A$4:$A7607,$A7607,$G$4:$G7607,"Ativo")=1,1,0))</f>
        <v/>
      </c>
      <c r="BC7607" t="str">
        <f>IF(OR($A7607="",$G7607&lt;&gt;"Ativo"),"",IF(COUNTIFS($A$4:$A7607,$A7607,$G$4:$G7607,"Ativo")=1,1,0))</f>
        <v/>
      </c>
    </row>
    <row r="7608" spans="1:55" x14ac:dyDescent="0.3">
      <c r="A7608" s="76"/>
      <c r="B7608" s="104"/>
      <c r="C7608" s="76"/>
      <c r="D7608" s="77"/>
      <c r="E7608" s="12"/>
      <c r="F7608" s="78"/>
      <c r="G7608" s="77"/>
      <c r="H7608" s="79"/>
      <c r="BA7608" s="5" t="str">
        <f t="shared" si="118"/>
        <v/>
      </c>
      <c r="BB7608" s="5" t="str">
        <f>IF(OR($E7608="",$G7608&lt;&gt;"Ativo"),"",IF(COUNTIFS($E$4:$E7608,$E7608,$A$4:$A7608,$A7608,$G$4:$G7608,"Ativo")=1,1,0))</f>
        <v/>
      </c>
      <c r="BC7608" t="str">
        <f>IF(OR($A7608="",$G7608&lt;&gt;"Ativo"),"",IF(COUNTIFS($A$4:$A7608,$A7608,$G$4:$G7608,"Ativo")=1,1,0))</f>
        <v/>
      </c>
    </row>
    <row r="7609" spans="1:55" x14ac:dyDescent="0.3">
      <c r="A7609" s="76"/>
      <c r="B7609" s="104"/>
      <c r="C7609" s="76"/>
      <c r="D7609" s="77"/>
      <c r="E7609" s="12"/>
      <c r="F7609" s="78"/>
      <c r="G7609" s="77"/>
      <c r="H7609" s="79"/>
      <c r="BA7609" s="5" t="str">
        <f t="shared" si="118"/>
        <v/>
      </c>
      <c r="BB7609" s="5" t="str">
        <f>IF(OR($E7609="",$G7609&lt;&gt;"Ativo"),"",IF(COUNTIFS($E$4:$E7609,$E7609,$A$4:$A7609,$A7609,$G$4:$G7609,"Ativo")=1,1,0))</f>
        <v/>
      </c>
      <c r="BC7609" t="str">
        <f>IF(OR($A7609="",$G7609&lt;&gt;"Ativo"),"",IF(COUNTIFS($A$4:$A7609,$A7609,$G$4:$G7609,"Ativo")=1,1,0))</f>
        <v/>
      </c>
    </row>
    <row r="7610" spans="1:55" x14ac:dyDescent="0.3">
      <c r="A7610" s="76"/>
      <c r="B7610" s="104"/>
      <c r="C7610" s="76"/>
      <c r="D7610" s="77"/>
      <c r="E7610" s="12"/>
      <c r="F7610" s="78"/>
      <c r="G7610" s="77"/>
      <c r="H7610" s="79"/>
      <c r="BA7610" s="5" t="str">
        <f t="shared" si="118"/>
        <v/>
      </c>
      <c r="BB7610" s="5" t="str">
        <f>IF(OR($E7610="",$G7610&lt;&gt;"Ativo"),"",IF(COUNTIFS($E$4:$E7610,$E7610,$A$4:$A7610,$A7610,$G$4:$G7610,"Ativo")=1,1,0))</f>
        <v/>
      </c>
      <c r="BC7610" t="str">
        <f>IF(OR($A7610="",$G7610&lt;&gt;"Ativo"),"",IF(COUNTIFS($A$4:$A7610,$A7610,$G$4:$G7610,"Ativo")=1,1,0))</f>
        <v/>
      </c>
    </row>
    <row r="7611" spans="1:55" x14ac:dyDescent="0.3">
      <c r="A7611" s="76"/>
      <c r="B7611" s="104"/>
      <c r="C7611" s="76"/>
      <c r="D7611" s="77"/>
      <c r="E7611" s="12"/>
      <c r="F7611" s="78"/>
      <c r="G7611" s="77"/>
      <c r="H7611" s="79"/>
      <c r="BA7611" s="5" t="str">
        <f t="shared" si="118"/>
        <v/>
      </c>
      <c r="BB7611" s="5" t="str">
        <f>IF(OR($E7611="",$G7611&lt;&gt;"Ativo"),"",IF(COUNTIFS($E$4:$E7611,$E7611,$A$4:$A7611,$A7611,$G$4:$G7611,"Ativo")=1,1,0))</f>
        <v/>
      </c>
      <c r="BC7611" t="str">
        <f>IF(OR($A7611="",$G7611&lt;&gt;"Ativo"),"",IF(COUNTIFS($A$4:$A7611,$A7611,$G$4:$G7611,"Ativo")=1,1,0))</f>
        <v/>
      </c>
    </row>
    <row r="7612" spans="1:55" x14ac:dyDescent="0.3">
      <c r="A7612" s="76"/>
      <c r="B7612" s="104"/>
      <c r="C7612" s="76"/>
      <c r="D7612" s="77"/>
      <c r="E7612" s="12"/>
      <c r="F7612" s="78"/>
      <c r="G7612" s="77"/>
      <c r="H7612" s="79"/>
      <c r="BA7612" s="5" t="str">
        <f t="shared" si="118"/>
        <v/>
      </c>
      <c r="BB7612" s="5" t="str">
        <f>IF(OR($E7612="",$G7612&lt;&gt;"Ativo"),"",IF(COUNTIFS($E$4:$E7612,$E7612,$A$4:$A7612,$A7612,$G$4:$G7612,"Ativo")=1,1,0))</f>
        <v/>
      </c>
      <c r="BC7612" t="str">
        <f>IF(OR($A7612="",$G7612&lt;&gt;"Ativo"),"",IF(COUNTIFS($A$4:$A7612,$A7612,$G$4:$G7612,"Ativo")=1,1,0))</f>
        <v/>
      </c>
    </row>
    <row r="7613" spans="1:55" x14ac:dyDescent="0.3">
      <c r="A7613" s="76"/>
      <c r="B7613" s="104"/>
      <c r="C7613" s="76"/>
      <c r="D7613" s="77"/>
      <c r="E7613" s="12"/>
      <c r="F7613" s="78"/>
      <c r="G7613" s="77"/>
      <c r="H7613" s="79"/>
      <c r="BA7613" s="5" t="str">
        <f t="shared" si="118"/>
        <v/>
      </c>
      <c r="BB7613" s="5" t="str">
        <f>IF(OR($E7613="",$G7613&lt;&gt;"Ativo"),"",IF(COUNTIFS($E$4:$E7613,$E7613,$A$4:$A7613,$A7613,$G$4:$G7613,"Ativo")=1,1,0))</f>
        <v/>
      </c>
      <c r="BC7613" t="str">
        <f>IF(OR($A7613="",$G7613&lt;&gt;"Ativo"),"",IF(COUNTIFS($A$4:$A7613,$A7613,$G$4:$G7613,"Ativo")=1,1,0))</f>
        <v/>
      </c>
    </row>
    <row r="7614" spans="1:55" x14ac:dyDescent="0.3">
      <c r="A7614" s="76"/>
      <c r="B7614" s="104"/>
      <c r="C7614" s="76"/>
      <c r="D7614" s="77"/>
      <c r="E7614" s="12"/>
      <c r="F7614" s="78"/>
      <c r="G7614" s="77"/>
      <c r="H7614" s="79"/>
      <c r="BA7614" s="5" t="str">
        <f t="shared" si="118"/>
        <v/>
      </c>
      <c r="BB7614" s="5" t="str">
        <f>IF(OR($E7614="",$G7614&lt;&gt;"Ativo"),"",IF(COUNTIFS($E$4:$E7614,$E7614,$A$4:$A7614,$A7614,$G$4:$G7614,"Ativo")=1,1,0))</f>
        <v/>
      </c>
      <c r="BC7614" t="str">
        <f>IF(OR($A7614="",$G7614&lt;&gt;"Ativo"),"",IF(COUNTIFS($A$4:$A7614,$A7614,$G$4:$G7614,"Ativo")=1,1,0))</f>
        <v/>
      </c>
    </row>
    <row r="7615" spans="1:55" x14ac:dyDescent="0.3">
      <c r="A7615" s="76"/>
      <c r="B7615" s="104"/>
      <c r="C7615" s="76"/>
      <c r="D7615" s="77"/>
      <c r="E7615" s="12"/>
      <c r="F7615" s="78"/>
      <c r="G7615" s="77"/>
      <c r="H7615" s="79"/>
      <c r="BA7615" s="5" t="str">
        <f t="shared" si="118"/>
        <v/>
      </c>
      <c r="BB7615" s="5" t="str">
        <f>IF(OR($E7615="",$G7615&lt;&gt;"Ativo"),"",IF(COUNTIFS($E$4:$E7615,$E7615,$A$4:$A7615,$A7615,$G$4:$G7615,"Ativo")=1,1,0))</f>
        <v/>
      </c>
      <c r="BC7615" t="str">
        <f>IF(OR($A7615="",$G7615&lt;&gt;"Ativo"),"",IF(COUNTIFS($A$4:$A7615,$A7615,$G$4:$G7615,"Ativo")=1,1,0))</f>
        <v/>
      </c>
    </row>
    <row r="7616" spans="1:55" x14ac:dyDescent="0.3">
      <c r="A7616" s="76"/>
      <c r="B7616" s="104"/>
      <c r="C7616" s="76"/>
      <c r="D7616" s="77"/>
      <c r="E7616" s="12"/>
      <c r="F7616" s="78"/>
      <c r="G7616" s="77"/>
      <c r="H7616" s="79"/>
      <c r="BA7616" s="5" t="str">
        <f t="shared" si="118"/>
        <v/>
      </c>
      <c r="BB7616" s="5" t="str">
        <f>IF(OR($E7616="",$G7616&lt;&gt;"Ativo"),"",IF(COUNTIFS($E$4:$E7616,$E7616,$A$4:$A7616,$A7616,$G$4:$G7616,"Ativo")=1,1,0))</f>
        <v/>
      </c>
      <c r="BC7616" t="str">
        <f>IF(OR($A7616="",$G7616&lt;&gt;"Ativo"),"",IF(COUNTIFS($A$4:$A7616,$A7616,$G$4:$G7616,"Ativo")=1,1,0))</f>
        <v/>
      </c>
    </row>
    <row r="7617" spans="1:55" x14ac:dyDescent="0.3">
      <c r="A7617" s="76"/>
      <c r="B7617" s="104"/>
      <c r="C7617" s="76"/>
      <c r="D7617" s="77"/>
      <c r="E7617" s="12"/>
      <c r="F7617" s="78"/>
      <c r="G7617" s="77"/>
      <c r="H7617" s="79"/>
      <c r="BA7617" s="5" t="str">
        <f t="shared" si="118"/>
        <v/>
      </c>
      <c r="BB7617" s="5" t="str">
        <f>IF(OR($E7617="",$G7617&lt;&gt;"Ativo"),"",IF(COUNTIFS($E$4:$E7617,$E7617,$A$4:$A7617,$A7617,$G$4:$G7617,"Ativo")=1,1,0))</f>
        <v/>
      </c>
      <c r="BC7617" t="str">
        <f>IF(OR($A7617="",$G7617&lt;&gt;"Ativo"),"",IF(COUNTIFS($A$4:$A7617,$A7617,$G$4:$G7617,"Ativo")=1,1,0))</f>
        <v/>
      </c>
    </row>
    <row r="7618" spans="1:55" x14ac:dyDescent="0.3">
      <c r="A7618" s="76"/>
      <c r="B7618" s="104"/>
      <c r="C7618" s="76"/>
      <c r="D7618" s="77"/>
      <c r="E7618" s="12"/>
      <c r="F7618" s="78"/>
      <c r="G7618" s="77"/>
      <c r="H7618" s="79"/>
      <c r="BA7618" s="5" t="str">
        <f t="shared" si="118"/>
        <v/>
      </c>
      <c r="BB7618" s="5" t="str">
        <f>IF(OR($E7618="",$G7618&lt;&gt;"Ativo"),"",IF(COUNTIFS($E$4:$E7618,$E7618,$A$4:$A7618,$A7618,$G$4:$G7618,"Ativo")=1,1,0))</f>
        <v/>
      </c>
      <c r="BC7618" t="str">
        <f>IF(OR($A7618="",$G7618&lt;&gt;"Ativo"),"",IF(COUNTIFS($A$4:$A7618,$A7618,$G$4:$G7618,"Ativo")=1,1,0))</f>
        <v/>
      </c>
    </row>
    <row r="7619" spans="1:55" x14ac:dyDescent="0.3">
      <c r="A7619" s="76"/>
      <c r="B7619" s="104"/>
      <c r="C7619" s="76"/>
      <c r="D7619" s="77"/>
      <c r="E7619" s="12"/>
      <c r="F7619" s="78"/>
      <c r="G7619" s="77"/>
      <c r="H7619" s="79"/>
      <c r="BA7619" s="5" t="str">
        <f t="shared" si="118"/>
        <v/>
      </c>
      <c r="BB7619" s="5" t="str">
        <f>IF(OR($E7619="",$G7619&lt;&gt;"Ativo"),"",IF(COUNTIFS($E$4:$E7619,$E7619,$A$4:$A7619,$A7619,$G$4:$G7619,"Ativo")=1,1,0))</f>
        <v/>
      </c>
      <c r="BC7619" t="str">
        <f>IF(OR($A7619="",$G7619&lt;&gt;"Ativo"),"",IF(COUNTIFS($A$4:$A7619,$A7619,$G$4:$G7619,"Ativo")=1,1,0))</f>
        <v/>
      </c>
    </row>
    <row r="7620" spans="1:55" x14ac:dyDescent="0.3">
      <c r="A7620" s="76"/>
      <c r="B7620" s="104"/>
      <c r="C7620" s="76"/>
      <c r="D7620" s="77"/>
      <c r="E7620" s="12"/>
      <c r="F7620" s="78"/>
      <c r="G7620" s="77"/>
      <c r="H7620" s="79"/>
      <c r="BA7620" s="5" t="str">
        <f t="shared" ref="BA7620:BA7683" si="119">IF($D7620="","",MID($D7620,4,LEN($D7620)-5))</f>
        <v/>
      </c>
      <c r="BB7620" s="5" t="str">
        <f>IF(OR($E7620="",$G7620&lt;&gt;"Ativo"),"",IF(COUNTIFS($E$4:$E7620,$E7620,$A$4:$A7620,$A7620,$G$4:$G7620,"Ativo")=1,1,0))</f>
        <v/>
      </c>
      <c r="BC7620" t="str">
        <f>IF(OR($A7620="",$G7620&lt;&gt;"Ativo"),"",IF(COUNTIFS($A$4:$A7620,$A7620,$G$4:$G7620,"Ativo")=1,1,0))</f>
        <v/>
      </c>
    </row>
    <row r="7621" spans="1:55" x14ac:dyDescent="0.3">
      <c r="A7621" s="76"/>
      <c r="B7621" s="104"/>
      <c r="C7621" s="76"/>
      <c r="D7621" s="77"/>
      <c r="E7621" s="12"/>
      <c r="F7621" s="78"/>
      <c r="G7621" s="77"/>
      <c r="H7621" s="79"/>
      <c r="BA7621" s="5" t="str">
        <f t="shared" si="119"/>
        <v/>
      </c>
      <c r="BB7621" s="5" t="str">
        <f>IF(OR($E7621="",$G7621&lt;&gt;"Ativo"),"",IF(COUNTIFS($E$4:$E7621,$E7621,$A$4:$A7621,$A7621,$G$4:$G7621,"Ativo")=1,1,0))</f>
        <v/>
      </c>
      <c r="BC7621" t="str">
        <f>IF(OR($A7621="",$G7621&lt;&gt;"Ativo"),"",IF(COUNTIFS($A$4:$A7621,$A7621,$G$4:$G7621,"Ativo")=1,1,0))</f>
        <v/>
      </c>
    </row>
    <row r="7622" spans="1:55" x14ac:dyDescent="0.3">
      <c r="A7622" s="76"/>
      <c r="B7622" s="104"/>
      <c r="C7622" s="76"/>
      <c r="D7622" s="77"/>
      <c r="E7622" s="12"/>
      <c r="F7622" s="78"/>
      <c r="G7622" s="77"/>
      <c r="H7622" s="79"/>
      <c r="BA7622" s="5" t="str">
        <f t="shared" si="119"/>
        <v/>
      </c>
      <c r="BB7622" s="5" t="str">
        <f>IF(OR($E7622="",$G7622&lt;&gt;"Ativo"),"",IF(COUNTIFS($E$4:$E7622,$E7622,$A$4:$A7622,$A7622,$G$4:$G7622,"Ativo")=1,1,0))</f>
        <v/>
      </c>
      <c r="BC7622" t="str">
        <f>IF(OR($A7622="",$G7622&lt;&gt;"Ativo"),"",IF(COUNTIFS($A$4:$A7622,$A7622,$G$4:$G7622,"Ativo")=1,1,0))</f>
        <v/>
      </c>
    </row>
    <row r="7623" spans="1:55" x14ac:dyDescent="0.3">
      <c r="A7623" s="76"/>
      <c r="B7623" s="104"/>
      <c r="C7623" s="76"/>
      <c r="D7623" s="77"/>
      <c r="E7623" s="12"/>
      <c r="F7623" s="78"/>
      <c r="G7623" s="77"/>
      <c r="H7623" s="79"/>
      <c r="BA7623" s="5" t="str">
        <f t="shared" si="119"/>
        <v/>
      </c>
      <c r="BB7623" s="5" t="str">
        <f>IF(OR($E7623="",$G7623&lt;&gt;"Ativo"),"",IF(COUNTIFS($E$4:$E7623,$E7623,$A$4:$A7623,$A7623,$G$4:$G7623,"Ativo")=1,1,0))</f>
        <v/>
      </c>
      <c r="BC7623" t="str">
        <f>IF(OR($A7623="",$G7623&lt;&gt;"Ativo"),"",IF(COUNTIFS($A$4:$A7623,$A7623,$G$4:$G7623,"Ativo")=1,1,0))</f>
        <v/>
      </c>
    </row>
    <row r="7624" spans="1:55" x14ac:dyDescent="0.3">
      <c r="A7624" s="76"/>
      <c r="B7624" s="104"/>
      <c r="C7624" s="76"/>
      <c r="D7624" s="77"/>
      <c r="E7624" s="12"/>
      <c r="F7624" s="78"/>
      <c r="G7624" s="77"/>
      <c r="H7624" s="79"/>
      <c r="BA7624" s="5" t="str">
        <f t="shared" si="119"/>
        <v/>
      </c>
      <c r="BB7624" s="5" t="str">
        <f>IF(OR($E7624="",$G7624&lt;&gt;"Ativo"),"",IF(COUNTIFS($E$4:$E7624,$E7624,$A$4:$A7624,$A7624,$G$4:$G7624,"Ativo")=1,1,0))</f>
        <v/>
      </c>
      <c r="BC7624" t="str">
        <f>IF(OR($A7624="",$G7624&lt;&gt;"Ativo"),"",IF(COUNTIFS($A$4:$A7624,$A7624,$G$4:$G7624,"Ativo")=1,1,0))</f>
        <v/>
      </c>
    </row>
    <row r="7625" spans="1:55" x14ac:dyDescent="0.3">
      <c r="A7625" s="76"/>
      <c r="B7625" s="104"/>
      <c r="C7625" s="76"/>
      <c r="D7625" s="77"/>
      <c r="E7625" s="12"/>
      <c r="F7625" s="78"/>
      <c r="G7625" s="77"/>
      <c r="H7625" s="79"/>
      <c r="BA7625" s="5" t="str">
        <f t="shared" si="119"/>
        <v/>
      </c>
      <c r="BB7625" s="5" t="str">
        <f>IF(OR($E7625="",$G7625&lt;&gt;"Ativo"),"",IF(COUNTIFS($E$4:$E7625,$E7625,$A$4:$A7625,$A7625,$G$4:$G7625,"Ativo")=1,1,0))</f>
        <v/>
      </c>
      <c r="BC7625" t="str">
        <f>IF(OR($A7625="",$G7625&lt;&gt;"Ativo"),"",IF(COUNTIFS($A$4:$A7625,$A7625,$G$4:$G7625,"Ativo")=1,1,0))</f>
        <v/>
      </c>
    </row>
    <row r="7626" spans="1:55" x14ac:dyDescent="0.3">
      <c r="A7626" s="76"/>
      <c r="B7626" s="104"/>
      <c r="C7626" s="76"/>
      <c r="D7626" s="77"/>
      <c r="E7626" s="12"/>
      <c r="F7626" s="78"/>
      <c r="G7626" s="77"/>
      <c r="H7626" s="79"/>
      <c r="BA7626" s="5" t="str">
        <f t="shared" si="119"/>
        <v/>
      </c>
      <c r="BB7626" s="5" t="str">
        <f>IF(OR($E7626="",$G7626&lt;&gt;"Ativo"),"",IF(COUNTIFS($E$4:$E7626,$E7626,$A$4:$A7626,$A7626,$G$4:$G7626,"Ativo")=1,1,0))</f>
        <v/>
      </c>
      <c r="BC7626" t="str">
        <f>IF(OR($A7626="",$G7626&lt;&gt;"Ativo"),"",IF(COUNTIFS($A$4:$A7626,$A7626,$G$4:$G7626,"Ativo")=1,1,0))</f>
        <v/>
      </c>
    </row>
    <row r="7627" spans="1:55" x14ac:dyDescent="0.3">
      <c r="A7627" s="76"/>
      <c r="B7627" s="104"/>
      <c r="C7627" s="76"/>
      <c r="D7627" s="77"/>
      <c r="E7627" s="12"/>
      <c r="F7627" s="78"/>
      <c r="G7627" s="77"/>
      <c r="H7627" s="79"/>
      <c r="BA7627" s="5" t="str">
        <f t="shared" si="119"/>
        <v/>
      </c>
      <c r="BB7627" s="5" t="str">
        <f>IF(OR($E7627="",$G7627&lt;&gt;"Ativo"),"",IF(COUNTIFS($E$4:$E7627,$E7627,$A$4:$A7627,$A7627,$G$4:$G7627,"Ativo")=1,1,0))</f>
        <v/>
      </c>
      <c r="BC7627" t="str">
        <f>IF(OR($A7627="",$G7627&lt;&gt;"Ativo"),"",IF(COUNTIFS($A$4:$A7627,$A7627,$G$4:$G7627,"Ativo")=1,1,0))</f>
        <v/>
      </c>
    </row>
    <row r="7628" spans="1:55" x14ac:dyDescent="0.3">
      <c r="A7628" s="76"/>
      <c r="B7628" s="104"/>
      <c r="C7628" s="76"/>
      <c r="D7628" s="77"/>
      <c r="E7628" s="12"/>
      <c r="F7628" s="78"/>
      <c r="G7628" s="77"/>
      <c r="H7628" s="79"/>
      <c r="BA7628" s="5" t="str">
        <f t="shared" si="119"/>
        <v/>
      </c>
      <c r="BB7628" s="5" t="str">
        <f>IF(OR($E7628="",$G7628&lt;&gt;"Ativo"),"",IF(COUNTIFS($E$4:$E7628,$E7628,$A$4:$A7628,$A7628,$G$4:$G7628,"Ativo")=1,1,0))</f>
        <v/>
      </c>
      <c r="BC7628" t="str">
        <f>IF(OR($A7628="",$G7628&lt;&gt;"Ativo"),"",IF(COUNTIFS($A$4:$A7628,$A7628,$G$4:$G7628,"Ativo")=1,1,0))</f>
        <v/>
      </c>
    </row>
    <row r="7629" spans="1:55" x14ac:dyDescent="0.3">
      <c r="A7629" s="76"/>
      <c r="B7629" s="104"/>
      <c r="C7629" s="76"/>
      <c r="D7629" s="77"/>
      <c r="E7629" s="12"/>
      <c r="F7629" s="78"/>
      <c r="G7629" s="77"/>
      <c r="H7629" s="79"/>
      <c r="BA7629" s="5" t="str">
        <f t="shared" si="119"/>
        <v/>
      </c>
      <c r="BB7629" s="5" t="str">
        <f>IF(OR($E7629="",$G7629&lt;&gt;"Ativo"),"",IF(COUNTIFS($E$4:$E7629,$E7629,$A$4:$A7629,$A7629,$G$4:$G7629,"Ativo")=1,1,0))</f>
        <v/>
      </c>
      <c r="BC7629" t="str">
        <f>IF(OR($A7629="",$G7629&lt;&gt;"Ativo"),"",IF(COUNTIFS($A$4:$A7629,$A7629,$G$4:$G7629,"Ativo")=1,1,0))</f>
        <v/>
      </c>
    </row>
    <row r="7630" spans="1:55" x14ac:dyDescent="0.3">
      <c r="A7630" s="76"/>
      <c r="B7630" s="104"/>
      <c r="C7630" s="76"/>
      <c r="D7630" s="77"/>
      <c r="E7630" s="12"/>
      <c r="F7630" s="78"/>
      <c r="G7630" s="77"/>
      <c r="H7630" s="79"/>
      <c r="BA7630" s="5" t="str">
        <f t="shared" si="119"/>
        <v/>
      </c>
      <c r="BB7630" s="5" t="str">
        <f>IF(OR($E7630="",$G7630&lt;&gt;"Ativo"),"",IF(COUNTIFS($E$4:$E7630,$E7630,$A$4:$A7630,$A7630,$G$4:$G7630,"Ativo")=1,1,0))</f>
        <v/>
      </c>
      <c r="BC7630" t="str">
        <f>IF(OR($A7630="",$G7630&lt;&gt;"Ativo"),"",IF(COUNTIFS($A$4:$A7630,$A7630,$G$4:$G7630,"Ativo")=1,1,0))</f>
        <v/>
      </c>
    </row>
    <row r="7631" spans="1:55" x14ac:dyDescent="0.3">
      <c r="A7631" s="76"/>
      <c r="B7631" s="104"/>
      <c r="C7631" s="76"/>
      <c r="D7631" s="77"/>
      <c r="E7631" s="12"/>
      <c r="F7631" s="78"/>
      <c r="G7631" s="77"/>
      <c r="H7631" s="79"/>
      <c r="BA7631" s="5" t="str">
        <f t="shared" si="119"/>
        <v/>
      </c>
      <c r="BB7631" s="5" t="str">
        <f>IF(OR($E7631="",$G7631&lt;&gt;"Ativo"),"",IF(COUNTIFS($E$4:$E7631,$E7631,$A$4:$A7631,$A7631,$G$4:$G7631,"Ativo")=1,1,0))</f>
        <v/>
      </c>
      <c r="BC7631" t="str">
        <f>IF(OR($A7631="",$G7631&lt;&gt;"Ativo"),"",IF(COUNTIFS($A$4:$A7631,$A7631,$G$4:$G7631,"Ativo")=1,1,0))</f>
        <v/>
      </c>
    </row>
    <row r="7632" spans="1:55" x14ac:dyDescent="0.3">
      <c r="A7632" s="76"/>
      <c r="B7632" s="104"/>
      <c r="C7632" s="76"/>
      <c r="D7632" s="77"/>
      <c r="E7632" s="12"/>
      <c r="F7632" s="78"/>
      <c r="G7632" s="77"/>
      <c r="H7632" s="79"/>
      <c r="BA7632" s="5" t="str">
        <f t="shared" si="119"/>
        <v/>
      </c>
      <c r="BB7632" s="5" t="str">
        <f>IF(OR($E7632="",$G7632&lt;&gt;"Ativo"),"",IF(COUNTIFS($E$4:$E7632,$E7632,$A$4:$A7632,$A7632,$G$4:$G7632,"Ativo")=1,1,0))</f>
        <v/>
      </c>
      <c r="BC7632" t="str">
        <f>IF(OR($A7632="",$G7632&lt;&gt;"Ativo"),"",IF(COUNTIFS($A$4:$A7632,$A7632,$G$4:$G7632,"Ativo")=1,1,0))</f>
        <v/>
      </c>
    </row>
    <row r="7633" spans="1:55" x14ac:dyDescent="0.3">
      <c r="A7633" s="76"/>
      <c r="B7633" s="104"/>
      <c r="C7633" s="76"/>
      <c r="D7633" s="77"/>
      <c r="E7633" s="12"/>
      <c r="F7633" s="78"/>
      <c r="G7633" s="77"/>
      <c r="H7633" s="79"/>
      <c r="BA7633" s="5" t="str">
        <f t="shared" si="119"/>
        <v/>
      </c>
      <c r="BB7633" s="5" t="str">
        <f>IF(OR($E7633="",$G7633&lt;&gt;"Ativo"),"",IF(COUNTIFS($E$4:$E7633,$E7633,$A$4:$A7633,$A7633,$G$4:$G7633,"Ativo")=1,1,0))</f>
        <v/>
      </c>
      <c r="BC7633" t="str">
        <f>IF(OR($A7633="",$G7633&lt;&gt;"Ativo"),"",IF(COUNTIFS($A$4:$A7633,$A7633,$G$4:$G7633,"Ativo")=1,1,0))</f>
        <v/>
      </c>
    </row>
    <row r="7634" spans="1:55" x14ac:dyDescent="0.3">
      <c r="A7634" s="76"/>
      <c r="B7634" s="104"/>
      <c r="C7634" s="76"/>
      <c r="D7634" s="77"/>
      <c r="E7634" s="12"/>
      <c r="F7634" s="78"/>
      <c r="G7634" s="77"/>
      <c r="H7634" s="79"/>
      <c r="BA7634" s="5" t="str">
        <f t="shared" si="119"/>
        <v/>
      </c>
      <c r="BB7634" s="5" t="str">
        <f>IF(OR($E7634="",$G7634&lt;&gt;"Ativo"),"",IF(COUNTIFS($E$4:$E7634,$E7634,$A$4:$A7634,$A7634,$G$4:$G7634,"Ativo")=1,1,0))</f>
        <v/>
      </c>
      <c r="BC7634" t="str">
        <f>IF(OR($A7634="",$G7634&lt;&gt;"Ativo"),"",IF(COUNTIFS($A$4:$A7634,$A7634,$G$4:$G7634,"Ativo")=1,1,0))</f>
        <v/>
      </c>
    </row>
    <row r="7635" spans="1:55" x14ac:dyDescent="0.3">
      <c r="A7635" s="76"/>
      <c r="B7635" s="104"/>
      <c r="C7635" s="76"/>
      <c r="D7635" s="77"/>
      <c r="E7635" s="12"/>
      <c r="F7635" s="78"/>
      <c r="G7635" s="77"/>
      <c r="H7635" s="79"/>
      <c r="BA7635" s="5" t="str">
        <f t="shared" si="119"/>
        <v/>
      </c>
      <c r="BB7635" s="5" t="str">
        <f>IF(OR($E7635="",$G7635&lt;&gt;"Ativo"),"",IF(COUNTIFS($E$4:$E7635,$E7635,$A$4:$A7635,$A7635,$G$4:$G7635,"Ativo")=1,1,0))</f>
        <v/>
      </c>
      <c r="BC7635" t="str">
        <f>IF(OR($A7635="",$G7635&lt;&gt;"Ativo"),"",IF(COUNTIFS($A$4:$A7635,$A7635,$G$4:$G7635,"Ativo")=1,1,0))</f>
        <v/>
      </c>
    </row>
    <row r="7636" spans="1:55" x14ac:dyDescent="0.3">
      <c r="A7636" s="76"/>
      <c r="B7636" s="104"/>
      <c r="C7636" s="76"/>
      <c r="D7636" s="77"/>
      <c r="E7636" s="12"/>
      <c r="F7636" s="78"/>
      <c r="G7636" s="77"/>
      <c r="H7636" s="79"/>
      <c r="BA7636" s="5" t="str">
        <f t="shared" si="119"/>
        <v/>
      </c>
      <c r="BB7636" s="5" t="str">
        <f>IF(OR($E7636="",$G7636&lt;&gt;"Ativo"),"",IF(COUNTIFS($E$4:$E7636,$E7636,$A$4:$A7636,$A7636,$G$4:$G7636,"Ativo")=1,1,0))</f>
        <v/>
      </c>
      <c r="BC7636" t="str">
        <f>IF(OR($A7636="",$G7636&lt;&gt;"Ativo"),"",IF(COUNTIFS($A$4:$A7636,$A7636,$G$4:$G7636,"Ativo")=1,1,0))</f>
        <v/>
      </c>
    </row>
    <row r="7637" spans="1:55" x14ac:dyDescent="0.3">
      <c r="A7637" s="76"/>
      <c r="B7637" s="104"/>
      <c r="C7637" s="76"/>
      <c r="D7637" s="77"/>
      <c r="E7637" s="12"/>
      <c r="F7637" s="78"/>
      <c r="G7637" s="77"/>
      <c r="H7637" s="79"/>
      <c r="BA7637" s="5" t="str">
        <f t="shared" si="119"/>
        <v/>
      </c>
      <c r="BB7637" s="5" t="str">
        <f>IF(OR($E7637="",$G7637&lt;&gt;"Ativo"),"",IF(COUNTIFS($E$4:$E7637,$E7637,$A$4:$A7637,$A7637,$G$4:$G7637,"Ativo")=1,1,0))</f>
        <v/>
      </c>
      <c r="BC7637" t="str">
        <f>IF(OR($A7637="",$G7637&lt;&gt;"Ativo"),"",IF(COUNTIFS($A$4:$A7637,$A7637,$G$4:$G7637,"Ativo")=1,1,0))</f>
        <v/>
      </c>
    </row>
    <row r="7638" spans="1:55" x14ac:dyDescent="0.3">
      <c r="A7638" s="76"/>
      <c r="B7638" s="104"/>
      <c r="C7638" s="76"/>
      <c r="D7638" s="77"/>
      <c r="E7638" s="12"/>
      <c r="F7638" s="78"/>
      <c r="G7638" s="77"/>
      <c r="H7638" s="79"/>
      <c r="BA7638" s="5" t="str">
        <f t="shared" si="119"/>
        <v/>
      </c>
      <c r="BB7638" s="5" t="str">
        <f>IF(OR($E7638="",$G7638&lt;&gt;"Ativo"),"",IF(COUNTIFS($E$4:$E7638,$E7638,$A$4:$A7638,$A7638,$G$4:$G7638,"Ativo")=1,1,0))</f>
        <v/>
      </c>
      <c r="BC7638" t="str">
        <f>IF(OR($A7638="",$G7638&lt;&gt;"Ativo"),"",IF(COUNTIFS($A$4:$A7638,$A7638,$G$4:$G7638,"Ativo")=1,1,0))</f>
        <v/>
      </c>
    </row>
    <row r="7639" spans="1:55" x14ac:dyDescent="0.3">
      <c r="A7639" s="76"/>
      <c r="B7639" s="104"/>
      <c r="C7639" s="76"/>
      <c r="D7639" s="77"/>
      <c r="E7639" s="12"/>
      <c r="F7639" s="78"/>
      <c r="G7639" s="77"/>
      <c r="H7639" s="79"/>
      <c r="BA7639" s="5" t="str">
        <f t="shared" si="119"/>
        <v/>
      </c>
      <c r="BB7639" s="5" t="str">
        <f>IF(OR($E7639="",$G7639&lt;&gt;"Ativo"),"",IF(COUNTIFS($E$4:$E7639,$E7639,$A$4:$A7639,$A7639,$G$4:$G7639,"Ativo")=1,1,0))</f>
        <v/>
      </c>
      <c r="BC7639" t="str">
        <f>IF(OR($A7639="",$G7639&lt;&gt;"Ativo"),"",IF(COUNTIFS($A$4:$A7639,$A7639,$G$4:$G7639,"Ativo")=1,1,0))</f>
        <v/>
      </c>
    </row>
    <row r="7640" spans="1:55" x14ac:dyDescent="0.3">
      <c r="A7640" s="76"/>
      <c r="B7640" s="104"/>
      <c r="C7640" s="76"/>
      <c r="D7640" s="77"/>
      <c r="E7640" s="12"/>
      <c r="F7640" s="78"/>
      <c r="G7640" s="77"/>
      <c r="H7640" s="79"/>
      <c r="BA7640" s="5" t="str">
        <f t="shared" si="119"/>
        <v/>
      </c>
      <c r="BB7640" s="5" t="str">
        <f>IF(OR($E7640="",$G7640&lt;&gt;"Ativo"),"",IF(COUNTIFS($E$4:$E7640,$E7640,$A$4:$A7640,$A7640,$G$4:$G7640,"Ativo")=1,1,0))</f>
        <v/>
      </c>
      <c r="BC7640" t="str">
        <f>IF(OR($A7640="",$G7640&lt;&gt;"Ativo"),"",IF(COUNTIFS($A$4:$A7640,$A7640,$G$4:$G7640,"Ativo")=1,1,0))</f>
        <v/>
      </c>
    </row>
    <row r="7641" spans="1:55" x14ac:dyDescent="0.3">
      <c r="A7641" s="76"/>
      <c r="B7641" s="104"/>
      <c r="C7641" s="76"/>
      <c r="D7641" s="77"/>
      <c r="E7641" s="12"/>
      <c r="F7641" s="78"/>
      <c r="G7641" s="77"/>
      <c r="H7641" s="79"/>
      <c r="BA7641" s="5" t="str">
        <f t="shared" si="119"/>
        <v/>
      </c>
      <c r="BB7641" s="5" t="str">
        <f>IF(OR($E7641="",$G7641&lt;&gt;"Ativo"),"",IF(COUNTIFS($E$4:$E7641,$E7641,$A$4:$A7641,$A7641,$G$4:$G7641,"Ativo")=1,1,0))</f>
        <v/>
      </c>
      <c r="BC7641" t="str">
        <f>IF(OR($A7641="",$G7641&lt;&gt;"Ativo"),"",IF(COUNTIFS($A$4:$A7641,$A7641,$G$4:$G7641,"Ativo")=1,1,0))</f>
        <v/>
      </c>
    </row>
    <row r="7642" spans="1:55" x14ac:dyDescent="0.3">
      <c r="A7642" s="76"/>
      <c r="B7642" s="104"/>
      <c r="C7642" s="76"/>
      <c r="D7642" s="77"/>
      <c r="E7642" s="12"/>
      <c r="F7642" s="78"/>
      <c r="G7642" s="77"/>
      <c r="H7642" s="79"/>
      <c r="BA7642" s="5" t="str">
        <f t="shared" si="119"/>
        <v/>
      </c>
      <c r="BB7642" s="5" t="str">
        <f>IF(OR($E7642="",$G7642&lt;&gt;"Ativo"),"",IF(COUNTIFS($E$4:$E7642,$E7642,$A$4:$A7642,$A7642,$G$4:$G7642,"Ativo")=1,1,0))</f>
        <v/>
      </c>
      <c r="BC7642" t="str">
        <f>IF(OR($A7642="",$G7642&lt;&gt;"Ativo"),"",IF(COUNTIFS($A$4:$A7642,$A7642,$G$4:$G7642,"Ativo")=1,1,0))</f>
        <v/>
      </c>
    </row>
    <row r="7643" spans="1:55" x14ac:dyDescent="0.3">
      <c r="A7643" s="76"/>
      <c r="B7643" s="104"/>
      <c r="C7643" s="76"/>
      <c r="D7643" s="77"/>
      <c r="E7643" s="12"/>
      <c r="F7643" s="78"/>
      <c r="G7643" s="77"/>
      <c r="H7643" s="79"/>
      <c r="BA7643" s="5" t="str">
        <f t="shared" si="119"/>
        <v/>
      </c>
      <c r="BB7643" s="5" t="str">
        <f>IF(OR($E7643="",$G7643&lt;&gt;"Ativo"),"",IF(COUNTIFS($E$4:$E7643,$E7643,$A$4:$A7643,$A7643,$G$4:$G7643,"Ativo")=1,1,0))</f>
        <v/>
      </c>
      <c r="BC7643" t="str">
        <f>IF(OR($A7643="",$G7643&lt;&gt;"Ativo"),"",IF(COUNTIFS($A$4:$A7643,$A7643,$G$4:$G7643,"Ativo")=1,1,0))</f>
        <v/>
      </c>
    </row>
    <row r="7644" spans="1:55" x14ac:dyDescent="0.3">
      <c r="A7644" s="76"/>
      <c r="B7644" s="104"/>
      <c r="C7644" s="76"/>
      <c r="D7644" s="77"/>
      <c r="E7644" s="12"/>
      <c r="F7644" s="78"/>
      <c r="G7644" s="77"/>
      <c r="H7644" s="79"/>
      <c r="BA7644" s="5" t="str">
        <f t="shared" si="119"/>
        <v/>
      </c>
      <c r="BB7644" s="5" t="str">
        <f>IF(OR($E7644="",$G7644&lt;&gt;"Ativo"),"",IF(COUNTIFS($E$4:$E7644,$E7644,$A$4:$A7644,$A7644,$G$4:$G7644,"Ativo")=1,1,0))</f>
        <v/>
      </c>
      <c r="BC7644" t="str">
        <f>IF(OR($A7644="",$G7644&lt;&gt;"Ativo"),"",IF(COUNTIFS($A$4:$A7644,$A7644,$G$4:$G7644,"Ativo")=1,1,0))</f>
        <v/>
      </c>
    </row>
    <row r="7645" spans="1:55" x14ac:dyDescent="0.3">
      <c r="A7645" s="76"/>
      <c r="B7645" s="104"/>
      <c r="C7645" s="76"/>
      <c r="D7645" s="77"/>
      <c r="E7645" s="12"/>
      <c r="F7645" s="78"/>
      <c r="G7645" s="77"/>
      <c r="H7645" s="79"/>
      <c r="BA7645" s="5" t="str">
        <f t="shared" si="119"/>
        <v/>
      </c>
      <c r="BB7645" s="5" t="str">
        <f>IF(OR($E7645="",$G7645&lt;&gt;"Ativo"),"",IF(COUNTIFS($E$4:$E7645,$E7645,$A$4:$A7645,$A7645,$G$4:$G7645,"Ativo")=1,1,0))</f>
        <v/>
      </c>
      <c r="BC7645" t="str">
        <f>IF(OR($A7645="",$G7645&lt;&gt;"Ativo"),"",IF(COUNTIFS($A$4:$A7645,$A7645,$G$4:$G7645,"Ativo")=1,1,0))</f>
        <v/>
      </c>
    </row>
    <row r="7646" spans="1:55" x14ac:dyDescent="0.3">
      <c r="A7646" s="76"/>
      <c r="B7646" s="104"/>
      <c r="C7646" s="76"/>
      <c r="D7646" s="77"/>
      <c r="E7646" s="12"/>
      <c r="F7646" s="78"/>
      <c r="G7646" s="77"/>
      <c r="H7646" s="79"/>
      <c r="BA7646" s="5" t="str">
        <f t="shared" si="119"/>
        <v/>
      </c>
      <c r="BB7646" s="5" t="str">
        <f>IF(OR($E7646="",$G7646&lt;&gt;"Ativo"),"",IF(COUNTIFS($E$4:$E7646,$E7646,$A$4:$A7646,$A7646,$G$4:$G7646,"Ativo")=1,1,0))</f>
        <v/>
      </c>
      <c r="BC7646" t="str">
        <f>IF(OR($A7646="",$G7646&lt;&gt;"Ativo"),"",IF(COUNTIFS($A$4:$A7646,$A7646,$G$4:$G7646,"Ativo")=1,1,0))</f>
        <v/>
      </c>
    </row>
    <row r="7647" spans="1:55" x14ac:dyDescent="0.3">
      <c r="A7647" s="76"/>
      <c r="B7647" s="104"/>
      <c r="C7647" s="76"/>
      <c r="D7647" s="77"/>
      <c r="E7647" s="12"/>
      <c r="F7647" s="78"/>
      <c r="G7647" s="77"/>
      <c r="H7647" s="79"/>
      <c r="BA7647" s="5" t="str">
        <f t="shared" si="119"/>
        <v/>
      </c>
      <c r="BB7647" s="5" t="str">
        <f>IF(OR($E7647="",$G7647&lt;&gt;"Ativo"),"",IF(COUNTIFS($E$4:$E7647,$E7647,$A$4:$A7647,$A7647,$G$4:$G7647,"Ativo")=1,1,0))</f>
        <v/>
      </c>
      <c r="BC7647" t="str">
        <f>IF(OR($A7647="",$G7647&lt;&gt;"Ativo"),"",IF(COUNTIFS($A$4:$A7647,$A7647,$G$4:$G7647,"Ativo")=1,1,0))</f>
        <v/>
      </c>
    </row>
    <row r="7648" spans="1:55" x14ac:dyDescent="0.3">
      <c r="A7648" s="76"/>
      <c r="B7648" s="104"/>
      <c r="C7648" s="76"/>
      <c r="D7648" s="77"/>
      <c r="E7648" s="12"/>
      <c r="F7648" s="78"/>
      <c r="G7648" s="77"/>
      <c r="H7648" s="79"/>
      <c r="BA7648" s="5" t="str">
        <f t="shared" si="119"/>
        <v/>
      </c>
      <c r="BB7648" s="5" t="str">
        <f>IF(OR($E7648="",$G7648&lt;&gt;"Ativo"),"",IF(COUNTIFS($E$4:$E7648,$E7648,$A$4:$A7648,$A7648,$G$4:$G7648,"Ativo")=1,1,0))</f>
        <v/>
      </c>
      <c r="BC7648" t="str">
        <f>IF(OR($A7648="",$G7648&lt;&gt;"Ativo"),"",IF(COUNTIFS($A$4:$A7648,$A7648,$G$4:$G7648,"Ativo")=1,1,0))</f>
        <v/>
      </c>
    </row>
    <row r="7649" spans="1:55" x14ac:dyDescent="0.3">
      <c r="A7649" s="76"/>
      <c r="B7649" s="104"/>
      <c r="C7649" s="76"/>
      <c r="D7649" s="77"/>
      <c r="E7649" s="12"/>
      <c r="F7649" s="78"/>
      <c r="G7649" s="77"/>
      <c r="H7649" s="79"/>
      <c r="BA7649" s="5" t="str">
        <f t="shared" si="119"/>
        <v/>
      </c>
      <c r="BB7649" s="5" t="str">
        <f>IF(OR($E7649="",$G7649&lt;&gt;"Ativo"),"",IF(COUNTIFS($E$4:$E7649,$E7649,$A$4:$A7649,$A7649,$G$4:$G7649,"Ativo")=1,1,0))</f>
        <v/>
      </c>
      <c r="BC7649" t="str">
        <f>IF(OR($A7649="",$G7649&lt;&gt;"Ativo"),"",IF(COUNTIFS($A$4:$A7649,$A7649,$G$4:$G7649,"Ativo")=1,1,0))</f>
        <v/>
      </c>
    </row>
    <row r="7650" spans="1:55" x14ac:dyDescent="0.3">
      <c r="A7650" s="76"/>
      <c r="B7650" s="104"/>
      <c r="C7650" s="76"/>
      <c r="D7650" s="77"/>
      <c r="E7650" s="12"/>
      <c r="F7650" s="78"/>
      <c r="G7650" s="77"/>
      <c r="H7650" s="79"/>
      <c r="BA7650" s="5" t="str">
        <f t="shared" si="119"/>
        <v/>
      </c>
      <c r="BB7650" s="5" t="str">
        <f>IF(OR($E7650="",$G7650&lt;&gt;"Ativo"),"",IF(COUNTIFS($E$4:$E7650,$E7650,$A$4:$A7650,$A7650,$G$4:$G7650,"Ativo")=1,1,0))</f>
        <v/>
      </c>
      <c r="BC7650" t="str">
        <f>IF(OR($A7650="",$G7650&lt;&gt;"Ativo"),"",IF(COUNTIFS($A$4:$A7650,$A7650,$G$4:$G7650,"Ativo")=1,1,0))</f>
        <v/>
      </c>
    </row>
    <row r="7651" spans="1:55" x14ac:dyDescent="0.3">
      <c r="A7651" s="76"/>
      <c r="B7651" s="104"/>
      <c r="C7651" s="76"/>
      <c r="D7651" s="77"/>
      <c r="E7651" s="12"/>
      <c r="F7651" s="78"/>
      <c r="G7651" s="77"/>
      <c r="H7651" s="79"/>
      <c r="BA7651" s="5" t="str">
        <f t="shared" si="119"/>
        <v/>
      </c>
      <c r="BB7651" s="5" t="str">
        <f>IF(OR($E7651="",$G7651&lt;&gt;"Ativo"),"",IF(COUNTIFS($E$4:$E7651,$E7651,$A$4:$A7651,$A7651,$G$4:$G7651,"Ativo")=1,1,0))</f>
        <v/>
      </c>
      <c r="BC7651" t="str">
        <f>IF(OR($A7651="",$G7651&lt;&gt;"Ativo"),"",IF(COUNTIFS($A$4:$A7651,$A7651,$G$4:$G7651,"Ativo")=1,1,0))</f>
        <v/>
      </c>
    </row>
    <row r="7652" spans="1:55" x14ac:dyDescent="0.3">
      <c r="A7652" s="76"/>
      <c r="B7652" s="104"/>
      <c r="C7652" s="76"/>
      <c r="D7652" s="77"/>
      <c r="E7652" s="12"/>
      <c r="F7652" s="78"/>
      <c r="G7652" s="77"/>
      <c r="H7652" s="79"/>
      <c r="BA7652" s="5" t="str">
        <f t="shared" si="119"/>
        <v/>
      </c>
      <c r="BB7652" s="5" t="str">
        <f>IF(OR($E7652="",$G7652&lt;&gt;"Ativo"),"",IF(COUNTIFS($E$4:$E7652,$E7652,$A$4:$A7652,$A7652,$G$4:$G7652,"Ativo")=1,1,0))</f>
        <v/>
      </c>
      <c r="BC7652" t="str">
        <f>IF(OR($A7652="",$G7652&lt;&gt;"Ativo"),"",IF(COUNTIFS($A$4:$A7652,$A7652,$G$4:$G7652,"Ativo")=1,1,0))</f>
        <v/>
      </c>
    </row>
    <row r="7653" spans="1:55" x14ac:dyDescent="0.3">
      <c r="A7653" s="76"/>
      <c r="B7653" s="104"/>
      <c r="C7653" s="76"/>
      <c r="D7653" s="77"/>
      <c r="E7653" s="12"/>
      <c r="F7653" s="78"/>
      <c r="G7653" s="77"/>
      <c r="H7653" s="79"/>
      <c r="BA7653" s="5" t="str">
        <f t="shared" si="119"/>
        <v/>
      </c>
      <c r="BB7653" s="5" t="str">
        <f>IF(OR($E7653="",$G7653&lt;&gt;"Ativo"),"",IF(COUNTIFS($E$4:$E7653,$E7653,$A$4:$A7653,$A7653,$G$4:$G7653,"Ativo")=1,1,0))</f>
        <v/>
      </c>
      <c r="BC7653" t="str">
        <f>IF(OR($A7653="",$G7653&lt;&gt;"Ativo"),"",IF(COUNTIFS($A$4:$A7653,$A7653,$G$4:$G7653,"Ativo")=1,1,0))</f>
        <v/>
      </c>
    </row>
    <row r="7654" spans="1:55" x14ac:dyDescent="0.3">
      <c r="A7654" s="76"/>
      <c r="B7654" s="104"/>
      <c r="C7654" s="76"/>
      <c r="D7654" s="77"/>
      <c r="E7654" s="12"/>
      <c r="F7654" s="78"/>
      <c r="G7654" s="77"/>
      <c r="H7654" s="79"/>
      <c r="BA7654" s="5" t="str">
        <f t="shared" si="119"/>
        <v/>
      </c>
      <c r="BB7654" s="5" t="str">
        <f>IF(OR($E7654="",$G7654&lt;&gt;"Ativo"),"",IF(COUNTIFS($E$4:$E7654,$E7654,$A$4:$A7654,$A7654,$G$4:$G7654,"Ativo")=1,1,0))</f>
        <v/>
      </c>
      <c r="BC7654" t="str">
        <f>IF(OR($A7654="",$G7654&lt;&gt;"Ativo"),"",IF(COUNTIFS($A$4:$A7654,$A7654,$G$4:$G7654,"Ativo")=1,1,0))</f>
        <v/>
      </c>
    </row>
    <row r="7655" spans="1:55" x14ac:dyDescent="0.3">
      <c r="A7655" s="76"/>
      <c r="B7655" s="104"/>
      <c r="C7655" s="76"/>
      <c r="D7655" s="77"/>
      <c r="E7655" s="12"/>
      <c r="F7655" s="78"/>
      <c r="G7655" s="77"/>
      <c r="H7655" s="79"/>
      <c r="BA7655" s="5" t="str">
        <f t="shared" si="119"/>
        <v/>
      </c>
      <c r="BB7655" s="5" t="str">
        <f>IF(OR($E7655="",$G7655&lt;&gt;"Ativo"),"",IF(COUNTIFS($E$4:$E7655,$E7655,$A$4:$A7655,$A7655,$G$4:$G7655,"Ativo")=1,1,0))</f>
        <v/>
      </c>
      <c r="BC7655" t="str">
        <f>IF(OR($A7655="",$G7655&lt;&gt;"Ativo"),"",IF(COUNTIFS($A$4:$A7655,$A7655,$G$4:$G7655,"Ativo")=1,1,0))</f>
        <v/>
      </c>
    </row>
    <row r="7656" spans="1:55" x14ac:dyDescent="0.3">
      <c r="A7656" s="76"/>
      <c r="B7656" s="104"/>
      <c r="C7656" s="76"/>
      <c r="D7656" s="77"/>
      <c r="E7656" s="12"/>
      <c r="F7656" s="78"/>
      <c r="G7656" s="77"/>
      <c r="H7656" s="79"/>
      <c r="BA7656" s="5" t="str">
        <f t="shared" si="119"/>
        <v/>
      </c>
      <c r="BB7656" s="5" t="str">
        <f>IF(OR($E7656="",$G7656&lt;&gt;"Ativo"),"",IF(COUNTIFS($E$4:$E7656,$E7656,$A$4:$A7656,$A7656,$G$4:$G7656,"Ativo")=1,1,0))</f>
        <v/>
      </c>
      <c r="BC7656" t="str">
        <f>IF(OR($A7656="",$G7656&lt;&gt;"Ativo"),"",IF(COUNTIFS($A$4:$A7656,$A7656,$G$4:$G7656,"Ativo")=1,1,0))</f>
        <v/>
      </c>
    </row>
    <row r="7657" spans="1:55" x14ac:dyDescent="0.3">
      <c r="A7657" s="76"/>
      <c r="B7657" s="104"/>
      <c r="C7657" s="76"/>
      <c r="D7657" s="77"/>
      <c r="E7657" s="12"/>
      <c r="F7657" s="78"/>
      <c r="G7657" s="77"/>
      <c r="H7657" s="79"/>
      <c r="BA7657" s="5" t="str">
        <f t="shared" si="119"/>
        <v/>
      </c>
      <c r="BB7657" s="5" t="str">
        <f>IF(OR($E7657="",$G7657&lt;&gt;"Ativo"),"",IF(COUNTIFS($E$4:$E7657,$E7657,$A$4:$A7657,$A7657,$G$4:$G7657,"Ativo")=1,1,0))</f>
        <v/>
      </c>
      <c r="BC7657" t="str">
        <f>IF(OR($A7657="",$G7657&lt;&gt;"Ativo"),"",IF(COUNTIFS($A$4:$A7657,$A7657,$G$4:$G7657,"Ativo")=1,1,0))</f>
        <v/>
      </c>
    </row>
    <row r="7658" spans="1:55" x14ac:dyDescent="0.3">
      <c r="A7658" s="76"/>
      <c r="B7658" s="104"/>
      <c r="C7658" s="76"/>
      <c r="D7658" s="77"/>
      <c r="E7658" s="12"/>
      <c r="F7658" s="78"/>
      <c r="G7658" s="77"/>
      <c r="H7658" s="79"/>
      <c r="BA7658" s="5" t="str">
        <f t="shared" si="119"/>
        <v/>
      </c>
      <c r="BB7658" s="5" t="str">
        <f>IF(OR($E7658="",$G7658&lt;&gt;"Ativo"),"",IF(COUNTIFS($E$4:$E7658,$E7658,$A$4:$A7658,$A7658,$G$4:$G7658,"Ativo")=1,1,0))</f>
        <v/>
      </c>
      <c r="BC7658" t="str">
        <f>IF(OR($A7658="",$G7658&lt;&gt;"Ativo"),"",IF(COUNTIFS($A$4:$A7658,$A7658,$G$4:$G7658,"Ativo")=1,1,0))</f>
        <v/>
      </c>
    </row>
    <row r="7659" spans="1:55" x14ac:dyDescent="0.3">
      <c r="A7659" s="76"/>
      <c r="B7659" s="104"/>
      <c r="C7659" s="76"/>
      <c r="D7659" s="77"/>
      <c r="E7659" s="12"/>
      <c r="F7659" s="78"/>
      <c r="G7659" s="77"/>
      <c r="H7659" s="79"/>
      <c r="BA7659" s="5" t="str">
        <f t="shared" si="119"/>
        <v/>
      </c>
      <c r="BB7659" s="5" t="str">
        <f>IF(OR($E7659="",$G7659&lt;&gt;"Ativo"),"",IF(COUNTIFS($E$4:$E7659,$E7659,$A$4:$A7659,$A7659,$G$4:$G7659,"Ativo")=1,1,0))</f>
        <v/>
      </c>
      <c r="BC7659" t="str">
        <f>IF(OR($A7659="",$G7659&lt;&gt;"Ativo"),"",IF(COUNTIFS($A$4:$A7659,$A7659,$G$4:$G7659,"Ativo")=1,1,0))</f>
        <v/>
      </c>
    </row>
    <row r="7660" spans="1:55" x14ac:dyDescent="0.3">
      <c r="A7660" s="76"/>
      <c r="B7660" s="104"/>
      <c r="C7660" s="76"/>
      <c r="D7660" s="77"/>
      <c r="E7660" s="12"/>
      <c r="F7660" s="78"/>
      <c r="G7660" s="77"/>
      <c r="H7660" s="79"/>
      <c r="BA7660" s="5" t="str">
        <f t="shared" si="119"/>
        <v/>
      </c>
      <c r="BB7660" s="5" t="str">
        <f>IF(OR($E7660="",$G7660&lt;&gt;"Ativo"),"",IF(COUNTIFS($E$4:$E7660,$E7660,$A$4:$A7660,$A7660,$G$4:$G7660,"Ativo")=1,1,0))</f>
        <v/>
      </c>
      <c r="BC7660" t="str">
        <f>IF(OR($A7660="",$G7660&lt;&gt;"Ativo"),"",IF(COUNTIFS($A$4:$A7660,$A7660,$G$4:$G7660,"Ativo")=1,1,0))</f>
        <v/>
      </c>
    </row>
    <row r="7661" spans="1:55" x14ac:dyDescent="0.3">
      <c r="A7661" s="76"/>
      <c r="B7661" s="104"/>
      <c r="C7661" s="76"/>
      <c r="D7661" s="77"/>
      <c r="E7661" s="12"/>
      <c r="F7661" s="78"/>
      <c r="G7661" s="77"/>
      <c r="H7661" s="79"/>
      <c r="BA7661" s="5" t="str">
        <f t="shared" si="119"/>
        <v/>
      </c>
      <c r="BB7661" s="5" t="str">
        <f>IF(OR($E7661="",$G7661&lt;&gt;"Ativo"),"",IF(COUNTIFS($E$4:$E7661,$E7661,$A$4:$A7661,$A7661,$G$4:$G7661,"Ativo")=1,1,0))</f>
        <v/>
      </c>
      <c r="BC7661" t="str">
        <f>IF(OR($A7661="",$G7661&lt;&gt;"Ativo"),"",IF(COUNTIFS($A$4:$A7661,$A7661,$G$4:$G7661,"Ativo")=1,1,0))</f>
        <v/>
      </c>
    </row>
    <row r="7662" spans="1:55" x14ac:dyDescent="0.3">
      <c r="A7662" s="76"/>
      <c r="B7662" s="104"/>
      <c r="C7662" s="76"/>
      <c r="D7662" s="77"/>
      <c r="E7662" s="12"/>
      <c r="F7662" s="78"/>
      <c r="G7662" s="77"/>
      <c r="H7662" s="79"/>
      <c r="BA7662" s="5" t="str">
        <f t="shared" si="119"/>
        <v/>
      </c>
      <c r="BB7662" s="5" t="str">
        <f>IF(OR($E7662="",$G7662&lt;&gt;"Ativo"),"",IF(COUNTIFS($E$4:$E7662,$E7662,$A$4:$A7662,$A7662,$G$4:$G7662,"Ativo")=1,1,0))</f>
        <v/>
      </c>
      <c r="BC7662" t="str">
        <f>IF(OR($A7662="",$G7662&lt;&gt;"Ativo"),"",IF(COUNTIFS($A$4:$A7662,$A7662,$G$4:$G7662,"Ativo")=1,1,0))</f>
        <v/>
      </c>
    </row>
    <row r="7663" spans="1:55" x14ac:dyDescent="0.3">
      <c r="A7663" s="76"/>
      <c r="B7663" s="104"/>
      <c r="C7663" s="76"/>
      <c r="D7663" s="77"/>
      <c r="E7663" s="12"/>
      <c r="F7663" s="78"/>
      <c r="G7663" s="77"/>
      <c r="H7663" s="79"/>
      <c r="BA7663" s="5" t="str">
        <f t="shared" si="119"/>
        <v/>
      </c>
      <c r="BB7663" s="5" t="str">
        <f>IF(OR($E7663="",$G7663&lt;&gt;"Ativo"),"",IF(COUNTIFS($E$4:$E7663,$E7663,$A$4:$A7663,$A7663,$G$4:$G7663,"Ativo")=1,1,0))</f>
        <v/>
      </c>
      <c r="BC7663" t="str">
        <f>IF(OR($A7663="",$G7663&lt;&gt;"Ativo"),"",IF(COUNTIFS($A$4:$A7663,$A7663,$G$4:$G7663,"Ativo")=1,1,0))</f>
        <v/>
      </c>
    </row>
    <row r="7664" spans="1:55" x14ac:dyDescent="0.3">
      <c r="A7664" s="76"/>
      <c r="B7664" s="104"/>
      <c r="C7664" s="76"/>
      <c r="D7664" s="77"/>
      <c r="E7664" s="12"/>
      <c r="F7664" s="78"/>
      <c r="G7664" s="77"/>
      <c r="H7664" s="79"/>
      <c r="BA7664" s="5" t="str">
        <f t="shared" si="119"/>
        <v/>
      </c>
      <c r="BB7664" s="5" t="str">
        <f>IF(OR($E7664="",$G7664&lt;&gt;"Ativo"),"",IF(COUNTIFS($E$4:$E7664,$E7664,$A$4:$A7664,$A7664,$G$4:$G7664,"Ativo")=1,1,0))</f>
        <v/>
      </c>
      <c r="BC7664" t="str">
        <f>IF(OR($A7664="",$G7664&lt;&gt;"Ativo"),"",IF(COUNTIFS($A$4:$A7664,$A7664,$G$4:$G7664,"Ativo")=1,1,0))</f>
        <v/>
      </c>
    </row>
    <row r="7665" spans="1:55" x14ac:dyDescent="0.3">
      <c r="A7665" s="76"/>
      <c r="B7665" s="104"/>
      <c r="C7665" s="76"/>
      <c r="D7665" s="77"/>
      <c r="E7665" s="12"/>
      <c r="F7665" s="78"/>
      <c r="G7665" s="77"/>
      <c r="H7665" s="79"/>
      <c r="BA7665" s="5" t="str">
        <f t="shared" si="119"/>
        <v/>
      </c>
      <c r="BB7665" s="5" t="str">
        <f>IF(OR($E7665="",$G7665&lt;&gt;"Ativo"),"",IF(COUNTIFS($E$4:$E7665,$E7665,$A$4:$A7665,$A7665,$G$4:$G7665,"Ativo")=1,1,0))</f>
        <v/>
      </c>
      <c r="BC7665" t="str">
        <f>IF(OR($A7665="",$G7665&lt;&gt;"Ativo"),"",IF(COUNTIFS($A$4:$A7665,$A7665,$G$4:$G7665,"Ativo")=1,1,0))</f>
        <v/>
      </c>
    </row>
    <row r="7666" spans="1:55" x14ac:dyDescent="0.3">
      <c r="A7666" s="76"/>
      <c r="B7666" s="104"/>
      <c r="C7666" s="76"/>
      <c r="D7666" s="77"/>
      <c r="E7666" s="12"/>
      <c r="F7666" s="78"/>
      <c r="G7666" s="77"/>
      <c r="H7666" s="79"/>
      <c r="BA7666" s="5" t="str">
        <f t="shared" si="119"/>
        <v/>
      </c>
      <c r="BB7666" s="5" t="str">
        <f>IF(OR($E7666="",$G7666&lt;&gt;"Ativo"),"",IF(COUNTIFS($E$4:$E7666,$E7666,$A$4:$A7666,$A7666,$G$4:$G7666,"Ativo")=1,1,0))</f>
        <v/>
      </c>
      <c r="BC7666" t="str">
        <f>IF(OR($A7666="",$G7666&lt;&gt;"Ativo"),"",IF(COUNTIFS($A$4:$A7666,$A7666,$G$4:$G7666,"Ativo")=1,1,0))</f>
        <v/>
      </c>
    </row>
    <row r="7667" spans="1:55" x14ac:dyDescent="0.3">
      <c r="A7667" s="76"/>
      <c r="B7667" s="104"/>
      <c r="C7667" s="76"/>
      <c r="D7667" s="77"/>
      <c r="E7667" s="12"/>
      <c r="F7667" s="78"/>
      <c r="G7667" s="77"/>
      <c r="H7667" s="79"/>
      <c r="BA7667" s="5" t="str">
        <f t="shared" si="119"/>
        <v/>
      </c>
      <c r="BB7667" s="5" t="str">
        <f>IF(OR($E7667="",$G7667&lt;&gt;"Ativo"),"",IF(COUNTIFS($E$4:$E7667,$E7667,$A$4:$A7667,$A7667,$G$4:$G7667,"Ativo")=1,1,0))</f>
        <v/>
      </c>
      <c r="BC7667" t="str">
        <f>IF(OR($A7667="",$G7667&lt;&gt;"Ativo"),"",IF(COUNTIFS($A$4:$A7667,$A7667,$G$4:$G7667,"Ativo")=1,1,0))</f>
        <v/>
      </c>
    </row>
    <row r="7668" spans="1:55" x14ac:dyDescent="0.3">
      <c r="A7668" s="76"/>
      <c r="B7668" s="104"/>
      <c r="C7668" s="76"/>
      <c r="D7668" s="77"/>
      <c r="E7668" s="12"/>
      <c r="F7668" s="78"/>
      <c r="G7668" s="77"/>
      <c r="H7668" s="79"/>
      <c r="BA7668" s="5" t="str">
        <f t="shared" si="119"/>
        <v/>
      </c>
      <c r="BB7668" s="5" t="str">
        <f>IF(OR($E7668="",$G7668&lt;&gt;"Ativo"),"",IF(COUNTIFS($E$4:$E7668,$E7668,$A$4:$A7668,$A7668,$G$4:$G7668,"Ativo")=1,1,0))</f>
        <v/>
      </c>
      <c r="BC7668" t="str">
        <f>IF(OR($A7668="",$G7668&lt;&gt;"Ativo"),"",IF(COUNTIFS($A$4:$A7668,$A7668,$G$4:$G7668,"Ativo")=1,1,0))</f>
        <v/>
      </c>
    </row>
    <row r="7669" spans="1:55" x14ac:dyDescent="0.3">
      <c r="A7669" s="76"/>
      <c r="B7669" s="104"/>
      <c r="C7669" s="76"/>
      <c r="D7669" s="77"/>
      <c r="E7669" s="12"/>
      <c r="F7669" s="78"/>
      <c r="G7669" s="77"/>
      <c r="H7669" s="79"/>
      <c r="BA7669" s="5" t="str">
        <f t="shared" si="119"/>
        <v/>
      </c>
      <c r="BB7669" s="5" t="str">
        <f>IF(OR($E7669="",$G7669&lt;&gt;"Ativo"),"",IF(COUNTIFS($E$4:$E7669,$E7669,$A$4:$A7669,$A7669,$G$4:$G7669,"Ativo")=1,1,0))</f>
        <v/>
      </c>
      <c r="BC7669" t="str">
        <f>IF(OR($A7669="",$G7669&lt;&gt;"Ativo"),"",IF(COUNTIFS($A$4:$A7669,$A7669,$G$4:$G7669,"Ativo")=1,1,0))</f>
        <v/>
      </c>
    </row>
    <row r="7670" spans="1:55" x14ac:dyDescent="0.3">
      <c r="A7670" s="76"/>
      <c r="B7670" s="104"/>
      <c r="C7670" s="76"/>
      <c r="D7670" s="77"/>
      <c r="E7670" s="12"/>
      <c r="F7670" s="78"/>
      <c r="G7670" s="77"/>
      <c r="H7670" s="79"/>
      <c r="BA7670" s="5" t="str">
        <f t="shared" si="119"/>
        <v/>
      </c>
      <c r="BB7670" s="5" t="str">
        <f>IF(OR($E7670="",$G7670&lt;&gt;"Ativo"),"",IF(COUNTIFS($E$4:$E7670,$E7670,$A$4:$A7670,$A7670,$G$4:$G7670,"Ativo")=1,1,0))</f>
        <v/>
      </c>
      <c r="BC7670" t="str">
        <f>IF(OR($A7670="",$G7670&lt;&gt;"Ativo"),"",IF(COUNTIFS($A$4:$A7670,$A7670,$G$4:$G7670,"Ativo")=1,1,0))</f>
        <v/>
      </c>
    </row>
    <row r="7671" spans="1:55" x14ac:dyDescent="0.3">
      <c r="A7671" s="76"/>
      <c r="B7671" s="104"/>
      <c r="C7671" s="76"/>
      <c r="D7671" s="77"/>
      <c r="E7671" s="12"/>
      <c r="F7671" s="78"/>
      <c r="G7671" s="77"/>
      <c r="H7671" s="79"/>
      <c r="BA7671" s="5" t="str">
        <f t="shared" si="119"/>
        <v/>
      </c>
      <c r="BB7671" s="5" t="str">
        <f>IF(OR($E7671="",$G7671&lt;&gt;"Ativo"),"",IF(COUNTIFS($E$4:$E7671,$E7671,$A$4:$A7671,$A7671,$G$4:$G7671,"Ativo")=1,1,0))</f>
        <v/>
      </c>
      <c r="BC7671" t="str">
        <f>IF(OR($A7671="",$G7671&lt;&gt;"Ativo"),"",IF(COUNTIFS($A$4:$A7671,$A7671,$G$4:$G7671,"Ativo")=1,1,0))</f>
        <v/>
      </c>
    </row>
    <row r="7672" spans="1:55" x14ac:dyDescent="0.3">
      <c r="A7672" s="76"/>
      <c r="B7672" s="104"/>
      <c r="C7672" s="76"/>
      <c r="D7672" s="77"/>
      <c r="E7672" s="12"/>
      <c r="F7672" s="78"/>
      <c r="G7672" s="77"/>
      <c r="H7672" s="79"/>
      <c r="BA7672" s="5" t="str">
        <f t="shared" si="119"/>
        <v/>
      </c>
      <c r="BB7672" s="5" t="str">
        <f>IF(OR($E7672="",$G7672&lt;&gt;"Ativo"),"",IF(COUNTIFS($E$4:$E7672,$E7672,$A$4:$A7672,$A7672,$G$4:$G7672,"Ativo")=1,1,0))</f>
        <v/>
      </c>
      <c r="BC7672" t="str">
        <f>IF(OR($A7672="",$G7672&lt;&gt;"Ativo"),"",IF(COUNTIFS($A$4:$A7672,$A7672,$G$4:$G7672,"Ativo")=1,1,0))</f>
        <v/>
      </c>
    </row>
    <row r="7673" spans="1:55" x14ac:dyDescent="0.3">
      <c r="A7673" s="76"/>
      <c r="B7673" s="104"/>
      <c r="C7673" s="76"/>
      <c r="D7673" s="77"/>
      <c r="E7673" s="12"/>
      <c r="F7673" s="78"/>
      <c r="G7673" s="77"/>
      <c r="H7673" s="79"/>
      <c r="BA7673" s="5" t="str">
        <f t="shared" si="119"/>
        <v/>
      </c>
      <c r="BB7673" s="5" t="str">
        <f>IF(OR($E7673="",$G7673&lt;&gt;"Ativo"),"",IF(COUNTIFS($E$4:$E7673,$E7673,$A$4:$A7673,$A7673,$G$4:$G7673,"Ativo")=1,1,0))</f>
        <v/>
      </c>
      <c r="BC7673" t="str">
        <f>IF(OR($A7673="",$G7673&lt;&gt;"Ativo"),"",IF(COUNTIFS($A$4:$A7673,$A7673,$G$4:$G7673,"Ativo")=1,1,0))</f>
        <v/>
      </c>
    </row>
    <row r="7674" spans="1:55" x14ac:dyDescent="0.3">
      <c r="A7674" s="76"/>
      <c r="B7674" s="104"/>
      <c r="C7674" s="76"/>
      <c r="D7674" s="77"/>
      <c r="E7674" s="12"/>
      <c r="F7674" s="78"/>
      <c r="G7674" s="77"/>
      <c r="H7674" s="79"/>
      <c r="BA7674" s="5" t="str">
        <f t="shared" si="119"/>
        <v/>
      </c>
      <c r="BB7674" s="5" t="str">
        <f>IF(OR($E7674="",$G7674&lt;&gt;"Ativo"),"",IF(COUNTIFS($E$4:$E7674,$E7674,$A$4:$A7674,$A7674,$G$4:$G7674,"Ativo")=1,1,0))</f>
        <v/>
      </c>
      <c r="BC7674" t="str">
        <f>IF(OR($A7674="",$G7674&lt;&gt;"Ativo"),"",IF(COUNTIFS($A$4:$A7674,$A7674,$G$4:$G7674,"Ativo")=1,1,0))</f>
        <v/>
      </c>
    </row>
    <row r="7675" spans="1:55" x14ac:dyDescent="0.3">
      <c r="A7675" s="76"/>
      <c r="B7675" s="104"/>
      <c r="C7675" s="76"/>
      <c r="D7675" s="77"/>
      <c r="E7675" s="12"/>
      <c r="F7675" s="78"/>
      <c r="G7675" s="77"/>
      <c r="H7675" s="79"/>
      <c r="BA7675" s="5" t="str">
        <f t="shared" si="119"/>
        <v/>
      </c>
      <c r="BB7675" s="5" t="str">
        <f>IF(OR($E7675="",$G7675&lt;&gt;"Ativo"),"",IF(COUNTIFS($E$4:$E7675,$E7675,$A$4:$A7675,$A7675,$G$4:$G7675,"Ativo")=1,1,0))</f>
        <v/>
      </c>
      <c r="BC7675" t="str">
        <f>IF(OR($A7675="",$G7675&lt;&gt;"Ativo"),"",IF(COUNTIFS($A$4:$A7675,$A7675,$G$4:$G7675,"Ativo")=1,1,0))</f>
        <v/>
      </c>
    </row>
    <row r="7676" spans="1:55" x14ac:dyDescent="0.3">
      <c r="A7676" s="76"/>
      <c r="B7676" s="104"/>
      <c r="C7676" s="76"/>
      <c r="D7676" s="77"/>
      <c r="E7676" s="12"/>
      <c r="F7676" s="78"/>
      <c r="G7676" s="77"/>
      <c r="H7676" s="79"/>
      <c r="BA7676" s="5" t="str">
        <f t="shared" si="119"/>
        <v/>
      </c>
      <c r="BB7676" s="5" t="str">
        <f>IF(OR($E7676="",$G7676&lt;&gt;"Ativo"),"",IF(COUNTIFS($E$4:$E7676,$E7676,$A$4:$A7676,$A7676,$G$4:$G7676,"Ativo")=1,1,0))</f>
        <v/>
      </c>
      <c r="BC7676" t="str">
        <f>IF(OR($A7676="",$G7676&lt;&gt;"Ativo"),"",IF(COUNTIFS($A$4:$A7676,$A7676,$G$4:$G7676,"Ativo")=1,1,0))</f>
        <v/>
      </c>
    </row>
    <row r="7677" spans="1:55" x14ac:dyDescent="0.3">
      <c r="A7677" s="76"/>
      <c r="B7677" s="104"/>
      <c r="C7677" s="76"/>
      <c r="D7677" s="77"/>
      <c r="E7677" s="12"/>
      <c r="F7677" s="78"/>
      <c r="G7677" s="77"/>
      <c r="H7677" s="79"/>
      <c r="BA7677" s="5" t="str">
        <f t="shared" si="119"/>
        <v/>
      </c>
      <c r="BB7677" s="5" t="str">
        <f>IF(OR($E7677="",$G7677&lt;&gt;"Ativo"),"",IF(COUNTIFS($E$4:$E7677,$E7677,$A$4:$A7677,$A7677,$G$4:$G7677,"Ativo")=1,1,0))</f>
        <v/>
      </c>
      <c r="BC7677" t="str">
        <f>IF(OR($A7677="",$G7677&lt;&gt;"Ativo"),"",IF(COUNTIFS($A$4:$A7677,$A7677,$G$4:$G7677,"Ativo")=1,1,0))</f>
        <v/>
      </c>
    </row>
    <row r="7678" spans="1:55" x14ac:dyDescent="0.3">
      <c r="A7678" s="76"/>
      <c r="B7678" s="104"/>
      <c r="C7678" s="76"/>
      <c r="D7678" s="77"/>
      <c r="E7678" s="12"/>
      <c r="F7678" s="78"/>
      <c r="G7678" s="77"/>
      <c r="H7678" s="79"/>
      <c r="BA7678" s="5" t="str">
        <f t="shared" si="119"/>
        <v/>
      </c>
      <c r="BB7678" s="5" t="str">
        <f>IF(OR($E7678="",$G7678&lt;&gt;"Ativo"),"",IF(COUNTIFS($E$4:$E7678,$E7678,$A$4:$A7678,$A7678,$G$4:$G7678,"Ativo")=1,1,0))</f>
        <v/>
      </c>
      <c r="BC7678" t="str">
        <f>IF(OR($A7678="",$G7678&lt;&gt;"Ativo"),"",IF(COUNTIFS($A$4:$A7678,$A7678,$G$4:$G7678,"Ativo")=1,1,0))</f>
        <v/>
      </c>
    </row>
    <row r="7679" spans="1:55" x14ac:dyDescent="0.3">
      <c r="A7679" s="76"/>
      <c r="B7679" s="104"/>
      <c r="C7679" s="76"/>
      <c r="D7679" s="77"/>
      <c r="E7679" s="12"/>
      <c r="F7679" s="78"/>
      <c r="G7679" s="77"/>
      <c r="H7679" s="79"/>
      <c r="BA7679" s="5" t="str">
        <f t="shared" si="119"/>
        <v/>
      </c>
      <c r="BB7679" s="5" t="str">
        <f>IF(OR($E7679="",$G7679&lt;&gt;"Ativo"),"",IF(COUNTIFS($E$4:$E7679,$E7679,$A$4:$A7679,$A7679,$G$4:$G7679,"Ativo")=1,1,0))</f>
        <v/>
      </c>
      <c r="BC7679" t="str">
        <f>IF(OR($A7679="",$G7679&lt;&gt;"Ativo"),"",IF(COUNTIFS($A$4:$A7679,$A7679,$G$4:$G7679,"Ativo")=1,1,0))</f>
        <v/>
      </c>
    </row>
    <row r="7680" spans="1:55" x14ac:dyDescent="0.3">
      <c r="A7680" s="76"/>
      <c r="B7680" s="104"/>
      <c r="C7680" s="76"/>
      <c r="D7680" s="77"/>
      <c r="E7680" s="12"/>
      <c r="F7680" s="78"/>
      <c r="G7680" s="77"/>
      <c r="H7680" s="79"/>
      <c r="BA7680" s="5" t="str">
        <f t="shared" si="119"/>
        <v/>
      </c>
      <c r="BB7680" s="5" t="str">
        <f>IF(OR($E7680="",$G7680&lt;&gt;"Ativo"),"",IF(COUNTIFS($E$4:$E7680,$E7680,$A$4:$A7680,$A7680,$G$4:$G7680,"Ativo")=1,1,0))</f>
        <v/>
      </c>
      <c r="BC7680" t="str">
        <f>IF(OR($A7680="",$G7680&lt;&gt;"Ativo"),"",IF(COUNTIFS($A$4:$A7680,$A7680,$G$4:$G7680,"Ativo")=1,1,0))</f>
        <v/>
      </c>
    </row>
    <row r="7681" spans="1:55" x14ac:dyDescent="0.3">
      <c r="A7681" s="76"/>
      <c r="B7681" s="104"/>
      <c r="C7681" s="76"/>
      <c r="D7681" s="77"/>
      <c r="E7681" s="12"/>
      <c r="F7681" s="78"/>
      <c r="G7681" s="77"/>
      <c r="H7681" s="79"/>
      <c r="BA7681" s="5" t="str">
        <f t="shared" si="119"/>
        <v/>
      </c>
      <c r="BB7681" s="5" t="str">
        <f>IF(OR($E7681="",$G7681&lt;&gt;"Ativo"),"",IF(COUNTIFS($E$4:$E7681,$E7681,$A$4:$A7681,$A7681,$G$4:$G7681,"Ativo")=1,1,0))</f>
        <v/>
      </c>
      <c r="BC7681" t="str">
        <f>IF(OR($A7681="",$G7681&lt;&gt;"Ativo"),"",IF(COUNTIFS($A$4:$A7681,$A7681,$G$4:$G7681,"Ativo")=1,1,0))</f>
        <v/>
      </c>
    </row>
    <row r="7682" spans="1:55" x14ac:dyDescent="0.3">
      <c r="A7682" s="76"/>
      <c r="B7682" s="104"/>
      <c r="C7682" s="76"/>
      <c r="D7682" s="77"/>
      <c r="E7682" s="12"/>
      <c r="F7682" s="78"/>
      <c r="G7682" s="77"/>
      <c r="H7682" s="79"/>
      <c r="BA7682" s="5" t="str">
        <f t="shared" si="119"/>
        <v/>
      </c>
      <c r="BB7682" s="5" t="str">
        <f>IF(OR($E7682="",$G7682&lt;&gt;"Ativo"),"",IF(COUNTIFS($E$4:$E7682,$E7682,$A$4:$A7682,$A7682,$G$4:$G7682,"Ativo")=1,1,0))</f>
        <v/>
      </c>
      <c r="BC7682" t="str">
        <f>IF(OR($A7682="",$G7682&lt;&gt;"Ativo"),"",IF(COUNTIFS($A$4:$A7682,$A7682,$G$4:$G7682,"Ativo")=1,1,0))</f>
        <v/>
      </c>
    </row>
    <row r="7683" spans="1:55" x14ac:dyDescent="0.3">
      <c r="A7683" s="76"/>
      <c r="B7683" s="104"/>
      <c r="C7683" s="76"/>
      <c r="D7683" s="77"/>
      <c r="E7683" s="12"/>
      <c r="F7683" s="78"/>
      <c r="G7683" s="77"/>
      <c r="H7683" s="79"/>
      <c r="BA7683" s="5" t="str">
        <f t="shared" si="119"/>
        <v/>
      </c>
      <c r="BB7683" s="5" t="str">
        <f>IF(OR($E7683="",$G7683&lt;&gt;"Ativo"),"",IF(COUNTIFS($E$4:$E7683,$E7683,$A$4:$A7683,$A7683,$G$4:$G7683,"Ativo")=1,1,0))</f>
        <v/>
      </c>
      <c r="BC7683" t="str">
        <f>IF(OR($A7683="",$G7683&lt;&gt;"Ativo"),"",IF(COUNTIFS($A$4:$A7683,$A7683,$G$4:$G7683,"Ativo")=1,1,0))</f>
        <v/>
      </c>
    </row>
    <row r="7684" spans="1:55" x14ac:dyDescent="0.3">
      <c r="A7684" s="76"/>
      <c r="B7684" s="104"/>
      <c r="C7684" s="76"/>
      <c r="D7684" s="77"/>
      <c r="E7684" s="12"/>
      <c r="F7684" s="78"/>
      <c r="G7684" s="77"/>
      <c r="H7684" s="79"/>
      <c r="BA7684" s="5" t="str">
        <f t="shared" ref="BA7684:BA7747" si="120">IF($D7684="","",MID($D7684,4,LEN($D7684)-5))</f>
        <v/>
      </c>
      <c r="BB7684" s="5" t="str">
        <f>IF(OR($E7684="",$G7684&lt;&gt;"Ativo"),"",IF(COUNTIFS($E$4:$E7684,$E7684,$A$4:$A7684,$A7684,$G$4:$G7684,"Ativo")=1,1,0))</f>
        <v/>
      </c>
      <c r="BC7684" t="str">
        <f>IF(OR($A7684="",$G7684&lt;&gt;"Ativo"),"",IF(COUNTIFS($A$4:$A7684,$A7684,$G$4:$G7684,"Ativo")=1,1,0))</f>
        <v/>
      </c>
    </row>
    <row r="7685" spans="1:55" x14ac:dyDescent="0.3">
      <c r="A7685" s="76"/>
      <c r="B7685" s="104"/>
      <c r="C7685" s="76"/>
      <c r="D7685" s="77"/>
      <c r="E7685" s="12"/>
      <c r="F7685" s="78"/>
      <c r="G7685" s="77"/>
      <c r="H7685" s="79"/>
      <c r="BA7685" s="5" t="str">
        <f t="shared" si="120"/>
        <v/>
      </c>
      <c r="BB7685" s="5" t="str">
        <f>IF(OR($E7685="",$G7685&lt;&gt;"Ativo"),"",IF(COUNTIFS($E$4:$E7685,$E7685,$A$4:$A7685,$A7685,$G$4:$G7685,"Ativo")=1,1,0))</f>
        <v/>
      </c>
      <c r="BC7685" t="str">
        <f>IF(OR($A7685="",$G7685&lt;&gt;"Ativo"),"",IF(COUNTIFS($A$4:$A7685,$A7685,$G$4:$G7685,"Ativo")=1,1,0))</f>
        <v/>
      </c>
    </row>
    <row r="7686" spans="1:55" x14ac:dyDescent="0.3">
      <c r="A7686" s="76"/>
      <c r="B7686" s="104"/>
      <c r="C7686" s="76"/>
      <c r="D7686" s="77"/>
      <c r="E7686" s="12"/>
      <c r="F7686" s="78"/>
      <c r="G7686" s="77"/>
      <c r="H7686" s="79"/>
      <c r="BA7686" s="5" t="str">
        <f t="shared" si="120"/>
        <v/>
      </c>
      <c r="BB7686" s="5" t="str">
        <f>IF(OR($E7686="",$G7686&lt;&gt;"Ativo"),"",IF(COUNTIFS($E$4:$E7686,$E7686,$A$4:$A7686,$A7686,$G$4:$G7686,"Ativo")=1,1,0))</f>
        <v/>
      </c>
      <c r="BC7686" t="str">
        <f>IF(OR($A7686="",$G7686&lt;&gt;"Ativo"),"",IF(COUNTIFS($A$4:$A7686,$A7686,$G$4:$G7686,"Ativo")=1,1,0))</f>
        <v/>
      </c>
    </row>
    <row r="7687" spans="1:55" x14ac:dyDescent="0.3">
      <c r="A7687" s="76"/>
      <c r="B7687" s="104"/>
      <c r="C7687" s="76"/>
      <c r="D7687" s="77"/>
      <c r="E7687" s="12"/>
      <c r="F7687" s="78"/>
      <c r="G7687" s="77"/>
      <c r="H7687" s="79"/>
      <c r="BA7687" s="5" t="str">
        <f t="shared" si="120"/>
        <v/>
      </c>
      <c r="BB7687" s="5" t="str">
        <f>IF(OR($E7687="",$G7687&lt;&gt;"Ativo"),"",IF(COUNTIFS($E$4:$E7687,$E7687,$A$4:$A7687,$A7687,$G$4:$G7687,"Ativo")=1,1,0))</f>
        <v/>
      </c>
      <c r="BC7687" t="str">
        <f>IF(OR($A7687="",$G7687&lt;&gt;"Ativo"),"",IF(COUNTIFS($A$4:$A7687,$A7687,$G$4:$G7687,"Ativo")=1,1,0))</f>
        <v/>
      </c>
    </row>
    <row r="7688" spans="1:55" x14ac:dyDescent="0.3">
      <c r="A7688" s="76"/>
      <c r="B7688" s="104"/>
      <c r="C7688" s="76"/>
      <c r="D7688" s="77"/>
      <c r="E7688" s="12"/>
      <c r="F7688" s="78"/>
      <c r="G7688" s="77"/>
      <c r="H7688" s="79"/>
      <c r="BA7688" s="5" t="str">
        <f t="shared" si="120"/>
        <v/>
      </c>
      <c r="BB7688" s="5" t="str">
        <f>IF(OR($E7688="",$G7688&lt;&gt;"Ativo"),"",IF(COUNTIFS($E$4:$E7688,$E7688,$A$4:$A7688,$A7688,$G$4:$G7688,"Ativo")=1,1,0))</f>
        <v/>
      </c>
      <c r="BC7688" t="str">
        <f>IF(OR($A7688="",$G7688&lt;&gt;"Ativo"),"",IF(COUNTIFS($A$4:$A7688,$A7688,$G$4:$G7688,"Ativo")=1,1,0))</f>
        <v/>
      </c>
    </row>
    <row r="7689" spans="1:55" x14ac:dyDescent="0.3">
      <c r="A7689" s="76"/>
      <c r="B7689" s="104"/>
      <c r="C7689" s="76"/>
      <c r="D7689" s="77"/>
      <c r="E7689" s="12"/>
      <c r="F7689" s="78"/>
      <c r="G7689" s="77"/>
      <c r="H7689" s="79"/>
      <c r="BA7689" s="5" t="str">
        <f t="shared" si="120"/>
        <v/>
      </c>
      <c r="BB7689" s="5" t="str">
        <f>IF(OR($E7689="",$G7689&lt;&gt;"Ativo"),"",IF(COUNTIFS($E$4:$E7689,$E7689,$A$4:$A7689,$A7689,$G$4:$G7689,"Ativo")=1,1,0))</f>
        <v/>
      </c>
      <c r="BC7689" t="str">
        <f>IF(OR($A7689="",$G7689&lt;&gt;"Ativo"),"",IF(COUNTIFS($A$4:$A7689,$A7689,$G$4:$G7689,"Ativo")=1,1,0))</f>
        <v/>
      </c>
    </row>
    <row r="7690" spans="1:55" x14ac:dyDescent="0.3">
      <c r="A7690" s="76"/>
      <c r="B7690" s="104"/>
      <c r="C7690" s="76"/>
      <c r="D7690" s="77"/>
      <c r="E7690" s="12"/>
      <c r="F7690" s="78"/>
      <c r="G7690" s="77"/>
      <c r="H7690" s="79"/>
      <c r="BA7690" s="5" t="str">
        <f t="shared" si="120"/>
        <v/>
      </c>
      <c r="BB7690" s="5" t="str">
        <f>IF(OR($E7690="",$G7690&lt;&gt;"Ativo"),"",IF(COUNTIFS($E$4:$E7690,$E7690,$A$4:$A7690,$A7690,$G$4:$G7690,"Ativo")=1,1,0))</f>
        <v/>
      </c>
      <c r="BC7690" t="str">
        <f>IF(OR($A7690="",$G7690&lt;&gt;"Ativo"),"",IF(COUNTIFS($A$4:$A7690,$A7690,$G$4:$G7690,"Ativo")=1,1,0))</f>
        <v/>
      </c>
    </row>
    <row r="7691" spans="1:55" x14ac:dyDescent="0.3">
      <c r="A7691" s="76"/>
      <c r="B7691" s="104"/>
      <c r="C7691" s="76"/>
      <c r="D7691" s="77"/>
      <c r="E7691" s="12"/>
      <c r="F7691" s="78"/>
      <c r="G7691" s="77"/>
      <c r="H7691" s="79"/>
      <c r="BA7691" s="5" t="str">
        <f t="shared" si="120"/>
        <v/>
      </c>
      <c r="BB7691" s="5" t="str">
        <f>IF(OR($E7691="",$G7691&lt;&gt;"Ativo"),"",IF(COUNTIFS($E$4:$E7691,$E7691,$A$4:$A7691,$A7691,$G$4:$G7691,"Ativo")=1,1,0))</f>
        <v/>
      </c>
      <c r="BC7691" t="str">
        <f>IF(OR($A7691="",$G7691&lt;&gt;"Ativo"),"",IF(COUNTIFS($A$4:$A7691,$A7691,$G$4:$G7691,"Ativo")=1,1,0))</f>
        <v/>
      </c>
    </row>
    <row r="7692" spans="1:55" x14ac:dyDescent="0.3">
      <c r="A7692" s="76"/>
      <c r="B7692" s="104"/>
      <c r="C7692" s="76"/>
      <c r="D7692" s="77"/>
      <c r="E7692" s="12"/>
      <c r="F7692" s="78"/>
      <c r="G7692" s="77"/>
      <c r="H7692" s="79"/>
      <c r="BA7692" s="5" t="str">
        <f t="shared" si="120"/>
        <v/>
      </c>
      <c r="BB7692" s="5" t="str">
        <f>IF(OR($E7692="",$G7692&lt;&gt;"Ativo"),"",IF(COUNTIFS($E$4:$E7692,$E7692,$A$4:$A7692,$A7692,$G$4:$G7692,"Ativo")=1,1,0))</f>
        <v/>
      </c>
      <c r="BC7692" t="str">
        <f>IF(OR($A7692="",$G7692&lt;&gt;"Ativo"),"",IF(COUNTIFS($A$4:$A7692,$A7692,$G$4:$G7692,"Ativo")=1,1,0))</f>
        <v/>
      </c>
    </row>
    <row r="7693" spans="1:55" x14ac:dyDescent="0.3">
      <c r="A7693" s="76"/>
      <c r="B7693" s="104"/>
      <c r="C7693" s="76"/>
      <c r="D7693" s="77"/>
      <c r="E7693" s="12"/>
      <c r="F7693" s="78"/>
      <c r="G7693" s="77"/>
      <c r="H7693" s="79"/>
      <c r="BA7693" s="5" t="str">
        <f t="shared" si="120"/>
        <v/>
      </c>
      <c r="BB7693" s="5" t="str">
        <f>IF(OR($E7693="",$G7693&lt;&gt;"Ativo"),"",IF(COUNTIFS($E$4:$E7693,$E7693,$A$4:$A7693,$A7693,$G$4:$G7693,"Ativo")=1,1,0))</f>
        <v/>
      </c>
      <c r="BC7693" t="str">
        <f>IF(OR($A7693="",$G7693&lt;&gt;"Ativo"),"",IF(COUNTIFS($A$4:$A7693,$A7693,$G$4:$G7693,"Ativo")=1,1,0))</f>
        <v/>
      </c>
    </row>
    <row r="7694" spans="1:55" x14ac:dyDescent="0.3">
      <c r="A7694" s="76"/>
      <c r="B7694" s="104"/>
      <c r="C7694" s="76"/>
      <c r="D7694" s="77"/>
      <c r="E7694" s="12"/>
      <c r="F7694" s="78"/>
      <c r="G7694" s="77"/>
      <c r="H7694" s="79"/>
      <c r="BA7694" s="5" t="str">
        <f t="shared" si="120"/>
        <v/>
      </c>
      <c r="BB7694" s="5" t="str">
        <f>IF(OR($E7694="",$G7694&lt;&gt;"Ativo"),"",IF(COUNTIFS($E$4:$E7694,$E7694,$A$4:$A7694,$A7694,$G$4:$G7694,"Ativo")=1,1,0))</f>
        <v/>
      </c>
      <c r="BC7694" t="str">
        <f>IF(OR($A7694="",$G7694&lt;&gt;"Ativo"),"",IF(COUNTIFS($A$4:$A7694,$A7694,$G$4:$G7694,"Ativo")=1,1,0))</f>
        <v/>
      </c>
    </row>
    <row r="7695" spans="1:55" x14ac:dyDescent="0.3">
      <c r="A7695" s="76"/>
      <c r="B7695" s="104"/>
      <c r="C7695" s="76"/>
      <c r="D7695" s="77"/>
      <c r="E7695" s="12"/>
      <c r="F7695" s="78"/>
      <c r="G7695" s="77"/>
      <c r="H7695" s="79"/>
      <c r="BA7695" s="5" t="str">
        <f t="shared" si="120"/>
        <v/>
      </c>
      <c r="BB7695" s="5" t="str">
        <f>IF(OR($E7695="",$G7695&lt;&gt;"Ativo"),"",IF(COUNTIFS($E$4:$E7695,$E7695,$A$4:$A7695,$A7695,$G$4:$G7695,"Ativo")=1,1,0))</f>
        <v/>
      </c>
      <c r="BC7695" t="str">
        <f>IF(OR($A7695="",$G7695&lt;&gt;"Ativo"),"",IF(COUNTIFS($A$4:$A7695,$A7695,$G$4:$G7695,"Ativo")=1,1,0))</f>
        <v/>
      </c>
    </row>
    <row r="7696" spans="1:55" x14ac:dyDescent="0.3">
      <c r="A7696" s="76"/>
      <c r="B7696" s="104"/>
      <c r="C7696" s="76"/>
      <c r="D7696" s="77"/>
      <c r="E7696" s="12"/>
      <c r="F7696" s="78"/>
      <c r="G7696" s="77"/>
      <c r="H7696" s="79"/>
      <c r="BA7696" s="5" t="str">
        <f t="shared" si="120"/>
        <v/>
      </c>
      <c r="BB7696" s="5" t="str">
        <f>IF(OR($E7696="",$G7696&lt;&gt;"Ativo"),"",IF(COUNTIFS($E$4:$E7696,$E7696,$A$4:$A7696,$A7696,$G$4:$G7696,"Ativo")=1,1,0))</f>
        <v/>
      </c>
      <c r="BC7696" t="str">
        <f>IF(OR($A7696="",$G7696&lt;&gt;"Ativo"),"",IF(COUNTIFS($A$4:$A7696,$A7696,$G$4:$G7696,"Ativo")=1,1,0))</f>
        <v/>
      </c>
    </row>
    <row r="7697" spans="1:55" x14ac:dyDescent="0.3">
      <c r="A7697" s="76"/>
      <c r="B7697" s="104"/>
      <c r="C7697" s="76"/>
      <c r="D7697" s="77"/>
      <c r="E7697" s="12"/>
      <c r="F7697" s="78"/>
      <c r="G7697" s="77"/>
      <c r="H7697" s="79"/>
      <c r="BA7697" s="5" t="str">
        <f t="shared" si="120"/>
        <v/>
      </c>
      <c r="BB7697" s="5" t="str">
        <f>IF(OR($E7697="",$G7697&lt;&gt;"Ativo"),"",IF(COUNTIFS($E$4:$E7697,$E7697,$A$4:$A7697,$A7697,$G$4:$G7697,"Ativo")=1,1,0))</f>
        <v/>
      </c>
      <c r="BC7697" t="str">
        <f>IF(OR($A7697="",$G7697&lt;&gt;"Ativo"),"",IF(COUNTIFS($A$4:$A7697,$A7697,$G$4:$G7697,"Ativo")=1,1,0))</f>
        <v/>
      </c>
    </row>
    <row r="7698" spans="1:55" x14ac:dyDescent="0.3">
      <c r="A7698" s="76"/>
      <c r="B7698" s="104"/>
      <c r="C7698" s="76"/>
      <c r="D7698" s="77"/>
      <c r="E7698" s="12"/>
      <c r="F7698" s="78"/>
      <c r="G7698" s="77"/>
      <c r="H7698" s="79"/>
      <c r="BA7698" s="5" t="str">
        <f t="shared" si="120"/>
        <v/>
      </c>
      <c r="BB7698" s="5" t="str">
        <f>IF(OR($E7698="",$G7698&lt;&gt;"Ativo"),"",IF(COUNTIFS($E$4:$E7698,$E7698,$A$4:$A7698,$A7698,$G$4:$G7698,"Ativo")=1,1,0))</f>
        <v/>
      </c>
      <c r="BC7698" t="str">
        <f>IF(OR($A7698="",$G7698&lt;&gt;"Ativo"),"",IF(COUNTIFS($A$4:$A7698,$A7698,$G$4:$G7698,"Ativo")=1,1,0))</f>
        <v/>
      </c>
    </row>
    <row r="7699" spans="1:55" x14ac:dyDescent="0.3">
      <c r="A7699" s="76"/>
      <c r="B7699" s="104"/>
      <c r="C7699" s="76"/>
      <c r="D7699" s="77"/>
      <c r="E7699" s="12"/>
      <c r="F7699" s="78"/>
      <c r="G7699" s="77"/>
      <c r="H7699" s="79"/>
      <c r="BA7699" s="5" t="str">
        <f t="shared" si="120"/>
        <v/>
      </c>
      <c r="BB7699" s="5" t="str">
        <f>IF(OR($E7699="",$G7699&lt;&gt;"Ativo"),"",IF(COUNTIFS($E$4:$E7699,$E7699,$A$4:$A7699,$A7699,$G$4:$G7699,"Ativo")=1,1,0))</f>
        <v/>
      </c>
      <c r="BC7699" t="str">
        <f>IF(OR($A7699="",$G7699&lt;&gt;"Ativo"),"",IF(COUNTIFS($A$4:$A7699,$A7699,$G$4:$G7699,"Ativo")=1,1,0))</f>
        <v/>
      </c>
    </row>
    <row r="7700" spans="1:55" x14ac:dyDescent="0.3">
      <c r="A7700" s="76"/>
      <c r="B7700" s="104"/>
      <c r="C7700" s="76"/>
      <c r="D7700" s="77"/>
      <c r="E7700" s="12"/>
      <c r="F7700" s="78"/>
      <c r="G7700" s="77"/>
      <c r="H7700" s="79"/>
      <c r="BA7700" s="5" t="str">
        <f t="shared" si="120"/>
        <v/>
      </c>
      <c r="BB7700" s="5" t="str">
        <f>IF(OR($E7700="",$G7700&lt;&gt;"Ativo"),"",IF(COUNTIFS($E$4:$E7700,$E7700,$A$4:$A7700,$A7700,$G$4:$G7700,"Ativo")=1,1,0))</f>
        <v/>
      </c>
      <c r="BC7700" t="str">
        <f>IF(OR($A7700="",$G7700&lt;&gt;"Ativo"),"",IF(COUNTIFS($A$4:$A7700,$A7700,$G$4:$G7700,"Ativo")=1,1,0))</f>
        <v/>
      </c>
    </row>
    <row r="7701" spans="1:55" x14ac:dyDescent="0.3">
      <c r="A7701" s="76"/>
      <c r="B7701" s="104"/>
      <c r="C7701" s="76"/>
      <c r="D7701" s="77"/>
      <c r="E7701" s="12"/>
      <c r="F7701" s="78"/>
      <c r="G7701" s="77"/>
      <c r="H7701" s="79"/>
      <c r="BA7701" s="5" t="str">
        <f t="shared" si="120"/>
        <v/>
      </c>
      <c r="BB7701" s="5" t="str">
        <f>IF(OR($E7701="",$G7701&lt;&gt;"Ativo"),"",IF(COUNTIFS($E$4:$E7701,$E7701,$A$4:$A7701,$A7701,$G$4:$G7701,"Ativo")=1,1,0))</f>
        <v/>
      </c>
      <c r="BC7701" t="str">
        <f>IF(OR($A7701="",$G7701&lt;&gt;"Ativo"),"",IF(COUNTIFS($A$4:$A7701,$A7701,$G$4:$G7701,"Ativo")=1,1,0))</f>
        <v/>
      </c>
    </row>
    <row r="7702" spans="1:55" x14ac:dyDescent="0.3">
      <c r="A7702" s="76"/>
      <c r="B7702" s="104"/>
      <c r="C7702" s="76"/>
      <c r="D7702" s="77"/>
      <c r="E7702" s="12"/>
      <c r="F7702" s="78"/>
      <c r="G7702" s="77"/>
      <c r="H7702" s="79"/>
      <c r="BA7702" s="5" t="str">
        <f t="shared" si="120"/>
        <v/>
      </c>
      <c r="BB7702" s="5" t="str">
        <f>IF(OR($E7702="",$G7702&lt;&gt;"Ativo"),"",IF(COUNTIFS($E$4:$E7702,$E7702,$A$4:$A7702,$A7702,$G$4:$G7702,"Ativo")=1,1,0))</f>
        <v/>
      </c>
      <c r="BC7702" t="str">
        <f>IF(OR($A7702="",$G7702&lt;&gt;"Ativo"),"",IF(COUNTIFS($A$4:$A7702,$A7702,$G$4:$G7702,"Ativo")=1,1,0))</f>
        <v/>
      </c>
    </row>
    <row r="7703" spans="1:55" x14ac:dyDescent="0.3">
      <c r="A7703" s="76"/>
      <c r="B7703" s="104"/>
      <c r="C7703" s="76"/>
      <c r="D7703" s="77"/>
      <c r="E7703" s="12"/>
      <c r="F7703" s="78"/>
      <c r="G7703" s="77"/>
      <c r="H7703" s="79"/>
      <c r="BA7703" s="5" t="str">
        <f t="shared" si="120"/>
        <v/>
      </c>
      <c r="BB7703" s="5" t="str">
        <f>IF(OR($E7703="",$G7703&lt;&gt;"Ativo"),"",IF(COUNTIFS($E$4:$E7703,$E7703,$A$4:$A7703,$A7703,$G$4:$G7703,"Ativo")=1,1,0))</f>
        <v/>
      </c>
      <c r="BC7703" t="str">
        <f>IF(OR($A7703="",$G7703&lt;&gt;"Ativo"),"",IF(COUNTIFS($A$4:$A7703,$A7703,$G$4:$G7703,"Ativo")=1,1,0))</f>
        <v/>
      </c>
    </row>
    <row r="7704" spans="1:55" x14ac:dyDescent="0.3">
      <c r="A7704" s="76"/>
      <c r="B7704" s="104"/>
      <c r="C7704" s="76"/>
      <c r="D7704" s="77"/>
      <c r="E7704" s="12"/>
      <c r="F7704" s="78"/>
      <c r="G7704" s="77"/>
      <c r="H7704" s="79"/>
      <c r="BA7704" s="5" t="str">
        <f t="shared" si="120"/>
        <v/>
      </c>
      <c r="BB7704" s="5" t="str">
        <f>IF(OR($E7704="",$G7704&lt;&gt;"Ativo"),"",IF(COUNTIFS($E$4:$E7704,$E7704,$A$4:$A7704,$A7704,$G$4:$G7704,"Ativo")=1,1,0))</f>
        <v/>
      </c>
      <c r="BC7704" t="str">
        <f>IF(OR($A7704="",$G7704&lt;&gt;"Ativo"),"",IF(COUNTIFS($A$4:$A7704,$A7704,$G$4:$G7704,"Ativo")=1,1,0))</f>
        <v/>
      </c>
    </row>
    <row r="7705" spans="1:55" x14ac:dyDescent="0.3">
      <c r="A7705" s="76"/>
      <c r="B7705" s="104"/>
      <c r="C7705" s="76"/>
      <c r="D7705" s="77"/>
      <c r="E7705" s="12"/>
      <c r="F7705" s="78"/>
      <c r="G7705" s="77"/>
      <c r="H7705" s="79"/>
      <c r="BA7705" s="5" t="str">
        <f t="shared" si="120"/>
        <v/>
      </c>
      <c r="BB7705" s="5" t="str">
        <f>IF(OR($E7705="",$G7705&lt;&gt;"Ativo"),"",IF(COUNTIFS($E$4:$E7705,$E7705,$A$4:$A7705,$A7705,$G$4:$G7705,"Ativo")=1,1,0))</f>
        <v/>
      </c>
      <c r="BC7705" t="str">
        <f>IF(OR($A7705="",$G7705&lt;&gt;"Ativo"),"",IF(COUNTIFS($A$4:$A7705,$A7705,$G$4:$G7705,"Ativo")=1,1,0))</f>
        <v/>
      </c>
    </row>
    <row r="7706" spans="1:55" x14ac:dyDescent="0.3">
      <c r="A7706" s="76"/>
      <c r="B7706" s="104"/>
      <c r="C7706" s="76"/>
      <c r="D7706" s="77"/>
      <c r="E7706" s="12"/>
      <c r="F7706" s="78"/>
      <c r="G7706" s="77"/>
      <c r="H7706" s="79"/>
      <c r="BA7706" s="5" t="str">
        <f t="shared" si="120"/>
        <v/>
      </c>
      <c r="BB7706" s="5" t="str">
        <f>IF(OR($E7706="",$G7706&lt;&gt;"Ativo"),"",IF(COUNTIFS($E$4:$E7706,$E7706,$A$4:$A7706,$A7706,$G$4:$G7706,"Ativo")=1,1,0))</f>
        <v/>
      </c>
      <c r="BC7706" t="str">
        <f>IF(OR($A7706="",$G7706&lt;&gt;"Ativo"),"",IF(COUNTIFS($A$4:$A7706,$A7706,$G$4:$G7706,"Ativo")=1,1,0))</f>
        <v/>
      </c>
    </row>
    <row r="7707" spans="1:55" x14ac:dyDescent="0.3">
      <c r="A7707" s="76"/>
      <c r="B7707" s="104"/>
      <c r="C7707" s="76"/>
      <c r="D7707" s="77"/>
      <c r="E7707" s="12"/>
      <c r="F7707" s="78"/>
      <c r="G7707" s="77"/>
      <c r="H7707" s="79"/>
      <c r="BA7707" s="5" t="str">
        <f t="shared" si="120"/>
        <v/>
      </c>
      <c r="BB7707" s="5" t="str">
        <f>IF(OR($E7707="",$G7707&lt;&gt;"Ativo"),"",IF(COUNTIFS($E$4:$E7707,$E7707,$A$4:$A7707,$A7707,$G$4:$G7707,"Ativo")=1,1,0))</f>
        <v/>
      </c>
      <c r="BC7707" t="str">
        <f>IF(OR($A7707="",$G7707&lt;&gt;"Ativo"),"",IF(COUNTIFS($A$4:$A7707,$A7707,$G$4:$G7707,"Ativo")=1,1,0))</f>
        <v/>
      </c>
    </row>
    <row r="7708" spans="1:55" x14ac:dyDescent="0.3">
      <c r="A7708" s="76"/>
      <c r="B7708" s="104"/>
      <c r="C7708" s="76"/>
      <c r="D7708" s="77"/>
      <c r="E7708" s="12"/>
      <c r="F7708" s="78"/>
      <c r="G7708" s="77"/>
      <c r="H7708" s="79"/>
      <c r="BA7708" s="5" t="str">
        <f t="shared" si="120"/>
        <v/>
      </c>
      <c r="BB7708" s="5" t="str">
        <f>IF(OR($E7708="",$G7708&lt;&gt;"Ativo"),"",IF(COUNTIFS($E$4:$E7708,$E7708,$A$4:$A7708,$A7708,$G$4:$G7708,"Ativo")=1,1,0))</f>
        <v/>
      </c>
      <c r="BC7708" t="str">
        <f>IF(OR($A7708="",$G7708&lt;&gt;"Ativo"),"",IF(COUNTIFS($A$4:$A7708,$A7708,$G$4:$G7708,"Ativo")=1,1,0))</f>
        <v/>
      </c>
    </row>
    <row r="7709" spans="1:55" x14ac:dyDescent="0.3">
      <c r="A7709" s="76"/>
      <c r="B7709" s="104"/>
      <c r="C7709" s="76"/>
      <c r="D7709" s="77"/>
      <c r="E7709" s="12"/>
      <c r="F7709" s="78"/>
      <c r="G7709" s="77"/>
      <c r="H7709" s="79"/>
      <c r="BA7709" s="5" t="str">
        <f t="shared" si="120"/>
        <v/>
      </c>
      <c r="BB7709" s="5" t="str">
        <f>IF(OR($E7709="",$G7709&lt;&gt;"Ativo"),"",IF(COUNTIFS($E$4:$E7709,$E7709,$A$4:$A7709,$A7709,$G$4:$G7709,"Ativo")=1,1,0))</f>
        <v/>
      </c>
      <c r="BC7709" t="str">
        <f>IF(OR($A7709="",$G7709&lt;&gt;"Ativo"),"",IF(COUNTIFS($A$4:$A7709,$A7709,$G$4:$G7709,"Ativo")=1,1,0))</f>
        <v/>
      </c>
    </row>
    <row r="7710" spans="1:55" x14ac:dyDescent="0.3">
      <c r="A7710" s="76"/>
      <c r="B7710" s="104"/>
      <c r="C7710" s="76"/>
      <c r="D7710" s="77"/>
      <c r="E7710" s="12"/>
      <c r="F7710" s="78"/>
      <c r="G7710" s="77"/>
      <c r="H7710" s="79"/>
      <c r="BA7710" s="5" t="str">
        <f t="shared" si="120"/>
        <v/>
      </c>
      <c r="BB7710" s="5" t="str">
        <f>IF(OR($E7710="",$G7710&lt;&gt;"Ativo"),"",IF(COUNTIFS($E$4:$E7710,$E7710,$A$4:$A7710,$A7710,$G$4:$G7710,"Ativo")=1,1,0))</f>
        <v/>
      </c>
      <c r="BC7710" t="str">
        <f>IF(OR($A7710="",$G7710&lt;&gt;"Ativo"),"",IF(COUNTIFS($A$4:$A7710,$A7710,$G$4:$G7710,"Ativo")=1,1,0))</f>
        <v/>
      </c>
    </row>
    <row r="7711" spans="1:55" x14ac:dyDescent="0.3">
      <c r="A7711" s="76"/>
      <c r="B7711" s="104"/>
      <c r="C7711" s="76"/>
      <c r="D7711" s="77"/>
      <c r="E7711" s="12"/>
      <c r="F7711" s="78"/>
      <c r="G7711" s="77"/>
      <c r="H7711" s="79"/>
      <c r="BA7711" s="5" t="str">
        <f t="shared" si="120"/>
        <v/>
      </c>
      <c r="BB7711" s="5" t="str">
        <f>IF(OR($E7711="",$G7711&lt;&gt;"Ativo"),"",IF(COUNTIFS($E$4:$E7711,$E7711,$A$4:$A7711,$A7711,$G$4:$G7711,"Ativo")=1,1,0))</f>
        <v/>
      </c>
      <c r="BC7711" t="str">
        <f>IF(OR($A7711="",$G7711&lt;&gt;"Ativo"),"",IF(COUNTIFS($A$4:$A7711,$A7711,$G$4:$G7711,"Ativo")=1,1,0))</f>
        <v/>
      </c>
    </row>
    <row r="7712" spans="1:55" x14ac:dyDescent="0.3">
      <c r="A7712" s="76"/>
      <c r="B7712" s="104"/>
      <c r="C7712" s="76"/>
      <c r="D7712" s="77"/>
      <c r="E7712" s="12"/>
      <c r="F7712" s="78"/>
      <c r="G7712" s="77"/>
      <c r="H7712" s="79"/>
      <c r="BA7712" s="5" t="str">
        <f t="shared" si="120"/>
        <v/>
      </c>
      <c r="BB7712" s="5" t="str">
        <f>IF(OR($E7712="",$G7712&lt;&gt;"Ativo"),"",IF(COUNTIFS($E$4:$E7712,$E7712,$A$4:$A7712,$A7712,$G$4:$G7712,"Ativo")=1,1,0))</f>
        <v/>
      </c>
      <c r="BC7712" t="str">
        <f>IF(OR($A7712="",$G7712&lt;&gt;"Ativo"),"",IF(COUNTIFS($A$4:$A7712,$A7712,$G$4:$G7712,"Ativo")=1,1,0))</f>
        <v/>
      </c>
    </row>
    <row r="7713" spans="1:55" x14ac:dyDescent="0.3">
      <c r="A7713" s="76"/>
      <c r="B7713" s="104"/>
      <c r="C7713" s="76"/>
      <c r="D7713" s="77"/>
      <c r="E7713" s="12"/>
      <c r="F7713" s="78"/>
      <c r="G7713" s="77"/>
      <c r="H7713" s="79"/>
      <c r="BA7713" s="5" t="str">
        <f t="shared" si="120"/>
        <v/>
      </c>
      <c r="BB7713" s="5" t="str">
        <f>IF(OR($E7713="",$G7713&lt;&gt;"Ativo"),"",IF(COUNTIFS($E$4:$E7713,$E7713,$A$4:$A7713,$A7713,$G$4:$G7713,"Ativo")=1,1,0))</f>
        <v/>
      </c>
      <c r="BC7713" t="str">
        <f>IF(OR($A7713="",$G7713&lt;&gt;"Ativo"),"",IF(COUNTIFS($A$4:$A7713,$A7713,$G$4:$G7713,"Ativo")=1,1,0))</f>
        <v/>
      </c>
    </row>
    <row r="7714" spans="1:55" x14ac:dyDescent="0.3">
      <c r="A7714" s="76"/>
      <c r="B7714" s="104"/>
      <c r="C7714" s="76"/>
      <c r="D7714" s="77"/>
      <c r="E7714" s="12"/>
      <c r="F7714" s="78"/>
      <c r="G7714" s="77"/>
      <c r="H7714" s="79"/>
      <c r="BA7714" s="5" t="str">
        <f t="shared" si="120"/>
        <v/>
      </c>
      <c r="BB7714" s="5" t="str">
        <f>IF(OR($E7714="",$G7714&lt;&gt;"Ativo"),"",IF(COUNTIFS($E$4:$E7714,$E7714,$A$4:$A7714,$A7714,$G$4:$G7714,"Ativo")=1,1,0))</f>
        <v/>
      </c>
      <c r="BC7714" t="str">
        <f>IF(OR($A7714="",$G7714&lt;&gt;"Ativo"),"",IF(COUNTIFS($A$4:$A7714,$A7714,$G$4:$G7714,"Ativo")=1,1,0))</f>
        <v/>
      </c>
    </row>
    <row r="7715" spans="1:55" x14ac:dyDescent="0.3">
      <c r="A7715" s="76"/>
      <c r="B7715" s="104"/>
      <c r="C7715" s="76"/>
      <c r="D7715" s="77"/>
      <c r="E7715" s="12"/>
      <c r="F7715" s="78"/>
      <c r="G7715" s="77"/>
      <c r="H7715" s="79"/>
      <c r="BA7715" s="5" t="str">
        <f t="shared" si="120"/>
        <v/>
      </c>
      <c r="BB7715" s="5" t="str">
        <f>IF(OR($E7715="",$G7715&lt;&gt;"Ativo"),"",IF(COUNTIFS($E$4:$E7715,$E7715,$A$4:$A7715,$A7715,$G$4:$G7715,"Ativo")=1,1,0))</f>
        <v/>
      </c>
      <c r="BC7715" t="str">
        <f>IF(OR($A7715="",$G7715&lt;&gt;"Ativo"),"",IF(COUNTIFS($A$4:$A7715,$A7715,$G$4:$G7715,"Ativo")=1,1,0))</f>
        <v/>
      </c>
    </row>
    <row r="7716" spans="1:55" x14ac:dyDescent="0.3">
      <c r="A7716" s="76"/>
      <c r="B7716" s="104"/>
      <c r="C7716" s="76"/>
      <c r="D7716" s="77"/>
      <c r="E7716" s="12"/>
      <c r="F7716" s="78"/>
      <c r="G7716" s="77"/>
      <c r="H7716" s="79"/>
      <c r="BA7716" s="5" t="str">
        <f t="shared" si="120"/>
        <v/>
      </c>
      <c r="BB7716" s="5" t="str">
        <f>IF(OR($E7716="",$G7716&lt;&gt;"Ativo"),"",IF(COUNTIFS($E$4:$E7716,$E7716,$A$4:$A7716,$A7716,$G$4:$G7716,"Ativo")=1,1,0))</f>
        <v/>
      </c>
      <c r="BC7716" t="str">
        <f>IF(OR($A7716="",$G7716&lt;&gt;"Ativo"),"",IF(COUNTIFS($A$4:$A7716,$A7716,$G$4:$G7716,"Ativo")=1,1,0))</f>
        <v/>
      </c>
    </row>
    <row r="7717" spans="1:55" x14ac:dyDescent="0.3">
      <c r="A7717" s="76"/>
      <c r="B7717" s="104"/>
      <c r="C7717" s="76"/>
      <c r="D7717" s="77"/>
      <c r="E7717" s="12"/>
      <c r="F7717" s="78"/>
      <c r="G7717" s="77"/>
      <c r="H7717" s="79"/>
      <c r="BA7717" s="5" t="str">
        <f t="shared" si="120"/>
        <v/>
      </c>
      <c r="BB7717" s="5" t="str">
        <f>IF(OR($E7717="",$G7717&lt;&gt;"Ativo"),"",IF(COUNTIFS($E$4:$E7717,$E7717,$A$4:$A7717,$A7717,$G$4:$G7717,"Ativo")=1,1,0))</f>
        <v/>
      </c>
      <c r="BC7717" t="str">
        <f>IF(OR($A7717="",$G7717&lt;&gt;"Ativo"),"",IF(COUNTIFS($A$4:$A7717,$A7717,$G$4:$G7717,"Ativo")=1,1,0))</f>
        <v/>
      </c>
    </row>
    <row r="7718" spans="1:55" x14ac:dyDescent="0.3">
      <c r="A7718" s="76"/>
      <c r="B7718" s="104"/>
      <c r="C7718" s="76"/>
      <c r="D7718" s="77"/>
      <c r="E7718" s="12"/>
      <c r="F7718" s="78"/>
      <c r="G7718" s="77"/>
      <c r="H7718" s="79"/>
      <c r="BA7718" s="5" t="str">
        <f t="shared" si="120"/>
        <v/>
      </c>
      <c r="BB7718" s="5" t="str">
        <f>IF(OR($E7718="",$G7718&lt;&gt;"Ativo"),"",IF(COUNTIFS($E$4:$E7718,$E7718,$A$4:$A7718,$A7718,$G$4:$G7718,"Ativo")=1,1,0))</f>
        <v/>
      </c>
      <c r="BC7718" t="str">
        <f>IF(OR($A7718="",$G7718&lt;&gt;"Ativo"),"",IF(COUNTIFS($A$4:$A7718,$A7718,$G$4:$G7718,"Ativo")=1,1,0))</f>
        <v/>
      </c>
    </row>
    <row r="7719" spans="1:55" x14ac:dyDescent="0.3">
      <c r="A7719" s="76"/>
      <c r="B7719" s="104"/>
      <c r="C7719" s="76"/>
      <c r="D7719" s="77"/>
      <c r="E7719" s="12"/>
      <c r="F7719" s="78"/>
      <c r="G7719" s="77"/>
      <c r="H7719" s="79"/>
      <c r="BA7719" s="5" t="str">
        <f t="shared" si="120"/>
        <v/>
      </c>
      <c r="BB7719" s="5" t="str">
        <f>IF(OR($E7719="",$G7719&lt;&gt;"Ativo"),"",IF(COUNTIFS($E$4:$E7719,$E7719,$A$4:$A7719,$A7719,$G$4:$G7719,"Ativo")=1,1,0))</f>
        <v/>
      </c>
      <c r="BC7719" t="str">
        <f>IF(OR($A7719="",$G7719&lt;&gt;"Ativo"),"",IF(COUNTIFS($A$4:$A7719,$A7719,$G$4:$G7719,"Ativo")=1,1,0))</f>
        <v/>
      </c>
    </row>
    <row r="7720" spans="1:55" x14ac:dyDescent="0.3">
      <c r="A7720" s="76"/>
      <c r="B7720" s="104"/>
      <c r="C7720" s="76"/>
      <c r="D7720" s="77"/>
      <c r="E7720" s="12"/>
      <c r="F7720" s="78"/>
      <c r="G7720" s="77"/>
      <c r="H7720" s="79"/>
      <c r="BA7720" s="5" t="str">
        <f t="shared" si="120"/>
        <v/>
      </c>
      <c r="BB7720" s="5" t="str">
        <f>IF(OR($E7720="",$G7720&lt;&gt;"Ativo"),"",IF(COUNTIFS($E$4:$E7720,$E7720,$A$4:$A7720,$A7720,$G$4:$G7720,"Ativo")=1,1,0))</f>
        <v/>
      </c>
      <c r="BC7720" t="str">
        <f>IF(OR($A7720="",$G7720&lt;&gt;"Ativo"),"",IF(COUNTIFS($A$4:$A7720,$A7720,$G$4:$G7720,"Ativo")=1,1,0))</f>
        <v/>
      </c>
    </row>
    <row r="7721" spans="1:55" x14ac:dyDescent="0.3">
      <c r="A7721" s="76"/>
      <c r="B7721" s="104"/>
      <c r="C7721" s="76"/>
      <c r="D7721" s="77"/>
      <c r="E7721" s="12"/>
      <c r="F7721" s="78"/>
      <c r="G7721" s="77"/>
      <c r="H7721" s="79"/>
      <c r="BA7721" s="5" t="str">
        <f t="shared" si="120"/>
        <v/>
      </c>
      <c r="BB7721" s="5" t="str">
        <f>IF(OR($E7721="",$G7721&lt;&gt;"Ativo"),"",IF(COUNTIFS($E$4:$E7721,$E7721,$A$4:$A7721,$A7721,$G$4:$G7721,"Ativo")=1,1,0))</f>
        <v/>
      </c>
      <c r="BC7721" t="str">
        <f>IF(OR($A7721="",$G7721&lt;&gt;"Ativo"),"",IF(COUNTIFS($A$4:$A7721,$A7721,$G$4:$G7721,"Ativo")=1,1,0))</f>
        <v/>
      </c>
    </row>
    <row r="7722" spans="1:55" x14ac:dyDescent="0.3">
      <c r="A7722" s="76"/>
      <c r="B7722" s="104"/>
      <c r="C7722" s="76"/>
      <c r="D7722" s="77"/>
      <c r="E7722" s="12"/>
      <c r="F7722" s="78"/>
      <c r="G7722" s="77"/>
      <c r="H7722" s="79"/>
      <c r="BA7722" s="5" t="str">
        <f t="shared" si="120"/>
        <v/>
      </c>
      <c r="BB7722" s="5" t="str">
        <f>IF(OR($E7722="",$G7722&lt;&gt;"Ativo"),"",IF(COUNTIFS($E$4:$E7722,$E7722,$A$4:$A7722,$A7722,$G$4:$G7722,"Ativo")=1,1,0))</f>
        <v/>
      </c>
      <c r="BC7722" t="str">
        <f>IF(OR($A7722="",$G7722&lt;&gt;"Ativo"),"",IF(COUNTIFS($A$4:$A7722,$A7722,$G$4:$G7722,"Ativo")=1,1,0))</f>
        <v/>
      </c>
    </row>
    <row r="7723" spans="1:55" x14ac:dyDescent="0.3">
      <c r="A7723" s="76"/>
      <c r="B7723" s="104"/>
      <c r="C7723" s="76"/>
      <c r="D7723" s="77"/>
      <c r="E7723" s="12"/>
      <c r="F7723" s="78"/>
      <c r="G7723" s="77"/>
      <c r="H7723" s="79"/>
      <c r="BA7723" s="5" t="str">
        <f t="shared" si="120"/>
        <v/>
      </c>
      <c r="BB7723" s="5" t="str">
        <f>IF(OR($E7723="",$G7723&lt;&gt;"Ativo"),"",IF(COUNTIFS($E$4:$E7723,$E7723,$A$4:$A7723,$A7723,$G$4:$G7723,"Ativo")=1,1,0))</f>
        <v/>
      </c>
      <c r="BC7723" t="str">
        <f>IF(OR($A7723="",$G7723&lt;&gt;"Ativo"),"",IF(COUNTIFS($A$4:$A7723,$A7723,$G$4:$G7723,"Ativo")=1,1,0))</f>
        <v/>
      </c>
    </row>
    <row r="7724" spans="1:55" x14ac:dyDescent="0.3">
      <c r="A7724" s="76"/>
      <c r="B7724" s="104"/>
      <c r="C7724" s="76"/>
      <c r="D7724" s="77"/>
      <c r="E7724" s="12"/>
      <c r="F7724" s="78"/>
      <c r="G7724" s="77"/>
      <c r="H7724" s="79"/>
      <c r="BA7724" s="5" t="str">
        <f t="shared" si="120"/>
        <v/>
      </c>
      <c r="BB7724" s="5" t="str">
        <f>IF(OR($E7724="",$G7724&lt;&gt;"Ativo"),"",IF(COUNTIFS($E$4:$E7724,$E7724,$A$4:$A7724,$A7724,$G$4:$G7724,"Ativo")=1,1,0))</f>
        <v/>
      </c>
      <c r="BC7724" t="str">
        <f>IF(OR($A7724="",$G7724&lt;&gt;"Ativo"),"",IF(COUNTIFS($A$4:$A7724,$A7724,$G$4:$G7724,"Ativo")=1,1,0))</f>
        <v/>
      </c>
    </row>
    <row r="7725" spans="1:55" x14ac:dyDescent="0.3">
      <c r="A7725" s="76"/>
      <c r="B7725" s="104"/>
      <c r="C7725" s="76"/>
      <c r="D7725" s="77"/>
      <c r="E7725" s="12"/>
      <c r="F7725" s="78"/>
      <c r="G7725" s="77"/>
      <c r="H7725" s="79"/>
      <c r="BA7725" s="5" t="str">
        <f t="shared" si="120"/>
        <v/>
      </c>
      <c r="BB7725" s="5" t="str">
        <f>IF(OR($E7725="",$G7725&lt;&gt;"Ativo"),"",IF(COUNTIFS($E$4:$E7725,$E7725,$A$4:$A7725,$A7725,$G$4:$G7725,"Ativo")=1,1,0))</f>
        <v/>
      </c>
      <c r="BC7725" t="str">
        <f>IF(OR($A7725="",$G7725&lt;&gt;"Ativo"),"",IF(COUNTIFS($A$4:$A7725,$A7725,$G$4:$G7725,"Ativo")=1,1,0))</f>
        <v/>
      </c>
    </row>
    <row r="7726" spans="1:55" x14ac:dyDescent="0.3">
      <c r="A7726" s="76"/>
      <c r="B7726" s="104"/>
      <c r="C7726" s="76"/>
      <c r="D7726" s="77"/>
      <c r="E7726" s="12"/>
      <c r="F7726" s="78"/>
      <c r="G7726" s="77"/>
      <c r="H7726" s="79"/>
      <c r="BA7726" s="5" t="str">
        <f t="shared" si="120"/>
        <v/>
      </c>
      <c r="BB7726" s="5" t="str">
        <f>IF(OR($E7726="",$G7726&lt;&gt;"Ativo"),"",IF(COUNTIFS($E$4:$E7726,$E7726,$A$4:$A7726,$A7726,$G$4:$G7726,"Ativo")=1,1,0))</f>
        <v/>
      </c>
      <c r="BC7726" t="str">
        <f>IF(OR($A7726="",$G7726&lt;&gt;"Ativo"),"",IF(COUNTIFS($A$4:$A7726,$A7726,$G$4:$G7726,"Ativo")=1,1,0))</f>
        <v/>
      </c>
    </row>
    <row r="7727" spans="1:55" x14ac:dyDescent="0.3">
      <c r="A7727" s="76"/>
      <c r="B7727" s="104"/>
      <c r="C7727" s="76"/>
      <c r="D7727" s="77"/>
      <c r="E7727" s="12"/>
      <c r="F7727" s="78"/>
      <c r="G7727" s="77"/>
      <c r="H7727" s="79"/>
      <c r="BA7727" s="5" t="str">
        <f t="shared" si="120"/>
        <v/>
      </c>
      <c r="BB7727" s="5" t="str">
        <f>IF(OR($E7727="",$G7727&lt;&gt;"Ativo"),"",IF(COUNTIFS($E$4:$E7727,$E7727,$A$4:$A7727,$A7727,$G$4:$G7727,"Ativo")=1,1,0))</f>
        <v/>
      </c>
      <c r="BC7727" t="str">
        <f>IF(OR($A7727="",$G7727&lt;&gt;"Ativo"),"",IF(COUNTIFS($A$4:$A7727,$A7727,$G$4:$G7727,"Ativo")=1,1,0))</f>
        <v/>
      </c>
    </row>
    <row r="7728" spans="1:55" x14ac:dyDescent="0.3">
      <c r="A7728" s="76"/>
      <c r="B7728" s="104"/>
      <c r="C7728" s="76"/>
      <c r="D7728" s="77"/>
      <c r="E7728" s="12"/>
      <c r="F7728" s="78"/>
      <c r="G7728" s="77"/>
      <c r="H7728" s="79"/>
      <c r="BA7728" s="5" t="str">
        <f t="shared" si="120"/>
        <v/>
      </c>
      <c r="BB7728" s="5" t="str">
        <f>IF(OR($E7728="",$G7728&lt;&gt;"Ativo"),"",IF(COUNTIFS($E$4:$E7728,$E7728,$A$4:$A7728,$A7728,$G$4:$G7728,"Ativo")=1,1,0))</f>
        <v/>
      </c>
      <c r="BC7728" t="str">
        <f>IF(OR($A7728="",$G7728&lt;&gt;"Ativo"),"",IF(COUNTIFS($A$4:$A7728,$A7728,$G$4:$G7728,"Ativo")=1,1,0))</f>
        <v/>
      </c>
    </row>
    <row r="7729" spans="1:55" x14ac:dyDescent="0.3">
      <c r="A7729" s="76"/>
      <c r="B7729" s="104"/>
      <c r="C7729" s="76"/>
      <c r="D7729" s="77"/>
      <c r="E7729" s="12"/>
      <c r="F7729" s="78"/>
      <c r="G7729" s="77"/>
      <c r="H7729" s="79"/>
      <c r="BA7729" s="5" t="str">
        <f t="shared" si="120"/>
        <v/>
      </c>
      <c r="BB7729" s="5" t="str">
        <f>IF(OR($E7729="",$G7729&lt;&gt;"Ativo"),"",IF(COUNTIFS($E$4:$E7729,$E7729,$A$4:$A7729,$A7729,$G$4:$G7729,"Ativo")=1,1,0))</f>
        <v/>
      </c>
      <c r="BC7729" t="str">
        <f>IF(OR($A7729="",$G7729&lt;&gt;"Ativo"),"",IF(COUNTIFS($A$4:$A7729,$A7729,$G$4:$G7729,"Ativo")=1,1,0))</f>
        <v/>
      </c>
    </row>
    <row r="7730" spans="1:55" x14ac:dyDescent="0.3">
      <c r="A7730" s="76"/>
      <c r="B7730" s="104"/>
      <c r="C7730" s="76"/>
      <c r="D7730" s="77"/>
      <c r="E7730" s="12"/>
      <c r="F7730" s="78"/>
      <c r="G7730" s="77"/>
      <c r="H7730" s="79"/>
      <c r="BA7730" s="5" t="str">
        <f t="shared" si="120"/>
        <v/>
      </c>
      <c r="BB7730" s="5" t="str">
        <f>IF(OR($E7730="",$G7730&lt;&gt;"Ativo"),"",IF(COUNTIFS($E$4:$E7730,$E7730,$A$4:$A7730,$A7730,$G$4:$G7730,"Ativo")=1,1,0))</f>
        <v/>
      </c>
      <c r="BC7730" t="str">
        <f>IF(OR($A7730="",$G7730&lt;&gt;"Ativo"),"",IF(COUNTIFS($A$4:$A7730,$A7730,$G$4:$G7730,"Ativo")=1,1,0))</f>
        <v/>
      </c>
    </row>
    <row r="7731" spans="1:55" x14ac:dyDescent="0.3">
      <c r="A7731" s="76"/>
      <c r="B7731" s="104"/>
      <c r="C7731" s="76"/>
      <c r="D7731" s="77"/>
      <c r="E7731" s="12"/>
      <c r="F7731" s="78"/>
      <c r="G7731" s="77"/>
      <c r="H7731" s="79"/>
      <c r="BA7731" s="5" t="str">
        <f t="shared" si="120"/>
        <v/>
      </c>
      <c r="BB7731" s="5" t="str">
        <f>IF(OR($E7731="",$G7731&lt;&gt;"Ativo"),"",IF(COUNTIFS($E$4:$E7731,$E7731,$A$4:$A7731,$A7731,$G$4:$G7731,"Ativo")=1,1,0))</f>
        <v/>
      </c>
      <c r="BC7731" t="str">
        <f>IF(OR($A7731="",$G7731&lt;&gt;"Ativo"),"",IF(COUNTIFS($A$4:$A7731,$A7731,$G$4:$G7731,"Ativo")=1,1,0))</f>
        <v/>
      </c>
    </row>
    <row r="7732" spans="1:55" x14ac:dyDescent="0.3">
      <c r="A7732" s="76"/>
      <c r="B7732" s="104"/>
      <c r="C7732" s="76"/>
      <c r="D7732" s="77"/>
      <c r="E7732" s="12"/>
      <c r="F7732" s="78"/>
      <c r="G7732" s="77"/>
      <c r="H7732" s="79"/>
      <c r="BA7732" s="5" t="str">
        <f t="shared" si="120"/>
        <v/>
      </c>
      <c r="BB7732" s="5" t="str">
        <f>IF(OR($E7732="",$G7732&lt;&gt;"Ativo"),"",IF(COUNTIFS($E$4:$E7732,$E7732,$A$4:$A7732,$A7732,$G$4:$G7732,"Ativo")=1,1,0))</f>
        <v/>
      </c>
      <c r="BC7732" t="str">
        <f>IF(OR($A7732="",$G7732&lt;&gt;"Ativo"),"",IF(COUNTIFS($A$4:$A7732,$A7732,$G$4:$G7732,"Ativo")=1,1,0))</f>
        <v/>
      </c>
    </row>
    <row r="7733" spans="1:55" x14ac:dyDescent="0.3">
      <c r="A7733" s="76"/>
      <c r="B7733" s="104"/>
      <c r="C7733" s="76"/>
      <c r="D7733" s="77"/>
      <c r="E7733" s="12"/>
      <c r="F7733" s="78"/>
      <c r="G7733" s="77"/>
      <c r="H7733" s="79"/>
      <c r="BA7733" s="5" t="str">
        <f t="shared" si="120"/>
        <v/>
      </c>
      <c r="BB7733" s="5" t="str">
        <f>IF(OR($E7733="",$G7733&lt;&gt;"Ativo"),"",IF(COUNTIFS($E$4:$E7733,$E7733,$A$4:$A7733,$A7733,$G$4:$G7733,"Ativo")=1,1,0))</f>
        <v/>
      </c>
      <c r="BC7733" t="str">
        <f>IF(OR($A7733="",$G7733&lt;&gt;"Ativo"),"",IF(COUNTIFS($A$4:$A7733,$A7733,$G$4:$G7733,"Ativo")=1,1,0))</f>
        <v/>
      </c>
    </row>
    <row r="7734" spans="1:55" x14ac:dyDescent="0.3">
      <c r="A7734" s="76"/>
      <c r="B7734" s="104"/>
      <c r="C7734" s="76"/>
      <c r="D7734" s="77"/>
      <c r="E7734" s="12"/>
      <c r="F7734" s="78"/>
      <c r="G7734" s="77"/>
      <c r="H7734" s="79"/>
      <c r="BA7734" s="5" t="str">
        <f t="shared" si="120"/>
        <v/>
      </c>
      <c r="BB7734" s="5" t="str">
        <f>IF(OR($E7734="",$G7734&lt;&gt;"Ativo"),"",IF(COUNTIFS($E$4:$E7734,$E7734,$A$4:$A7734,$A7734,$G$4:$G7734,"Ativo")=1,1,0))</f>
        <v/>
      </c>
      <c r="BC7734" t="str">
        <f>IF(OR($A7734="",$G7734&lt;&gt;"Ativo"),"",IF(COUNTIFS($A$4:$A7734,$A7734,$G$4:$G7734,"Ativo")=1,1,0))</f>
        <v/>
      </c>
    </row>
    <row r="7735" spans="1:55" x14ac:dyDescent="0.3">
      <c r="A7735" s="76"/>
      <c r="B7735" s="104"/>
      <c r="C7735" s="76"/>
      <c r="D7735" s="77"/>
      <c r="E7735" s="12"/>
      <c r="F7735" s="78"/>
      <c r="G7735" s="77"/>
      <c r="H7735" s="79"/>
      <c r="BA7735" s="5" t="str">
        <f t="shared" si="120"/>
        <v/>
      </c>
      <c r="BB7735" s="5" t="str">
        <f>IF(OR($E7735="",$G7735&lt;&gt;"Ativo"),"",IF(COUNTIFS($E$4:$E7735,$E7735,$A$4:$A7735,$A7735,$G$4:$G7735,"Ativo")=1,1,0))</f>
        <v/>
      </c>
      <c r="BC7735" t="str">
        <f>IF(OR($A7735="",$G7735&lt;&gt;"Ativo"),"",IF(COUNTIFS($A$4:$A7735,$A7735,$G$4:$G7735,"Ativo")=1,1,0))</f>
        <v/>
      </c>
    </row>
    <row r="7736" spans="1:55" x14ac:dyDescent="0.3">
      <c r="A7736" s="76"/>
      <c r="B7736" s="104"/>
      <c r="C7736" s="76"/>
      <c r="D7736" s="77"/>
      <c r="E7736" s="12"/>
      <c r="F7736" s="78"/>
      <c r="G7736" s="77"/>
      <c r="H7736" s="79"/>
      <c r="BA7736" s="5" t="str">
        <f t="shared" si="120"/>
        <v/>
      </c>
      <c r="BB7736" s="5" t="str">
        <f>IF(OR($E7736="",$G7736&lt;&gt;"Ativo"),"",IF(COUNTIFS($E$4:$E7736,$E7736,$A$4:$A7736,$A7736,$G$4:$G7736,"Ativo")=1,1,0))</f>
        <v/>
      </c>
      <c r="BC7736" t="str">
        <f>IF(OR($A7736="",$G7736&lt;&gt;"Ativo"),"",IF(COUNTIFS($A$4:$A7736,$A7736,$G$4:$G7736,"Ativo")=1,1,0))</f>
        <v/>
      </c>
    </row>
    <row r="7737" spans="1:55" x14ac:dyDescent="0.3">
      <c r="A7737" s="76"/>
      <c r="B7737" s="104"/>
      <c r="C7737" s="76"/>
      <c r="D7737" s="77"/>
      <c r="E7737" s="12"/>
      <c r="F7737" s="78"/>
      <c r="G7737" s="77"/>
      <c r="H7737" s="79"/>
      <c r="BA7737" s="5" t="str">
        <f t="shared" si="120"/>
        <v/>
      </c>
      <c r="BB7737" s="5" t="str">
        <f>IF(OR($E7737="",$G7737&lt;&gt;"Ativo"),"",IF(COUNTIFS($E$4:$E7737,$E7737,$A$4:$A7737,$A7737,$G$4:$G7737,"Ativo")=1,1,0))</f>
        <v/>
      </c>
      <c r="BC7737" t="str">
        <f>IF(OR($A7737="",$G7737&lt;&gt;"Ativo"),"",IF(COUNTIFS($A$4:$A7737,$A7737,$G$4:$G7737,"Ativo")=1,1,0))</f>
        <v/>
      </c>
    </row>
    <row r="7738" spans="1:55" x14ac:dyDescent="0.3">
      <c r="A7738" s="76"/>
      <c r="B7738" s="104"/>
      <c r="C7738" s="76"/>
      <c r="D7738" s="77"/>
      <c r="E7738" s="12"/>
      <c r="F7738" s="78"/>
      <c r="G7738" s="77"/>
      <c r="H7738" s="79"/>
      <c r="BA7738" s="5" t="str">
        <f t="shared" si="120"/>
        <v/>
      </c>
      <c r="BB7738" s="5" t="str">
        <f>IF(OR($E7738="",$G7738&lt;&gt;"Ativo"),"",IF(COUNTIFS($E$4:$E7738,$E7738,$A$4:$A7738,$A7738,$G$4:$G7738,"Ativo")=1,1,0))</f>
        <v/>
      </c>
      <c r="BC7738" t="str">
        <f>IF(OR($A7738="",$G7738&lt;&gt;"Ativo"),"",IF(COUNTIFS($A$4:$A7738,$A7738,$G$4:$G7738,"Ativo")=1,1,0))</f>
        <v/>
      </c>
    </row>
    <row r="7739" spans="1:55" x14ac:dyDescent="0.3">
      <c r="A7739" s="76"/>
      <c r="B7739" s="104"/>
      <c r="C7739" s="76"/>
      <c r="D7739" s="77"/>
      <c r="E7739" s="12"/>
      <c r="F7739" s="78"/>
      <c r="G7739" s="77"/>
      <c r="H7739" s="79"/>
      <c r="BA7739" s="5" t="str">
        <f t="shared" si="120"/>
        <v/>
      </c>
      <c r="BB7739" s="5" t="str">
        <f>IF(OR($E7739="",$G7739&lt;&gt;"Ativo"),"",IF(COUNTIFS($E$4:$E7739,$E7739,$A$4:$A7739,$A7739,$G$4:$G7739,"Ativo")=1,1,0))</f>
        <v/>
      </c>
      <c r="BC7739" t="str">
        <f>IF(OR($A7739="",$G7739&lt;&gt;"Ativo"),"",IF(COUNTIFS($A$4:$A7739,$A7739,$G$4:$G7739,"Ativo")=1,1,0))</f>
        <v/>
      </c>
    </row>
    <row r="7740" spans="1:55" x14ac:dyDescent="0.3">
      <c r="A7740" s="76"/>
      <c r="B7740" s="104"/>
      <c r="C7740" s="76"/>
      <c r="D7740" s="77"/>
      <c r="E7740" s="12"/>
      <c r="F7740" s="78"/>
      <c r="G7740" s="77"/>
      <c r="H7740" s="79"/>
      <c r="BA7740" s="5" t="str">
        <f t="shared" si="120"/>
        <v/>
      </c>
      <c r="BB7740" s="5" t="str">
        <f>IF(OR($E7740="",$G7740&lt;&gt;"Ativo"),"",IF(COUNTIFS($E$4:$E7740,$E7740,$A$4:$A7740,$A7740,$G$4:$G7740,"Ativo")=1,1,0))</f>
        <v/>
      </c>
      <c r="BC7740" t="str">
        <f>IF(OR($A7740="",$G7740&lt;&gt;"Ativo"),"",IF(COUNTIFS($A$4:$A7740,$A7740,$G$4:$G7740,"Ativo")=1,1,0))</f>
        <v/>
      </c>
    </row>
    <row r="7741" spans="1:55" x14ac:dyDescent="0.3">
      <c r="A7741" s="76"/>
      <c r="B7741" s="104"/>
      <c r="C7741" s="76"/>
      <c r="D7741" s="77"/>
      <c r="E7741" s="12"/>
      <c r="F7741" s="78"/>
      <c r="G7741" s="77"/>
      <c r="H7741" s="79"/>
      <c r="BA7741" s="5" t="str">
        <f t="shared" si="120"/>
        <v/>
      </c>
      <c r="BB7741" s="5" t="str">
        <f>IF(OR($E7741="",$G7741&lt;&gt;"Ativo"),"",IF(COUNTIFS($E$4:$E7741,$E7741,$A$4:$A7741,$A7741,$G$4:$G7741,"Ativo")=1,1,0))</f>
        <v/>
      </c>
      <c r="BC7741" t="str">
        <f>IF(OR($A7741="",$G7741&lt;&gt;"Ativo"),"",IF(COUNTIFS($A$4:$A7741,$A7741,$G$4:$G7741,"Ativo")=1,1,0))</f>
        <v/>
      </c>
    </row>
    <row r="7742" spans="1:55" x14ac:dyDescent="0.3">
      <c r="A7742" s="76"/>
      <c r="B7742" s="104"/>
      <c r="C7742" s="76"/>
      <c r="D7742" s="77"/>
      <c r="E7742" s="12"/>
      <c r="F7742" s="78"/>
      <c r="G7742" s="77"/>
      <c r="H7742" s="79"/>
      <c r="BA7742" s="5" t="str">
        <f t="shared" si="120"/>
        <v/>
      </c>
      <c r="BB7742" s="5" t="str">
        <f>IF(OR($E7742="",$G7742&lt;&gt;"Ativo"),"",IF(COUNTIFS($E$4:$E7742,$E7742,$A$4:$A7742,$A7742,$G$4:$G7742,"Ativo")=1,1,0))</f>
        <v/>
      </c>
      <c r="BC7742" t="str">
        <f>IF(OR($A7742="",$G7742&lt;&gt;"Ativo"),"",IF(COUNTIFS($A$4:$A7742,$A7742,$G$4:$G7742,"Ativo")=1,1,0))</f>
        <v/>
      </c>
    </row>
    <row r="7743" spans="1:55" x14ac:dyDescent="0.3">
      <c r="A7743" s="76"/>
      <c r="B7743" s="104"/>
      <c r="C7743" s="76"/>
      <c r="D7743" s="77"/>
      <c r="E7743" s="12"/>
      <c r="F7743" s="78"/>
      <c r="G7743" s="77"/>
      <c r="H7743" s="79"/>
      <c r="BA7743" s="5" t="str">
        <f t="shared" si="120"/>
        <v/>
      </c>
      <c r="BB7743" s="5" t="str">
        <f>IF(OR($E7743="",$G7743&lt;&gt;"Ativo"),"",IF(COUNTIFS($E$4:$E7743,$E7743,$A$4:$A7743,$A7743,$G$4:$G7743,"Ativo")=1,1,0))</f>
        <v/>
      </c>
      <c r="BC7743" t="str">
        <f>IF(OR($A7743="",$G7743&lt;&gt;"Ativo"),"",IF(COUNTIFS($A$4:$A7743,$A7743,$G$4:$G7743,"Ativo")=1,1,0))</f>
        <v/>
      </c>
    </row>
    <row r="7744" spans="1:55" x14ac:dyDescent="0.3">
      <c r="A7744" s="76"/>
      <c r="B7744" s="104"/>
      <c r="C7744" s="76"/>
      <c r="D7744" s="77"/>
      <c r="E7744" s="12"/>
      <c r="F7744" s="78"/>
      <c r="G7744" s="77"/>
      <c r="H7744" s="79"/>
      <c r="BA7744" s="5" t="str">
        <f t="shared" si="120"/>
        <v/>
      </c>
      <c r="BB7744" s="5" t="str">
        <f>IF(OR($E7744="",$G7744&lt;&gt;"Ativo"),"",IF(COUNTIFS($E$4:$E7744,$E7744,$A$4:$A7744,$A7744,$G$4:$G7744,"Ativo")=1,1,0))</f>
        <v/>
      </c>
      <c r="BC7744" t="str">
        <f>IF(OR($A7744="",$G7744&lt;&gt;"Ativo"),"",IF(COUNTIFS($A$4:$A7744,$A7744,$G$4:$G7744,"Ativo")=1,1,0))</f>
        <v/>
      </c>
    </row>
    <row r="7745" spans="1:55" x14ac:dyDescent="0.3">
      <c r="A7745" s="76"/>
      <c r="B7745" s="104"/>
      <c r="C7745" s="76"/>
      <c r="D7745" s="77"/>
      <c r="E7745" s="12"/>
      <c r="F7745" s="78"/>
      <c r="G7745" s="77"/>
      <c r="H7745" s="79"/>
      <c r="BA7745" s="5" t="str">
        <f t="shared" si="120"/>
        <v/>
      </c>
      <c r="BB7745" s="5" t="str">
        <f>IF(OR($E7745="",$G7745&lt;&gt;"Ativo"),"",IF(COUNTIFS($E$4:$E7745,$E7745,$A$4:$A7745,$A7745,$G$4:$G7745,"Ativo")=1,1,0))</f>
        <v/>
      </c>
      <c r="BC7745" t="str">
        <f>IF(OR($A7745="",$G7745&lt;&gt;"Ativo"),"",IF(COUNTIFS($A$4:$A7745,$A7745,$G$4:$G7745,"Ativo")=1,1,0))</f>
        <v/>
      </c>
    </row>
    <row r="7746" spans="1:55" x14ac:dyDescent="0.3">
      <c r="A7746" s="76"/>
      <c r="B7746" s="104"/>
      <c r="C7746" s="76"/>
      <c r="D7746" s="77"/>
      <c r="E7746" s="12"/>
      <c r="F7746" s="78"/>
      <c r="G7746" s="77"/>
      <c r="H7746" s="79"/>
      <c r="BA7746" s="5" t="str">
        <f t="shared" si="120"/>
        <v/>
      </c>
      <c r="BB7746" s="5" t="str">
        <f>IF(OR($E7746="",$G7746&lt;&gt;"Ativo"),"",IF(COUNTIFS($E$4:$E7746,$E7746,$A$4:$A7746,$A7746,$G$4:$G7746,"Ativo")=1,1,0))</f>
        <v/>
      </c>
      <c r="BC7746" t="str">
        <f>IF(OR($A7746="",$G7746&lt;&gt;"Ativo"),"",IF(COUNTIFS($A$4:$A7746,$A7746,$G$4:$G7746,"Ativo")=1,1,0))</f>
        <v/>
      </c>
    </row>
    <row r="7747" spans="1:55" x14ac:dyDescent="0.3">
      <c r="A7747" s="76"/>
      <c r="B7747" s="104"/>
      <c r="C7747" s="76"/>
      <c r="D7747" s="77"/>
      <c r="E7747" s="12"/>
      <c r="F7747" s="78"/>
      <c r="G7747" s="77"/>
      <c r="H7747" s="79"/>
      <c r="BA7747" s="5" t="str">
        <f t="shared" si="120"/>
        <v/>
      </c>
      <c r="BB7747" s="5" t="str">
        <f>IF(OR($E7747="",$G7747&lt;&gt;"Ativo"),"",IF(COUNTIFS($E$4:$E7747,$E7747,$A$4:$A7747,$A7747,$G$4:$G7747,"Ativo")=1,1,0))</f>
        <v/>
      </c>
      <c r="BC7747" t="str">
        <f>IF(OR($A7747="",$G7747&lt;&gt;"Ativo"),"",IF(COUNTIFS($A$4:$A7747,$A7747,$G$4:$G7747,"Ativo")=1,1,0))</f>
        <v/>
      </c>
    </row>
    <row r="7748" spans="1:55" x14ac:dyDescent="0.3">
      <c r="A7748" s="76"/>
      <c r="B7748" s="104"/>
      <c r="C7748" s="76"/>
      <c r="D7748" s="77"/>
      <c r="E7748" s="12"/>
      <c r="F7748" s="78"/>
      <c r="G7748" s="77"/>
      <c r="H7748" s="79"/>
      <c r="BA7748" s="5" t="str">
        <f t="shared" ref="BA7748:BA7811" si="121">IF($D7748="","",MID($D7748,4,LEN($D7748)-5))</f>
        <v/>
      </c>
      <c r="BB7748" s="5" t="str">
        <f>IF(OR($E7748="",$G7748&lt;&gt;"Ativo"),"",IF(COUNTIFS($E$4:$E7748,$E7748,$A$4:$A7748,$A7748,$G$4:$G7748,"Ativo")=1,1,0))</f>
        <v/>
      </c>
      <c r="BC7748" t="str">
        <f>IF(OR($A7748="",$G7748&lt;&gt;"Ativo"),"",IF(COUNTIFS($A$4:$A7748,$A7748,$G$4:$G7748,"Ativo")=1,1,0))</f>
        <v/>
      </c>
    </row>
    <row r="7749" spans="1:55" x14ac:dyDescent="0.3">
      <c r="A7749" s="76"/>
      <c r="B7749" s="104"/>
      <c r="C7749" s="76"/>
      <c r="D7749" s="77"/>
      <c r="E7749" s="12"/>
      <c r="F7749" s="78"/>
      <c r="G7749" s="77"/>
      <c r="H7749" s="79"/>
      <c r="BA7749" s="5" t="str">
        <f t="shared" si="121"/>
        <v/>
      </c>
      <c r="BB7749" s="5" t="str">
        <f>IF(OR($E7749="",$G7749&lt;&gt;"Ativo"),"",IF(COUNTIFS($E$4:$E7749,$E7749,$A$4:$A7749,$A7749,$G$4:$G7749,"Ativo")=1,1,0))</f>
        <v/>
      </c>
      <c r="BC7749" t="str">
        <f>IF(OR($A7749="",$G7749&lt;&gt;"Ativo"),"",IF(COUNTIFS($A$4:$A7749,$A7749,$G$4:$G7749,"Ativo")=1,1,0))</f>
        <v/>
      </c>
    </row>
    <row r="7750" spans="1:55" x14ac:dyDescent="0.3">
      <c r="A7750" s="76"/>
      <c r="B7750" s="104"/>
      <c r="C7750" s="76"/>
      <c r="D7750" s="77"/>
      <c r="E7750" s="12"/>
      <c r="F7750" s="78"/>
      <c r="G7750" s="77"/>
      <c r="H7750" s="79"/>
      <c r="BA7750" s="5" t="str">
        <f t="shared" si="121"/>
        <v/>
      </c>
      <c r="BB7750" s="5" t="str">
        <f>IF(OR($E7750="",$G7750&lt;&gt;"Ativo"),"",IF(COUNTIFS($E$4:$E7750,$E7750,$A$4:$A7750,$A7750,$G$4:$G7750,"Ativo")=1,1,0))</f>
        <v/>
      </c>
      <c r="BC7750" t="str">
        <f>IF(OR($A7750="",$G7750&lt;&gt;"Ativo"),"",IF(COUNTIFS($A$4:$A7750,$A7750,$G$4:$G7750,"Ativo")=1,1,0))</f>
        <v/>
      </c>
    </row>
    <row r="7751" spans="1:55" x14ac:dyDescent="0.3">
      <c r="A7751" s="76"/>
      <c r="B7751" s="104"/>
      <c r="C7751" s="76"/>
      <c r="D7751" s="77"/>
      <c r="E7751" s="12"/>
      <c r="F7751" s="78"/>
      <c r="G7751" s="77"/>
      <c r="H7751" s="79"/>
      <c r="BA7751" s="5" t="str">
        <f t="shared" si="121"/>
        <v/>
      </c>
      <c r="BB7751" s="5" t="str">
        <f>IF(OR($E7751="",$G7751&lt;&gt;"Ativo"),"",IF(COUNTIFS($E$4:$E7751,$E7751,$A$4:$A7751,$A7751,$G$4:$G7751,"Ativo")=1,1,0))</f>
        <v/>
      </c>
      <c r="BC7751" t="str">
        <f>IF(OR($A7751="",$G7751&lt;&gt;"Ativo"),"",IF(COUNTIFS($A$4:$A7751,$A7751,$G$4:$G7751,"Ativo")=1,1,0))</f>
        <v/>
      </c>
    </row>
    <row r="7752" spans="1:55" x14ac:dyDescent="0.3">
      <c r="A7752" s="76"/>
      <c r="B7752" s="104"/>
      <c r="C7752" s="76"/>
      <c r="D7752" s="77"/>
      <c r="E7752" s="12"/>
      <c r="F7752" s="78"/>
      <c r="G7752" s="77"/>
      <c r="H7752" s="79"/>
      <c r="BA7752" s="5" t="str">
        <f t="shared" si="121"/>
        <v/>
      </c>
      <c r="BB7752" s="5" t="str">
        <f>IF(OR($E7752="",$G7752&lt;&gt;"Ativo"),"",IF(COUNTIFS($E$4:$E7752,$E7752,$A$4:$A7752,$A7752,$G$4:$G7752,"Ativo")=1,1,0))</f>
        <v/>
      </c>
      <c r="BC7752" t="str">
        <f>IF(OR($A7752="",$G7752&lt;&gt;"Ativo"),"",IF(COUNTIFS($A$4:$A7752,$A7752,$G$4:$G7752,"Ativo")=1,1,0))</f>
        <v/>
      </c>
    </row>
    <row r="7753" spans="1:55" x14ac:dyDescent="0.3">
      <c r="A7753" s="76"/>
      <c r="B7753" s="104"/>
      <c r="C7753" s="76"/>
      <c r="D7753" s="77"/>
      <c r="E7753" s="12"/>
      <c r="F7753" s="78"/>
      <c r="G7753" s="77"/>
      <c r="H7753" s="79"/>
      <c r="BA7753" s="5" t="str">
        <f t="shared" si="121"/>
        <v/>
      </c>
      <c r="BB7753" s="5" t="str">
        <f>IF(OR($E7753="",$G7753&lt;&gt;"Ativo"),"",IF(COUNTIFS($E$4:$E7753,$E7753,$A$4:$A7753,$A7753,$G$4:$G7753,"Ativo")=1,1,0))</f>
        <v/>
      </c>
      <c r="BC7753" t="str">
        <f>IF(OR($A7753="",$G7753&lt;&gt;"Ativo"),"",IF(COUNTIFS($A$4:$A7753,$A7753,$G$4:$G7753,"Ativo")=1,1,0))</f>
        <v/>
      </c>
    </row>
    <row r="7754" spans="1:55" x14ac:dyDescent="0.3">
      <c r="A7754" s="76"/>
      <c r="B7754" s="104"/>
      <c r="C7754" s="76"/>
      <c r="D7754" s="77"/>
      <c r="E7754" s="12"/>
      <c r="F7754" s="78"/>
      <c r="G7754" s="77"/>
      <c r="H7754" s="79"/>
      <c r="BA7754" s="5" t="str">
        <f t="shared" si="121"/>
        <v/>
      </c>
      <c r="BB7754" s="5" t="str">
        <f>IF(OR($E7754="",$G7754&lt;&gt;"Ativo"),"",IF(COUNTIFS($E$4:$E7754,$E7754,$A$4:$A7754,$A7754,$G$4:$G7754,"Ativo")=1,1,0))</f>
        <v/>
      </c>
      <c r="BC7754" t="str">
        <f>IF(OR($A7754="",$G7754&lt;&gt;"Ativo"),"",IF(COUNTIFS($A$4:$A7754,$A7754,$G$4:$G7754,"Ativo")=1,1,0))</f>
        <v/>
      </c>
    </row>
    <row r="7755" spans="1:55" x14ac:dyDescent="0.3">
      <c r="A7755" s="76"/>
      <c r="B7755" s="104"/>
      <c r="C7755" s="76"/>
      <c r="D7755" s="77"/>
      <c r="E7755" s="12"/>
      <c r="F7755" s="78"/>
      <c r="G7755" s="77"/>
      <c r="H7755" s="79"/>
      <c r="BA7755" s="5" t="str">
        <f t="shared" si="121"/>
        <v/>
      </c>
      <c r="BB7755" s="5" t="str">
        <f>IF(OR($E7755="",$G7755&lt;&gt;"Ativo"),"",IF(COUNTIFS($E$4:$E7755,$E7755,$A$4:$A7755,$A7755,$G$4:$G7755,"Ativo")=1,1,0))</f>
        <v/>
      </c>
      <c r="BC7755" t="str">
        <f>IF(OR($A7755="",$G7755&lt;&gt;"Ativo"),"",IF(COUNTIFS($A$4:$A7755,$A7755,$G$4:$G7755,"Ativo")=1,1,0))</f>
        <v/>
      </c>
    </row>
    <row r="7756" spans="1:55" x14ac:dyDescent="0.3">
      <c r="A7756" s="76"/>
      <c r="B7756" s="104"/>
      <c r="C7756" s="76"/>
      <c r="D7756" s="77"/>
      <c r="E7756" s="12"/>
      <c r="F7756" s="78"/>
      <c r="G7756" s="77"/>
      <c r="H7756" s="79"/>
      <c r="BA7756" s="5" t="str">
        <f t="shared" si="121"/>
        <v/>
      </c>
      <c r="BB7756" s="5" t="str">
        <f>IF(OR($E7756="",$G7756&lt;&gt;"Ativo"),"",IF(COUNTIFS($E$4:$E7756,$E7756,$A$4:$A7756,$A7756,$G$4:$G7756,"Ativo")=1,1,0))</f>
        <v/>
      </c>
      <c r="BC7756" t="str">
        <f>IF(OR($A7756="",$G7756&lt;&gt;"Ativo"),"",IF(COUNTIFS($A$4:$A7756,$A7756,$G$4:$G7756,"Ativo")=1,1,0))</f>
        <v/>
      </c>
    </row>
    <row r="7757" spans="1:55" x14ac:dyDescent="0.3">
      <c r="A7757" s="76"/>
      <c r="B7757" s="104"/>
      <c r="C7757" s="76"/>
      <c r="D7757" s="77"/>
      <c r="E7757" s="12"/>
      <c r="F7757" s="78"/>
      <c r="G7757" s="77"/>
      <c r="H7757" s="79"/>
      <c r="BA7757" s="5" t="str">
        <f t="shared" si="121"/>
        <v/>
      </c>
      <c r="BB7757" s="5" t="str">
        <f>IF(OR($E7757="",$G7757&lt;&gt;"Ativo"),"",IF(COUNTIFS($E$4:$E7757,$E7757,$A$4:$A7757,$A7757,$G$4:$G7757,"Ativo")=1,1,0))</f>
        <v/>
      </c>
      <c r="BC7757" t="str">
        <f>IF(OR($A7757="",$G7757&lt;&gt;"Ativo"),"",IF(COUNTIFS($A$4:$A7757,$A7757,$G$4:$G7757,"Ativo")=1,1,0))</f>
        <v/>
      </c>
    </row>
    <row r="7758" spans="1:55" x14ac:dyDescent="0.3">
      <c r="A7758" s="76"/>
      <c r="B7758" s="104"/>
      <c r="C7758" s="76"/>
      <c r="D7758" s="77"/>
      <c r="E7758" s="12"/>
      <c r="F7758" s="78"/>
      <c r="G7758" s="77"/>
      <c r="H7758" s="79"/>
      <c r="BA7758" s="5" t="str">
        <f t="shared" si="121"/>
        <v/>
      </c>
      <c r="BB7758" s="5" t="str">
        <f>IF(OR($E7758="",$G7758&lt;&gt;"Ativo"),"",IF(COUNTIFS($E$4:$E7758,$E7758,$A$4:$A7758,$A7758,$G$4:$G7758,"Ativo")=1,1,0))</f>
        <v/>
      </c>
      <c r="BC7758" t="str">
        <f>IF(OR($A7758="",$G7758&lt;&gt;"Ativo"),"",IF(COUNTIFS($A$4:$A7758,$A7758,$G$4:$G7758,"Ativo")=1,1,0))</f>
        <v/>
      </c>
    </row>
    <row r="7759" spans="1:55" x14ac:dyDescent="0.3">
      <c r="A7759" s="76"/>
      <c r="B7759" s="104"/>
      <c r="C7759" s="76"/>
      <c r="D7759" s="77"/>
      <c r="E7759" s="12"/>
      <c r="F7759" s="78"/>
      <c r="G7759" s="77"/>
      <c r="H7759" s="79"/>
      <c r="BA7759" s="5" t="str">
        <f t="shared" si="121"/>
        <v/>
      </c>
      <c r="BB7759" s="5" t="str">
        <f>IF(OR($E7759="",$G7759&lt;&gt;"Ativo"),"",IF(COUNTIFS($E$4:$E7759,$E7759,$A$4:$A7759,$A7759,$G$4:$G7759,"Ativo")=1,1,0))</f>
        <v/>
      </c>
      <c r="BC7759" t="str">
        <f>IF(OR($A7759="",$G7759&lt;&gt;"Ativo"),"",IF(COUNTIFS($A$4:$A7759,$A7759,$G$4:$G7759,"Ativo")=1,1,0))</f>
        <v/>
      </c>
    </row>
    <row r="7760" spans="1:55" x14ac:dyDescent="0.3">
      <c r="A7760" s="76"/>
      <c r="B7760" s="104"/>
      <c r="C7760" s="76"/>
      <c r="D7760" s="77"/>
      <c r="E7760" s="12"/>
      <c r="F7760" s="78"/>
      <c r="G7760" s="77"/>
      <c r="H7760" s="79"/>
      <c r="BA7760" s="5" t="str">
        <f t="shared" si="121"/>
        <v/>
      </c>
      <c r="BB7760" s="5" t="str">
        <f>IF(OR($E7760="",$G7760&lt;&gt;"Ativo"),"",IF(COUNTIFS($E$4:$E7760,$E7760,$A$4:$A7760,$A7760,$G$4:$G7760,"Ativo")=1,1,0))</f>
        <v/>
      </c>
      <c r="BC7760" t="str">
        <f>IF(OR($A7760="",$G7760&lt;&gt;"Ativo"),"",IF(COUNTIFS($A$4:$A7760,$A7760,$G$4:$G7760,"Ativo")=1,1,0))</f>
        <v/>
      </c>
    </row>
    <row r="7761" spans="1:55" x14ac:dyDescent="0.3">
      <c r="A7761" s="76"/>
      <c r="B7761" s="104"/>
      <c r="C7761" s="76"/>
      <c r="D7761" s="77"/>
      <c r="E7761" s="12"/>
      <c r="F7761" s="78"/>
      <c r="G7761" s="77"/>
      <c r="H7761" s="79"/>
      <c r="BA7761" s="5" t="str">
        <f t="shared" si="121"/>
        <v/>
      </c>
      <c r="BB7761" s="5" t="str">
        <f>IF(OR($E7761="",$G7761&lt;&gt;"Ativo"),"",IF(COUNTIFS($E$4:$E7761,$E7761,$A$4:$A7761,$A7761,$G$4:$G7761,"Ativo")=1,1,0))</f>
        <v/>
      </c>
      <c r="BC7761" t="str">
        <f>IF(OR($A7761="",$G7761&lt;&gt;"Ativo"),"",IF(COUNTIFS($A$4:$A7761,$A7761,$G$4:$G7761,"Ativo")=1,1,0))</f>
        <v/>
      </c>
    </row>
    <row r="7762" spans="1:55" x14ac:dyDescent="0.3">
      <c r="A7762" s="76"/>
      <c r="B7762" s="104"/>
      <c r="C7762" s="76"/>
      <c r="D7762" s="77"/>
      <c r="E7762" s="12"/>
      <c r="F7762" s="78"/>
      <c r="G7762" s="77"/>
      <c r="H7762" s="79"/>
      <c r="BA7762" s="5" t="str">
        <f t="shared" si="121"/>
        <v/>
      </c>
      <c r="BB7762" s="5" t="str">
        <f>IF(OR($E7762="",$G7762&lt;&gt;"Ativo"),"",IF(COUNTIFS($E$4:$E7762,$E7762,$A$4:$A7762,$A7762,$G$4:$G7762,"Ativo")=1,1,0))</f>
        <v/>
      </c>
      <c r="BC7762" t="str">
        <f>IF(OR($A7762="",$G7762&lt;&gt;"Ativo"),"",IF(COUNTIFS($A$4:$A7762,$A7762,$G$4:$G7762,"Ativo")=1,1,0))</f>
        <v/>
      </c>
    </row>
    <row r="7763" spans="1:55" x14ac:dyDescent="0.3">
      <c r="A7763" s="76"/>
      <c r="B7763" s="104"/>
      <c r="C7763" s="76"/>
      <c r="D7763" s="77"/>
      <c r="E7763" s="12"/>
      <c r="F7763" s="78"/>
      <c r="G7763" s="77"/>
      <c r="H7763" s="79"/>
      <c r="BA7763" s="5" t="str">
        <f t="shared" si="121"/>
        <v/>
      </c>
      <c r="BB7763" s="5" t="str">
        <f>IF(OR($E7763="",$G7763&lt;&gt;"Ativo"),"",IF(COUNTIFS($E$4:$E7763,$E7763,$A$4:$A7763,$A7763,$G$4:$G7763,"Ativo")=1,1,0))</f>
        <v/>
      </c>
      <c r="BC7763" t="str">
        <f>IF(OR($A7763="",$G7763&lt;&gt;"Ativo"),"",IF(COUNTIFS($A$4:$A7763,$A7763,$G$4:$G7763,"Ativo")=1,1,0))</f>
        <v/>
      </c>
    </row>
    <row r="7764" spans="1:55" x14ac:dyDescent="0.3">
      <c r="A7764" s="76"/>
      <c r="B7764" s="104"/>
      <c r="C7764" s="76"/>
      <c r="D7764" s="77"/>
      <c r="E7764" s="12"/>
      <c r="F7764" s="78"/>
      <c r="G7764" s="77"/>
      <c r="H7764" s="79"/>
      <c r="BA7764" s="5" t="str">
        <f t="shared" si="121"/>
        <v/>
      </c>
      <c r="BB7764" s="5" t="str">
        <f>IF(OR($E7764="",$G7764&lt;&gt;"Ativo"),"",IF(COUNTIFS($E$4:$E7764,$E7764,$A$4:$A7764,$A7764,$G$4:$G7764,"Ativo")=1,1,0))</f>
        <v/>
      </c>
      <c r="BC7764" t="str">
        <f>IF(OR($A7764="",$G7764&lt;&gt;"Ativo"),"",IF(COUNTIFS($A$4:$A7764,$A7764,$G$4:$G7764,"Ativo")=1,1,0))</f>
        <v/>
      </c>
    </row>
    <row r="7765" spans="1:55" x14ac:dyDescent="0.3">
      <c r="A7765" s="76"/>
      <c r="B7765" s="104"/>
      <c r="C7765" s="76"/>
      <c r="D7765" s="77"/>
      <c r="E7765" s="12"/>
      <c r="F7765" s="78"/>
      <c r="G7765" s="77"/>
      <c r="H7765" s="79"/>
      <c r="BA7765" s="5" t="str">
        <f t="shared" si="121"/>
        <v/>
      </c>
      <c r="BB7765" s="5" t="str">
        <f>IF(OR($E7765="",$G7765&lt;&gt;"Ativo"),"",IF(COUNTIFS($E$4:$E7765,$E7765,$A$4:$A7765,$A7765,$G$4:$G7765,"Ativo")=1,1,0))</f>
        <v/>
      </c>
      <c r="BC7765" t="str">
        <f>IF(OR($A7765="",$G7765&lt;&gt;"Ativo"),"",IF(COUNTIFS($A$4:$A7765,$A7765,$G$4:$G7765,"Ativo")=1,1,0))</f>
        <v/>
      </c>
    </row>
    <row r="7766" spans="1:55" x14ac:dyDescent="0.3">
      <c r="A7766" s="76"/>
      <c r="B7766" s="104"/>
      <c r="C7766" s="76"/>
      <c r="D7766" s="77"/>
      <c r="E7766" s="12"/>
      <c r="F7766" s="78"/>
      <c r="G7766" s="77"/>
      <c r="H7766" s="79"/>
      <c r="BA7766" s="5" t="str">
        <f t="shared" si="121"/>
        <v/>
      </c>
      <c r="BB7766" s="5" t="str">
        <f>IF(OR($E7766="",$G7766&lt;&gt;"Ativo"),"",IF(COUNTIFS($E$4:$E7766,$E7766,$A$4:$A7766,$A7766,$G$4:$G7766,"Ativo")=1,1,0))</f>
        <v/>
      </c>
      <c r="BC7766" t="str">
        <f>IF(OR($A7766="",$G7766&lt;&gt;"Ativo"),"",IF(COUNTIFS($A$4:$A7766,$A7766,$G$4:$G7766,"Ativo")=1,1,0))</f>
        <v/>
      </c>
    </row>
    <row r="7767" spans="1:55" x14ac:dyDescent="0.3">
      <c r="A7767" s="76"/>
      <c r="B7767" s="104"/>
      <c r="C7767" s="76"/>
      <c r="D7767" s="77"/>
      <c r="E7767" s="12"/>
      <c r="F7767" s="78"/>
      <c r="G7767" s="77"/>
      <c r="H7767" s="79"/>
      <c r="BA7767" s="5" t="str">
        <f t="shared" si="121"/>
        <v/>
      </c>
      <c r="BB7767" s="5" t="str">
        <f>IF(OR($E7767="",$G7767&lt;&gt;"Ativo"),"",IF(COUNTIFS($E$4:$E7767,$E7767,$A$4:$A7767,$A7767,$G$4:$G7767,"Ativo")=1,1,0))</f>
        <v/>
      </c>
      <c r="BC7767" t="str">
        <f>IF(OR($A7767="",$G7767&lt;&gt;"Ativo"),"",IF(COUNTIFS($A$4:$A7767,$A7767,$G$4:$G7767,"Ativo")=1,1,0))</f>
        <v/>
      </c>
    </row>
    <row r="7768" spans="1:55" x14ac:dyDescent="0.3">
      <c r="A7768" s="76"/>
      <c r="B7768" s="104"/>
      <c r="C7768" s="76"/>
      <c r="D7768" s="77"/>
      <c r="E7768" s="12"/>
      <c r="F7768" s="78"/>
      <c r="G7768" s="77"/>
      <c r="H7768" s="79"/>
      <c r="BA7768" s="5" t="str">
        <f t="shared" si="121"/>
        <v/>
      </c>
      <c r="BB7768" s="5" t="str">
        <f>IF(OR($E7768="",$G7768&lt;&gt;"Ativo"),"",IF(COUNTIFS($E$4:$E7768,$E7768,$A$4:$A7768,$A7768,$G$4:$G7768,"Ativo")=1,1,0))</f>
        <v/>
      </c>
      <c r="BC7768" t="str">
        <f>IF(OR($A7768="",$G7768&lt;&gt;"Ativo"),"",IF(COUNTIFS($A$4:$A7768,$A7768,$G$4:$G7768,"Ativo")=1,1,0))</f>
        <v/>
      </c>
    </row>
    <row r="7769" spans="1:55" x14ac:dyDescent="0.3">
      <c r="A7769" s="76"/>
      <c r="B7769" s="104"/>
      <c r="C7769" s="76"/>
      <c r="D7769" s="77"/>
      <c r="E7769" s="12"/>
      <c r="F7769" s="78"/>
      <c r="G7769" s="77"/>
      <c r="H7769" s="79"/>
      <c r="BA7769" s="5" t="str">
        <f t="shared" si="121"/>
        <v/>
      </c>
      <c r="BB7769" s="5" t="str">
        <f>IF(OR($E7769="",$G7769&lt;&gt;"Ativo"),"",IF(COUNTIFS($E$4:$E7769,$E7769,$A$4:$A7769,$A7769,$G$4:$G7769,"Ativo")=1,1,0))</f>
        <v/>
      </c>
      <c r="BC7769" t="str">
        <f>IF(OR($A7769="",$G7769&lt;&gt;"Ativo"),"",IF(COUNTIFS($A$4:$A7769,$A7769,$G$4:$G7769,"Ativo")=1,1,0))</f>
        <v/>
      </c>
    </row>
    <row r="7770" spans="1:55" x14ac:dyDescent="0.3">
      <c r="A7770" s="76"/>
      <c r="B7770" s="104"/>
      <c r="C7770" s="76"/>
      <c r="D7770" s="77"/>
      <c r="E7770" s="12"/>
      <c r="F7770" s="78"/>
      <c r="G7770" s="77"/>
      <c r="H7770" s="79"/>
      <c r="BA7770" s="5" t="str">
        <f t="shared" si="121"/>
        <v/>
      </c>
      <c r="BB7770" s="5" t="str">
        <f>IF(OR($E7770="",$G7770&lt;&gt;"Ativo"),"",IF(COUNTIFS($E$4:$E7770,$E7770,$A$4:$A7770,$A7770,$G$4:$G7770,"Ativo")=1,1,0))</f>
        <v/>
      </c>
      <c r="BC7770" t="str">
        <f>IF(OR($A7770="",$G7770&lt;&gt;"Ativo"),"",IF(COUNTIFS($A$4:$A7770,$A7770,$G$4:$G7770,"Ativo")=1,1,0))</f>
        <v/>
      </c>
    </row>
    <row r="7771" spans="1:55" x14ac:dyDescent="0.3">
      <c r="A7771" s="76"/>
      <c r="B7771" s="104"/>
      <c r="C7771" s="76"/>
      <c r="D7771" s="77"/>
      <c r="E7771" s="12"/>
      <c r="F7771" s="78"/>
      <c r="G7771" s="77"/>
      <c r="H7771" s="79"/>
      <c r="BA7771" s="5" t="str">
        <f t="shared" si="121"/>
        <v/>
      </c>
      <c r="BB7771" s="5" t="str">
        <f>IF(OR($E7771="",$G7771&lt;&gt;"Ativo"),"",IF(COUNTIFS($E$4:$E7771,$E7771,$A$4:$A7771,$A7771,$G$4:$G7771,"Ativo")=1,1,0))</f>
        <v/>
      </c>
      <c r="BC7771" t="str">
        <f>IF(OR($A7771="",$G7771&lt;&gt;"Ativo"),"",IF(COUNTIFS($A$4:$A7771,$A7771,$G$4:$G7771,"Ativo")=1,1,0))</f>
        <v/>
      </c>
    </row>
    <row r="7772" spans="1:55" x14ac:dyDescent="0.3">
      <c r="A7772" s="76"/>
      <c r="B7772" s="104"/>
      <c r="C7772" s="76"/>
      <c r="D7772" s="77"/>
      <c r="E7772" s="12"/>
      <c r="F7772" s="78"/>
      <c r="G7772" s="77"/>
      <c r="H7772" s="79"/>
      <c r="BA7772" s="5" t="str">
        <f t="shared" si="121"/>
        <v/>
      </c>
      <c r="BB7772" s="5" t="str">
        <f>IF(OR($E7772="",$G7772&lt;&gt;"Ativo"),"",IF(COUNTIFS($E$4:$E7772,$E7772,$A$4:$A7772,$A7772,$G$4:$G7772,"Ativo")=1,1,0))</f>
        <v/>
      </c>
      <c r="BC7772" t="str">
        <f>IF(OR($A7772="",$G7772&lt;&gt;"Ativo"),"",IF(COUNTIFS($A$4:$A7772,$A7772,$G$4:$G7772,"Ativo")=1,1,0))</f>
        <v/>
      </c>
    </row>
    <row r="7773" spans="1:55" x14ac:dyDescent="0.3">
      <c r="A7773" s="76"/>
      <c r="B7773" s="104"/>
      <c r="C7773" s="76"/>
      <c r="D7773" s="77"/>
      <c r="E7773" s="12"/>
      <c r="F7773" s="78"/>
      <c r="G7773" s="77"/>
      <c r="H7773" s="79"/>
      <c r="BA7773" s="5" t="str">
        <f t="shared" si="121"/>
        <v/>
      </c>
      <c r="BB7773" s="5" t="str">
        <f>IF(OR($E7773="",$G7773&lt;&gt;"Ativo"),"",IF(COUNTIFS($E$4:$E7773,$E7773,$A$4:$A7773,$A7773,$G$4:$G7773,"Ativo")=1,1,0))</f>
        <v/>
      </c>
      <c r="BC7773" t="str">
        <f>IF(OR($A7773="",$G7773&lt;&gt;"Ativo"),"",IF(COUNTIFS($A$4:$A7773,$A7773,$G$4:$G7773,"Ativo")=1,1,0))</f>
        <v/>
      </c>
    </row>
    <row r="7774" spans="1:55" x14ac:dyDescent="0.3">
      <c r="A7774" s="76"/>
      <c r="B7774" s="104"/>
      <c r="C7774" s="76"/>
      <c r="D7774" s="77"/>
      <c r="E7774" s="12"/>
      <c r="F7774" s="78"/>
      <c r="G7774" s="77"/>
      <c r="H7774" s="79"/>
      <c r="BA7774" s="5" t="str">
        <f t="shared" si="121"/>
        <v/>
      </c>
      <c r="BB7774" s="5" t="str">
        <f>IF(OR($E7774="",$G7774&lt;&gt;"Ativo"),"",IF(COUNTIFS($E$4:$E7774,$E7774,$A$4:$A7774,$A7774,$G$4:$G7774,"Ativo")=1,1,0))</f>
        <v/>
      </c>
      <c r="BC7774" t="str">
        <f>IF(OR($A7774="",$G7774&lt;&gt;"Ativo"),"",IF(COUNTIFS($A$4:$A7774,$A7774,$G$4:$G7774,"Ativo")=1,1,0))</f>
        <v/>
      </c>
    </row>
    <row r="7775" spans="1:55" x14ac:dyDescent="0.3">
      <c r="A7775" s="76"/>
      <c r="B7775" s="104"/>
      <c r="C7775" s="76"/>
      <c r="D7775" s="77"/>
      <c r="E7775" s="12"/>
      <c r="F7775" s="78"/>
      <c r="G7775" s="77"/>
      <c r="H7775" s="79"/>
      <c r="BA7775" s="5" t="str">
        <f t="shared" si="121"/>
        <v/>
      </c>
      <c r="BB7775" s="5" t="str">
        <f>IF(OR($E7775="",$G7775&lt;&gt;"Ativo"),"",IF(COUNTIFS($E$4:$E7775,$E7775,$A$4:$A7775,$A7775,$G$4:$G7775,"Ativo")=1,1,0))</f>
        <v/>
      </c>
      <c r="BC7775" t="str">
        <f>IF(OR($A7775="",$G7775&lt;&gt;"Ativo"),"",IF(COUNTIFS($A$4:$A7775,$A7775,$G$4:$G7775,"Ativo")=1,1,0))</f>
        <v/>
      </c>
    </row>
    <row r="7776" spans="1:55" x14ac:dyDescent="0.3">
      <c r="A7776" s="76"/>
      <c r="B7776" s="104"/>
      <c r="C7776" s="76"/>
      <c r="D7776" s="77"/>
      <c r="E7776" s="12"/>
      <c r="F7776" s="78"/>
      <c r="G7776" s="77"/>
      <c r="H7776" s="79"/>
      <c r="BA7776" s="5" t="str">
        <f t="shared" si="121"/>
        <v/>
      </c>
      <c r="BB7776" s="5" t="str">
        <f>IF(OR($E7776="",$G7776&lt;&gt;"Ativo"),"",IF(COUNTIFS($E$4:$E7776,$E7776,$A$4:$A7776,$A7776,$G$4:$G7776,"Ativo")=1,1,0))</f>
        <v/>
      </c>
      <c r="BC7776" t="str">
        <f>IF(OR($A7776="",$G7776&lt;&gt;"Ativo"),"",IF(COUNTIFS($A$4:$A7776,$A7776,$G$4:$G7776,"Ativo")=1,1,0))</f>
        <v/>
      </c>
    </row>
    <row r="7777" spans="1:55" x14ac:dyDescent="0.3">
      <c r="A7777" s="76"/>
      <c r="B7777" s="104"/>
      <c r="C7777" s="76"/>
      <c r="D7777" s="77"/>
      <c r="E7777" s="12"/>
      <c r="F7777" s="78"/>
      <c r="G7777" s="77"/>
      <c r="H7777" s="79"/>
      <c r="BA7777" s="5" t="str">
        <f t="shared" si="121"/>
        <v/>
      </c>
      <c r="BB7777" s="5" t="str">
        <f>IF(OR($E7777="",$G7777&lt;&gt;"Ativo"),"",IF(COUNTIFS($E$4:$E7777,$E7777,$A$4:$A7777,$A7777,$G$4:$G7777,"Ativo")=1,1,0))</f>
        <v/>
      </c>
      <c r="BC7777" t="str">
        <f>IF(OR($A7777="",$G7777&lt;&gt;"Ativo"),"",IF(COUNTIFS($A$4:$A7777,$A7777,$G$4:$G7777,"Ativo")=1,1,0))</f>
        <v/>
      </c>
    </row>
    <row r="7778" spans="1:55" x14ac:dyDescent="0.3">
      <c r="A7778" s="76"/>
      <c r="B7778" s="104"/>
      <c r="C7778" s="76"/>
      <c r="D7778" s="77"/>
      <c r="E7778" s="12"/>
      <c r="F7778" s="78"/>
      <c r="G7778" s="77"/>
      <c r="H7778" s="79"/>
      <c r="BA7778" s="5" t="str">
        <f t="shared" si="121"/>
        <v/>
      </c>
      <c r="BB7778" s="5" t="str">
        <f>IF(OR($E7778="",$G7778&lt;&gt;"Ativo"),"",IF(COUNTIFS($E$4:$E7778,$E7778,$A$4:$A7778,$A7778,$G$4:$G7778,"Ativo")=1,1,0))</f>
        <v/>
      </c>
      <c r="BC7778" t="str">
        <f>IF(OR($A7778="",$G7778&lt;&gt;"Ativo"),"",IF(COUNTIFS($A$4:$A7778,$A7778,$G$4:$G7778,"Ativo")=1,1,0))</f>
        <v/>
      </c>
    </row>
    <row r="7779" spans="1:55" x14ac:dyDescent="0.3">
      <c r="A7779" s="76"/>
      <c r="B7779" s="104"/>
      <c r="C7779" s="76"/>
      <c r="D7779" s="77"/>
      <c r="E7779" s="12"/>
      <c r="F7779" s="78"/>
      <c r="G7779" s="77"/>
      <c r="H7779" s="79"/>
      <c r="BA7779" s="5" t="str">
        <f t="shared" si="121"/>
        <v/>
      </c>
      <c r="BB7779" s="5" t="str">
        <f>IF(OR($E7779="",$G7779&lt;&gt;"Ativo"),"",IF(COUNTIFS($E$4:$E7779,$E7779,$A$4:$A7779,$A7779,$G$4:$G7779,"Ativo")=1,1,0))</f>
        <v/>
      </c>
      <c r="BC7779" t="str">
        <f>IF(OR($A7779="",$G7779&lt;&gt;"Ativo"),"",IF(COUNTIFS($A$4:$A7779,$A7779,$G$4:$G7779,"Ativo")=1,1,0))</f>
        <v/>
      </c>
    </row>
    <row r="7780" spans="1:55" x14ac:dyDescent="0.3">
      <c r="A7780" s="76"/>
      <c r="B7780" s="104"/>
      <c r="C7780" s="76"/>
      <c r="D7780" s="77"/>
      <c r="E7780" s="12"/>
      <c r="F7780" s="78"/>
      <c r="G7780" s="77"/>
      <c r="H7780" s="79"/>
      <c r="BA7780" s="5" t="str">
        <f t="shared" si="121"/>
        <v/>
      </c>
      <c r="BB7780" s="5" t="str">
        <f>IF(OR($E7780="",$G7780&lt;&gt;"Ativo"),"",IF(COUNTIFS($E$4:$E7780,$E7780,$A$4:$A7780,$A7780,$G$4:$G7780,"Ativo")=1,1,0))</f>
        <v/>
      </c>
      <c r="BC7780" t="str">
        <f>IF(OR($A7780="",$G7780&lt;&gt;"Ativo"),"",IF(COUNTIFS($A$4:$A7780,$A7780,$G$4:$G7780,"Ativo")=1,1,0))</f>
        <v/>
      </c>
    </row>
    <row r="7781" spans="1:55" x14ac:dyDescent="0.3">
      <c r="A7781" s="76"/>
      <c r="B7781" s="104"/>
      <c r="C7781" s="76"/>
      <c r="D7781" s="77"/>
      <c r="E7781" s="12"/>
      <c r="F7781" s="78"/>
      <c r="G7781" s="77"/>
      <c r="H7781" s="79"/>
      <c r="BA7781" s="5" t="str">
        <f t="shared" si="121"/>
        <v/>
      </c>
      <c r="BB7781" s="5" t="str">
        <f>IF(OR($E7781="",$G7781&lt;&gt;"Ativo"),"",IF(COUNTIFS($E$4:$E7781,$E7781,$A$4:$A7781,$A7781,$G$4:$G7781,"Ativo")=1,1,0))</f>
        <v/>
      </c>
      <c r="BC7781" t="str">
        <f>IF(OR($A7781="",$G7781&lt;&gt;"Ativo"),"",IF(COUNTIFS($A$4:$A7781,$A7781,$G$4:$G7781,"Ativo")=1,1,0))</f>
        <v/>
      </c>
    </row>
    <row r="7782" spans="1:55" x14ac:dyDescent="0.3">
      <c r="A7782" s="76"/>
      <c r="B7782" s="104"/>
      <c r="C7782" s="76"/>
      <c r="D7782" s="77"/>
      <c r="E7782" s="12"/>
      <c r="F7782" s="78"/>
      <c r="G7782" s="77"/>
      <c r="H7782" s="79"/>
      <c r="BA7782" s="5" t="str">
        <f t="shared" si="121"/>
        <v/>
      </c>
      <c r="BB7782" s="5" t="str">
        <f>IF(OR($E7782="",$G7782&lt;&gt;"Ativo"),"",IF(COUNTIFS($E$4:$E7782,$E7782,$A$4:$A7782,$A7782,$G$4:$G7782,"Ativo")=1,1,0))</f>
        <v/>
      </c>
      <c r="BC7782" t="str">
        <f>IF(OR($A7782="",$G7782&lt;&gt;"Ativo"),"",IF(COUNTIFS($A$4:$A7782,$A7782,$G$4:$G7782,"Ativo")=1,1,0))</f>
        <v/>
      </c>
    </row>
    <row r="7783" spans="1:55" x14ac:dyDescent="0.3">
      <c r="A7783" s="76"/>
      <c r="B7783" s="104"/>
      <c r="C7783" s="76"/>
      <c r="D7783" s="77"/>
      <c r="E7783" s="12"/>
      <c r="F7783" s="78"/>
      <c r="G7783" s="77"/>
      <c r="H7783" s="79"/>
      <c r="BA7783" s="5" t="str">
        <f t="shared" si="121"/>
        <v/>
      </c>
      <c r="BB7783" s="5" t="str">
        <f>IF(OR($E7783="",$G7783&lt;&gt;"Ativo"),"",IF(COUNTIFS($E$4:$E7783,$E7783,$A$4:$A7783,$A7783,$G$4:$G7783,"Ativo")=1,1,0))</f>
        <v/>
      </c>
      <c r="BC7783" t="str">
        <f>IF(OR($A7783="",$G7783&lt;&gt;"Ativo"),"",IF(COUNTIFS($A$4:$A7783,$A7783,$G$4:$G7783,"Ativo")=1,1,0))</f>
        <v/>
      </c>
    </row>
    <row r="7784" spans="1:55" x14ac:dyDescent="0.3">
      <c r="A7784" s="76"/>
      <c r="B7784" s="104"/>
      <c r="C7784" s="76"/>
      <c r="D7784" s="77"/>
      <c r="E7784" s="12"/>
      <c r="F7784" s="78"/>
      <c r="G7784" s="77"/>
      <c r="H7784" s="79"/>
      <c r="BA7784" s="5" t="str">
        <f t="shared" si="121"/>
        <v/>
      </c>
      <c r="BB7784" s="5" t="str">
        <f>IF(OR($E7784="",$G7784&lt;&gt;"Ativo"),"",IF(COUNTIFS($E$4:$E7784,$E7784,$A$4:$A7784,$A7784,$G$4:$G7784,"Ativo")=1,1,0))</f>
        <v/>
      </c>
      <c r="BC7784" t="str">
        <f>IF(OR($A7784="",$G7784&lt;&gt;"Ativo"),"",IF(COUNTIFS($A$4:$A7784,$A7784,$G$4:$G7784,"Ativo")=1,1,0))</f>
        <v/>
      </c>
    </row>
    <row r="7785" spans="1:55" x14ac:dyDescent="0.3">
      <c r="A7785" s="76"/>
      <c r="B7785" s="104"/>
      <c r="C7785" s="76"/>
      <c r="D7785" s="77"/>
      <c r="E7785" s="12"/>
      <c r="F7785" s="78"/>
      <c r="G7785" s="77"/>
      <c r="H7785" s="79"/>
      <c r="BA7785" s="5" t="str">
        <f t="shared" si="121"/>
        <v/>
      </c>
      <c r="BB7785" s="5" t="str">
        <f>IF(OR($E7785="",$G7785&lt;&gt;"Ativo"),"",IF(COUNTIFS($E$4:$E7785,$E7785,$A$4:$A7785,$A7785,$G$4:$G7785,"Ativo")=1,1,0))</f>
        <v/>
      </c>
      <c r="BC7785" t="str">
        <f>IF(OR($A7785="",$G7785&lt;&gt;"Ativo"),"",IF(COUNTIFS($A$4:$A7785,$A7785,$G$4:$G7785,"Ativo")=1,1,0))</f>
        <v/>
      </c>
    </row>
    <row r="7786" spans="1:55" x14ac:dyDescent="0.3">
      <c r="A7786" s="76"/>
      <c r="B7786" s="104"/>
      <c r="C7786" s="76"/>
      <c r="D7786" s="77"/>
      <c r="E7786" s="12"/>
      <c r="F7786" s="78"/>
      <c r="G7786" s="77"/>
      <c r="H7786" s="79"/>
      <c r="BA7786" s="5" t="str">
        <f t="shared" si="121"/>
        <v/>
      </c>
      <c r="BB7786" s="5" t="str">
        <f>IF(OR($E7786="",$G7786&lt;&gt;"Ativo"),"",IF(COUNTIFS($E$4:$E7786,$E7786,$A$4:$A7786,$A7786,$G$4:$G7786,"Ativo")=1,1,0))</f>
        <v/>
      </c>
      <c r="BC7786" t="str">
        <f>IF(OR($A7786="",$G7786&lt;&gt;"Ativo"),"",IF(COUNTIFS($A$4:$A7786,$A7786,$G$4:$G7786,"Ativo")=1,1,0))</f>
        <v/>
      </c>
    </row>
    <row r="7787" spans="1:55" x14ac:dyDescent="0.3">
      <c r="A7787" s="76"/>
      <c r="B7787" s="104"/>
      <c r="C7787" s="76"/>
      <c r="D7787" s="77"/>
      <c r="E7787" s="12"/>
      <c r="F7787" s="78"/>
      <c r="G7787" s="77"/>
      <c r="H7787" s="79"/>
      <c r="BA7787" s="5" t="str">
        <f t="shared" si="121"/>
        <v/>
      </c>
      <c r="BB7787" s="5" t="str">
        <f>IF(OR($E7787="",$G7787&lt;&gt;"Ativo"),"",IF(COUNTIFS($E$4:$E7787,$E7787,$A$4:$A7787,$A7787,$G$4:$G7787,"Ativo")=1,1,0))</f>
        <v/>
      </c>
      <c r="BC7787" t="str">
        <f>IF(OR($A7787="",$G7787&lt;&gt;"Ativo"),"",IF(COUNTIFS($A$4:$A7787,$A7787,$G$4:$G7787,"Ativo")=1,1,0))</f>
        <v/>
      </c>
    </row>
    <row r="7788" spans="1:55" x14ac:dyDescent="0.3">
      <c r="A7788" s="76"/>
      <c r="B7788" s="104"/>
      <c r="C7788" s="76"/>
      <c r="D7788" s="77"/>
      <c r="E7788" s="12"/>
      <c r="F7788" s="78"/>
      <c r="G7788" s="77"/>
      <c r="H7788" s="79"/>
      <c r="BA7788" s="5" t="str">
        <f t="shared" si="121"/>
        <v/>
      </c>
      <c r="BB7788" s="5" t="str">
        <f>IF(OR($E7788="",$G7788&lt;&gt;"Ativo"),"",IF(COUNTIFS($E$4:$E7788,$E7788,$A$4:$A7788,$A7788,$G$4:$G7788,"Ativo")=1,1,0))</f>
        <v/>
      </c>
      <c r="BC7788" t="str">
        <f>IF(OR($A7788="",$G7788&lt;&gt;"Ativo"),"",IF(COUNTIFS($A$4:$A7788,$A7788,$G$4:$G7788,"Ativo")=1,1,0))</f>
        <v/>
      </c>
    </row>
    <row r="7789" spans="1:55" x14ac:dyDescent="0.3">
      <c r="A7789" s="76"/>
      <c r="B7789" s="104"/>
      <c r="C7789" s="76"/>
      <c r="D7789" s="77"/>
      <c r="E7789" s="12"/>
      <c r="F7789" s="78"/>
      <c r="G7789" s="77"/>
      <c r="H7789" s="79"/>
      <c r="BA7789" s="5" t="str">
        <f t="shared" si="121"/>
        <v/>
      </c>
      <c r="BB7789" s="5" t="str">
        <f>IF(OR($E7789="",$G7789&lt;&gt;"Ativo"),"",IF(COUNTIFS($E$4:$E7789,$E7789,$A$4:$A7789,$A7789,$G$4:$G7789,"Ativo")=1,1,0))</f>
        <v/>
      </c>
      <c r="BC7789" t="str">
        <f>IF(OR($A7789="",$G7789&lt;&gt;"Ativo"),"",IF(COUNTIFS($A$4:$A7789,$A7789,$G$4:$G7789,"Ativo")=1,1,0))</f>
        <v/>
      </c>
    </row>
    <row r="7790" spans="1:55" x14ac:dyDescent="0.3">
      <c r="A7790" s="76"/>
      <c r="B7790" s="104"/>
      <c r="C7790" s="76"/>
      <c r="D7790" s="77"/>
      <c r="E7790" s="12"/>
      <c r="F7790" s="78"/>
      <c r="G7790" s="77"/>
      <c r="H7790" s="79"/>
      <c r="BA7790" s="5" t="str">
        <f t="shared" si="121"/>
        <v/>
      </c>
      <c r="BB7790" s="5" t="str">
        <f>IF(OR($E7790="",$G7790&lt;&gt;"Ativo"),"",IF(COUNTIFS($E$4:$E7790,$E7790,$A$4:$A7790,$A7790,$G$4:$G7790,"Ativo")=1,1,0))</f>
        <v/>
      </c>
      <c r="BC7790" t="str">
        <f>IF(OR($A7790="",$G7790&lt;&gt;"Ativo"),"",IF(COUNTIFS($A$4:$A7790,$A7790,$G$4:$G7790,"Ativo")=1,1,0))</f>
        <v/>
      </c>
    </row>
    <row r="7791" spans="1:55" x14ac:dyDescent="0.3">
      <c r="A7791" s="76"/>
      <c r="B7791" s="104"/>
      <c r="C7791" s="76"/>
      <c r="D7791" s="77"/>
      <c r="E7791" s="12"/>
      <c r="F7791" s="78"/>
      <c r="G7791" s="77"/>
      <c r="H7791" s="79"/>
      <c r="BA7791" s="5" t="str">
        <f t="shared" si="121"/>
        <v/>
      </c>
      <c r="BB7791" s="5" t="str">
        <f>IF(OR($E7791="",$G7791&lt;&gt;"Ativo"),"",IF(COUNTIFS($E$4:$E7791,$E7791,$A$4:$A7791,$A7791,$G$4:$G7791,"Ativo")=1,1,0))</f>
        <v/>
      </c>
      <c r="BC7791" t="str">
        <f>IF(OR($A7791="",$G7791&lt;&gt;"Ativo"),"",IF(COUNTIFS($A$4:$A7791,$A7791,$G$4:$G7791,"Ativo")=1,1,0))</f>
        <v/>
      </c>
    </row>
    <row r="7792" spans="1:55" x14ac:dyDescent="0.3">
      <c r="A7792" s="76"/>
      <c r="B7792" s="104"/>
      <c r="C7792" s="76"/>
      <c r="D7792" s="77"/>
      <c r="E7792" s="12"/>
      <c r="F7792" s="78"/>
      <c r="G7792" s="77"/>
      <c r="H7792" s="79"/>
      <c r="BA7792" s="5" t="str">
        <f t="shared" si="121"/>
        <v/>
      </c>
      <c r="BB7792" s="5" t="str">
        <f>IF(OR($E7792="",$G7792&lt;&gt;"Ativo"),"",IF(COUNTIFS($E$4:$E7792,$E7792,$A$4:$A7792,$A7792,$G$4:$G7792,"Ativo")=1,1,0))</f>
        <v/>
      </c>
      <c r="BC7792" t="str">
        <f>IF(OR($A7792="",$G7792&lt;&gt;"Ativo"),"",IF(COUNTIFS($A$4:$A7792,$A7792,$G$4:$G7792,"Ativo")=1,1,0))</f>
        <v/>
      </c>
    </row>
    <row r="7793" spans="1:55" x14ac:dyDescent="0.3">
      <c r="A7793" s="76"/>
      <c r="B7793" s="104"/>
      <c r="C7793" s="76"/>
      <c r="D7793" s="77"/>
      <c r="E7793" s="12"/>
      <c r="F7793" s="78"/>
      <c r="G7793" s="77"/>
      <c r="H7793" s="79"/>
      <c r="BA7793" s="5" t="str">
        <f t="shared" si="121"/>
        <v/>
      </c>
      <c r="BB7793" s="5" t="str">
        <f>IF(OR($E7793="",$G7793&lt;&gt;"Ativo"),"",IF(COUNTIFS($E$4:$E7793,$E7793,$A$4:$A7793,$A7793,$G$4:$G7793,"Ativo")=1,1,0))</f>
        <v/>
      </c>
      <c r="BC7793" t="str">
        <f>IF(OR($A7793="",$G7793&lt;&gt;"Ativo"),"",IF(COUNTIFS($A$4:$A7793,$A7793,$G$4:$G7793,"Ativo")=1,1,0))</f>
        <v/>
      </c>
    </row>
    <row r="7794" spans="1:55" x14ac:dyDescent="0.3">
      <c r="A7794" s="76"/>
      <c r="B7794" s="104"/>
      <c r="C7794" s="76"/>
      <c r="D7794" s="77"/>
      <c r="E7794" s="12"/>
      <c r="F7794" s="78"/>
      <c r="G7794" s="77"/>
      <c r="H7794" s="79"/>
      <c r="BA7794" s="5" t="str">
        <f t="shared" si="121"/>
        <v/>
      </c>
      <c r="BB7794" s="5" t="str">
        <f>IF(OR($E7794="",$G7794&lt;&gt;"Ativo"),"",IF(COUNTIFS($E$4:$E7794,$E7794,$A$4:$A7794,$A7794,$G$4:$G7794,"Ativo")=1,1,0))</f>
        <v/>
      </c>
      <c r="BC7794" t="str">
        <f>IF(OR($A7794="",$G7794&lt;&gt;"Ativo"),"",IF(COUNTIFS($A$4:$A7794,$A7794,$G$4:$G7794,"Ativo")=1,1,0))</f>
        <v/>
      </c>
    </row>
    <row r="7795" spans="1:55" x14ac:dyDescent="0.3">
      <c r="A7795" s="76"/>
      <c r="B7795" s="104"/>
      <c r="C7795" s="76"/>
      <c r="D7795" s="77"/>
      <c r="E7795" s="12"/>
      <c r="F7795" s="78"/>
      <c r="G7795" s="77"/>
      <c r="H7795" s="79"/>
      <c r="BA7795" s="5" t="str">
        <f t="shared" si="121"/>
        <v/>
      </c>
      <c r="BB7795" s="5" t="str">
        <f>IF(OR($E7795="",$G7795&lt;&gt;"Ativo"),"",IF(COUNTIFS($E$4:$E7795,$E7795,$A$4:$A7795,$A7795,$G$4:$G7795,"Ativo")=1,1,0))</f>
        <v/>
      </c>
      <c r="BC7795" t="str">
        <f>IF(OR($A7795="",$G7795&lt;&gt;"Ativo"),"",IF(COUNTIFS($A$4:$A7795,$A7795,$G$4:$G7795,"Ativo")=1,1,0))</f>
        <v/>
      </c>
    </row>
    <row r="7796" spans="1:55" x14ac:dyDescent="0.3">
      <c r="A7796" s="76"/>
      <c r="B7796" s="104"/>
      <c r="C7796" s="76"/>
      <c r="D7796" s="77"/>
      <c r="E7796" s="12"/>
      <c r="F7796" s="78"/>
      <c r="G7796" s="77"/>
      <c r="H7796" s="79"/>
      <c r="BA7796" s="5" t="str">
        <f t="shared" si="121"/>
        <v/>
      </c>
      <c r="BB7796" s="5" t="str">
        <f>IF(OR($E7796="",$G7796&lt;&gt;"Ativo"),"",IF(COUNTIFS($E$4:$E7796,$E7796,$A$4:$A7796,$A7796,$G$4:$G7796,"Ativo")=1,1,0))</f>
        <v/>
      </c>
      <c r="BC7796" t="str">
        <f>IF(OR($A7796="",$G7796&lt;&gt;"Ativo"),"",IF(COUNTIFS($A$4:$A7796,$A7796,$G$4:$G7796,"Ativo")=1,1,0))</f>
        <v/>
      </c>
    </row>
    <row r="7797" spans="1:55" x14ac:dyDescent="0.3">
      <c r="A7797" s="76"/>
      <c r="B7797" s="104"/>
      <c r="C7797" s="76"/>
      <c r="D7797" s="77"/>
      <c r="E7797" s="12"/>
      <c r="F7797" s="78"/>
      <c r="G7797" s="77"/>
      <c r="H7797" s="79"/>
      <c r="BA7797" s="5" t="str">
        <f t="shared" si="121"/>
        <v/>
      </c>
      <c r="BB7797" s="5" t="str">
        <f>IF(OR($E7797="",$G7797&lt;&gt;"Ativo"),"",IF(COUNTIFS($E$4:$E7797,$E7797,$A$4:$A7797,$A7797,$G$4:$G7797,"Ativo")=1,1,0))</f>
        <v/>
      </c>
      <c r="BC7797" t="str">
        <f>IF(OR($A7797="",$G7797&lt;&gt;"Ativo"),"",IF(COUNTIFS($A$4:$A7797,$A7797,$G$4:$G7797,"Ativo")=1,1,0))</f>
        <v/>
      </c>
    </row>
    <row r="7798" spans="1:55" x14ac:dyDescent="0.3">
      <c r="A7798" s="76"/>
      <c r="B7798" s="104"/>
      <c r="C7798" s="76"/>
      <c r="D7798" s="77"/>
      <c r="E7798" s="12"/>
      <c r="F7798" s="78"/>
      <c r="G7798" s="77"/>
      <c r="H7798" s="79"/>
      <c r="BA7798" s="5" t="str">
        <f t="shared" si="121"/>
        <v/>
      </c>
      <c r="BB7798" s="5" t="str">
        <f>IF(OR($E7798="",$G7798&lt;&gt;"Ativo"),"",IF(COUNTIFS($E$4:$E7798,$E7798,$A$4:$A7798,$A7798,$G$4:$G7798,"Ativo")=1,1,0))</f>
        <v/>
      </c>
      <c r="BC7798" t="str">
        <f>IF(OR($A7798="",$G7798&lt;&gt;"Ativo"),"",IF(COUNTIFS($A$4:$A7798,$A7798,$G$4:$G7798,"Ativo")=1,1,0))</f>
        <v/>
      </c>
    </row>
    <row r="7799" spans="1:55" x14ac:dyDescent="0.3">
      <c r="A7799" s="76"/>
      <c r="B7799" s="104"/>
      <c r="C7799" s="76"/>
      <c r="D7799" s="77"/>
      <c r="E7799" s="12"/>
      <c r="F7799" s="78"/>
      <c r="G7799" s="77"/>
      <c r="H7799" s="79"/>
      <c r="BA7799" s="5" t="str">
        <f t="shared" si="121"/>
        <v/>
      </c>
      <c r="BB7799" s="5" t="str">
        <f>IF(OR($E7799="",$G7799&lt;&gt;"Ativo"),"",IF(COUNTIFS($E$4:$E7799,$E7799,$A$4:$A7799,$A7799,$G$4:$G7799,"Ativo")=1,1,0))</f>
        <v/>
      </c>
      <c r="BC7799" t="str">
        <f>IF(OR($A7799="",$G7799&lt;&gt;"Ativo"),"",IF(COUNTIFS($A$4:$A7799,$A7799,$G$4:$G7799,"Ativo")=1,1,0))</f>
        <v/>
      </c>
    </row>
    <row r="7800" spans="1:55" x14ac:dyDescent="0.3">
      <c r="A7800" s="76"/>
      <c r="B7800" s="104"/>
      <c r="C7800" s="76"/>
      <c r="D7800" s="77"/>
      <c r="E7800" s="12"/>
      <c r="F7800" s="78"/>
      <c r="G7800" s="77"/>
      <c r="H7800" s="79"/>
      <c r="BA7800" s="5" t="str">
        <f t="shared" si="121"/>
        <v/>
      </c>
      <c r="BB7800" s="5" t="str">
        <f>IF(OR($E7800="",$G7800&lt;&gt;"Ativo"),"",IF(COUNTIFS($E$4:$E7800,$E7800,$A$4:$A7800,$A7800,$G$4:$G7800,"Ativo")=1,1,0))</f>
        <v/>
      </c>
      <c r="BC7800" t="str">
        <f>IF(OR($A7800="",$G7800&lt;&gt;"Ativo"),"",IF(COUNTIFS($A$4:$A7800,$A7800,$G$4:$G7800,"Ativo")=1,1,0))</f>
        <v/>
      </c>
    </row>
    <row r="7801" spans="1:55" x14ac:dyDescent="0.3">
      <c r="A7801" s="76"/>
      <c r="B7801" s="104"/>
      <c r="C7801" s="76"/>
      <c r="D7801" s="77"/>
      <c r="E7801" s="12"/>
      <c r="F7801" s="78"/>
      <c r="G7801" s="77"/>
      <c r="H7801" s="79"/>
      <c r="BA7801" s="5" t="str">
        <f t="shared" si="121"/>
        <v/>
      </c>
      <c r="BB7801" s="5" t="str">
        <f>IF(OR($E7801="",$G7801&lt;&gt;"Ativo"),"",IF(COUNTIFS($E$4:$E7801,$E7801,$A$4:$A7801,$A7801,$G$4:$G7801,"Ativo")=1,1,0))</f>
        <v/>
      </c>
      <c r="BC7801" t="str">
        <f>IF(OR($A7801="",$G7801&lt;&gt;"Ativo"),"",IF(COUNTIFS($A$4:$A7801,$A7801,$G$4:$G7801,"Ativo")=1,1,0))</f>
        <v/>
      </c>
    </row>
    <row r="7802" spans="1:55" x14ac:dyDescent="0.3">
      <c r="A7802" s="76"/>
      <c r="B7802" s="104"/>
      <c r="C7802" s="76"/>
      <c r="D7802" s="77"/>
      <c r="E7802" s="12"/>
      <c r="F7802" s="78"/>
      <c r="G7802" s="77"/>
      <c r="H7802" s="79"/>
      <c r="BA7802" s="5" t="str">
        <f t="shared" si="121"/>
        <v/>
      </c>
      <c r="BB7802" s="5" t="str">
        <f>IF(OR($E7802="",$G7802&lt;&gt;"Ativo"),"",IF(COUNTIFS($E$4:$E7802,$E7802,$A$4:$A7802,$A7802,$G$4:$G7802,"Ativo")=1,1,0))</f>
        <v/>
      </c>
      <c r="BC7802" t="str">
        <f>IF(OR($A7802="",$G7802&lt;&gt;"Ativo"),"",IF(COUNTIFS($A$4:$A7802,$A7802,$G$4:$G7802,"Ativo")=1,1,0))</f>
        <v/>
      </c>
    </row>
    <row r="7803" spans="1:55" x14ac:dyDescent="0.3">
      <c r="A7803" s="76"/>
      <c r="B7803" s="104"/>
      <c r="C7803" s="76"/>
      <c r="D7803" s="77"/>
      <c r="E7803" s="12"/>
      <c r="F7803" s="78"/>
      <c r="G7803" s="77"/>
      <c r="H7803" s="79"/>
      <c r="BA7803" s="5" t="str">
        <f t="shared" si="121"/>
        <v/>
      </c>
      <c r="BB7803" s="5" t="str">
        <f>IF(OR($E7803="",$G7803&lt;&gt;"Ativo"),"",IF(COUNTIFS($E$4:$E7803,$E7803,$A$4:$A7803,$A7803,$G$4:$G7803,"Ativo")=1,1,0))</f>
        <v/>
      </c>
      <c r="BC7803" t="str">
        <f>IF(OR($A7803="",$G7803&lt;&gt;"Ativo"),"",IF(COUNTIFS($A$4:$A7803,$A7803,$G$4:$G7803,"Ativo")=1,1,0))</f>
        <v/>
      </c>
    </row>
    <row r="7804" spans="1:55" x14ac:dyDescent="0.3">
      <c r="A7804" s="76"/>
      <c r="B7804" s="104"/>
      <c r="C7804" s="76"/>
      <c r="D7804" s="77"/>
      <c r="E7804" s="12"/>
      <c r="F7804" s="78"/>
      <c r="G7804" s="77"/>
      <c r="H7804" s="79"/>
      <c r="BA7804" s="5" t="str">
        <f t="shared" si="121"/>
        <v/>
      </c>
      <c r="BB7804" s="5" t="str">
        <f>IF(OR($E7804="",$G7804&lt;&gt;"Ativo"),"",IF(COUNTIFS($E$4:$E7804,$E7804,$A$4:$A7804,$A7804,$G$4:$G7804,"Ativo")=1,1,0))</f>
        <v/>
      </c>
      <c r="BC7804" t="str">
        <f>IF(OR($A7804="",$G7804&lt;&gt;"Ativo"),"",IF(COUNTIFS($A$4:$A7804,$A7804,$G$4:$G7804,"Ativo")=1,1,0))</f>
        <v/>
      </c>
    </row>
    <row r="7805" spans="1:55" x14ac:dyDescent="0.3">
      <c r="A7805" s="76"/>
      <c r="B7805" s="104"/>
      <c r="C7805" s="76"/>
      <c r="D7805" s="77"/>
      <c r="E7805" s="12"/>
      <c r="F7805" s="78"/>
      <c r="G7805" s="77"/>
      <c r="H7805" s="79"/>
      <c r="BA7805" s="5" t="str">
        <f t="shared" si="121"/>
        <v/>
      </c>
      <c r="BB7805" s="5" t="str">
        <f>IF(OR($E7805="",$G7805&lt;&gt;"Ativo"),"",IF(COUNTIFS($E$4:$E7805,$E7805,$A$4:$A7805,$A7805,$G$4:$G7805,"Ativo")=1,1,0))</f>
        <v/>
      </c>
      <c r="BC7805" t="str">
        <f>IF(OR($A7805="",$G7805&lt;&gt;"Ativo"),"",IF(COUNTIFS($A$4:$A7805,$A7805,$G$4:$G7805,"Ativo")=1,1,0))</f>
        <v/>
      </c>
    </row>
    <row r="7806" spans="1:55" x14ac:dyDescent="0.3">
      <c r="A7806" s="76"/>
      <c r="B7806" s="104"/>
      <c r="C7806" s="76"/>
      <c r="D7806" s="77"/>
      <c r="E7806" s="12"/>
      <c r="F7806" s="78"/>
      <c r="G7806" s="77"/>
      <c r="H7806" s="79"/>
      <c r="BA7806" s="5" t="str">
        <f t="shared" si="121"/>
        <v/>
      </c>
      <c r="BB7806" s="5" t="str">
        <f>IF(OR($E7806="",$G7806&lt;&gt;"Ativo"),"",IF(COUNTIFS($E$4:$E7806,$E7806,$A$4:$A7806,$A7806,$G$4:$G7806,"Ativo")=1,1,0))</f>
        <v/>
      </c>
      <c r="BC7806" t="str">
        <f>IF(OR($A7806="",$G7806&lt;&gt;"Ativo"),"",IF(COUNTIFS($A$4:$A7806,$A7806,$G$4:$G7806,"Ativo")=1,1,0))</f>
        <v/>
      </c>
    </row>
    <row r="7807" spans="1:55" x14ac:dyDescent="0.3">
      <c r="A7807" s="76"/>
      <c r="B7807" s="104"/>
      <c r="C7807" s="76"/>
      <c r="D7807" s="77"/>
      <c r="E7807" s="12"/>
      <c r="F7807" s="78"/>
      <c r="G7807" s="77"/>
      <c r="H7807" s="79"/>
      <c r="BA7807" s="5" t="str">
        <f t="shared" si="121"/>
        <v/>
      </c>
      <c r="BB7807" s="5" t="str">
        <f>IF(OR($E7807="",$G7807&lt;&gt;"Ativo"),"",IF(COUNTIFS($E$4:$E7807,$E7807,$A$4:$A7807,$A7807,$G$4:$G7807,"Ativo")=1,1,0))</f>
        <v/>
      </c>
      <c r="BC7807" t="str">
        <f>IF(OR($A7807="",$G7807&lt;&gt;"Ativo"),"",IF(COUNTIFS($A$4:$A7807,$A7807,$G$4:$G7807,"Ativo")=1,1,0))</f>
        <v/>
      </c>
    </row>
    <row r="7808" spans="1:55" x14ac:dyDescent="0.3">
      <c r="A7808" s="76"/>
      <c r="B7808" s="104"/>
      <c r="C7808" s="76"/>
      <c r="D7808" s="77"/>
      <c r="E7808" s="12"/>
      <c r="F7808" s="78"/>
      <c r="G7808" s="77"/>
      <c r="H7808" s="79"/>
      <c r="BA7808" s="5" t="str">
        <f t="shared" si="121"/>
        <v/>
      </c>
      <c r="BB7808" s="5" t="str">
        <f>IF(OR($E7808="",$G7808&lt;&gt;"Ativo"),"",IF(COUNTIFS($E$4:$E7808,$E7808,$A$4:$A7808,$A7808,$G$4:$G7808,"Ativo")=1,1,0))</f>
        <v/>
      </c>
      <c r="BC7808" t="str">
        <f>IF(OR($A7808="",$G7808&lt;&gt;"Ativo"),"",IF(COUNTIFS($A$4:$A7808,$A7808,$G$4:$G7808,"Ativo")=1,1,0))</f>
        <v/>
      </c>
    </row>
    <row r="7809" spans="1:55" x14ac:dyDescent="0.3">
      <c r="A7809" s="76"/>
      <c r="B7809" s="104"/>
      <c r="C7809" s="76"/>
      <c r="D7809" s="77"/>
      <c r="E7809" s="12"/>
      <c r="F7809" s="78"/>
      <c r="G7809" s="77"/>
      <c r="H7809" s="79"/>
      <c r="BA7809" s="5" t="str">
        <f t="shared" si="121"/>
        <v/>
      </c>
      <c r="BB7809" s="5" t="str">
        <f>IF(OR($E7809="",$G7809&lt;&gt;"Ativo"),"",IF(COUNTIFS($E$4:$E7809,$E7809,$A$4:$A7809,$A7809,$G$4:$G7809,"Ativo")=1,1,0))</f>
        <v/>
      </c>
      <c r="BC7809" t="str">
        <f>IF(OR($A7809="",$G7809&lt;&gt;"Ativo"),"",IF(COUNTIFS($A$4:$A7809,$A7809,$G$4:$G7809,"Ativo")=1,1,0))</f>
        <v/>
      </c>
    </row>
    <row r="7810" spans="1:55" x14ac:dyDescent="0.3">
      <c r="A7810" s="76"/>
      <c r="B7810" s="104"/>
      <c r="C7810" s="76"/>
      <c r="D7810" s="77"/>
      <c r="E7810" s="12"/>
      <c r="F7810" s="78"/>
      <c r="G7810" s="77"/>
      <c r="H7810" s="79"/>
      <c r="BA7810" s="5" t="str">
        <f t="shared" si="121"/>
        <v/>
      </c>
      <c r="BB7810" s="5" t="str">
        <f>IF(OR($E7810="",$G7810&lt;&gt;"Ativo"),"",IF(COUNTIFS($E$4:$E7810,$E7810,$A$4:$A7810,$A7810,$G$4:$G7810,"Ativo")=1,1,0))</f>
        <v/>
      </c>
      <c r="BC7810" t="str">
        <f>IF(OR($A7810="",$G7810&lt;&gt;"Ativo"),"",IF(COUNTIFS($A$4:$A7810,$A7810,$G$4:$G7810,"Ativo")=1,1,0))</f>
        <v/>
      </c>
    </row>
    <row r="7811" spans="1:55" x14ac:dyDescent="0.3">
      <c r="A7811" s="76"/>
      <c r="B7811" s="104"/>
      <c r="C7811" s="76"/>
      <c r="D7811" s="77"/>
      <c r="E7811" s="12"/>
      <c r="F7811" s="78"/>
      <c r="G7811" s="77"/>
      <c r="H7811" s="79"/>
      <c r="BA7811" s="5" t="str">
        <f t="shared" si="121"/>
        <v/>
      </c>
      <c r="BB7811" s="5" t="str">
        <f>IF(OR($E7811="",$G7811&lt;&gt;"Ativo"),"",IF(COUNTIFS($E$4:$E7811,$E7811,$A$4:$A7811,$A7811,$G$4:$G7811,"Ativo")=1,1,0))</f>
        <v/>
      </c>
      <c r="BC7811" t="str">
        <f>IF(OR($A7811="",$G7811&lt;&gt;"Ativo"),"",IF(COUNTIFS($A$4:$A7811,$A7811,$G$4:$G7811,"Ativo")=1,1,0))</f>
        <v/>
      </c>
    </row>
    <row r="7812" spans="1:55" x14ac:dyDescent="0.3">
      <c r="A7812" s="76"/>
      <c r="B7812" s="104"/>
      <c r="C7812" s="76"/>
      <c r="D7812" s="77"/>
      <c r="E7812" s="12"/>
      <c r="F7812" s="78"/>
      <c r="G7812" s="77"/>
      <c r="H7812" s="79"/>
      <c r="BA7812" s="5" t="str">
        <f t="shared" ref="BA7812:BA7875" si="122">IF($D7812="","",MID($D7812,4,LEN($D7812)-5))</f>
        <v/>
      </c>
      <c r="BB7812" s="5" t="str">
        <f>IF(OR($E7812="",$G7812&lt;&gt;"Ativo"),"",IF(COUNTIFS($E$4:$E7812,$E7812,$A$4:$A7812,$A7812,$G$4:$G7812,"Ativo")=1,1,0))</f>
        <v/>
      </c>
      <c r="BC7812" t="str">
        <f>IF(OR($A7812="",$G7812&lt;&gt;"Ativo"),"",IF(COUNTIFS($A$4:$A7812,$A7812,$G$4:$G7812,"Ativo")=1,1,0))</f>
        <v/>
      </c>
    </row>
    <row r="7813" spans="1:55" x14ac:dyDescent="0.3">
      <c r="A7813" s="76"/>
      <c r="B7813" s="104"/>
      <c r="C7813" s="76"/>
      <c r="D7813" s="77"/>
      <c r="E7813" s="12"/>
      <c r="F7813" s="78"/>
      <c r="G7813" s="77"/>
      <c r="H7813" s="79"/>
      <c r="BA7813" s="5" t="str">
        <f t="shared" si="122"/>
        <v/>
      </c>
      <c r="BB7813" s="5" t="str">
        <f>IF(OR($E7813="",$G7813&lt;&gt;"Ativo"),"",IF(COUNTIFS($E$4:$E7813,$E7813,$A$4:$A7813,$A7813,$G$4:$G7813,"Ativo")=1,1,0))</f>
        <v/>
      </c>
      <c r="BC7813" t="str">
        <f>IF(OR($A7813="",$G7813&lt;&gt;"Ativo"),"",IF(COUNTIFS($A$4:$A7813,$A7813,$G$4:$G7813,"Ativo")=1,1,0))</f>
        <v/>
      </c>
    </row>
    <row r="7814" spans="1:55" x14ac:dyDescent="0.3">
      <c r="A7814" s="76"/>
      <c r="B7814" s="104"/>
      <c r="C7814" s="76"/>
      <c r="D7814" s="77"/>
      <c r="E7814" s="12"/>
      <c r="F7814" s="78"/>
      <c r="G7814" s="77"/>
      <c r="H7814" s="79"/>
      <c r="BA7814" s="5" t="str">
        <f t="shared" si="122"/>
        <v/>
      </c>
      <c r="BB7814" s="5" t="str">
        <f>IF(OR($E7814="",$G7814&lt;&gt;"Ativo"),"",IF(COUNTIFS($E$4:$E7814,$E7814,$A$4:$A7814,$A7814,$G$4:$G7814,"Ativo")=1,1,0))</f>
        <v/>
      </c>
      <c r="BC7814" t="str">
        <f>IF(OR($A7814="",$G7814&lt;&gt;"Ativo"),"",IF(COUNTIFS($A$4:$A7814,$A7814,$G$4:$G7814,"Ativo")=1,1,0))</f>
        <v/>
      </c>
    </row>
    <row r="7815" spans="1:55" x14ac:dyDescent="0.3">
      <c r="A7815" s="76"/>
      <c r="B7815" s="104"/>
      <c r="C7815" s="76"/>
      <c r="D7815" s="77"/>
      <c r="E7815" s="12"/>
      <c r="F7815" s="78"/>
      <c r="G7815" s="77"/>
      <c r="H7815" s="79"/>
      <c r="BA7815" s="5" t="str">
        <f t="shared" si="122"/>
        <v/>
      </c>
      <c r="BB7815" s="5" t="str">
        <f>IF(OR($E7815="",$G7815&lt;&gt;"Ativo"),"",IF(COUNTIFS($E$4:$E7815,$E7815,$A$4:$A7815,$A7815,$G$4:$G7815,"Ativo")=1,1,0))</f>
        <v/>
      </c>
      <c r="BC7815" t="str">
        <f>IF(OR($A7815="",$G7815&lt;&gt;"Ativo"),"",IF(COUNTIFS($A$4:$A7815,$A7815,$G$4:$G7815,"Ativo")=1,1,0))</f>
        <v/>
      </c>
    </row>
    <row r="7816" spans="1:55" x14ac:dyDescent="0.3">
      <c r="A7816" s="76"/>
      <c r="B7816" s="104"/>
      <c r="C7816" s="76"/>
      <c r="D7816" s="77"/>
      <c r="E7816" s="12"/>
      <c r="F7816" s="78"/>
      <c r="G7816" s="77"/>
      <c r="H7816" s="79"/>
      <c r="BA7816" s="5" t="str">
        <f t="shared" si="122"/>
        <v/>
      </c>
      <c r="BB7816" s="5" t="str">
        <f>IF(OR($E7816="",$G7816&lt;&gt;"Ativo"),"",IF(COUNTIFS($E$4:$E7816,$E7816,$A$4:$A7816,$A7816,$G$4:$G7816,"Ativo")=1,1,0))</f>
        <v/>
      </c>
      <c r="BC7816" t="str">
        <f>IF(OR($A7816="",$G7816&lt;&gt;"Ativo"),"",IF(COUNTIFS($A$4:$A7816,$A7816,$G$4:$G7816,"Ativo")=1,1,0))</f>
        <v/>
      </c>
    </row>
    <row r="7817" spans="1:55" x14ac:dyDescent="0.3">
      <c r="A7817" s="76"/>
      <c r="B7817" s="104"/>
      <c r="C7817" s="76"/>
      <c r="D7817" s="77"/>
      <c r="E7817" s="12"/>
      <c r="F7817" s="78"/>
      <c r="G7817" s="77"/>
      <c r="H7817" s="79"/>
      <c r="BA7817" s="5" t="str">
        <f t="shared" si="122"/>
        <v/>
      </c>
      <c r="BB7817" s="5" t="str">
        <f>IF(OR($E7817="",$G7817&lt;&gt;"Ativo"),"",IF(COUNTIFS($E$4:$E7817,$E7817,$A$4:$A7817,$A7817,$G$4:$G7817,"Ativo")=1,1,0))</f>
        <v/>
      </c>
      <c r="BC7817" t="str">
        <f>IF(OR($A7817="",$G7817&lt;&gt;"Ativo"),"",IF(COUNTIFS($A$4:$A7817,$A7817,$G$4:$G7817,"Ativo")=1,1,0))</f>
        <v/>
      </c>
    </row>
    <row r="7818" spans="1:55" x14ac:dyDescent="0.3">
      <c r="A7818" s="76"/>
      <c r="B7818" s="104"/>
      <c r="C7818" s="76"/>
      <c r="D7818" s="77"/>
      <c r="E7818" s="12"/>
      <c r="F7818" s="78"/>
      <c r="G7818" s="77"/>
      <c r="H7818" s="79"/>
      <c r="BA7818" s="5" t="str">
        <f t="shared" si="122"/>
        <v/>
      </c>
      <c r="BB7818" s="5" t="str">
        <f>IF(OR($E7818="",$G7818&lt;&gt;"Ativo"),"",IF(COUNTIFS($E$4:$E7818,$E7818,$A$4:$A7818,$A7818,$G$4:$G7818,"Ativo")=1,1,0))</f>
        <v/>
      </c>
      <c r="BC7818" t="str">
        <f>IF(OR($A7818="",$G7818&lt;&gt;"Ativo"),"",IF(COUNTIFS($A$4:$A7818,$A7818,$G$4:$G7818,"Ativo")=1,1,0))</f>
        <v/>
      </c>
    </row>
    <row r="7819" spans="1:55" x14ac:dyDescent="0.3">
      <c r="A7819" s="76"/>
      <c r="B7819" s="104"/>
      <c r="C7819" s="76"/>
      <c r="D7819" s="77"/>
      <c r="E7819" s="12"/>
      <c r="F7819" s="78"/>
      <c r="G7819" s="77"/>
      <c r="H7819" s="79"/>
      <c r="BA7819" s="5" t="str">
        <f t="shared" si="122"/>
        <v/>
      </c>
      <c r="BB7819" s="5" t="str">
        <f>IF(OR($E7819="",$G7819&lt;&gt;"Ativo"),"",IF(COUNTIFS($E$4:$E7819,$E7819,$A$4:$A7819,$A7819,$G$4:$G7819,"Ativo")=1,1,0))</f>
        <v/>
      </c>
      <c r="BC7819" t="str">
        <f>IF(OR($A7819="",$G7819&lt;&gt;"Ativo"),"",IF(COUNTIFS($A$4:$A7819,$A7819,$G$4:$G7819,"Ativo")=1,1,0))</f>
        <v/>
      </c>
    </row>
    <row r="7820" spans="1:55" x14ac:dyDescent="0.3">
      <c r="A7820" s="76"/>
      <c r="B7820" s="104"/>
      <c r="C7820" s="76"/>
      <c r="D7820" s="77"/>
      <c r="E7820" s="12"/>
      <c r="F7820" s="78"/>
      <c r="G7820" s="77"/>
      <c r="H7820" s="79"/>
      <c r="BA7820" s="5" t="str">
        <f t="shared" si="122"/>
        <v/>
      </c>
      <c r="BB7820" s="5" t="str">
        <f>IF(OR($E7820="",$G7820&lt;&gt;"Ativo"),"",IF(COUNTIFS($E$4:$E7820,$E7820,$A$4:$A7820,$A7820,$G$4:$G7820,"Ativo")=1,1,0))</f>
        <v/>
      </c>
      <c r="BC7820" t="str">
        <f>IF(OR($A7820="",$G7820&lt;&gt;"Ativo"),"",IF(COUNTIFS($A$4:$A7820,$A7820,$G$4:$G7820,"Ativo")=1,1,0))</f>
        <v/>
      </c>
    </row>
    <row r="7821" spans="1:55" x14ac:dyDescent="0.3">
      <c r="A7821" s="76"/>
      <c r="B7821" s="104"/>
      <c r="C7821" s="76"/>
      <c r="D7821" s="77"/>
      <c r="E7821" s="12"/>
      <c r="F7821" s="78"/>
      <c r="G7821" s="77"/>
      <c r="H7821" s="79"/>
      <c r="BA7821" s="5" t="str">
        <f t="shared" si="122"/>
        <v/>
      </c>
      <c r="BB7821" s="5" t="str">
        <f>IF(OR($E7821="",$G7821&lt;&gt;"Ativo"),"",IF(COUNTIFS($E$4:$E7821,$E7821,$A$4:$A7821,$A7821,$G$4:$G7821,"Ativo")=1,1,0))</f>
        <v/>
      </c>
      <c r="BC7821" t="str">
        <f>IF(OR($A7821="",$G7821&lt;&gt;"Ativo"),"",IF(COUNTIFS($A$4:$A7821,$A7821,$G$4:$G7821,"Ativo")=1,1,0))</f>
        <v/>
      </c>
    </row>
    <row r="7822" spans="1:55" x14ac:dyDescent="0.3">
      <c r="A7822" s="76"/>
      <c r="B7822" s="104"/>
      <c r="C7822" s="76"/>
      <c r="D7822" s="77"/>
      <c r="E7822" s="12"/>
      <c r="F7822" s="78"/>
      <c r="G7822" s="77"/>
      <c r="H7822" s="79"/>
      <c r="BA7822" s="5" t="str">
        <f t="shared" si="122"/>
        <v/>
      </c>
      <c r="BB7822" s="5" t="str">
        <f>IF(OR($E7822="",$G7822&lt;&gt;"Ativo"),"",IF(COUNTIFS($E$4:$E7822,$E7822,$A$4:$A7822,$A7822,$G$4:$G7822,"Ativo")=1,1,0))</f>
        <v/>
      </c>
      <c r="BC7822" t="str">
        <f>IF(OR($A7822="",$G7822&lt;&gt;"Ativo"),"",IF(COUNTIFS($A$4:$A7822,$A7822,$G$4:$G7822,"Ativo")=1,1,0))</f>
        <v/>
      </c>
    </row>
    <row r="7823" spans="1:55" x14ac:dyDescent="0.3">
      <c r="A7823" s="76"/>
      <c r="B7823" s="104"/>
      <c r="C7823" s="76"/>
      <c r="D7823" s="77"/>
      <c r="E7823" s="12"/>
      <c r="F7823" s="78"/>
      <c r="G7823" s="77"/>
      <c r="H7823" s="79"/>
      <c r="BA7823" s="5" t="str">
        <f t="shared" si="122"/>
        <v/>
      </c>
      <c r="BB7823" s="5" t="str">
        <f>IF(OR($E7823="",$G7823&lt;&gt;"Ativo"),"",IF(COUNTIFS($E$4:$E7823,$E7823,$A$4:$A7823,$A7823,$G$4:$G7823,"Ativo")=1,1,0))</f>
        <v/>
      </c>
      <c r="BC7823" t="str">
        <f>IF(OR($A7823="",$G7823&lt;&gt;"Ativo"),"",IF(COUNTIFS($A$4:$A7823,$A7823,$G$4:$G7823,"Ativo")=1,1,0))</f>
        <v/>
      </c>
    </row>
    <row r="7824" spans="1:55" x14ac:dyDescent="0.3">
      <c r="A7824" s="76"/>
      <c r="B7824" s="104"/>
      <c r="C7824" s="76"/>
      <c r="D7824" s="77"/>
      <c r="E7824" s="12"/>
      <c r="F7824" s="78"/>
      <c r="G7824" s="77"/>
      <c r="H7824" s="79"/>
      <c r="BA7824" s="5" t="str">
        <f t="shared" si="122"/>
        <v/>
      </c>
      <c r="BB7824" s="5" t="str">
        <f>IF(OR($E7824="",$G7824&lt;&gt;"Ativo"),"",IF(COUNTIFS($E$4:$E7824,$E7824,$A$4:$A7824,$A7824,$G$4:$G7824,"Ativo")=1,1,0))</f>
        <v/>
      </c>
      <c r="BC7824" t="str">
        <f>IF(OR($A7824="",$G7824&lt;&gt;"Ativo"),"",IF(COUNTIFS($A$4:$A7824,$A7824,$G$4:$G7824,"Ativo")=1,1,0))</f>
        <v/>
      </c>
    </row>
    <row r="7825" spans="1:55" x14ac:dyDescent="0.3">
      <c r="A7825" s="76"/>
      <c r="B7825" s="104"/>
      <c r="C7825" s="76"/>
      <c r="D7825" s="77"/>
      <c r="E7825" s="12"/>
      <c r="F7825" s="78"/>
      <c r="G7825" s="77"/>
      <c r="H7825" s="79"/>
      <c r="BA7825" s="5" t="str">
        <f t="shared" si="122"/>
        <v/>
      </c>
      <c r="BB7825" s="5" t="str">
        <f>IF(OR($E7825="",$G7825&lt;&gt;"Ativo"),"",IF(COUNTIFS($E$4:$E7825,$E7825,$A$4:$A7825,$A7825,$G$4:$G7825,"Ativo")=1,1,0))</f>
        <v/>
      </c>
      <c r="BC7825" t="str">
        <f>IF(OR($A7825="",$G7825&lt;&gt;"Ativo"),"",IF(COUNTIFS($A$4:$A7825,$A7825,$G$4:$G7825,"Ativo")=1,1,0))</f>
        <v/>
      </c>
    </row>
    <row r="7826" spans="1:55" x14ac:dyDescent="0.3">
      <c r="A7826" s="76"/>
      <c r="B7826" s="104"/>
      <c r="C7826" s="76"/>
      <c r="D7826" s="77"/>
      <c r="E7826" s="12"/>
      <c r="F7826" s="78"/>
      <c r="G7826" s="77"/>
      <c r="H7826" s="79"/>
      <c r="BA7826" s="5" t="str">
        <f t="shared" si="122"/>
        <v/>
      </c>
      <c r="BB7826" s="5" t="str">
        <f>IF(OR($E7826="",$G7826&lt;&gt;"Ativo"),"",IF(COUNTIFS($E$4:$E7826,$E7826,$A$4:$A7826,$A7826,$G$4:$G7826,"Ativo")=1,1,0))</f>
        <v/>
      </c>
      <c r="BC7826" t="str">
        <f>IF(OR($A7826="",$G7826&lt;&gt;"Ativo"),"",IF(COUNTIFS($A$4:$A7826,$A7826,$G$4:$G7826,"Ativo")=1,1,0))</f>
        <v/>
      </c>
    </row>
    <row r="7827" spans="1:55" x14ac:dyDescent="0.3">
      <c r="A7827" s="76"/>
      <c r="B7827" s="104"/>
      <c r="C7827" s="76"/>
      <c r="D7827" s="77"/>
      <c r="E7827" s="12"/>
      <c r="F7827" s="78"/>
      <c r="G7827" s="77"/>
      <c r="H7827" s="79"/>
      <c r="BA7827" s="5" t="str">
        <f t="shared" si="122"/>
        <v/>
      </c>
      <c r="BB7827" s="5" t="str">
        <f>IF(OR($E7827="",$G7827&lt;&gt;"Ativo"),"",IF(COUNTIFS($E$4:$E7827,$E7827,$A$4:$A7827,$A7827,$G$4:$G7827,"Ativo")=1,1,0))</f>
        <v/>
      </c>
      <c r="BC7827" t="str">
        <f>IF(OR($A7827="",$G7827&lt;&gt;"Ativo"),"",IF(COUNTIFS($A$4:$A7827,$A7827,$G$4:$G7827,"Ativo")=1,1,0))</f>
        <v/>
      </c>
    </row>
    <row r="7828" spans="1:55" x14ac:dyDescent="0.3">
      <c r="A7828" s="76"/>
      <c r="B7828" s="104"/>
      <c r="C7828" s="76"/>
      <c r="D7828" s="77"/>
      <c r="E7828" s="12"/>
      <c r="F7828" s="78"/>
      <c r="G7828" s="77"/>
      <c r="H7828" s="79"/>
      <c r="BA7828" s="5" t="str">
        <f t="shared" si="122"/>
        <v/>
      </c>
      <c r="BB7828" s="5" t="str">
        <f>IF(OR($E7828="",$G7828&lt;&gt;"Ativo"),"",IF(COUNTIFS($E$4:$E7828,$E7828,$A$4:$A7828,$A7828,$G$4:$G7828,"Ativo")=1,1,0))</f>
        <v/>
      </c>
      <c r="BC7828" t="str">
        <f>IF(OR($A7828="",$G7828&lt;&gt;"Ativo"),"",IF(COUNTIFS($A$4:$A7828,$A7828,$G$4:$G7828,"Ativo")=1,1,0))</f>
        <v/>
      </c>
    </row>
    <row r="7829" spans="1:55" x14ac:dyDescent="0.3">
      <c r="A7829" s="76"/>
      <c r="B7829" s="104"/>
      <c r="C7829" s="76"/>
      <c r="D7829" s="77"/>
      <c r="E7829" s="12"/>
      <c r="F7829" s="78"/>
      <c r="G7829" s="77"/>
      <c r="H7829" s="79"/>
      <c r="BA7829" s="5" t="str">
        <f t="shared" si="122"/>
        <v/>
      </c>
      <c r="BB7829" s="5" t="str">
        <f>IF(OR($E7829="",$G7829&lt;&gt;"Ativo"),"",IF(COUNTIFS($E$4:$E7829,$E7829,$A$4:$A7829,$A7829,$G$4:$G7829,"Ativo")=1,1,0))</f>
        <v/>
      </c>
      <c r="BC7829" t="str">
        <f>IF(OR($A7829="",$G7829&lt;&gt;"Ativo"),"",IF(COUNTIFS($A$4:$A7829,$A7829,$G$4:$G7829,"Ativo")=1,1,0))</f>
        <v/>
      </c>
    </row>
    <row r="7830" spans="1:55" x14ac:dyDescent="0.3">
      <c r="A7830" s="76"/>
      <c r="B7830" s="104"/>
      <c r="C7830" s="76"/>
      <c r="D7830" s="77"/>
      <c r="E7830" s="12"/>
      <c r="F7830" s="78"/>
      <c r="G7830" s="77"/>
      <c r="H7830" s="79"/>
      <c r="BA7830" s="5" t="str">
        <f t="shared" si="122"/>
        <v/>
      </c>
      <c r="BB7830" s="5" t="str">
        <f>IF(OR($E7830="",$G7830&lt;&gt;"Ativo"),"",IF(COUNTIFS($E$4:$E7830,$E7830,$A$4:$A7830,$A7830,$G$4:$G7830,"Ativo")=1,1,0))</f>
        <v/>
      </c>
      <c r="BC7830" t="str">
        <f>IF(OR($A7830="",$G7830&lt;&gt;"Ativo"),"",IF(COUNTIFS($A$4:$A7830,$A7830,$G$4:$G7830,"Ativo")=1,1,0))</f>
        <v/>
      </c>
    </row>
    <row r="7831" spans="1:55" x14ac:dyDescent="0.3">
      <c r="A7831" s="76"/>
      <c r="B7831" s="104"/>
      <c r="C7831" s="76"/>
      <c r="D7831" s="77"/>
      <c r="E7831" s="12"/>
      <c r="F7831" s="78"/>
      <c r="G7831" s="77"/>
      <c r="H7831" s="79"/>
      <c r="BA7831" s="5" t="str">
        <f t="shared" si="122"/>
        <v/>
      </c>
      <c r="BB7831" s="5" t="str">
        <f>IF(OR($E7831="",$G7831&lt;&gt;"Ativo"),"",IF(COUNTIFS($E$4:$E7831,$E7831,$A$4:$A7831,$A7831,$G$4:$G7831,"Ativo")=1,1,0))</f>
        <v/>
      </c>
      <c r="BC7831" t="str">
        <f>IF(OR($A7831="",$G7831&lt;&gt;"Ativo"),"",IF(COUNTIFS($A$4:$A7831,$A7831,$G$4:$G7831,"Ativo")=1,1,0))</f>
        <v/>
      </c>
    </row>
    <row r="7832" spans="1:55" x14ac:dyDescent="0.3">
      <c r="A7832" s="76"/>
      <c r="B7832" s="104"/>
      <c r="C7832" s="76"/>
      <c r="D7832" s="77"/>
      <c r="E7832" s="12"/>
      <c r="F7832" s="78"/>
      <c r="G7832" s="77"/>
      <c r="H7832" s="79"/>
      <c r="BA7832" s="5" t="str">
        <f t="shared" si="122"/>
        <v/>
      </c>
      <c r="BB7832" s="5" t="str">
        <f>IF(OR($E7832="",$G7832&lt;&gt;"Ativo"),"",IF(COUNTIFS($E$4:$E7832,$E7832,$A$4:$A7832,$A7832,$G$4:$G7832,"Ativo")=1,1,0))</f>
        <v/>
      </c>
      <c r="BC7832" t="str">
        <f>IF(OR($A7832="",$G7832&lt;&gt;"Ativo"),"",IF(COUNTIFS($A$4:$A7832,$A7832,$G$4:$G7832,"Ativo")=1,1,0))</f>
        <v/>
      </c>
    </row>
    <row r="7833" spans="1:55" x14ac:dyDescent="0.3">
      <c r="A7833" s="76"/>
      <c r="B7833" s="104"/>
      <c r="C7833" s="76"/>
      <c r="D7833" s="77"/>
      <c r="E7833" s="12"/>
      <c r="F7833" s="78"/>
      <c r="G7833" s="77"/>
      <c r="H7833" s="79"/>
      <c r="BA7833" s="5" t="str">
        <f t="shared" si="122"/>
        <v/>
      </c>
      <c r="BB7833" s="5" t="str">
        <f>IF(OR($E7833="",$G7833&lt;&gt;"Ativo"),"",IF(COUNTIFS($E$4:$E7833,$E7833,$A$4:$A7833,$A7833,$G$4:$G7833,"Ativo")=1,1,0))</f>
        <v/>
      </c>
      <c r="BC7833" t="str">
        <f>IF(OR($A7833="",$G7833&lt;&gt;"Ativo"),"",IF(COUNTIFS($A$4:$A7833,$A7833,$G$4:$G7833,"Ativo")=1,1,0))</f>
        <v/>
      </c>
    </row>
    <row r="7834" spans="1:55" x14ac:dyDescent="0.3">
      <c r="A7834" s="76"/>
      <c r="B7834" s="104"/>
      <c r="C7834" s="76"/>
      <c r="D7834" s="77"/>
      <c r="E7834" s="12"/>
      <c r="F7834" s="78"/>
      <c r="G7834" s="77"/>
      <c r="H7834" s="79"/>
      <c r="BA7834" s="5" t="str">
        <f t="shared" si="122"/>
        <v/>
      </c>
      <c r="BB7834" s="5" t="str">
        <f>IF(OR($E7834="",$G7834&lt;&gt;"Ativo"),"",IF(COUNTIFS($E$4:$E7834,$E7834,$A$4:$A7834,$A7834,$G$4:$G7834,"Ativo")=1,1,0))</f>
        <v/>
      </c>
      <c r="BC7834" t="str">
        <f>IF(OR($A7834="",$G7834&lt;&gt;"Ativo"),"",IF(COUNTIFS($A$4:$A7834,$A7834,$G$4:$G7834,"Ativo")=1,1,0))</f>
        <v/>
      </c>
    </row>
    <row r="7835" spans="1:55" x14ac:dyDescent="0.3">
      <c r="A7835" s="76"/>
      <c r="B7835" s="104"/>
      <c r="C7835" s="76"/>
      <c r="D7835" s="77"/>
      <c r="E7835" s="12"/>
      <c r="F7835" s="78"/>
      <c r="G7835" s="77"/>
      <c r="H7835" s="79"/>
      <c r="BA7835" s="5" t="str">
        <f t="shared" si="122"/>
        <v/>
      </c>
      <c r="BB7835" s="5" t="str">
        <f>IF(OR($E7835="",$G7835&lt;&gt;"Ativo"),"",IF(COUNTIFS($E$4:$E7835,$E7835,$A$4:$A7835,$A7835,$G$4:$G7835,"Ativo")=1,1,0))</f>
        <v/>
      </c>
      <c r="BC7835" t="str">
        <f>IF(OR($A7835="",$G7835&lt;&gt;"Ativo"),"",IF(COUNTIFS($A$4:$A7835,$A7835,$G$4:$G7835,"Ativo")=1,1,0))</f>
        <v/>
      </c>
    </row>
    <row r="7836" spans="1:55" x14ac:dyDescent="0.3">
      <c r="A7836" s="76"/>
      <c r="B7836" s="104"/>
      <c r="C7836" s="76"/>
      <c r="D7836" s="77"/>
      <c r="E7836" s="12"/>
      <c r="F7836" s="78"/>
      <c r="G7836" s="77"/>
      <c r="H7836" s="79"/>
      <c r="BA7836" s="5" t="str">
        <f t="shared" si="122"/>
        <v/>
      </c>
      <c r="BB7836" s="5" t="str">
        <f>IF(OR($E7836="",$G7836&lt;&gt;"Ativo"),"",IF(COUNTIFS($E$4:$E7836,$E7836,$A$4:$A7836,$A7836,$G$4:$G7836,"Ativo")=1,1,0))</f>
        <v/>
      </c>
      <c r="BC7836" t="str">
        <f>IF(OR($A7836="",$G7836&lt;&gt;"Ativo"),"",IF(COUNTIFS($A$4:$A7836,$A7836,$G$4:$G7836,"Ativo")=1,1,0))</f>
        <v/>
      </c>
    </row>
    <row r="7837" spans="1:55" x14ac:dyDescent="0.3">
      <c r="A7837" s="76"/>
      <c r="B7837" s="104"/>
      <c r="C7837" s="76"/>
      <c r="D7837" s="77"/>
      <c r="E7837" s="12"/>
      <c r="F7837" s="78"/>
      <c r="G7837" s="77"/>
      <c r="H7837" s="79"/>
      <c r="BA7837" s="5" t="str">
        <f t="shared" si="122"/>
        <v/>
      </c>
      <c r="BB7837" s="5" t="str">
        <f>IF(OR($E7837="",$G7837&lt;&gt;"Ativo"),"",IF(COUNTIFS($E$4:$E7837,$E7837,$A$4:$A7837,$A7837,$G$4:$G7837,"Ativo")=1,1,0))</f>
        <v/>
      </c>
      <c r="BC7837" t="str">
        <f>IF(OR($A7837="",$G7837&lt;&gt;"Ativo"),"",IF(COUNTIFS($A$4:$A7837,$A7837,$G$4:$G7837,"Ativo")=1,1,0))</f>
        <v/>
      </c>
    </row>
    <row r="7838" spans="1:55" x14ac:dyDescent="0.3">
      <c r="A7838" s="76"/>
      <c r="B7838" s="104"/>
      <c r="C7838" s="76"/>
      <c r="D7838" s="77"/>
      <c r="E7838" s="12"/>
      <c r="F7838" s="78"/>
      <c r="G7838" s="77"/>
      <c r="H7838" s="79"/>
      <c r="BA7838" s="5" t="str">
        <f t="shared" si="122"/>
        <v/>
      </c>
      <c r="BB7838" s="5" t="str">
        <f>IF(OR($E7838="",$G7838&lt;&gt;"Ativo"),"",IF(COUNTIFS($E$4:$E7838,$E7838,$A$4:$A7838,$A7838,$G$4:$G7838,"Ativo")=1,1,0))</f>
        <v/>
      </c>
      <c r="BC7838" t="str">
        <f>IF(OR($A7838="",$G7838&lt;&gt;"Ativo"),"",IF(COUNTIFS($A$4:$A7838,$A7838,$G$4:$G7838,"Ativo")=1,1,0))</f>
        <v/>
      </c>
    </row>
    <row r="7839" spans="1:55" x14ac:dyDescent="0.3">
      <c r="A7839" s="76"/>
      <c r="B7839" s="104"/>
      <c r="C7839" s="76"/>
      <c r="D7839" s="77"/>
      <c r="E7839" s="12"/>
      <c r="F7839" s="78"/>
      <c r="G7839" s="77"/>
      <c r="H7839" s="79"/>
      <c r="BA7839" s="5" t="str">
        <f t="shared" si="122"/>
        <v/>
      </c>
      <c r="BB7839" s="5" t="str">
        <f>IF(OR($E7839="",$G7839&lt;&gt;"Ativo"),"",IF(COUNTIFS($E$4:$E7839,$E7839,$A$4:$A7839,$A7839,$G$4:$G7839,"Ativo")=1,1,0))</f>
        <v/>
      </c>
      <c r="BC7839" t="str">
        <f>IF(OR($A7839="",$G7839&lt;&gt;"Ativo"),"",IF(COUNTIFS($A$4:$A7839,$A7839,$G$4:$G7839,"Ativo")=1,1,0))</f>
        <v/>
      </c>
    </row>
    <row r="7840" spans="1:55" x14ac:dyDescent="0.3">
      <c r="A7840" s="76"/>
      <c r="B7840" s="104"/>
      <c r="C7840" s="76"/>
      <c r="D7840" s="77"/>
      <c r="E7840" s="12"/>
      <c r="F7840" s="78"/>
      <c r="G7840" s="77"/>
      <c r="H7840" s="79"/>
      <c r="BA7840" s="5" t="str">
        <f t="shared" si="122"/>
        <v/>
      </c>
      <c r="BB7840" s="5" t="str">
        <f>IF(OR($E7840="",$G7840&lt;&gt;"Ativo"),"",IF(COUNTIFS($E$4:$E7840,$E7840,$A$4:$A7840,$A7840,$G$4:$G7840,"Ativo")=1,1,0))</f>
        <v/>
      </c>
      <c r="BC7840" t="str">
        <f>IF(OR($A7840="",$G7840&lt;&gt;"Ativo"),"",IF(COUNTIFS($A$4:$A7840,$A7840,$G$4:$G7840,"Ativo")=1,1,0))</f>
        <v/>
      </c>
    </row>
    <row r="7841" spans="1:55" x14ac:dyDescent="0.3">
      <c r="A7841" s="76"/>
      <c r="B7841" s="104"/>
      <c r="C7841" s="76"/>
      <c r="D7841" s="77"/>
      <c r="E7841" s="12"/>
      <c r="F7841" s="78"/>
      <c r="G7841" s="77"/>
      <c r="H7841" s="79"/>
      <c r="BA7841" s="5" t="str">
        <f t="shared" si="122"/>
        <v/>
      </c>
      <c r="BB7841" s="5" t="str">
        <f>IF(OR($E7841="",$G7841&lt;&gt;"Ativo"),"",IF(COUNTIFS($E$4:$E7841,$E7841,$A$4:$A7841,$A7841,$G$4:$G7841,"Ativo")=1,1,0))</f>
        <v/>
      </c>
      <c r="BC7841" t="str">
        <f>IF(OR($A7841="",$G7841&lt;&gt;"Ativo"),"",IF(COUNTIFS($A$4:$A7841,$A7841,$G$4:$G7841,"Ativo")=1,1,0))</f>
        <v/>
      </c>
    </row>
    <row r="7842" spans="1:55" x14ac:dyDescent="0.3">
      <c r="A7842" s="76"/>
      <c r="B7842" s="104"/>
      <c r="C7842" s="76"/>
      <c r="D7842" s="77"/>
      <c r="E7842" s="12"/>
      <c r="F7842" s="78"/>
      <c r="G7842" s="77"/>
      <c r="H7842" s="79"/>
      <c r="BA7842" s="5" t="str">
        <f t="shared" si="122"/>
        <v/>
      </c>
      <c r="BB7842" s="5" t="str">
        <f>IF(OR($E7842="",$G7842&lt;&gt;"Ativo"),"",IF(COUNTIFS($E$4:$E7842,$E7842,$A$4:$A7842,$A7842,$G$4:$G7842,"Ativo")=1,1,0))</f>
        <v/>
      </c>
      <c r="BC7842" t="str">
        <f>IF(OR($A7842="",$G7842&lt;&gt;"Ativo"),"",IF(COUNTIFS($A$4:$A7842,$A7842,$G$4:$G7842,"Ativo")=1,1,0))</f>
        <v/>
      </c>
    </row>
    <row r="7843" spans="1:55" x14ac:dyDescent="0.3">
      <c r="A7843" s="76"/>
      <c r="B7843" s="104"/>
      <c r="C7843" s="76"/>
      <c r="D7843" s="77"/>
      <c r="E7843" s="12"/>
      <c r="F7843" s="78"/>
      <c r="G7843" s="77"/>
      <c r="H7843" s="79"/>
      <c r="BA7843" s="5" t="str">
        <f t="shared" si="122"/>
        <v/>
      </c>
      <c r="BB7843" s="5" t="str">
        <f>IF(OR($E7843="",$G7843&lt;&gt;"Ativo"),"",IF(COUNTIFS($E$4:$E7843,$E7843,$A$4:$A7843,$A7843,$G$4:$G7843,"Ativo")=1,1,0))</f>
        <v/>
      </c>
      <c r="BC7843" t="str">
        <f>IF(OR($A7843="",$G7843&lt;&gt;"Ativo"),"",IF(COUNTIFS($A$4:$A7843,$A7843,$G$4:$G7843,"Ativo")=1,1,0))</f>
        <v/>
      </c>
    </row>
    <row r="7844" spans="1:55" x14ac:dyDescent="0.3">
      <c r="A7844" s="76"/>
      <c r="B7844" s="104"/>
      <c r="C7844" s="76"/>
      <c r="D7844" s="77"/>
      <c r="E7844" s="12"/>
      <c r="F7844" s="78"/>
      <c r="G7844" s="77"/>
      <c r="H7844" s="79"/>
      <c r="BA7844" s="5" t="str">
        <f t="shared" si="122"/>
        <v/>
      </c>
      <c r="BB7844" s="5" t="str">
        <f>IF(OR($E7844="",$G7844&lt;&gt;"Ativo"),"",IF(COUNTIFS($E$4:$E7844,$E7844,$A$4:$A7844,$A7844,$G$4:$G7844,"Ativo")=1,1,0))</f>
        <v/>
      </c>
      <c r="BC7844" t="str">
        <f>IF(OR($A7844="",$G7844&lt;&gt;"Ativo"),"",IF(COUNTIFS($A$4:$A7844,$A7844,$G$4:$G7844,"Ativo")=1,1,0))</f>
        <v/>
      </c>
    </row>
    <row r="7845" spans="1:55" x14ac:dyDescent="0.3">
      <c r="A7845" s="76"/>
      <c r="B7845" s="104"/>
      <c r="C7845" s="76"/>
      <c r="D7845" s="77"/>
      <c r="E7845" s="12"/>
      <c r="F7845" s="78"/>
      <c r="G7845" s="77"/>
      <c r="H7845" s="79"/>
      <c r="BA7845" s="5" t="str">
        <f t="shared" si="122"/>
        <v/>
      </c>
      <c r="BB7845" s="5" t="str">
        <f>IF(OR($E7845="",$G7845&lt;&gt;"Ativo"),"",IF(COUNTIFS($E$4:$E7845,$E7845,$A$4:$A7845,$A7845,$G$4:$G7845,"Ativo")=1,1,0))</f>
        <v/>
      </c>
      <c r="BC7845" t="str">
        <f>IF(OR($A7845="",$G7845&lt;&gt;"Ativo"),"",IF(COUNTIFS($A$4:$A7845,$A7845,$G$4:$G7845,"Ativo")=1,1,0))</f>
        <v/>
      </c>
    </row>
    <row r="7846" spans="1:55" x14ac:dyDescent="0.3">
      <c r="A7846" s="76"/>
      <c r="B7846" s="104"/>
      <c r="C7846" s="76"/>
      <c r="D7846" s="77"/>
      <c r="E7846" s="12"/>
      <c r="F7846" s="78"/>
      <c r="G7846" s="77"/>
      <c r="H7846" s="79"/>
      <c r="BA7846" s="5" t="str">
        <f t="shared" si="122"/>
        <v/>
      </c>
      <c r="BB7846" s="5" t="str">
        <f>IF(OR($E7846="",$G7846&lt;&gt;"Ativo"),"",IF(COUNTIFS($E$4:$E7846,$E7846,$A$4:$A7846,$A7846,$G$4:$G7846,"Ativo")=1,1,0))</f>
        <v/>
      </c>
      <c r="BC7846" t="str">
        <f>IF(OR($A7846="",$G7846&lt;&gt;"Ativo"),"",IF(COUNTIFS($A$4:$A7846,$A7846,$G$4:$G7846,"Ativo")=1,1,0))</f>
        <v/>
      </c>
    </row>
    <row r="7847" spans="1:55" x14ac:dyDescent="0.3">
      <c r="A7847" s="76"/>
      <c r="B7847" s="104"/>
      <c r="C7847" s="76"/>
      <c r="D7847" s="77"/>
      <c r="E7847" s="12"/>
      <c r="F7847" s="78"/>
      <c r="G7847" s="77"/>
      <c r="H7847" s="79"/>
      <c r="BA7847" s="5" t="str">
        <f t="shared" si="122"/>
        <v/>
      </c>
      <c r="BB7847" s="5" t="str">
        <f>IF(OR($E7847="",$G7847&lt;&gt;"Ativo"),"",IF(COUNTIFS($E$4:$E7847,$E7847,$A$4:$A7847,$A7847,$G$4:$G7847,"Ativo")=1,1,0))</f>
        <v/>
      </c>
      <c r="BC7847" t="str">
        <f>IF(OR($A7847="",$G7847&lt;&gt;"Ativo"),"",IF(COUNTIFS($A$4:$A7847,$A7847,$G$4:$G7847,"Ativo")=1,1,0))</f>
        <v/>
      </c>
    </row>
    <row r="7848" spans="1:55" x14ac:dyDescent="0.3">
      <c r="A7848" s="76"/>
      <c r="B7848" s="104"/>
      <c r="C7848" s="76"/>
      <c r="D7848" s="77"/>
      <c r="E7848" s="12"/>
      <c r="F7848" s="78"/>
      <c r="G7848" s="77"/>
      <c r="H7848" s="79"/>
      <c r="BA7848" s="5" t="str">
        <f t="shared" si="122"/>
        <v/>
      </c>
      <c r="BB7848" s="5" t="str">
        <f>IF(OR($E7848="",$G7848&lt;&gt;"Ativo"),"",IF(COUNTIFS($E$4:$E7848,$E7848,$A$4:$A7848,$A7848,$G$4:$G7848,"Ativo")=1,1,0))</f>
        <v/>
      </c>
      <c r="BC7848" t="str">
        <f>IF(OR($A7848="",$G7848&lt;&gt;"Ativo"),"",IF(COUNTIFS($A$4:$A7848,$A7848,$G$4:$G7848,"Ativo")=1,1,0))</f>
        <v/>
      </c>
    </row>
    <row r="7849" spans="1:55" x14ac:dyDescent="0.3">
      <c r="A7849" s="76"/>
      <c r="B7849" s="104"/>
      <c r="C7849" s="76"/>
      <c r="D7849" s="77"/>
      <c r="E7849" s="12"/>
      <c r="F7849" s="78"/>
      <c r="G7849" s="77"/>
      <c r="H7849" s="79"/>
      <c r="BA7849" s="5" t="str">
        <f t="shared" si="122"/>
        <v/>
      </c>
      <c r="BB7849" s="5" t="str">
        <f>IF(OR($E7849="",$G7849&lt;&gt;"Ativo"),"",IF(COUNTIFS($E$4:$E7849,$E7849,$A$4:$A7849,$A7849,$G$4:$G7849,"Ativo")=1,1,0))</f>
        <v/>
      </c>
      <c r="BC7849" t="str">
        <f>IF(OR($A7849="",$G7849&lt;&gt;"Ativo"),"",IF(COUNTIFS($A$4:$A7849,$A7849,$G$4:$G7849,"Ativo")=1,1,0))</f>
        <v/>
      </c>
    </row>
    <row r="7850" spans="1:55" x14ac:dyDescent="0.3">
      <c r="A7850" s="76"/>
      <c r="B7850" s="104"/>
      <c r="C7850" s="76"/>
      <c r="D7850" s="77"/>
      <c r="E7850" s="12"/>
      <c r="F7850" s="78"/>
      <c r="G7850" s="77"/>
      <c r="H7850" s="79"/>
      <c r="BA7850" s="5" t="str">
        <f t="shared" si="122"/>
        <v/>
      </c>
      <c r="BB7850" s="5" t="str">
        <f>IF(OR($E7850="",$G7850&lt;&gt;"Ativo"),"",IF(COUNTIFS($E$4:$E7850,$E7850,$A$4:$A7850,$A7850,$G$4:$G7850,"Ativo")=1,1,0))</f>
        <v/>
      </c>
      <c r="BC7850" t="str">
        <f>IF(OR($A7850="",$G7850&lt;&gt;"Ativo"),"",IF(COUNTIFS($A$4:$A7850,$A7850,$G$4:$G7850,"Ativo")=1,1,0))</f>
        <v/>
      </c>
    </row>
    <row r="7851" spans="1:55" x14ac:dyDescent="0.3">
      <c r="A7851" s="76"/>
      <c r="B7851" s="104"/>
      <c r="C7851" s="76"/>
      <c r="D7851" s="77"/>
      <c r="E7851" s="12"/>
      <c r="F7851" s="78"/>
      <c r="G7851" s="77"/>
      <c r="H7851" s="79"/>
      <c r="BA7851" s="5" t="str">
        <f t="shared" si="122"/>
        <v/>
      </c>
      <c r="BB7851" s="5" t="str">
        <f>IF(OR($E7851="",$G7851&lt;&gt;"Ativo"),"",IF(COUNTIFS($E$4:$E7851,$E7851,$A$4:$A7851,$A7851,$G$4:$G7851,"Ativo")=1,1,0))</f>
        <v/>
      </c>
      <c r="BC7851" t="str">
        <f>IF(OR($A7851="",$G7851&lt;&gt;"Ativo"),"",IF(COUNTIFS($A$4:$A7851,$A7851,$G$4:$G7851,"Ativo")=1,1,0))</f>
        <v/>
      </c>
    </row>
    <row r="7852" spans="1:55" x14ac:dyDescent="0.3">
      <c r="A7852" s="76"/>
      <c r="B7852" s="104"/>
      <c r="C7852" s="76"/>
      <c r="D7852" s="77"/>
      <c r="E7852" s="12"/>
      <c r="F7852" s="78"/>
      <c r="G7852" s="77"/>
      <c r="H7852" s="79"/>
      <c r="BA7852" s="5" t="str">
        <f t="shared" si="122"/>
        <v/>
      </c>
      <c r="BB7852" s="5" t="str">
        <f>IF(OR($E7852="",$G7852&lt;&gt;"Ativo"),"",IF(COUNTIFS($E$4:$E7852,$E7852,$A$4:$A7852,$A7852,$G$4:$G7852,"Ativo")=1,1,0))</f>
        <v/>
      </c>
      <c r="BC7852" t="str">
        <f>IF(OR($A7852="",$G7852&lt;&gt;"Ativo"),"",IF(COUNTIFS($A$4:$A7852,$A7852,$G$4:$G7852,"Ativo")=1,1,0))</f>
        <v/>
      </c>
    </row>
    <row r="7853" spans="1:55" x14ac:dyDescent="0.3">
      <c r="A7853" s="76"/>
      <c r="B7853" s="104"/>
      <c r="C7853" s="76"/>
      <c r="D7853" s="77"/>
      <c r="E7853" s="12"/>
      <c r="F7853" s="78"/>
      <c r="G7853" s="77"/>
      <c r="H7853" s="79"/>
      <c r="BA7853" s="5" t="str">
        <f t="shared" si="122"/>
        <v/>
      </c>
      <c r="BB7853" s="5" t="str">
        <f>IF(OR($E7853="",$G7853&lt;&gt;"Ativo"),"",IF(COUNTIFS($E$4:$E7853,$E7853,$A$4:$A7853,$A7853,$G$4:$G7853,"Ativo")=1,1,0))</f>
        <v/>
      </c>
      <c r="BC7853" t="str">
        <f>IF(OR($A7853="",$G7853&lt;&gt;"Ativo"),"",IF(COUNTIFS($A$4:$A7853,$A7853,$G$4:$G7853,"Ativo")=1,1,0))</f>
        <v/>
      </c>
    </row>
    <row r="7854" spans="1:55" x14ac:dyDescent="0.3">
      <c r="A7854" s="76"/>
      <c r="B7854" s="104"/>
      <c r="C7854" s="76"/>
      <c r="D7854" s="77"/>
      <c r="E7854" s="12"/>
      <c r="F7854" s="78"/>
      <c r="G7854" s="77"/>
      <c r="H7854" s="79"/>
      <c r="BA7854" s="5" t="str">
        <f t="shared" si="122"/>
        <v/>
      </c>
      <c r="BB7854" s="5" t="str">
        <f>IF(OR($E7854="",$G7854&lt;&gt;"Ativo"),"",IF(COUNTIFS($E$4:$E7854,$E7854,$A$4:$A7854,$A7854,$G$4:$G7854,"Ativo")=1,1,0))</f>
        <v/>
      </c>
      <c r="BC7854" t="str">
        <f>IF(OR($A7854="",$G7854&lt;&gt;"Ativo"),"",IF(COUNTIFS($A$4:$A7854,$A7854,$G$4:$G7854,"Ativo")=1,1,0))</f>
        <v/>
      </c>
    </row>
    <row r="7855" spans="1:55" x14ac:dyDescent="0.3">
      <c r="A7855" s="76"/>
      <c r="B7855" s="104"/>
      <c r="C7855" s="76"/>
      <c r="D7855" s="77"/>
      <c r="E7855" s="12"/>
      <c r="F7855" s="78"/>
      <c r="G7855" s="77"/>
      <c r="H7855" s="79"/>
      <c r="BA7855" s="5" t="str">
        <f t="shared" si="122"/>
        <v/>
      </c>
      <c r="BB7855" s="5" t="str">
        <f>IF(OR($E7855="",$G7855&lt;&gt;"Ativo"),"",IF(COUNTIFS($E$4:$E7855,$E7855,$A$4:$A7855,$A7855,$G$4:$G7855,"Ativo")=1,1,0))</f>
        <v/>
      </c>
      <c r="BC7855" t="str">
        <f>IF(OR($A7855="",$G7855&lt;&gt;"Ativo"),"",IF(COUNTIFS($A$4:$A7855,$A7855,$G$4:$G7855,"Ativo")=1,1,0))</f>
        <v/>
      </c>
    </row>
    <row r="7856" spans="1:55" x14ac:dyDescent="0.3">
      <c r="A7856" s="76"/>
      <c r="B7856" s="104"/>
      <c r="C7856" s="76"/>
      <c r="D7856" s="77"/>
      <c r="E7856" s="12"/>
      <c r="F7856" s="78"/>
      <c r="G7856" s="77"/>
      <c r="H7856" s="79"/>
      <c r="BA7856" s="5" t="str">
        <f t="shared" si="122"/>
        <v/>
      </c>
      <c r="BB7856" s="5" t="str">
        <f>IF(OR($E7856="",$G7856&lt;&gt;"Ativo"),"",IF(COUNTIFS($E$4:$E7856,$E7856,$A$4:$A7856,$A7856,$G$4:$G7856,"Ativo")=1,1,0))</f>
        <v/>
      </c>
      <c r="BC7856" t="str">
        <f>IF(OR($A7856="",$G7856&lt;&gt;"Ativo"),"",IF(COUNTIFS($A$4:$A7856,$A7856,$G$4:$G7856,"Ativo")=1,1,0))</f>
        <v/>
      </c>
    </row>
    <row r="7857" spans="1:55" x14ac:dyDescent="0.3">
      <c r="A7857" s="76"/>
      <c r="B7857" s="104"/>
      <c r="C7857" s="76"/>
      <c r="D7857" s="77"/>
      <c r="E7857" s="12"/>
      <c r="F7857" s="78"/>
      <c r="G7857" s="77"/>
      <c r="H7857" s="79"/>
      <c r="BA7857" s="5" t="str">
        <f t="shared" si="122"/>
        <v/>
      </c>
      <c r="BB7857" s="5" t="str">
        <f>IF(OR($E7857="",$G7857&lt;&gt;"Ativo"),"",IF(COUNTIFS($E$4:$E7857,$E7857,$A$4:$A7857,$A7857,$G$4:$G7857,"Ativo")=1,1,0))</f>
        <v/>
      </c>
      <c r="BC7857" t="str">
        <f>IF(OR($A7857="",$G7857&lt;&gt;"Ativo"),"",IF(COUNTIFS($A$4:$A7857,$A7857,$G$4:$G7857,"Ativo")=1,1,0))</f>
        <v/>
      </c>
    </row>
    <row r="7858" spans="1:55" x14ac:dyDescent="0.3">
      <c r="A7858" s="76"/>
      <c r="B7858" s="104"/>
      <c r="C7858" s="76"/>
      <c r="D7858" s="77"/>
      <c r="E7858" s="12"/>
      <c r="F7858" s="78"/>
      <c r="G7858" s="77"/>
      <c r="H7858" s="79"/>
      <c r="BA7858" s="5" t="str">
        <f t="shared" si="122"/>
        <v/>
      </c>
      <c r="BB7858" s="5" t="str">
        <f>IF(OR($E7858="",$G7858&lt;&gt;"Ativo"),"",IF(COUNTIFS($E$4:$E7858,$E7858,$A$4:$A7858,$A7858,$G$4:$G7858,"Ativo")=1,1,0))</f>
        <v/>
      </c>
      <c r="BC7858" t="str">
        <f>IF(OR($A7858="",$G7858&lt;&gt;"Ativo"),"",IF(COUNTIFS($A$4:$A7858,$A7858,$G$4:$G7858,"Ativo")=1,1,0))</f>
        <v/>
      </c>
    </row>
    <row r="7859" spans="1:55" x14ac:dyDescent="0.3">
      <c r="A7859" s="76"/>
      <c r="B7859" s="104"/>
      <c r="C7859" s="76"/>
      <c r="D7859" s="77"/>
      <c r="E7859" s="12"/>
      <c r="F7859" s="78"/>
      <c r="G7859" s="77"/>
      <c r="H7859" s="79"/>
      <c r="BA7859" s="5" t="str">
        <f t="shared" si="122"/>
        <v/>
      </c>
      <c r="BB7859" s="5" t="str">
        <f>IF(OR($E7859="",$G7859&lt;&gt;"Ativo"),"",IF(COUNTIFS($E$4:$E7859,$E7859,$A$4:$A7859,$A7859,$G$4:$G7859,"Ativo")=1,1,0))</f>
        <v/>
      </c>
      <c r="BC7859" t="str">
        <f>IF(OR($A7859="",$G7859&lt;&gt;"Ativo"),"",IF(COUNTIFS($A$4:$A7859,$A7859,$G$4:$G7859,"Ativo")=1,1,0))</f>
        <v/>
      </c>
    </row>
    <row r="7860" spans="1:55" x14ac:dyDescent="0.3">
      <c r="A7860" s="76"/>
      <c r="B7860" s="104"/>
      <c r="C7860" s="76"/>
      <c r="D7860" s="77"/>
      <c r="E7860" s="12"/>
      <c r="F7860" s="78"/>
      <c r="G7860" s="77"/>
      <c r="H7860" s="79"/>
      <c r="BA7860" s="5" t="str">
        <f t="shared" si="122"/>
        <v/>
      </c>
      <c r="BB7860" s="5" t="str">
        <f>IF(OR($E7860="",$G7860&lt;&gt;"Ativo"),"",IF(COUNTIFS($E$4:$E7860,$E7860,$A$4:$A7860,$A7860,$G$4:$G7860,"Ativo")=1,1,0))</f>
        <v/>
      </c>
      <c r="BC7860" t="str">
        <f>IF(OR($A7860="",$G7860&lt;&gt;"Ativo"),"",IF(COUNTIFS($A$4:$A7860,$A7860,$G$4:$G7860,"Ativo")=1,1,0))</f>
        <v/>
      </c>
    </row>
    <row r="7861" spans="1:55" x14ac:dyDescent="0.3">
      <c r="A7861" s="76"/>
      <c r="B7861" s="104"/>
      <c r="C7861" s="76"/>
      <c r="D7861" s="77"/>
      <c r="E7861" s="12"/>
      <c r="F7861" s="78"/>
      <c r="G7861" s="77"/>
      <c r="H7861" s="79"/>
      <c r="BA7861" s="5" t="str">
        <f t="shared" si="122"/>
        <v/>
      </c>
      <c r="BB7861" s="5" t="str">
        <f>IF(OR($E7861="",$G7861&lt;&gt;"Ativo"),"",IF(COUNTIFS($E$4:$E7861,$E7861,$A$4:$A7861,$A7861,$G$4:$G7861,"Ativo")=1,1,0))</f>
        <v/>
      </c>
      <c r="BC7861" t="str">
        <f>IF(OR($A7861="",$G7861&lt;&gt;"Ativo"),"",IF(COUNTIFS($A$4:$A7861,$A7861,$G$4:$G7861,"Ativo")=1,1,0))</f>
        <v/>
      </c>
    </row>
    <row r="7862" spans="1:55" x14ac:dyDescent="0.3">
      <c r="A7862" s="76"/>
      <c r="B7862" s="104"/>
      <c r="C7862" s="76"/>
      <c r="D7862" s="77"/>
      <c r="E7862" s="12"/>
      <c r="F7862" s="78"/>
      <c r="G7862" s="77"/>
      <c r="H7862" s="79"/>
      <c r="BA7862" s="5" t="str">
        <f t="shared" si="122"/>
        <v/>
      </c>
      <c r="BB7862" s="5" t="str">
        <f>IF(OR($E7862="",$G7862&lt;&gt;"Ativo"),"",IF(COUNTIFS($E$4:$E7862,$E7862,$A$4:$A7862,$A7862,$G$4:$G7862,"Ativo")=1,1,0))</f>
        <v/>
      </c>
      <c r="BC7862" t="str">
        <f>IF(OR($A7862="",$G7862&lt;&gt;"Ativo"),"",IF(COUNTIFS($A$4:$A7862,$A7862,$G$4:$G7862,"Ativo")=1,1,0))</f>
        <v/>
      </c>
    </row>
    <row r="7863" spans="1:55" x14ac:dyDescent="0.3">
      <c r="A7863" s="76"/>
      <c r="B7863" s="104"/>
      <c r="C7863" s="76"/>
      <c r="D7863" s="77"/>
      <c r="E7863" s="12"/>
      <c r="F7863" s="78"/>
      <c r="G7863" s="77"/>
      <c r="H7863" s="79"/>
      <c r="BA7863" s="5" t="str">
        <f t="shared" si="122"/>
        <v/>
      </c>
      <c r="BB7863" s="5" t="str">
        <f>IF(OR($E7863="",$G7863&lt;&gt;"Ativo"),"",IF(COUNTIFS($E$4:$E7863,$E7863,$A$4:$A7863,$A7863,$G$4:$G7863,"Ativo")=1,1,0))</f>
        <v/>
      </c>
      <c r="BC7863" t="str">
        <f>IF(OR($A7863="",$G7863&lt;&gt;"Ativo"),"",IF(COUNTIFS($A$4:$A7863,$A7863,$G$4:$G7863,"Ativo")=1,1,0))</f>
        <v/>
      </c>
    </row>
    <row r="7864" spans="1:55" x14ac:dyDescent="0.3">
      <c r="A7864" s="76"/>
      <c r="B7864" s="104"/>
      <c r="C7864" s="76"/>
      <c r="D7864" s="77"/>
      <c r="E7864" s="12"/>
      <c r="F7864" s="78"/>
      <c r="G7864" s="77"/>
      <c r="H7864" s="79"/>
      <c r="BA7864" s="5" t="str">
        <f t="shared" si="122"/>
        <v/>
      </c>
      <c r="BB7864" s="5" t="str">
        <f>IF(OR($E7864="",$G7864&lt;&gt;"Ativo"),"",IF(COUNTIFS($E$4:$E7864,$E7864,$A$4:$A7864,$A7864,$G$4:$G7864,"Ativo")=1,1,0))</f>
        <v/>
      </c>
      <c r="BC7864" t="str">
        <f>IF(OR($A7864="",$G7864&lt;&gt;"Ativo"),"",IF(COUNTIFS($A$4:$A7864,$A7864,$G$4:$G7864,"Ativo")=1,1,0))</f>
        <v/>
      </c>
    </row>
    <row r="7865" spans="1:55" x14ac:dyDescent="0.3">
      <c r="A7865" s="76"/>
      <c r="B7865" s="104"/>
      <c r="C7865" s="76"/>
      <c r="D7865" s="77"/>
      <c r="E7865" s="12"/>
      <c r="F7865" s="78"/>
      <c r="G7865" s="77"/>
      <c r="H7865" s="79"/>
      <c r="BA7865" s="5" t="str">
        <f t="shared" si="122"/>
        <v/>
      </c>
      <c r="BB7865" s="5" t="str">
        <f>IF(OR($E7865="",$G7865&lt;&gt;"Ativo"),"",IF(COUNTIFS($E$4:$E7865,$E7865,$A$4:$A7865,$A7865,$G$4:$G7865,"Ativo")=1,1,0))</f>
        <v/>
      </c>
      <c r="BC7865" t="str">
        <f>IF(OR($A7865="",$G7865&lt;&gt;"Ativo"),"",IF(COUNTIFS($A$4:$A7865,$A7865,$G$4:$G7865,"Ativo")=1,1,0))</f>
        <v/>
      </c>
    </row>
    <row r="7866" spans="1:55" x14ac:dyDescent="0.3">
      <c r="A7866" s="76"/>
      <c r="B7866" s="104"/>
      <c r="C7866" s="76"/>
      <c r="D7866" s="77"/>
      <c r="E7866" s="12"/>
      <c r="F7866" s="78"/>
      <c r="G7866" s="77"/>
      <c r="H7866" s="79"/>
      <c r="BA7866" s="5" t="str">
        <f t="shared" si="122"/>
        <v/>
      </c>
      <c r="BB7866" s="5" t="str">
        <f>IF(OR($E7866="",$G7866&lt;&gt;"Ativo"),"",IF(COUNTIFS($E$4:$E7866,$E7866,$A$4:$A7866,$A7866,$G$4:$G7866,"Ativo")=1,1,0))</f>
        <v/>
      </c>
      <c r="BC7866" t="str">
        <f>IF(OR($A7866="",$G7866&lt;&gt;"Ativo"),"",IF(COUNTIFS($A$4:$A7866,$A7866,$G$4:$G7866,"Ativo")=1,1,0))</f>
        <v/>
      </c>
    </row>
    <row r="7867" spans="1:55" x14ac:dyDescent="0.3">
      <c r="A7867" s="76"/>
      <c r="B7867" s="104"/>
      <c r="C7867" s="76"/>
      <c r="D7867" s="77"/>
      <c r="E7867" s="12"/>
      <c r="F7867" s="78"/>
      <c r="G7867" s="77"/>
      <c r="H7867" s="79"/>
      <c r="BA7867" s="5" t="str">
        <f t="shared" si="122"/>
        <v/>
      </c>
      <c r="BB7867" s="5" t="str">
        <f>IF(OR($E7867="",$G7867&lt;&gt;"Ativo"),"",IF(COUNTIFS($E$4:$E7867,$E7867,$A$4:$A7867,$A7867,$G$4:$G7867,"Ativo")=1,1,0))</f>
        <v/>
      </c>
      <c r="BC7867" t="str">
        <f>IF(OR($A7867="",$G7867&lt;&gt;"Ativo"),"",IF(COUNTIFS($A$4:$A7867,$A7867,$G$4:$G7867,"Ativo")=1,1,0))</f>
        <v/>
      </c>
    </row>
    <row r="7868" spans="1:55" x14ac:dyDescent="0.3">
      <c r="A7868" s="76"/>
      <c r="B7868" s="104"/>
      <c r="C7868" s="76"/>
      <c r="D7868" s="77"/>
      <c r="E7868" s="12"/>
      <c r="F7868" s="78"/>
      <c r="G7868" s="77"/>
      <c r="H7868" s="79"/>
      <c r="BA7868" s="5" t="str">
        <f t="shared" si="122"/>
        <v/>
      </c>
      <c r="BB7868" s="5" t="str">
        <f>IF(OR($E7868="",$G7868&lt;&gt;"Ativo"),"",IF(COUNTIFS($E$4:$E7868,$E7868,$A$4:$A7868,$A7868,$G$4:$G7868,"Ativo")=1,1,0))</f>
        <v/>
      </c>
      <c r="BC7868" t="str">
        <f>IF(OR($A7868="",$G7868&lt;&gt;"Ativo"),"",IF(COUNTIFS($A$4:$A7868,$A7868,$G$4:$G7868,"Ativo")=1,1,0))</f>
        <v/>
      </c>
    </row>
    <row r="7869" spans="1:55" x14ac:dyDescent="0.3">
      <c r="A7869" s="76"/>
      <c r="B7869" s="104"/>
      <c r="C7869" s="76"/>
      <c r="D7869" s="77"/>
      <c r="E7869" s="12"/>
      <c r="F7869" s="78"/>
      <c r="G7869" s="77"/>
      <c r="H7869" s="79"/>
      <c r="BA7869" s="5" t="str">
        <f t="shared" si="122"/>
        <v/>
      </c>
      <c r="BB7869" s="5" t="str">
        <f>IF(OR($E7869="",$G7869&lt;&gt;"Ativo"),"",IF(COUNTIFS($E$4:$E7869,$E7869,$A$4:$A7869,$A7869,$G$4:$G7869,"Ativo")=1,1,0))</f>
        <v/>
      </c>
      <c r="BC7869" t="str">
        <f>IF(OR($A7869="",$G7869&lt;&gt;"Ativo"),"",IF(COUNTIFS($A$4:$A7869,$A7869,$G$4:$G7869,"Ativo")=1,1,0))</f>
        <v/>
      </c>
    </row>
    <row r="7870" spans="1:55" x14ac:dyDescent="0.3">
      <c r="A7870" s="76"/>
      <c r="B7870" s="104"/>
      <c r="C7870" s="76"/>
      <c r="D7870" s="77"/>
      <c r="E7870" s="12"/>
      <c r="F7870" s="78"/>
      <c r="G7870" s="77"/>
      <c r="H7870" s="79"/>
      <c r="BA7870" s="5" t="str">
        <f t="shared" si="122"/>
        <v/>
      </c>
      <c r="BB7870" s="5" t="str">
        <f>IF(OR($E7870="",$G7870&lt;&gt;"Ativo"),"",IF(COUNTIFS($E$4:$E7870,$E7870,$A$4:$A7870,$A7870,$G$4:$G7870,"Ativo")=1,1,0))</f>
        <v/>
      </c>
      <c r="BC7870" t="str">
        <f>IF(OR($A7870="",$G7870&lt;&gt;"Ativo"),"",IF(COUNTIFS($A$4:$A7870,$A7870,$G$4:$G7870,"Ativo")=1,1,0))</f>
        <v/>
      </c>
    </row>
    <row r="7871" spans="1:55" x14ac:dyDescent="0.3">
      <c r="A7871" s="76"/>
      <c r="B7871" s="104"/>
      <c r="C7871" s="76"/>
      <c r="D7871" s="77"/>
      <c r="E7871" s="12"/>
      <c r="F7871" s="78"/>
      <c r="G7871" s="77"/>
      <c r="H7871" s="79"/>
      <c r="BA7871" s="5" t="str">
        <f t="shared" si="122"/>
        <v/>
      </c>
      <c r="BB7871" s="5" t="str">
        <f>IF(OR($E7871="",$G7871&lt;&gt;"Ativo"),"",IF(COUNTIFS($E$4:$E7871,$E7871,$A$4:$A7871,$A7871,$G$4:$G7871,"Ativo")=1,1,0))</f>
        <v/>
      </c>
      <c r="BC7871" t="str">
        <f>IF(OR($A7871="",$G7871&lt;&gt;"Ativo"),"",IF(COUNTIFS($A$4:$A7871,$A7871,$G$4:$G7871,"Ativo")=1,1,0))</f>
        <v/>
      </c>
    </row>
    <row r="7872" spans="1:55" x14ac:dyDescent="0.3">
      <c r="A7872" s="76"/>
      <c r="B7872" s="104"/>
      <c r="C7872" s="76"/>
      <c r="D7872" s="77"/>
      <c r="E7872" s="12"/>
      <c r="F7872" s="78"/>
      <c r="G7872" s="77"/>
      <c r="H7872" s="79"/>
      <c r="BA7872" s="5" t="str">
        <f t="shared" si="122"/>
        <v/>
      </c>
      <c r="BB7872" s="5" t="str">
        <f>IF(OR($E7872="",$G7872&lt;&gt;"Ativo"),"",IF(COUNTIFS($E$4:$E7872,$E7872,$A$4:$A7872,$A7872,$G$4:$G7872,"Ativo")=1,1,0))</f>
        <v/>
      </c>
      <c r="BC7872" t="str">
        <f>IF(OR($A7872="",$G7872&lt;&gt;"Ativo"),"",IF(COUNTIFS($A$4:$A7872,$A7872,$G$4:$G7872,"Ativo")=1,1,0))</f>
        <v/>
      </c>
    </row>
    <row r="7873" spans="1:55" x14ac:dyDescent="0.3">
      <c r="A7873" s="76"/>
      <c r="B7873" s="104"/>
      <c r="C7873" s="76"/>
      <c r="D7873" s="77"/>
      <c r="E7873" s="12"/>
      <c r="F7873" s="78"/>
      <c r="G7873" s="77"/>
      <c r="H7873" s="79"/>
      <c r="BA7873" s="5" t="str">
        <f t="shared" si="122"/>
        <v/>
      </c>
      <c r="BB7873" s="5" t="str">
        <f>IF(OR($E7873="",$G7873&lt;&gt;"Ativo"),"",IF(COUNTIFS($E$4:$E7873,$E7873,$A$4:$A7873,$A7873,$G$4:$G7873,"Ativo")=1,1,0))</f>
        <v/>
      </c>
      <c r="BC7873" t="str">
        <f>IF(OR($A7873="",$G7873&lt;&gt;"Ativo"),"",IF(COUNTIFS($A$4:$A7873,$A7873,$G$4:$G7873,"Ativo")=1,1,0))</f>
        <v/>
      </c>
    </row>
    <row r="7874" spans="1:55" x14ac:dyDescent="0.3">
      <c r="A7874" s="76"/>
      <c r="B7874" s="104"/>
      <c r="C7874" s="76"/>
      <c r="D7874" s="77"/>
      <c r="E7874" s="12"/>
      <c r="F7874" s="78"/>
      <c r="G7874" s="77"/>
      <c r="H7874" s="79"/>
      <c r="BA7874" s="5" t="str">
        <f t="shared" si="122"/>
        <v/>
      </c>
      <c r="BB7874" s="5" t="str">
        <f>IF(OR($E7874="",$G7874&lt;&gt;"Ativo"),"",IF(COUNTIFS($E$4:$E7874,$E7874,$A$4:$A7874,$A7874,$G$4:$G7874,"Ativo")=1,1,0))</f>
        <v/>
      </c>
      <c r="BC7874" t="str">
        <f>IF(OR($A7874="",$G7874&lt;&gt;"Ativo"),"",IF(COUNTIFS($A$4:$A7874,$A7874,$G$4:$G7874,"Ativo")=1,1,0))</f>
        <v/>
      </c>
    </row>
    <row r="7875" spans="1:55" x14ac:dyDescent="0.3">
      <c r="A7875" s="76"/>
      <c r="B7875" s="104"/>
      <c r="C7875" s="76"/>
      <c r="D7875" s="77"/>
      <c r="E7875" s="12"/>
      <c r="F7875" s="78"/>
      <c r="G7875" s="77"/>
      <c r="H7875" s="79"/>
      <c r="BA7875" s="5" t="str">
        <f t="shared" si="122"/>
        <v/>
      </c>
      <c r="BB7875" s="5" t="str">
        <f>IF(OR($E7875="",$G7875&lt;&gt;"Ativo"),"",IF(COUNTIFS($E$4:$E7875,$E7875,$A$4:$A7875,$A7875,$G$4:$G7875,"Ativo")=1,1,0))</f>
        <v/>
      </c>
      <c r="BC7875" t="str">
        <f>IF(OR($A7875="",$G7875&lt;&gt;"Ativo"),"",IF(COUNTIFS($A$4:$A7875,$A7875,$G$4:$G7875,"Ativo")=1,1,0))</f>
        <v/>
      </c>
    </row>
    <row r="7876" spans="1:55" x14ac:dyDescent="0.3">
      <c r="A7876" s="76"/>
      <c r="B7876" s="104"/>
      <c r="C7876" s="76"/>
      <c r="D7876" s="77"/>
      <c r="E7876" s="12"/>
      <c r="F7876" s="78"/>
      <c r="G7876" s="77"/>
      <c r="H7876" s="79"/>
      <c r="BA7876" s="5" t="str">
        <f t="shared" ref="BA7876:BA7939" si="123">IF($D7876="","",MID($D7876,4,LEN($D7876)-5))</f>
        <v/>
      </c>
      <c r="BB7876" s="5" t="str">
        <f>IF(OR($E7876="",$G7876&lt;&gt;"Ativo"),"",IF(COUNTIFS($E$4:$E7876,$E7876,$A$4:$A7876,$A7876,$G$4:$G7876,"Ativo")=1,1,0))</f>
        <v/>
      </c>
      <c r="BC7876" t="str">
        <f>IF(OR($A7876="",$G7876&lt;&gt;"Ativo"),"",IF(COUNTIFS($A$4:$A7876,$A7876,$G$4:$G7876,"Ativo")=1,1,0))</f>
        <v/>
      </c>
    </row>
    <row r="7877" spans="1:55" x14ac:dyDescent="0.3">
      <c r="A7877" s="76"/>
      <c r="B7877" s="104"/>
      <c r="C7877" s="76"/>
      <c r="D7877" s="77"/>
      <c r="E7877" s="12"/>
      <c r="F7877" s="78"/>
      <c r="G7877" s="77"/>
      <c r="H7877" s="79"/>
      <c r="BA7877" s="5" t="str">
        <f t="shared" si="123"/>
        <v/>
      </c>
      <c r="BB7877" s="5" t="str">
        <f>IF(OR($E7877="",$G7877&lt;&gt;"Ativo"),"",IF(COUNTIFS($E$4:$E7877,$E7877,$A$4:$A7877,$A7877,$G$4:$G7877,"Ativo")=1,1,0))</f>
        <v/>
      </c>
      <c r="BC7877" t="str">
        <f>IF(OR($A7877="",$G7877&lt;&gt;"Ativo"),"",IF(COUNTIFS($A$4:$A7877,$A7877,$G$4:$G7877,"Ativo")=1,1,0))</f>
        <v/>
      </c>
    </row>
    <row r="7878" spans="1:55" x14ac:dyDescent="0.3">
      <c r="A7878" s="76"/>
      <c r="B7878" s="104"/>
      <c r="C7878" s="76"/>
      <c r="D7878" s="77"/>
      <c r="E7878" s="12"/>
      <c r="F7878" s="78"/>
      <c r="G7878" s="77"/>
      <c r="H7878" s="79"/>
      <c r="BA7878" s="5" t="str">
        <f t="shared" si="123"/>
        <v/>
      </c>
      <c r="BB7878" s="5" t="str">
        <f>IF(OR($E7878="",$G7878&lt;&gt;"Ativo"),"",IF(COUNTIFS($E$4:$E7878,$E7878,$A$4:$A7878,$A7878,$G$4:$G7878,"Ativo")=1,1,0))</f>
        <v/>
      </c>
      <c r="BC7878" t="str">
        <f>IF(OR($A7878="",$G7878&lt;&gt;"Ativo"),"",IF(COUNTIFS($A$4:$A7878,$A7878,$G$4:$G7878,"Ativo")=1,1,0))</f>
        <v/>
      </c>
    </row>
    <row r="7879" spans="1:55" x14ac:dyDescent="0.3">
      <c r="A7879" s="76"/>
      <c r="B7879" s="104"/>
      <c r="C7879" s="76"/>
      <c r="D7879" s="77"/>
      <c r="E7879" s="12"/>
      <c r="F7879" s="78"/>
      <c r="G7879" s="77"/>
      <c r="H7879" s="79"/>
      <c r="BA7879" s="5" t="str">
        <f t="shared" si="123"/>
        <v/>
      </c>
      <c r="BB7879" s="5" t="str">
        <f>IF(OR($E7879="",$G7879&lt;&gt;"Ativo"),"",IF(COUNTIFS($E$4:$E7879,$E7879,$A$4:$A7879,$A7879,$G$4:$G7879,"Ativo")=1,1,0))</f>
        <v/>
      </c>
      <c r="BC7879" t="str">
        <f>IF(OR($A7879="",$G7879&lt;&gt;"Ativo"),"",IF(COUNTIFS($A$4:$A7879,$A7879,$G$4:$G7879,"Ativo")=1,1,0))</f>
        <v/>
      </c>
    </row>
    <row r="7880" spans="1:55" x14ac:dyDescent="0.3">
      <c r="A7880" s="76"/>
      <c r="B7880" s="104"/>
      <c r="C7880" s="76"/>
      <c r="D7880" s="77"/>
      <c r="E7880" s="12"/>
      <c r="F7880" s="78"/>
      <c r="G7880" s="77"/>
      <c r="H7880" s="79"/>
      <c r="BA7880" s="5" t="str">
        <f t="shared" si="123"/>
        <v/>
      </c>
      <c r="BB7880" s="5" t="str">
        <f>IF(OR($E7880="",$G7880&lt;&gt;"Ativo"),"",IF(COUNTIFS($E$4:$E7880,$E7880,$A$4:$A7880,$A7880,$G$4:$G7880,"Ativo")=1,1,0))</f>
        <v/>
      </c>
      <c r="BC7880" t="str">
        <f>IF(OR($A7880="",$G7880&lt;&gt;"Ativo"),"",IF(COUNTIFS($A$4:$A7880,$A7880,$G$4:$G7880,"Ativo")=1,1,0))</f>
        <v/>
      </c>
    </row>
    <row r="7881" spans="1:55" x14ac:dyDescent="0.3">
      <c r="A7881" s="76"/>
      <c r="B7881" s="104"/>
      <c r="C7881" s="76"/>
      <c r="D7881" s="77"/>
      <c r="E7881" s="12"/>
      <c r="F7881" s="78"/>
      <c r="G7881" s="77"/>
      <c r="H7881" s="79"/>
      <c r="BA7881" s="5" t="str">
        <f t="shared" si="123"/>
        <v/>
      </c>
      <c r="BB7881" s="5" t="str">
        <f>IF(OR($E7881="",$G7881&lt;&gt;"Ativo"),"",IF(COUNTIFS($E$4:$E7881,$E7881,$A$4:$A7881,$A7881,$G$4:$G7881,"Ativo")=1,1,0))</f>
        <v/>
      </c>
      <c r="BC7881" t="str">
        <f>IF(OR($A7881="",$G7881&lt;&gt;"Ativo"),"",IF(COUNTIFS($A$4:$A7881,$A7881,$G$4:$G7881,"Ativo")=1,1,0))</f>
        <v/>
      </c>
    </row>
    <row r="7882" spans="1:55" x14ac:dyDescent="0.3">
      <c r="A7882" s="76"/>
      <c r="B7882" s="104"/>
      <c r="C7882" s="76"/>
      <c r="D7882" s="77"/>
      <c r="E7882" s="12"/>
      <c r="F7882" s="78"/>
      <c r="G7882" s="77"/>
      <c r="H7882" s="79"/>
      <c r="BA7882" s="5" t="str">
        <f t="shared" si="123"/>
        <v/>
      </c>
      <c r="BB7882" s="5" t="str">
        <f>IF(OR($E7882="",$G7882&lt;&gt;"Ativo"),"",IF(COUNTIFS($E$4:$E7882,$E7882,$A$4:$A7882,$A7882,$G$4:$G7882,"Ativo")=1,1,0))</f>
        <v/>
      </c>
      <c r="BC7882" t="str">
        <f>IF(OR($A7882="",$G7882&lt;&gt;"Ativo"),"",IF(COUNTIFS($A$4:$A7882,$A7882,$G$4:$G7882,"Ativo")=1,1,0))</f>
        <v/>
      </c>
    </row>
    <row r="7883" spans="1:55" x14ac:dyDescent="0.3">
      <c r="A7883" s="76"/>
      <c r="B7883" s="104"/>
      <c r="C7883" s="76"/>
      <c r="D7883" s="77"/>
      <c r="E7883" s="12"/>
      <c r="F7883" s="78"/>
      <c r="G7883" s="77"/>
      <c r="H7883" s="79"/>
      <c r="BA7883" s="5" t="str">
        <f t="shared" si="123"/>
        <v/>
      </c>
      <c r="BB7883" s="5" t="str">
        <f>IF(OR($E7883="",$G7883&lt;&gt;"Ativo"),"",IF(COUNTIFS($E$4:$E7883,$E7883,$A$4:$A7883,$A7883,$G$4:$G7883,"Ativo")=1,1,0))</f>
        <v/>
      </c>
      <c r="BC7883" t="str">
        <f>IF(OR($A7883="",$G7883&lt;&gt;"Ativo"),"",IF(COUNTIFS($A$4:$A7883,$A7883,$G$4:$G7883,"Ativo")=1,1,0))</f>
        <v/>
      </c>
    </row>
    <row r="7884" spans="1:55" x14ac:dyDescent="0.3">
      <c r="A7884" s="76"/>
      <c r="B7884" s="104"/>
      <c r="C7884" s="76"/>
      <c r="D7884" s="77"/>
      <c r="E7884" s="12"/>
      <c r="F7884" s="78"/>
      <c r="G7884" s="77"/>
      <c r="H7884" s="79"/>
      <c r="BA7884" s="5" t="str">
        <f t="shared" si="123"/>
        <v/>
      </c>
      <c r="BB7884" s="5" t="str">
        <f>IF(OR($E7884="",$G7884&lt;&gt;"Ativo"),"",IF(COUNTIFS($E$4:$E7884,$E7884,$A$4:$A7884,$A7884,$G$4:$G7884,"Ativo")=1,1,0))</f>
        <v/>
      </c>
      <c r="BC7884" t="str">
        <f>IF(OR($A7884="",$G7884&lt;&gt;"Ativo"),"",IF(COUNTIFS($A$4:$A7884,$A7884,$G$4:$G7884,"Ativo")=1,1,0))</f>
        <v/>
      </c>
    </row>
    <row r="7885" spans="1:55" x14ac:dyDescent="0.3">
      <c r="A7885" s="76"/>
      <c r="B7885" s="104"/>
      <c r="C7885" s="76"/>
      <c r="D7885" s="77"/>
      <c r="E7885" s="12"/>
      <c r="F7885" s="78"/>
      <c r="G7885" s="77"/>
      <c r="H7885" s="79"/>
      <c r="BA7885" s="5" t="str">
        <f t="shared" si="123"/>
        <v/>
      </c>
      <c r="BB7885" s="5" t="str">
        <f>IF(OR($E7885="",$G7885&lt;&gt;"Ativo"),"",IF(COUNTIFS($E$4:$E7885,$E7885,$A$4:$A7885,$A7885,$G$4:$G7885,"Ativo")=1,1,0))</f>
        <v/>
      </c>
      <c r="BC7885" t="str">
        <f>IF(OR($A7885="",$G7885&lt;&gt;"Ativo"),"",IF(COUNTIFS($A$4:$A7885,$A7885,$G$4:$G7885,"Ativo")=1,1,0))</f>
        <v/>
      </c>
    </row>
    <row r="7886" spans="1:55" x14ac:dyDescent="0.3">
      <c r="A7886" s="76"/>
      <c r="B7886" s="104"/>
      <c r="C7886" s="76"/>
      <c r="D7886" s="77"/>
      <c r="E7886" s="12"/>
      <c r="F7886" s="78"/>
      <c r="G7886" s="77"/>
      <c r="H7886" s="79"/>
      <c r="BA7886" s="5" t="str">
        <f t="shared" si="123"/>
        <v/>
      </c>
      <c r="BB7886" s="5" t="str">
        <f>IF(OR($E7886="",$G7886&lt;&gt;"Ativo"),"",IF(COUNTIFS($E$4:$E7886,$E7886,$A$4:$A7886,$A7886,$G$4:$G7886,"Ativo")=1,1,0))</f>
        <v/>
      </c>
      <c r="BC7886" t="str">
        <f>IF(OR($A7886="",$G7886&lt;&gt;"Ativo"),"",IF(COUNTIFS($A$4:$A7886,$A7886,$G$4:$G7886,"Ativo")=1,1,0))</f>
        <v/>
      </c>
    </row>
    <row r="7887" spans="1:55" x14ac:dyDescent="0.3">
      <c r="A7887" s="76"/>
      <c r="B7887" s="104"/>
      <c r="C7887" s="76"/>
      <c r="D7887" s="77"/>
      <c r="E7887" s="12"/>
      <c r="F7887" s="78"/>
      <c r="G7887" s="77"/>
      <c r="H7887" s="79"/>
      <c r="BA7887" s="5" t="str">
        <f t="shared" si="123"/>
        <v/>
      </c>
      <c r="BB7887" s="5" t="str">
        <f>IF(OR($E7887="",$G7887&lt;&gt;"Ativo"),"",IF(COUNTIFS($E$4:$E7887,$E7887,$A$4:$A7887,$A7887,$G$4:$G7887,"Ativo")=1,1,0))</f>
        <v/>
      </c>
      <c r="BC7887" t="str">
        <f>IF(OR($A7887="",$G7887&lt;&gt;"Ativo"),"",IF(COUNTIFS($A$4:$A7887,$A7887,$G$4:$G7887,"Ativo")=1,1,0))</f>
        <v/>
      </c>
    </row>
    <row r="7888" spans="1:55" x14ac:dyDescent="0.3">
      <c r="A7888" s="76"/>
      <c r="B7888" s="104"/>
      <c r="C7888" s="76"/>
      <c r="D7888" s="77"/>
      <c r="E7888" s="12"/>
      <c r="F7888" s="78"/>
      <c r="G7888" s="77"/>
      <c r="H7888" s="79"/>
      <c r="BA7888" s="5" t="str">
        <f t="shared" si="123"/>
        <v/>
      </c>
      <c r="BB7888" s="5" t="str">
        <f>IF(OR($E7888="",$G7888&lt;&gt;"Ativo"),"",IF(COUNTIFS($E$4:$E7888,$E7888,$A$4:$A7888,$A7888,$G$4:$G7888,"Ativo")=1,1,0))</f>
        <v/>
      </c>
      <c r="BC7888" t="str">
        <f>IF(OR($A7888="",$G7888&lt;&gt;"Ativo"),"",IF(COUNTIFS($A$4:$A7888,$A7888,$G$4:$G7888,"Ativo")=1,1,0))</f>
        <v/>
      </c>
    </row>
    <row r="7889" spans="1:55" x14ac:dyDescent="0.3">
      <c r="A7889" s="76"/>
      <c r="B7889" s="104"/>
      <c r="C7889" s="76"/>
      <c r="D7889" s="77"/>
      <c r="E7889" s="12"/>
      <c r="F7889" s="78"/>
      <c r="G7889" s="77"/>
      <c r="H7889" s="79"/>
      <c r="BA7889" s="5" t="str">
        <f t="shared" si="123"/>
        <v/>
      </c>
      <c r="BB7889" s="5" t="str">
        <f>IF(OR($E7889="",$G7889&lt;&gt;"Ativo"),"",IF(COUNTIFS($E$4:$E7889,$E7889,$A$4:$A7889,$A7889,$G$4:$G7889,"Ativo")=1,1,0))</f>
        <v/>
      </c>
      <c r="BC7889" t="str">
        <f>IF(OR($A7889="",$G7889&lt;&gt;"Ativo"),"",IF(COUNTIFS($A$4:$A7889,$A7889,$G$4:$G7889,"Ativo")=1,1,0))</f>
        <v/>
      </c>
    </row>
    <row r="7890" spans="1:55" x14ac:dyDescent="0.3">
      <c r="A7890" s="76"/>
      <c r="B7890" s="104"/>
      <c r="C7890" s="76"/>
      <c r="D7890" s="77"/>
      <c r="E7890" s="12"/>
      <c r="F7890" s="78"/>
      <c r="G7890" s="77"/>
      <c r="H7890" s="79"/>
      <c r="BA7890" s="5" t="str">
        <f t="shared" si="123"/>
        <v/>
      </c>
      <c r="BB7890" s="5" t="str">
        <f>IF(OR($E7890="",$G7890&lt;&gt;"Ativo"),"",IF(COUNTIFS($E$4:$E7890,$E7890,$A$4:$A7890,$A7890,$G$4:$G7890,"Ativo")=1,1,0))</f>
        <v/>
      </c>
      <c r="BC7890" t="str">
        <f>IF(OR($A7890="",$G7890&lt;&gt;"Ativo"),"",IF(COUNTIFS($A$4:$A7890,$A7890,$G$4:$G7890,"Ativo")=1,1,0))</f>
        <v/>
      </c>
    </row>
    <row r="7891" spans="1:55" x14ac:dyDescent="0.3">
      <c r="A7891" s="76"/>
      <c r="B7891" s="104"/>
      <c r="C7891" s="76"/>
      <c r="D7891" s="77"/>
      <c r="E7891" s="12"/>
      <c r="F7891" s="78"/>
      <c r="G7891" s="77"/>
      <c r="H7891" s="79"/>
      <c r="BA7891" s="5" t="str">
        <f t="shared" si="123"/>
        <v/>
      </c>
      <c r="BB7891" s="5" t="str">
        <f>IF(OR($E7891="",$G7891&lt;&gt;"Ativo"),"",IF(COUNTIFS($E$4:$E7891,$E7891,$A$4:$A7891,$A7891,$G$4:$G7891,"Ativo")=1,1,0))</f>
        <v/>
      </c>
      <c r="BC7891" t="str">
        <f>IF(OR($A7891="",$G7891&lt;&gt;"Ativo"),"",IF(COUNTIFS($A$4:$A7891,$A7891,$G$4:$G7891,"Ativo")=1,1,0))</f>
        <v/>
      </c>
    </row>
    <row r="7892" spans="1:55" x14ac:dyDescent="0.3">
      <c r="A7892" s="76"/>
      <c r="B7892" s="104"/>
      <c r="C7892" s="76"/>
      <c r="D7892" s="77"/>
      <c r="E7892" s="12"/>
      <c r="F7892" s="78"/>
      <c r="G7892" s="77"/>
      <c r="H7892" s="79"/>
      <c r="BA7892" s="5" t="str">
        <f t="shared" si="123"/>
        <v/>
      </c>
      <c r="BB7892" s="5" t="str">
        <f>IF(OR($E7892="",$G7892&lt;&gt;"Ativo"),"",IF(COUNTIFS($E$4:$E7892,$E7892,$A$4:$A7892,$A7892,$G$4:$G7892,"Ativo")=1,1,0))</f>
        <v/>
      </c>
      <c r="BC7892" t="str">
        <f>IF(OR($A7892="",$G7892&lt;&gt;"Ativo"),"",IF(COUNTIFS($A$4:$A7892,$A7892,$G$4:$G7892,"Ativo")=1,1,0))</f>
        <v/>
      </c>
    </row>
    <row r="7893" spans="1:55" x14ac:dyDescent="0.3">
      <c r="A7893" s="76"/>
      <c r="B7893" s="104"/>
      <c r="C7893" s="76"/>
      <c r="D7893" s="77"/>
      <c r="E7893" s="12"/>
      <c r="F7893" s="78"/>
      <c r="G7893" s="77"/>
      <c r="H7893" s="79"/>
      <c r="BA7893" s="5" t="str">
        <f t="shared" si="123"/>
        <v/>
      </c>
      <c r="BB7893" s="5" t="str">
        <f>IF(OR($E7893="",$G7893&lt;&gt;"Ativo"),"",IF(COUNTIFS($E$4:$E7893,$E7893,$A$4:$A7893,$A7893,$G$4:$G7893,"Ativo")=1,1,0))</f>
        <v/>
      </c>
      <c r="BC7893" t="str">
        <f>IF(OR($A7893="",$G7893&lt;&gt;"Ativo"),"",IF(COUNTIFS($A$4:$A7893,$A7893,$G$4:$G7893,"Ativo")=1,1,0))</f>
        <v/>
      </c>
    </row>
    <row r="7894" spans="1:55" x14ac:dyDescent="0.3">
      <c r="A7894" s="76"/>
      <c r="B7894" s="104"/>
      <c r="C7894" s="76"/>
      <c r="D7894" s="77"/>
      <c r="E7894" s="12"/>
      <c r="F7894" s="78"/>
      <c r="G7894" s="77"/>
      <c r="H7894" s="79"/>
      <c r="BA7894" s="5" t="str">
        <f t="shared" si="123"/>
        <v/>
      </c>
      <c r="BB7894" s="5" t="str">
        <f>IF(OR($E7894="",$G7894&lt;&gt;"Ativo"),"",IF(COUNTIFS($E$4:$E7894,$E7894,$A$4:$A7894,$A7894,$G$4:$G7894,"Ativo")=1,1,0))</f>
        <v/>
      </c>
      <c r="BC7894" t="str">
        <f>IF(OR($A7894="",$G7894&lt;&gt;"Ativo"),"",IF(COUNTIFS($A$4:$A7894,$A7894,$G$4:$G7894,"Ativo")=1,1,0))</f>
        <v/>
      </c>
    </row>
    <row r="7895" spans="1:55" x14ac:dyDescent="0.3">
      <c r="A7895" s="76"/>
      <c r="B7895" s="104"/>
      <c r="C7895" s="76"/>
      <c r="D7895" s="77"/>
      <c r="E7895" s="12"/>
      <c r="F7895" s="78"/>
      <c r="G7895" s="77"/>
      <c r="H7895" s="79"/>
      <c r="BA7895" s="5" t="str">
        <f t="shared" si="123"/>
        <v/>
      </c>
      <c r="BB7895" s="5" t="str">
        <f>IF(OR($E7895="",$G7895&lt;&gt;"Ativo"),"",IF(COUNTIFS($E$4:$E7895,$E7895,$A$4:$A7895,$A7895,$G$4:$G7895,"Ativo")=1,1,0))</f>
        <v/>
      </c>
      <c r="BC7895" t="str">
        <f>IF(OR($A7895="",$G7895&lt;&gt;"Ativo"),"",IF(COUNTIFS($A$4:$A7895,$A7895,$G$4:$G7895,"Ativo")=1,1,0))</f>
        <v/>
      </c>
    </row>
    <row r="7896" spans="1:55" x14ac:dyDescent="0.3">
      <c r="A7896" s="76"/>
      <c r="B7896" s="104"/>
      <c r="C7896" s="76"/>
      <c r="D7896" s="77"/>
      <c r="E7896" s="12"/>
      <c r="F7896" s="78"/>
      <c r="G7896" s="77"/>
      <c r="H7896" s="79"/>
      <c r="BA7896" s="5" t="str">
        <f t="shared" si="123"/>
        <v/>
      </c>
      <c r="BB7896" s="5" t="str">
        <f>IF(OR($E7896="",$G7896&lt;&gt;"Ativo"),"",IF(COUNTIFS($E$4:$E7896,$E7896,$A$4:$A7896,$A7896,$G$4:$G7896,"Ativo")=1,1,0))</f>
        <v/>
      </c>
      <c r="BC7896" t="str">
        <f>IF(OR($A7896="",$G7896&lt;&gt;"Ativo"),"",IF(COUNTIFS($A$4:$A7896,$A7896,$G$4:$G7896,"Ativo")=1,1,0))</f>
        <v/>
      </c>
    </row>
    <row r="7897" spans="1:55" x14ac:dyDescent="0.3">
      <c r="A7897" s="76"/>
      <c r="B7897" s="104"/>
      <c r="C7897" s="76"/>
      <c r="D7897" s="77"/>
      <c r="E7897" s="12"/>
      <c r="F7897" s="78"/>
      <c r="G7897" s="77"/>
      <c r="H7897" s="79"/>
      <c r="BA7897" s="5" t="str">
        <f t="shared" si="123"/>
        <v/>
      </c>
      <c r="BB7897" s="5" t="str">
        <f>IF(OR($E7897="",$G7897&lt;&gt;"Ativo"),"",IF(COUNTIFS($E$4:$E7897,$E7897,$A$4:$A7897,$A7897,$G$4:$G7897,"Ativo")=1,1,0))</f>
        <v/>
      </c>
      <c r="BC7897" t="str">
        <f>IF(OR($A7897="",$G7897&lt;&gt;"Ativo"),"",IF(COUNTIFS($A$4:$A7897,$A7897,$G$4:$G7897,"Ativo")=1,1,0))</f>
        <v/>
      </c>
    </row>
    <row r="7898" spans="1:55" x14ac:dyDescent="0.3">
      <c r="A7898" s="76"/>
      <c r="B7898" s="104"/>
      <c r="C7898" s="76"/>
      <c r="D7898" s="77"/>
      <c r="E7898" s="12"/>
      <c r="F7898" s="78"/>
      <c r="G7898" s="77"/>
      <c r="H7898" s="79"/>
      <c r="BA7898" s="5" t="str">
        <f t="shared" si="123"/>
        <v/>
      </c>
      <c r="BB7898" s="5" t="str">
        <f>IF(OR($E7898="",$G7898&lt;&gt;"Ativo"),"",IF(COUNTIFS($E$4:$E7898,$E7898,$A$4:$A7898,$A7898,$G$4:$G7898,"Ativo")=1,1,0))</f>
        <v/>
      </c>
      <c r="BC7898" t="str">
        <f>IF(OR($A7898="",$G7898&lt;&gt;"Ativo"),"",IF(COUNTIFS($A$4:$A7898,$A7898,$G$4:$G7898,"Ativo")=1,1,0))</f>
        <v/>
      </c>
    </row>
    <row r="7899" spans="1:55" x14ac:dyDescent="0.3">
      <c r="A7899" s="76"/>
      <c r="B7899" s="104"/>
      <c r="C7899" s="76"/>
      <c r="D7899" s="77"/>
      <c r="E7899" s="12"/>
      <c r="F7899" s="78"/>
      <c r="G7899" s="77"/>
      <c r="H7899" s="79"/>
      <c r="BA7899" s="5" t="str">
        <f t="shared" si="123"/>
        <v/>
      </c>
      <c r="BB7899" s="5" t="str">
        <f>IF(OR($E7899="",$G7899&lt;&gt;"Ativo"),"",IF(COUNTIFS($E$4:$E7899,$E7899,$A$4:$A7899,$A7899,$G$4:$G7899,"Ativo")=1,1,0))</f>
        <v/>
      </c>
      <c r="BC7899" t="str">
        <f>IF(OR($A7899="",$G7899&lt;&gt;"Ativo"),"",IF(COUNTIFS($A$4:$A7899,$A7899,$G$4:$G7899,"Ativo")=1,1,0))</f>
        <v/>
      </c>
    </row>
    <row r="7900" spans="1:55" x14ac:dyDescent="0.3">
      <c r="A7900" s="76"/>
      <c r="B7900" s="104"/>
      <c r="C7900" s="76"/>
      <c r="D7900" s="77"/>
      <c r="E7900" s="12"/>
      <c r="F7900" s="78"/>
      <c r="G7900" s="77"/>
      <c r="H7900" s="79"/>
      <c r="BA7900" s="5" t="str">
        <f t="shared" si="123"/>
        <v/>
      </c>
      <c r="BB7900" s="5" t="str">
        <f>IF(OR($E7900="",$G7900&lt;&gt;"Ativo"),"",IF(COUNTIFS($E$4:$E7900,$E7900,$A$4:$A7900,$A7900,$G$4:$G7900,"Ativo")=1,1,0))</f>
        <v/>
      </c>
      <c r="BC7900" t="str">
        <f>IF(OR($A7900="",$G7900&lt;&gt;"Ativo"),"",IF(COUNTIFS($A$4:$A7900,$A7900,$G$4:$G7900,"Ativo")=1,1,0))</f>
        <v/>
      </c>
    </row>
    <row r="7901" spans="1:55" x14ac:dyDescent="0.3">
      <c r="A7901" s="76"/>
      <c r="B7901" s="104"/>
      <c r="C7901" s="76"/>
      <c r="D7901" s="77"/>
      <c r="E7901" s="12"/>
      <c r="F7901" s="78"/>
      <c r="G7901" s="77"/>
      <c r="H7901" s="79"/>
      <c r="BA7901" s="5" t="str">
        <f t="shared" si="123"/>
        <v/>
      </c>
      <c r="BB7901" s="5" t="str">
        <f>IF(OR($E7901="",$G7901&lt;&gt;"Ativo"),"",IF(COUNTIFS($E$4:$E7901,$E7901,$A$4:$A7901,$A7901,$G$4:$G7901,"Ativo")=1,1,0))</f>
        <v/>
      </c>
      <c r="BC7901" t="str">
        <f>IF(OR($A7901="",$G7901&lt;&gt;"Ativo"),"",IF(COUNTIFS($A$4:$A7901,$A7901,$G$4:$G7901,"Ativo")=1,1,0))</f>
        <v/>
      </c>
    </row>
    <row r="7902" spans="1:55" x14ac:dyDescent="0.3">
      <c r="A7902" s="76"/>
      <c r="B7902" s="104"/>
      <c r="C7902" s="76"/>
      <c r="D7902" s="77"/>
      <c r="E7902" s="12"/>
      <c r="F7902" s="78"/>
      <c r="G7902" s="77"/>
      <c r="H7902" s="79"/>
      <c r="BA7902" s="5" t="str">
        <f t="shared" si="123"/>
        <v/>
      </c>
      <c r="BB7902" s="5" t="str">
        <f>IF(OR($E7902="",$G7902&lt;&gt;"Ativo"),"",IF(COUNTIFS($E$4:$E7902,$E7902,$A$4:$A7902,$A7902,$G$4:$G7902,"Ativo")=1,1,0))</f>
        <v/>
      </c>
      <c r="BC7902" t="str">
        <f>IF(OR($A7902="",$G7902&lt;&gt;"Ativo"),"",IF(COUNTIFS($A$4:$A7902,$A7902,$G$4:$G7902,"Ativo")=1,1,0))</f>
        <v/>
      </c>
    </row>
    <row r="7903" spans="1:55" x14ac:dyDescent="0.3">
      <c r="A7903" s="76"/>
      <c r="B7903" s="104"/>
      <c r="C7903" s="76"/>
      <c r="D7903" s="77"/>
      <c r="E7903" s="12"/>
      <c r="F7903" s="78"/>
      <c r="G7903" s="77"/>
      <c r="H7903" s="79"/>
      <c r="BA7903" s="5" t="str">
        <f t="shared" si="123"/>
        <v/>
      </c>
      <c r="BB7903" s="5" t="str">
        <f>IF(OR($E7903="",$G7903&lt;&gt;"Ativo"),"",IF(COUNTIFS($E$4:$E7903,$E7903,$A$4:$A7903,$A7903,$G$4:$G7903,"Ativo")=1,1,0))</f>
        <v/>
      </c>
      <c r="BC7903" t="str">
        <f>IF(OR($A7903="",$G7903&lt;&gt;"Ativo"),"",IF(COUNTIFS($A$4:$A7903,$A7903,$G$4:$G7903,"Ativo")=1,1,0))</f>
        <v/>
      </c>
    </row>
    <row r="7904" spans="1:55" x14ac:dyDescent="0.3">
      <c r="A7904" s="76"/>
      <c r="B7904" s="104"/>
      <c r="C7904" s="76"/>
      <c r="D7904" s="77"/>
      <c r="E7904" s="12"/>
      <c r="F7904" s="78"/>
      <c r="G7904" s="77"/>
      <c r="H7904" s="79"/>
      <c r="BA7904" s="5" t="str">
        <f t="shared" si="123"/>
        <v/>
      </c>
      <c r="BB7904" s="5" t="str">
        <f>IF(OR($E7904="",$G7904&lt;&gt;"Ativo"),"",IF(COUNTIFS($E$4:$E7904,$E7904,$A$4:$A7904,$A7904,$G$4:$G7904,"Ativo")=1,1,0))</f>
        <v/>
      </c>
      <c r="BC7904" t="str">
        <f>IF(OR($A7904="",$G7904&lt;&gt;"Ativo"),"",IF(COUNTIFS($A$4:$A7904,$A7904,$G$4:$G7904,"Ativo")=1,1,0))</f>
        <v/>
      </c>
    </row>
    <row r="7905" spans="1:55" x14ac:dyDescent="0.3">
      <c r="A7905" s="76"/>
      <c r="B7905" s="104"/>
      <c r="C7905" s="76"/>
      <c r="D7905" s="77"/>
      <c r="E7905" s="12"/>
      <c r="F7905" s="78"/>
      <c r="G7905" s="77"/>
      <c r="H7905" s="79"/>
      <c r="BA7905" s="5" t="str">
        <f t="shared" si="123"/>
        <v/>
      </c>
      <c r="BB7905" s="5" t="str">
        <f>IF(OR($E7905="",$G7905&lt;&gt;"Ativo"),"",IF(COUNTIFS($E$4:$E7905,$E7905,$A$4:$A7905,$A7905,$G$4:$G7905,"Ativo")=1,1,0))</f>
        <v/>
      </c>
      <c r="BC7905" t="str">
        <f>IF(OR($A7905="",$G7905&lt;&gt;"Ativo"),"",IF(COUNTIFS($A$4:$A7905,$A7905,$G$4:$G7905,"Ativo")=1,1,0))</f>
        <v/>
      </c>
    </row>
    <row r="7906" spans="1:55" x14ac:dyDescent="0.3">
      <c r="A7906" s="76"/>
      <c r="B7906" s="104"/>
      <c r="C7906" s="76"/>
      <c r="D7906" s="77"/>
      <c r="E7906" s="12"/>
      <c r="F7906" s="78"/>
      <c r="G7906" s="77"/>
      <c r="H7906" s="79"/>
      <c r="BA7906" s="5" t="str">
        <f t="shared" si="123"/>
        <v/>
      </c>
      <c r="BB7906" s="5" t="str">
        <f>IF(OR($E7906="",$G7906&lt;&gt;"Ativo"),"",IF(COUNTIFS($E$4:$E7906,$E7906,$A$4:$A7906,$A7906,$G$4:$G7906,"Ativo")=1,1,0))</f>
        <v/>
      </c>
      <c r="BC7906" t="str">
        <f>IF(OR($A7906="",$G7906&lt;&gt;"Ativo"),"",IF(COUNTIFS($A$4:$A7906,$A7906,$G$4:$G7906,"Ativo")=1,1,0))</f>
        <v/>
      </c>
    </row>
    <row r="7907" spans="1:55" x14ac:dyDescent="0.3">
      <c r="A7907" s="76"/>
      <c r="B7907" s="104"/>
      <c r="C7907" s="76"/>
      <c r="D7907" s="77"/>
      <c r="E7907" s="12"/>
      <c r="F7907" s="78"/>
      <c r="G7907" s="77"/>
      <c r="H7907" s="79"/>
      <c r="BA7907" s="5" t="str">
        <f t="shared" si="123"/>
        <v/>
      </c>
      <c r="BB7907" s="5" t="str">
        <f>IF(OR($E7907="",$G7907&lt;&gt;"Ativo"),"",IF(COUNTIFS($E$4:$E7907,$E7907,$A$4:$A7907,$A7907,$G$4:$G7907,"Ativo")=1,1,0))</f>
        <v/>
      </c>
      <c r="BC7907" t="str">
        <f>IF(OR($A7907="",$G7907&lt;&gt;"Ativo"),"",IF(COUNTIFS($A$4:$A7907,$A7907,$G$4:$G7907,"Ativo")=1,1,0))</f>
        <v/>
      </c>
    </row>
    <row r="7908" spans="1:55" x14ac:dyDescent="0.3">
      <c r="A7908" s="76"/>
      <c r="B7908" s="104"/>
      <c r="C7908" s="76"/>
      <c r="D7908" s="77"/>
      <c r="E7908" s="12"/>
      <c r="F7908" s="78"/>
      <c r="G7908" s="77"/>
      <c r="H7908" s="79"/>
      <c r="BA7908" s="5" t="str">
        <f t="shared" si="123"/>
        <v/>
      </c>
      <c r="BB7908" s="5" t="str">
        <f>IF(OR($E7908="",$G7908&lt;&gt;"Ativo"),"",IF(COUNTIFS($E$4:$E7908,$E7908,$A$4:$A7908,$A7908,$G$4:$G7908,"Ativo")=1,1,0))</f>
        <v/>
      </c>
      <c r="BC7908" t="str">
        <f>IF(OR($A7908="",$G7908&lt;&gt;"Ativo"),"",IF(COUNTIFS($A$4:$A7908,$A7908,$G$4:$G7908,"Ativo")=1,1,0))</f>
        <v/>
      </c>
    </row>
    <row r="7909" spans="1:55" x14ac:dyDescent="0.3">
      <c r="A7909" s="76"/>
      <c r="B7909" s="104"/>
      <c r="C7909" s="76"/>
      <c r="D7909" s="77"/>
      <c r="E7909" s="12"/>
      <c r="F7909" s="78"/>
      <c r="G7909" s="77"/>
      <c r="H7909" s="79"/>
      <c r="BA7909" s="5" t="str">
        <f t="shared" si="123"/>
        <v/>
      </c>
      <c r="BB7909" s="5" t="str">
        <f>IF(OR($E7909="",$G7909&lt;&gt;"Ativo"),"",IF(COUNTIFS($E$4:$E7909,$E7909,$A$4:$A7909,$A7909,$G$4:$G7909,"Ativo")=1,1,0))</f>
        <v/>
      </c>
      <c r="BC7909" t="str">
        <f>IF(OR($A7909="",$G7909&lt;&gt;"Ativo"),"",IF(COUNTIFS($A$4:$A7909,$A7909,$G$4:$G7909,"Ativo")=1,1,0))</f>
        <v/>
      </c>
    </row>
    <row r="7910" spans="1:55" x14ac:dyDescent="0.3">
      <c r="A7910" s="76"/>
      <c r="B7910" s="104"/>
      <c r="C7910" s="76"/>
      <c r="D7910" s="77"/>
      <c r="E7910" s="12"/>
      <c r="F7910" s="78"/>
      <c r="G7910" s="77"/>
      <c r="H7910" s="79"/>
      <c r="BA7910" s="5" t="str">
        <f t="shared" si="123"/>
        <v/>
      </c>
      <c r="BB7910" s="5" t="str">
        <f>IF(OR($E7910="",$G7910&lt;&gt;"Ativo"),"",IF(COUNTIFS($E$4:$E7910,$E7910,$A$4:$A7910,$A7910,$G$4:$G7910,"Ativo")=1,1,0))</f>
        <v/>
      </c>
      <c r="BC7910" t="str">
        <f>IF(OR($A7910="",$G7910&lt;&gt;"Ativo"),"",IF(COUNTIFS($A$4:$A7910,$A7910,$G$4:$G7910,"Ativo")=1,1,0))</f>
        <v/>
      </c>
    </row>
    <row r="7911" spans="1:55" x14ac:dyDescent="0.3">
      <c r="A7911" s="76"/>
      <c r="B7911" s="104"/>
      <c r="C7911" s="76"/>
      <c r="D7911" s="77"/>
      <c r="E7911" s="12"/>
      <c r="F7911" s="78"/>
      <c r="G7911" s="77"/>
      <c r="H7911" s="79"/>
      <c r="BA7911" s="5" t="str">
        <f t="shared" si="123"/>
        <v/>
      </c>
      <c r="BB7911" s="5" t="str">
        <f>IF(OR($E7911="",$G7911&lt;&gt;"Ativo"),"",IF(COUNTIFS($E$4:$E7911,$E7911,$A$4:$A7911,$A7911,$G$4:$G7911,"Ativo")=1,1,0))</f>
        <v/>
      </c>
      <c r="BC7911" t="str">
        <f>IF(OR($A7911="",$G7911&lt;&gt;"Ativo"),"",IF(COUNTIFS($A$4:$A7911,$A7911,$G$4:$G7911,"Ativo")=1,1,0))</f>
        <v/>
      </c>
    </row>
    <row r="7912" spans="1:55" x14ac:dyDescent="0.3">
      <c r="A7912" s="76"/>
      <c r="B7912" s="104"/>
      <c r="C7912" s="76"/>
      <c r="D7912" s="77"/>
      <c r="E7912" s="12"/>
      <c r="F7912" s="78"/>
      <c r="G7912" s="77"/>
      <c r="H7912" s="79"/>
      <c r="BA7912" s="5" t="str">
        <f t="shared" si="123"/>
        <v/>
      </c>
      <c r="BB7912" s="5" t="str">
        <f>IF(OR($E7912="",$G7912&lt;&gt;"Ativo"),"",IF(COUNTIFS($E$4:$E7912,$E7912,$A$4:$A7912,$A7912,$G$4:$G7912,"Ativo")=1,1,0))</f>
        <v/>
      </c>
      <c r="BC7912" t="str">
        <f>IF(OR($A7912="",$G7912&lt;&gt;"Ativo"),"",IF(COUNTIFS($A$4:$A7912,$A7912,$G$4:$G7912,"Ativo")=1,1,0))</f>
        <v/>
      </c>
    </row>
    <row r="7913" spans="1:55" x14ac:dyDescent="0.3">
      <c r="A7913" s="76"/>
      <c r="B7913" s="104"/>
      <c r="C7913" s="76"/>
      <c r="D7913" s="77"/>
      <c r="E7913" s="12"/>
      <c r="F7913" s="78"/>
      <c r="G7913" s="77"/>
      <c r="H7913" s="79"/>
      <c r="BA7913" s="5" t="str">
        <f t="shared" si="123"/>
        <v/>
      </c>
      <c r="BB7913" s="5" t="str">
        <f>IF(OR($E7913="",$G7913&lt;&gt;"Ativo"),"",IF(COUNTIFS($E$4:$E7913,$E7913,$A$4:$A7913,$A7913,$G$4:$G7913,"Ativo")=1,1,0))</f>
        <v/>
      </c>
      <c r="BC7913" t="str">
        <f>IF(OR($A7913="",$G7913&lt;&gt;"Ativo"),"",IF(COUNTIFS($A$4:$A7913,$A7913,$G$4:$G7913,"Ativo")=1,1,0))</f>
        <v/>
      </c>
    </row>
    <row r="7914" spans="1:55" x14ac:dyDescent="0.3">
      <c r="A7914" s="76"/>
      <c r="B7914" s="104"/>
      <c r="C7914" s="76"/>
      <c r="D7914" s="77"/>
      <c r="E7914" s="12"/>
      <c r="F7914" s="78"/>
      <c r="G7914" s="77"/>
      <c r="H7914" s="79"/>
      <c r="BA7914" s="5" t="str">
        <f t="shared" si="123"/>
        <v/>
      </c>
      <c r="BB7914" s="5" t="str">
        <f>IF(OR($E7914="",$G7914&lt;&gt;"Ativo"),"",IF(COUNTIFS($E$4:$E7914,$E7914,$A$4:$A7914,$A7914,$G$4:$G7914,"Ativo")=1,1,0))</f>
        <v/>
      </c>
      <c r="BC7914" t="str">
        <f>IF(OR($A7914="",$G7914&lt;&gt;"Ativo"),"",IF(COUNTIFS($A$4:$A7914,$A7914,$G$4:$G7914,"Ativo")=1,1,0))</f>
        <v/>
      </c>
    </row>
    <row r="7915" spans="1:55" x14ac:dyDescent="0.3">
      <c r="A7915" s="76"/>
      <c r="B7915" s="104"/>
      <c r="C7915" s="76"/>
      <c r="D7915" s="77"/>
      <c r="E7915" s="12"/>
      <c r="F7915" s="78"/>
      <c r="G7915" s="77"/>
      <c r="H7915" s="79"/>
      <c r="BA7915" s="5" t="str">
        <f t="shared" si="123"/>
        <v/>
      </c>
      <c r="BB7915" s="5" t="str">
        <f>IF(OR($E7915="",$G7915&lt;&gt;"Ativo"),"",IF(COUNTIFS($E$4:$E7915,$E7915,$A$4:$A7915,$A7915,$G$4:$G7915,"Ativo")=1,1,0))</f>
        <v/>
      </c>
      <c r="BC7915" t="str">
        <f>IF(OR($A7915="",$G7915&lt;&gt;"Ativo"),"",IF(COUNTIFS($A$4:$A7915,$A7915,$G$4:$G7915,"Ativo")=1,1,0))</f>
        <v/>
      </c>
    </row>
    <row r="7916" spans="1:55" x14ac:dyDescent="0.3">
      <c r="A7916" s="76"/>
      <c r="B7916" s="104"/>
      <c r="C7916" s="76"/>
      <c r="D7916" s="77"/>
      <c r="E7916" s="12"/>
      <c r="F7916" s="78"/>
      <c r="G7916" s="77"/>
      <c r="H7916" s="79"/>
      <c r="BA7916" s="5" t="str">
        <f t="shared" si="123"/>
        <v/>
      </c>
      <c r="BB7916" s="5" t="str">
        <f>IF(OR($E7916="",$G7916&lt;&gt;"Ativo"),"",IF(COUNTIFS($E$4:$E7916,$E7916,$A$4:$A7916,$A7916,$G$4:$G7916,"Ativo")=1,1,0))</f>
        <v/>
      </c>
      <c r="BC7916" t="str">
        <f>IF(OR($A7916="",$G7916&lt;&gt;"Ativo"),"",IF(COUNTIFS($A$4:$A7916,$A7916,$G$4:$G7916,"Ativo")=1,1,0))</f>
        <v/>
      </c>
    </row>
    <row r="7917" spans="1:55" x14ac:dyDescent="0.3">
      <c r="A7917" s="76"/>
      <c r="B7917" s="104"/>
      <c r="C7917" s="76"/>
      <c r="D7917" s="77"/>
      <c r="E7917" s="12"/>
      <c r="F7917" s="78"/>
      <c r="G7917" s="77"/>
      <c r="H7917" s="79"/>
      <c r="BA7917" s="5" t="str">
        <f t="shared" si="123"/>
        <v/>
      </c>
      <c r="BB7917" s="5" t="str">
        <f>IF(OR($E7917="",$G7917&lt;&gt;"Ativo"),"",IF(COUNTIFS($E$4:$E7917,$E7917,$A$4:$A7917,$A7917,$G$4:$G7917,"Ativo")=1,1,0))</f>
        <v/>
      </c>
      <c r="BC7917" t="str">
        <f>IF(OR($A7917="",$G7917&lt;&gt;"Ativo"),"",IF(COUNTIFS($A$4:$A7917,$A7917,$G$4:$G7917,"Ativo")=1,1,0))</f>
        <v/>
      </c>
    </row>
    <row r="7918" spans="1:55" x14ac:dyDescent="0.3">
      <c r="A7918" s="76"/>
      <c r="B7918" s="104"/>
      <c r="C7918" s="76"/>
      <c r="D7918" s="77"/>
      <c r="E7918" s="12"/>
      <c r="F7918" s="78"/>
      <c r="G7918" s="77"/>
      <c r="H7918" s="79"/>
      <c r="BA7918" s="5" t="str">
        <f t="shared" si="123"/>
        <v/>
      </c>
      <c r="BB7918" s="5" t="str">
        <f>IF(OR($E7918="",$G7918&lt;&gt;"Ativo"),"",IF(COUNTIFS($E$4:$E7918,$E7918,$A$4:$A7918,$A7918,$G$4:$G7918,"Ativo")=1,1,0))</f>
        <v/>
      </c>
      <c r="BC7918" t="str">
        <f>IF(OR($A7918="",$G7918&lt;&gt;"Ativo"),"",IF(COUNTIFS($A$4:$A7918,$A7918,$G$4:$G7918,"Ativo")=1,1,0))</f>
        <v/>
      </c>
    </row>
    <row r="7919" spans="1:55" x14ac:dyDescent="0.3">
      <c r="A7919" s="76"/>
      <c r="B7919" s="104"/>
      <c r="C7919" s="76"/>
      <c r="D7919" s="77"/>
      <c r="E7919" s="12"/>
      <c r="F7919" s="78"/>
      <c r="G7919" s="77"/>
      <c r="H7919" s="79"/>
      <c r="BA7919" s="5" t="str">
        <f t="shared" si="123"/>
        <v/>
      </c>
      <c r="BB7919" s="5" t="str">
        <f>IF(OR($E7919="",$G7919&lt;&gt;"Ativo"),"",IF(COUNTIFS($E$4:$E7919,$E7919,$A$4:$A7919,$A7919,$G$4:$G7919,"Ativo")=1,1,0))</f>
        <v/>
      </c>
      <c r="BC7919" t="str">
        <f>IF(OR($A7919="",$G7919&lt;&gt;"Ativo"),"",IF(COUNTIFS($A$4:$A7919,$A7919,$G$4:$G7919,"Ativo")=1,1,0))</f>
        <v/>
      </c>
    </row>
    <row r="7920" spans="1:55" x14ac:dyDescent="0.3">
      <c r="A7920" s="76"/>
      <c r="B7920" s="104"/>
      <c r="C7920" s="76"/>
      <c r="D7920" s="77"/>
      <c r="E7920" s="12"/>
      <c r="F7920" s="78"/>
      <c r="G7920" s="77"/>
      <c r="H7920" s="79"/>
      <c r="BA7920" s="5" t="str">
        <f t="shared" si="123"/>
        <v/>
      </c>
      <c r="BB7920" s="5" t="str">
        <f>IF(OR($E7920="",$G7920&lt;&gt;"Ativo"),"",IF(COUNTIFS($E$4:$E7920,$E7920,$A$4:$A7920,$A7920,$G$4:$G7920,"Ativo")=1,1,0))</f>
        <v/>
      </c>
      <c r="BC7920" t="str">
        <f>IF(OR($A7920="",$G7920&lt;&gt;"Ativo"),"",IF(COUNTIFS($A$4:$A7920,$A7920,$G$4:$G7920,"Ativo")=1,1,0))</f>
        <v/>
      </c>
    </row>
    <row r="7921" spans="1:55" x14ac:dyDescent="0.3">
      <c r="A7921" s="76"/>
      <c r="B7921" s="104"/>
      <c r="C7921" s="76"/>
      <c r="D7921" s="77"/>
      <c r="E7921" s="12"/>
      <c r="F7921" s="78"/>
      <c r="G7921" s="77"/>
      <c r="H7921" s="79"/>
      <c r="BA7921" s="5" t="str">
        <f t="shared" si="123"/>
        <v/>
      </c>
      <c r="BB7921" s="5" t="str">
        <f>IF(OR($E7921="",$G7921&lt;&gt;"Ativo"),"",IF(COUNTIFS($E$4:$E7921,$E7921,$A$4:$A7921,$A7921,$G$4:$G7921,"Ativo")=1,1,0))</f>
        <v/>
      </c>
      <c r="BC7921" t="str">
        <f>IF(OR($A7921="",$G7921&lt;&gt;"Ativo"),"",IF(COUNTIFS($A$4:$A7921,$A7921,$G$4:$G7921,"Ativo")=1,1,0))</f>
        <v/>
      </c>
    </row>
    <row r="7922" spans="1:55" x14ac:dyDescent="0.3">
      <c r="A7922" s="76"/>
      <c r="B7922" s="104"/>
      <c r="C7922" s="76"/>
      <c r="D7922" s="77"/>
      <c r="E7922" s="12"/>
      <c r="F7922" s="78"/>
      <c r="G7922" s="77"/>
      <c r="H7922" s="79"/>
      <c r="BA7922" s="5" t="str">
        <f t="shared" si="123"/>
        <v/>
      </c>
      <c r="BB7922" s="5" t="str">
        <f>IF(OR($E7922="",$G7922&lt;&gt;"Ativo"),"",IF(COUNTIFS($E$4:$E7922,$E7922,$A$4:$A7922,$A7922,$G$4:$G7922,"Ativo")=1,1,0))</f>
        <v/>
      </c>
      <c r="BC7922" t="str">
        <f>IF(OR($A7922="",$G7922&lt;&gt;"Ativo"),"",IF(COUNTIFS($A$4:$A7922,$A7922,$G$4:$G7922,"Ativo")=1,1,0))</f>
        <v/>
      </c>
    </row>
    <row r="7923" spans="1:55" x14ac:dyDescent="0.3">
      <c r="A7923" s="76"/>
      <c r="B7923" s="104"/>
      <c r="C7923" s="76"/>
      <c r="D7923" s="77"/>
      <c r="E7923" s="12"/>
      <c r="F7923" s="78"/>
      <c r="G7923" s="77"/>
      <c r="H7923" s="79"/>
      <c r="BA7923" s="5" t="str">
        <f t="shared" si="123"/>
        <v/>
      </c>
      <c r="BB7923" s="5" t="str">
        <f>IF(OR($E7923="",$G7923&lt;&gt;"Ativo"),"",IF(COUNTIFS($E$4:$E7923,$E7923,$A$4:$A7923,$A7923,$G$4:$G7923,"Ativo")=1,1,0))</f>
        <v/>
      </c>
      <c r="BC7923" t="str">
        <f>IF(OR($A7923="",$G7923&lt;&gt;"Ativo"),"",IF(COUNTIFS($A$4:$A7923,$A7923,$G$4:$G7923,"Ativo")=1,1,0))</f>
        <v/>
      </c>
    </row>
    <row r="7924" spans="1:55" x14ac:dyDescent="0.3">
      <c r="A7924" s="76"/>
      <c r="B7924" s="104"/>
      <c r="C7924" s="76"/>
      <c r="D7924" s="77"/>
      <c r="E7924" s="12"/>
      <c r="F7924" s="78"/>
      <c r="G7924" s="77"/>
      <c r="H7924" s="79"/>
      <c r="BA7924" s="5" t="str">
        <f t="shared" si="123"/>
        <v/>
      </c>
      <c r="BB7924" s="5" t="str">
        <f>IF(OR($E7924="",$G7924&lt;&gt;"Ativo"),"",IF(COUNTIFS($E$4:$E7924,$E7924,$A$4:$A7924,$A7924,$G$4:$G7924,"Ativo")=1,1,0))</f>
        <v/>
      </c>
      <c r="BC7924" t="str">
        <f>IF(OR($A7924="",$G7924&lt;&gt;"Ativo"),"",IF(COUNTIFS($A$4:$A7924,$A7924,$G$4:$G7924,"Ativo")=1,1,0))</f>
        <v/>
      </c>
    </row>
    <row r="7925" spans="1:55" x14ac:dyDescent="0.3">
      <c r="A7925" s="76"/>
      <c r="B7925" s="104"/>
      <c r="C7925" s="76"/>
      <c r="D7925" s="77"/>
      <c r="E7925" s="12"/>
      <c r="F7925" s="78"/>
      <c r="G7925" s="77"/>
      <c r="H7925" s="79"/>
      <c r="BA7925" s="5" t="str">
        <f t="shared" si="123"/>
        <v/>
      </c>
      <c r="BB7925" s="5" t="str">
        <f>IF(OR($E7925="",$G7925&lt;&gt;"Ativo"),"",IF(COUNTIFS($E$4:$E7925,$E7925,$A$4:$A7925,$A7925,$G$4:$G7925,"Ativo")=1,1,0))</f>
        <v/>
      </c>
      <c r="BC7925" t="str">
        <f>IF(OR($A7925="",$G7925&lt;&gt;"Ativo"),"",IF(COUNTIFS($A$4:$A7925,$A7925,$G$4:$G7925,"Ativo")=1,1,0))</f>
        <v/>
      </c>
    </row>
    <row r="7926" spans="1:55" x14ac:dyDescent="0.3">
      <c r="A7926" s="76"/>
      <c r="B7926" s="104"/>
      <c r="C7926" s="76"/>
      <c r="D7926" s="77"/>
      <c r="E7926" s="12"/>
      <c r="F7926" s="78"/>
      <c r="G7926" s="77"/>
      <c r="H7926" s="79"/>
      <c r="BA7926" s="5" t="str">
        <f t="shared" si="123"/>
        <v/>
      </c>
      <c r="BB7926" s="5" t="str">
        <f>IF(OR($E7926="",$G7926&lt;&gt;"Ativo"),"",IF(COUNTIFS($E$4:$E7926,$E7926,$A$4:$A7926,$A7926,$G$4:$G7926,"Ativo")=1,1,0))</f>
        <v/>
      </c>
      <c r="BC7926" t="str">
        <f>IF(OR($A7926="",$G7926&lt;&gt;"Ativo"),"",IF(COUNTIFS($A$4:$A7926,$A7926,$G$4:$G7926,"Ativo")=1,1,0))</f>
        <v/>
      </c>
    </row>
    <row r="7927" spans="1:55" x14ac:dyDescent="0.3">
      <c r="A7927" s="76"/>
      <c r="B7927" s="104"/>
      <c r="C7927" s="76"/>
      <c r="D7927" s="77"/>
      <c r="E7927" s="12"/>
      <c r="F7927" s="78"/>
      <c r="G7927" s="77"/>
      <c r="H7927" s="79"/>
      <c r="BA7927" s="5" t="str">
        <f t="shared" si="123"/>
        <v/>
      </c>
      <c r="BB7927" s="5" t="str">
        <f>IF(OR($E7927="",$G7927&lt;&gt;"Ativo"),"",IF(COUNTIFS($E$4:$E7927,$E7927,$A$4:$A7927,$A7927,$G$4:$G7927,"Ativo")=1,1,0))</f>
        <v/>
      </c>
      <c r="BC7927" t="str">
        <f>IF(OR($A7927="",$G7927&lt;&gt;"Ativo"),"",IF(COUNTIFS($A$4:$A7927,$A7927,$G$4:$G7927,"Ativo")=1,1,0))</f>
        <v/>
      </c>
    </row>
    <row r="7928" spans="1:55" x14ac:dyDescent="0.3">
      <c r="A7928" s="76"/>
      <c r="B7928" s="104"/>
      <c r="C7928" s="76"/>
      <c r="D7928" s="77"/>
      <c r="E7928" s="12"/>
      <c r="F7928" s="78"/>
      <c r="G7928" s="77"/>
      <c r="H7928" s="79"/>
      <c r="BA7928" s="5" t="str">
        <f t="shared" si="123"/>
        <v/>
      </c>
      <c r="BB7928" s="5" t="str">
        <f>IF(OR($E7928="",$G7928&lt;&gt;"Ativo"),"",IF(COUNTIFS($E$4:$E7928,$E7928,$A$4:$A7928,$A7928,$G$4:$G7928,"Ativo")=1,1,0))</f>
        <v/>
      </c>
      <c r="BC7928" t="str">
        <f>IF(OR($A7928="",$G7928&lt;&gt;"Ativo"),"",IF(COUNTIFS($A$4:$A7928,$A7928,$G$4:$G7928,"Ativo")=1,1,0))</f>
        <v/>
      </c>
    </row>
    <row r="7929" spans="1:55" x14ac:dyDescent="0.3">
      <c r="A7929" s="76"/>
      <c r="B7929" s="104"/>
      <c r="C7929" s="76"/>
      <c r="D7929" s="77"/>
      <c r="E7929" s="12"/>
      <c r="F7929" s="78"/>
      <c r="G7929" s="77"/>
      <c r="H7929" s="79"/>
      <c r="BA7929" s="5" t="str">
        <f t="shared" si="123"/>
        <v/>
      </c>
      <c r="BB7929" s="5" t="str">
        <f>IF(OR($E7929="",$G7929&lt;&gt;"Ativo"),"",IF(COUNTIFS($E$4:$E7929,$E7929,$A$4:$A7929,$A7929,$G$4:$G7929,"Ativo")=1,1,0))</f>
        <v/>
      </c>
      <c r="BC7929" t="str">
        <f>IF(OR($A7929="",$G7929&lt;&gt;"Ativo"),"",IF(COUNTIFS($A$4:$A7929,$A7929,$G$4:$G7929,"Ativo")=1,1,0))</f>
        <v/>
      </c>
    </row>
    <row r="7930" spans="1:55" x14ac:dyDescent="0.3">
      <c r="A7930" s="76"/>
      <c r="B7930" s="104"/>
      <c r="C7930" s="76"/>
      <c r="D7930" s="77"/>
      <c r="E7930" s="12"/>
      <c r="F7930" s="78"/>
      <c r="G7930" s="77"/>
      <c r="H7930" s="79"/>
      <c r="BA7930" s="5" t="str">
        <f t="shared" si="123"/>
        <v/>
      </c>
      <c r="BB7930" s="5" t="str">
        <f>IF(OR($E7930="",$G7930&lt;&gt;"Ativo"),"",IF(COUNTIFS($E$4:$E7930,$E7930,$A$4:$A7930,$A7930,$G$4:$G7930,"Ativo")=1,1,0))</f>
        <v/>
      </c>
      <c r="BC7930" t="str">
        <f>IF(OR($A7930="",$G7930&lt;&gt;"Ativo"),"",IF(COUNTIFS($A$4:$A7930,$A7930,$G$4:$G7930,"Ativo")=1,1,0))</f>
        <v/>
      </c>
    </row>
    <row r="7931" spans="1:55" x14ac:dyDescent="0.3">
      <c r="A7931" s="76"/>
      <c r="B7931" s="104"/>
      <c r="C7931" s="76"/>
      <c r="D7931" s="77"/>
      <c r="E7931" s="12"/>
      <c r="F7931" s="78"/>
      <c r="G7931" s="77"/>
      <c r="H7931" s="79"/>
      <c r="BA7931" s="5" t="str">
        <f t="shared" si="123"/>
        <v/>
      </c>
      <c r="BB7931" s="5" t="str">
        <f>IF(OR($E7931="",$G7931&lt;&gt;"Ativo"),"",IF(COUNTIFS($E$4:$E7931,$E7931,$A$4:$A7931,$A7931,$G$4:$G7931,"Ativo")=1,1,0))</f>
        <v/>
      </c>
      <c r="BC7931" t="str">
        <f>IF(OR($A7931="",$G7931&lt;&gt;"Ativo"),"",IF(COUNTIFS($A$4:$A7931,$A7931,$G$4:$G7931,"Ativo")=1,1,0))</f>
        <v/>
      </c>
    </row>
    <row r="7932" spans="1:55" x14ac:dyDescent="0.3">
      <c r="A7932" s="76"/>
      <c r="B7932" s="104"/>
      <c r="C7932" s="76"/>
      <c r="D7932" s="77"/>
      <c r="E7932" s="12"/>
      <c r="F7932" s="78"/>
      <c r="G7932" s="77"/>
      <c r="H7932" s="79"/>
      <c r="BA7932" s="5" t="str">
        <f t="shared" si="123"/>
        <v/>
      </c>
      <c r="BB7932" s="5" t="str">
        <f>IF(OR($E7932="",$G7932&lt;&gt;"Ativo"),"",IF(COUNTIFS($E$4:$E7932,$E7932,$A$4:$A7932,$A7932,$G$4:$G7932,"Ativo")=1,1,0))</f>
        <v/>
      </c>
      <c r="BC7932" t="str">
        <f>IF(OR($A7932="",$G7932&lt;&gt;"Ativo"),"",IF(COUNTIFS($A$4:$A7932,$A7932,$G$4:$G7932,"Ativo")=1,1,0))</f>
        <v/>
      </c>
    </row>
    <row r="7933" spans="1:55" x14ac:dyDescent="0.3">
      <c r="A7933" s="76"/>
      <c r="B7933" s="104"/>
      <c r="C7933" s="76"/>
      <c r="D7933" s="77"/>
      <c r="E7933" s="12"/>
      <c r="F7933" s="78"/>
      <c r="G7933" s="77"/>
      <c r="H7933" s="79"/>
      <c r="BA7933" s="5" t="str">
        <f t="shared" si="123"/>
        <v/>
      </c>
      <c r="BB7933" s="5" t="str">
        <f>IF(OR($E7933="",$G7933&lt;&gt;"Ativo"),"",IF(COUNTIFS($E$4:$E7933,$E7933,$A$4:$A7933,$A7933,$G$4:$G7933,"Ativo")=1,1,0))</f>
        <v/>
      </c>
      <c r="BC7933" t="str">
        <f>IF(OR($A7933="",$G7933&lt;&gt;"Ativo"),"",IF(COUNTIFS($A$4:$A7933,$A7933,$G$4:$G7933,"Ativo")=1,1,0))</f>
        <v/>
      </c>
    </row>
    <row r="7934" spans="1:55" x14ac:dyDescent="0.3">
      <c r="A7934" s="76"/>
      <c r="B7934" s="104"/>
      <c r="C7934" s="76"/>
      <c r="D7934" s="77"/>
      <c r="E7934" s="12"/>
      <c r="F7934" s="78"/>
      <c r="G7934" s="77"/>
      <c r="H7934" s="79"/>
      <c r="BA7934" s="5" t="str">
        <f t="shared" si="123"/>
        <v/>
      </c>
      <c r="BB7934" s="5" t="str">
        <f>IF(OR($E7934="",$G7934&lt;&gt;"Ativo"),"",IF(COUNTIFS($E$4:$E7934,$E7934,$A$4:$A7934,$A7934,$G$4:$G7934,"Ativo")=1,1,0))</f>
        <v/>
      </c>
      <c r="BC7934" t="str">
        <f>IF(OR($A7934="",$G7934&lt;&gt;"Ativo"),"",IF(COUNTIFS($A$4:$A7934,$A7934,$G$4:$G7934,"Ativo")=1,1,0))</f>
        <v/>
      </c>
    </row>
    <row r="7935" spans="1:55" x14ac:dyDescent="0.3">
      <c r="A7935" s="76"/>
      <c r="B7935" s="104"/>
      <c r="C7935" s="76"/>
      <c r="D7935" s="77"/>
      <c r="E7935" s="12"/>
      <c r="F7935" s="78"/>
      <c r="G7935" s="77"/>
      <c r="H7935" s="79"/>
      <c r="BA7935" s="5" t="str">
        <f t="shared" si="123"/>
        <v/>
      </c>
      <c r="BB7935" s="5" t="str">
        <f>IF(OR($E7935="",$G7935&lt;&gt;"Ativo"),"",IF(COUNTIFS($E$4:$E7935,$E7935,$A$4:$A7935,$A7935,$G$4:$G7935,"Ativo")=1,1,0))</f>
        <v/>
      </c>
      <c r="BC7935" t="str">
        <f>IF(OR($A7935="",$G7935&lt;&gt;"Ativo"),"",IF(COUNTIFS($A$4:$A7935,$A7935,$G$4:$G7935,"Ativo")=1,1,0))</f>
        <v/>
      </c>
    </row>
    <row r="7936" spans="1:55" x14ac:dyDescent="0.3">
      <c r="A7936" s="76"/>
      <c r="B7936" s="104"/>
      <c r="C7936" s="76"/>
      <c r="D7936" s="77"/>
      <c r="E7936" s="12"/>
      <c r="F7936" s="78"/>
      <c r="G7936" s="77"/>
      <c r="H7936" s="79"/>
      <c r="BA7936" s="5" t="str">
        <f t="shared" si="123"/>
        <v/>
      </c>
      <c r="BB7936" s="5" t="str">
        <f>IF(OR($E7936="",$G7936&lt;&gt;"Ativo"),"",IF(COUNTIFS($E$4:$E7936,$E7936,$A$4:$A7936,$A7936,$G$4:$G7936,"Ativo")=1,1,0))</f>
        <v/>
      </c>
      <c r="BC7936" t="str">
        <f>IF(OR($A7936="",$G7936&lt;&gt;"Ativo"),"",IF(COUNTIFS($A$4:$A7936,$A7936,$G$4:$G7936,"Ativo")=1,1,0))</f>
        <v/>
      </c>
    </row>
    <row r="7937" spans="1:55" x14ac:dyDescent="0.3">
      <c r="A7937" s="76"/>
      <c r="B7937" s="104"/>
      <c r="C7937" s="76"/>
      <c r="D7937" s="77"/>
      <c r="E7937" s="12"/>
      <c r="F7937" s="78"/>
      <c r="G7937" s="77"/>
      <c r="H7937" s="79"/>
      <c r="BA7937" s="5" t="str">
        <f t="shared" si="123"/>
        <v/>
      </c>
      <c r="BB7937" s="5" t="str">
        <f>IF(OR($E7937="",$G7937&lt;&gt;"Ativo"),"",IF(COUNTIFS($E$4:$E7937,$E7937,$A$4:$A7937,$A7937,$G$4:$G7937,"Ativo")=1,1,0))</f>
        <v/>
      </c>
      <c r="BC7937" t="str">
        <f>IF(OR($A7937="",$G7937&lt;&gt;"Ativo"),"",IF(COUNTIFS($A$4:$A7937,$A7937,$G$4:$G7937,"Ativo")=1,1,0))</f>
        <v/>
      </c>
    </row>
    <row r="7938" spans="1:55" x14ac:dyDescent="0.3">
      <c r="A7938" s="76"/>
      <c r="B7938" s="104"/>
      <c r="C7938" s="76"/>
      <c r="D7938" s="77"/>
      <c r="E7938" s="12"/>
      <c r="F7938" s="78"/>
      <c r="G7938" s="77"/>
      <c r="H7938" s="79"/>
      <c r="BA7938" s="5" t="str">
        <f t="shared" si="123"/>
        <v/>
      </c>
      <c r="BB7938" s="5" t="str">
        <f>IF(OR($E7938="",$G7938&lt;&gt;"Ativo"),"",IF(COUNTIFS($E$4:$E7938,$E7938,$A$4:$A7938,$A7938,$G$4:$G7938,"Ativo")=1,1,0))</f>
        <v/>
      </c>
      <c r="BC7938" t="str">
        <f>IF(OR($A7938="",$G7938&lt;&gt;"Ativo"),"",IF(COUNTIFS($A$4:$A7938,$A7938,$G$4:$G7938,"Ativo")=1,1,0))</f>
        <v/>
      </c>
    </row>
    <row r="7939" spans="1:55" x14ac:dyDescent="0.3">
      <c r="A7939" s="76"/>
      <c r="B7939" s="104"/>
      <c r="C7939" s="76"/>
      <c r="D7939" s="77"/>
      <c r="E7939" s="12"/>
      <c r="F7939" s="78"/>
      <c r="G7939" s="77"/>
      <c r="H7939" s="79"/>
      <c r="BA7939" s="5" t="str">
        <f t="shared" si="123"/>
        <v/>
      </c>
      <c r="BB7939" s="5" t="str">
        <f>IF(OR($E7939="",$G7939&lt;&gt;"Ativo"),"",IF(COUNTIFS($E$4:$E7939,$E7939,$A$4:$A7939,$A7939,$G$4:$G7939,"Ativo")=1,1,0))</f>
        <v/>
      </c>
      <c r="BC7939" t="str">
        <f>IF(OR($A7939="",$G7939&lt;&gt;"Ativo"),"",IF(COUNTIFS($A$4:$A7939,$A7939,$G$4:$G7939,"Ativo")=1,1,0))</f>
        <v/>
      </c>
    </row>
    <row r="7940" spans="1:55" x14ac:dyDescent="0.3">
      <c r="A7940" s="76"/>
      <c r="B7940" s="104"/>
      <c r="C7940" s="76"/>
      <c r="D7940" s="77"/>
      <c r="E7940" s="12"/>
      <c r="F7940" s="78"/>
      <c r="G7940" s="77"/>
      <c r="H7940" s="79"/>
      <c r="BA7940" s="5" t="str">
        <f t="shared" ref="BA7940:BA8003" si="124">IF($D7940="","",MID($D7940,4,LEN($D7940)-5))</f>
        <v/>
      </c>
      <c r="BB7940" s="5" t="str">
        <f>IF(OR($E7940="",$G7940&lt;&gt;"Ativo"),"",IF(COUNTIFS($E$4:$E7940,$E7940,$A$4:$A7940,$A7940,$G$4:$G7940,"Ativo")=1,1,0))</f>
        <v/>
      </c>
      <c r="BC7940" t="str">
        <f>IF(OR($A7940="",$G7940&lt;&gt;"Ativo"),"",IF(COUNTIFS($A$4:$A7940,$A7940,$G$4:$G7940,"Ativo")=1,1,0))</f>
        <v/>
      </c>
    </row>
    <row r="7941" spans="1:55" x14ac:dyDescent="0.3">
      <c r="A7941" s="76"/>
      <c r="B7941" s="104"/>
      <c r="C7941" s="76"/>
      <c r="D7941" s="77"/>
      <c r="E7941" s="12"/>
      <c r="F7941" s="78"/>
      <c r="G7941" s="77"/>
      <c r="H7941" s="79"/>
      <c r="BA7941" s="5" t="str">
        <f t="shared" si="124"/>
        <v/>
      </c>
      <c r="BB7941" s="5" t="str">
        <f>IF(OR($E7941="",$G7941&lt;&gt;"Ativo"),"",IF(COUNTIFS($E$4:$E7941,$E7941,$A$4:$A7941,$A7941,$G$4:$G7941,"Ativo")=1,1,0))</f>
        <v/>
      </c>
      <c r="BC7941" t="str">
        <f>IF(OR($A7941="",$G7941&lt;&gt;"Ativo"),"",IF(COUNTIFS($A$4:$A7941,$A7941,$G$4:$G7941,"Ativo")=1,1,0))</f>
        <v/>
      </c>
    </row>
    <row r="7942" spans="1:55" x14ac:dyDescent="0.3">
      <c r="A7942" s="76"/>
      <c r="B7942" s="104"/>
      <c r="C7942" s="76"/>
      <c r="D7942" s="77"/>
      <c r="E7942" s="12"/>
      <c r="F7942" s="78"/>
      <c r="G7942" s="77"/>
      <c r="H7942" s="79"/>
      <c r="BA7942" s="5" t="str">
        <f t="shared" si="124"/>
        <v/>
      </c>
      <c r="BB7942" s="5" t="str">
        <f>IF(OR($E7942="",$G7942&lt;&gt;"Ativo"),"",IF(COUNTIFS($E$4:$E7942,$E7942,$A$4:$A7942,$A7942,$G$4:$G7942,"Ativo")=1,1,0))</f>
        <v/>
      </c>
      <c r="BC7942" t="str">
        <f>IF(OR($A7942="",$G7942&lt;&gt;"Ativo"),"",IF(COUNTIFS($A$4:$A7942,$A7942,$G$4:$G7942,"Ativo")=1,1,0))</f>
        <v/>
      </c>
    </row>
    <row r="7943" spans="1:55" x14ac:dyDescent="0.3">
      <c r="A7943" s="76"/>
      <c r="B7943" s="104"/>
      <c r="C7943" s="76"/>
      <c r="D7943" s="77"/>
      <c r="E7943" s="12"/>
      <c r="F7943" s="78"/>
      <c r="G7943" s="77"/>
      <c r="H7943" s="79"/>
      <c r="BA7943" s="5" t="str">
        <f t="shared" si="124"/>
        <v/>
      </c>
      <c r="BB7943" s="5" t="str">
        <f>IF(OR($E7943="",$G7943&lt;&gt;"Ativo"),"",IF(COUNTIFS($E$4:$E7943,$E7943,$A$4:$A7943,$A7943,$G$4:$G7943,"Ativo")=1,1,0))</f>
        <v/>
      </c>
      <c r="BC7943" t="str">
        <f>IF(OR($A7943="",$G7943&lt;&gt;"Ativo"),"",IF(COUNTIFS($A$4:$A7943,$A7943,$G$4:$G7943,"Ativo")=1,1,0))</f>
        <v/>
      </c>
    </row>
    <row r="7944" spans="1:55" x14ac:dyDescent="0.3">
      <c r="A7944" s="76"/>
      <c r="B7944" s="104"/>
      <c r="C7944" s="76"/>
      <c r="D7944" s="77"/>
      <c r="E7944" s="12"/>
      <c r="F7944" s="78"/>
      <c r="G7944" s="77"/>
      <c r="H7944" s="79"/>
      <c r="BA7944" s="5" t="str">
        <f t="shared" si="124"/>
        <v/>
      </c>
      <c r="BB7944" s="5" t="str">
        <f>IF(OR($E7944="",$G7944&lt;&gt;"Ativo"),"",IF(COUNTIFS($E$4:$E7944,$E7944,$A$4:$A7944,$A7944,$G$4:$G7944,"Ativo")=1,1,0))</f>
        <v/>
      </c>
      <c r="BC7944" t="str">
        <f>IF(OR($A7944="",$G7944&lt;&gt;"Ativo"),"",IF(COUNTIFS($A$4:$A7944,$A7944,$G$4:$G7944,"Ativo")=1,1,0))</f>
        <v/>
      </c>
    </row>
    <row r="7945" spans="1:55" x14ac:dyDescent="0.3">
      <c r="A7945" s="76"/>
      <c r="B7945" s="104"/>
      <c r="C7945" s="76"/>
      <c r="D7945" s="77"/>
      <c r="E7945" s="12"/>
      <c r="F7945" s="78"/>
      <c r="G7945" s="77"/>
      <c r="H7945" s="79"/>
      <c r="BA7945" s="5" t="str">
        <f t="shared" si="124"/>
        <v/>
      </c>
      <c r="BB7945" s="5" t="str">
        <f>IF(OR($E7945="",$G7945&lt;&gt;"Ativo"),"",IF(COUNTIFS($E$4:$E7945,$E7945,$A$4:$A7945,$A7945,$G$4:$G7945,"Ativo")=1,1,0))</f>
        <v/>
      </c>
      <c r="BC7945" t="str">
        <f>IF(OR($A7945="",$G7945&lt;&gt;"Ativo"),"",IF(COUNTIFS($A$4:$A7945,$A7945,$G$4:$G7945,"Ativo")=1,1,0))</f>
        <v/>
      </c>
    </row>
    <row r="7946" spans="1:55" x14ac:dyDescent="0.3">
      <c r="A7946" s="76"/>
      <c r="B7946" s="104"/>
      <c r="C7946" s="76"/>
      <c r="D7946" s="77"/>
      <c r="E7946" s="12"/>
      <c r="F7946" s="78"/>
      <c r="G7946" s="77"/>
      <c r="H7946" s="79"/>
      <c r="BA7946" s="5" t="str">
        <f t="shared" si="124"/>
        <v/>
      </c>
      <c r="BB7946" s="5" t="str">
        <f>IF(OR($E7946="",$G7946&lt;&gt;"Ativo"),"",IF(COUNTIFS($E$4:$E7946,$E7946,$A$4:$A7946,$A7946,$G$4:$G7946,"Ativo")=1,1,0))</f>
        <v/>
      </c>
      <c r="BC7946" t="str">
        <f>IF(OR($A7946="",$G7946&lt;&gt;"Ativo"),"",IF(COUNTIFS($A$4:$A7946,$A7946,$G$4:$G7946,"Ativo")=1,1,0))</f>
        <v/>
      </c>
    </row>
    <row r="7947" spans="1:55" x14ac:dyDescent="0.3">
      <c r="A7947" s="76"/>
      <c r="B7947" s="104"/>
      <c r="C7947" s="76"/>
      <c r="D7947" s="77"/>
      <c r="E7947" s="12"/>
      <c r="F7947" s="78"/>
      <c r="G7947" s="77"/>
      <c r="H7947" s="79"/>
      <c r="BA7947" s="5" t="str">
        <f t="shared" si="124"/>
        <v/>
      </c>
      <c r="BB7947" s="5" t="str">
        <f>IF(OR($E7947="",$G7947&lt;&gt;"Ativo"),"",IF(COUNTIFS($E$4:$E7947,$E7947,$A$4:$A7947,$A7947,$G$4:$G7947,"Ativo")=1,1,0))</f>
        <v/>
      </c>
      <c r="BC7947" t="str">
        <f>IF(OR($A7947="",$G7947&lt;&gt;"Ativo"),"",IF(COUNTIFS($A$4:$A7947,$A7947,$G$4:$G7947,"Ativo")=1,1,0))</f>
        <v/>
      </c>
    </row>
    <row r="7948" spans="1:55" x14ac:dyDescent="0.3">
      <c r="A7948" s="76"/>
      <c r="B7948" s="104"/>
      <c r="C7948" s="76"/>
      <c r="D7948" s="77"/>
      <c r="E7948" s="12"/>
      <c r="F7948" s="78"/>
      <c r="G7948" s="77"/>
      <c r="H7948" s="79"/>
      <c r="BA7948" s="5" t="str">
        <f t="shared" si="124"/>
        <v/>
      </c>
      <c r="BB7948" s="5" t="str">
        <f>IF(OR($E7948="",$G7948&lt;&gt;"Ativo"),"",IF(COUNTIFS($E$4:$E7948,$E7948,$A$4:$A7948,$A7948,$G$4:$G7948,"Ativo")=1,1,0))</f>
        <v/>
      </c>
      <c r="BC7948" t="str">
        <f>IF(OR($A7948="",$G7948&lt;&gt;"Ativo"),"",IF(COUNTIFS($A$4:$A7948,$A7948,$G$4:$G7948,"Ativo")=1,1,0))</f>
        <v/>
      </c>
    </row>
    <row r="7949" spans="1:55" x14ac:dyDescent="0.3">
      <c r="A7949" s="76"/>
      <c r="B7949" s="104"/>
      <c r="C7949" s="76"/>
      <c r="D7949" s="77"/>
      <c r="E7949" s="12"/>
      <c r="F7949" s="78"/>
      <c r="G7949" s="77"/>
      <c r="H7949" s="79"/>
      <c r="BA7949" s="5" t="str">
        <f t="shared" si="124"/>
        <v/>
      </c>
      <c r="BB7949" s="5" t="str">
        <f>IF(OR($E7949="",$G7949&lt;&gt;"Ativo"),"",IF(COUNTIFS($E$4:$E7949,$E7949,$A$4:$A7949,$A7949,$G$4:$G7949,"Ativo")=1,1,0))</f>
        <v/>
      </c>
      <c r="BC7949" t="str">
        <f>IF(OR($A7949="",$G7949&lt;&gt;"Ativo"),"",IF(COUNTIFS($A$4:$A7949,$A7949,$G$4:$G7949,"Ativo")=1,1,0))</f>
        <v/>
      </c>
    </row>
    <row r="7950" spans="1:55" x14ac:dyDescent="0.3">
      <c r="A7950" s="76"/>
      <c r="B7950" s="104"/>
      <c r="C7950" s="76"/>
      <c r="D7950" s="77"/>
      <c r="E7950" s="12"/>
      <c r="F7950" s="78"/>
      <c r="G7950" s="77"/>
      <c r="H7950" s="79"/>
      <c r="BA7950" s="5" t="str">
        <f t="shared" si="124"/>
        <v/>
      </c>
      <c r="BB7950" s="5" t="str">
        <f>IF(OR($E7950="",$G7950&lt;&gt;"Ativo"),"",IF(COUNTIFS($E$4:$E7950,$E7950,$A$4:$A7950,$A7950,$G$4:$G7950,"Ativo")=1,1,0))</f>
        <v/>
      </c>
      <c r="BC7950" t="str">
        <f>IF(OR($A7950="",$G7950&lt;&gt;"Ativo"),"",IF(COUNTIFS($A$4:$A7950,$A7950,$G$4:$G7950,"Ativo")=1,1,0))</f>
        <v/>
      </c>
    </row>
    <row r="7951" spans="1:55" x14ac:dyDescent="0.3">
      <c r="A7951" s="76"/>
      <c r="B7951" s="104"/>
      <c r="C7951" s="76"/>
      <c r="D7951" s="77"/>
      <c r="E7951" s="12"/>
      <c r="F7951" s="78"/>
      <c r="G7951" s="77"/>
      <c r="H7951" s="79"/>
      <c r="BA7951" s="5" t="str">
        <f t="shared" si="124"/>
        <v/>
      </c>
      <c r="BB7951" s="5" t="str">
        <f>IF(OR($E7951="",$G7951&lt;&gt;"Ativo"),"",IF(COUNTIFS($E$4:$E7951,$E7951,$A$4:$A7951,$A7951,$G$4:$G7951,"Ativo")=1,1,0))</f>
        <v/>
      </c>
      <c r="BC7951" t="str">
        <f>IF(OR($A7951="",$G7951&lt;&gt;"Ativo"),"",IF(COUNTIFS($A$4:$A7951,$A7951,$G$4:$G7951,"Ativo")=1,1,0))</f>
        <v/>
      </c>
    </row>
    <row r="7952" spans="1:55" x14ac:dyDescent="0.3">
      <c r="A7952" s="76"/>
      <c r="B7952" s="104"/>
      <c r="C7952" s="76"/>
      <c r="D7952" s="77"/>
      <c r="E7952" s="12"/>
      <c r="F7952" s="78"/>
      <c r="G7952" s="77"/>
      <c r="H7952" s="79"/>
      <c r="BA7952" s="5" t="str">
        <f t="shared" si="124"/>
        <v/>
      </c>
      <c r="BB7952" s="5" t="str">
        <f>IF(OR($E7952="",$G7952&lt;&gt;"Ativo"),"",IF(COUNTIFS($E$4:$E7952,$E7952,$A$4:$A7952,$A7952,$G$4:$G7952,"Ativo")=1,1,0))</f>
        <v/>
      </c>
      <c r="BC7952" t="str">
        <f>IF(OR($A7952="",$G7952&lt;&gt;"Ativo"),"",IF(COUNTIFS($A$4:$A7952,$A7952,$G$4:$G7952,"Ativo")=1,1,0))</f>
        <v/>
      </c>
    </row>
    <row r="7953" spans="1:55" x14ac:dyDescent="0.3">
      <c r="A7953" s="76"/>
      <c r="B7953" s="104"/>
      <c r="C7953" s="76"/>
      <c r="D7953" s="77"/>
      <c r="E7953" s="12"/>
      <c r="F7953" s="78"/>
      <c r="G7953" s="77"/>
      <c r="H7953" s="79"/>
      <c r="BA7953" s="5" t="str">
        <f t="shared" si="124"/>
        <v/>
      </c>
      <c r="BB7953" s="5" t="str">
        <f>IF(OR($E7953="",$G7953&lt;&gt;"Ativo"),"",IF(COUNTIFS($E$4:$E7953,$E7953,$A$4:$A7953,$A7953,$G$4:$G7953,"Ativo")=1,1,0))</f>
        <v/>
      </c>
      <c r="BC7953" t="str">
        <f>IF(OR($A7953="",$G7953&lt;&gt;"Ativo"),"",IF(COUNTIFS($A$4:$A7953,$A7953,$G$4:$G7953,"Ativo")=1,1,0))</f>
        <v/>
      </c>
    </row>
    <row r="7954" spans="1:55" x14ac:dyDescent="0.3">
      <c r="A7954" s="76"/>
      <c r="B7954" s="104"/>
      <c r="C7954" s="76"/>
      <c r="D7954" s="77"/>
      <c r="E7954" s="12"/>
      <c r="F7954" s="78"/>
      <c r="G7954" s="77"/>
      <c r="H7954" s="79"/>
      <c r="BA7954" s="5" t="str">
        <f t="shared" si="124"/>
        <v/>
      </c>
      <c r="BB7954" s="5" t="str">
        <f>IF(OR($E7954="",$G7954&lt;&gt;"Ativo"),"",IF(COUNTIFS($E$4:$E7954,$E7954,$A$4:$A7954,$A7954,$G$4:$G7954,"Ativo")=1,1,0))</f>
        <v/>
      </c>
      <c r="BC7954" t="str">
        <f>IF(OR($A7954="",$G7954&lt;&gt;"Ativo"),"",IF(COUNTIFS($A$4:$A7954,$A7954,$G$4:$G7954,"Ativo")=1,1,0))</f>
        <v/>
      </c>
    </row>
    <row r="7955" spans="1:55" x14ac:dyDescent="0.3">
      <c r="A7955" s="76"/>
      <c r="B7955" s="104"/>
      <c r="C7955" s="76"/>
      <c r="D7955" s="77"/>
      <c r="E7955" s="12"/>
      <c r="F7955" s="78"/>
      <c r="G7955" s="77"/>
      <c r="H7955" s="79"/>
      <c r="BA7955" s="5" t="str">
        <f t="shared" si="124"/>
        <v/>
      </c>
      <c r="BB7955" s="5" t="str">
        <f>IF(OR($E7955="",$G7955&lt;&gt;"Ativo"),"",IF(COUNTIFS($E$4:$E7955,$E7955,$A$4:$A7955,$A7955,$G$4:$G7955,"Ativo")=1,1,0))</f>
        <v/>
      </c>
      <c r="BC7955" t="str">
        <f>IF(OR($A7955="",$G7955&lt;&gt;"Ativo"),"",IF(COUNTIFS($A$4:$A7955,$A7955,$G$4:$G7955,"Ativo")=1,1,0))</f>
        <v/>
      </c>
    </row>
    <row r="7956" spans="1:55" x14ac:dyDescent="0.3">
      <c r="A7956" s="76"/>
      <c r="B7956" s="104"/>
      <c r="C7956" s="76"/>
      <c r="D7956" s="77"/>
      <c r="E7956" s="12"/>
      <c r="F7956" s="78"/>
      <c r="G7956" s="77"/>
      <c r="H7956" s="79"/>
      <c r="BA7956" s="5" t="str">
        <f t="shared" si="124"/>
        <v/>
      </c>
      <c r="BB7956" s="5" t="str">
        <f>IF(OR($E7956="",$G7956&lt;&gt;"Ativo"),"",IF(COUNTIFS($E$4:$E7956,$E7956,$A$4:$A7956,$A7956,$G$4:$G7956,"Ativo")=1,1,0))</f>
        <v/>
      </c>
      <c r="BC7956" t="str">
        <f>IF(OR($A7956="",$G7956&lt;&gt;"Ativo"),"",IF(COUNTIFS($A$4:$A7956,$A7956,$G$4:$G7956,"Ativo")=1,1,0))</f>
        <v/>
      </c>
    </row>
    <row r="7957" spans="1:55" x14ac:dyDescent="0.3">
      <c r="A7957" s="76"/>
      <c r="B7957" s="104"/>
      <c r="C7957" s="76"/>
      <c r="D7957" s="77"/>
      <c r="E7957" s="12"/>
      <c r="F7957" s="78"/>
      <c r="G7957" s="77"/>
      <c r="H7957" s="79"/>
      <c r="BA7957" s="5" t="str">
        <f t="shared" si="124"/>
        <v/>
      </c>
      <c r="BB7957" s="5" t="str">
        <f>IF(OR($E7957="",$G7957&lt;&gt;"Ativo"),"",IF(COUNTIFS($E$4:$E7957,$E7957,$A$4:$A7957,$A7957,$G$4:$G7957,"Ativo")=1,1,0))</f>
        <v/>
      </c>
      <c r="BC7957" t="str">
        <f>IF(OR($A7957="",$G7957&lt;&gt;"Ativo"),"",IF(COUNTIFS($A$4:$A7957,$A7957,$G$4:$G7957,"Ativo")=1,1,0))</f>
        <v/>
      </c>
    </row>
    <row r="7958" spans="1:55" x14ac:dyDescent="0.3">
      <c r="A7958" s="76"/>
      <c r="B7958" s="104"/>
      <c r="C7958" s="76"/>
      <c r="D7958" s="77"/>
      <c r="E7958" s="12"/>
      <c r="F7958" s="78"/>
      <c r="G7958" s="77"/>
      <c r="H7958" s="79"/>
      <c r="BA7958" s="5" t="str">
        <f t="shared" si="124"/>
        <v/>
      </c>
      <c r="BB7958" s="5" t="str">
        <f>IF(OR($E7958="",$G7958&lt;&gt;"Ativo"),"",IF(COUNTIFS($E$4:$E7958,$E7958,$A$4:$A7958,$A7958,$G$4:$G7958,"Ativo")=1,1,0))</f>
        <v/>
      </c>
      <c r="BC7958" t="str">
        <f>IF(OR($A7958="",$G7958&lt;&gt;"Ativo"),"",IF(COUNTIFS($A$4:$A7958,$A7958,$G$4:$G7958,"Ativo")=1,1,0))</f>
        <v/>
      </c>
    </row>
    <row r="7959" spans="1:55" x14ac:dyDescent="0.3">
      <c r="A7959" s="76"/>
      <c r="B7959" s="104"/>
      <c r="C7959" s="76"/>
      <c r="D7959" s="77"/>
      <c r="E7959" s="12"/>
      <c r="F7959" s="78"/>
      <c r="G7959" s="77"/>
      <c r="H7959" s="79"/>
      <c r="BA7959" s="5" t="str">
        <f t="shared" si="124"/>
        <v/>
      </c>
      <c r="BB7959" s="5" t="str">
        <f>IF(OR($E7959="",$G7959&lt;&gt;"Ativo"),"",IF(COUNTIFS($E$4:$E7959,$E7959,$A$4:$A7959,$A7959,$G$4:$G7959,"Ativo")=1,1,0))</f>
        <v/>
      </c>
      <c r="BC7959" t="str">
        <f>IF(OR($A7959="",$G7959&lt;&gt;"Ativo"),"",IF(COUNTIFS($A$4:$A7959,$A7959,$G$4:$G7959,"Ativo")=1,1,0))</f>
        <v/>
      </c>
    </row>
    <row r="7960" spans="1:55" x14ac:dyDescent="0.3">
      <c r="A7960" s="76"/>
      <c r="B7960" s="104"/>
      <c r="C7960" s="76"/>
      <c r="D7960" s="77"/>
      <c r="E7960" s="12"/>
      <c r="F7960" s="78"/>
      <c r="G7960" s="77"/>
      <c r="H7960" s="79"/>
      <c r="BA7960" s="5" t="str">
        <f t="shared" si="124"/>
        <v/>
      </c>
      <c r="BB7960" s="5" t="str">
        <f>IF(OR($E7960="",$G7960&lt;&gt;"Ativo"),"",IF(COUNTIFS($E$4:$E7960,$E7960,$A$4:$A7960,$A7960,$G$4:$G7960,"Ativo")=1,1,0))</f>
        <v/>
      </c>
      <c r="BC7960" t="str">
        <f>IF(OR($A7960="",$G7960&lt;&gt;"Ativo"),"",IF(COUNTIFS($A$4:$A7960,$A7960,$G$4:$G7960,"Ativo")=1,1,0))</f>
        <v/>
      </c>
    </row>
    <row r="7961" spans="1:55" x14ac:dyDescent="0.3">
      <c r="A7961" s="76"/>
      <c r="B7961" s="104"/>
      <c r="C7961" s="76"/>
      <c r="D7961" s="77"/>
      <c r="E7961" s="12"/>
      <c r="F7961" s="78"/>
      <c r="G7961" s="77"/>
      <c r="H7961" s="79"/>
      <c r="BA7961" s="5" t="str">
        <f t="shared" si="124"/>
        <v/>
      </c>
      <c r="BB7961" s="5" t="str">
        <f>IF(OR($E7961="",$G7961&lt;&gt;"Ativo"),"",IF(COUNTIFS($E$4:$E7961,$E7961,$A$4:$A7961,$A7961,$G$4:$G7961,"Ativo")=1,1,0))</f>
        <v/>
      </c>
      <c r="BC7961" t="str">
        <f>IF(OR($A7961="",$G7961&lt;&gt;"Ativo"),"",IF(COUNTIFS($A$4:$A7961,$A7961,$G$4:$G7961,"Ativo")=1,1,0))</f>
        <v/>
      </c>
    </row>
    <row r="7962" spans="1:55" x14ac:dyDescent="0.3">
      <c r="A7962" s="76"/>
      <c r="B7962" s="104"/>
      <c r="C7962" s="76"/>
      <c r="D7962" s="77"/>
      <c r="E7962" s="12"/>
      <c r="F7962" s="78"/>
      <c r="G7962" s="77"/>
      <c r="H7962" s="79"/>
      <c r="BA7962" s="5" t="str">
        <f t="shared" si="124"/>
        <v/>
      </c>
      <c r="BB7962" s="5" t="str">
        <f>IF(OR($E7962="",$G7962&lt;&gt;"Ativo"),"",IF(COUNTIFS($E$4:$E7962,$E7962,$A$4:$A7962,$A7962,$G$4:$G7962,"Ativo")=1,1,0))</f>
        <v/>
      </c>
      <c r="BC7962" t="str">
        <f>IF(OR($A7962="",$G7962&lt;&gt;"Ativo"),"",IF(COUNTIFS($A$4:$A7962,$A7962,$G$4:$G7962,"Ativo")=1,1,0))</f>
        <v/>
      </c>
    </row>
    <row r="7963" spans="1:55" x14ac:dyDescent="0.3">
      <c r="A7963" s="76"/>
      <c r="B7963" s="104"/>
      <c r="C7963" s="76"/>
      <c r="D7963" s="77"/>
      <c r="E7963" s="12"/>
      <c r="F7963" s="78"/>
      <c r="G7963" s="77"/>
      <c r="H7963" s="79"/>
      <c r="BA7963" s="5" t="str">
        <f t="shared" si="124"/>
        <v/>
      </c>
      <c r="BB7963" s="5" t="str">
        <f>IF(OR($E7963="",$G7963&lt;&gt;"Ativo"),"",IF(COUNTIFS($E$4:$E7963,$E7963,$A$4:$A7963,$A7963,$G$4:$G7963,"Ativo")=1,1,0))</f>
        <v/>
      </c>
      <c r="BC7963" t="str">
        <f>IF(OR($A7963="",$G7963&lt;&gt;"Ativo"),"",IF(COUNTIFS($A$4:$A7963,$A7963,$G$4:$G7963,"Ativo")=1,1,0))</f>
        <v/>
      </c>
    </row>
    <row r="7964" spans="1:55" x14ac:dyDescent="0.3">
      <c r="A7964" s="76"/>
      <c r="B7964" s="104"/>
      <c r="C7964" s="76"/>
      <c r="D7964" s="77"/>
      <c r="E7964" s="12"/>
      <c r="F7964" s="78"/>
      <c r="G7964" s="77"/>
      <c r="H7964" s="79"/>
      <c r="BA7964" s="5" t="str">
        <f t="shared" si="124"/>
        <v/>
      </c>
      <c r="BB7964" s="5" t="str">
        <f>IF(OR($E7964="",$G7964&lt;&gt;"Ativo"),"",IF(COUNTIFS($E$4:$E7964,$E7964,$A$4:$A7964,$A7964,$G$4:$G7964,"Ativo")=1,1,0))</f>
        <v/>
      </c>
      <c r="BC7964" t="str">
        <f>IF(OR($A7964="",$G7964&lt;&gt;"Ativo"),"",IF(COUNTIFS($A$4:$A7964,$A7964,$G$4:$G7964,"Ativo")=1,1,0))</f>
        <v/>
      </c>
    </row>
    <row r="7965" spans="1:55" x14ac:dyDescent="0.3">
      <c r="A7965" s="76"/>
      <c r="B7965" s="104"/>
      <c r="C7965" s="76"/>
      <c r="D7965" s="77"/>
      <c r="E7965" s="12"/>
      <c r="F7965" s="78"/>
      <c r="G7965" s="77"/>
      <c r="H7965" s="79"/>
      <c r="BA7965" s="5" t="str">
        <f t="shared" si="124"/>
        <v/>
      </c>
      <c r="BB7965" s="5" t="str">
        <f>IF(OR($E7965="",$G7965&lt;&gt;"Ativo"),"",IF(COUNTIFS($E$4:$E7965,$E7965,$A$4:$A7965,$A7965,$G$4:$G7965,"Ativo")=1,1,0))</f>
        <v/>
      </c>
      <c r="BC7965" t="str">
        <f>IF(OR($A7965="",$G7965&lt;&gt;"Ativo"),"",IF(COUNTIFS($A$4:$A7965,$A7965,$G$4:$G7965,"Ativo")=1,1,0))</f>
        <v/>
      </c>
    </row>
    <row r="7966" spans="1:55" x14ac:dyDescent="0.3">
      <c r="A7966" s="76"/>
      <c r="B7966" s="104"/>
      <c r="C7966" s="76"/>
      <c r="D7966" s="77"/>
      <c r="E7966" s="12"/>
      <c r="F7966" s="78"/>
      <c r="G7966" s="77"/>
      <c r="H7966" s="79"/>
      <c r="BA7966" s="5" t="str">
        <f t="shared" si="124"/>
        <v/>
      </c>
      <c r="BB7966" s="5" t="str">
        <f>IF(OR($E7966="",$G7966&lt;&gt;"Ativo"),"",IF(COUNTIFS($E$4:$E7966,$E7966,$A$4:$A7966,$A7966,$G$4:$G7966,"Ativo")=1,1,0))</f>
        <v/>
      </c>
      <c r="BC7966" t="str">
        <f>IF(OR($A7966="",$G7966&lt;&gt;"Ativo"),"",IF(COUNTIFS($A$4:$A7966,$A7966,$G$4:$G7966,"Ativo")=1,1,0))</f>
        <v/>
      </c>
    </row>
    <row r="7967" spans="1:55" x14ac:dyDescent="0.3">
      <c r="A7967" s="76"/>
      <c r="B7967" s="104"/>
      <c r="C7967" s="76"/>
      <c r="D7967" s="77"/>
      <c r="E7967" s="12"/>
      <c r="F7967" s="78"/>
      <c r="G7967" s="77"/>
      <c r="H7967" s="79"/>
      <c r="BA7967" s="5" t="str">
        <f t="shared" si="124"/>
        <v/>
      </c>
      <c r="BB7967" s="5" t="str">
        <f>IF(OR($E7967="",$G7967&lt;&gt;"Ativo"),"",IF(COUNTIFS($E$4:$E7967,$E7967,$A$4:$A7967,$A7967,$G$4:$G7967,"Ativo")=1,1,0))</f>
        <v/>
      </c>
      <c r="BC7967" t="str">
        <f>IF(OR($A7967="",$G7967&lt;&gt;"Ativo"),"",IF(COUNTIFS($A$4:$A7967,$A7967,$G$4:$G7967,"Ativo")=1,1,0))</f>
        <v/>
      </c>
    </row>
    <row r="7968" spans="1:55" x14ac:dyDescent="0.3">
      <c r="A7968" s="76"/>
      <c r="B7968" s="104"/>
      <c r="C7968" s="76"/>
      <c r="D7968" s="77"/>
      <c r="E7968" s="12"/>
      <c r="F7968" s="78"/>
      <c r="G7968" s="77"/>
      <c r="H7968" s="79"/>
      <c r="BA7968" s="5" t="str">
        <f t="shared" si="124"/>
        <v/>
      </c>
      <c r="BB7968" s="5" t="str">
        <f>IF(OR($E7968="",$G7968&lt;&gt;"Ativo"),"",IF(COUNTIFS($E$4:$E7968,$E7968,$A$4:$A7968,$A7968,$G$4:$G7968,"Ativo")=1,1,0))</f>
        <v/>
      </c>
      <c r="BC7968" t="str">
        <f>IF(OR($A7968="",$G7968&lt;&gt;"Ativo"),"",IF(COUNTIFS($A$4:$A7968,$A7968,$G$4:$G7968,"Ativo")=1,1,0))</f>
        <v/>
      </c>
    </row>
    <row r="7969" spans="1:55" x14ac:dyDescent="0.3">
      <c r="A7969" s="76"/>
      <c r="B7969" s="104"/>
      <c r="C7969" s="76"/>
      <c r="D7969" s="77"/>
      <c r="E7969" s="12"/>
      <c r="F7969" s="78"/>
      <c r="G7969" s="77"/>
      <c r="H7969" s="79"/>
      <c r="BA7969" s="5" t="str">
        <f t="shared" si="124"/>
        <v/>
      </c>
      <c r="BB7969" s="5" t="str">
        <f>IF(OR($E7969="",$G7969&lt;&gt;"Ativo"),"",IF(COUNTIFS($E$4:$E7969,$E7969,$A$4:$A7969,$A7969,$G$4:$G7969,"Ativo")=1,1,0))</f>
        <v/>
      </c>
      <c r="BC7969" t="str">
        <f>IF(OR($A7969="",$G7969&lt;&gt;"Ativo"),"",IF(COUNTIFS($A$4:$A7969,$A7969,$G$4:$G7969,"Ativo")=1,1,0))</f>
        <v/>
      </c>
    </row>
    <row r="7970" spans="1:55" x14ac:dyDescent="0.3">
      <c r="A7970" s="76"/>
      <c r="B7970" s="104"/>
      <c r="C7970" s="76"/>
      <c r="D7970" s="77"/>
      <c r="E7970" s="12"/>
      <c r="F7970" s="78"/>
      <c r="G7970" s="77"/>
      <c r="H7970" s="79"/>
      <c r="BA7970" s="5" t="str">
        <f t="shared" si="124"/>
        <v/>
      </c>
      <c r="BB7970" s="5" t="str">
        <f>IF(OR($E7970="",$G7970&lt;&gt;"Ativo"),"",IF(COUNTIFS($E$4:$E7970,$E7970,$A$4:$A7970,$A7970,$G$4:$G7970,"Ativo")=1,1,0))</f>
        <v/>
      </c>
      <c r="BC7970" t="str">
        <f>IF(OR($A7970="",$G7970&lt;&gt;"Ativo"),"",IF(COUNTIFS($A$4:$A7970,$A7970,$G$4:$G7970,"Ativo")=1,1,0))</f>
        <v/>
      </c>
    </row>
    <row r="7971" spans="1:55" x14ac:dyDescent="0.3">
      <c r="A7971" s="76"/>
      <c r="B7971" s="104"/>
      <c r="C7971" s="76"/>
      <c r="D7971" s="77"/>
      <c r="E7971" s="12"/>
      <c r="F7971" s="78"/>
      <c r="G7971" s="77"/>
      <c r="H7971" s="79"/>
      <c r="BA7971" s="5" t="str">
        <f t="shared" si="124"/>
        <v/>
      </c>
      <c r="BB7971" s="5" t="str">
        <f>IF(OR($E7971="",$G7971&lt;&gt;"Ativo"),"",IF(COUNTIFS($E$4:$E7971,$E7971,$A$4:$A7971,$A7971,$G$4:$G7971,"Ativo")=1,1,0))</f>
        <v/>
      </c>
      <c r="BC7971" t="str">
        <f>IF(OR($A7971="",$G7971&lt;&gt;"Ativo"),"",IF(COUNTIFS($A$4:$A7971,$A7971,$G$4:$G7971,"Ativo")=1,1,0))</f>
        <v/>
      </c>
    </row>
    <row r="7972" spans="1:55" x14ac:dyDescent="0.3">
      <c r="A7972" s="76"/>
      <c r="B7972" s="104"/>
      <c r="C7972" s="76"/>
      <c r="D7972" s="77"/>
      <c r="E7972" s="12"/>
      <c r="F7972" s="78"/>
      <c r="G7972" s="77"/>
      <c r="H7972" s="79"/>
      <c r="BA7972" s="5" t="str">
        <f t="shared" si="124"/>
        <v/>
      </c>
      <c r="BB7972" s="5" t="str">
        <f>IF(OR($E7972="",$G7972&lt;&gt;"Ativo"),"",IF(COUNTIFS($E$4:$E7972,$E7972,$A$4:$A7972,$A7972,$G$4:$G7972,"Ativo")=1,1,0))</f>
        <v/>
      </c>
      <c r="BC7972" t="str">
        <f>IF(OR($A7972="",$G7972&lt;&gt;"Ativo"),"",IF(COUNTIFS($A$4:$A7972,$A7972,$G$4:$G7972,"Ativo")=1,1,0))</f>
        <v/>
      </c>
    </row>
    <row r="7973" spans="1:55" x14ac:dyDescent="0.3">
      <c r="A7973" s="76"/>
      <c r="B7973" s="104"/>
      <c r="C7973" s="76"/>
      <c r="D7973" s="77"/>
      <c r="E7973" s="12"/>
      <c r="F7973" s="78"/>
      <c r="G7973" s="77"/>
      <c r="H7973" s="79"/>
      <c r="BA7973" s="5" t="str">
        <f t="shared" si="124"/>
        <v/>
      </c>
      <c r="BB7973" s="5" t="str">
        <f>IF(OR($E7973="",$G7973&lt;&gt;"Ativo"),"",IF(COUNTIFS($E$4:$E7973,$E7973,$A$4:$A7973,$A7973,$G$4:$G7973,"Ativo")=1,1,0))</f>
        <v/>
      </c>
      <c r="BC7973" t="str">
        <f>IF(OR($A7973="",$G7973&lt;&gt;"Ativo"),"",IF(COUNTIFS($A$4:$A7973,$A7973,$G$4:$G7973,"Ativo")=1,1,0))</f>
        <v/>
      </c>
    </row>
    <row r="7974" spans="1:55" x14ac:dyDescent="0.3">
      <c r="A7974" s="76"/>
      <c r="B7974" s="104"/>
      <c r="C7974" s="76"/>
      <c r="D7974" s="77"/>
      <c r="E7974" s="12"/>
      <c r="F7974" s="78"/>
      <c r="G7974" s="77"/>
      <c r="H7974" s="79"/>
      <c r="BA7974" s="5" t="str">
        <f t="shared" si="124"/>
        <v/>
      </c>
      <c r="BB7974" s="5" t="str">
        <f>IF(OR($E7974="",$G7974&lt;&gt;"Ativo"),"",IF(COUNTIFS($E$4:$E7974,$E7974,$A$4:$A7974,$A7974,$G$4:$G7974,"Ativo")=1,1,0))</f>
        <v/>
      </c>
      <c r="BC7974" t="str">
        <f>IF(OR($A7974="",$G7974&lt;&gt;"Ativo"),"",IF(COUNTIFS($A$4:$A7974,$A7974,$G$4:$G7974,"Ativo")=1,1,0))</f>
        <v/>
      </c>
    </row>
    <row r="7975" spans="1:55" x14ac:dyDescent="0.3">
      <c r="A7975" s="76"/>
      <c r="B7975" s="104"/>
      <c r="C7975" s="76"/>
      <c r="D7975" s="77"/>
      <c r="E7975" s="12"/>
      <c r="F7975" s="78"/>
      <c r="G7975" s="77"/>
      <c r="H7975" s="79"/>
      <c r="BA7975" s="5" t="str">
        <f t="shared" si="124"/>
        <v/>
      </c>
      <c r="BB7975" s="5" t="str">
        <f>IF(OR($E7975="",$G7975&lt;&gt;"Ativo"),"",IF(COUNTIFS($E$4:$E7975,$E7975,$A$4:$A7975,$A7975,$G$4:$G7975,"Ativo")=1,1,0))</f>
        <v/>
      </c>
      <c r="BC7975" t="str">
        <f>IF(OR($A7975="",$G7975&lt;&gt;"Ativo"),"",IF(COUNTIFS($A$4:$A7975,$A7975,$G$4:$G7975,"Ativo")=1,1,0))</f>
        <v/>
      </c>
    </row>
    <row r="7976" spans="1:55" x14ac:dyDescent="0.3">
      <c r="A7976" s="76"/>
      <c r="B7976" s="104"/>
      <c r="C7976" s="76"/>
      <c r="D7976" s="77"/>
      <c r="E7976" s="12"/>
      <c r="F7976" s="78"/>
      <c r="G7976" s="77"/>
      <c r="H7976" s="79"/>
      <c r="BA7976" s="5" t="str">
        <f t="shared" si="124"/>
        <v/>
      </c>
      <c r="BB7976" s="5" t="str">
        <f>IF(OR($E7976="",$G7976&lt;&gt;"Ativo"),"",IF(COUNTIFS($E$4:$E7976,$E7976,$A$4:$A7976,$A7976,$G$4:$G7976,"Ativo")=1,1,0))</f>
        <v/>
      </c>
      <c r="BC7976" t="str">
        <f>IF(OR($A7976="",$G7976&lt;&gt;"Ativo"),"",IF(COUNTIFS($A$4:$A7976,$A7976,$G$4:$G7976,"Ativo")=1,1,0))</f>
        <v/>
      </c>
    </row>
    <row r="7977" spans="1:55" x14ac:dyDescent="0.3">
      <c r="A7977" s="76"/>
      <c r="B7977" s="104"/>
      <c r="C7977" s="76"/>
      <c r="D7977" s="77"/>
      <c r="E7977" s="12"/>
      <c r="F7977" s="78"/>
      <c r="G7977" s="77"/>
      <c r="H7977" s="79"/>
      <c r="BA7977" s="5" t="str">
        <f t="shared" si="124"/>
        <v/>
      </c>
      <c r="BB7977" s="5" t="str">
        <f>IF(OR($E7977="",$G7977&lt;&gt;"Ativo"),"",IF(COUNTIFS($E$4:$E7977,$E7977,$A$4:$A7977,$A7977,$G$4:$G7977,"Ativo")=1,1,0))</f>
        <v/>
      </c>
      <c r="BC7977" t="str">
        <f>IF(OR($A7977="",$G7977&lt;&gt;"Ativo"),"",IF(COUNTIFS($A$4:$A7977,$A7977,$G$4:$G7977,"Ativo")=1,1,0))</f>
        <v/>
      </c>
    </row>
    <row r="7978" spans="1:55" x14ac:dyDescent="0.3">
      <c r="A7978" s="76"/>
      <c r="B7978" s="104"/>
      <c r="C7978" s="76"/>
      <c r="D7978" s="77"/>
      <c r="E7978" s="12"/>
      <c r="F7978" s="78"/>
      <c r="G7978" s="77"/>
      <c r="H7978" s="79"/>
      <c r="BA7978" s="5" t="str">
        <f t="shared" si="124"/>
        <v/>
      </c>
      <c r="BB7978" s="5" t="str">
        <f>IF(OR($E7978="",$G7978&lt;&gt;"Ativo"),"",IF(COUNTIFS($E$4:$E7978,$E7978,$A$4:$A7978,$A7978,$G$4:$G7978,"Ativo")=1,1,0))</f>
        <v/>
      </c>
      <c r="BC7978" t="str">
        <f>IF(OR($A7978="",$G7978&lt;&gt;"Ativo"),"",IF(COUNTIFS($A$4:$A7978,$A7978,$G$4:$G7978,"Ativo")=1,1,0))</f>
        <v/>
      </c>
    </row>
    <row r="7979" spans="1:55" x14ac:dyDescent="0.3">
      <c r="A7979" s="76"/>
      <c r="B7979" s="104"/>
      <c r="C7979" s="76"/>
      <c r="D7979" s="77"/>
      <c r="E7979" s="12"/>
      <c r="F7979" s="78"/>
      <c r="G7979" s="77"/>
      <c r="H7979" s="79"/>
      <c r="BA7979" s="5" t="str">
        <f t="shared" si="124"/>
        <v/>
      </c>
      <c r="BB7979" s="5" t="str">
        <f>IF(OR($E7979="",$G7979&lt;&gt;"Ativo"),"",IF(COUNTIFS($E$4:$E7979,$E7979,$A$4:$A7979,$A7979,$G$4:$G7979,"Ativo")=1,1,0))</f>
        <v/>
      </c>
      <c r="BC7979" t="str">
        <f>IF(OR($A7979="",$G7979&lt;&gt;"Ativo"),"",IF(COUNTIFS($A$4:$A7979,$A7979,$G$4:$G7979,"Ativo")=1,1,0))</f>
        <v/>
      </c>
    </row>
    <row r="7980" spans="1:55" x14ac:dyDescent="0.3">
      <c r="A7980" s="76"/>
      <c r="B7980" s="104"/>
      <c r="C7980" s="76"/>
      <c r="D7980" s="77"/>
      <c r="E7980" s="12"/>
      <c r="F7980" s="78"/>
      <c r="G7980" s="77"/>
      <c r="H7980" s="79"/>
      <c r="BA7980" s="5" t="str">
        <f t="shared" si="124"/>
        <v/>
      </c>
      <c r="BB7980" s="5" t="str">
        <f>IF(OR($E7980="",$G7980&lt;&gt;"Ativo"),"",IF(COUNTIFS($E$4:$E7980,$E7980,$A$4:$A7980,$A7980,$G$4:$G7980,"Ativo")=1,1,0))</f>
        <v/>
      </c>
      <c r="BC7980" t="str">
        <f>IF(OR($A7980="",$G7980&lt;&gt;"Ativo"),"",IF(COUNTIFS($A$4:$A7980,$A7980,$G$4:$G7980,"Ativo")=1,1,0))</f>
        <v/>
      </c>
    </row>
    <row r="7981" spans="1:55" x14ac:dyDescent="0.3">
      <c r="A7981" s="76"/>
      <c r="B7981" s="104"/>
      <c r="C7981" s="76"/>
      <c r="D7981" s="77"/>
      <c r="E7981" s="12"/>
      <c r="F7981" s="78"/>
      <c r="G7981" s="77"/>
      <c r="H7981" s="79"/>
      <c r="BA7981" s="5" t="str">
        <f t="shared" si="124"/>
        <v/>
      </c>
      <c r="BB7981" s="5" t="str">
        <f>IF(OR($E7981="",$G7981&lt;&gt;"Ativo"),"",IF(COUNTIFS($E$4:$E7981,$E7981,$A$4:$A7981,$A7981,$G$4:$G7981,"Ativo")=1,1,0))</f>
        <v/>
      </c>
      <c r="BC7981" t="str">
        <f>IF(OR($A7981="",$G7981&lt;&gt;"Ativo"),"",IF(COUNTIFS($A$4:$A7981,$A7981,$G$4:$G7981,"Ativo")=1,1,0))</f>
        <v/>
      </c>
    </row>
    <row r="7982" spans="1:55" x14ac:dyDescent="0.3">
      <c r="A7982" s="76"/>
      <c r="B7982" s="104"/>
      <c r="C7982" s="76"/>
      <c r="D7982" s="77"/>
      <c r="E7982" s="12"/>
      <c r="F7982" s="78"/>
      <c r="G7982" s="77"/>
      <c r="H7982" s="79"/>
      <c r="BA7982" s="5" t="str">
        <f t="shared" si="124"/>
        <v/>
      </c>
      <c r="BB7982" s="5" t="str">
        <f>IF(OR($E7982="",$G7982&lt;&gt;"Ativo"),"",IF(COUNTIFS($E$4:$E7982,$E7982,$A$4:$A7982,$A7982,$G$4:$G7982,"Ativo")=1,1,0))</f>
        <v/>
      </c>
      <c r="BC7982" t="str">
        <f>IF(OR($A7982="",$G7982&lt;&gt;"Ativo"),"",IF(COUNTIFS($A$4:$A7982,$A7982,$G$4:$G7982,"Ativo")=1,1,0))</f>
        <v/>
      </c>
    </row>
    <row r="7983" spans="1:55" x14ac:dyDescent="0.3">
      <c r="A7983" s="76"/>
      <c r="B7983" s="104"/>
      <c r="C7983" s="76"/>
      <c r="D7983" s="77"/>
      <c r="E7983" s="12"/>
      <c r="F7983" s="78"/>
      <c r="G7983" s="77"/>
      <c r="H7983" s="79"/>
      <c r="BA7983" s="5" t="str">
        <f t="shared" si="124"/>
        <v/>
      </c>
      <c r="BB7983" s="5" t="str">
        <f>IF(OR($E7983="",$G7983&lt;&gt;"Ativo"),"",IF(COUNTIFS($E$4:$E7983,$E7983,$A$4:$A7983,$A7983,$G$4:$G7983,"Ativo")=1,1,0))</f>
        <v/>
      </c>
      <c r="BC7983" t="str">
        <f>IF(OR($A7983="",$G7983&lt;&gt;"Ativo"),"",IF(COUNTIFS($A$4:$A7983,$A7983,$G$4:$G7983,"Ativo")=1,1,0))</f>
        <v/>
      </c>
    </row>
    <row r="7984" spans="1:55" x14ac:dyDescent="0.3">
      <c r="A7984" s="76"/>
      <c r="B7984" s="104"/>
      <c r="C7984" s="76"/>
      <c r="D7984" s="77"/>
      <c r="E7984" s="12"/>
      <c r="F7984" s="78"/>
      <c r="G7984" s="77"/>
      <c r="H7984" s="79"/>
      <c r="BA7984" s="5" t="str">
        <f t="shared" si="124"/>
        <v/>
      </c>
      <c r="BB7984" s="5" t="str">
        <f>IF(OR($E7984="",$G7984&lt;&gt;"Ativo"),"",IF(COUNTIFS($E$4:$E7984,$E7984,$A$4:$A7984,$A7984,$G$4:$G7984,"Ativo")=1,1,0))</f>
        <v/>
      </c>
      <c r="BC7984" t="str">
        <f>IF(OR($A7984="",$G7984&lt;&gt;"Ativo"),"",IF(COUNTIFS($A$4:$A7984,$A7984,$G$4:$G7984,"Ativo")=1,1,0))</f>
        <v/>
      </c>
    </row>
    <row r="7985" spans="1:55" x14ac:dyDescent="0.3">
      <c r="A7985" s="76"/>
      <c r="B7985" s="104"/>
      <c r="C7985" s="76"/>
      <c r="D7985" s="77"/>
      <c r="E7985" s="12"/>
      <c r="F7985" s="78"/>
      <c r="G7985" s="77"/>
      <c r="H7985" s="79"/>
      <c r="BA7985" s="5" t="str">
        <f t="shared" si="124"/>
        <v/>
      </c>
      <c r="BB7985" s="5" t="str">
        <f>IF(OR($E7985="",$G7985&lt;&gt;"Ativo"),"",IF(COUNTIFS($E$4:$E7985,$E7985,$A$4:$A7985,$A7985,$G$4:$G7985,"Ativo")=1,1,0))</f>
        <v/>
      </c>
      <c r="BC7985" t="str">
        <f>IF(OR($A7985="",$G7985&lt;&gt;"Ativo"),"",IF(COUNTIFS($A$4:$A7985,$A7985,$G$4:$G7985,"Ativo")=1,1,0))</f>
        <v/>
      </c>
    </row>
    <row r="7986" spans="1:55" x14ac:dyDescent="0.3">
      <c r="A7986" s="76"/>
      <c r="B7986" s="104"/>
      <c r="C7986" s="76"/>
      <c r="D7986" s="77"/>
      <c r="E7986" s="12"/>
      <c r="F7986" s="78"/>
      <c r="G7986" s="77"/>
      <c r="H7986" s="79"/>
      <c r="BA7986" s="5" t="str">
        <f t="shared" si="124"/>
        <v/>
      </c>
      <c r="BB7986" s="5" t="str">
        <f>IF(OR($E7986="",$G7986&lt;&gt;"Ativo"),"",IF(COUNTIFS($E$4:$E7986,$E7986,$A$4:$A7986,$A7986,$G$4:$G7986,"Ativo")=1,1,0))</f>
        <v/>
      </c>
      <c r="BC7986" t="str">
        <f>IF(OR($A7986="",$G7986&lt;&gt;"Ativo"),"",IF(COUNTIFS($A$4:$A7986,$A7986,$G$4:$G7986,"Ativo")=1,1,0))</f>
        <v/>
      </c>
    </row>
    <row r="7987" spans="1:55" x14ac:dyDescent="0.3">
      <c r="A7987" s="76"/>
      <c r="B7987" s="104"/>
      <c r="C7987" s="76"/>
      <c r="D7987" s="77"/>
      <c r="E7987" s="12"/>
      <c r="F7987" s="78"/>
      <c r="G7987" s="77"/>
      <c r="H7987" s="79"/>
      <c r="BA7987" s="5" t="str">
        <f t="shared" si="124"/>
        <v/>
      </c>
      <c r="BB7987" s="5" t="str">
        <f>IF(OR($E7987="",$G7987&lt;&gt;"Ativo"),"",IF(COUNTIFS($E$4:$E7987,$E7987,$A$4:$A7987,$A7987,$G$4:$G7987,"Ativo")=1,1,0))</f>
        <v/>
      </c>
      <c r="BC7987" t="str">
        <f>IF(OR($A7987="",$G7987&lt;&gt;"Ativo"),"",IF(COUNTIFS($A$4:$A7987,$A7987,$G$4:$G7987,"Ativo")=1,1,0))</f>
        <v/>
      </c>
    </row>
    <row r="7988" spans="1:55" x14ac:dyDescent="0.3">
      <c r="A7988" s="76"/>
      <c r="B7988" s="104"/>
      <c r="C7988" s="76"/>
      <c r="D7988" s="77"/>
      <c r="E7988" s="12"/>
      <c r="F7988" s="78"/>
      <c r="G7988" s="77"/>
      <c r="H7988" s="79"/>
      <c r="BA7988" s="5" t="str">
        <f t="shared" si="124"/>
        <v/>
      </c>
      <c r="BB7988" s="5" t="str">
        <f>IF(OR($E7988="",$G7988&lt;&gt;"Ativo"),"",IF(COUNTIFS($E$4:$E7988,$E7988,$A$4:$A7988,$A7988,$G$4:$G7988,"Ativo")=1,1,0))</f>
        <v/>
      </c>
      <c r="BC7988" t="str">
        <f>IF(OR($A7988="",$G7988&lt;&gt;"Ativo"),"",IF(COUNTIFS($A$4:$A7988,$A7988,$G$4:$G7988,"Ativo")=1,1,0))</f>
        <v/>
      </c>
    </row>
    <row r="7989" spans="1:55" x14ac:dyDescent="0.3">
      <c r="A7989" s="76"/>
      <c r="B7989" s="104"/>
      <c r="C7989" s="76"/>
      <c r="D7989" s="77"/>
      <c r="E7989" s="12"/>
      <c r="F7989" s="78"/>
      <c r="G7989" s="77"/>
      <c r="H7989" s="79"/>
      <c r="BA7989" s="5" t="str">
        <f t="shared" si="124"/>
        <v/>
      </c>
      <c r="BB7989" s="5" t="str">
        <f>IF(OR($E7989="",$G7989&lt;&gt;"Ativo"),"",IF(COUNTIFS($E$4:$E7989,$E7989,$A$4:$A7989,$A7989,$G$4:$G7989,"Ativo")=1,1,0))</f>
        <v/>
      </c>
      <c r="BC7989" t="str">
        <f>IF(OR($A7989="",$G7989&lt;&gt;"Ativo"),"",IF(COUNTIFS($A$4:$A7989,$A7989,$G$4:$G7989,"Ativo")=1,1,0))</f>
        <v/>
      </c>
    </row>
    <row r="7990" spans="1:55" x14ac:dyDescent="0.3">
      <c r="A7990" s="76"/>
      <c r="B7990" s="104"/>
      <c r="C7990" s="76"/>
      <c r="D7990" s="77"/>
      <c r="E7990" s="12"/>
      <c r="F7990" s="78"/>
      <c r="G7990" s="77"/>
      <c r="H7990" s="79"/>
      <c r="BA7990" s="5" t="str">
        <f t="shared" si="124"/>
        <v/>
      </c>
      <c r="BB7990" s="5" t="str">
        <f>IF(OR($E7990="",$G7990&lt;&gt;"Ativo"),"",IF(COUNTIFS($E$4:$E7990,$E7990,$A$4:$A7990,$A7990,$G$4:$G7990,"Ativo")=1,1,0))</f>
        <v/>
      </c>
      <c r="BC7990" t="str">
        <f>IF(OR($A7990="",$G7990&lt;&gt;"Ativo"),"",IF(COUNTIFS($A$4:$A7990,$A7990,$G$4:$G7990,"Ativo")=1,1,0))</f>
        <v/>
      </c>
    </row>
    <row r="7991" spans="1:55" x14ac:dyDescent="0.3">
      <c r="A7991" s="76"/>
      <c r="B7991" s="104"/>
      <c r="C7991" s="76"/>
      <c r="D7991" s="77"/>
      <c r="E7991" s="12"/>
      <c r="F7991" s="78"/>
      <c r="G7991" s="77"/>
      <c r="H7991" s="79"/>
      <c r="BA7991" s="5" t="str">
        <f t="shared" si="124"/>
        <v/>
      </c>
      <c r="BB7991" s="5" t="str">
        <f>IF(OR($E7991="",$G7991&lt;&gt;"Ativo"),"",IF(COUNTIFS($E$4:$E7991,$E7991,$A$4:$A7991,$A7991,$G$4:$G7991,"Ativo")=1,1,0))</f>
        <v/>
      </c>
      <c r="BC7991" t="str">
        <f>IF(OR($A7991="",$G7991&lt;&gt;"Ativo"),"",IF(COUNTIFS($A$4:$A7991,$A7991,$G$4:$G7991,"Ativo")=1,1,0))</f>
        <v/>
      </c>
    </row>
    <row r="7992" spans="1:55" x14ac:dyDescent="0.3">
      <c r="A7992" s="76"/>
      <c r="B7992" s="104"/>
      <c r="C7992" s="76"/>
      <c r="D7992" s="77"/>
      <c r="E7992" s="12"/>
      <c r="F7992" s="78"/>
      <c r="G7992" s="77"/>
      <c r="H7992" s="79"/>
      <c r="BA7992" s="5" t="str">
        <f t="shared" si="124"/>
        <v/>
      </c>
      <c r="BB7992" s="5" t="str">
        <f>IF(OR($E7992="",$G7992&lt;&gt;"Ativo"),"",IF(COUNTIFS($E$4:$E7992,$E7992,$A$4:$A7992,$A7992,$G$4:$G7992,"Ativo")=1,1,0))</f>
        <v/>
      </c>
      <c r="BC7992" t="str">
        <f>IF(OR($A7992="",$G7992&lt;&gt;"Ativo"),"",IF(COUNTIFS($A$4:$A7992,$A7992,$G$4:$G7992,"Ativo")=1,1,0))</f>
        <v/>
      </c>
    </row>
    <row r="7993" spans="1:55" x14ac:dyDescent="0.3">
      <c r="A7993" s="76"/>
      <c r="B7993" s="104"/>
      <c r="C7993" s="76"/>
      <c r="D7993" s="77"/>
      <c r="E7993" s="12"/>
      <c r="F7993" s="78"/>
      <c r="G7993" s="77"/>
      <c r="H7993" s="79"/>
      <c r="BA7993" s="5" t="str">
        <f t="shared" si="124"/>
        <v/>
      </c>
      <c r="BB7993" s="5" t="str">
        <f>IF(OR($E7993="",$G7993&lt;&gt;"Ativo"),"",IF(COUNTIFS($E$4:$E7993,$E7993,$A$4:$A7993,$A7993,$G$4:$G7993,"Ativo")=1,1,0))</f>
        <v/>
      </c>
      <c r="BC7993" t="str">
        <f>IF(OR($A7993="",$G7993&lt;&gt;"Ativo"),"",IF(COUNTIFS($A$4:$A7993,$A7993,$G$4:$G7993,"Ativo")=1,1,0))</f>
        <v/>
      </c>
    </row>
    <row r="7994" spans="1:55" x14ac:dyDescent="0.3">
      <c r="A7994" s="76"/>
      <c r="B7994" s="104"/>
      <c r="C7994" s="76"/>
      <c r="D7994" s="77"/>
      <c r="E7994" s="12"/>
      <c r="F7994" s="78"/>
      <c r="G7994" s="77"/>
      <c r="H7994" s="79"/>
      <c r="BA7994" s="5" t="str">
        <f t="shared" si="124"/>
        <v/>
      </c>
      <c r="BB7994" s="5" t="str">
        <f>IF(OR($E7994="",$G7994&lt;&gt;"Ativo"),"",IF(COUNTIFS($E$4:$E7994,$E7994,$A$4:$A7994,$A7994,$G$4:$G7994,"Ativo")=1,1,0))</f>
        <v/>
      </c>
      <c r="BC7994" t="str">
        <f>IF(OR($A7994="",$G7994&lt;&gt;"Ativo"),"",IF(COUNTIFS($A$4:$A7994,$A7994,$G$4:$G7994,"Ativo")=1,1,0))</f>
        <v/>
      </c>
    </row>
    <row r="7995" spans="1:55" x14ac:dyDescent="0.3">
      <c r="A7995" s="76"/>
      <c r="B7995" s="104"/>
      <c r="C7995" s="76"/>
      <c r="D7995" s="77"/>
      <c r="E7995" s="12"/>
      <c r="F7995" s="78"/>
      <c r="G7995" s="77"/>
      <c r="H7995" s="79"/>
      <c r="BA7995" s="5" t="str">
        <f t="shared" si="124"/>
        <v/>
      </c>
      <c r="BB7995" s="5" t="str">
        <f>IF(OR($E7995="",$G7995&lt;&gt;"Ativo"),"",IF(COUNTIFS($E$4:$E7995,$E7995,$A$4:$A7995,$A7995,$G$4:$G7995,"Ativo")=1,1,0))</f>
        <v/>
      </c>
      <c r="BC7995" t="str">
        <f>IF(OR($A7995="",$G7995&lt;&gt;"Ativo"),"",IF(COUNTIFS($A$4:$A7995,$A7995,$G$4:$G7995,"Ativo")=1,1,0))</f>
        <v/>
      </c>
    </row>
    <row r="7996" spans="1:55" x14ac:dyDescent="0.3">
      <c r="A7996" s="76"/>
      <c r="B7996" s="104"/>
      <c r="C7996" s="76"/>
      <c r="D7996" s="77"/>
      <c r="E7996" s="12"/>
      <c r="F7996" s="78"/>
      <c r="G7996" s="77"/>
      <c r="H7996" s="79"/>
      <c r="BA7996" s="5" t="str">
        <f t="shared" si="124"/>
        <v/>
      </c>
      <c r="BB7996" s="5" t="str">
        <f>IF(OR($E7996="",$G7996&lt;&gt;"Ativo"),"",IF(COUNTIFS($E$4:$E7996,$E7996,$A$4:$A7996,$A7996,$G$4:$G7996,"Ativo")=1,1,0))</f>
        <v/>
      </c>
      <c r="BC7996" t="str">
        <f>IF(OR($A7996="",$G7996&lt;&gt;"Ativo"),"",IF(COUNTIFS($A$4:$A7996,$A7996,$G$4:$G7996,"Ativo")=1,1,0))</f>
        <v/>
      </c>
    </row>
    <row r="7997" spans="1:55" x14ac:dyDescent="0.3">
      <c r="A7997" s="76"/>
      <c r="B7997" s="104"/>
      <c r="C7997" s="76"/>
      <c r="D7997" s="77"/>
      <c r="E7997" s="12"/>
      <c r="F7997" s="78"/>
      <c r="G7997" s="77"/>
      <c r="H7997" s="79"/>
      <c r="BA7997" s="5" t="str">
        <f t="shared" si="124"/>
        <v/>
      </c>
      <c r="BB7997" s="5" t="str">
        <f>IF(OR($E7997="",$G7997&lt;&gt;"Ativo"),"",IF(COUNTIFS($E$4:$E7997,$E7997,$A$4:$A7997,$A7997,$G$4:$G7997,"Ativo")=1,1,0))</f>
        <v/>
      </c>
      <c r="BC7997" t="str">
        <f>IF(OR($A7997="",$G7997&lt;&gt;"Ativo"),"",IF(COUNTIFS($A$4:$A7997,$A7997,$G$4:$G7997,"Ativo")=1,1,0))</f>
        <v/>
      </c>
    </row>
    <row r="7998" spans="1:55" x14ac:dyDescent="0.3">
      <c r="A7998" s="76"/>
      <c r="B7998" s="104"/>
      <c r="C7998" s="76"/>
      <c r="D7998" s="77"/>
      <c r="E7998" s="12"/>
      <c r="F7998" s="78"/>
      <c r="G7998" s="77"/>
      <c r="H7998" s="79"/>
      <c r="BA7998" s="5" t="str">
        <f t="shared" si="124"/>
        <v/>
      </c>
      <c r="BB7998" s="5" t="str">
        <f>IF(OR($E7998="",$G7998&lt;&gt;"Ativo"),"",IF(COUNTIFS($E$4:$E7998,$E7998,$A$4:$A7998,$A7998,$G$4:$G7998,"Ativo")=1,1,0))</f>
        <v/>
      </c>
      <c r="BC7998" t="str">
        <f>IF(OR($A7998="",$G7998&lt;&gt;"Ativo"),"",IF(COUNTIFS($A$4:$A7998,$A7998,$G$4:$G7998,"Ativo")=1,1,0))</f>
        <v/>
      </c>
    </row>
    <row r="7999" spans="1:55" x14ac:dyDescent="0.3">
      <c r="A7999" s="76"/>
      <c r="B7999" s="104"/>
      <c r="C7999" s="76"/>
      <c r="D7999" s="77"/>
      <c r="E7999" s="12"/>
      <c r="F7999" s="78"/>
      <c r="G7999" s="77"/>
      <c r="H7999" s="79"/>
      <c r="BA7999" s="5" t="str">
        <f t="shared" si="124"/>
        <v/>
      </c>
      <c r="BB7999" s="5" t="str">
        <f>IF(OR($E7999="",$G7999&lt;&gt;"Ativo"),"",IF(COUNTIFS($E$4:$E7999,$E7999,$A$4:$A7999,$A7999,$G$4:$G7999,"Ativo")=1,1,0))</f>
        <v/>
      </c>
      <c r="BC7999" t="str">
        <f>IF(OR($A7999="",$G7999&lt;&gt;"Ativo"),"",IF(COUNTIFS($A$4:$A7999,$A7999,$G$4:$G7999,"Ativo")=1,1,0))</f>
        <v/>
      </c>
    </row>
    <row r="8000" spans="1:55" x14ac:dyDescent="0.3">
      <c r="A8000" s="76"/>
      <c r="B8000" s="104"/>
      <c r="C8000" s="76"/>
      <c r="D8000" s="77"/>
      <c r="E8000" s="12"/>
      <c r="F8000" s="78"/>
      <c r="G8000" s="77"/>
      <c r="H8000" s="79"/>
      <c r="BA8000" s="5" t="str">
        <f t="shared" si="124"/>
        <v/>
      </c>
      <c r="BB8000" s="5" t="str">
        <f>IF(OR($E8000="",$G8000&lt;&gt;"Ativo"),"",IF(COUNTIFS($E$4:$E8000,$E8000,$A$4:$A8000,$A8000,$G$4:$G8000,"Ativo")=1,1,0))</f>
        <v/>
      </c>
      <c r="BC8000" t="str">
        <f>IF(OR($A8000="",$G8000&lt;&gt;"Ativo"),"",IF(COUNTIFS($A$4:$A8000,$A8000,$G$4:$G8000,"Ativo")=1,1,0))</f>
        <v/>
      </c>
    </row>
    <row r="8001" spans="1:55" x14ac:dyDescent="0.3">
      <c r="A8001" s="76"/>
      <c r="B8001" s="104"/>
      <c r="C8001" s="76"/>
      <c r="D8001" s="77"/>
      <c r="E8001" s="12"/>
      <c r="F8001" s="78"/>
      <c r="G8001" s="77"/>
      <c r="H8001" s="79"/>
      <c r="BA8001" s="5" t="str">
        <f t="shared" si="124"/>
        <v/>
      </c>
      <c r="BB8001" s="5" t="str">
        <f>IF(OR($E8001="",$G8001&lt;&gt;"Ativo"),"",IF(COUNTIFS($E$4:$E8001,$E8001,$A$4:$A8001,$A8001,$G$4:$G8001,"Ativo")=1,1,0))</f>
        <v/>
      </c>
      <c r="BC8001" t="str">
        <f>IF(OR($A8001="",$G8001&lt;&gt;"Ativo"),"",IF(COUNTIFS($A$4:$A8001,$A8001,$G$4:$G8001,"Ativo")=1,1,0))</f>
        <v/>
      </c>
    </row>
    <row r="8002" spans="1:55" x14ac:dyDescent="0.3">
      <c r="A8002" s="76"/>
      <c r="B8002" s="104"/>
      <c r="C8002" s="76"/>
      <c r="D8002" s="77"/>
      <c r="E8002" s="12"/>
      <c r="F8002" s="78"/>
      <c r="G8002" s="77"/>
      <c r="H8002" s="79"/>
      <c r="BA8002" s="5" t="str">
        <f t="shared" si="124"/>
        <v/>
      </c>
      <c r="BB8002" s="5" t="str">
        <f>IF(OR($E8002="",$G8002&lt;&gt;"Ativo"),"",IF(COUNTIFS($E$4:$E8002,$E8002,$A$4:$A8002,$A8002,$G$4:$G8002,"Ativo")=1,1,0))</f>
        <v/>
      </c>
      <c r="BC8002" t="str">
        <f>IF(OR($A8002="",$G8002&lt;&gt;"Ativo"),"",IF(COUNTIFS($A$4:$A8002,$A8002,$G$4:$G8002,"Ativo")=1,1,0))</f>
        <v/>
      </c>
    </row>
    <row r="8003" spans="1:55" x14ac:dyDescent="0.3">
      <c r="A8003" s="76"/>
      <c r="B8003" s="104"/>
      <c r="C8003" s="76"/>
      <c r="D8003" s="77"/>
      <c r="E8003" s="12"/>
      <c r="F8003" s="78"/>
      <c r="G8003" s="77"/>
      <c r="H8003" s="79"/>
      <c r="BA8003" s="5" t="str">
        <f t="shared" si="124"/>
        <v/>
      </c>
      <c r="BB8003" s="5" t="str">
        <f>IF(OR($E8003="",$G8003&lt;&gt;"Ativo"),"",IF(COUNTIFS($E$4:$E8003,$E8003,$A$4:$A8003,$A8003,$G$4:$G8003,"Ativo")=1,1,0))</f>
        <v/>
      </c>
      <c r="BC8003" t="str">
        <f>IF(OR($A8003="",$G8003&lt;&gt;"Ativo"),"",IF(COUNTIFS($A$4:$A8003,$A8003,$G$4:$G8003,"Ativo")=1,1,0))</f>
        <v/>
      </c>
    </row>
    <row r="8004" spans="1:55" x14ac:dyDescent="0.3">
      <c r="A8004" s="76"/>
      <c r="B8004" s="104"/>
      <c r="C8004" s="76"/>
      <c r="D8004" s="77"/>
      <c r="E8004" s="12"/>
      <c r="F8004" s="78"/>
      <c r="G8004" s="77"/>
      <c r="H8004" s="79"/>
      <c r="BA8004" s="5" t="str">
        <f t="shared" ref="BA8004:BA8067" si="125">IF($D8004="","",MID($D8004,4,LEN($D8004)-5))</f>
        <v/>
      </c>
      <c r="BB8004" s="5" t="str">
        <f>IF(OR($E8004="",$G8004&lt;&gt;"Ativo"),"",IF(COUNTIFS($E$4:$E8004,$E8004,$A$4:$A8004,$A8004,$G$4:$G8004,"Ativo")=1,1,0))</f>
        <v/>
      </c>
      <c r="BC8004" t="str">
        <f>IF(OR($A8004="",$G8004&lt;&gt;"Ativo"),"",IF(COUNTIFS($A$4:$A8004,$A8004,$G$4:$G8004,"Ativo")=1,1,0))</f>
        <v/>
      </c>
    </row>
    <row r="8005" spans="1:55" x14ac:dyDescent="0.3">
      <c r="A8005" s="76"/>
      <c r="B8005" s="104"/>
      <c r="C8005" s="76"/>
      <c r="D8005" s="77"/>
      <c r="E8005" s="12"/>
      <c r="F8005" s="78"/>
      <c r="G8005" s="77"/>
      <c r="H8005" s="79"/>
      <c r="BA8005" s="5" t="str">
        <f t="shared" si="125"/>
        <v/>
      </c>
      <c r="BB8005" s="5" t="str">
        <f>IF(OR($E8005="",$G8005&lt;&gt;"Ativo"),"",IF(COUNTIFS($E$4:$E8005,$E8005,$A$4:$A8005,$A8005,$G$4:$G8005,"Ativo")=1,1,0))</f>
        <v/>
      </c>
      <c r="BC8005" t="str">
        <f>IF(OR($A8005="",$G8005&lt;&gt;"Ativo"),"",IF(COUNTIFS($A$4:$A8005,$A8005,$G$4:$G8005,"Ativo")=1,1,0))</f>
        <v/>
      </c>
    </row>
    <row r="8006" spans="1:55" x14ac:dyDescent="0.3">
      <c r="A8006" s="76"/>
      <c r="B8006" s="104"/>
      <c r="C8006" s="76"/>
      <c r="D8006" s="77"/>
      <c r="E8006" s="12"/>
      <c r="F8006" s="78"/>
      <c r="G8006" s="77"/>
      <c r="H8006" s="79"/>
      <c r="BA8006" s="5" t="str">
        <f t="shared" si="125"/>
        <v/>
      </c>
      <c r="BB8006" s="5" t="str">
        <f>IF(OR($E8006="",$G8006&lt;&gt;"Ativo"),"",IF(COUNTIFS($E$4:$E8006,$E8006,$A$4:$A8006,$A8006,$G$4:$G8006,"Ativo")=1,1,0))</f>
        <v/>
      </c>
      <c r="BC8006" t="str">
        <f>IF(OR($A8006="",$G8006&lt;&gt;"Ativo"),"",IF(COUNTIFS($A$4:$A8006,$A8006,$G$4:$G8006,"Ativo")=1,1,0))</f>
        <v/>
      </c>
    </row>
    <row r="8007" spans="1:55" x14ac:dyDescent="0.3">
      <c r="A8007" s="76"/>
      <c r="B8007" s="104"/>
      <c r="C8007" s="76"/>
      <c r="D8007" s="77"/>
      <c r="E8007" s="12"/>
      <c r="F8007" s="78"/>
      <c r="G8007" s="77"/>
      <c r="H8007" s="79"/>
      <c r="BA8007" s="5" t="str">
        <f t="shared" si="125"/>
        <v/>
      </c>
      <c r="BB8007" s="5" t="str">
        <f>IF(OR($E8007="",$G8007&lt;&gt;"Ativo"),"",IF(COUNTIFS($E$4:$E8007,$E8007,$A$4:$A8007,$A8007,$G$4:$G8007,"Ativo")=1,1,0))</f>
        <v/>
      </c>
      <c r="BC8007" t="str">
        <f>IF(OR($A8007="",$G8007&lt;&gt;"Ativo"),"",IF(COUNTIFS($A$4:$A8007,$A8007,$G$4:$G8007,"Ativo")=1,1,0))</f>
        <v/>
      </c>
    </row>
    <row r="8008" spans="1:55" x14ac:dyDescent="0.3">
      <c r="A8008" s="76"/>
      <c r="B8008" s="104"/>
      <c r="C8008" s="76"/>
      <c r="D8008" s="77"/>
      <c r="E8008" s="12"/>
      <c r="F8008" s="78"/>
      <c r="G8008" s="77"/>
      <c r="H8008" s="79"/>
      <c r="BA8008" s="5" t="str">
        <f t="shared" si="125"/>
        <v/>
      </c>
      <c r="BB8008" s="5" t="str">
        <f>IF(OR($E8008="",$G8008&lt;&gt;"Ativo"),"",IF(COUNTIFS($E$4:$E8008,$E8008,$A$4:$A8008,$A8008,$G$4:$G8008,"Ativo")=1,1,0))</f>
        <v/>
      </c>
      <c r="BC8008" t="str">
        <f>IF(OR($A8008="",$G8008&lt;&gt;"Ativo"),"",IF(COUNTIFS($A$4:$A8008,$A8008,$G$4:$G8008,"Ativo")=1,1,0))</f>
        <v/>
      </c>
    </row>
    <row r="8009" spans="1:55" x14ac:dyDescent="0.3">
      <c r="A8009" s="76"/>
      <c r="B8009" s="104"/>
      <c r="C8009" s="76"/>
      <c r="D8009" s="77"/>
      <c r="E8009" s="12"/>
      <c r="F8009" s="78"/>
      <c r="G8009" s="77"/>
      <c r="H8009" s="79"/>
      <c r="BA8009" s="5" t="str">
        <f t="shared" si="125"/>
        <v/>
      </c>
      <c r="BB8009" s="5" t="str">
        <f>IF(OR($E8009="",$G8009&lt;&gt;"Ativo"),"",IF(COUNTIFS($E$4:$E8009,$E8009,$A$4:$A8009,$A8009,$G$4:$G8009,"Ativo")=1,1,0))</f>
        <v/>
      </c>
      <c r="BC8009" t="str">
        <f>IF(OR($A8009="",$G8009&lt;&gt;"Ativo"),"",IF(COUNTIFS($A$4:$A8009,$A8009,$G$4:$G8009,"Ativo")=1,1,0))</f>
        <v/>
      </c>
    </row>
    <row r="8010" spans="1:55" x14ac:dyDescent="0.3">
      <c r="A8010" s="76"/>
      <c r="B8010" s="104"/>
      <c r="C8010" s="76"/>
      <c r="D8010" s="77"/>
      <c r="E8010" s="12"/>
      <c r="F8010" s="78"/>
      <c r="G8010" s="77"/>
      <c r="H8010" s="79"/>
      <c r="BA8010" s="5" t="str">
        <f t="shared" si="125"/>
        <v/>
      </c>
      <c r="BB8010" s="5" t="str">
        <f>IF(OR($E8010="",$G8010&lt;&gt;"Ativo"),"",IF(COUNTIFS($E$4:$E8010,$E8010,$A$4:$A8010,$A8010,$G$4:$G8010,"Ativo")=1,1,0))</f>
        <v/>
      </c>
      <c r="BC8010" t="str">
        <f>IF(OR($A8010="",$G8010&lt;&gt;"Ativo"),"",IF(COUNTIFS($A$4:$A8010,$A8010,$G$4:$G8010,"Ativo")=1,1,0))</f>
        <v/>
      </c>
    </row>
    <row r="8011" spans="1:55" x14ac:dyDescent="0.3">
      <c r="A8011" s="76"/>
      <c r="B8011" s="104"/>
      <c r="C8011" s="76"/>
      <c r="D8011" s="77"/>
      <c r="E8011" s="12"/>
      <c r="F8011" s="78"/>
      <c r="G8011" s="77"/>
      <c r="H8011" s="79"/>
      <c r="BA8011" s="5" t="str">
        <f t="shared" si="125"/>
        <v/>
      </c>
      <c r="BB8011" s="5" t="str">
        <f>IF(OR($E8011="",$G8011&lt;&gt;"Ativo"),"",IF(COUNTIFS($E$4:$E8011,$E8011,$A$4:$A8011,$A8011,$G$4:$G8011,"Ativo")=1,1,0))</f>
        <v/>
      </c>
      <c r="BC8011" t="str">
        <f>IF(OR($A8011="",$G8011&lt;&gt;"Ativo"),"",IF(COUNTIFS($A$4:$A8011,$A8011,$G$4:$G8011,"Ativo")=1,1,0))</f>
        <v/>
      </c>
    </row>
    <row r="8012" spans="1:55" x14ac:dyDescent="0.3">
      <c r="A8012" s="76"/>
      <c r="B8012" s="104"/>
      <c r="C8012" s="76"/>
      <c r="D8012" s="77"/>
      <c r="E8012" s="12"/>
      <c r="F8012" s="78"/>
      <c r="G8012" s="77"/>
      <c r="H8012" s="79"/>
      <c r="BA8012" s="5" t="str">
        <f t="shared" si="125"/>
        <v/>
      </c>
      <c r="BB8012" s="5" t="str">
        <f>IF(OR($E8012="",$G8012&lt;&gt;"Ativo"),"",IF(COUNTIFS($E$4:$E8012,$E8012,$A$4:$A8012,$A8012,$G$4:$G8012,"Ativo")=1,1,0))</f>
        <v/>
      </c>
      <c r="BC8012" t="str">
        <f>IF(OR($A8012="",$G8012&lt;&gt;"Ativo"),"",IF(COUNTIFS($A$4:$A8012,$A8012,$G$4:$G8012,"Ativo")=1,1,0))</f>
        <v/>
      </c>
    </row>
    <row r="8013" spans="1:55" x14ac:dyDescent="0.3">
      <c r="A8013" s="76"/>
      <c r="B8013" s="104"/>
      <c r="C8013" s="76"/>
      <c r="D8013" s="77"/>
      <c r="E8013" s="12"/>
      <c r="F8013" s="78"/>
      <c r="G8013" s="77"/>
      <c r="H8013" s="79"/>
      <c r="BA8013" s="5" t="str">
        <f t="shared" si="125"/>
        <v/>
      </c>
      <c r="BB8013" s="5" t="str">
        <f>IF(OR($E8013="",$G8013&lt;&gt;"Ativo"),"",IF(COUNTIFS($E$4:$E8013,$E8013,$A$4:$A8013,$A8013,$G$4:$G8013,"Ativo")=1,1,0))</f>
        <v/>
      </c>
      <c r="BC8013" t="str">
        <f>IF(OR($A8013="",$G8013&lt;&gt;"Ativo"),"",IF(COUNTIFS($A$4:$A8013,$A8013,$G$4:$G8013,"Ativo")=1,1,0))</f>
        <v/>
      </c>
    </row>
    <row r="8014" spans="1:55" x14ac:dyDescent="0.3">
      <c r="A8014" s="76"/>
      <c r="B8014" s="104"/>
      <c r="C8014" s="76"/>
      <c r="D8014" s="77"/>
      <c r="E8014" s="12"/>
      <c r="F8014" s="78"/>
      <c r="G8014" s="77"/>
      <c r="H8014" s="79"/>
      <c r="BA8014" s="5" t="str">
        <f t="shared" si="125"/>
        <v/>
      </c>
      <c r="BB8014" s="5" t="str">
        <f>IF(OR($E8014="",$G8014&lt;&gt;"Ativo"),"",IF(COUNTIFS($E$4:$E8014,$E8014,$A$4:$A8014,$A8014,$G$4:$G8014,"Ativo")=1,1,0))</f>
        <v/>
      </c>
      <c r="BC8014" t="str">
        <f>IF(OR($A8014="",$G8014&lt;&gt;"Ativo"),"",IF(COUNTIFS($A$4:$A8014,$A8014,$G$4:$G8014,"Ativo")=1,1,0))</f>
        <v/>
      </c>
    </row>
    <row r="8015" spans="1:55" x14ac:dyDescent="0.3">
      <c r="A8015" s="76"/>
      <c r="B8015" s="104"/>
      <c r="C8015" s="76"/>
      <c r="D8015" s="77"/>
      <c r="E8015" s="12"/>
      <c r="F8015" s="78"/>
      <c r="G8015" s="77"/>
      <c r="H8015" s="79"/>
      <c r="BA8015" s="5" t="str">
        <f t="shared" si="125"/>
        <v/>
      </c>
      <c r="BB8015" s="5" t="str">
        <f>IF(OR($E8015="",$G8015&lt;&gt;"Ativo"),"",IF(COUNTIFS($E$4:$E8015,$E8015,$A$4:$A8015,$A8015,$G$4:$G8015,"Ativo")=1,1,0))</f>
        <v/>
      </c>
      <c r="BC8015" t="str">
        <f>IF(OR($A8015="",$G8015&lt;&gt;"Ativo"),"",IF(COUNTIFS($A$4:$A8015,$A8015,$G$4:$G8015,"Ativo")=1,1,0))</f>
        <v/>
      </c>
    </row>
    <row r="8016" spans="1:55" x14ac:dyDescent="0.3">
      <c r="A8016" s="76"/>
      <c r="B8016" s="104"/>
      <c r="C8016" s="76"/>
      <c r="D8016" s="77"/>
      <c r="E8016" s="12"/>
      <c r="F8016" s="78"/>
      <c r="G8016" s="77"/>
      <c r="H8016" s="79"/>
      <c r="BA8016" s="5" t="str">
        <f t="shared" si="125"/>
        <v/>
      </c>
      <c r="BB8016" s="5" t="str">
        <f>IF(OR($E8016="",$G8016&lt;&gt;"Ativo"),"",IF(COUNTIFS($E$4:$E8016,$E8016,$A$4:$A8016,$A8016,$G$4:$G8016,"Ativo")=1,1,0))</f>
        <v/>
      </c>
      <c r="BC8016" t="str">
        <f>IF(OR($A8016="",$G8016&lt;&gt;"Ativo"),"",IF(COUNTIFS($A$4:$A8016,$A8016,$G$4:$G8016,"Ativo")=1,1,0))</f>
        <v/>
      </c>
    </row>
    <row r="8017" spans="1:55" x14ac:dyDescent="0.3">
      <c r="A8017" s="76"/>
      <c r="B8017" s="104"/>
      <c r="C8017" s="76"/>
      <c r="D8017" s="77"/>
      <c r="E8017" s="12"/>
      <c r="F8017" s="78"/>
      <c r="G8017" s="77"/>
      <c r="H8017" s="79"/>
      <c r="BA8017" s="5" t="str">
        <f t="shared" si="125"/>
        <v/>
      </c>
      <c r="BB8017" s="5" t="str">
        <f>IF(OR($E8017="",$G8017&lt;&gt;"Ativo"),"",IF(COUNTIFS($E$4:$E8017,$E8017,$A$4:$A8017,$A8017,$G$4:$G8017,"Ativo")=1,1,0))</f>
        <v/>
      </c>
      <c r="BC8017" t="str">
        <f>IF(OR($A8017="",$G8017&lt;&gt;"Ativo"),"",IF(COUNTIFS($A$4:$A8017,$A8017,$G$4:$G8017,"Ativo")=1,1,0))</f>
        <v/>
      </c>
    </row>
    <row r="8018" spans="1:55" x14ac:dyDescent="0.3">
      <c r="A8018" s="76"/>
      <c r="B8018" s="104"/>
      <c r="C8018" s="76"/>
      <c r="D8018" s="77"/>
      <c r="E8018" s="12"/>
      <c r="F8018" s="78"/>
      <c r="G8018" s="77"/>
      <c r="H8018" s="79"/>
      <c r="BA8018" s="5" t="str">
        <f t="shared" si="125"/>
        <v/>
      </c>
      <c r="BB8018" s="5" t="str">
        <f>IF(OR($E8018="",$G8018&lt;&gt;"Ativo"),"",IF(COUNTIFS($E$4:$E8018,$E8018,$A$4:$A8018,$A8018,$G$4:$G8018,"Ativo")=1,1,0))</f>
        <v/>
      </c>
      <c r="BC8018" t="str">
        <f>IF(OR($A8018="",$G8018&lt;&gt;"Ativo"),"",IF(COUNTIFS($A$4:$A8018,$A8018,$G$4:$G8018,"Ativo")=1,1,0))</f>
        <v/>
      </c>
    </row>
    <row r="8019" spans="1:55" x14ac:dyDescent="0.3">
      <c r="A8019" s="76"/>
      <c r="B8019" s="104"/>
      <c r="C8019" s="76"/>
      <c r="D8019" s="77"/>
      <c r="E8019" s="12"/>
      <c r="F8019" s="78"/>
      <c r="G8019" s="77"/>
      <c r="H8019" s="79"/>
      <c r="BA8019" s="5" t="str">
        <f t="shared" si="125"/>
        <v/>
      </c>
      <c r="BB8019" s="5" t="str">
        <f>IF(OR($E8019="",$G8019&lt;&gt;"Ativo"),"",IF(COUNTIFS($E$4:$E8019,$E8019,$A$4:$A8019,$A8019,$G$4:$G8019,"Ativo")=1,1,0))</f>
        <v/>
      </c>
      <c r="BC8019" t="str">
        <f>IF(OR($A8019="",$G8019&lt;&gt;"Ativo"),"",IF(COUNTIFS($A$4:$A8019,$A8019,$G$4:$G8019,"Ativo")=1,1,0))</f>
        <v/>
      </c>
    </row>
    <row r="8020" spans="1:55" x14ac:dyDescent="0.3">
      <c r="A8020" s="76"/>
      <c r="B8020" s="104"/>
      <c r="C8020" s="76"/>
      <c r="D8020" s="77"/>
      <c r="E8020" s="12"/>
      <c r="F8020" s="78"/>
      <c r="G8020" s="77"/>
      <c r="H8020" s="79"/>
      <c r="BA8020" s="5" t="str">
        <f t="shared" si="125"/>
        <v/>
      </c>
      <c r="BB8020" s="5" t="str">
        <f>IF(OR($E8020="",$G8020&lt;&gt;"Ativo"),"",IF(COUNTIFS($E$4:$E8020,$E8020,$A$4:$A8020,$A8020,$G$4:$G8020,"Ativo")=1,1,0))</f>
        <v/>
      </c>
      <c r="BC8020" t="str">
        <f>IF(OR($A8020="",$G8020&lt;&gt;"Ativo"),"",IF(COUNTIFS($A$4:$A8020,$A8020,$G$4:$G8020,"Ativo")=1,1,0))</f>
        <v/>
      </c>
    </row>
    <row r="8021" spans="1:55" x14ac:dyDescent="0.3">
      <c r="A8021" s="76"/>
      <c r="B8021" s="104"/>
      <c r="C8021" s="76"/>
      <c r="D8021" s="77"/>
      <c r="E8021" s="12"/>
      <c r="F8021" s="78"/>
      <c r="G8021" s="77"/>
      <c r="H8021" s="79"/>
      <c r="BA8021" s="5" t="str">
        <f t="shared" si="125"/>
        <v/>
      </c>
      <c r="BB8021" s="5" t="str">
        <f>IF(OR($E8021="",$G8021&lt;&gt;"Ativo"),"",IF(COUNTIFS($E$4:$E8021,$E8021,$A$4:$A8021,$A8021,$G$4:$G8021,"Ativo")=1,1,0))</f>
        <v/>
      </c>
      <c r="BC8021" t="str">
        <f>IF(OR($A8021="",$G8021&lt;&gt;"Ativo"),"",IF(COUNTIFS($A$4:$A8021,$A8021,$G$4:$G8021,"Ativo")=1,1,0))</f>
        <v/>
      </c>
    </row>
    <row r="8022" spans="1:55" x14ac:dyDescent="0.3">
      <c r="A8022" s="76"/>
      <c r="B8022" s="104"/>
      <c r="C8022" s="76"/>
      <c r="D8022" s="77"/>
      <c r="E8022" s="12"/>
      <c r="F8022" s="78"/>
      <c r="G8022" s="77"/>
      <c r="H8022" s="79"/>
      <c r="BA8022" s="5" t="str">
        <f t="shared" si="125"/>
        <v/>
      </c>
      <c r="BB8022" s="5" t="str">
        <f>IF(OR($E8022="",$G8022&lt;&gt;"Ativo"),"",IF(COUNTIFS($E$4:$E8022,$E8022,$A$4:$A8022,$A8022,$G$4:$G8022,"Ativo")=1,1,0))</f>
        <v/>
      </c>
      <c r="BC8022" t="str">
        <f>IF(OR($A8022="",$G8022&lt;&gt;"Ativo"),"",IF(COUNTIFS($A$4:$A8022,$A8022,$G$4:$G8022,"Ativo")=1,1,0))</f>
        <v/>
      </c>
    </row>
    <row r="8023" spans="1:55" x14ac:dyDescent="0.3">
      <c r="A8023" s="76"/>
      <c r="B8023" s="104"/>
      <c r="C8023" s="76"/>
      <c r="D8023" s="77"/>
      <c r="E8023" s="12"/>
      <c r="F8023" s="78"/>
      <c r="G8023" s="77"/>
      <c r="H8023" s="79"/>
      <c r="BA8023" s="5" t="str">
        <f t="shared" si="125"/>
        <v/>
      </c>
      <c r="BB8023" s="5" t="str">
        <f>IF(OR($E8023="",$G8023&lt;&gt;"Ativo"),"",IF(COUNTIFS($E$4:$E8023,$E8023,$A$4:$A8023,$A8023,$G$4:$G8023,"Ativo")=1,1,0))</f>
        <v/>
      </c>
      <c r="BC8023" t="str">
        <f>IF(OR($A8023="",$G8023&lt;&gt;"Ativo"),"",IF(COUNTIFS($A$4:$A8023,$A8023,$G$4:$G8023,"Ativo")=1,1,0))</f>
        <v/>
      </c>
    </row>
    <row r="8024" spans="1:55" x14ac:dyDescent="0.3">
      <c r="A8024" s="76"/>
      <c r="B8024" s="104"/>
      <c r="C8024" s="76"/>
      <c r="D8024" s="77"/>
      <c r="E8024" s="12"/>
      <c r="F8024" s="78"/>
      <c r="G8024" s="77"/>
      <c r="H8024" s="79"/>
      <c r="BA8024" s="5" t="str">
        <f t="shared" si="125"/>
        <v/>
      </c>
      <c r="BB8024" s="5" t="str">
        <f>IF(OR($E8024="",$G8024&lt;&gt;"Ativo"),"",IF(COUNTIFS($E$4:$E8024,$E8024,$A$4:$A8024,$A8024,$G$4:$G8024,"Ativo")=1,1,0))</f>
        <v/>
      </c>
      <c r="BC8024" t="str">
        <f>IF(OR($A8024="",$G8024&lt;&gt;"Ativo"),"",IF(COUNTIFS($A$4:$A8024,$A8024,$G$4:$G8024,"Ativo")=1,1,0))</f>
        <v/>
      </c>
    </row>
    <row r="8025" spans="1:55" x14ac:dyDescent="0.3">
      <c r="A8025" s="76"/>
      <c r="B8025" s="104"/>
      <c r="C8025" s="76"/>
      <c r="D8025" s="77"/>
      <c r="E8025" s="12"/>
      <c r="F8025" s="78"/>
      <c r="G8025" s="77"/>
      <c r="H8025" s="79"/>
      <c r="BA8025" s="5" t="str">
        <f t="shared" si="125"/>
        <v/>
      </c>
      <c r="BB8025" s="5" t="str">
        <f>IF(OR($E8025="",$G8025&lt;&gt;"Ativo"),"",IF(COUNTIFS($E$4:$E8025,$E8025,$A$4:$A8025,$A8025,$G$4:$G8025,"Ativo")=1,1,0))</f>
        <v/>
      </c>
      <c r="BC8025" t="str">
        <f>IF(OR($A8025="",$G8025&lt;&gt;"Ativo"),"",IF(COUNTIFS($A$4:$A8025,$A8025,$G$4:$G8025,"Ativo")=1,1,0))</f>
        <v/>
      </c>
    </row>
    <row r="8026" spans="1:55" x14ac:dyDescent="0.3">
      <c r="A8026" s="76"/>
      <c r="B8026" s="104"/>
      <c r="C8026" s="76"/>
      <c r="D8026" s="77"/>
      <c r="E8026" s="12"/>
      <c r="F8026" s="78"/>
      <c r="G8026" s="77"/>
      <c r="H8026" s="79"/>
      <c r="BA8026" s="5" t="str">
        <f t="shared" si="125"/>
        <v/>
      </c>
      <c r="BB8026" s="5" t="str">
        <f>IF(OR($E8026="",$G8026&lt;&gt;"Ativo"),"",IF(COUNTIFS($E$4:$E8026,$E8026,$A$4:$A8026,$A8026,$G$4:$G8026,"Ativo")=1,1,0))</f>
        <v/>
      </c>
      <c r="BC8026" t="str">
        <f>IF(OR($A8026="",$G8026&lt;&gt;"Ativo"),"",IF(COUNTIFS($A$4:$A8026,$A8026,$G$4:$G8026,"Ativo")=1,1,0))</f>
        <v/>
      </c>
    </row>
    <row r="8027" spans="1:55" x14ac:dyDescent="0.3">
      <c r="A8027" s="76"/>
      <c r="B8027" s="104"/>
      <c r="C8027" s="76"/>
      <c r="D8027" s="77"/>
      <c r="E8027" s="12"/>
      <c r="F8027" s="78"/>
      <c r="G8027" s="77"/>
      <c r="H8027" s="79"/>
      <c r="BA8027" s="5" t="str">
        <f t="shared" si="125"/>
        <v/>
      </c>
      <c r="BB8027" s="5" t="str">
        <f>IF(OR($E8027="",$G8027&lt;&gt;"Ativo"),"",IF(COUNTIFS($E$4:$E8027,$E8027,$A$4:$A8027,$A8027,$G$4:$G8027,"Ativo")=1,1,0))</f>
        <v/>
      </c>
      <c r="BC8027" t="str">
        <f>IF(OR($A8027="",$G8027&lt;&gt;"Ativo"),"",IF(COUNTIFS($A$4:$A8027,$A8027,$G$4:$G8027,"Ativo")=1,1,0))</f>
        <v/>
      </c>
    </row>
    <row r="8028" spans="1:55" x14ac:dyDescent="0.3">
      <c r="A8028" s="76"/>
      <c r="B8028" s="104"/>
      <c r="C8028" s="76"/>
      <c r="D8028" s="77"/>
      <c r="E8028" s="12"/>
      <c r="F8028" s="78"/>
      <c r="G8028" s="77"/>
      <c r="H8028" s="79"/>
      <c r="BA8028" s="5" t="str">
        <f t="shared" si="125"/>
        <v/>
      </c>
      <c r="BB8028" s="5" t="str">
        <f>IF(OR($E8028="",$G8028&lt;&gt;"Ativo"),"",IF(COUNTIFS($E$4:$E8028,$E8028,$A$4:$A8028,$A8028,$G$4:$G8028,"Ativo")=1,1,0))</f>
        <v/>
      </c>
      <c r="BC8028" t="str">
        <f>IF(OR($A8028="",$G8028&lt;&gt;"Ativo"),"",IF(COUNTIFS($A$4:$A8028,$A8028,$G$4:$G8028,"Ativo")=1,1,0))</f>
        <v/>
      </c>
    </row>
    <row r="8029" spans="1:55" x14ac:dyDescent="0.3">
      <c r="A8029" s="76"/>
      <c r="B8029" s="104"/>
      <c r="C8029" s="76"/>
      <c r="D8029" s="77"/>
      <c r="E8029" s="12"/>
      <c r="F8029" s="78"/>
      <c r="G8029" s="77"/>
      <c r="H8029" s="79"/>
      <c r="BA8029" s="5" t="str">
        <f t="shared" si="125"/>
        <v/>
      </c>
      <c r="BB8029" s="5" t="str">
        <f>IF(OR($E8029="",$G8029&lt;&gt;"Ativo"),"",IF(COUNTIFS($E$4:$E8029,$E8029,$A$4:$A8029,$A8029,$G$4:$G8029,"Ativo")=1,1,0))</f>
        <v/>
      </c>
      <c r="BC8029" t="str">
        <f>IF(OR($A8029="",$G8029&lt;&gt;"Ativo"),"",IF(COUNTIFS($A$4:$A8029,$A8029,$G$4:$G8029,"Ativo")=1,1,0))</f>
        <v/>
      </c>
    </row>
    <row r="8030" spans="1:55" x14ac:dyDescent="0.3">
      <c r="A8030" s="76"/>
      <c r="B8030" s="104"/>
      <c r="C8030" s="76"/>
      <c r="D8030" s="77"/>
      <c r="E8030" s="12"/>
      <c r="F8030" s="78"/>
      <c r="G8030" s="77"/>
      <c r="H8030" s="79"/>
      <c r="BA8030" s="5" t="str">
        <f t="shared" si="125"/>
        <v/>
      </c>
      <c r="BB8030" s="5" t="str">
        <f>IF(OR($E8030="",$G8030&lt;&gt;"Ativo"),"",IF(COUNTIFS($E$4:$E8030,$E8030,$A$4:$A8030,$A8030,$G$4:$G8030,"Ativo")=1,1,0))</f>
        <v/>
      </c>
      <c r="BC8030" t="str">
        <f>IF(OR($A8030="",$G8030&lt;&gt;"Ativo"),"",IF(COUNTIFS($A$4:$A8030,$A8030,$G$4:$G8030,"Ativo")=1,1,0))</f>
        <v/>
      </c>
    </row>
    <row r="8031" spans="1:55" x14ac:dyDescent="0.3">
      <c r="A8031" s="76"/>
      <c r="B8031" s="104"/>
      <c r="C8031" s="76"/>
      <c r="D8031" s="77"/>
      <c r="E8031" s="12"/>
      <c r="F8031" s="78"/>
      <c r="G8031" s="77"/>
      <c r="H8031" s="79"/>
      <c r="BA8031" s="5" t="str">
        <f t="shared" si="125"/>
        <v/>
      </c>
      <c r="BB8031" s="5" t="str">
        <f>IF(OR($E8031="",$G8031&lt;&gt;"Ativo"),"",IF(COUNTIFS($E$4:$E8031,$E8031,$A$4:$A8031,$A8031,$G$4:$G8031,"Ativo")=1,1,0))</f>
        <v/>
      </c>
      <c r="BC8031" t="str">
        <f>IF(OR($A8031="",$G8031&lt;&gt;"Ativo"),"",IF(COUNTIFS($A$4:$A8031,$A8031,$G$4:$G8031,"Ativo")=1,1,0))</f>
        <v/>
      </c>
    </row>
    <row r="8032" spans="1:55" x14ac:dyDescent="0.3">
      <c r="A8032" s="76"/>
      <c r="B8032" s="104"/>
      <c r="C8032" s="76"/>
      <c r="D8032" s="77"/>
      <c r="E8032" s="12"/>
      <c r="F8032" s="78"/>
      <c r="G8032" s="77"/>
      <c r="H8032" s="79"/>
      <c r="BA8032" s="5" t="str">
        <f t="shared" si="125"/>
        <v/>
      </c>
      <c r="BB8032" s="5" t="str">
        <f>IF(OR($E8032="",$G8032&lt;&gt;"Ativo"),"",IF(COUNTIFS($E$4:$E8032,$E8032,$A$4:$A8032,$A8032,$G$4:$G8032,"Ativo")=1,1,0))</f>
        <v/>
      </c>
      <c r="BC8032" t="str">
        <f>IF(OR($A8032="",$G8032&lt;&gt;"Ativo"),"",IF(COUNTIFS($A$4:$A8032,$A8032,$G$4:$G8032,"Ativo")=1,1,0))</f>
        <v/>
      </c>
    </row>
    <row r="8033" spans="1:55" x14ac:dyDescent="0.3">
      <c r="A8033" s="76"/>
      <c r="B8033" s="104"/>
      <c r="C8033" s="76"/>
      <c r="D8033" s="77"/>
      <c r="E8033" s="12"/>
      <c r="F8033" s="78"/>
      <c r="G8033" s="77"/>
      <c r="H8033" s="79"/>
      <c r="BA8033" s="5" t="str">
        <f t="shared" si="125"/>
        <v/>
      </c>
      <c r="BB8033" s="5" t="str">
        <f>IF(OR($E8033="",$G8033&lt;&gt;"Ativo"),"",IF(COUNTIFS($E$4:$E8033,$E8033,$A$4:$A8033,$A8033,$G$4:$G8033,"Ativo")=1,1,0))</f>
        <v/>
      </c>
      <c r="BC8033" t="str">
        <f>IF(OR($A8033="",$G8033&lt;&gt;"Ativo"),"",IF(COUNTIFS($A$4:$A8033,$A8033,$G$4:$G8033,"Ativo")=1,1,0))</f>
        <v/>
      </c>
    </row>
    <row r="8034" spans="1:55" x14ac:dyDescent="0.3">
      <c r="A8034" s="76"/>
      <c r="B8034" s="104"/>
      <c r="C8034" s="76"/>
      <c r="D8034" s="77"/>
      <c r="E8034" s="12"/>
      <c r="F8034" s="78"/>
      <c r="G8034" s="77"/>
      <c r="H8034" s="79"/>
      <c r="BA8034" s="5" t="str">
        <f t="shared" si="125"/>
        <v/>
      </c>
      <c r="BB8034" s="5" t="str">
        <f>IF(OR($E8034="",$G8034&lt;&gt;"Ativo"),"",IF(COUNTIFS($E$4:$E8034,$E8034,$A$4:$A8034,$A8034,$G$4:$G8034,"Ativo")=1,1,0))</f>
        <v/>
      </c>
      <c r="BC8034" t="str">
        <f>IF(OR($A8034="",$G8034&lt;&gt;"Ativo"),"",IF(COUNTIFS($A$4:$A8034,$A8034,$G$4:$G8034,"Ativo")=1,1,0))</f>
        <v/>
      </c>
    </row>
    <row r="8035" spans="1:55" x14ac:dyDescent="0.3">
      <c r="A8035" s="76"/>
      <c r="B8035" s="104"/>
      <c r="C8035" s="76"/>
      <c r="D8035" s="77"/>
      <c r="E8035" s="12"/>
      <c r="F8035" s="78"/>
      <c r="G8035" s="77"/>
      <c r="H8035" s="79"/>
      <c r="BA8035" s="5" t="str">
        <f t="shared" si="125"/>
        <v/>
      </c>
      <c r="BB8035" s="5" t="str">
        <f>IF(OR($E8035="",$G8035&lt;&gt;"Ativo"),"",IF(COUNTIFS($E$4:$E8035,$E8035,$A$4:$A8035,$A8035,$G$4:$G8035,"Ativo")=1,1,0))</f>
        <v/>
      </c>
      <c r="BC8035" t="str">
        <f>IF(OR($A8035="",$G8035&lt;&gt;"Ativo"),"",IF(COUNTIFS($A$4:$A8035,$A8035,$G$4:$G8035,"Ativo")=1,1,0))</f>
        <v/>
      </c>
    </row>
    <row r="8036" spans="1:55" x14ac:dyDescent="0.3">
      <c r="A8036" s="76"/>
      <c r="B8036" s="104"/>
      <c r="C8036" s="76"/>
      <c r="D8036" s="77"/>
      <c r="E8036" s="12"/>
      <c r="F8036" s="78"/>
      <c r="G8036" s="77"/>
      <c r="H8036" s="79"/>
      <c r="BA8036" s="5" t="str">
        <f t="shared" si="125"/>
        <v/>
      </c>
      <c r="BB8036" s="5" t="str">
        <f>IF(OR($E8036="",$G8036&lt;&gt;"Ativo"),"",IF(COUNTIFS($E$4:$E8036,$E8036,$A$4:$A8036,$A8036,$G$4:$G8036,"Ativo")=1,1,0))</f>
        <v/>
      </c>
      <c r="BC8036" t="str">
        <f>IF(OR($A8036="",$G8036&lt;&gt;"Ativo"),"",IF(COUNTIFS($A$4:$A8036,$A8036,$G$4:$G8036,"Ativo")=1,1,0))</f>
        <v/>
      </c>
    </row>
    <row r="8037" spans="1:55" x14ac:dyDescent="0.3">
      <c r="A8037" s="76"/>
      <c r="B8037" s="104"/>
      <c r="C8037" s="76"/>
      <c r="D8037" s="77"/>
      <c r="E8037" s="12"/>
      <c r="F8037" s="78"/>
      <c r="G8037" s="77"/>
      <c r="H8037" s="79"/>
      <c r="BA8037" s="5" t="str">
        <f t="shared" si="125"/>
        <v/>
      </c>
      <c r="BB8037" s="5" t="str">
        <f>IF(OR($E8037="",$G8037&lt;&gt;"Ativo"),"",IF(COUNTIFS($E$4:$E8037,$E8037,$A$4:$A8037,$A8037,$G$4:$G8037,"Ativo")=1,1,0))</f>
        <v/>
      </c>
      <c r="BC8037" t="str">
        <f>IF(OR($A8037="",$G8037&lt;&gt;"Ativo"),"",IF(COUNTIFS($A$4:$A8037,$A8037,$G$4:$G8037,"Ativo")=1,1,0))</f>
        <v/>
      </c>
    </row>
    <row r="8038" spans="1:55" x14ac:dyDescent="0.3">
      <c r="A8038" s="76"/>
      <c r="B8038" s="104"/>
      <c r="C8038" s="76"/>
      <c r="D8038" s="77"/>
      <c r="E8038" s="12"/>
      <c r="F8038" s="78"/>
      <c r="G8038" s="77"/>
      <c r="H8038" s="79"/>
      <c r="BA8038" s="5" t="str">
        <f t="shared" si="125"/>
        <v/>
      </c>
      <c r="BB8038" s="5" t="str">
        <f>IF(OR($E8038="",$G8038&lt;&gt;"Ativo"),"",IF(COUNTIFS($E$4:$E8038,$E8038,$A$4:$A8038,$A8038,$G$4:$G8038,"Ativo")=1,1,0))</f>
        <v/>
      </c>
      <c r="BC8038" t="str">
        <f>IF(OR($A8038="",$G8038&lt;&gt;"Ativo"),"",IF(COUNTIFS($A$4:$A8038,$A8038,$G$4:$G8038,"Ativo")=1,1,0))</f>
        <v/>
      </c>
    </row>
    <row r="8039" spans="1:55" x14ac:dyDescent="0.3">
      <c r="A8039" s="76"/>
      <c r="B8039" s="104"/>
      <c r="C8039" s="76"/>
      <c r="D8039" s="77"/>
      <c r="E8039" s="12"/>
      <c r="F8039" s="78"/>
      <c r="G8039" s="77"/>
      <c r="H8039" s="79"/>
      <c r="BA8039" s="5" t="str">
        <f t="shared" si="125"/>
        <v/>
      </c>
      <c r="BB8039" s="5" t="str">
        <f>IF(OR($E8039="",$G8039&lt;&gt;"Ativo"),"",IF(COUNTIFS($E$4:$E8039,$E8039,$A$4:$A8039,$A8039,$G$4:$G8039,"Ativo")=1,1,0))</f>
        <v/>
      </c>
      <c r="BC8039" t="str">
        <f>IF(OR($A8039="",$G8039&lt;&gt;"Ativo"),"",IF(COUNTIFS($A$4:$A8039,$A8039,$G$4:$G8039,"Ativo")=1,1,0))</f>
        <v/>
      </c>
    </row>
    <row r="8040" spans="1:55" x14ac:dyDescent="0.3">
      <c r="A8040" s="76"/>
      <c r="B8040" s="104"/>
      <c r="C8040" s="76"/>
      <c r="D8040" s="77"/>
      <c r="E8040" s="12"/>
      <c r="F8040" s="78"/>
      <c r="G8040" s="77"/>
      <c r="H8040" s="79"/>
      <c r="BA8040" s="5" t="str">
        <f t="shared" si="125"/>
        <v/>
      </c>
      <c r="BB8040" s="5" t="str">
        <f>IF(OR($E8040="",$G8040&lt;&gt;"Ativo"),"",IF(COUNTIFS($E$4:$E8040,$E8040,$A$4:$A8040,$A8040,$G$4:$G8040,"Ativo")=1,1,0))</f>
        <v/>
      </c>
      <c r="BC8040" t="str">
        <f>IF(OR($A8040="",$G8040&lt;&gt;"Ativo"),"",IF(COUNTIFS($A$4:$A8040,$A8040,$G$4:$G8040,"Ativo")=1,1,0))</f>
        <v/>
      </c>
    </row>
    <row r="8041" spans="1:55" x14ac:dyDescent="0.3">
      <c r="A8041" s="76"/>
      <c r="B8041" s="104"/>
      <c r="C8041" s="76"/>
      <c r="D8041" s="77"/>
      <c r="E8041" s="12"/>
      <c r="F8041" s="78"/>
      <c r="G8041" s="77"/>
      <c r="H8041" s="79"/>
      <c r="BA8041" s="5" t="str">
        <f t="shared" si="125"/>
        <v/>
      </c>
      <c r="BB8041" s="5" t="str">
        <f>IF(OR($E8041="",$G8041&lt;&gt;"Ativo"),"",IF(COUNTIFS($E$4:$E8041,$E8041,$A$4:$A8041,$A8041,$G$4:$G8041,"Ativo")=1,1,0))</f>
        <v/>
      </c>
      <c r="BC8041" t="str">
        <f>IF(OR($A8041="",$G8041&lt;&gt;"Ativo"),"",IF(COUNTIFS($A$4:$A8041,$A8041,$G$4:$G8041,"Ativo")=1,1,0))</f>
        <v/>
      </c>
    </row>
    <row r="8042" spans="1:55" x14ac:dyDescent="0.3">
      <c r="A8042" s="76"/>
      <c r="B8042" s="104"/>
      <c r="C8042" s="76"/>
      <c r="D8042" s="77"/>
      <c r="E8042" s="12"/>
      <c r="F8042" s="78"/>
      <c r="G8042" s="77"/>
      <c r="H8042" s="79"/>
      <c r="BA8042" s="5" t="str">
        <f t="shared" si="125"/>
        <v/>
      </c>
      <c r="BB8042" s="5" t="str">
        <f>IF(OR($E8042="",$G8042&lt;&gt;"Ativo"),"",IF(COUNTIFS($E$4:$E8042,$E8042,$A$4:$A8042,$A8042,$G$4:$G8042,"Ativo")=1,1,0))</f>
        <v/>
      </c>
      <c r="BC8042" t="str">
        <f>IF(OR($A8042="",$G8042&lt;&gt;"Ativo"),"",IF(COUNTIFS($A$4:$A8042,$A8042,$G$4:$G8042,"Ativo")=1,1,0))</f>
        <v/>
      </c>
    </row>
    <row r="8043" spans="1:55" x14ac:dyDescent="0.3">
      <c r="A8043" s="76"/>
      <c r="B8043" s="104"/>
      <c r="C8043" s="76"/>
      <c r="D8043" s="77"/>
      <c r="E8043" s="12"/>
      <c r="F8043" s="78"/>
      <c r="G8043" s="77"/>
      <c r="H8043" s="79"/>
      <c r="BA8043" s="5" t="str">
        <f t="shared" si="125"/>
        <v/>
      </c>
      <c r="BB8043" s="5" t="str">
        <f>IF(OR($E8043="",$G8043&lt;&gt;"Ativo"),"",IF(COUNTIFS($E$4:$E8043,$E8043,$A$4:$A8043,$A8043,$G$4:$G8043,"Ativo")=1,1,0))</f>
        <v/>
      </c>
      <c r="BC8043" t="str">
        <f>IF(OR($A8043="",$G8043&lt;&gt;"Ativo"),"",IF(COUNTIFS($A$4:$A8043,$A8043,$G$4:$G8043,"Ativo")=1,1,0))</f>
        <v/>
      </c>
    </row>
    <row r="8044" spans="1:55" x14ac:dyDescent="0.3">
      <c r="A8044" s="76"/>
      <c r="B8044" s="104"/>
      <c r="C8044" s="76"/>
      <c r="D8044" s="77"/>
      <c r="E8044" s="12"/>
      <c r="F8044" s="78"/>
      <c r="G8044" s="77"/>
      <c r="H8044" s="79"/>
      <c r="BA8044" s="5" t="str">
        <f t="shared" si="125"/>
        <v/>
      </c>
      <c r="BB8044" s="5" t="str">
        <f>IF(OR($E8044="",$G8044&lt;&gt;"Ativo"),"",IF(COUNTIFS($E$4:$E8044,$E8044,$A$4:$A8044,$A8044,$G$4:$G8044,"Ativo")=1,1,0))</f>
        <v/>
      </c>
      <c r="BC8044" t="str">
        <f>IF(OR($A8044="",$G8044&lt;&gt;"Ativo"),"",IF(COUNTIFS($A$4:$A8044,$A8044,$G$4:$G8044,"Ativo")=1,1,0))</f>
        <v/>
      </c>
    </row>
    <row r="8045" spans="1:55" x14ac:dyDescent="0.3">
      <c r="A8045" s="76"/>
      <c r="B8045" s="104"/>
      <c r="C8045" s="76"/>
      <c r="D8045" s="77"/>
      <c r="E8045" s="12"/>
      <c r="F8045" s="78"/>
      <c r="G8045" s="77"/>
      <c r="H8045" s="79"/>
      <c r="BA8045" s="5" t="str">
        <f t="shared" si="125"/>
        <v/>
      </c>
      <c r="BB8045" s="5" t="str">
        <f>IF(OR($E8045="",$G8045&lt;&gt;"Ativo"),"",IF(COUNTIFS($E$4:$E8045,$E8045,$A$4:$A8045,$A8045,$G$4:$G8045,"Ativo")=1,1,0))</f>
        <v/>
      </c>
      <c r="BC8045" t="str">
        <f>IF(OR($A8045="",$G8045&lt;&gt;"Ativo"),"",IF(COUNTIFS($A$4:$A8045,$A8045,$G$4:$G8045,"Ativo")=1,1,0))</f>
        <v/>
      </c>
    </row>
    <row r="8046" spans="1:55" x14ac:dyDescent="0.3">
      <c r="A8046" s="76"/>
      <c r="B8046" s="104"/>
      <c r="C8046" s="76"/>
      <c r="D8046" s="77"/>
      <c r="E8046" s="12"/>
      <c r="F8046" s="78"/>
      <c r="G8046" s="77"/>
      <c r="H8046" s="79"/>
      <c r="BA8046" s="5" t="str">
        <f t="shared" si="125"/>
        <v/>
      </c>
      <c r="BB8046" s="5" t="str">
        <f>IF(OR($E8046="",$G8046&lt;&gt;"Ativo"),"",IF(COUNTIFS($E$4:$E8046,$E8046,$A$4:$A8046,$A8046,$G$4:$G8046,"Ativo")=1,1,0))</f>
        <v/>
      </c>
      <c r="BC8046" t="str">
        <f>IF(OR($A8046="",$G8046&lt;&gt;"Ativo"),"",IF(COUNTIFS($A$4:$A8046,$A8046,$G$4:$G8046,"Ativo")=1,1,0))</f>
        <v/>
      </c>
    </row>
    <row r="8047" spans="1:55" x14ac:dyDescent="0.3">
      <c r="A8047" s="76"/>
      <c r="B8047" s="104"/>
      <c r="C8047" s="76"/>
      <c r="D8047" s="77"/>
      <c r="E8047" s="12"/>
      <c r="F8047" s="78"/>
      <c r="G8047" s="77"/>
      <c r="H8047" s="79"/>
      <c r="BA8047" s="5" t="str">
        <f t="shared" si="125"/>
        <v/>
      </c>
      <c r="BB8047" s="5" t="str">
        <f>IF(OR($E8047="",$G8047&lt;&gt;"Ativo"),"",IF(COUNTIFS($E$4:$E8047,$E8047,$A$4:$A8047,$A8047,$G$4:$G8047,"Ativo")=1,1,0))</f>
        <v/>
      </c>
      <c r="BC8047" t="str">
        <f>IF(OR($A8047="",$G8047&lt;&gt;"Ativo"),"",IF(COUNTIFS($A$4:$A8047,$A8047,$G$4:$G8047,"Ativo")=1,1,0))</f>
        <v/>
      </c>
    </row>
    <row r="8048" spans="1:55" x14ac:dyDescent="0.3">
      <c r="A8048" s="76"/>
      <c r="B8048" s="104"/>
      <c r="C8048" s="76"/>
      <c r="D8048" s="77"/>
      <c r="E8048" s="12"/>
      <c r="F8048" s="78"/>
      <c r="G8048" s="77"/>
      <c r="H8048" s="79"/>
      <c r="BA8048" s="5" t="str">
        <f t="shared" si="125"/>
        <v/>
      </c>
      <c r="BB8048" s="5" t="str">
        <f>IF(OR($E8048="",$G8048&lt;&gt;"Ativo"),"",IF(COUNTIFS($E$4:$E8048,$E8048,$A$4:$A8048,$A8048,$G$4:$G8048,"Ativo")=1,1,0))</f>
        <v/>
      </c>
      <c r="BC8048" t="str">
        <f>IF(OR($A8048="",$G8048&lt;&gt;"Ativo"),"",IF(COUNTIFS($A$4:$A8048,$A8048,$G$4:$G8048,"Ativo")=1,1,0))</f>
        <v/>
      </c>
    </row>
    <row r="8049" spans="1:55" x14ac:dyDescent="0.3">
      <c r="A8049" s="76"/>
      <c r="B8049" s="104"/>
      <c r="C8049" s="76"/>
      <c r="D8049" s="77"/>
      <c r="E8049" s="12"/>
      <c r="F8049" s="78"/>
      <c r="G8049" s="77"/>
      <c r="H8049" s="79"/>
      <c r="BA8049" s="5" t="str">
        <f t="shared" si="125"/>
        <v/>
      </c>
      <c r="BB8049" s="5" t="str">
        <f>IF(OR($E8049="",$G8049&lt;&gt;"Ativo"),"",IF(COUNTIFS($E$4:$E8049,$E8049,$A$4:$A8049,$A8049,$G$4:$G8049,"Ativo")=1,1,0))</f>
        <v/>
      </c>
      <c r="BC8049" t="str">
        <f>IF(OR($A8049="",$G8049&lt;&gt;"Ativo"),"",IF(COUNTIFS($A$4:$A8049,$A8049,$G$4:$G8049,"Ativo")=1,1,0))</f>
        <v/>
      </c>
    </row>
    <row r="8050" spans="1:55" x14ac:dyDescent="0.3">
      <c r="A8050" s="76"/>
      <c r="B8050" s="104"/>
      <c r="C8050" s="76"/>
      <c r="D8050" s="77"/>
      <c r="E8050" s="12"/>
      <c r="F8050" s="78"/>
      <c r="G8050" s="77"/>
      <c r="H8050" s="79"/>
      <c r="BA8050" s="5" t="str">
        <f t="shared" si="125"/>
        <v/>
      </c>
      <c r="BB8050" s="5" t="str">
        <f>IF(OR($E8050="",$G8050&lt;&gt;"Ativo"),"",IF(COUNTIFS($E$4:$E8050,$E8050,$A$4:$A8050,$A8050,$G$4:$G8050,"Ativo")=1,1,0))</f>
        <v/>
      </c>
      <c r="BC8050" t="str">
        <f>IF(OR($A8050="",$G8050&lt;&gt;"Ativo"),"",IF(COUNTIFS($A$4:$A8050,$A8050,$G$4:$G8050,"Ativo")=1,1,0))</f>
        <v/>
      </c>
    </row>
    <row r="8051" spans="1:55" x14ac:dyDescent="0.3">
      <c r="A8051" s="76"/>
      <c r="B8051" s="104"/>
      <c r="C8051" s="76"/>
      <c r="D8051" s="77"/>
      <c r="E8051" s="12"/>
      <c r="F8051" s="78"/>
      <c r="G8051" s="77"/>
      <c r="H8051" s="79"/>
      <c r="BA8051" s="5" t="str">
        <f t="shared" si="125"/>
        <v/>
      </c>
      <c r="BB8051" s="5" t="str">
        <f>IF(OR($E8051="",$G8051&lt;&gt;"Ativo"),"",IF(COUNTIFS($E$4:$E8051,$E8051,$A$4:$A8051,$A8051,$G$4:$G8051,"Ativo")=1,1,0))</f>
        <v/>
      </c>
      <c r="BC8051" t="str">
        <f>IF(OR($A8051="",$G8051&lt;&gt;"Ativo"),"",IF(COUNTIFS($A$4:$A8051,$A8051,$G$4:$G8051,"Ativo")=1,1,0))</f>
        <v/>
      </c>
    </row>
    <row r="8052" spans="1:55" x14ac:dyDescent="0.3">
      <c r="A8052" s="76"/>
      <c r="B8052" s="104"/>
      <c r="C8052" s="76"/>
      <c r="D8052" s="77"/>
      <c r="E8052" s="12"/>
      <c r="F8052" s="78"/>
      <c r="G8052" s="77"/>
      <c r="H8052" s="79"/>
      <c r="BA8052" s="5" t="str">
        <f t="shared" si="125"/>
        <v/>
      </c>
      <c r="BB8052" s="5" t="str">
        <f>IF(OR($E8052="",$G8052&lt;&gt;"Ativo"),"",IF(COUNTIFS($E$4:$E8052,$E8052,$A$4:$A8052,$A8052,$G$4:$G8052,"Ativo")=1,1,0))</f>
        <v/>
      </c>
      <c r="BC8052" t="str">
        <f>IF(OR($A8052="",$G8052&lt;&gt;"Ativo"),"",IF(COUNTIFS($A$4:$A8052,$A8052,$G$4:$G8052,"Ativo")=1,1,0))</f>
        <v/>
      </c>
    </row>
    <row r="8053" spans="1:55" x14ac:dyDescent="0.3">
      <c r="A8053" s="76"/>
      <c r="B8053" s="104"/>
      <c r="C8053" s="76"/>
      <c r="D8053" s="77"/>
      <c r="E8053" s="12"/>
      <c r="F8053" s="78"/>
      <c r="G8053" s="77"/>
      <c r="H8053" s="79"/>
      <c r="BA8053" s="5" t="str">
        <f t="shared" si="125"/>
        <v/>
      </c>
      <c r="BB8053" s="5" t="str">
        <f>IF(OR($E8053="",$G8053&lt;&gt;"Ativo"),"",IF(COUNTIFS($E$4:$E8053,$E8053,$A$4:$A8053,$A8053,$G$4:$G8053,"Ativo")=1,1,0))</f>
        <v/>
      </c>
      <c r="BC8053" t="str">
        <f>IF(OR($A8053="",$G8053&lt;&gt;"Ativo"),"",IF(COUNTIFS($A$4:$A8053,$A8053,$G$4:$G8053,"Ativo")=1,1,0))</f>
        <v/>
      </c>
    </row>
    <row r="8054" spans="1:55" x14ac:dyDescent="0.3">
      <c r="A8054" s="76"/>
      <c r="B8054" s="104"/>
      <c r="C8054" s="76"/>
      <c r="D8054" s="77"/>
      <c r="E8054" s="12"/>
      <c r="F8054" s="78"/>
      <c r="G8054" s="77"/>
      <c r="H8054" s="79"/>
      <c r="BA8054" s="5" t="str">
        <f t="shared" si="125"/>
        <v/>
      </c>
      <c r="BB8054" s="5" t="str">
        <f>IF(OR($E8054="",$G8054&lt;&gt;"Ativo"),"",IF(COUNTIFS($E$4:$E8054,$E8054,$A$4:$A8054,$A8054,$G$4:$G8054,"Ativo")=1,1,0))</f>
        <v/>
      </c>
      <c r="BC8054" t="str">
        <f>IF(OR($A8054="",$G8054&lt;&gt;"Ativo"),"",IF(COUNTIFS($A$4:$A8054,$A8054,$G$4:$G8054,"Ativo")=1,1,0))</f>
        <v/>
      </c>
    </row>
    <row r="8055" spans="1:55" x14ac:dyDescent="0.3">
      <c r="A8055" s="76"/>
      <c r="B8055" s="104"/>
      <c r="C8055" s="76"/>
      <c r="D8055" s="77"/>
      <c r="E8055" s="12"/>
      <c r="F8055" s="78"/>
      <c r="G8055" s="77"/>
      <c r="H8055" s="79"/>
      <c r="BA8055" s="5" t="str">
        <f t="shared" si="125"/>
        <v/>
      </c>
      <c r="BB8055" s="5" t="str">
        <f>IF(OR($E8055="",$G8055&lt;&gt;"Ativo"),"",IF(COUNTIFS($E$4:$E8055,$E8055,$A$4:$A8055,$A8055,$G$4:$G8055,"Ativo")=1,1,0))</f>
        <v/>
      </c>
      <c r="BC8055" t="str">
        <f>IF(OR($A8055="",$G8055&lt;&gt;"Ativo"),"",IF(COUNTIFS($A$4:$A8055,$A8055,$G$4:$G8055,"Ativo")=1,1,0))</f>
        <v/>
      </c>
    </row>
    <row r="8056" spans="1:55" x14ac:dyDescent="0.3">
      <c r="A8056" s="76"/>
      <c r="B8056" s="104"/>
      <c r="C8056" s="76"/>
      <c r="D8056" s="77"/>
      <c r="E8056" s="12"/>
      <c r="F8056" s="78"/>
      <c r="G8056" s="77"/>
      <c r="H8056" s="79"/>
      <c r="BA8056" s="5" t="str">
        <f t="shared" si="125"/>
        <v/>
      </c>
      <c r="BB8056" s="5" t="str">
        <f>IF(OR($E8056="",$G8056&lt;&gt;"Ativo"),"",IF(COUNTIFS($E$4:$E8056,$E8056,$A$4:$A8056,$A8056,$G$4:$G8056,"Ativo")=1,1,0))</f>
        <v/>
      </c>
      <c r="BC8056" t="str">
        <f>IF(OR($A8056="",$G8056&lt;&gt;"Ativo"),"",IF(COUNTIFS($A$4:$A8056,$A8056,$G$4:$G8056,"Ativo")=1,1,0))</f>
        <v/>
      </c>
    </row>
    <row r="8057" spans="1:55" x14ac:dyDescent="0.3">
      <c r="A8057" s="76"/>
      <c r="B8057" s="104"/>
      <c r="C8057" s="76"/>
      <c r="D8057" s="77"/>
      <c r="E8057" s="12"/>
      <c r="F8057" s="78"/>
      <c r="G8057" s="77"/>
      <c r="H8057" s="79"/>
      <c r="BA8057" s="5" t="str">
        <f t="shared" si="125"/>
        <v/>
      </c>
      <c r="BB8057" s="5" t="str">
        <f>IF(OR($E8057="",$G8057&lt;&gt;"Ativo"),"",IF(COUNTIFS($E$4:$E8057,$E8057,$A$4:$A8057,$A8057,$G$4:$G8057,"Ativo")=1,1,0))</f>
        <v/>
      </c>
      <c r="BC8057" t="str">
        <f>IF(OR($A8057="",$G8057&lt;&gt;"Ativo"),"",IF(COUNTIFS($A$4:$A8057,$A8057,$G$4:$G8057,"Ativo")=1,1,0))</f>
        <v/>
      </c>
    </row>
    <row r="8058" spans="1:55" x14ac:dyDescent="0.3">
      <c r="A8058" s="76"/>
      <c r="B8058" s="104"/>
      <c r="C8058" s="76"/>
      <c r="D8058" s="77"/>
      <c r="E8058" s="12"/>
      <c r="F8058" s="78"/>
      <c r="G8058" s="77"/>
      <c r="H8058" s="79"/>
      <c r="BA8058" s="5" t="str">
        <f t="shared" si="125"/>
        <v/>
      </c>
      <c r="BB8058" s="5" t="str">
        <f>IF(OR($E8058="",$G8058&lt;&gt;"Ativo"),"",IF(COUNTIFS($E$4:$E8058,$E8058,$A$4:$A8058,$A8058,$G$4:$G8058,"Ativo")=1,1,0))</f>
        <v/>
      </c>
      <c r="BC8058" t="str">
        <f>IF(OR($A8058="",$G8058&lt;&gt;"Ativo"),"",IF(COUNTIFS($A$4:$A8058,$A8058,$G$4:$G8058,"Ativo")=1,1,0))</f>
        <v/>
      </c>
    </row>
    <row r="8059" spans="1:55" x14ac:dyDescent="0.3">
      <c r="A8059" s="76"/>
      <c r="B8059" s="104"/>
      <c r="C8059" s="76"/>
      <c r="D8059" s="77"/>
      <c r="E8059" s="12"/>
      <c r="F8059" s="78"/>
      <c r="G8059" s="77"/>
      <c r="H8059" s="79"/>
      <c r="BA8059" s="5" t="str">
        <f t="shared" si="125"/>
        <v/>
      </c>
      <c r="BB8059" s="5" t="str">
        <f>IF(OR($E8059="",$G8059&lt;&gt;"Ativo"),"",IF(COUNTIFS($E$4:$E8059,$E8059,$A$4:$A8059,$A8059,$G$4:$G8059,"Ativo")=1,1,0))</f>
        <v/>
      </c>
      <c r="BC8059" t="str">
        <f>IF(OR($A8059="",$G8059&lt;&gt;"Ativo"),"",IF(COUNTIFS($A$4:$A8059,$A8059,$G$4:$G8059,"Ativo")=1,1,0))</f>
        <v/>
      </c>
    </row>
    <row r="8060" spans="1:55" x14ac:dyDescent="0.3">
      <c r="A8060" s="76"/>
      <c r="B8060" s="104"/>
      <c r="C8060" s="76"/>
      <c r="D8060" s="77"/>
      <c r="E8060" s="12"/>
      <c r="F8060" s="78"/>
      <c r="G8060" s="77"/>
      <c r="H8060" s="79"/>
      <c r="BA8060" s="5" t="str">
        <f t="shared" si="125"/>
        <v/>
      </c>
      <c r="BB8060" s="5" t="str">
        <f>IF(OR($E8060="",$G8060&lt;&gt;"Ativo"),"",IF(COUNTIFS($E$4:$E8060,$E8060,$A$4:$A8060,$A8060,$G$4:$G8060,"Ativo")=1,1,0))</f>
        <v/>
      </c>
      <c r="BC8060" t="str">
        <f>IF(OR($A8060="",$G8060&lt;&gt;"Ativo"),"",IF(COUNTIFS($A$4:$A8060,$A8060,$G$4:$G8060,"Ativo")=1,1,0))</f>
        <v/>
      </c>
    </row>
    <row r="8061" spans="1:55" x14ac:dyDescent="0.3">
      <c r="A8061" s="76"/>
      <c r="B8061" s="104"/>
      <c r="C8061" s="76"/>
      <c r="D8061" s="77"/>
      <c r="E8061" s="12"/>
      <c r="F8061" s="78"/>
      <c r="G8061" s="77"/>
      <c r="H8061" s="79"/>
      <c r="BA8061" s="5" t="str">
        <f t="shared" si="125"/>
        <v/>
      </c>
      <c r="BB8061" s="5" t="str">
        <f>IF(OR($E8061="",$G8061&lt;&gt;"Ativo"),"",IF(COUNTIFS($E$4:$E8061,$E8061,$A$4:$A8061,$A8061,$G$4:$G8061,"Ativo")=1,1,0))</f>
        <v/>
      </c>
      <c r="BC8061" t="str">
        <f>IF(OR($A8061="",$G8061&lt;&gt;"Ativo"),"",IF(COUNTIFS($A$4:$A8061,$A8061,$G$4:$G8061,"Ativo")=1,1,0))</f>
        <v/>
      </c>
    </row>
    <row r="8062" spans="1:55" x14ac:dyDescent="0.3">
      <c r="A8062" s="76"/>
      <c r="B8062" s="104"/>
      <c r="C8062" s="76"/>
      <c r="D8062" s="77"/>
      <c r="E8062" s="12"/>
      <c r="F8062" s="78"/>
      <c r="G8062" s="77"/>
      <c r="H8062" s="79"/>
      <c r="BA8062" s="5" t="str">
        <f t="shared" si="125"/>
        <v/>
      </c>
      <c r="BB8062" s="5" t="str">
        <f>IF(OR($E8062="",$G8062&lt;&gt;"Ativo"),"",IF(COUNTIFS($E$4:$E8062,$E8062,$A$4:$A8062,$A8062,$G$4:$G8062,"Ativo")=1,1,0))</f>
        <v/>
      </c>
      <c r="BC8062" t="str">
        <f>IF(OR($A8062="",$G8062&lt;&gt;"Ativo"),"",IF(COUNTIFS($A$4:$A8062,$A8062,$G$4:$G8062,"Ativo")=1,1,0))</f>
        <v/>
      </c>
    </row>
    <row r="8063" spans="1:55" x14ac:dyDescent="0.3">
      <c r="A8063" s="76"/>
      <c r="B8063" s="104"/>
      <c r="C8063" s="76"/>
      <c r="D8063" s="77"/>
      <c r="E8063" s="12"/>
      <c r="F8063" s="78"/>
      <c r="G8063" s="77"/>
      <c r="H8063" s="79"/>
      <c r="BA8063" s="5" t="str">
        <f t="shared" si="125"/>
        <v/>
      </c>
      <c r="BB8063" s="5" t="str">
        <f>IF(OR($E8063="",$G8063&lt;&gt;"Ativo"),"",IF(COUNTIFS($E$4:$E8063,$E8063,$A$4:$A8063,$A8063,$G$4:$G8063,"Ativo")=1,1,0))</f>
        <v/>
      </c>
      <c r="BC8063" t="str">
        <f>IF(OR($A8063="",$G8063&lt;&gt;"Ativo"),"",IF(COUNTIFS($A$4:$A8063,$A8063,$G$4:$G8063,"Ativo")=1,1,0))</f>
        <v/>
      </c>
    </row>
    <row r="8064" spans="1:55" x14ac:dyDescent="0.3">
      <c r="A8064" s="76"/>
      <c r="B8064" s="104"/>
      <c r="C8064" s="76"/>
      <c r="D8064" s="77"/>
      <c r="E8064" s="12"/>
      <c r="F8064" s="78"/>
      <c r="G8064" s="77"/>
      <c r="H8064" s="79"/>
      <c r="BA8064" s="5" t="str">
        <f t="shared" si="125"/>
        <v/>
      </c>
      <c r="BB8064" s="5" t="str">
        <f>IF(OR($E8064="",$G8064&lt;&gt;"Ativo"),"",IF(COUNTIFS($E$4:$E8064,$E8064,$A$4:$A8064,$A8064,$G$4:$G8064,"Ativo")=1,1,0))</f>
        <v/>
      </c>
      <c r="BC8064" t="str">
        <f>IF(OR($A8064="",$G8064&lt;&gt;"Ativo"),"",IF(COUNTIFS($A$4:$A8064,$A8064,$G$4:$G8064,"Ativo")=1,1,0))</f>
        <v/>
      </c>
    </row>
    <row r="8065" spans="1:55" x14ac:dyDescent="0.3">
      <c r="A8065" s="76"/>
      <c r="B8065" s="104"/>
      <c r="C8065" s="76"/>
      <c r="D8065" s="77"/>
      <c r="E8065" s="12"/>
      <c r="F8065" s="78"/>
      <c r="G8065" s="77"/>
      <c r="H8065" s="79"/>
      <c r="BA8065" s="5" t="str">
        <f t="shared" si="125"/>
        <v/>
      </c>
      <c r="BB8065" s="5" t="str">
        <f>IF(OR($E8065="",$G8065&lt;&gt;"Ativo"),"",IF(COUNTIFS($E$4:$E8065,$E8065,$A$4:$A8065,$A8065,$G$4:$G8065,"Ativo")=1,1,0))</f>
        <v/>
      </c>
      <c r="BC8065" t="str">
        <f>IF(OR($A8065="",$G8065&lt;&gt;"Ativo"),"",IF(COUNTIFS($A$4:$A8065,$A8065,$G$4:$G8065,"Ativo")=1,1,0))</f>
        <v/>
      </c>
    </row>
    <row r="8066" spans="1:55" x14ac:dyDescent="0.3">
      <c r="A8066" s="76"/>
      <c r="B8066" s="104"/>
      <c r="C8066" s="76"/>
      <c r="D8066" s="77"/>
      <c r="E8066" s="12"/>
      <c r="F8066" s="78"/>
      <c r="G8066" s="77"/>
      <c r="H8066" s="79"/>
      <c r="BA8066" s="5" t="str">
        <f t="shared" si="125"/>
        <v/>
      </c>
      <c r="BB8066" s="5" t="str">
        <f>IF(OR($E8066="",$G8066&lt;&gt;"Ativo"),"",IF(COUNTIFS($E$4:$E8066,$E8066,$A$4:$A8066,$A8066,$G$4:$G8066,"Ativo")=1,1,0))</f>
        <v/>
      </c>
      <c r="BC8066" t="str">
        <f>IF(OR($A8066="",$G8066&lt;&gt;"Ativo"),"",IF(COUNTIFS($A$4:$A8066,$A8066,$G$4:$G8066,"Ativo")=1,1,0))</f>
        <v/>
      </c>
    </row>
    <row r="8067" spans="1:55" x14ac:dyDescent="0.3">
      <c r="A8067" s="76"/>
      <c r="B8067" s="104"/>
      <c r="C8067" s="76"/>
      <c r="D8067" s="77"/>
      <c r="E8067" s="12"/>
      <c r="F8067" s="78"/>
      <c r="G8067" s="77"/>
      <c r="H8067" s="79"/>
      <c r="BA8067" s="5" t="str">
        <f t="shared" si="125"/>
        <v/>
      </c>
      <c r="BB8067" s="5" t="str">
        <f>IF(OR($E8067="",$G8067&lt;&gt;"Ativo"),"",IF(COUNTIFS($E$4:$E8067,$E8067,$A$4:$A8067,$A8067,$G$4:$G8067,"Ativo")=1,1,0))</f>
        <v/>
      </c>
      <c r="BC8067" t="str">
        <f>IF(OR($A8067="",$G8067&lt;&gt;"Ativo"),"",IF(COUNTIFS($A$4:$A8067,$A8067,$G$4:$G8067,"Ativo")=1,1,0))</f>
        <v/>
      </c>
    </row>
    <row r="8068" spans="1:55" x14ac:dyDescent="0.3">
      <c r="A8068" s="76"/>
      <c r="B8068" s="104"/>
      <c r="C8068" s="76"/>
      <c r="D8068" s="77"/>
      <c r="E8068" s="12"/>
      <c r="F8068" s="78"/>
      <c r="G8068" s="77"/>
      <c r="H8068" s="79"/>
      <c r="BA8068" s="5" t="str">
        <f t="shared" ref="BA8068:BA8131" si="126">IF($D8068="","",MID($D8068,4,LEN($D8068)-5))</f>
        <v/>
      </c>
      <c r="BB8068" s="5" t="str">
        <f>IF(OR($E8068="",$G8068&lt;&gt;"Ativo"),"",IF(COUNTIFS($E$4:$E8068,$E8068,$A$4:$A8068,$A8068,$G$4:$G8068,"Ativo")=1,1,0))</f>
        <v/>
      </c>
      <c r="BC8068" t="str">
        <f>IF(OR($A8068="",$G8068&lt;&gt;"Ativo"),"",IF(COUNTIFS($A$4:$A8068,$A8068,$G$4:$G8068,"Ativo")=1,1,0))</f>
        <v/>
      </c>
    </row>
    <row r="8069" spans="1:55" x14ac:dyDescent="0.3">
      <c r="A8069" s="76"/>
      <c r="B8069" s="104"/>
      <c r="C8069" s="76"/>
      <c r="D8069" s="77"/>
      <c r="E8069" s="12"/>
      <c r="F8069" s="78"/>
      <c r="G8069" s="77"/>
      <c r="H8069" s="79"/>
      <c r="BA8069" s="5" t="str">
        <f t="shared" si="126"/>
        <v/>
      </c>
      <c r="BB8069" s="5" t="str">
        <f>IF(OR($E8069="",$G8069&lt;&gt;"Ativo"),"",IF(COUNTIFS($E$4:$E8069,$E8069,$A$4:$A8069,$A8069,$G$4:$G8069,"Ativo")=1,1,0))</f>
        <v/>
      </c>
      <c r="BC8069" t="str">
        <f>IF(OR($A8069="",$G8069&lt;&gt;"Ativo"),"",IF(COUNTIFS($A$4:$A8069,$A8069,$G$4:$G8069,"Ativo")=1,1,0))</f>
        <v/>
      </c>
    </row>
    <row r="8070" spans="1:55" x14ac:dyDescent="0.3">
      <c r="A8070" s="76"/>
      <c r="B8070" s="104"/>
      <c r="C8070" s="76"/>
      <c r="D8070" s="77"/>
      <c r="E8070" s="12"/>
      <c r="F8070" s="78"/>
      <c r="G8070" s="77"/>
      <c r="H8070" s="79"/>
      <c r="BA8070" s="5" t="str">
        <f t="shared" si="126"/>
        <v/>
      </c>
      <c r="BB8070" s="5" t="str">
        <f>IF(OR($E8070="",$G8070&lt;&gt;"Ativo"),"",IF(COUNTIFS($E$4:$E8070,$E8070,$A$4:$A8070,$A8070,$G$4:$G8070,"Ativo")=1,1,0))</f>
        <v/>
      </c>
      <c r="BC8070" t="str">
        <f>IF(OR($A8070="",$G8070&lt;&gt;"Ativo"),"",IF(COUNTIFS($A$4:$A8070,$A8070,$G$4:$G8070,"Ativo")=1,1,0))</f>
        <v/>
      </c>
    </row>
    <row r="8071" spans="1:55" x14ac:dyDescent="0.3">
      <c r="A8071" s="76"/>
      <c r="B8071" s="104"/>
      <c r="C8071" s="76"/>
      <c r="D8071" s="77"/>
      <c r="E8071" s="12"/>
      <c r="F8071" s="78"/>
      <c r="G8071" s="77"/>
      <c r="H8071" s="79"/>
      <c r="BA8071" s="5" t="str">
        <f t="shared" si="126"/>
        <v/>
      </c>
      <c r="BB8071" s="5" t="str">
        <f>IF(OR($E8071="",$G8071&lt;&gt;"Ativo"),"",IF(COUNTIFS($E$4:$E8071,$E8071,$A$4:$A8071,$A8071,$G$4:$G8071,"Ativo")=1,1,0))</f>
        <v/>
      </c>
      <c r="BC8071" t="str">
        <f>IF(OR($A8071="",$G8071&lt;&gt;"Ativo"),"",IF(COUNTIFS($A$4:$A8071,$A8071,$G$4:$G8071,"Ativo")=1,1,0))</f>
        <v/>
      </c>
    </row>
    <row r="8072" spans="1:55" x14ac:dyDescent="0.3">
      <c r="A8072" s="76"/>
      <c r="B8072" s="104"/>
      <c r="C8072" s="76"/>
      <c r="D8072" s="77"/>
      <c r="E8072" s="12"/>
      <c r="F8072" s="78"/>
      <c r="G8072" s="77"/>
      <c r="H8072" s="79"/>
      <c r="BA8072" s="5" t="str">
        <f t="shared" si="126"/>
        <v/>
      </c>
      <c r="BB8072" s="5" t="str">
        <f>IF(OR($E8072="",$G8072&lt;&gt;"Ativo"),"",IF(COUNTIFS($E$4:$E8072,$E8072,$A$4:$A8072,$A8072,$G$4:$G8072,"Ativo")=1,1,0))</f>
        <v/>
      </c>
      <c r="BC8072" t="str">
        <f>IF(OR($A8072="",$G8072&lt;&gt;"Ativo"),"",IF(COUNTIFS($A$4:$A8072,$A8072,$G$4:$G8072,"Ativo")=1,1,0))</f>
        <v/>
      </c>
    </row>
    <row r="8073" spans="1:55" x14ac:dyDescent="0.3">
      <c r="A8073" s="76"/>
      <c r="B8073" s="104"/>
      <c r="C8073" s="76"/>
      <c r="D8073" s="77"/>
      <c r="E8073" s="12"/>
      <c r="F8073" s="78"/>
      <c r="G8073" s="77"/>
      <c r="H8073" s="79"/>
      <c r="BA8073" s="5" t="str">
        <f t="shared" si="126"/>
        <v/>
      </c>
      <c r="BB8073" s="5" t="str">
        <f>IF(OR($E8073="",$G8073&lt;&gt;"Ativo"),"",IF(COUNTIFS($E$4:$E8073,$E8073,$A$4:$A8073,$A8073,$G$4:$G8073,"Ativo")=1,1,0))</f>
        <v/>
      </c>
      <c r="BC8073" t="str">
        <f>IF(OR($A8073="",$G8073&lt;&gt;"Ativo"),"",IF(COUNTIFS($A$4:$A8073,$A8073,$G$4:$G8073,"Ativo")=1,1,0))</f>
        <v/>
      </c>
    </row>
    <row r="8074" spans="1:55" x14ac:dyDescent="0.3">
      <c r="A8074" s="76"/>
      <c r="B8074" s="104"/>
      <c r="C8074" s="76"/>
      <c r="D8074" s="77"/>
      <c r="E8074" s="12"/>
      <c r="F8074" s="78"/>
      <c r="G8074" s="77"/>
      <c r="H8074" s="79"/>
      <c r="BA8074" s="5" t="str">
        <f t="shared" si="126"/>
        <v/>
      </c>
      <c r="BB8074" s="5" t="str">
        <f>IF(OR($E8074="",$G8074&lt;&gt;"Ativo"),"",IF(COUNTIFS($E$4:$E8074,$E8074,$A$4:$A8074,$A8074,$G$4:$G8074,"Ativo")=1,1,0))</f>
        <v/>
      </c>
      <c r="BC8074" t="str">
        <f>IF(OR($A8074="",$G8074&lt;&gt;"Ativo"),"",IF(COUNTIFS($A$4:$A8074,$A8074,$G$4:$G8074,"Ativo")=1,1,0))</f>
        <v/>
      </c>
    </row>
    <row r="8075" spans="1:55" x14ac:dyDescent="0.3">
      <c r="A8075" s="76"/>
      <c r="B8075" s="104"/>
      <c r="C8075" s="76"/>
      <c r="D8075" s="77"/>
      <c r="E8075" s="12"/>
      <c r="F8075" s="78"/>
      <c r="G8075" s="77"/>
      <c r="H8075" s="79"/>
      <c r="BA8075" s="5" t="str">
        <f t="shared" si="126"/>
        <v/>
      </c>
      <c r="BB8075" s="5" t="str">
        <f>IF(OR($E8075="",$G8075&lt;&gt;"Ativo"),"",IF(COUNTIFS($E$4:$E8075,$E8075,$A$4:$A8075,$A8075,$G$4:$G8075,"Ativo")=1,1,0))</f>
        <v/>
      </c>
      <c r="BC8075" t="str">
        <f>IF(OR($A8075="",$G8075&lt;&gt;"Ativo"),"",IF(COUNTIFS($A$4:$A8075,$A8075,$G$4:$G8075,"Ativo")=1,1,0))</f>
        <v/>
      </c>
    </row>
    <row r="8076" spans="1:55" x14ac:dyDescent="0.3">
      <c r="A8076" s="76"/>
      <c r="B8076" s="104"/>
      <c r="C8076" s="76"/>
      <c r="D8076" s="77"/>
      <c r="E8076" s="12"/>
      <c r="F8076" s="78"/>
      <c r="G8076" s="77"/>
      <c r="H8076" s="79"/>
      <c r="BA8076" s="5" t="str">
        <f t="shared" si="126"/>
        <v/>
      </c>
      <c r="BB8076" s="5" t="str">
        <f>IF(OR($E8076="",$G8076&lt;&gt;"Ativo"),"",IF(COUNTIFS($E$4:$E8076,$E8076,$A$4:$A8076,$A8076,$G$4:$G8076,"Ativo")=1,1,0))</f>
        <v/>
      </c>
      <c r="BC8076" t="str">
        <f>IF(OR($A8076="",$G8076&lt;&gt;"Ativo"),"",IF(COUNTIFS($A$4:$A8076,$A8076,$G$4:$G8076,"Ativo")=1,1,0))</f>
        <v/>
      </c>
    </row>
    <row r="8077" spans="1:55" x14ac:dyDescent="0.3">
      <c r="A8077" s="76"/>
      <c r="B8077" s="104"/>
      <c r="C8077" s="76"/>
      <c r="D8077" s="77"/>
      <c r="E8077" s="12"/>
      <c r="F8077" s="78"/>
      <c r="G8077" s="77"/>
      <c r="H8077" s="79"/>
      <c r="BA8077" s="5" t="str">
        <f t="shared" si="126"/>
        <v/>
      </c>
      <c r="BB8077" s="5" t="str">
        <f>IF(OR($E8077="",$G8077&lt;&gt;"Ativo"),"",IF(COUNTIFS($E$4:$E8077,$E8077,$A$4:$A8077,$A8077,$G$4:$G8077,"Ativo")=1,1,0))</f>
        <v/>
      </c>
      <c r="BC8077" t="str">
        <f>IF(OR($A8077="",$G8077&lt;&gt;"Ativo"),"",IF(COUNTIFS($A$4:$A8077,$A8077,$G$4:$G8077,"Ativo")=1,1,0))</f>
        <v/>
      </c>
    </row>
    <row r="8078" spans="1:55" x14ac:dyDescent="0.3">
      <c r="A8078" s="76"/>
      <c r="B8078" s="104"/>
      <c r="C8078" s="76"/>
      <c r="D8078" s="77"/>
      <c r="E8078" s="12"/>
      <c r="F8078" s="78"/>
      <c r="G8078" s="77"/>
      <c r="H8078" s="79"/>
      <c r="BA8078" s="5" t="str">
        <f t="shared" si="126"/>
        <v/>
      </c>
      <c r="BB8078" s="5" t="str">
        <f>IF(OR($E8078="",$G8078&lt;&gt;"Ativo"),"",IF(COUNTIFS($E$4:$E8078,$E8078,$A$4:$A8078,$A8078,$G$4:$G8078,"Ativo")=1,1,0))</f>
        <v/>
      </c>
      <c r="BC8078" t="str">
        <f>IF(OR($A8078="",$G8078&lt;&gt;"Ativo"),"",IF(COUNTIFS($A$4:$A8078,$A8078,$G$4:$G8078,"Ativo")=1,1,0))</f>
        <v/>
      </c>
    </row>
    <row r="8079" spans="1:55" x14ac:dyDescent="0.3">
      <c r="A8079" s="76"/>
      <c r="B8079" s="104"/>
      <c r="C8079" s="76"/>
      <c r="D8079" s="77"/>
      <c r="E8079" s="12"/>
      <c r="F8079" s="78"/>
      <c r="G8079" s="77"/>
      <c r="H8079" s="79"/>
      <c r="BA8079" s="5" t="str">
        <f t="shared" si="126"/>
        <v/>
      </c>
      <c r="BB8079" s="5" t="str">
        <f>IF(OR($E8079="",$G8079&lt;&gt;"Ativo"),"",IF(COUNTIFS($E$4:$E8079,$E8079,$A$4:$A8079,$A8079,$G$4:$G8079,"Ativo")=1,1,0))</f>
        <v/>
      </c>
      <c r="BC8079" t="str">
        <f>IF(OR($A8079="",$G8079&lt;&gt;"Ativo"),"",IF(COUNTIFS($A$4:$A8079,$A8079,$G$4:$G8079,"Ativo")=1,1,0))</f>
        <v/>
      </c>
    </row>
    <row r="8080" spans="1:55" x14ac:dyDescent="0.3">
      <c r="A8080" s="76"/>
      <c r="B8080" s="104"/>
      <c r="C8080" s="76"/>
      <c r="D8080" s="77"/>
      <c r="E8080" s="12"/>
      <c r="F8080" s="78"/>
      <c r="G8080" s="77"/>
      <c r="H8080" s="79"/>
      <c r="BA8080" s="5" t="str">
        <f t="shared" si="126"/>
        <v/>
      </c>
      <c r="BB8080" s="5" t="str">
        <f>IF(OR($E8080="",$G8080&lt;&gt;"Ativo"),"",IF(COUNTIFS($E$4:$E8080,$E8080,$A$4:$A8080,$A8080,$G$4:$G8080,"Ativo")=1,1,0))</f>
        <v/>
      </c>
      <c r="BC8080" t="str">
        <f>IF(OR($A8080="",$G8080&lt;&gt;"Ativo"),"",IF(COUNTIFS($A$4:$A8080,$A8080,$G$4:$G8080,"Ativo")=1,1,0))</f>
        <v/>
      </c>
    </row>
    <row r="8081" spans="1:55" x14ac:dyDescent="0.3">
      <c r="A8081" s="76"/>
      <c r="B8081" s="104"/>
      <c r="C8081" s="76"/>
      <c r="D8081" s="77"/>
      <c r="E8081" s="12"/>
      <c r="F8081" s="78"/>
      <c r="G8081" s="77"/>
      <c r="H8081" s="79"/>
      <c r="BA8081" s="5" t="str">
        <f t="shared" si="126"/>
        <v/>
      </c>
      <c r="BB8081" s="5" t="str">
        <f>IF(OR($E8081="",$G8081&lt;&gt;"Ativo"),"",IF(COUNTIFS($E$4:$E8081,$E8081,$A$4:$A8081,$A8081,$G$4:$G8081,"Ativo")=1,1,0))</f>
        <v/>
      </c>
      <c r="BC8081" t="str">
        <f>IF(OR($A8081="",$G8081&lt;&gt;"Ativo"),"",IF(COUNTIFS($A$4:$A8081,$A8081,$G$4:$G8081,"Ativo")=1,1,0))</f>
        <v/>
      </c>
    </row>
    <row r="8082" spans="1:55" x14ac:dyDescent="0.3">
      <c r="A8082" s="76"/>
      <c r="B8082" s="104"/>
      <c r="C8082" s="76"/>
      <c r="D8082" s="77"/>
      <c r="E8082" s="12"/>
      <c r="F8082" s="78"/>
      <c r="G8082" s="77"/>
      <c r="H8082" s="79"/>
      <c r="BA8082" s="5" t="str">
        <f t="shared" si="126"/>
        <v/>
      </c>
      <c r="BB8082" s="5" t="str">
        <f>IF(OR($E8082="",$G8082&lt;&gt;"Ativo"),"",IF(COUNTIFS($E$4:$E8082,$E8082,$A$4:$A8082,$A8082,$G$4:$G8082,"Ativo")=1,1,0))</f>
        <v/>
      </c>
      <c r="BC8082" t="str">
        <f>IF(OR($A8082="",$G8082&lt;&gt;"Ativo"),"",IF(COUNTIFS($A$4:$A8082,$A8082,$G$4:$G8082,"Ativo")=1,1,0))</f>
        <v/>
      </c>
    </row>
    <row r="8083" spans="1:55" x14ac:dyDescent="0.3">
      <c r="A8083" s="76"/>
      <c r="B8083" s="104"/>
      <c r="C8083" s="76"/>
      <c r="D8083" s="77"/>
      <c r="E8083" s="12"/>
      <c r="F8083" s="78"/>
      <c r="G8083" s="77"/>
      <c r="H8083" s="79"/>
      <c r="BA8083" s="5" t="str">
        <f t="shared" si="126"/>
        <v/>
      </c>
      <c r="BB8083" s="5" t="str">
        <f>IF(OR($E8083="",$G8083&lt;&gt;"Ativo"),"",IF(COUNTIFS($E$4:$E8083,$E8083,$A$4:$A8083,$A8083,$G$4:$G8083,"Ativo")=1,1,0))</f>
        <v/>
      </c>
      <c r="BC8083" t="str">
        <f>IF(OR($A8083="",$G8083&lt;&gt;"Ativo"),"",IF(COUNTIFS($A$4:$A8083,$A8083,$G$4:$G8083,"Ativo")=1,1,0))</f>
        <v/>
      </c>
    </row>
    <row r="8084" spans="1:55" x14ac:dyDescent="0.3">
      <c r="A8084" s="76"/>
      <c r="B8084" s="104"/>
      <c r="C8084" s="76"/>
      <c r="D8084" s="77"/>
      <c r="E8084" s="12"/>
      <c r="F8084" s="78"/>
      <c r="G8084" s="77"/>
      <c r="H8084" s="79"/>
      <c r="BA8084" s="5" t="str">
        <f t="shared" si="126"/>
        <v/>
      </c>
      <c r="BB8084" s="5" t="str">
        <f>IF(OR($E8084="",$G8084&lt;&gt;"Ativo"),"",IF(COUNTIFS($E$4:$E8084,$E8084,$A$4:$A8084,$A8084,$G$4:$G8084,"Ativo")=1,1,0))</f>
        <v/>
      </c>
      <c r="BC8084" t="str">
        <f>IF(OR($A8084="",$G8084&lt;&gt;"Ativo"),"",IF(COUNTIFS($A$4:$A8084,$A8084,$G$4:$G8084,"Ativo")=1,1,0))</f>
        <v/>
      </c>
    </row>
    <row r="8085" spans="1:55" x14ac:dyDescent="0.3">
      <c r="A8085" s="76"/>
      <c r="B8085" s="104"/>
      <c r="C8085" s="76"/>
      <c r="D8085" s="77"/>
      <c r="E8085" s="12"/>
      <c r="F8085" s="78"/>
      <c r="G8085" s="77"/>
      <c r="H8085" s="79"/>
      <c r="BA8085" s="5" t="str">
        <f t="shared" si="126"/>
        <v/>
      </c>
      <c r="BB8085" s="5" t="str">
        <f>IF(OR($E8085="",$G8085&lt;&gt;"Ativo"),"",IF(COUNTIFS($E$4:$E8085,$E8085,$A$4:$A8085,$A8085,$G$4:$G8085,"Ativo")=1,1,0))</f>
        <v/>
      </c>
      <c r="BC8085" t="str">
        <f>IF(OR($A8085="",$G8085&lt;&gt;"Ativo"),"",IF(COUNTIFS($A$4:$A8085,$A8085,$G$4:$G8085,"Ativo")=1,1,0))</f>
        <v/>
      </c>
    </row>
    <row r="8086" spans="1:55" x14ac:dyDescent="0.3">
      <c r="A8086" s="76"/>
      <c r="B8086" s="104"/>
      <c r="C8086" s="76"/>
      <c r="D8086" s="77"/>
      <c r="E8086" s="12"/>
      <c r="F8086" s="78"/>
      <c r="G8086" s="77"/>
      <c r="H8086" s="79"/>
      <c r="BA8086" s="5" t="str">
        <f t="shared" si="126"/>
        <v/>
      </c>
      <c r="BB8086" s="5" t="str">
        <f>IF(OR($E8086="",$G8086&lt;&gt;"Ativo"),"",IF(COUNTIFS($E$4:$E8086,$E8086,$A$4:$A8086,$A8086,$G$4:$G8086,"Ativo")=1,1,0))</f>
        <v/>
      </c>
      <c r="BC8086" t="str">
        <f>IF(OR($A8086="",$G8086&lt;&gt;"Ativo"),"",IF(COUNTIFS($A$4:$A8086,$A8086,$G$4:$G8086,"Ativo")=1,1,0))</f>
        <v/>
      </c>
    </row>
    <row r="8087" spans="1:55" x14ac:dyDescent="0.3">
      <c r="A8087" s="76"/>
      <c r="B8087" s="104"/>
      <c r="C8087" s="76"/>
      <c r="D8087" s="77"/>
      <c r="E8087" s="12"/>
      <c r="F8087" s="78"/>
      <c r="G8087" s="77"/>
      <c r="H8087" s="79"/>
      <c r="BA8087" s="5" t="str">
        <f t="shared" si="126"/>
        <v/>
      </c>
      <c r="BB8087" s="5" t="str">
        <f>IF(OR($E8087="",$G8087&lt;&gt;"Ativo"),"",IF(COUNTIFS($E$4:$E8087,$E8087,$A$4:$A8087,$A8087,$G$4:$G8087,"Ativo")=1,1,0))</f>
        <v/>
      </c>
      <c r="BC8087" t="str">
        <f>IF(OR($A8087="",$G8087&lt;&gt;"Ativo"),"",IF(COUNTIFS($A$4:$A8087,$A8087,$G$4:$G8087,"Ativo")=1,1,0))</f>
        <v/>
      </c>
    </row>
    <row r="8088" spans="1:55" x14ac:dyDescent="0.3">
      <c r="A8088" s="76"/>
      <c r="B8088" s="104"/>
      <c r="C8088" s="76"/>
      <c r="D8088" s="77"/>
      <c r="E8088" s="12"/>
      <c r="F8088" s="78"/>
      <c r="G8088" s="77"/>
      <c r="H8088" s="79"/>
      <c r="BA8088" s="5" t="str">
        <f t="shared" si="126"/>
        <v/>
      </c>
      <c r="BB8088" s="5" t="str">
        <f>IF(OR($E8088="",$G8088&lt;&gt;"Ativo"),"",IF(COUNTIFS($E$4:$E8088,$E8088,$A$4:$A8088,$A8088,$G$4:$G8088,"Ativo")=1,1,0))</f>
        <v/>
      </c>
      <c r="BC8088" t="str">
        <f>IF(OR($A8088="",$G8088&lt;&gt;"Ativo"),"",IF(COUNTIFS($A$4:$A8088,$A8088,$G$4:$G8088,"Ativo")=1,1,0))</f>
        <v/>
      </c>
    </row>
    <row r="8089" spans="1:55" x14ac:dyDescent="0.3">
      <c r="A8089" s="76"/>
      <c r="B8089" s="104"/>
      <c r="C8089" s="76"/>
      <c r="D8089" s="77"/>
      <c r="E8089" s="12"/>
      <c r="F8089" s="78"/>
      <c r="G8089" s="77"/>
      <c r="H8089" s="79"/>
      <c r="BA8089" s="5" t="str">
        <f t="shared" si="126"/>
        <v/>
      </c>
      <c r="BB8089" s="5" t="str">
        <f>IF(OR($E8089="",$G8089&lt;&gt;"Ativo"),"",IF(COUNTIFS($E$4:$E8089,$E8089,$A$4:$A8089,$A8089,$G$4:$G8089,"Ativo")=1,1,0))</f>
        <v/>
      </c>
      <c r="BC8089" t="str">
        <f>IF(OR($A8089="",$G8089&lt;&gt;"Ativo"),"",IF(COUNTIFS($A$4:$A8089,$A8089,$G$4:$G8089,"Ativo")=1,1,0))</f>
        <v/>
      </c>
    </row>
    <row r="8090" spans="1:55" x14ac:dyDescent="0.3">
      <c r="A8090" s="76"/>
      <c r="B8090" s="104"/>
      <c r="C8090" s="76"/>
      <c r="D8090" s="77"/>
      <c r="E8090" s="12"/>
      <c r="F8090" s="78"/>
      <c r="G8090" s="77"/>
      <c r="H8090" s="79"/>
      <c r="BA8090" s="5" t="str">
        <f t="shared" si="126"/>
        <v/>
      </c>
      <c r="BB8090" s="5" t="str">
        <f>IF(OR($E8090="",$G8090&lt;&gt;"Ativo"),"",IF(COUNTIFS($E$4:$E8090,$E8090,$A$4:$A8090,$A8090,$G$4:$G8090,"Ativo")=1,1,0))</f>
        <v/>
      </c>
      <c r="BC8090" t="str">
        <f>IF(OR($A8090="",$G8090&lt;&gt;"Ativo"),"",IF(COUNTIFS($A$4:$A8090,$A8090,$G$4:$G8090,"Ativo")=1,1,0))</f>
        <v/>
      </c>
    </row>
    <row r="8091" spans="1:55" x14ac:dyDescent="0.3">
      <c r="A8091" s="76"/>
      <c r="B8091" s="104"/>
      <c r="C8091" s="76"/>
      <c r="D8091" s="77"/>
      <c r="E8091" s="12"/>
      <c r="F8091" s="78"/>
      <c r="G8091" s="77"/>
      <c r="H8091" s="79"/>
      <c r="BA8091" s="5" t="str">
        <f t="shared" si="126"/>
        <v/>
      </c>
      <c r="BB8091" s="5" t="str">
        <f>IF(OR($E8091="",$G8091&lt;&gt;"Ativo"),"",IF(COUNTIFS($E$4:$E8091,$E8091,$A$4:$A8091,$A8091,$G$4:$G8091,"Ativo")=1,1,0))</f>
        <v/>
      </c>
      <c r="BC8091" t="str">
        <f>IF(OR($A8091="",$G8091&lt;&gt;"Ativo"),"",IF(COUNTIFS($A$4:$A8091,$A8091,$G$4:$G8091,"Ativo")=1,1,0))</f>
        <v/>
      </c>
    </row>
    <row r="8092" spans="1:55" x14ac:dyDescent="0.3">
      <c r="A8092" s="76"/>
      <c r="B8092" s="104"/>
      <c r="C8092" s="76"/>
      <c r="D8092" s="77"/>
      <c r="E8092" s="12"/>
      <c r="F8092" s="78"/>
      <c r="G8092" s="77"/>
      <c r="H8092" s="79"/>
      <c r="BA8092" s="5" t="str">
        <f t="shared" si="126"/>
        <v/>
      </c>
      <c r="BB8092" s="5" t="str">
        <f>IF(OR($E8092="",$G8092&lt;&gt;"Ativo"),"",IF(COUNTIFS($E$4:$E8092,$E8092,$A$4:$A8092,$A8092,$G$4:$G8092,"Ativo")=1,1,0))</f>
        <v/>
      </c>
      <c r="BC8092" t="str">
        <f>IF(OR($A8092="",$G8092&lt;&gt;"Ativo"),"",IF(COUNTIFS($A$4:$A8092,$A8092,$G$4:$G8092,"Ativo")=1,1,0))</f>
        <v/>
      </c>
    </row>
    <row r="8093" spans="1:55" x14ac:dyDescent="0.3">
      <c r="A8093" s="76"/>
      <c r="B8093" s="104"/>
      <c r="C8093" s="76"/>
      <c r="D8093" s="77"/>
      <c r="E8093" s="12"/>
      <c r="F8093" s="78"/>
      <c r="G8093" s="77"/>
      <c r="H8093" s="79"/>
      <c r="BA8093" s="5" t="str">
        <f t="shared" si="126"/>
        <v/>
      </c>
      <c r="BB8093" s="5" t="str">
        <f>IF(OR($E8093="",$G8093&lt;&gt;"Ativo"),"",IF(COUNTIFS($E$4:$E8093,$E8093,$A$4:$A8093,$A8093,$G$4:$G8093,"Ativo")=1,1,0))</f>
        <v/>
      </c>
      <c r="BC8093" t="str">
        <f>IF(OR($A8093="",$G8093&lt;&gt;"Ativo"),"",IF(COUNTIFS($A$4:$A8093,$A8093,$G$4:$G8093,"Ativo")=1,1,0))</f>
        <v/>
      </c>
    </row>
    <row r="8094" spans="1:55" x14ac:dyDescent="0.3">
      <c r="A8094" s="76"/>
      <c r="B8094" s="104"/>
      <c r="C8094" s="76"/>
      <c r="D8094" s="77"/>
      <c r="E8094" s="12"/>
      <c r="F8094" s="78"/>
      <c r="G8094" s="77"/>
      <c r="H8094" s="79"/>
      <c r="BA8094" s="5" t="str">
        <f t="shared" si="126"/>
        <v/>
      </c>
      <c r="BB8094" s="5" t="str">
        <f>IF(OR($E8094="",$G8094&lt;&gt;"Ativo"),"",IF(COUNTIFS($E$4:$E8094,$E8094,$A$4:$A8094,$A8094,$G$4:$G8094,"Ativo")=1,1,0))</f>
        <v/>
      </c>
      <c r="BC8094" t="str">
        <f>IF(OR($A8094="",$G8094&lt;&gt;"Ativo"),"",IF(COUNTIFS($A$4:$A8094,$A8094,$G$4:$G8094,"Ativo")=1,1,0))</f>
        <v/>
      </c>
    </row>
    <row r="8095" spans="1:55" x14ac:dyDescent="0.3">
      <c r="A8095" s="76"/>
      <c r="B8095" s="104"/>
      <c r="C8095" s="76"/>
      <c r="D8095" s="77"/>
      <c r="E8095" s="12"/>
      <c r="F8095" s="78"/>
      <c r="G8095" s="77"/>
      <c r="H8095" s="79"/>
      <c r="BA8095" s="5" t="str">
        <f t="shared" si="126"/>
        <v/>
      </c>
      <c r="BB8095" s="5" t="str">
        <f>IF(OR($E8095="",$G8095&lt;&gt;"Ativo"),"",IF(COUNTIFS($E$4:$E8095,$E8095,$A$4:$A8095,$A8095,$G$4:$G8095,"Ativo")=1,1,0))</f>
        <v/>
      </c>
      <c r="BC8095" t="str">
        <f>IF(OR($A8095="",$G8095&lt;&gt;"Ativo"),"",IF(COUNTIFS($A$4:$A8095,$A8095,$G$4:$G8095,"Ativo")=1,1,0))</f>
        <v/>
      </c>
    </row>
    <row r="8096" spans="1:55" x14ac:dyDescent="0.3">
      <c r="A8096" s="76"/>
      <c r="B8096" s="104"/>
      <c r="C8096" s="76"/>
      <c r="D8096" s="77"/>
      <c r="E8096" s="12"/>
      <c r="F8096" s="78"/>
      <c r="G8096" s="77"/>
      <c r="H8096" s="79"/>
      <c r="BA8096" s="5" t="str">
        <f t="shared" si="126"/>
        <v/>
      </c>
      <c r="BB8096" s="5" t="str">
        <f>IF(OR($E8096="",$G8096&lt;&gt;"Ativo"),"",IF(COUNTIFS($E$4:$E8096,$E8096,$A$4:$A8096,$A8096,$G$4:$G8096,"Ativo")=1,1,0))</f>
        <v/>
      </c>
      <c r="BC8096" t="str">
        <f>IF(OR($A8096="",$G8096&lt;&gt;"Ativo"),"",IF(COUNTIFS($A$4:$A8096,$A8096,$G$4:$G8096,"Ativo")=1,1,0))</f>
        <v/>
      </c>
    </row>
    <row r="8097" spans="1:55" x14ac:dyDescent="0.3">
      <c r="A8097" s="76"/>
      <c r="B8097" s="104"/>
      <c r="C8097" s="76"/>
      <c r="D8097" s="77"/>
      <c r="E8097" s="12"/>
      <c r="F8097" s="78"/>
      <c r="G8097" s="77"/>
      <c r="H8097" s="79"/>
      <c r="BA8097" s="5" t="str">
        <f t="shared" si="126"/>
        <v/>
      </c>
      <c r="BB8097" s="5" t="str">
        <f>IF(OR($E8097="",$G8097&lt;&gt;"Ativo"),"",IF(COUNTIFS($E$4:$E8097,$E8097,$A$4:$A8097,$A8097,$G$4:$G8097,"Ativo")=1,1,0))</f>
        <v/>
      </c>
      <c r="BC8097" t="str">
        <f>IF(OR($A8097="",$G8097&lt;&gt;"Ativo"),"",IF(COUNTIFS($A$4:$A8097,$A8097,$G$4:$G8097,"Ativo")=1,1,0))</f>
        <v/>
      </c>
    </row>
    <row r="8098" spans="1:55" x14ac:dyDescent="0.3">
      <c r="A8098" s="76"/>
      <c r="B8098" s="104"/>
      <c r="C8098" s="76"/>
      <c r="D8098" s="77"/>
      <c r="E8098" s="12"/>
      <c r="F8098" s="78"/>
      <c r="G8098" s="77"/>
      <c r="H8098" s="79"/>
      <c r="BA8098" s="5" t="str">
        <f t="shared" si="126"/>
        <v/>
      </c>
      <c r="BB8098" s="5" t="str">
        <f>IF(OR($E8098="",$G8098&lt;&gt;"Ativo"),"",IF(COUNTIFS($E$4:$E8098,$E8098,$A$4:$A8098,$A8098,$G$4:$G8098,"Ativo")=1,1,0))</f>
        <v/>
      </c>
      <c r="BC8098" t="str">
        <f>IF(OR($A8098="",$G8098&lt;&gt;"Ativo"),"",IF(COUNTIFS($A$4:$A8098,$A8098,$G$4:$G8098,"Ativo")=1,1,0))</f>
        <v/>
      </c>
    </row>
    <row r="8099" spans="1:55" x14ac:dyDescent="0.3">
      <c r="A8099" s="76"/>
      <c r="B8099" s="104"/>
      <c r="C8099" s="76"/>
      <c r="D8099" s="77"/>
      <c r="E8099" s="12"/>
      <c r="F8099" s="78"/>
      <c r="G8099" s="77"/>
      <c r="H8099" s="79"/>
      <c r="BA8099" s="5" t="str">
        <f t="shared" si="126"/>
        <v/>
      </c>
      <c r="BB8099" s="5" t="str">
        <f>IF(OR($E8099="",$G8099&lt;&gt;"Ativo"),"",IF(COUNTIFS($E$4:$E8099,$E8099,$A$4:$A8099,$A8099,$G$4:$G8099,"Ativo")=1,1,0))</f>
        <v/>
      </c>
      <c r="BC8099" t="str">
        <f>IF(OR($A8099="",$G8099&lt;&gt;"Ativo"),"",IF(COUNTIFS($A$4:$A8099,$A8099,$G$4:$G8099,"Ativo")=1,1,0))</f>
        <v/>
      </c>
    </row>
    <row r="8100" spans="1:55" x14ac:dyDescent="0.3">
      <c r="A8100" s="76"/>
      <c r="B8100" s="104"/>
      <c r="C8100" s="76"/>
      <c r="D8100" s="77"/>
      <c r="E8100" s="12"/>
      <c r="F8100" s="78"/>
      <c r="G8100" s="77"/>
      <c r="H8100" s="79"/>
      <c r="BA8100" s="5" t="str">
        <f t="shared" si="126"/>
        <v/>
      </c>
      <c r="BB8100" s="5" t="str">
        <f>IF(OR($E8100="",$G8100&lt;&gt;"Ativo"),"",IF(COUNTIFS($E$4:$E8100,$E8100,$A$4:$A8100,$A8100,$G$4:$G8100,"Ativo")=1,1,0))</f>
        <v/>
      </c>
      <c r="BC8100" t="str">
        <f>IF(OR($A8100="",$G8100&lt;&gt;"Ativo"),"",IF(COUNTIFS($A$4:$A8100,$A8100,$G$4:$G8100,"Ativo")=1,1,0))</f>
        <v/>
      </c>
    </row>
    <row r="8101" spans="1:55" x14ac:dyDescent="0.3">
      <c r="A8101" s="76"/>
      <c r="B8101" s="104"/>
      <c r="C8101" s="76"/>
      <c r="D8101" s="77"/>
      <c r="E8101" s="12"/>
      <c r="F8101" s="78"/>
      <c r="G8101" s="77"/>
      <c r="H8101" s="79"/>
      <c r="BA8101" s="5" t="str">
        <f t="shared" si="126"/>
        <v/>
      </c>
      <c r="BB8101" s="5" t="str">
        <f>IF(OR($E8101="",$G8101&lt;&gt;"Ativo"),"",IF(COUNTIFS($E$4:$E8101,$E8101,$A$4:$A8101,$A8101,$G$4:$G8101,"Ativo")=1,1,0))</f>
        <v/>
      </c>
      <c r="BC8101" t="str">
        <f>IF(OR($A8101="",$G8101&lt;&gt;"Ativo"),"",IF(COUNTIFS($A$4:$A8101,$A8101,$G$4:$G8101,"Ativo")=1,1,0))</f>
        <v/>
      </c>
    </row>
    <row r="8102" spans="1:55" x14ac:dyDescent="0.3">
      <c r="A8102" s="76"/>
      <c r="B8102" s="104"/>
      <c r="C8102" s="76"/>
      <c r="D8102" s="77"/>
      <c r="E8102" s="12"/>
      <c r="F8102" s="78"/>
      <c r="G8102" s="77"/>
      <c r="H8102" s="79"/>
      <c r="BA8102" s="5" t="str">
        <f t="shared" si="126"/>
        <v/>
      </c>
      <c r="BB8102" s="5" t="str">
        <f>IF(OR($E8102="",$G8102&lt;&gt;"Ativo"),"",IF(COUNTIFS($E$4:$E8102,$E8102,$A$4:$A8102,$A8102,$G$4:$G8102,"Ativo")=1,1,0))</f>
        <v/>
      </c>
      <c r="BC8102" t="str">
        <f>IF(OR($A8102="",$G8102&lt;&gt;"Ativo"),"",IF(COUNTIFS($A$4:$A8102,$A8102,$G$4:$G8102,"Ativo")=1,1,0))</f>
        <v/>
      </c>
    </row>
    <row r="8103" spans="1:55" x14ac:dyDescent="0.3">
      <c r="A8103" s="76"/>
      <c r="B8103" s="104"/>
      <c r="C8103" s="76"/>
      <c r="D8103" s="77"/>
      <c r="E8103" s="12"/>
      <c r="F8103" s="78"/>
      <c r="G8103" s="77"/>
      <c r="H8103" s="79"/>
      <c r="BA8103" s="5" t="str">
        <f t="shared" si="126"/>
        <v/>
      </c>
      <c r="BB8103" s="5" t="str">
        <f>IF(OR($E8103="",$G8103&lt;&gt;"Ativo"),"",IF(COUNTIFS($E$4:$E8103,$E8103,$A$4:$A8103,$A8103,$G$4:$G8103,"Ativo")=1,1,0))</f>
        <v/>
      </c>
      <c r="BC8103" t="str">
        <f>IF(OR($A8103="",$G8103&lt;&gt;"Ativo"),"",IF(COUNTIFS($A$4:$A8103,$A8103,$G$4:$G8103,"Ativo")=1,1,0))</f>
        <v/>
      </c>
    </row>
    <row r="8104" spans="1:55" x14ac:dyDescent="0.3">
      <c r="A8104" s="76"/>
      <c r="B8104" s="104"/>
      <c r="C8104" s="76"/>
      <c r="D8104" s="77"/>
      <c r="E8104" s="12"/>
      <c r="F8104" s="78"/>
      <c r="G8104" s="77"/>
      <c r="H8104" s="79"/>
      <c r="BA8104" s="5" t="str">
        <f t="shared" si="126"/>
        <v/>
      </c>
      <c r="BB8104" s="5" t="str">
        <f>IF(OR($E8104="",$G8104&lt;&gt;"Ativo"),"",IF(COUNTIFS($E$4:$E8104,$E8104,$A$4:$A8104,$A8104,$G$4:$G8104,"Ativo")=1,1,0))</f>
        <v/>
      </c>
      <c r="BC8104" t="str">
        <f>IF(OR($A8104="",$G8104&lt;&gt;"Ativo"),"",IF(COUNTIFS($A$4:$A8104,$A8104,$G$4:$G8104,"Ativo")=1,1,0))</f>
        <v/>
      </c>
    </row>
    <row r="8105" spans="1:55" x14ac:dyDescent="0.3">
      <c r="A8105" s="76"/>
      <c r="B8105" s="104"/>
      <c r="C8105" s="76"/>
      <c r="D8105" s="77"/>
      <c r="E8105" s="12"/>
      <c r="F8105" s="78"/>
      <c r="G8105" s="77"/>
      <c r="H8105" s="79"/>
      <c r="BA8105" s="5" t="str">
        <f t="shared" si="126"/>
        <v/>
      </c>
      <c r="BB8105" s="5" t="str">
        <f>IF(OR($E8105="",$G8105&lt;&gt;"Ativo"),"",IF(COUNTIFS($E$4:$E8105,$E8105,$A$4:$A8105,$A8105,$G$4:$G8105,"Ativo")=1,1,0))</f>
        <v/>
      </c>
      <c r="BC8105" t="str">
        <f>IF(OR($A8105="",$G8105&lt;&gt;"Ativo"),"",IF(COUNTIFS($A$4:$A8105,$A8105,$G$4:$G8105,"Ativo")=1,1,0))</f>
        <v/>
      </c>
    </row>
    <row r="8106" spans="1:55" x14ac:dyDescent="0.3">
      <c r="A8106" s="76"/>
      <c r="B8106" s="104"/>
      <c r="C8106" s="76"/>
      <c r="D8106" s="77"/>
      <c r="E8106" s="12"/>
      <c r="F8106" s="78"/>
      <c r="G8106" s="77"/>
      <c r="H8106" s="79"/>
      <c r="BA8106" s="5" t="str">
        <f t="shared" si="126"/>
        <v/>
      </c>
      <c r="BB8106" s="5" t="str">
        <f>IF(OR($E8106="",$G8106&lt;&gt;"Ativo"),"",IF(COUNTIFS($E$4:$E8106,$E8106,$A$4:$A8106,$A8106,$G$4:$G8106,"Ativo")=1,1,0))</f>
        <v/>
      </c>
      <c r="BC8106" t="str">
        <f>IF(OR($A8106="",$G8106&lt;&gt;"Ativo"),"",IF(COUNTIFS($A$4:$A8106,$A8106,$G$4:$G8106,"Ativo")=1,1,0))</f>
        <v/>
      </c>
    </row>
    <row r="8107" spans="1:55" x14ac:dyDescent="0.3">
      <c r="A8107" s="76"/>
      <c r="B8107" s="104"/>
      <c r="C8107" s="76"/>
      <c r="D8107" s="77"/>
      <c r="E8107" s="12"/>
      <c r="F8107" s="78"/>
      <c r="G8107" s="77"/>
      <c r="H8107" s="79"/>
      <c r="BA8107" s="5" t="str">
        <f t="shared" si="126"/>
        <v/>
      </c>
      <c r="BB8107" s="5" t="str">
        <f>IF(OR($E8107="",$G8107&lt;&gt;"Ativo"),"",IF(COUNTIFS($E$4:$E8107,$E8107,$A$4:$A8107,$A8107,$G$4:$G8107,"Ativo")=1,1,0))</f>
        <v/>
      </c>
      <c r="BC8107" t="str">
        <f>IF(OR($A8107="",$G8107&lt;&gt;"Ativo"),"",IF(COUNTIFS($A$4:$A8107,$A8107,$G$4:$G8107,"Ativo")=1,1,0))</f>
        <v/>
      </c>
    </row>
    <row r="8108" spans="1:55" x14ac:dyDescent="0.3">
      <c r="A8108" s="76"/>
      <c r="B8108" s="104"/>
      <c r="C8108" s="76"/>
      <c r="D8108" s="77"/>
      <c r="E8108" s="12"/>
      <c r="F8108" s="78"/>
      <c r="G8108" s="77"/>
      <c r="H8108" s="79"/>
      <c r="BA8108" s="5" t="str">
        <f t="shared" si="126"/>
        <v/>
      </c>
      <c r="BB8108" s="5" t="str">
        <f>IF(OR($E8108="",$G8108&lt;&gt;"Ativo"),"",IF(COUNTIFS($E$4:$E8108,$E8108,$A$4:$A8108,$A8108,$G$4:$G8108,"Ativo")=1,1,0))</f>
        <v/>
      </c>
      <c r="BC8108" t="str">
        <f>IF(OR($A8108="",$G8108&lt;&gt;"Ativo"),"",IF(COUNTIFS($A$4:$A8108,$A8108,$G$4:$G8108,"Ativo")=1,1,0))</f>
        <v/>
      </c>
    </row>
    <row r="8109" spans="1:55" x14ac:dyDescent="0.3">
      <c r="A8109" s="76"/>
      <c r="B8109" s="104"/>
      <c r="C8109" s="76"/>
      <c r="D8109" s="77"/>
      <c r="E8109" s="12"/>
      <c r="F8109" s="78"/>
      <c r="G8109" s="77"/>
      <c r="H8109" s="79"/>
      <c r="BA8109" s="5" t="str">
        <f t="shared" si="126"/>
        <v/>
      </c>
      <c r="BB8109" s="5" t="str">
        <f>IF(OR($E8109="",$G8109&lt;&gt;"Ativo"),"",IF(COUNTIFS($E$4:$E8109,$E8109,$A$4:$A8109,$A8109,$G$4:$G8109,"Ativo")=1,1,0))</f>
        <v/>
      </c>
      <c r="BC8109" t="str">
        <f>IF(OR($A8109="",$G8109&lt;&gt;"Ativo"),"",IF(COUNTIFS($A$4:$A8109,$A8109,$G$4:$G8109,"Ativo")=1,1,0))</f>
        <v/>
      </c>
    </row>
    <row r="8110" spans="1:55" x14ac:dyDescent="0.3">
      <c r="A8110" s="76"/>
      <c r="B8110" s="104"/>
      <c r="C8110" s="76"/>
      <c r="D8110" s="77"/>
      <c r="E8110" s="12"/>
      <c r="F8110" s="78"/>
      <c r="G8110" s="77"/>
      <c r="H8110" s="79"/>
      <c r="BA8110" s="5" t="str">
        <f t="shared" si="126"/>
        <v/>
      </c>
      <c r="BB8110" s="5" t="str">
        <f>IF(OR($E8110="",$G8110&lt;&gt;"Ativo"),"",IF(COUNTIFS($E$4:$E8110,$E8110,$A$4:$A8110,$A8110,$G$4:$G8110,"Ativo")=1,1,0))</f>
        <v/>
      </c>
      <c r="BC8110" t="str">
        <f>IF(OR($A8110="",$G8110&lt;&gt;"Ativo"),"",IF(COUNTIFS($A$4:$A8110,$A8110,$G$4:$G8110,"Ativo")=1,1,0))</f>
        <v/>
      </c>
    </row>
    <row r="8111" spans="1:55" x14ac:dyDescent="0.3">
      <c r="A8111" s="76"/>
      <c r="B8111" s="104"/>
      <c r="C8111" s="76"/>
      <c r="D8111" s="77"/>
      <c r="E8111" s="12"/>
      <c r="F8111" s="78"/>
      <c r="G8111" s="77"/>
      <c r="H8111" s="79"/>
      <c r="BA8111" s="5" t="str">
        <f t="shared" si="126"/>
        <v/>
      </c>
      <c r="BB8111" s="5" t="str">
        <f>IF(OR($E8111="",$G8111&lt;&gt;"Ativo"),"",IF(COUNTIFS($E$4:$E8111,$E8111,$A$4:$A8111,$A8111,$G$4:$G8111,"Ativo")=1,1,0))</f>
        <v/>
      </c>
      <c r="BC8111" t="str">
        <f>IF(OR($A8111="",$G8111&lt;&gt;"Ativo"),"",IF(COUNTIFS($A$4:$A8111,$A8111,$G$4:$G8111,"Ativo")=1,1,0))</f>
        <v/>
      </c>
    </row>
    <row r="8112" spans="1:55" x14ac:dyDescent="0.3">
      <c r="A8112" s="76"/>
      <c r="B8112" s="104"/>
      <c r="C8112" s="76"/>
      <c r="D8112" s="77"/>
      <c r="E8112" s="12"/>
      <c r="F8112" s="78"/>
      <c r="G8112" s="77"/>
      <c r="H8112" s="79"/>
      <c r="BA8112" s="5" t="str">
        <f t="shared" si="126"/>
        <v/>
      </c>
      <c r="BB8112" s="5" t="str">
        <f>IF(OR($E8112="",$G8112&lt;&gt;"Ativo"),"",IF(COUNTIFS($E$4:$E8112,$E8112,$A$4:$A8112,$A8112,$G$4:$G8112,"Ativo")=1,1,0))</f>
        <v/>
      </c>
      <c r="BC8112" t="str">
        <f>IF(OR($A8112="",$G8112&lt;&gt;"Ativo"),"",IF(COUNTIFS($A$4:$A8112,$A8112,$G$4:$G8112,"Ativo")=1,1,0))</f>
        <v/>
      </c>
    </row>
    <row r="8113" spans="1:55" x14ac:dyDescent="0.3">
      <c r="A8113" s="76"/>
      <c r="B8113" s="104"/>
      <c r="C8113" s="76"/>
      <c r="D8113" s="77"/>
      <c r="E8113" s="12"/>
      <c r="F8113" s="78"/>
      <c r="G8113" s="77"/>
      <c r="H8113" s="79"/>
      <c r="BA8113" s="5" t="str">
        <f t="shared" si="126"/>
        <v/>
      </c>
      <c r="BB8113" s="5" t="str">
        <f>IF(OR($E8113="",$G8113&lt;&gt;"Ativo"),"",IF(COUNTIFS($E$4:$E8113,$E8113,$A$4:$A8113,$A8113,$G$4:$G8113,"Ativo")=1,1,0))</f>
        <v/>
      </c>
      <c r="BC8113" t="str">
        <f>IF(OR($A8113="",$G8113&lt;&gt;"Ativo"),"",IF(COUNTIFS($A$4:$A8113,$A8113,$G$4:$G8113,"Ativo")=1,1,0))</f>
        <v/>
      </c>
    </row>
    <row r="8114" spans="1:55" x14ac:dyDescent="0.3">
      <c r="A8114" s="76"/>
      <c r="B8114" s="104"/>
      <c r="C8114" s="76"/>
      <c r="D8114" s="77"/>
      <c r="E8114" s="12"/>
      <c r="F8114" s="78"/>
      <c r="G8114" s="77"/>
      <c r="H8114" s="79"/>
      <c r="BA8114" s="5" t="str">
        <f t="shared" si="126"/>
        <v/>
      </c>
      <c r="BB8114" s="5" t="str">
        <f>IF(OR($E8114="",$G8114&lt;&gt;"Ativo"),"",IF(COUNTIFS($E$4:$E8114,$E8114,$A$4:$A8114,$A8114,$G$4:$G8114,"Ativo")=1,1,0))</f>
        <v/>
      </c>
      <c r="BC8114" t="str">
        <f>IF(OR($A8114="",$G8114&lt;&gt;"Ativo"),"",IF(COUNTIFS($A$4:$A8114,$A8114,$G$4:$G8114,"Ativo")=1,1,0))</f>
        <v/>
      </c>
    </row>
    <row r="8115" spans="1:55" x14ac:dyDescent="0.3">
      <c r="A8115" s="76"/>
      <c r="B8115" s="104"/>
      <c r="C8115" s="76"/>
      <c r="D8115" s="77"/>
      <c r="E8115" s="12"/>
      <c r="F8115" s="78"/>
      <c r="G8115" s="77"/>
      <c r="H8115" s="79"/>
      <c r="BA8115" s="5" t="str">
        <f t="shared" si="126"/>
        <v/>
      </c>
      <c r="BB8115" s="5" t="str">
        <f>IF(OR($E8115="",$G8115&lt;&gt;"Ativo"),"",IF(COUNTIFS($E$4:$E8115,$E8115,$A$4:$A8115,$A8115,$G$4:$G8115,"Ativo")=1,1,0))</f>
        <v/>
      </c>
      <c r="BC8115" t="str">
        <f>IF(OR($A8115="",$G8115&lt;&gt;"Ativo"),"",IF(COUNTIFS($A$4:$A8115,$A8115,$G$4:$G8115,"Ativo")=1,1,0))</f>
        <v/>
      </c>
    </row>
    <row r="8116" spans="1:55" x14ac:dyDescent="0.3">
      <c r="A8116" s="76"/>
      <c r="B8116" s="104"/>
      <c r="C8116" s="76"/>
      <c r="D8116" s="77"/>
      <c r="E8116" s="12"/>
      <c r="F8116" s="78"/>
      <c r="G8116" s="77"/>
      <c r="H8116" s="79"/>
      <c r="BA8116" s="5" t="str">
        <f t="shared" si="126"/>
        <v/>
      </c>
      <c r="BB8116" s="5" t="str">
        <f>IF(OR($E8116="",$G8116&lt;&gt;"Ativo"),"",IF(COUNTIFS($E$4:$E8116,$E8116,$A$4:$A8116,$A8116,$G$4:$G8116,"Ativo")=1,1,0))</f>
        <v/>
      </c>
      <c r="BC8116" t="str">
        <f>IF(OR($A8116="",$G8116&lt;&gt;"Ativo"),"",IF(COUNTIFS($A$4:$A8116,$A8116,$G$4:$G8116,"Ativo")=1,1,0))</f>
        <v/>
      </c>
    </row>
    <row r="8117" spans="1:55" x14ac:dyDescent="0.3">
      <c r="A8117" s="76"/>
      <c r="B8117" s="104"/>
      <c r="C8117" s="76"/>
      <c r="D8117" s="77"/>
      <c r="E8117" s="12"/>
      <c r="F8117" s="78"/>
      <c r="G8117" s="77"/>
      <c r="H8117" s="79"/>
      <c r="BA8117" s="5" t="str">
        <f t="shared" si="126"/>
        <v/>
      </c>
      <c r="BB8117" s="5" t="str">
        <f>IF(OR($E8117="",$G8117&lt;&gt;"Ativo"),"",IF(COUNTIFS($E$4:$E8117,$E8117,$A$4:$A8117,$A8117,$G$4:$G8117,"Ativo")=1,1,0))</f>
        <v/>
      </c>
      <c r="BC8117" t="str">
        <f>IF(OR($A8117="",$G8117&lt;&gt;"Ativo"),"",IF(COUNTIFS($A$4:$A8117,$A8117,$G$4:$G8117,"Ativo")=1,1,0))</f>
        <v/>
      </c>
    </row>
    <row r="8118" spans="1:55" x14ac:dyDescent="0.3">
      <c r="A8118" s="76"/>
      <c r="B8118" s="104"/>
      <c r="C8118" s="76"/>
      <c r="D8118" s="77"/>
      <c r="E8118" s="12"/>
      <c r="F8118" s="78"/>
      <c r="G8118" s="77"/>
      <c r="H8118" s="79"/>
      <c r="BA8118" s="5" t="str">
        <f t="shared" si="126"/>
        <v/>
      </c>
      <c r="BB8118" s="5" t="str">
        <f>IF(OR($E8118="",$G8118&lt;&gt;"Ativo"),"",IF(COUNTIFS($E$4:$E8118,$E8118,$A$4:$A8118,$A8118,$G$4:$G8118,"Ativo")=1,1,0))</f>
        <v/>
      </c>
      <c r="BC8118" t="str">
        <f>IF(OR($A8118="",$G8118&lt;&gt;"Ativo"),"",IF(COUNTIFS($A$4:$A8118,$A8118,$G$4:$G8118,"Ativo")=1,1,0))</f>
        <v/>
      </c>
    </row>
    <row r="8119" spans="1:55" x14ac:dyDescent="0.3">
      <c r="A8119" s="76"/>
      <c r="B8119" s="104"/>
      <c r="C8119" s="76"/>
      <c r="D8119" s="77"/>
      <c r="E8119" s="12"/>
      <c r="F8119" s="78"/>
      <c r="G8119" s="77"/>
      <c r="H8119" s="79"/>
      <c r="BA8119" s="5" t="str">
        <f t="shared" si="126"/>
        <v/>
      </c>
      <c r="BB8119" s="5" t="str">
        <f>IF(OR($E8119="",$G8119&lt;&gt;"Ativo"),"",IF(COUNTIFS($E$4:$E8119,$E8119,$A$4:$A8119,$A8119,$G$4:$G8119,"Ativo")=1,1,0))</f>
        <v/>
      </c>
      <c r="BC8119" t="str">
        <f>IF(OR($A8119="",$G8119&lt;&gt;"Ativo"),"",IF(COUNTIFS($A$4:$A8119,$A8119,$G$4:$G8119,"Ativo")=1,1,0))</f>
        <v/>
      </c>
    </row>
    <row r="8120" spans="1:55" x14ac:dyDescent="0.3">
      <c r="A8120" s="76"/>
      <c r="B8120" s="104"/>
      <c r="C8120" s="76"/>
      <c r="D8120" s="77"/>
      <c r="E8120" s="12"/>
      <c r="F8120" s="78"/>
      <c r="G8120" s="77"/>
      <c r="H8120" s="79"/>
      <c r="BA8120" s="5" t="str">
        <f t="shared" si="126"/>
        <v/>
      </c>
      <c r="BB8120" s="5" t="str">
        <f>IF(OR($E8120="",$G8120&lt;&gt;"Ativo"),"",IF(COUNTIFS($E$4:$E8120,$E8120,$A$4:$A8120,$A8120,$G$4:$G8120,"Ativo")=1,1,0))</f>
        <v/>
      </c>
      <c r="BC8120" t="str">
        <f>IF(OR($A8120="",$G8120&lt;&gt;"Ativo"),"",IF(COUNTIFS($A$4:$A8120,$A8120,$G$4:$G8120,"Ativo")=1,1,0))</f>
        <v/>
      </c>
    </row>
    <row r="8121" spans="1:55" x14ac:dyDescent="0.3">
      <c r="A8121" s="76"/>
      <c r="B8121" s="104"/>
      <c r="C8121" s="76"/>
      <c r="D8121" s="77"/>
      <c r="E8121" s="12"/>
      <c r="F8121" s="78"/>
      <c r="G8121" s="77"/>
      <c r="H8121" s="79"/>
      <c r="BA8121" s="5" t="str">
        <f t="shared" si="126"/>
        <v/>
      </c>
      <c r="BB8121" s="5" t="str">
        <f>IF(OR($E8121="",$G8121&lt;&gt;"Ativo"),"",IF(COUNTIFS($E$4:$E8121,$E8121,$A$4:$A8121,$A8121,$G$4:$G8121,"Ativo")=1,1,0))</f>
        <v/>
      </c>
      <c r="BC8121" t="str">
        <f>IF(OR($A8121="",$G8121&lt;&gt;"Ativo"),"",IF(COUNTIFS($A$4:$A8121,$A8121,$G$4:$G8121,"Ativo")=1,1,0))</f>
        <v/>
      </c>
    </row>
    <row r="8122" spans="1:55" x14ac:dyDescent="0.3">
      <c r="A8122" s="76"/>
      <c r="B8122" s="104"/>
      <c r="C8122" s="76"/>
      <c r="D8122" s="77"/>
      <c r="E8122" s="12"/>
      <c r="F8122" s="78"/>
      <c r="G8122" s="77"/>
      <c r="H8122" s="79"/>
      <c r="BA8122" s="5" t="str">
        <f t="shared" si="126"/>
        <v/>
      </c>
      <c r="BB8122" s="5" t="str">
        <f>IF(OR($E8122="",$G8122&lt;&gt;"Ativo"),"",IF(COUNTIFS($E$4:$E8122,$E8122,$A$4:$A8122,$A8122,$G$4:$G8122,"Ativo")=1,1,0))</f>
        <v/>
      </c>
      <c r="BC8122" t="str">
        <f>IF(OR($A8122="",$G8122&lt;&gt;"Ativo"),"",IF(COUNTIFS($A$4:$A8122,$A8122,$G$4:$G8122,"Ativo")=1,1,0))</f>
        <v/>
      </c>
    </row>
    <row r="8123" spans="1:55" x14ac:dyDescent="0.3">
      <c r="A8123" s="76"/>
      <c r="B8123" s="104"/>
      <c r="C8123" s="76"/>
      <c r="D8123" s="77"/>
      <c r="E8123" s="12"/>
      <c r="F8123" s="78"/>
      <c r="G8123" s="77"/>
      <c r="H8123" s="79"/>
      <c r="BA8123" s="5" t="str">
        <f t="shared" si="126"/>
        <v/>
      </c>
      <c r="BB8123" s="5" t="str">
        <f>IF(OR($E8123="",$G8123&lt;&gt;"Ativo"),"",IF(COUNTIFS($E$4:$E8123,$E8123,$A$4:$A8123,$A8123,$G$4:$G8123,"Ativo")=1,1,0))</f>
        <v/>
      </c>
      <c r="BC8123" t="str">
        <f>IF(OR($A8123="",$G8123&lt;&gt;"Ativo"),"",IF(COUNTIFS($A$4:$A8123,$A8123,$G$4:$G8123,"Ativo")=1,1,0))</f>
        <v/>
      </c>
    </row>
    <row r="8124" spans="1:55" x14ac:dyDescent="0.3">
      <c r="A8124" s="76"/>
      <c r="B8124" s="104"/>
      <c r="C8124" s="76"/>
      <c r="D8124" s="77"/>
      <c r="E8124" s="12"/>
      <c r="F8124" s="78"/>
      <c r="G8124" s="77"/>
      <c r="H8124" s="79"/>
      <c r="BA8124" s="5" t="str">
        <f t="shared" si="126"/>
        <v/>
      </c>
      <c r="BB8124" s="5" t="str">
        <f>IF(OR($E8124="",$G8124&lt;&gt;"Ativo"),"",IF(COUNTIFS($E$4:$E8124,$E8124,$A$4:$A8124,$A8124,$G$4:$G8124,"Ativo")=1,1,0))</f>
        <v/>
      </c>
      <c r="BC8124" t="str">
        <f>IF(OR($A8124="",$G8124&lt;&gt;"Ativo"),"",IF(COUNTIFS($A$4:$A8124,$A8124,$G$4:$G8124,"Ativo")=1,1,0))</f>
        <v/>
      </c>
    </row>
    <row r="8125" spans="1:55" x14ac:dyDescent="0.3">
      <c r="A8125" s="76"/>
      <c r="B8125" s="104"/>
      <c r="C8125" s="76"/>
      <c r="D8125" s="77"/>
      <c r="E8125" s="12"/>
      <c r="F8125" s="78"/>
      <c r="G8125" s="77"/>
      <c r="H8125" s="79"/>
      <c r="BA8125" s="5" t="str">
        <f t="shared" si="126"/>
        <v/>
      </c>
      <c r="BB8125" s="5" t="str">
        <f>IF(OR($E8125="",$G8125&lt;&gt;"Ativo"),"",IF(COUNTIFS($E$4:$E8125,$E8125,$A$4:$A8125,$A8125,$G$4:$G8125,"Ativo")=1,1,0))</f>
        <v/>
      </c>
      <c r="BC8125" t="str">
        <f>IF(OR($A8125="",$G8125&lt;&gt;"Ativo"),"",IF(COUNTIFS($A$4:$A8125,$A8125,$G$4:$G8125,"Ativo")=1,1,0))</f>
        <v/>
      </c>
    </row>
    <row r="8126" spans="1:55" x14ac:dyDescent="0.3">
      <c r="A8126" s="76"/>
      <c r="B8126" s="104"/>
      <c r="C8126" s="76"/>
      <c r="D8126" s="77"/>
      <c r="E8126" s="12"/>
      <c r="F8126" s="78"/>
      <c r="G8126" s="77"/>
      <c r="H8126" s="79"/>
      <c r="BA8126" s="5" t="str">
        <f t="shared" si="126"/>
        <v/>
      </c>
      <c r="BB8126" s="5" t="str">
        <f>IF(OR($E8126="",$G8126&lt;&gt;"Ativo"),"",IF(COUNTIFS($E$4:$E8126,$E8126,$A$4:$A8126,$A8126,$G$4:$G8126,"Ativo")=1,1,0))</f>
        <v/>
      </c>
      <c r="BC8126" t="str">
        <f>IF(OR($A8126="",$G8126&lt;&gt;"Ativo"),"",IF(COUNTIFS($A$4:$A8126,$A8126,$G$4:$G8126,"Ativo")=1,1,0))</f>
        <v/>
      </c>
    </row>
    <row r="8127" spans="1:55" x14ac:dyDescent="0.3">
      <c r="A8127" s="76"/>
      <c r="B8127" s="104"/>
      <c r="C8127" s="76"/>
      <c r="D8127" s="77"/>
      <c r="E8127" s="12"/>
      <c r="F8127" s="78"/>
      <c r="G8127" s="77"/>
      <c r="H8127" s="79"/>
      <c r="BA8127" s="5" t="str">
        <f t="shared" si="126"/>
        <v/>
      </c>
      <c r="BB8127" s="5" t="str">
        <f>IF(OR($E8127="",$G8127&lt;&gt;"Ativo"),"",IF(COUNTIFS($E$4:$E8127,$E8127,$A$4:$A8127,$A8127,$G$4:$G8127,"Ativo")=1,1,0))</f>
        <v/>
      </c>
      <c r="BC8127" t="str">
        <f>IF(OR($A8127="",$G8127&lt;&gt;"Ativo"),"",IF(COUNTIFS($A$4:$A8127,$A8127,$G$4:$G8127,"Ativo")=1,1,0))</f>
        <v/>
      </c>
    </row>
    <row r="8128" spans="1:55" x14ac:dyDescent="0.3">
      <c r="A8128" s="76"/>
      <c r="B8128" s="104"/>
      <c r="C8128" s="76"/>
      <c r="D8128" s="77"/>
      <c r="E8128" s="12"/>
      <c r="F8128" s="78"/>
      <c r="G8128" s="77"/>
      <c r="H8128" s="79"/>
      <c r="BA8128" s="5" t="str">
        <f t="shared" si="126"/>
        <v/>
      </c>
      <c r="BB8128" s="5" t="str">
        <f>IF(OR($E8128="",$G8128&lt;&gt;"Ativo"),"",IF(COUNTIFS($E$4:$E8128,$E8128,$A$4:$A8128,$A8128,$G$4:$G8128,"Ativo")=1,1,0))</f>
        <v/>
      </c>
      <c r="BC8128" t="str">
        <f>IF(OR($A8128="",$G8128&lt;&gt;"Ativo"),"",IF(COUNTIFS($A$4:$A8128,$A8128,$G$4:$G8128,"Ativo")=1,1,0))</f>
        <v/>
      </c>
    </row>
    <row r="8129" spans="1:55" x14ac:dyDescent="0.3">
      <c r="A8129" s="76"/>
      <c r="B8129" s="104"/>
      <c r="C8129" s="76"/>
      <c r="D8129" s="77"/>
      <c r="E8129" s="12"/>
      <c r="F8129" s="78"/>
      <c r="G8129" s="77"/>
      <c r="H8129" s="79"/>
      <c r="BA8129" s="5" t="str">
        <f t="shared" si="126"/>
        <v/>
      </c>
      <c r="BB8129" s="5" t="str">
        <f>IF(OR($E8129="",$G8129&lt;&gt;"Ativo"),"",IF(COUNTIFS($E$4:$E8129,$E8129,$A$4:$A8129,$A8129,$G$4:$G8129,"Ativo")=1,1,0))</f>
        <v/>
      </c>
      <c r="BC8129" t="str">
        <f>IF(OR($A8129="",$G8129&lt;&gt;"Ativo"),"",IF(COUNTIFS($A$4:$A8129,$A8129,$G$4:$G8129,"Ativo")=1,1,0))</f>
        <v/>
      </c>
    </row>
    <row r="8130" spans="1:55" x14ac:dyDescent="0.3">
      <c r="A8130" s="76"/>
      <c r="B8130" s="104"/>
      <c r="C8130" s="76"/>
      <c r="D8130" s="77"/>
      <c r="E8130" s="12"/>
      <c r="F8130" s="78"/>
      <c r="G8130" s="77"/>
      <c r="H8130" s="79"/>
      <c r="BA8130" s="5" t="str">
        <f t="shared" si="126"/>
        <v/>
      </c>
      <c r="BB8130" s="5" t="str">
        <f>IF(OR($E8130="",$G8130&lt;&gt;"Ativo"),"",IF(COUNTIFS($E$4:$E8130,$E8130,$A$4:$A8130,$A8130,$G$4:$G8130,"Ativo")=1,1,0))</f>
        <v/>
      </c>
      <c r="BC8130" t="str">
        <f>IF(OR($A8130="",$G8130&lt;&gt;"Ativo"),"",IF(COUNTIFS($A$4:$A8130,$A8130,$G$4:$G8130,"Ativo")=1,1,0))</f>
        <v/>
      </c>
    </row>
    <row r="8131" spans="1:55" x14ac:dyDescent="0.3">
      <c r="A8131" s="76"/>
      <c r="B8131" s="104"/>
      <c r="C8131" s="76"/>
      <c r="D8131" s="77"/>
      <c r="E8131" s="12"/>
      <c r="F8131" s="78"/>
      <c r="G8131" s="77"/>
      <c r="H8131" s="79"/>
      <c r="BA8131" s="5" t="str">
        <f t="shared" si="126"/>
        <v/>
      </c>
      <c r="BB8131" s="5" t="str">
        <f>IF(OR($E8131="",$G8131&lt;&gt;"Ativo"),"",IF(COUNTIFS($E$4:$E8131,$E8131,$A$4:$A8131,$A8131,$G$4:$G8131,"Ativo")=1,1,0))</f>
        <v/>
      </c>
      <c r="BC8131" t="str">
        <f>IF(OR($A8131="",$G8131&lt;&gt;"Ativo"),"",IF(COUNTIFS($A$4:$A8131,$A8131,$G$4:$G8131,"Ativo")=1,1,0))</f>
        <v/>
      </c>
    </row>
    <row r="8132" spans="1:55" x14ac:dyDescent="0.3">
      <c r="A8132" s="76"/>
      <c r="B8132" s="104"/>
      <c r="C8132" s="76"/>
      <c r="D8132" s="77"/>
      <c r="E8132" s="12"/>
      <c r="F8132" s="78"/>
      <c r="G8132" s="77"/>
      <c r="H8132" s="79"/>
      <c r="BA8132" s="5" t="str">
        <f t="shared" ref="BA8132:BA8195" si="127">IF($D8132="","",MID($D8132,4,LEN($D8132)-5))</f>
        <v/>
      </c>
      <c r="BB8132" s="5" t="str">
        <f>IF(OR($E8132="",$G8132&lt;&gt;"Ativo"),"",IF(COUNTIFS($E$4:$E8132,$E8132,$A$4:$A8132,$A8132,$G$4:$G8132,"Ativo")=1,1,0))</f>
        <v/>
      </c>
      <c r="BC8132" t="str">
        <f>IF(OR($A8132="",$G8132&lt;&gt;"Ativo"),"",IF(COUNTIFS($A$4:$A8132,$A8132,$G$4:$G8132,"Ativo")=1,1,0))</f>
        <v/>
      </c>
    </row>
    <row r="8133" spans="1:55" x14ac:dyDescent="0.3">
      <c r="A8133" s="76"/>
      <c r="B8133" s="104"/>
      <c r="C8133" s="76"/>
      <c r="D8133" s="77"/>
      <c r="E8133" s="12"/>
      <c r="F8133" s="78"/>
      <c r="G8133" s="77"/>
      <c r="H8133" s="79"/>
      <c r="BA8133" s="5" t="str">
        <f t="shared" si="127"/>
        <v/>
      </c>
      <c r="BB8133" s="5" t="str">
        <f>IF(OR($E8133="",$G8133&lt;&gt;"Ativo"),"",IF(COUNTIFS($E$4:$E8133,$E8133,$A$4:$A8133,$A8133,$G$4:$G8133,"Ativo")=1,1,0))</f>
        <v/>
      </c>
      <c r="BC8133" t="str">
        <f>IF(OR($A8133="",$G8133&lt;&gt;"Ativo"),"",IF(COUNTIFS($A$4:$A8133,$A8133,$G$4:$G8133,"Ativo")=1,1,0))</f>
        <v/>
      </c>
    </row>
    <row r="8134" spans="1:55" x14ac:dyDescent="0.3">
      <c r="A8134" s="76"/>
      <c r="B8134" s="104"/>
      <c r="C8134" s="76"/>
      <c r="D8134" s="77"/>
      <c r="E8134" s="12"/>
      <c r="F8134" s="78"/>
      <c r="G8134" s="77"/>
      <c r="H8134" s="79"/>
      <c r="BA8134" s="5" t="str">
        <f t="shared" si="127"/>
        <v/>
      </c>
      <c r="BB8134" s="5" t="str">
        <f>IF(OR($E8134="",$G8134&lt;&gt;"Ativo"),"",IF(COUNTIFS($E$4:$E8134,$E8134,$A$4:$A8134,$A8134,$G$4:$G8134,"Ativo")=1,1,0))</f>
        <v/>
      </c>
      <c r="BC8134" t="str">
        <f>IF(OR($A8134="",$G8134&lt;&gt;"Ativo"),"",IF(COUNTIFS($A$4:$A8134,$A8134,$G$4:$G8134,"Ativo")=1,1,0))</f>
        <v/>
      </c>
    </row>
    <row r="8135" spans="1:55" x14ac:dyDescent="0.3">
      <c r="A8135" s="76"/>
      <c r="B8135" s="104"/>
      <c r="C8135" s="76"/>
      <c r="D8135" s="77"/>
      <c r="E8135" s="12"/>
      <c r="F8135" s="78"/>
      <c r="G8135" s="77"/>
      <c r="H8135" s="79"/>
      <c r="BA8135" s="5" t="str">
        <f t="shared" si="127"/>
        <v/>
      </c>
      <c r="BB8135" s="5" t="str">
        <f>IF(OR($E8135="",$G8135&lt;&gt;"Ativo"),"",IF(COUNTIFS($E$4:$E8135,$E8135,$A$4:$A8135,$A8135,$G$4:$G8135,"Ativo")=1,1,0))</f>
        <v/>
      </c>
      <c r="BC8135" t="str">
        <f>IF(OR($A8135="",$G8135&lt;&gt;"Ativo"),"",IF(COUNTIFS($A$4:$A8135,$A8135,$G$4:$G8135,"Ativo")=1,1,0))</f>
        <v/>
      </c>
    </row>
    <row r="8136" spans="1:55" x14ac:dyDescent="0.3">
      <c r="A8136" s="76"/>
      <c r="B8136" s="104"/>
      <c r="C8136" s="76"/>
      <c r="D8136" s="77"/>
      <c r="E8136" s="12"/>
      <c r="F8136" s="78"/>
      <c r="G8136" s="77"/>
      <c r="H8136" s="79"/>
      <c r="BA8136" s="5" t="str">
        <f t="shared" si="127"/>
        <v/>
      </c>
      <c r="BB8136" s="5" t="str">
        <f>IF(OR($E8136="",$G8136&lt;&gt;"Ativo"),"",IF(COUNTIFS($E$4:$E8136,$E8136,$A$4:$A8136,$A8136,$G$4:$G8136,"Ativo")=1,1,0))</f>
        <v/>
      </c>
      <c r="BC8136" t="str">
        <f>IF(OR($A8136="",$G8136&lt;&gt;"Ativo"),"",IF(COUNTIFS($A$4:$A8136,$A8136,$G$4:$G8136,"Ativo")=1,1,0))</f>
        <v/>
      </c>
    </row>
    <row r="8137" spans="1:55" x14ac:dyDescent="0.3">
      <c r="A8137" s="76"/>
      <c r="B8137" s="104"/>
      <c r="C8137" s="76"/>
      <c r="D8137" s="77"/>
      <c r="E8137" s="12"/>
      <c r="F8137" s="78"/>
      <c r="G8137" s="77"/>
      <c r="H8137" s="79"/>
      <c r="BA8137" s="5" t="str">
        <f t="shared" si="127"/>
        <v/>
      </c>
      <c r="BB8137" s="5" t="str">
        <f>IF(OR($E8137="",$G8137&lt;&gt;"Ativo"),"",IF(COUNTIFS($E$4:$E8137,$E8137,$A$4:$A8137,$A8137,$G$4:$G8137,"Ativo")=1,1,0))</f>
        <v/>
      </c>
      <c r="BC8137" t="str">
        <f>IF(OR($A8137="",$G8137&lt;&gt;"Ativo"),"",IF(COUNTIFS($A$4:$A8137,$A8137,$G$4:$G8137,"Ativo")=1,1,0))</f>
        <v/>
      </c>
    </row>
    <row r="8138" spans="1:55" x14ac:dyDescent="0.3">
      <c r="A8138" s="76"/>
      <c r="B8138" s="104"/>
      <c r="C8138" s="76"/>
      <c r="D8138" s="77"/>
      <c r="E8138" s="12"/>
      <c r="F8138" s="78"/>
      <c r="G8138" s="77"/>
      <c r="H8138" s="79"/>
      <c r="BA8138" s="5" t="str">
        <f t="shared" si="127"/>
        <v/>
      </c>
      <c r="BB8138" s="5" t="str">
        <f>IF(OR($E8138="",$G8138&lt;&gt;"Ativo"),"",IF(COUNTIFS($E$4:$E8138,$E8138,$A$4:$A8138,$A8138,$G$4:$G8138,"Ativo")=1,1,0))</f>
        <v/>
      </c>
      <c r="BC8138" t="str">
        <f>IF(OR($A8138="",$G8138&lt;&gt;"Ativo"),"",IF(COUNTIFS($A$4:$A8138,$A8138,$G$4:$G8138,"Ativo")=1,1,0))</f>
        <v/>
      </c>
    </row>
    <row r="8139" spans="1:55" x14ac:dyDescent="0.3">
      <c r="A8139" s="76"/>
      <c r="B8139" s="104"/>
      <c r="C8139" s="76"/>
      <c r="D8139" s="77"/>
      <c r="E8139" s="12"/>
      <c r="F8139" s="78"/>
      <c r="G8139" s="77"/>
      <c r="H8139" s="79"/>
      <c r="BA8139" s="5" t="str">
        <f t="shared" si="127"/>
        <v/>
      </c>
      <c r="BB8139" s="5" t="str">
        <f>IF(OR($E8139="",$G8139&lt;&gt;"Ativo"),"",IF(COUNTIFS($E$4:$E8139,$E8139,$A$4:$A8139,$A8139,$G$4:$G8139,"Ativo")=1,1,0))</f>
        <v/>
      </c>
      <c r="BC8139" t="str">
        <f>IF(OR($A8139="",$G8139&lt;&gt;"Ativo"),"",IF(COUNTIFS($A$4:$A8139,$A8139,$G$4:$G8139,"Ativo")=1,1,0))</f>
        <v/>
      </c>
    </row>
    <row r="8140" spans="1:55" x14ac:dyDescent="0.3">
      <c r="A8140" s="76"/>
      <c r="B8140" s="104"/>
      <c r="C8140" s="76"/>
      <c r="D8140" s="77"/>
      <c r="E8140" s="12"/>
      <c r="F8140" s="78"/>
      <c r="G8140" s="77"/>
      <c r="H8140" s="79"/>
      <c r="BA8140" s="5" t="str">
        <f t="shared" si="127"/>
        <v/>
      </c>
      <c r="BB8140" s="5" t="str">
        <f>IF(OR($E8140="",$G8140&lt;&gt;"Ativo"),"",IF(COUNTIFS($E$4:$E8140,$E8140,$A$4:$A8140,$A8140,$G$4:$G8140,"Ativo")=1,1,0))</f>
        <v/>
      </c>
      <c r="BC8140" t="str">
        <f>IF(OR($A8140="",$G8140&lt;&gt;"Ativo"),"",IF(COUNTIFS($A$4:$A8140,$A8140,$G$4:$G8140,"Ativo")=1,1,0))</f>
        <v/>
      </c>
    </row>
    <row r="8141" spans="1:55" x14ac:dyDescent="0.3">
      <c r="A8141" s="76"/>
      <c r="B8141" s="104"/>
      <c r="C8141" s="76"/>
      <c r="D8141" s="77"/>
      <c r="E8141" s="12"/>
      <c r="F8141" s="78"/>
      <c r="G8141" s="77"/>
      <c r="H8141" s="79"/>
      <c r="BA8141" s="5" t="str">
        <f t="shared" si="127"/>
        <v/>
      </c>
      <c r="BB8141" s="5" t="str">
        <f>IF(OR($E8141="",$G8141&lt;&gt;"Ativo"),"",IF(COUNTIFS($E$4:$E8141,$E8141,$A$4:$A8141,$A8141,$G$4:$G8141,"Ativo")=1,1,0))</f>
        <v/>
      </c>
      <c r="BC8141" t="str">
        <f>IF(OR($A8141="",$G8141&lt;&gt;"Ativo"),"",IF(COUNTIFS($A$4:$A8141,$A8141,$G$4:$G8141,"Ativo")=1,1,0))</f>
        <v/>
      </c>
    </row>
    <row r="8142" spans="1:55" x14ac:dyDescent="0.3">
      <c r="A8142" s="76"/>
      <c r="B8142" s="104"/>
      <c r="C8142" s="76"/>
      <c r="D8142" s="77"/>
      <c r="E8142" s="12"/>
      <c r="F8142" s="78"/>
      <c r="G8142" s="77"/>
      <c r="H8142" s="79"/>
      <c r="BA8142" s="5" t="str">
        <f t="shared" si="127"/>
        <v/>
      </c>
      <c r="BB8142" s="5" t="str">
        <f>IF(OR($E8142="",$G8142&lt;&gt;"Ativo"),"",IF(COUNTIFS($E$4:$E8142,$E8142,$A$4:$A8142,$A8142,$G$4:$G8142,"Ativo")=1,1,0))</f>
        <v/>
      </c>
      <c r="BC8142" t="str">
        <f>IF(OR($A8142="",$G8142&lt;&gt;"Ativo"),"",IF(COUNTIFS($A$4:$A8142,$A8142,$G$4:$G8142,"Ativo")=1,1,0))</f>
        <v/>
      </c>
    </row>
    <row r="8143" spans="1:55" x14ac:dyDescent="0.3">
      <c r="A8143" s="76"/>
      <c r="B8143" s="104"/>
      <c r="C8143" s="76"/>
      <c r="D8143" s="77"/>
      <c r="E8143" s="12"/>
      <c r="F8143" s="78"/>
      <c r="G8143" s="77"/>
      <c r="H8143" s="79"/>
      <c r="BA8143" s="5" t="str">
        <f t="shared" si="127"/>
        <v/>
      </c>
      <c r="BB8143" s="5" t="str">
        <f>IF(OR($E8143="",$G8143&lt;&gt;"Ativo"),"",IF(COUNTIFS($E$4:$E8143,$E8143,$A$4:$A8143,$A8143,$G$4:$G8143,"Ativo")=1,1,0))</f>
        <v/>
      </c>
      <c r="BC8143" t="str">
        <f>IF(OR($A8143="",$G8143&lt;&gt;"Ativo"),"",IF(COUNTIFS($A$4:$A8143,$A8143,$G$4:$G8143,"Ativo")=1,1,0))</f>
        <v/>
      </c>
    </row>
    <row r="8144" spans="1:55" x14ac:dyDescent="0.3">
      <c r="A8144" s="76"/>
      <c r="B8144" s="104"/>
      <c r="C8144" s="76"/>
      <c r="D8144" s="77"/>
      <c r="E8144" s="12"/>
      <c r="F8144" s="78"/>
      <c r="G8144" s="77"/>
      <c r="H8144" s="79"/>
      <c r="BA8144" s="5" t="str">
        <f t="shared" si="127"/>
        <v/>
      </c>
      <c r="BB8144" s="5" t="str">
        <f>IF(OR($E8144="",$G8144&lt;&gt;"Ativo"),"",IF(COUNTIFS($E$4:$E8144,$E8144,$A$4:$A8144,$A8144,$G$4:$G8144,"Ativo")=1,1,0))</f>
        <v/>
      </c>
      <c r="BC8144" t="str">
        <f>IF(OR($A8144="",$G8144&lt;&gt;"Ativo"),"",IF(COUNTIFS($A$4:$A8144,$A8144,$G$4:$G8144,"Ativo")=1,1,0))</f>
        <v/>
      </c>
    </row>
    <row r="8145" spans="1:55" x14ac:dyDescent="0.3">
      <c r="A8145" s="76"/>
      <c r="B8145" s="104"/>
      <c r="C8145" s="76"/>
      <c r="D8145" s="77"/>
      <c r="E8145" s="12"/>
      <c r="F8145" s="78"/>
      <c r="G8145" s="77"/>
      <c r="H8145" s="79"/>
      <c r="BA8145" s="5" t="str">
        <f t="shared" si="127"/>
        <v/>
      </c>
      <c r="BB8145" s="5" t="str">
        <f>IF(OR($E8145="",$G8145&lt;&gt;"Ativo"),"",IF(COUNTIFS($E$4:$E8145,$E8145,$A$4:$A8145,$A8145,$G$4:$G8145,"Ativo")=1,1,0))</f>
        <v/>
      </c>
      <c r="BC8145" t="str">
        <f>IF(OR($A8145="",$G8145&lt;&gt;"Ativo"),"",IF(COUNTIFS($A$4:$A8145,$A8145,$G$4:$G8145,"Ativo")=1,1,0))</f>
        <v/>
      </c>
    </row>
    <row r="8146" spans="1:55" x14ac:dyDescent="0.3">
      <c r="A8146" s="76"/>
      <c r="B8146" s="104"/>
      <c r="C8146" s="76"/>
      <c r="D8146" s="77"/>
      <c r="E8146" s="12"/>
      <c r="F8146" s="78"/>
      <c r="G8146" s="77"/>
      <c r="H8146" s="79"/>
      <c r="BA8146" s="5" t="str">
        <f t="shared" si="127"/>
        <v/>
      </c>
      <c r="BB8146" s="5" t="str">
        <f>IF(OR($E8146="",$G8146&lt;&gt;"Ativo"),"",IF(COUNTIFS($E$4:$E8146,$E8146,$A$4:$A8146,$A8146,$G$4:$G8146,"Ativo")=1,1,0))</f>
        <v/>
      </c>
      <c r="BC8146" t="str">
        <f>IF(OR($A8146="",$G8146&lt;&gt;"Ativo"),"",IF(COUNTIFS($A$4:$A8146,$A8146,$G$4:$G8146,"Ativo")=1,1,0))</f>
        <v/>
      </c>
    </row>
    <row r="8147" spans="1:55" x14ac:dyDescent="0.3">
      <c r="A8147" s="76"/>
      <c r="B8147" s="104"/>
      <c r="C8147" s="76"/>
      <c r="D8147" s="77"/>
      <c r="E8147" s="12"/>
      <c r="F8147" s="78"/>
      <c r="G8147" s="77"/>
      <c r="H8147" s="79"/>
      <c r="BA8147" s="5" t="str">
        <f t="shared" si="127"/>
        <v/>
      </c>
      <c r="BB8147" s="5" t="str">
        <f>IF(OR($E8147="",$G8147&lt;&gt;"Ativo"),"",IF(COUNTIFS($E$4:$E8147,$E8147,$A$4:$A8147,$A8147,$G$4:$G8147,"Ativo")=1,1,0))</f>
        <v/>
      </c>
      <c r="BC8147" t="str">
        <f>IF(OR($A8147="",$G8147&lt;&gt;"Ativo"),"",IF(COUNTIFS($A$4:$A8147,$A8147,$G$4:$G8147,"Ativo")=1,1,0))</f>
        <v/>
      </c>
    </row>
    <row r="8148" spans="1:55" x14ac:dyDescent="0.3">
      <c r="A8148" s="76"/>
      <c r="B8148" s="104"/>
      <c r="C8148" s="76"/>
      <c r="D8148" s="77"/>
      <c r="E8148" s="12"/>
      <c r="F8148" s="78"/>
      <c r="G8148" s="77"/>
      <c r="H8148" s="79"/>
      <c r="BA8148" s="5" t="str">
        <f t="shared" si="127"/>
        <v/>
      </c>
      <c r="BB8148" s="5" t="str">
        <f>IF(OR($E8148="",$G8148&lt;&gt;"Ativo"),"",IF(COUNTIFS($E$4:$E8148,$E8148,$A$4:$A8148,$A8148,$G$4:$G8148,"Ativo")=1,1,0))</f>
        <v/>
      </c>
      <c r="BC8148" t="str">
        <f>IF(OR($A8148="",$G8148&lt;&gt;"Ativo"),"",IF(COUNTIFS($A$4:$A8148,$A8148,$G$4:$G8148,"Ativo")=1,1,0))</f>
        <v/>
      </c>
    </row>
    <row r="8149" spans="1:55" x14ac:dyDescent="0.3">
      <c r="A8149" s="76"/>
      <c r="B8149" s="104"/>
      <c r="C8149" s="76"/>
      <c r="D8149" s="77"/>
      <c r="E8149" s="12"/>
      <c r="F8149" s="78"/>
      <c r="G8149" s="77"/>
      <c r="H8149" s="79"/>
      <c r="BA8149" s="5" t="str">
        <f t="shared" si="127"/>
        <v/>
      </c>
      <c r="BB8149" s="5" t="str">
        <f>IF(OR($E8149="",$G8149&lt;&gt;"Ativo"),"",IF(COUNTIFS($E$4:$E8149,$E8149,$A$4:$A8149,$A8149,$G$4:$G8149,"Ativo")=1,1,0))</f>
        <v/>
      </c>
      <c r="BC8149" t="str">
        <f>IF(OR($A8149="",$G8149&lt;&gt;"Ativo"),"",IF(COUNTIFS($A$4:$A8149,$A8149,$G$4:$G8149,"Ativo")=1,1,0))</f>
        <v/>
      </c>
    </row>
    <row r="8150" spans="1:55" x14ac:dyDescent="0.3">
      <c r="A8150" s="76"/>
      <c r="B8150" s="104"/>
      <c r="C8150" s="76"/>
      <c r="D8150" s="77"/>
      <c r="E8150" s="12"/>
      <c r="F8150" s="78"/>
      <c r="G8150" s="77"/>
      <c r="H8150" s="79"/>
      <c r="BA8150" s="5" t="str">
        <f t="shared" si="127"/>
        <v/>
      </c>
      <c r="BB8150" s="5" t="str">
        <f>IF(OR($E8150="",$G8150&lt;&gt;"Ativo"),"",IF(COUNTIFS($E$4:$E8150,$E8150,$A$4:$A8150,$A8150,$G$4:$G8150,"Ativo")=1,1,0))</f>
        <v/>
      </c>
      <c r="BC8150" t="str">
        <f>IF(OR($A8150="",$G8150&lt;&gt;"Ativo"),"",IF(COUNTIFS($A$4:$A8150,$A8150,$G$4:$G8150,"Ativo")=1,1,0))</f>
        <v/>
      </c>
    </row>
    <row r="8151" spans="1:55" x14ac:dyDescent="0.3">
      <c r="A8151" s="76"/>
      <c r="B8151" s="104"/>
      <c r="C8151" s="76"/>
      <c r="D8151" s="77"/>
      <c r="E8151" s="12"/>
      <c r="F8151" s="78"/>
      <c r="G8151" s="77"/>
      <c r="H8151" s="79"/>
      <c r="BA8151" s="5" t="str">
        <f t="shared" si="127"/>
        <v/>
      </c>
      <c r="BB8151" s="5" t="str">
        <f>IF(OR($E8151="",$G8151&lt;&gt;"Ativo"),"",IF(COUNTIFS($E$4:$E8151,$E8151,$A$4:$A8151,$A8151,$G$4:$G8151,"Ativo")=1,1,0))</f>
        <v/>
      </c>
      <c r="BC8151" t="str">
        <f>IF(OR($A8151="",$G8151&lt;&gt;"Ativo"),"",IF(COUNTIFS($A$4:$A8151,$A8151,$G$4:$G8151,"Ativo")=1,1,0))</f>
        <v/>
      </c>
    </row>
    <row r="8152" spans="1:55" x14ac:dyDescent="0.3">
      <c r="A8152" s="76"/>
      <c r="B8152" s="104"/>
      <c r="C8152" s="76"/>
      <c r="D8152" s="77"/>
      <c r="E8152" s="12"/>
      <c r="F8152" s="78"/>
      <c r="G8152" s="77"/>
      <c r="H8152" s="79"/>
      <c r="BA8152" s="5" t="str">
        <f t="shared" si="127"/>
        <v/>
      </c>
      <c r="BB8152" s="5" t="str">
        <f>IF(OR($E8152="",$G8152&lt;&gt;"Ativo"),"",IF(COUNTIFS($E$4:$E8152,$E8152,$A$4:$A8152,$A8152,$G$4:$G8152,"Ativo")=1,1,0))</f>
        <v/>
      </c>
      <c r="BC8152" t="str">
        <f>IF(OR($A8152="",$G8152&lt;&gt;"Ativo"),"",IF(COUNTIFS($A$4:$A8152,$A8152,$G$4:$G8152,"Ativo")=1,1,0))</f>
        <v/>
      </c>
    </row>
    <row r="8153" spans="1:55" x14ac:dyDescent="0.3">
      <c r="A8153" s="76"/>
      <c r="B8153" s="104"/>
      <c r="C8153" s="76"/>
      <c r="D8153" s="77"/>
      <c r="E8153" s="12"/>
      <c r="F8153" s="78"/>
      <c r="G8153" s="77"/>
      <c r="H8153" s="79"/>
      <c r="BA8153" s="5" t="str">
        <f t="shared" si="127"/>
        <v/>
      </c>
      <c r="BB8153" s="5" t="str">
        <f>IF(OR($E8153="",$G8153&lt;&gt;"Ativo"),"",IF(COUNTIFS($E$4:$E8153,$E8153,$A$4:$A8153,$A8153,$G$4:$G8153,"Ativo")=1,1,0))</f>
        <v/>
      </c>
      <c r="BC8153" t="str">
        <f>IF(OR($A8153="",$G8153&lt;&gt;"Ativo"),"",IF(COUNTIFS($A$4:$A8153,$A8153,$G$4:$G8153,"Ativo")=1,1,0))</f>
        <v/>
      </c>
    </row>
    <row r="8154" spans="1:55" x14ac:dyDescent="0.3">
      <c r="A8154" s="76"/>
      <c r="B8154" s="104"/>
      <c r="C8154" s="76"/>
      <c r="D8154" s="77"/>
      <c r="E8154" s="12"/>
      <c r="F8154" s="78"/>
      <c r="G8154" s="77"/>
      <c r="H8154" s="79"/>
      <c r="BA8154" s="5" t="str">
        <f t="shared" si="127"/>
        <v/>
      </c>
      <c r="BB8154" s="5" t="str">
        <f>IF(OR($E8154="",$G8154&lt;&gt;"Ativo"),"",IF(COUNTIFS($E$4:$E8154,$E8154,$A$4:$A8154,$A8154,$G$4:$G8154,"Ativo")=1,1,0))</f>
        <v/>
      </c>
      <c r="BC8154" t="str">
        <f>IF(OR($A8154="",$G8154&lt;&gt;"Ativo"),"",IF(COUNTIFS($A$4:$A8154,$A8154,$G$4:$G8154,"Ativo")=1,1,0))</f>
        <v/>
      </c>
    </row>
    <row r="8155" spans="1:55" x14ac:dyDescent="0.3">
      <c r="A8155" s="76"/>
      <c r="B8155" s="104"/>
      <c r="C8155" s="76"/>
      <c r="D8155" s="77"/>
      <c r="E8155" s="12"/>
      <c r="F8155" s="78"/>
      <c r="G8155" s="77"/>
      <c r="H8155" s="79"/>
      <c r="BA8155" s="5" t="str">
        <f t="shared" si="127"/>
        <v/>
      </c>
      <c r="BB8155" s="5" t="str">
        <f>IF(OR($E8155="",$G8155&lt;&gt;"Ativo"),"",IF(COUNTIFS($E$4:$E8155,$E8155,$A$4:$A8155,$A8155,$G$4:$G8155,"Ativo")=1,1,0))</f>
        <v/>
      </c>
      <c r="BC8155" t="str">
        <f>IF(OR($A8155="",$G8155&lt;&gt;"Ativo"),"",IF(COUNTIFS($A$4:$A8155,$A8155,$G$4:$G8155,"Ativo")=1,1,0))</f>
        <v/>
      </c>
    </row>
    <row r="8156" spans="1:55" x14ac:dyDescent="0.3">
      <c r="A8156" s="76"/>
      <c r="B8156" s="104"/>
      <c r="C8156" s="76"/>
      <c r="D8156" s="77"/>
      <c r="E8156" s="12"/>
      <c r="F8156" s="78"/>
      <c r="G8156" s="77"/>
      <c r="H8156" s="79"/>
      <c r="BA8156" s="5" t="str">
        <f t="shared" si="127"/>
        <v/>
      </c>
      <c r="BB8156" s="5" t="str">
        <f>IF(OR($E8156="",$G8156&lt;&gt;"Ativo"),"",IF(COUNTIFS($E$4:$E8156,$E8156,$A$4:$A8156,$A8156,$G$4:$G8156,"Ativo")=1,1,0))</f>
        <v/>
      </c>
      <c r="BC8156" t="str">
        <f>IF(OR($A8156="",$G8156&lt;&gt;"Ativo"),"",IF(COUNTIFS($A$4:$A8156,$A8156,$G$4:$G8156,"Ativo")=1,1,0))</f>
        <v/>
      </c>
    </row>
    <row r="8157" spans="1:55" x14ac:dyDescent="0.3">
      <c r="A8157" s="76"/>
      <c r="B8157" s="104"/>
      <c r="C8157" s="76"/>
      <c r="D8157" s="77"/>
      <c r="E8157" s="12"/>
      <c r="F8157" s="78"/>
      <c r="G8157" s="77"/>
      <c r="H8157" s="79"/>
      <c r="BA8157" s="5" t="str">
        <f t="shared" si="127"/>
        <v/>
      </c>
      <c r="BB8157" s="5" t="str">
        <f>IF(OR($E8157="",$G8157&lt;&gt;"Ativo"),"",IF(COUNTIFS($E$4:$E8157,$E8157,$A$4:$A8157,$A8157,$G$4:$G8157,"Ativo")=1,1,0))</f>
        <v/>
      </c>
      <c r="BC8157" t="str">
        <f>IF(OR($A8157="",$G8157&lt;&gt;"Ativo"),"",IF(COUNTIFS($A$4:$A8157,$A8157,$G$4:$G8157,"Ativo")=1,1,0))</f>
        <v/>
      </c>
    </row>
    <row r="8158" spans="1:55" x14ac:dyDescent="0.3">
      <c r="A8158" s="76"/>
      <c r="B8158" s="104"/>
      <c r="C8158" s="76"/>
      <c r="D8158" s="77"/>
      <c r="E8158" s="12"/>
      <c r="F8158" s="78"/>
      <c r="G8158" s="77"/>
      <c r="H8158" s="79"/>
      <c r="BA8158" s="5" t="str">
        <f t="shared" si="127"/>
        <v/>
      </c>
      <c r="BB8158" s="5" t="str">
        <f>IF(OR($E8158="",$G8158&lt;&gt;"Ativo"),"",IF(COUNTIFS($E$4:$E8158,$E8158,$A$4:$A8158,$A8158,$G$4:$G8158,"Ativo")=1,1,0))</f>
        <v/>
      </c>
      <c r="BC8158" t="str">
        <f>IF(OR($A8158="",$G8158&lt;&gt;"Ativo"),"",IF(COUNTIFS($A$4:$A8158,$A8158,$G$4:$G8158,"Ativo")=1,1,0))</f>
        <v/>
      </c>
    </row>
    <row r="8159" spans="1:55" x14ac:dyDescent="0.3">
      <c r="A8159" s="76"/>
      <c r="B8159" s="104"/>
      <c r="C8159" s="76"/>
      <c r="D8159" s="77"/>
      <c r="E8159" s="12"/>
      <c r="F8159" s="78"/>
      <c r="G8159" s="77"/>
      <c r="H8159" s="79"/>
      <c r="BA8159" s="5" t="str">
        <f t="shared" si="127"/>
        <v/>
      </c>
      <c r="BB8159" s="5" t="str">
        <f>IF(OR($E8159="",$G8159&lt;&gt;"Ativo"),"",IF(COUNTIFS($E$4:$E8159,$E8159,$A$4:$A8159,$A8159,$G$4:$G8159,"Ativo")=1,1,0))</f>
        <v/>
      </c>
      <c r="BC8159" t="str">
        <f>IF(OR($A8159="",$G8159&lt;&gt;"Ativo"),"",IF(COUNTIFS($A$4:$A8159,$A8159,$G$4:$G8159,"Ativo")=1,1,0))</f>
        <v/>
      </c>
    </row>
    <row r="8160" spans="1:55" x14ac:dyDescent="0.3">
      <c r="A8160" s="76"/>
      <c r="B8160" s="104"/>
      <c r="C8160" s="76"/>
      <c r="D8160" s="77"/>
      <c r="E8160" s="12"/>
      <c r="F8160" s="78"/>
      <c r="G8160" s="77"/>
      <c r="H8160" s="79"/>
      <c r="BA8160" s="5" t="str">
        <f t="shared" si="127"/>
        <v/>
      </c>
      <c r="BB8160" s="5" t="str">
        <f>IF(OR($E8160="",$G8160&lt;&gt;"Ativo"),"",IF(COUNTIFS($E$4:$E8160,$E8160,$A$4:$A8160,$A8160,$G$4:$G8160,"Ativo")=1,1,0))</f>
        <v/>
      </c>
      <c r="BC8160" t="str">
        <f>IF(OR($A8160="",$G8160&lt;&gt;"Ativo"),"",IF(COUNTIFS($A$4:$A8160,$A8160,$G$4:$G8160,"Ativo")=1,1,0))</f>
        <v/>
      </c>
    </row>
    <row r="8161" spans="1:55" x14ac:dyDescent="0.3">
      <c r="A8161" s="76"/>
      <c r="B8161" s="104"/>
      <c r="C8161" s="76"/>
      <c r="D8161" s="77"/>
      <c r="E8161" s="12"/>
      <c r="F8161" s="78"/>
      <c r="G8161" s="77"/>
      <c r="H8161" s="79"/>
      <c r="BA8161" s="5" t="str">
        <f t="shared" si="127"/>
        <v/>
      </c>
      <c r="BB8161" s="5" t="str">
        <f>IF(OR($E8161="",$G8161&lt;&gt;"Ativo"),"",IF(COUNTIFS($E$4:$E8161,$E8161,$A$4:$A8161,$A8161,$G$4:$G8161,"Ativo")=1,1,0))</f>
        <v/>
      </c>
      <c r="BC8161" t="str">
        <f>IF(OR($A8161="",$G8161&lt;&gt;"Ativo"),"",IF(COUNTIFS($A$4:$A8161,$A8161,$G$4:$G8161,"Ativo")=1,1,0))</f>
        <v/>
      </c>
    </row>
    <row r="8162" spans="1:55" x14ac:dyDescent="0.3">
      <c r="A8162" s="76"/>
      <c r="B8162" s="104"/>
      <c r="C8162" s="76"/>
      <c r="D8162" s="77"/>
      <c r="E8162" s="12"/>
      <c r="F8162" s="78"/>
      <c r="G8162" s="77"/>
      <c r="H8162" s="79"/>
      <c r="BA8162" s="5" t="str">
        <f t="shared" si="127"/>
        <v/>
      </c>
      <c r="BB8162" s="5" t="str">
        <f>IF(OR($E8162="",$G8162&lt;&gt;"Ativo"),"",IF(COUNTIFS($E$4:$E8162,$E8162,$A$4:$A8162,$A8162,$G$4:$G8162,"Ativo")=1,1,0))</f>
        <v/>
      </c>
      <c r="BC8162" t="str">
        <f>IF(OR($A8162="",$G8162&lt;&gt;"Ativo"),"",IF(COUNTIFS($A$4:$A8162,$A8162,$G$4:$G8162,"Ativo")=1,1,0))</f>
        <v/>
      </c>
    </row>
    <row r="8163" spans="1:55" x14ac:dyDescent="0.3">
      <c r="A8163" s="76"/>
      <c r="B8163" s="104"/>
      <c r="C8163" s="76"/>
      <c r="D8163" s="77"/>
      <c r="E8163" s="12"/>
      <c r="F8163" s="78"/>
      <c r="G8163" s="77"/>
      <c r="H8163" s="79"/>
      <c r="BA8163" s="5" t="str">
        <f t="shared" si="127"/>
        <v/>
      </c>
      <c r="BB8163" s="5" t="str">
        <f>IF(OR($E8163="",$G8163&lt;&gt;"Ativo"),"",IF(COUNTIFS($E$4:$E8163,$E8163,$A$4:$A8163,$A8163,$G$4:$G8163,"Ativo")=1,1,0))</f>
        <v/>
      </c>
      <c r="BC8163" t="str">
        <f>IF(OR($A8163="",$G8163&lt;&gt;"Ativo"),"",IF(COUNTIFS($A$4:$A8163,$A8163,$G$4:$G8163,"Ativo")=1,1,0))</f>
        <v/>
      </c>
    </row>
    <row r="8164" spans="1:55" x14ac:dyDescent="0.3">
      <c r="A8164" s="76"/>
      <c r="B8164" s="104"/>
      <c r="C8164" s="76"/>
      <c r="D8164" s="77"/>
      <c r="E8164" s="12"/>
      <c r="F8164" s="78"/>
      <c r="G8164" s="77"/>
      <c r="H8164" s="79"/>
      <c r="BA8164" s="5" t="str">
        <f t="shared" si="127"/>
        <v/>
      </c>
      <c r="BB8164" s="5" t="str">
        <f>IF(OR($E8164="",$G8164&lt;&gt;"Ativo"),"",IF(COUNTIFS($E$4:$E8164,$E8164,$A$4:$A8164,$A8164,$G$4:$G8164,"Ativo")=1,1,0))</f>
        <v/>
      </c>
      <c r="BC8164" t="str">
        <f>IF(OR($A8164="",$G8164&lt;&gt;"Ativo"),"",IF(COUNTIFS($A$4:$A8164,$A8164,$G$4:$G8164,"Ativo")=1,1,0))</f>
        <v/>
      </c>
    </row>
    <row r="8165" spans="1:55" x14ac:dyDescent="0.3">
      <c r="A8165" s="76"/>
      <c r="B8165" s="104"/>
      <c r="C8165" s="76"/>
      <c r="D8165" s="77"/>
      <c r="E8165" s="12"/>
      <c r="F8165" s="78"/>
      <c r="G8165" s="77"/>
      <c r="H8165" s="79"/>
      <c r="BA8165" s="5" t="str">
        <f t="shared" si="127"/>
        <v/>
      </c>
      <c r="BB8165" s="5" t="str">
        <f>IF(OR($E8165="",$G8165&lt;&gt;"Ativo"),"",IF(COUNTIFS($E$4:$E8165,$E8165,$A$4:$A8165,$A8165,$G$4:$G8165,"Ativo")=1,1,0))</f>
        <v/>
      </c>
      <c r="BC8165" t="str">
        <f>IF(OR($A8165="",$G8165&lt;&gt;"Ativo"),"",IF(COUNTIFS($A$4:$A8165,$A8165,$G$4:$G8165,"Ativo")=1,1,0))</f>
        <v/>
      </c>
    </row>
    <row r="8166" spans="1:55" x14ac:dyDescent="0.3">
      <c r="A8166" s="76"/>
      <c r="B8166" s="104"/>
      <c r="C8166" s="76"/>
      <c r="D8166" s="77"/>
      <c r="E8166" s="12"/>
      <c r="F8166" s="78"/>
      <c r="G8166" s="77"/>
      <c r="H8166" s="79"/>
      <c r="BA8166" s="5" t="str">
        <f t="shared" si="127"/>
        <v/>
      </c>
      <c r="BB8166" s="5" t="str">
        <f>IF(OR($E8166="",$G8166&lt;&gt;"Ativo"),"",IF(COUNTIFS($E$4:$E8166,$E8166,$A$4:$A8166,$A8166,$G$4:$G8166,"Ativo")=1,1,0))</f>
        <v/>
      </c>
      <c r="BC8166" t="str">
        <f>IF(OR($A8166="",$G8166&lt;&gt;"Ativo"),"",IF(COUNTIFS($A$4:$A8166,$A8166,$G$4:$G8166,"Ativo")=1,1,0))</f>
        <v/>
      </c>
    </row>
    <row r="8167" spans="1:55" x14ac:dyDescent="0.3">
      <c r="A8167" s="76"/>
      <c r="B8167" s="104"/>
      <c r="C8167" s="76"/>
      <c r="D8167" s="77"/>
      <c r="E8167" s="12"/>
      <c r="F8167" s="78"/>
      <c r="G8167" s="77"/>
      <c r="H8167" s="79"/>
      <c r="BA8167" s="5" t="str">
        <f t="shared" si="127"/>
        <v/>
      </c>
      <c r="BB8167" s="5" t="str">
        <f>IF(OR($E8167="",$G8167&lt;&gt;"Ativo"),"",IF(COUNTIFS($E$4:$E8167,$E8167,$A$4:$A8167,$A8167,$G$4:$G8167,"Ativo")=1,1,0))</f>
        <v/>
      </c>
      <c r="BC8167" t="str">
        <f>IF(OR($A8167="",$G8167&lt;&gt;"Ativo"),"",IF(COUNTIFS($A$4:$A8167,$A8167,$G$4:$G8167,"Ativo")=1,1,0))</f>
        <v/>
      </c>
    </row>
    <row r="8168" spans="1:55" x14ac:dyDescent="0.3">
      <c r="A8168" s="76"/>
      <c r="B8168" s="104"/>
      <c r="C8168" s="76"/>
      <c r="D8168" s="77"/>
      <c r="E8168" s="12"/>
      <c r="F8168" s="78"/>
      <c r="G8168" s="77"/>
      <c r="H8168" s="79"/>
      <c r="BA8168" s="5" t="str">
        <f t="shared" si="127"/>
        <v/>
      </c>
      <c r="BB8168" s="5" t="str">
        <f>IF(OR($E8168="",$G8168&lt;&gt;"Ativo"),"",IF(COUNTIFS($E$4:$E8168,$E8168,$A$4:$A8168,$A8168,$G$4:$G8168,"Ativo")=1,1,0))</f>
        <v/>
      </c>
      <c r="BC8168" t="str">
        <f>IF(OR($A8168="",$G8168&lt;&gt;"Ativo"),"",IF(COUNTIFS($A$4:$A8168,$A8168,$G$4:$G8168,"Ativo")=1,1,0))</f>
        <v/>
      </c>
    </row>
    <row r="8169" spans="1:55" x14ac:dyDescent="0.3">
      <c r="A8169" s="76"/>
      <c r="B8169" s="104"/>
      <c r="C8169" s="76"/>
      <c r="D8169" s="77"/>
      <c r="E8169" s="12"/>
      <c r="F8169" s="78"/>
      <c r="G8169" s="77"/>
      <c r="H8169" s="79"/>
      <c r="BA8169" s="5" t="str">
        <f t="shared" si="127"/>
        <v/>
      </c>
      <c r="BB8169" s="5" t="str">
        <f>IF(OR($E8169="",$G8169&lt;&gt;"Ativo"),"",IF(COUNTIFS($E$4:$E8169,$E8169,$A$4:$A8169,$A8169,$G$4:$G8169,"Ativo")=1,1,0))</f>
        <v/>
      </c>
      <c r="BC8169" t="str">
        <f>IF(OR($A8169="",$G8169&lt;&gt;"Ativo"),"",IF(COUNTIFS($A$4:$A8169,$A8169,$G$4:$G8169,"Ativo")=1,1,0))</f>
        <v/>
      </c>
    </row>
    <row r="8170" spans="1:55" x14ac:dyDescent="0.3">
      <c r="A8170" s="76"/>
      <c r="B8170" s="104"/>
      <c r="C8170" s="76"/>
      <c r="D8170" s="77"/>
      <c r="E8170" s="12"/>
      <c r="F8170" s="78"/>
      <c r="G8170" s="77"/>
      <c r="H8170" s="79"/>
      <c r="BA8170" s="5" t="str">
        <f t="shared" si="127"/>
        <v/>
      </c>
      <c r="BB8170" s="5" t="str">
        <f>IF(OR($E8170="",$G8170&lt;&gt;"Ativo"),"",IF(COUNTIFS($E$4:$E8170,$E8170,$A$4:$A8170,$A8170,$G$4:$G8170,"Ativo")=1,1,0))</f>
        <v/>
      </c>
      <c r="BC8170" t="str">
        <f>IF(OR($A8170="",$G8170&lt;&gt;"Ativo"),"",IF(COUNTIFS($A$4:$A8170,$A8170,$G$4:$G8170,"Ativo")=1,1,0))</f>
        <v/>
      </c>
    </row>
    <row r="8171" spans="1:55" x14ac:dyDescent="0.3">
      <c r="A8171" s="76"/>
      <c r="B8171" s="104"/>
      <c r="C8171" s="76"/>
      <c r="D8171" s="77"/>
      <c r="E8171" s="12"/>
      <c r="F8171" s="78"/>
      <c r="G8171" s="77"/>
      <c r="H8171" s="79"/>
      <c r="BA8171" s="5" t="str">
        <f t="shared" si="127"/>
        <v/>
      </c>
      <c r="BB8171" s="5" t="str">
        <f>IF(OR($E8171="",$G8171&lt;&gt;"Ativo"),"",IF(COUNTIFS($E$4:$E8171,$E8171,$A$4:$A8171,$A8171,$G$4:$G8171,"Ativo")=1,1,0))</f>
        <v/>
      </c>
      <c r="BC8171" t="str">
        <f>IF(OR($A8171="",$G8171&lt;&gt;"Ativo"),"",IF(COUNTIFS($A$4:$A8171,$A8171,$G$4:$G8171,"Ativo")=1,1,0))</f>
        <v/>
      </c>
    </row>
    <row r="8172" spans="1:55" x14ac:dyDescent="0.3">
      <c r="A8172" s="76"/>
      <c r="B8172" s="104"/>
      <c r="C8172" s="76"/>
      <c r="D8172" s="77"/>
      <c r="E8172" s="12"/>
      <c r="F8172" s="78"/>
      <c r="G8172" s="77"/>
      <c r="H8172" s="79"/>
      <c r="BA8172" s="5" t="str">
        <f t="shared" si="127"/>
        <v/>
      </c>
      <c r="BB8172" s="5" t="str">
        <f>IF(OR($E8172="",$G8172&lt;&gt;"Ativo"),"",IF(COUNTIFS($E$4:$E8172,$E8172,$A$4:$A8172,$A8172,$G$4:$G8172,"Ativo")=1,1,0))</f>
        <v/>
      </c>
      <c r="BC8172" t="str">
        <f>IF(OR($A8172="",$G8172&lt;&gt;"Ativo"),"",IF(COUNTIFS($A$4:$A8172,$A8172,$G$4:$G8172,"Ativo")=1,1,0))</f>
        <v/>
      </c>
    </row>
    <row r="8173" spans="1:55" x14ac:dyDescent="0.3">
      <c r="A8173" s="76"/>
      <c r="B8173" s="104"/>
      <c r="C8173" s="76"/>
      <c r="D8173" s="77"/>
      <c r="E8173" s="12"/>
      <c r="F8173" s="78"/>
      <c r="G8173" s="77"/>
      <c r="H8173" s="79"/>
      <c r="BA8173" s="5" t="str">
        <f t="shared" si="127"/>
        <v/>
      </c>
      <c r="BB8173" s="5" t="str">
        <f>IF(OR($E8173="",$G8173&lt;&gt;"Ativo"),"",IF(COUNTIFS($E$4:$E8173,$E8173,$A$4:$A8173,$A8173,$G$4:$G8173,"Ativo")=1,1,0))</f>
        <v/>
      </c>
      <c r="BC8173" t="str">
        <f>IF(OR($A8173="",$G8173&lt;&gt;"Ativo"),"",IF(COUNTIFS($A$4:$A8173,$A8173,$G$4:$G8173,"Ativo")=1,1,0))</f>
        <v/>
      </c>
    </row>
    <row r="8174" spans="1:55" x14ac:dyDescent="0.3">
      <c r="A8174" s="76"/>
      <c r="B8174" s="104"/>
      <c r="C8174" s="76"/>
      <c r="D8174" s="77"/>
      <c r="E8174" s="12"/>
      <c r="F8174" s="78"/>
      <c r="G8174" s="77"/>
      <c r="H8174" s="79"/>
      <c r="BA8174" s="5" t="str">
        <f t="shared" si="127"/>
        <v/>
      </c>
      <c r="BB8174" s="5" t="str">
        <f>IF(OR($E8174="",$G8174&lt;&gt;"Ativo"),"",IF(COUNTIFS($E$4:$E8174,$E8174,$A$4:$A8174,$A8174,$G$4:$G8174,"Ativo")=1,1,0))</f>
        <v/>
      </c>
      <c r="BC8174" t="str">
        <f>IF(OR($A8174="",$G8174&lt;&gt;"Ativo"),"",IF(COUNTIFS($A$4:$A8174,$A8174,$G$4:$G8174,"Ativo")=1,1,0))</f>
        <v/>
      </c>
    </row>
    <row r="8175" spans="1:55" x14ac:dyDescent="0.3">
      <c r="A8175" s="76"/>
      <c r="B8175" s="104"/>
      <c r="C8175" s="76"/>
      <c r="D8175" s="77"/>
      <c r="E8175" s="12"/>
      <c r="F8175" s="78"/>
      <c r="G8175" s="77"/>
      <c r="H8175" s="79"/>
      <c r="BA8175" s="5" t="str">
        <f t="shared" si="127"/>
        <v/>
      </c>
      <c r="BB8175" s="5" t="str">
        <f>IF(OR($E8175="",$G8175&lt;&gt;"Ativo"),"",IF(COUNTIFS($E$4:$E8175,$E8175,$A$4:$A8175,$A8175,$G$4:$G8175,"Ativo")=1,1,0))</f>
        <v/>
      </c>
      <c r="BC8175" t="str">
        <f>IF(OR($A8175="",$G8175&lt;&gt;"Ativo"),"",IF(COUNTIFS($A$4:$A8175,$A8175,$G$4:$G8175,"Ativo")=1,1,0))</f>
        <v/>
      </c>
    </row>
    <row r="8176" spans="1:55" x14ac:dyDescent="0.3">
      <c r="A8176" s="76"/>
      <c r="B8176" s="104"/>
      <c r="C8176" s="76"/>
      <c r="D8176" s="77"/>
      <c r="E8176" s="12"/>
      <c r="F8176" s="78"/>
      <c r="G8176" s="77"/>
      <c r="H8176" s="79"/>
      <c r="BA8176" s="5" t="str">
        <f t="shared" si="127"/>
        <v/>
      </c>
      <c r="BB8176" s="5" t="str">
        <f>IF(OR($E8176="",$G8176&lt;&gt;"Ativo"),"",IF(COUNTIFS($E$4:$E8176,$E8176,$A$4:$A8176,$A8176,$G$4:$G8176,"Ativo")=1,1,0))</f>
        <v/>
      </c>
      <c r="BC8176" t="str">
        <f>IF(OR($A8176="",$G8176&lt;&gt;"Ativo"),"",IF(COUNTIFS($A$4:$A8176,$A8176,$G$4:$G8176,"Ativo")=1,1,0))</f>
        <v/>
      </c>
    </row>
    <row r="8177" spans="1:55" x14ac:dyDescent="0.3">
      <c r="A8177" s="76"/>
      <c r="B8177" s="104"/>
      <c r="C8177" s="76"/>
      <c r="D8177" s="77"/>
      <c r="E8177" s="12"/>
      <c r="F8177" s="78"/>
      <c r="G8177" s="77"/>
      <c r="H8177" s="79"/>
      <c r="BA8177" s="5" t="str">
        <f t="shared" si="127"/>
        <v/>
      </c>
      <c r="BB8177" s="5" t="str">
        <f>IF(OR($E8177="",$G8177&lt;&gt;"Ativo"),"",IF(COUNTIFS($E$4:$E8177,$E8177,$A$4:$A8177,$A8177,$G$4:$G8177,"Ativo")=1,1,0))</f>
        <v/>
      </c>
      <c r="BC8177" t="str">
        <f>IF(OR($A8177="",$G8177&lt;&gt;"Ativo"),"",IF(COUNTIFS($A$4:$A8177,$A8177,$G$4:$G8177,"Ativo")=1,1,0))</f>
        <v/>
      </c>
    </row>
    <row r="8178" spans="1:55" x14ac:dyDescent="0.3">
      <c r="A8178" s="76"/>
      <c r="B8178" s="104"/>
      <c r="C8178" s="76"/>
      <c r="D8178" s="77"/>
      <c r="E8178" s="12"/>
      <c r="F8178" s="78"/>
      <c r="G8178" s="77"/>
      <c r="H8178" s="79"/>
      <c r="BA8178" s="5" t="str">
        <f t="shared" si="127"/>
        <v/>
      </c>
      <c r="BB8178" s="5" t="str">
        <f>IF(OR($E8178="",$G8178&lt;&gt;"Ativo"),"",IF(COUNTIFS($E$4:$E8178,$E8178,$A$4:$A8178,$A8178,$G$4:$G8178,"Ativo")=1,1,0))</f>
        <v/>
      </c>
      <c r="BC8178" t="str">
        <f>IF(OR($A8178="",$G8178&lt;&gt;"Ativo"),"",IF(COUNTIFS($A$4:$A8178,$A8178,$G$4:$G8178,"Ativo")=1,1,0))</f>
        <v/>
      </c>
    </row>
    <row r="8179" spans="1:55" x14ac:dyDescent="0.3">
      <c r="A8179" s="76"/>
      <c r="B8179" s="104"/>
      <c r="C8179" s="76"/>
      <c r="D8179" s="77"/>
      <c r="E8179" s="12"/>
      <c r="F8179" s="78"/>
      <c r="G8179" s="77"/>
      <c r="H8179" s="79"/>
      <c r="BA8179" s="5" t="str">
        <f t="shared" si="127"/>
        <v/>
      </c>
      <c r="BB8179" s="5" t="str">
        <f>IF(OR($E8179="",$G8179&lt;&gt;"Ativo"),"",IF(COUNTIFS($E$4:$E8179,$E8179,$A$4:$A8179,$A8179,$G$4:$G8179,"Ativo")=1,1,0))</f>
        <v/>
      </c>
      <c r="BC8179" t="str">
        <f>IF(OR($A8179="",$G8179&lt;&gt;"Ativo"),"",IF(COUNTIFS($A$4:$A8179,$A8179,$G$4:$G8179,"Ativo")=1,1,0))</f>
        <v/>
      </c>
    </row>
    <row r="8180" spans="1:55" x14ac:dyDescent="0.3">
      <c r="A8180" s="76"/>
      <c r="B8180" s="104"/>
      <c r="C8180" s="76"/>
      <c r="D8180" s="77"/>
      <c r="E8180" s="12"/>
      <c r="F8180" s="78"/>
      <c r="G8180" s="77"/>
      <c r="H8180" s="79"/>
      <c r="BA8180" s="5" t="str">
        <f t="shared" si="127"/>
        <v/>
      </c>
      <c r="BB8180" s="5" t="str">
        <f>IF(OR($E8180="",$G8180&lt;&gt;"Ativo"),"",IF(COUNTIFS($E$4:$E8180,$E8180,$A$4:$A8180,$A8180,$G$4:$G8180,"Ativo")=1,1,0))</f>
        <v/>
      </c>
      <c r="BC8180" t="str">
        <f>IF(OR($A8180="",$G8180&lt;&gt;"Ativo"),"",IF(COUNTIFS($A$4:$A8180,$A8180,$G$4:$G8180,"Ativo")=1,1,0))</f>
        <v/>
      </c>
    </row>
    <row r="8181" spans="1:55" x14ac:dyDescent="0.3">
      <c r="A8181" s="76"/>
      <c r="B8181" s="104"/>
      <c r="C8181" s="76"/>
      <c r="D8181" s="77"/>
      <c r="E8181" s="12"/>
      <c r="F8181" s="78"/>
      <c r="G8181" s="77"/>
      <c r="H8181" s="79"/>
      <c r="BA8181" s="5" t="str">
        <f t="shared" si="127"/>
        <v/>
      </c>
      <c r="BB8181" s="5" t="str">
        <f>IF(OR($E8181="",$G8181&lt;&gt;"Ativo"),"",IF(COUNTIFS($E$4:$E8181,$E8181,$A$4:$A8181,$A8181,$G$4:$G8181,"Ativo")=1,1,0))</f>
        <v/>
      </c>
      <c r="BC8181" t="str">
        <f>IF(OR($A8181="",$G8181&lt;&gt;"Ativo"),"",IF(COUNTIFS($A$4:$A8181,$A8181,$G$4:$G8181,"Ativo")=1,1,0))</f>
        <v/>
      </c>
    </row>
    <row r="8182" spans="1:55" x14ac:dyDescent="0.3">
      <c r="A8182" s="76"/>
      <c r="B8182" s="104"/>
      <c r="C8182" s="76"/>
      <c r="D8182" s="77"/>
      <c r="E8182" s="12"/>
      <c r="F8182" s="78"/>
      <c r="G8182" s="77"/>
      <c r="H8182" s="79"/>
      <c r="BA8182" s="5" t="str">
        <f t="shared" si="127"/>
        <v/>
      </c>
      <c r="BB8182" s="5" t="str">
        <f>IF(OR($E8182="",$G8182&lt;&gt;"Ativo"),"",IF(COUNTIFS($E$4:$E8182,$E8182,$A$4:$A8182,$A8182,$G$4:$G8182,"Ativo")=1,1,0))</f>
        <v/>
      </c>
      <c r="BC8182" t="str">
        <f>IF(OR($A8182="",$G8182&lt;&gt;"Ativo"),"",IF(COUNTIFS($A$4:$A8182,$A8182,$G$4:$G8182,"Ativo")=1,1,0))</f>
        <v/>
      </c>
    </row>
    <row r="8183" spans="1:55" x14ac:dyDescent="0.3">
      <c r="A8183" s="76"/>
      <c r="B8183" s="104"/>
      <c r="C8183" s="76"/>
      <c r="D8183" s="77"/>
      <c r="E8183" s="12"/>
      <c r="F8183" s="78"/>
      <c r="G8183" s="77"/>
      <c r="H8183" s="79"/>
      <c r="BA8183" s="5" t="str">
        <f t="shared" si="127"/>
        <v/>
      </c>
      <c r="BB8183" s="5" t="str">
        <f>IF(OR($E8183="",$G8183&lt;&gt;"Ativo"),"",IF(COUNTIFS($E$4:$E8183,$E8183,$A$4:$A8183,$A8183,$G$4:$G8183,"Ativo")=1,1,0))</f>
        <v/>
      </c>
      <c r="BC8183" t="str">
        <f>IF(OR($A8183="",$G8183&lt;&gt;"Ativo"),"",IF(COUNTIFS($A$4:$A8183,$A8183,$G$4:$G8183,"Ativo")=1,1,0))</f>
        <v/>
      </c>
    </row>
    <row r="8184" spans="1:55" x14ac:dyDescent="0.3">
      <c r="A8184" s="76"/>
      <c r="B8184" s="104"/>
      <c r="C8184" s="76"/>
      <c r="D8184" s="77"/>
      <c r="E8184" s="12"/>
      <c r="F8184" s="78"/>
      <c r="G8184" s="77"/>
      <c r="H8184" s="79"/>
      <c r="BA8184" s="5" t="str">
        <f t="shared" si="127"/>
        <v/>
      </c>
      <c r="BB8184" s="5" t="str">
        <f>IF(OR($E8184="",$G8184&lt;&gt;"Ativo"),"",IF(COUNTIFS($E$4:$E8184,$E8184,$A$4:$A8184,$A8184,$G$4:$G8184,"Ativo")=1,1,0))</f>
        <v/>
      </c>
      <c r="BC8184" t="str">
        <f>IF(OR($A8184="",$G8184&lt;&gt;"Ativo"),"",IF(COUNTIFS($A$4:$A8184,$A8184,$G$4:$G8184,"Ativo")=1,1,0))</f>
        <v/>
      </c>
    </row>
    <row r="8185" spans="1:55" x14ac:dyDescent="0.3">
      <c r="A8185" s="76"/>
      <c r="B8185" s="104"/>
      <c r="C8185" s="76"/>
      <c r="D8185" s="77"/>
      <c r="E8185" s="12"/>
      <c r="F8185" s="78"/>
      <c r="G8185" s="77"/>
      <c r="H8185" s="79"/>
      <c r="BA8185" s="5" t="str">
        <f t="shared" si="127"/>
        <v/>
      </c>
      <c r="BB8185" s="5" t="str">
        <f>IF(OR($E8185="",$G8185&lt;&gt;"Ativo"),"",IF(COUNTIFS($E$4:$E8185,$E8185,$A$4:$A8185,$A8185,$G$4:$G8185,"Ativo")=1,1,0))</f>
        <v/>
      </c>
      <c r="BC8185" t="str">
        <f>IF(OR($A8185="",$G8185&lt;&gt;"Ativo"),"",IF(COUNTIFS($A$4:$A8185,$A8185,$G$4:$G8185,"Ativo")=1,1,0))</f>
        <v/>
      </c>
    </row>
    <row r="8186" spans="1:55" x14ac:dyDescent="0.3">
      <c r="A8186" s="76"/>
      <c r="B8186" s="104"/>
      <c r="C8186" s="76"/>
      <c r="D8186" s="77"/>
      <c r="E8186" s="12"/>
      <c r="F8186" s="78"/>
      <c r="G8186" s="77"/>
      <c r="H8186" s="79"/>
      <c r="BA8186" s="5" t="str">
        <f t="shared" si="127"/>
        <v/>
      </c>
      <c r="BB8186" s="5" t="str">
        <f>IF(OR($E8186="",$G8186&lt;&gt;"Ativo"),"",IF(COUNTIFS($E$4:$E8186,$E8186,$A$4:$A8186,$A8186,$G$4:$G8186,"Ativo")=1,1,0))</f>
        <v/>
      </c>
      <c r="BC8186" t="str">
        <f>IF(OR($A8186="",$G8186&lt;&gt;"Ativo"),"",IF(COUNTIFS($A$4:$A8186,$A8186,$G$4:$G8186,"Ativo")=1,1,0))</f>
        <v/>
      </c>
    </row>
    <row r="8187" spans="1:55" x14ac:dyDescent="0.3">
      <c r="A8187" s="76"/>
      <c r="B8187" s="104"/>
      <c r="C8187" s="76"/>
      <c r="D8187" s="77"/>
      <c r="E8187" s="12"/>
      <c r="F8187" s="78"/>
      <c r="G8187" s="77"/>
      <c r="H8187" s="79"/>
      <c r="BA8187" s="5" t="str">
        <f t="shared" si="127"/>
        <v/>
      </c>
      <c r="BB8187" s="5" t="str">
        <f>IF(OR($E8187="",$G8187&lt;&gt;"Ativo"),"",IF(COUNTIFS($E$4:$E8187,$E8187,$A$4:$A8187,$A8187,$G$4:$G8187,"Ativo")=1,1,0))</f>
        <v/>
      </c>
      <c r="BC8187" t="str">
        <f>IF(OR($A8187="",$G8187&lt;&gt;"Ativo"),"",IF(COUNTIFS($A$4:$A8187,$A8187,$G$4:$G8187,"Ativo")=1,1,0))</f>
        <v/>
      </c>
    </row>
    <row r="8188" spans="1:55" x14ac:dyDescent="0.3">
      <c r="A8188" s="76"/>
      <c r="B8188" s="104"/>
      <c r="C8188" s="76"/>
      <c r="D8188" s="77"/>
      <c r="E8188" s="12"/>
      <c r="F8188" s="78"/>
      <c r="G8188" s="77"/>
      <c r="H8188" s="79"/>
      <c r="BA8188" s="5" t="str">
        <f t="shared" si="127"/>
        <v/>
      </c>
      <c r="BB8188" s="5" t="str">
        <f>IF(OR($E8188="",$G8188&lt;&gt;"Ativo"),"",IF(COUNTIFS($E$4:$E8188,$E8188,$A$4:$A8188,$A8188,$G$4:$G8188,"Ativo")=1,1,0))</f>
        <v/>
      </c>
      <c r="BC8188" t="str">
        <f>IF(OR($A8188="",$G8188&lt;&gt;"Ativo"),"",IF(COUNTIFS($A$4:$A8188,$A8188,$G$4:$G8188,"Ativo")=1,1,0))</f>
        <v/>
      </c>
    </row>
    <row r="8189" spans="1:55" x14ac:dyDescent="0.3">
      <c r="A8189" s="76"/>
      <c r="B8189" s="104"/>
      <c r="C8189" s="76"/>
      <c r="D8189" s="77"/>
      <c r="E8189" s="12"/>
      <c r="F8189" s="78"/>
      <c r="G8189" s="77"/>
      <c r="H8189" s="79"/>
      <c r="BA8189" s="5" t="str">
        <f t="shared" si="127"/>
        <v/>
      </c>
      <c r="BB8189" s="5" t="str">
        <f>IF(OR($E8189="",$G8189&lt;&gt;"Ativo"),"",IF(COUNTIFS($E$4:$E8189,$E8189,$A$4:$A8189,$A8189,$G$4:$G8189,"Ativo")=1,1,0))</f>
        <v/>
      </c>
      <c r="BC8189" t="str">
        <f>IF(OR($A8189="",$G8189&lt;&gt;"Ativo"),"",IF(COUNTIFS($A$4:$A8189,$A8189,$G$4:$G8189,"Ativo")=1,1,0))</f>
        <v/>
      </c>
    </row>
    <row r="8190" spans="1:55" x14ac:dyDescent="0.3">
      <c r="A8190" s="76"/>
      <c r="B8190" s="104"/>
      <c r="C8190" s="76"/>
      <c r="D8190" s="77"/>
      <c r="E8190" s="12"/>
      <c r="F8190" s="78"/>
      <c r="G8190" s="77"/>
      <c r="H8190" s="79"/>
      <c r="BA8190" s="5" t="str">
        <f t="shared" si="127"/>
        <v/>
      </c>
      <c r="BB8190" s="5" t="str">
        <f>IF(OR($E8190="",$G8190&lt;&gt;"Ativo"),"",IF(COUNTIFS($E$4:$E8190,$E8190,$A$4:$A8190,$A8190,$G$4:$G8190,"Ativo")=1,1,0))</f>
        <v/>
      </c>
      <c r="BC8190" t="str">
        <f>IF(OR($A8190="",$G8190&lt;&gt;"Ativo"),"",IF(COUNTIFS($A$4:$A8190,$A8190,$G$4:$G8190,"Ativo")=1,1,0))</f>
        <v/>
      </c>
    </row>
    <row r="8191" spans="1:55" x14ac:dyDescent="0.3">
      <c r="A8191" s="76"/>
      <c r="B8191" s="104"/>
      <c r="C8191" s="76"/>
      <c r="D8191" s="77"/>
      <c r="E8191" s="12"/>
      <c r="F8191" s="78"/>
      <c r="G8191" s="77"/>
      <c r="H8191" s="79"/>
      <c r="BA8191" s="5" t="str">
        <f t="shared" si="127"/>
        <v/>
      </c>
      <c r="BB8191" s="5" t="str">
        <f>IF(OR($E8191="",$G8191&lt;&gt;"Ativo"),"",IF(COUNTIFS($E$4:$E8191,$E8191,$A$4:$A8191,$A8191,$G$4:$G8191,"Ativo")=1,1,0))</f>
        <v/>
      </c>
      <c r="BC8191" t="str">
        <f>IF(OR($A8191="",$G8191&lt;&gt;"Ativo"),"",IF(COUNTIFS($A$4:$A8191,$A8191,$G$4:$G8191,"Ativo")=1,1,0))</f>
        <v/>
      </c>
    </row>
    <row r="8192" spans="1:55" x14ac:dyDescent="0.3">
      <c r="A8192" s="76"/>
      <c r="B8192" s="104"/>
      <c r="C8192" s="76"/>
      <c r="D8192" s="77"/>
      <c r="E8192" s="12"/>
      <c r="F8192" s="78"/>
      <c r="G8192" s="77"/>
      <c r="H8192" s="79"/>
      <c r="BA8192" s="5" t="str">
        <f t="shared" si="127"/>
        <v/>
      </c>
      <c r="BB8192" s="5" t="str">
        <f>IF(OR($E8192="",$G8192&lt;&gt;"Ativo"),"",IF(COUNTIFS($E$4:$E8192,$E8192,$A$4:$A8192,$A8192,$G$4:$G8192,"Ativo")=1,1,0))</f>
        <v/>
      </c>
      <c r="BC8192" t="str">
        <f>IF(OR($A8192="",$G8192&lt;&gt;"Ativo"),"",IF(COUNTIFS($A$4:$A8192,$A8192,$G$4:$G8192,"Ativo")=1,1,0))</f>
        <v/>
      </c>
    </row>
    <row r="8193" spans="1:55" x14ac:dyDescent="0.3">
      <c r="A8193" s="76"/>
      <c r="B8193" s="104"/>
      <c r="C8193" s="76"/>
      <c r="D8193" s="77"/>
      <c r="E8193" s="12"/>
      <c r="F8193" s="78"/>
      <c r="G8193" s="77"/>
      <c r="H8193" s="79"/>
      <c r="BA8193" s="5" t="str">
        <f t="shared" si="127"/>
        <v/>
      </c>
      <c r="BB8193" s="5" t="str">
        <f>IF(OR($E8193="",$G8193&lt;&gt;"Ativo"),"",IF(COUNTIFS($E$4:$E8193,$E8193,$A$4:$A8193,$A8193,$G$4:$G8193,"Ativo")=1,1,0))</f>
        <v/>
      </c>
      <c r="BC8193" t="str">
        <f>IF(OR($A8193="",$G8193&lt;&gt;"Ativo"),"",IF(COUNTIFS($A$4:$A8193,$A8193,$G$4:$G8193,"Ativo")=1,1,0))</f>
        <v/>
      </c>
    </row>
    <row r="8194" spans="1:55" x14ac:dyDescent="0.3">
      <c r="A8194" s="76"/>
      <c r="B8194" s="104"/>
      <c r="C8194" s="76"/>
      <c r="D8194" s="77"/>
      <c r="E8194" s="12"/>
      <c r="F8194" s="78"/>
      <c r="G8194" s="77"/>
      <c r="H8194" s="79"/>
      <c r="BA8194" s="5" t="str">
        <f t="shared" si="127"/>
        <v/>
      </c>
      <c r="BB8194" s="5" t="str">
        <f>IF(OR($E8194="",$G8194&lt;&gt;"Ativo"),"",IF(COUNTIFS($E$4:$E8194,$E8194,$A$4:$A8194,$A8194,$G$4:$G8194,"Ativo")=1,1,0))</f>
        <v/>
      </c>
      <c r="BC8194" t="str">
        <f>IF(OR($A8194="",$G8194&lt;&gt;"Ativo"),"",IF(COUNTIFS($A$4:$A8194,$A8194,$G$4:$G8194,"Ativo")=1,1,0))</f>
        <v/>
      </c>
    </row>
    <row r="8195" spans="1:55" x14ac:dyDescent="0.3">
      <c r="A8195" s="76"/>
      <c r="B8195" s="104"/>
      <c r="C8195" s="76"/>
      <c r="D8195" s="77"/>
      <c r="E8195" s="12"/>
      <c r="F8195" s="78"/>
      <c r="G8195" s="77"/>
      <c r="H8195" s="79"/>
      <c r="BA8195" s="5" t="str">
        <f t="shared" si="127"/>
        <v/>
      </c>
      <c r="BB8195" s="5" t="str">
        <f>IF(OR($E8195="",$G8195&lt;&gt;"Ativo"),"",IF(COUNTIFS($E$4:$E8195,$E8195,$A$4:$A8195,$A8195,$G$4:$G8195,"Ativo")=1,1,0))</f>
        <v/>
      </c>
      <c r="BC8195" t="str">
        <f>IF(OR($A8195="",$G8195&lt;&gt;"Ativo"),"",IF(COUNTIFS($A$4:$A8195,$A8195,$G$4:$G8195,"Ativo")=1,1,0))</f>
        <v/>
      </c>
    </row>
    <row r="8196" spans="1:55" x14ac:dyDescent="0.3">
      <c r="A8196" s="76"/>
      <c r="B8196" s="104"/>
      <c r="C8196" s="76"/>
      <c r="D8196" s="77"/>
      <c r="E8196" s="12"/>
      <c r="F8196" s="78"/>
      <c r="G8196" s="77"/>
      <c r="H8196" s="79"/>
      <c r="BA8196" s="5" t="str">
        <f t="shared" ref="BA8196:BA8259" si="128">IF($D8196="","",MID($D8196,4,LEN($D8196)-5))</f>
        <v/>
      </c>
      <c r="BB8196" s="5" t="str">
        <f>IF(OR($E8196="",$G8196&lt;&gt;"Ativo"),"",IF(COUNTIFS($E$4:$E8196,$E8196,$A$4:$A8196,$A8196,$G$4:$G8196,"Ativo")=1,1,0))</f>
        <v/>
      </c>
      <c r="BC8196" t="str">
        <f>IF(OR($A8196="",$G8196&lt;&gt;"Ativo"),"",IF(COUNTIFS($A$4:$A8196,$A8196,$G$4:$G8196,"Ativo")=1,1,0))</f>
        <v/>
      </c>
    </row>
    <row r="8197" spans="1:55" x14ac:dyDescent="0.3">
      <c r="A8197" s="76"/>
      <c r="B8197" s="104"/>
      <c r="C8197" s="76"/>
      <c r="D8197" s="77"/>
      <c r="E8197" s="12"/>
      <c r="F8197" s="78"/>
      <c r="G8197" s="77"/>
      <c r="H8197" s="79"/>
      <c r="BA8197" s="5" t="str">
        <f t="shared" si="128"/>
        <v/>
      </c>
      <c r="BB8197" s="5" t="str">
        <f>IF(OR($E8197="",$G8197&lt;&gt;"Ativo"),"",IF(COUNTIFS($E$4:$E8197,$E8197,$A$4:$A8197,$A8197,$G$4:$G8197,"Ativo")=1,1,0))</f>
        <v/>
      </c>
      <c r="BC8197" t="str">
        <f>IF(OR($A8197="",$G8197&lt;&gt;"Ativo"),"",IF(COUNTIFS($A$4:$A8197,$A8197,$G$4:$G8197,"Ativo")=1,1,0))</f>
        <v/>
      </c>
    </row>
    <row r="8198" spans="1:55" x14ac:dyDescent="0.3">
      <c r="A8198" s="76"/>
      <c r="B8198" s="104"/>
      <c r="C8198" s="76"/>
      <c r="D8198" s="77"/>
      <c r="E8198" s="12"/>
      <c r="F8198" s="78"/>
      <c r="G8198" s="77"/>
      <c r="H8198" s="79"/>
      <c r="BA8198" s="5" t="str">
        <f t="shared" si="128"/>
        <v/>
      </c>
      <c r="BB8198" s="5" t="str">
        <f>IF(OR($E8198="",$G8198&lt;&gt;"Ativo"),"",IF(COUNTIFS($E$4:$E8198,$E8198,$A$4:$A8198,$A8198,$G$4:$G8198,"Ativo")=1,1,0))</f>
        <v/>
      </c>
      <c r="BC8198" t="str">
        <f>IF(OR($A8198="",$G8198&lt;&gt;"Ativo"),"",IF(COUNTIFS($A$4:$A8198,$A8198,$G$4:$G8198,"Ativo")=1,1,0))</f>
        <v/>
      </c>
    </row>
    <row r="8199" spans="1:55" x14ac:dyDescent="0.3">
      <c r="A8199" s="76"/>
      <c r="B8199" s="104"/>
      <c r="C8199" s="76"/>
      <c r="D8199" s="77"/>
      <c r="E8199" s="12"/>
      <c r="F8199" s="78"/>
      <c r="G8199" s="77"/>
      <c r="H8199" s="79"/>
      <c r="BA8199" s="5" t="str">
        <f t="shared" si="128"/>
        <v/>
      </c>
      <c r="BB8199" s="5" t="str">
        <f>IF(OR($E8199="",$G8199&lt;&gt;"Ativo"),"",IF(COUNTIFS($E$4:$E8199,$E8199,$A$4:$A8199,$A8199,$G$4:$G8199,"Ativo")=1,1,0))</f>
        <v/>
      </c>
      <c r="BC8199" t="str">
        <f>IF(OR($A8199="",$G8199&lt;&gt;"Ativo"),"",IF(COUNTIFS($A$4:$A8199,$A8199,$G$4:$G8199,"Ativo")=1,1,0))</f>
        <v/>
      </c>
    </row>
    <row r="8200" spans="1:55" x14ac:dyDescent="0.3">
      <c r="A8200" s="76"/>
      <c r="B8200" s="104"/>
      <c r="C8200" s="76"/>
      <c r="D8200" s="77"/>
      <c r="E8200" s="12"/>
      <c r="F8200" s="78"/>
      <c r="G8200" s="77"/>
      <c r="H8200" s="79"/>
      <c r="BA8200" s="5" t="str">
        <f t="shared" si="128"/>
        <v/>
      </c>
      <c r="BB8200" s="5" t="str">
        <f>IF(OR($E8200="",$G8200&lt;&gt;"Ativo"),"",IF(COUNTIFS($E$4:$E8200,$E8200,$A$4:$A8200,$A8200,$G$4:$G8200,"Ativo")=1,1,0))</f>
        <v/>
      </c>
      <c r="BC8200" t="str">
        <f>IF(OR($A8200="",$G8200&lt;&gt;"Ativo"),"",IF(COUNTIFS($A$4:$A8200,$A8200,$G$4:$G8200,"Ativo")=1,1,0))</f>
        <v/>
      </c>
    </row>
    <row r="8201" spans="1:55" x14ac:dyDescent="0.3">
      <c r="A8201" s="76"/>
      <c r="B8201" s="104"/>
      <c r="C8201" s="76"/>
      <c r="D8201" s="77"/>
      <c r="E8201" s="12"/>
      <c r="F8201" s="78"/>
      <c r="G8201" s="77"/>
      <c r="H8201" s="79"/>
      <c r="BA8201" s="5" t="str">
        <f t="shared" si="128"/>
        <v/>
      </c>
      <c r="BB8201" s="5" t="str">
        <f>IF(OR($E8201="",$G8201&lt;&gt;"Ativo"),"",IF(COUNTIFS($E$4:$E8201,$E8201,$A$4:$A8201,$A8201,$G$4:$G8201,"Ativo")=1,1,0))</f>
        <v/>
      </c>
      <c r="BC8201" t="str">
        <f>IF(OR($A8201="",$G8201&lt;&gt;"Ativo"),"",IF(COUNTIFS($A$4:$A8201,$A8201,$G$4:$G8201,"Ativo")=1,1,0))</f>
        <v/>
      </c>
    </row>
    <row r="8202" spans="1:55" x14ac:dyDescent="0.3">
      <c r="A8202" s="76"/>
      <c r="B8202" s="104"/>
      <c r="C8202" s="76"/>
      <c r="D8202" s="77"/>
      <c r="E8202" s="12"/>
      <c r="F8202" s="78"/>
      <c r="G8202" s="77"/>
      <c r="H8202" s="79"/>
      <c r="BA8202" s="5" t="str">
        <f t="shared" si="128"/>
        <v/>
      </c>
      <c r="BB8202" s="5" t="str">
        <f>IF(OR($E8202="",$G8202&lt;&gt;"Ativo"),"",IF(COUNTIFS($E$4:$E8202,$E8202,$A$4:$A8202,$A8202,$G$4:$G8202,"Ativo")=1,1,0))</f>
        <v/>
      </c>
      <c r="BC8202" t="str">
        <f>IF(OR($A8202="",$G8202&lt;&gt;"Ativo"),"",IF(COUNTIFS($A$4:$A8202,$A8202,$G$4:$G8202,"Ativo")=1,1,0))</f>
        <v/>
      </c>
    </row>
    <row r="8203" spans="1:55" x14ac:dyDescent="0.3">
      <c r="A8203" s="76"/>
      <c r="B8203" s="104"/>
      <c r="C8203" s="76"/>
      <c r="D8203" s="77"/>
      <c r="E8203" s="12"/>
      <c r="F8203" s="78"/>
      <c r="G8203" s="77"/>
      <c r="H8203" s="79"/>
      <c r="BA8203" s="5" t="str">
        <f t="shared" si="128"/>
        <v/>
      </c>
      <c r="BB8203" s="5" t="str">
        <f>IF(OR($E8203="",$G8203&lt;&gt;"Ativo"),"",IF(COUNTIFS($E$4:$E8203,$E8203,$A$4:$A8203,$A8203,$G$4:$G8203,"Ativo")=1,1,0))</f>
        <v/>
      </c>
      <c r="BC8203" t="str">
        <f>IF(OR($A8203="",$G8203&lt;&gt;"Ativo"),"",IF(COUNTIFS($A$4:$A8203,$A8203,$G$4:$G8203,"Ativo")=1,1,0))</f>
        <v/>
      </c>
    </row>
    <row r="8204" spans="1:55" x14ac:dyDescent="0.3">
      <c r="A8204" s="76"/>
      <c r="B8204" s="104"/>
      <c r="C8204" s="76"/>
      <c r="D8204" s="77"/>
      <c r="E8204" s="12"/>
      <c r="F8204" s="78"/>
      <c r="G8204" s="77"/>
      <c r="H8204" s="79"/>
      <c r="BA8204" s="5" t="str">
        <f t="shared" si="128"/>
        <v/>
      </c>
      <c r="BB8204" s="5" t="str">
        <f>IF(OR($E8204="",$G8204&lt;&gt;"Ativo"),"",IF(COUNTIFS($E$4:$E8204,$E8204,$A$4:$A8204,$A8204,$G$4:$G8204,"Ativo")=1,1,0))</f>
        <v/>
      </c>
      <c r="BC8204" t="str">
        <f>IF(OR($A8204="",$G8204&lt;&gt;"Ativo"),"",IF(COUNTIFS($A$4:$A8204,$A8204,$G$4:$G8204,"Ativo")=1,1,0))</f>
        <v/>
      </c>
    </row>
    <row r="8205" spans="1:55" x14ac:dyDescent="0.3">
      <c r="A8205" s="76"/>
      <c r="B8205" s="104"/>
      <c r="C8205" s="76"/>
      <c r="D8205" s="77"/>
      <c r="E8205" s="12"/>
      <c r="F8205" s="78"/>
      <c r="G8205" s="77"/>
      <c r="H8205" s="79"/>
      <c r="BA8205" s="5" t="str">
        <f t="shared" si="128"/>
        <v/>
      </c>
      <c r="BB8205" s="5" t="str">
        <f>IF(OR($E8205="",$G8205&lt;&gt;"Ativo"),"",IF(COUNTIFS($E$4:$E8205,$E8205,$A$4:$A8205,$A8205,$G$4:$G8205,"Ativo")=1,1,0))</f>
        <v/>
      </c>
      <c r="BC8205" t="str">
        <f>IF(OR($A8205="",$G8205&lt;&gt;"Ativo"),"",IF(COUNTIFS($A$4:$A8205,$A8205,$G$4:$G8205,"Ativo")=1,1,0))</f>
        <v/>
      </c>
    </row>
    <row r="8206" spans="1:55" x14ac:dyDescent="0.3">
      <c r="A8206" s="76"/>
      <c r="B8206" s="104"/>
      <c r="C8206" s="76"/>
      <c r="D8206" s="77"/>
      <c r="E8206" s="12"/>
      <c r="F8206" s="78"/>
      <c r="G8206" s="77"/>
      <c r="H8206" s="79"/>
      <c r="BA8206" s="5" t="str">
        <f t="shared" si="128"/>
        <v/>
      </c>
      <c r="BB8206" s="5" t="str">
        <f>IF(OR($E8206="",$G8206&lt;&gt;"Ativo"),"",IF(COUNTIFS($E$4:$E8206,$E8206,$A$4:$A8206,$A8206,$G$4:$G8206,"Ativo")=1,1,0))</f>
        <v/>
      </c>
      <c r="BC8206" t="str">
        <f>IF(OR($A8206="",$G8206&lt;&gt;"Ativo"),"",IF(COUNTIFS($A$4:$A8206,$A8206,$G$4:$G8206,"Ativo")=1,1,0))</f>
        <v/>
      </c>
    </row>
    <row r="8207" spans="1:55" x14ac:dyDescent="0.3">
      <c r="A8207" s="76"/>
      <c r="B8207" s="104"/>
      <c r="C8207" s="76"/>
      <c r="D8207" s="77"/>
      <c r="E8207" s="12"/>
      <c r="F8207" s="78"/>
      <c r="G8207" s="77"/>
      <c r="H8207" s="79"/>
      <c r="BA8207" s="5" t="str">
        <f t="shared" si="128"/>
        <v/>
      </c>
      <c r="BB8207" s="5" t="str">
        <f>IF(OR($E8207="",$G8207&lt;&gt;"Ativo"),"",IF(COUNTIFS($E$4:$E8207,$E8207,$A$4:$A8207,$A8207,$G$4:$G8207,"Ativo")=1,1,0))</f>
        <v/>
      </c>
      <c r="BC8207" t="str">
        <f>IF(OR($A8207="",$G8207&lt;&gt;"Ativo"),"",IF(COUNTIFS($A$4:$A8207,$A8207,$G$4:$G8207,"Ativo")=1,1,0))</f>
        <v/>
      </c>
    </row>
    <row r="8208" spans="1:55" x14ac:dyDescent="0.3">
      <c r="A8208" s="76"/>
      <c r="B8208" s="104"/>
      <c r="C8208" s="76"/>
      <c r="D8208" s="77"/>
      <c r="E8208" s="12"/>
      <c r="F8208" s="78"/>
      <c r="G8208" s="77"/>
      <c r="H8208" s="79"/>
      <c r="BA8208" s="5" t="str">
        <f t="shared" si="128"/>
        <v/>
      </c>
      <c r="BB8208" s="5" t="str">
        <f>IF(OR($E8208="",$G8208&lt;&gt;"Ativo"),"",IF(COUNTIFS($E$4:$E8208,$E8208,$A$4:$A8208,$A8208,$G$4:$G8208,"Ativo")=1,1,0))</f>
        <v/>
      </c>
      <c r="BC8208" t="str">
        <f>IF(OR($A8208="",$G8208&lt;&gt;"Ativo"),"",IF(COUNTIFS($A$4:$A8208,$A8208,$G$4:$G8208,"Ativo")=1,1,0))</f>
        <v/>
      </c>
    </row>
    <row r="8209" spans="1:55" x14ac:dyDescent="0.3">
      <c r="A8209" s="76"/>
      <c r="B8209" s="104"/>
      <c r="C8209" s="76"/>
      <c r="D8209" s="77"/>
      <c r="E8209" s="12"/>
      <c r="F8209" s="78"/>
      <c r="G8209" s="77"/>
      <c r="H8209" s="79"/>
      <c r="BA8209" s="5" t="str">
        <f t="shared" si="128"/>
        <v/>
      </c>
      <c r="BB8209" s="5" t="str">
        <f>IF(OR($E8209="",$G8209&lt;&gt;"Ativo"),"",IF(COUNTIFS($E$4:$E8209,$E8209,$A$4:$A8209,$A8209,$G$4:$G8209,"Ativo")=1,1,0))</f>
        <v/>
      </c>
      <c r="BC8209" t="str">
        <f>IF(OR($A8209="",$G8209&lt;&gt;"Ativo"),"",IF(COUNTIFS($A$4:$A8209,$A8209,$G$4:$G8209,"Ativo")=1,1,0))</f>
        <v/>
      </c>
    </row>
    <row r="8210" spans="1:55" x14ac:dyDescent="0.3">
      <c r="A8210" s="76"/>
      <c r="B8210" s="104"/>
      <c r="C8210" s="76"/>
      <c r="D8210" s="77"/>
      <c r="E8210" s="12"/>
      <c r="F8210" s="78"/>
      <c r="G8210" s="77"/>
      <c r="H8210" s="79"/>
      <c r="BA8210" s="5" t="str">
        <f t="shared" si="128"/>
        <v/>
      </c>
      <c r="BB8210" s="5" t="str">
        <f>IF(OR($E8210="",$G8210&lt;&gt;"Ativo"),"",IF(COUNTIFS($E$4:$E8210,$E8210,$A$4:$A8210,$A8210,$G$4:$G8210,"Ativo")=1,1,0))</f>
        <v/>
      </c>
      <c r="BC8210" t="str">
        <f>IF(OR($A8210="",$G8210&lt;&gt;"Ativo"),"",IF(COUNTIFS($A$4:$A8210,$A8210,$G$4:$G8210,"Ativo")=1,1,0))</f>
        <v/>
      </c>
    </row>
    <row r="8211" spans="1:55" x14ac:dyDescent="0.3">
      <c r="A8211" s="76"/>
      <c r="B8211" s="104"/>
      <c r="C8211" s="76"/>
      <c r="D8211" s="77"/>
      <c r="E8211" s="12"/>
      <c r="F8211" s="78"/>
      <c r="G8211" s="77"/>
      <c r="H8211" s="79"/>
      <c r="BA8211" s="5" t="str">
        <f t="shared" si="128"/>
        <v/>
      </c>
      <c r="BB8211" s="5" t="str">
        <f>IF(OR($E8211="",$G8211&lt;&gt;"Ativo"),"",IF(COUNTIFS($E$4:$E8211,$E8211,$A$4:$A8211,$A8211,$G$4:$G8211,"Ativo")=1,1,0))</f>
        <v/>
      </c>
      <c r="BC8211" t="str">
        <f>IF(OR($A8211="",$G8211&lt;&gt;"Ativo"),"",IF(COUNTIFS($A$4:$A8211,$A8211,$G$4:$G8211,"Ativo")=1,1,0))</f>
        <v/>
      </c>
    </row>
    <row r="8212" spans="1:55" x14ac:dyDescent="0.3">
      <c r="A8212" s="76"/>
      <c r="B8212" s="104"/>
      <c r="C8212" s="76"/>
      <c r="D8212" s="77"/>
      <c r="E8212" s="12"/>
      <c r="F8212" s="78"/>
      <c r="G8212" s="77"/>
      <c r="H8212" s="79"/>
      <c r="BA8212" s="5" t="str">
        <f t="shared" si="128"/>
        <v/>
      </c>
      <c r="BB8212" s="5" t="str">
        <f>IF(OR($E8212="",$G8212&lt;&gt;"Ativo"),"",IF(COUNTIFS($E$4:$E8212,$E8212,$A$4:$A8212,$A8212,$G$4:$G8212,"Ativo")=1,1,0))</f>
        <v/>
      </c>
      <c r="BC8212" t="str">
        <f>IF(OR($A8212="",$G8212&lt;&gt;"Ativo"),"",IF(COUNTIFS($A$4:$A8212,$A8212,$G$4:$G8212,"Ativo")=1,1,0))</f>
        <v/>
      </c>
    </row>
    <row r="8213" spans="1:55" x14ac:dyDescent="0.3">
      <c r="A8213" s="76"/>
      <c r="B8213" s="104"/>
      <c r="C8213" s="76"/>
      <c r="D8213" s="77"/>
      <c r="E8213" s="12"/>
      <c r="F8213" s="78"/>
      <c r="G8213" s="77"/>
      <c r="H8213" s="79"/>
      <c r="BA8213" s="5" t="str">
        <f t="shared" si="128"/>
        <v/>
      </c>
      <c r="BB8213" s="5" t="str">
        <f>IF(OR($E8213="",$G8213&lt;&gt;"Ativo"),"",IF(COUNTIFS($E$4:$E8213,$E8213,$A$4:$A8213,$A8213,$G$4:$G8213,"Ativo")=1,1,0))</f>
        <v/>
      </c>
      <c r="BC8213" t="str">
        <f>IF(OR($A8213="",$G8213&lt;&gt;"Ativo"),"",IF(COUNTIFS($A$4:$A8213,$A8213,$G$4:$G8213,"Ativo")=1,1,0))</f>
        <v/>
      </c>
    </row>
    <row r="8214" spans="1:55" x14ac:dyDescent="0.3">
      <c r="A8214" s="76"/>
      <c r="B8214" s="104"/>
      <c r="C8214" s="76"/>
      <c r="D8214" s="77"/>
      <c r="E8214" s="12"/>
      <c r="F8214" s="78"/>
      <c r="G8214" s="77"/>
      <c r="H8214" s="79"/>
      <c r="BA8214" s="5" t="str">
        <f t="shared" si="128"/>
        <v/>
      </c>
      <c r="BB8214" s="5" t="str">
        <f>IF(OR($E8214="",$G8214&lt;&gt;"Ativo"),"",IF(COUNTIFS($E$4:$E8214,$E8214,$A$4:$A8214,$A8214,$G$4:$G8214,"Ativo")=1,1,0))</f>
        <v/>
      </c>
      <c r="BC8214" t="str">
        <f>IF(OR($A8214="",$G8214&lt;&gt;"Ativo"),"",IF(COUNTIFS($A$4:$A8214,$A8214,$G$4:$G8214,"Ativo")=1,1,0))</f>
        <v/>
      </c>
    </row>
    <row r="8215" spans="1:55" x14ac:dyDescent="0.3">
      <c r="A8215" s="76"/>
      <c r="B8215" s="104"/>
      <c r="C8215" s="76"/>
      <c r="D8215" s="77"/>
      <c r="E8215" s="12"/>
      <c r="F8215" s="78"/>
      <c r="G8215" s="77"/>
      <c r="H8215" s="79"/>
      <c r="BA8215" s="5" t="str">
        <f t="shared" si="128"/>
        <v/>
      </c>
      <c r="BB8215" s="5" t="str">
        <f>IF(OR($E8215="",$G8215&lt;&gt;"Ativo"),"",IF(COUNTIFS($E$4:$E8215,$E8215,$A$4:$A8215,$A8215,$G$4:$G8215,"Ativo")=1,1,0))</f>
        <v/>
      </c>
      <c r="BC8215" t="str">
        <f>IF(OR($A8215="",$G8215&lt;&gt;"Ativo"),"",IF(COUNTIFS($A$4:$A8215,$A8215,$G$4:$G8215,"Ativo")=1,1,0))</f>
        <v/>
      </c>
    </row>
    <row r="8216" spans="1:55" x14ac:dyDescent="0.3">
      <c r="A8216" s="76"/>
      <c r="B8216" s="104"/>
      <c r="C8216" s="76"/>
      <c r="D8216" s="77"/>
      <c r="E8216" s="12"/>
      <c r="F8216" s="78"/>
      <c r="G8216" s="77"/>
      <c r="H8216" s="79"/>
      <c r="BA8216" s="5" t="str">
        <f t="shared" si="128"/>
        <v/>
      </c>
      <c r="BB8216" s="5" t="str">
        <f>IF(OR($E8216="",$G8216&lt;&gt;"Ativo"),"",IF(COUNTIFS($E$4:$E8216,$E8216,$A$4:$A8216,$A8216,$G$4:$G8216,"Ativo")=1,1,0))</f>
        <v/>
      </c>
      <c r="BC8216" t="str">
        <f>IF(OR($A8216="",$G8216&lt;&gt;"Ativo"),"",IF(COUNTIFS($A$4:$A8216,$A8216,$G$4:$G8216,"Ativo")=1,1,0))</f>
        <v/>
      </c>
    </row>
    <row r="8217" spans="1:55" x14ac:dyDescent="0.3">
      <c r="A8217" s="76"/>
      <c r="B8217" s="104"/>
      <c r="C8217" s="76"/>
      <c r="D8217" s="77"/>
      <c r="E8217" s="12"/>
      <c r="F8217" s="78"/>
      <c r="G8217" s="77"/>
      <c r="H8217" s="79"/>
      <c r="BA8217" s="5" t="str">
        <f t="shared" si="128"/>
        <v/>
      </c>
      <c r="BB8217" s="5" t="str">
        <f>IF(OR($E8217="",$G8217&lt;&gt;"Ativo"),"",IF(COUNTIFS($E$4:$E8217,$E8217,$A$4:$A8217,$A8217,$G$4:$G8217,"Ativo")=1,1,0))</f>
        <v/>
      </c>
      <c r="BC8217" t="str">
        <f>IF(OR($A8217="",$G8217&lt;&gt;"Ativo"),"",IF(COUNTIFS($A$4:$A8217,$A8217,$G$4:$G8217,"Ativo")=1,1,0))</f>
        <v/>
      </c>
    </row>
    <row r="8218" spans="1:55" x14ac:dyDescent="0.3">
      <c r="A8218" s="76"/>
      <c r="B8218" s="104"/>
      <c r="C8218" s="76"/>
      <c r="D8218" s="77"/>
      <c r="E8218" s="12"/>
      <c r="F8218" s="78"/>
      <c r="G8218" s="77"/>
      <c r="H8218" s="79"/>
      <c r="BA8218" s="5" t="str">
        <f t="shared" si="128"/>
        <v/>
      </c>
      <c r="BB8218" s="5" t="str">
        <f>IF(OR($E8218="",$G8218&lt;&gt;"Ativo"),"",IF(COUNTIFS($E$4:$E8218,$E8218,$A$4:$A8218,$A8218,$G$4:$G8218,"Ativo")=1,1,0))</f>
        <v/>
      </c>
      <c r="BC8218" t="str">
        <f>IF(OR($A8218="",$G8218&lt;&gt;"Ativo"),"",IF(COUNTIFS($A$4:$A8218,$A8218,$G$4:$G8218,"Ativo")=1,1,0))</f>
        <v/>
      </c>
    </row>
    <row r="8219" spans="1:55" x14ac:dyDescent="0.3">
      <c r="A8219" s="76"/>
      <c r="B8219" s="104"/>
      <c r="C8219" s="76"/>
      <c r="D8219" s="77"/>
      <c r="E8219" s="12"/>
      <c r="F8219" s="78"/>
      <c r="G8219" s="77"/>
      <c r="H8219" s="79"/>
      <c r="BA8219" s="5" t="str">
        <f t="shared" si="128"/>
        <v/>
      </c>
      <c r="BB8219" s="5" t="str">
        <f>IF(OR($E8219="",$G8219&lt;&gt;"Ativo"),"",IF(COUNTIFS($E$4:$E8219,$E8219,$A$4:$A8219,$A8219,$G$4:$G8219,"Ativo")=1,1,0))</f>
        <v/>
      </c>
      <c r="BC8219" t="str">
        <f>IF(OR($A8219="",$G8219&lt;&gt;"Ativo"),"",IF(COUNTIFS($A$4:$A8219,$A8219,$G$4:$G8219,"Ativo")=1,1,0))</f>
        <v/>
      </c>
    </row>
    <row r="8220" spans="1:55" x14ac:dyDescent="0.3">
      <c r="A8220" s="76"/>
      <c r="B8220" s="104"/>
      <c r="C8220" s="76"/>
      <c r="D8220" s="77"/>
      <c r="E8220" s="12"/>
      <c r="F8220" s="78"/>
      <c r="G8220" s="77"/>
      <c r="H8220" s="79"/>
      <c r="BA8220" s="5" t="str">
        <f t="shared" si="128"/>
        <v/>
      </c>
      <c r="BB8220" s="5" t="str">
        <f>IF(OR($E8220="",$G8220&lt;&gt;"Ativo"),"",IF(COUNTIFS($E$4:$E8220,$E8220,$A$4:$A8220,$A8220,$G$4:$G8220,"Ativo")=1,1,0))</f>
        <v/>
      </c>
      <c r="BC8220" t="str">
        <f>IF(OR($A8220="",$G8220&lt;&gt;"Ativo"),"",IF(COUNTIFS($A$4:$A8220,$A8220,$G$4:$G8220,"Ativo")=1,1,0))</f>
        <v/>
      </c>
    </row>
    <row r="8221" spans="1:55" x14ac:dyDescent="0.3">
      <c r="A8221" s="76"/>
      <c r="B8221" s="104"/>
      <c r="C8221" s="76"/>
      <c r="D8221" s="77"/>
      <c r="E8221" s="12"/>
      <c r="F8221" s="78"/>
      <c r="G8221" s="77"/>
      <c r="H8221" s="79"/>
      <c r="BA8221" s="5" t="str">
        <f t="shared" si="128"/>
        <v/>
      </c>
      <c r="BB8221" s="5" t="str">
        <f>IF(OR($E8221="",$G8221&lt;&gt;"Ativo"),"",IF(COUNTIFS($E$4:$E8221,$E8221,$A$4:$A8221,$A8221,$G$4:$G8221,"Ativo")=1,1,0))</f>
        <v/>
      </c>
      <c r="BC8221" t="str">
        <f>IF(OR($A8221="",$G8221&lt;&gt;"Ativo"),"",IF(COUNTIFS($A$4:$A8221,$A8221,$G$4:$G8221,"Ativo")=1,1,0))</f>
        <v/>
      </c>
    </row>
    <row r="8222" spans="1:55" x14ac:dyDescent="0.3">
      <c r="A8222" s="76"/>
      <c r="B8222" s="104"/>
      <c r="C8222" s="76"/>
      <c r="D8222" s="77"/>
      <c r="E8222" s="12"/>
      <c r="F8222" s="78"/>
      <c r="G8222" s="77"/>
      <c r="H8222" s="79"/>
      <c r="BA8222" s="5" t="str">
        <f t="shared" si="128"/>
        <v/>
      </c>
      <c r="BB8222" s="5" t="str">
        <f>IF(OR($E8222="",$G8222&lt;&gt;"Ativo"),"",IF(COUNTIFS($E$4:$E8222,$E8222,$A$4:$A8222,$A8222,$G$4:$G8222,"Ativo")=1,1,0))</f>
        <v/>
      </c>
      <c r="BC8222" t="str">
        <f>IF(OR($A8222="",$G8222&lt;&gt;"Ativo"),"",IF(COUNTIFS($A$4:$A8222,$A8222,$G$4:$G8222,"Ativo")=1,1,0))</f>
        <v/>
      </c>
    </row>
    <row r="8223" spans="1:55" x14ac:dyDescent="0.3">
      <c r="A8223" s="76"/>
      <c r="B8223" s="104"/>
      <c r="C8223" s="76"/>
      <c r="D8223" s="77"/>
      <c r="E8223" s="12"/>
      <c r="F8223" s="78"/>
      <c r="G8223" s="77"/>
      <c r="H8223" s="79"/>
      <c r="BA8223" s="5" t="str">
        <f t="shared" si="128"/>
        <v/>
      </c>
      <c r="BB8223" s="5" t="str">
        <f>IF(OR($E8223="",$G8223&lt;&gt;"Ativo"),"",IF(COUNTIFS($E$4:$E8223,$E8223,$A$4:$A8223,$A8223,$G$4:$G8223,"Ativo")=1,1,0))</f>
        <v/>
      </c>
      <c r="BC8223" t="str">
        <f>IF(OR($A8223="",$G8223&lt;&gt;"Ativo"),"",IF(COUNTIFS($A$4:$A8223,$A8223,$G$4:$G8223,"Ativo")=1,1,0))</f>
        <v/>
      </c>
    </row>
    <row r="8224" spans="1:55" x14ac:dyDescent="0.3">
      <c r="A8224" s="76"/>
      <c r="B8224" s="104"/>
      <c r="C8224" s="76"/>
      <c r="D8224" s="77"/>
      <c r="E8224" s="12"/>
      <c r="F8224" s="78"/>
      <c r="G8224" s="77"/>
      <c r="H8224" s="79"/>
      <c r="BA8224" s="5" t="str">
        <f t="shared" si="128"/>
        <v/>
      </c>
      <c r="BB8224" s="5" t="str">
        <f>IF(OR($E8224="",$G8224&lt;&gt;"Ativo"),"",IF(COUNTIFS($E$4:$E8224,$E8224,$A$4:$A8224,$A8224,$G$4:$G8224,"Ativo")=1,1,0))</f>
        <v/>
      </c>
      <c r="BC8224" t="str">
        <f>IF(OR($A8224="",$G8224&lt;&gt;"Ativo"),"",IF(COUNTIFS($A$4:$A8224,$A8224,$G$4:$G8224,"Ativo")=1,1,0))</f>
        <v/>
      </c>
    </row>
    <row r="8225" spans="1:55" x14ac:dyDescent="0.3">
      <c r="A8225" s="76"/>
      <c r="B8225" s="104"/>
      <c r="C8225" s="76"/>
      <c r="D8225" s="77"/>
      <c r="E8225" s="12"/>
      <c r="F8225" s="78"/>
      <c r="G8225" s="77"/>
      <c r="H8225" s="79"/>
      <c r="BA8225" s="5" t="str">
        <f t="shared" si="128"/>
        <v/>
      </c>
      <c r="BB8225" s="5" t="str">
        <f>IF(OR($E8225="",$G8225&lt;&gt;"Ativo"),"",IF(COUNTIFS($E$4:$E8225,$E8225,$A$4:$A8225,$A8225,$G$4:$G8225,"Ativo")=1,1,0))</f>
        <v/>
      </c>
      <c r="BC8225" t="str">
        <f>IF(OR($A8225="",$G8225&lt;&gt;"Ativo"),"",IF(COUNTIFS($A$4:$A8225,$A8225,$G$4:$G8225,"Ativo")=1,1,0))</f>
        <v/>
      </c>
    </row>
    <row r="8226" spans="1:55" x14ac:dyDescent="0.3">
      <c r="A8226" s="76"/>
      <c r="B8226" s="104"/>
      <c r="C8226" s="76"/>
      <c r="D8226" s="77"/>
      <c r="E8226" s="12"/>
      <c r="F8226" s="78"/>
      <c r="G8226" s="77"/>
      <c r="H8226" s="79"/>
      <c r="BA8226" s="5" t="str">
        <f t="shared" si="128"/>
        <v/>
      </c>
      <c r="BB8226" s="5" t="str">
        <f>IF(OR($E8226="",$G8226&lt;&gt;"Ativo"),"",IF(COUNTIFS($E$4:$E8226,$E8226,$A$4:$A8226,$A8226,$G$4:$G8226,"Ativo")=1,1,0))</f>
        <v/>
      </c>
      <c r="BC8226" t="str">
        <f>IF(OR($A8226="",$G8226&lt;&gt;"Ativo"),"",IF(COUNTIFS($A$4:$A8226,$A8226,$G$4:$G8226,"Ativo")=1,1,0))</f>
        <v/>
      </c>
    </row>
    <row r="8227" spans="1:55" x14ac:dyDescent="0.3">
      <c r="A8227" s="76"/>
      <c r="B8227" s="104"/>
      <c r="C8227" s="76"/>
      <c r="D8227" s="77"/>
      <c r="E8227" s="12"/>
      <c r="F8227" s="78"/>
      <c r="G8227" s="77"/>
      <c r="H8227" s="79"/>
      <c r="BA8227" s="5" t="str">
        <f t="shared" si="128"/>
        <v/>
      </c>
      <c r="BB8227" s="5" t="str">
        <f>IF(OR($E8227="",$G8227&lt;&gt;"Ativo"),"",IF(COUNTIFS($E$4:$E8227,$E8227,$A$4:$A8227,$A8227,$G$4:$G8227,"Ativo")=1,1,0))</f>
        <v/>
      </c>
      <c r="BC8227" t="str">
        <f>IF(OR($A8227="",$G8227&lt;&gt;"Ativo"),"",IF(COUNTIFS($A$4:$A8227,$A8227,$G$4:$G8227,"Ativo")=1,1,0))</f>
        <v/>
      </c>
    </row>
    <row r="8228" spans="1:55" x14ac:dyDescent="0.3">
      <c r="A8228" s="76"/>
      <c r="B8228" s="104"/>
      <c r="C8228" s="76"/>
      <c r="D8228" s="77"/>
      <c r="E8228" s="12"/>
      <c r="F8228" s="78"/>
      <c r="G8228" s="77"/>
      <c r="H8228" s="79"/>
      <c r="BA8228" s="5" t="str">
        <f t="shared" si="128"/>
        <v/>
      </c>
      <c r="BB8228" s="5" t="str">
        <f>IF(OR($E8228="",$G8228&lt;&gt;"Ativo"),"",IF(COUNTIFS($E$4:$E8228,$E8228,$A$4:$A8228,$A8228,$G$4:$G8228,"Ativo")=1,1,0))</f>
        <v/>
      </c>
      <c r="BC8228" t="str">
        <f>IF(OR($A8228="",$G8228&lt;&gt;"Ativo"),"",IF(COUNTIFS($A$4:$A8228,$A8228,$G$4:$G8228,"Ativo")=1,1,0))</f>
        <v/>
      </c>
    </row>
    <row r="8229" spans="1:55" x14ac:dyDescent="0.3">
      <c r="A8229" s="76"/>
      <c r="B8229" s="104"/>
      <c r="C8229" s="76"/>
      <c r="D8229" s="77"/>
      <c r="E8229" s="12"/>
      <c r="F8229" s="78"/>
      <c r="G8229" s="77"/>
      <c r="H8229" s="79"/>
      <c r="BA8229" s="5" t="str">
        <f t="shared" si="128"/>
        <v/>
      </c>
      <c r="BB8229" s="5" t="str">
        <f>IF(OR($E8229="",$G8229&lt;&gt;"Ativo"),"",IF(COUNTIFS($E$4:$E8229,$E8229,$A$4:$A8229,$A8229,$G$4:$G8229,"Ativo")=1,1,0))</f>
        <v/>
      </c>
      <c r="BC8229" t="str">
        <f>IF(OR($A8229="",$G8229&lt;&gt;"Ativo"),"",IF(COUNTIFS($A$4:$A8229,$A8229,$G$4:$G8229,"Ativo")=1,1,0))</f>
        <v/>
      </c>
    </row>
    <row r="8230" spans="1:55" x14ac:dyDescent="0.3">
      <c r="A8230" s="76"/>
      <c r="B8230" s="104"/>
      <c r="C8230" s="76"/>
      <c r="D8230" s="77"/>
      <c r="E8230" s="12"/>
      <c r="F8230" s="78"/>
      <c r="G8230" s="77"/>
      <c r="H8230" s="79"/>
      <c r="BA8230" s="5" t="str">
        <f t="shared" si="128"/>
        <v/>
      </c>
      <c r="BB8230" s="5" t="str">
        <f>IF(OR($E8230="",$G8230&lt;&gt;"Ativo"),"",IF(COUNTIFS($E$4:$E8230,$E8230,$A$4:$A8230,$A8230,$G$4:$G8230,"Ativo")=1,1,0))</f>
        <v/>
      </c>
      <c r="BC8230" t="str">
        <f>IF(OR($A8230="",$G8230&lt;&gt;"Ativo"),"",IF(COUNTIFS($A$4:$A8230,$A8230,$G$4:$G8230,"Ativo")=1,1,0))</f>
        <v/>
      </c>
    </row>
    <row r="8231" spans="1:55" x14ac:dyDescent="0.3">
      <c r="A8231" s="76"/>
      <c r="B8231" s="104"/>
      <c r="C8231" s="76"/>
      <c r="D8231" s="77"/>
      <c r="E8231" s="12"/>
      <c r="F8231" s="78"/>
      <c r="G8231" s="77"/>
      <c r="H8231" s="79"/>
      <c r="BA8231" s="5" t="str">
        <f t="shared" si="128"/>
        <v/>
      </c>
      <c r="BB8231" s="5" t="str">
        <f>IF(OR($E8231="",$G8231&lt;&gt;"Ativo"),"",IF(COUNTIFS($E$4:$E8231,$E8231,$A$4:$A8231,$A8231,$G$4:$G8231,"Ativo")=1,1,0))</f>
        <v/>
      </c>
      <c r="BC8231" t="str">
        <f>IF(OR($A8231="",$G8231&lt;&gt;"Ativo"),"",IF(COUNTIFS($A$4:$A8231,$A8231,$G$4:$G8231,"Ativo")=1,1,0))</f>
        <v/>
      </c>
    </row>
    <row r="8232" spans="1:55" x14ac:dyDescent="0.3">
      <c r="A8232" s="76"/>
      <c r="B8232" s="104"/>
      <c r="C8232" s="76"/>
      <c r="D8232" s="77"/>
      <c r="E8232" s="12"/>
      <c r="F8232" s="78"/>
      <c r="G8232" s="77"/>
      <c r="H8232" s="79"/>
      <c r="BA8232" s="5" t="str">
        <f t="shared" si="128"/>
        <v/>
      </c>
      <c r="BB8232" s="5" t="str">
        <f>IF(OR($E8232="",$G8232&lt;&gt;"Ativo"),"",IF(COUNTIFS($E$4:$E8232,$E8232,$A$4:$A8232,$A8232,$G$4:$G8232,"Ativo")=1,1,0))</f>
        <v/>
      </c>
      <c r="BC8232" t="str">
        <f>IF(OR($A8232="",$G8232&lt;&gt;"Ativo"),"",IF(COUNTIFS($A$4:$A8232,$A8232,$G$4:$G8232,"Ativo")=1,1,0))</f>
        <v/>
      </c>
    </row>
    <row r="8233" spans="1:55" x14ac:dyDescent="0.3">
      <c r="A8233" s="76"/>
      <c r="B8233" s="104"/>
      <c r="C8233" s="76"/>
      <c r="D8233" s="77"/>
      <c r="E8233" s="12"/>
      <c r="F8233" s="78"/>
      <c r="G8233" s="77"/>
      <c r="H8233" s="79"/>
      <c r="BA8233" s="5" t="str">
        <f t="shared" si="128"/>
        <v/>
      </c>
      <c r="BB8233" s="5" t="str">
        <f>IF(OR($E8233="",$G8233&lt;&gt;"Ativo"),"",IF(COUNTIFS($E$4:$E8233,$E8233,$A$4:$A8233,$A8233,$G$4:$G8233,"Ativo")=1,1,0))</f>
        <v/>
      </c>
      <c r="BC8233" t="str">
        <f>IF(OR($A8233="",$G8233&lt;&gt;"Ativo"),"",IF(COUNTIFS($A$4:$A8233,$A8233,$G$4:$G8233,"Ativo")=1,1,0))</f>
        <v/>
      </c>
    </row>
    <row r="8234" spans="1:55" x14ac:dyDescent="0.3">
      <c r="A8234" s="76"/>
      <c r="B8234" s="104"/>
      <c r="C8234" s="76"/>
      <c r="D8234" s="77"/>
      <c r="E8234" s="12"/>
      <c r="F8234" s="78"/>
      <c r="G8234" s="77"/>
      <c r="H8234" s="79"/>
      <c r="BA8234" s="5" t="str">
        <f t="shared" si="128"/>
        <v/>
      </c>
      <c r="BB8234" s="5" t="str">
        <f>IF(OR($E8234="",$G8234&lt;&gt;"Ativo"),"",IF(COUNTIFS($E$4:$E8234,$E8234,$A$4:$A8234,$A8234,$G$4:$G8234,"Ativo")=1,1,0))</f>
        <v/>
      </c>
      <c r="BC8234" t="str">
        <f>IF(OR($A8234="",$G8234&lt;&gt;"Ativo"),"",IF(COUNTIFS($A$4:$A8234,$A8234,$G$4:$G8234,"Ativo")=1,1,0))</f>
        <v/>
      </c>
    </row>
    <row r="8235" spans="1:55" x14ac:dyDescent="0.3">
      <c r="A8235" s="76"/>
      <c r="B8235" s="104"/>
      <c r="C8235" s="76"/>
      <c r="D8235" s="77"/>
      <c r="E8235" s="12"/>
      <c r="F8235" s="78"/>
      <c r="G8235" s="77"/>
      <c r="H8235" s="79"/>
      <c r="BA8235" s="5" t="str">
        <f t="shared" si="128"/>
        <v/>
      </c>
      <c r="BB8235" s="5" t="str">
        <f>IF(OR($E8235="",$G8235&lt;&gt;"Ativo"),"",IF(COUNTIFS($E$4:$E8235,$E8235,$A$4:$A8235,$A8235,$G$4:$G8235,"Ativo")=1,1,0))</f>
        <v/>
      </c>
      <c r="BC8235" t="str">
        <f>IF(OR($A8235="",$G8235&lt;&gt;"Ativo"),"",IF(COUNTIFS($A$4:$A8235,$A8235,$G$4:$G8235,"Ativo")=1,1,0))</f>
        <v/>
      </c>
    </row>
    <row r="8236" spans="1:55" x14ac:dyDescent="0.3">
      <c r="A8236" s="76"/>
      <c r="B8236" s="104"/>
      <c r="C8236" s="76"/>
      <c r="D8236" s="77"/>
      <c r="E8236" s="12"/>
      <c r="F8236" s="78"/>
      <c r="G8236" s="77"/>
      <c r="H8236" s="79"/>
      <c r="BA8236" s="5" t="str">
        <f t="shared" si="128"/>
        <v/>
      </c>
      <c r="BB8236" s="5" t="str">
        <f>IF(OR($E8236="",$G8236&lt;&gt;"Ativo"),"",IF(COUNTIFS($E$4:$E8236,$E8236,$A$4:$A8236,$A8236,$G$4:$G8236,"Ativo")=1,1,0))</f>
        <v/>
      </c>
      <c r="BC8236" t="str">
        <f>IF(OR($A8236="",$G8236&lt;&gt;"Ativo"),"",IF(COUNTIFS($A$4:$A8236,$A8236,$G$4:$G8236,"Ativo")=1,1,0))</f>
        <v/>
      </c>
    </row>
    <row r="8237" spans="1:55" x14ac:dyDescent="0.3">
      <c r="A8237" s="76"/>
      <c r="B8237" s="104"/>
      <c r="C8237" s="76"/>
      <c r="D8237" s="77"/>
      <c r="E8237" s="12"/>
      <c r="F8237" s="78"/>
      <c r="G8237" s="77"/>
      <c r="H8237" s="79"/>
      <c r="BA8237" s="5" t="str">
        <f t="shared" si="128"/>
        <v/>
      </c>
      <c r="BB8237" s="5" t="str">
        <f>IF(OR($E8237="",$G8237&lt;&gt;"Ativo"),"",IF(COUNTIFS($E$4:$E8237,$E8237,$A$4:$A8237,$A8237,$G$4:$G8237,"Ativo")=1,1,0))</f>
        <v/>
      </c>
      <c r="BC8237" t="str">
        <f>IF(OR($A8237="",$G8237&lt;&gt;"Ativo"),"",IF(COUNTIFS($A$4:$A8237,$A8237,$G$4:$G8237,"Ativo")=1,1,0))</f>
        <v/>
      </c>
    </row>
    <row r="8238" spans="1:55" x14ac:dyDescent="0.3">
      <c r="A8238" s="76"/>
      <c r="B8238" s="104"/>
      <c r="C8238" s="76"/>
      <c r="D8238" s="77"/>
      <c r="E8238" s="12"/>
      <c r="F8238" s="78"/>
      <c r="G8238" s="77"/>
      <c r="H8238" s="79"/>
      <c r="BA8238" s="5" t="str">
        <f t="shared" si="128"/>
        <v/>
      </c>
      <c r="BB8238" s="5" t="str">
        <f>IF(OR($E8238="",$G8238&lt;&gt;"Ativo"),"",IF(COUNTIFS($E$4:$E8238,$E8238,$A$4:$A8238,$A8238,$G$4:$G8238,"Ativo")=1,1,0))</f>
        <v/>
      </c>
      <c r="BC8238" t="str">
        <f>IF(OR($A8238="",$G8238&lt;&gt;"Ativo"),"",IF(COUNTIFS($A$4:$A8238,$A8238,$G$4:$G8238,"Ativo")=1,1,0))</f>
        <v/>
      </c>
    </row>
    <row r="8239" spans="1:55" x14ac:dyDescent="0.3">
      <c r="A8239" s="76"/>
      <c r="B8239" s="104"/>
      <c r="C8239" s="76"/>
      <c r="D8239" s="77"/>
      <c r="E8239" s="12"/>
      <c r="F8239" s="78"/>
      <c r="G8239" s="77"/>
      <c r="H8239" s="79"/>
      <c r="BA8239" s="5" t="str">
        <f t="shared" si="128"/>
        <v/>
      </c>
      <c r="BB8239" s="5" t="str">
        <f>IF(OR($E8239="",$G8239&lt;&gt;"Ativo"),"",IF(COUNTIFS($E$4:$E8239,$E8239,$A$4:$A8239,$A8239,$G$4:$G8239,"Ativo")=1,1,0))</f>
        <v/>
      </c>
      <c r="BC8239" t="str">
        <f>IF(OR($A8239="",$G8239&lt;&gt;"Ativo"),"",IF(COUNTIFS($A$4:$A8239,$A8239,$G$4:$G8239,"Ativo")=1,1,0))</f>
        <v/>
      </c>
    </row>
    <row r="8240" spans="1:55" x14ac:dyDescent="0.3">
      <c r="A8240" s="76"/>
      <c r="B8240" s="104"/>
      <c r="C8240" s="76"/>
      <c r="D8240" s="77"/>
      <c r="E8240" s="12"/>
      <c r="F8240" s="78"/>
      <c r="G8240" s="77"/>
      <c r="H8240" s="79"/>
      <c r="BA8240" s="5" t="str">
        <f t="shared" si="128"/>
        <v/>
      </c>
      <c r="BB8240" s="5" t="str">
        <f>IF(OR($E8240="",$G8240&lt;&gt;"Ativo"),"",IF(COUNTIFS($E$4:$E8240,$E8240,$A$4:$A8240,$A8240,$G$4:$G8240,"Ativo")=1,1,0))</f>
        <v/>
      </c>
      <c r="BC8240" t="str">
        <f>IF(OR($A8240="",$G8240&lt;&gt;"Ativo"),"",IF(COUNTIFS($A$4:$A8240,$A8240,$G$4:$G8240,"Ativo")=1,1,0))</f>
        <v/>
      </c>
    </row>
    <row r="8241" spans="1:55" x14ac:dyDescent="0.3">
      <c r="A8241" s="76"/>
      <c r="B8241" s="104"/>
      <c r="C8241" s="76"/>
      <c r="D8241" s="77"/>
      <c r="E8241" s="12"/>
      <c r="F8241" s="78"/>
      <c r="G8241" s="77"/>
      <c r="H8241" s="79"/>
      <c r="BA8241" s="5" t="str">
        <f t="shared" si="128"/>
        <v/>
      </c>
      <c r="BB8241" s="5" t="str">
        <f>IF(OR($E8241="",$G8241&lt;&gt;"Ativo"),"",IF(COUNTIFS($E$4:$E8241,$E8241,$A$4:$A8241,$A8241,$G$4:$G8241,"Ativo")=1,1,0))</f>
        <v/>
      </c>
      <c r="BC8241" t="str">
        <f>IF(OR($A8241="",$G8241&lt;&gt;"Ativo"),"",IF(COUNTIFS($A$4:$A8241,$A8241,$G$4:$G8241,"Ativo")=1,1,0))</f>
        <v/>
      </c>
    </row>
    <row r="8242" spans="1:55" x14ac:dyDescent="0.3">
      <c r="A8242" s="76"/>
      <c r="B8242" s="104"/>
      <c r="C8242" s="76"/>
      <c r="D8242" s="77"/>
      <c r="E8242" s="12"/>
      <c r="F8242" s="78"/>
      <c r="G8242" s="77"/>
      <c r="H8242" s="79"/>
      <c r="BA8242" s="5" t="str">
        <f t="shared" si="128"/>
        <v/>
      </c>
      <c r="BB8242" s="5" t="str">
        <f>IF(OR($E8242="",$G8242&lt;&gt;"Ativo"),"",IF(COUNTIFS($E$4:$E8242,$E8242,$A$4:$A8242,$A8242,$G$4:$G8242,"Ativo")=1,1,0))</f>
        <v/>
      </c>
      <c r="BC8242" t="str">
        <f>IF(OR($A8242="",$G8242&lt;&gt;"Ativo"),"",IF(COUNTIFS($A$4:$A8242,$A8242,$G$4:$G8242,"Ativo")=1,1,0))</f>
        <v/>
      </c>
    </row>
    <row r="8243" spans="1:55" x14ac:dyDescent="0.3">
      <c r="A8243" s="76"/>
      <c r="B8243" s="104"/>
      <c r="C8243" s="76"/>
      <c r="D8243" s="77"/>
      <c r="E8243" s="12"/>
      <c r="F8243" s="78"/>
      <c r="G8243" s="77"/>
      <c r="H8243" s="79"/>
      <c r="BA8243" s="5" t="str">
        <f t="shared" si="128"/>
        <v/>
      </c>
      <c r="BB8243" s="5" t="str">
        <f>IF(OR($E8243="",$G8243&lt;&gt;"Ativo"),"",IF(COUNTIFS($E$4:$E8243,$E8243,$A$4:$A8243,$A8243,$G$4:$G8243,"Ativo")=1,1,0))</f>
        <v/>
      </c>
      <c r="BC8243" t="str">
        <f>IF(OR($A8243="",$G8243&lt;&gt;"Ativo"),"",IF(COUNTIFS($A$4:$A8243,$A8243,$G$4:$G8243,"Ativo")=1,1,0))</f>
        <v/>
      </c>
    </row>
    <row r="8244" spans="1:55" x14ac:dyDescent="0.3">
      <c r="A8244" s="76"/>
      <c r="B8244" s="104"/>
      <c r="C8244" s="76"/>
      <c r="D8244" s="77"/>
      <c r="E8244" s="12"/>
      <c r="F8244" s="78"/>
      <c r="G8244" s="77"/>
      <c r="H8244" s="79"/>
      <c r="BA8244" s="5" t="str">
        <f t="shared" si="128"/>
        <v/>
      </c>
      <c r="BB8244" s="5" t="str">
        <f>IF(OR($E8244="",$G8244&lt;&gt;"Ativo"),"",IF(COUNTIFS($E$4:$E8244,$E8244,$A$4:$A8244,$A8244,$G$4:$G8244,"Ativo")=1,1,0))</f>
        <v/>
      </c>
      <c r="BC8244" t="str">
        <f>IF(OR($A8244="",$G8244&lt;&gt;"Ativo"),"",IF(COUNTIFS($A$4:$A8244,$A8244,$G$4:$G8244,"Ativo")=1,1,0))</f>
        <v/>
      </c>
    </row>
    <row r="8245" spans="1:55" x14ac:dyDescent="0.3">
      <c r="A8245" s="76"/>
      <c r="B8245" s="104"/>
      <c r="C8245" s="76"/>
      <c r="D8245" s="77"/>
      <c r="E8245" s="12"/>
      <c r="F8245" s="78"/>
      <c r="G8245" s="77"/>
      <c r="H8245" s="79"/>
      <c r="BA8245" s="5" t="str">
        <f t="shared" si="128"/>
        <v/>
      </c>
      <c r="BB8245" s="5" t="str">
        <f>IF(OR($E8245="",$G8245&lt;&gt;"Ativo"),"",IF(COUNTIFS($E$4:$E8245,$E8245,$A$4:$A8245,$A8245,$G$4:$G8245,"Ativo")=1,1,0))</f>
        <v/>
      </c>
      <c r="BC8245" t="str">
        <f>IF(OR($A8245="",$G8245&lt;&gt;"Ativo"),"",IF(COUNTIFS($A$4:$A8245,$A8245,$G$4:$G8245,"Ativo")=1,1,0))</f>
        <v/>
      </c>
    </row>
    <row r="8246" spans="1:55" x14ac:dyDescent="0.3">
      <c r="A8246" s="76"/>
      <c r="B8246" s="104"/>
      <c r="C8246" s="76"/>
      <c r="D8246" s="77"/>
      <c r="E8246" s="12"/>
      <c r="F8246" s="78"/>
      <c r="G8246" s="77"/>
      <c r="H8246" s="79"/>
      <c r="BA8246" s="5" t="str">
        <f t="shared" si="128"/>
        <v/>
      </c>
      <c r="BB8246" s="5" t="str">
        <f>IF(OR($E8246="",$G8246&lt;&gt;"Ativo"),"",IF(COUNTIFS($E$4:$E8246,$E8246,$A$4:$A8246,$A8246,$G$4:$G8246,"Ativo")=1,1,0))</f>
        <v/>
      </c>
      <c r="BC8246" t="str">
        <f>IF(OR($A8246="",$G8246&lt;&gt;"Ativo"),"",IF(COUNTIFS($A$4:$A8246,$A8246,$G$4:$G8246,"Ativo")=1,1,0))</f>
        <v/>
      </c>
    </row>
    <row r="8247" spans="1:55" x14ac:dyDescent="0.3">
      <c r="A8247" s="76"/>
      <c r="B8247" s="104"/>
      <c r="C8247" s="76"/>
      <c r="D8247" s="77"/>
      <c r="E8247" s="12"/>
      <c r="F8247" s="78"/>
      <c r="G8247" s="77"/>
      <c r="H8247" s="79"/>
      <c r="BA8247" s="5" t="str">
        <f t="shared" si="128"/>
        <v/>
      </c>
      <c r="BB8247" s="5" t="str">
        <f>IF(OR($E8247="",$G8247&lt;&gt;"Ativo"),"",IF(COUNTIFS($E$4:$E8247,$E8247,$A$4:$A8247,$A8247,$G$4:$G8247,"Ativo")=1,1,0))</f>
        <v/>
      </c>
      <c r="BC8247" t="str">
        <f>IF(OR($A8247="",$G8247&lt;&gt;"Ativo"),"",IF(COUNTIFS($A$4:$A8247,$A8247,$G$4:$G8247,"Ativo")=1,1,0))</f>
        <v/>
      </c>
    </row>
    <row r="8248" spans="1:55" x14ac:dyDescent="0.3">
      <c r="A8248" s="76"/>
      <c r="B8248" s="104"/>
      <c r="C8248" s="76"/>
      <c r="D8248" s="77"/>
      <c r="E8248" s="12"/>
      <c r="F8248" s="78"/>
      <c r="G8248" s="77"/>
      <c r="H8248" s="79"/>
      <c r="BA8248" s="5" t="str">
        <f t="shared" si="128"/>
        <v/>
      </c>
      <c r="BB8248" s="5" t="str">
        <f>IF(OR($E8248="",$G8248&lt;&gt;"Ativo"),"",IF(COUNTIFS($E$4:$E8248,$E8248,$A$4:$A8248,$A8248,$G$4:$G8248,"Ativo")=1,1,0))</f>
        <v/>
      </c>
      <c r="BC8248" t="str">
        <f>IF(OR($A8248="",$G8248&lt;&gt;"Ativo"),"",IF(COUNTIFS($A$4:$A8248,$A8248,$G$4:$G8248,"Ativo")=1,1,0))</f>
        <v/>
      </c>
    </row>
    <row r="8249" spans="1:55" x14ac:dyDescent="0.3">
      <c r="A8249" s="76"/>
      <c r="B8249" s="104"/>
      <c r="C8249" s="76"/>
      <c r="D8249" s="77"/>
      <c r="E8249" s="12"/>
      <c r="F8249" s="78"/>
      <c r="G8249" s="77"/>
      <c r="H8249" s="79"/>
      <c r="BA8249" s="5" t="str">
        <f t="shared" si="128"/>
        <v/>
      </c>
      <c r="BB8249" s="5" t="str">
        <f>IF(OR($E8249="",$G8249&lt;&gt;"Ativo"),"",IF(COUNTIFS($E$4:$E8249,$E8249,$A$4:$A8249,$A8249,$G$4:$G8249,"Ativo")=1,1,0))</f>
        <v/>
      </c>
      <c r="BC8249" t="str">
        <f>IF(OR($A8249="",$G8249&lt;&gt;"Ativo"),"",IF(COUNTIFS($A$4:$A8249,$A8249,$G$4:$G8249,"Ativo")=1,1,0))</f>
        <v/>
      </c>
    </row>
    <row r="8250" spans="1:55" x14ac:dyDescent="0.3">
      <c r="A8250" s="76"/>
      <c r="B8250" s="104"/>
      <c r="C8250" s="76"/>
      <c r="D8250" s="77"/>
      <c r="E8250" s="12"/>
      <c r="F8250" s="78"/>
      <c r="G8250" s="77"/>
      <c r="H8250" s="79"/>
      <c r="BA8250" s="5" t="str">
        <f t="shared" si="128"/>
        <v/>
      </c>
      <c r="BB8250" s="5" t="str">
        <f>IF(OR($E8250="",$G8250&lt;&gt;"Ativo"),"",IF(COUNTIFS($E$4:$E8250,$E8250,$A$4:$A8250,$A8250,$G$4:$G8250,"Ativo")=1,1,0))</f>
        <v/>
      </c>
      <c r="BC8250" t="str">
        <f>IF(OR($A8250="",$G8250&lt;&gt;"Ativo"),"",IF(COUNTIFS($A$4:$A8250,$A8250,$G$4:$G8250,"Ativo")=1,1,0))</f>
        <v/>
      </c>
    </row>
    <row r="8251" spans="1:55" x14ac:dyDescent="0.3">
      <c r="A8251" s="76"/>
      <c r="B8251" s="104"/>
      <c r="C8251" s="76"/>
      <c r="D8251" s="77"/>
      <c r="E8251" s="12"/>
      <c r="F8251" s="78"/>
      <c r="G8251" s="77"/>
      <c r="H8251" s="79"/>
      <c r="BA8251" s="5" t="str">
        <f t="shared" si="128"/>
        <v/>
      </c>
      <c r="BB8251" s="5" t="str">
        <f>IF(OR($E8251="",$G8251&lt;&gt;"Ativo"),"",IF(COUNTIFS($E$4:$E8251,$E8251,$A$4:$A8251,$A8251,$G$4:$G8251,"Ativo")=1,1,0))</f>
        <v/>
      </c>
      <c r="BC8251" t="str">
        <f>IF(OR($A8251="",$G8251&lt;&gt;"Ativo"),"",IF(COUNTIFS($A$4:$A8251,$A8251,$G$4:$G8251,"Ativo")=1,1,0))</f>
        <v/>
      </c>
    </row>
    <row r="8252" spans="1:55" x14ac:dyDescent="0.3">
      <c r="A8252" s="76"/>
      <c r="B8252" s="104"/>
      <c r="C8252" s="76"/>
      <c r="D8252" s="77"/>
      <c r="E8252" s="12"/>
      <c r="F8252" s="78"/>
      <c r="G8252" s="77"/>
      <c r="H8252" s="79"/>
      <c r="BA8252" s="5" t="str">
        <f t="shared" si="128"/>
        <v/>
      </c>
      <c r="BB8252" s="5" t="str">
        <f>IF(OR($E8252="",$G8252&lt;&gt;"Ativo"),"",IF(COUNTIFS($E$4:$E8252,$E8252,$A$4:$A8252,$A8252,$G$4:$G8252,"Ativo")=1,1,0))</f>
        <v/>
      </c>
      <c r="BC8252" t="str">
        <f>IF(OR($A8252="",$G8252&lt;&gt;"Ativo"),"",IF(COUNTIFS($A$4:$A8252,$A8252,$G$4:$G8252,"Ativo")=1,1,0))</f>
        <v/>
      </c>
    </row>
    <row r="8253" spans="1:55" x14ac:dyDescent="0.3">
      <c r="A8253" s="76"/>
      <c r="B8253" s="104"/>
      <c r="C8253" s="76"/>
      <c r="D8253" s="77"/>
      <c r="E8253" s="12"/>
      <c r="F8253" s="78"/>
      <c r="G8253" s="77"/>
      <c r="H8253" s="79"/>
      <c r="BA8253" s="5" t="str">
        <f t="shared" si="128"/>
        <v/>
      </c>
      <c r="BB8253" s="5" t="str">
        <f>IF(OR($E8253="",$G8253&lt;&gt;"Ativo"),"",IF(COUNTIFS($E$4:$E8253,$E8253,$A$4:$A8253,$A8253,$G$4:$G8253,"Ativo")=1,1,0))</f>
        <v/>
      </c>
      <c r="BC8253" t="str">
        <f>IF(OR($A8253="",$G8253&lt;&gt;"Ativo"),"",IF(COUNTIFS($A$4:$A8253,$A8253,$G$4:$G8253,"Ativo")=1,1,0))</f>
        <v/>
      </c>
    </row>
    <row r="8254" spans="1:55" x14ac:dyDescent="0.3">
      <c r="A8254" s="76"/>
      <c r="B8254" s="104"/>
      <c r="C8254" s="76"/>
      <c r="D8254" s="77"/>
      <c r="E8254" s="12"/>
      <c r="F8254" s="78"/>
      <c r="G8254" s="77"/>
      <c r="H8254" s="79"/>
      <c r="BA8254" s="5" t="str">
        <f t="shared" si="128"/>
        <v/>
      </c>
      <c r="BB8254" s="5" t="str">
        <f>IF(OR($E8254="",$G8254&lt;&gt;"Ativo"),"",IF(COUNTIFS($E$4:$E8254,$E8254,$A$4:$A8254,$A8254,$G$4:$G8254,"Ativo")=1,1,0))</f>
        <v/>
      </c>
      <c r="BC8254" t="str">
        <f>IF(OR($A8254="",$G8254&lt;&gt;"Ativo"),"",IF(COUNTIFS($A$4:$A8254,$A8254,$G$4:$G8254,"Ativo")=1,1,0))</f>
        <v/>
      </c>
    </row>
    <row r="8255" spans="1:55" x14ac:dyDescent="0.3">
      <c r="A8255" s="76"/>
      <c r="B8255" s="104"/>
      <c r="C8255" s="76"/>
      <c r="D8255" s="77"/>
      <c r="E8255" s="12"/>
      <c r="F8255" s="78"/>
      <c r="G8255" s="77"/>
      <c r="H8255" s="79"/>
      <c r="BA8255" s="5" t="str">
        <f t="shared" si="128"/>
        <v/>
      </c>
      <c r="BB8255" s="5" t="str">
        <f>IF(OR($E8255="",$G8255&lt;&gt;"Ativo"),"",IF(COUNTIFS($E$4:$E8255,$E8255,$A$4:$A8255,$A8255,$G$4:$G8255,"Ativo")=1,1,0))</f>
        <v/>
      </c>
      <c r="BC8255" t="str">
        <f>IF(OR($A8255="",$G8255&lt;&gt;"Ativo"),"",IF(COUNTIFS($A$4:$A8255,$A8255,$G$4:$G8255,"Ativo")=1,1,0))</f>
        <v/>
      </c>
    </row>
    <row r="8256" spans="1:55" x14ac:dyDescent="0.3">
      <c r="A8256" s="76"/>
      <c r="B8256" s="104"/>
      <c r="C8256" s="76"/>
      <c r="D8256" s="77"/>
      <c r="E8256" s="12"/>
      <c r="F8256" s="78"/>
      <c r="G8256" s="77"/>
      <c r="H8256" s="79"/>
      <c r="BA8256" s="5" t="str">
        <f t="shared" si="128"/>
        <v/>
      </c>
      <c r="BB8256" s="5" t="str">
        <f>IF(OR($E8256="",$G8256&lt;&gt;"Ativo"),"",IF(COUNTIFS($E$4:$E8256,$E8256,$A$4:$A8256,$A8256,$G$4:$G8256,"Ativo")=1,1,0))</f>
        <v/>
      </c>
      <c r="BC8256" t="str">
        <f>IF(OR($A8256="",$G8256&lt;&gt;"Ativo"),"",IF(COUNTIFS($A$4:$A8256,$A8256,$G$4:$G8256,"Ativo")=1,1,0))</f>
        <v/>
      </c>
    </row>
    <row r="8257" spans="1:55" x14ac:dyDescent="0.3">
      <c r="A8257" s="76"/>
      <c r="B8257" s="104"/>
      <c r="C8257" s="76"/>
      <c r="D8257" s="77"/>
      <c r="E8257" s="12"/>
      <c r="F8257" s="78"/>
      <c r="G8257" s="77"/>
      <c r="H8257" s="79"/>
      <c r="BA8257" s="5" t="str">
        <f t="shared" si="128"/>
        <v/>
      </c>
      <c r="BB8257" s="5" t="str">
        <f>IF(OR($E8257="",$G8257&lt;&gt;"Ativo"),"",IF(COUNTIFS($E$4:$E8257,$E8257,$A$4:$A8257,$A8257,$G$4:$G8257,"Ativo")=1,1,0))</f>
        <v/>
      </c>
      <c r="BC8257" t="str">
        <f>IF(OR($A8257="",$G8257&lt;&gt;"Ativo"),"",IF(COUNTIFS($A$4:$A8257,$A8257,$G$4:$G8257,"Ativo")=1,1,0))</f>
        <v/>
      </c>
    </row>
    <row r="8258" spans="1:55" x14ac:dyDescent="0.3">
      <c r="A8258" s="76"/>
      <c r="B8258" s="104"/>
      <c r="C8258" s="76"/>
      <c r="D8258" s="77"/>
      <c r="E8258" s="12"/>
      <c r="F8258" s="78"/>
      <c r="G8258" s="77"/>
      <c r="H8258" s="79"/>
      <c r="BA8258" s="5" t="str">
        <f t="shared" si="128"/>
        <v/>
      </c>
      <c r="BB8258" s="5" t="str">
        <f>IF(OR($E8258="",$G8258&lt;&gt;"Ativo"),"",IF(COUNTIFS($E$4:$E8258,$E8258,$A$4:$A8258,$A8258,$G$4:$G8258,"Ativo")=1,1,0))</f>
        <v/>
      </c>
      <c r="BC8258" t="str">
        <f>IF(OR($A8258="",$G8258&lt;&gt;"Ativo"),"",IF(COUNTIFS($A$4:$A8258,$A8258,$G$4:$G8258,"Ativo")=1,1,0))</f>
        <v/>
      </c>
    </row>
    <row r="8259" spans="1:55" x14ac:dyDescent="0.3">
      <c r="A8259" s="76"/>
      <c r="B8259" s="104"/>
      <c r="C8259" s="76"/>
      <c r="D8259" s="77"/>
      <c r="E8259" s="12"/>
      <c r="F8259" s="78"/>
      <c r="G8259" s="77"/>
      <c r="H8259" s="79"/>
      <c r="BA8259" s="5" t="str">
        <f t="shared" si="128"/>
        <v/>
      </c>
      <c r="BB8259" s="5" t="str">
        <f>IF(OR($E8259="",$G8259&lt;&gt;"Ativo"),"",IF(COUNTIFS($E$4:$E8259,$E8259,$A$4:$A8259,$A8259,$G$4:$G8259,"Ativo")=1,1,0))</f>
        <v/>
      </c>
      <c r="BC8259" t="str">
        <f>IF(OR($A8259="",$G8259&lt;&gt;"Ativo"),"",IF(COUNTIFS($A$4:$A8259,$A8259,$G$4:$G8259,"Ativo")=1,1,0))</f>
        <v/>
      </c>
    </row>
    <row r="8260" spans="1:55" x14ac:dyDescent="0.3">
      <c r="A8260" s="76"/>
      <c r="B8260" s="104"/>
      <c r="C8260" s="76"/>
      <c r="D8260" s="77"/>
      <c r="E8260" s="12"/>
      <c r="F8260" s="78"/>
      <c r="G8260" s="77"/>
      <c r="H8260" s="79"/>
      <c r="BA8260" s="5" t="str">
        <f t="shared" ref="BA8260:BA8323" si="129">IF($D8260="","",MID($D8260,4,LEN($D8260)-5))</f>
        <v/>
      </c>
      <c r="BB8260" s="5" t="str">
        <f>IF(OR($E8260="",$G8260&lt;&gt;"Ativo"),"",IF(COUNTIFS($E$4:$E8260,$E8260,$A$4:$A8260,$A8260,$G$4:$G8260,"Ativo")=1,1,0))</f>
        <v/>
      </c>
      <c r="BC8260" t="str">
        <f>IF(OR($A8260="",$G8260&lt;&gt;"Ativo"),"",IF(COUNTIFS($A$4:$A8260,$A8260,$G$4:$G8260,"Ativo")=1,1,0))</f>
        <v/>
      </c>
    </row>
    <row r="8261" spans="1:55" x14ac:dyDescent="0.3">
      <c r="A8261" s="76"/>
      <c r="B8261" s="104"/>
      <c r="C8261" s="76"/>
      <c r="D8261" s="77"/>
      <c r="E8261" s="12"/>
      <c r="F8261" s="78"/>
      <c r="G8261" s="77"/>
      <c r="H8261" s="79"/>
      <c r="BA8261" s="5" t="str">
        <f t="shared" si="129"/>
        <v/>
      </c>
      <c r="BB8261" s="5" t="str">
        <f>IF(OR($E8261="",$G8261&lt;&gt;"Ativo"),"",IF(COUNTIFS($E$4:$E8261,$E8261,$A$4:$A8261,$A8261,$G$4:$G8261,"Ativo")=1,1,0))</f>
        <v/>
      </c>
      <c r="BC8261" t="str">
        <f>IF(OR($A8261="",$G8261&lt;&gt;"Ativo"),"",IF(COUNTIFS($A$4:$A8261,$A8261,$G$4:$G8261,"Ativo")=1,1,0))</f>
        <v/>
      </c>
    </row>
    <row r="8262" spans="1:55" x14ac:dyDescent="0.3">
      <c r="A8262" s="76"/>
      <c r="B8262" s="104"/>
      <c r="C8262" s="76"/>
      <c r="D8262" s="77"/>
      <c r="E8262" s="12"/>
      <c r="F8262" s="78"/>
      <c r="G8262" s="77"/>
      <c r="H8262" s="79"/>
      <c r="BA8262" s="5" t="str">
        <f t="shared" si="129"/>
        <v/>
      </c>
      <c r="BB8262" s="5" t="str">
        <f>IF(OR($E8262="",$G8262&lt;&gt;"Ativo"),"",IF(COUNTIFS($E$4:$E8262,$E8262,$A$4:$A8262,$A8262,$G$4:$G8262,"Ativo")=1,1,0))</f>
        <v/>
      </c>
      <c r="BC8262" t="str">
        <f>IF(OR($A8262="",$G8262&lt;&gt;"Ativo"),"",IF(COUNTIFS($A$4:$A8262,$A8262,$G$4:$G8262,"Ativo")=1,1,0))</f>
        <v/>
      </c>
    </row>
    <row r="8263" spans="1:55" x14ac:dyDescent="0.3">
      <c r="A8263" s="76"/>
      <c r="B8263" s="104"/>
      <c r="C8263" s="76"/>
      <c r="D8263" s="77"/>
      <c r="E8263" s="12"/>
      <c r="F8263" s="78"/>
      <c r="G8263" s="77"/>
      <c r="H8263" s="79"/>
      <c r="BA8263" s="5" t="str">
        <f t="shared" si="129"/>
        <v/>
      </c>
      <c r="BB8263" s="5" t="str">
        <f>IF(OR($E8263="",$G8263&lt;&gt;"Ativo"),"",IF(COUNTIFS($E$4:$E8263,$E8263,$A$4:$A8263,$A8263,$G$4:$G8263,"Ativo")=1,1,0))</f>
        <v/>
      </c>
      <c r="BC8263" t="str">
        <f>IF(OR($A8263="",$G8263&lt;&gt;"Ativo"),"",IF(COUNTIFS($A$4:$A8263,$A8263,$G$4:$G8263,"Ativo")=1,1,0))</f>
        <v/>
      </c>
    </row>
    <row r="8264" spans="1:55" x14ac:dyDescent="0.3">
      <c r="A8264" s="76"/>
      <c r="B8264" s="104"/>
      <c r="C8264" s="76"/>
      <c r="D8264" s="77"/>
      <c r="E8264" s="12"/>
      <c r="F8264" s="78"/>
      <c r="G8264" s="77"/>
      <c r="H8264" s="79"/>
      <c r="BA8264" s="5" t="str">
        <f t="shared" si="129"/>
        <v/>
      </c>
      <c r="BB8264" s="5" t="str">
        <f>IF(OR($E8264="",$G8264&lt;&gt;"Ativo"),"",IF(COUNTIFS($E$4:$E8264,$E8264,$A$4:$A8264,$A8264,$G$4:$G8264,"Ativo")=1,1,0))</f>
        <v/>
      </c>
      <c r="BC8264" t="str">
        <f>IF(OR($A8264="",$G8264&lt;&gt;"Ativo"),"",IF(COUNTIFS($A$4:$A8264,$A8264,$G$4:$G8264,"Ativo")=1,1,0))</f>
        <v/>
      </c>
    </row>
    <row r="8265" spans="1:55" x14ac:dyDescent="0.3">
      <c r="A8265" s="76"/>
      <c r="B8265" s="104"/>
      <c r="C8265" s="76"/>
      <c r="D8265" s="77"/>
      <c r="E8265" s="12"/>
      <c r="F8265" s="78"/>
      <c r="G8265" s="77"/>
      <c r="H8265" s="79"/>
      <c r="BA8265" s="5" t="str">
        <f t="shared" si="129"/>
        <v/>
      </c>
      <c r="BB8265" s="5" t="str">
        <f>IF(OR($E8265="",$G8265&lt;&gt;"Ativo"),"",IF(COUNTIFS($E$4:$E8265,$E8265,$A$4:$A8265,$A8265,$G$4:$G8265,"Ativo")=1,1,0))</f>
        <v/>
      </c>
      <c r="BC8265" t="str">
        <f>IF(OR($A8265="",$G8265&lt;&gt;"Ativo"),"",IF(COUNTIFS($A$4:$A8265,$A8265,$G$4:$G8265,"Ativo")=1,1,0))</f>
        <v/>
      </c>
    </row>
    <row r="8266" spans="1:55" x14ac:dyDescent="0.3">
      <c r="A8266" s="76"/>
      <c r="B8266" s="104"/>
      <c r="C8266" s="76"/>
      <c r="D8266" s="77"/>
      <c r="E8266" s="12"/>
      <c r="F8266" s="78"/>
      <c r="G8266" s="77"/>
      <c r="H8266" s="79"/>
      <c r="BA8266" s="5" t="str">
        <f t="shared" si="129"/>
        <v/>
      </c>
      <c r="BB8266" s="5" t="str">
        <f>IF(OR($E8266="",$G8266&lt;&gt;"Ativo"),"",IF(COUNTIFS($E$4:$E8266,$E8266,$A$4:$A8266,$A8266,$G$4:$G8266,"Ativo")=1,1,0))</f>
        <v/>
      </c>
      <c r="BC8266" t="str">
        <f>IF(OR($A8266="",$G8266&lt;&gt;"Ativo"),"",IF(COUNTIFS($A$4:$A8266,$A8266,$G$4:$G8266,"Ativo")=1,1,0))</f>
        <v/>
      </c>
    </row>
    <row r="8267" spans="1:55" x14ac:dyDescent="0.3">
      <c r="A8267" s="76"/>
      <c r="B8267" s="104"/>
      <c r="C8267" s="76"/>
      <c r="D8267" s="77"/>
      <c r="E8267" s="12"/>
      <c r="F8267" s="78"/>
      <c r="G8267" s="77"/>
      <c r="H8267" s="79"/>
      <c r="BA8267" s="5" t="str">
        <f t="shared" si="129"/>
        <v/>
      </c>
      <c r="BB8267" s="5" t="str">
        <f>IF(OR($E8267="",$G8267&lt;&gt;"Ativo"),"",IF(COUNTIFS($E$4:$E8267,$E8267,$A$4:$A8267,$A8267,$G$4:$G8267,"Ativo")=1,1,0))</f>
        <v/>
      </c>
      <c r="BC8267" t="str">
        <f>IF(OR($A8267="",$G8267&lt;&gt;"Ativo"),"",IF(COUNTIFS($A$4:$A8267,$A8267,$G$4:$G8267,"Ativo")=1,1,0))</f>
        <v/>
      </c>
    </row>
    <row r="8268" spans="1:55" x14ac:dyDescent="0.3">
      <c r="A8268" s="76"/>
      <c r="B8268" s="104"/>
      <c r="C8268" s="76"/>
      <c r="D8268" s="77"/>
      <c r="E8268" s="12"/>
      <c r="F8268" s="78"/>
      <c r="G8268" s="77"/>
      <c r="H8268" s="79"/>
      <c r="BA8268" s="5" t="str">
        <f t="shared" si="129"/>
        <v/>
      </c>
      <c r="BB8268" s="5" t="str">
        <f>IF(OR($E8268="",$G8268&lt;&gt;"Ativo"),"",IF(COUNTIFS($E$4:$E8268,$E8268,$A$4:$A8268,$A8268,$G$4:$G8268,"Ativo")=1,1,0))</f>
        <v/>
      </c>
      <c r="BC8268" t="str">
        <f>IF(OR($A8268="",$G8268&lt;&gt;"Ativo"),"",IF(COUNTIFS($A$4:$A8268,$A8268,$G$4:$G8268,"Ativo")=1,1,0))</f>
        <v/>
      </c>
    </row>
    <row r="8269" spans="1:55" x14ac:dyDescent="0.3">
      <c r="A8269" s="76"/>
      <c r="B8269" s="104"/>
      <c r="C8269" s="76"/>
      <c r="D8269" s="77"/>
      <c r="E8269" s="12"/>
      <c r="F8269" s="78"/>
      <c r="G8269" s="77"/>
      <c r="H8269" s="79"/>
      <c r="BA8269" s="5" t="str">
        <f t="shared" si="129"/>
        <v/>
      </c>
      <c r="BB8269" s="5" t="str">
        <f>IF(OR($E8269="",$G8269&lt;&gt;"Ativo"),"",IF(COUNTIFS($E$4:$E8269,$E8269,$A$4:$A8269,$A8269,$G$4:$G8269,"Ativo")=1,1,0))</f>
        <v/>
      </c>
      <c r="BC8269" t="str">
        <f>IF(OR($A8269="",$G8269&lt;&gt;"Ativo"),"",IF(COUNTIFS($A$4:$A8269,$A8269,$G$4:$G8269,"Ativo")=1,1,0))</f>
        <v/>
      </c>
    </row>
    <row r="8270" spans="1:55" x14ac:dyDescent="0.3">
      <c r="A8270" s="76"/>
      <c r="B8270" s="104"/>
      <c r="C8270" s="76"/>
      <c r="D8270" s="77"/>
      <c r="E8270" s="12"/>
      <c r="F8270" s="78"/>
      <c r="G8270" s="77"/>
      <c r="H8270" s="79"/>
      <c r="BA8270" s="5" t="str">
        <f t="shared" si="129"/>
        <v/>
      </c>
      <c r="BB8270" s="5" t="str">
        <f>IF(OR($E8270="",$G8270&lt;&gt;"Ativo"),"",IF(COUNTIFS($E$4:$E8270,$E8270,$A$4:$A8270,$A8270,$G$4:$G8270,"Ativo")=1,1,0))</f>
        <v/>
      </c>
      <c r="BC8270" t="str">
        <f>IF(OR($A8270="",$G8270&lt;&gt;"Ativo"),"",IF(COUNTIFS($A$4:$A8270,$A8270,$G$4:$G8270,"Ativo")=1,1,0))</f>
        <v/>
      </c>
    </row>
    <row r="8271" spans="1:55" x14ac:dyDescent="0.3">
      <c r="A8271" s="76"/>
      <c r="B8271" s="104"/>
      <c r="C8271" s="76"/>
      <c r="D8271" s="77"/>
      <c r="E8271" s="12"/>
      <c r="F8271" s="78"/>
      <c r="G8271" s="77"/>
      <c r="H8271" s="79"/>
      <c r="BA8271" s="5" t="str">
        <f t="shared" si="129"/>
        <v/>
      </c>
      <c r="BB8271" s="5" t="str">
        <f>IF(OR($E8271="",$G8271&lt;&gt;"Ativo"),"",IF(COUNTIFS($E$4:$E8271,$E8271,$A$4:$A8271,$A8271,$G$4:$G8271,"Ativo")=1,1,0))</f>
        <v/>
      </c>
      <c r="BC8271" t="str">
        <f>IF(OR($A8271="",$G8271&lt;&gt;"Ativo"),"",IF(COUNTIFS($A$4:$A8271,$A8271,$G$4:$G8271,"Ativo")=1,1,0))</f>
        <v/>
      </c>
    </row>
    <row r="8272" spans="1:55" x14ac:dyDescent="0.3">
      <c r="A8272" s="76"/>
      <c r="B8272" s="104"/>
      <c r="C8272" s="76"/>
      <c r="D8272" s="77"/>
      <c r="E8272" s="12"/>
      <c r="F8272" s="78"/>
      <c r="G8272" s="77"/>
      <c r="H8272" s="79"/>
      <c r="BA8272" s="5" t="str">
        <f t="shared" si="129"/>
        <v/>
      </c>
      <c r="BB8272" s="5" t="str">
        <f>IF(OR($E8272="",$G8272&lt;&gt;"Ativo"),"",IF(COUNTIFS($E$4:$E8272,$E8272,$A$4:$A8272,$A8272,$G$4:$G8272,"Ativo")=1,1,0))</f>
        <v/>
      </c>
      <c r="BC8272" t="str">
        <f>IF(OR($A8272="",$G8272&lt;&gt;"Ativo"),"",IF(COUNTIFS($A$4:$A8272,$A8272,$G$4:$G8272,"Ativo")=1,1,0))</f>
        <v/>
      </c>
    </row>
    <row r="8273" spans="1:55" x14ac:dyDescent="0.3">
      <c r="A8273" s="76"/>
      <c r="B8273" s="104"/>
      <c r="C8273" s="76"/>
      <c r="D8273" s="77"/>
      <c r="E8273" s="12"/>
      <c r="F8273" s="78"/>
      <c r="G8273" s="77"/>
      <c r="H8273" s="79"/>
      <c r="BA8273" s="5" t="str">
        <f t="shared" si="129"/>
        <v/>
      </c>
      <c r="BB8273" s="5" t="str">
        <f>IF(OR($E8273="",$G8273&lt;&gt;"Ativo"),"",IF(COUNTIFS($E$4:$E8273,$E8273,$A$4:$A8273,$A8273,$G$4:$G8273,"Ativo")=1,1,0))</f>
        <v/>
      </c>
      <c r="BC8273" t="str">
        <f>IF(OR($A8273="",$G8273&lt;&gt;"Ativo"),"",IF(COUNTIFS($A$4:$A8273,$A8273,$G$4:$G8273,"Ativo")=1,1,0))</f>
        <v/>
      </c>
    </row>
    <row r="8274" spans="1:55" x14ac:dyDescent="0.3">
      <c r="A8274" s="76"/>
      <c r="B8274" s="104"/>
      <c r="C8274" s="76"/>
      <c r="D8274" s="77"/>
      <c r="E8274" s="12"/>
      <c r="F8274" s="78"/>
      <c r="G8274" s="77"/>
      <c r="H8274" s="79"/>
      <c r="BA8274" s="5" t="str">
        <f t="shared" si="129"/>
        <v/>
      </c>
      <c r="BB8274" s="5" t="str">
        <f>IF(OR($E8274="",$G8274&lt;&gt;"Ativo"),"",IF(COUNTIFS($E$4:$E8274,$E8274,$A$4:$A8274,$A8274,$G$4:$G8274,"Ativo")=1,1,0))</f>
        <v/>
      </c>
      <c r="BC8274" t="str">
        <f>IF(OR($A8274="",$G8274&lt;&gt;"Ativo"),"",IF(COUNTIFS($A$4:$A8274,$A8274,$G$4:$G8274,"Ativo")=1,1,0))</f>
        <v/>
      </c>
    </row>
    <row r="8275" spans="1:55" x14ac:dyDescent="0.3">
      <c r="A8275" s="76"/>
      <c r="B8275" s="104"/>
      <c r="C8275" s="76"/>
      <c r="D8275" s="77"/>
      <c r="E8275" s="12"/>
      <c r="F8275" s="78"/>
      <c r="G8275" s="77"/>
      <c r="H8275" s="79"/>
      <c r="BA8275" s="5" t="str">
        <f t="shared" si="129"/>
        <v/>
      </c>
      <c r="BB8275" s="5" t="str">
        <f>IF(OR($E8275="",$G8275&lt;&gt;"Ativo"),"",IF(COUNTIFS($E$4:$E8275,$E8275,$A$4:$A8275,$A8275,$G$4:$G8275,"Ativo")=1,1,0))</f>
        <v/>
      </c>
      <c r="BC8275" t="str">
        <f>IF(OR($A8275="",$G8275&lt;&gt;"Ativo"),"",IF(COUNTIFS($A$4:$A8275,$A8275,$G$4:$G8275,"Ativo")=1,1,0))</f>
        <v/>
      </c>
    </row>
    <row r="8276" spans="1:55" x14ac:dyDescent="0.3">
      <c r="A8276" s="76"/>
      <c r="B8276" s="104"/>
      <c r="C8276" s="76"/>
      <c r="D8276" s="77"/>
      <c r="E8276" s="12"/>
      <c r="F8276" s="78"/>
      <c r="G8276" s="77"/>
      <c r="H8276" s="79"/>
      <c r="BA8276" s="5" t="str">
        <f t="shared" si="129"/>
        <v/>
      </c>
      <c r="BB8276" s="5" t="str">
        <f>IF(OR($E8276="",$G8276&lt;&gt;"Ativo"),"",IF(COUNTIFS($E$4:$E8276,$E8276,$A$4:$A8276,$A8276,$G$4:$G8276,"Ativo")=1,1,0))</f>
        <v/>
      </c>
      <c r="BC8276" t="str">
        <f>IF(OR($A8276="",$G8276&lt;&gt;"Ativo"),"",IF(COUNTIFS($A$4:$A8276,$A8276,$G$4:$G8276,"Ativo")=1,1,0))</f>
        <v/>
      </c>
    </row>
    <row r="8277" spans="1:55" x14ac:dyDescent="0.3">
      <c r="A8277" s="76"/>
      <c r="B8277" s="104"/>
      <c r="C8277" s="76"/>
      <c r="D8277" s="77"/>
      <c r="E8277" s="12"/>
      <c r="F8277" s="78"/>
      <c r="G8277" s="77"/>
      <c r="H8277" s="79"/>
      <c r="BA8277" s="5" t="str">
        <f t="shared" si="129"/>
        <v/>
      </c>
      <c r="BB8277" s="5" t="str">
        <f>IF(OR($E8277="",$G8277&lt;&gt;"Ativo"),"",IF(COUNTIFS($E$4:$E8277,$E8277,$A$4:$A8277,$A8277,$G$4:$G8277,"Ativo")=1,1,0))</f>
        <v/>
      </c>
      <c r="BC8277" t="str">
        <f>IF(OR($A8277="",$G8277&lt;&gt;"Ativo"),"",IF(COUNTIFS($A$4:$A8277,$A8277,$G$4:$G8277,"Ativo")=1,1,0))</f>
        <v/>
      </c>
    </row>
    <row r="8278" spans="1:55" x14ac:dyDescent="0.3">
      <c r="A8278" s="76"/>
      <c r="B8278" s="104"/>
      <c r="C8278" s="76"/>
      <c r="D8278" s="77"/>
      <c r="E8278" s="12"/>
      <c r="F8278" s="78"/>
      <c r="G8278" s="77"/>
      <c r="H8278" s="79"/>
      <c r="BA8278" s="5" t="str">
        <f t="shared" si="129"/>
        <v/>
      </c>
      <c r="BB8278" s="5" t="str">
        <f>IF(OR($E8278="",$G8278&lt;&gt;"Ativo"),"",IF(COUNTIFS($E$4:$E8278,$E8278,$A$4:$A8278,$A8278,$G$4:$G8278,"Ativo")=1,1,0))</f>
        <v/>
      </c>
      <c r="BC8278" t="str">
        <f>IF(OR($A8278="",$G8278&lt;&gt;"Ativo"),"",IF(COUNTIFS($A$4:$A8278,$A8278,$G$4:$G8278,"Ativo")=1,1,0))</f>
        <v/>
      </c>
    </row>
    <row r="8279" spans="1:55" x14ac:dyDescent="0.3">
      <c r="A8279" s="76"/>
      <c r="B8279" s="104"/>
      <c r="C8279" s="76"/>
      <c r="D8279" s="77"/>
      <c r="E8279" s="12"/>
      <c r="F8279" s="78"/>
      <c r="G8279" s="77"/>
      <c r="H8279" s="79"/>
      <c r="BA8279" s="5" t="str">
        <f t="shared" si="129"/>
        <v/>
      </c>
      <c r="BB8279" s="5" t="str">
        <f>IF(OR($E8279="",$G8279&lt;&gt;"Ativo"),"",IF(COUNTIFS($E$4:$E8279,$E8279,$A$4:$A8279,$A8279,$G$4:$G8279,"Ativo")=1,1,0))</f>
        <v/>
      </c>
      <c r="BC8279" t="str">
        <f>IF(OR($A8279="",$G8279&lt;&gt;"Ativo"),"",IF(COUNTIFS($A$4:$A8279,$A8279,$G$4:$G8279,"Ativo")=1,1,0))</f>
        <v/>
      </c>
    </row>
    <row r="8280" spans="1:55" x14ac:dyDescent="0.3">
      <c r="A8280" s="76"/>
      <c r="B8280" s="104"/>
      <c r="C8280" s="76"/>
      <c r="D8280" s="77"/>
      <c r="E8280" s="12"/>
      <c r="F8280" s="78"/>
      <c r="G8280" s="77"/>
      <c r="H8280" s="79"/>
      <c r="BA8280" s="5" t="str">
        <f t="shared" si="129"/>
        <v/>
      </c>
      <c r="BB8280" s="5" t="str">
        <f>IF(OR($E8280="",$G8280&lt;&gt;"Ativo"),"",IF(COUNTIFS($E$4:$E8280,$E8280,$A$4:$A8280,$A8280,$G$4:$G8280,"Ativo")=1,1,0))</f>
        <v/>
      </c>
      <c r="BC8280" t="str">
        <f>IF(OR($A8280="",$G8280&lt;&gt;"Ativo"),"",IF(COUNTIFS($A$4:$A8280,$A8280,$G$4:$G8280,"Ativo")=1,1,0))</f>
        <v/>
      </c>
    </row>
    <row r="8281" spans="1:55" x14ac:dyDescent="0.3">
      <c r="A8281" s="76"/>
      <c r="B8281" s="104"/>
      <c r="C8281" s="76"/>
      <c r="D8281" s="77"/>
      <c r="E8281" s="12"/>
      <c r="F8281" s="78"/>
      <c r="G8281" s="77"/>
      <c r="H8281" s="79"/>
      <c r="BA8281" s="5" t="str">
        <f t="shared" si="129"/>
        <v/>
      </c>
      <c r="BB8281" s="5" t="str">
        <f>IF(OR($E8281="",$G8281&lt;&gt;"Ativo"),"",IF(COUNTIFS($E$4:$E8281,$E8281,$A$4:$A8281,$A8281,$G$4:$G8281,"Ativo")=1,1,0))</f>
        <v/>
      </c>
      <c r="BC8281" t="str">
        <f>IF(OR($A8281="",$G8281&lt;&gt;"Ativo"),"",IF(COUNTIFS($A$4:$A8281,$A8281,$G$4:$G8281,"Ativo")=1,1,0))</f>
        <v/>
      </c>
    </row>
    <row r="8282" spans="1:55" x14ac:dyDescent="0.3">
      <c r="A8282" s="76"/>
      <c r="B8282" s="104"/>
      <c r="C8282" s="76"/>
      <c r="D8282" s="77"/>
      <c r="E8282" s="12"/>
      <c r="F8282" s="78"/>
      <c r="G8282" s="77"/>
      <c r="H8282" s="79"/>
      <c r="BA8282" s="5" t="str">
        <f t="shared" si="129"/>
        <v/>
      </c>
      <c r="BB8282" s="5" t="str">
        <f>IF(OR($E8282="",$G8282&lt;&gt;"Ativo"),"",IF(COUNTIFS($E$4:$E8282,$E8282,$A$4:$A8282,$A8282,$G$4:$G8282,"Ativo")=1,1,0))</f>
        <v/>
      </c>
      <c r="BC8282" t="str">
        <f>IF(OR($A8282="",$G8282&lt;&gt;"Ativo"),"",IF(COUNTIFS($A$4:$A8282,$A8282,$G$4:$G8282,"Ativo")=1,1,0))</f>
        <v/>
      </c>
    </row>
    <row r="8283" spans="1:55" x14ac:dyDescent="0.3">
      <c r="A8283" s="76"/>
      <c r="B8283" s="104"/>
      <c r="C8283" s="76"/>
      <c r="D8283" s="77"/>
      <c r="E8283" s="12"/>
      <c r="F8283" s="78"/>
      <c r="G8283" s="77"/>
      <c r="H8283" s="79"/>
      <c r="BA8283" s="5" t="str">
        <f t="shared" si="129"/>
        <v/>
      </c>
      <c r="BB8283" s="5" t="str">
        <f>IF(OR($E8283="",$G8283&lt;&gt;"Ativo"),"",IF(COUNTIFS($E$4:$E8283,$E8283,$A$4:$A8283,$A8283,$G$4:$G8283,"Ativo")=1,1,0))</f>
        <v/>
      </c>
      <c r="BC8283" t="str">
        <f>IF(OR($A8283="",$G8283&lt;&gt;"Ativo"),"",IF(COUNTIFS($A$4:$A8283,$A8283,$G$4:$G8283,"Ativo")=1,1,0))</f>
        <v/>
      </c>
    </row>
    <row r="8284" spans="1:55" x14ac:dyDescent="0.3">
      <c r="A8284" s="76"/>
      <c r="B8284" s="104"/>
      <c r="C8284" s="76"/>
      <c r="D8284" s="77"/>
      <c r="E8284" s="12"/>
      <c r="F8284" s="78"/>
      <c r="G8284" s="77"/>
      <c r="H8284" s="79"/>
      <c r="BA8284" s="5" t="str">
        <f t="shared" si="129"/>
        <v/>
      </c>
      <c r="BB8284" s="5" t="str">
        <f>IF(OR($E8284="",$G8284&lt;&gt;"Ativo"),"",IF(COUNTIFS($E$4:$E8284,$E8284,$A$4:$A8284,$A8284,$G$4:$G8284,"Ativo")=1,1,0))</f>
        <v/>
      </c>
      <c r="BC8284" t="str">
        <f>IF(OR($A8284="",$G8284&lt;&gt;"Ativo"),"",IF(COUNTIFS($A$4:$A8284,$A8284,$G$4:$G8284,"Ativo")=1,1,0))</f>
        <v/>
      </c>
    </row>
    <row r="8285" spans="1:55" x14ac:dyDescent="0.3">
      <c r="A8285" s="76"/>
      <c r="B8285" s="104"/>
      <c r="C8285" s="76"/>
      <c r="D8285" s="77"/>
      <c r="E8285" s="12"/>
      <c r="F8285" s="78"/>
      <c r="G8285" s="77"/>
      <c r="H8285" s="79"/>
      <c r="BA8285" s="5" t="str">
        <f t="shared" si="129"/>
        <v/>
      </c>
      <c r="BB8285" s="5" t="str">
        <f>IF(OR($E8285="",$G8285&lt;&gt;"Ativo"),"",IF(COUNTIFS($E$4:$E8285,$E8285,$A$4:$A8285,$A8285,$G$4:$G8285,"Ativo")=1,1,0))</f>
        <v/>
      </c>
      <c r="BC8285" t="str">
        <f>IF(OR($A8285="",$G8285&lt;&gt;"Ativo"),"",IF(COUNTIFS($A$4:$A8285,$A8285,$G$4:$G8285,"Ativo")=1,1,0))</f>
        <v/>
      </c>
    </row>
    <row r="8286" spans="1:55" x14ac:dyDescent="0.3">
      <c r="A8286" s="76"/>
      <c r="B8286" s="104"/>
      <c r="C8286" s="76"/>
      <c r="D8286" s="77"/>
      <c r="E8286" s="12"/>
      <c r="F8286" s="78"/>
      <c r="G8286" s="77"/>
      <c r="H8286" s="79"/>
      <c r="BA8286" s="5" t="str">
        <f t="shared" si="129"/>
        <v/>
      </c>
      <c r="BB8286" s="5" t="str">
        <f>IF(OR($E8286="",$G8286&lt;&gt;"Ativo"),"",IF(COUNTIFS($E$4:$E8286,$E8286,$A$4:$A8286,$A8286,$G$4:$G8286,"Ativo")=1,1,0))</f>
        <v/>
      </c>
      <c r="BC8286" t="str">
        <f>IF(OR($A8286="",$G8286&lt;&gt;"Ativo"),"",IF(COUNTIFS($A$4:$A8286,$A8286,$G$4:$G8286,"Ativo")=1,1,0))</f>
        <v/>
      </c>
    </row>
    <row r="8287" spans="1:55" x14ac:dyDescent="0.3">
      <c r="A8287" s="76"/>
      <c r="B8287" s="104"/>
      <c r="C8287" s="76"/>
      <c r="D8287" s="77"/>
      <c r="E8287" s="12"/>
      <c r="F8287" s="78"/>
      <c r="G8287" s="77"/>
      <c r="H8287" s="79"/>
      <c r="BA8287" s="5" t="str">
        <f t="shared" si="129"/>
        <v/>
      </c>
      <c r="BB8287" s="5" t="str">
        <f>IF(OR($E8287="",$G8287&lt;&gt;"Ativo"),"",IF(COUNTIFS($E$4:$E8287,$E8287,$A$4:$A8287,$A8287,$G$4:$G8287,"Ativo")=1,1,0))</f>
        <v/>
      </c>
      <c r="BC8287" t="str">
        <f>IF(OR($A8287="",$G8287&lt;&gt;"Ativo"),"",IF(COUNTIFS($A$4:$A8287,$A8287,$G$4:$G8287,"Ativo")=1,1,0))</f>
        <v/>
      </c>
    </row>
    <row r="8288" spans="1:55" x14ac:dyDescent="0.3">
      <c r="A8288" s="76"/>
      <c r="B8288" s="104"/>
      <c r="C8288" s="76"/>
      <c r="D8288" s="77"/>
      <c r="E8288" s="12"/>
      <c r="F8288" s="78"/>
      <c r="G8288" s="77"/>
      <c r="H8288" s="79"/>
      <c r="BA8288" s="5" t="str">
        <f t="shared" si="129"/>
        <v/>
      </c>
      <c r="BB8288" s="5" t="str">
        <f>IF(OR($E8288="",$G8288&lt;&gt;"Ativo"),"",IF(COUNTIFS($E$4:$E8288,$E8288,$A$4:$A8288,$A8288,$G$4:$G8288,"Ativo")=1,1,0))</f>
        <v/>
      </c>
      <c r="BC8288" t="str">
        <f>IF(OR($A8288="",$G8288&lt;&gt;"Ativo"),"",IF(COUNTIFS($A$4:$A8288,$A8288,$G$4:$G8288,"Ativo")=1,1,0))</f>
        <v/>
      </c>
    </row>
    <row r="8289" spans="1:55" x14ac:dyDescent="0.3">
      <c r="A8289" s="76"/>
      <c r="B8289" s="104"/>
      <c r="C8289" s="76"/>
      <c r="D8289" s="77"/>
      <c r="E8289" s="12"/>
      <c r="F8289" s="78"/>
      <c r="G8289" s="77"/>
      <c r="H8289" s="79"/>
      <c r="BA8289" s="5" t="str">
        <f t="shared" si="129"/>
        <v/>
      </c>
      <c r="BB8289" s="5" t="str">
        <f>IF(OR($E8289="",$G8289&lt;&gt;"Ativo"),"",IF(COUNTIFS($E$4:$E8289,$E8289,$A$4:$A8289,$A8289,$G$4:$G8289,"Ativo")=1,1,0))</f>
        <v/>
      </c>
      <c r="BC8289" t="str">
        <f>IF(OR($A8289="",$G8289&lt;&gt;"Ativo"),"",IF(COUNTIFS($A$4:$A8289,$A8289,$G$4:$G8289,"Ativo")=1,1,0))</f>
        <v/>
      </c>
    </row>
    <row r="8290" spans="1:55" x14ac:dyDescent="0.3">
      <c r="A8290" s="76"/>
      <c r="B8290" s="104"/>
      <c r="C8290" s="76"/>
      <c r="D8290" s="77"/>
      <c r="E8290" s="12"/>
      <c r="F8290" s="78"/>
      <c r="G8290" s="77"/>
      <c r="H8290" s="79"/>
      <c r="BA8290" s="5" t="str">
        <f t="shared" si="129"/>
        <v/>
      </c>
      <c r="BB8290" s="5" t="str">
        <f>IF(OR($E8290="",$G8290&lt;&gt;"Ativo"),"",IF(COUNTIFS($E$4:$E8290,$E8290,$A$4:$A8290,$A8290,$G$4:$G8290,"Ativo")=1,1,0))</f>
        <v/>
      </c>
      <c r="BC8290" t="str">
        <f>IF(OR($A8290="",$G8290&lt;&gt;"Ativo"),"",IF(COUNTIFS($A$4:$A8290,$A8290,$G$4:$G8290,"Ativo")=1,1,0))</f>
        <v/>
      </c>
    </row>
    <row r="8291" spans="1:55" x14ac:dyDescent="0.3">
      <c r="A8291" s="76"/>
      <c r="B8291" s="104"/>
      <c r="C8291" s="76"/>
      <c r="D8291" s="77"/>
      <c r="E8291" s="12"/>
      <c r="F8291" s="78"/>
      <c r="G8291" s="77"/>
      <c r="H8291" s="79"/>
      <c r="BA8291" s="5" t="str">
        <f t="shared" si="129"/>
        <v/>
      </c>
      <c r="BB8291" s="5" t="str">
        <f>IF(OR($E8291="",$G8291&lt;&gt;"Ativo"),"",IF(COUNTIFS($E$4:$E8291,$E8291,$A$4:$A8291,$A8291,$G$4:$G8291,"Ativo")=1,1,0))</f>
        <v/>
      </c>
      <c r="BC8291" t="str">
        <f>IF(OR($A8291="",$G8291&lt;&gt;"Ativo"),"",IF(COUNTIFS($A$4:$A8291,$A8291,$G$4:$G8291,"Ativo")=1,1,0))</f>
        <v/>
      </c>
    </row>
    <row r="8292" spans="1:55" x14ac:dyDescent="0.3">
      <c r="A8292" s="76"/>
      <c r="B8292" s="104"/>
      <c r="C8292" s="76"/>
      <c r="D8292" s="77"/>
      <c r="E8292" s="12"/>
      <c r="F8292" s="78"/>
      <c r="G8292" s="77"/>
      <c r="H8292" s="79"/>
      <c r="BA8292" s="5" t="str">
        <f t="shared" si="129"/>
        <v/>
      </c>
      <c r="BB8292" s="5" t="str">
        <f>IF(OR($E8292="",$G8292&lt;&gt;"Ativo"),"",IF(COUNTIFS($E$4:$E8292,$E8292,$A$4:$A8292,$A8292,$G$4:$G8292,"Ativo")=1,1,0))</f>
        <v/>
      </c>
      <c r="BC8292" t="str">
        <f>IF(OR($A8292="",$G8292&lt;&gt;"Ativo"),"",IF(COUNTIFS($A$4:$A8292,$A8292,$G$4:$G8292,"Ativo")=1,1,0))</f>
        <v/>
      </c>
    </row>
    <row r="8293" spans="1:55" x14ac:dyDescent="0.3">
      <c r="A8293" s="76"/>
      <c r="B8293" s="104"/>
      <c r="C8293" s="76"/>
      <c r="D8293" s="77"/>
      <c r="E8293" s="12"/>
      <c r="F8293" s="78"/>
      <c r="G8293" s="77"/>
      <c r="H8293" s="79"/>
      <c r="BA8293" s="5" t="str">
        <f t="shared" si="129"/>
        <v/>
      </c>
      <c r="BB8293" s="5" t="str">
        <f>IF(OR($E8293="",$G8293&lt;&gt;"Ativo"),"",IF(COUNTIFS($E$4:$E8293,$E8293,$A$4:$A8293,$A8293,$G$4:$G8293,"Ativo")=1,1,0))</f>
        <v/>
      </c>
      <c r="BC8293" t="str">
        <f>IF(OR($A8293="",$G8293&lt;&gt;"Ativo"),"",IF(COUNTIFS($A$4:$A8293,$A8293,$G$4:$G8293,"Ativo")=1,1,0))</f>
        <v/>
      </c>
    </row>
    <row r="8294" spans="1:55" x14ac:dyDescent="0.3">
      <c r="A8294" s="76"/>
      <c r="B8294" s="104"/>
      <c r="C8294" s="76"/>
      <c r="D8294" s="77"/>
      <c r="E8294" s="12"/>
      <c r="F8294" s="78"/>
      <c r="G8294" s="77"/>
      <c r="H8294" s="79"/>
      <c r="BA8294" s="5" t="str">
        <f t="shared" si="129"/>
        <v/>
      </c>
      <c r="BB8294" s="5" t="str">
        <f>IF(OR($E8294="",$G8294&lt;&gt;"Ativo"),"",IF(COUNTIFS($E$4:$E8294,$E8294,$A$4:$A8294,$A8294,$G$4:$G8294,"Ativo")=1,1,0))</f>
        <v/>
      </c>
      <c r="BC8294" t="str">
        <f>IF(OR($A8294="",$G8294&lt;&gt;"Ativo"),"",IF(COUNTIFS($A$4:$A8294,$A8294,$G$4:$G8294,"Ativo")=1,1,0))</f>
        <v/>
      </c>
    </row>
    <row r="8295" spans="1:55" x14ac:dyDescent="0.3">
      <c r="A8295" s="76"/>
      <c r="B8295" s="104"/>
      <c r="C8295" s="76"/>
      <c r="D8295" s="77"/>
      <c r="E8295" s="12"/>
      <c r="F8295" s="78"/>
      <c r="G8295" s="77"/>
      <c r="H8295" s="79"/>
      <c r="BA8295" s="5" t="str">
        <f t="shared" si="129"/>
        <v/>
      </c>
      <c r="BB8295" s="5" t="str">
        <f>IF(OR($E8295="",$G8295&lt;&gt;"Ativo"),"",IF(COUNTIFS($E$4:$E8295,$E8295,$A$4:$A8295,$A8295,$G$4:$G8295,"Ativo")=1,1,0))</f>
        <v/>
      </c>
      <c r="BC8295" t="str">
        <f>IF(OR($A8295="",$G8295&lt;&gt;"Ativo"),"",IF(COUNTIFS($A$4:$A8295,$A8295,$G$4:$G8295,"Ativo")=1,1,0))</f>
        <v/>
      </c>
    </row>
    <row r="8296" spans="1:55" x14ac:dyDescent="0.3">
      <c r="A8296" s="76"/>
      <c r="B8296" s="104"/>
      <c r="C8296" s="76"/>
      <c r="D8296" s="77"/>
      <c r="E8296" s="12"/>
      <c r="F8296" s="78"/>
      <c r="G8296" s="77"/>
      <c r="H8296" s="79"/>
      <c r="BA8296" s="5" t="str">
        <f t="shared" si="129"/>
        <v/>
      </c>
      <c r="BB8296" s="5" t="str">
        <f>IF(OR($E8296="",$G8296&lt;&gt;"Ativo"),"",IF(COUNTIFS($E$4:$E8296,$E8296,$A$4:$A8296,$A8296,$G$4:$G8296,"Ativo")=1,1,0))</f>
        <v/>
      </c>
      <c r="BC8296" t="str">
        <f>IF(OR($A8296="",$G8296&lt;&gt;"Ativo"),"",IF(COUNTIFS($A$4:$A8296,$A8296,$G$4:$G8296,"Ativo")=1,1,0))</f>
        <v/>
      </c>
    </row>
    <row r="8297" spans="1:55" x14ac:dyDescent="0.3">
      <c r="A8297" s="76"/>
      <c r="B8297" s="104"/>
      <c r="C8297" s="76"/>
      <c r="D8297" s="77"/>
      <c r="E8297" s="12"/>
      <c r="F8297" s="78"/>
      <c r="G8297" s="77"/>
      <c r="H8297" s="79"/>
      <c r="BA8297" s="5" t="str">
        <f t="shared" si="129"/>
        <v/>
      </c>
      <c r="BB8297" s="5" t="str">
        <f>IF(OR($E8297="",$G8297&lt;&gt;"Ativo"),"",IF(COUNTIFS($E$4:$E8297,$E8297,$A$4:$A8297,$A8297,$G$4:$G8297,"Ativo")=1,1,0))</f>
        <v/>
      </c>
      <c r="BC8297" t="str">
        <f>IF(OR($A8297="",$G8297&lt;&gt;"Ativo"),"",IF(COUNTIFS($A$4:$A8297,$A8297,$G$4:$G8297,"Ativo")=1,1,0))</f>
        <v/>
      </c>
    </row>
    <row r="8298" spans="1:55" x14ac:dyDescent="0.3">
      <c r="A8298" s="76"/>
      <c r="B8298" s="104"/>
      <c r="C8298" s="76"/>
      <c r="D8298" s="77"/>
      <c r="E8298" s="12"/>
      <c r="F8298" s="78"/>
      <c r="G8298" s="77"/>
      <c r="H8298" s="79"/>
      <c r="BA8298" s="5" t="str">
        <f t="shared" si="129"/>
        <v/>
      </c>
      <c r="BB8298" s="5" t="str">
        <f>IF(OR($E8298="",$G8298&lt;&gt;"Ativo"),"",IF(COUNTIFS($E$4:$E8298,$E8298,$A$4:$A8298,$A8298,$G$4:$G8298,"Ativo")=1,1,0))</f>
        <v/>
      </c>
      <c r="BC8298" t="str">
        <f>IF(OR($A8298="",$G8298&lt;&gt;"Ativo"),"",IF(COUNTIFS($A$4:$A8298,$A8298,$G$4:$G8298,"Ativo")=1,1,0))</f>
        <v/>
      </c>
    </row>
    <row r="8299" spans="1:55" x14ac:dyDescent="0.3">
      <c r="A8299" s="76"/>
      <c r="B8299" s="104"/>
      <c r="C8299" s="76"/>
      <c r="D8299" s="77"/>
      <c r="E8299" s="12"/>
      <c r="F8299" s="78"/>
      <c r="G8299" s="77"/>
      <c r="H8299" s="79"/>
      <c r="BA8299" s="5" t="str">
        <f t="shared" si="129"/>
        <v/>
      </c>
      <c r="BB8299" s="5" t="str">
        <f>IF(OR($E8299="",$G8299&lt;&gt;"Ativo"),"",IF(COUNTIFS($E$4:$E8299,$E8299,$A$4:$A8299,$A8299,$G$4:$G8299,"Ativo")=1,1,0))</f>
        <v/>
      </c>
      <c r="BC8299" t="str">
        <f>IF(OR($A8299="",$G8299&lt;&gt;"Ativo"),"",IF(COUNTIFS($A$4:$A8299,$A8299,$G$4:$G8299,"Ativo")=1,1,0))</f>
        <v/>
      </c>
    </row>
    <row r="8300" spans="1:55" x14ac:dyDescent="0.3">
      <c r="A8300" s="76"/>
      <c r="B8300" s="104"/>
      <c r="C8300" s="76"/>
      <c r="D8300" s="77"/>
      <c r="E8300" s="12"/>
      <c r="F8300" s="78"/>
      <c r="G8300" s="77"/>
      <c r="H8300" s="79"/>
      <c r="BA8300" s="5" t="str">
        <f t="shared" si="129"/>
        <v/>
      </c>
      <c r="BB8300" s="5" t="str">
        <f>IF(OR($E8300="",$G8300&lt;&gt;"Ativo"),"",IF(COUNTIFS($E$4:$E8300,$E8300,$A$4:$A8300,$A8300,$G$4:$G8300,"Ativo")=1,1,0))</f>
        <v/>
      </c>
      <c r="BC8300" t="str">
        <f>IF(OR($A8300="",$G8300&lt;&gt;"Ativo"),"",IF(COUNTIFS($A$4:$A8300,$A8300,$G$4:$G8300,"Ativo")=1,1,0))</f>
        <v/>
      </c>
    </row>
    <row r="8301" spans="1:55" x14ac:dyDescent="0.3">
      <c r="A8301" s="76"/>
      <c r="B8301" s="104"/>
      <c r="C8301" s="76"/>
      <c r="D8301" s="77"/>
      <c r="E8301" s="12"/>
      <c r="F8301" s="78"/>
      <c r="G8301" s="77"/>
      <c r="H8301" s="79"/>
      <c r="BA8301" s="5" t="str">
        <f t="shared" si="129"/>
        <v/>
      </c>
      <c r="BB8301" s="5" t="str">
        <f>IF(OR($E8301="",$G8301&lt;&gt;"Ativo"),"",IF(COUNTIFS($E$4:$E8301,$E8301,$A$4:$A8301,$A8301,$G$4:$G8301,"Ativo")=1,1,0))</f>
        <v/>
      </c>
      <c r="BC8301" t="str">
        <f>IF(OR($A8301="",$G8301&lt;&gt;"Ativo"),"",IF(COUNTIFS($A$4:$A8301,$A8301,$G$4:$G8301,"Ativo")=1,1,0))</f>
        <v/>
      </c>
    </row>
    <row r="8302" spans="1:55" x14ac:dyDescent="0.3">
      <c r="A8302" s="76"/>
      <c r="B8302" s="104"/>
      <c r="C8302" s="76"/>
      <c r="D8302" s="77"/>
      <c r="E8302" s="12"/>
      <c r="F8302" s="78"/>
      <c r="G8302" s="77"/>
      <c r="H8302" s="79"/>
      <c r="BA8302" s="5" t="str">
        <f t="shared" si="129"/>
        <v/>
      </c>
      <c r="BB8302" s="5" t="str">
        <f>IF(OR($E8302="",$G8302&lt;&gt;"Ativo"),"",IF(COUNTIFS($E$4:$E8302,$E8302,$A$4:$A8302,$A8302,$G$4:$G8302,"Ativo")=1,1,0))</f>
        <v/>
      </c>
      <c r="BC8302" t="str">
        <f>IF(OR($A8302="",$G8302&lt;&gt;"Ativo"),"",IF(COUNTIFS($A$4:$A8302,$A8302,$G$4:$G8302,"Ativo")=1,1,0))</f>
        <v/>
      </c>
    </row>
    <row r="8303" spans="1:55" x14ac:dyDescent="0.3">
      <c r="A8303" s="76"/>
      <c r="B8303" s="104"/>
      <c r="C8303" s="76"/>
      <c r="D8303" s="77"/>
      <c r="E8303" s="12"/>
      <c r="F8303" s="78"/>
      <c r="G8303" s="77"/>
      <c r="H8303" s="79"/>
      <c r="BA8303" s="5" t="str">
        <f t="shared" si="129"/>
        <v/>
      </c>
      <c r="BB8303" s="5" t="str">
        <f>IF(OR($E8303="",$G8303&lt;&gt;"Ativo"),"",IF(COUNTIFS($E$4:$E8303,$E8303,$A$4:$A8303,$A8303,$G$4:$G8303,"Ativo")=1,1,0))</f>
        <v/>
      </c>
      <c r="BC8303" t="str">
        <f>IF(OR($A8303="",$G8303&lt;&gt;"Ativo"),"",IF(COUNTIFS($A$4:$A8303,$A8303,$G$4:$G8303,"Ativo")=1,1,0))</f>
        <v/>
      </c>
    </row>
    <row r="8304" spans="1:55" x14ac:dyDescent="0.3">
      <c r="A8304" s="76"/>
      <c r="B8304" s="104"/>
      <c r="C8304" s="76"/>
      <c r="D8304" s="77"/>
      <c r="E8304" s="12"/>
      <c r="F8304" s="78"/>
      <c r="G8304" s="77"/>
      <c r="H8304" s="79"/>
      <c r="BA8304" s="5" t="str">
        <f t="shared" si="129"/>
        <v/>
      </c>
      <c r="BB8304" s="5" t="str">
        <f>IF(OR($E8304="",$G8304&lt;&gt;"Ativo"),"",IF(COUNTIFS($E$4:$E8304,$E8304,$A$4:$A8304,$A8304,$G$4:$G8304,"Ativo")=1,1,0))</f>
        <v/>
      </c>
      <c r="BC8304" t="str">
        <f>IF(OR($A8304="",$G8304&lt;&gt;"Ativo"),"",IF(COUNTIFS($A$4:$A8304,$A8304,$G$4:$G8304,"Ativo")=1,1,0))</f>
        <v/>
      </c>
    </row>
    <row r="8305" spans="1:55" x14ac:dyDescent="0.3">
      <c r="A8305" s="76"/>
      <c r="B8305" s="104"/>
      <c r="C8305" s="76"/>
      <c r="D8305" s="77"/>
      <c r="E8305" s="12"/>
      <c r="F8305" s="78"/>
      <c r="G8305" s="77"/>
      <c r="H8305" s="79"/>
      <c r="BA8305" s="5" t="str">
        <f t="shared" si="129"/>
        <v/>
      </c>
      <c r="BB8305" s="5" t="str">
        <f>IF(OR($E8305="",$G8305&lt;&gt;"Ativo"),"",IF(COUNTIFS($E$4:$E8305,$E8305,$A$4:$A8305,$A8305,$G$4:$G8305,"Ativo")=1,1,0))</f>
        <v/>
      </c>
      <c r="BC8305" t="str">
        <f>IF(OR($A8305="",$G8305&lt;&gt;"Ativo"),"",IF(COUNTIFS($A$4:$A8305,$A8305,$G$4:$G8305,"Ativo")=1,1,0))</f>
        <v/>
      </c>
    </row>
    <row r="8306" spans="1:55" x14ac:dyDescent="0.3">
      <c r="A8306" s="76"/>
      <c r="B8306" s="104"/>
      <c r="C8306" s="76"/>
      <c r="D8306" s="77"/>
      <c r="E8306" s="12"/>
      <c r="F8306" s="78"/>
      <c r="G8306" s="77"/>
      <c r="H8306" s="79"/>
      <c r="BA8306" s="5" t="str">
        <f t="shared" si="129"/>
        <v/>
      </c>
      <c r="BB8306" s="5" t="str">
        <f>IF(OR($E8306="",$G8306&lt;&gt;"Ativo"),"",IF(COUNTIFS($E$4:$E8306,$E8306,$A$4:$A8306,$A8306,$G$4:$G8306,"Ativo")=1,1,0))</f>
        <v/>
      </c>
      <c r="BC8306" t="str">
        <f>IF(OR($A8306="",$G8306&lt;&gt;"Ativo"),"",IF(COUNTIFS($A$4:$A8306,$A8306,$G$4:$G8306,"Ativo")=1,1,0))</f>
        <v/>
      </c>
    </row>
    <row r="8307" spans="1:55" x14ac:dyDescent="0.3">
      <c r="A8307" s="76"/>
      <c r="B8307" s="104"/>
      <c r="C8307" s="76"/>
      <c r="D8307" s="77"/>
      <c r="E8307" s="12"/>
      <c r="F8307" s="78"/>
      <c r="G8307" s="77"/>
      <c r="H8307" s="79"/>
      <c r="BA8307" s="5" t="str">
        <f t="shared" si="129"/>
        <v/>
      </c>
      <c r="BB8307" s="5" t="str">
        <f>IF(OR($E8307="",$G8307&lt;&gt;"Ativo"),"",IF(COUNTIFS($E$4:$E8307,$E8307,$A$4:$A8307,$A8307,$G$4:$G8307,"Ativo")=1,1,0))</f>
        <v/>
      </c>
      <c r="BC8307" t="str">
        <f>IF(OR($A8307="",$G8307&lt;&gt;"Ativo"),"",IF(COUNTIFS($A$4:$A8307,$A8307,$G$4:$G8307,"Ativo")=1,1,0))</f>
        <v/>
      </c>
    </row>
    <row r="8308" spans="1:55" x14ac:dyDescent="0.3">
      <c r="A8308" s="76"/>
      <c r="B8308" s="104"/>
      <c r="C8308" s="76"/>
      <c r="D8308" s="77"/>
      <c r="E8308" s="12"/>
      <c r="F8308" s="78"/>
      <c r="G8308" s="77"/>
      <c r="H8308" s="79"/>
      <c r="BA8308" s="5" t="str">
        <f t="shared" si="129"/>
        <v/>
      </c>
      <c r="BB8308" s="5" t="str">
        <f>IF(OR($E8308="",$G8308&lt;&gt;"Ativo"),"",IF(COUNTIFS($E$4:$E8308,$E8308,$A$4:$A8308,$A8308,$G$4:$G8308,"Ativo")=1,1,0))</f>
        <v/>
      </c>
      <c r="BC8308" t="str">
        <f>IF(OR($A8308="",$G8308&lt;&gt;"Ativo"),"",IF(COUNTIFS($A$4:$A8308,$A8308,$G$4:$G8308,"Ativo")=1,1,0))</f>
        <v/>
      </c>
    </row>
    <row r="8309" spans="1:55" x14ac:dyDescent="0.3">
      <c r="A8309" s="76"/>
      <c r="B8309" s="104"/>
      <c r="C8309" s="76"/>
      <c r="D8309" s="77"/>
      <c r="E8309" s="12"/>
      <c r="F8309" s="78"/>
      <c r="G8309" s="77"/>
      <c r="H8309" s="79"/>
      <c r="BA8309" s="5" t="str">
        <f t="shared" si="129"/>
        <v/>
      </c>
      <c r="BB8309" s="5" t="str">
        <f>IF(OR($E8309="",$G8309&lt;&gt;"Ativo"),"",IF(COUNTIFS($E$4:$E8309,$E8309,$A$4:$A8309,$A8309,$G$4:$G8309,"Ativo")=1,1,0))</f>
        <v/>
      </c>
      <c r="BC8309" t="str">
        <f>IF(OR($A8309="",$G8309&lt;&gt;"Ativo"),"",IF(COUNTIFS($A$4:$A8309,$A8309,$G$4:$G8309,"Ativo")=1,1,0))</f>
        <v/>
      </c>
    </row>
    <row r="8310" spans="1:55" x14ac:dyDescent="0.3">
      <c r="A8310" s="76"/>
      <c r="B8310" s="104"/>
      <c r="C8310" s="76"/>
      <c r="D8310" s="77"/>
      <c r="E8310" s="12"/>
      <c r="F8310" s="78"/>
      <c r="G8310" s="77"/>
      <c r="H8310" s="79"/>
      <c r="BA8310" s="5" t="str">
        <f t="shared" si="129"/>
        <v/>
      </c>
      <c r="BB8310" s="5" t="str">
        <f>IF(OR($E8310="",$G8310&lt;&gt;"Ativo"),"",IF(COUNTIFS($E$4:$E8310,$E8310,$A$4:$A8310,$A8310,$G$4:$G8310,"Ativo")=1,1,0))</f>
        <v/>
      </c>
      <c r="BC8310" t="str">
        <f>IF(OR($A8310="",$G8310&lt;&gt;"Ativo"),"",IF(COUNTIFS($A$4:$A8310,$A8310,$G$4:$G8310,"Ativo")=1,1,0))</f>
        <v/>
      </c>
    </row>
    <row r="8311" spans="1:55" x14ac:dyDescent="0.3">
      <c r="A8311" s="76"/>
      <c r="B8311" s="104"/>
      <c r="C8311" s="76"/>
      <c r="D8311" s="77"/>
      <c r="E8311" s="12"/>
      <c r="F8311" s="78"/>
      <c r="G8311" s="77"/>
      <c r="H8311" s="79"/>
      <c r="BA8311" s="5" t="str">
        <f t="shared" si="129"/>
        <v/>
      </c>
      <c r="BB8311" s="5" t="str">
        <f>IF(OR($E8311="",$G8311&lt;&gt;"Ativo"),"",IF(COUNTIFS($E$4:$E8311,$E8311,$A$4:$A8311,$A8311,$G$4:$G8311,"Ativo")=1,1,0))</f>
        <v/>
      </c>
      <c r="BC8311" t="str">
        <f>IF(OR($A8311="",$G8311&lt;&gt;"Ativo"),"",IF(COUNTIFS($A$4:$A8311,$A8311,$G$4:$G8311,"Ativo")=1,1,0))</f>
        <v/>
      </c>
    </row>
    <row r="8312" spans="1:55" x14ac:dyDescent="0.3">
      <c r="A8312" s="76"/>
      <c r="B8312" s="104"/>
      <c r="C8312" s="76"/>
      <c r="D8312" s="77"/>
      <c r="E8312" s="12"/>
      <c r="F8312" s="78"/>
      <c r="G8312" s="77"/>
      <c r="H8312" s="79"/>
      <c r="BA8312" s="5" t="str">
        <f t="shared" si="129"/>
        <v/>
      </c>
      <c r="BB8312" s="5" t="str">
        <f>IF(OR($E8312="",$G8312&lt;&gt;"Ativo"),"",IF(COUNTIFS($E$4:$E8312,$E8312,$A$4:$A8312,$A8312,$G$4:$G8312,"Ativo")=1,1,0))</f>
        <v/>
      </c>
      <c r="BC8312" t="str">
        <f>IF(OR($A8312="",$G8312&lt;&gt;"Ativo"),"",IF(COUNTIFS($A$4:$A8312,$A8312,$G$4:$G8312,"Ativo")=1,1,0))</f>
        <v/>
      </c>
    </row>
    <row r="8313" spans="1:55" x14ac:dyDescent="0.3">
      <c r="A8313" s="76"/>
      <c r="B8313" s="104"/>
      <c r="C8313" s="76"/>
      <c r="D8313" s="77"/>
      <c r="E8313" s="12"/>
      <c r="F8313" s="78"/>
      <c r="G8313" s="77"/>
      <c r="H8313" s="79"/>
      <c r="BA8313" s="5" t="str">
        <f t="shared" si="129"/>
        <v/>
      </c>
      <c r="BB8313" s="5" t="str">
        <f>IF(OR($E8313="",$G8313&lt;&gt;"Ativo"),"",IF(COUNTIFS($E$4:$E8313,$E8313,$A$4:$A8313,$A8313,$G$4:$G8313,"Ativo")=1,1,0))</f>
        <v/>
      </c>
      <c r="BC8313" t="str">
        <f>IF(OR($A8313="",$G8313&lt;&gt;"Ativo"),"",IF(COUNTIFS($A$4:$A8313,$A8313,$G$4:$G8313,"Ativo")=1,1,0))</f>
        <v/>
      </c>
    </row>
    <row r="8314" spans="1:55" x14ac:dyDescent="0.3">
      <c r="A8314" s="76"/>
      <c r="B8314" s="104"/>
      <c r="C8314" s="76"/>
      <c r="D8314" s="77"/>
      <c r="E8314" s="12"/>
      <c r="F8314" s="78"/>
      <c r="G8314" s="77"/>
      <c r="H8314" s="79"/>
      <c r="BA8314" s="5" t="str">
        <f t="shared" si="129"/>
        <v/>
      </c>
      <c r="BB8314" s="5" t="str">
        <f>IF(OR($E8314="",$G8314&lt;&gt;"Ativo"),"",IF(COUNTIFS($E$4:$E8314,$E8314,$A$4:$A8314,$A8314,$G$4:$G8314,"Ativo")=1,1,0))</f>
        <v/>
      </c>
      <c r="BC8314" t="str">
        <f>IF(OR($A8314="",$G8314&lt;&gt;"Ativo"),"",IF(COUNTIFS($A$4:$A8314,$A8314,$G$4:$G8314,"Ativo")=1,1,0))</f>
        <v/>
      </c>
    </row>
    <row r="8315" spans="1:55" x14ac:dyDescent="0.3">
      <c r="A8315" s="76"/>
      <c r="B8315" s="104"/>
      <c r="C8315" s="76"/>
      <c r="D8315" s="77"/>
      <c r="E8315" s="12"/>
      <c r="F8315" s="78"/>
      <c r="G8315" s="77"/>
      <c r="H8315" s="79"/>
      <c r="BA8315" s="5" t="str">
        <f t="shared" si="129"/>
        <v/>
      </c>
      <c r="BB8315" s="5" t="str">
        <f>IF(OR($E8315="",$G8315&lt;&gt;"Ativo"),"",IF(COUNTIFS($E$4:$E8315,$E8315,$A$4:$A8315,$A8315,$G$4:$G8315,"Ativo")=1,1,0))</f>
        <v/>
      </c>
      <c r="BC8315" t="str">
        <f>IF(OR($A8315="",$G8315&lt;&gt;"Ativo"),"",IF(COUNTIFS($A$4:$A8315,$A8315,$G$4:$G8315,"Ativo")=1,1,0))</f>
        <v/>
      </c>
    </row>
    <row r="8316" spans="1:55" x14ac:dyDescent="0.3">
      <c r="A8316" s="76"/>
      <c r="B8316" s="104"/>
      <c r="C8316" s="76"/>
      <c r="D8316" s="77"/>
      <c r="E8316" s="12"/>
      <c r="F8316" s="78"/>
      <c r="G8316" s="77"/>
      <c r="H8316" s="79"/>
      <c r="BA8316" s="5" t="str">
        <f t="shared" si="129"/>
        <v/>
      </c>
      <c r="BB8316" s="5" t="str">
        <f>IF(OR($E8316="",$G8316&lt;&gt;"Ativo"),"",IF(COUNTIFS($E$4:$E8316,$E8316,$A$4:$A8316,$A8316,$G$4:$G8316,"Ativo")=1,1,0))</f>
        <v/>
      </c>
      <c r="BC8316" t="str">
        <f>IF(OR($A8316="",$G8316&lt;&gt;"Ativo"),"",IF(COUNTIFS($A$4:$A8316,$A8316,$G$4:$G8316,"Ativo")=1,1,0))</f>
        <v/>
      </c>
    </row>
    <row r="8317" spans="1:55" x14ac:dyDescent="0.3">
      <c r="A8317" s="76"/>
      <c r="B8317" s="104"/>
      <c r="C8317" s="76"/>
      <c r="D8317" s="77"/>
      <c r="E8317" s="12"/>
      <c r="F8317" s="78"/>
      <c r="G8317" s="77"/>
      <c r="H8317" s="79"/>
      <c r="BA8317" s="5" t="str">
        <f t="shared" si="129"/>
        <v/>
      </c>
      <c r="BB8317" s="5" t="str">
        <f>IF(OR($E8317="",$G8317&lt;&gt;"Ativo"),"",IF(COUNTIFS($E$4:$E8317,$E8317,$A$4:$A8317,$A8317,$G$4:$G8317,"Ativo")=1,1,0))</f>
        <v/>
      </c>
      <c r="BC8317" t="str">
        <f>IF(OR($A8317="",$G8317&lt;&gt;"Ativo"),"",IF(COUNTIFS($A$4:$A8317,$A8317,$G$4:$G8317,"Ativo")=1,1,0))</f>
        <v/>
      </c>
    </row>
    <row r="8318" spans="1:55" x14ac:dyDescent="0.3">
      <c r="A8318" s="76"/>
      <c r="B8318" s="104"/>
      <c r="C8318" s="76"/>
      <c r="D8318" s="77"/>
      <c r="E8318" s="12"/>
      <c r="F8318" s="78"/>
      <c r="G8318" s="77"/>
      <c r="H8318" s="79"/>
      <c r="BA8318" s="5" t="str">
        <f t="shared" si="129"/>
        <v/>
      </c>
      <c r="BB8318" s="5" t="str">
        <f>IF(OR($E8318="",$G8318&lt;&gt;"Ativo"),"",IF(COUNTIFS($E$4:$E8318,$E8318,$A$4:$A8318,$A8318,$G$4:$G8318,"Ativo")=1,1,0))</f>
        <v/>
      </c>
      <c r="BC8318" t="str">
        <f>IF(OR($A8318="",$G8318&lt;&gt;"Ativo"),"",IF(COUNTIFS($A$4:$A8318,$A8318,$G$4:$G8318,"Ativo")=1,1,0))</f>
        <v/>
      </c>
    </row>
    <row r="8319" spans="1:55" x14ac:dyDescent="0.3">
      <c r="A8319" s="76"/>
      <c r="B8319" s="104"/>
      <c r="C8319" s="76"/>
      <c r="D8319" s="77"/>
      <c r="E8319" s="12"/>
      <c r="F8319" s="78"/>
      <c r="G8319" s="77"/>
      <c r="H8319" s="79"/>
      <c r="BA8319" s="5" t="str">
        <f t="shared" si="129"/>
        <v/>
      </c>
      <c r="BB8319" s="5" t="str">
        <f>IF(OR($E8319="",$G8319&lt;&gt;"Ativo"),"",IF(COUNTIFS($E$4:$E8319,$E8319,$A$4:$A8319,$A8319,$G$4:$G8319,"Ativo")=1,1,0))</f>
        <v/>
      </c>
      <c r="BC8319" t="str">
        <f>IF(OR($A8319="",$G8319&lt;&gt;"Ativo"),"",IF(COUNTIFS($A$4:$A8319,$A8319,$G$4:$G8319,"Ativo")=1,1,0))</f>
        <v/>
      </c>
    </row>
    <row r="8320" spans="1:55" x14ac:dyDescent="0.3">
      <c r="A8320" s="76"/>
      <c r="B8320" s="104"/>
      <c r="C8320" s="76"/>
      <c r="D8320" s="77"/>
      <c r="E8320" s="12"/>
      <c r="F8320" s="78"/>
      <c r="G8320" s="77"/>
      <c r="H8320" s="79"/>
      <c r="BA8320" s="5" t="str">
        <f t="shared" si="129"/>
        <v/>
      </c>
      <c r="BB8320" s="5" t="str">
        <f>IF(OR($E8320="",$G8320&lt;&gt;"Ativo"),"",IF(COUNTIFS($E$4:$E8320,$E8320,$A$4:$A8320,$A8320,$G$4:$G8320,"Ativo")=1,1,0))</f>
        <v/>
      </c>
      <c r="BC8320" t="str">
        <f>IF(OR($A8320="",$G8320&lt;&gt;"Ativo"),"",IF(COUNTIFS($A$4:$A8320,$A8320,$G$4:$G8320,"Ativo")=1,1,0))</f>
        <v/>
      </c>
    </row>
    <row r="8321" spans="1:55" x14ac:dyDescent="0.3">
      <c r="A8321" s="76"/>
      <c r="B8321" s="104"/>
      <c r="C8321" s="76"/>
      <c r="D8321" s="77"/>
      <c r="E8321" s="12"/>
      <c r="F8321" s="78"/>
      <c r="G8321" s="77"/>
      <c r="H8321" s="79"/>
      <c r="BA8321" s="5" t="str">
        <f t="shared" si="129"/>
        <v/>
      </c>
      <c r="BB8321" s="5" t="str">
        <f>IF(OR($E8321="",$G8321&lt;&gt;"Ativo"),"",IF(COUNTIFS($E$4:$E8321,$E8321,$A$4:$A8321,$A8321,$G$4:$G8321,"Ativo")=1,1,0))</f>
        <v/>
      </c>
      <c r="BC8321" t="str">
        <f>IF(OR($A8321="",$G8321&lt;&gt;"Ativo"),"",IF(COUNTIFS($A$4:$A8321,$A8321,$G$4:$G8321,"Ativo")=1,1,0))</f>
        <v/>
      </c>
    </row>
    <row r="8322" spans="1:55" x14ac:dyDescent="0.3">
      <c r="A8322" s="76"/>
      <c r="B8322" s="104"/>
      <c r="C8322" s="76"/>
      <c r="D8322" s="77"/>
      <c r="E8322" s="12"/>
      <c r="F8322" s="78"/>
      <c r="G8322" s="77"/>
      <c r="H8322" s="79"/>
      <c r="BA8322" s="5" t="str">
        <f t="shared" si="129"/>
        <v/>
      </c>
      <c r="BB8322" s="5" t="str">
        <f>IF(OR($E8322="",$G8322&lt;&gt;"Ativo"),"",IF(COUNTIFS($E$4:$E8322,$E8322,$A$4:$A8322,$A8322,$G$4:$G8322,"Ativo")=1,1,0))</f>
        <v/>
      </c>
      <c r="BC8322" t="str">
        <f>IF(OR($A8322="",$G8322&lt;&gt;"Ativo"),"",IF(COUNTIFS($A$4:$A8322,$A8322,$G$4:$G8322,"Ativo")=1,1,0))</f>
        <v/>
      </c>
    </row>
    <row r="8323" spans="1:55" x14ac:dyDescent="0.3">
      <c r="A8323" s="76"/>
      <c r="B8323" s="104"/>
      <c r="C8323" s="76"/>
      <c r="D8323" s="77"/>
      <c r="E8323" s="12"/>
      <c r="F8323" s="78"/>
      <c r="G8323" s="77"/>
      <c r="H8323" s="79"/>
      <c r="BA8323" s="5" t="str">
        <f t="shared" si="129"/>
        <v/>
      </c>
      <c r="BB8323" s="5" t="str">
        <f>IF(OR($E8323="",$G8323&lt;&gt;"Ativo"),"",IF(COUNTIFS($E$4:$E8323,$E8323,$A$4:$A8323,$A8323,$G$4:$G8323,"Ativo")=1,1,0))</f>
        <v/>
      </c>
      <c r="BC8323" t="str">
        <f>IF(OR($A8323="",$G8323&lt;&gt;"Ativo"),"",IF(COUNTIFS($A$4:$A8323,$A8323,$G$4:$G8323,"Ativo")=1,1,0))</f>
        <v/>
      </c>
    </row>
    <row r="8324" spans="1:55" x14ac:dyDescent="0.3">
      <c r="A8324" s="76"/>
      <c r="B8324" s="104"/>
      <c r="C8324" s="76"/>
      <c r="D8324" s="77"/>
      <c r="E8324" s="12"/>
      <c r="F8324" s="78"/>
      <c r="G8324" s="77"/>
      <c r="H8324" s="79"/>
      <c r="BA8324" s="5" t="str">
        <f t="shared" ref="BA8324:BA8387" si="130">IF($D8324="","",MID($D8324,4,LEN($D8324)-5))</f>
        <v/>
      </c>
      <c r="BB8324" s="5" t="str">
        <f>IF(OR($E8324="",$G8324&lt;&gt;"Ativo"),"",IF(COUNTIFS($E$4:$E8324,$E8324,$A$4:$A8324,$A8324,$G$4:$G8324,"Ativo")=1,1,0))</f>
        <v/>
      </c>
      <c r="BC8324" t="str">
        <f>IF(OR($A8324="",$G8324&lt;&gt;"Ativo"),"",IF(COUNTIFS($A$4:$A8324,$A8324,$G$4:$G8324,"Ativo")=1,1,0))</f>
        <v/>
      </c>
    </row>
    <row r="8325" spans="1:55" x14ac:dyDescent="0.3">
      <c r="A8325" s="76"/>
      <c r="B8325" s="104"/>
      <c r="C8325" s="76"/>
      <c r="D8325" s="77"/>
      <c r="E8325" s="12"/>
      <c r="F8325" s="78"/>
      <c r="G8325" s="77"/>
      <c r="H8325" s="79"/>
      <c r="BA8325" s="5" t="str">
        <f t="shared" si="130"/>
        <v/>
      </c>
      <c r="BB8325" s="5" t="str">
        <f>IF(OR($E8325="",$G8325&lt;&gt;"Ativo"),"",IF(COUNTIFS($E$4:$E8325,$E8325,$A$4:$A8325,$A8325,$G$4:$G8325,"Ativo")=1,1,0))</f>
        <v/>
      </c>
      <c r="BC8325" t="str">
        <f>IF(OR($A8325="",$G8325&lt;&gt;"Ativo"),"",IF(COUNTIFS($A$4:$A8325,$A8325,$G$4:$G8325,"Ativo")=1,1,0))</f>
        <v/>
      </c>
    </row>
    <row r="8326" spans="1:55" x14ac:dyDescent="0.3">
      <c r="A8326" s="76"/>
      <c r="B8326" s="104"/>
      <c r="C8326" s="76"/>
      <c r="D8326" s="77"/>
      <c r="E8326" s="12"/>
      <c r="F8326" s="78"/>
      <c r="G8326" s="77"/>
      <c r="H8326" s="79"/>
      <c r="BA8326" s="5" t="str">
        <f t="shared" si="130"/>
        <v/>
      </c>
      <c r="BB8326" s="5" t="str">
        <f>IF(OR($E8326="",$G8326&lt;&gt;"Ativo"),"",IF(COUNTIFS($E$4:$E8326,$E8326,$A$4:$A8326,$A8326,$G$4:$G8326,"Ativo")=1,1,0))</f>
        <v/>
      </c>
      <c r="BC8326" t="str">
        <f>IF(OR($A8326="",$G8326&lt;&gt;"Ativo"),"",IF(COUNTIFS($A$4:$A8326,$A8326,$G$4:$G8326,"Ativo")=1,1,0))</f>
        <v/>
      </c>
    </row>
    <row r="8327" spans="1:55" x14ac:dyDescent="0.3">
      <c r="A8327" s="76"/>
      <c r="B8327" s="104"/>
      <c r="C8327" s="76"/>
      <c r="D8327" s="77"/>
      <c r="E8327" s="12"/>
      <c r="F8327" s="78"/>
      <c r="G8327" s="77"/>
      <c r="H8327" s="79"/>
      <c r="BA8327" s="5" t="str">
        <f t="shared" si="130"/>
        <v/>
      </c>
      <c r="BB8327" s="5" t="str">
        <f>IF(OR($E8327="",$G8327&lt;&gt;"Ativo"),"",IF(COUNTIFS($E$4:$E8327,$E8327,$A$4:$A8327,$A8327,$G$4:$G8327,"Ativo")=1,1,0))</f>
        <v/>
      </c>
      <c r="BC8327" t="str">
        <f>IF(OR($A8327="",$G8327&lt;&gt;"Ativo"),"",IF(COUNTIFS($A$4:$A8327,$A8327,$G$4:$G8327,"Ativo")=1,1,0))</f>
        <v/>
      </c>
    </row>
    <row r="8328" spans="1:55" x14ac:dyDescent="0.3">
      <c r="A8328" s="76"/>
      <c r="B8328" s="104"/>
      <c r="C8328" s="76"/>
      <c r="D8328" s="77"/>
      <c r="E8328" s="12"/>
      <c r="F8328" s="78"/>
      <c r="G8328" s="77"/>
      <c r="H8328" s="79"/>
      <c r="BA8328" s="5" t="str">
        <f t="shared" si="130"/>
        <v/>
      </c>
      <c r="BB8328" s="5" t="str">
        <f>IF(OR($E8328="",$G8328&lt;&gt;"Ativo"),"",IF(COUNTIFS($E$4:$E8328,$E8328,$A$4:$A8328,$A8328,$G$4:$G8328,"Ativo")=1,1,0))</f>
        <v/>
      </c>
      <c r="BC8328" t="str">
        <f>IF(OR($A8328="",$G8328&lt;&gt;"Ativo"),"",IF(COUNTIFS($A$4:$A8328,$A8328,$G$4:$G8328,"Ativo")=1,1,0))</f>
        <v/>
      </c>
    </row>
    <row r="8329" spans="1:55" x14ac:dyDescent="0.3">
      <c r="A8329" s="76"/>
      <c r="B8329" s="104"/>
      <c r="C8329" s="76"/>
      <c r="D8329" s="77"/>
      <c r="E8329" s="12"/>
      <c r="F8329" s="78"/>
      <c r="G8329" s="77"/>
      <c r="H8329" s="79"/>
      <c r="BA8329" s="5" t="str">
        <f t="shared" si="130"/>
        <v/>
      </c>
      <c r="BB8329" s="5" t="str">
        <f>IF(OR($E8329="",$G8329&lt;&gt;"Ativo"),"",IF(COUNTIFS($E$4:$E8329,$E8329,$A$4:$A8329,$A8329,$G$4:$G8329,"Ativo")=1,1,0))</f>
        <v/>
      </c>
      <c r="BC8329" t="str">
        <f>IF(OR($A8329="",$G8329&lt;&gt;"Ativo"),"",IF(COUNTIFS($A$4:$A8329,$A8329,$G$4:$G8329,"Ativo")=1,1,0))</f>
        <v/>
      </c>
    </row>
    <row r="8330" spans="1:55" x14ac:dyDescent="0.3">
      <c r="A8330" s="76"/>
      <c r="B8330" s="104"/>
      <c r="C8330" s="76"/>
      <c r="D8330" s="77"/>
      <c r="E8330" s="12"/>
      <c r="F8330" s="78"/>
      <c r="G8330" s="77"/>
      <c r="H8330" s="79"/>
      <c r="BA8330" s="5" t="str">
        <f t="shared" si="130"/>
        <v/>
      </c>
      <c r="BB8330" s="5" t="str">
        <f>IF(OR($E8330="",$G8330&lt;&gt;"Ativo"),"",IF(COUNTIFS($E$4:$E8330,$E8330,$A$4:$A8330,$A8330,$G$4:$G8330,"Ativo")=1,1,0))</f>
        <v/>
      </c>
      <c r="BC8330" t="str">
        <f>IF(OR($A8330="",$G8330&lt;&gt;"Ativo"),"",IF(COUNTIFS($A$4:$A8330,$A8330,$G$4:$G8330,"Ativo")=1,1,0))</f>
        <v/>
      </c>
    </row>
    <row r="8331" spans="1:55" x14ac:dyDescent="0.3">
      <c r="A8331" s="76"/>
      <c r="B8331" s="104"/>
      <c r="C8331" s="76"/>
      <c r="D8331" s="77"/>
      <c r="E8331" s="12"/>
      <c r="F8331" s="78"/>
      <c r="G8331" s="77"/>
      <c r="H8331" s="79"/>
      <c r="BA8331" s="5" t="str">
        <f t="shared" si="130"/>
        <v/>
      </c>
      <c r="BB8331" s="5" t="str">
        <f>IF(OR($E8331="",$G8331&lt;&gt;"Ativo"),"",IF(COUNTIFS($E$4:$E8331,$E8331,$A$4:$A8331,$A8331,$G$4:$G8331,"Ativo")=1,1,0))</f>
        <v/>
      </c>
      <c r="BC8331" t="str">
        <f>IF(OR($A8331="",$G8331&lt;&gt;"Ativo"),"",IF(COUNTIFS($A$4:$A8331,$A8331,$G$4:$G8331,"Ativo")=1,1,0))</f>
        <v/>
      </c>
    </row>
    <row r="8332" spans="1:55" x14ac:dyDescent="0.3">
      <c r="A8332" s="76"/>
      <c r="B8332" s="104"/>
      <c r="C8332" s="76"/>
      <c r="D8332" s="77"/>
      <c r="E8332" s="12"/>
      <c r="F8332" s="78"/>
      <c r="G8332" s="77"/>
      <c r="H8332" s="79"/>
      <c r="BA8332" s="5" t="str">
        <f t="shared" si="130"/>
        <v/>
      </c>
      <c r="BB8332" s="5" t="str">
        <f>IF(OR($E8332="",$G8332&lt;&gt;"Ativo"),"",IF(COUNTIFS($E$4:$E8332,$E8332,$A$4:$A8332,$A8332,$G$4:$G8332,"Ativo")=1,1,0))</f>
        <v/>
      </c>
      <c r="BC8332" t="str">
        <f>IF(OR($A8332="",$G8332&lt;&gt;"Ativo"),"",IF(COUNTIFS($A$4:$A8332,$A8332,$G$4:$G8332,"Ativo")=1,1,0))</f>
        <v/>
      </c>
    </row>
    <row r="8333" spans="1:55" x14ac:dyDescent="0.3">
      <c r="A8333" s="76"/>
      <c r="B8333" s="104"/>
      <c r="C8333" s="76"/>
      <c r="D8333" s="77"/>
      <c r="E8333" s="12"/>
      <c r="F8333" s="78"/>
      <c r="G8333" s="77"/>
      <c r="H8333" s="79"/>
      <c r="BA8333" s="5" t="str">
        <f t="shared" si="130"/>
        <v/>
      </c>
      <c r="BB8333" s="5" t="str">
        <f>IF(OR($E8333="",$G8333&lt;&gt;"Ativo"),"",IF(COUNTIFS($E$4:$E8333,$E8333,$A$4:$A8333,$A8333,$G$4:$G8333,"Ativo")=1,1,0))</f>
        <v/>
      </c>
      <c r="BC8333" t="str">
        <f>IF(OR($A8333="",$G8333&lt;&gt;"Ativo"),"",IF(COUNTIFS($A$4:$A8333,$A8333,$G$4:$G8333,"Ativo")=1,1,0))</f>
        <v/>
      </c>
    </row>
    <row r="8334" spans="1:55" x14ac:dyDescent="0.3">
      <c r="A8334" s="76"/>
      <c r="B8334" s="104"/>
      <c r="C8334" s="76"/>
      <c r="D8334" s="77"/>
      <c r="E8334" s="12"/>
      <c r="F8334" s="78"/>
      <c r="G8334" s="77"/>
      <c r="H8334" s="79"/>
      <c r="BA8334" s="5" t="str">
        <f t="shared" si="130"/>
        <v/>
      </c>
      <c r="BB8334" s="5" t="str">
        <f>IF(OR($E8334="",$G8334&lt;&gt;"Ativo"),"",IF(COUNTIFS($E$4:$E8334,$E8334,$A$4:$A8334,$A8334,$G$4:$G8334,"Ativo")=1,1,0))</f>
        <v/>
      </c>
      <c r="BC8334" t="str">
        <f>IF(OR($A8334="",$G8334&lt;&gt;"Ativo"),"",IF(COUNTIFS($A$4:$A8334,$A8334,$G$4:$G8334,"Ativo")=1,1,0))</f>
        <v/>
      </c>
    </row>
    <row r="8335" spans="1:55" x14ac:dyDescent="0.3">
      <c r="A8335" s="76"/>
      <c r="B8335" s="104"/>
      <c r="C8335" s="76"/>
      <c r="D8335" s="77"/>
      <c r="E8335" s="12"/>
      <c r="F8335" s="78"/>
      <c r="G8335" s="77"/>
      <c r="H8335" s="79"/>
      <c r="BA8335" s="5" t="str">
        <f t="shared" si="130"/>
        <v/>
      </c>
      <c r="BB8335" s="5" t="str">
        <f>IF(OR($E8335="",$G8335&lt;&gt;"Ativo"),"",IF(COUNTIFS($E$4:$E8335,$E8335,$A$4:$A8335,$A8335,$G$4:$G8335,"Ativo")=1,1,0))</f>
        <v/>
      </c>
      <c r="BC8335" t="str">
        <f>IF(OR($A8335="",$G8335&lt;&gt;"Ativo"),"",IF(COUNTIFS($A$4:$A8335,$A8335,$G$4:$G8335,"Ativo")=1,1,0))</f>
        <v/>
      </c>
    </row>
    <row r="8336" spans="1:55" x14ac:dyDescent="0.3">
      <c r="A8336" s="76"/>
      <c r="B8336" s="104"/>
      <c r="C8336" s="76"/>
      <c r="D8336" s="77"/>
      <c r="E8336" s="12"/>
      <c r="F8336" s="78"/>
      <c r="G8336" s="77"/>
      <c r="H8336" s="79"/>
      <c r="BA8336" s="5" t="str">
        <f t="shared" si="130"/>
        <v/>
      </c>
      <c r="BB8336" s="5" t="str">
        <f>IF(OR($E8336="",$G8336&lt;&gt;"Ativo"),"",IF(COUNTIFS($E$4:$E8336,$E8336,$A$4:$A8336,$A8336,$G$4:$G8336,"Ativo")=1,1,0))</f>
        <v/>
      </c>
      <c r="BC8336" t="str">
        <f>IF(OR($A8336="",$G8336&lt;&gt;"Ativo"),"",IF(COUNTIFS($A$4:$A8336,$A8336,$G$4:$G8336,"Ativo")=1,1,0))</f>
        <v/>
      </c>
    </row>
    <row r="8337" spans="1:55" x14ac:dyDescent="0.3">
      <c r="A8337" s="76"/>
      <c r="B8337" s="104"/>
      <c r="C8337" s="76"/>
      <c r="D8337" s="77"/>
      <c r="E8337" s="12"/>
      <c r="F8337" s="78"/>
      <c r="G8337" s="77"/>
      <c r="H8337" s="79"/>
      <c r="BA8337" s="5" t="str">
        <f t="shared" si="130"/>
        <v/>
      </c>
      <c r="BB8337" s="5" t="str">
        <f>IF(OR($E8337="",$G8337&lt;&gt;"Ativo"),"",IF(COUNTIFS($E$4:$E8337,$E8337,$A$4:$A8337,$A8337,$G$4:$G8337,"Ativo")=1,1,0))</f>
        <v/>
      </c>
      <c r="BC8337" t="str">
        <f>IF(OR($A8337="",$G8337&lt;&gt;"Ativo"),"",IF(COUNTIFS($A$4:$A8337,$A8337,$G$4:$G8337,"Ativo")=1,1,0))</f>
        <v/>
      </c>
    </row>
    <row r="8338" spans="1:55" x14ac:dyDescent="0.3">
      <c r="A8338" s="76"/>
      <c r="B8338" s="104"/>
      <c r="C8338" s="76"/>
      <c r="D8338" s="77"/>
      <c r="E8338" s="12"/>
      <c r="F8338" s="78"/>
      <c r="G8338" s="77"/>
      <c r="H8338" s="79"/>
      <c r="BA8338" s="5" t="str">
        <f t="shared" si="130"/>
        <v/>
      </c>
      <c r="BB8338" s="5" t="str">
        <f>IF(OR($E8338="",$G8338&lt;&gt;"Ativo"),"",IF(COUNTIFS($E$4:$E8338,$E8338,$A$4:$A8338,$A8338,$G$4:$G8338,"Ativo")=1,1,0))</f>
        <v/>
      </c>
      <c r="BC8338" t="str">
        <f>IF(OR($A8338="",$G8338&lt;&gt;"Ativo"),"",IF(COUNTIFS($A$4:$A8338,$A8338,$G$4:$G8338,"Ativo")=1,1,0))</f>
        <v/>
      </c>
    </row>
    <row r="8339" spans="1:55" x14ac:dyDescent="0.3">
      <c r="A8339" s="76"/>
      <c r="B8339" s="104"/>
      <c r="C8339" s="76"/>
      <c r="D8339" s="77"/>
      <c r="E8339" s="12"/>
      <c r="F8339" s="78"/>
      <c r="G8339" s="77"/>
      <c r="H8339" s="79"/>
      <c r="BA8339" s="5" t="str">
        <f t="shared" si="130"/>
        <v/>
      </c>
      <c r="BB8339" s="5" t="str">
        <f>IF(OR($E8339="",$G8339&lt;&gt;"Ativo"),"",IF(COUNTIFS($E$4:$E8339,$E8339,$A$4:$A8339,$A8339,$G$4:$G8339,"Ativo")=1,1,0))</f>
        <v/>
      </c>
      <c r="BC8339" t="str">
        <f>IF(OR($A8339="",$G8339&lt;&gt;"Ativo"),"",IF(COUNTIFS($A$4:$A8339,$A8339,$G$4:$G8339,"Ativo")=1,1,0))</f>
        <v/>
      </c>
    </row>
    <row r="8340" spans="1:55" x14ac:dyDescent="0.3">
      <c r="A8340" s="76"/>
      <c r="B8340" s="104"/>
      <c r="C8340" s="76"/>
      <c r="D8340" s="77"/>
      <c r="E8340" s="12"/>
      <c r="F8340" s="78"/>
      <c r="G8340" s="77"/>
      <c r="H8340" s="79"/>
      <c r="BA8340" s="5" t="str">
        <f t="shared" si="130"/>
        <v/>
      </c>
      <c r="BB8340" s="5" t="str">
        <f>IF(OR($E8340="",$G8340&lt;&gt;"Ativo"),"",IF(COUNTIFS($E$4:$E8340,$E8340,$A$4:$A8340,$A8340,$G$4:$G8340,"Ativo")=1,1,0))</f>
        <v/>
      </c>
      <c r="BC8340" t="str">
        <f>IF(OR($A8340="",$G8340&lt;&gt;"Ativo"),"",IF(COUNTIFS($A$4:$A8340,$A8340,$G$4:$G8340,"Ativo")=1,1,0))</f>
        <v/>
      </c>
    </row>
    <row r="8341" spans="1:55" x14ac:dyDescent="0.3">
      <c r="A8341" s="76"/>
      <c r="B8341" s="104"/>
      <c r="C8341" s="76"/>
      <c r="D8341" s="77"/>
      <c r="E8341" s="12"/>
      <c r="F8341" s="78"/>
      <c r="G8341" s="77"/>
      <c r="H8341" s="79"/>
      <c r="BA8341" s="5" t="str">
        <f t="shared" si="130"/>
        <v/>
      </c>
      <c r="BB8341" s="5" t="str">
        <f>IF(OR($E8341="",$G8341&lt;&gt;"Ativo"),"",IF(COUNTIFS($E$4:$E8341,$E8341,$A$4:$A8341,$A8341,$G$4:$G8341,"Ativo")=1,1,0))</f>
        <v/>
      </c>
      <c r="BC8341" t="str">
        <f>IF(OR($A8341="",$G8341&lt;&gt;"Ativo"),"",IF(COUNTIFS($A$4:$A8341,$A8341,$G$4:$G8341,"Ativo")=1,1,0))</f>
        <v/>
      </c>
    </row>
    <row r="8342" spans="1:55" x14ac:dyDescent="0.3">
      <c r="A8342" s="76"/>
      <c r="B8342" s="104"/>
      <c r="C8342" s="76"/>
      <c r="D8342" s="77"/>
      <c r="E8342" s="12"/>
      <c r="F8342" s="78"/>
      <c r="G8342" s="77"/>
      <c r="H8342" s="79"/>
      <c r="BA8342" s="5" t="str">
        <f t="shared" si="130"/>
        <v/>
      </c>
      <c r="BB8342" s="5" t="str">
        <f>IF(OR($E8342="",$G8342&lt;&gt;"Ativo"),"",IF(COUNTIFS($E$4:$E8342,$E8342,$A$4:$A8342,$A8342,$G$4:$G8342,"Ativo")=1,1,0))</f>
        <v/>
      </c>
      <c r="BC8342" t="str">
        <f>IF(OR($A8342="",$G8342&lt;&gt;"Ativo"),"",IF(COUNTIFS($A$4:$A8342,$A8342,$G$4:$G8342,"Ativo")=1,1,0))</f>
        <v/>
      </c>
    </row>
    <row r="8343" spans="1:55" x14ac:dyDescent="0.3">
      <c r="A8343" s="76"/>
      <c r="B8343" s="104"/>
      <c r="C8343" s="76"/>
      <c r="D8343" s="77"/>
      <c r="E8343" s="12"/>
      <c r="F8343" s="78"/>
      <c r="G8343" s="77"/>
      <c r="H8343" s="79"/>
      <c r="BA8343" s="5" t="str">
        <f t="shared" si="130"/>
        <v/>
      </c>
      <c r="BB8343" s="5" t="str">
        <f>IF(OR($E8343="",$G8343&lt;&gt;"Ativo"),"",IF(COUNTIFS($E$4:$E8343,$E8343,$A$4:$A8343,$A8343,$G$4:$G8343,"Ativo")=1,1,0))</f>
        <v/>
      </c>
      <c r="BC8343" t="str">
        <f>IF(OR($A8343="",$G8343&lt;&gt;"Ativo"),"",IF(COUNTIFS($A$4:$A8343,$A8343,$G$4:$G8343,"Ativo")=1,1,0))</f>
        <v/>
      </c>
    </row>
    <row r="8344" spans="1:55" x14ac:dyDescent="0.3">
      <c r="A8344" s="76"/>
      <c r="B8344" s="104"/>
      <c r="C8344" s="76"/>
      <c r="D8344" s="77"/>
      <c r="E8344" s="12"/>
      <c r="F8344" s="78"/>
      <c r="G8344" s="77"/>
      <c r="H8344" s="79"/>
      <c r="BA8344" s="5" t="str">
        <f t="shared" si="130"/>
        <v/>
      </c>
      <c r="BB8344" s="5" t="str">
        <f>IF(OR($E8344="",$G8344&lt;&gt;"Ativo"),"",IF(COUNTIFS($E$4:$E8344,$E8344,$A$4:$A8344,$A8344,$G$4:$G8344,"Ativo")=1,1,0))</f>
        <v/>
      </c>
      <c r="BC8344" t="str">
        <f>IF(OR($A8344="",$G8344&lt;&gt;"Ativo"),"",IF(COUNTIFS($A$4:$A8344,$A8344,$G$4:$G8344,"Ativo")=1,1,0))</f>
        <v/>
      </c>
    </row>
    <row r="8345" spans="1:55" x14ac:dyDescent="0.3">
      <c r="A8345" s="76"/>
      <c r="B8345" s="104"/>
      <c r="C8345" s="76"/>
      <c r="D8345" s="77"/>
      <c r="E8345" s="12"/>
      <c r="F8345" s="78"/>
      <c r="G8345" s="77"/>
      <c r="H8345" s="79"/>
      <c r="BA8345" s="5" t="str">
        <f t="shared" si="130"/>
        <v/>
      </c>
      <c r="BB8345" s="5" t="str">
        <f>IF(OR($E8345="",$G8345&lt;&gt;"Ativo"),"",IF(COUNTIFS($E$4:$E8345,$E8345,$A$4:$A8345,$A8345,$G$4:$G8345,"Ativo")=1,1,0))</f>
        <v/>
      </c>
      <c r="BC8345" t="str">
        <f>IF(OR($A8345="",$G8345&lt;&gt;"Ativo"),"",IF(COUNTIFS($A$4:$A8345,$A8345,$G$4:$G8345,"Ativo")=1,1,0))</f>
        <v/>
      </c>
    </row>
    <row r="8346" spans="1:55" x14ac:dyDescent="0.3">
      <c r="A8346" s="76"/>
      <c r="B8346" s="104"/>
      <c r="C8346" s="76"/>
      <c r="D8346" s="77"/>
      <c r="E8346" s="12"/>
      <c r="F8346" s="78"/>
      <c r="G8346" s="77"/>
      <c r="H8346" s="79"/>
      <c r="BA8346" s="5" t="str">
        <f t="shared" si="130"/>
        <v/>
      </c>
      <c r="BB8346" s="5" t="str">
        <f>IF(OR($E8346="",$G8346&lt;&gt;"Ativo"),"",IF(COUNTIFS($E$4:$E8346,$E8346,$A$4:$A8346,$A8346,$G$4:$G8346,"Ativo")=1,1,0))</f>
        <v/>
      </c>
      <c r="BC8346" t="str">
        <f>IF(OR($A8346="",$G8346&lt;&gt;"Ativo"),"",IF(COUNTIFS($A$4:$A8346,$A8346,$G$4:$G8346,"Ativo")=1,1,0))</f>
        <v/>
      </c>
    </row>
    <row r="8347" spans="1:55" x14ac:dyDescent="0.3">
      <c r="A8347" s="76"/>
      <c r="B8347" s="104"/>
      <c r="C8347" s="76"/>
      <c r="D8347" s="77"/>
      <c r="E8347" s="12"/>
      <c r="F8347" s="78"/>
      <c r="G8347" s="77"/>
      <c r="H8347" s="79"/>
      <c r="BA8347" s="5" t="str">
        <f t="shared" si="130"/>
        <v/>
      </c>
      <c r="BB8347" s="5" t="str">
        <f>IF(OR($E8347="",$G8347&lt;&gt;"Ativo"),"",IF(COUNTIFS($E$4:$E8347,$E8347,$A$4:$A8347,$A8347,$G$4:$G8347,"Ativo")=1,1,0))</f>
        <v/>
      </c>
      <c r="BC8347" t="str">
        <f>IF(OR($A8347="",$G8347&lt;&gt;"Ativo"),"",IF(COUNTIFS($A$4:$A8347,$A8347,$G$4:$G8347,"Ativo")=1,1,0))</f>
        <v/>
      </c>
    </row>
    <row r="8348" spans="1:55" x14ac:dyDescent="0.3">
      <c r="A8348" s="76"/>
      <c r="B8348" s="104"/>
      <c r="C8348" s="76"/>
      <c r="D8348" s="77"/>
      <c r="E8348" s="12"/>
      <c r="F8348" s="78"/>
      <c r="G8348" s="77"/>
      <c r="H8348" s="79"/>
      <c r="BA8348" s="5" t="str">
        <f t="shared" si="130"/>
        <v/>
      </c>
      <c r="BB8348" s="5" t="str">
        <f>IF(OR($E8348="",$G8348&lt;&gt;"Ativo"),"",IF(COUNTIFS($E$4:$E8348,$E8348,$A$4:$A8348,$A8348,$G$4:$G8348,"Ativo")=1,1,0))</f>
        <v/>
      </c>
      <c r="BC8348" t="str">
        <f>IF(OR($A8348="",$G8348&lt;&gt;"Ativo"),"",IF(COUNTIFS($A$4:$A8348,$A8348,$G$4:$G8348,"Ativo")=1,1,0))</f>
        <v/>
      </c>
    </row>
    <row r="8349" spans="1:55" x14ac:dyDescent="0.3">
      <c r="A8349" s="76"/>
      <c r="B8349" s="104"/>
      <c r="C8349" s="76"/>
      <c r="D8349" s="77"/>
      <c r="E8349" s="12"/>
      <c r="F8349" s="78"/>
      <c r="G8349" s="77"/>
      <c r="H8349" s="79"/>
      <c r="BA8349" s="5" t="str">
        <f t="shared" si="130"/>
        <v/>
      </c>
      <c r="BB8349" s="5" t="str">
        <f>IF(OR($E8349="",$G8349&lt;&gt;"Ativo"),"",IF(COUNTIFS($E$4:$E8349,$E8349,$A$4:$A8349,$A8349,$G$4:$G8349,"Ativo")=1,1,0))</f>
        <v/>
      </c>
      <c r="BC8349" t="str">
        <f>IF(OR($A8349="",$G8349&lt;&gt;"Ativo"),"",IF(COUNTIFS($A$4:$A8349,$A8349,$G$4:$G8349,"Ativo")=1,1,0))</f>
        <v/>
      </c>
    </row>
    <row r="8350" spans="1:55" x14ac:dyDescent="0.3">
      <c r="A8350" s="76"/>
      <c r="B8350" s="104"/>
      <c r="C8350" s="76"/>
      <c r="D8350" s="77"/>
      <c r="E8350" s="12"/>
      <c r="F8350" s="78"/>
      <c r="G8350" s="77"/>
      <c r="H8350" s="79"/>
      <c r="BA8350" s="5" t="str">
        <f t="shared" si="130"/>
        <v/>
      </c>
      <c r="BB8350" s="5" t="str">
        <f>IF(OR($E8350="",$G8350&lt;&gt;"Ativo"),"",IF(COUNTIFS($E$4:$E8350,$E8350,$A$4:$A8350,$A8350,$G$4:$G8350,"Ativo")=1,1,0))</f>
        <v/>
      </c>
      <c r="BC8350" t="str">
        <f>IF(OR($A8350="",$G8350&lt;&gt;"Ativo"),"",IF(COUNTIFS($A$4:$A8350,$A8350,$G$4:$G8350,"Ativo")=1,1,0))</f>
        <v/>
      </c>
    </row>
    <row r="8351" spans="1:55" x14ac:dyDescent="0.3">
      <c r="A8351" s="76"/>
      <c r="B8351" s="104"/>
      <c r="C8351" s="76"/>
      <c r="D8351" s="77"/>
      <c r="E8351" s="12"/>
      <c r="F8351" s="78"/>
      <c r="G8351" s="77"/>
      <c r="H8351" s="79"/>
      <c r="BA8351" s="5" t="str">
        <f t="shared" si="130"/>
        <v/>
      </c>
      <c r="BB8351" s="5" t="str">
        <f>IF(OR($E8351="",$G8351&lt;&gt;"Ativo"),"",IF(COUNTIFS($E$4:$E8351,$E8351,$A$4:$A8351,$A8351,$G$4:$G8351,"Ativo")=1,1,0))</f>
        <v/>
      </c>
      <c r="BC8351" t="str">
        <f>IF(OR($A8351="",$G8351&lt;&gt;"Ativo"),"",IF(COUNTIFS($A$4:$A8351,$A8351,$G$4:$G8351,"Ativo")=1,1,0))</f>
        <v/>
      </c>
    </row>
    <row r="8352" spans="1:55" x14ac:dyDescent="0.3">
      <c r="A8352" s="76"/>
      <c r="B8352" s="104"/>
      <c r="C8352" s="76"/>
      <c r="D8352" s="77"/>
      <c r="E8352" s="12"/>
      <c r="F8352" s="78"/>
      <c r="G8352" s="77"/>
      <c r="H8352" s="79"/>
      <c r="BA8352" s="5" t="str">
        <f t="shared" si="130"/>
        <v/>
      </c>
      <c r="BB8352" s="5" t="str">
        <f>IF(OR($E8352="",$G8352&lt;&gt;"Ativo"),"",IF(COUNTIFS($E$4:$E8352,$E8352,$A$4:$A8352,$A8352,$G$4:$G8352,"Ativo")=1,1,0))</f>
        <v/>
      </c>
      <c r="BC8352" t="str">
        <f>IF(OR($A8352="",$G8352&lt;&gt;"Ativo"),"",IF(COUNTIFS($A$4:$A8352,$A8352,$G$4:$G8352,"Ativo")=1,1,0))</f>
        <v/>
      </c>
    </row>
    <row r="8353" spans="1:55" x14ac:dyDescent="0.3">
      <c r="A8353" s="76"/>
      <c r="B8353" s="104"/>
      <c r="C8353" s="76"/>
      <c r="D8353" s="77"/>
      <c r="E8353" s="12"/>
      <c r="F8353" s="78"/>
      <c r="G8353" s="77"/>
      <c r="H8353" s="79"/>
      <c r="BA8353" s="5" t="str">
        <f t="shared" si="130"/>
        <v/>
      </c>
      <c r="BB8353" s="5" t="str">
        <f>IF(OR($E8353="",$G8353&lt;&gt;"Ativo"),"",IF(COUNTIFS($E$4:$E8353,$E8353,$A$4:$A8353,$A8353,$G$4:$G8353,"Ativo")=1,1,0))</f>
        <v/>
      </c>
      <c r="BC8353" t="str">
        <f>IF(OR($A8353="",$G8353&lt;&gt;"Ativo"),"",IF(COUNTIFS($A$4:$A8353,$A8353,$G$4:$G8353,"Ativo")=1,1,0))</f>
        <v/>
      </c>
    </row>
    <row r="8354" spans="1:55" x14ac:dyDescent="0.3">
      <c r="A8354" s="76"/>
      <c r="B8354" s="104"/>
      <c r="C8354" s="76"/>
      <c r="D8354" s="77"/>
      <c r="E8354" s="12"/>
      <c r="F8354" s="78"/>
      <c r="G8354" s="77"/>
      <c r="H8354" s="79"/>
      <c r="BA8354" s="5" t="str">
        <f t="shared" si="130"/>
        <v/>
      </c>
      <c r="BB8354" s="5" t="str">
        <f>IF(OR($E8354="",$G8354&lt;&gt;"Ativo"),"",IF(COUNTIFS($E$4:$E8354,$E8354,$A$4:$A8354,$A8354,$G$4:$G8354,"Ativo")=1,1,0))</f>
        <v/>
      </c>
      <c r="BC8354" t="str">
        <f>IF(OR($A8354="",$G8354&lt;&gt;"Ativo"),"",IF(COUNTIFS($A$4:$A8354,$A8354,$G$4:$G8354,"Ativo")=1,1,0))</f>
        <v/>
      </c>
    </row>
    <row r="8355" spans="1:55" x14ac:dyDescent="0.3">
      <c r="A8355" s="76"/>
      <c r="B8355" s="104"/>
      <c r="C8355" s="76"/>
      <c r="D8355" s="77"/>
      <c r="E8355" s="12"/>
      <c r="F8355" s="78"/>
      <c r="G8355" s="77"/>
      <c r="H8355" s="79"/>
      <c r="BA8355" s="5" t="str">
        <f t="shared" si="130"/>
        <v/>
      </c>
      <c r="BB8355" s="5" t="str">
        <f>IF(OR($E8355="",$G8355&lt;&gt;"Ativo"),"",IF(COUNTIFS($E$4:$E8355,$E8355,$A$4:$A8355,$A8355,$G$4:$G8355,"Ativo")=1,1,0))</f>
        <v/>
      </c>
      <c r="BC8355" t="str">
        <f>IF(OR($A8355="",$G8355&lt;&gt;"Ativo"),"",IF(COUNTIFS($A$4:$A8355,$A8355,$G$4:$G8355,"Ativo")=1,1,0))</f>
        <v/>
      </c>
    </row>
    <row r="8356" spans="1:55" x14ac:dyDescent="0.3">
      <c r="A8356" s="76"/>
      <c r="B8356" s="104"/>
      <c r="C8356" s="76"/>
      <c r="D8356" s="77"/>
      <c r="E8356" s="12"/>
      <c r="F8356" s="78"/>
      <c r="G8356" s="77"/>
      <c r="H8356" s="79"/>
      <c r="BA8356" s="5" t="str">
        <f t="shared" si="130"/>
        <v/>
      </c>
      <c r="BB8356" s="5" t="str">
        <f>IF(OR($E8356="",$G8356&lt;&gt;"Ativo"),"",IF(COUNTIFS($E$4:$E8356,$E8356,$A$4:$A8356,$A8356,$G$4:$G8356,"Ativo")=1,1,0))</f>
        <v/>
      </c>
      <c r="BC8356" t="str">
        <f>IF(OR($A8356="",$G8356&lt;&gt;"Ativo"),"",IF(COUNTIFS($A$4:$A8356,$A8356,$G$4:$G8356,"Ativo")=1,1,0))</f>
        <v/>
      </c>
    </row>
    <row r="8357" spans="1:55" x14ac:dyDescent="0.3">
      <c r="A8357" s="76"/>
      <c r="B8357" s="104"/>
      <c r="C8357" s="76"/>
      <c r="D8357" s="77"/>
      <c r="E8357" s="12"/>
      <c r="F8357" s="78"/>
      <c r="G8357" s="77"/>
      <c r="H8357" s="79"/>
      <c r="BA8357" s="5" t="str">
        <f t="shared" si="130"/>
        <v/>
      </c>
      <c r="BB8357" s="5" t="str">
        <f>IF(OR($E8357="",$G8357&lt;&gt;"Ativo"),"",IF(COUNTIFS($E$4:$E8357,$E8357,$A$4:$A8357,$A8357,$G$4:$G8357,"Ativo")=1,1,0))</f>
        <v/>
      </c>
      <c r="BC8357" t="str">
        <f>IF(OR($A8357="",$G8357&lt;&gt;"Ativo"),"",IF(COUNTIFS($A$4:$A8357,$A8357,$G$4:$G8357,"Ativo")=1,1,0))</f>
        <v/>
      </c>
    </row>
    <row r="8358" spans="1:55" x14ac:dyDescent="0.3">
      <c r="A8358" s="76"/>
      <c r="B8358" s="104"/>
      <c r="C8358" s="76"/>
      <c r="D8358" s="77"/>
      <c r="E8358" s="12"/>
      <c r="F8358" s="78"/>
      <c r="G8358" s="77"/>
      <c r="H8358" s="79"/>
      <c r="BA8358" s="5" t="str">
        <f t="shared" si="130"/>
        <v/>
      </c>
      <c r="BB8358" s="5" t="str">
        <f>IF(OR($E8358="",$G8358&lt;&gt;"Ativo"),"",IF(COUNTIFS($E$4:$E8358,$E8358,$A$4:$A8358,$A8358,$G$4:$G8358,"Ativo")=1,1,0))</f>
        <v/>
      </c>
      <c r="BC8358" t="str">
        <f>IF(OR($A8358="",$G8358&lt;&gt;"Ativo"),"",IF(COUNTIFS($A$4:$A8358,$A8358,$G$4:$G8358,"Ativo")=1,1,0))</f>
        <v/>
      </c>
    </row>
    <row r="8359" spans="1:55" x14ac:dyDescent="0.3">
      <c r="A8359" s="76"/>
      <c r="B8359" s="104"/>
      <c r="C8359" s="76"/>
      <c r="D8359" s="77"/>
      <c r="E8359" s="12"/>
      <c r="F8359" s="78"/>
      <c r="G8359" s="77"/>
      <c r="H8359" s="79"/>
      <c r="BA8359" s="5" t="str">
        <f t="shared" si="130"/>
        <v/>
      </c>
      <c r="BB8359" s="5" t="str">
        <f>IF(OR($E8359="",$G8359&lt;&gt;"Ativo"),"",IF(COUNTIFS($E$4:$E8359,$E8359,$A$4:$A8359,$A8359,$G$4:$G8359,"Ativo")=1,1,0))</f>
        <v/>
      </c>
      <c r="BC8359" t="str">
        <f>IF(OR($A8359="",$G8359&lt;&gt;"Ativo"),"",IF(COUNTIFS($A$4:$A8359,$A8359,$G$4:$G8359,"Ativo")=1,1,0))</f>
        <v/>
      </c>
    </row>
    <row r="8360" spans="1:55" x14ac:dyDescent="0.3">
      <c r="A8360" s="76"/>
      <c r="B8360" s="104"/>
      <c r="C8360" s="76"/>
      <c r="D8360" s="77"/>
      <c r="E8360" s="12"/>
      <c r="F8360" s="78"/>
      <c r="G8360" s="77"/>
      <c r="H8360" s="79"/>
      <c r="BA8360" s="5" t="str">
        <f t="shared" si="130"/>
        <v/>
      </c>
      <c r="BB8360" s="5" t="str">
        <f>IF(OR($E8360="",$G8360&lt;&gt;"Ativo"),"",IF(COUNTIFS($E$4:$E8360,$E8360,$A$4:$A8360,$A8360,$G$4:$G8360,"Ativo")=1,1,0))</f>
        <v/>
      </c>
      <c r="BC8360" t="str">
        <f>IF(OR($A8360="",$G8360&lt;&gt;"Ativo"),"",IF(COUNTIFS($A$4:$A8360,$A8360,$G$4:$G8360,"Ativo")=1,1,0))</f>
        <v/>
      </c>
    </row>
    <row r="8361" spans="1:55" x14ac:dyDescent="0.3">
      <c r="A8361" s="76"/>
      <c r="B8361" s="104"/>
      <c r="C8361" s="76"/>
      <c r="D8361" s="77"/>
      <c r="E8361" s="12"/>
      <c r="F8361" s="78"/>
      <c r="G8361" s="77"/>
      <c r="H8361" s="79"/>
      <c r="BA8361" s="5" t="str">
        <f t="shared" si="130"/>
        <v/>
      </c>
      <c r="BB8361" s="5" t="str">
        <f>IF(OR($E8361="",$G8361&lt;&gt;"Ativo"),"",IF(COUNTIFS($E$4:$E8361,$E8361,$A$4:$A8361,$A8361,$G$4:$G8361,"Ativo")=1,1,0))</f>
        <v/>
      </c>
      <c r="BC8361" t="str">
        <f>IF(OR($A8361="",$G8361&lt;&gt;"Ativo"),"",IF(COUNTIFS($A$4:$A8361,$A8361,$G$4:$G8361,"Ativo")=1,1,0))</f>
        <v/>
      </c>
    </row>
    <row r="8362" spans="1:55" x14ac:dyDescent="0.3">
      <c r="A8362" s="76"/>
      <c r="B8362" s="104"/>
      <c r="C8362" s="76"/>
      <c r="D8362" s="77"/>
      <c r="E8362" s="12"/>
      <c r="F8362" s="78"/>
      <c r="G8362" s="77"/>
      <c r="H8362" s="79"/>
      <c r="BA8362" s="5" t="str">
        <f t="shared" si="130"/>
        <v/>
      </c>
      <c r="BB8362" s="5" t="str">
        <f>IF(OR($E8362="",$G8362&lt;&gt;"Ativo"),"",IF(COUNTIFS($E$4:$E8362,$E8362,$A$4:$A8362,$A8362,$G$4:$G8362,"Ativo")=1,1,0))</f>
        <v/>
      </c>
      <c r="BC8362" t="str">
        <f>IF(OR($A8362="",$G8362&lt;&gt;"Ativo"),"",IF(COUNTIFS($A$4:$A8362,$A8362,$G$4:$G8362,"Ativo")=1,1,0))</f>
        <v/>
      </c>
    </row>
    <row r="8363" spans="1:55" x14ac:dyDescent="0.3">
      <c r="A8363" s="76"/>
      <c r="B8363" s="104"/>
      <c r="C8363" s="76"/>
      <c r="D8363" s="77"/>
      <c r="E8363" s="12"/>
      <c r="F8363" s="78"/>
      <c r="G8363" s="77"/>
      <c r="H8363" s="79"/>
      <c r="BA8363" s="5" t="str">
        <f t="shared" si="130"/>
        <v/>
      </c>
      <c r="BB8363" s="5" t="str">
        <f>IF(OR($E8363="",$G8363&lt;&gt;"Ativo"),"",IF(COUNTIFS($E$4:$E8363,$E8363,$A$4:$A8363,$A8363,$G$4:$G8363,"Ativo")=1,1,0))</f>
        <v/>
      </c>
      <c r="BC8363" t="str">
        <f>IF(OR($A8363="",$G8363&lt;&gt;"Ativo"),"",IF(COUNTIFS($A$4:$A8363,$A8363,$G$4:$G8363,"Ativo")=1,1,0))</f>
        <v/>
      </c>
    </row>
    <row r="8364" spans="1:55" x14ac:dyDescent="0.3">
      <c r="A8364" s="76"/>
      <c r="B8364" s="104"/>
      <c r="C8364" s="76"/>
      <c r="D8364" s="77"/>
      <c r="E8364" s="12"/>
      <c r="F8364" s="78"/>
      <c r="G8364" s="77"/>
      <c r="H8364" s="79"/>
      <c r="BA8364" s="5" t="str">
        <f t="shared" si="130"/>
        <v/>
      </c>
      <c r="BB8364" s="5" t="str">
        <f>IF(OR($E8364="",$G8364&lt;&gt;"Ativo"),"",IF(COUNTIFS($E$4:$E8364,$E8364,$A$4:$A8364,$A8364,$G$4:$G8364,"Ativo")=1,1,0))</f>
        <v/>
      </c>
      <c r="BC8364" t="str">
        <f>IF(OR($A8364="",$G8364&lt;&gt;"Ativo"),"",IF(COUNTIFS($A$4:$A8364,$A8364,$G$4:$G8364,"Ativo")=1,1,0))</f>
        <v/>
      </c>
    </row>
    <row r="8365" spans="1:55" x14ac:dyDescent="0.3">
      <c r="A8365" s="76"/>
      <c r="B8365" s="104"/>
      <c r="C8365" s="76"/>
      <c r="D8365" s="77"/>
      <c r="E8365" s="12"/>
      <c r="F8365" s="78"/>
      <c r="G8365" s="77"/>
      <c r="H8365" s="79"/>
      <c r="BA8365" s="5" t="str">
        <f t="shared" si="130"/>
        <v/>
      </c>
      <c r="BB8365" s="5" t="str">
        <f>IF(OR($E8365="",$G8365&lt;&gt;"Ativo"),"",IF(COUNTIFS($E$4:$E8365,$E8365,$A$4:$A8365,$A8365,$G$4:$G8365,"Ativo")=1,1,0))</f>
        <v/>
      </c>
      <c r="BC8365" t="str">
        <f>IF(OR($A8365="",$G8365&lt;&gt;"Ativo"),"",IF(COUNTIFS($A$4:$A8365,$A8365,$G$4:$G8365,"Ativo")=1,1,0))</f>
        <v/>
      </c>
    </row>
    <row r="8366" spans="1:55" x14ac:dyDescent="0.3">
      <c r="A8366" s="76"/>
      <c r="B8366" s="104"/>
      <c r="C8366" s="76"/>
      <c r="D8366" s="77"/>
      <c r="E8366" s="12"/>
      <c r="F8366" s="78"/>
      <c r="G8366" s="77"/>
      <c r="H8366" s="79"/>
      <c r="BA8366" s="5" t="str">
        <f t="shared" si="130"/>
        <v/>
      </c>
      <c r="BB8366" s="5" t="str">
        <f>IF(OR($E8366="",$G8366&lt;&gt;"Ativo"),"",IF(COUNTIFS($E$4:$E8366,$E8366,$A$4:$A8366,$A8366,$G$4:$G8366,"Ativo")=1,1,0))</f>
        <v/>
      </c>
      <c r="BC8366" t="str">
        <f>IF(OR($A8366="",$G8366&lt;&gt;"Ativo"),"",IF(COUNTIFS($A$4:$A8366,$A8366,$G$4:$G8366,"Ativo")=1,1,0))</f>
        <v/>
      </c>
    </row>
    <row r="8367" spans="1:55" x14ac:dyDescent="0.3">
      <c r="A8367" s="76"/>
      <c r="B8367" s="104"/>
      <c r="C8367" s="76"/>
      <c r="D8367" s="77"/>
      <c r="E8367" s="12"/>
      <c r="F8367" s="78"/>
      <c r="G8367" s="77"/>
      <c r="H8367" s="79"/>
      <c r="BA8367" s="5" t="str">
        <f t="shared" si="130"/>
        <v/>
      </c>
      <c r="BB8367" s="5" t="str">
        <f>IF(OR($E8367="",$G8367&lt;&gt;"Ativo"),"",IF(COUNTIFS($E$4:$E8367,$E8367,$A$4:$A8367,$A8367,$G$4:$G8367,"Ativo")=1,1,0))</f>
        <v/>
      </c>
      <c r="BC8367" t="str">
        <f>IF(OR($A8367="",$G8367&lt;&gt;"Ativo"),"",IF(COUNTIFS($A$4:$A8367,$A8367,$G$4:$G8367,"Ativo")=1,1,0))</f>
        <v/>
      </c>
    </row>
    <row r="8368" spans="1:55" x14ac:dyDescent="0.3">
      <c r="A8368" s="76"/>
      <c r="B8368" s="104"/>
      <c r="C8368" s="76"/>
      <c r="D8368" s="77"/>
      <c r="E8368" s="12"/>
      <c r="F8368" s="78"/>
      <c r="G8368" s="77"/>
      <c r="H8368" s="79"/>
      <c r="BA8368" s="5" t="str">
        <f t="shared" si="130"/>
        <v/>
      </c>
      <c r="BB8368" s="5" t="str">
        <f>IF(OR($E8368="",$G8368&lt;&gt;"Ativo"),"",IF(COUNTIFS($E$4:$E8368,$E8368,$A$4:$A8368,$A8368,$G$4:$G8368,"Ativo")=1,1,0))</f>
        <v/>
      </c>
      <c r="BC8368" t="str">
        <f>IF(OR($A8368="",$G8368&lt;&gt;"Ativo"),"",IF(COUNTIFS($A$4:$A8368,$A8368,$G$4:$G8368,"Ativo")=1,1,0))</f>
        <v/>
      </c>
    </row>
    <row r="8369" spans="1:55" x14ac:dyDescent="0.3">
      <c r="A8369" s="76"/>
      <c r="B8369" s="104"/>
      <c r="C8369" s="76"/>
      <c r="D8369" s="77"/>
      <c r="E8369" s="12"/>
      <c r="F8369" s="78"/>
      <c r="G8369" s="77"/>
      <c r="H8369" s="79"/>
      <c r="BA8369" s="5" t="str">
        <f t="shared" si="130"/>
        <v/>
      </c>
      <c r="BB8369" s="5" t="str">
        <f>IF(OR($E8369="",$G8369&lt;&gt;"Ativo"),"",IF(COUNTIFS($E$4:$E8369,$E8369,$A$4:$A8369,$A8369,$G$4:$G8369,"Ativo")=1,1,0))</f>
        <v/>
      </c>
      <c r="BC8369" t="str">
        <f>IF(OR($A8369="",$G8369&lt;&gt;"Ativo"),"",IF(COUNTIFS($A$4:$A8369,$A8369,$G$4:$G8369,"Ativo")=1,1,0))</f>
        <v/>
      </c>
    </row>
    <row r="8370" spans="1:55" x14ac:dyDescent="0.3">
      <c r="A8370" s="76"/>
      <c r="B8370" s="104"/>
      <c r="C8370" s="76"/>
      <c r="D8370" s="77"/>
      <c r="E8370" s="12"/>
      <c r="F8370" s="78"/>
      <c r="G8370" s="77"/>
      <c r="H8370" s="79"/>
      <c r="BA8370" s="5" t="str">
        <f t="shared" si="130"/>
        <v/>
      </c>
      <c r="BB8370" s="5" t="str">
        <f>IF(OR($E8370="",$G8370&lt;&gt;"Ativo"),"",IF(COUNTIFS($E$4:$E8370,$E8370,$A$4:$A8370,$A8370,$G$4:$G8370,"Ativo")=1,1,0))</f>
        <v/>
      </c>
      <c r="BC8370" t="str">
        <f>IF(OR($A8370="",$G8370&lt;&gt;"Ativo"),"",IF(COUNTIFS($A$4:$A8370,$A8370,$G$4:$G8370,"Ativo")=1,1,0))</f>
        <v/>
      </c>
    </row>
    <row r="8371" spans="1:55" x14ac:dyDescent="0.3">
      <c r="A8371" s="76"/>
      <c r="B8371" s="104"/>
      <c r="C8371" s="76"/>
      <c r="D8371" s="77"/>
      <c r="E8371" s="12"/>
      <c r="F8371" s="78"/>
      <c r="G8371" s="77"/>
      <c r="H8371" s="79"/>
      <c r="BA8371" s="5" t="str">
        <f t="shared" si="130"/>
        <v/>
      </c>
      <c r="BB8371" s="5" t="str">
        <f>IF(OR($E8371="",$G8371&lt;&gt;"Ativo"),"",IF(COUNTIFS($E$4:$E8371,$E8371,$A$4:$A8371,$A8371,$G$4:$G8371,"Ativo")=1,1,0))</f>
        <v/>
      </c>
      <c r="BC8371" t="str">
        <f>IF(OR($A8371="",$G8371&lt;&gt;"Ativo"),"",IF(COUNTIFS($A$4:$A8371,$A8371,$G$4:$G8371,"Ativo")=1,1,0))</f>
        <v/>
      </c>
    </row>
    <row r="8372" spans="1:55" x14ac:dyDescent="0.3">
      <c r="A8372" s="76"/>
      <c r="B8372" s="104"/>
      <c r="C8372" s="76"/>
      <c r="D8372" s="77"/>
      <c r="E8372" s="12"/>
      <c r="F8372" s="78"/>
      <c r="G8372" s="77"/>
      <c r="H8372" s="79"/>
      <c r="BA8372" s="5" t="str">
        <f t="shared" si="130"/>
        <v/>
      </c>
      <c r="BB8372" s="5" t="str">
        <f>IF(OR($E8372="",$G8372&lt;&gt;"Ativo"),"",IF(COUNTIFS($E$4:$E8372,$E8372,$A$4:$A8372,$A8372,$G$4:$G8372,"Ativo")=1,1,0))</f>
        <v/>
      </c>
      <c r="BC8372" t="str">
        <f>IF(OR($A8372="",$G8372&lt;&gt;"Ativo"),"",IF(COUNTIFS($A$4:$A8372,$A8372,$G$4:$G8372,"Ativo")=1,1,0))</f>
        <v/>
      </c>
    </row>
    <row r="8373" spans="1:55" x14ac:dyDescent="0.3">
      <c r="A8373" s="76"/>
      <c r="B8373" s="104"/>
      <c r="C8373" s="76"/>
      <c r="D8373" s="77"/>
      <c r="E8373" s="12"/>
      <c r="F8373" s="78"/>
      <c r="G8373" s="77"/>
      <c r="H8373" s="79"/>
      <c r="BA8373" s="5" t="str">
        <f t="shared" si="130"/>
        <v/>
      </c>
      <c r="BB8373" s="5" t="str">
        <f>IF(OR($E8373="",$G8373&lt;&gt;"Ativo"),"",IF(COUNTIFS($E$4:$E8373,$E8373,$A$4:$A8373,$A8373,$G$4:$G8373,"Ativo")=1,1,0))</f>
        <v/>
      </c>
      <c r="BC8373" t="str">
        <f>IF(OR($A8373="",$G8373&lt;&gt;"Ativo"),"",IF(COUNTIFS($A$4:$A8373,$A8373,$G$4:$G8373,"Ativo")=1,1,0))</f>
        <v/>
      </c>
    </row>
    <row r="8374" spans="1:55" x14ac:dyDescent="0.3">
      <c r="A8374" s="76"/>
      <c r="B8374" s="104"/>
      <c r="C8374" s="76"/>
      <c r="D8374" s="77"/>
      <c r="E8374" s="12"/>
      <c r="F8374" s="78"/>
      <c r="G8374" s="77"/>
      <c r="H8374" s="79"/>
      <c r="BA8374" s="5" t="str">
        <f t="shared" si="130"/>
        <v/>
      </c>
      <c r="BB8374" s="5" t="str">
        <f>IF(OR($E8374="",$G8374&lt;&gt;"Ativo"),"",IF(COUNTIFS($E$4:$E8374,$E8374,$A$4:$A8374,$A8374,$G$4:$G8374,"Ativo")=1,1,0))</f>
        <v/>
      </c>
      <c r="BC8374" t="str">
        <f>IF(OR($A8374="",$G8374&lt;&gt;"Ativo"),"",IF(COUNTIFS($A$4:$A8374,$A8374,$G$4:$G8374,"Ativo")=1,1,0))</f>
        <v/>
      </c>
    </row>
    <row r="8375" spans="1:55" x14ac:dyDescent="0.3">
      <c r="A8375" s="76"/>
      <c r="B8375" s="104"/>
      <c r="C8375" s="76"/>
      <c r="D8375" s="77"/>
      <c r="E8375" s="12"/>
      <c r="F8375" s="78"/>
      <c r="G8375" s="77"/>
      <c r="H8375" s="79"/>
      <c r="BA8375" s="5" t="str">
        <f t="shared" si="130"/>
        <v/>
      </c>
      <c r="BB8375" s="5" t="str">
        <f>IF(OR($E8375="",$G8375&lt;&gt;"Ativo"),"",IF(COUNTIFS($E$4:$E8375,$E8375,$A$4:$A8375,$A8375,$G$4:$G8375,"Ativo")=1,1,0))</f>
        <v/>
      </c>
      <c r="BC8375" t="str">
        <f>IF(OR($A8375="",$G8375&lt;&gt;"Ativo"),"",IF(COUNTIFS($A$4:$A8375,$A8375,$G$4:$G8375,"Ativo")=1,1,0))</f>
        <v/>
      </c>
    </row>
    <row r="8376" spans="1:55" x14ac:dyDescent="0.3">
      <c r="A8376" s="76"/>
      <c r="B8376" s="104"/>
      <c r="C8376" s="76"/>
      <c r="D8376" s="77"/>
      <c r="E8376" s="12"/>
      <c r="F8376" s="78"/>
      <c r="G8376" s="77"/>
      <c r="H8376" s="79"/>
      <c r="BA8376" s="5" t="str">
        <f t="shared" si="130"/>
        <v/>
      </c>
      <c r="BB8376" s="5" t="str">
        <f>IF(OR($E8376="",$G8376&lt;&gt;"Ativo"),"",IF(COUNTIFS($E$4:$E8376,$E8376,$A$4:$A8376,$A8376,$G$4:$G8376,"Ativo")=1,1,0))</f>
        <v/>
      </c>
      <c r="BC8376" t="str">
        <f>IF(OR($A8376="",$G8376&lt;&gt;"Ativo"),"",IF(COUNTIFS($A$4:$A8376,$A8376,$G$4:$G8376,"Ativo")=1,1,0))</f>
        <v/>
      </c>
    </row>
    <row r="8377" spans="1:55" x14ac:dyDescent="0.3">
      <c r="A8377" s="76"/>
      <c r="B8377" s="104"/>
      <c r="C8377" s="76"/>
      <c r="D8377" s="77"/>
      <c r="E8377" s="12"/>
      <c r="F8377" s="78"/>
      <c r="G8377" s="77"/>
      <c r="H8377" s="79"/>
      <c r="BA8377" s="5" t="str">
        <f t="shared" si="130"/>
        <v/>
      </c>
      <c r="BB8377" s="5" t="str">
        <f>IF(OR($E8377="",$G8377&lt;&gt;"Ativo"),"",IF(COUNTIFS($E$4:$E8377,$E8377,$A$4:$A8377,$A8377,$G$4:$G8377,"Ativo")=1,1,0))</f>
        <v/>
      </c>
      <c r="BC8377" t="str">
        <f>IF(OR($A8377="",$G8377&lt;&gt;"Ativo"),"",IF(COUNTIFS($A$4:$A8377,$A8377,$G$4:$G8377,"Ativo")=1,1,0))</f>
        <v/>
      </c>
    </row>
    <row r="8378" spans="1:55" x14ac:dyDescent="0.3">
      <c r="A8378" s="76"/>
      <c r="B8378" s="104"/>
      <c r="C8378" s="76"/>
      <c r="D8378" s="77"/>
      <c r="E8378" s="12"/>
      <c r="F8378" s="78"/>
      <c r="G8378" s="77"/>
      <c r="H8378" s="79"/>
      <c r="BA8378" s="5" t="str">
        <f t="shared" si="130"/>
        <v/>
      </c>
      <c r="BB8378" s="5" t="str">
        <f>IF(OR($E8378="",$G8378&lt;&gt;"Ativo"),"",IF(COUNTIFS($E$4:$E8378,$E8378,$A$4:$A8378,$A8378,$G$4:$G8378,"Ativo")=1,1,0))</f>
        <v/>
      </c>
      <c r="BC8378" t="str">
        <f>IF(OR($A8378="",$G8378&lt;&gt;"Ativo"),"",IF(COUNTIFS($A$4:$A8378,$A8378,$G$4:$G8378,"Ativo")=1,1,0))</f>
        <v/>
      </c>
    </row>
    <row r="8379" spans="1:55" x14ac:dyDescent="0.3">
      <c r="A8379" s="76"/>
      <c r="B8379" s="104"/>
      <c r="C8379" s="76"/>
      <c r="D8379" s="77"/>
      <c r="E8379" s="12"/>
      <c r="F8379" s="78"/>
      <c r="G8379" s="77"/>
      <c r="H8379" s="79"/>
      <c r="BA8379" s="5" t="str">
        <f t="shared" si="130"/>
        <v/>
      </c>
      <c r="BB8379" s="5" t="str">
        <f>IF(OR($E8379="",$G8379&lt;&gt;"Ativo"),"",IF(COUNTIFS($E$4:$E8379,$E8379,$A$4:$A8379,$A8379,$G$4:$G8379,"Ativo")=1,1,0))</f>
        <v/>
      </c>
      <c r="BC8379" t="str">
        <f>IF(OR($A8379="",$G8379&lt;&gt;"Ativo"),"",IF(COUNTIFS($A$4:$A8379,$A8379,$G$4:$G8379,"Ativo")=1,1,0))</f>
        <v/>
      </c>
    </row>
    <row r="8380" spans="1:55" x14ac:dyDescent="0.3">
      <c r="A8380" s="76"/>
      <c r="B8380" s="104"/>
      <c r="C8380" s="76"/>
      <c r="D8380" s="77"/>
      <c r="E8380" s="12"/>
      <c r="F8380" s="78"/>
      <c r="G8380" s="77"/>
      <c r="H8380" s="79"/>
      <c r="BA8380" s="5" t="str">
        <f t="shared" si="130"/>
        <v/>
      </c>
      <c r="BB8380" s="5" t="str">
        <f>IF(OR($E8380="",$G8380&lt;&gt;"Ativo"),"",IF(COUNTIFS($E$4:$E8380,$E8380,$A$4:$A8380,$A8380,$G$4:$G8380,"Ativo")=1,1,0))</f>
        <v/>
      </c>
      <c r="BC8380" t="str">
        <f>IF(OR($A8380="",$G8380&lt;&gt;"Ativo"),"",IF(COUNTIFS($A$4:$A8380,$A8380,$G$4:$G8380,"Ativo")=1,1,0))</f>
        <v/>
      </c>
    </row>
    <row r="8381" spans="1:55" x14ac:dyDescent="0.3">
      <c r="A8381" s="76"/>
      <c r="B8381" s="104"/>
      <c r="C8381" s="76"/>
      <c r="D8381" s="77"/>
      <c r="E8381" s="12"/>
      <c r="F8381" s="78"/>
      <c r="G8381" s="77"/>
      <c r="H8381" s="79"/>
      <c r="BA8381" s="5" t="str">
        <f t="shared" si="130"/>
        <v/>
      </c>
      <c r="BB8381" s="5" t="str">
        <f>IF(OR($E8381="",$G8381&lt;&gt;"Ativo"),"",IF(COUNTIFS($E$4:$E8381,$E8381,$A$4:$A8381,$A8381,$G$4:$G8381,"Ativo")=1,1,0))</f>
        <v/>
      </c>
      <c r="BC8381" t="str">
        <f>IF(OR($A8381="",$G8381&lt;&gt;"Ativo"),"",IF(COUNTIFS($A$4:$A8381,$A8381,$G$4:$G8381,"Ativo")=1,1,0))</f>
        <v/>
      </c>
    </row>
    <row r="8382" spans="1:55" x14ac:dyDescent="0.3">
      <c r="A8382" s="76"/>
      <c r="B8382" s="104"/>
      <c r="C8382" s="76"/>
      <c r="D8382" s="77"/>
      <c r="E8382" s="12"/>
      <c r="F8382" s="78"/>
      <c r="G8382" s="77"/>
      <c r="H8382" s="79"/>
      <c r="BA8382" s="5" t="str">
        <f t="shared" si="130"/>
        <v/>
      </c>
      <c r="BB8382" s="5" t="str">
        <f>IF(OR($E8382="",$G8382&lt;&gt;"Ativo"),"",IF(COUNTIFS($E$4:$E8382,$E8382,$A$4:$A8382,$A8382,$G$4:$G8382,"Ativo")=1,1,0))</f>
        <v/>
      </c>
      <c r="BC8382" t="str">
        <f>IF(OR($A8382="",$G8382&lt;&gt;"Ativo"),"",IF(COUNTIFS($A$4:$A8382,$A8382,$G$4:$G8382,"Ativo")=1,1,0))</f>
        <v/>
      </c>
    </row>
    <row r="8383" spans="1:55" x14ac:dyDescent="0.3">
      <c r="A8383" s="76"/>
      <c r="B8383" s="104"/>
      <c r="C8383" s="76"/>
      <c r="D8383" s="77"/>
      <c r="E8383" s="12"/>
      <c r="F8383" s="78"/>
      <c r="G8383" s="77"/>
      <c r="H8383" s="79"/>
      <c r="BA8383" s="5" t="str">
        <f t="shared" si="130"/>
        <v/>
      </c>
      <c r="BB8383" s="5" t="str">
        <f>IF(OR($E8383="",$G8383&lt;&gt;"Ativo"),"",IF(COUNTIFS($E$4:$E8383,$E8383,$A$4:$A8383,$A8383,$G$4:$G8383,"Ativo")=1,1,0))</f>
        <v/>
      </c>
      <c r="BC8383" t="str">
        <f>IF(OR($A8383="",$G8383&lt;&gt;"Ativo"),"",IF(COUNTIFS($A$4:$A8383,$A8383,$G$4:$G8383,"Ativo")=1,1,0))</f>
        <v/>
      </c>
    </row>
    <row r="8384" spans="1:55" x14ac:dyDescent="0.3">
      <c r="A8384" s="76"/>
      <c r="B8384" s="104"/>
      <c r="C8384" s="76"/>
      <c r="D8384" s="77"/>
      <c r="E8384" s="12"/>
      <c r="F8384" s="78"/>
      <c r="G8384" s="77"/>
      <c r="H8384" s="79"/>
      <c r="BA8384" s="5" t="str">
        <f t="shared" si="130"/>
        <v/>
      </c>
      <c r="BB8384" s="5" t="str">
        <f>IF(OR($E8384="",$G8384&lt;&gt;"Ativo"),"",IF(COUNTIFS($E$4:$E8384,$E8384,$A$4:$A8384,$A8384,$G$4:$G8384,"Ativo")=1,1,0))</f>
        <v/>
      </c>
      <c r="BC8384" t="str">
        <f>IF(OR($A8384="",$G8384&lt;&gt;"Ativo"),"",IF(COUNTIFS($A$4:$A8384,$A8384,$G$4:$G8384,"Ativo")=1,1,0))</f>
        <v/>
      </c>
    </row>
    <row r="8385" spans="1:55" x14ac:dyDescent="0.3">
      <c r="A8385" s="76"/>
      <c r="B8385" s="104"/>
      <c r="C8385" s="76"/>
      <c r="D8385" s="77"/>
      <c r="E8385" s="12"/>
      <c r="F8385" s="78"/>
      <c r="G8385" s="77"/>
      <c r="H8385" s="79"/>
      <c r="BA8385" s="5" t="str">
        <f t="shared" si="130"/>
        <v/>
      </c>
      <c r="BB8385" s="5" t="str">
        <f>IF(OR($E8385="",$G8385&lt;&gt;"Ativo"),"",IF(COUNTIFS($E$4:$E8385,$E8385,$A$4:$A8385,$A8385,$G$4:$G8385,"Ativo")=1,1,0))</f>
        <v/>
      </c>
      <c r="BC8385" t="str">
        <f>IF(OR($A8385="",$G8385&lt;&gt;"Ativo"),"",IF(COUNTIFS($A$4:$A8385,$A8385,$G$4:$G8385,"Ativo")=1,1,0))</f>
        <v/>
      </c>
    </row>
    <row r="8386" spans="1:55" x14ac:dyDescent="0.3">
      <c r="A8386" s="76"/>
      <c r="B8386" s="104"/>
      <c r="C8386" s="76"/>
      <c r="D8386" s="77"/>
      <c r="E8386" s="12"/>
      <c r="F8386" s="78"/>
      <c r="G8386" s="77"/>
      <c r="H8386" s="79"/>
      <c r="BA8386" s="5" t="str">
        <f t="shared" si="130"/>
        <v/>
      </c>
      <c r="BB8386" s="5" t="str">
        <f>IF(OR($E8386="",$G8386&lt;&gt;"Ativo"),"",IF(COUNTIFS($E$4:$E8386,$E8386,$A$4:$A8386,$A8386,$G$4:$G8386,"Ativo")=1,1,0))</f>
        <v/>
      </c>
      <c r="BC8386" t="str">
        <f>IF(OR($A8386="",$G8386&lt;&gt;"Ativo"),"",IF(COUNTIFS($A$4:$A8386,$A8386,$G$4:$G8386,"Ativo")=1,1,0))</f>
        <v/>
      </c>
    </row>
    <row r="8387" spans="1:55" x14ac:dyDescent="0.3">
      <c r="A8387" s="76"/>
      <c r="B8387" s="104"/>
      <c r="C8387" s="76"/>
      <c r="D8387" s="77"/>
      <c r="E8387" s="12"/>
      <c r="F8387" s="78"/>
      <c r="G8387" s="77"/>
      <c r="H8387" s="79"/>
      <c r="BA8387" s="5" t="str">
        <f t="shared" si="130"/>
        <v/>
      </c>
      <c r="BB8387" s="5" t="str">
        <f>IF(OR($E8387="",$G8387&lt;&gt;"Ativo"),"",IF(COUNTIFS($E$4:$E8387,$E8387,$A$4:$A8387,$A8387,$G$4:$G8387,"Ativo")=1,1,0))</f>
        <v/>
      </c>
      <c r="BC8387" t="str">
        <f>IF(OR($A8387="",$G8387&lt;&gt;"Ativo"),"",IF(COUNTIFS($A$4:$A8387,$A8387,$G$4:$G8387,"Ativo")=1,1,0))</f>
        <v/>
      </c>
    </row>
    <row r="8388" spans="1:55" x14ac:dyDescent="0.3">
      <c r="A8388" s="76"/>
      <c r="B8388" s="104"/>
      <c r="C8388" s="76"/>
      <c r="D8388" s="77"/>
      <c r="E8388" s="12"/>
      <c r="F8388" s="78"/>
      <c r="G8388" s="77"/>
      <c r="H8388" s="79"/>
      <c r="BA8388" s="5" t="str">
        <f t="shared" ref="BA8388:BA8451" si="131">IF($D8388="","",MID($D8388,4,LEN($D8388)-5))</f>
        <v/>
      </c>
      <c r="BB8388" s="5" t="str">
        <f>IF(OR($E8388="",$G8388&lt;&gt;"Ativo"),"",IF(COUNTIFS($E$4:$E8388,$E8388,$A$4:$A8388,$A8388,$G$4:$G8388,"Ativo")=1,1,0))</f>
        <v/>
      </c>
      <c r="BC8388" t="str">
        <f>IF(OR($A8388="",$G8388&lt;&gt;"Ativo"),"",IF(COUNTIFS($A$4:$A8388,$A8388,$G$4:$G8388,"Ativo")=1,1,0))</f>
        <v/>
      </c>
    </row>
    <row r="8389" spans="1:55" x14ac:dyDescent="0.3">
      <c r="A8389" s="76"/>
      <c r="B8389" s="104"/>
      <c r="C8389" s="76"/>
      <c r="D8389" s="77"/>
      <c r="E8389" s="12"/>
      <c r="F8389" s="78"/>
      <c r="G8389" s="77"/>
      <c r="H8389" s="79"/>
      <c r="BA8389" s="5" t="str">
        <f t="shared" si="131"/>
        <v/>
      </c>
      <c r="BB8389" s="5" t="str">
        <f>IF(OR($E8389="",$G8389&lt;&gt;"Ativo"),"",IF(COUNTIFS($E$4:$E8389,$E8389,$A$4:$A8389,$A8389,$G$4:$G8389,"Ativo")=1,1,0))</f>
        <v/>
      </c>
      <c r="BC8389" t="str">
        <f>IF(OR($A8389="",$G8389&lt;&gt;"Ativo"),"",IF(COUNTIFS($A$4:$A8389,$A8389,$G$4:$G8389,"Ativo")=1,1,0))</f>
        <v/>
      </c>
    </row>
    <row r="8390" spans="1:55" x14ac:dyDescent="0.3">
      <c r="A8390" s="76"/>
      <c r="B8390" s="104"/>
      <c r="C8390" s="76"/>
      <c r="D8390" s="77"/>
      <c r="E8390" s="12"/>
      <c r="F8390" s="78"/>
      <c r="G8390" s="77"/>
      <c r="H8390" s="79"/>
      <c r="BA8390" s="5" t="str">
        <f t="shared" si="131"/>
        <v/>
      </c>
      <c r="BB8390" s="5" t="str">
        <f>IF(OR($E8390="",$G8390&lt;&gt;"Ativo"),"",IF(COUNTIFS($E$4:$E8390,$E8390,$A$4:$A8390,$A8390,$G$4:$G8390,"Ativo")=1,1,0))</f>
        <v/>
      </c>
      <c r="BC8390" t="str">
        <f>IF(OR($A8390="",$G8390&lt;&gt;"Ativo"),"",IF(COUNTIFS($A$4:$A8390,$A8390,$G$4:$G8390,"Ativo")=1,1,0))</f>
        <v/>
      </c>
    </row>
    <row r="8391" spans="1:55" x14ac:dyDescent="0.3">
      <c r="A8391" s="76"/>
      <c r="B8391" s="104"/>
      <c r="C8391" s="76"/>
      <c r="D8391" s="77"/>
      <c r="E8391" s="12"/>
      <c r="F8391" s="78"/>
      <c r="G8391" s="77"/>
      <c r="H8391" s="79"/>
      <c r="BA8391" s="5" t="str">
        <f t="shared" si="131"/>
        <v/>
      </c>
      <c r="BB8391" s="5" t="str">
        <f>IF(OR($E8391="",$G8391&lt;&gt;"Ativo"),"",IF(COUNTIFS($E$4:$E8391,$E8391,$A$4:$A8391,$A8391,$G$4:$G8391,"Ativo")=1,1,0))</f>
        <v/>
      </c>
      <c r="BC8391" t="str">
        <f>IF(OR($A8391="",$G8391&lt;&gt;"Ativo"),"",IF(COUNTIFS($A$4:$A8391,$A8391,$G$4:$G8391,"Ativo")=1,1,0))</f>
        <v/>
      </c>
    </row>
    <row r="8392" spans="1:55" x14ac:dyDescent="0.3">
      <c r="A8392" s="76"/>
      <c r="B8392" s="104"/>
      <c r="C8392" s="76"/>
      <c r="D8392" s="77"/>
      <c r="E8392" s="12"/>
      <c r="F8392" s="78"/>
      <c r="G8392" s="77"/>
      <c r="H8392" s="79"/>
      <c r="BA8392" s="5" t="str">
        <f t="shared" si="131"/>
        <v/>
      </c>
      <c r="BB8392" s="5" t="str">
        <f>IF(OR($E8392="",$G8392&lt;&gt;"Ativo"),"",IF(COUNTIFS($E$4:$E8392,$E8392,$A$4:$A8392,$A8392,$G$4:$G8392,"Ativo")=1,1,0))</f>
        <v/>
      </c>
      <c r="BC8392" t="str">
        <f>IF(OR($A8392="",$G8392&lt;&gt;"Ativo"),"",IF(COUNTIFS($A$4:$A8392,$A8392,$G$4:$G8392,"Ativo")=1,1,0))</f>
        <v/>
      </c>
    </row>
    <row r="8393" spans="1:55" x14ac:dyDescent="0.3">
      <c r="A8393" s="76"/>
      <c r="B8393" s="104"/>
      <c r="C8393" s="76"/>
      <c r="D8393" s="77"/>
      <c r="E8393" s="12"/>
      <c r="F8393" s="78"/>
      <c r="G8393" s="77"/>
      <c r="H8393" s="79"/>
      <c r="BA8393" s="5" t="str">
        <f t="shared" si="131"/>
        <v/>
      </c>
      <c r="BB8393" s="5" t="str">
        <f>IF(OR($E8393="",$G8393&lt;&gt;"Ativo"),"",IF(COUNTIFS($E$4:$E8393,$E8393,$A$4:$A8393,$A8393,$G$4:$G8393,"Ativo")=1,1,0))</f>
        <v/>
      </c>
      <c r="BC8393" t="str">
        <f>IF(OR($A8393="",$G8393&lt;&gt;"Ativo"),"",IF(COUNTIFS($A$4:$A8393,$A8393,$G$4:$G8393,"Ativo")=1,1,0))</f>
        <v/>
      </c>
    </row>
    <row r="8394" spans="1:55" x14ac:dyDescent="0.3">
      <c r="A8394" s="76"/>
      <c r="B8394" s="104"/>
      <c r="C8394" s="76"/>
      <c r="D8394" s="77"/>
      <c r="E8394" s="12"/>
      <c r="F8394" s="78"/>
      <c r="G8394" s="77"/>
      <c r="H8394" s="79"/>
      <c r="BA8394" s="5" t="str">
        <f t="shared" si="131"/>
        <v/>
      </c>
      <c r="BB8394" s="5" t="str">
        <f>IF(OR($E8394="",$G8394&lt;&gt;"Ativo"),"",IF(COUNTIFS($E$4:$E8394,$E8394,$A$4:$A8394,$A8394,$G$4:$G8394,"Ativo")=1,1,0))</f>
        <v/>
      </c>
      <c r="BC8394" t="str">
        <f>IF(OR($A8394="",$G8394&lt;&gt;"Ativo"),"",IF(COUNTIFS($A$4:$A8394,$A8394,$G$4:$G8394,"Ativo")=1,1,0))</f>
        <v/>
      </c>
    </row>
    <row r="8395" spans="1:55" x14ac:dyDescent="0.3">
      <c r="A8395" s="76"/>
      <c r="B8395" s="104"/>
      <c r="C8395" s="76"/>
      <c r="D8395" s="77"/>
      <c r="E8395" s="12"/>
      <c r="F8395" s="78"/>
      <c r="G8395" s="77"/>
      <c r="H8395" s="79"/>
      <c r="BA8395" s="5" t="str">
        <f t="shared" si="131"/>
        <v/>
      </c>
      <c r="BB8395" s="5" t="str">
        <f>IF(OR($E8395="",$G8395&lt;&gt;"Ativo"),"",IF(COUNTIFS($E$4:$E8395,$E8395,$A$4:$A8395,$A8395,$G$4:$G8395,"Ativo")=1,1,0))</f>
        <v/>
      </c>
      <c r="BC8395" t="str">
        <f>IF(OR($A8395="",$G8395&lt;&gt;"Ativo"),"",IF(COUNTIFS($A$4:$A8395,$A8395,$G$4:$G8395,"Ativo")=1,1,0))</f>
        <v/>
      </c>
    </row>
    <row r="8396" spans="1:55" x14ac:dyDescent="0.3">
      <c r="A8396" s="76"/>
      <c r="B8396" s="104"/>
      <c r="C8396" s="76"/>
      <c r="D8396" s="77"/>
      <c r="E8396" s="12"/>
      <c r="F8396" s="78"/>
      <c r="G8396" s="77"/>
      <c r="H8396" s="79"/>
      <c r="BA8396" s="5" t="str">
        <f t="shared" si="131"/>
        <v/>
      </c>
      <c r="BB8396" s="5" t="str">
        <f>IF(OR($E8396="",$G8396&lt;&gt;"Ativo"),"",IF(COUNTIFS($E$4:$E8396,$E8396,$A$4:$A8396,$A8396,$G$4:$G8396,"Ativo")=1,1,0))</f>
        <v/>
      </c>
      <c r="BC8396" t="str">
        <f>IF(OR($A8396="",$G8396&lt;&gt;"Ativo"),"",IF(COUNTIFS($A$4:$A8396,$A8396,$G$4:$G8396,"Ativo")=1,1,0))</f>
        <v/>
      </c>
    </row>
    <row r="8397" spans="1:55" x14ac:dyDescent="0.3">
      <c r="A8397" s="76"/>
      <c r="B8397" s="104"/>
      <c r="C8397" s="76"/>
      <c r="D8397" s="77"/>
      <c r="E8397" s="12"/>
      <c r="F8397" s="78"/>
      <c r="G8397" s="77"/>
      <c r="H8397" s="79"/>
      <c r="BA8397" s="5" t="str">
        <f t="shared" si="131"/>
        <v/>
      </c>
      <c r="BB8397" s="5" t="str">
        <f>IF(OR($E8397="",$G8397&lt;&gt;"Ativo"),"",IF(COUNTIFS($E$4:$E8397,$E8397,$A$4:$A8397,$A8397,$G$4:$G8397,"Ativo")=1,1,0))</f>
        <v/>
      </c>
      <c r="BC8397" t="str">
        <f>IF(OR($A8397="",$G8397&lt;&gt;"Ativo"),"",IF(COUNTIFS($A$4:$A8397,$A8397,$G$4:$G8397,"Ativo")=1,1,0))</f>
        <v/>
      </c>
    </row>
    <row r="8398" spans="1:55" x14ac:dyDescent="0.3">
      <c r="A8398" s="76"/>
      <c r="B8398" s="104"/>
      <c r="C8398" s="76"/>
      <c r="D8398" s="77"/>
      <c r="E8398" s="12"/>
      <c r="F8398" s="78"/>
      <c r="G8398" s="77"/>
      <c r="H8398" s="79"/>
      <c r="BA8398" s="5" t="str">
        <f t="shared" si="131"/>
        <v/>
      </c>
      <c r="BB8398" s="5" t="str">
        <f>IF(OR($E8398="",$G8398&lt;&gt;"Ativo"),"",IF(COUNTIFS($E$4:$E8398,$E8398,$A$4:$A8398,$A8398,$G$4:$G8398,"Ativo")=1,1,0))</f>
        <v/>
      </c>
      <c r="BC8398" t="str">
        <f>IF(OR($A8398="",$G8398&lt;&gt;"Ativo"),"",IF(COUNTIFS($A$4:$A8398,$A8398,$G$4:$G8398,"Ativo")=1,1,0))</f>
        <v/>
      </c>
    </row>
    <row r="8399" spans="1:55" x14ac:dyDescent="0.3">
      <c r="A8399" s="76"/>
      <c r="B8399" s="104"/>
      <c r="C8399" s="76"/>
      <c r="D8399" s="77"/>
      <c r="E8399" s="12"/>
      <c r="F8399" s="78"/>
      <c r="G8399" s="77"/>
      <c r="H8399" s="79"/>
      <c r="BA8399" s="5" t="str">
        <f t="shared" si="131"/>
        <v/>
      </c>
      <c r="BB8399" s="5" t="str">
        <f>IF(OR($E8399="",$G8399&lt;&gt;"Ativo"),"",IF(COUNTIFS($E$4:$E8399,$E8399,$A$4:$A8399,$A8399,$G$4:$G8399,"Ativo")=1,1,0))</f>
        <v/>
      </c>
      <c r="BC8399" t="str">
        <f>IF(OR($A8399="",$G8399&lt;&gt;"Ativo"),"",IF(COUNTIFS($A$4:$A8399,$A8399,$G$4:$G8399,"Ativo")=1,1,0))</f>
        <v/>
      </c>
    </row>
    <row r="8400" spans="1:55" x14ac:dyDescent="0.3">
      <c r="A8400" s="76"/>
      <c r="B8400" s="104"/>
      <c r="C8400" s="76"/>
      <c r="D8400" s="77"/>
      <c r="E8400" s="12"/>
      <c r="F8400" s="78"/>
      <c r="G8400" s="77"/>
      <c r="H8400" s="79"/>
      <c r="BA8400" s="5" t="str">
        <f t="shared" si="131"/>
        <v/>
      </c>
      <c r="BB8400" s="5" t="str">
        <f>IF(OR($E8400="",$G8400&lt;&gt;"Ativo"),"",IF(COUNTIFS($E$4:$E8400,$E8400,$A$4:$A8400,$A8400,$G$4:$G8400,"Ativo")=1,1,0))</f>
        <v/>
      </c>
      <c r="BC8400" t="str">
        <f>IF(OR($A8400="",$G8400&lt;&gt;"Ativo"),"",IF(COUNTIFS($A$4:$A8400,$A8400,$G$4:$G8400,"Ativo")=1,1,0))</f>
        <v/>
      </c>
    </row>
    <row r="8401" spans="1:55" x14ac:dyDescent="0.3">
      <c r="A8401" s="76"/>
      <c r="B8401" s="104"/>
      <c r="C8401" s="76"/>
      <c r="D8401" s="77"/>
      <c r="E8401" s="12"/>
      <c r="F8401" s="78"/>
      <c r="G8401" s="77"/>
      <c r="H8401" s="79"/>
      <c r="BA8401" s="5" t="str">
        <f t="shared" si="131"/>
        <v/>
      </c>
      <c r="BB8401" s="5" t="str">
        <f>IF(OR($E8401="",$G8401&lt;&gt;"Ativo"),"",IF(COUNTIFS($E$4:$E8401,$E8401,$A$4:$A8401,$A8401,$G$4:$G8401,"Ativo")=1,1,0))</f>
        <v/>
      </c>
      <c r="BC8401" t="str">
        <f>IF(OR($A8401="",$G8401&lt;&gt;"Ativo"),"",IF(COUNTIFS($A$4:$A8401,$A8401,$G$4:$G8401,"Ativo")=1,1,0))</f>
        <v/>
      </c>
    </row>
    <row r="8402" spans="1:55" x14ac:dyDescent="0.3">
      <c r="A8402" s="76"/>
      <c r="B8402" s="104"/>
      <c r="C8402" s="76"/>
      <c r="D8402" s="77"/>
      <c r="E8402" s="12"/>
      <c r="F8402" s="78"/>
      <c r="G8402" s="77"/>
      <c r="H8402" s="79"/>
      <c r="BA8402" s="5" t="str">
        <f t="shared" si="131"/>
        <v/>
      </c>
      <c r="BB8402" s="5" t="str">
        <f>IF(OR($E8402="",$G8402&lt;&gt;"Ativo"),"",IF(COUNTIFS($E$4:$E8402,$E8402,$A$4:$A8402,$A8402,$G$4:$G8402,"Ativo")=1,1,0))</f>
        <v/>
      </c>
      <c r="BC8402" t="str">
        <f>IF(OR($A8402="",$G8402&lt;&gt;"Ativo"),"",IF(COUNTIFS($A$4:$A8402,$A8402,$G$4:$G8402,"Ativo")=1,1,0))</f>
        <v/>
      </c>
    </row>
    <row r="8403" spans="1:55" x14ac:dyDescent="0.3">
      <c r="A8403" s="76"/>
      <c r="B8403" s="104"/>
      <c r="C8403" s="76"/>
      <c r="D8403" s="77"/>
      <c r="E8403" s="12"/>
      <c r="F8403" s="78"/>
      <c r="G8403" s="77"/>
      <c r="H8403" s="79"/>
      <c r="BA8403" s="5" t="str">
        <f t="shared" si="131"/>
        <v/>
      </c>
      <c r="BB8403" s="5" t="str">
        <f>IF(OR($E8403="",$G8403&lt;&gt;"Ativo"),"",IF(COUNTIFS($E$4:$E8403,$E8403,$A$4:$A8403,$A8403,$G$4:$G8403,"Ativo")=1,1,0))</f>
        <v/>
      </c>
      <c r="BC8403" t="str">
        <f>IF(OR($A8403="",$G8403&lt;&gt;"Ativo"),"",IF(COUNTIFS($A$4:$A8403,$A8403,$G$4:$G8403,"Ativo")=1,1,0))</f>
        <v/>
      </c>
    </row>
    <row r="8404" spans="1:55" x14ac:dyDescent="0.3">
      <c r="A8404" s="76"/>
      <c r="B8404" s="104"/>
      <c r="C8404" s="76"/>
      <c r="D8404" s="77"/>
      <c r="E8404" s="12"/>
      <c r="F8404" s="78"/>
      <c r="G8404" s="77"/>
      <c r="H8404" s="79"/>
      <c r="BA8404" s="5" t="str">
        <f t="shared" si="131"/>
        <v/>
      </c>
      <c r="BB8404" s="5" t="str">
        <f>IF(OR($E8404="",$G8404&lt;&gt;"Ativo"),"",IF(COUNTIFS($E$4:$E8404,$E8404,$A$4:$A8404,$A8404,$G$4:$G8404,"Ativo")=1,1,0))</f>
        <v/>
      </c>
      <c r="BC8404" t="str">
        <f>IF(OR($A8404="",$G8404&lt;&gt;"Ativo"),"",IF(COUNTIFS($A$4:$A8404,$A8404,$G$4:$G8404,"Ativo")=1,1,0))</f>
        <v/>
      </c>
    </row>
    <row r="8405" spans="1:55" x14ac:dyDescent="0.3">
      <c r="A8405" s="76"/>
      <c r="B8405" s="104"/>
      <c r="C8405" s="76"/>
      <c r="D8405" s="77"/>
      <c r="E8405" s="12"/>
      <c r="F8405" s="78"/>
      <c r="G8405" s="77"/>
      <c r="H8405" s="79"/>
      <c r="BA8405" s="5" t="str">
        <f t="shared" si="131"/>
        <v/>
      </c>
      <c r="BB8405" s="5" t="str">
        <f>IF(OR($E8405="",$G8405&lt;&gt;"Ativo"),"",IF(COUNTIFS($E$4:$E8405,$E8405,$A$4:$A8405,$A8405,$G$4:$G8405,"Ativo")=1,1,0))</f>
        <v/>
      </c>
      <c r="BC8405" t="str">
        <f>IF(OR($A8405="",$G8405&lt;&gt;"Ativo"),"",IF(COUNTIFS($A$4:$A8405,$A8405,$G$4:$G8405,"Ativo")=1,1,0))</f>
        <v/>
      </c>
    </row>
    <row r="8406" spans="1:55" x14ac:dyDescent="0.3">
      <c r="A8406" s="76"/>
      <c r="B8406" s="104"/>
      <c r="C8406" s="76"/>
      <c r="D8406" s="77"/>
      <c r="E8406" s="12"/>
      <c r="F8406" s="78"/>
      <c r="G8406" s="77"/>
      <c r="H8406" s="79"/>
      <c r="BA8406" s="5" t="str">
        <f t="shared" si="131"/>
        <v/>
      </c>
      <c r="BB8406" s="5" t="str">
        <f>IF(OR($E8406="",$G8406&lt;&gt;"Ativo"),"",IF(COUNTIFS($E$4:$E8406,$E8406,$A$4:$A8406,$A8406,$G$4:$G8406,"Ativo")=1,1,0))</f>
        <v/>
      </c>
      <c r="BC8406" t="str">
        <f>IF(OR($A8406="",$G8406&lt;&gt;"Ativo"),"",IF(COUNTIFS($A$4:$A8406,$A8406,$G$4:$G8406,"Ativo")=1,1,0))</f>
        <v/>
      </c>
    </row>
    <row r="8407" spans="1:55" x14ac:dyDescent="0.3">
      <c r="A8407" s="76"/>
      <c r="B8407" s="104"/>
      <c r="C8407" s="76"/>
      <c r="D8407" s="77"/>
      <c r="E8407" s="12"/>
      <c r="F8407" s="78"/>
      <c r="G8407" s="77"/>
      <c r="H8407" s="79"/>
      <c r="BA8407" s="5" t="str">
        <f t="shared" si="131"/>
        <v/>
      </c>
      <c r="BB8407" s="5" t="str">
        <f>IF(OR($E8407="",$G8407&lt;&gt;"Ativo"),"",IF(COUNTIFS($E$4:$E8407,$E8407,$A$4:$A8407,$A8407,$G$4:$G8407,"Ativo")=1,1,0))</f>
        <v/>
      </c>
      <c r="BC8407" t="str">
        <f>IF(OR($A8407="",$G8407&lt;&gt;"Ativo"),"",IF(COUNTIFS($A$4:$A8407,$A8407,$G$4:$G8407,"Ativo")=1,1,0))</f>
        <v/>
      </c>
    </row>
    <row r="8408" spans="1:55" x14ac:dyDescent="0.3">
      <c r="A8408" s="76"/>
      <c r="B8408" s="104"/>
      <c r="C8408" s="76"/>
      <c r="D8408" s="77"/>
      <c r="E8408" s="12"/>
      <c r="F8408" s="78"/>
      <c r="G8408" s="77"/>
      <c r="H8408" s="79"/>
      <c r="BA8408" s="5" t="str">
        <f t="shared" si="131"/>
        <v/>
      </c>
      <c r="BB8408" s="5" t="str">
        <f>IF(OR($E8408="",$G8408&lt;&gt;"Ativo"),"",IF(COUNTIFS($E$4:$E8408,$E8408,$A$4:$A8408,$A8408,$G$4:$G8408,"Ativo")=1,1,0))</f>
        <v/>
      </c>
      <c r="BC8408" t="str">
        <f>IF(OR($A8408="",$G8408&lt;&gt;"Ativo"),"",IF(COUNTIFS($A$4:$A8408,$A8408,$G$4:$G8408,"Ativo")=1,1,0))</f>
        <v/>
      </c>
    </row>
    <row r="8409" spans="1:55" x14ac:dyDescent="0.3">
      <c r="A8409" s="76"/>
      <c r="B8409" s="104"/>
      <c r="C8409" s="76"/>
      <c r="D8409" s="77"/>
      <c r="E8409" s="12"/>
      <c r="F8409" s="78"/>
      <c r="G8409" s="77"/>
      <c r="H8409" s="79"/>
      <c r="BA8409" s="5" t="str">
        <f t="shared" si="131"/>
        <v/>
      </c>
      <c r="BB8409" s="5" t="str">
        <f>IF(OR($E8409="",$G8409&lt;&gt;"Ativo"),"",IF(COUNTIFS($E$4:$E8409,$E8409,$A$4:$A8409,$A8409,$G$4:$G8409,"Ativo")=1,1,0))</f>
        <v/>
      </c>
      <c r="BC8409" t="str">
        <f>IF(OR($A8409="",$G8409&lt;&gt;"Ativo"),"",IF(COUNTIFS($A$4:$A8409,$A8409,$G$4:$G8409,"Ativo")=1,1,0))</f>
        <v/>
      </c>
    </row>
    <row r="8410" spans="1:55" x14ac:dyDescent="0.3">
      <c r="A8410" s="76"/>
      <c r="B8410" s="104"/>
      <c r="C8410" s="76"/>
      <c r="D8410" s="77"/>
      <c r="E8410" s="12"/>
      <c r="F8410" s="78"/>
      <c r="G8410" s="77"/>
      <c r="H8410" s="79"/>
      <c r="BA8410" s="5" t="str">
        <f t="shared" si="131"/>
        <v/>
      </c>
      <c r="BB8410" s="5" t="str">
        <f>IF(OR($E8410="",$G8410&lt;&gt;"Ativo"),"",IF(COUNTIFS($E$4:$E8410,$E8410,$A$4:$A8410,$A8410,$G$4:$G8410,"Ativo")=1,1,0))</f>
        <v/>
      </c>
      <c r="BC8410" t="str">
        <f>IF(OR($A8410="",$G8410&lt;&gt;"Ativo"),"",IF(COUNTIFS($A$4:$A8410,$A8410,$G$4:$G8410,"Ativo")=1,1,0))</f>
        <v/>
      </c>
    </row>
    <row r="8411" spans="1:55" x14ac:dyDescent="0.3">
      <c r="A8411" s="76"/>
      <c r="B8411" s="104"/>
      <c r="C8411" s="76"/>
      <c r="D8411" s="77"/>
      <c r="E8411" s="12"/>
      <c r="F8411" s="78"/>
      <c r="G8411" s="77"/>
      <c r="H8411" s="79"/>
      <c r="BA8411" s="5" t="str">
        <f t="shared" si="131"/>
        <v/>
      </c>
      <c r="BB8411" s="5" t="str">
        <f>IF(OR($E8411="",$G8411&lt;&gt;"Ativo"),"",IF(COUNTIFS($E$4:$E8411,$E8411,$A$4:$A8411,$A8411,$G$4:$G8411,"Ativo")=1,1,0))</f>
        <v/>
      </c>
      <c r="BC8411" t="str">
        <f>IF(OR($A8411="",$G8411&lt;&gt;"Ativo"),"",IF(COUNTIFS($A$4:$A8411,$A8411,$G$4:$G8411,"Ativo")=1,1,0))</f>
        <v/>
      </c>
    </row>
    <row r="8412" spans="1:55" x14ac:dyDescent="0.3">
      <c r="A8412" s="76"/>
      <c r="B8412" s="104"/>
      <c r="C8412" s="76"/>
      <c r="D8412" s="77"/>
      <c r="E8412" s="12"/>
      <c r="F8412" s="78"/>
      <c r="G8412" s="77"/>
      <c r="H8412" s="79"/>
      <c r="BA8412" s="5" t="str">
        <f t="shared" si="131"/>
        <v/>
      </c>
      <c r="BB8412" s="5" t="str">
        <f>IF(OR($E8412="",$G8412&lt;&gt;"Ativo"),"",IF(COUNTIFS($E$4:$E8412,$E8412,$A$4:$A8412,$A8412,$G$4:$G8412,"Ativo")=1,1,0))</f>
        <v/>
      </c>
      <c r="BC8412" t="str">
        <f>IF(OR($A8412="",$G8412&lt;&gt;"Ativo"),"",IF(COUNTIFS($A$4:$A8412,$A8412,$G$4:$G8412,"Ativo")=1,1,0))</f>
        <v/>
      </c>
    </row>
    <row r="8413" spans="1:55" x14ac:dyDescent="0.3">
      <c r="A8413" s="76"/>
      <c r="B8413" s="104"/>
      <c r="C8413" s="76"/>
      <c r="D8413" s="77"/>
      <c r="E8413" s="12"/>
      <c r="F8413" s="78"/>
      <c r="G8413" s="77"/>
      <c r="H8413" s="79"/>
      <c r="BA8413" s="5" t="str">
        <f t="shared" si="131"/>
        <v/>
      </c>
      <c r="BB8413" s="5" t="str">
        <f>IF(OR($E8413="",$G8413&lt;&gt;"Ativo"),"",IF(COUNTIFS($E$4:$E8413,$E8413,$A$4:$A8413,$A8413,$G$4:$G8413,"Ativo")=1,1,0))</f>
        <v/>
      </c>
      <c r="BC8413" t="str">
        <f>IF(OR($A8413="",$G8413&lt;&gt;"Ativo"),"",IF(COUNTIFS($A$4:$A8413,$A8413,$G$4:$G8413,"Ativo")=1,1,0))</f>
        <v/>
      </c>
    </row>
    <row r="8414" spans="1:55" x14ac:dyDescent="0.3">
      <c r="A8414" s="76"/>
      <c r="B8414" s="104"/>
      <c r="C8414" s="76"/>
      <c r="D8414" s="77"/>
      <c r="E8414" s="12"/>
      <c r="F8414" s="78"/>
      <c r="G8414" s="77"/>
      <c r="H8414" s="79"/>
      <c r="BA8414" s="5" t="str">
        <f t="shared" si="131"/>
        <v/>
      </c>
      <c r="BB8414" s="5" t="str">
        <f>IF(OR($E8414="",$G8414&lt;&gt;"Ativo"),"",IF(COUNTIFS($E$4:$E8414,$E8414,$A$4:$A8414,$A8414,$G$4:$G8414,"Ativo")=1,1,0))</f>
        <v/>
      </c>
      <c r="BC8414" t="str">
        <f>IF(OR($A8414="",$G8414&lt;&gt;"Ativo"),"",IF(COUNTIFS($A$4:$A8414,$A8414,$G$4:$G8414,"Ativo")=1,1,0))</f>
        <v/>
      </c>
    </row>
    <row r="8415" spans="1:55" x14ac:dyDescent="0.3">
      <c r="A8415" s="76"/>
      <c r="B8415" s="104"/>
      <c r="C8415" s="76"/>
      <c r="D8415" s="77"/>
      <c r="E8415" s="12"/>
      <c r="F8415" s="78"/>
      <c r="G8415" s="77"/>
      <c r="H8415" s="79"/>
      <c r="BA8415" s="5" t="str">
        <f t="shared" si="131"/>
        <v/>
      </c>
      <c r="BB8415" s="5" t="str">
        <f>IF(OR($E8415="",$G8415&lt;&gt;"Ativo"),"",IF(COUNTIFS($E$4:$E8415,$E8415,$A$4:$A8415,$A8415,$G$4:$G8415,"Ativo")=1,1,0))</f>
        <v/>
      </c>
      <c r="BC8415" t="str">
        <f>IF(OR($A8415="",$G8415&lt;&gt;"Ativo"),"",IF(COUNTIFS($A$4:$A8415,$A8415,$G$4:$G8415,"Ativo")=1,1,0))</f>
        <v/>
      </c>
    </row>
    <row r="8416" spans="1:55" x14ac:dyDescent="0.3">
      <c r="A8416" s="76"/>
      <c r="B8416" s="104"/>
      <c r="C8416" s="76"/>
      <c r="D8416" s="77"/>
      <c r="E8416" s="12"/>
      <c r="F8416" s="78"/>
      <c r="G8416" s="77"/>
      <c r="H8416" s="79"/>
      <c r="BA8416" s="5" t="str">
        <f t="shared" si="131"/>
        <v/>
      </c>
      <c r="BB8416" s="5" t="str">
        <f>IF(OR($E8416="",$G8416&lt;&gt;"Ativo"),"",IF(COUNTIFS($E$4:$E8416,$E8416,$A$4:$A8416,$A8416,$G$4:$G8416,"Ativo")=1,1,0))</f>
        <v/>
      </c>
      <c r="BC8416" t="str">
        <f>IF(OR($A8416="",$G8416&lt;&gt;"Ativo"),"",IF(COUNTIFS($A$4:$A8416,$A8416,$G$4:$G8416,"Ativo")=1,1,0))</f>
        <v/>
      </c>
    </row>
    <row r="8417" spans="1:55" x14ac:dyDescent="0.3">
      <c r="A8417" s="76"/>
      <c r="B8417" s="104"/>
      <c r="C8417" s="76"/>
      <c r="D8417" s="77"/>
      <c r="E8417" s="12"/>
      <c r="F8417" s="78"/>
      <c r="G8417" s="77"/>
      <c r="H8417" s="79"/>
      <c r="BA8417" s="5" t="str">
        <f t="shared" si="131"/>
        <v/>
      </c>
      <c r="BB8417" s="5" t="str">
        <f>IF(OR($E8417="",$G8417&lt;&gt;"Ativo"),"",IF(COUNTIFS($E$4:$E8417,$E8417,$A$4:$A8417,$A8417,$G$4:$G8417,"Ativo")=1,1,0))</f>
        <v/>
      </c>
      <c r="BC8417" t="str">
        <f>IF(OR($A8417="",$G8417&lt;&gt;"Ativo"),"",IF(COUNTIFS($A$4:$A8417,$A8417,$G$4:$G8417,"Ativo")=1,1,0))</f>
        <v/>
      </c>
    </row>
    <row r="8418" spans="1:55" x14ac:dyDescent="0.3">
      <c r="A8418" s="76"/>
      <c r="B8418" s="104"/>
      <c r="C8418" s="76"/>
      <c r="D8418" s="77"/>
      <c r="E8418" s="12"/>
      <c r="F8418" s="78"/>
      <c r="G8418" s="77"/>
      <c r="H8418" s="79"/>
      <c r="BA8418" s="5" t="str">
        <f t="shared" si="131"/>
        <v/>
      </c>
      <c r="BB8418" s="5" t="str">
        <f>IF(OR($E8418="",$G8418&lt;&gt;"Ativo"),"",IF(COUNTIFS($E$4:$E8418,$E8418,$A$4:$A8418,$A8418,$G$4:$G8418,"Ativo")=1,1,0))</f>
        <v/>
      </c>
      <c r="BC8418" t="str">
        <f>IF(OR($A8418="",$G8418&lt;&gt;"Ativo"),"",IF(COUNTIFS($A$4:$A8418,$A8418,$G$4:$G8418,"Ativo")=1,1,0))</f>
        <v/>
      </c>
    </row>
    <row r="8419" spans="1:55" x14ac:dyDescent="0.3">
      <c r="A8419" s="76"/>
      <c r="B8419" s="104"/>
      <c r="C8419" s="76"/>
      <c r="D8419" s="77"/>
      <c r="E8419" s="12"/>
      <c r="F8419" s="78"/>
      <c r="G8419" s="77"/>
      <c r="H8419" s="79"/>
      <c r="BA8419" s="5" t="str">
        <f t="shared" si="131"/>
        <v/>
      </c>
      <c r="BB8419" s="5" t="str">
        <f>IF(OR($E8419="",$G8419&lt;&gt;"Ativo"),"",IF(COUNTIFS($E$4:$E8419,$E8419,$A$4:$A8419,$A8419,$G$4:$G8419,"Ativo")=1,1,0))</f>
        <v/>
      </c>
      <c r="BC8419" t="str">
        <f>IF(OR($A8419="",$G8419&lt;&gt;"Ativo"),"",IF(COUNTIFS($A$4:$A8419,$A8419,$G$4:$G8419,"Ativo")=1,1,0))</f>
        <v/>
      </c>
    </row>
    <row r="8420" spans="1:55" x14ac:dyDescent="0.3">
      <c r="A8420" s="76"/>
      <c r="B8420" s="104"/>
      <c r="C8420" s="76"/>
      <c r="D8420" s="77"/>
      <c r="E8420" s="12"/>
      <c r="F8420" s="78"/>
      <c r="G8420" s="77"/>
      <c r="H8420" s="79"/>
      <c r="BA8420" s="5" t="str">
        <f t="shared" si="131"/>
        <v/>
      </c>
      <c r="BB8420" s="5" t="str">
        <f>IF(OR($E8420="",$G8420&lt;&gt;"Ativo"),"",IF(COUNTIFS($E$4:$E8420,$E8420,$A$4:$A8420,$A8420,$G$4:$G8420,"Ativo")=1,1,0))</f>
        <v/>
      </c>
      <c r="BC8420" t="str">
        <f>IF(OR($A8420="",$G8420&lt;&gt;"Ativo"),"",IF(COUNTIFS($A$4:$A8420,$A8420,$G$4:$G8420,"Ativo")=1,1,0))</f>
        <v/>
      </c>
    </row>
    <row r="8421" spans="1:55" x14ac:dyDescent="0.3">
      <c r="A8421" s="76"/>
      <c r="B8421" s="104"/>
      <c r="C8421" s="76"/>
      <c r="D8421" s="77"/>
      <c r="E8421" s="12"/>
      <c r="F8421" s="78"/>
      <c r="G8421" s="77"/>
      <c r="H8421" s="79"/>
      <c r="BA8421" s="5" t="str">
        <f t="shared" si="131"/>
        <v/>
      </c>
      <c r="BB8421" s="5" t="str">
        <f>IF(OR($E8421="",$G8421&lt;&gt;"Ativo"),"",IF(COUNTIFS($E$4:$E8421,$E8421,$A$4:$A8421,$A8421,$G$4:$G8421,"Ativo")=1,1,0))</f>
        <v/>
      </c>
      <c r="BC8421" t="str">
        <f>IF(OR($A8421="",$G8421&lt;&gt;"Ativo"),"",IF(COUNTIFS($A$4:$A8421,$A8421,$G$4:$G8421,"Ativo")=1,1,0))</f>
        <v/>
      </c>
    </row>
    <row r="8422" spans="1:55" x14ac:dyDescent="0.3">
      <c r="A8422" s="76"/>
      <c r="B8422" s="104"/>
      <c r="C8422" s="76"/>
      <c r="D8422" s="77"/>
      <c r="E8422" s="12"/>
      <c r="F8422" s="78"/>
      <c r="G8422" s="77"/>
      <c r="H8422" s="79"/>
      <c r="BA8422" s="5" t="str">
        <f t="shared" si="131"/>
        <v/>
      </c>
      <c r="BB8422" s="5" t="str">
        <f>IF(OR($E8422="",$G8422&lt;&gt;"Ativo"),"",IF(COUNTIFS($E$4:$E8422,$E8422,$A$4:$A8422,$A8422,$G$4:$G8422,"Ativo")=1,1,0))</f>
        <v/>
      </c>
      <c r="BC8422" t="str">
        <f>IF(OR($A8422="",$G8422&lt;&gt;"Ativo"),"",IF(COUNTIFS($A$4:$A8422,$A8422,$G$4:$G8422,"Ativo")=1,1,0))</f>
        <v/>
      </c>
    </row>
    <row r="8423" spans="1:55" x14ac:dyDescent="0.3">
      <c r="A8423" s="76"/>
      <c r="B8423" s="104"/>
      <c r="C8423" s="76"/>
      <c r="D8423" s="77"/>
      <c r="E8423" s="12"/>
      <c r="F8423" s="78"/>
      <c r="G8423" s="77"/>
      <c r="H8423" s="79"/>
      <c r="BA8423" s="5" t="str">
        <f t="shared" si="131"/>
        <v/>
      </c>
      <c r="BB8423" s="5" t="str">
        <f>IF(OR($E8423="",$G8423&lt;&gt;"Ativo"),"",IF(COUNTIFS($E$4:$E8423,$E8423,$A$4:$A8423,$A8423,$G$4:$G8423,"Ativo")=1,1,0))</f>
        <v/>
      </c>
      <c r="BC8423" t="str">
        <f>IF(OR($A8423="",$G8423&lt;&gt;"Ativo"),"",IF(COUNTIFS($A$4:$A8423,$A8423,$G$4:$G8423,"Ativo")=1,1,0))</f>
        <v/>
      </c>
    </row>
    <row r="8424" spans="1:55" x14ac:dyDescent="0.3">
      <c r="A8424" s="76"/>
      <c r="B8424" s="104"/>
      <c r="C8424" s="76"/>
      <c r="D8424" s="77"/>
      <c r="E8424" s="12"/>
      <c r="F8424" s="78"/>
      <c r="G8424" s="77"/>
      <c r="H8424" s="79"/>
      <c r="BA8424" s="5" t="str">
        <f t="shared" si="131"/>
        <v/>
      </c>
      <c r="BB8424" s="5" t="str">
        <f>IF(OR($E8424="",$G8424&lt;&gt;"Ativo"),"",IF(COUNTIFS($E$4:$E8424,$E8424,$A$4:$A8424,$A8424,$G$4:$G8424,"Ativo")=1,1,0))</f>
        <v/>
      </c>
      <c r="BC8424" t="str">
        <f>IF(OR($A8424="",$G8424&lt;&gt;"Ativo"),"",IF(COUNTIFS($A$4:$A8424,$A8424,$G$4:$G8424,"Ativo")=1,1,0))</f>
        <v/>
      </c>
    </row>
    <row r="8425" spans="1:55" x14ac:dyDescent="0.3">
      <c r="A8425" s="76"/>
      <c r="B8425" s="104"/>
      <c r="C8425" s="76"/>
      <c r="D8425" s="77"/>
      <c r="E8425" s="12"/>
      <c r="F8425" s="78"/>
      <c r="G8425" s="77"/>
      <c r="H8425" s="79"/>
      <c r="BA8425" s="5" t="str">
        <f t="shared" si="131"/>
        <v/>
      </c>
      <c r="BB8425" s="5" t="str">
        <f>IF(OR($E8425="",$G8425&lt;&gt;"Ativo"),"",IF(COUNTIFS($E$4:$E8425,$E8425,$A$4:$A8425,$A8425,$G$4:$G8425,"Ativo")=1,1,0))</f>
        <v/>
      </c>
      <c r="BC8425" t="str">
        <f>IF(OR($A8425="",$G8425&lt;&gt;"Ativo"),"",IF(COUNTIFS($A$4:$A8425,$A8425,$G$4:$G8425,"Ativo")=1,1,0))</f>
        <v/>
      </c>
    </row>
    <row r="8426" spans="1:55" x14ac:dyDescent="0.3">
      <c r="A8426" s="76"/>
      <c r="B8426" s="104"/>
      <c r="C8426" s="76"/>
      <c r="D8426" s="77"/>
      <c r="E8426" s="12"/>
      <c r="F8426" s="78"/>
      <c r="G8426" s="77"/>
      <c r="H8426" s="79"/>
      <c r="BA8426" s="5" t="str">
        <f t="shared" si="131"/>
        <v/>
      </c>
      <c r="BB8426" s="5" t="str">
        <f>IF(OR($E8426="",$G8426&lt;&gt;"Ativo"),"",IF(COUNTIFS($E$4:$E8426,$E8426,$A$4:$A8426,$A8426,$G$4:$G8426,"Ativo")=1,1,0))</f>
        <v/>
      </c>
      <c r="BC8426" t="str">
        <f>IF(OR($A8426="",$G8426&lt;&gt;"Ativo"),"",IF(COUNTIFS($A$4:$A8426,$A8426,$G$4:$G8426,"Ativo")=1,1,0))</f>
        <v/>
      </c>
    </row>
    <row r="8427" spans="1:55" x14ac:dyDescent="0.3">
      <c r="A8427" s="76"/>
      <c r="B8427" s="104"/>
      <c r="C8427" s="76"/>
      <c r="D8427" s="77"/>
      <c r="E8427" s="12"/>
      <c r="F8427" s="78"/>
      <c r="G8427" s="77"/>
      <c r="H8427" s="79"/>
      <c r="BA8427" s="5" t="str">
        <f t="shared" si="131"/>
        <v/>
      </c>
      <c r="BB8427" s="5" t="str">
        <f>IF(OR($E8427="",$G8427&lt;&gt;"Ativo"),"",IF(COUNTIFS($E$4:$E8427,$E8427,$A$4:$A8427,$A8427,$G$4:$G8427,"Ativo")=1,1,0))</f>
        <v/>
      </c>
      <c r="BC8427" t="str">
        <f>IF(OR($A8427="",$G8427&lt;&gt;"Ativo"),"",IF(COUNTIFS($A$4:$A8427,$A8427,$G$4:$G8427,"Ativo")=1,1,0))</f>
        <v/>
      </c>
    </row>
    <row r="8428" spans="1:55" x14ac:dyDescent="0.3">
      <c r="A8428" s="76"/>
      <c r="B8428" s="104"/>
      <c r="C8428" s="76"/>
      <c r="D8428" s="77"/>
      <c r="E8428" s="12"/>
      <c r="F8428" s="78"/>
      <c r="G8428" s="77"/>
      <c r="H8428" s="79"/>
      <c r="BA8428" s="5" t="str">
        <f t="shared" si="131"/>
        <v/>
      </c>
      <c r="BB8428" s="5" t="str">
        <f>IF(OR($E8428="",$G8428&lt;&gt;"Ativo"),"",IF(COUNTIFS($E$4:$E8428,$E8428,$A$4:$A8428,$A8428,$G$4:$G8428,"Ativo")=1,1,0))</f>
        <v/>
      </c>
      <c r="BC8428" t="str">
        <f>IF(OR($A8428="",$G8428&lt;&gt;"Ativo"),"",IF(COUNTIFS($A$4:$A8428,$A8428,$G$4:$G8428,"Ativo")=1,1,0))</f>
        <v/>
      </c>
    </row>
    <row r="8429" spans="1:55" x14ac:dyDescent="0.3">
      <c r="A8429" s="76"/>
      <c r="B8429" s="104"/>
      <c r="C8429" s="76"/>
      <c r="D8429" s="77"/>
      <c r="E8429" s="12"/>
      <c r="F8429" s="78"/>
      <c r="G8429" s="77"/>
      <c r="H8429" s="79"/>
      <c r="BA8429" s="5" t="str">
        <f t="shared" si="131"/>
        <v/>
      </c>
      <c r="BB8429" s="5" t="str">
        <f>IF(OR($E8429="",$G8429&lt;&gt;"Ativo"),"",IF(COUNTIFS($E$4:$E8429,$E8429,$A$4:$A8429,$A8429,$G$4:$G8429,"Ativo")=1,1,0))</f>
        <v/>
      </c>
      <c r="BC8429" t="str">
        <f>IF(OR($A8429="",$G8429&lt;&gt;"Ativo"),"",IF(COUNTIFS($A$4:$A8429,$A8429,$G$4:$G8429,"Ativo")=1,1,0))</f>
        <v/>
      </c>
    </row>
    <row r="8430" spans="1:55" x14ac:dyDescent="0.3">
      <c r="A8430" s="76"/>
      <c r="B8430" s="104"/>
      <c r="C8430" s="76"/>
      <c r="D8430" s="77"/>
      <c r="E8430" s="12"/>
      <c r="F8430" s="78"/>
      <c r="G8430" s="77"/>
      <c r="H8430" s="79"/>
      <c r="BA8430" s="5" t="str">
        <f t="shared" si="131"/>
        <v/>
      </c>
      <c r="BB8430" s="5" t="str">
        <f>IF(OR($E8430="",$G8430&lt;&gt;"Ativo"),"",IF(COUNTIFS($E$4:$E8430,$E8430,$A$4:$A8430,$A8430,$G$4:$G8430,"Ativo")=1,1,0))</f>
        <v/>
      </c>
      <c r="BC8430" t="str">
        <f>IF(OR($A8430="",$G8430&lt;&gt;"Ativo"),"",IF(COUNTIFS($A$4:$A8430,$A8430,$G$4:$G8430,"Ativo")=1,1,0))</f>
        <v/>
      </c>
    </row>
    <row r="8431" spans="1:55" x14ac:dyDescent="0.3">
      <c r="A8431" s="76"/>
      <c r="B8431" s="104"/>
      <c r="C8431" s="76"/>
      <c r="D8431" s="77"/>
      <c r="E8431" s="12"/>
      <c r="F8431" s="78"/>
      <c r="G8431" s="77"/>
      <c r="H8431" s="79"/>
      <c r="BA8431" s="5" t="str">
        <f t="shared" si="131"/>
        <v/>
      </c>
      <c r="BB8431" s="5" t="str">
        <f>IF(OR($E8431="",$G8431&lt;&gt;"Ativo"),"",IF(COUNTIFS($E$4:$E8431,$E8431,$A$4:$A8431,$A8431,$G$4:$G8431,"Ativo")=1,1,0))</f>
        <v/>
      </c>
      <c r="BC8431" t="str">
        <f>IF(OR($A8431="",$G8431&lt;&gt;"Ativo"),"",IF(COUNTIFS($A$4:$A8431,$A8431,$G$4:$G8431,"Ativo")=1,1,0))</f>
        <v/>
      </c>
    </row>
    <row r="8432" spans="1:55" x14ac:dyDescent="0.3">
      <c r="A8432" s="76"/>
      <c r="B8432" s="104"/>
      <c r="C8432" s="76"/>
      <c r="D8432" s="77"/>
      <c r="E8432" s="12"/>
      <c r="F8432" s="78"/>
      <c r="G8432" s="77"/>
      <c r="H8432" s="79"/>
      <c r="BA8432" s="5" t="str">
        <f t="shared" si="131"/>
        <v/>
      </c>
      <c r="BB8432" s="5" t="str">
        <f>IF(OR($E8432="",$G8432&lt;&gt;"Ativo"),"",IF(COUNTIFS($E$4:$E8432,$E8432,$A$4:$A8432,$A8432,$G$4:$G8432,"Ativo")=1,1,0))</f>
        <v/>
      </c>
      <c r="BC8432" t="str">
        <f>IF(OR($A8432="",$G8432&lt;&gt;"Ativo"),"",IF(COUNTIFS($A$4:$A8432,$A8432,$G$4:$G8432,"Ativo")=1,1,0))</f>
        <v/>
      </c>
    </row>
    <row r="8433" spans="1:55" x14ac:dyDescent="0.3">
      <c r="A8433" s="76"/>
      <c r="B8433" s="104"/>
      <c r="C8433" s="76"/>
      <c r="D8433" s="77"/>
      <c r="E8433" s="12"/>
      <c r="F8433" s="78"/>
      <c r="G8433" s="77"/>
      <c r="H8433" s="79"/>
      <c r="BA8433" s="5" t="str">
        <f t="shared" si="131"/>
        <v/>
      </c>
      <c r="BB8433" s="5" t="str">
        <f>IF(OR($E8433="",$G8433&lt;&gt;"Ativo"),"",IF(COUNTIFS($E$4:$E8433,$E8433,$A$4:$A8433,$A8433,$G$4:$G8433,"Ativo")=1,1,0))</f>
        <v/>
      </c>
      <c r="BC8433" t="str">
        <f>IF(OR($A8433="",$G8433&lt;&gt;"Ativo"),"",IF(COUNTIFS($A$4:$A8433,$A8433,$G$4:$G8433,"Ativo")=1,1,0))</f>
        <v/>
      </c>
    </row>
    <row r="8434" spans="1:55" x14ac:dyDescent="0.3">
      <c r="A8434" s="76"/>
      <c r="B8434" s="104"/>
      <c r="C8434" s="76"/>
      <c r="D8434" s="77"/>
      <c r="E8434" s="12"/>
      <c r="F8434" s="78"/>
      <c r="G8434" s="77"/>
      <c r="H8434" s="79"/>
      <c r="BA8434" s="5" t="str">
        <f t="shared" si="131"/>
        <v/>
      </c>
      <c r="BB8434" s="5" t="str">
        <f>IF(OR($E8434="",$G8434&lt;&gt;"Ativo"),"",IF(COUNTIFS($E$4:$E8434,$E8434,$A$4:$A8434,$A8434,$G$4:$G8434,"Ativo")=1,1,0))</f>
        <v/>
      </c>
      <c r="BC8434" t="str">
        <f>IF(OR($A8434="",$G8434&lt;&gt;"Ativo"),"",IF(COUNTIFS($A$4:$A8434,$A8434,$G$4:$G8434,"Ativo")=1,1,0))</f>
        <v/>
      </c>
    </row>
    <row r="8435" spans="1:55" x14ac:dyDescent="0.3">
      <c r="A8435" s="76"/>
      <c r="B8435" s="104"/>
      <c r="C8435" s="76"/>
      <c r="D8435" s="77"/>
      <c r="E8435" s="12"/>
      <c r="F8435" s="78"/>
      <c r="G8435" s="77"/>
      <c r="H8435" s="79"/>
      <c r="BA8435" s="5" t="str">
        <f t="shared" si="131"/>
        <v/>
      </c>
      <c r="BB8435" s="5" t="str">
        <f>IF(OR($E8435="",$G8435&lt;&gt;"Ativo"),"",IF(COUNTIFS($E$4:$E8435,$E8435,$A$4:$A8435,$A8435,$G$4:$G8435,"Ativo")=1,1,0))</f>
        <v/>
      </c>
      <c r="BC8435" t="str">
        <f>IF(OR($A8435="",$G8435&lt;&gt;"Ativo"),"",IF(COUNTIFS($A$4:$A8435,$A8435,$G$4:$G8435,"Ativo")=1,1,0))</f>
        <v/>
      </c>
    </row>
    <row r="8436" spans="1:55" x14ac:dyDescent="0.3">
      <c r="A8436" s="76"/>
      <c r="B8436" s="104"/>
      <c r="C8436" s="76"/>
      <c r="D8436" s="77"/>
      <c r="E8436" s="12"/>
      <c r="F8436" s="78"/>
      <c r="G8436" s="77"/>
      <c r="H8436" s="79"/>
      <c r="BA8436" s="5" t="str">
        <f t="shared" si="131"/>
        <v/>
      </c>
      <c r="BB8436" s="5" t="str">
        <f>IF(OR($E8436="",$G8436&lt;&gt;"Ativo"),"",IF(COUNTIFS($E$4:$E8436,$E8436,$A$4:$A8436,$A8436,$G$4:$G8436,"Ativo")=1,1,0))</f>
        <v/>
      </c>
      <c r="BC8436" t="str">
        <f>IF(OR($A8436="",$G8436&lt;&gt;"Ativo"),"",IF(COUNTIFS($A$4:$A8436,$A8436,$G$4:$G8436,"Ativo")=1,1,0))</f>
        <v/>
      </c>
    </row>
    <row r="8437" spans="1:55" x14ac:dyDescent="0.3">
      <c r="A8437" s="76"/>
      <c r="B8437" s="104"/>
      <c r="C8437" s="76"/>
      <c r="D8437" s="77"/>
      <c r="E8437" s="12"/>
      <c r="F8437" s="78"/>
      <c r="G8437" s="77"/>
      <c r="H8437" s="79"/>
      <c r="BA8437" s="5" t="str">
        <f t="shared" si="131"/>
        <v/>
      </c>
      <c r="BB8437" s="5" t="str">
        <f>IF(OR($E8437="",$G8437&lt;&gt;"Ativo"),"",IF(COUNTIFS($E$4:$E8437,$E8437,$A$4:$A8437,$A8437,$G$4:$G8437,"Ativo")=1,1,0))</f>
        <v/>
      </c>
      <c r="BC8437" t="str">
        <f>IF(OR($A8437="",$G8437&lt;&gt;"Ativo"),"",IF(COUNTIFS($A$4:$A8437,$A8437,$G$4:$G8437,"Ativo")=1,1,0))</f>
        <v/>
      </c>
    </row>
    <row r="8438" spans="1:55" x14ac:dyDescent="0.3">
      <c r="A8438" s="76"/>
      <c r="B8438" s="104"/>
      <c r="C8438" s="76"/>
      <c r="D8438" s="77"/>
      <c r="E8438" s="12"/>
      <c r="F8438" s="78"/>
      <c r="G8438" s="77"/>
      <c r="H8438" s="79"/>
      <c r="BA8438" s="5" t="str">
        <f t="shared" si="131"/>
        <v/>
      </c>
      <c r="BB8438" s="5" t="str">
        <f>IF(OR($E8438="",$G8438&lt;&gt;"Ativo"),"",IF(COUNTIFS($E$4:$E8438,$E8438,$A$4:$A8438,$A8438,$G$4:$G8438,"Ativo")=1,1,0))</f>
        <v/>
      </c>
      <c r="BC8438" t="str">
        <f>IF(OR($A8438="",$G8438&lt;&gt;"Ativo"),"",IF(COUNTIFS($A$4:$A8438,$A8438,$G$4:$G8438,"Ativo")=1,1,0))</f>
        <v/>
      </c>
    </row>
    <row r="8439" spans="1:55" x14ac:dyDescent="0.3">
      <c r="A8439" s="76"/>
      <c r="B8439" s="104"/>
      <c r="C8439" s="76"/>
      <c r="D8439" s="77"/>
      <c r="E8439" s="12"/>
      <c r="F8439" s="78"/>
      <c r="G8439" s="77"/>
      <c r="H8439" s="79"/>
      <c r="BA8439" s="5" t="str">
        <f t="shared" si="131"/>
        <v/>
      </c>
      <c r="BB8439" s="5" t="str">
        <f>IF(OR($E8439="",$G8439&lt;&gt;"Ativo"),"",IF(COUNTIFS($E$4:$E8439,$E8439,$A$4:$A8439,$A8439,$G$4:$G8439,"Ativo")=1,1,0))</f>
        <v/>
      </c>
      <c r="BC8439" t="str">
        <f>IF(OR($A8439="",$G8439&lt;&gt;"Ativo"),"",IF(COUNTIFS($A$4:$A8439,$A8439,$G$4:$G8439,"Ativo")=1,1,0))</f>
        <v/>
      </c>
    </row>
    <row r="8440" spans="1:55" x14ac:dyDescent="0.3">
      <c r="A8440" s="76"/>
      <c r="B8440" s="104"/>
      <c r="C8440" s="76"/>
      <c r="D8440" s="77"/>
      <c r="E8440" s="12"/>
      <c r="F8440" s="78"/>
      <c r="G8440" s="77"/>
      <c r="H8440" s="79"/>
      <c r="BA8440" s="5" t="str">
        <f t="shared" si="131"/>
        <v/>
      </c>
      <c r="BB8440" s="5" t="str">
        <f>IF(OR($E8440="",$G8440&lt;&gt;"Ativo"),"",IF(COUNTIFS($E$4:$E8440,$E8440,$A$4:$A8440,$A8440,$G$4:$G8440,"Ativo")=1,1,0))</f>
        <v/>
      </c>
      <c r="BC8440" t="str">
        <f>IF(OR($A8440="",$G8440&lt;&gt;"Ativo"),"",IF(COUNTIFS($A$4:$A8440,$A8440,$G$4:$G8440,"Ativo")=1,1,0))</f>
        <v/>
      </c>
    </row>
    <row r="8441" spans="1:55" x14ac:dyDescent="0.3">
      <c r="A8441" s="76"/>
      <c r="B8441" s="104"/>
      <c r="C8441" s="76"/>
      <c r="D8441" s="77"/>
      <c r="E8441" s="12"/>
      <c r="F8441" s="78"/>
      <c r="G8441" s="77"/>
      <c r="H8441" s="79"/>
      <c r="BA8441" s="5" t="str">
        <f t="shared" si="131"/>
        <v/>
      </c>
      <c r="BB8441" s="5" t="str">
        <f>IF(OR($E8441="",$G8441&lt;&gt;"Ativo"),"",IF(COUNTIFS($E$4:$E8441,$E8441,$A$4:$A8441,$A8441,$G$4:$G8441,"Ativo")=1,1,0))</f>
        <v/>
      </c>
      <c r="BC8441" t="str">
        <f>IF(OR($A8441="",$G8441&lt;&gt;"Ativo"),"",IF(COUNTIFS($A$4:$A8441,$A8441,$G$4:$G8441,"Ativo")=1,1,0))</f>
        <v/>
      </c>
    </row>
    <row r="8442" spans="1:55" x14ac:dyDescent="0.3">
      <c r="A8442" s="76"/>
      <c r="B8442" s="104"/>
      <c r="C8442" s="76"/>
      <c r="D8442" s="77"/>
      <c r="E8442" s="12"/>
      <c r="F8442" s="78"/>
      <c r="G8442" s="77"/>
      <c r="H8442" s="79"/>
      <c r="BA8442" s="5" t="str">
        <f t="shared" si="131"/>
        <v/>
      </c>
      <c r="BB8442" s="5" t="str">
        <f>IF(OR($E8442="",$G8442&lt;&gt;"Ativo"),"",IF(COUNTIFS($E$4:$E8442,$E8442,$A$4:$A8442,$A8442,$G$4:$G8442,"Ativo")=1,1,0))</f>
        <v/>
      </c>
      <c r="BC8442" t="str">
        <f>IF(OR($A8442="",$G8442&lt;&gt;"Ativo"),"",IF(COUNTIFS($A$4:$A8442,$A8442,$G$4:$G8442,"Ativo")=1,1,0))</f>
        <v/>
      </c>
    </row>
    <row r="8443" spans="1:55" x14ac:dyDescent="0.3">
      <c r="A8443" s="76"/>
      <c r="B8443" s="104"/>
      <c r="C8443" s="76"/>
      <c r="D8443" s="77"/>
      <c r="E8443" s="12"/>
      <c r="F8443" s="78"/>
      <c r="G8443" s="77"/>
      <c r="H8443" s="79"/>
      <c r="BA8443" s="5" t="str">
        <f t="shared" si="131"/>
        <v/>
      </c>
      <c r="BB8443" s="5" t="str">
        <f>IF(OR($E8443="",$G8443&lt;&gt;"Ativo"),"",IF(COUNTIFS($E$4:$E8443,$E8443,$A$4:$A8443,$A8443,$G$4:$G8443,"Ativo")=1,1,0))</f>
        <v/>
      </c>
      <c r="BC8443" t="str">
        <f>IF(OR($A8443="",$G8443&lt;&gt;"Ativo"),"",IF(COUNTIFS($A$4:$A8443,$A8443,$G$4:$G8443,"Ativo")=1,1,0))</f>
        <v/>
      </c>
    </row>
    <row r="8444" spans="1:55" x14ac:dyDescent="0.3">
      <c r="A8444" s="76"/>
      <c r="B8444" s="104"/>
      <c r="C8444" s="76"/>
      <c r="D8444" s="77"/>
      <c r="E8444" s="12"/>
      <c r="F8444" s="78"/>
      <c r="G8444" s="77"/>
      <c r="H8444" s="79"/>
      <c r="BA8444" s="5" t="str">
        <f t="shared" si="131"/>
        <v/>
      </c>
      <c r="BB8444" s="5" t="str">
        <f>IF(OR($E8444="",$G8444&lt;&gt;"Ativo"),"",IF(COUNTIFS($E$4:$E8444,$E8444,$A$4:$A8444,$A8444,$G$4:$G8444,"Ativo")=1,1,0))</f>
        <v/>
      </c>
      <c r="BC8444" t="str">
        <f>IF(OR($A8444="",$G8444&lt;&gt;"Ativo"),"",IF(COUNTIFS($A$4:$A8444,$A8444,$G$4:$G8444,"Ativo")=1,1,0))</f>
        <v/>
      </c>
    </row>
    <row r="8445" spans="1:55" x14ac:dyDescent="0.3">
      <c r="A8445" s="76"/>
      <c r="B8445" s="104"/>
      <c r="C8445" s="76"/>
      <c r="D8445" s="77"/>
      <c r="E8445" s="12"/>
      <c r="F8445" s="78"/>
      <c r="G8445" s="77"/>
      <c r="H8445" s="79"/>
      <c r="BA8445" s="5" t="str">
        <f t="shared" si="131"/>
        <v/>
      </c>
      <c r="BB8445" s="5" t="str">
        <f>IF(OR($E8445="",$G8445&lt;&gt;"Ativo"),"",IF(COUNTIFS($E$4:$E8445,$E8445,$A$4:$A8445,$A8445,$G$4:$G8445,"Ativo")=1,1,0))</f>
        <v/>
      </c>
      <c r="BC8445" t="str">
        <f>IF(OR($A8445="",$G8445&lt;&gt;"Ativo"),"",IF(COUNTIFS($A$4:$A8445,$A8445,$G$4:$G8445,"Ativo")=1,1,0))</f>
        <v/>
      </c>
    </row>
    <row r="8446" spans="1:55" x14ac:dyDescent="0.3">
      <c r="A8446" s="76"/>
      <c r="B8446" s="104"/>
      <c r="C8446" s="76"/>
      <c r="D8446" s="77"/>
      <c r="E8446" s="12"/>
      <c r="F8446" s="78"/>
      <c r="G8446" s="77"/>
      <c r="H8446" s="79"/>
      <c r="BA8446" s="5" t="str">
        <f t="shared" si="131"/>
        <v/>
      </c>
      <c r="BB8446" s="5" t="str">
        <f>IF(OR($E8446="",$G8446&lt;&gt;"Ativo"),"",IF(COUNTIFS($E$4:$E8446,$E8446,$A$4:$A8446,$A8446,$G$4:$G8446,"Ativo")=1,1,0))</f>
        <v/>
      </c>
      <c r="BC8446" t="str">
        <f>IF(OR($A8446="",$G8446&lt;&gt;"Ativo"),"",IF(COUNTIFS($A$4:$A8446,$A8446,$G$4:$G8446,"Ativo")=1,1,0))</f>
        <v/>
      </c>
    </row>
    <row r="8447" spans="1:55" x14ac:dyDescent="0.3">
      <c r="A8447" s="76"/>
      <c r="B8447" s="104"/>
      <c r="C8447" s="76"/>
      <c r="D8447" s="77"/>
      <c r="E8447" s="12"/>
      <c r="F8447" s="78"/>
      <c r="G8447" s="77"/>
      <c r="H8447" s="79"/>
      <c r="BA8447" s="5" t="str">
        <f t="shared" si="131"/>
        <v/>
      </c>
      <c r="BB8447" s="5" t="str">
        <f>IF(OR($E8447="",$G8447&lt;&gt;"Ativo"),"",IF(COUNTIFS($E$4:$E8447,$E8447,$A$4:$A8447,$A8447,$G$4:$G8447,"Ativo")=1,1,0))</f>
        <v/>
      </c>
      <c r="BC8447" t="str">
        <f>IF(OR($A8447="",$G8447&lt;&gt;"Ativo"),"",IF(COUNTIFS($A$4:$A8447,$A8447,$G$4:$G8447,"Ativo")=1,1,0))</f>
        <v/>
      </c>
    </row>
    <row r="8448" spans="1:55" x14ac:dyDescent="0.3">
      <c r="A8448" s="76"/>
      <c r="B8448" s="104"/>
      <c r="C8448" s="76"/>
      <c r="D8448" s="77"/>
      <c r="E8448" s="12"/>
      <c r="F8448" s="78"/>
      <c r="G8448" s="77"/>
      <c r="H8448" s="79"/>
      <c r="BA8448" s="5" t="str">
        <f t="shared" si="131"/>
        <v/>
      </c>
      <c r="BB8448" s="5" t="str">
        <f>IF(OR($E8448="",$G8448&lt;&gt;"Ativo"),"",IF(COUNTIFS($E$4:$E8448,$E8448,$A$4:$A8448,$A8448,$G$4:$G8448,"Ativo")=1,1,0))</f>
        <v/>
      </c>
      <c r="BC8448" t="str">
        <f>IF(OR($A8448="",$G8448&lt;&gt;"Ativo"),"",IF(COUNTIFS($A$4:$A8448,$A8448,$G$4:$G8448,"Ativo")=1,1,0))</f>
        <v/>
      </c>
    </row>
    <row r="8449" spans="1:55" x14ac:dyDescent="0.3">
      <c r="A8449" s="76"/>
      <c r="B8449" s="104"/>
      <c r="C8449" s="76"/>
      <c r="D8449" s="77"/>
      <c r="E8449" s="12"/>
      <c r="F8449" s="78"/>
      <c r="G8449" s="77"/>
      <c r="H8449" s="79"/>
      <c r="BA8449" s="5" t="str">
        <f t="shared" si="131"/>
        <v/>
      </c>
      <c r="BB8449" s="5" t="str">
        <f>IF(OR($E8449="",$G8449&lt;&gt;"Ativo"),"",IF(COUNTIFS($E$4:$E8449,$E8449,$A$4:$A8449,$A8449,$G$4:$G8449,"Ativo")=1,1,0))</f>
        <v/>
      </c>
      <c r="BC8449" t="str">
        <f>IF(OR($A8449="",$G8449&lt;&gt;"Ativo"),"",IF(COUNTIFS($A$4:$A8449,$A8449,$G$4:$G8449,"Ativo")=1,1,0))</f>
        <v/>
      </c>
    </row>
    <row r="8450" spans="1:55" x14ac:dyDescent="0.3">
      <c r="A8450" s="76"/>
      <c r="B8450" s="104"/>
      <c r="C8450" s="76"/>
      <c r="D8450" s="77"/>
      <c r="E8450" s="12"/>
      <c r="F8450" s="78"/>
      <c r="G8450" s="77"/>
      <c r="H8450" s="79"/>
      <c r="BA8450" s="5" t="str">
        <f t="shared" si="131"/>
        <v/>
      </c>
      <c r="BB8450" s="5" t="str">
        <f>IF(OR($E8450="",$G8450&lt;&gt;"Ativo"),"",IF(COUNTIFS($E$4:$E8450,$E8450,$A$4:$A8450,$A8450,$G$4:$G8450,"Ativo")=1,1,0))</f>
        <v/>
      </c>
      <c r="BC8450" t="str">
        <f>IF(OR($A8450="",$G8450&lt;&gt;"Ativo"),"",IF(COUNTIFS($A$4:$A8450,$A8450,$G$4:$G8450,"Ativo")=1,1,0))</f>
        <v/>
      </c>
    </row>
    <row r="8451" spans="1:55" x14ac:dyDescent="0.3">
      <c r="A8451" s="76"/>
      <c r="B8451" s="104"/>
      <c r="C8451" s="76"/>
      <c r="D8451" s="77"/>
      <c r="E8451" s="12"/>
      <c r="F8451" s="78"/>
      <c r="G8451" s="77"/>
      <c r="H8451" s="79"/>
      <c r="BA8451" s="5" t="str">
        <f t="shared" si="131"/>
        <v/>
      </c>
      <c r="BB8451" s="5" t="str">
        <f>IF(OR($E8451="",$G8451&lt;&gt;"Ativo"),"",IF(COUNTIFS($E$4:$E8451,$E8451,$A$4:$A8451,$A8451,$G$4:$G8451,"Ativo")=1,1,0))</f>
        <v/>
      </c>
      <c r="BC8451" t="str">
        <f>IF(OR($A8451="",$G8451&lt;&gt;"Ativo"),"",IF(COUNTIFS($A$4:$A8451,$A8451,$G$4:$G8451,"Ativo")=1,1,0))</f>
        <v/>
      </c>
    </row>
    <row r="8452" spans="1:55" x14ac:dyDescent="0.3">
      <c r="A8452" s="76"/>
      <c r="B8452" s="104"/>
      <c r="C8452" s="76"/>
      <c r="D8452" s="77"/>
      <c r="E8452" s="12"/>
      <c r="F8452" s="78"/>
      <c r="G8452" s="77"/>
      <c r="H8452" s="79"/>
      <c r="BA8452" s="5" t="str">
        <f t="shared" ref="BA8452:BA8515" si="132">IF($D8452="","",MID($D8452,4,LEN($D8452)-5))</f>
        <v/>
      </c>
      <c r="BB8452" s="5" t="str">
        <f>IF(OR($E8452="",$G8452&lt;&gt;"Ativo"),"",IF(COUNTIFS($E$4:$E8452,$E8452,$A$4:$A8452,$A8452,$G$4:$G8452,"Ativo")=1,1,0))</f>
        <v/>
      </c>
      <c r="BC8452" t="str">
        <f>IF(OR($A8452="",$G8452&lt;&gt;"Ativo"),"",IF(COUNTIFS($A$4:$A8452,$A8452,$G$4:$G8452,"Ativo")=1,1,0))</f>
        <v/>
      </c>
    </row>
    <row r="8453" spans="1:55" x14ac:dyDescent="0.3">
      <c r="A8453" s="76"/>
      <c r="B8453" s="104"/>
      <c r="C8453" s="76"/>
      <c r="D8453" s="77"/>
      <c r="E8453" s="12"/>
      <c r="F8453" s="78"/>
      <c r="G8453" s="77"/>
      <c r="H8453" s="79"/>
      <c r="BA8453" s="5" t="str">
        <f t="shared" si="132"/>
        <v/>
      </c>
      <c r="BB8453" s="5" t="str">
        <f>IF(OR($E8453="",$G8453&lt;&gt;"Ativo"),"",IF(COUNTIFS($E$4:$E8453,$E8453,$A$4:$A8453,$A8453,$G$4:$G8453,"Ativo")=1,1,0))</f>
        <v/>
      </c>
      <c r="BC8453" t="str">
        <f>IF(OR($A8453="",$G8453&lt;&gt;"Ativo"),"",IF(COUNTIFS($A$4:$A8453,$A8453,$G$4:$G8453,"Ativo")=1,1,0))</f>
        <v/>
      </c>
    </row>
    <row r="8454" spans="1:55" x14ac:dyDescent="0.3">
      <c r="A8454" s="76"/>
      <c r="B8454" s="104"/>
      <c r="C8454" s="76"/>
      <c r="D8454" s="77"/>
      <c r="E8454" s="12"/>
      <c r="F8454" s="78"/>
      <c r="G8454" s="77"/>
      <c r="H8454" s="79"/>
      <c r="BA8454" s="5" t="str">
        <f t="shared" si="132"/>
        <v/>
      </c>
      <c r="BB8454" s="5" t="str">
        <f>IF(OR($E8454="",$G8454&lt;&gt;"Ativo"),"",IF(COUNTIFS($E$4:$E8454,$E8454,$A$4:$A8454,$A8454,$G$4:$G8454,"Ativo")=1,1,0))</f>
        <v/>
      </c>
      <c r="BC8454" t="str">
        <f>IF(OR($A8454="",$G8454&lt;&gt;"Ativo"),"",IF(COUNTIFS($A$4:$A8454,$A8454,$G$4:$G8454,"Ativo")=1,1,0))</f>
        <v/>
      </c>
    </row>
    <row r="8455" spans="1:55" x14ac:dyDescent="0.3">
      <c r="A8455" s="76"/>
      <c r="B8455" s="104"/>
      <c r="C8455" s="76"/>
      <c r="D8455" s="77"/>
      <c r="E8455" s="12"/>
      <c r="F8455" s="78"/>
      <c r="G8455" s="77"/>
      <c r="H8455" s="79"/>
      <c r="BA8455" s="5" t="str">
        <f t="shared" si="132"/>
        <v/>
      </c>
      <c r="BB8455" s="5" t="str">
        <f>IF(OR($E8455="",$G8455&lt;&gt;"Ativo"),"",IF(COUNTIFS($E$4:$E8455,$E8455,$A$4:$A8455,$A8455,$G$4:$G8455,"Ativo")=1,1,0))</f>
        <v/>
      </c>
      <c r="BC8455" t="str">
        <f>IF(OR($A8455="",$G8455&lt;&gt;"Ativo"),"",IF(COUNTIFS($A$4:$A8455,$A8455,$G$4:$G8455,"Ativo")=1,1,0))</f>
        <v/>
      </c>
    </row>
    <row r="8456" spans="1:55" x14ac:dyDescent="0.3">
      <c r="A8456" s="76"/>
      <c r="B8456" s="104"/>
      <c r="C8456" s="76"/>
      <c r="D8456" s="77"/>
      <c r="E8456" s="12"/>
      <c r="F8456" s="78"/>
      <c r="G8456" s="77"/>
      <c r="H8456" s="79"/>
      <c r="BA8456" s="5" t="str">
        <f t="shared" si="132"/>
        <v/>
      </c>
      <c r="BB8456" s="5" t="str">
        <f>IF(OR($E8456="",$G8456&lt;&gt;"Ativo"),"",IF(COUNTIFS($E$4:$E8456,$E8456,$A$4:$A8456,$A8456,$G$4:$G8456,"Ativo")=1,1,0))</f>
        <v/>
      </c>
      <c r="BC8456" t="str">
        <f>IF(OR($A8456="",$G8456&lt;&gt;"Ativo"),"",IF(COUNTIFS($A$4:$A8456,$A8456,$G$4:$G8456,"Ativo")=1,1,0))</f>
        <v/>
      </c>
    </row>
    <row r="8457" spans="1:55" x14ac:dyDescent="0.3">
      <c r="A8457" s="76"/>
      <c r="B8457" s="104"/>
      <c r="C8457" s="76"/>
      <c r="D8457" s="77"/>
      <c r="E8457" s="12"/>
      <c r="F8457" s="78"/>
      <c r="G8457" s="77"/>
      <c r="H8457" s="79"/>
      <c r="BA8457" s="5" t="str">
        <f t="shared" si="132"/>
        <v/>
      </c>
      <c r="BB8457" s="5" t="str">
        <f>IF(OR($E8457="",$G8457&lt;&gt;"Ativo"),"",IF(COUNTIFS($E$4:$E8457,$E8457,$A$4:$A8457,$A8457,$G$4:$G8457,"Ativo")=1,1,0))</f>
        <v/>
      </c>
      <c r="BC8457" t="str">
        <f>IF(OR($A8457="",$G8457&lt;&gt;"Ativo"),"",IF(COUNTIFS($A$4:$A8457,$A8457,$G$4:$G8457,"Ativo")=1,1,0))</f>
        <v/>
      </c>
    </row>
    <row r="8458" spans="1:55" x14ac:dyDescent="0.3">
      <c r="A8458" s="76"/>
      <c r="B8458" s="104"/>
      <c r="C8458" s="76"/>
      <c r="D8458" s="77"/>
      <c r="E8458" s="12"/>
      <c r="F8458" s="78"/>
      <c r="G8458" s="77"/>
      <c r="H8458" s="79"/>
      <c r="BA8458" s="5" t="str">
        <f t="shared" si="132"/>
        <v/>
      </c>
      <c r="BB8458" s="5" t="str">
        <f>IF(OR($E8458="",$G8458&lt;&gt;"Ativo"),"",IF(COUNTIFS($E$4:$E8458,$E8458,$A$4:$A8458,$A8458,$G$4:$G8458,"Ativo")=1,1,0))</f>
        <v/>
      </c>
      <c r="BC8458" t="str">
        <f>IF(OR($A8458="",$G8458&lt;&gt;"Ativo"),"",IF(COUNTIFS($A$4:$A8458,$A8458,$G$4:$G8458,"Ativo")=1,1,0))</f>
        <v/>
      </c>
    </row>
    <row r="8459" spans="1:55" x14ac:dyDescent="0.3">
      <c r="A8459" s="76"/>
      <c r="B8459" s="104"/>
      <c r="C8459" s="76"/>
      <c r="D8459" s="77"/>
      <c r="E8459" s="12"/>
      <c r="F8459" s="78"/>
      <c r="G8459" s="77"/>
      <c r="H8459" s="79"/>
      <c r="BA8459" s="5" t="str">
        <f t="shared" si="132"/>
        <v/>
      </c>
      <c r="BB8459" s="5" t="str">
        <f>IF(OR($E8459="",$G8459&lt;&gt;"Ativo"),"",IF(COUNTIFS($E$4:$E8459,$E8459,$A$4:$A8459,$A8459,$G$4:$G8459,"Ativo")=1,1,0))</f>
        <v/>
      </c>
      <c r="BC8459" t="str">
        <f>IF(OR($A8459="",$G8459&lt;&gt;"Ativo"),"",IF(COUNTIFS($A$4:$A8459,$A8459,$G$4:$G8459,"Ativo")=1,1,0))</f>
        <v/>
      </c>
    </row>
    <row r="8460" spans="1:55" x14ac:dyDescent="0.3">
      <c r="A8460" s="76"/>
      <c r="B8460" s="104"/>
      <c r="C8460" s="76"/>
      <c r="D8460" s="77"/>
      <c r="E8460" s="12"/>
      <c r="F8460" s="78"/>
      <c r="G8460" s="77"/>
      <c r="H8460" s="79"/>
      <c r="BA8460" s="5" t="str">
        <f t="shared" si="132"/>
        <v/>
      </c>
      <c r="BB8460" s="5" t="str">
        <f>IF(OR($E8460="",$G8460&lt;&gt;"Ativo"),"",IF(COUNTIFS($E$4:$E8460,$E8460,$A$4:$A8460,$A8460,$G$4:$G8460,"Ativo")=1,1,0))</f>
        <v/>
      </c>
      <c r="BC8460" t="str">
        <f>IF(OR($A8460="",$G8460&lt;&gt;"Ativo"),"",IF(COUNTIFS($A$4:$A8460,$A8460,$G$4:$G8460,"Ativo")=1,1,0))</f>
        <v/>
      </c>
    </row>
    <row r="8461" spans="1:55" x14ac:dyDescent="0.3">
      <c r="A8461" s="76"/>
      <c r="B8461" s="104"/>
      <c r="C8461" s="76"/>
      <c r="D8461" s="77"/>
      <c r="E8461" s="12"/>
      <c r="F8461" s="78"/>
      <c r="G8461" s="77"/>
      <c r="H8461" s="79"/>
      <c r="BA8461" s="5" t="str">
        <f t="shared" si="132"/>
        <v/>
      </c>
      <c r="BB8461" s="5" t="str">
        <f>IF(OR($E8461="",$G8461&lt;&gt;"Ativo"),"",IF(COUNTIFS($E$4:$E8461,$E8461,$A$4:$A8461,$A8461,$G$4:$G8461,"Ativo")=1,1,0))</f>
        <v/>
      </c>
      <c r="BC8461" t="str">
        <f>IF(OR($A8461="",$G8461&lt;&gt;"Ativo"),"",IF(COUNTIFS($A$4:$A8461,$A8461,$G$4:$G8461,"Ativo")=1,1,0))</f>
        <v/>
      </c>
    </row>
    <row r="8462" spans="1:55" x14ac:dyDescent="0.3">
      <c r="A8462" s="76"/>
      <c r="B8462" s="104"/>
      <c r="C8462" s="76"/>
      <c r="D8462" s="77"/>
      <c r="E8462" s="12"/>
      <c r="F8462" s="78"/>
      <c r="G8462" s="77"/>
      <c r="H8462" s="79"/>
      <c r="BA8462" s="5" t="str">
        <f t="shared" si="132"/>
        <v/>
      </c>
      <c r="BB8462" s="5" t="str">
        <f>IF(OR($E8462="",$G8462&lt;&gt;"Ativo"),"",IF(COUNTIFS($E$4:$E8462,$E8462,$A$4:$A8462,$A8462,$G$4:$G8462,"Ativo")=1,1,0))</f>
        <v/>
      </c>
      <c r="BC8462" t="str">
        <f>IF(OR($A8462="",$G8462&lt;&gt;"Ativo"),"",IF(COUNTIFS($A$4:$A8462,$A8462,$G$4:$G8462,"Ativo")=1,1,0))</f>
        <v/>
      </c>
    </row>
    <row r="8463" spans="1:55" x14ac:dyDescent="0.3">
      <c r="A8463" s="76"/>
      <c r="B8463" s="104"/>
      <c r="C8463" s="76"/>
      <c r="D8463" s="77"/>
      <c r="E8463" s="12"/>
      <c r="F8463" s="78"/>
      <c r="G8463" s="77"/>
      <c r="H8463" s="79"/>
      <c r="BA8463" s="5" t="str">
        <f t="shared" si="132"/>
        <v/>
      </c>
      <c r="BB8463" s="5" t="str">
        <f>IF(OR($E8463="",$G8463&lt;&gt;"Ativo"),"",IF(COUNTIFS($E$4:$E8463,$E8463,$A$4:$A8463,$A8463,$G$4:$G8463,"Ativo")=1,1,0))</f>
        <v/>
      </c>
      <c r="BC8463" t="str">
        <f>IF(OR($A8463="",$G8463&lt;&gt;"Ativo"),"",IF(COUNTIFS($A$4:$A8463,$A8463,$G$4:$G8463,"Ativo")=1,1,0))</f>
        <v/>
      </c>
    </row>
    <row r="8464" spans="1:55" x14ac:dyDescent="0.3">
      <c r="A8464" s="76"/>
      <c r="B8464" s="104"/>
      <c r="C8464" s="76"/>
      <c r="D8464" s="77"/>
      <c r="E8464" s="12"/>
      <c r="F8464" s="78"/>
      <c r="G8464" s="77"/>
      <c r="H8464" s="79"/>
      <c r="BA8464" s="5" t="str">
        <f t="shared" si="132"/>
        <v/>
      </c>
      <c r="BB8464" s="5" t="str">
        <f>IF(OR($E8464="",$G8464&lt;&gt;"Ativo"),"",IF(COUNTIFS($E$4:$E8464,$E8464,$A$4:$A8464,$A8464,$G$4:$G8464,"Ativo")=1,1,0))</f>
        <v/>
      </c>
      <c r="BC8464" t="str">
        <f>IF(OR($A8464="",$G8464&lt;&gt;"Ativo"),"",IF(COUNTIFS($A$4:$A8464,$A8464,$G$4:$G8464,"Ativo")=1,1,0))</f>
        <v/>
      </c>
    </row>
    <row r="8465" spans="1:55" x14ac:dyDescent="0.3">
      <c r="A8465" s="76"/>
      <c r="B8465" s="104"/>
      <c r="C8465" s="76"/>
      <c r="D8465" s="77"/>
      <c r="E8465" s="12"/>
      <c r="F8465" s="78"/>
      <c r="G8465" s="77"/>
      <c r="H8465" s="79"/>
      <c r="BA8465" s="5" t="str">
        <f t="shared" si="132"/>
        <v/>
      </c>
      <c r="BB8465" s="5" t="str">
        <f>IF(OR($E8465="",$G8465&lt;&gt;"Ativo"),"",IF(COUNTIFS($E$4:$E8465,$E8465,$A$4:$A8465,$A8465,$G$4:$G8465,"Ativo")=1,1,0))</f>
        <v/>
      </c>
      <c r="BC8465" t="str">
        <f>IF(OR($A8465="",$G8465&lt;&gt;"Ativo"),"",IF(COUNTIFS($A$4:$A8465,$A8465,$G$4:$G8465,"Ativo")=1,1,0))</f>
        <v/>
      </c>
    </row>
    <row r="8466" spans="1:55" x14ac:dyDescent="0.3">
      <c r="A8466" s="76"/>
      <c r="B8466" s="104"/>
      <c r="C8466" s="76"/>
      <c r="D8466" s="77"/>
      <c r="E8466" s="12"/>
      <c r="F8466" s="78"/>
      <c r="G8466" s="77"/>
      <c r="H8466" s="79"/>
      <c r="BA8466" s="5" t="str">
        <f t="shared" si="132"/>
        <v/>
      </c>
      <c r="BB8466" s="5" t="str">
        <f>IF(OR($E8466="",$G8466&lt;&gt;"Ativo"),"",IF(COUNTIFS($E$4:$E8466,$E8466,$A$4:$A8466,$A8466,$G$4:$G8466,"Ativo")=1,1,0))</f>
        <v/>
      </c>
      <c r="BC8466" t="str">
        <f>IF(OR($A8466="",$G8466&lt;&gt;"Ativo"),"",IF(COUNTIFS($A$4:$A8466,$A8466,$G$4:$G8466,"Ativo")=1,1,0))</f>
        <v/>
      </c>
    </row>
    <row r="8467" spans="1:55" x14ac:dyDescent="0.3">
      <c r="A8467" s="76"/>
      <c r="B8467" s="104"/>
      <c r="C8467" s="76"/>
      <c r="D8467" s="77"/>
      <c r="E8467" s="12"/>
      <c r="F8467" s="78"/>
      <c r="G8467" s="77"/>
      <c r="H8467" s="79"/>
      <c r="BA8467" s="5" t="str">
        <f t="shared" si="132"/>
        <v/>
      </c>
      <c r="BB8467" s="5" t="str">
        <f>IF(OR($E8467="",$G8467&lt;&gt;"Ativo"),"",IF(COUNTIFS($E$4:$E8467,$E8467,$A$4:$A8467,$A8467,$G$4:$G8467,"Ativo")=1,1,0))</f>
        <v/>
      </c>
      <c r="BC8467" t="str">
        <f>IF(OR($A8467="",$G8467&lt;&gt;"Ativo"),"",IF(COUNTIFS($A$4:$A8467,$A8467,$G$4:$G8467,"Ativo")=1,1,0))</f>
        <v/>
      </c>
    </row>
    <row r="8468" spans="1:55" x14ac:dyDescent="0.3">
      <c r="A8468" s="76"/>
      <c r="B8468" s="104"/>
      <c r="C8468" s="76"/>
      <c r="D8468" s="77"/>
      <c r="E8468" s="12"/>
      <c r="F8468" s="78"/>
      <c r="G8468" s="77"/>
      <c r="H8468" s="79"/>
      <c r="BA8468" s="5" t="str">
        <f t="shared" si="132"/>
        <v/>
      </c>
      <c r="BB8468" s="5" t="str">
        <f>IF(OR($E8468="",$G8468&lt;&gt;"Ativo"),"",IF(COUNTIFS($E$4:$E8468,$E8468,$A$4:$A8468,$A8468,$G$4:$G8468,"Ativo")=1,1,0))</f>
        <v/>
      </c>
      <c r="BC8468" t="str">
        <f>IF(OR($A8468="",$G8468&lt;&gt;"Ativo"),"",IF(COUNTIFS($A$4:$A8468,$A8468,$G$4:$G8468,"Ativo")=1,1,0))</f>
        <v/>
      </c>
    </row>
    <row r="8469" spans="1:55" x14ac:dyDescent="0.3">
      <c r="A8469" s="76"/>
      <c r="B8469" s="104"/>
      <c r="C8469" s="76"/>
      <c r="D8469" s="77"/>
      <c r="E8469" s="12"/>
      <c r="F8469" s="78"/>
      <c r="G8469" s="77"/>
      <c r="H8469" s="79"/>
      <c r="BA8469" s="5" t="str">
        <f t="shared" si="132"/>
        <v/>
      </c>
      <c r="BB8469" s="5" t="str">
        <f>IF(OR($E8469="",$G8469&lt;&gt;"Ativo"),"",IF(COUNTIFS($E$4:$E8469,$E8469,$A$4:$A8469,$A8469,$G$4:$G8469,"Ativo")=1,1,0))</f>
        <v/>
      </c>
      <c r="BC8469" t="str">
        <f>IF(OR($A8469="",$G8469&lt;&gt;"Ativo"),"",IF(COUNTIFS($A$4:$A8469,$A8469,$G$4:$G8469,"Ativo")=1,1,0))</f>
        <v/>
      </c>
    </row>
    <row r="8470" spans="1:55" x14ac:dyDescent="0.3">
      <c r="A8470" s="76"/>
      <c r="B8470" s="104"/>
      <c r="C8470" s="76"/>
      <c r="D8470" s="77"/>
      <c r="E8470" s="12"/>
      <c r="F8470" s="78"/>
      <c r="G8470" s="77"/>
      <c r="H8470" s="79"/>
      <c r="BA8470" s="5" t="str">
        <f t="shared" si="132"/>
        <v/>
      </c>
      <c r="BB8470" s="5" t="str">
        <f>IF(OR($E8470="",$G8470&lt;&gt;"Ativo"),"",IF(COUNTIFS($E$4:$E8470,$E8470,$A$4:$A8470,$A8470,$G$4:$G8470,"Ativo")=1,1,0))</f>
        <v/>
      </c>
      <c r="BC8470" t="str">
        <f>IF(OR($A8470="",$G8470&lt;&gt;"Ativo"),"",IF(COUNTIFS($A$4:$A8470,$A8470,$G$4:$G8470,"Ativo")=1,1,0))</f>
        <v/>
      </c>
    </row>
    <row r="8471" spans="1:55" x14ac:dyDescent="0.3">
      <c r="A8471" s="76"/>
      <c r="B8471" s="104"/>
      <c r="C8471" s="76"/>
      <c r="D8471" s="77"/>
      <c r="E8471" s="12"/>
      <c r="F8471" s="78"/>
      <c r="G8471" s="77"/>
      <c r="H8471" s="79"/>
      <c r="BA8471" s="5" t="str">
        <f t="shared" si="132"/>
        <v/>
      </c>
      <c r="BB8471" s="5" t="str">
        <f>IF(OR($E8471="",$G8471&lt;&gt;"Ativo"),"",IF(COUNTIFS($E$4:$E8471,$E8471,$A$4:$A8471,$A8471,$G$4:$G8471,"Ativo")=1,1,0))</f>
        <v/>
      </c>
      <c r="BC8471" t="str">
        <f>IF(OR($A8471="",$G8471&lt;&gt;"Ativo"),"",IF(COUNTIFS($A$4:$A8471,$A8471,$G$4:$G8471,"Ativo")=1,1,0))</f>
        <v/>
      </c>
    </row>
    <row r="8472" spans="1:55" x14ac:dyDescent="0.3">
      <c r="A8472" s="76"/>
      <c r="B8472" s="104"/>
      <c r="C8472" s="76"/>
      <c r="D8472" s="77"/>
      <c r="E8472" s="12"/>
      <c r="F8472" s="78"/>
      <c r="G8472" s="77"/>
      <c r="H8472" s="79"/>
      <c r="BA8472" s="5" t="str">
        <f t="shared" si="132"/>
        <v/>
      </c>
      <c r="BB8472" s="5" t="str">
        <f>IF(OR($E8472="",$G8472&lt;&gt;"Ativo"),"",IF(COUNTIFS($E$4:$E8472,$E8472,$A$4:$A8472,$A8472,$G$4:$G8472,"Ativo")=1,1,0))</f>
        <v/>
      </c>
      <c r="BC8472" t="str">
        <f>IF(OR($A8472="",$G8472&lt;&gt;"Ativo"),"",IF(COUNTIFS($A$4:$A8472,$A8472,$G$4:$G8472,"Ativo")=1,1,0))</f>
        <v/>
      </c>
    </row>
    <row r="8473" spans="1:55" x14ac:dyDescent="0.3">
      <c r="A8473" s="76"/>
      <c r="B8473" s="104"/>
      <c r="C8473" s="76"/>
      <c r="D8473" s="77"/>
      <c r="E8473" s="12"/>
      <c r="F8473" s="78"/>
      <c r="G8473" s="77"/>
      <c r="H8473" s="79"/>
      <c r="BA8473" s="5" t="str">
        <f t="shared" si="132"/>
        <v/>
      </c>
      <c r="BB8473" s="5" t="str">
        <f>IF(OR($E8473="",$G8473&lt;&gt;"Ativo"),"",IF(COUNTIFS($E$4:$E8473,$E8473,$A$4:$A8473,$A8473,$G$4:$G8473,"Ativo")=1,1,0))</f>
        <v/>
      </c>
      <c r="BC8473" t="str">
        <f>IF(OR($A8473="",$G8473&lt;&gt;"Ativo"),"",IF(COUNTIFS($A$4:$A8473,$A8473,$G$4:$G8473,"Ativo")=1,1,0))</f>
        <v/>
      </c>
    </row>
    <row r="8474" spans="1:55" x14ac:dyDescent="0.3">
      <c r="A8474" s="76"/>
      <c r="B8474" s="104"/>
      <c r="C8474" s="76"/>
      <c r="D8474" s="77"/>
      <c r="E8474" s="12"/>
      <c r="F8474" s="78"/>
      <c r="G8474" s="77"/>
      <c r="H8474" s="79"/>
      <c r="BA8474" s="5" t="str">
        <f t="shared" si="132"/>
        <v/>
      </c>
      <c r="BB8474" s="5" t="str">
        <f>IF(OR($E8474="",$G8474&lt;&gt;"Ativo"),"",IF(COUNTIFS($E$4:$E8474,$E8474,$A$4:$A8474,$A8474,$G$4:$G8474,"Ativo")=1,1,0))</f>
        <v/>
      </c>
      <c r="BC8474" t="str">
        <f>IF(OR($A8474="",$G8474&lt;&gt;"Ativo"),"",IF(COUNTIFS($A$4:$A8474,$A8474,$G$4:$G8474,"Ativo")=1,1,0))</f>
        <v/>
      </c>
    </row>
    <row r="8475" spans="1:55" x14ac:dyDescent="0.3">
      <c r="A8475" s="76"/>
      <c r="B8475" s="104"/>
      <c r="C8475" s="76"/>
      <c r="D8475" s="77"/>
      <c r="E8475" s="12"/>
      <c r="F8475" s="78"/>
      <c r="G8475" s="77"/>
      <c r="H8475" s="79"/>
      <c r="BA8475" s="5" t="str">
        <f t="shared" si="132"/>
        <v/>
      </c>
      <c r="BB8475" s="5" t="str">
        <f>IF(OR($E8475="",$G8475&lt;&gt;"Ativo"),"",IF(COUNTIFS($E$4:$E8475,$E8475,$A$4:$A8475,$A8475,$G$4:$G8475,"Ativo")=1,1,0))</f>
        <v/>
      </c>
      <c r="BC8475" t="str">
        <f>IF(OR($A8475="",$G8475&lt;&gt;"Ativo"),"",IF(COUNTIFS($A$4:$A8475,$A8475,$G$4:$G8475,"Ativo")=1,1,0))</f>
        <v/>
      </c>
    </row>
    <row r="8476" spans="1:55" x14ac:dyDescent="0.3">
      <c r="A8476" s="76"/>
      <c r="B8476" s="104"/>
      <c r="C8476" s="76"/>
      <c r="D8476" s="77"/>
      <c r="E8476" s="12"/>
      <c r="F8476" s="78"/>
      <c r="G8476" s="77"/>
      <c r="H8476" s="79"/>
      <c r="BA8476" s="5" t="str">
        <f t="shared" si="132"/>
        <v/>
      </c>
      <c r="BB8476" s="5" t="str">
        <f>IF(OR($E8476="",$G8476&lt;&gt;"Ativo"),"",IF(COUNTIFS($E$4:$E8476,$E8476,$A$4:$A8476,$A8476,$G$4:$G8476,"Ativo")=1,1,0))</f>
        <v/>
      </c>
      <c r="BC8476" t="str">
        <f>IF(OR($A8476="",$G8476&lt;&gt;"Ativo"),"",IF(COUNTIFS($A$4:$A8476,$A8476,$G$4:$G8476,"Ativo")=1,1,0))</f>
        <v/>
      </c>
    </row>
    <row r="8477" spans="1:55" x14ac:dyDescent="0.3">
      <c r="A8477" s="76"/>
      <c r="B8477" s="104"/>
      <c r="C8477" s="76"/>
      <c r="D8477" s="77"/>
      <c r="E8477" s="12"/>
      <c r="F8477" s="78"/>
      <c r="G8477" s="77"/>
      <c r="H8477" s="79"/>
      <c r="BA8477" s="5" t="str">
        <f t="shared" si="132"/>
        <v/>
      </c>
      <c r="BB8477" s="5" t="str">
        <f>IF(OR($E8477="",$G8477&lt;&gt;"Ativo"),"",IF(COUNTIFS($E$4:$E8477,$E8477,$A$4:$A8477,$A8477,$G$4:$G8477,"Ativo")=1,1,0))</f>
        <v/>
      </c>
      <c r="BC8477" t="str">
        <f>IF(OR($A8477="",$G8477&lt;&gt;"Ativo"),"",IF(COUNTIFS($A$4:$A8477,$A8477,$G$4:$G8477,"Ativo")=1,1,0))</f>
        <v/>
      </c>
    </row>
    <row r="8478" spans="1:55" x14ac:dyDescent="0.3">
      <c r="A8478" s="76"/>
      <c r="B8478" s="104"/>
      <c r="C8478" s="76"/>
      <c r="D8478" s="77"/>
      <c r="E8478" s="12"/>
      <c r="F8478" s="78"/>
      <c r="G8478" s="77"/>
      <c r="H8478" s="79"/>
      <c r="BA8478" s="5" t="str">
        <f t="shared" si="132"/>
        <v/>
      </c>
      <c r="BB8478" s="5" t="str">
        <f>IF(OR($E8478="",$G8478&lt;&gt;"Ativo"),"",IF(COUNTIFS($E$4:$E8478,$E8478,$A$4:$A8478,$A8478,$G$4:$G8478,"Ativo")=1,1,0))</f>
        <v/>
      </c>
      <c r="BC8478" t="str">
        <f>IF(OR($A8478="",$G8478&lt;&gt;"Ativo"),"",IF(COUNTIFS($A$4:$A8478,$A8478,$G$4:$G8478,"Ativo")=1,1,0))</f>
        <v/>
      </c>
    </row>
    <row r="8479" spans="1:55" x14ac:dyDescent="0.3">
      <c r="A8479" s="76"/>
      <c r="B8479" s="104"/>
      <c r="C8479" s="76"/>
      <c r="D8479" s="77"/>
      <c r="E8479" s="12"/>
      <c r="F8479" s="78"/>
      <c r="G8479" s="77"/>
      <c r="H8479" s="79"/>
      <c r="BA8479" s="5" t="str">
        <f t="shared" si="132"/>
        <v/>
      </c>
      <c r="BB8479" s="5" t="str">
        <f>IF(OR($E8479="",$G8479&lt;&gt;"Ativo"),"",IF(COUNTIFS($E$4:$E8479,$E8479,$A$4:$A8479,$A8479,$G$4:$G8479,"Ativo")=1,1,0))</f>
        <v/>
      </c>
      <c r="BC8479" t="str">
        <f>IF(OR($A8479="",$G8479&lt;&gt;"Ativo"),"",IF(COUNTIFS($A$4:$A8479,$A8479,$G$4:$G8479,"Ativo")=1,1,0))</f>
        <v/>
      </c>
    </row>
    <row r="8480" spans="1:55" x14ac:dyDescent="0.3">
      <c r="A8480" s="76"/>
      <c r="B8480" s="104"/>
      <c r="C8480" s="76"/>
      <c r="D8480" s="77"/>
      <c r="E8480" s="12"/>
      <c r="F8480" s="78"/>
      <c r="G8480" s="77"/>
      <c r="H8480" s="79"/>
      <c r="BA8480" s="5" t="str">
        <f t="shared" si="132"/>
        <v/>
      </c>
      <c r="BB8480" s="5" t="str">
        <f>IF(OR($E8480="",$G8480&lt;&gt;"Ativo"),"",IF(COUNTIFS($E$4:$E8480,$E8480,$A$4:$A8480,$A8480,$G$4:$G8480,"Ativo")=1,1,0))</f>
        <v/>
      </c>
      <c r="BC8480" t="str">
        <f>IF(OR($A8480="",$G8480&lt;&gt;"Ativo"),"",IF(COUNTIFS($A$4:$A8480,$A8480,$G$4:$G8480,"Ativo")=1,1,0))</f>
        <v/>
      </c>
    </row>
    <row r="8481" spans="1:55" x14ac:dyDescent="0.3">
      <c r="A8481" s="76"/>
      <c r="B8481" s="104"/>
      <c r="C8481" s="76"/>
      <c r="D8481" s="77"/>
      <c r="E8481" s="12"/>
      <c r="F8481" s="78"/>
      <c r="G8481" s="77"/>
      <c r="H8481" s="79"/>
      <c r="BA8481" s="5" t="str">
        <f t="shared" si="132"/>
        <v/>
      </c>
      <c r="BB8481" s="5" t="str">
        <f>IF(OR($E8481="",$G8481&lt;&gt;"Ativo"),"",IF(COUNTIFS($E$4:$E8481,$E8481,$A$4:$A8481,$A8481,$G$4:$G8481,"Ativo")=1,1,0))</f>
        <v/>
      </c>
      <c r="BC8481" t="str">
        <f>IF(OR($A8481="",$G8481&lt;&gt;"Ativo"),"",IF(COUNTIFS($A$4:$A8481,$A8481,$G$4:$G8481,"Ativo")=1,1,0))</f>
        <v/>
      </c>
    </row>
    <row r="8482" spans="1:55" x14ac:dyDescent="0.3">
      <c r="A8482" s="76"/>
      <c r="B8482" s="104"/>
      <c r="C8482" s="76"/>
      <c r="D8482" s="77"/>
      <c r="E8482" s="12"/>
      <c r="F8482" s="78"/>
      <c r="G8482" s="77"/>
      <c r="H8482" s="79"/>
      <c r="BA8482" s="5" t="str">
        <f t="shared" si="132"/>
        <v/>
      </c>
      <c r="BB8482" s="5" t="str">
        <f>IF(OR($E8482="",$G8482&lt;&gt;"Ativo"),"",IF(COUNTIFS($E$4:$E8482,$E8482,$A$4:$A8482,$A8482,$G$4:$G8482,"Ativo")=1,1,0))</f>
        <v/>
      </c>
      <c r="BC8482" t="str">
        <f>IF(OR($A8482="",$G8482&lt;&gt;"Ativo"),"",IF(COUNTIFS($A$4:$A8482,$A8482,$G$4:$G8482,"Ativo")=1,1,0))</f>
        <v/>
      </c>
    </row>
    <row r="8483" spans="1:55" x14ac:dyDescent="0.3">
      <c r="A8483" s="76"/>
      <c r="B8483" s="104"/>
      <c r="C8483" s="76"/>
      <c r="D8483" s="77"/>
      <c r="E8483" s="12"/>
      <c r="F8483" s="78"/>
      <c r="G8483" s="77"/>
      <c r="H8483" s="79"/>
      <c r="BA8483" s="5" t="str">
        <f t="shared" si="132"/>
        <v/>
      </c>
      <c r="BB8483" s="5" t="str">
        <f>IF(OR($E8483="",$G8483&lt;&gt;"Ativo"),"",IF(COUNTIFS($E$4:$E8483,$E8483,$A$4:$A8483,$A8483,$G$4:$G8483,"Ativo")=1,1,0))</f>
        <v/>
      </c>
      <c r="BC8483" t="str">
        <f>IF(OR($A8483="",$G8483&lt;&gt;"Ativo"),"",IF(COUNTIFS($A$4:$A8483,$A8483,$G$4:$G8483,"Ativo")=1,1,0))</f>
        <v/>
      </c>
    </row>
    <row r="8484" spans="1:55" x14ac:dyDescent="0.3">
      <c r="A8484" s="76"/>
      <c r="B8484" s="104"/>
      <c r="C8484" s="76"/>
      <c r="D8484" s="77"/>
      <c r="E8484" s="12"/>
      <c r="F8484" s="78"/>
      <c r="G8484" s="77"/>
      <c r="H8484" s="79"/>
      <c r="BA8484" s="5" t="str">
        <f t="shared" si="132"/>
        <v/>
      </c>
      <c r="BB8484" s="5" t="str">
        <f>IF(OR($E8484="",$G8484&lt;&gt;"Ativo"),"",IF(COUNTIFS($E$4:$E8484,$E8484,$A$4:$A8484,$A8484,$G$4:$G8484,"Ativo")=1,1,0))</f>
        <v/>
      </c>
      <c r="BC8484" t="str">
        <f>IF(OR($A8484="",$G8484&lt;&gt;"Ativo"),"",IF(COUNTIFS($A$4:$A8484,$A8484,$G$4:$G8484,"Ativo")=1,1,0))</f>
        <v/>
      </c>
    </row>
    <row r="8485" spans="1:55" x14ac:dyDescent="0.3">
      <c r="A8485" s="76"/>
      <c r="B8485" s="104"/>
      <c r="C8485" s="76"/>
      <c r="D8485" s="77"/>
      <c r="E8485" s="12"/>
      <c r="F8485" s="78"/>
      <c r="G8485" s="77"/>
      <c r="H8485" s="79"/>
      <c r="BA8485" s="5" t="str">
        <f t="shared" si="132"/>
        <v/>
      </c>
      <c r="BB8485" s="5" t="str">
        <f>IF(OR($E8485="",$G8485&lt;&gt;"Ativo"),"",IF(COUNTIFS($E$4:$E8485,$E8485,$A$4:$A8485,$A8485,$G$4:$G8485,"Ativo")=1,1,0))</f>
        <v/>
      </c>
      <c r="BC8485" t="str">
        <f>IF(OR($A8485="",$G8485&lt;&gt;"Ativo"),"",IF(COUNTIFS($A$4:$A8485,$A8485,$G$4:$G8485,"Ativo")=1,1,0))</f>
        <v/>
      </c>
    </row>
    <row r="8486" spans="1:55" x14ac:dyDescent="0.3">
      <c r="A8486" s="76"/>
      <c r="B8486" s="104"/>
      <c r="C8486" s="76"/>
      <c r="D8486" s="77"/>
      <c r="E8486" s="12"/>
      <c r="F8486" s="78"/>
      <c r="G8486" s="77"/>
      <c r="H8486" s="79"/>
      <c r="BA8486" s="5" t="str">
        <f t="shared" si="132"/>
        <v/>
      </c>
      <c r="BB8486" s="5" t="str">
        <f>IF(OR($E8486="",$G8486&lt;&gt;"Ativo"),"",IF(COUNTIFS($E$4:$E8486,$E8486,$A$4:$A8486,$A8486,$G$4:$G8486,"Ativo")=1,1,0))</f>
        <v/>
      </c>
      <c r="BC8486" t="str">
        <f>IF(OR($A8486="",$G8486&lt;&gt;"Ativo"),"",IF(COUNTIFS($A$4:$A8486,$A8486,$G$4:$G8486,"Ativo")=1,1,0))</f>
        <v/>
      </c>
    </row>
    <row r="8487" spans="1:55" x14ac:dyDescent="0.3">
      <c r="A8487" s="76"/>
      <c r="B8487" s="104"/>
      <c r="C8487" s="76"/>
      <c r="D8487" s="77"/>
      <c r="E8487" s="12"/>
      <c r="F8487" s="78"/>
      <c r="G8487" s="77"/>
      <c r="H8487" s="79"/>
      <c r="BA8487" s="5" t="str">
        <f t="shared" si="132"/>
        <v/>
      </c>
      <c r="BB8487" s="5" t="str">
        <f>IF(OR($E8487="",$G8487&lt;&gt;"Ativo"),"",IF(COUNTIFS($E$4:$E8487,$E8487,$A$4:$A8487,$A8487,$G$4:$G8487,"Ativo")=1,1,0))</f>
        <v/>
      </c>
      <c r="BC8487" t="str">
        <f>IF(OR($A8487="",$G8487&lt;&gt;"Ativo"),"",IF(COUNTIFS($A$4:$A8487,$A8487,$G$4:$G8487,"Ativo")=1,1,0))</f>
        <v/>
      </c>
    </row>
    <row r="8488" spans="1:55" x14ac:dyDescent="0.3">
      <c r="A8488" s="76"/>
      <c r="B8488" s="104"/>
      <c r="C8488" s="76"/>
      <c r="D8488" s="77"/>
      <c r="E8488" s="12"/>
      <c r="F8488" s="78"/>
      <c r="G8488" s="77"/>
      <c r="H8488" s="79"/>
      <c r="BA8488" s="5" t="str">
        <f t="shared" si="132"/>
        <v/>
      </c>
      <c r="BB8488" s="5" t="str">
        <f>IF(OR($E8488="",$G8488&lt;&gt;"Ativo"),"",IF(COUNTIFS($E$4:$E8488,$E8488,$A$4:$A8488,$A8488,$G$4:$G8488,"Ativo")=1,1,0))</f>
        <v/>
      </c>
      <c r="BC8488" t="str">
        <f>IF(OR($A8488="",$G8488&lt;&gt;"Ativo"),"",IF(COUNTIFS($A$4:$A8488,$A8488,$G$4:$G8488,"Ativo")=1,1,0))</f>
        <v/>
      </c>
    </row>
    <row r="8489" spans="1:55" x14ac:dyDescent="0.3">
      <c r="A8489" s="76"/>
      <c r="B8489" s="104"/>
      <c r="C8489" s="76"/>
      <c r="D8489" s="77"/>
      <c r="E8489" s="12"/>
      <c r="F8489" s="78"/>
      <c r="G8489" s="77"/>
      <c r="H8489" s="79"/>
      <c r="BA8489" s="5" t="str">
        <f t="shared" si="132"/>
        <v/>
      </c>
      <c r="BB8489" s="5" t="str">
        <f>IF(OR($E8489="",$G8489&lt;&gt;"Ativo"),"",IF(COUNTIFS($E$4:$E8489,$E8489,$A$4:$A8489,$A8489,$G$4:$G8489,"Ativo")=1,1,0))</f>
        <v/>
      </c>
      <c r="BC8489" t="str">
        <f>IF(OR($A8489="",$G8489&lt;&gt;"Ativo"),"",IF(COUNTIFS($A$4:$A8489,$A8489,$G$4:$G8489,"Ativo")=1,1,0))</f>
        <v/>
      </c>
    </row>
    <row r="8490" spans="1:55" x14ac:dyDescent="0.3">
      <c r="A8490" s="76"/>
      <c r="B8490" s="104"/>
      <c r="C8490" s="76"/>
      <c r="D8490" s="77"/>
      <c r="E8490" s="12"/>
      <c r="F8490" s="78"/>
      <c r="G8490" s="77"/>
      <c r="H8490" s="79"/>
      <c r="BA8490" s="5" t="str">
        <f t="shared" si="132"/>
        <v/>
      </c>
      <c r="BB8490" s="5" t="str">
        <f>IF(OR($E8490="",$G8490&lt;&gt;"Ativo"),"",IF(COUNTIFS($E$4:$E8490,$E8490,$A$4:$A8490,$A8490,$G$4:$G8490,"Ativo")=1,1,0))</f>
        <v/>
      </c>
      <c r="BC8490" t="str">
        <f>IF(OR($A8490="",$G8490&lt;&gt;"Ativo"),"",IF(COUNTIFS($A$4:$A8490,$A8490,$G$4:$G8490,"Ativo")=1,1,0))</f>
        <v/>
      </c>
    </row>
    <row r="8491" spans="1:55" x14ac:dyDescent="0.3">
      <c r="A8491" s="76"/>
      <c r="B8491" s="104"/>
      <c r="C8491" s="76"/>
      <c r="D8491" s="77"/>
      <c r="E8491" s="12"/>
      <c r="F8491" s="78"/>
      <c r="G8491" s="77"/>
      <c r="H8491" s="79"/>
      <c r="BA8491" s="5" t="str">
        <f t="shared" si="132"/>
        <v/>
      </c>
      <c r="BB8491" s="5" t="str">
        <f>IF(OR($E8491="",$G8491&lt;&gt;"Ativo"),"",IF(COUNTIFS($E$4:$E8491,$E8491,$A$4:$A8491,$A8491,$G$4:$G8491,"Ativo")=1,1,0))</f>
        <v/>
      </c>
      <c r="BC8491" t="str">
        <f>IF(OR($A8491="",$G8491&lt;&gt;"Ativo"),"",IF(COUNTIFS($A$4:$A8491,$A8491,$G$4:$G8491,"Ativo")=1,1,0))</f>
        <v/>
      </c>
    </row>
    <row r="8492" spans="1:55" x14ac:dyDescent="0.3">
      <c r="A8492" s="76"/>
      <c r="B8492" s="104"/>
      <c r="C8492" s="76"/>
      <c r="D8492" s="77"/>
      <c r="E8492" s="12"/>
      <c r="F8492" s="78"/>
      <c r="G8492" s="77"/>
      <c r="H8492" s="79"/>
      <c r="BA8492" s="5" t="str">
        <f t="shared" si="132"/>
        <v/>
      </c>
      <c r="BB8492" s="5" t="str">
        <f>IF(OR($E8492="",$G8492&lt;&gt;"Ativo"),"",IF(COUNTIFS($E$4:$E8492,$E8492,$A$4:$A8492,$A8492,$G$4:$G8492,"Ativo")=1,1,0))</f>
        <v/>
      </c>
      <c r="BC8492" t="str">
        <f>IF(OR($A8492="",$G8492&lt;&gt;"Ativo"),"",IF(COUNTIFS($A$4:$A8492,$A8492,$G$4:$G8492,"Ativo")=1,1,0))</f>
        <v/>
      </c>
    </row>
    <row r="8493" spans="1:55" x14ac:dyDescent="0.3">
      <c r="A8493" s="76"/>
      <c r="B8493" s="104"/>
      <c r="C8493" s="76"/>
      <c r="D8493" s="77"/>
      <c r="E8493" s="12"/>
      <c r="F8493" s="78"/>
      <c r="G8493" s="77"/>
      <c r="H8493" s="79"/>
      <c r="BA8493" s="5" t="str">
        <f t="shared" si="132"/>
        <v/>
      </c>
      <c r="BB8493" s="5" t="str">
        <f>IF(OR($E8493="",$G8493&lt;&gt;"Ativo"),"",IF(COUNTIFS($E$4:$E8493,$E8493,$A$4:$A8493,$A8493,$G$4:$G8493,"Ativo")=1,1,0))</f>
        <v/>
      </c>
      <c r="BC8493" t="str">
        <f>IF(OR($A8493="",$G8493&lt;&gt;"Ativo"),"",IF(COUNTIFS($A$4:$A8493,$A8493,$G$4:$G8493,"Ativo")=1,1,0))</f>
        <v/>
      </c>
    </row>
    <row r="8494" spans="1:55" x14ac:dyDescent="0.3">
      <c r="A8494" s="76"/>
      <c r="B8494" s="104"/>
      <c r="C8494" s="76"/>
      <c r="D8494" s="77"/>
      <c r="E8494" s="12"/>
      <c r="F8494" s="78"/>
      <c r="G8494" s="77"/>
      <c r="H8494" s="79"/>
      <c r="BA8494" s="5" t="str">
        <f t="shared" si="132"/>
        <v/>
      </c>
      <c r="BB8494" s="5" t="str">
        <f>IF(OR($E8494="",$G8494&lt;&gt;"Ativo"),"",IF(COUNTIFS($E$4:$E8494,$E8494,$A$4:$A8494,$A8494,$G$4:$G8494,"Ativo")=1,1,0))</f>
        <v/>
      </c>
      <c r="BC8494" t="str">
        <f>IF(OR($A8494="",$G8494&lt;&gt;"Ativo"),"",IF(COUNTIFS($A$4:$A8494,$A8494,$G$4:$G8494,"Ativo")=1,1,0))</f>
        <v/>
      </c>
    </row>
    <row r="8495" spans="1:55" x14ac:dyDescent="0.3">
      <c r="A8495" s="76"/>
      <c r="B8495" s="104"/>
      <c r="C8495" s="76"/>
      <c r="D8495" s="77"/>
      <c r="E8495" s="12"/>
      <c r="F8495" s="78"/>
      <c r="G8495" s="77"/>
      <c r="H8495" s="79"/>
      <c r="BA8495" s="5" t="str">
        <f t="shared" si="132"/>
        <v/>
      </c>
      <c r="BB8495" s="5" t="str">
        <f>IF(OR($E8495="",$G8495&lt;&gt;"Ativo"),"",IF(COUNTIFS($E$4:$E8495,$E8495,$A$4:$A8495,$A8495,$G$4:$G8495,"Ativo")=1,1,0))</f>
        <v/>
      </c>
      <c r="BC8495" t="str">
        <f>IF(OR($A8495="",$G8495&lt;&gt;"Ativo"),"",IF(COUNTIFS($A$4:$A8495,$A8495,$G$4:$G8495,"Ativo")=1,1,0))</f>
        <v/>
      </c>
    </row>
    <row r="8496" spans="1:55" x14ac:dyDescent="0.3">
      <c r="A8496" s="76"/>
      <c r="B8496" s="104"/>
      <c r="C8496" s="76"/>
      <c r="D8496" s="77"/>
      <c r="E8496" s="12"/>
      <c r="F8496" s="78"/>
      <c r="G8496" s="77"/>
      <c r="H8496" s="79"/>
      <c r="BA8496" s="5" t="str">
        <f t="shared" si="132"/>
        <v/>
      </c>
      <c r="BB8496" s="5" t="str">
        <f>IF(OR($E8496="",$G8496&lt;&gt;"Ativo"),"",IF(COUNTIFS($E$4:$E8496,$E8496,$A$4:$A8496,$A8496,$G$4:$G8496,"Ativo")=1,1,0))</f>
        <v/>
      </c>
      <c r="BC8496" t="str">
        <f>IF(OR($A8496="",$G8496&lt;&gt;"Ativo"),"",IF(COUNTIFS($A$4:$A8496,$A8496,$G$4:$G8496,"Ativo")=1,1,0))</f>
        <v/>
      </c>
    </row>
    <row r="8497" spans="1:55" x14ac:dyDescent="0.3">
      <c r="A8497" s="76"/>
      <c r="B8497" s="104"/>
      <c r="C8497" s="76"/>
      <c r="D8497" s="77"/>
      <c r="E8497" s="12"/>
      <c r="F8497" s="78"/>
      <c r="G8497" s="77"/>
      <c r="H8497" s="79"/>
      <c r="BA8497" s="5" t="str">
        <f t="shared" si="132"/>
        <v/>
      </c>
      <c r="BB8497" s="5" t="str">
        <f>IF(OR($E8497="",$G8497&lt;&gt;"Ativo"),"",IF(COUNTIFS($E$4:$E8497,$E8497,$A$4:$A8497,$A8497,$G$4:$G8497,"Ativo")=1,1,0))</f>
        <v/>
      </c>
      <c r="BC8497" t="str">
        <f>IF(OR($A8497="",$G8497&lt;&gt;"Ativo"),"",IF(COUNTIFS($A$4:$A8497,$A8497,$G$4:$G8497,"Ativo")=1,1,0))</f>
        <v/>
      </c>
    </row>
    <row r="8498" spans="1:55" x14ac:dyDescent="0.3">
      <c r="A8498" s="76"/>
      <c r="B8498" s="104"/>
      <c r="C8498" s="76"/>
      <c r="D8498" s="77"/>
      <c r="E8498" s="12"/>
      <c r="F8498" s="78"/>
      <c r="G8498" s="77"/>
      <c r="H8498" s="79"/>
      <c r="BA8498" s="5" t="str">
        <f t="shared" si="132"/>
        <v/>
      </c>
      <c r="BB8498" s="5" t="str">
        <f>IF(OR($E8498="",$G8498&lt;&gt;"Ativo"),"",IF(COUNTIFS($E$4:$E8498,$E8498,$A$4:$A8498,$A8498,$G$4:$G8498,"Ativo")=1,1,0))</f>
        <v/>
      </c>
      <c r="BC8498" t="str">
        <f>IF(OR($A8498="",$G8498&lt;&gt;"Ativo"),"",IF(COUNTIFS($A$4:$A8498,$A8498,$G$4:$G8498,"Ativo")=1,1,0))</f>
        <v/>
      </c>
    </row>
    <row r="8499" spans="1:55" x14ac:dyDescent="0.3">
      <c r="A8499" s="76"/>
      <c r="B8499" s="104"/>
      <c r="C8499" s="76"/>
      <c r="D8499" s="77"/>
      <c r="E8499" s="12"/>
      <c r="F8499" s="78"/>
      <c r="G8499" s="77"/>
      <c r="H8499" s="79"/>
      <c r="BA8499" s="5" t="str">
        <f t="shared" si="132"/>
        <v/>
      </c>
      <c r="BB8499" s="5" t="str">
        <f>IF(OR($E8499="",$G8499&lt;&gt;"Ativo"),"",IF(COUNTIFS($E$4:$E8499,$E8499,$A$4:$A8499,$A8499,$G$4:$G8499,"Ativo")=1,1,0))</f>
        <v/>
      </c>
      <c r="BC8499" t="str">
        <f>IF(OR($A8499="",$G8499&lt;&gt;"Ativo"),"",IF(COUNTIFS($A$4:$A8499,$A8499,$G$4:$G8499,"Ativo")=1,1,0))</f>
        <v/>
      </c>
    </row>
    <row r="8500" spans="1:55" x14ac:dyDescent="0.3">
      <c r="A8500" s="76"/>
      <c r="B8500" s="104"/>
      <c r="C8500" s="76"/>
      <c r="D8500" s="77"/>
      <c r="E8500" s="12"/>
      <c r="F8500" s="78"/>
      <c r="G8500" s="77"/>
      <c r="H8500" s="79"/>
      <c r="BA8500" s="5" t="str">
        <f t="shared" si="132"/>
        <v/>
      </c>
      <c r="BB8500" s="5" t="str">
        <f>IF(OR($E8500="",$G8500&lt;&gt;"Ativo"),"",IF(COUNTIFS($E$4:$E8500,$E8500,$A$4:$A8500,$A8500,$G$4:$G8500,"Ativo")=1,1,0))</f>
        <v/>
      </c>
      <c r="BC8500" t="str">
        <f>IF(OR($A8500="",$G8500&lt;&gt;"Ativo"),"",IF(COUNTIFS($A$4:$A8500,$A8500,$G$4:$G8500,"Ativo")=1,1,0))</f>
        <v/>
      </c>
    </row>
    <row r="8501" spans="1:55" x14ac:dyDescent="0.3">
      <c r="A8501" s="76"/>
      <c r="B8501" s="104"/>
      <c r="C8501" s="76"/>
      <c r="D8501" s="77"/>
      <c r="E8501" s="12"/>
      <c r="F8501" s="78"/>
      <c r="G8501" s="77"/>
      <c r="H8501" s="79"/>
      <c r="BA8501" s="5" t="str">
        <f t="shared" si="132"/>
        <v/>
      </c>
      <c r="BB8501" s="5" t="str">
        <f>IF(OR($E8501="",$G8501&lt;&gt;"Ativo"),"",IF(COUNTIFS($E$4:$E8501,$E8501,$A$4:$A8501,$A8501,$G$4:$G8501,"Ativo")=1,1,0))</f>
        <v/>
      </c>
      <c r="BC8501" t="str">
        <f>IF(OR($A8501="",$G8501&lt;&gt;"Ativo"),"",IF(COUNTIFS($A$4:$A8501,$A8501,$G$4:$G8501,"Ativo")=1,1,0))</f>
        <v/>
      </c>
    </row>
    <row r="8502" spans="1:55" x14ac:dyDescent="0.3">
      <c r="A8502" s="76"/>
      <c r="B8502" s="104"/>
      <c r="C8502" s="76"/>
      <c r="D8502" s="77"/>
      <c r="E8502" s="12"/>
      <c r="F8502" s="78"/>
      <c r="G8502" s="77"/>
      <c r="H8502" s="79"/>
      <c r="BA8502" s="5" t="str">
        <f t="shared" si="132"/>
        <v/>
      </c>
      <c r="BB8502" s="5" t="str">
        <f>IF(OR($E8502="",$G8502&lt;&gt;"Ativo"),"",IF(COUNTIFS($E$4:$E8502,$E8502,$A$4:$A8502,$A8502,$G$4:$G8502,"Ativo")=1,1,0))</f>
        <v/>
      </c>
      <c r="BC8502" t="str">
        <f>IF(OR($A8502="",$G8502&lt;&gt;"Ativo"),"",IF(COUNTIFS($A$4:$A8502,$A8502,$G$4:$G8502,"Ativo")=1,1,0))</f>
        <v/>
      </c>
    </row>
    <row r="8503" spans="1:55" x14ac:dyDescent="0.3">
      <c r="A8503" s="76"/>
      <c r="B8503" s="104"/>
      <c r="C8503" s="76"/>
      <c r="D8503" s="77"/>
      <c r="E8503" s="12"/>
      <c r="F8503" s="78"/>
      <c r="G8503" s="77"/>
      <c r="H8503" s="79"/>
      <c r="BA8503" s="5" t="str">
        <f t="shared" si="132"/>
        <v/>
      </c>
      <c r="BB8503" s="5" t="str">
        <f>IF(OR($E8503="",$G8503&lt;&gt;"Ativo"),"",IF(COUNTIFS($E$4:$E8503,$E8503,$A$4:$A8503,$A8503,$G$4:$G8503,"Ativo")=1,1,0))</f>
        <v/>
      </c>
      <c r="BC8503" t="str">
        <f>IF(OR($A8503="",$G8503&lt;&gt;"Ativo"),"",IF(COUNTIFS($A$4:$A8503,$A8503,$G$4:$G8503,"Ativo")=1,1,0))</f>
        <v/>
      </c>
    </row>
    <row r="8504" spans="1:55" x14ac:dyDescent="0.3">
      <c r="A8504" s="76"/>
      <c r="B8504" s="104"/>
      <c r="C8504" s="76"/>
      <c r="D8504" s="77"/>
      <c r="E8504" s="12"/>
      <c r="F8504" s="78"/>
      <c r="G8504" s="77"/>
      <c r="H8504" s="79"/>
      <c r="BA8504" s="5" t="str">
        <f t="shared" si="132"/>
        <v/>
      </c>
      <c r="BB8504" s="5" t="str">
        <f>IF(OR($E8504="",$G8504&lt;&gt;"Ativo"),"",IF(COUNTIFS($E$4:$E8504,$E8504,$A$4:$A8504,$A8504,$G$4:$G8504,"Ativo")=1,1,0))</f>
        <v/>
      </c>
      <c r="BC8504" t="str">
        <f>IF(OR($A8504="",$G8504&lt;&gt;"Ativo"),"",IF(COUNTIFS($A$4:$A8504,$A8504,$G$4:$G8504,"Ativo")=1,1,0))</f>
        <v/>
      </c>
    </row>
    <row r="8505" spans="1:55" x14ac:dyDescent="0.3">
      <c r="A8505" s="76"/>
      <c r="B8505" s="104"/>
      <c r="C8505" s="76"/>
      <c r="D8505" s="77"/>
      <c r="E8505" s="12"/>
      <c r="F8505" s="78"/>
      <c r="G8505" s="77"/>
      <c r="H8505" s="79"/>
      <c r="BA8505" s="5" t="str">
        <f t="shared" si="132"/>
        <v/>
      </c>
      <c r="BB8505" s="5" t="str">
        <f>IF(OR($E8505="",$G8505&lt;&gt;"Ativo"),"",IF(COUNTIFS($E$4:$E8505,$E8505,$A$4:$A8505,$A8505,$G$4:$G8505,"Ativo")=1,1,0))</f>
        <v/>
      </c>
      <c r="BC8505" t="str">
        <f>IF(OR($A8505="",$G8505&lt;&gt;"Ativo"),"",IF(COUNTIFS($A$4:$A8505,$A8505,$G$4:$G8505,"Ativo")=1,1,0))</f>
        <v/>
      </c>
    </row>
    <row r="8506" spans="1:55" x14ac:dyDescent="0.3">
      <c r="A8506" s="76"/>
      <c r="B8506" s="104"/>
      <c r="C8506" s="76"/>
      <c r="D8506" s="77"/>
      <c r="E8506" s="12"/>
      <c r="F8506" s="78"/>
      <c r="G8506" s="77"/>
      <c r="H8506" s="79"/>
      <c r="BA8506" s="5" t="str">
        <f t="shared" si="132"/>
        <v/>
      </c>
      <c r="BB8506" s="5" t="str">
        <f>IF(OR($E8506="",$G8506&lt;&gt;"Ativo"),"",IF(COUNTIFS($E$4:$E8506,$E8506,$A$4:$A8506,$A8506,$G$4:$G8506,"Ativo")=1,1,0))</f>
        <v/>
      </c>
      <c r="BC8506" t="str">
        <f>IF(OR($A8506="",$G8506&lt;&gt;"Ativo"),"",IF(COUNTIFS($A$4:$A8506,$A8506,$G$4:$G8506,"Ativo")=1,1,0))</f>
        <v/>
      </c>
    </row>
    <row r="8507" spans="1:55" x14ac:dyDescent="0.3">
      <c r="A8507" s="76"/>
      <c r="B8507" s="104"/>
      <c r="C8507" s="76"/>
      <c r="D8507" s="77"/>
      <c r="E8507" s="12"/>
      <c r="F8507" s="78"/>
      <c r="G8507" s="77"/>
      <c r="H8507" s="79"/>
      <c r="BA8507" s="5" t="str">
        <f t="shared" si="132"/>
        <v/>
      </c>
      <c r="BB8507" s="5" t="str">
        <f>IF(OR($E8507="",$G8507&lt;&gt;"Ativo"),"",IF(COUNTIFS($E$4:$E8507,$E8507,$A$4:$A8507,$A8507,$G$4:$G8507,"Ativo")=1,1,0))</f>
        <v/>
      </c>
      <c r="BC8507" t="str">
        <f>IF(OR($A8507="",$G8507&lt;&gt;"Ativo"),"",IF(COUNTIFS($A$4:$A8507,$A8507,$G$4:$G8507,"Ativo")=1,1,0))</f>
        <v/>
      </c>
    </row>
    <row r="8508" spans="1:55" x14ac:dyDescent="0.3">
      <c r="A8508" s="76"/>
      <c r="B8508" s="104"/>
      <c r="C8508" s="76"/>
      <c r="D8508" s="77"/>
      <c r="E8508" s="12"/>
      <c r="F8508" s="78"/>
      <c r="G8508" s="77"/>
      <c r="H8508" s="79"/>
      <c r="BA8508" s="5" t="str">
        <f t="shared" si="132"/>
        <v/>
      </c>
      <c r="BB8508" s="5" t="str">
        <f>IF(OR($E8508="",$G8508&lt;&gt;"Ativo"),"",IF(COUNTIFS($E$4:$E8508,$E8508,$A$4:$A8508,$A8508,$G$4:$G8508,"Ativo")=1,1,0))</f>
        <v/>
      </c>
      <c r="BC8508" t="str">
        <f>IF(OR($A8508="",$G8508&lt;&gt;"Ativo"),"",IF(COUNTIFS($A$4:$A8508,$A8508,$G$4:$G8508,"Ativo")=1,1,0))</f>
        <v/>
      </c>
    </row>
    <row r="8509" spans="1:55" x14ac:dyDescent="0.3">
      <c r="A8509" s="76"/>
      <c r="B8509" s="104"/>
      <c r="C8509" s="76"/>
      <c r="D8509" s="77"/>
      <c r="E8509" s="12"/>
      <c r="F8509" s="78"/>
      <c r="G8509" s="77"/>
      <c r="H8509" s="79"/>
      <c r="BA8509" s="5" t="str">
        <f t="shared" si="132"/>
        <v/>
      </c>
      <c r="BB8509" s="5" t="str">
        <f>IF(OR($E8509="",$G8509&lt;&gt;"Ativo"),"",IF(COUNTIFS($E$4:$E8509,$E8509,$A$4:$A8509,$A8509,$G$4:$G8509,"Ativo")=1,1,0))</f>
        <v/>
      </c>
      <c r="BC8509" t="str">
        <f>IF(OR($A8509="",$G8509&lt;&gt;"Ativo"),"",IF(COUNTIFS($A$4:$A8509,$A8509,$G$4:$G8509,"Ativo")=1,1,0))</f>
        <v/>
      </c>
    </row>
    <row r="8510" spans="1:55" x14ac:dyDescent="0.3">
      <c r="A8510" s="76"/>
      <c r="B8510" s="104"/>
      <c r="C8510" s="76"/>
      <c r="D8510" s="77"/>
      <c r="E8510" s="12"/>
      <c r="F8510" s="78"/>
      <c r="G8510" s="77"/>
      <c r="H8510" s="79"/>
      <c r="BA8510" s="5" t="str">
        <f t="shared" si="132"/>
        <v/>
      </c>
      <c r="BB8510" s="5" t="str">
        <f>IF(OR($E8510="",$G8510&lt;&gt;"Ativo"),"",IF(COUNTIFS($E$4:$E8510,$E8510,$A$4:$A8510,$A8510,$G$4:$G8510,"Ativo")=1,1,0))</f>
        <v/>
      </c>
      <c r="BC8510" t="str">
        <f>IF(OR($A8510="",$G8510&lt;&gt;"Ativo"),"",IF(COUNTIFS($A$4:$A8510,$A8510,$G$4:$G8510,"Ativo")=1,1,0))</f>
        <v/>
      </c>
    </row>
    <row r="8511" spans="1:55" x14ac:dyDescent="0.3">
      <c r="A8511" s="76"/>
      <c r="B8511" s="104"/>
      <c r="C8511" s="76"/>
      <c r="D8511" s="77"/>
      <c r="E8511" s="12"/>
      <c r="F8511" s="78"/>
      <c r="G8511" s="77"/>
      <c r="H8511" s="79"/>
      <c r="BA8511" s="5" t="str">
        <f t="shared" si="132"/>
        <v/>
      </c>
      <c r="BB8511" s="5" t="str">
        <f>IF(OR($E8511="",$G8511&lt;&gt;"Ativo"),"",IF(COUNTIFS($E$4:$E8511,$E8511,$A$4:$A8511,$A8511,$G$4:$G8511,"Ativo")=1,1,0))</f>
        <v/>
      </c>
      <c r="BC8511" t="str">
        <f>IF(OR($A8511="",$G8511&lt;&gt;"Ativo"),"",IF(COUNTIFS($A$4:$A8511,$A8511,$G$4:$G8511,"Ativo")=1,1,0))</f>
        <v/>
      </c>
    </row>
    <row r="8512" spans="1:55" x14ac:dyDescent="0.3">
      <c r="A8512" s="76"/>
      <c r="B8512" s="104"/>
      <c r="C8512" s="76"/>
      <c r="D8512" s="77"/>
      <c r="E8512" s="12"/>
      <c r="F8512" s="78"/>
      <c r="G8512" s="77"/>
      <c r="H8512" s="79"/>
      <c r="BA8512" s="5" t="str">
        <f t="shared" si="132"/>
        <v/>
      </c>
      <c r="BB8512" s="5" t="str">
        <f>IF(OR($E8512="",$G8512&lt;&gt;"Ativo"),"",IF(COUNTIFS($E$4:$E8512,$E8512,$A$4:$A8512,$A8512,$G$4:$G8512,"Ativo")=1,1,0))</f>
        <v/>
      </c>
      <c r="BC8512" t="str">
        <f>IF(OR($A8512="",$G8512&lt;&gt;"Ativo"),"",IF(COUNTIFS($A$4:$A8512,$A8512,$G$4:$G8512,"Ativo")=1,1,0))</f>
        <v/>
      </c>
    </row>
    <row r="8513" spans="1:55" x14ac:dyDescent="0.3">
      <c r="A8513" s="76"/>
      <c r="B8513" s="104"/>
      <c r="C8513" s="76"/>
      <c r="D8513" s="77"/>
      <c r="E8513" s="12"/>
      <c r="F8513" s="78"/>
      <c r="G8513" s="77"/>
      <c r="H8513" s="79"/>
      <c r="BA8513" s="5" t="str">
        <f t="shared" si="132"/>
        <v/>
      </c>
      <c r="BB8513" s="5" t="str">
        <f>IF(OR($E8513="",$G8513&lt;&gt;"Ativo"),"",IF(COUNTIFS($E$4:$E8513,$E8513,$A$4:$A8513,$A8513,$G$4:$G8513,"Ativo")=1,1,0))</f>
        <v/>
      </c>
      <c r="BC8513" t="str">
        <f>IF(OR($A8513="",$G8513&lt;&gt;"Ativo"),"",IF(COUNTIFS($A$4:$A8513,$A8513,$G$4:$G8513,"Ativo")=1,1,0))</f>
        <v/>
      </c>
    </row>
    <row r="8514" spans="1:55" x14ac:dyDescent="0.3">
      <c r="A8514" s="76"/>
      <c r="B8514" s="104"/>
      <c r="C8514" s="76"/>
      <c r="D8514" s="77"/>
      <c r="E8514" s="12"/>
      <c r="F8514" s="78"/>
      <c r="G8514" s="77"/>
      <c r="H8514" s="79"/>
      <c r="BA8514" s="5" t="str">
        <f t="shared" si="132"/>
        <v/>
      </c>
      <c r="BB8514" s="5" t="str">
        <f>IF(OR($E8514="",$G8514&lt;&gt;"Ativo"),"",IF(COUNTIFS($E$4:$E8514,$E8514,$A$4:$A8514,$A8514,$G$4:$G8514,"Ativo")=1,1,0))</f>
        <v/>
      </c>
      <c r="BC8514" t="str">
        <f>IF(OR($A8514="",$G8514&lt;&gt;"Ativo"),"",IF(COUNTIFS($A$4:$A8514,$A8514,$G$4:$G8514,"Ativo")=1,1,0))</f>
        <v/>
      </c>
    </row>
    <row r="8515" spans="1:55" x14ac:dyDescent="0.3">
      <c r="A8515" s="76"/>
      <c r="B8515" s="104"/>
      <c r="C8515" s="76"/>
      <c r="D8515" s="77"/>
      <c r="E8515" s="12"/>
      <c r="F8515" s="78"/>
      <c r="G8515" s="77"/>
      <c r="H8515" s="79"/>
      <c r="BA8515" s="5" t="str">
        <f t="shared" si="132"/>
        <v/>
      </c>
      <c r="BB8515" s="5" t="str">
        <f>IF(OR($E8515="",$G8515&lt;&gt;"Ativo"),"",IF(COUNTIFS($E$4:$E8515,$E8515,$A$4:$A8515,$A8515,$G$4:$G8515,"Ativo")=1,1,0))</f>
        <v/>
      </c>
      <c r="BC8515" t="str">
        <f>IF(OR($A8515="",$G8515&lt;&gt;"Ativo"),"",IF(COUNTIFS($A$4:$A8515,$A8515,$G$4:$G8515,"Ativo")=1,1,0))</f>
        <v/>
      </c>
    </row>
    <row r="8516" spans="1:55" x14ac:dyDescent="0.3">
      <c r="A8516" s="76"/>
      <c r="B8516" s="104"/>
      <c r="C8516" s="76"/>
      <c r="D8516" s="77"/>
      <c r="E8516" s="12"/>
      <c r="F8516" s="78"/>
      <c r="G8516" s="77"/>
      <c r="H8516" s="79"/>
      <c r="BA8516" s="5" t="str">
        <f t="shared" ref="BA8516:BA8579" si="133">IF($D8516="","",MID($D8516,4,LEN($D8516)-5))</f>
        <v/>
      </c>
      <c r="BB8516" s="5" t="str">
        <f>IF(OR($E8516="",$G8516&lt;&gt;"Ativo"),"",IF(COUNTIFS($E$4:$E8516,$E8516,$A$4:$A8516,$A8516,$G$4:$G8516,"Ativo")=1,1,0))</f>
        <v/>
      </c>
      <c r="BC8516" t="str">
        <f>IF(OR($A8516="",$G8516&lt;&gt;"Ativo"),"",IF(COUNTIFS($A$4:$A8516,$A8516,$G$4:$G8516,"Ativo")=1,1,0))</f>
        <v/>
      </c>
    </row>
    <row r="8517" spans="1:55" x14ac:dyDescent="0.3">
      <c r="A8517" s="76"/>
      <c r="B8517" s="104"/>
      <c r="C8517" s="76"/>
      <c r="D8517" s="77"/>
      <c r="E8517" s="12"/>
      <c r="F8517" s="78"/>
      <c r="G8517" s="77"/>
      <c r="H8517" s="79"/>
      <c r="BA8517" s="5" t="str">
        <f t="shared" si="133"/>
        <v/>
      </c>
      <c r="BB8517" s="5" t="str">
        <f>IF(OR($E8517="",$G8517&lt;&gt;"Ativo"),"",IF(COUNTIFS($E$4:$E8517,$E8517,$A$4:$A8517,$A8517,$G$4:$G8517,"Ativo")=1,1,0))</f>
        <v/>
      </c>
      <c r="BC8517" t="str">
        <f>IF(OR($A8517="",$G8517&lt;&gt;"Ativo"),"",IF(COUNTIFS($A$4:$A8517,$A8517,$G$4:$G8517,"Ativo")=1,1,0))</f>
        <v/>
      </c>
    </row>
    <row r="8518" spans="1:55" x14ac:dyDescent="0.3">
      <c r="A8518" s="76"/>
      <c r="B8518" s="104"/>
      <c r="C8518" s="76"/>
      <c r="D8518" s="77"/>
      <c r="E8518" s="12"/>
      <c r="F8518" s="78"/>
      <c r="G8518" s="77"/>
      <c r="H8518" s="79"/>
      <c r="BA8518" s="5" t="str">
        <f t="shared" si="133"/>
        <v/>
      </c>
      <c r="BB8518" s="5" t="str">
        <f>IF(OR($E8518="",$G8518&lt;&gt;"Ativo"),"",IF(COUNTIFS($E$4:$E8518,$E8518,$A$4:$A8518,$A8518,$G$4:$G8518,"Ativo")=1,1,0))</f>
        <v/>
      </c>
      <c r="BC8518" t="str">
        <f>IF(OR($A8518="",$G8518&lt;&gt;"Ativo"),"",IF(COUNTIFS($A$4:$A8518,$A8518,$G$4:$G8518,"Ativo")=1,1,0))</f>
        <v/>
      </c>
    </row>
    <row r="8519" spans="1:55" x14ac:dyDescent="0.3">
      <c r="A8519" s="76"/>
      <c r="B8519" s="104"/>
      <c r="C8519" s="76"/>
      <c r="D8519" s="77"/>
      <c r="E8519" s="12"/>
      <c r="F8519" s="78"/>
      <c r="G8519" s="77"/>
      <c r="H8519" s="79"/>
      <c r="BA8519" s="5" t="str">
        <f t="shared" si="133"/>
        <v/>
      </c>
      <c r="BB8519" s="5" t="str">
        <f>IF(OR($E8519="",$G8519&lt;&gt;"Ativo"),"",IF(COUNTIFS($E$4:$E8519,$E8519,$A$4:$A8519,$A8519,$G$4:$G8519,"Ativo")=1,1,0))</f>
        <v/>
      </c>
      <c r="BC8519" t="str">
        <f>IF(OR($A8519="",$G8519&lt;&gt;"Ativo"),"",IF(COUNTIFS($A$4:$A8519,$A8519,$G$4:$G8519,"Ativo")=1,1,0))</f>
        <v/>
      </c>
    </row>
    <row r="8520" spans="1:55" x14ac:dyDescent="0.3">
      <c r="A8520" s="76"/>
      <c r="B8520" s="104"/>
      <c r="C8520" s="76"/>
      <c r="D8520" s="77"/>
      <c r="E8520" s="12"/>
      <c r="F8520" s="78"/>
      <c r="G8520" s="77"/>
      <c r="H8520" s="79"/>
      <c r="BA8520" s="5" t="str">
        <f t="shared" si="133"/>
        <v/>
      </c>
      <c r="BB8520" s="5" t="str">
        <f>IF(OR($E8520="",$G8520&lt;&gt;"Ativo"),"",IF(COUNTIFS($E$4:$E8520,$E8520,$A$4:$A8520,$A8520,$G$4:$G8520,"Ativo")=1,1,0))</f>
        <v/>
      </c>
      <c r="BC8520" t="str">
        <f>IF(OR($A8520="",$G8520&lt;&gt;"Ativo"),"",IF(COUNTIFS($A$4:$A8520,$A8520,$G$4:$G8520,"Ativo")=1,1,0))</f>
        <v/>
      </c>
    </row>
    <row r="8521" spans="1:55" x14ac:dyDescent="0.3">
      <c r="A8521" s="76"/>
      <c r="B8521" s="104"/>
      <c r="C8521" s="76"/>
      <c r="D8521" s="77"/>
      <c r="E8521" s="12"/>
      <c r="F8521" s="78"/>
      <c r="G8521" s="77"/>
      <c r="H8521" s="79"/>
      <c r="BA8521" s="5" t="str">
        <f t="shared" si="133"/>
        <v/>
      </c>
      <c r="BB8521" s="5" t="str">
        <f>IF(OR($E8521="",$G8521&lt;&gt;"Ativo"),"",IF(COUNTIFS($E$4:$E8521,$E8521,$A$4:$A8521,$A8521,$G$4:$G8521,"Ativo")=1,1,0))</f>
        <v/>
      </c>
      <c r="BC8521" t="str">
        <f>IF(OR($A8521="",$G8521&lt;&gt;"Ativo"),"",IF(COUNTIFS($A$4:$A8521,$A8521,$G$4:$G8521,"Ativo")=1,1,0))</f>
        <v/>
      </c>
    </row>
    <row r="8522" spans="1:55" x14ac:dyDescent="0.3">
      <c r="A8522" s="76"/>
      <c r="B8522" s="104"/>
      <c r="C8522" s="76"/>
      <c r="D8522" s="77"/>
      <c r="E8522" s="12"/>
      <c r="F8522" s="78"/>
      <c r="G8522" s="77"/>
      <c r="H8522" s="79"/>
      <c r="BA8522" s="5" t="str">
        <f t="shared" si="133"/>
        <v/>
      </c>
      <c r="BB8522" s="5" t="str">
        <f>IF(OR($E8522="",$G8522&lt;&gt;"Ativo"),"",IF(COUNTIFS($E$4:$E8522,$E8522,$A$4:$A8522,$A8522,$G$4:$G8522,"Ativo")=1,1,0))</f>
        <v/>
      </c>
      <c r="BC8522" t="str">
        <f>IF(OR($A8522="",$G8522&lt;&gt;"Ativo"),"",IF(COUNTIFS($A$4:$A8522,$A8522,$G$4:$G8522,"Ativo")=1,1,0))</f>
        <v/>
      </c>
    </row>
    <row r="8523" spans="1:55" x14ac:dyDescent="0.3">
      <c r="A8523" s="76"/>
      <c r="B8523" s="104"/>
      <c r="C8523" s="76"/>
      <c r="D8523" s="77"/>
      <c r="E8523" s="12"/>
      <c r="F8523" s="78"/>
      <c r="G8523" s="77"/>
      <c r="H8523" s="79"/>
      <c r="BA8523" s="5" t="str">
        <f t="shared" si="133"/>
        <v/>
      </c>
      <c r="BB8523" s="5" t="str">
        <f>IF(OR($E8523="",$G8523&lt;&gt;"Ativo"),"",IF(COUNTIFS($E$4:$E8523,$E8523,$A$4:$A8523,$A8523,$G$4:$G8523,"Ativo")=1,1,0))</f>
        <v/>
      </c>
      <c r="BC8523" t="str">
        <f>IF(OR($A8523="",$G8523&lt;&gt;"Ativo"),"",IF(COUNTIFS($A$4:$A8523,$A8523,$G$4:$G8523,"Ativo")=1,1,0))</f>
        <v/>
      </c>
    </row>
    <row r="8524" spans="1:55" x14ac:dyDescent="0.3">
      <c r="A8524" s="76"/>
      <c r="B8524" s="104"/>
      <c r="C8524" s="76"/>
      <c r="D8524" s="77"/>
      <c r="E8524" s="12"/>
      <c r="F8524" s="78"/>
      <c r="G8524" s="77"/>
      <c r="H8524" s="79"/>
      <c r="BA8524" s="5" t="str">
        <f t="shared" si="133"/>
        <v/>
      </c>
      <c r="BB8524" s="5" t="str">
        <f>IF(OR($E8524="",$G8524&lt;&gt;"Ativo"),"",IF(COUNTIFS($E$4:$E8524,$E8524,$A$4:$A8524,$A8524,$G$4:$G8524,"Ativo")=1,1,0))</f>
        <v/>
      </c>
      <c r="BC8524" t="str">
        <f>IF(OR($A8524="",$G8524&lt;&gt;"Ativo"),"",IF(COUNTIFS($A$4:$A8524,$A8524,$G$4:$G8524,"Ativo")=1,1,0))</f>
        <v/>
      </c>
    </row>
    <row r="8525" spans="1:55" x14ac:dyDescent="0.3">
      <c r="A8525" s="76"/>
      <c r="B8525" s="104"/>
      <c r="C8525" s="76"/>
      <c r="D8525" s="77"/>
      <c r="E8525" s="12"/>
      <c r="F8525" s="78"/>
      <c r="G8525" s="77"/>
      <c r="H8525" s="79"/>
      <c r="BA8525" s="5" t="str">
        <f t="shared" si="133"/>
        <v/>
      </c>
      <c r="BB8525" s="5" t="str">
        <f>IF(OR($E8525="",$G8525&lt;&gt;"Ativo"),"",IF(COUNTIFS($E$4:$E8525,$E8525,$A$4:$A8525,$A8525,$G$4:$G8525,"Ativo")=1,1,0))</f>
        <v/>
      </c>
      <c r="BC8525" t="str">
        <f>IF(OR($A8525="",$G8525&lt;&gt;"Ativo"),"",IF(COUNTIFS($A$4:$A8525,$A8525,$G$4:$G8525,"Ativo")=1,1,0))</f>
        <v/>
      </c>
    </row>
    <row r="8526" spans="1:55" x14ac:dyDescent="0.3">
      <c r="A8526" s="76"/>
      <c r="B8526" s="104"/>
      <c r="C8526" s="76"/>
      <c r="D8526" s="77"/>
      <c r="E8526" s="12"/>
      <c r="F8526" s="78"/>
      <c r="G8526" s="77"/>
      <c r="H8526" s="79"/>
      <c r="BA8526" s="5" t="str">
        <f t="shared" si="133"/>
        <v/>
      </c>
      <c r="BB8526" s="5" t="str">
        <f>IF(OR($E8526="",$G8526&lt;&gt;"Ativo"),"",IF(COUNTIFS($E$4:$E8526,$E8526,$A$4:$A8526,$A8526,$G$4:$G8526,"Ativo")=1,1,0))</f>
        <v/>
      </c>
      <c r="BC8526" t="str">
        <f>IF(OR($A8526="",$G8526&lt;&gt;"Ativo"),"",IF(COUNTIFS($A$4:$A8526,$A8526,$G$4:$G8526,"Ativo")=1,1,0))</f>
        <v/>
      </c>
    </row>
    <row r="8527" spans="1:55" x14ac:dyDescent="0.3">
      <c r="A8527" s="76"/>
      <c r="B8527" s="104"/>
      <c r="C8527" s="76"/>
      <c r="D8527" s="77"/>
      <c r="E8527" s="12"/>
      <c r="F8527" s="78"/>
      <c r="G8527" s="77"/>
      <c r="H8527" s="79"/>
      <c r="BA8527" s="5" t="str">
        <f t="shared" si="133"/>
        <v/>
      </c>
      <c r="BB8527" s="5" t="str">
        <f>IF(OR($E8527="",$G8527&lt;&gt;"Ativo"),"",IF(COUNTIFS($E$4:$E8527,$E8527,$A$4:$A8527,$A8527,$G$4:$G8527,"Ativo")=1,1,0))</f>
        <v/>
      </c>
      <c r="BC8527" t="str">
        <f>IF(OR($A8527="",$G8527&lt;&gt;"Ativo"),"",IF(COUNTIFS($A$4:$A8527,$A8527,$G$4:$G8527,"Ativo")=1,1,0))</f>
        <v/>
      </c>
    </row>
    <row r="8528" spans="1:55" x14ac:dyDescent="0.3">
      <c r="A8528" s="76"/>
      <c r="B8528" s="104"/>
      <c r="C8528" s="76"/>
      <c r="D8528" s="77"/>
      <c r="E8528" s="12"/>
      <c r="F8528" s="78"/>
      <c r="G8528" s="77"/>
      <c r="H8528" s="79"/>
      <c r="BA8528" s="5" t="str">
        <f t="shared" si="133"/>
        <v/>
      </c>
      <c r="BB8528" s="5" t="str">
        <f>IF(OR($E8528="",$G8528&lt;&gt;"Ativo"),"",IF(COUNTIFS($E$4:$E8528,$E8528,$A$4:$A8528,$A8528,$G$4:$G8528,"Ativo")=1,1,0))</f>
        <v/>
      </c>
      <c r="BC8528" t="str">
        <f>IF(OR($A8528="",$G8528&lt;&gt;"Ativo"),"",IF(COUNTIFS($A$4:$A8528,$A8528,$G$4:$G8528,"Ativo")=1,1,0))</f>
        <v/>
      </c>
    </row>
    <row r="8529" spans="1:55" x14ac:dyDescent="0.3">
      <c r="A8529" s="76"/>
      <c r="B8529" s="104"/>
      <c r="C8529" s="76"/>
      <c r="D8529" s="77"/>
      <c r="E8529" s="12"/>
      <c r="F8529" s="78"/>
      <c r="G8529" s="77"/>
      <c r="H8529" s="79"/>
      <c r="BA8529" s="5" t="str">
        <f t="shared" si="133"/>
        <v/>
      </c>
      <c r="BB8529" s="5" t="str">
        <f>IF(OR($E8529="",$G8529&lt;&gt;"Ativo"),"",IF(COUNTIFS($E$4:$E8529,$E8529,$A$4:$A8529,$A8529,$G$4:$G8529,"Ativo")=1,1,0))</f>
        <v/>
      </c>
      <c r="BC8529" t="str">
        <f>IF(OR($A8529="",$G8529&lt;&gt;"Ativo"),"",IF(COUNTIFS($A$4:$A8529,$A8529,$G$4:$G8529,"Ativo")=1,1,0))</f>
        <v/>
      </c>
    </row>
    <row r="8530" spans="1:55" x14ac:dyDescent="0.3">
      <c r="A8530" s="76"/>
      <c r="B8530" s="104"/>
      <c r="C8530" s="76"/>
      <c r="D8530" s="77"/>
      <c r="E8530" s="12"/>
      <c r="F8530" s="78"/>
      <c r="G8530" s="77"/>
      <c r="H8530" s="79"/>
      <c r="BA8530" s="5" t="str">
        <f t="shared" si="133"/>
        <v/>
      </c>
      <c r="BB8530" s="5" t="str">
        <f>IF(OR($E8530="",$G8530&lt;&gt;"Ativo"),"",IF(COUNTIFS($E$4:$E8530,$E8530,$A$4:$A8530,$A8530,$G$4:$G8530,"Ativo")=1,1,0))</f>
        <v/>
      </c>
      <c r="BC8530" t="str">
        <f>IF(OR($A8530="",$G8530&lt;&gt;"Ativo"),"",IF(COUNTIFS($A$4:$A8530,$A8530,$G$4:$G8530,"Ativo")=1,1,0))</f>
        <v/>
      </c>
    </row>
    <row r="8531" spans="1:55" x14ac:dyDescent="0.3">
      <c r="A8531" s="76"/>
      <c r="B8531" s="104"/>
      <c r="C8531" s="76"/>
      <c r="D8531" s="77"/>
      <c r="E8531" s="12"/>
      <c r="F8531" s="78"/>
      <c r="G8531" s="77"/>
      <c r="H8531" s="79"/>
      <c r="BA8531" s="5" t="str">
        <f t="shared" si="133"/>
        <v/>
      </c>
      <c r="BB8531" s="5" t="str">
        <f>IF(OR($E8531="",$G8531&lt;&gt;"Ativo"),"",IF(COUNTIFS($E$4:$E8531,$E8531,$A$4:$A8531,$A8531,$G$4:$G8531,"Ativo")=1,1,0))</f>
        <v/>
      </c>
      <c r="BC8531" t="str">
        <f>IF(OR($A8531="",$G8531&lt;&gt;"Ativo"),"",IF(COUNTIFS($A$4:$A8531,$A8531,$G$4:$G8531,"Ativo")=1,1,0))</f>
        <v/>
      </c>
    </row>
    <row r="8532" spans="1:55" x14ac:dyDescent="0.3">
      <c r="A8532" s="76"/>
      <c r="B8532" s="104"/>
      <c r="C8532" s="76"/>
      <c r="D8532" s="77"/>
      <c r="E8532" s="12"/>
      <c r="F8532" s="78"/>
      <c r="G8532" s="77"/>
      <c r="H8532" s="79"/>
      <c r="BA8532" s="5" t="str">
        <f t="shared" si="133"/>
        <v/>
      </c>
      <c r="BB8532" s="5" t="str">
        <f>IF(OR($E8532="",$G8532&lt;&gt;"Ativo"),"",IF(COUNTIFS($E$4:$E8532,$E8532,$A$4:$A8532,$A8532,$G$4:$G8532,"Ativo")=1,1,0))</f>
        <v/>
      </c>
      <c r="BC8532" t="str">
        <f>IF(OR($A8532="",$G8532&lt;&gt;"Ativo"),"",IF(COUNTIFS($A$4:$A8532,$A8532,$G$4:$G8532,"Ativo")=1,1,0))</f>
        <v/>
      </c>
    </row>
    <row r="8533" spans="1:55" x14ac:dyDescent="0.3">
      <c r="A8533" s="76"/>
      <c r="B8533" s="104"/>
      <c r="C8533" s="76"/>
      <c r="D8533" s="77"/>
      <c r="E8533" s="12"/>
      <c r="F8533" s="78"/>
      <c r="G8533" s="77"/>
      <c r="H8533" s="79"/>
      <c r="BA8533" s="5" t="str">
        <f t="shared" si="133"/>
        <v/>
      </c>
      <c r="BB8533" s="5" t="str">
        <f>IF(OR($E8533="",$G8533&lt;&gt;"Ativo"),"",IF(COUNTIFS($E$4:$E8533,$E8533,$A$4:$A8533,$A8533,$G$4:$G8533,"Ativo")=1,1,0))</f>
        <v/>
      </c>
      <c r="BC8533" t="str">
        <f>IF(OR($A8533="",$G8533&lt;&gt;"Ativo"),"",IF(COUNTIFS($A$4:$A8533,$A8533,$G$4:$G8533,"Ativo")=1,1,0))</f>
        <v/>
      </c>
    </row>
    <row r="8534" spans="1:55" x14ac:dyDescent="0.3">
      <c r="A8534" s="76"/>
      <c r="B8534" s="104"/>
      <c r="C8534" s="76"/>
      <c r="D8534" s="77"/>
      <c r="E8534" s="12"/>
      <c r="F8534" s="78"/>
      <c r="G8534" s="77"/>
      <c r="H8534" s="79"/>
      <c r="BA8534" s="5" t="str">
        <f t="shared" si="133"/>
        <v/>
      </c>
      <c r="BB8534" s="5" t="str">
        <f>IF(OR($E8534="",$G8534&lt;&gt;"Ativo"),"",IF(COUNTIFS($E$4:$E8534,$E8534,$A$4:$A8534,$A8534,$G$4:$G8534,"Ativo")=1,1,0))</f>
        <v/>
      </c>
      <c r="BC8534" t="str">
        <f>IF(OR($A8534="",$G8534&lt;&gt;"Ativo"),"",IF(COUNTIFS($A$4:$A8534,$A8534,$G$4:$G8534,"Ativo")=1,1,0))</f>
        <v/>
      </c>
    </row>
    <row r="8535" spans="1:55" x14ac:dyDescent="0.3">
      <c r="A8535" s="76"/>
      <c r="B8535" s="104"/>
      <c r="C8535" s="76"/>
      <c r="D8535" s="77"/>
      <c r="E8535" s="12"/>
      <c r="F8535" s="78"/>
      <c r="G8535" s="77"/>
      <c r="H8535" s="79"/>
      <c r="BA8535" s="5" t="str">
        <f t="shared" si="133"/>
        <v/>
      </c>
      <c r="BB8535" s="5" t="str">
        <f>IF(OR($E8535="",$G8535&lt;&gt;"Ativo"),"",IF(COUNTIFS($E$4:$E8535,$E8535,$A$4:$A8535,$A8535,$G$4:$G8535,"Ativo")=1,1,0))</f>
        <v/>
      </c>
      <c r="BC8535" t="str">
        <f>IF(OR($A8535="",$G8535&lt;&gt;"Ativo"),"",IF(COUNTIFS($A$4:$A8535,$A8535,$G$4:$G8535,"Ativo")=1,1,0))</f>
        <v/>
      </c>
    </row>
    <row r="8536" spans="1:55" x14ac:dyDescent="0.3">
      <c r="A8536" s="76"/>
      <c r="B8536" s="104"/>
      <c r="C8536" s="76"/>
      <c r="D8536" s="77"/>
      <c r="E8536" s="12"/>
      <c r="F8536" s="78"/>
      <c r="G8536" s="77"/>
      <c r="H8536" s="79"/>
      <c r="BA8536" s="5" t="str">
        <f t="shared" si="133"/>
        <v/>
      </c>
      <c r="BB8536" s="5" t="str">
        <f>IF(OR($E8536="",$G8536&lt;&gt;"Ativo"),"",IF(COUNTIFS($E$4:$E8536,$E8536,$A$4:$A8536,$A8536,$G$4:$G8536,"Ativo")=1,1,0))</f>
        <v/>
      </c>
      <c r="BC8536" t="str">
        <f>IF(OR($A8536="",$G8536&lt;&gt;"Ativo"),"",IF(COUNTIFS($A$4:$A8536,$A8536,$G$4:$G8536,"Ativo")=1,1,0))</f>
        <v/>
      </c>
    </row>
    <row r="8537" spans="1:55" x14ac:dyDescent="0.3">
      <c r="A8537" s="76"/>
      <c r="B8537" s="104"/>
      <c r="C8537" s="76"/>
      <c r="D8537" s="77"/>
      <c r="E8537" s="12"/>
      <c r="F8537" s="78"/>
      <c r="G8537" s="77"/>
      <c r="H8537" s="79"/>
      <c r="BA8537" s="5" t="str">
        <f t="shared" si="133"/>
        <v/>
      </c>
      <c r="BB8537" s="5" t="str">
        <f>IF(OR($E8537="",$G8537&lt;&gt;"Ativo"),"",IF(COUNTIFS($E$4:$E8537,$E8537,$A$4:$A8537,$A8537,$G$4:$G8537,"Ativo")=1,1,0))</f>
        <v/>
      </c>
      <c r="BC8537" t="str">
        <f>IF(OR($A8537="",$G8537&lt;&gt;"Ativo"),"",IF(COUNTIFS($A$4:$A8537,$A8537,$G$4:$G8537,"Ativo")=1,1,0))</f>
        <v/>
      </c>
    </row>
    <row r="8538" spans="1:55" x14ac:dyDescent="0.3">
      <c r="A8538" s="76"/>
      <c r="B8538" s="104"/>
      <c r="C8538" s="76"/>
      <c r="D8538" s="77"/>
      <c r="E8538" s="12"/>
      <c r="F8538" s="78"/>
      <c r="G8538" s="77"/>
      <c r="H8538" s="79"/>
      <c r="BA8538" s="5" t="str">
        <f t="shared" si="133"/>
        <v/>
      </c>
      <c r="BB8538" s="5" t="str">
        <f>IF(OR($E8538="",$G8538&lt;&gt;"Ativo"),"",IF(COUNTIFS($E$4:$E8538,$E8538,$A$4:$A8538,$A8538,$G$4:$G8538,"Ativo")=1,1,0))</f>
        <v/>
      </c>
      <c r="BC8538" t="str">
        <f>IF(OR($A8538="",$G8538&lt;&gt;"Ativo"),"",IF(COUNTIFS($A$4:$A8538,$A8538,$G$4:$G8538,"Ativo")=1,1,0))</f>
        <v/>
      </c>
    </row>
    <row r="8539" spans="1:55" x14ac:dyDescent="0.3">
      <c r="A8539" s="76"/>
      <c r="B8539" s="104"/>
      <c r="C8539" s="76"/>
      <c r="D8539" s="77"/>
      <c r="E8539" s="12"/>
      <c r="F8539" s="78"/>
      <c r="G8539" s="77"/>
      <c r="H8539" s="79"/>
      <c r="BA8539" s="5" t="str">
        <f t="shared" si="133"/>
        <v/>
      </c>
      <c r="BB8539" s="5" t="str">
        <f>IF(OR($E8539="",$G8539&lt;&gt;"Ativo"),"",IF(COUNTIFS($E$4:$E8539,$E8539,$A$4:$A8539,$A8539,$G$4:$G8539,"Ativo")=1,1,0))</f>
        <v/>
      </c>
      <c r="BC8539" t="str">
        <f>IF(OR($A8539="",$G8539&lt;&gt;"Ativo"),"",IF(COUNTIFS($A$4:$A8539,$A8539,$G$4:$G8539,"Ativo")=1,1,0))</f>
        <v/>
      </c>
    </row>
    <row r="8540" spans="1:55" x14ac:dyDescent="0.3">
      <c r="A8540" s="76"/>
      <c r="B8540" s="104"/>
      <c r="C8540" s="76"/>
      <c r="D8540" s="77"/>
      <c r="E8540" s="12"/>
      <c r="F8540" s="78"/>
      <c r="G8540" s="77"/>
      <c r="H8540" s="79"/>
      <c r="BA8540" s="5" t="str">
        <f t="shared" si="133"/>
        <v/>
      </c>
      <c r="BB8540" s="5" t="str">
        <f>IF(OR($E8540="",$G8540&lt;&gt;"Ativo"),"",IF(COUNTIFS($E$4:$E8540,$E8540,$A$4:$A8540,$A8540,$G$4:$G8540,"Ativo")=1,1,0))</f>
        <v/>
      </c>
      <c r="BC8540" t="str">
        <f>IF(OR($A8540="",$G8540&lt;&gt;"Ativo"),"",IF(COUNTIFS($A$4:$A8540,$A8540,$G$4:$G8540,"Ativo")=1,1,0))</f>
        <v/>
      </c>
    </row>
    <row r="8541" spans="1:55" x14ac:dyDescent="0.3">
      <c r="A8541" s="76"/>
      <c r="B8541" s="104"/>
      <c r="C8541" s="76"/>
      <c r="D8541" s="77"/>
      <c r="E8541" s="12"/>
      <c r="F8541" s="78"/>
      <c r="G8541" s="77"/>
      <c r="H8541" s="79"/>
      <c r="BA8541" s="5" t="str">
        <f t="shared" si="133"/>
        <v/>
      </c>
      <c r="BB8541" s="5" t="str">
        <f>IF(OR($E8541="",$G8541&lt;&gt;"Ativo"),"",IF(COUNTIFS($E$4:$E8541,$E8541,$A$4:$A8541,$A8541,$G$4:$G8541,"Ativo")=1,1,0))</f>
        <v/>
      </c>
      <c r="BC8541" t="str">
        <f>IF(OR($A8541="",$G8541&lt;&gt;"Ativo"),"",IF(COUNTIFS($A$4:$A8541,$A8541,$G$4:$G8541,"Ativo")=1,1,0))</f>
        <v/>
      </c>
    </row>
    <row r="8542" spans="1:55" x14ac:dyDescent="0.3">
      <c r="A8542" s="76"/>
      <c r="B8542" s="104"/>
      <c r="C8542" s="76"/>
      <c r="D8542" s="77"/>
      <c r="E8542" s="12"/>
      <c r="F8542" s="78"/>
      <c r="G8542" s="77"/>
      <c r="H8542" s="79"/>
      <c r="BA8542" s="5" t="str">
        <f t="shared" si="133"/>
        <v/>
      </c>
      <c r="BB8542" s="5" t="str">
        <f>IF(OR($E8542="",$G8542&lt;&gt;"Ativo"),"",IF(COUNTIFS($E$4:$E8542,$E8542,$A$4:$A8542,$A8542,$G$4:$G8542,"Ativo")=1,1,0))</f>
        <v/>
      </c>
      <c r="BC8542" t="str">
        <f>IF(OR($A8542="",$G8542&lt;&gt;"Ativo"),"",IF(COUNTIFS($A$4:$A8542,$A8542,$G$4:$G8542,"Ativo")=1,1,0))</f>
        <v/>
      </c>
    </row>
    <row r="8543" spans="1:55" x14ac:dyDescent="0.3">
      <c r="A8543" s="76"/>
      <c r="B8543" s="104"/>
      <c r="C8543" s="76"/>
      <c r="D8543" s="77"/>
      <c r="E8543" s="12"/>
      <c r="F8543" s="78"/>
      <c r="G8543" s="77"/>
      <c r="H8543" s="79"/>
      <c r="BA8543" s="5" t="str">
        <f t="shared" si="133"/>
        <v/>
      </c>
      <c r="BB8543" s="5" t="str">
        <f>IF(OR($E8543="",$G8543&lt;&gt;"Ativo"),"",IF(COUNTIFS($E$4:$E8543,$E8543,$A$4:$A8543,$A8543,$G$4:$G8543,"Ativo")=1,1,0))</f>
        <v/>
      </c>
      <c r="BC8543" t="str">
        <f>IF(OR($A8543="",$G8543&lt;&gt;"Ativo"),"",IF(COUNTIFS($A$4:$A8543,$A8543,$G$4:$G8543,"Ativo")=1,1,0))</f>
        <v/>
      </c>
    </row>
    <row r="8544" spans="1:55" x14ac:dyDescent="0.3">
      <c r="A8544" s="76"/>
      <c r="B8544" s="104"/>
      <c r="C8544" s="76"/>
      <c r="D8544" s="77"/>
      <c r="E8544" s="12"/>
      <c r="F8544" s="78"/>
      <c r="G8544" s="77"/>
      <c r="H8544" s="79"/>
      <c r="BA8544" s="5" t="str">
        <f t="shared" si="133"/>
        <v/>
      </c>
      <c r="BB8544" s="5" t="str">
        <f>IF(OR($E8544="",$G8544&lt;&gt;"Ativo"),"",IF(COUNTIFS($E$4:$E8544,$E8544,$A$4:$A8544,$A8544,$G$4:$G8544,"Ativo")=1,1,0))</f>
        <v/>
      </c>
      <c r="BC8544" t="str">
        <f>IF(OR($A8544="",$G8544&lt;&gt;"Ativo"),"",IF(COUNTIFS($A$4:$A8544,$A8544,$G$4:$G8544,"Ativo")=1,1,0))</f>
        <v/>
      </c>
    </row>
    <row r="8545" spans="1:55" x14ac:dyDescent="0.3">
      <c r="A8545" s="76"/>
      <c r="B8545" s="104"/>
      <c r="C8545" s="76"/>
      <c r="D8545" s="77"/>
      <c r="E8545" s="12"/>
      <c r="F8545" s="78"/>
      <c r="G8545" s="77"/>
      <c r="H8545" s="79"/>
      <c r="BA8545" s="5" t="str">
        <f t="shared" si="133"/>
        <v/>
      </c>
      <c r="BB8545" s="5" t="str">
        <f>IF(OR($E8545="",$G8545&lt;&gt;"Ativo"),"",IF(COUNTIFS($E$4:$E8545,$E8545,$A$4:$A8545,$A8545,$G$4:$G8545,"Ativo")=1,1,0))</f>
        <v/>
      </c>
      <c r="BC8545" t="str">
        <f>IF(OR($A8545="",$G8545&lt;&gt;"Ativo"),"",IF(COUNTIFS($A$4:$A8545,$A8545,$G$4:$G8545,"Ativo")=1,1,0))</f>
        <v/>
      </c>
    </row>
    <row r="8546" spans="1:55" x14ac:dyDescent="0.3">
      <c r="A8546" s="76"/>
      <c r="B8546" s="104"/>
      <c r="C8546" s="76"/>
      <c r="D8546" s="77"/>
      <c r="E8546" s="12"/>
      <c r="F8546" s="78"/>
      <c r="G8546" s="77"/>
      <c r="H8546" s="79"/>
      <c r="BA8546" s="5" t="str">
        <f t="shared" si="133"/>
        <v/>
      </c>
      <c r="BB8546" s="5" t="str">
        <f>IF(OR($E8546="",$G8546&lt;&gt;"Ativo"),"",IF(COUNTIFS($E$4:$E8546,$E8546,$A$4:$A8546,$A8546,$G$4:$G8546,"Ativo")=1,1,0))</f>
        <v/>
      </c>
      <c r="BC8546" t="str">
        <f>IF(OR($A8546="",$G8546&lt;&gt;"Ativo"),"",IF(COUNTIFS($A$4:$A8546,$A8546,$G$4:$G8546,"Ativo")=1,1,0))</f>
        <v/>
      </c>
    </row>
    <row r="8547" spans="1:55" x14ac:dyDescent="0.3">
      <c r="A8547" s="76"/>
      <c r="B8547" s="104"/>
      <c r="C8547" s="76"/>
      <c r="D8547" s="77"/>
      <c r="E8547" s="12"/>
      <c r="F8547" s="78"/>
      <c r="G8547" s="77"/>
      <c r="H8547" s="79"/>
      <c r="BA8547" s="5" t="str">
        <f t="shared" si="133"/>
        <v/>
      </c>
      <c r="BB8547" s="5" t="str">
        <f>IF(OR($E8547="",$G8547&lt;&gt;"Ativo"),"",IF(COUNTIFS($E$4:$E8547,$E8547,$A$4:$A8547,$A8547,$G$4:$G8547,"Ativo")=1,1,0))</f>
        <v/>
      </c>
      <c r="BC8547" t="str">
        <f>IF(OR($A8547="",$G8547&lt;&gt;"Ativo"),"",IF(COUNTIFS($A$4:$A8547,$A8547,$G$4:$G8547,"Ativo")=1,1,0))</f>
        <v/>
      </c>
    </row>
    <row r="8548" spans="1:55" x14ac:dyDescent="0.3">
      <c r="A8548" s="76"/>
      <c r="B8548" s="104"/>
      <c r="C8548" s="76"/>
      <c r="D8548" s="77"/>
      <c r="E8548" s="12"/>
      <c r="F8548" s="78"/>
      <c r="G8548" s="77"/>
      <c r="H8548" s="79"/>
      <c r="BA8548" s="5" t="str">
        <f t="shared" si="133"/>
        <v/>
      </c>
      <c r="BB8548" s="5" t="str">
        <f>IF(OR($E8548="",$G8548&lt;&gt;"Ativo"),"",IF(COUNTIFS($E$4:$E8548,$E8548,$A$4:$A8548,$A8548,$G$4:$G8548,"Ativo")=1,1,0))</f>
        <v/>
      </c>
      <c r="BC8548" t="str">
        <f>IF(OR($A8548="",$G8548&lt;&gt;"Ativo"),"",IF(COUNTIFS($A$4:$A8548,$A8548,$G$4:$G8548,"Ativo")=1,1,0))</f>
        <v/>
      </c>
    </row>
    <row r="8549" spans="1:55" x14ac:dyDescent="0.3">
      <c r="A8549" s="76"/>
      <c r="B8549" s="104"/>
      <c r="C8549" s="76"/>
      <c r="D8549" s="77"/>
      <c r="E8549" s="12"/>
      <c r="F8549" s="78"/>
      <c r="G8549" s="77"/>
      <c r="H8549" s="79"/>
      <c r="BA8549" s="5" t="str">
        <f t="shared" si="133"/>
        <v/>
      </c>
      <c r="BB8549" s="5" t="str">
        <f>IF(OR($E8549="",$G8549&lt;&gt;"Ativo"),"",IF(COUNTIFS($E$4:$E8549,$E8549,$A$4:$A8549,$A8549,$G$4:$G8549,"Ativo")=1,1,0))</f>
        <v/>
      </c>
      <c r="BC8549" t="str">
        <f>IF(OR($A8549="",$G8549&lt;&gt;"Ativo"),"",IF(COUNTIFS($A$4:$A8549,$A8549,$G$4:$G8549,"Ativo")=1,1,0))</f>
        <v/>
      </c>
    </row>
    <row r="8550" spans="1:55" x14ac:dyDescent="0.3">
      <c r="A8550" s="76"/>
      <c r="B8550" s="104"/>
      <c r="C8550" s="76"/>
      <c r="D8550" s="77"/>
      <c r="E8550" s="12"/>
      <c r="F8550" s="78"/>
      <c r="G8550" s="77"/>
      <c r="H8550" s="79"/>
      <c r="BA8550" s="5" t="str">
        <f t="shared" si="133"/>
        <v/>
      </c>
      <c r="BB8550" s="5" t="str">
        <f>IF(OR($E8550="",$G8550&lt;&gt;"Ativo"),"",IF(COUNTIFS($E$4:$E8550,$E8550,$A$4:$A8550,$A8550,$G$4:$G8550,"Ativo")=1,1,0))</f>
        <v/>
      </c>
      <c r="BC8550" t="str">
        <f>IF(OR($A8550="",$G8550&lt;&gt;"Ativo"),"",IF(COUNTIFS($A$4:$A8550,$A8550,$G$4:$G8550,"Ativo")=1,1,0))</f>
        <v/>
      </c>
    </row>
    <row r="8551" spans="1:55" x14ac:dyDescent="0.3">
      <c r="A8551" s="76"/>
      <c r="B8551" s="104"/>
      <c r="C8551" s="76"/>
      <c r="D8551" s="77"/>
      <c r="E8551" s="12"/>
      <c r="F8551" s="78"/>
      <c r="G8551" s="77"/>
      <c r="H8551" s="79"/>
      <c r="BA8551" s="5" t="str">
        <f t="shared" si="133"/>
        <v/>
      </c>
      <c r="BB8551" s="5" t="str">
        <f>IF(OR($E8551="",$G8551&lt;&gt;"Ativo"),"",IF(COUNTIFS($E$4:$E8551,$E8551,$A$4:$A8551,$A8551,$G$4:$G8551,"Ativo")=1,1,0))</f>
        <v/>
      </c>
      <c r="BC8551" t="str">
        <f>IF(OR($A8551="",$G8551&lt;&gt;"Ativo"),"",IF(COUNTIFS($A$4:$A8551,$A8551,$G$4:$G8551,"Ativo")=1,1,0))</f>
        <v/>
      </c>
    </row>
    <row r="8552" spans="1:55" x14ac:dyDescent="0.3">
      <c r="A8552" s="76"/>
      <c r="B8552" s="104"/>
      <c r="C8552" s="76"/>
      <c r="D8552" s="77"/>
      <c r="E8552" s="12"/>
      <c r="F8552" s="78"/>
      <c r="G8552" s="77"/>
      <c r="H8552" s="79"/>
      <c r="BA8552" s="5" t="str">
        <f t="shared" si="133"/>
        <v/>
      </c>
      <c r="BB8552" s="5" t="str">
        <f>IF(OR($E8552="",$G8552&lt;&gt;"Ativo"),"",IF(COUNTIFS($E$4:$E8552,$E8552,$A$4:$A8552,$A8552,$G$4:$G8552,"Ativo")=1,1,0))</f>
        <v/>
      </c>
      <c r="BC8552" t="str">
        <f>IF(OR($A8552="",$G8552&lt;&gt;"Ativo"),"",IF(COUNTIFS($A$4:$A8552,$A8552,$G$4:$G8552,"Ativo")=1,1,0))</f>
        <v/>
      </c>
    </row>
    <row r="8553" spans="1:55" x14ac:dyDescent="0.3">
      <c r="A8553" s="76"/>
      <c r="B8553" s="104"/>
      <c r="C8553" s="76"/>
      <c r="D8553" s="77"/>
      <c r="E8553" s="12"/>
      <c r="F8553" s="78"/>
      <c r="G8553" s="77"/>
      <c r="H8553" s="79"/>
      <c r="BA8553" s="5" t="str">
        <f t="shared" si="133"/>
        <v/>
      </c>
      <c r="BB8553" s="5" t="str">
        <f>IF(OR($E8553="",$G8553&lt;&gt;"Ativo"),"",IF(COUNTIFS($E$4:$E8553,$E8553,$A$4:$A8553,$A8553,$G$4:$G8553,"Ativo")=1,1,0))</f>
        <v/>
      </c>
      <c r="BC8553" t="str">
        <f>IF(OR($A8553="",$G8553&lt;&gt;"Ativo"),"",IF(COUNTIFS($A$4:$A8553,$A8553,$G$4:$G8553,"Ativo")=1,1,0))</f>
        <v/>
      </c>
    </row>
    <row r="8554" spans="1:55" x14ac:dyDescent="0.3">
      <c r="A8554" s="76"/>
      <c r="B8554" s="104"/>
      <c r="C8554" s="76"/>
      <c r="D8554" s="77"/>
      <c r="E8554" s="12"/>
      <c r="F8554" s="78"/>
      <c r="G8554" s="77"/>
      <c r="H8554" s="79"/>
      <c r="BA8554" s="5" t="str">
        <f t="shared" si="133"/>
        <v/>
      </c>
      <c r="BB8554" s="5" t="str">
        <f>IF(OR($E8554="",$G8554&lt;&gt;"Ativo"),"",IF(COUNTIFS($E$4:$E8554,$E8554,$A$4:$A8554,$A8554,$G$4:$G8554,"Ativo")=1,1,0))</f>
        <v/>
      </c>
      <c r="BC8554" t="str">
        <f>IF(OR($A8554="",$G8554&lt;&gt;"Ativo"),"",IF(COUNTIFS($A$4:$A8554,$A8554,$G$4:$G8554,"Ativo")=1,1,0))</f>
        <v/>
      </c>
    </row>
    <row r="8555" spans="1:55" x14ac:dyDescent="0.3">
      <c r="A8555" s="76"/>
      <c r="B8555" s="104"/>
      <c r="C8555" s="76"/>
      <c r="D8555" s="77"/>
      <c r="E8555" s="12"/>
      <c r="F8555" s="78"/>
      <c r="G8555" s="77"/>
      <c r="H8555" s="79"/>
      <c r="BA8555" s="5" t="str">
        <f t="shared" si="133"/>
        <v/>
      </c>
      <c r="BB8555" s="5" t="str">
        <f>IF(OR($E8555="",$G8555&lt;&gt;"Ativo"),"",IF(COUNTIFS($E$4:$E8555,$E8555,$A$4:$A8555,$A8555,$G$4:$G8555,"Ativo")=1,1,0))</f>
        <v/>
      </c>
      <c r="BC8555" t="str">
        <f>IF(OR($A8555="",$G8555&lt;&gt;"Ativo"),"",IF(COUNTIFS($A$4:$A8555,$A8555,$G$4:$G8555,"Ativo")=1,1,0))</f>
        <v/>
      </c>
    </row>
    <row r="8556" spans="1:55" x14ac:dyDescent="0.3">
      <c r="A8556" s="76"/>
      <c r="B8556" s="104"/>
      <c r="C8556" s="76"/>
      <c r="D8556" s="77"/>
      <c r="E8556" s="12"/>
      <c r="F8556" s="78"/>
      <c r="G8556" s="77"/>
      <c r="H8556" s="79"/>
      <c r="BA8556" s="5" t="str">
        <f t="shared" si="133"/>
        <v/>
      </c>
      <c r="BB8556" s="5" t="str">
        <f>IF(OR($E8556="",$G8556&lt;&gt;"Ativo"),"",IF(COUNTIFS($E$4:$E8556,$E8556,$A$4:$A8556,$A8556,$G$4:$G8556,"Ativo")=1,1,0))</f>
        <v/>
      </c>
      <c r="BC8556" t="str">
        <f>IF(OR($A8556="",$G8556&lt;&gt;"Ativo"),"",IF(COUNTIFS($A$4:$A8556,$A8556,$G$4:$G8556,"Ativo")=1,1,0))</f>
        <v/>
      </c>
    </row>
    <row r="8557" spans="1:55" x14ac:dyDescent="0.3">
      <c r="A8557" s="76"/>
      <c r="B8557" s="104"/>
      <c r="C8557" s="76"/>
      <c r="D8557" s="77"/>
      <c r="E8557" s="12"/>
      <c r="F8557" s="78"/>
      <c r="G8557" s="77"/>
      <c r="H8557" s="79"/>
      <c r="BA8557" s="5" t="str">
        <f t="shared" si="133"/>
        <v/>
      </c>
      <c r="BB8557" s="5" t="str">
        <f>IF(OR($E8557="",$G8557&lt;&gt;"Ativo"),"",IF(COUNTIFS($E$4:$E8557,$E8557,$A$4:$A8557,$A8557,$G$4:$G8557,"Ativo")=1,1,0))</f>
        <v/>
      </c>
      <c r="BC8557" t="str">
        <f>IF(OR($A8557="",$G8557&lt;&gt;"Ativo"),"",IF(COUNTIFS($A$4:$A8557,$A8557,$G$4:$G8557,"Ativo")=1,1,0))</f>
        <v/>
      </c>
    </row>
    <row r="8558" spans="1:55" x14ac:dyDescent="0.3">
      <c r="A8558" s="76"/>
      <c r="B8558" s="104"/>
      <c r="C8558" s="76"/>
      <c r="D8558" s="77"/>
      <c r="E8558" s="12"/>
      <c r="F8558" s="78"/>
      <c r="G8558" s="77"/>
      <c r="H8558" s="79"/>
      <c r="BA8558" s="5" t="str">
        <f t="shared" si="133"/>
        <v/>
      </c>
      <c r="BB8558" s="5" t="str">
        <f>IF(OR($E8558="",$G8558&lt;&gt;"Ativo"),"",IF(COUNTIFS($E$4:$E8558,$E8558,$A$4:$A8558,$A8558,$G$4:$G8558,"Ativo")=1,1,0))</f>
        <v/>
      </c>
      <c r="BC8558" t="str">
        <f>IF(OR($A8558="",$G8558&lt;&gt;"Ativo"),"",IF(COUNTIFS($A$4:$A8558,$A8558,$G$4:$G8558,"Ativo")=1,1,0))</f>
        <v/>
      </c>
    </row>
    <row r="8559" spans="1:55" x14ac:dyDescent="0.3">
      <c r="A8559" s="76"/>
      <c r="B8559" s="104"/>
      <c r="C8559" s="76"/>
      <c r="D8559" s="77"/>
      <c r="E8559" s="12"/>
      <c r="F8559" s="78"/>
      <c r="G8559" s="77"/>
      <c r="H8559" s="79"/>
      <c r="BA8559" s="5" t="str">
        <f t="shared" si="133"/>
        <v/>
      </c>
      <c r="BB8559" s="5" t="str">
        <f>IF(OR($E8559="",$G8559&lt;&gt;"Ativo"),"",IF(COUNTIFS($E$4:$E8559,$E8559,$A$4:$A8559,$A8559,$G$4:$G8559,"Ativo")=1,1,0))</f>
        <v/>
      </c>
      <c r="BC8559" t="str">
        <f>IF(OR($A8559="",$G8559&lt;&gt;"Ativo"),"",IF(COUNTIFS($A$4:$A8559,$A8559,$G$4:$G8559,"Ativo")=1,1,0))</f>
        <v/>
      </c>
    </row>
    <row r="8560" spans="1:55" x14ac:dyDescent="0.3">
      <c r="A8560" s="76"/>
      <c r="B8560" s="104"/>
      <c r="C8560" s="76"/>
      <c r="D8560" s="77"/>
      <c r="E8560" s="12"/>
      <c r="F8560" s="78"/>
      <c r="G8560" s="77"/>
      <c r="H8560" s="79"/>
      <c r="BA8560" s="5" t="str">
        <f t="shared" si="133"/>
        <v/>
      </c>
      <c r="BB8560" s="5" t="str">
        <f>IF(OR($E8560="",$G8560&lt;&gt;"Ativo"),"",IF(COUNTIFS($E$4:$E8560,$E8560,$A$4:$A8560,$A8560,$G$4:$G8560,"Ativo")=1,1,0))</f>
        <v/>
      </c>
      <c r="BC8560" t="str">
        <f>IF(OR($A8560="",$G8560&lt;&gt;"Ativo"),"",IF(COUNTIFS($A$4:$A8560,$A8560,$G$4:$G8560,"Ativo")=1,1,0))</f>
        <v/>
      </c>
    </row>
    <row r="8561" spans="1:55" x14ac:dyDescent="0.3">
      <c r="A8561" s="76"/>
      <c r="B8561" s="104"/>
      <c r="C8561" s="76"/>
      <c r="D8561" s="77"/>
      <c r="E8561" s="12"/>
      <c r="F8561" s="78"/>
      <c r="G8561" s="77"/>
      <c r="H8561" s="79"/>
      <c r="BA8561" s="5" t="str">
        <f t="shared" si="133"/>
        <v/>
      </c>
      <c r="BB8561" s="5" t="str">
        <f>IF(OR($E8561="",$G8561&lt;&gt;"Ativo"),"",IF(COUNTIFS($E$4:$E8561,$E8561,$A$4:$A8561,$A8561,$G$4:$G8561,"Ativo")=1,1,0))</f>
        <v/>
      </c>
      <c r="BC8561" t="str">
        <f>IF(OR($A8561="",$G8561&lt;&gt;"Ativo"),"",IF(COUNTIFS($A$4:$A8561,$A8561,$G$4:$G8561,"Ativo")=1,1,0))</f>
        <v/>
      </c>
    </row>
    <row r="8562" spans="1:55" x14ac:dyDescent="0.3">
      <c r="A8562" s="76"/>
      <c r="B8562" s="104"/>
      <c r="C8562" s="76"/>
      <c r="D8562" s="77"/>
      <c r="E8562" s="12"/>
      <c r="F8562" s="78"/>
      <c r="G8562" s="77"/>
      <c r="H8562" s="79"/>
      <c r="BA8562" s="5" t="str">
        <f t="shared" si="133"/>
        <v/>
      </c>
      <c r="BB8562" s="5" t="str">
        <f>IF(OR($E8562="",$G8562&lt;&gt;"Ativo"),"",IF(COUNTIFS($E$4:$E8562,$E8562,$A$4:$A8562,$A8562,$G$4:$G8562,"Ativo")=1,1,0))</f>
        <v/>
      </c>
      <c r="BC8562" t="str">
        <f>IF(OR($A8562="",$G8562&lt;&gt;"Ativo"),"",IF(COUNTIFS($A$4:$A8562,$A8562,$G$4:$G8562,"Ativo")=1,1,0))</f>
        <v/>
      </c>
    </row>
    <row r="8563" spans="1:55" x14ac:dyDescent="0.3">
      <c r="A8563" s="76"/>
      <c r="B8563" s="104"/>
      <c r="C8563" s="76"/>
      <c r="D8563" s="77"/>
      <c r="E8563" s="12"/>
      <c r="F8563" s="78"/>
      <c r="G8563" s="77"/>
      <c r="H8563" s="79"/>
      <c r="BA8563" s="5" t="str">
        <f t="shared" si="133"/>
        <v/>
      </c>
      <c r="BB8563" s="5" t="str">
        <f>IF(OR($E8563="",$G8563&lt;&gt;"Ativo"),"",IF(COUNTIFS($E$4:$E8563,$E8563,$A$4:$A8563,$A8563,$G$4:$G8563,"Ativo")=1,1,0))</f>
        <v/>
      </c>
      <c r="BC8563" t="str">
        <f>IF(OR($A8563="",$G8563&lt;&gt;"Ativo"),"",IF(COUNTIFS($A$4:$A8563,$A8563,$G$4:$G8563,"Ativo")=1,1,0))</f>
        <v/>
      </c>
    </row>
    <row r="8564" spans="1:55" x14ac:dyDescent="0.3">
      <c r="A8564" s="76"/>
      <c r="B8564" s="104"/>
      <c r="C8564" s="76"/>
      <c r="D8564" s="77"/>
      <c r="E8564" s="12"/>
      <c r="F8564" s="78"/>
      <c r="G8564" s="77"/>
      <c r="H8564" s="79"/>
      <c r="BA8564" s="5" t="str">
        <f t="shared" si="133"/>
        <v/>
      </c>
      <c r="BB8564" s="5" t="str">
        <f>IF(OR($E8564="",$G8564&lt;&gt;"Ativo"),"",IF(COUNTIFS($E$4:$E8564,$E8564,$A$4:$A8564,$A8564,$G$4:$G8564,"Ativo")=1,1,0))</f>
        <v/>
      </c>
      <c r="BC8564" t="str">
        <f>IF(OR($A8564="",$G8564&lt;&gt;"Ativo"),"",IF(COUNTIFS($A$4:$A8564,$A8564,$G$4:$G8564,"Ativo")=1,1,0))</f>
        <v/>
      </c>
    </row>
    <row r="8565" spans="1:55" x14ac:dyDescent="0.3">
      <c r="A8565" s="76"/>
      <c r="B8565" s="104"/>
      <c r="C8565" s="76"/>
      <c r="D8565" s="77"/>
      <c r="E8565" s="12"/>
      <c r="F8565" s="78"/>
      <c r="G8565" s="77"/>
      <c r="H8565" s="79"/>
      <c r="BA8565" s="5" t="str">
        <f t="shared" si="133"/>
        <v/>
      </c>
      <c r="BB8565" s="5" t="str">
        <f>IF(OR($E8565="",$G8565&lt;&gt;"Ativo"),"",IF(COUNTIFS($E$4:$E8565,$E8565,$A$4:$A8565,$A8565,$G$4:$G8565,"Ativo")=1,1,0))</f>
        <v/>
      </c>
      <c r="BC8565" t="str">
        <f>IF(OR($A8565="",$G8565&lt;&gt;"Ativo"),"",IF(COUNTIFS($A$4:$A8565,$A8565,$G$4:$G8565,"Ativo")=1,1,0))</f>
        <v/>
      </c>
    </row>
    <row r="8566" spans="1:55" x14ac:dyDescent="0.3">
      <c r="A8566" s="76"/>
      <c r="B8566" s="104"/>
      <c r="C8566" s="76"/>
      <c r="D8566" s="77"/>
      <c r="E8566" s="12"/>
      <c r="F8566" s="78"/>
      <c r="G8566" s="77"/>
      <c r="H8566" s="79"/>
      <c r="BA8566" s="5" t="str">
        <f t="shared" si="133"/>
        <v/>
      </c>
      <c r="BB8566" s="5" t="str">
        <f>IF(OR($E8566="",$G8566&lt;&gt;"Ativo"),"",IF(COUNTIFS($E$4:$E8566,$E8566,$A$4:$A8566,$A8566,$G$4:$G8566,"Ativo")=1,1,0))</f>
        <v/>
      </c>
      <c r="BC8566" t="str">
        <f>IF(OR($A8566="",$G8566&lt;&gt;"Ativo"),"",IF(COUNTIFS($A$4:$A8566,$A8566,$G$4:$G8566,"Ativo")=1,1,0))</f>
        <v/>
      </c>
    </row>
    <row r="8567" spans="1:55" x14ac:dyDescent="0.3">
      <c r="A8567" s="76"/>
      <c r="B8567" s="104"/>
      <c r="C8567" s="76"/>
      <c r="D8567" s="77"/>
      <c r="E8567" s="12"/>
      <c r="F8567" s="78"/>
      <c r="G8567" s="77"/>
      <c r="H8567" s="79"/>
      <c r="BA8567" s="5" t="str">
        <f t="shared" si="133"/>
        <v/>
      </c>
      <c r="BB8567" s="5" t="str">
        <f>IF(OR($E8567="",$G8567&lt;&gt;"Ativo"),"",IF(COUNTIFS($E$4:$E8567,$E8567,$A$4:$A8567,$A8567,$G$4:$G8567,"Ativo")=1,1,0))</f>
        <v/>
      </c>
      <c r="BC8567" t="str">
        <f>IF(OR($A8567="",$G8567&lt;&gt;"Ativo"),"",IF(COUNTIFS($A$4:$A8567,$A8567,$G$4:$G8567,"Ativo")=1,1,0))</f>
        <v/>
      </c>
    </row>
    <row r="8568" spans="1:55" x14ac:dyDescent="0.3">
      <c r="A8568" s="76"/>
      <c r="B8568" s="104"/>
      <c r="C8568" s="76"/>
      <c r="D8568" s="77"/>
      <c r="E8568" s="12"/>
      <c r="F8568" s="78"/>
      <c r="G8568" s="77"/>
      <c r="H8568" s="79"/>
      <c r="BA8568" s="5" t="str">
        <f t="shared" si="133"/>
        <v/>
      </c>
      <c r="BB8568" s="5" t="str">
        <f>IF(OR($E8568="",$G8568&lt;&gt;"Ativo"),"",IF(COUNTIFS($E$4:$E8568,$E8568,$A$4:$A8568,$A8568,$G$4:$G8568,"Ativo")=1,1,0))</f>
        <v/>
      </c>
      <c r="BC8568" t="str">
        <f>IF(OR($A8568="",$G8568&lt;&gt;"Ativo"),"",IF(COUNTIFS($A$4:$A8568,$A8568,$G$4:$G8568,"Ativo")=1,1,0))</f>
        <v/>
      </c>
    </row>
    <row r="8569" spans="1:55" x14ac:dyDescent="0.3">
      <c r="A8569" s="76"/>
      <c r="B8569" s="104"/>
      <c r="C8569" s="76"/>
      <c r="D8569" s="77"/>
      <c r="E8569" s="12"/>
      <c r="F8569" s="78"/>
      <c r="G8569" s="77"/>
      <c r="H8569" s="79"/>
      <c r="BA8569" s="5" t="str">
        <f t="shared" si="133"/>
        <v/>
      </c>
      <c r="BB8569" s="5" t="str">
        <f>IF(OR($E8569="",$G8569&lt;&gt;"Ativo"),"",IF(COUNTIFS($E$4:$E8569,$E8569,$A$4:$A8569,$A8569,$G$4:$G8569,"Ativo")=1,1,0))</f>
        <v/>
      </c>
      <c r="BC8569" t="str">
        <f>IF(OR($A8569="",$G8569&lt;&gt;"Ativo"),"",IF(COUNTIFS($A$4:$A8569,$A8569,$G$4:$G8569,"Ativo")=1,1,0))</f>
        <v/>
      </c>
    </row>
    <row r="8570" spans="1:55" x14ac:dyDescent="0.3">
      <c r="A8570" s="76"/>
      <c r="B8570" s="104"/>
      <c r="C8570" s="76"/>
      <c r="D8570" s="77"/>
      <c r="E8570" s="12"/>
      <c r="F8570" s="78"/>
      <c r="G8570" s="77"/>
      <c r="H8570" s="79"/>
      <c r="BA8570" s="5" t="str">
        <f t="shared" si="133"/>
        <v/>
      </c>
      <c r="BB8570" s="5" t="str">
        <f>IF(OR($E8570="",$G8570&lt;&gt;"Ativo"),"",IF(COUNTIFS($E$4:$E8570,$E8570,$A$4:$A8570,$A8570,$G$4:$G8570,"Ativo")=1,1,0))</f>
        <v/>
      </c>
      <c r="BC8570" t="str">
        <f>IF(OR($A8570="",$G8570&lt;&gt;"Ativo"),"",IF(COUNTIFS($A$4:$A8570,$A8570,$G$4:$G8570,"Ativo")=1,1,0))</f>
        <v/>
      </c>
    </row>
    <row r="8571" spans="1:55" x14ac:dyDescent="0.3">
      <c r="A8571" s="76"/>
      <c r="B8571" s="104"/>
      <c r="C8571" s="76"/>
      <c r="D8571" s="77"/>
      <c r="E8571" s="12"/>
      <c r="F8571" s="78"/>
      <c r="G8571" s="77"/>
      <c r="H8571" s="79"/>
      <c r="BA8571" s="5" t="str">
        <f t="shared" si="133"/>
        <v/>
      </c>
      <c r="BB8571" s="5" t="str">
        <f>IF(OR($E8571="",$G8571&lt;&gt;"Ativo"),"",IF(COUNTIFS($E$4:$E8571,$E8571,$A$4:$A8571,$A8571,$G$4:$G8571,"Ativo")=1,1,0))</f>
        <v/>
      </c>
      <c r="BC8571" t="str">
        <f>IF(OR($A8571="",$G8571&lt;&gt;"Ativo"),"",IF(COUNTIFS($A$4:$A8571,$A8571,$G$4:$G8571,"Ativo")=1,1,0))</f>
        <v/>
      </c>
    </row>
    <row r="8572" spans="1:55" x14ac:dyDescent="0.3">
      <c r="A8572" s="76"/>
      <c r="B8572" s="104"/>
      <c r="C8572" s="76"/>
      <c r="D8572" s="77"/>
      <c r="E8572" s="12"/>
      <c r="F8572" s="78"/>
      <c r="G8572" s="77"/>
      <c r="H8572" s="79"/>
      <c r="BA8572" s="5" t="str">
        <f t="shared" si="133"/>
        <v/>
      </c>
      <c r="BB8572" s="5" t="str">
        <f>IF(OR($E8572="",$G8572&lt;&gt;"Ativo"),"",IF(COUNTIFS($E$4:$E8572,$E8572,$A$4:$A8572,$A8572,$G$4:$G8572,"Ativo")=1,1,0))</f>
        <v/>
      </c>
      <c r="BC8572" t="str">
        <f>IF(OR($A8572="",$G8572&lt;&gt;"Ativo"),"",IF(COUNTIFS($A$4:$A8572,$A8572,$G$4:$G8572,"Ativo")=1,1,0))</f>
        <v/>
      </c>
    </row>
    <row r="8573" spans="1:55" x14ac:dyDescent="0.3">
      <c r="A8573" s="76"/>
      <c r="B8573" s="104"/>
      <c r="C8573" s="76"/>
      <c r="D8573" s="77"/>
      <c r="E8573" s="12"/>
      <c r="F8573" s="78"/>
      <c r="G8573" s="77"/>
      <c r="H8573" s="79"/>
      <c r="BA8573" s="5" t="str">
        <f t="shared" si="133"/>
        <v/>
      </c>
      <c r="BB8573" s="5" t="str">
        <f>IF(OR($E8573="",$G8573&lt;&gt;"Ativo"),"",IF(COUNTIFS($E$4:$E8573,$E8573,$A$4:$A8573,$A8573,$G$4:$G8573,"Ativo")=1,1,0))</f>
        <v/>
      </c>
      <c r="BC8573" t="str">
        <f>IF(OR($A8573="",$G8573&lt;&gt;"Ativo"),"",IF(COUNTIFS($A$4:$A8573,$A8573,$G$4:$G8573,"Ativo")=1,1,0))</f>
        <v/>
      </c>
    </row>
    <row r="8574" spans="1:55" x14ac:dyDescent="0.3">
      <c r="A8574" s="76"/>
      <c r="B8574" s="104"/>
      <c r="C8574" s="76"/>
      <c r="D8574" s="77"/>
      <c r="E8574" s="12"/>
      <c r="F8574" s="78"/>
      <c r="G8574" s="77"/>
      <c r="H8574" s="79"/>
      <c r="BA8574" s="5" t="str">
        <f t="shared" si="133"/>
        <v/>
      </c>
      <c r="BB8574" s="5" t="str">
        <f>IF(OR($E8574="",$G8574&lt;&gt;"Ativo"),"",IF(COUNTIFS($E$4:$E8574,$E8574,$A$4:$A8574,$A8574,$G$4:$G8574,"Ativo")=1,1,0))</f>
        <v/>
      </c>
      <c r="BC8574" t="str">
        <f>IF(OR($A8574="",$G8574&lt;&gt;"Ativo"),"",IF(COUNTIFS($A$4:$A8574,$A8574,$G$4:$G8574,"Ativo")=1,1,0))</f>
        <v/>
      </c>
    </row>
    <row r="8575" spans="1:55" x14ac:dyDescent="0.3">
      <c r="A8575" s="76"/>
      <c r="B8575" s="104"/>
      <c r="C8575" s="76"/>
      <c r="D8575" s="77"/>
      <c r="E8575" s="12"/>
      <c r="F8575" s="78"/>
      <c r="G8575" s="77"/>
      <c r="H8575" s="79"/>
      <c r="BA8575" s="5" t="str">
        <f t="shared" si="133"/>
        <v/>
      </c>
      <c r="BB8575" s="5" t="str">
        <f>IF(OR($E8575="",$G8575&lt;&gt;"Ativo"),"",IF(COUNTIFS($E$4:$E8575,$E8575,$A$4:$A8575,$A8575,$G$4:$G8575,"Ativo")=1,1,0))</f>
        <v/>
      </c>
      <c r="BC8575" t="str">
        <f>IF(OR($A8575="",$G8575&lt;&gt;"Ativo"),"",IF(COUNTIFS($A$4:$A8575,$A8575,$G$4:$G8575,"Ativo")=1,1,0))</f>
        <v/>
      </c>
    </row>
    <row r="8576" spans="1:55" x14ac:dyDescent="0.3">
      <c r="A8576" s="76"/>
      <c r="B8576" s="104"/>
      <c r="C8576" s="76"/>
      <c r="D8576" s="77"/>
      <c r="E8576" s="12"/>
      <c r="F8576" s="78"/>
      <c r="G8576" s="77"/>
      <c r="H8576" s="79"/>
      <c r="BA8576" s="5" t="str">
        <f t="shared" si="133"/>
        <v/>
      </c>
      <c r="BB8576" s="5" t="str">
        <f>IF(OR($E8576="",$G8576&lt;&gt;"Ativo"),"",IF(COUNTIFS($E$4:$E8576,$E8576,$A$4:$A8576,$A8576,$G$4:$G8576,"Ativo")=1,1,0))</f>
        <v/>
      </c>
      <c r="BC8576" t="str">
        <f>IF(OR($A8576="",$G8576&lt;&gt;"Ativo"),"",IF(COUNTIFS($A$4:$A8576,$A8576,$G$4:$G8576,"Ativo")=1,1,0))</f>
        <v/>
      </c>
    </row>
    <row r="8577" spans="1:55" x14ac:dyDescent="0.3">
      <c r="A8577" s="76"/>
      <c r="B8577" s="104"/>
      <c r="C8577" s="76"/>
      <c r="D8577" s="77"/>
      <c r="E8577" s="12"/>
      <c r="F8577" s="78"/>
      <c r="G8577" s="77"/>
      <c r="H8577" s="79"/>
      <c r="BA8577" s="5" t="str">
        <f t="shared" si="133"/>
        <v/>
      </c>
      <c r="BB8577" s="5" t="str">
        <f>IF(OR($E8577="",$G8577&lt;&gt;"Ativo"),"",IF(COUNTIFS($E$4:$E8577,$E8577,$A$4:$A8577,$A8577,$G$4:$G8577,"Ativo")=1,1,0))</f>
        <v/>
      </c>
      <c r="BC8577" t="str">
        <f>IF(OR($A8577="",$G8577&lt;&gt;"Ativo"),"",IF(COUNTIFS($A$4:$A8577,$A8577,$G$4:$G8577,"Ativo")=1,1,0))</f>
        <v/>
      </c>
    </row>
    <row r="8578" spans="1:55" x14ac:dyDescent="0.3">
      <c r="A8578" s="76"/>
      <c r="B8578" s="104"/>
      <c r="C8578" s="76"/>
      <c r="D8578" s="77"/>
      <c r="E8578" s="12"/>
      <c r="F8578" s="78"/>
      <c r="G8578" s="77"/>
      <c r="H8578" s="79"/>
      <c r="BA8578" s="5" t="str">
        <f t="shared" si="133"/>
        <v/>
      </c>
      <c r="BB8578" s="5" t="str">
        <f>IF(OR($E8578="",$G8578&lt;&gt;"Ativo"),"",IF(COUNTIFS($E$4:$E8578,$E8578,$A$4:$A8578,$A8578,$G$4:$G8578,"Ativo")=1,1,0))</f>
        <v/>
      </c>
      <c r="BC8578" t="str">
        <f>IF(OR($A8578="",$G8578&lt;&gt;"Ativo"),"",IF(COUNTIFS($A$4:$A8578,$A8578,$G$4:$G8578,"Ativo")=1,1,0))</f>
        <v/>
      </c>
    </row>
    <row r="8579" spans="1:55" x14ac:dyDescent="0.3">
      <c r="A8579" s="76"/>
      <c r="B8579" s="104"/>
      <c r="C8579" s="76"/>
      <c r="D8579" s="77"/>
      <c r="E8579" s="12"/>
      <c r="F8579" s="78"/>
      <c r="G8579" s="77"/>
      <c r="H8579" s="79"/>
      <c r="BA8579" s="5" t="str">
        <f t="shared" si="133"/>
        <v/>
      </c>
      <c r="BB8579" s="5" t="str">
        <f>IF(OR($E8579="",$G8579&lt;&gt;"Ativo"),"",IF(COUNTIFS($E$4:$E8579,$E8579,$A$4:$A8579,$A8579,$G$4:$G8579,"Ativo")=1,1,0))</f>
        <v/>
      </c>
      <c r="BC8579" t="str">
        <f>IF(OR($A8579="",$G8579&lt;&gt;"Ativo"),"",IF(COUNTIFS($A$4:$A8579,$A8579,$G$4:$G8579,"Ativo")=1,1,0))</f>
        <v/>
      </c>
    </row>
    <row r="8580" spans="1:55" x14ac:dyDescent="0.3">
      <c r="A8580" s="76"/>
      <c r="B8580" s="104"/>
      <c r="C8580" s="76"/>
      <c r="D8580" s="77"/>
      <c r="E8580" s="12"/>
      <c r="F8580" s="78"/>
      <c r="G8580" s="77"/>
      <c r="H8580" s="79"/>
      <c r="BA8580" s="5" t="str">
        <f t="shared" ref="BA8580:BA8643" si="134">IF($D8580="","",MID($D8580,4,LEN($D8580)-5))</f>
        <v/>
      </c>
      <c r="BB8580" s="5" t="str">
        <f>IF(OR($E8580="",$G8580&lt;&gt;"Ativo"),"",IF(COUNTIFS($E$4:$E8580,$E8580,$A$4:$A8580,$A8580,$G$4:$G8580,"Ativo")=1,1,0))</f>
        <v/>
      </c>
      <c r="BC8580" t="str">
        <f>IF(OR($A8580="",$G8580&lt;&gt;"Ativo"),"",IF(COUNTIFS($A$4:$A8580,$A8580,$G$4:$G8580,"Ativo")=1,1,0))</f>
        <v/>
      </c>
    </row>
    <row r="8581" spans="1:55" x14ac:dyDescent="0.3">
      <c r="A8581" s="76"/>
      <c r="B8581" s="104"/>
      <c r="C8581" s="76"/>
      <c r="D8581" s="77"/>
      <c r="E8581" s="12"/>
      <c r="F8581" s="78"/>
      <c r="G8581" s="77"/>
      <c r="H8581" s="79"/>
      <c r="BA8581" s="5" t="str">
        <f t="shared" si="134"/>
        <v/>
      </c>
      <c r="BB8581" s="5" t="str">
        <f>IF(OR($E8581="",$G8581&lt;&gt;"Ativo"),"",IF(COUNTIFS($E$4:$E8581,$E8581,$A$4:$A8581,$A8581,$G$4:$G8581,"Ativo")=1,1,0))</f>
        <v/>
      </c>
      <c r="BC8581" t="str">
        <f>IF(OR($A8581="",$G8581&lt;&gt;"Ativo"),"",IF(COUNTIFS($A$4:$A8581,$A8581,$G$4:$G8581,"Ativo")=1,1,0))</f>
        <v/>
      </c>
    </row>
    <row r="8582" spans="1:55" x14ac:dyDescent="0.3">
      <c r="A8582" s="76"/>
      <c r="B8582" s="104"/>
      <c r="C8582" s="76"/>
      <c r="D8582" s="77"/>
      <c r="E8582" s="12"/>
      <c r="F8582" s="78"/>
      <c r="G8582" s="77"/>
      <c r="H8582" s="79"/>
      <c r="BA8582" s="5" t="str">
        <f t="shared" si="134"/>
        <v/>
      </c>
      <c r="BB8582" s="5" t="str">
        <f>IF(OR($E8582="",$G8582&lt;&gt;"Ativo"),"",IF(COUNTIFS($E$4:$E8582,$E8582,$A$4:$A8582,$A8582,$G$4:$G8582,"Ativo")=1,1,0))</f>
        <v/>
      </c>
      <c r="BC8582" t="str">
        <f>IF(OR($A8582="",$G8582&lt;&gt;"Ativo"),"",IF(COUNTIFS($A$4:$A8582,$A8582,$G$4:$G8582,"Ativo")=1,1,0))</f>
        <v/>
      </c>
    </row>
    <row r="8583" spans="1:55" x14ac:dyDescent="0.3">
      <c r="A8583" s="76"/>
      <c r="B8583" s="104"/>
      <c r="C8583" s="76"/>
      <c r="D8583" s="77"/>
      <c r="E8583" s="12"/>
      <c r="F8583" s="78"/>
      <c r="G8583" s="77"/>
      <c r="H8583" s="79"/>
      <c r="BA8583" s="5" t="str">
        <f t="shared" si="134"/>
        <v/>
      </c>
      <c r="BB8583" s="5" t="str">
        <f>IF(OR($E8583="",$G8583&lt;&gt;"Ativo"),"",IF(COUNTIFS($E$4:$E8583,$E8583,$A$4:$A8583,$A8583,$G$4:$G8583,"Ativo")=1,1,0))</f>
        <v/>
      </c>
      <c r="BC8583" t="str">
        <f>IF(OR($A8583="",$G8583&lt;&gt;"Ativo"),"",IF(COUNTIFS($A$4:$A8583,$A8583,$G$4:$G8583,"Ativo")=1,1,0))</f>
        <v/>
      </c>
    </row>
    <row r="8584" spans="1:55" x14ac:dyDescent="0.3">
      <c r="A8584" s="76"/>
      <c r="B8584" s="104"/>
      <c r="C8584" s="76"/>
      <c r="D8584" s="77"/>
      <c r="E8584" s="12"/>
      <c r="F8584" s="78"/>
      <c r="G8584" s="77"/>
      <c r="H8584" s="79"/>
      <c r="BA8584" s="5" t="str">
        <f t="shared" si="134"/>
        <v/>
      </c>
      <c r="BB8584" s="5" t="str">
        <f>IF(OR($E8584="",$G8584&lt;&gt;"Ativo"),"",IF(COUNTIFS($E$4:$E8584,$E8584,$A$4:$A8584,$A8584,$G$4:$G8584,"Ativo")=1,1,0))</f>
        <v/>
      </c>
      <c r="BC8584" t="str">
        <f>IF(OR($A8584="",$G8584&lt;&gt;"Ativo"),"",IF(COUNTIFS($A$4:$A8584,$A8584,$G$4:$G8584,"Ativo")=1,1,0))</f>
        <v/>
      </c>
    </row>
    <row r="8585" spans="1:55" x14ac:dyDescent="0.3">
      <c r="A8585" s="76"/>
      <c r="B8585" s="104"/>
      <c r="C8585" s="76"/>
      <c r="D8585" s="77"/>
      <c r="E8585" s="12"/>
      <c r="F8585" s="78"/>
      <c r="G8585" s="77"/>
      <c r="H8585" s="79"/>
      <c r="BA8585" s="5" t="str">
        <f t="shared" si="134"/>
        <v/>
      </c>
      <c r="BB8585" s="5" t="str">
        <f>IF(OR($E8585="",$G8585&lt;&gt;"Ativo"),"",IF(COUNTIFS($E$4:$E8585,$E8585,$A$4:$A8585,$A8585,$G$4:$G8585,"Ativo")=1,1,0))</f>
        <v/>
      </c>
      <c r="BC8585" t="str">
        <f>IF(OR($A8585="",$G8585&lt;&gt;"Ativo"),"",IF(COUNTIFS($A$4:$A8585,$A8585,$G$4:$G8585,"Ativo")=1,1,0))</f>
        <v/>
      </c>
    </row>
    <row r="8586" spans="1:55" x14ac:dyDescent="0.3">
      <c r="A8586" s="76"/>
      <c r="B8586" s="104"/>
      <c r="C8586" s="76"/>
      <c r="D8586" s="77"/>
      <c r="E8586" s="12"/>
      <c r="F8586" s="78"/>
      <c r="G8586" s="77"/>
      <c r="H8586" s="79"/>
      <c r="BA8586" s="5" t="str">
        <f t="shared" si="134"/>
        <v/>
      </c>
      <c r="BB8586" s="5" t="str">
        <f>IF(OR($E8586="",$G8586&lt;&gt;"Ativo"),"",IF(COUNTIFS($E$4:$E8586,$E8586,$A$4:$A8586,$A8586,$G$4:$G8586,"Ativo")=1,1,0))</f>
        <v/>
      </c>
      <c r="BC8586" t="str">
        <f>IF(OR($A8586="",$G8586&lt;&gt;"Ativo"),"",IF(COUNTIFS($A$4:$A8586,$A8586,$G$4:$G8586,"Ativo")=1,1,0))</f>
        <v/>
      </c>
    </row>
    <row r="8587" spans="1:55" x14ac:dyDescent="0.3">
      <c r="A8587" s="76"/>
      <c r="B8587" s="104"/>
      <c r="C8587" s="76"/>
      <c r="D8587" s="77"/>
      <c r="E8587" s="12"/>
      <c r="F8587" s="78"/>
      <c r="G8587" s="77"/>
      <c r="H8587" s="79"/>
      <c r="BA8587" s="5" t="str">
        <f t="shared" si="134"/>
        <v/>
      </c>
      <c r="BB8587" s="5" t="str">
        <f>IF(OR($E8587="",$G8587&lt;&gt;"Ativo"),"",IF(COUNTIFS($E$4:$E8587,$E8587,$A$4:$A8587,$A8587,$G$4:$G8587,"Ativo")=1,1,0))</f>
        <v/>
      </c>
      <c r="BC8587" t="str">
        <f>IF(OR($A8587="",$G8587&lt;&gt;"Ativo"),"",IF(COUNTIFS($A$4:$A8587,$A8587,$G$4:$G8587,"Ativo")=1,1,0))</f>
        <v/>
      </c>
    </row>
    <row r="8588" spans="1:55" x14ac:dyDescent="0.3">
      <c r="A8588" s="76"/>
      <c r="B8588" s="104"/>
      <c r="C8588" s="76"/>
      <c r="D8588" s="77"/>
      <c r="E8588" s="12"/>
      <c r="F8588" s="78"/>
      <c r="G8588" s="77"/>
      <c r="H8588" s="79"/>
      <c r="BA8588" s="5" t="str">
        <f t="shared" si="134"/>
        <v/>
      </c>
      <c r="BB8588" s="5" t="str">
        <f>IF(OR($E8588="",$G8588&lt;&gt;"Ativo"),"",IF(COUNTIFS($E$4:$E8588,$E8588,$A$4:$A8588,$A8588,$G$4:$G8588,"Ativo")=1,1,0))</f>
        <v/>
      </c>
      <c r="BC8588" t="str">
        <f>IF(OR($A8588="",$G8588&lt;&gt;"Ativo"),"",IF(COUNTIFS($A$4:$A8588,$A8588,$G$4:$G8588,"Ativo")=1,1,0))</f>
        <v/>
      </c>
    </row>
    <row r="8589" spans="1:55" x14ac:dyDescent="0.3">
      <c r="A8589" s="76"/>
      <c r="B8589" s="104"/>
      <c r="C8589" s="76"/>
      <c r="D8589" s="77"/>
      <c r="E8589" s="12"/>
      <c r="F8589" s="78"/>
      <c r="G8589" s="77"/>
      <c r="H8589" s="79"/>
      <c r="BA8589" s="5" t="str">
        <f t="shared" si="134"/>
        <v/>
      </c>
      <c r="BB8589" s="5" t="str">
        <f>IF(OR($E8589="",$G8589&lt;&gt;"Ativo"),"",IF(COUNTIFS($E$4:$E8589,$E8589,$A$4:$A8589,$A8589,$G$4:$G8589,"Ativo")=1,1,0))</f>
        <v/>
      </c>
      <c r="BC8589" t="str">
        <f>IF(OR($A8589="",$G8589&lt;&gt;"Ativo"),"",IF(COUNTIFS($A$4:$A8589,$A8589,$G$4:$G8589,"Ativo")=1,1,0))</f>
        <v/>
      </c>
    </row>
    <row r="8590" spans="1:55" x14ac:dyDescent="0.3">
      <c r="A8590" s="76"/>
      <c r="B8590" s="104"/>
      <c r="C8590" s="76"/>
      <c r="D8590" s="77"/>
      <c r="E8590" s="12"/>
      <c r="F8590" s="78"/>
      <c r="G8590" s="77"/>
      <c r="H8590" s="79"/>
      <c r="BA8590" s="5" t="str">
        <f t="shared" si="134"/>
        <v/>
      </c>
      <c r="BB8590" s="5" t="str">
        <f>IF(OR($E8590="",$G8590&lt;&gt;"Ativo"),"",IF(COUNTIFS($E$4:$E8590,$E8590,$A$4:$A8590,$A8590,$G$4:$G8590,"Ativo")=1,1,0))</f>
        <v/>
      </c>
      <c r="BC8590" t="str">
        <f>IF(OR($A8590="",$G8590&lt;&gt;"Ativo"),"",IF(COUNTIFS($A$4:$A8590,$A8590,$G$4:$G8590,"Ativo")=1,1,0))</f>
        <v/>
      </c>
    </row>
    <row r="8591" spans="1:55" x14ac:dyDescent="0.3">
      <c r="A8591" s="76"/>
      <c r="B8591" s="104"/>
      <c r="C8591" s="76"/>
      <c r="D8591" s="77"/>
      <c r="E8591" s="12"/>
      <c r="F8591" s="78"/>
      <c r="G8591" s="77"/>
      <c r="H8591" s="79"/>
      <c r="BA8591" s="5" t="str">
        <f t="shared" si="134"/>
        <v/>
      </c>
      <c r="BB8591" s="5" t="str">
        <f>IF(OR($E8591="",$G8591&lt;&gt;"Ativo"),"",IF(COUNTIFS($E$4:$E8591,$E8591,$A$4:$A8591,$A8591,$G$4:$G8591,"Ativo")=1,1,0))</f>
        <v/>
      </c>
      <c r="BC8591" t="str">
        <f>IF(OR($A8591="",$G8591&lt;&gt;"Ativo"),"",IF(COUNTIFS($A$4:$A8591,$A8591,$G$4:$G8591,"Ativo")=1,1,0))</f>
        <v/>
      </c>
    </row>
    <row r="8592" spans="1:55" x14ac:dyDescent="0.3">
      <c r="A8592" s="76"/>
      <c r="B8592" s="104"/>
      <c r="C8592" s="76"/>
      <c r="D8592" s="77"/>
      <c r="E8592" s="12"/>
      <c r="F8592" s="78"/>
      <c r="G8592" s="77"/>
      <c r="H8592" s="79"/>
      <c r="BA8592" s="5" t="str">
        <f t="shared" si="134"/>
        <v/>
      </c>
      <c r="BB8592" s="5" t="str">
        <f>IF(OR($E8592="",$G8592&lt;&gt;"Ativo"),"",IF(COUNTIFS($E$4:$E8592,$E8592,$A$4:$A8592,$A8592,$G$4:$G8592,"Ativo")=1,1,0))</f>
        <v/>
      </c>
      <c r="BC8592" t="str">
        <f>IF(OR($A8592="",$G8592&lt;&gt;"Ativo"),"",IF(COUNTIFS($A$4:$A8592,$A8592,$G$4:$G8592,"Ativo")=1,1,0))</f>
        <v/>
      </c>
    </row>
    <row r="8593" spans="1:55" x14ac:dyDescent="0.3">
      <c r="A8593" s="76"/>
      <c r="B8593" s="104"/>
      <c r="C8593" s="76"/>
      <c r="D8593" s="77"/>
      <c r="E8593" s="12"/>
      <c r="F8593" s="78"/>
      <c r="G8593" s="77"/>
      <c r="H8593" s="79"/>
      <c r="BA8593" s="5" t="str">
        <f t="shared" si="134"/>
        <v/>
      </c>
      <c r="BB8593" s="5" t="str">
        <f>IF(OR($E8593="",$G8593&lt;&gt;"Ativo"),"",IF(COUNTIFS($E$4:$E8593,$E8593,$A$4:$A8593,$A8593,$G$4:$G8593,"Ativo")=1,1,0))</f>
        <v/>
      </c>
      <c r="BC8593" t="str">
        <f>IF(OR($A8593="",$G8593&lt;&gt;"Ativo"),"",IF(COUNTIFS($A$4:$A8593,$A8593,$G$4:$G8593,"Ativo")=1,1,0))</f>
        <v/>
      </c>
    </row>
    <row r="8594" spans="1:55" x14ac:dyDescent="0.3">
      <c r="A8594" s="76"/>
      <c r="B8594" s="104"/>
      <c r="C8594" s="76"/>
      <c r="D8594" s="77"/>
      <c r="E8594" s="12"/>
      <c r="F8594" s="78"/>
      <c r="G8594" s="77"/>
      <c r="H8594" s="79"/>
      <c r="BA8594" s="5" t="str">
        <f t="shared" si="134"/>
        <v/>
      </c>
      <c r="BB8594" s="5" t="str">
        <f>IF(OR($E8594="",$G8594&lt;&gt;"Ativo"),"",IF(COUNTIFS($E$4:$E8594,$E8594,$A$4:$A8594,$A8594,$G$4:$G8594,"Ativo")=1,1,0))</f>
        <v/>
      </c>
      <c r="BC8594" t="str">
        <f>IF(OR($A8594="",$G8594&lt;&gt;"Ativo"),"",IF(COUNTIFS($A$4:$A8594,$A8594,$G$4:$G8594,"Ativo")=1,1,0))</f>
        <v/>
      </c>
    </row>
    <row r="8595" spans="1:55" x14ac:dyDescent="0.3">
      <c r="A8595" s="76"/>
      <c r="B8595" s="104"/>
      <c r="C8595" s="76"/>
      <c r="D8595" s="77"/>
      <c r="E8595" s="12"/>
      <c r="F8595" s="78"/>
      <c r="G8595" s="77"/>
      <c r="H8595" s="79"/>
      <c r="BA8595" s="5" t="str">
        <f t="shared" si="134"/>
        <v/>
      </c>
      <c r="BB8595" s="5" t="str">
        <f>IF(OR($E8595="",$G8595&lt;&gt;"Ativo"),"",IF(COUNTIFS($E$4:$E8595,$E8595,$A$4:$A8595,$A8595,$G$4:$G8595,"Ativo")=1,1,0))</f>
        <v/>
      </c>
      <c r="BC8595" t="str">
        <f>IF(OR($A8595="",$G8595&lt;&gt;"Ativo"),"",IF(COUNTIFS($A$4:$A8595,$A8595,$G$4:$G8595,"Ativo")=1,1,0))</f>
        <v/>
      </c>
    </row>
    <row r="8596" spans="1:55" x14ac:dyDescent="0.3">
      <c r="A8596" s="76"/>
      <c r="B8596" s="104"/>
      <c r="C8596" s="76"/>
      <c r="D8596" s="77"/>
      <c r="E8596" s="12"/>
      <c r="F8596" s="78"/>
      <c r="G8596" s="77"/>
      <c r="H8596" s="79"/>
      <c r="BA8596" s="5" t="str">
        <f t="shared" si="134"/>
        <v/>
      </c>
      <c r="BB8596" s="5" t="str">
        <f>IF(OR($E8596="",$G8596&lt;&gt;"Ativo"),"",IF(COUNTIFS($E$4:$E8596,$E8596,$A$4:$A8596,$A8596,$G$4:$G8596,"Ativo")=1,1,0))</f>
        <v/>
      </c>
      <c r="BC8596" t="str">
        <f>IF(OR($A8596="",$G8596&lt;&gt;"Ativo"),"",IF(COUNTIFS($A$4:$A8596,$A8596,$G$4:$G8596,"Ativo")=1,1,0))</f>
        <v/>
      </c>
    </row>
    <row r="8597" spans="1:55" x14ac:dyDescent="0.3">
      <c r="A8597" s="76"/>
      <c r="B8597" s="104"/>
      <c r="C8597" s="76"/>
      <c r="D8597" s="77"/>
      <c r="E8597" s="12"/>
      <c r="F8597" s="78"/>
      <c r="G8597" s="77"/>
      <c r="H8597" s="79"/>
      <c r="BA8597" s="5" t="str">
        <f t="shared" si="134"/>
        <v/>
      </c>
      <c r="BB8597" s="5" t="str">
        <f>IF(OR($E8597="",$G8597&lt;&gt;"Ativo"),"",IF(COUNTIFS($E$4:$E8597,$E8597,$A$4:$A8597,$A8597,$G$4:$G8597,"Ativo")=1,1,0))</f>
        <v/>
      </c>
      <c r="BC8597" t="str">
        <f>IF(OR($A8597="",$G8597&lt;&gt;"Ativo"),"",IF(COUNTIFS($A$4:$A8597,$A8597,$G$4:$G8597,"Ativo")=1,1,0))</f>
        <v/>
      </c>
    </row>
    <row r="8598" spans="1:55" x14ac:dyDescent="0.3">
      <c r="A8598" s="76"/>
      <c r="B8598" s="104"/>
      <c r="C8598" s="76"/>
      <c r="D8598" s="77"/>
      <c r="E8598" s="12"/>
      <c r="F8598" s="78"/>
      <c r="G8598" s="77"/>
      <c r="H8598" s="79"/>
      <c r="BA8598" s="5" t="str">
        <f t="shared" si="134"/>
        <v/>
      </c>
      <c r="BB8598" s="5" t="str">
        <f>IF(OR($E8598="",$G8598&lt;&gt;"Ativo"),"",IF(COUNTIFS($E$4:$E8598,$E8598,$A$4:$A8598,$A8598,$G$4:$G8598,"Ativo")=1,1,0))</f>
        <v/>
      </c>
      <c r="BC8598" t="str">
        <f>IF(OR($A8598="",$G8598&lt;&gt;"Ativo"),"",IF(COUNTIFS($A$4:$A8598,$A8598,$G$4:$G8598,"Ativo")=1,1,0))</f>
        <v/>
      </c>
    </row>
    <row r="8599" spans="1:55" x14ac:dyDescent="0.3">
      <c r="A8599" s="76"/>
      <c r="B8599" s="104"/>
      <c r="C8599" s="76"/>
      <c r="D8599" s="77"/>
      <c r="E8599" s="12"/>
      <c r="F8599" s="78"/>
      <c r="G8599" s="77"/>
      <c r="H8599" s="79"/>
      <c r="BA8599" s="5" t="str">
        <f t="shared" si="134"/>
        <v/>
      </c>
      <c r="BB8599" s="5" t="str">
        <f>IF(OR($E8599="",$G8599&lt;&gt;"Ativo"),"",IF(COUNTIFS($E$4:$E8599,$E8599,$A$4:$A8599,$A8599,$G$4:$G8599,"Ativo")=1,1,0))</f>
        <v/>
      </c>
      <c r="BC8599" t="str">
        <f>IF(OR($A8599="",$G8599&lt;&gt;"Ativo"),"",IF(COUNTIFS($A$4:$A8599,$A8599,$G$4:$G8599,"Ativo")=1,1,0))</f>
        <v/>
      </c>
    </row>
    <row r="8600" spans="1:55" x14ac:dyDescent="0.3">
      <c r="A8600" s="76"/>
      <c r="B8600" s="104"/>
      <c r="C8600" s="76"/>
      <c r="D8600" s="77"/>
      <c r="E8600" s="12"/>
      <c r="F8600" s="78"/>
      <c r="G8600" s="77"/>
      <c r="H8600" s="79"/>
      <c r="BA8600" s="5" t="str">
        <f t="shared" si="134"/>
        <v/>
      </c>
      <c r="BB8600" s="5" t="str">
        <f>IF(OR($E8600="",$G8600&lt;&gt;"Ativo"),"",IF(COUNTIFS($E$4:$E8600,$E8600,$A$4:$A8600,$A8600,$G$4:$G8600,"Ativo")=1,1,0))</f>
        <v/>
      </c>
      <c r="BC8600" t="str">
        <f>IF(OR($A8600="",$G8600&lt;&gt;"Ativo"),"",IF(COUNTIFS($A$4:$A8600,$A8600,$G$4:$G8600,"Ativo")=1,1,0))</f>
        <v/>
      </c>
    </row>
    <row r="8601" spans="1:55" x14ac:dyDescent="0.3">
      <c r="A8601" s="76"/>
      <c r="B8601" s="104"/>
      <c r="C8601" s="76"/>
      <c r="D8601" s="77"/>
      <c r="E8601" s="12"/>
      <c r="F8601" s="78"/>
      <c r="G8601" s="77"/>
      <c r="H8601" s="79"/>
      <c r="BA8601" s="5" t="str">
        <f t="shared" si="134"/>
        <v/>
      </c>
      <c r="BB8601" s="5" t="str">
        <f>IF(OR($E8601="",$G8601&lt;&gt;"Ativo"),"",IF(COUNTIFS($E$4:$E8601,$E8601,$A$4:$A8601,$A8601,$G$4:$G8601,"Ativo")=1,1,0))</f>
        <v/>
      </c>
      <c r="BC8601" t="str">
        <f>IF(OR($A8601="",$G8601&lt;&gt;"Ativo"),"",IF(COUNTIFS($A$4:$A8601,$A8601,$G$4:$G8601,"Ativo")=1,1,0))</f>
        <v/>
      </c>
    </row>
    <row r="8602" spans="1:55" x14ac:dyDescent="0.3">
      <c r="A8602" s="76"/>
      <c r="B8602" s="104"/>
      <c r="C8602" s="76"/>
      <c r="D8602" s="77"/>
      <c r="E8602" s="12"/>
      <c r="F8602" s="78"/>
      <c r="G8602" s="77"/>
      <c r="H8602" s="79"/>
      <c r="BA8602" s="5" t="str">
        <f t="shared" si="134"/>
        <v/>
      </c>
      <c r="BB8602" s="5" t="str">
        <f>IF(OR($E8602="",$G8602&lt;&gt;"Ativo"),"",IF(COUNTIFS($E$4:$E8602,$E8602,$A$4:$A8602,$A8602,$G$4:$G8602,"Ativo")=1,1,0))</f>
        <v/>
      </c>
      <c r="BC8602" t="str">
        <f>IF(OR($A8602="",$G8602&lt;&gt;"Ativo"),"",IF(COUNTIFS($A$4:$A8602,$A8602,$G$4:$G8602,"Ativo")=1,1,0))</f>
        <v/>
      </c>
    </row>
    <row r="8603" spans="1:55" x14ac:dyDescent="0.3">
      <c r="A8603" s="76"/>
      <c r="B8603" s="104"/>
      <c r="C8603" s="76"/>
      <c r="D8603" s="77"/>
      <c r="E8603" s="12"/>
      <c r="F8603" s="78"/>
      <c r="G8603" s="77"/>
      <c r="H8603" s="79"/>
      <c r="BA8603" s="5" t="str">
        <f t="shared" si="134"/>
        <v/>
      </c>
      <c r="BB8603" s="5" t="str">
        <f>IF(OR($E8603="",$G8603&lt;&gt;"Ativo"),"",IF(COUNTIFS($E$4:$E8603,$E8603,$A$4:$A8603,$A8603,$G$4:$G8603,"Ativo")=1,1,0))</f>
        <v/>
      </c>
      <c r="BC8603" t="str">
        <f>IF(OR($A8603="",$G8603&lt;&gt;"Ativo"),"",IF(COUNTIFS($A$4:$A8603,$A8603,$G$4:$G8603,"Ativo")=1,1,0))</f>
        <v/>
      </c>
    </row>
    <row r="8604" spans="1:55" x14ac:dyDescent="0.3">
      <c r="A8604" s="76"/>
      <c r="B8604" s="104"/>
      <c r="C8604" s="76"/>
      <c r="D8604" s="77"/>
      <c r="E8604" s="12"/>
      <c r="F8604" s="78"/>
      <c r="G8604" s="77"/>
      <c r="H8604" s="79"/>
      <c r="BA8604" s="5" t="str">
        <f t="shared" si="134"/>
        <v/>
      </c>
      <c r="BB8604" s="5" t="str">
        <f>IF(OR($E8604="",$G8604&lt;&gt;"Ativo"),"",IF(COUNTIFS($E$4:$E8604,$E8604,$A$4:$A8604,$A8604,$G$4:$G8604,"Ativo")=1,1,0))</f>
        <v/>
      </c>
      <c r="BC8604" t="str">
        <f>IF(OR($A8604="",$G8604&lt;&gt;"Ativo"),"",IF(COUNTIFS($A$4:$A8604,$A8604,$G$4:$G8604,"Ativo")=1,1,0))</f>
        <v/>
      </c>
    </row>
    <row r="8605" spans="1:55" x14ac:dyDescent="0.3">
      <c r="A8605" s="76"/>
      <c r="B8605" s="104"/>
      <c r="C8605" s="76"/>
      <c r="D8605" s="77"/>
      <c r="E8605" s="12"/>
      <c r="F8605" s="78"/>
      <c r="G8605" s="77"/>
      <c r="H8605" s="79"/>
      <c r="BA8605" s="5" t="str">
        <f t="shared" si="134"/>
        <v/>
      </c>
      <c r="BB8605" s="5" t="str">
        <f>IF(OR($E8605="",$G8605&lt;&gt;"Ativo"),"",IF(COUNTIFS($E$4:$E8605,$E8605,$A$4:$A8605,$A8605,$G$4:$G8605,"Ativo")=1,1,0))</f>
        <v/>
      </c>
      <c r="BC8605" t="str">
        <f>IF(OR($A8605="",$G8605&lt;&gt;"Ativo"),"",IF(COUNTIFS($A$4:$A8605,$A8605,$G$4:$G8605,"Ativo")=1,1,0))</f>
        <v/>
      </c>
    </row>
    <row r="8606" spans="1:55" x14ac:dyDescent="0.3">
      <c r="A8606" s="76"/>
      <c r="B8606" s="104"/>
      <c r="C8606" s="76"/>
      <c r="D8606" s="77"/>
      <c r="E8606" s="12"/>
      <c r="F8606" s="78"/>
      <c r="G8606" s="77"/>
      <c r="H8606" s="79"/>
      <c r="BA8606" s="5" t="str">
        <f t="shared" si="134"/>
        <v/>
      </c>
      <c r="BB8606" s="5" t="str">
        <f>IF(OR($E8606="",$G8606&lt;&gt;"Ativo"),"",IF(COUNTIFS($E$4:$E8606,$E8606,$A$4:$A8606,$A8606,$G$4:$G8606,"Ativo")=1,1,0))</f>
        <v/>
      </c>
      <c r="BC8606" t="str">
        <f>IF(OR($A8606="",$G8606&lt;&gt;"Ativo"),"",IF(COUNTIFS($A$4:$A8606,$A8606,$G$4:$G8606,"Ativo")=1,1,0))</f>
        <v/>
      </c>
    </row>
    <row r="8607" spans="1:55" x14ac:dyDescent="0.3">
      <c r="A8607" s="76"/>
      <c r="B8607" s="104"/>
      <c r="C8607" s="76"/>
      <c r="D8607" s="77"/>
      <c r="E8607" s="12"/>
      <c r="F8607" s="78"/>
      <c r="G8607" s="77"/>
      <c r="H8607" s="79"/>
      <c r="BA8607" s="5" t="str">
        <f t="shared" si="134"/>
        <v/>
      </c>
      <c r="BB8607" s="5" t="str">
        <f>IF(OR($E8607="",$G8607&lt;&gt;"Ativo"),"",IF(COUNTIFS($E$4:$E8607,$E8607,$A$4:$A8607,$A8607,$G$4:$G8607,"Ativo")=1,1,0))</f>
        <v/>
      </c>
      <c r="BC8607" t="str">
        <f>IF(OR($A8607="",$G8607&lt;&gt;"Ativo"),"",IF(COUNTIFS($A$4:$A8607,$A8607,$G$4:$G8607,"Ativo")=1,1,0))</f>
        <v/>
      </c>
    </row>
    <row r="8608" spans="1:55" x14ac:dyDescent="0.3">
      <c r="A8608" s="76"/>
      <c r="B8608" s="104"/>
      <c r="C8608" s="76"/>
      <c r="D8608" s="77"/>
      <c r="E8608" s="12"/>
      <c r="F8608" s="78"/>
      <c r="G8608" s="77"/>
      <c r="H8608" s="79"/>
      <c r="BA8608" s="5" t="str">
        <f t="shared" si="134"/>
        <v/>
      </c>
      <c r="BB8608" s="5" t="str">
        <f>IF(OR($E8608="",$G8608&lt;&gt;"Ativo"),"",IF(COUNTIFS($E$4:$E8608,$E8608,$A$4:$A8608,$A8608,$G$4:$G8608,"Ativo")=1,1,0))</f>
        <v/>
      </c>
      <c r="BC8608" t="str">
        <f>IF(OR($A8608="",$G8608&lt;&gt;"Ativo"),"",IF(COUNTIFS($A$4:$A8608,$A8608,$G$4:$G8608,"Ativo")=1,1,0))</f>
        <v/>
      </c>
    </row>
    <row r="8609" spans="1:55" x14ac:dyDescent="0.3">
      <c r="A8609" s="76"/>
      <c r="B8609" s="104"/>
      <c r="C8609" s="76"/>
      <c r="D8609" s="77"/>
      <c r="E8609" s="12"/>
      <c r="F8609" s="78"/>
      <c r="G8609" s="77"/>
      <c r="H8609" s="79"/>
      <c r="BA8609" s="5" t="str">
        <f t="shared" si="134"/>
        <v/>
      </c>
      <c r="BB8609" s="5" t="str">
        <f>IF(OR($E8609="",$G8609&lt;&gt;"Ativo"),"",IF(COUNTIFS($E$4:$E8609,$E8609,$A$4:$A8609,$A8609,$G$4:$G8609,"Ativo")=1,1,0))</f>
        <v/>
      </c>
      <c r="BC8609" t="str">
        <f>IF(OR($A8609="",$G8609&lt;&gt;"Ativo"),"",IF(COUNTIFS($A$4:$A8609,$A8609,$G$4:$G8609,"Ativo")=1,1,0))</f>
        <v/>
      </c>
    </row>
    <row r="8610" spans="1:55" x14ac:dyDescent="0.3">
      <c r="A8610" s="76"/>
      <c r="B8610" s="104"/>
      <c r="C8610" s="76"/>
      <c r="D8610" s="77"/>
      <c r="E8610" s="12"/>
      <c r="F8610" s="78"/>
      <c r="G8610" s="77"/>
      <c r="H8610" s="79"/>
      <c r="BA8610" s="5" t="str">
        <f t="shared" si="134"/>
        <v/>
      </c>
      <c r="BB8610" s="5" t="str">
        <f>IF(OR($E8610="",$G8610&lt;&gt;"Ativo"),"",IF(COUNTIFS($E$4:$E8610,$E8610,$A$4:$A8610,$A8610,$G$4:$G8610,"Ativo")=1,1,0))</f>
        <v/>
      </c>
      <c r="BC8610" t="str">
        <f>IF(OR($A8610="",$G8610&lt;&gt;"Ativo"),"",IF(COUNTIFS($A$4:$A8610,$A8610,$G$4:$G8610,"Ativo")=1,1,0))</f>
        <v/>
      </c>
    </row>
    <row r="8611" spans="1:55" x14ac:dyDescent="0.3">
      <c r="A8611" s="76"/>
      <c r="B8611" s="104"/>
      <c r="C8611" s="76"/>
      <c r="D8611" s="77"/>
      <c r="E8611" s="12"/>
      <c r="F8611" s="78"/>
      <c r="G8611" s="77"/>
      <c r="H8611" s="79"/>
      <c r="BA8611" s="5" t="str">
        <f t="shared" si="134"/>
        <v/>
      </c>
      <c r="BB8611" s="5" t="str">
        <f>IF(OR($E8611="",$G8611&lt;&gt;"Ativo"),"",IF(COUNTIFS($E$4:$E8611,$E8611,$A$4:$A8611,$A8611,$G$4:$G8611,"Ativo")=1,1,0))</f>
        <v/>
      </c>
      <c r="BC8611" t="str">
        <f>IF(OR($A8611="",$G8611&lt;&gt;"Ativo"),"",IF(COUNTIFS($A$4:$A8611,$A8611,$G$4:$G8611,"Ativo")=1,1,0))</f>
        <v/>
      </c>
    </row>
    <row r="8612" spans="1:55" x14ac:dyDescent="0.3">
      <c r="A8612" s="76"/>
      <c r="B8612" s="104"/>
      <c r="C8612" s="76"/>
      <c r="D8612" s="77"/>
      <c r="E8612" s="12"/>
      <c r="F8612" s="78"/>
      <c r="G8612" s="77"/>
      <c r="H8612" s="79"/>
      <c r="BA8612" s="5" t="str">
        <f t="shared" si="134"/>
        <v/>
      </c>
      <c r="BB8612" s="5" t="str">
        <f>IF(OR($E8612="",$G8612&lt;&gt;"Ativo"),"",IF(COUNTIFS($E$4:$E8612,$E8612,$A$4:$A8612,$A8612,$G$4:$G8612,"Ativo")=1,1,0))</f>
        <v/>
      </c>
      <c r="BC8612" t="str">
        <f>IF(OR($A8612="",$G8612&lt;&gt;"Ativo"),"",IF(COUNTIFS($A$4:$A8612,$A8612,$G$4:$G8612,"Ativo")=1,1,0))</f>
        <v/>
      </c>
    </row>
    <row r="8613" spans="1:55" x14ac:dyDescent="0.3">
      <c r="A8613" s="76"/>
      <c r="B8613" s="104"/>
      <c r="C8613" s="76"/>
      <c r="D8613" s="77"/>
      <c r="E8613" s="12"/>
      <c r="F8613" s="78"/>
      <c r="G8613" s="77"/>
      <c r="H8613" s="79"/>
      <c r="BA8613" s="5" t="str">
        <f t="shared" si="134"/>
        <v/>
      </c>
      <c r="BB8613" s="5" t="str">
        <f>IF(OR($E8613="",$G8613&lt;&gt;"Ativo"),"",IF(COUNTIFS($E$4:$E8613,$E8613,$A$4:$A8613,$A8613,$G$4:$G8613,"Ativo")=1,1,0))</f>
        <v/>
      </c>
      <c r="BC8613" t="str">
        <f>IF(OR($A8613="",$G8613&lt;&gt;"Ativo"),"",IF(COUNTIFS($A$4:$A8613,$A8613,$G$4:$G8613,"Ativo")=1,1,0))</f>
        <v/>
      </c>
    </row>
    <row r="8614" spans="1:55" x14ac:dyDescent="0.3">
      <c r="A8614" s="76"/>
      <c r="B8614" s="104"/>
      <c r="C8614" s="76"/>
      <c r="D8614" s="77"/>
      <c r="E8614" s="12"/>
      <c r="F8614" s="78"/>
      <c r="G8614" s="77"/>
      <c r="H8614" s="79"/>
      <c r="BA8614" s="5" t="str">
        <f t="shared" si="134"/>
        <v/>
      </c>
      <c r="BB8614" s="5" t="str">
        <f>IF(OR($E8614="",$G8614&lt;&gt;"Ativo"),"",IF(COUNTIFS($E$4:$E8614,$E8614,$A$4:$A8614,$A8614,$G$4:$G8614,"Ativo")=1,1,0))</f>
        <v/>
      </c>
      <c r="BC8614" t="str">
        <f>IF(OR($A8614="",$G8614&lt;&gt;"Ativo"),"",IF(COUNTIFS($A$4:$A8614,$A8614,$G$4:$G8614,"Ativo")=1,1,0))</f>
        <v/>
      </c>
    </row>
    <row r="8615" spans="1:55" x14ac:dyDescent="0.3">
      <c r="A8615" s="76"/>
      <c r="B8615" s="104"/>
      <c r="C8615" s="76"/>
      <c r="D8615" s="77"/>
      <c r="E8615" s="12"/>
      <c r="F8615" s="78"/>
      <c r="G8615" s="77"/>
      <c r="H8615" s="79"/>
      <c r="BA8615" s="5" t="str">
        <f t="shared" si="134"/>
        <v/>
      </c>
      <c r="BB8615" s="5" t="str">
        <f>IF(OR($E8615="",$G8615&lt;&gt;"Ativo"),"",IF(COUNTIFS($E$4:$E8615,$E8615,$A$4:$A8615,$A8615,$G$4:$G8615,"Ativo")=1,1,0))</f>
        <v/>
      </c>
      <c r="BC8615" t="str">
        <f>IF(OR($A8615="",$G8615&lt;&gt;"Ativo"),"",IF(COUNTIFS($A$4:$A8615,$A8615,$G$4:$G8615,"Ativo")=1,1,0))</f>
        <v/>
      </c>
    </row>
    <row r="8616" spans="1:55" x14ac:dyDescent="0.3">
      <c r="A8616" s="76"/>
      <c r="B8616" s="104"/>
      <c r="C8616" s="76"/>
      <c r="D8616" s="77"/>
      <c r="E8616" s="12"/>
      <c r="F8616" s="78"/>
      <c r="G8616" s="77"/>
      <c r="H8616" s="79"/>
      <c r="BA8616" s="5" t="str">
        <f t="shared" si="134"/>
        <v/>
      </c>
      <c r="BB8616" s="5" t="str">
        <f>IF(OR($E8616="",$G8616&lt;&gt;"Ativo"),"",IF(COUNTIFS($E$4:$E8616,$E8616,$A$4:$A8616,$A8616,$G$4:$G8616,"Ativo")=1,1,0))</f>
        <v/>
      </c>
      <c r="BC8616" t="str">
        <f>IF(OR($A8616="",$G8616&lt;&gt;"Ativo"),"",IF(COUNTIFS($A$4:$A8616,$A8616,$G$4:$G8616,"Ativo")=1,1,0))</f>
        <v/>
      </c>
    </row>
    <row r="8617" spans="1:55" x14ac:dyDescent="0.3">
      <c r="A8617" s="76"/>
      <c r="B8617" s="104"/>
      <c r="C8617" s="76"/>
      <c r="D8617" s="77"/>
      <c r="E8617" s="12"/>
      <c r="F8617" s="78"/>
      <c r="G8617" s="77"/>
      <c r="H8617" s="79"/>
      <c r="BA8617" s="5" t="str">
        <f t="shared" si="134"/>
        <v/>
      </c>
      <c r="BB8617" s="5" t="str">
        <f>IF(OR($E8617="",$G8617&lt;&gt;"Ativo"),"",IF(COUNTIFS($E$4:$E8617,$E8617,$A$4:$A8617,$A8617,$G$4:$G8617,"Ativo")=1,1,0))</f>
        <v/>
      </c>
      <c r="BC8617" t="str">
        <f>IF(OR($A8617="",$G8617&lt;&gt;"Ativo"),"",IF(COUNTIFS($A$4:$A8617,$A8617,$G$4:$G8617,"Ativo")=1,1,0))</f>
        <v/>
      </c>
    </row>
    <row r="8618" spans="1:55" x14ac:dyDescent="0.3">
      <c r="A8618" s="76"/>
      <c r="B8618" s="104"/>
      <c r="C8618" s="76"/>
      <c r="D8618" s="77"/>
      <c r="E8618" s="12"/>
      <c r="F8618" s="78"/>
      <c r="G8618" s="77"/>
      <c r="H8618" s="79"/>
      <c r="BA8618" s="5" t="str">
        <f t="shared" si="134"/>
        <v/>
      </c>
      <c r="BB8618" s="5" t="str">
        <f>IF(OR($E8618="",$G8618&lt;&gt;"Ativo"),"",IF(COUNTIFS($E$4:$E8618,$E8618,$A$4:$A8618,$A8618,$G$4:$G8618,"Ativo")=1,1,0))</f>
        <v/>
      </c>
      <c r="BC8618" t="str">
        <f>IF(OR($A8618="",$G8618&lt;&gt;"Ativo"),"",IF(COUNTIFS($A$4:$A8618,$A8618,$G$4:$G8618,"Ativo")=1,1,0))</f>
        <v/>
      </c>
    </row>
    <row r="8619" spans="1:55" x14ac:dyDescent="0.3">
      <c r="A8619" s="76"/>
      <c r="B8619" s="104"/>
      <c r="C8619" s="76"/>
      <c r="D8619" s="77"/>
      <c r="E8619" s="12"/>
      <c r="F8619" s="78"/>
      <c r="G8619" s="77"/>
      <c r="H8619" s="79"/>
      <c r="BA8619" s="5" t="str">
        <f t="shared" si="134"/>
        <v/>
      </c>
      <c r="BB8619" s="5" t="str">
        <f>IF(OR($E8619="",$G8619&lt;&gt;"Ativo"),"",IF(COUNTIFS($E$4:$E8619,$E8619,$A$4:$A8619,$A8619,$G$4:$G8619,"Ativo")=1,1,0))</f>
        <v/>
      </c>
      <c r="BC8619" t="str">
        <f>IF(OR($A8619="",$G8619&lt;&gt;"Ativo"),"",IF(COUNTIFS($A$4:$A8619,$A8619,$G$4:$G8619,"Ativo")=1,1,0))</f>
        <v/>
      </c>
    </row>
    <row r="8620" spans="1:55" x14ac:dyDescent="0.3">
      <c r="A8620" s="76"/>
      <c r="B8620" s="104"/>
      <c r="C8620" s="76"/>
      <c r="D8620" s="77"/>
      <c r="E8620" s="12"/>
      <c r="F8620" s="78"/>
      <c r="G8620" s="77"/>
      <c r="H8620" s="79"/>
      <c r="BA8620" s="5" t="str">
        <f t="shared" si="134"/>
        <v/>
      </c>
      <c r="BB8620" s="5" t="str">
        <f>IF(OR($E8620="",$G8620&lt;&gt;"Ativo"),"",IF(COUNTIFS($E$4:$E8620,$E8620,$A$4:$A8620,$A8620,$G$4:$G8620,"Ativo")=1,1,0))</f>
        <v/>
      </c>
      <c r="BC8620" t="str">
        <f>IF(OR($A8620="",$G8620&lt;&gt;"Ativo"),"",IF(COUNTIFS($A$4:$A8620,$A8620,$G$4:$G8620,"Ativo")=1,1,0))</f>
        <v/>
      </c>
    </row>
    <row r="8621" spans="1:55" x14ac:dyDescent="0.3">
      <c r="A8621" s="76"/>
      <c r="B8621" s="104"/>
      <c r="C8621" s="76"/>
      <c r="D8621" s="77"/>
      <c r="E8621" s="12"/>
      <c r="F8621" s="78"/>
      <c r="G8621" s="77"/>
      <c r="H8621" s="79"/>
      <c r="BA8621" s="5" t="str">
        <f t="shared" si="134"/>
        <v/>
      </c>
      <c r="BB8621" s="5" t="str">
        <f>IF(OR($E8621="",$G8621&lt;&gt;"Ativo"),"",IF(COUNTIFS($E$4:$E8621,$E8621,$A$4:$A8621,$A8621,$G$4:$G8621,"Ativo")=1,1,0))</f>
        <v/>
      </c>
      <c r="BC8621" t="str">
        <f>IF(OR($A8621="",$G8621&lt;&gt;"Ativo"),"",IF(COUNTIFS($A$4:$A8621,$A8621,$G$4:$G8621,"Ativo")=1,1,0))</f>
        <v/>
      </c>
    </row>
    <row r="8622" spans="1:55" x14ac:dyDescent="0.3">
      <c r="A8622" s="76"/>
      <c r="B8622" s="104"/>
      <c r="C8622" s="76"/>
      <c r="D8622" s="77"/>
      <c r="E8622" s="12"/>
      <c r="F8622" s="78"/>
      <c r="G8622" s="77"/>
      <c r="H8622" s="79"/>
      <c r="BA8622" s="5" t="str">
        <f t="shared" si="134"/>
        <v/>
      </c>
      <c r="BB8622" s="5" t="str">
        <f>IF(OR($E8622="",$G8622&lt;&gt;"Ativo"),"",IF(COUNTIFS($E$4:$E8622,$E8622,$A$4:$A8622,$A8622,$G$4:$G8622,"Ativo")=1,1,0))</f>
        <v/>
      </c>
      <c r="BC8622" t="str">
        <f>IF(OR($A8622="",$G8622&lt;&gt;"Ativo"),"",IF(COUNTIFS($A$4:$A8622,$A8622,$G$4:$G8622,"Ativo")=1,1,0))</f>
        <v/>
      </c>
    </row>
    <row r="8623" spans="1:55" x14ac:dyDescent="0.3">
      <c r="A8623" s="76"/>
      <c r="B8623" s="104"/>
      <c r="C8623" s="76"/>
      <c r="D8623" s="77"/>
      <c r="E8623" s="12"/>
      <c r="F8623" s="78"/>
      <c r="G8623" s="77"/>
      <c r="H8623" s="79"/>
      <c r="BA8623" s="5" t="str">
        <f t="shared" si="134"/>
        <v/>
      </c>
      <c r="BB8623" s="5" t="str">
        <f>IF(OR($E8623="",$G8623&lt;&gt;"Ativo"),"",IF(COUNTIFS($E$4:$E8623,$E8623,$A$4:$A8623,$A8623,$G$4:$G8623,"Ativo")=1,1,0))</f>
        <v/>
      </c>
      <c r="BC8623" t="str">
        <f>IF(OR($A8623="",$G8623&lt;&gt;"Ativo"),"",IF(COUNTIFS($A$4:$A8623,$A8623,$G$4:$G8623,"Ativo")=1,1,0))</f>
        <v/>
      </c>
    </row>
    <row r="8624" spans="1:55" x14ac:dyDescent="0.3">
      <c r="A8624" s="76"/>
      <c r="B8624" s="104"/>
      <c r="C8624" s="76"/>
      <c r="D8624" s="77"/>
      <c r="E8624" s="12"/>
      <c r="F8624" s="78"/>
      <c r="G8624" s="77"/>
      <c r="H8624" s="79"/>
      <c r="BA8624" s="5" t="str">
        <f t="shared" si="134"/>
        <v/>
      </c>
      <c r="BB8624" s="5" t="str">
        <f>IF(OR($E8624="",$G8624&lt;&gt;"Ativo"),"",IF(COUNTIFS($E$4:$E8624,$E8624,$A$4:$A8624,$A8624,$G$4:$G8624,"Ativo")=1,1,0))</f>
        <v/>
      </c>
      <c r="BC8624" t="str">
        <f>IF(OR($A8624="",$G8624&lt;&gt;"Ativo"),"",IF(COUNTIFS($A$4:$A8624,$A8624,$G$4:$G8624,"Ativo")=1,1,0))</f>
        <v/>
      </c>
    </row>
    <row r="8625" spans="1:55" x14ac:dyDescent="0.3">
      <c r="A8625" s="76"/>
      <c r="B8625" s="104"/>
      <c r="C8625" s="76"/>
      <c r="D8625" s="77"/>
      <c r="E8625" s="12"/>
      <c r="F8625" s="78"/>
      <c r="G8625" s="77"/>
      <c r="H8625" s="79"/>
      <c r="BA8625" s="5" t="str">
        <f t="shared" si="134"/>
        <v/>
      </c>
      <c r="BB8625" s="5" t="str">
        <f>IF(OR($E8625="",$G8625&lt;&gt;"Ativo"),"",IF(COUNTIFS($E$4:$E8625,$E8625,$A$4:$A8625,$A8625,$G$4:$G8625,"Ativo")=1,1,0))</f>
        <v/>
      </c>
      <c r="BC8625" t="str">
        <f>IF(OR($A8625="",$G8625&lt;&gt;"Ativo"),"",IF(COUNTIFS($A$4:$A8625,$A8625,$G$4:$G8625,"Ativo")=1,1,0))</f>
        <v/>
      </c>
    </row>
    <row r="8626" spans="1:55" x14ac:dyDescent="0.3">
      <c r="A8626" s="76"/>
      <c r="B8626" s="104"/>
      <c r="C8626" s="76"/>
      <c r="D8626" s="77"/>
      <c r="E8626" s="12"/>
      <c r="F8626" s="78"/>
      <c r="G8626" s="77"/>
      <c r="H8626" s="79"/>
      <c r="BA8626" s="5" t="str">
        <f t="shared" si="134"/>
        <v/>
      </c>
      <c r="BB8626" s="5" t="str">
        <f>IF(OR($E8626="",$G8626&lt;&gt;"Ativo"),"",IF(COUNTIFS($E$4:$E8626,$E8626,$A$4:$A8626,$A8626,$G$4:$G8626,"Ativo")=1,1,0))</f>
        <v/>
      </c>
      <c r="BC8626" t="str">
        <f>IF(OR($A8626="",$G8626&lt;&gt;"Ativo"),"",IF(COUNTIFS($A$4:$A8626,$A8626,$G$4:$G8626,"Ativo")=1,1,0))</f>
        <v/>
      </c>
    </row>
    <row r="8627" spans="1:55" x14ac:dyDescent="0.3">
      <c r="A8627" s="76"/>
      <c r="B8627" s="104"/>
      <c r="C8627" s="76"/>
      <c r="D8627" s="77"/>
      <c r="E8627" s="12"/>
      <c r="F8627" s="78"/>
      <c r="G8627" s="77"/>
      <c r="H8627" s="79"/>
      <c r="BA8627" s="5" t="str">
        <f t="shared" si="134"/>
        <v/>
      </c>
      <c r="BB8627" s="5" t="str">
        <f>IF(OR($E8627="",$G8627&lt;&gt;"Ativo"),"",IF(COUNTIFS($E$4:$E8627,$E8627,$A$4:$A8627,$A8627,$G$4:$G8627,"Ativo")=1,1,0))</f>
        <v/>
      </c>
      <c r="BC8627" t="str">
        <f>IF(OR($A8627="",$G8627&lt;&gt;"Ativo"),"",IF(COUNTIFS($A$4:$A8627,$A8627,$G$4:$G8627,"Ativo")=1,1,0))</f>
        <v/>
      </c>
    </row>
    <row r="8628" spans="1:55" x14ac:dyDescent="0.3">
      <c r="A8628" s="76"/>
      <c r="B8628" s="104"/>
      <c r="C8628" s="76"/>
      <c r="D8628" s="77"/>
      <c r="E8628" s="12"/>
      <c r="F8628" s="78"/>
      <c r="G8628" s="77"/>
      <c r="H8628" s="79"/>
      <c r="BA8628" s="5" t="str">
        <f t="shared" si="134"/>
        <v/>
      </c>
      <c r="BB8628" s="5" t="str">
        <f>IF(OR($E8628="",$G8628&lt;&gt;"Ativo"),"",IF(COUNTIFS($E$4:$E8628,$E8628,$A$4:$A8628,$A8628,$G$4:$G8628,"Ativo")=1,1,0))</f>
        <v/>
      </c>
      <c r="BC8628" t="str">
        <f>IF(OR($A8628="",$G8628&lt;&gt;"Ativo"),"",IF(COUNTIFS($A$4:$A8628,$A8628,$G$4:$G8628,"Ativo")=1,1,0))</f>
        <v/>
      </c>
    </row>
    <row r="8629" spans="1:55" x14ac:dyDescent="0.3">
      <c r="A8629" s="76"/>
      <c r="B8629" s="104"/>
      <c r="C8629" s="76"/>
      <c r="D8629" s="77"/>
      <c r="E8629" s="12"/>
      <c r="F8629" s="78"/>
      <c r="G8629" s="77"/>
      <c r="H8629" s="79"/>
      <c r="BA8629" s="5" t="str">
        <f t="shared" si="134"/>
        <v/>
      </c>
      <c r="BB8629" s="5" t="str">
        <f>IF(OR($E8629="",$G8629&lt;&gt;"Ativo"),"",IF(COUNTIFS($E$4:$E8629,$E8629,$A$4:$A8629,$A8629,$G$4:$G8629,"Ativo")=1,1,0))</f>
        <v/>
      </c>
      <c r="BC8629" t="str">
        <f>IF(OR($A8629="",$G8629&lt;&gt;"Ativo"),"",IF(COUNTIFS($A$4:$A8629,$A8629,$G$4:$G8629,"Ativo")=1,1,0))</f>
        <v/>
      </c>
    </row>
    <row r="8630" spans="1:55" x14ac:dyDescent="0.3">
      <c r="A8630" s="76"/>
      <c r="B8630" s="104"/>
      <c r="C8630" s="76"/>
      <c r="D8630" s="77"/>
      <c r="E8630" s="12"/>
      <c r="F8630" s="78"/>
      <c r="G8630" s="77"/>
      <c r="H8630" s="79"/>
      <c r="BA8630" s="5" t="str">
        <f t="shared" si="134"/>
        <v/>
      </c>
      <c r="BB8630" s="5" t="str">
        <f>IF(OR($E8630="",$G8630&lt;&gt;"Ativo"),"",IF(COUNTIFS($E$4:$E8630,$E8630,$A$4:$A8630,$A8630,$G$4:$G8630,"Ativo")=1,1,0))</f>
        <v/>
      </c>
      <c r="BC8630" t="str">
        <f>IF(OR($A8630="",$G8630&lt;&gt;"Ativo"),"",IF(COUNTIFS($A$4:$A8630,$A8630,$G$4:$G8630,"Ativo")=1,1,0))</f>
        <v/>
      </c>
    </row>
    <row r="8631" spans="1:55" x14ac:dyDescent="0.3">
      <c r="A8631" s="76"/>
      <c r="B8631" s="104"/>
      <c r="C8631" s="76"/>
      <c r="D8631" s="77"/>
      <c r="E8631" s="12"/>
      <c r="F8631" s="78"/>
      <c r="G8631" s="77"/>
      <c r="H8631" s="79"/>
      <c r="BA8631" s="5" t="str">
        <f t="shared" si="134"/>
        <v/>
      </c>
      <c r="BB8631" s="5" t="str">
        <f>IF(OR($E8631="",$G8631&lt;&gt;"Ativo"),"",IF(COUNTIFS($E$4:$E8631,$E8631,$A$4:$A8631,$A8631,$G$4:$G8631,"Ativo")=1,1,0))</f>
        <v/>
      </c>
      <c r="BC8631" t="str">
        <f>IF(OR($A8631="",$G8631&lt;&gt;"Ativo"),"",IF(COUNTIFS($A$4:$A8631,$A8631,$G$4:$G8631,"Ativo")=1,1,0))</f>
        <v/>
      </c>
    </row>
    <row r="8632" spans="1:55" x14ac:dyDescent="0.3">
      <c r="A8632" s="76"/>
      <c r="B8632" s="104"/>
      <c r="C8632" s="76"/>
      <c r="D8632" s="77"/>
      <c r="E8632" s="12"/>
      <c r="F8632" s="78"/>
      <c r="G8632" s="77"/>
      <c r="H8632" s="79"/>
      <c r="BA8632" s="5" t="str">
        <f t="shared" si="134"/>
        <v/>
      </c>
      <c r="BB8632" s="5" t="str">
        <f>IF(OR($E8632="",$G8632&lt;&gt;"Ativo"),"",IF(COUNTIFS($E$4:$E8632,$E8632,$A$4:$A8632,$A8632,$G$4:$G8632,"Ativo")=1,1,0))</f>
        <v/>
      </c>
      <c r="BC8632" t="str">
        <f>IF(OR($A8632="",$G8632&lt;&gt;"Ativo"),"",IF(COUNTIFS($A$4:$A8632,$A8632,$G$4:$G8632,"Ativo")=1,1,0))</f>
        <v/>
      </c>
    </row>
    <row r="8633" spans="1:55" x14ac:dyDescent="0.3">
      <c r="A8633" s="76"/>
      <c r="B8633" s="104"/>
      <c r="C8633" s="76"/>
      <c r="D8633" s="77"/>
      <c r="E8633" s="12"/>
      <c r="F8633" s="78"/>
      <c r="G8633" s="77"/>
      <c r="H8633" s="79"/>
      <c r="BA8633" s="5" t="str">
        <f t="shared" si="134"/>
        <v/>
      </c>
      <c r="BB8633" s="5" t="str">
        <f>IF(OR($E8633="",$G8633&lt;&gt;"Ativo"),"",IF(COUNTIFS($E$4:$E8633,$E8633,$A$4:$A8633,$A8633,$G$4:$G8633,"Ativo")=1,1,0))</f>
        <v/>
      </c>
      <c r="BC8633" t="str">
        <f>IF(OR($A8633="",$G8633&lt;&gt;"Ativo"),"",IF(COUNTIFS($A$4:$A8633,$A8633,$G$4:$G8633,"Ativo")=1,1,0))</f>
        <v/>
      </c>
    </row>
    <row r="8634" spans="1:55" x14ac:dyDescent="0.3">
      <c r="A8634" s="76"/>
      <c r="B8634" s="104"/>
      <c r="C8634" s="76"/>
      <c r="D8634" s="77"/>
      <c r="E8634" s="12"/>
      <c r="F8634" s="78"/>
      <c r="G8634" s="77"/>
      <c r="H8634" s="79"/>
      <c r="BA8634" s="5" t="str">
        <f t="shared" si="134"/>
        <v/>
      </c>
      <c r="BB8634" s="5" t="str">
        <f>IF(OR($E8634="",$G8634&lt;&gt;"Ativo"),"",IF(COUNTIFS($E$4:$E8634,$E8634,$A$4:$A8634,$A8634,$G$4:$G8634,"Ativo")=1,1,0))</f>
        <v/>
      </c>
      <c r="BC8634" t="str">
        <f>IF(OR($A8634="",$G8634&lt;&gt;"Ativo"),"",IF(COUNTIFS($A$4:$A8634,$A8634,$G$4:$G8634,"Ativo")=1,1,0))</f>
        <v/>
      </c>
    </row>
    <row r="8635" spans="1:55" x14ac:dyDescent="0.3">
      <c r="A8635" s="76"/>
      <c r="B8635" s="104"/>
      <c r="C8635" s="76"/>
      <c r="D8635" s="77"/>
      <c r="E8635" s="12"/>
      <c r="F8635" s="78"/>
      <c r="G8635" s="77"/>
      <c r="H8635" s="79"/>
      <c r="BA8635" s="5" t="str">
        <f t="shared" si="134"/>
        <v/>
      </c>
      <c r="BB8635" s="5" t="str">
        <f>IF(OR($E8635="",$G8635&lt;&gt;"Ativo"),"",IF(COUNTIFS($E$4:$E8635,$E8635,$A$4:$A8635,$A8635,$G$4:$G8635,"Ativo")=1,1,0))</f>
        <v/>
      </c>
      <c r="BC8635" t="str">
        <f>IF(OR($A8635="",$G8635&lt;&gt;"Ativo"),"",IF(COUNTIFS($A$4:$A8635,$A8635,$G$4:$G8635,"Ativo")=1,1,0))</f>
        <v/>
      </c>
    </row>
    <row r="8636" spans="1:55" x14ac:dyDescent="0.3">
      <c r="A8636" s="76"/>
      <c r="B8636" s="104"/>
      <c r="C8636" s="76"/>
      <c r="D8636" s="77"/>
      <c r="E8636" s="12"/>
      <c r="F8636" s="78"/>
      <c r="G8636" s="77"/>
      <c r="H8636" s="79"/>
      <c r="BA8636" s="5" t="str">
        <f t="shared" si="134"/>
        <v/>
      </c>
      <c r="BB8636" s="5" t="str">
        <f>IF(OR($E8636="",$G8636&lt;&gt;"Ativo"),"",IF(COUNTIFS($E$4:$E8636,$E8636,$A$4:$A8636,$A8636,$G$4:$G8636,"Ativo")=1,1,0))</f>
        <v/>
      </c>
      <c r="BC8636" t="str">
        <f>IF(OR($A8636="",$G8636&lt;&gt;"Ativo"),"",IF(COUNTIFS($A$4:$A8636,$A8636,$G$4:$G8636,"Ativo")=1,1,0))</f>
        <v/>
      </c>
    </row>
    <row r="8637" spans="1:55" x14ac:dyDescent="0.3">
      <c r="A8637" s="76"/>
      <c r="B8637" s="104"/>
      <c r="C8637" s="76"/>
      <c r="D8637" s="77"/>
      <c r="E8637" s="12"/>
      <c r="F8637" s="78"/>
      <c r="G8637" s="77"/>
      <c r="H8637" s="79"/>
      <c r="BA8637" s="5" t="str">
        <f t="shared" si="134"/>
        <v/>
      </c>
      <c r="BB8637" s="5" t="str">
        <f>IF(OR($E8637="",$G8637&lt;&gt;"Ativo"),"",IF(COUNTIFS($E$4:$E8637,$E8637,$A$4:$A8637,$A8637,$G$4:$G8637,"Ativo")=1,1,0))</f>
        <v/>
      </c>
      <c r="BC8637" t="str">
        <f>IF(OR($A8637="",$G8637&lt;&gt;"Ativo"),"",IF(COUNTIFS($A$4:$A8637,$A8637,$G$4:$G8637,"Ativo")=1,1,0))</f>
        <v/>
      </c>
    </row>
    <row r="8638" spans="1:55" x14ac:dyDescent="0.3">
      <c r="A8638" s="76"/>
      <c r="B8638" s="104"/>
      <c r="C8638" s="76"/>
      <c r="D8638" s="77"/>
      <c r="E8638" s="12"/>
      <c r="F8638" s="78"/>
      <c r="G8638" s="77"/>
      <c r="H8638" s="79"/>
      <c r="BA8638" s="5" t="str">
        <f t="shared" si="134"/>
        <v/>
      </c>
      <c r="BB8638" s="5" t="str">
        <f>IF(OR($E8638="",$G8638&lt;&gt;"Ativo"),"",IF(COUNTIFS($E$4:$E8638,$E8638,$A$4:$A8638,$A8638,$G$4:$G8638,"Ativo")=1,1,0))</f>
        <v/>
      </c>
      <c r="BC8638" t="str">
        <f>IF(OR($A8638="",$G8638&lt;&gt;"Ativo"),"",IF(COUNTIFS($A$4:$A8638,$A8638,$G$4:$G8638,"Ativo")=1,1,0))</f>
        <v/>
      </c>
    </row>
    <row r="8639" spans="1:55" x14ac:dyDescent="0.3">
      <c r="A8639" s="76"/>
      <c r="B8639" s="104"/>
      <c r="C8639" s="76"/>
      <c r="D8639" s="77"/>
      <c r="E8639" s="12"/>
      <c r="F8639" s="78"/>
      <c r="G8639" s="77"/>
      <c r="H8639" s="79"/>
      <c r="BA8639" s="5" t="str">
        <f t="shared" si="134"/>
        <v/>
      </c>
      <c r="BB8639" s="5" t="str">
        <f>IF(OR($E8639="",$G8639&lt;&gt;"Ativo"),"",IF(COUNTIFS($E$4:$E8639,$E8639,$A$4:$A8639,$A8639,$G$4:$G8639,"Ativo")=1,1,0))</f>
        <v/>
      </c>
      <c r="BC8639" t="str">
        <f>IF(OR($A8639="",$G8639&lt;&gt;"Ativo"),"",IF(COUNTIFS($A$4:$A8639,$A8639,$G$4:$G8639,"Ativo")=1,1,0))</f>
        <v/>
      </c>
    </row>
    <row r="8640" spans="1:55" x14ac:dyDescent="0.3">
      <c r="A8640" s="76"/>
      <c r="B8640" s="104"/>
      <c r="C8640" s="76"/>
      <c r="D8640" s="77"/>
      <c r="E8640" s="12"/>
      <c r="F8640" s="78"/>
      <c r="G8640" s="77"/>
      <c r="H8640" s="79"/>
      <c r="BA8640" s="5" t="str">
        <f t="shared" si="134"/>
        <v/>
      </c>
      <c r="BB8640" s="5" t="str">
        <f>IF(OR($E8640="",$G8640&lt;&gt;"Ativo"),"",IF(COUNTIFS($E$4:$E8640,$E8640,$A$4:$A8640,$A8640,$G$4:$G8640,"Ativo")=1,1,0))</f>
        <v/>
      </c>
      <c r="BC8640" t="str">
        <f>IF(OR($A8640="",$G8640&lt;&gt;"Ativo"),"",IF(COUNTIFS($A$4:$A8640,$A8640,$G$4:$G8640,"Ativo")=1,1,0))</f>
        <v/>
      </c>
    </row>
    <row r="8641" spans="1:55" x14ac:dyDescent="0.3">
      <c r="A8641" s="76"/>
      <c r="B8641" s="104"/>
      <c r="C8641" s="76"/>
      <c r="D8641" s="77"/>
      <c r="E8641" s="12"/>
      <c r="F8641" s="78"/>
      <c r="G8641" s="77"/>
      <c r="H8641" s="79"/>
      <c r="BA8641" s="5" t="str">
        <f t="shared" si="134"/>
        <v/>
      </c>
      <c r="BB8641" s="5" t="str">
        <f>IF(OR($E8641="",$G8641&lt;&gt;"Ativo"),"",IF(COUNTIFS($E$4:$E8641,$E8641,$A$4:$A8641,$A8641,$G$4:$G8641,"Ativo")=1,1,0))</f>
        <v/>
      </c>
      <c r="BC8641" t="str">
        <f>IF(OR($A8641="",$G8641&lt;&gt;"Ativo"),"",IF(COUNTIFS($A$4:$A8641,$A8641,$G$4:$G8641,"Ativo")=1,1,0))</f>
        <v/>
      </c>
    </row>
    <row r="8642" spans="1:55" x14ac:dyDescent="0.3">
      <c r="A8642" s="76"/>
      <c r="B8642" s="104"/>
      <c r="C8642" s="76"/>
      <c r="D8642" s="77"/>
      <c r="E8642" s="12"/>
      <c r="F8642" s="78"/>
      <c r="G8642" s="77"/>
      <c r="H8642" s="79"/>
      <c r="BA8642" s="5" t="str">
        <f t="shared" si="134"/>
        <v/>
      </c>
      <c r="BB8642" s="5" t="str">
        <f>IF(OR($E8642="",$G8642&lt;&gt;"Ativo"),"",IF(COUNTIFS($E$4:$E8642,$E8642,$A$4:$A8642,$A8642,$G$4:$G8642,"Ativo")=1,1,0))</f>
        <v/>
      </c>
      <c r="BC8642" t="str">
        <f>IF(OR($A8642="",$G8642&lt;&gt;"Ativo"),"",IF(COUNTIFS($A$4:$A8642,$A8642,$G$4:$G8642,"Ativo")=1,1,0))</f>
        <v/>
      </c>
    </row>
    <row r="8643" spans="1:55" x14ac:dyDescent="0.3">
      <c r="A8643" s="76"/>
      <c r="B8643" s="104"/>
      <c r="C8643" s="76"/>
      <c r="D8643" s="77"/>
      <c r="E8643" s="12"/>
      <c r="F8643" s="78"/>
      <c r="G8643" s="77"/>
      <c r="H8643" s="79"/>
      <c r="BA8643" s="5" t="str">
        <f t="shared" si="134"/>
        <v/>
      </c>
      <c r="BB8643" s="5" t="str">
        <f>IF(OR($E8643="",$G8643&lt;&gt;"Ativo"),"",IF(COUNTIFS($E$4:$E8643,$E8643,$A$4:$A8643,$A8643,$G$4:$G8643,"Ativo")=1,1,0))</f>
        <v/>
      </c>
      <c r="BC8643" t="str">
        <f>IF(OR($A8643="",$G8643&lt;&gt;"Ativo"),"",IF(COUNTIFS($A$4:$A8643,$A8643,$G$4:$G8643,"Ativo")=1,1,0))</f>
        <v/>
      </c>
    </row>
    <row r="8644" spans="1:55" x14ac:dyDescent="0.3">
      <c r="A8644" s="76"/>
      <c r="B8644" s="104"/>
      <c r="C8644" s="76"/>
      <c r="D8644" s="77"/>
      <c r="E8644" s="12"/>
      <c r="F8644" s="78"/>
      <c r="G8644" s="77"/>
      <c r="H8644" s="79"/>
      <c r="BA8644" s="5" t="str">
        <f t="shared" ref="BA8644:BA8707" si="135">IF($D8644="","",MID($D8644,4,LEN($D8644)-5))</f>
        <v/>
      </c>
      <c r="BB8644" s="5" t="str">
        <f>IF(OR($E8644="",$G8644&lt;&gt;"Ativo"),"",IF(COUNTIFS($E$4:$E8644,$E8644,$A$4:$A8644,$A8644,$G$4:$G8644,"Ativo")=1,1,0))</f>
        <v/>
      </c>
      <c r="BC8644" t="str">
        <f>IF(OR($A8644="",$G8644&lt;&gt;"Ativo"),"",IF(COUNTIFS($A$4:$A8644,$A8644,$G$4:$G8644,"Ativo")=1,1,0))</f>
        <v/>
      </c>
    </row>
    <row r="8645" spans="1:55" x14ac:dyDescent="0.3">
      <c r="A8645" s="76"/>
      <c r="B8645" s="104"/>
      <c r="C8645" s="76"/>
      <c r="D8645" s="77"/>
      <c r="E8645" s="12"/>
      <c r="F8645" s="78"/>
      <c r="G8645" s="77"/>
      <c r="H8645" s="79"/>
      <c r="BA8645" s="5" t="str">
        <f t="shared" si="135"/>
        <v/>
      </c>
      <c r="BB8645" s="5" t="str">
        <f>IF(OR($E8645="",$G8645&lt;&gt;"Ativo"),"",IF(COUNTIFS($E$4:$E8645,$E8645,$A$4:$A8645,$A8645,$G$4:$G8645,"Ativo")=1,1,0))</f>
        <v/>
      </c>
      <c r="BC8645" t="str">
        <f>IF(OR($A8645="",$G8645&lt;&gt;"Ativo"),"",IF(COUNTIFS($A$4:$A8645,$A8645,$G$4:$G8645,"Ativo")=1,1,0))</f>
        <v/>
      </c>
    </row>
    <row r="8646" spans="1:55" x14ac:dyDescent="0.3">
      <c r="A8646" s="76"/>
      <c r="B8646" s="104"/>
      <c r="C8646" s="76"/>
      <c r="D8646" s="77"/>
      <c r="E8646" s="12"/>
      <c r="F8646" s="78"/>
      <c r="G8646" s="77"/>
      <c r="H8646" s="79"/>
      <c r="BA8646" s="5" t="str">
        <f t="shared" si="135"/>
        <v/>
      </c>
      <c r="BB8646" s="5" t="str">
        <f>IF(OR($E8646="",$G8646&lt;&gt;"Ativo"),"",IF(COUNTIFS($E$4:$E8646,$E8646,$A$4:$A8646,$A8646,$G$4:$G8646,"Ativo")=1,1,0))</f>
        <v/>
      </c>
      <c r="BC8646" t="str">
        <f>IF(OR($A8646="",$G8646&lt;&gt;"Ativo"),"",IF(COUNTIFS($A$4:$A8646,$A8646,$G$4:$G8646,"Ativo")=1,1,0))</f>
        <v/>
      </c>
    </row>
    <row r="8647" spans="1:55" x14ac:dyDescent="0.3">
      <c r="A8647" s="76"/>
      <c r="B8647" s="104"/>
      <c r="C8647" s="76"/>
      <c r="D8647" s="77"/>
      <c r="E8647" s="12"/>
      <c r="F8647" s="78"/>
      <c r="G8647" s="77"/>
      <c r="H8647" s="79"/>
      <c r="BA8647" s="5" t="str">
        <f t="shared" si="135"/>
        <v/>
      </c>
      <c r="BB8647" s="5" t="str">
        <f>IF(OR($E8647="",$G8647&lt;&gt;"Ativo"),"",IF(COUNTIFS($E$4:$E8647,$E8647,$A$4:$A8647,$A8647,$G$4:$G8647,"Ativo")=1,1,0))</f>
        <v/>
      </c>
      <c r="BC8647" t="str">
        <f>IF(OR($A8647="",$G8647&lt;&gt;"Ativo"),"",IF(COUNTIFS($A$4:$A8647,$A8647,$G$4:$G8647,"Ativo")=1,1,0))</f>
        <v/>
      </c>
    </row>
    <row r="8648" spans="1:55" x14ac:dyDescent="0.3">
      <c r="A8648" s="76"/>
      <c r="B8648" s="104"/>
      <c r="C8648" s="76"/>
      <c r="D8648" s="77"/>
      <c r="E8648" s="12"/>
      <c r="F8648" s="78"/>
      <c r="G8648" s="77"/>
      <c r="H8648" s="79"/>
      <c r="BA8648" s="5" t="str">
        <f t="shared" si="135"/>
        <v/>
      </c>
      <c r="BB8648" s="5" t="str">
        <f>IF(OR($E8648="",$G8648&lt;&gt;"Ativo"),"",IF(COUNTIFS($E$4:$E8648,$E8648,$A$4:$A8648,$A8648,$G$4:$G8648,"Ativo")=1,1,0))</f>
        <v/>
      </c>
      <c r="BC8648" t="str">
        <f>IF(OR($A8648="",$G8648&lt;&gt;"Ativo"),"",IF(COUNTIFS($A$4:$A8648,$A8648,$G$4:$G8648,"Ativo")=1,1,0))</f>
        <v/>
      </c>
    </row>
    <row r="8649" spans="1:55" x14ac:dyDescent="0.3">
      <c r="A8649" s="76"/>
      <c r="B8649" s="104"/>
      <c r="C8649" s="76"/>
      <c r="D8649" s="77"/>
      <c r="E8649" s="12"/>
      <c r="F8649" s="78"/>
      <c r="G8649" s="77"/>
      <c r="H8649" s="79"/>
      <c r="BA8649" s="5" t="str">
        <f t="shared" si="135"/>
        <v/>
      </c>
      <c r="BB8649" s="5" t="str">
        <f>IF(OR($E8649="",$G8649&lt;&gt;"Ativo"),"",IF(COUNTIFS($E$4:$E8649,$E8649,$A$4:$A8649,$A8649,$G$4:$G8649,"Ativo")=1,1,0))</f>
        <v/>
      </c>
      <c r="BC8649" t="str">
        <f>IF(OR($A8649="",$G8649&lt;&gt;"Ativo"),"",IF(COUNTIFS($A$4:$A8649,$A8649,$G$4:$G8649,"Ativo")=1,1,0))</f>
        <v/>
      </c>
    </row>
    <row r="8650" spans="1:55" x14ac:dyDescent="0.3">
      <c r="A8650" s="76"/>
      <c r="B8650" s="104"/>
      <c r="C8650" s="76"/>
      <c r="D8650" s="77"/>
      <c r="E8650" s="12"/>
      <c r="F8650" s="78"/>
      <c r="G8650" s="77"/>
      <c r="H8650" s="79"/>
      <c r="BA8650" s="5" t="str">
        <f t="shared" si="135"/>
        <v/>
      </c>
      <c r="BB8650" s="5" t="str">
        <f>IF(OR($E8650="",$G8650&lt;&gt;"Ativo"),"",IF(COUNTIFS($E$4:$E8650,$E8650,$A$4:$A8650,$A8650,$G$4:$G8650,"Ativo")=1,1,0))</f>
        <v/>
      </c>
      <c r="BC8650" t="str">
        <f>IF(OR($A8650="",$G8650&lt;&gt;"Ativo"),"",IF(COUNTIFS($A$4:$A8650,$A8650,$G$4:$G8650,"Ativo")=1,1,0))</f>
        <v/>
      </c>
    </row>
    <row r="8651" spans="1:55" x14ac:dyDescent="0.3">
      <c r="A8651" s="76"/>
      <c r="B8651" s="104"/>
      <c r="C8651" s="76"/>
      <c r="D8651" s="77"/>
      <c r="E8651" s="12"/>
      <c r="F8651" s="78"/>
      <c r="G8651" s="77"/>
      <c r="H8651" s="79"/>
      <c r="BA8651" s="5" t="str">
        <f t="shared" si="135"/>
        <v/>
      </c>
      <c r="BB8651" s="5" t="str">
        <f>IF(OR($E8651="",$G8651&lt;&gt;"Ativo"),"",IF(COUNTIFS($E$4:$E8651,$E8651,$A$4:$A8651,$A8651,$G$4:$G8651,"Ativo")=1,1,0))</f>
        <v/>
      </c>
      <c r="BC8651" t="str">
        <f>IF(OR($A8651="",$G8651&lt;&gt;"Ativo"),"",IF(COUNTIFS($A$4:$A8651,$A8651,$G$4:$G8651,"Ativo")=1,1,0))</f>
        <v/>
      </c>
    </row>
    <row r="8652" spans="1:55" x14ac:dyDescent="0.3">
      <c r="A8652" s="76"/>
      <c r="B8652" s="104"/>
      <c r="C8652" s="76"/>
      <c r="D8652" s="77"/>
      <c r="E8652" s="12"/>
      <c r="F8652" s="78"/>
      <c r="G8652" s="77"/>
      <c r="H8652" s="79"/>
      <c r="BA8652" s="5" t="str">
        <f t="shared" si="135"/>
        <v/>
      </c>
      <c r="BB8652" s="5" t="str">
        <f>IF(OR($E8652="",$G8652&lt;&gt;"Ativo"),"",IF(COUNTIFS($E$4:$E8652,$E8652,$A$4:$A8652,$A8652,$G$4:$G8652,"Ativo")=1,1,0))</f>
        <v/>
      </c>
      <c r="BC8652" t="str">
        <f>IF(OR($A8652="",$G8652&lt;&gt;"Ativo"),"",IF(COUNTIFS($A$4:$A8652,$A8652,$G$4:$G8652,"Ativo")=1,1,0))</f>
        <v/>
      </c>
    </row>
    <row r="8653" spans="1:55" x14ac:dyDescent="0.3">
      <c r="A8653" s="76"/>
      <c r="B8653" s="104"/>
      <c r="C8653" s="76"/>
      <c r="D8653" s="77"/>
      <c r="E8653" s="12"/>
      <c r="F8653" s="78"/>
      <c r="G8653" s="77"/>
      <c r="H8653" s="79"/>
      <c r="BA8653" s="5" t="str">
        <f t="shared" si="135"/>
        <v/>
      </c>
      <c r="BB8653" s="5" t="str">
        <f>IF(OR($E8653="",$G8653&lt;&gt;"Ativo"),"",IF(COUNTIFS($E$4:$E8653,$E8653,$A$4:$A8653,$A8653,$G$4:$G8653,"Ativo")=1,1,0))</f>
        <v/>
      </c>
      <c r="BC8653" t="str">
        <f>IF(OR($A8653="",$G8653&lt;&gt;"Ativo"),"",IF(COUNTIFS($A$4:$A8653,$A8653,$G$4:$G8653,"Ativo")=1,1,0))</f>
        <v/>
      </c>
    </row>
    <row r="8654" spans="1:55" x14ac:dyDescent="0.3">
      <c r="A8654" s="76"/>
      <c r="B8654" s="104"/>
      <c r="C8654" s="76"/>
      <c r="D8654" s="77"/>
      <c r="E8654" s="12"/>
      <c r="F8654" s="78"/>
      <c r="G8654" s="77"/>
      <c r="H8654" s="79"/>
      <c r="BA8654" s="5" t="str">
        <f t="shared" si="135"/>
        <v/>
      </c>
      <c r="BB8654" s="5" t="str">
        <f>IF(OR($E8654="",$G8654&lt;&gt;"Ativo"),"",IF(COUNTIFS($E$4:$E8654,$E8654,$A$4:$A8654,$A8654,$G$4:$G8654,"Ativo")=1,1,0))</f>
        <v/>
      </c>
      <c r="BC8654" t="str">
        <f>IF(OR($A8654="",$G8654&lt;&gt;"Ativo"),"",IF(COUNTIFS($A$4:$A8654,$A8654,$G$4:$G8654,"Ativo")=1,1,0))</f>
        <v/>
      </c>
    </row>
    <row r="8655" spans="1:55" x14ac:dyDescent="0.3">
      <c r="A8655" s="76"/>
      <c r="B8655" s="104"/>
      <c r="C8655" s="76"/>
      <c r="D8655" s="77"/>
      <c r="E8655" s="12"/>
      <c r="F8655" s="78"/>
      <c r="G8655" s="77"/>
      <c r="H8655" s="79"/>
      <c r="BA8655" s="5" t="str">
        <f t="shared" si="135"/>
        <v/>
      </c>
      <c r="BB8655" s="5" t="str">
        <f>IF(OR($E8655="",$G8655&lt;&gt;"Ativo"),"",IF(COUNTIFS($E$4:$E8655,$E8655,$A$4:$A8655,$A8655,$G$4:$G8655,"Ativo")=1,1,0))</f>
        <v/>
      </c>
      <c r="BC8655" t="str">
        <f>IF(OR($A8655="",$G8655&lt;&gt;"Ativo"),"",IF(COUNTIFS($A$4:$A8655,$A8655,$G$4:$G8655,"Ativo")=1,1,0))</f>
        <v/>
      </c>
    </row>
    <row r="8656" spans="1:55" x14ac:dyDescent="0.3">
      <c r="A8656" s="76"/>
      <c r="B8656" s="104"/>
      <c r="C8656" s="76"/>
      <c r="D8656" s="77"/>
      <c r="E8656" s="12"/>
      <c r="F8656" s="78"/>
      <c r="G8656" s="77"/>
      <c r="H8656" s="79"/>
      <c r="BA8656" s="5" t="str">
        <f t="shared" si="135"/>
        <v/>
      </c>
      <c r="BB8656" s="5" t="str">
        <f>IF(OR($E8656="",$G8656&lt;&gt;"Ativo"),"",IF(COUNTIFS($E$4:$E8656,$E8656,$A$4:$A8656,$A8656,$G$4:$G8656,"Ativo")=1,1,0))</f>
        <v/>
      </c>
      <c r="BC8656" t="str">
        <f>IF(OR($A8656="",$G8656&lt;&gt;"Ativo"),"",IF(COUNTIFS($A$4:$A8656,$A8656,$G$4:$G8656,"Ativo")=1,1,0))</f>
        <v/>
      </c>
    </row>
    <row r="8657" spans="1:55" x14ac:dyDescent="0.3">
      <c r="A8657" s="76"/>
      <c r="B8657" s="104"/>
      <c r="C8657" s="76"/>
      <c r="D8657" s="77"/>
      <c r="E8657" s="12"/>
      <c r="F8657" s="78"/>
      <c r="G8657" s="77"/>
      <c r="H8657" s="79"/>
      <c r="BA8657" s="5" t="str">
        <f t="shared" si="135"/>
        <v/>
      </c>
      <c r="BB8657" s="5" t="str">
        <f>IF(OR($E8657="",$G8657&lt;&gt;"Ativo"),"",IF(COUNTIFS($E$4:$E8657,$E8657,$A$4:$A8657,$A8657,$G$4:$G8657,"Ativo")=1,1,0))</f>
        <v/>
      </c>
      <c r="BC8657" t="str">
        <f>IF(OR($A8657="",$G8657&lt;&gt;"Ativo"),"",IF(COUNTIFS($A$4:$A8657,$A8657,$G$4:$G8657,"Ativo")=1,1,0))</f>
        <v/>
      </c>
    </row>
    <row r="8658" spans="1:55" x14ac:dyDescent="0.3">
      <c r="A8658" s="76"/>
      <c r="B8658" s="104"/>
      <c r="C8658" s="76"/>
      <c r="D8658" s="77"/>
      <c r="E8658" s="12"/>
      <c r="F8658" s="78"/>
      <c r="G8658" s="77"/>
      <c r="H8658" s="79"/>
      <c r="BA8658" s="5" t="str">
        <f t="shared" si="135"/>
        <v/>
      </c>
      <c r="BB8658" s="5" t="str">
        <f>IF(OR($E8658="",$G8658&lt;&gt;"Ativo"),"",IF(COUNTIFS($E$4:$E8658,$E8658,$A$4:$A8658,$A8658,$G$4:$G8658,"Ativo")=1,1,0))</f>
        <v/>
      </c>
      <c r="BC8658" t="str">
        <f>IF(OR($A8658="",$G8658&lt;&gt;"Ativo"),"",IF(COUNTIFS($A$4:$A8658,$A8658,$G$4:$G8658,"Ativo")=1,1,0))</f>
        <v/>
      </c>
    </row>
    <row r="8659" spans="1:55" x14ac:dyDescent="0.3">
      <c r="A8659" s="76"/>
      <c r="B8659" s="104"/>
      <c r="C8659" s="76"/>
      <c r="D8659" s="77"/>
      <c r="E8659" s="12"/>
      <c r="F8659" s="78"/>
      <c r="G8659" s="77"/>
      <c r="H8659" s="79"/>
      <c r="BA8659" s="5" t="str">
        <f t="shared" si="135"/>
        <v/>
      </c>
      <c r="BB8659" s="5" t="str">
        <f>IF(OR($E8659="",$G8659&lt;&gt;"Ativo"),"",IF(COUNTIFS($E$4:$E8659,$E8659,$A$4:$A8659,$A8659,$G$4:$G8659,"Ativo")=1,1,0))</f>
        <v/>
      </c>
      <c r="BC8659" t="str">
        <f>IF(OR($A8659="",$G8659&lt;&gt;"Ativo"),"",IF(COUNTIFS($A$4:$A8659,$A8659,$G$4:$G8659,"Ativo")=1,1,0))</f>
        <v/>
      </c>
    </row>
    <row r="8660" spans="1:55" x14ac:dyDescent="0.3">
      <c r="A8660" s="76"/>
      <c r="B8660" s="104"/>
      <c r="C8660" s="76"/>
      <c r="D8660" s="77"/>
      <c r="E8660" s="12"/>
      <c r="F8660" s="78"/>
      <c r="G8660" s="77"/>
      <c r="H8660" s="79"/>
      <c r="BA8660" s="5" t="str">
        <f t="shared" si="135"/>
        <v/>
      </c>
      <c r="BB8660" s="5" t="str">
        <f>IF(OR($E8660="",$G8660&lt;&gt;"Ativo"),"",IF(COUNTIFS($E$4:$E8660,$E8660,$A$4:$A8660,$A8660,$G$4:$G8660,"Ativo")=1,1,0))</f>
        <v/>
      </c>
      <c r="BC8660" t="str">
        <f>IF(OR($A8660="",$G8660&lt;&gt;"Ativo"),"",IF(COUNTIFS($A$4:$A8660,$A8660,$G$4:$G8660,"Ativo")=1,1,0))</f>
        <v/>
      </c>
    </row>
    <row r="8661" spans="1:55" x14ac:dyDescent="0.3">
      <c r="A8661" s="76"/>
      <c r="B8661" s="104"/>
      <c r="C8661" s="76"/>
      <c r="D8661" s="77"/>
      <c r="E8661" s="12"/>
      <c r="F8661" s="78"/>
      <c r="G8661" s="77"/>
      <c r="H8661" s="79"/>
      <c r="BA8661" s="5" t="str">
        <f t="shared" si="135"/>
        <v/>
      </c>
      <c r="BB8661" s="5" t="str">
        <f>IF(OR($E8661="",$G8661&lt;&gt;"Ativo"),"",IF(COUNTIFS($E$4:$E8661,$E8661,$A$4:$A8661,$A8661,$G$4:$G8661,"Ativo")=1,1,0))</f>
        <v/>
      </c>
      <c r="BC8661" t="str">
        <f>IF(OR($A8661="",$G8661&lt;&gt;"Ativo"),"",IF(COUNTIFS($A$4:$A8661,$A8661,$G$4:$G8661,"Ativo")=1,1,0))</f>
        <v/>
      </c>
    </row>
    <row r="8662" spans="1:55" x14ac:dyDescent="0.3">
      <c r="A8662" s="76"/>
      <c r="B8662" s="104"/>
      <c r="C8662" s="76"/>
      <c r="D8662" s="77"/>
      <c r="E8662" s="12"/>
      <c r="F8662" s="78"/>
      <c r="G8662" s="77"/>
      <c r="H8662" s="79"/>
      <c r="BA8662" s="5" t="str">
        <f t="shared" si="135"/>
        <v/>
      </c>
      <c r="BB8662" s="5" t="str">
        <f>IF(OR($E8662="",$G8662&lt;&gt;"Ativo"),"",IF(COUNTIFS($E$4:$E8662,$E8662,$A$4:$A8662,$A8662,$G$4:$G8662,"Ativo")=1,1,0))</f>
        <v/>
      </c>
      <c r="BC8662" t="str">
        <f>IF(OR($A8662="",$G8662&lt;&gt;"Ativo"),"",IF(COUNTIFS($A$4:$A8662,$A8662,$G$4:$G8662,"Ativo")=1,1,0))</f>
        <v/>
      </c>
    </row>
    <row r="8663" spans="1:55" x14ac:dyDescent="0.3">
      <c r="A8663" s="76"/>
      <c r="B8663" s="104"/>
      <c r="C8663" s="76"/>
      <c r="D8663" s="77"/>
      <c r="E8663" s="12"/>
      <c r="F8663" s="78"/>
      <c r="G8663" s="77"/>
      <c r="H8663" s="79"/>
      <c r="BA8663" s="5" t="str">
        <f t="shared" si="135"/>
        <v/>
      </c>
      <c r="BB8663" s="5" t="str">
        <f>IF(OR($E8663="",$G8663&lt;&gt;"Ativo"),"",IF(COUNTIFS($E$4:$E8663,$E8663,$A$4:$A8663,$A8663,$G$4:$G8663,"Ativo")=1,1,0))</f>
        <v/>
      </c>
      <c r="BC8663" t="str">
        <f>IF(OR($A8663="",$G8663&lt;&gt;"Ativo"),"",IF(COUNTIFS($A$4:$A8663,$A8663,$G$4:$G8663,"Ativo")=1,1,0))</f>
        <v/>
      </c>
    </row>
    <row r="8664" spans="1:55" x14ac:dyDescent="0.3">
      <c r="A8664" s="76"/>
      <c r="B8664" s="104"/>
      <c r="C8664" s="76"/>
      <c r="D8664" s="77"/>
      <c r="E8664" s="12"/>
      <c r="F8664" s="78"/>
      <c r="G8664" s="77"/>
      <c r="H8664" s="79"/>
      <c r="BA8664" s="5" t="str">
        <f t="shared" si="135"/>
        <v/>
      </c>
      <c r="BB8664" s="5" t="str">
        <f>IF(OR($E8664="",$G8664&lt;&gt;"Ativo"),"",IF(COUNTIFS($E$4:$E8664,$E8664,$A$4:$A8664,$A8664,$G$4:$G8664,"Ativo")=1,1,0))</f>
        <v/>
      </c>
      <c r="BC8664" t="str">
        <f>IF(OR($A8664="",$G8664&lt;&gt;"Ativo"),"",IF(COUNTIFS($A$4:$A8664,$A8664,$G$4:$G8664,"Ativo")=1,1,0))</f>
        <v/>
      </c>
    </row>
    <row r="8665" spans="1:55" x14ac:dyDescent="0.3">
      <c r="A8665" s="76"/>
      <c r="B8665" s="104"/>
      <c r="C8665" s="76"/>
      <c r="D8665" s="77"/>
      <c r="E8665" s="12"/>
      <c r="F8665" s="78"/>
      <c r="G8665" s="77"/>
      <c r="H8665" s="79"/>
      <c r="BA8665" s="5" t="str">
        <f t="shared" si="135"/>
        <v/>
      </c>
      <c r="BB8665" s="5" t="str">
        <f>IF(OR($E8665="",$G8665&lt;&gt;"Ativo"),"",IF(COUNTIFS($E$4:$E8665,$E8665,$A$4:$A8665,$A8665,$G$4:$G8665,"Ativo")=1,1,0))</f>
        <v/>
      </c>
      <c r="BC8665" t="str">
        <f>IF(OR($A8665="",$G8665&lt;&gt;"Ativo"),"",IF(COUNTIFS($A$4:$A8665,$A8665,$G$4:$G8665,"Ativo")=1,1,0))</f>
        <v/>
      </c>
    </row>
    <row r="8666" spans="1:55" x14ac:dyDescent="0.3">
      <c r="A8666" s="76"/>
      <c r="B8666" s="104"/>
      <c r="C8666" s="76"/>
      <c r="D8666" s="77"/>
      <c r="E8666" s="12"/>
      <c r="F8666" s="78"/>
      <c r="G8666" s="77"/>
      <c r="H8666" s="79"/>
      <c r="BA8666" s="5" t="str">
        <f t="shared" si="135"/>
        <v/>
      </c>
      <c r="BB8666" s="5" t="str">
        <f>IF(OR($E8666="",$G8666&lt;&gt;"Ativo"),"",IF(COUNTIFS($E$4:$E8666,$E8666,$A$4:$A8666,$A8666,$G$4:$G8666,"Ativo")=1,1,0))</f>
        <v/>
      </c>
      <c r="BC8666" t="str">
        <f>IF(OR($A8666="",$G8666&lt;&gt;"Ativo"),"",IF(COUNTIFS($A$4:$A8666,$A8666,$G$4:$G8666,"Ativo")=1,1,0))</f>
        <v/>
      </c>
    </row>
    <row r="8667" spans="1:55" x14ac:dyDescent="0.3">
      <c r="A8667" s="76"/>
      <c r="B8667" s="104"/>
      <c r="C8667" s="76"/>
      <c r="D8667" s="77"/>
      <c r="E8667" s="12"/>
      <c r="F8667" s="78"/>
      <c r="G8667" s="77"/>
      <c r="H8667" s="79"/>
      <c r="BA8667" s="5" t="str">
        <f t="shared" si="135"/>
        <v/>
      </c>
      <c r="BB8667" s="5" t="str">
        <f>IF(OR($E8667="",$G8667&lt;&gt;"Ativo"),"",IF(COUNTIFS($E$4:$E8667,$E8667,$A$4:$A8667,$A8667,$G$4:$G8667,"Ativo")=1,1,0))</f>
        <v/>
      </c>
      <c r="BC8667" t="str">
        <f>IF(OR($A8667="",$G8667&lt;&gt;"Ativo"),"",IF(COUNTIFS($A$4:$A8667,$A8667,$G$4:$G8667,"Ativo")=1,1,0))</f>
        <v/>
      </c>
    </row>
    <row r="8668" spans="1:55" x14ac:dyDescent="0.3">
      <c r="A8668" s="76"/>
      <c r="B8668" s="104"/>
      <c r="C8668" s="76"/>
      <c r="D8668" s="77"/>
      <c r="E8668" s="12"/>
      <c r="F8668" s="78"/>
      <c r="G8668" s="77"/>
      <c r="H8668" s="79"/>
      <c r="BA8668" s="5" t="str">
        <f t="shared" si="135"/>
        <v/>
      </c>
      <c r="BB8668" s="5" t="str">
        <f>IF(OR($E8668="",$G8668&lt;&gt;"Ativo"),"",IF(COUNTIFS($E$4:$E8668,$E8668,$A$4:$A8668,$A8668,$G$4:$G8668,"Ativo")=1,1,0))</f>
        <v/>
      </c>
      <c r="BC8668" t="str">
        <f>IF(OR($A8668="",$G8668&lt;&gt;"Ativo"),"",IF(COUNTIFS($A$4:$A8668,$A8668,$G$4:$G8668,"Ativo")=1,1,0))</f>
        <v/>
      </c>
    </row>
    <row r="8669" spans="1:55" x14ac:dyDescent="0.3">
      <c r="A8669" s="76"/>
      <c r="B8669" s="104"/>
      <c r="C8669" s="76"/>
      <c r="D8669" s="77"/>
      <c r="E8669" s="12"/>
      <c r="F8669" s="78"/>
      <c r="G8669" s="77"/>
      <c r="H8669" s="79"/>
      <c r="BA8669" s="5" t="str">
        <f t="shared" si="135"/>
        <v/>
      </c>
      <c r="BB8669" s="5" t="str">
        <f>IF(OR($E8669="",$G8669&lt;&gt;"Ativo"),"",IF(COUNTIFS($E$4:$E8669,$E8669,$A$4:$A8669,$A8669,$G$4:$G8669,"Ativo")=1,1,0))</f>
        <v/>
      </c>
      <c r="BC8669" t="str">
        <f>IF(OR($A8669="",$G8669&lt;&gt;"Ativo"),"",IF(COUNTIFS($A$4:$A8669,$A8669,$G$4:$G8669,"Ativo")=1,1,0))</f>
        <v/>
      </c>
    </row>
    <row r="8670" spans="1:55" x14ac:dyDescent="0.3">
      <c r="A8670" s="76"/>
      <c r="B8670" s="104"/>
      <c r="C8670" s="76"/>
      <c r="D8670" s="77"/>
      <c r="E8670" s="12"/>
      <c r="F8670" s="78"/>
      <c r="G8670" s="77"/>
      <c r="H8670" s="79"/>
      <c r="BA8670" s="5" t="str">
        <f t="shared" si="135"/>
        <v/>
      </c>
      <c r="BB8670" s="5" t="str">
        <f>IF(OR($E8670="",$G8670&lt;&gt;"Ativo"),"",IF(COUNTIFS($E$4:$E8670,$E8670,$A$4:$A8670,$A8670,$G$4:$G8670,"Ativo")=1,1,0))</f>
        <v/>
      </c>
      <c r="BC8670" t="str">
        <f>IF(OR($A8670="",$G8670&lt;&gt;"Ativo"),"",IF(COUNTIFS($A$4:$A8670,$A8670,$G$4:$G8670,"Ativo")=1,1,0))</f>
        <v/>
      </c>
    </row>
    <row r="8671" spans="1:55" x14ac:dyDescent="0.3">
      <c r="A8671" s="76"/>
      <c r="B8671" s="104"/>
      <c r="C8671" s="76"/>
      <c r="D8671" s="77"/>
      <c r="E8671" s="12"/>
      <c r="F8671" s="78"/>
      <c r="G8671" s="77"/>
      <c r="H8671" s="79"/>
      <c r="BA8671" s="5" t="str">
        <f t="shared" si="135"/>
        <v/>
      </c>
      <c r="BB8671" s="5" t="str">
        <f>IF(OR($E8671="",$G8671&lt;&gt;"Ativo"),"",IF(COUNTIFS($E$4:$E8671,$E8671,$A$4:$A8671,$A8671,$G$4:$G8671,"Ativo")=1,1,0))</f>
        <v/>
      </c>
      <c r="BC8671" t="str">
        <f>IF(OR($A8671="",$G8671&lt;&gt;"Ativo"),"",IF(COUNTIFS($A$4:$A8671,$A8671,$G$4:$G8671,"Ativo")=1,1,0))</f>
        <v/>
      </c>
    </row>
    <row r="8672" spans="1:55" x14ac:dyDescent="0.3">
      <c r="A8672" s="76"/>
      <c r="B8672" s="104"/>
      <c r="C8672" s="76"/>
      <c r="D8672" s="77"/>
      <c r="E8672" s="12"/>
      <c r="F8672" s="78"/>
      <c r="G8672" s="77"/>
      <c r="H8672" s="79"/>
      <c r="BA8672" s="5" t="str">
        <f t="shared" si="135"/>
        <v/>
      </c>
      <c r="BB8672" s="5" t="str">
        <f>IF(OR($E8672="",$G8672&lt;&gt;"Ativo"),"",IF(COUNTIFS($E$4:$E8672,$E8672,$A$4:$A8672,$A8672,$G$4:$G8672,"Ativo")=1,1,0))</f>
        <v/>
      </c>
      <c r="BC8672" t="str">
        <f>IF(OR($A8672="",$G8672&lt;&gt;"Ativo"),"",IF(COUNTIFS($A$4:$A8672,$A8672,$G$4:$G8672,"Ativo")=1,1,0))</f>
        <v/>
      </c>
    </row>
    <row r="8673" spans="1:55" x14ac:dyDescent="0.3">
      <c r="A8673" s="76"/>
      <c r="B8673" s="104"/>
      <c r="C8673" s="76"/>
      <c r="D8673" s="77"/>
      <c r="E8673" s="12"/>
      <c r="F8673" s="78"/>
      <c r="G8673" s="77"/>
      <c r="H8673" s="79"/>
      <c r="BA8673" s="5" t="str">
        <f t="shared" si="135"/>
        <v/>
      </c>
      <c r="BB8673" s="5" t="str">
        <f>IF(OR($E8673="",$G8673&lt;&gt;"Ativo"),"",IF(COUNTIFS($E$4:$E8673,$E8673,$A$4:$A8673,$A8673,$G$4:$G8673,"Ativo")=1,1,0))</f>
        <v/>
      </c>
      <c r="BC8673" t="str">
        <f>IF(OR($A8673="",$G8673&lt;&gt;"Ativo"),"",IF(COUNTIFS($A$4:$A8673,$A8673,$G$4:$G8673,"Ativo")=1,1,0))</f>
        <v/>
      </c>
    </row>
    <row r="8674" spans="1:55" x14ac:dyDescent="0.3">
      <c r="A8674" s="76"/>
      <c r="B8674" s="104"/>
      <c r="C8674" s="76"/>
      <c r="D8674" s="77"/>
      <c r="E8674" s="12"/>
      <c r="F8674" s="78"/>
      <c r="G8674" s="77"/>
      <c r="H8674" s="79"/>
      <c r="BA8674" s="5" t="str">
        <f t="shared" si="135"/>
        <v/>
      </c>
      <c r="BB8674" s="5" t="str">
        <f>IF(OR($E8674="",$G8674&lt;&gt;"Ativo"),"",IF(COUNTIFS($E$4:$E8674,$E8674,$A$4:$A8674,$A8674,$G$4:$G8674,"Ativo")=1,1,0))</f>
        <v/>
      </c>
      <c r="BC8674" t="str">
        <f>IF(OR($A8674="",$G8674&lt;&gt;"Ativo"),"",IF(COUNTIFS($A$4:$A8674,$A8674,$G$4:$G8674,"Ativo")=1,1,0))</f>
        <v/>
      </c>
    </row>
    <row r="8675" spans="1:55" x14ac:dyDescent="0.3">
      <c r="A8675" s="76"/>
      <c r="B8675" s="104"/>
      <c r="C8675" s="76"/>
      <c r="D8675" s="77"/>
      <c r="E8675" s="12"/>
      <c r="F8675" s="78"/>
      <c r="G8675" s="77"/>
      <c r="H8675" s="79"/>
      <c r="BA8675" s="5" t="str">
        <f t="shared" si="135"/>
        <v/>
      </c>
      <c r="BB8675" s="5" t="str">
        <f>IF(OR($E8675="",$G8675&lt;&gt;"Ativo"),"",IF(COUNTIFS($E$4:$E8675,$E8675,$A$4:$A8675,$A8675,$G$4:$G8675,"Ativo")=1,1,0))</f>
        <v/>
      </c>
      <c r="BC8675" t="str">
        <f>IF(OR($A8675="",$G8675&lt;&gt;"Ativo"),"",IF(COUNTIFS($A$4:$A8675,$A8675,$G$4:$G8675,"Ativo")=1,1,0))</f>
        <v/>
      </c>
    </row>
    <row r="8676" spans="1:55" x14ac:dyDescent="0.3">
      <c r="A8676" s="76"/>
      <c r="B8676" s="104"/>
      <c r="C8676" s="76"/>
      <c r="D8676" s="77"/>
      <c r="E8676" s="12"/>
      <c r="F8676" s="78"/>
      <c r="G8676" s="77"/>
      <c r="H8676" s="79"/>
      <c r="BA8676" s="5" t="str">
        <f t="shared" si="135"/>
        <v/>
      </c>
      <c r="BB8676" s="5" t="str">
        <f>IF(OR($E8676="",$G8676&lt;&gt;"Ativo"),"",IF(COUNTIFS($E$4:$E8676,$E8676,$A$4:$A8676,$A8676,$G$4:$G8676,"Ativo")=1,1,0))</f>
        <v/>
      </c>
      <c r="BC8676" t="str">
        <f>IF(OR($A8676="",$G8676&lt;&gt;"Ativo"),"",IF(COUNTIFS($A$4:$A8676,$A8676,$G$4:$G8676,"Ativo")=1,1,0))</f>
        <v/>
      </c>
    </row>
    <row r="8677" spans="1:55" x14ac:dyDescent="0.3">
      <c r="A8677" s="76"/>
      <c r="B8677" s="104"/>
      <c r="C8677" s="76"/>
      <c r="D8677" s="77"/>
      <c r="E8677" s="12"/>
      <c r="F8677" s="78"/>
      <c r="G8677" s="77"/>
      <c r="H8677" s="79"/>
      <c r="BA8677" s="5" t="str">
        <f t="shared" si="135"/>
        <v/>
      </c>
      <c r="BB8677" s="5" t="str">
        <f>IF(OR($E8677="",$G8677&lt;&gt;"Ativo"),"",IF(COUNTIFS($E$4:$E8677,$E8677,$A$4:$A8677,$A8677,$G$4:$G8677,"Ativo")=1,1,0))</f>
        <v/>
      </c>
      <c r="BC8677" t="str">
        <f>IF(OR($A8677="",$G8677&lt;&gt;"Ativo"),"",IF(COUNTIFS($A$4:$A8677,$A8677,$G$4:$G8677,"Ativo")=1,1,0))</f>
        <v/>
      </c>
    </row>
    <row r="8678" spans="1:55" x14ac:dyDescent="0.3">
      <c r="A8678" s="76"/>
      <c r="B8678" s="104"/>
      <c r="C8678" s="76"/>
      <c r="D8678" s="77"/>
      <c r="E8678" s="12"/>
      <c r="F8678" s="78"/>
      <c r="G8678" s="77"/>
      <c r="H8678" s="79"/>
      <c r="BA8678" s="5" t="str">
        <f t="shared" si="135"/>
        <v/>
      </c>
      <c r="BB8678" s="5" t="str">
        <f>IF(OR($E8678="",$G8678&lt;&gt;"Ativo"),"",IF(COUNTIFS($E$4:$E8678,$E8678,$A$4:$A8678,$A8678,$G$4:$G8678,"Ativo")=1,1,0))</f>
        <v/>
      </c>
      <c r="BC8678" t="str">
        <f>IF(OR($A8678="",$G8678&lt;&gt;"Ativo"),"",IF(COUNTIFS($A$4:$A8678,$A8678,$G$4:$G8678,"Ativo")=1,1,0))</f>
        <v/>
      </c>
    </row>
    <row r="8679" spans="1:55" x14ac:dyDescent="0.3">
      <c r="A8679" s="76"/>
      <c r="B8679" s="104"/>
      <c r="C8679" s="76"/>
      <c r="D8679" s="77"/>
      <c r="E8679" s="12"/>
      <c r="F8679" s="78"/>
      <c r="G8679" s="77"/>
      <c r="H8679" s="79"/>
      <c r="BA8679" s="5" t="str">
        <f t="shared" si="135"/>
        <v/>
      </c>
      <c r="BB8679" s="5" t="str">
        <f>IF(OR($E8679="",$G8679&lt;&gt;"Ativo"),"",IF(COUNTIFS($E$4:$E8679,$E8679,$A$4:$A8679,$A8679,$G$4:$G8679,"Ativo")=1,1,0))</f>
        <v/>
      </c>
      <c r="BC8679" t="str">
        <f>IF(OR($A8679="",$G8679&lt;&gt;"Ativo"),"",IF(COUNTIFS($A$4:$A8679,$A8679,$G$4:$G8679,"Ativo")=1,1,0))</f>
        <v/>
      </c>
    </row>
    <row r="8680" spans="1:55" x14ac:dyDescent="0.3">
      <c r="A8680" s="76"/>
      <c r="B8680" s="104"/>
      <c r="C8680" s="76"/>
      <c r="D8680" s="77"/>
      <c r="E8680" s="12"/>
      <c r="F8680" s="78"/>
      <c r="G8680" s="77"/>
      <c r="H8680" s="79"/>
      <c r="BA8680" s="5" t="str">
        <f t="shared" si="135"/>
        <v/>
      </c>
      <c r="BB8680" s="5" t="str">
        <f>IF(OR($E8680="",$G8680&lt;&gt;"Ativo"),"",IF(COUNTIFS($E$4:$E8680,$E8680,$A$4:$A8680,$A8680,$G$4:$G8680,"Ativo")=1,1,0))</f>
        <v/>
      </c>
      <c r="BC8680" t="str">
        <f>IF(OR($A8680="",$G8680&lt;&gt;"Ativo"),"",IF(COUNTIFS($A$4:$A8680,$A8680,$G$4:$G8680,"Ativo")=1,1,0))</f>
        <v/>
      </c>
    </row>
    <row r="8681" spans="1:55" x14ac:dyDescent="0.3">
      <c r="A8681" s="76"/>
      <c r="B8681" s="104"/>
      <c r="C8681" s="76"/>
      <c r="D8681" s="77"/>
      <c r="E8681" s="12"/>
      <c r="F8681" s="78"/>
      <c r="G8681" s="77"/>
      <c r="H8681" s="79"/>
      <c r="BA8681" s="5" t="str">
        <f t="shared" si="135"/>
        <v/>
      </c>
      <c r="BB8681" s="5" t="str">
        <f>IF(OR($E8681="",$G8681&lt;&gt;"Ativo"),"",IF(COUNTIFS($E$4:$E8681,$E8681,$A$4:$A8681,$A8681,$G$4:$G8681,"Ativo")=1,1,0))</f>
        <v/>
      </c>
      <c r="BC8681" t="str">
        <f>IF(OR($A8681="",$G8681&lt;&gt;"Ativo"),"",IF(COUNTIFS($A$4:$A8681,$A8681,$G$4:$G8681,"Ativo")=1,1,0))</f>
        <v/>
      </c>
    </row>
    <row r="8682" spans="1:55" x14ac:dyDescent="0.3">
      <c r="A8682" s="76"/>
      <c r="B8682" s="104"/>
      <c r="C8682" s="76"/>
      <c r="D8682" s="77"/>
      <c r="E8682" s="12"/>
      <c r="F8682" s="78"/>
      <c r="G8682" s="77"/>
      <c r="H8682" s="79"/>
      <c r="BA8682" s="5" t="str">
        <f t="shared" si="135"/>
        <v/>
      </c>
      <c r="BB8682" s="5" t="str">
        <f>IF(OR($E8682="",$G8682&lt;&gt;"Ativo"),"",IF(COUNTIFS($E$4:$E8682,$E8682,$A$4:$A8682,$A8682,$G$4:$G8682,"Ativo")=1,1,0))</f>
        <v/>
      </c>
      <c r="BC8682" t="str">
        <f>IF(OR($A8682="",$G8682&lt;&gt;"Ativo"),"",IF(COUNTIFS($A$4:$A8682,$A8682,$G$4:$G8682,"Ativo")=1,1,0))</f>
        <v/>
      </c>
    </row>
    <row r="8683" spans="1:55" x14ac:dyDescent="0.3">
      <c r="A8683" s="76"/>
      <c r="B8683" s="104"/>
      <c r="C8683" s="76"/>
      <c r="D8683" s="77"/>
      <c r="E8683" s="12"/>
      <c r="F8683" s="78"/>
      <c r="G8683" s="77"/>
      <c r="H8683" s="79"/>
      <c r="BA8683" s="5" t="str">
        <f t="shared" si="135"/>
        <v/>
      </c>
      <c r="BB8683" s="5" t="str">
        <f>IF(OR($E8683="",$G8683&lt;&gt;"Ativo"),"",IF(COUNTIFS($E$4:$E8683,$E8683,$A$4:$A8683,$A8683,$G$4:$G8683,"Ativo")=1,1,0))</f>
        <v/>
      </c>
      <c r="BC8683" t="str">
        <f>IF(OR($A8683="",$G8683&lt;&gt;"Ativo"),"",IF(COUNTIFS($A$4:$A8683,$A8683,$G$4:$G8683,"Ativo")=1,1,0))</f>
        <v/>
      </c>
    </row>
    <row r="8684" spans="1:55" x14ac:dyDescent="0.3">
      <c r="A8684" s="76"/>
      <c r="B8684" s="104"/>
      <c r="C8684" s="76"/>
      <c r="D8684" s="77"/>
      <c r="E8684" s="12"/>
      <c r="F8684" s="78"/>
      <c r="G8684" s="77"/>
      <c r="H8684" s="79"/>
      <c r="BA8684" s="5" t="str">
        <f t="shared" si="135"/>
        <v/>
      </c>
      <c r="BB8684" s="5" t="str">
        <f>IF(OR($E8684="",$G8684&lt;&gt;"Ativo"),"",IF(COUNTIFS($E$4:$E8684,$E8684,$A$4:$A8684,$A8684,$G$4:$G8684,"Ativo")=1,1,0))</f>
        <v/>
      </c>
      <c r="BC8684" t="str">
        <f>IF(OR($A8684="",$G8684&lt;&gt;"Ativo"),"",IF(COUNTIFS($A$4:$A8684,$A8684,$G$4:$G8684,"Ativo")=1,1,0))</f>
        <v/>
      </c>
    </row>
    <row r="8685" spans="1:55" x14ac:dyDescent="0.3">
      <c r="A8685" s="76"/>
      <c r="B8685" s="104"/>
      <c r="C8685" s="76"/>
      <c r="D8685" s="77"/>
      <c r="E8685" s="12"/>
      <c r="F8685" s="78"/>
      <c r="G8685" s="77"/>
      <c r="H8685" s="79"/>
      <c r="BA8685" s="5" t="str">
        <f t="shared" si="135"/>
        <v/>
      </c>
      <c r="BB8685" s="5" t="str">
        <f>IF(OR($E8685="",$G8685&lt;&gt;"Ativo"),"",IF(COUNTIFS($E$4:$E8685,$E8685,$A$4:$A8685,$A8685,$G$4:$G8685,"Ativo")=1,1,0))</f>
        <v/>
      </c>
      <c r="BC8685" t="str">
        <f>IF(OR($A8685="",$G8685&lt;&gt;"Ativo"),"",IF(COUNTIFS($A$4:$A8685,$A8685,$G$4:$G8685,"Ativo")=1,1,0))</f>
        <v/>
      </c>
    </row>
    <row r="8686" spans="1:55" x14ac:dyDescent="0.3">
      <c r="A8686" s="76"/>
      <c r="B8686" s="104"/>
      <c r="C8686" s="76"/>
      <c r="D8686" s="77"/>
      <c r="E8686" s="12"/>
      <c r="F8686" s="78"/>
      <c r="G8686" s="77"/>
      <c r="H8686" s="79"/>
      <c r="BA8686" s="5" t="str">
        <f t="shared" si="135"/>
        <v/>
      </c>
      <c r="BB8686" s="5" t="str">
        <f>IF(OR($E8686="",$G8686&lt;&gt;"Ativo"),"",IF(COUNTIFS($E$4:$E8686,$E8686,$A$4:$A8686,$A8686,$G$4:$G8686,"Ativo")=1,1,0))</f>
        <v/>
      </c>
      <c r="BC8686" t="str">
        <f>IF(OR($A8686="",$G8686&lt;&gt;"Ativo"),"",IF(COUNTIFS($A$4:$A8686,$A8686,$G$4:$G8686,"Ativo")=1,1,0))</f>
        <v/>
      </c>
    </row>
    <row r="8687" spans="1:55" x14ac:dyDescent="0.3">
      <c r="A8687" s="76"/>
      <c r="B8687" s="104"/>
      <c r="C8687" s="76"/>
      <c r="D8687" s="77"/>
      <c r="E8687" s="12"/>
      <c r="F8687" s="78"/>
      <c r="G8687" s="77"/>
      <c r="H8687" s="79"/>
      <c r="BA8687" s="5" t="str">
        <f t="shared" si="135"/>
        <v/>
      </c>
      <c r="BB8687" s="5" t="str">
        <f>IF(OR($E8687="",$G8687&lt;&gt;"Ativo"),"",IF(COUNTIFS($E$4:$E8687,$E8687,$A$4:$A8687,$A8687,$G$4:$G8687,"Ativo")=1,1,0))</f>
        <v/>
      </c>
      <c r="BC8687" t="str">
        <f>IF(OR($A8687="",$G8687&lt;&gt;"Ativo"),"",IF(COUNTIFS($A$4:$A8687,$A8687,$G$4:$G8687,"Ativo")=1,1,0))</f>
        <v/>
      </c>
    </row>
    <row r="8688" spans="1:55" x14ac:dyDescent="0.3">
      <c r="A8688" s="76"/>
      <c r="B8688" s="104"/>
      <c r="C8688" s="76"/>
      <c r="D8688" s="77"/>
      <c r="E8688" s="12"/>
      <c r="F8688" s="78"/>
      <c r="G8688" s="77"/>
      <c r="H8688" s="79"/>
      <c r="BA8688" s="5" t="str">
        <f t="shared" si="135"/>
        <v/>
      </c>
      <c r="BB8688" s="5" t="str">
        <f>IF(OR($E8688="",$G8688&lt;&gt;"Ativo"),"",IF(COUNTIFS($E$4:$E8688,$E8688,$A$4:$A8688,$A8688,$G$4:$G8688,"Ativo")=1,1,0))</f>
        <v/>
      </c>
      <c r="BC8688" t="str">
        <f>IF(OR($A8688="",$G8688&lt;&gt;"Ativo"),"",IF(COUNTIFS($A$4:$A8688,$A8688,$G$4:$G8688,"Ativo")=1,1,0))</f>
        <v/>
      </c>
    </row>
    <row r="8689" spans="1:55" x14ac:dyDescent="0.3">
      <c r="A8689" s="76"/>
      <c r="B8689" s="104"/>
      <c r="C8689" s="76"/>
      <c r="D8689" s="77"/>
      <c r="E8689" s="12"/>
      <c r="F8689" s="78"/>
      <c r="G8689" s="77"/>
      <c r="H8689" s="79"/>
      <c r="BA8689" s="5" t="str">
        <f t="shared" si="135"/>
        <v/>
      </c>
      <c r="BB8689" s="5" t="str">
        <f>IF(OR($E8689="",$G8689&lt;&gt;"Ativo"),"",IF(COUNTIFS($E$4:$E8689,$E8689,$A$4:$A8689,$A8689,$G$4:$G8689,"Ativo")=1,1,0))</f>
        <v/>
      </c>
      <c r="BC8689" t="str">
        <f>IF(OR($A8689="",$G8689&lt;&gt;"Ativo"),"",IF(COUNTIFS($A$4:$A8689,$A8689,$G$4:$G8689,"Ativo")=1,1,0))</f>
        <v/>
      </c>
    </row>
    <row r="8690" spans="1:55" x14ac:dyDescent="0.3">
      <c r="A8690" s="76"/>
      <c r="B8690" s="104"/>
      <c r="C8690" s="76"/>
      <c r="D8690" s="77"/>
      <c r="E8690" s="12"/>
      <c r="F8690" s="78"/>
      <c r="G8690" s="77"/>
      <c r="H8690" s="79"/>
      <c r="BA8690" s="5" t="str">
        <f t="shared" si="135"/>
        <v/>
      </c>
      <c r="BB8690" s="5" t="str">
        <f>IF(OR($E8690="",$G8690&lt;&gt;"Ativo"),"",IF(COUNTIFS($E$4:$E8690,$E8690,$A$4:$A8690,$A8690,$G$4:$G8690,"Ativo")=1,1,0))</f>
        <v/>
      </c>
      <c r="BC8690" t="str">
        <f>IF(OR($A8690="",$G8690&lt;&gt;"Ativo"),"",IF(COUNTIFS($A$4:$A8690,$A8690,$G$4:$G8690,"Ativo")=1,1,0))</f>
        <v/>
      </c>
    </row>
    <row r="8691" spans="1:55" x14ac:dyDescent="0.3">
      <c r="A8691" s="76"/>
      <c r="B8691" s="104"/>
      <c r="C8691" s="76"/>
      <c r="D8691" s="77"/>
      <c r="E8691" s="12"/>
      <c r="F8691" s="78"/>
      <c r="G8691" s="77"/>
      <c r="H8691" s="79"/>
      <c r="BA8691" s="5" t="str">
        <f t="shared" si="135"/>
        <v/>
      </c>
      <c r="BB8691" s="5" t="str">
        <f>IF(OR($E8691="",$G8691&lt;&gt;"Ativo"),"",IF(COUNTIFS($E$4:$E8691,$E8691,$A$4:$A8691,$A8691,$G$4:$G8691,"Ativo")=1,1,0))</f>
        <v/>
      </c>
      <c r="BC8691" t="str">
        <f>IF(OR($A8691="",$G8691&lt;&gt;"Ativo"),"",IF(COUNTIFS($A$4:$A8691,$A8691,$G$4:$G8691,"Ativo")=1,1,0))</f>
        <v/>
      </c>
    </row>
    <row r="8692" spans="1:55" x14ac:dyDescent="0.3">
      <c r="A8692" s="76"/>
      <c r="B8692" s="104"/>
      <c r="C8692" s="76"/>
      <c r="D8692" s="77"/>
      <c r="E8692" s="12"/>
      <c r="F8692" s="78"/>
      <c r="G8692" s="77"/>
      <c r="H8692" s="79"/>
      <c r="BA8692" s="5" t="str">
        <f t="shared" si="135"/>
        <v/>
      </c>
      <c r="BB8692" s="5" t="str">
        <f>IF(OR($E8692="",$G8692&lt;&gt;"Ativo"),"",IF(COUNTIFS($E$4:$E8692,$E8692,$A$4:$A8692,$A8692,$G$4:$G8692,"Ativo")=1,1,0))</f>
        <v/>
      </c>
      <c r="BC8692" t="str">
        <f>IF(OR($A8692="",$G8692&lt;&gt;"Ativo"),"",IF(COUNTIFS($A$4:$A8692,$A8692,$G$4:$G8692,"Ativo")=1,1,0))</f>
        <v/>
      </c>
    </row>
    <row r="8693" spans="1:55" x14ac:dyDescent="0.3">
      <c r="A8693" s="76"/>
      <c r="B8693" s="104"/>
      <c r="C8693" s="76"/>
      <c r="D8693" s="77"/>
      <c r="E8693" s="12"/>
      <c r="F8693" s="78"/>
      <c r="G8693" s="77"/>
      <c r="H8693" s="79"/>
      <c r="BA8693" s="5" t="str">
        <f t="shared" si="135"/>
        <v/>
      </c>
      <c r="BB8693" s="5" t="str">
        <f>IF(OR($E8693="",$G8693&lt;&gt;"Ativo"),"",IF(COUNTIFS($E$4:$E8693,$E8693,$A$4:$A8693,$A8693,$G$4:$G8693,"Ativo")=1,1,0))</f>
        <v/>
      </c>
      <c r="BC8693" t="str">
        <f>IF(OR($A8693="",$G8693&lt;&gt;"Ativo"),"",IF(COUNTIFS($A$4:$A8693,$A8693,$G$4:$G8693,"Ativo")=1,1,0))</f>
        <v/>
      </c>
    </row>
    <row r="8694" spans="1:55" x14ac:dyDescent="0.3">
      <c r="A8694" s="76"/>
      <c r="B8694" s="104"/>
      <c r="C8694" s="76"/>
      <c r="D8694" s="77"/>
      <c r="E8694" s="12"/>
      <c r="F8694" s="78"/>
      <c r="G8694" s="77"/>
      <c r="H8694" s="79"/>
      <c r="BA8694" s="5" t="str">
        <f t="shared" si="135"/>
        <v/>
      </c>
      <c r="BB8694" s="5" t="str">
        <f>IF(OR($E8694="",$G8694&lt;&gt;"Ativo"),"",IF(COUNTIFS($E$4:$E8694,$E8694,$A$4:$A8694,$A8694,$G$4:$G8694,"Ativo")=1,1,0))</f>
        <v/>
      </c>
      <c r="BC8694" t="str">
        <f>IF(OR($A8694="",$G8694&lt;&gt;"Ativo"),"",IF(COUNTIFS($A$4:$A8694,$A8694,$G$4:$G8694,"Ativo")=1,1,0))</f>
        <v/>
      </c>
    </row>
    <row r="8695" spans="1:55" x14ac:dyDescent="0.3">
      <c r="A8695" s="76"/>
      <c r="B8695" s="104"/>
      <c r="C8695" s="76"/>
      <c r="D8695" s="77"/>
      <c r="E8695" s="12"/>
      <c r="F8695" s="78"/>
      <c r="G8695" s="77"/>
      <c r="H8695" s="79"/>
      <c r="BA8695" s="5" t="str">
        <f t="shared" si="135"/>
        <v/>
      </c>
      <c r="BB8695" s="5" t="str">
        <f>IF(OR($E8695="",$G8695&lt;&gt;"Ativo"),"",IF(COUNTIFS($E$4:$E8695,$E8695,$A$4:$A8695,$A8695,$G$4:$G8695,"Ativo")=1,1,0))</f>
        <v/>
      </c>
      <c r="BC8695" t="str">
        <f>IF(OR($A8695="",$G8695&lt;&gt;"Ativo"),"",IF(COUNTIFS($A$4:$A8695,$A8695,$G$4:$G8695,"Ativo")=1,1,0))</f>
        <v/>
      </c>
    </row>
    <row r="8696" spans="1:55" x14ac:dyDescent="0.3">
      <c r="A8696" s="76"/>
      <c r="B8696" s="104"/>
      <c r="C8696" s="76"/>
      <c r="D8696" s="77"/>
      <c r="E8696" s="12"/>
      <c r="F8696" s="78"/>
      <c r="G8696" s="77"/>
      <c r="H8696" s="79"/>
      <c r="BA8696" s="5" t="str">
        <f t="shared" si="135"/>
        <v/>
      </c>
      <c r="BB8696" s="5" t="str">
        <f>IF(OR($E8696="",$G8696&lt;&gt;"Ativo"),"",IF(COUNTIFS($E$4:$E8696,$E8696,$A$4:$A8696,$A8696,$G$4:$G8696,"Ativo")=1,1,0))</f>
        <v/>
      </c>
      <c r="BC8696" t="str">
        <f>IF(OR($A8696="",$G8696&lt;&gt;"Ativo"),"",IF(COUNTIFS($A$4:$A8696,$A8696,$G$4:$G8696,"Ativo")=1,1,0))</f>
        <v/>
      </c>
    </row>
    <row r="8697" spans="1:55" x14ac:dyDescent="0.3">
      <c r="A8697" s="76"/>
      <c r="B8697" s="104"/>
      <c r="C8697" s="76"/>
      <c r="D8697" s="77"/>
      <c r="E8697" s="12"/>
      <c r="F8697" s="78"/>
      <c r="G8697" s="77"/>
      <c r="H8697" s="79"/>
      <c r="BA8697" s="5" t="str">
        <f t="shared" si="135"/>
        <v/>
      </c>
      <c r="BB8697" s="5" t="str">
        <f>IF(OR($E8697="",$G8697&lt;&gt;"Ativo"),"",IF(COUNTIFS($E$4:$E8697,$E8697,$A$4:$A8697,$A8697,$G$4:$G8697,"Ativo")=1,1,0))</f>
        <v/>
      </c>
      <c r="BC8697" t="str">
        <f>IF(OR($A8697="",$G8697&lt;&gt;"Ativo"),"",IF(COUNTIFS($A$4:$A8697,$A8697,$G$4:$G8697,"Ativo")=1,1,0))</f>
        <v/>
      </c>
    </row>
    <row r="8698" spans="1:55" x14ac:dyDescent="0.3">
      <c r="A8698" s="76"/>
      <c r="B8698" s="104"/>
      <c r="C8698" s="76"/>
      <c r="D8698" s="77"/>
      <c r="E8698" s="12"/>
      <c r="F8698" s="78"/>
      <c r="G8698" s="77"/>
      <c r="H8698" s="79"/>
      <c r="BA8698" s="5" t="str">
        <f t="shared" si="135"/>
        <v/>
      </c>
      <c r="BB8698" s="5" t="str">
        <f>IF(OR($E8698="",$G8698&lt;&gt;"Ativo"),"",IF(COUNTIFS($E$4:$E8698,$E8698,$A$4:$A8698,$A8698,$G$4:$G8698,"Ativo")=1,1,0))</f>
        <v/>
      </c>
      <c r="BC8698" t="str">
        <f>IF(OR($A8698="",$G8698&lt;&gt;"Ativo"),"",IF(COUNTIFS($A$4:$A8698,$A8698,$G$4:$G8698,"Ativo")=1,1,0))</f>
        <v/>
      </c>
    </row>
    <row r="8699" spans="1:55" x14ac:dyDescent="0.3">
      <c r="A8699" s="76"/>
      <c r="B8699" s="104"/>
      <c r="C8699" s="76"/>
      <c r="D8699" s="77"/>
      <c r="E8699" s="12"/>
      <c r="F8699" s="78"/>
      <c r="G8699" s="77"/>
      <c r="H8699" s="79"/>
      <c r="BA8699" s="5" t="str">
        <f t="shared" si="135"/>
        <v/>
      </c>
      <c r="BB8699" s="5" t="str">
        <f>IF(OR($E8699="",$G8699&lt;&gt;"Ativo"),"",IF(COUNTIFS($E$4:$E8699,$E8699,$A$4:$A8699,$A8699,$G$4:$G8699,"Ativo")=1,1,0))</f>
        <v/>
      </c>
      <c r="BC8699" t="str">
        <f>IF(OR($A8699="",$G8699&lt;&gt;"Ativo"),"",IF(COUNTIFS($A$4:$A8699,$A8699,$G$4:$G8699,"Ativo")=1,1,0))</f>
        <v/>
      </c>
    </row>
    <row r="8700" spans="1:55" x14ac:dyDescent="0.3">
      <c r="A8700" s="76"/>
      <c r="B8700" s="104"/>
      <c r="C8700" s="76"/>
      <c r="D8700" s="77"/>
      <c r="E8700" s="12"/>
      <c r="F8700" s="78"/>
      <c r="G8700" s="77"/>
      <c r="H8700" s="79"/>
      <c r="BA8700" s="5" t="str">
        <f t="shared" si="135"/>
        <v/>
      </c>
      <c r="BB8700" s="5" t="str">
        <f>IF(OR($E8700="",$G8700&lt;&gt;"Ativo"),"",IF(COUNTIFS($E$4:$E8700,$E8700,$A$4:$A8700,$A8700,$G$4:$G8700,"Ativo")=1,1,0))</f>
        <v/>
      </c>
      <c r="BC8700" t="str">
        <f>IF(OR($A8700="",$G8700&lt;&gt;"Ativo"),"",IF(COUNTIFS($A$4:$A8700,$A8700,$G$4:$G8700,"Ativo")=1,1,0))</f>
        <v/>
      </c>
    </row>
    <row r="8701" spans="1:55" x14ac:dyDescent="0.3">
      <c r="A8701" s="76"/>
      <c r="B8701" s="104"/>
      <c r="C8701" s="76"/>
      <c r="D8701" s="77"/>
      <c r="E8701" s="12"/>
      <c r="F8701" s="78"/>
      <c r="G8701" s="77"/>
      <c r="H8701" s="79"/>
      <c r="BA8701" s="5" t="str">
        <f t="shared" si="135"/>
        <v/>
      </c>
      <c r="BB8701" s="5" t="str">
        <f>IF(OR($E8701="",$G8701&lt;&gt;"Ativo"),"",IF(COUNTIFS($E$4:$E8701,$E8701,$A$4:$A8701,$A8701,$G$4:$G8701,"Ativo")=1,1,0))</f>
        <v/>
      </c>
      <c r="BC8701" t="str">
        <f>IF(OR($A8701="",$G8701&lt;&gt;"Ativo"),"",IF(COUNTIFS($A$4:$A8701,$A8701,$G$4:$G8701,"Ativo")=1,1,0))</f>
        <v/>
      </c>
    </row>
    <row r="8702" spans="1:55" x14ac:dyDescent="0.3">
      <c r="A8702" s="76"/>
      <c r="B8702" s="104"/>
      <c r="C8702" s="76"/>
      <c r="D8702" s="77"/>
      <c r="E8702" s="12"/>
      <c r="F8702" s="78"/>
      <c r="G8702" s="77"/>
      <c r="H8702" s="79"/>
      <c r="BA8702" s="5" t="str">
        <f t="shared" si="135"/>
        <v/>
      </c>
      <c r="BB8702" s="5" t="str">
        <f>IF(OR($E8702="",$G8702&lt;&gt;"Ativo"),"",IF(COUNTIFS($E$4:$E8702,$E8702,$A$4:$A8702,$A8702,$G$4:$G8702,"Ativo")=1,1,0))</f>
        <v/>
      </c>
      <c r="BC8702" t="str">
        <f>IF(OR($A8702="",$G8702&lt;&gt;"Ativo"),"",IF(COUNTIFS($A$4:$A8702,$A8702,$G$4:$G8702,"Ativo")=1,1,0))</f>
        <v/>
      </c>
    </row>
    <row r="8703" spans="1:55" x14ac:dyDescent="0.3">
      <c r="A8703" s="76"/>
      <c r="B8703" s="104"/>
      <c r="C8703" s="76"/>
      <c r="D8703" s="77"/>
      <c r="E8703" s="12"/>
      <c r="F8703" s="78"/>
      <c r="G8703" s="77"/>
      <c r="H8703" s="79"/>
      <c r="BA8703" s="5" t="str">
        <f t="shared" si="135"/>
        <v/>
      </c>
      <c r="BB8703" s="5" t="str">
        <f>IF(OR($E8703="",$G8703&lt;&gt;"Ativo"),"",IF(COUNTIFS($E$4:$E8703,$E8703,$A$4:$A8703,$A8703,$G$4:$G8703,"Ativo")=1,1,0))</f>
        <v/>
      </c>
      <c r="BC8703" t="str">
        <f>IF(OR($A8703="",$G8703&lt;&gt;"Ativo"),"",IF(COUNTIFS($A$4:$A8703,$A8703,$G$4:$G8703,"Ativo")=1,1,0))</f>
        <v/>
      </c>
    </row>
    <row r="8704" spans="1:55" x14ac:dyDescent="0.3">
      <c r="A8704" s="76"/>
      <c r="B8704" s="104"/>
      <c r="C8704" s="76"/>
      <c r="D8704" s="77"/>
      <c r="E8704" s="12"/>
      <c r="F8704" s="78"/>
      <c r="G8704" s="77"/>
      <c r="H8704" s="79"/>
      <c r="BA8704" s="5" t="str">
        <f t="shared" si="135"/>
        <v/>
      </c>
      <c r="BB8704" s="5" t="str">
        <f>IF(OR($E8704="",$G8704&lt;&gt;"Ativo"),"",IF(COUNTIFS($E$4:$E8704,$E8704,$A$4:$A8704,$A8704,$G$4:$G8704,"Ativo")=1,1,0))</f>
        <v/>
      </c>
      <c r="BC8704" t="str">
        <f>IF(OR($A8704="",$G8704&lt;&gt;"Ativo"),"",IF(COUNTIFS($A$4:$A8704,$A8704,$G$4:$G8704,"Ativo")=1,1,0))</f>
        <v/>
      </c>
    </row>
    <row r="8705" spans="1:55" x14ac:dyDescent="0.3">
      <c r="A8705" s="76"/>
      <c r="B8705" s="104"/>
      <c r="C8705" s="76"/>
      <c r="D8705" s="77"/>
      <c r="E8705" s="12"/>
      <c r="F8705" s="78"/>
      <c r="G8705" s="77"/>
      <c r="H8705" s="79"/>
      <c r="BA8705" s="5" t="str">
        <f t="shared" si="135"/>
        <v/>
      </c>
      <c r="BB8705" s="5" t="str">
        <f>IF(OR($E8705="",$G8705&lt;&gt;"Ativo"),"",IF(COUNTIFS($E$4:$E8705,$E8705,$A$4:$A8705,$A8705,$G$4:$G8705,"Ativo")=1,1,0))</f>
        <v/>
      </c>
      <c r="BC8705" t="str">
        <f>IF(OR($A8705="",$G8705&lt;&gt;"Ativo"),"",IF(COUNTIFS($A$4:$A8705,$A8705,$G$4:$G8705,"Ativo")=1,1,0))</f>
        <v/>
      </c>
    </row>
    <row r="8706" spans="1:55" x14ac:dyDescent="0.3">
      <c r="A8706" s="76"/>
      <c r="B8706" s="104"/>
      <c r="C8706" s="76"/>
      <c r="D8706" s="77"/>
      <c r="E8706" s="12"/>
      <c r="F8706" s="78"/>
      <c r="G8706" s="77"/>
      <c r="H8706" s="79"/>
      <c r="BA8706" s="5" t="str">
        <f t="shared" si="135"/>
        <v/>
      </c>
      <c r="BB8706" s="5" t="str">
        <f>IF(OR($E8706="",$G8706&lt;&gt;"Ativo"),"",IF(COUNTIFS($E$4:$E8706,$E8706,$A$4:$A8706,$A8706,$G$4:$G8706,"Ativo")=1,1,0))</f>
        <v/>
      </c>
      <c r="BC8706" t="str">
        <f>IF(OR($A8706="",$G8706&lt;&gt;"Ativo"),"",IF(COUNTIFS($A$4:$A8706,$A8706,$G$4:$G8706,"Ativo")=1,1,0))</f>
        <v/>
      </c>
    </row>
    <row r="8707" spans="1:55" x14ac:dyDescent="0.3">
      <c r="A8707" s="76"/>
      <c r="B8707" s="104"/>
      <c r="C8707" s="76"/>
      <c r="D8707" s="77"/>
      <c r="E8707" s="12"/>
      <c r="F8707" s="78"/>
      <c r="G8707" s="77"/>
      <c r="H8707" s="79"/>
      <c r="BA8707" s="5" t="str">
        <f t="shared" si="135"/>
        <v/>
      </c>
      <c r="BB8707" s="5" t="str">
        <f>IF(OR($E8707="",$G8707&lt;&gt;"Ativo"),"",IF(COUNTIFS($E$4:$E8707,$E8707,$A$4:$A8707,$A8707,$G$4:$G8707,"Ativo")=1,1,0))</f>
        <v/>
      </c>
      <c r="BC8707" t="str">
        <f>IF(OR($A8707="",$G8707&lt;&gt;"Ativo"),"",IF(COUNTIFS($A$4:$A8707,$A8707,$G$4:$G8707,"Ativo")=1,1,0))</f>
        <v/>
      </c>
    </row>
    <row r="8708" spans="1:55" x14ac:dyDescent="0.3">
      <c r="A8708" s="76"/>
      <c r="B8708" s="104"/>
      <c r="C8708" s="76"/>
      <c r="D8708" s="77"/>
      <c r="E8708" s="12"/>
      <c r="F8708" s="78"/>
      <c r="G8708" s="77"/>
      <c r="H8708" s="79"/>
      <c r="BA8708" s="5" t="str">
        <f t="shared" ref="BA8708:BA8771" si="136">IF($D8708="","",MID($D8708,4,LEN($D8708)-5))</f>
        <v/>
      </c>
      <c r="BB8708" s="5" t="str">
        <f>IF(OR($E8708="",$G8708&lt;&gt;"Ativo"),"",IF(COUNTIFS($E$4:$E8708,$E8708,$A$4:$A8708,$A8708,$G$4:$G8708,"Ativo")=1,1,0))</f>
        <v/>
      </c>
      <c r="BC8708" t="str">
        <f>IF(OR($A8708="",$G8708&lt;&gt;"Ativo"),"",IF(COUNTIFS($A$4:$A8708,$A8708,$G$4:$G8708,"Ativo")=1,1,0))</f>
        <v/>
      </c>
    </row>
    <row r="8709" spans="1:55" x14ac:dyDescent="0.3">
      <c r="A8709" s="76"/>
      <c r="B8709" s="104"/>
      <c r="C8709" s="76"/>
      <c r="D8709" s="77"/>
      <c r="E8709" s="12"/>
      <c r="F8709" s="78"/>
      <c r="G8709" s="77"/>
      <c r="H8709" s="79"/>
      <c r="BA8709" s="5" t="str">
        <f t="shared" si="136"/>
        <v/>
      </c>
      <c r="BB8709" s="5" t="str">
        <f>IF(OR($E8709="",$G8709&lt;&gt;"Ativo"),"",IF(COUNTIFS($E$4:$E8709,$E8709,$A$4:$A8709,$A8709,$G$4:$G8709,"Ativo")=1,1,0))</f>
        <v/>
      </c>
      <c r="BC8709" t="str">
        <f>IF(OR($A8709="",$G8709&lt;&gt;"Ativo"),"",IF(COUNTIFS($A$4:$A8709,$A8709,$G$4:$G8709,"Ativo")=1,1,0))</f>
        <v/>
      </c>
    </row>
    <row r="8710" spans="1:55" x14ac:dyDescent="0.3">
      <c r="A8710" s="76"/>
      <c r="B8710" s="104"/>
      <c r="C8710" s="76"/>
      <c r="D8710" s="77"/>
      <c r="E8710" s="12"/>
      <c r="F8710" s="78"/>
      <c r="G8710" s="77"/>
      <c r="H8710" s="79"/>
      <c r="BA8710" s="5" t="str">
        <f t="shared" si="136"/>
        <v/>
      </c>
      <c r="BB8710" s="5" t="str">
        <f>IF(OR($E8710="",$G8710&lt;&gt;"Ativo"),"",IF(COUNTIFS($E$4:$E8710,$E8710,$A$4:$A8710,$A8710,$G$4:$G8710,"Ativo")=1,1,0))</f>
        <v/>
      </c>
      <c r="BC8710" t="str">
        <f>IF(OR($A8710="",$G8710&lt;&gt;"Ativo"),"",IF(COUNTIFS($A$4:$A8710,$A8710,$G$4:$G8710,"Ativo")=1,1,0))</f>
        <v/>
      </c>
    </row>
    <row r="8711" spans="1:55" x14ac:dyDescent="0.3">
      <c r="A8711" s="76"/>
      <c r="B8711" s="104"/>
      <c r="C8711" s="76"/>
      <c r="D8711" s="77"/>
      <c r="E8711" s="12"/>
      <c r="F8711" s="78"/>
      <c r="G8711" s="77"/>
      <c r="H8711" s="79"/>
      <c r="BA8711" s="5" t="str">
        <f t="shared" si="136"/>
        <v/>
      </c>
      <c r="BB8711" s="5" t="str">
        <f>IF(OR($E8711="",$G8711&lt;&gt;"Ativo"),"",IF(COUNTIFS($E$4:$E8711,$E8711,$A$4:$A8711,$A8711,$G$4:$G8711,"Ativo")=1,1,0))</f>
        <v/>
      </c>
      <c r="BC8711" t="str">
        <f>IF(OR($A8711="",$G8711&lt;&gt;"Ativo"),"",IF(COUNTIFS($A$4:$A8711,$A8711,$G$4:$G8711,"Ativo")=1,1,0))</f>
        <v/>
      </c>
    </row>
    <row r="8712" spans="1:55" x14ac:dyDescent="0.3">
      <c r="A8712" s="76"/>
      <c r="B8712" s="104"/>
      <c r="C8712" s="76"/>
      <c r="D8712" s="77"/>
      <c r="E8712" s="12"/>
      <c r="F8712" s="78"/>
      <c r="G8712" s="77"/>
      <c r="H8712" s="79"/>
      <c r="BA8712" s="5" t="str">
        <f t="shared" si="136"/>
        <v/>
      </c>
      <c r="BB8712" s="5" t="str">
        <f>IF(OR($E8712="",$G8712&lt;&gt;"Ativo"),"",IF(COUNTIFS($E$4:$E8712,$E8712,$A$4:$A8712,$A8712,$G$4:$G8712,"Ativo")=1,1,0))</f>
        <v/>
      </c>
      <c r="BC8712" t="str">
        <f>IF(OR($A8712="",$G8712&lt;&gt;"Ativo"),"",IF(COUNTIFS($A$4:$A8712,$A8712,$G$4:$G8712,"Ativo")=1,1,0))</f>
        <v/>
      </c>
    </row>
    <row r="8713" spans="1:55" x14ac:dyDescent="0.3">
      <c r="A8713" s="76"/>
      <c r="B8713" s="104"/>
      <c r="C8713" s="76"/>
      <c r="D8713" s="77"/>
      <c r="E8713" s="12"/>
      <c r="F8713" s="78"/>
      <c r="G8713" s="77"/>
      <c r="H8713" s="79"/>
      <c r="BA8713" s="5" t="str">
        <f t="shared" si="136"/>
        <v/>
      </c>
      <c r="BB8713" s="5" t="str">
        <f>IF(OR($E8713="",$G8713&lt;&gt;"Ativo"),"",IF(COUNTIFS($E$4:$E8713,$E8713,$A$4:$A8713,$A8713,$G$4:$G8713,"Ativo")=1,1,0))</f>
        <v/>
      </c>
      <c r="BC8713" t="str">
        <f>IF(OR($A8713="",$G8713&lt;&gt;"Ativo"),"",IF(COUNTIFS($A$4:$A8713,$A8713,$G$4:$G8713,"Ativo")=1,1,0))</f>
        <v/>
      </c>
    </row>
    <row r="8714" spans="1:55" x14ac:dyDescent="0.3">
      <c r="A8714" s="76"/>
      <c r="B8714" s="104"/>
      <c r="C8714" s="76"/>
      <c r="D8714" s="77"/>
      <c r="E8714" s="12"/>
      <c r="F8714" s="78"/>
      <c r="G8714" s="77"/>
      <c r="H8714" s="79"/>
      <c r="BA8714" s="5" t="str">
        <f t="shared" si="136"/>
        <v/>
      </c>
      <c r="BB8714" s="5" t="str">
        <f>IF(OR($E8714="",$G8714&lt;&gt;"Ativo"),"",IF(COUNTIFS($E$4:$E8714,$E8714,$A$4:$A8714,$A8714,$G$4:$G8714,"Ativo")=1,1,0))</f>
        <v/>
      </c>
      <c r="BC8714" t="str">
        <f>IF(OR($A8714="",$G8714&lt;&gt;"Ativo"),"",IF(COUNTIFS($A$4:$A8714,$A8714,$G$4:$G8714,"Ativo")=1,1,0))</f>
        <v/>
      </c>
    </row>
    <row r="8715" spans="1:55" x14ac:dyDescent="0.3">
      <c r="A8715" s="76"/>
      <c r="B8715" s="104"/>
      <c r="C8715" s="76"/>
      <c r="D8715" s="77"/>
      <c r="E8715" s="12"/>
      <c r="F8715" s="78"/>
      <c r="G8715" s="77"/>
      <c r="H8715" s="79"/>
      <c r="BA8715" s="5" t="str">
        <f t="shared" si="136"/>
        <v/>
      </c>
      <c r="BB8715" s="5" t="str">
        <f>IF(OR($E8715="",$G8715&lt;&gt;"Ativo"),"",IF(COUNTIFS($E$4:$E8715,$E8715,$A$4:$A8715,$A8715,$G$4:$G8715,"Ativo")=1,1,0))</f>
        <v/>
      </c>
      <c r="BC8715" t="str">
        <f>IF(OR($A8715="",$G8715&lt;&gt;"Ativo"),"",IF(COUNTIFS($A$4:$A8715,$A8715,$G$4:$G8715,"Ativo")=1,1,0))</f>
        <v/>
      </c>
    </row>
    <row r="8716" spans="1:55" x14ac:dyDescent="0.3">
      <c r="A8716" s="76"/>
      <c r="B8716" s="104"/>
      <c r="C8716" s="76"/>
      <c r="D8716" s="77"/>
      <c r="E8716" s="12"/>
      <c r="F8716" s="78"/>
      <c r="G8716" s="77"/>
      <c r="H8716" s="79"/>
      <c r="BA8716" s="5" t="str">
        <f t="shared" si="136"/>
        <v/>
      </c>
      <c r="BB8716" s="5" t="str">
        <f>IF(OR($E8716="",$G8716&lt;&gt;"Ativo"),"",IF(COUNTIFS($E$4:$E8716,$E8716,$A$4:$A8716,$A8716,$G$4:$G8716,"Ativo")=1,1,0))</f>
        <v/>
      </c>
      <c r="BC8716" t="str">
        <f>IF(OR($A8716="",$G8716&lt;&gt;"Ativo"),"",IF(COUNTIFS($A$4:$A8716,$A8716,$G$4:$G8716,"Ativo")=1,1,0))</f>
        <v/>
      </c>
    </row>
    <row r="8717" spans="1:55" x14ac:dyDescent="0.3">
      <c r="A8717" s="76"/>
      <c r="B8717" s="104"/>
      <c r="C8717" s="76"/>
      <c r="D8717" s="77"/>
      <c r="E8717" s="12"/>
      <c r="F8717" s="78"/>
      <c r="G8717" s="77"/>
      <c r="H8717" s="79"/>
      <c r="BA8717" s="5" t="str">
        <f t="shared" si="136"/>
        <v/>
      </c>
      <c r="BB8717" s="5" t="str">
        <f>IF(OR($E8717="",$G8717&lt;&gt;"Ativo"),"",IF(COUNTIFS($E$4:$E8717,$E8717,$A$4:$A8717,$A8717,$G$4:$G8717,"Ativo")=1,1,0))</f>
        <v/>
      </c>
      <c r="BC8717" t="str">
        <f>IF(OR($A8717="",$G8717&lt;&gt;"Ativo"),"",IF(COUNTIFS($A$4:$A8717,$A8717,$G$4:$G8717,"Ativo")=1,1,0))</f>
        <v/>
      </c>
    </row>
    <row r="8718" spans="1:55" x14ac:dyDescent="0.3">
      <c r="A8718" s="76"/>
      <c r="B8718" s="104"/>
      <c r="C8718" s="76"/>
      <c r="D8718" s="77"/>
      <c r="E8718" s="12"/>
      <c r="F8718" s="78"/>
      <c r="G8718" s="77"/>
      <c r="H8718" s="79"/>
      <c r="BA8718" s="5" t="str">
        <f t="shared" si="136"/>
        <v/>
      </c>
      <c r="BB8718" s="5" t="str">
        <f>IF(OR($E8718="",$G8718&lt;&gt;"Ativo"),"",IF(COUNTIFS($E$4:$E8718,$E8718,$A$4:$A8718,$A8718,$G$4:$G8718,"Ativo")=1,1,0))</f>
        <v/>
      </c>
      <c r="BC8718" t="str">
        <f>IF(OR($A8718="",$G8718&lt;&gt;"Ativo"),"",IF(COUNTIFS($A$4:$A8718,$A8718,$G$4:$G8718,"Ativo")=1,1,0))</f>
        <v/>
      </c>
    </row>
    <row r="8719" spans="1:55" x14ac:dyDescent="0.3">
      <c r="A8719" s="76"/>
      <c r="B8719" s="104"/>
      <c r="C8719" s="76"/>
      <c r="D8719" s="77"/>
      <c r="E8719" s="12"/>
      <c r="F8719" s="78"/>
      <c r="G8719" s="77"/>
      <c r="H8719" s="79"/>
      <c r="BA8719" s="5" t="str">
        <f t="shared" si="136"/>
        <v/>
      </c>
      <c r="BB8719" s="5" t="str">
        <f>IF(OR($E8719="",$G8719&lt;&gt;"Ativo"),"",IF(COUNTIFS($E$4:$E8719,$E8719,$A$4:$A8719,$A8719,$G$4:$G8719,"Ativo")=1,1,0))</f>
        <v/>
      </c>
      <c r="BC8719" t="str">
        <f>IF(OR($A8719="",$G8719&lt;&gt;"Ativo"),"",IF(COUNTIFS($A$4:$A8719,$A8719,$G$4:$G8719,"Ativo")=1,1,0))</f>
        <v/>
      </c>
    </row>
    <row r="8720" spans="1:55" x14ac:dyDescent="0.3">
      <c r="A8720" s="76"/>
      <c r="B8720" s="104"/>
      <c r="C8720" s="76"/>
      <c r="D8720" s="77"/>
      <c r="E8720" s="12"/>
      <c r="F8720" s="78"/>
      <c r="G8720" s="77"/>
      <c r="H8720" s="79"/>
      <c r="BA8720" s="5" t="str">
        <f t="shared" si="136"/>
        <v/>
      </c>
      <c r="BB8720" s="5" t="str">
        <f>IF(OR($E8720="",$G8720&lt;&gt;"Ativo"),"",IF(COUNTIFS($E$4:$E8720,$E8720,$A$4:$A8720,$A8720,$G$4:$G8720,"Ativo")=1,1,0))</f>
        <v/>
      </c>
      <c r="BC8720" t="str">
        <f>IF(OR($A8720="",$G8720&lt;&gt;"Ativo"),"",IF(COUNTIFS($A$4:$A8720,$A8720,$G$4:$G8720,"Ativo")=1,1,0))</f>
        <v/>
      </c>
    </row>
    <row r="8721" spans="1:55" x14ac:dyDescent="0.3">
      <c r="A8721" s="76"/>
      <c r="B8721" s="104"/>
      <c r="C8721" s="76"/>
      <c r="D8721" s="77"/>
      <c r="E8721" s="12"/>
      <c r="F8721" s="78"/>
      <c r="G8721" s="77"/>
      <c r="H8721" s="79"/>
      <c r="BA8721" s="5" t="str">
        <f t="shared" si="136"/>
        <v/>
      </c>
      <c r="BB8721" s="5" t="str">
        <f>IF(OR($E8721="",$G8721&lt;&gt;"Ativo"),"",IF(COUNTIFS($E$4:$E8721,$E8721,$A$4:$A8721,$A8721,$G$4:$G8721,"Ativo")=1,1,0))</f>
        <v/>
      </c>
      <c r="BC8721" t="str">
        <f>IF(OR($A8721="",$G8721&lt;&gt;"Ativo"),"",IF(COUNTIFS($A$4:$A8721,$A8721,$G$4:$G8721,"Ativo")=1,1,0))</f>
        <v/>
      </c>
    </row>
    <row r="8722" spans="1:55" x14ac:dyDescent="0.3">
      <c r="A8722" s="76"/>
      <c r="B8722" s="104"/>
      <c r="C8722" s="76"/>
      <c r="D8722" s="77"/>
      <c r="E8722" s="12"/>
      <c r="F8722" s="78"/>
      <c r="G8722" s="77"/>
      <c r="H8722" s="79"/>
      <c r="BA8722" s="5" t="str">
        <f t="shared" si="136"/>
        <v/>
      </c>
      <c r="BB8722" s="5" t="str">
        <f>IF(OR($E8722="",$G8722&lt;&gt;"Ativo"),"",IF(COUNTIFS($E$4:$E8722,$E8722,$A$4:$A8722,$A8722,$G$4:$G8722,"Ativo")=1,1,0))</f>
        <v/>
      </c>
      <c r="BC8722" t="str">
        <f>IF(OR($A8722="",$G8722&lt;&gt;"Ativo"),"",IF(COUNTIFS($A$4:$A8722,$A8722,$G$4:$G8722,"Ativo")=1,1,0))</f>
        <v/>
      </c>
    </row>
    <row r="8723" spans="1:55" x14ac:dyDescent="0.3">
      <c r="A8723" s="76"/>
      <c r="B8723" s="104"/>
      <c r="C8723" s="76"/>
      <c r="D8723" s="77"/>
      <c r="E8723" s="12"/>
      <c r="F8723" s="78"/>
      <c r="G8723" s="77"/>
      <c r="H8723" s="79"/>
      <c r="BA8723" s="5" t="str">
        <f t="shared" si="136"/>
        <v/>
      </c>
      <c r="BB8723" s="5" t="str">
        <f>IF(OR($E8723="",$G8723&lt;&gt;"Ativo"),"",IF(COUNTIFS($E$4:$E8723,$E8723,$A$4:$A8723,$A8723,$G$4:$G8723,"Ativo")=1,1,0))</f>
        <v/>
      </c>
      <c r="BC8723" t="str">
        <f>IF(OR($A8723="",$G8723&lt;&gt;"Ativo"),"",IF(COUNTIFS($A$4:$A8723,$A8723,$G$4:$G8723,"Ativo")=1,1,0))</f>
        <v/>
      </c>
    </row>
    <row r="8724" spans="1:55" x14ac:dyDescent="0.3">
      <c r="A8724" s="76"/>
      <c r="B8724" s="104"/>
      <c r="C8724" s="76"/>
      <c r="D8724" s="77"/>
      <c r="E8724" s="12"/>
      <c r="F8724" s="78"/>
      <c r="G8724" s="77"/>
      <c r="H8724" s="79"/>
      <c r="BA8724" s="5" t="str">
        <f t="shared" si="136"/>
        <v/>
      </c>
      <c r="BB8724" s="5" t="str">
        <f>IF(OR($E8724="",$G8724&lt;&gt;"Ativo"),"",IF(COUNTIFS($E$4:$E8724,$E8724,$A$4:$A8724,$A8724,$G$4:$G8724,"Ativo")=1,1,0))</f>
        <v/>
      </c>
      <c r="BC8724" t="str">
        <f>IF(OR($A8724="",$G8724&lt;&gt;"Ativo"),"",IF(COUNTIFS($A$4:$A8724,$A8724,$G$4:$G8724,"Ativo")=1,1,0))</f>
        <v/>
      </c>
    </row>
    <row r="8725" spans="1:55" x14ac:dyDescent="0.3">
      <c r="A8725" s="76"/>
      <c r="B8725" s="104"/>
      <c r="C8725" s="76"/>
      <c r="D8725" s="77"/>
      <c r="E8725" s="12"/>
      <c r="F8725" s="78"/>
      <c r="G8725" s="77"/>
      <c r="H8725" s="79"/>
      <c r="BA8725" s="5" t="str">
        <f t="shared" si="136"/>
        <v/>
      </c>
      <c r="BB8725" s="5" t="str">
        <f>IF(OR($E8725="",$G8725&lt;&gt;"Ativo"),"",IF(COUNTIFS($E$4:$E8725,$E8725,$A$4:$A8725,$A8725,$G$4:$G8725,"Ativo")=1,1,0))</f>
        <v/>
      </c>
      <c r="BC8725" t="str">
        <f>IF(OR($A8725="",$G8725&lt;&gt;"Ativo"),"",IF(COUNTIFS($A$4:$A8725,$A8725,$G$4:$G8725,"Ativo")=1,1,0))</f>
        <v/>
      </c>
    </row>
    <row r="8726" spans="1:55" x14ac:dyDescent="0.3">
      <c r="A8726" s="76"/>
      <c r="B8726" s="104"/>
      <c r="C8726" s="76"/>
      <c r="D8726" s="77"/>
      <c r="E8726" s="12"/>
      <c r="F8726" s="78"/>
      <c r="G8726" s="77"/>
      <c r="H8726" s="79"/>
      <c r="BA8726" s="5" t="str">
        <f t="shared" si="136"/>
        <v/>
      </c>
      <c r="BB8726" s="5" t="str">
        <f>IF(OR($E8726="",$G8726&lt;&gt;"Ativo"),"",IF(COUNTIFS($E$4:$E8726,$E8726,$A$4:$A8726,$A8726,$G$4:$G8726,"Ativo")=1,1,0))</f>
        <v/>
      </c>
      <c r="BC8726" t="str">
        <f>IF(OR($A8726="",$G8726&lt;&gt;"Ativo"),"",IF(COUNTIFS($A$4:$A8726,$A8726,$G$4:$G8726,"Ativo")=1,1,0))</f>
        <v/>
      </c>
    </row>
    <row r="8727" spans="1:55" x14ac:dyDescent="0.3">
      <c r="A8727" s="76"/>
      <c r="B8727" s="104"/>
      <c r="C8727" s="76"/>
      <c r="D8727" s="77"/>
      <c r="E8727" s="12"/>
      <c r="F8727" s="78"/>
      <c r="G8727" s="77"/>
      <c r="H8727" s="79"/>
      <c r="BA8727" s="5" t="str">
        <f t="shared" si="136"/>
        <v/>
      </c>
      <c r="BB8727" s="5" t="str">
        <f>IF(OR($E8727="",$G8727&lt;&gt;"Ativo"),"",IF(COUNTIFS($E$4:$E8727,$E8727,$A$4:$A8727,$A8727,$G$4:$G8727,"Ativo")=1,1,0))</f>
        <v/>
      </c>
      <c r="BC8727" t="str">
        <f>IF(OR($A8727="",$G8727&lt;&gt;"Ativo"),"",IF(COUNTIFS($A$4:$A8727,$A8727,$G$4:$G8727,"Ativo")=1,1,0))</f>
        <v/>
      </c>
    </row>
    <row r="8728" spans="1:55" x14ac:dyDescent="0.3">
      <c r="A8728" s="76"/>
      <c r="B8728" s="104"/>
      <c r="C8728" s="76"/>
      <c r="D8728" s="77"/>
      <c r="E8728" s="12"/>
      <c r="F8728" s="78"/>
      <c r="G8728" s="77"/>
      <c r="H8728" s="79"/>
      <c r="BA8728" s="5" t="str">
        <f t="shared" si="136"/>
        <v/>
      </c>
      <c r="BB8728" s="5" t="str">
        <f>IF(OR($E8728="",$G8728&lt;&gt;"Ativo"),"",IF(COUNTIFS($E$4:$E8728,$E8728,$A$4:$A8728,$A8728,$G$4:$G8728,"Ativo")=1,1,0))</f>
        <v/>
      </c>
      <c r="BC8728" t="str">
        <f>IF(OR($A8728="",$G8728&lt;&gt;"Ativo"),"",IF(COUNTIFS($A$4:$A8728,$A8728,$G$4:$G8728,"Ativo")=1,1,0))</f>
        <v/>
      </c>
    </row>
    <row r="8729" spans="1:55" x14ac:dyDescent="0.3">
      <c r="A8729" s="76"/>
      <c r="B8729" s="104"/>
      <c r="C8729" s="76"/>
      <c r="D8729" s="77"/>
      <c r="E8729" s="12"/>
      <c r="F8729" s="78"/>
      <c r="G8729" s="77"/>
      <c r="H8729" s="79"/>
      <c r="BA8729" s="5" t="str">
        <f t="shared" si="136"/>
        <v/>
      </c>
      <c r="BB8729" s="5" t="str">
        <f>IF(OR($E8729="",$G8729&lt;&gt;"Ativo"),"",IF(COUNTIFS($E$4:$E8729,$E8729,$A$4:$A8729,$A8729,$G$4:$G8729,"Ativo")=1,1,0))</f>
        <v/>
      </c>
      <c r="BC8729" t="str">
        <f>IF(OR($A8729="",$G8729&lt;&gt;"Ativo"),"",IF(COUNTIFS($A$4:$A8729,$A8729,$G$4:$G8729,"Ativo")=1,1,0))</f>
        <v/>
      </c>
    </row>
    <row r="8730" spans="1:55" x14ac:dyDescent="0.3">
      <c r="A8730" s="76"/>
      <c r="B8730" s="104"/>
      <c r="C8730" s="76"/>
      <c r="D8730" s="77"/>
      <c r="E8730" s="12"/>
      <c r="F8730" s="78"/>
      <c r="G8730" s="77"/>
      <c r="H8730" s="79"/>
      <c r="BA8730" s="5" t="str">
        <f t="shared" si="136"/>
        <v/>
      </c>
      <c r="BB8730" s="5" t="str">
        <f>IF(OR($E8730="",$G8730&lt;&gt;"Ativo"),"",IF(COUNTIFS($E$4:$E8730,$E8730,$A$4:$A8730,$A8730,$G$4:$G8730,"Ativo")=1,1,0))</f>
        <v/>
      </c>
      <c r="BC8730" t="str">
        <f>IF(OR($A8730="",$G8730&lt;&gt;"Ativo"),"",IF(COUNTIFS($A$4:$A8730,$A8730,$G$4:$G8730,"Ativo")=1,1,0))</f>
        <v/>
      </c>
    </row>
    <row r="8731" spans="1:55" x14ac:dyDescent="0.3">
      <c r="A8731" s="76"/>
      <c r="B8731" s="104"/>
      <c r="C8731" s="76"/>
      <c r="D8731" s="77"/>
      <c r="E8731" s="12"/>
      <c r="F8731" s="78"/>
      <c r="G8731" s="77"/>
      <c r="H8731" s="79"/>
      <c r="BA8731" s="5" t="str">
        <f t="shared" si="136"/>
        <v/>
      </c>
      <c r="BB8731" s="5" t="str">
        <f>IF(OR($E8731="",$G8731&lt;&gt;"Ativo"),"",IF(COUNTIFS($E$4:$E8731,$E8731,$A$4:$A8731,$A8731,$G$4:$G8731,"Ativo")=1,1,0))</f>
        <v/>
      </c>
      <c r="BC8731" t="str">
        <f>IF(OR($A8731="",$G8731&lt;&gt;"Ativo"),"",IF(COUNTIFS($A$4:$A8731,$A8731,$G$4:$G8731,"Ativo")=1,1,0))</f>
        <v/>
      </c>
    </row>
    <row r="8732" spans="1:55" x14ac:dyDescent="0.3">
      <c r="A8732" s="76"/>
      <c r="B8732" s="104"/>
      <c r="C8732" s="76"/>
      <c r="D8732" s="77"/>
      <c r="E8732" s="12"/>
      <c r="F8732" s="78"/>
      <c r="G8732" s="77"/>
      <c r="H8732" s="79"/>
      <c r="BA8732" s="5" t="str">
        <f t="shared" si="136"/>
        <v/>
      </c>
      <c r="BB8732" s="5" t="str">
        <f>IF(OR($E8732="",$G8732&lt;&gt;"Ativo"),"",IF(COUNTIFS($E$4:$E8732,$E8732,$A$4:$A8732,$A8732,$G$4:$G8732,"Ativo")=1,1,0))</f>
        <v/>
      </c>
      <c r="BC8732" t="str">
        <f>IF(OR($A8732="",$G8732&lt;&gt;"Ativo"),"",IF(COUNTIFS($A$4:$A8732,$A8732,$G$4:$G8732,"Ativo")=1,1,0))</f>
        <v/>
      </c>
    </row>
    <row r="8733" spans="1:55" x14ac:dyDescent="0.3">
      <c r="A8733" s="76"/>
      <c r="B8733" s="104"/>
      <c r="C8733" s="76"/>
      <c r="D8733" s="77"/>
      <c r="E8733" s="12"/>
      <c r="F8733" s="78"/>
      <c r="G8733" s="77"/>
      <c r="H8733" s="79"/>
      <c r="BA8733" s="5" t="str">
        <f t="shared" si="136"/>
        <v/>
      </c>
      <c r="BB8733" s="5" t="str">
        <f>IF(OR($E8733="",$G8733&lt;&gt;"Ativo"),"",IF(COUNTIFS($E$4:$E8733,$E8733,$A$4:$A8733,$A8733,$G$4:$G8733,"Ativo")=1,1,0))</f>
        <v/>
      </c>
      <c r="BC8733" t="str">
        <f>IF(OR($A8733="",$G8733&lt;&gt;"Ativo"),"",IF(COUNTIFS($A$4:$A8733,$A8733,$G$4:$G8733,"Ativo")=1,1,0))</f>
        <v/>
      </c>
    </row>
    <row r="8734" spans="1:55" x14ac:dyDescent="0.3">
      <c r="A8734" s="76"/>
      <c r="B8734" s="104"/>
      <c r="C8734" s="76"/>
      <c r="D8734" s="77"/>
      <c r="E8734" s="12"/>
      <c r="F8734" s="78"/>
      <c r="G8734" s="77"/>
      <c r="H8734" s="79"/>
      <c r="BA8734" s="5" t="str">
        <f t="shared" si="136"/>
        <v/>
      </c>
      <c r="BB8734" s="5" t="str">
        <f>IF(OR($E8734="",$G8734&lt;&gt;"Ativo"),"",IF(COUNTIFS($E$4:$E8734,$E8734,$A$4:$A8734,$A8734,$G$4:$G8734,"Ativo")=1,1,0))</f>
        <v/>
      </c>
      <c r="BC8734" t="str">
        <f>IF(OR($A8734="",$G8734&lt;&gt;"Ativo"),"",IF(COUNTIFS($A$4:$A8734,$A8734,$G$4:$G8734,"Ativo")=1,1,0))</f>
        <v/>
      </c>
    </row>
    <row r="8735" spans="1:55" x14ac:dyDescent="0.3">
      <c r="A8735" s="76"/>
      <c r="B8735" s="104"/>
      <c r="C8735" s="76"/>
      <c r="D8735" s="77"/>
      <c r="E8735" s="12"/>
      <c r="F8735" s="78"/>
      <c r="G8735" s="77"/>
      <c r="H8735" s="79"/>
      <c r="BA8735" s="5" t="str">
        <f t="shared" si="136"/>
        <v/>
      </c>
      <c r="BB8735" s="5" t="str">
        <f>IF(OR($E8735="",$G8735&lt;&gt;"Ativo"),"",IF(COUNTIFS($E$4:$E8735,$E8735,$A$4:$A8735,$A8735,$G$4:$G8735,"Ativo")=1,1,0))</f>
        <v/>
      </c>
      <c r="BC8735" t="str">
        <f>IF(OR($A8735="",$G8735&lt;&gt;"Ativo"),"",IF(COUNTIFS($A$4:$A8735,$A8735,$G$4:$G8735,"Ativo")=1,1,0))</f>
        <v/>
      </c>
    </row>
    <row r="8736" spans="1:55" x14ac:dyDescent="0.3">
      <c r="A8736" s="76"/>
      <c r="B8736" s="104"/>
      <c r="C8736" s="76"/>
      <c r="D8736" s="77"/>
      <c r="E8736" s="12"/>
      <c r="F8736" s="78"/>
      <c r="G8736" s="77"/>
      <c r="H8736" s="79"/>
      <c r="BA8736" s="5" t="str">
        <f t="shared" si="136"/>
        <v/>
      </c>
      <c r="BB8736" s="5" t="str">
        <f>IF(OR($E8736="",$G8736&lt;&gt;"Ativo"),"",IF(COUNTIFS($E$4:$E8736,$E8736,$A$4:$A8736,$A8736,$G$4:$G8736,"Ativo")=1,1,0))</f>
        <v/>
      </c>
      <c r="BC8736" t="str">
        <f>IF(OR($A8736="",$G8736&lt;&gt;"Ativo"),"",IF(COUNTIFS($A$4:$A8736,$A8736,$G$4:$G8736,"Ativo")=1,1,0))</f>
        <v/>
      </c>
    </row>
    <row r="8737" spans="1:55" x14ac:dyDescent="0.3">
      <c r="A8737" s="76"/>
      <c r="B8737" s="104"/>
      <c r="C8737" s="76"/>
      <c r="D8737" s="77"/>
      <c r="E8737" s="12"/>
      <c r="F8737" s="78"/>
      <c r="G8737" s="77"/>
      <c r="H8737" s="79"/>
      <c r="BA8737" s="5" t="str">
        <f t="shared" si="136"/>
        <v/>
      </c>
      <c r="BB8737" s="5" t="str">
        <f>IF(OR($E8737="",$G8737&lt;&gt;"Ativo"),"",IF(COUNTIFS($E$4:$E8737,$E8737,$A$4:$A8737,$A8737,$G$4:$G8737,"Ativo")=1,1,0))</f>
        <v/>
      </c>
      <c r="BC8737" t="str">
        <f>IF(OR($A8737="",$G8737&lt;&gt;"Ativo"),"",IF(COUNTIFS($A$4:$A8737,$A8737,$G$4:$G8737,"Ativo")=1,1,0))</f>
        <v/>
      </c>
    </row>
    <row r="8738" spans="1:55" x14ac:dyDescent="0.3">
      <c r="A8738" s="76"/>
      <c r="B8738" s="104"/>
      <c r="C8738" s="76"/>
      <c r="D8738" s="77"/>
      <c r="E8738" s="12"/>
      <c r="F8738" s="78"/>
      <c r="G8738" s="77"/>
      <c r="H8738" s="79"/>
      <c r="BA8738" s="5" t="str">
        <f t="shared" si="136"/>
        <v/>
      </c>
      <c r="BB8738" s="5" t="str">
        <f>IF(OR($E8738="",$G8738&lt;&gt;"Ativo"),"",IF(COUNTIFS($E$4:$E8738,$E8738,$A$4:$A8738,$A8738,$G$4:$G8738,"Ativo")=1,1,0))</f>
        <v/>
      </c>
      <c r="BC8738" t="str">
        <f>IF(OR($A8738="",$G8738&lt;&gt;"Ativo"),"",IF(COUNTIFS($A$4:$A8738,$A8738,$G$4:$G8738,"Ativo")=1,1,0))</f>
        <v/>
      </c>
    </row>
    <row r="8739" spans="1:55" x14ac:dyDescent="0.3">
      <c r="A8739" s="76"/>
      <c r="B8739" s="104"/>
      <c r="C8739" s="76"/>
      <c r="D8739" s="77"/>
      <c r="E8739" s="12"/>
      <c r="F8739" s="78"/>
      <c r="G8739" s="77"/>
      <c r="H8739" s="79"/>
      <c r="BA8739" s="5" t="str">
        <f t="shared" si="136"/>
        <v/>
      </c>
      <c r="BB8739" s="5" t="str">
        <f>IF(OR($E8739="",$G8739&lt;&gt;"Ativo"),"",IF(COUNTIFS($E$4:$E8739,$E8739,$A$4:$A8739,$A8739,$G$4:$G8739,"Ativo")=1,1,0))</f>
        <v/>
      </c>
      <c r="BC8739" t="str">
        <f>IF(OR($A8739="",$G8739&lt;&gt;"Ativo"),"",IF(COUNTIFS($A$4:$A8739,$A8739,$G$4:$G8739,"Ativo")=1,1,0))</f>
        <v/>
      </c>
    </row>
    <row r="8740" spans="1:55" x14ac:dyDescent="0.3">
      <c r="A8740" s="76"/>
      <c r="B8740" s="104"/>
      <c r="C8740" s="76"/>
      <c r="D8740" s="77"/>
      <c r="E8740" s="12"/>
      <c r="F8740" s="78"/>
      <c r="G8740" s="77"/>
      <c r="H8740" s="79"/>
      <c r="BA8740" s="5" t="str">
        <f t="shared" si="136"/>
        <v/>
      </c>
      <c r="BB8740" s="5" t="str">
        <f>IF(OR($E8740="",$G8740&lt;&gt;"Ativo"),"",IF(COUNTIFS($E$4:$E8740,$E8740,$A$4:$A8740,$A8740,$G$4:$G8740,"Ativo")=1,1,0))</f>
        <v/>
      </c>
      <c r="BC8740" t="str">
        <f>IF(OR($A8740="",$G8740&lt;&gt;"Ativo"),"",IF(COUNTIFS($A$4:$A8740,$A8740,$G$4:$G8740,"Ativo")=1,1,0))</f>
        <v/>
      </c>
    </row>
    <row r="8741" spans="1:55" x14ac:dyDescent="0.3">
      <c r="A8741" s="76"/>
      <c r="B8741" s="104"/>
      <c r="C8741" s="76"/>
      <c r="D8741" s="77"/>
      <c r="E8741" s="12"/>
      <c r="F8741" s="78"/>
      <c r="G8741" s="77"/>
      <c r="H8741" s="79"/>
      <c r="BA8741" s="5" t="str">
        <f t="shared" si="136"/>
        <v/>
      </c>
      <c r="BB8741" s="5" t="str">
        <f>IF(OR($E8741="",$G8741&lt;&gt;"Ativo"),"",IF(COUNTIFS($E$4:$E8741,$E8741,$A$4:$A8741,$A8741,$G$4:$G8741,"Ativo")=1,1,0))</f>
        <v/>
      </c>
      <c r="BC8741" t="str">
        <f>IF(OR($A8741="",$G8741&lt;&gt;"Ativo"),"",IF(COUNTIFS($A$4:$A8741,$A8741,$G$4:$G8741,"Ativo")=1,1,0))</f>
        <v/>
      </c>
    </row>
    <row r="8742" spans="1:55" x14ac:dyDescent="0.3">
      <c r="A8742" s="76"/>
      <c r="B8742" s="104"/>
      <c r="C8742" s="76"/>
      <c r="D8742" s="77"/>
      <c r="E8742" s="12"/>
      <c r="F8742" s="78"/>
      <c r="G8742" s="77"/>
      <c r="H8742" s="79"/>
      <c r="BA8742" s="5" t="str">
        <f t="shared" si="136"/>
        <v/>
      </c>
      <c r="BB8742" s="5" t="str">
        <f>IF(OR($E8742="",$G8742&lt;&gt;"Ativo"),"",IF(COUNTIFS($E$4:$E8742,$E8742,$A$4:$A8742,$A8742,$G$4:$G8742,"Ativo")=1,1,0))</f>
        <v/>
      </c>
      <c r="BC8742" t="str">
        <f>IF(OR($A8742="",$G8742&lt;&gt;"Ativo"),"",IF(COUNTIFS($A$4:$A8742,$A8742,$G$4:$G8742,"Ativo")=1,1,0))</f>
        <v/>
      </c>
    </row>
    <row r="8743" spans="1:55" x14ac:dyDescent="0.3">
      <c r="A8743" s="76"/>
      <c r="B8743" s="104"/>
      <c r="C8743" s="76"/>
      <c r="D8743" s="77"/>
      <c r="E8743" s="12"/>
      <c r="F8743" s="78"/>
      <c r="G8743" s="77"/>
      <c r="H8743" s="79"/>
      <c r="BA8743" s="5" t="str">
        <f t="shared" si="136"/>
        <v/>
      </c>
      <c r="BB8743" s="5" t="str">
        <f>IF(OR($E8743="",$G8743&lt;&gt;"Ativo"),"",IF(COUNTIFS($E$4:$E8743,$E8743,$A$4:$A8743,$A8743,$G$4:$G8743,"Ativo")=1,1,0))</f>
        <v/>
      </c>
      <c r="BC8743" t="str">
        <f>IF(OR($A8743="",$G8743&lt;&gt;"Ativo"),"",IF(COUNTIFS($A$4:$A8743,$A8743,$G$4:$G8743,"Ativo")=1,1,0))</f>
        <v/>
      </c>
    </row>
    <row r="8744" spans="1:55" x14ac:dyDescent="0.3">
      <c r="A8744" s="76"/>
      <c r="B8744" s="104"/>
      <c r="C8744" s="76"/>
      <c r="D8744" s="77"/>
      <c r="E8744" s="12"/>
      <c r="F8744" s="78"/>
      <c r="G8744" s="77"/>
      <c r="H8744" s="79"/>
      <c r="BA8744" s="5" t="str">
        <f t="shared" si="136"/>
        <v/>
      </c>
      <c r="BB8744" s="5" t="str">
        <f>IF(OR($E8744="",$G8744&lt;&gt;"Ativo"),"",IF(COUNTIFS($E$4:$E8744,$E8744,$A$4:$A8744,$A8744,$G$4:$G8744,"Ativo")=1,1,0))</f>
        <v/>
      </c>
      <c r="BC8744" t="str">
        <f>IF(OR($A8744="",$G8744&lt;&gt;"Ativo"),"",IF(COUNTIFS($A$4:$A8744,$A8744,$G$4:$G8744,"Ativo")=1,1,0))</f>
        <v/>
      </c>
    </row>
    <row r="8745" spans="1:55" x14ac:dyDescent="0.3">
      <c r="A8745" s="76"/>
      <c r="B8745" s="104"/>
      <c r="C8745" s="76"/>
      <c r="D8745" s="77"/>
      <c r="E8745" s="12"/>
      <c r="F8745" s="78"/>
      <c r="G8745" s="77"/>
      <c r="H8745" s="79"/>
      <c r="BA8745" s="5" t="str">
        <f t="shared" si="136"/>
        <v/>
      </c>
      <c r="BB8745" s="5" t="str">
        <f>IF(OR($E8745="",$G8745&lt;&gt;"Ativo"),"",IF(COUNTIFS($E$4:$E8745,$E8745,$A$4:$A8745,$A8745,$G$4:$G8745,"Ativo")=1,1,0))</f>
        <v/>
      </c>
      <c r="BC8745" t="str">
        <f>IF(OR($A8745="",$G8745&lt;&gt;"Ativo"),"",IF(COUNTIFS($A$4:$A8745,$A8745,$G$4:$G8745,"Ativo")=1,1,0))</f>
        <v/>
      </c>
    </row>
    <row r="8746" spans="1:55" x14ac:dyDescent="0.3">
      <c r="A8746" s="76"/>
      <c r="B8746" s="104"/>
      <c r="C8746" s="76"/>
      <c r="D8746" s="77"/>
      <c r="E8746" s="12"/>
      <c r="F8746" s="78"/>
      <c r="G8746" s="77"/>
      <c r="H8746" s="79"/>
      <c r="BA8746" s="5" t="str">
        <f t="shared" si="136"/>
        <v/>
      </c>
      <c r="BB8746" s="5" t="str">
        <f>IF(OR($E8746="",$G8746&lt;&gt;"Ativo"),"",IF(COUNTIFS($E$4:$E8746,$E8746,$A$4:$A8746,$A8746,$G$4:$G8746,"Ativo")=1,1,0))</f>
        <v/>
      </c>
      <c r="BC8746" t="str">
        <f>IF(OR($A8746="",$G8746&lt;&gt;"Ativo"),"",IF(COUNTIFS($A$4:$A8746,$A8746,$G$4:$G8746,"Ativo")=1,1,0))</f>
        <v/>
      </c>
    </row>
    <row r="8747" spans="1:55" x14ac:dyDescent="0.3">
      <c r="A8747" s="76"/>
      <c r="B8747" s="104"/>
      <c r="C8747" s="76"/>
      <c r="D8747" s="77"/>
      <c r="E8747" s="12"/>
      <c r="F8747" s="78"/>
      <c r="G8747" s="77"/>
      <c r="H8747" s="79"/>
      <c r="BA8747" s="5" t="str">
        <f t="shared" si="136"/>
        <v/>
      </c>
      <c r="BB8747" s="5" t="str">
        <f>IF(OR($E8747="",$G8747&lt;&gt;"Ativo"),"",IF(COUNTIFS($E$4:$E8747,$E8747,$A$4:$A8747,$A8747,$G$4:$G8747,"Ativo")=1,1,0))</f>
        <v/>
      </c>
      <c r="BC8747" t="str">
        <f>IF(OR($A8747="",$G8747&lt;&gt;"Ativo"),"",IF(COUNTIFS($A$4:$A8747,$A8747,$G$4:$G8747,"Ativo")=1,1,0))</f>
        <v/>
      </c>
    </row>
    <row r="8748" spans="1:55" x14ac:dyDescent="0.3">
      <c r="A8748" s="76"/>
      <c r="B8748" s="104"/>
      <c r="C8748" s="76"/>
      <c r="D8748" s="77"/>
      <c r="E8748" s="12"/>
      <c r="F8748" s="78"/>
      <c r="G8748" s="77"/>
      <c r="H8748" s="79"/>
      <c r="BA8748" s="5" t="str">
        <f t="shared" si="136"/>
        <v/>
      </c>
      <c r="BB8748" s="5" t="str">
        <f>IF(OR($E8748="",$G8748&lt;&gt;"Ativo"),"",IF(COUNTIFS($E$4:$E8748,$E8748,$A$4:$A8748,$A8748,$G$4:$G8748,"Ativo")=1,1,0))</f>
        <v/>
      </c>
      <c r="BC8748" t="str">
        <f>IF(OR($A8748="",$G8748&lt;&gt;"Ativo"),"",IF(COUNTIFS($A$4:$A8748,$A8748,$G$4:$G8748,"Ativo")=1,1,0))</f>
        <v/>
      </c>
    </row>
    <row r="8749" spans="1:55" x14ac:dyDescent="0.3">
      <c r="A8749" s="76"/>
      <c r="B8749" s="104"/>
      <c r="C8749" s="76"/>
      <c r="D8749" s="77"/>
      <c r="E8749" s="12"/>
      <c r="F8749" s="78"/>
      <c r="G8749" s="77"/>
      <c r="H8749" s="79"/>
      <c r="BA8749" s="5" t="str">
        <f t="shared" si="136"/>
        <v/>
      </c>
      <c r="BB8749" s="5" t="str">
        <f>IF(OR($E8749="",$G8749&lt;&gt;"Ativo"),"",IF(COUNTIFS($E$4:$E8749,$E8749,$A$4:$A8749,$A8749,$G$4:$G8749,"Ativo")=1,1,0))</f>
        <v/>
      </c>
      <c r="BC8749" t="str">
        <f>IF(OR($A8749="",$G8749&lt;&gt;"Ativo"),"",IF(COUNTIFS($A$4:$A8749,$A8749,$G$4:$G8749,"Ativo")=1,1,0))</f>
        <v/>
      </c>
    </row>
    <row r="8750" spans="1:55" x14ac:dyDescent="0.3">
      <c r="A8750" s="76"/>
      <c r="B8750" s="104"/>
      <c r="C8750" s="76"/>
      <c r="D8750" s="77"/>
      <c r="E8750" s="12"/>
      <c r="F8750" s="78"/>
      <c r="G8750" s="77"/>
      <c r="H8750" s="79"/>
      <c r="BA8750" s="5" t="str">
        <f t="shared" si="136"/>
        <v/>
      </c>
      <c r="BB8750" s="5" t="str">
        <f>IF(OR($E8750="",$G8750&lt;&gt;"Ativo"),"",IF(COUNTIFS($E$4:$E8750,$E8750,$A$4:$A8750,$A8750,$G$4:$G8750,"Ativo")=1,1,0))</f>
        <v/>
      </c>
      <c r="BC8750" t="str">
        <f>IF(OR($A8750="",$G8750&lt;&gt;"Ativo"),"",IF(COUNTIFS($A$4:$A8750,$A8750,$G$4:$G8750,"Ativo")=1,1,0))</f>
        <v/>
      </c>
    </row>
    <row r="8751" spans="1:55" x14ac:dyDescent="0.3">
      <c r="A8751" s="76"/>
      <c r="B8751" s="104"/>
      <c r="C8751" s="76"/>
      <c r="D8751" s="77"/>
      <c r="E8751" s="12"/>
      <c r="F8751" s="78"/>
      <c r="G8751" s="77"/>
      <c r="H8751" s="79"/>
      <c r="BA8751" s="5" t="str">
        <f t="shared" si="136"/>
        <v/>
      </c>
      <c r="BB8751" s="5" t="str">
        <f>IF(OR($E8751="",$G8751&lt;&gt;"Ativo"),"",IF(COUNTIFS($E$4:$E8751,$E8751,$A$4:$A8751,$A8751,$G$4:$G8751,"Ativo")=1,1,0))</f>
        <v/>
      </c>
      <c r="BC8751" t="str">
        <f>IF(OR($A8751="",$G8751&lt;&gt;"Ativo"),"",IF(COUNTIFS($A$4:$A8751,$A8751,$G$4:$G8751,"Ativo")=1,1,0))</f>
        <v/>
      </c>
    </row>
    <row r="8752" spans="1:55" x14ac:dyDescent="0.3">
      <c r="A8752" s="76"/>
      <c r="B8752" s="104"/>
      <c r="C8752" s="76"/>
      <c r="D8752" s="77"/>
      <c r="E8752" s="12"/>
      <c r="F8752" s="78"/>
      <c r="G8752" s="77"/>
      <c r="H8752" s="79"/>
      <c r="BA8752" s="5" t="str">
        <f t="shared" si="136"/>
        <v/>
      </c>
      <c r="BB8752" s="5" t="str">
        <f>IF(OR($E8752="",$G8752&lt;&gt;"Ativo"),"",IF(COUNTIFS($E$4:$E8752,$E8752,$A$4:$A8752,$A8752,$G$4:$G8752,"Ativo")=1,1,0))</f>
        <v/>
      </c>
      <c r="BC8752" t="str">
        <f>IF(OR($A8752="",$G8752&lt;&gt;"Ativo"),"",IF(COUNTIFS($A$4:$A8752,$A8752,$G$4:$G8752,"Ativo")=1,1,0))</f>
        <v/>
      </c>
    </row>
    <row r="8753" spans="1:55" x14ac:dyDescent="0.3">
      <c r="A8753" s="76"/>
      <c r="B8753" s="104"/>
      <c r="C8753" s="76"/>
      <c r="D8753" s="77"/>
      <c r="E8753" s="12"/>
      <c r="F8753" s="78"/>
      <c r="G8753" s="77"/>
      <c r="H8753" s="79"/>
      <c r="BA8753" s="5" t="str">
        <f t="shared" si="136"/>
        <v/>
      </c>
      <c r="BB8753" s="5" t="str">
        <f>IF(OR($E8753="",$G8753&lt;&gt;"Ativo"),"",IF(COUNTIFS($E$4:$E8753,$E8753,$A$4:$A8753,$A8753,$G$4:$G8753,"Ativo")=1,1,0))</f>
        <v/>
      </c>
      <c r="BC8753" t="str">
        <f>IF(OR($A8753="",$G8753&lt;&gt;"Ativo"),"",IF(COUNTIFS($A$4:$A8753,$A8753,$G$4:$G8753,"Ativo")=1,1,0))</f>
        <v/>
      </c>
    </row>
    <row r="8754" spans="1:55" x14ac:dyDescent="0.3">
      <c r="A8754" s="76"/>
      <c r="B8754" s="104"/>
      <c r="C8754" s="76"/>
      <c r="D8754" s="77"/>
      <c r="E8754" s="12"/>
      <c r="F8754" s="78"/>
      <c r="G8754" s="77"/>
      <c r="H8754" s="79"/>
      <c r="BA8754" s="5" t="str">
        <f t="shared" si="136"/>
        <v/>
      </c>
      <c r="BB8754" s="5" t="str">
        <f>IF(OR($E8754="",$G8754&lt;&gt;"Ativo"),"",IF(COUNTIFS($E$4:$E8754,$E8754,$A$4:$A8754,$A8754,$G$4:$G8754,"Ativo")=1,1,0))</f>
        <v/>
      </c>
      <c r="BC8754" t="str">
        <f>IF(OR($A8754="",$G8754&lt;&gt;"Ativo"),"",IF(COUNTIFS($A$4:$A8754,$A8754,$G$4:$G8754,"Ativo")=1,1,0))</f>
        <v/>
      </c>
    </row>
    <row r="8755" spans="1:55" x14ac:dyDescent="0.3">
      <c r="A8755" s="76"/>
      <c r="B8755" s="104"/>
      <c r="C8755" s="76"/>
      <c r="D8755" s="77"/>
      <c r="E8755" s="12"/>
      <c r="F8755" s="78"/>
      <c r="G8755" s="77"/>
      <c r="H8755" s="79"/>
      <c r="BA8755" s="5" t="str">
        <f t="shared" si="136"/>
        <v/>
      </c>
      <c r="BB8755" s="5" t="str">
        <f>IF(OR($E8755="",$G8755&lt;&gt;"Ativo"),"",IF(COUNTIFS($E$4:$E8755,$E8755,$A$4:$A8755,$A8755,$G$4:$G8755,"Ativo")=1,1,0))</f>
        <v/>
      </c>
      <c r="BC8755" t="str">
        <f>IF(OR($A8755="",$G8755&lt;&gt;"Ativo"),"",IF(COUNTIFS($A$4:$A8755,$A8755,$G$4:$G8755,"Ativo")=1,1,0))</f>
        <v/>
      </c>
    </row>
    <row r="8756" spans="1:55" x14ac:dyDescent="0.3">
      <c r="A8756" s="76"/>
      <c r="B8756" s="104"/>
      <c r="C8756" s="76"/>
      <c r="D8756" s="77"/>
      <c r="E8756" s="12"/>
      <c r="F8756" s="78"/>
      <c r="G8756" s="77"/>
      <c r="H8756" s="79"/>
      <c r="BA8756" s="5" t="str">
        <f t="shared" si="136"/>
        <v/>
      </c>
      <c r="BB8756" s="5" t="str">
        <f>IF(OR($E8756="",$G8756&lt;&gt;"Ativo"),"",IF(COUNTIFS($E$4:$E8756,$E8756,$A$4:$A8756,$A8756,$G$4:$G8756,"Ativo")=1,1,0))</f>
        <v/>
      </c>
      <c r="BC8756" t="str">
        <f>IF(OR($A8756="",$G8756&lt;&gt;"Ativo"),"",IF(COUNTIFS($A$4:$A8756,$A8756,$G$4:$G8756,"Ativo")=1,1,0))</f>
        <v/>
      </c>
    </row>
    <row r="8757" spans="1:55" x14ac:dyDescent="0.3">
      <c r="A8757" s="76"/>
      <c r="B8757" s="104"/>
      <c r="C8757" s="76"/>
      <c r="D8757" s="77"/>
      <c r="E8757" s="12"/>
      <c r="F8757" s="78"/>
      <c r="G8757" s="77"/>
      <c r="H8757" s="79"/>
      <c r="BA8757" s="5" t="str">
        <f t="shared" si="136"/>
        <v/>
      </c>
      <c r="BB8757" s="5" t="str">
        <f>IF(OR($E8757="",$G8757&lt;&gt;"Ativo"),"",IF(COUNTIFS($E$4:$E8757,$E8757,$A$4:$A8757,$A8757,$G$4:$G8757,"Ativo")=1,1,0))</f>
        <v/>
      </c>
      <c r="BC8757" t="str">
        <f>IF(OR($A8757="",$G8757&lt;&gt;"Ativo"),"",IF(COUNTIFS($A$4:$A8757,$A8757,$G$4:$G8757,"Ativo")=1,1,0))</f>
        <v/>
      </c>
    </row>
    <row r="8758" spans="1:55" x14ac:dyDescent="0.3">
      <c r="A8758" s="76"/>
      <c r="B8758" s="104"/>
      <c r="C8758" s="76"/>
      <c r="D8758" s="77"/>
      <c r="E8758" s="12"/>
      <c r="F8758" s="78"/>
      <c r="G8758" s="77"/>
      <c r="H8758" s="79"/>
      <c r="BA8758" s="5" t="str">
        <f t="shared" si="136"/>
        <v/>
      </c>
      <c r="BB8758" s="5" t="str">
        <f>IF(OR($E8758="",$G8758&lt;&gt;"Ativo"),"",IF(COUNTIFS($E$4:$E8758,$E8758,$A$4:$A8758,$A8758,$G$4:$G8758,"Ativo")=1,1,0))</f>
        <v/>
      </c>
      <c r="BC8758" t="str">
        <f>IF(OR($A8758="",$G8758&lt;&gt;"Ativo"),"",IF(COUNTIFS($A$4:$A8758,$A8758,$G$4:$G8758,"Ativo")=1,1,0))</f>
        <v/>
      </c>
    </row>
    <row r="8759" spans="1:55" x14ac:dyDescent="0.3">
      <c r="A8759" s="76"/>
      <c r="B8759" s="104"/>
      <c r="C8759" s="76"/>
      <c r="D8759" s="77"/>
      <c r="E8759" s="12"/>
      <c r="F8759" s="78"/>
      <c r="G8759" s="77"/>
      <c r="H8759" s="79"/>
      <c r="BA8759" s="5" t="str">
        <f t="shared" si="136"/>
        <v/>
      </c>
      <c r="BB8759" s="5" t="str">
        <f>IF(OR($E8759="",$G8759&lt;&gt;"Ativo"),"",IF(COUNTIFS($E$4:$E8759,$E8759,$A$4:$A8759,$A8759,$G$4:$G8759,"Ativo")=1,1,0))</f>
        <v/>
      </c>
      <c r="BC8759" t="str">
        <f>IF(OR($A8759="",$G8759&lt;&gt;"Ativo"),"",IF(COUNTIFS($A$4:$A8759,$A8759,$G$4:$G8759,"Ativo")=1,1,0))</f>
        <v/>
      </c>
    </row>
    <row r="8760" spans="1:55" x14ac:dyDescent="0.3">
      <c r="A8760" s="76"/>
      <c r="B8760" s="104"/>
      <c r="C8760" s="76"/>
      <c r="D8760" s="77"/>
      <c r="E8760" s="12"/>
      <c r="F8760" s="78"/>
      <c r="G8760" s="77"/>
      <c r="H8760" s="79"/>
      <c r="BA8760" s="5" t="str">
        <f t="shared" si="136"/>
        <v/>
      </c>
      <c r="BB8760" s="5" t="str">
        <f>IF(OR($E8760="",$G8760&lt;&gt;"Ativo"),"",IF(COUNTIFS($E$4:$E8760,$E8760,$A$4:$A8760,$A8760,$G$4:$G8760,"Ativo")=1,1,0))</f>
        <v/>
      </c>
      <c r="BC8760" t="str">
        <f>IF(OR($A8760="",$G8760&lt;&gt;"Ativo"),"",IF(COUNTIFS($A$4:$A8760,$A8760,$G$4:$G8760,"Ativo")=1,1,0))</f>
        <v/>
      </c>
    </row>
    <row r="8761" spans="1:55" x14ac:dyDescent="0.3">
      <c r="A8761" s="76"/>
      <c r="B8761" s="104"/>
      <c r="C8761" s="76"/>
      <c r="D8761" s="77"/>
      <c r="E8761" s="12"/>
      <c r="F8761" s="78"/>
      <c r="G8761" s="77"/>
      <c r="H8761" s="79"/>
      <c r="BA8761" s="5" t="str">
        <f t="shared" si="136"/>
        <v/>
      </c>
      <c r="BB8761" s="5" t="str">
        <f>IF(OR($E8761="",$G8761&lt;&gt;"Ativo"),"",IF(COUNTIFS($E$4:$E8761,$E8761,$A$4:$A8761,$A8761,$G$4:$G8761,"Ativo")=1,1,0))</f>
        <v/>
      </c>
      <c r="BC8761" t="str">
        <f>IF(OR($A8761="",$G8761&lt;&gt;"Ativo"),"",IF(COUNTIFS($A$4:$A8761,$A8761,$G$4:$G8761,"Ativo")=1,1,0))</f>
        <v/>
      </c>
    </row>
    <row r="8762" spans="1:55" x14ac:dyDescent="0.3">
      <c r="A8762" s="76"/>
      <c r="B8762" s="104"/>
      <c r="C8762" s="76"/>
      <c r="D8762" s="77"/>
      <c r="E8762" s="12"/>
      <c r="F8762" s="78"/>
      <c r="G8762" s="77"/>
      <c r="H8762" s="79"/>
      <c r="BA8762" s="5" t="str">
        <f t="shared" si="136"/>
        <v/>
      </c>
      <c r="BB8762" s="5" t="str">
        <f>IF(OR($E8762="",$G8762&lt;&gt;"Ativo"),"",IF(COUNTIFS($E$4:$E8762,$E8762,$A$4:$A8762,$A8762,$G$4:$G8762,"Ativo")=1,1,0))</f>
        <v/>
      </c>
      <c r="BC8762" t="str">
        <f>IF(OR($A8762="",$G8762&lt;&gt;"Ativo"),"",IF(COUNTIFS($A$4:$A8762,$A8762,$G$4:$G8762,"Ativo")=1,1,0))</f>
        <v/>
      </c>
    </row>
    <row r="8763" spans="1:55" x14ac:dyDescent="0.3">
      <c r="A8763" s="76"/>
      <c r="B8763" s="104"/>
      <c r="C8763" s="76"/>
      <c r="D8763" s="77"/>
      <c r="E8763" s="12"/>
      <c r="F8763" s="78"/>
      <c r="G8763" s="77"/>
      <c r="H8763" s="79"/>
      <c r="BA8763" s="5" t="str">
        <f t="shared" si="136"/>
        <v/>
      </c>
      <c r="BB8763" s="5" t="str">
        <f>IF(OR($E8763="",$G8763&lt;&gt;"Ativo"),"",IF(COUNTIFS($E$4:$E8763,$E8763,$A$4:$A8763,$A8763,$G$4:$G8763,"Ativo")=1,1,0))</f>
        <v/>
      </c>
      <c r="BC8763" t="str">
        <f>IF(OR($A8763="",$G8763&lt;&gt;"Ativo"),"",IF(COUNTIFS($A$4:$A8763,$A8763,$G$4:$G8763,"Ativo")=1,1,0))</f>
        <v/>
      </c>
    </row>
    <row r="8764" spans="1:55" x14ac:dyDescent="0.3">
      <c r="A8764" s="76"/>
      <c r="B8764" s="104"/>
      <c r="C8764" s="76"/>
      <c r="D8764" s="77"/>
      <c r="E8764" s="12"/>
      <c r="F8764" s="78"/>
      <c r="G8764" s="77"/>
      <c r="H8764" s="79"/>
      <c r="BA8764" s="5" t="str">
        <f t="shared" si="136"/>
        <v/>
      </c>
      <c r="BB8764" s="5" t="str">
        <f>IF(OR($E8764="",$G8764&lt;&gt;"Ativo"),"",IF(COUNTIFS($E$4:$E8764,$E8764,$A$4:$A8764,$A8764,$G$4:$G8764,"Ativo")=1,1,0))</f>
        <v/>
      </c>
      <c r="BC8764" t="str">
        <f>IF(OR($A8764="",$G8764&lt;&gt;"Ativo"),"",IF(COUNTIFS($A$4:$A8764,$A8764,$G$4:$G8764,"Ativo")=1,1,0))</f>
        <v/>
      </c>
    </row>
    <row r="8765" spans="1:55" x14ac:dyDescent="0.3">
      <c r="A8765" s="76"/>
      <c r="B8765" s="104"/>
      <c r="C8765" s="76"/>
      <c r="D8765" s="77"/>
      <c r="E8765" s="12"/>
      <c r="F8765" s="78"/>
      <c r="G8765" s="77"/>
      <c r="H8765" s="79"/>
      <c r="BA8765" s="5" t="str">
        <f t="shared" si="136"/>
        <v/>
      </c>
      <c r="BB8765" s="5" t="str">
        <f>IF(OR($E8765="",$G8765&lt;&gt;"Ativo"),"",IF(COUNTIFS($E$4:$E8765,$E8765,$A$4:$A8765,$A8765,$G$4:$G8765,"Ativo")=1,1,0))</f>
        <v/>
      </c>
      <c r="BC8765" t="str">
        <f>IF(OR($A8765="",$G8765&lt;&gt;"Ativo"),"",IF(COUNTIFS($A$4:$A8765,$A8765,$G$4:$G8765,"Ativo")=1,1,0))</f>
        <v/>
      </c>
    </row>
    <row r="8766" spans="1:55" x14ac:dyDescent="0.3">
      <c r="A8766" s="76"/>
      <c r="B8766" s="104"/>
      <c r="C8766" s="76"/>
      <c r="D8766" s="77"/>
      <c r="E8766" s="12"/>
      <c r="F8766" s="78"/>
      <c r="G8766" s="77"/>
      <c r="H8766" s="79"/>
      <c r="BA8766" s="5" t="str">
        <f t="shared" si="136"/>
        <v/>
      </c>
      <c r="BB8766" s="5" t="str">
        <f>IF(OR($E8766="",$G8766&lt;&gt;"Ativo"),"",IF(COUNTIFS($E$4:$E8766,$E8766,$A$4:$A8766,$A8766,$G$4:$G8766,"Ativo")=1,1,0))</f>
        <v/>
      </c>
      <c r="BC8766" t="str">
        <f>IF(OR($A8766="",$G8766&lt;&gt;"Ativo"),"",IF(COUNTIFS($A$4:$A8766,$A8766,$G$4:$G8766,"Ativo")=1,1,0))</f>
        <v/>
      </c>
    </row>
    <row r="8767" spans="1:55" x14ac:dyDescent="0.3">
      <c r="A8767" s="76"/>
      <c r="B8767" s="104"/>
      <c r="C8767" s="76"/>
      <c r="D8767" s="77"/>
      <c r="E8767" s="12"/>
      <c r="F8767" s="78"/>
      <c r="G8767" s="77"/>
      <c r="H8767" s="79"/>
      <c r="BA8767" s="5" t="str">
        <f t="shared" si="136"/>
        <v/>
      </c>
      <c r="BB8767" s="5" t="str">
        <f>IF(OR($E8767="",$G8767&lt;&gt;"Ativo"),"",IF(COUNTIFS($E$4:$E8767,$E8767,$A$4:$A8767,$A8767,$G$4:$G8767,"Ativo")=1,1,0))</f>
        <v/>
      </c>
      <c r="BC8767" t="str">
        <f>IF(OR($A8767="",$G8767&lt;&gt;"Ativo"),"",IF(COUNTIFS($A$4:$A8767,$A8767,$G$4:$G8767,"Ativo")=1,1,0))</f>
        <v/>
      </c>
    </row>
    <row r="8768" spans="1:55" x14ac:dyDescent="0.3">
      <c r="A8768" s="76"/>
      <c r="B8768" s="104"/>
      <c r="C8768" s="76"/>
      <c r="D8768" s="77"/>
      <c r="E8768" s="12"/>
      <c r="F8768" s="78"/>
      <c r="G8768" s="77"/>
      <c r="H8768" s="79"/>
      <c r="BA8768" s="5" t="str">
        <f t="shared" si="136"/>
        <v/>
      </c>
      <c r="BB8768" s="5" t="str">
        <f>IF(OR($E8768="",$G8768&lt;&gt;"Ativo"),"",IF(COUNTIFS($E$4:$E8768,$E8768,$A$4:$A8768,$A8768,$G$4:$G8768,"Ativo")=1,1,0))</f>
        <v/>
      </c>
      <c r="BC8768" t="str">
        <f>IF(OR($A8768="",$G8768&lt;&gt;"Ativo"),"",IF(COUNTIFS($A$4:$A8768,$A8768,$G$4:$G8768,"Ativo")=1,1,0))</f>
        <v/>
      </c>
    </row>
    <row r="8769" spans="1:55" x14ac:dyDescent="0.3">
      <c r="A8769" s="76"/>
      <c r="B8769" s="104"/>
      <c r="C8769" s="76"/>
      <c r="D8769" s="77"/>
      <c r="E8769" s="12"/>
      <c r="F8769" s="78"/>
      <c r="G8769" s="77"/>
      <c r="H8769" s="79"/>
      <c r="BA8769" s="5" t="str">
        <f t="shared" si="136"/>
        <v/>
      </c>
      <c r="BB8769" s="5" t="str">
        <f>IF(OR($E8769="",$G8769&lt;&gt;"Ativo"),"",IF(COUNTIFS($E$4:$E8769,$E8769,$A$4:$A8769,$A8769,$G$4:$G8769,"Ativo")=1,1,0))</f>
        <v/>
      </c>
      <c r="BC8769" t="str">
        <f>IF(OR($A8769="",$G8769&lt;&gt;"Ativo"),"",IF(COUNTIFS($A$4:$A8769,$A8769,$G$4:$G8769,"Ativo")=1,1,0))</f>
        <v/>
      </c>
    </row>
    <row r="8770" spans="1:55" x14ac:dyDescent="0.3">
      <c r="A8770" s="76"/>
      <c r="B8770" s="104"/>
      <c r="C8770" s="76"/>
      <c r="D8770" s="77"/>
      <c r="E8770" s="12"/>
      <c r="F8770" s="78"/>
      <c r="G8770" s="77"/>
      <c r="H8770" s="79"/>
      <c r="BA8770" s="5" t="str">
        <f t="shared" si="136"/>
        <v/>
      </c>
      <c r="BB8770" s="5" t="str">
        <f>IF(OR($E8770="",$G8770&lt;&gt;"Ativo"),"",IF(COUNTIFS($E$4:$E8770,$E8770,$A$4:$A8770,$A8770,$G$4:$G8770,"Ativo")=1,1,0))</f>
        <v/>
      </c>
      <c r="BC8770" t="str">
        <f>IF(OR($A8770="",$G8770&lt;&gt;"Ativo"),"",IF(COUNTIFS($A$4:$A8770,$A8770,$G$4:$G8770,"Ativo")=1,1,0))</f>
        <v/>
      </c>
    </row>
    <row r="8771" spans="1:55" x14ac:dyDescent="0.3">
      <c r="A8771" s="76"/>
      <c r="B8771" s="104"/>
      <c r="C8771" s="76"/>
      <c r="D8771" s="77"/>
      <c r="E8771" s="12"/>
      <c r="F8771" s="78"/>
      <c r="G8771" s="77"/>
      <c r="H8771" s="79"/>
      <c r="BA8771" s="5" t="str">
        <f t="shared" si="136"/>
        <v/>
      </c>
      <c r="BB8771" s="5" t="str">
        <f>IF(OR($E8771="",$G8771&lt;&gt;"Ativo"),"",IF(COUNTIFS($E$4:$E8771,$E8771,$A$4:$A8771,$A8771,$G$4:$G8771,"Ativo")=1,1,0))</f>
        <v/>
      </c>
      <c r="BC8771" t="str">
        <f>IF(OR($A8771="",$G8771&lt;&gt;"Ativo"),"",IF(COUNTIFS($A$4:$A8771,$A8771,$G$4:$G8771,"Ativo")=1,1,0))</f>
        <v/>
      </c>
    </row>
    <row r="8772" spans="1:55" x14ac:dyDescent="0.3">
      <c r="A8772" s="76"/>
      <c r="B8772" s="104"/>
      <c r="C8772" s="76"/>
      <c r="D8772" s="77"/>
      <c r="E8772" s="12"/>
      <c r="F8772" s="78"/>
      <c r="G8772" s="77"/>
      <c r="H8772" s="79"/>
      <c r="BA8772" s="5" t="str">
        <f t="shared" ref="BA8772:BA8835" si="137">IF($D8772="","",MID($D8772,4,LEN($D8772)-5))</f>
        <v/>
      </c>
      <c r="BB8772" s="5" t="str">
        <f>IF(OR($E8772="",$G8772&lt;&gt;"Ativo"),"",IF(COUNTIFS($E$4:$E8772,$E8772,$A$4:$A8772,$A8772,$G$4:$G8772,"Ativo")=1,1,0))</f>
        <v/>
      </c>
      <c r="BC8772" t="str">
        <f>IF(OR($A8772="",$G8772&lt;&gt;"Ativo"),"",IF(COUNTIFS($A$4:$A8772,$A8772,$G$4:$G8772,"Ativo")=1,1,0))</f>
        <v/>
      </c>
    </row>
    <row r="8773" spans="1:55" x14ac:dyDescent="0.3">
      <c r="A8773" s="76"/>
      <c r="B8773" s="104"/>
      <c r="C8773" s="76"/>
      <c r="D8773" s="77"/>
      <c r="E8773" s="12"/>
      <c r="F8773" s="78"/>
      <c r="G8773" s="77"/>
      <c r="H8773" s="79"/>
      <c r="BA8773" s="5" t="str">
        <f t="shared" si="137"/>
        <v/>
      </c>
      <c r="BB8773" s="5" t="str">
        <f>IF(OR($E8773="",$G8773&lt;&gt;"Ativo"),"",IF(COUNTIFS($E$4:$E8773,$E8773,$A$4:$A8773,$A8773,$G$4:$G8773,"Ativo")=1,1,0))</f>
        <v/>
      </c>
      <c r="BC8773" t="str">
        <f>IF(OR($A8773="",$G8773&lt;&gt;"Ativo"),"",IF(COUNTIFS($A$4:$A8773,$A8773,$G$4:$G8773,"Ativo")=1,1,0))</f>
        <v/>
      </c>
    </row>
    <row r="8774" spans="1:55" x14ac:dyDescent="0.3">
      <c r="A8774" s="76"/>
      <c r="B8774" s="104"/>
      <c r="C8774" s="76"/>
      <c r="D8774" s="77"/>
      <c r="E8774" s="12"/>
      <c r="F8774" s="78"/>
      <c r="G8774" s="77"/>
      <c r="H8774" s="79"/>
      <c r="BA8774" s="5" t="str">
        <f t="shared" si="137"/>
        <v/>
      </c>
      <c r="BB8774" s="5" t="str">
        <f>IF(OR($E8774="",$G8774&lt;&gt;"Ativo"),"",IF(COUNTIFS($E$4:$E8774,$E8774,$A$4:$A8774,$A8774,$G$4:$G8774,"Ativo")=1,1,0))</f>
        <v/>
      </c>
      <c r="BC8774" t="str">
        <f>IF(OR($A8774="",$G8774&lt;&gt;"Ativo"),"",IF(COUNTIFS($A$4:$A8774,$A8774,$G$4:$G8774,"Ativo")=1,1,0))</f>
        <v/>
      </c>
    </row>
    <row r="8775" spans="1:55" x14ac:dyDescent="0.3">
      <c r="A8775" s="76"/>
      <c r="B8775" s="104"/>
      <c r="C8775" s="76"/>
      <c r="D8775" s="77"/>
      <c r="E8775" s="12"/>
      <c r="F8775" s="78"/>
      <c r="G8775" s="77"/>
      <c r="H8775" s="79"/>
      <c r="BA8775" s="5" t="str">
        <f t="shared" si="137"/>
        <v/>
      </c>
      <c r="BB8775" s="5" t="str">
        <f>IF(OR($E8775="",$G8775&lt;&gt;"Ativo"),"",IF(COUNTIFS($E$4:$E8775,$E8775,$A$4:$A8775,$A8775,$G$4:$G8775,"Ativo")=1,1,0))</f>
        <v/>
      </c>
      <c r="BC8775" t="str">
        <f>IF(OR($A8775="",$G8775&lt;&gt;"Ativo"),"",IF(COUNTIFS($A$4:$A8775,$A8775,$G$4:$G8775,"Ativo")=1,1,0))</f>
        <v/>
      </c>
    </row>
    <row r="8776" spans="1:55" x14ac:dyDescent="0.3">
      <c r="A8776" s="76"/>
      <c r="B8776" s="104"/>
      <c r="C8776" s="76"/>
      <c r="D8776" s="77"/>
      <c r="E8776" s="12"/>
      <c r="F8776" s="78"/>
      <c r="G8776" s="77"/>
      <c r="H8776" s="79"/>
      <c r="BA8776" s="5" t="str">
        <f t="shared" si="137"/>
        <v/>
      </c>
      <c r="BB8776" s="5" t="str">
        <f>IF(OR($E8776="",$G8776&lt;&gt;"Ativo"),"",IF(COUNTIFS($E$4:$E8776,$E8776,$A$4:$A8776,$A8776,$G$4:$G8776,"Ativo")=1,1,0))</f>
        <v/>
      </c>
      <c r="BC8776" t="str">
        <f>IF(OR($A8776="",$G8776&lt;&gt;"Ativo"),"",IF(COUNTIFS($A$4:$A8776,$A8776,$G$4:$G8776,"Ativo")=1,1,0))</f>
        <v/>
      </c>
    </row>
    <row r="8777" spans="1:55" x14ac:dyDescent="0.3">
      <c r="A8777" s="76"/>
      <c r="B8777" s="104"/>
      <c r="C8777" s="76"/>
      <c r="D8777" s="77"/>
      <c r="E8777" s="12"/>
      <c r="F8777" s="78"/>
      <c r="G8777" s="77"/>
      <c r="H8777" s="79"/>
      <c r="BA8777" s="5" t="str">
        <f t="shared" si="137"/>
        <v/>
      </c>
      <c r="BB8777" s="5" t="str">
        <f>IF(OR($E8777="",$G8777&lt;&gt;"Ativo"),"",IF(COUNTIFS($E$4:$E8777,$E8777,$A$4:$A8777,$A8777,$G$4:$G8777,"Ativo")=1,1,0))</f>
        <v/>
      </c>
      <c r="BC8777" t="str">
        <f>IF(OR($A8777="",$G8777&lt;&gt;"Ativo"),"",IF(COUNTIFS($A$4:$A8777,$A8777,$G$4:$G8777,"Ativo")=1,1,0))</f>
        <v/>
      </c>
    </row>
    <row r="8778" spans="1:55" x14ac:dyDescent="0.3">
      <c r="A8778" s="76"/>
      <c r="B8778" s="104"/>
      <c r="C8778" s="76"/>
      <c r="D8778" s="77"/>
      <c r="E8778" s="12"/>
      <c r="F8778" s="78"/>
      <c r="G8778" s="77"/>
      <c r="H8778" s="79"/>
      <c r="BA8778" s="5" t="str">
        <f t="shared" si="137"/>
        <v/>
      </c>
      <c r="BB8778" s="5" t="str">
        <f>IF(OR($E8778="",$G8778&lt;&gt;"Ativo"),"",IF(COUNTIFS($E$4:$E8778,$E8778,$A$4:$A8778,$A8778,$G$4:$G8778,"Ativo")=1,1,0))</f>
        <v/>
      </c>
      <c r="BC8778" t="str">
        <f>IF(OR($A8778="",$G8778&lt;&gt;"Ativo"),"",IF(COUNTIFS($A$4:$A8778,$A8778,$G$4:$G8778,"Ativo")=1,1,0))</f>
        <v/>
      </c>
    </row>
    <row r="8779" spans="1:55" x14ac:dyDescent="0.3">
      <c r="A8779" s="76"/>
      <c r="B8779" s="104"/>
      <c r="C8779" s="76"/>
      <c r="D8779" s="77"/>
      <c r="E8779" s="12"/>
      <c r="F8779" s="78"/>
      <c r="G8779" s="77"/>
      <c r="H8779" s="79"/>
      <c r="BA8779" s="5" t="str">
        <f t="shared" si="137"/>
        <v/>
      </c>
      <c r="BB8779" s="5" t="str">
        <f>IF(OR($E8779="",$G8779&lt;&gt;"Ativo"),"",IF(COUNTIFS($E$4:$E8779,$E8779,$A$4:$A8779,$A8779,$G$4:$G8779,"Ativo")=1,1,0))</f>
        <v/>
      </c>
      <c r="BC8779" t="str">
        <f>IF(OR($A8779="",$G8779&lt;&gt;"Ativo"),"",IF(COUNTIFS($A$4:$A8779,$A8779,$G$4:$G8779,"Ativo")=1,1,0))</f>
        <v/>
      </c>
    </row>
    <row r="8780" spans="1:55" x14ac:dyDescent="0.3">
      <c r="A8780" s="76"/>
      <c r="B8780" s="104"/>
      <c r="C8780" s="76"/>
      <c r="D8780" s="77"/>
      <c r="E8780" s="12"/>
      <c r="F8780" s="78"/>
      <c r="G8780" s="77"/>
      <c r="H8780" s="79"/>
      <c r="BA8780" s="5" t="str">
        <f t="shared" si="137"/>
        <v/>
      </c>
      <c r="BB8780" s="5" t="str">
        <f>IF(OR($E8780="",$G8780&lt;&gt;"Ativo"),"",IF(COUNTIFS($E$4:$E8780,$E8780,$A$4:$A8780,$A8780,$G$4:$G8780,"Ativo")=1,1,0))</f>
        <v/>
      </c>
      <c r="BC8780" t="str">
        <f>IF(OR($A8780="",$G8780&lt;&gt;"Ativo"),"",IF(COUNTIFS($A$4:$A8780,$A8780,$G$4:$G8780,"Ativo")=1,1,0))</f>
        <v/>
      </c>
    </row>
    <row r="8781" spans="1:55" x14ac:dyDescent="0.3">
      <c r="A8781" s="76"/>
      <c r="B8781" s="104"/>
      <c r="C8781" s="76"/>
      <c r="D8781" s="77"/>
      <c r="E8781" s="12"/>
      <c r="F8781" s="78"/>
      <c r="G8781" s="77"/>
      <c r="H8781" s="79"/>
      <c r="BA8781" s="5" t="str">
        <f t="shared" si="137"/>
        <v/>
      </c>
      <c r="BB8781" s="5" t="str">
        <f>IF(OR($E8781="",$G8781&lt;&gt;"Ativo"),"",IF(COUNTIFS($E$4:$E8781,$E8781,$A$4:$A8781,$A8781,$G$4:$G8781,"Ativo")=1,1,0))</f>
        <v/>
      </c>
      <c r="BC8781" t="str">
        <f>IF(OR($A8781="",$G8781&lt;&gt;"Ativo"),"",IF(COUNTIFS($A$4:$A8781,$A8781,$G$4:$G8781,"Ativo")=1,1,0))</f>
        <v/>
      </c>
    </row>
    <row r="8782" spans="1:55" x14ac:dyDescent="0.3">
      <c r="A8782" s="76"/>
      <c r="B8782" s="104"/>
      <c r="C8782" s="76"/>
      <c r="D8782" s="77"/>
      <c r="E8782" s="12"/>
      <c r="F8782" s="78"/>
      <c r="G8782" s="77"/>
      <c r="H8782" s="79"/>
      <c r="BA8782" s="5" t="str">
        <f t="shared" si="137"/>
        <v/>
      </c>
      <c r="BB8782" s="5" t="str">
        <f>IF(OR($E8782="",$G8782&lt;&gt;"Ativo"),"",IF(COUNTIFS($E$4:$E8782,$E8782,$A$4:$A8782,$A8782,$G$4:$G8782,"Ativo")=1,1,0))</f>
        <v/>
      </c>
      <c r="BC8782" t="str">
        <f>IF(OR($A8782="",$G8782&lt;&gt;"Ativo"),"",IF(COUNTIFS($A$4:$A8782,$A8782,$G$4:$G8782,"Ativo")=1,1,0))</f>
        <v/>
      </c>
    </row>
    <row r="8783" spans="1:55" x14ac:dyDescent="0.3">
      <c r="A8783" s="76"/>
      <c r="B8783" s="104"/>
      <c r="C8783" s="76"/>
      <c r="D8783" s="77"/>
      <c r="E8783" s="12"/>
      <c r="F8783" s="78"/>
      <c r="G8783" s="77"/>
      <c r="H8783" s="79"/>
      <c r="BA8783" s="5" t="str">
        <f t="shared" si="137"/>
        <v/>
      </c>
      <c r="BB8783" s="5" t="str">
        <f>IF(OR($E8783="",$G8783&lt;&gt;"Ativo"),"",IF(COUNTIFS($E$4:$E8783,$E8783,$A$4:$A8783,$A8783,$G$4:$G8783,"Ativo")=1,1,0))</f>
        <v/>
      </c>
      <c r="BC8783" t="str">
        <f>IF(OR($A8783="",$G8783&lt;&gt;"Ativo"),"",IF(COUNTIFS($A$4:$A8783,$A8783,$G$4:$G8783,"Ativo")=1,1,0))</f>
        <v/>
      </c>
    </row>
    <row r="8784" spans="1:55" x14ac:dyDescent="0.3">
      <c r="A8784" s="76"/>
      <c r="B8784" s="104"/>
      <c r="C8784" s="76"/>
      <c r="D8784" s="77"/>
      <c r="E8784" s="12"/>
      <c r="F8784" s="78"/>
      <c r="G8784" s="77"/>
      <c r="H8784" s="79"/>
      <c r="BA8784" s="5" t="str">
        <f t="shared" si="137"/>
        <v/>
      </c>
      <c r="BB8784" s="5" t="str">
        <f>IF(OR($E8784="",$G8784&lt;&gt;"Ativo"),"",IF(COUNTIFS($E$4:$E8784,$E8784,$A$4:$A8784,$A8784,$G$4:$G8784,"Ativo")=1,1,0))</f>
        <v/>
      </c>
      <c r="BC8784" t="str">
        <f>IF(OR($A8784="",$G8784&lt;&gt;"Ativo"),"",IF(COUNTIFS($A$4:$A8784,$A8784,$G$4:$G8784,"Ativo")=1,1,0))</f>
        <v/>
      </c>
    </row>
    <row r="8785" spans="1:55" x14ac:dyDescent="0.3">
      <c r="A8785" s="76"/>
      <c r="B8785" s="104"/>
      <c r="C8785" s="76"/>
      <c r="D8785" s="77"/>
      <c r="E8785" s="12"/>
      <c r="F8785" s="78"/>
      <c r="G8785" s="77"/>
      <c r="H8785" s="79"/>
      <c r="BA8785" s="5" t="str">
        <f t="shared" si="137"/>
        <v/>
      </c>
      <c r="BB8785" s="5" t="str">
        <f>IF(OR($E8785="",$G8785&lt;&gt;"Ativo"),"",IF(COUNTIFS($E$4:$E8785,$E8785,$A$4:$A8785,$A8785,$G$4:$G8785,"Ativo")=1,1,0))</f>
        <v/>
      </c>
      <c r="BC8785" t="str">
        <f>IF(OR($A8785="",$G8785&lt;&gt;"Ativo"),"",IF(COUNTIFS($A$4:$A8785,$A8785,$G$4:$G8785,"Ativo")=1,1,0))</f>
        <v/>
      </c>
    </row>
    <row r="8786" spans="1:55" x14ac:dyDescent="0.3">
      <c r="A8786" s="76"/>
      <c r="B8786" s="104"/>
      <c r="C8786" s="76"/>
      <c r="D8786" s="77"/>
      <c r="E8786" s="12"/>
      <c r="F8786" s="78"/>
      <c r="G8786" s="77"/>
      <c r="H8786" s="79"/>
      <c r="BA8786" s="5" t="str">
        <f t="shared" si="137"/>
        <v/>
      </c>
      <c r="BB8786" s="5" t="str">
        <f>IF(OR($E8786="",$G8786&lt;&gt;"Ativo"),"",IF(COUNTIFS($E$4:$E8786,$E8786,$A$4:$A8786,$A8786,$G$4:$G8786,"Ativo")=1,1,0))</f>
        <v/>
      </c>
      <c r="BC8786" t="str">
        <f>IF(OR($A8786="",$G8786&lt;&gt;"Ativo"),"",IF(COUNTIFS($A$4:$A8786,$A8786,$G$4:$G8786,"Ativo")=1,1,0))</f>
        <v/>
      </c>
    </row>
    <row r="8787" spans="1:55" x14ac:dyDescent="0.3">
      <c r="A8787" s="76"/>
      <c r="B8787" s="104"/>
      <c r="C8787" s="76"/>
      <c r="D8787" s="77"/>
      <c r="E8787" s="12"/>
      <c r="F8787" s="78"/>
      <c r="G8787" s="77"/>
      <c r="H8787" s="79"/>
      <c r="BA8787" s="5" t="str">
        <f t="shared" si="137"/>
        <v/>
      </c>
      <c r="BB8787" s="5" t="str">
        <f>IF(OR($E8787="",$G8787&lt;&gt;"Ativo"),"",IF(COUNTIFS($E$4:$E8787,$E8787,$A$4:$A8787,$A8787,$G$4:$G8787,"Ativo")=1,1,0))</f>
        <v/>
      </c>
      <c r="BC8787" t="str">
        <f>IF(OR($A8787="",$G8787&lt;&gt;"Ativo"),"",IF(COUNTIFS($A$4:$A8787,$A8787,$G$4:$G8787,"Ativo")=1,1,0))</f>
        <v/>
      </c>
    </row>
    <row r="8788" spans="1:55" x14ac:dyDescent="0.3">
      <c r="A8788" s="76"/>
      <c r="B8788" s="104"/>
      <c r="C8788" s="76"/>
      <c r="D8788" s="77"/>
      <c r="E8788" s="12"/>
      <c r="F8788" s="78"/>
      <c r="G8788" s="77"/>
      <c r="H8788" s="79"/>
      <c r="BA8788" s="5" t="str">
        <f t="shared" si="137"/>
        <v/>
      </c>
      <c r="BB8788" s="5" t="str">
        <f>IF(OR($E8788="",$G8788&lt;&gt;"Ativo"),"",IF(COUNTIFS($E$4:$E8788,$E8788,$A$4:$A8788,$A8788,$G$4:$G8788,"Ativo")=1,1,0))</f>
        <v/>
      </c>
      <c r="BC8788" t="str">
        <f>IF(OR($A8788="",$G8788&lt;&gt;"Ativo"),"",IF(COUNTIFS($A$4:$A8788,$A8788,$G$4:$G8788,"Ativo")=1,1,0))</f>
        <v/>
      </c>
    </row>
    <row r="8789" spans="1:55" x14ac:dyDescent="0.3">
      <c r="A8789" s="76"/>
      <c r="B8789" s="104"/>
      <c r="C8789" s="76"/>
      <c r="D8789" s="77"/>
      <c r="E8789" s="12"/>
      <c r="F8789" s="78"/>
      <c r="G8789" s="77"/>
      <c r="H8789" s="79"/>
      <c r="BA8789" s="5" t="str">
        <f t="shared" si="137"/>
        <v/>
      </c>
      <c r="BB8789" s="5" t="str">
        <f>IF(OR($E8789="",$G8789&lt;&gt;"Ativo"),"",IF(COUNTIFS($E$4:$E8789,$E8789,$A$4:$A8789,$A8789,$G$4:$G8789,"Ativo")=1,1,0))</f>
        <v/>
      </c>
      <c r="BC8789" t="str">
        <f>IF(OR($A8789="",$G8789&lt;&gt;"Ativo"),"",IF(COUNTIFS($A$4:$A8789,$A8789,$G$4:$G8789,"Ativo")=1,1,0))</f>
        <v/>
      </c>
    </row>
    <row r="8790" spans="1:55" x14ac:dyDescent="0.3">
      <c r="A8790" s="76"/>
      <c r="B8790" s="104"/>
      <c r="C8790" s="76"/>
      <c r="D8790" s="77"/>
      <c r="E8790" s="12"/>
      <c r="F8790" s="78"/>
      <c r="G8790" s="77"/>
      <c r="H8790" s="79"/>
      <c r="BA8790" s="5" t="str">
        <f t="shared" si="137"/>
        <v/>
      </c>
      <c r="BB8790" s="5" t="str">
        <f>IF(OR($E8790="",$G8790&lt;&gt;"Ativo"),"",IF(COUNTIFS($E$4:$E8790,$E8790,$A$4:$A8790,$A8790,$G$4:$G8790,"Ativo")=1,1,0))</f>
        <v/>
      </c>
      <c r="BC8790" t="str">
        <f>IF(OR($A8790="",$G8790&lt;&gt;"Ativo"),"",IF(COUNTIFS($A$4:$A8790,$A8790,$G$4:$G8790,"Ativo")=1,1,0))</f>
        <v/>
      </c>
    </row>
    <row r="8791" spans="1:55" x14ac:dyDescent="0.3">
      <c r="A8791" s="76"/>
      <c r="B8791" s="104"/>
      <c r="C8791" s="76"/>
      <c r="D8791" s="77"/>
      <c r="E8791" s="12"/>
      <c r="F8791" s="78"/>
      <c r="G8791" s="77"/>
      <c r="H8791" s="79"/>
      <c r="BA8791" s="5" t="str">
        <f t="shared" si="137"/>
        <v/>
      </c>
      <c r="BB8791" s="5" t="str">
        <f>IF(OR($E8791="",$G8791&lt;&gt;"Ativo"),"",IF(COUNTIFS($E$4:$E8791,$E8791,$A$4:$A8791,$A8791,$G$4:$G8791,"Ativo")=1,1,0))</f>
        <v/>
      </c>
      <c r="BC8791" t="str">
        <f>IF(OR($A8791="",$G8791&lt;&gt;"Ativo"),"",IF(COUNTIFS($A$4:$A8791,$A8791,$G$4:$G8791,"Ativo")=1,1,0))</f>
        <v/>
      </c>
    </row>
    <row r="8792" spans="1:55" x14ac:dyDescent="0.3">
      <c r="A8792" s="76"/>
      <c r="B8792" s="104"/>
      <c r="C8792" s="76"/>
      <c r="D8792" s="77"/>
      <c r="E8792" s="12"/>
      <c r="F8792" s="78"/>
      <c r="G8792" s="77"/>
      <c r="H8792" s="79"/>
      <c r="BA8792" s="5" t="str">
        <f t="shared" si="137"/>
        <v/>
      </c>
      <c r="BB8792" s="5" t="str">
        <f>IF(OR($E8792="",$G8792&lt;&gt;"Ativo"),"",IF(COUNTIFS($E$4:$E8792,$E8792,$A$4:$A8792,$A8792,$G$4:$G8792,"Ativo")=1,1,0))</f>
        <v/>
      </c>
      <c r="BC8792" t="str">
        <f>IF(OR($A8792="",$G8792&lt;&gt;"Ativo"),"",IF(COUNTIFS($A$4:$A8792,$A8792,$G$4:$G8792,"Ativo")=1,1,0))</f>
        <v/>
      </c>
    </row>
    <row r="8793" spans="1:55" x14ac:dyDescent="0.3">
      <c r="A8793" s="76"/>
      <c r="B8793" s="104"/>
      <c r="C8793" s="76"/>
      <c r="D8793" s="77"/>
      <c r="E8793" s="12"/>
      <c r="F8793" s="78"/>
      <c r="G8793" s="77"/>
      <c r="H8793" s="79"/>
      <c r="BA8793" s="5" t="str">
        <f t="shared" si="137"/>
        <v/>
      </c>
      <c r="BB8793" s="5" t="str">
        <f>IF(OR($E8793="",$G8793&lt;&gt;"Ativo"),"",IF(COUNTIFS($E$4:$E8793,$E8793,$A$4:$A8793,$A8793,$G$4:$G8793,"Ativo")=1,1,0))</f>
        <v/>
      </c>
      <c r="BC8793" t="str">
        <f>IF(OR($A8793="",$G8793&lt;&gt;"Ativo"),"",IF(COUNTIFS($A$4:$A8793,$A8793,$G$4:$G8793,"Ativo")=1,1,0))</f>
        <v/>
      </c>
    </row>
    <row r="8794" spans="1:55" x14ac:dyDescent="0.3">
      <c r="A8794" s="76"/>
      <c r="B8794" s="104"/>
      <c r="C8794" s="76"/>
      <c r="D8794" s="77"/>
      <c r="E8794" s="12"/>
      <c r="F8794" s="78"/>
      <c r="G8794" s="77"/>
      <c r="H8794" s="79"/>
      <c r="BA8794" s="5" t="str">
        <f t="shared" si="137"/>
        <v/>
      </c>
      <c r="BB8794" s="5" t="str">
        <f>IF(OR($E8794="",$G8794&lt;&gt;"Ativo"),"",IF(COUNTIFS($E$4:$E8794,$E8794,$A$4:$A8794,$A8794,$G$4:$G8794,"Ativo")=1,1,0))</f>
        <v/>
      </c>
      <c r="BC8794" t="str">
        <f>IF(OR($A8794="",$G8794&lt;&gt;"Ativo"),"",IF(COUNTIFS($A$4:$A8794,$A8794,$G$4:$G8794,"Ativo")=1,1,0))</f>
        <v/>
      </c>
    </row>
    <row r="8795" spans="1:55" x14ac:dyDescent="0.3">
      <c r="A8795" s="76"/>
      <c r="B8795" s="104"/>
      <c r="C8795" s="76"/>
      <c r="D8795" s="77"/>
      <c r="E8795" s="12"/>
      <c r="F8795" s="78"/>
      <c r="G8795" s="77"/>
      <c r="H8795" s="79"/>
      <c r="BA8795" s="5" t="str">
        <f t="shared" si="137"/>
        <v/>
      </c>
      <c r="BB8795" s="5" t="str">
        <f>IF(OR($E8795="",$G8795&lt;&gt;"Ativo"),"",IF(COUNTIFS($E$4:$E8795,$E8795,$A$4:$A8795,$A8795,$G$4:$G8795,"Ativo")=1,1,0))</f>
        <v/>
      </c>
      <c r="BC8795" t="str">
        <f>IF(OR($A8795="",$G8795&lt;&gt;"Ativo"),"",IF(COUNTIFS($A$4:$A8795,$A8795,$G$4:$G8795,"Ativo")=1,1,0))</f>
        <v/>
      </c>
    </row>
    <row r="8796" spans="1:55" x14ac:dyDescent="0.3">
      <c r="A8796" s="76"/>
      <c r="B8796" s="104"/>
      <c r="C8796" s="76"/>
      <c r="D8796" s="77"/>
      <c r="E8796" s="12"/>
      <c r="F8796" s="78"/>
      <c r="G8796" s="77"/>
      <c r="H8796" s="79"/>
      <c r="BA8796" s="5" t="str">
        <f t="shared" si="137"/>
        <v/>
      </c>
      <c r="BB8796" s="5" t="str">
        <f>IF(OR($E8796="",$G8796&lt;&gt;"Ativo"),"",IF(COUNTIFS($E$4:$E8796,$E8796,$A$4:$A8796,$A8796,$G$4:$G8796,"Ativo")=1,1,0))</f>
        <v/>
      </c>
      <c r="BC8796" t="str">
        <f>IF(OR($A8796="",$G8796&lt;&gt;"Ativo"),"",IF(COUNTIFS($A$4:$A8796,$A8796,$G$4:$G8796,"Ativo")=1,1,0))</f>
        <v/>
      </c>
    </row>
    <row r="8797" spans="1:55" x14ac:dyDescent="0.3">
      <c r="A8797" s="76"/>
      <c r="B8797" s="104"/>
      <c r="C8797" s="76"/>
      <c r="D8797" s="77"/>
      <c r="E8797" s="12"/>
      <c r="F8797" s="78"/>
      <c r="G8797" s="77"/>
      <c r="H8797" s="79"/>
      <c r="BA8797" s="5" t="str">
        <f t="shared" si="137"/>
        <v/>
      </c>
      <c r="BB8797" s="5" t="str">
        <f>IF(OR($E8797="",$G8797&lt;&gt;"Ativo"),"",IF(COUNTIFS($E$4:$E8797,$E8797,$A$4:$A8797,$A8797,$G$4:$G8797,"Ativo")=1,1,0))</f>
        <v/>
      </c>
      <c r="BC8797" t="str">
        <f>IF(OR($A8797="",$G8797&lt;&gt;"Ativo"),"",IF(COUNTIFS($A$4:$A8797,$A8797,$G$4:$G8797,"Ativo")=1,1,0))</f>
        <v/>
      </c>
    </row>
    <row r="8798" spans="1:55" x14ac:dyDescent="0.3">
      <c r="A8798" s="76"/>
      <c r="B8798" s="104"/>
      <c r="C8798" s="76"/>
      <c r="D8798" s="77"/>
      <c r="E8798" s="12"/>
      <c r="F8798" s="78"/>
      <c r="G8798" s="77"/>
      <c r="H8798" s="79"/>
      <c r="BA8798" s="5" t="str">
        <f t="shared" si="137"/>
        <v/>
      </c>
      <c r="BB8798" s="5" t="str">
        <f>IF(OR($E8798="",$G8798&lt;&gt;"Ativo"),"",IF(COUNTIFS($E$4:$E8798,$E8798,$A$4:$A8798,$A8798,$G$4:$G8798,"Ativo")=1,1,0))</f>
        <v/>
      </c>
      <c r="BC8798" t="str">
        <f>IF(OR($A8798="",$G8798&lt;&gt;"Ativo"),"",IF(COUNTIFS($A$4:$A8798,$A8798,$G$4:$G8798,"Ativo")=1,1,0))</f>
        <v/>
      </c>
    </row>
    <row r="8799" spans="1:55" x14ac:dyDescent="0.3">
      <c r="A8799" s="76"/>
      <c r="B8799" s="104"/>
      <c r="C8799" s="76"/>
      <c r="D8799" s="77"/>
      <c r="E8799" s="12"/>
      <c r="F8799" s="78"/>
      <c r="G8799" s="77"/>
      <c r="H8799" s="79"/>
      <c r="BA8799" s="5" t="str">
        <f t="shared" si="137"/>
        <v/>
      </c>
      <c r="BB8799" s="5" t="str">
        <f>IF(OR($E8799="",$G8799&lt;&gt;"Ativo"),"",IF(COUNTIFS($E$4:$E8799,$E8799,$A$4:$A8799,$A8799,$G$4:$G8799,"Ativo")=1,1,0))</f>
        <v/>
      </c>
      <c r="BC8799" t="str">
        <f>IF(OR($A8799="",$G8799&lt;&gt;"Ativo"),"",IF(COUNTIFS($A$4:$A8799,$A8799,$G$4:$G8799,"Ativo")=1,1,0))</f>
        <v/>
      </c>
    </row>
    <row r="8800" spans="1:55" x14ac:dyDescent="0.3">
      <c r="A8800" s="76"/>
      <c r="B8800" s="104"/>
      <c r="C8800" s="76"/>
      <c r="D8800" s="77"/>
      <c r="E8800" s="12"/>
      <c r="F8800" s="78"/>
      <c r="G8800" s="77"/>
      <c r="H8800" s="79"/>
      <c r="BA8800" s="5" t="str">
        <f t="shared" si="137"/>
        <v/>
      </c>
      <c r="BB8800" s="5" t="str">
        <f>IF(OR($E8800="",$G8800&lt;&gt;"Ativo"),"",IF(COUNTIFS($E$4:$E8800,$E8800,$A$4:$A8800,$A8800,$G$4:$G8800,"Ativo")=1,1,0))</f>
        <v/>
      </c>
      <c r="BC8800" t="str">
        <f>IF(OR($A8800="",$G8800&lt;&gt;"Ativo"),"",IF(COUNTIFS($A$4:$A8800,$A8800,$G$4:$G8800,"Ativo")=1,1,0))</f>
        <v/>
      </c>
    </row>
    <row r="8801" spans="1:55" x14ac:dyDescent="0.3">
      <c r="A8801" s="76"/>
      <c r="B8801" s="104"/>
      <c r="C8801" s="76"/>
      <c r="D8801" s="77"/>
      <c r="E8801" s="12"/>
      <c r="F8801" s="78"/>
      <c r="G8801" s="77"/>
      <c r="H8801" s="79"/>
      <c r="BA8801" s="5" t="str">
        <f t="shared" si="137"/>
        <v/>
      </c>
      <c r="BB8801" s="5" t="str">
        <f>IF(OR($E8801="",$G8801&lt;&gt;"Ativo"),"",IF(COUNTIFS($E$4:$E8801,$E8801,$A$4:$A8801,$A8801,$G$4:$G8801,"Ativo")=1,1,0))</f>
        <v/>
      </c>
      <c r="BC8801" t="str">
        <f>IF(OR($A8801="",$G8801&lt;&gt;"Ativo"),"",IF(COUNTIFS($A$4:$A8801,$A8801,$G$4:$G8801,"Ativo")=1,1,0))</f>
        <v/>
      </c>
    </row>
    <row r="8802" spans="1:55" x14ac:dyDescent="0.3">
      <c r="A8802" s="76"/>
      <c r="B8802" s="104"/>
      <c r="C8802" s="76"/>
      <c r="D8802" s="77"/>
      <c r="E8802" s="12"/>
      <c r="F8802" s="78"/>
      <c r="G8802" s="77"/>
      <c r="H8802" s="79"/>
      <c r="BA8802" s="5" t="str">
        <f t="shared" si="137"/>
        <v/>
      </c>
      <c r="BB8802" s="5" t="str">
        <f>IF(OR($E8802="",$G8802&lt;&gt;"Ativo"),"",IF(COUNTIFS($E$4:$E8802,$E8802,$A$4:$A8802,$A8802,$G$4:$G8802,"Ativo")=1,1,0))</f>
        <v/>
      </c>
      <c r="BC8802" t="str">
        <f>IF(OR($A8802="",$G8802&lt;&gt;"Ativo"),"",IF(COUNTIFS($A$4:$A8802,$A8802,$G$4:$G8802,"Ativo")=1,1,0))</f>
        <v/>
      </c>
    </row>
    <row r="8803" spans="1:55" x14ac:dyDescent="0.3">
      <c r="A8803" s="76"/>
      <c r="B8803" s="104"/>
      <c r="C8803" s="76"/>
      <c r="D8803" s="77"/>
      <c r="E8803" s="12"/>
      <c r="F8803" s="78"/>
      <c r="G8803" s="77"/>
      <c r="H8803" s="79"/>
      <c r="BA8803" s="5" t="str">
        <f t="shared" si="137"/>
        <v/>
      </c>
      <c r="BB8803" s="5" t="str">
        <f>IF(OR($E8803="",$G8803&lt;&gt;"Ativo"),"",IF(COUNTIFS($E$4:$E8803,$E8803,$A$4:$A8803,$A8803,$G$4:$G8803,"Ativo")=1,1,0))</f>
        <v/>
      </c>
      <c r="BC8803" t="str">
        <f>IF(OR($A8803="",$G8803&lt;&gt;"Ativo"),"",IF(COUNTIFS($A$4:$A8803,$A8803,$G$4:$G8803,"Ativo")=1,1,0))</f>
        <v/>
      </c>
    </row>
    <row r="8804" spans="1:55" x14ac:dyDescent="0.3">
      <c r="A8804" s="76"/>
      <c r="B8804" s="104"/>
      <c r="C8804" s="76"/>
      <c r="D8804" s="77"/>
      <c r="E8804" s="12"/>
      <c r="F8804" s="78"/>
      <c r="G8804" s="77"/>
      <c r="H8804" s="79"/>
      <c r="BA8804" s="5" t="str">
        <f t="shared" si="137"/>
        <v/>
      </c>
      <c r="BB8804" s="5" t="str">
        <f>IF(OR($E8804="",$G8804&lt;&gt;"Ativo"),"",IF(COUNTIFS($E$4:$E8804,$E8804,$A$4:$A8804,$A8804,$G$4:$G8804,"Ativo")=1,1,0))</f>
        <v/>
      </c>
      <c r="BC8804" t="str">
        <f>IF(OR($A8804="",$G8804&lt;&gt;"Ativo"),"",IF(COUNTIFS($A$4:$A8804,$A8804,$G$4:$G8804,"Ativo")=1,1,0))</f>
        <v/>
      </c>
    </row>
    <row r="8805" spans="1:55" x14ac:dyDescent="0.3">
      <c r="A8805" s="76"/>
      <c r="B8805" s="104"/>
      <c r="C8805" s="76"/>
      <c r="D8805" s="77"/>
      <c r="E8805" s="12"/>
      <c r="F8805" s="78"/>
      <c r="G8805" s="77"/>
      <c r="H8805" s="79"/>
      <c r="BA8805" s="5" t="str">
        <f t="shared" si="137"/>
        <v/>
      </c>
      <c r="BB8805" s="5" t="str">
        <f>IF(OR($E8805="",$G8805&lt;&gt;"Ativo"),"",IF(COUNTIFS($E$4:$E8805,$E8805,$A$4:$A8805,$A8805,$G$4:$G8805,"Ativo")=1,1,0))</f>
        <v/>
      </c>
      <c r="BC8805" t="str">
        <f>IF(OR($A8805="",$G8805&lt;&gt;"Ativo"),"",IF(COUNTIFS($A$4:$A8805,$A8805,$G$4:$G8805,"Ativo")=1,1,0))</f>
        <v/>
      </c>
    </row>
    <row r="8806" spans="1:55" x14ac:dyDescent="0.3">
      <c r="A8806" s="76"/>
      <c r="B8806" s="104"/>
      <c r="C8806" s="76"/>
      <c r="D8806" s="77"/>
      <c r="E8806" s="12"/>
      <c r="F8806" s="78"/>
      <c r="G8806" s="77"/>
      <c r="H8806" s="79"/>
      <c r="BA8806" s="5" t="str">
        <f t="shared" si="137"/>
        <v/>
      </c>
      <c r="BB8806" s="5" t="str">
        <f>IF(OR($E8806="",$G8806&lt;&gt;"Ativo"),"",IF(COUNTIFS($E$4:$E8806,$E8806,$A$4:$A8806,$A8806,$G$4:$G8806,"Ativo")=1,1,0))</f>
        <v/>
      </c>
      <c r="BC8806" t="str">
        <f>IF(OR($A8806="",$G8806&lt;&gt;"Ativo"),"",IF(COUNTIFS($A$4:$A8806,$A8806,$G$4:$G8806,"Ativo")=1,1,0))</f>
        <v/>
      </c>
    </row>
    <row r="8807" spans="1:55" x14ac:dyDescent="0.3">
      <c r="A8807" s="76"/>
      <c r="B8807" s="104"/>
      <c r="C8807" s="76"/>
      <c r="D8807" s="77"/>
      <c r="E8807" s="12"/>
      <c r="F8807" s="78"/>
      <c r="G8807" s="77"/>
      <c r="H8807" s="79"/>
      <c r="BA8807" s="5" t="str">
        <f t="shared" si="137"/>
        <v/>
      </c>
      <c r="BB8807" s="5" t="str">
        <f>IF(OR($E8807="",$G8807&lt;&gt;"Ativo"),"",IF(COUNTIFS($E$4:$E8807,$E8807,$A$4:$A8807,$A8807,$G$4:$G8807,"Ativo")=1,1,0))</f>
        <v/>
      </c>
      <c r="BC8807" t="str">
        <f>IF(OR($A8807="",$G8807&lt;&gt;"Ativo"),"",IF(COUNTIFS($A$4:$A8807,$A8807,$G$4:$G8807,"Ativo")=1,1,0))</f>
        <v/>
      </c>
    </row>
    <row r="8808" spans="1:55" x14ac:dyDescent="0.3">
      <c r="A8808" s="76"/>
      <c r="B8808" s="104"/>
      <c r="C8808" s="76"/>
      <c r="D8808" s="77"/>
      <c r="E8808" s="12"/>
      <c r="F8808" s="78"/>
      <c r="G8808" s="77"/>
      <c r="H8808" s="79"/>
      <c r="BA8808" s="5" t="str">
        <f t="shared" si="137"/>
        <v/>
      </c>
      <c r="BB8808" s="5" t="str">
        <f>IF(OR($E8808="",$G8808&lt;&gt;"Ativo"),"",IF(COUNTIFS($E$4:$E8808,$E8808,$A$4:$A8808,$A8808,$G$4:$G8808,"Ativo")=1,1,0))</f>
        <v/>
      </c>
      <c r="BC8808" t="str">
        <f>IF(OR($A8808="",$G8808&lt;&gt;"Ativo"),"",IF(COUNTIFS($A$4:$A8808,$A8808,$G$4:$G8808,"Ativo")=1,1,0))</f>
        <v/>
      </c>
    </row>
    <row r="8809" spans="1:55" x14ac:dyDescent="0.3">
      <c r="A8809" s="76"/>
      <c r="B8809" s="104"/>
      <c r="C8809" s="76"/>
      <c r="D8809" s="77"/>
      <c r="E8809" s="12"/>
      <c r="F8809" s="78"/>
      <c r="G8809" s="77"/>
      <c r="H8809" s="79"/>
      <c r="BA8809" s="5" t="str">
        <f t="shared" si="137"/>
        <v/>
      </c>
      <c r="BB8809" s="5" t="str">
        <f>IF(OR($E8809="",$G8809&lt;&gt;"Ativo"),"",IF(COUNTIFS($E$4:$E8809,$E8809,$A$4:$A8809,$A8809,$G$4:$G8809,"Ativo")=1,1,0))</f>
        <v/>
      </c>
      <c r="BC8809" t="str">
        <f>IF(OR($A8809="",$G8809&lt;&gt;"Ativo"),"",IF(COUNTIFS($A$4:$A8809,$A8809,$G$4:$G8809,"Ativo")=1,1,0))</f>
        <v/>
      </c>
    </row>
    <row r="8810" spans="1:55" x14ac:dyDescent="0.3">
      <c r="A8810" s="76"/>
      <c r="B8810" s="104"/>
      <c r="C8810" s="76"/>
      <c r="D8810" s="77"/>
      <c r="E8810" s="12"/>
      <c r="F8810" s="78"/>
      <c r="G8810" s="77"/>
      <c r="H8810" s="79"/>
      <c r="BA8810" s="5" t="str">
        <f t="shared" si="137"/>
        <v/>
      </c>
      <c r="BB8810" s="5" t="str">
        <f>IF(OR($E8810="",$G8810&lt;&gt;"Ativo"),"",IF(COUNTIFS($E$4:$E8810,$E8810,$A$4:$A8810,$A8810,$G$4:$G8810,"Ativo")=1,1,0))</f>
        <v/>
      </c>
      <c r="BC8810" t="str">
        <f>IF(OR($A8810="",$G8810&lt;&gt;"Ativo"),"",IF(COUNTIFS($A$4:$A8810,$A8810,$G$4:$G8810,"Ativo")=1,1,0))</f>
        <v/>
      </c>
    </row>
    <row r="8811" spans="1:55" x14ac:dyDescent="0.3">
      <c r="A8811" s="76"/>
      <c r="B8811" s="104"/>
      <c r="C8811" s="76"/>
      <c r="D8811" s="77"/>
      <c r="E8811" s="12"/>
      <c r="F8811" s="78"/>
      <c r="G8811" s="77"/>
      <c r="H8811" s="79"/>
      <c r="BA8811" s="5" t="str">
        <f t="shared" si="137"/>
        <v/>
      </c>
      <c r="BB8811" s="5" t="str">
        <f>IF(OR($E8811="",$G8811&lt;&gt;"Ativo"),"",IF(COUNTIFS($E$4:$E8811,$E8811,$A$4:$A8811,$A8811,$G$4:$G8811,"Ativo")=1,1,0))</f>
        <v/>
      </c>
      <c r="BC8811" t="str">
        <f>IF(OR($A8811="",$G8811&lt;&gt;"Ativo"),"",IF(COUNTIFS($A$4:$A8811,$A8811,$G$4:$G8811,"Ativo")=1,1,0))</f>
        <v/>
      </c>
    </row>
    <row r="8812" spans="1:55" x14ac:dyDescent="0.3">
      <c r="A8812" s="76"/>
      <c r="B8812" s="104"/>
      <c r="C8812" s="76"/>
      <c r="D8812" s="77"/>
      <c r="E8812" s="12"/>
      <c r="F8812" s="78"/>
      <c r="G8812" s="77"/>
      <c r="H8812" s="79"/>
      <c r="BA8812" s="5" t="str">
        <f t="shared" si="137"/>
        <v/>
      </c>
      <c r="BB8812" s="5" t="str">
        <f>IF(OR($E8812="",$G8812&lt;&gt;"Ativo"),"",IF(COUNTIFS($E$4:$E8812,$E8812,$A$4:$A8812,$A8812,$G$4:$G8812,"Ativo")=1,1,0))</f>
        <v/>
      </c>
      <c r="BC8812" t="str">
        <f>IF(OR($A8812="",$G8812&lt;&gt;"Ativo"),"",IF(COUNTIFS($A$4:$A8812,$A8812,$G$4:$G8812,"Ativo")=1,1,0))</f>
        <v/>
      </c>
    </row>
    <row r="8813" spans="1:55" x14ac:dyDescent="0.3">
      <c r="A8813" s="76"/>
      <c r="B8813" s="104"/>
      <c r="C8813" s="76"/>
      <c r="D8813" s="77"/>
      <c r="E8813" s="12"/>
      <c r="F8813" s="78"/>
      <c r="G8813" s="77"/>
      <c r="H8813" s="79"/>
      <c r="BA8813" s="5" t="str">
        <f t="shared" si="137"/>
        <v/>
      </c>
      <c r="BB8813" s="5" t="str">
        <f>IF(OR($E8813="",$G8813&lt;&gt;"Ativo"),"",IF(COUNTIFS($E$4:$E8813,$E8813,$A$4:$A8813,$A8813,$G$4:$G8813,"Ativo")=1,1,0))</f>
        <v/>
      </c>
      <c r="BC8813" t="str">
        <f>IF(OR($A8813="",$G8813&lt;&gt;"Ativo"),"",IF(COUNTIFS($A$4:$A8813,$A8813,$G$4:$G8813,"Ativo")=1,1,0))</f>
        <v/>
      </c>
    </row>
    <row r="8814" spans="1:55" x14ac:dyDescent="0.3">
      <c r="A8814" s="76"/>
      <c r="B8814" s="104"/>
      <c r="C8814" s="76"/>
      <c r="D8814" s="77"/>
      <c r="E8814" s="12"/>
      <c r="F8814" s="78"/>
      <c r="G8814" s="77"/>
      <c r="H8814" s="79"/>
      <c r="BA8814" s="5" t="str">
        <f t="shared" si="137"/>
        <v/>
      </c>
      <c r="BB8814" s="5" t="str">
        <f>IF(OR($E8814="",$G8814&lt;&gt;"Ativo"),"",IF(COUNTIFS($E$4:$E8814,$E8814,$A$4:$A8814,$A8814,$G$4:$G8814,"Ativo")=1,1,0))</f>
        <v/>
      </c>
      <c r="BC8814" t="str">
        <f>IF(OR($A8814="",$G8814&lt;&gt;"Ativo"),"",IF(COUNTIFS($A$4:$A8814,$A8814,$G$4:$G8814,"Ativo")=1,1,0))</f>
        <v/>
      </c>
    </row>
    <row r="8815" spans="1:55" x14ac:dyDescent="0.3">
      <c r="A8815" s="76"/>
      <c r="B8815" s="104"/>
      <c r="C8815" s="76"/>
      <c r="D8815" s="77"/>
      <c r="E8815" s="12"/>
      <c r="F8815" s="78"/>
      <c r="G8815" s="77"/>
      <c r="H8815" s="79"/>
      <c r="BA8815" s="5" t="str">
        <f t="shared" si="137"/>
        <v/>
      </c>
      <c r="BB8815" s="5" t="str">
        <f>IF(OR($E8815="",$G8815&lt;&gt;"Ativo"),"",IF(COUNTIFS($E$4:$E8815,$E8815,$A$4:$A8815,$A8815,$G$4:$G8815,"Ativo")=1,1,0))</f>
        <v/>
      </c>
      <c r="BC8815" t="str">
        <f>IF(OR($A8815="",$G8815&lt;&gt;"Ativo"),"",IF(COUNTIFS($A$4:$A8815,$A8815,$G$4:$G8815,"Ativo")=1,1,0))</f>
        <v/>
      </c>
    </row>
    <row r="8816" spans="1:55" x14ac:dyDescent="0.3">
      <c r="A8816" s="76"/>
      <c r="B8816" s="104"/>
      <c r="C8816" s="76"/>
      <c r="D8816" s="77"/>
      <c r="E8816" s="12"/>
      <c r="F8816" s="78"/>
      <c r="G8816" s="77"/>
      <c r="H8816" s="79"/>
      <c r="BA8816" s="5" t="str">
        <f t="shared" si="137"/>
        <v/>
      </c>
      <c r="BB8816" s="5" t="str">
        <f>IF(OR($E8816="",$G8816&lt;&gt;"Ativo"),"",IF(COUNTIFS($E$4:$E8816,$E8816,$A$4:$A8816,$A8816,$G$4:$G8816,"Ativo")=1,1,0))</f>
        <v/>
      </c>
      <c r="BC8816" t="str">
        <f>IF(OR($A8816="",$G8816&lt;&gt;"Ativo"),"",IF(COUNTIFS($A$4:$A8816,$A8816,$G$4:$G8816,"Ativo")=1,1,0))</f>
        <v/>
      </c>
    </row>
    <row r="8817" spans="1:55" x14ac:dyDescent="0.3">
      <c r="A8817" s="76"/>
      <c r="B8817" s="104"/>
      <c r="C8817" s="76"/>
      <c r="D8817" s="77"/>
      <c r="E8817" s="12"/>
      <c r="F8817" s="78"/>
      <c r="G8817" s="77"/>
      <c r="H8817" s="79"/>
      <c r="BA8817" s="5" t="str">
        <f t="shared" si="137"/>
        <v/>
      </c>
      <c r="BB8817" s="5" t="str">
        <f>IF(OR($E8817="",$G8817&lt;&gt;"Ativo"),"",IF(COUNTIFS($E$4:$E8817,$E8817,$A$4:$A8817,$A8817,$G$4:$G8817,"Ativo")=1,1,0))</f>
        <v/>
      </c>
      <c r="BC8817" t="str">
        <f>IF(OR($A8817="",$G8817&lt;&gt;"Ativo"),"",IF(COUNTIFS($A$4:$A8817,$A8817,$G$4:$G8817,"Ativo")=1,1,0))</f>
        <v/>
      </c>
    </row>
    <row r="8818" spans="1:55" x14ac:dyDescent="0.3">
      <c r="A8818" s="76"/>
      <c r="B8818" s="104"/>
      <c r="C8818" s="76"/>
      <c r="D8818" s="77"/>
      <c r="E8818" s="12"/>
      <c r="F8818" s="78"/>
      <c r="G8818" s="77"/>
      <c r="H8818" s="79"/>
      <c r="BA8818" s="5" t="str">
        <f t="shared" si="137"/>
        <v/>
      </c>
      <c r="BB8818" s="5" t="str">
        <f>IF(OR($E8818="",$G8818&lt;&gt;"Ativo"),"",IF(COUNTIFS($E$4:$E8818,$E8818,$A$4:$A8818,$A8818,$G$4:$G8818,"Ativo")=1,1,0))</f>
        <v/>
      </c>
      <c r="BC8818" t="str">
        <f>IF(OR($A8818="",$G8818&lt;&gt;"Ativo"),"",IF(COUNTIFS($A$4:$A8818,$A8818,$G$4:$G8818,"Ativo")=1,1,0))</f>
        <v/>
      </c>
    </row>
    <row r="8819" spans="1:55" x14ac:dyDescent="0.3">
      <c r="A8819" s="76"/>
      <c r="B8819" s="104"/>
      <c r="C8819" s="76"/>
      <c r="D8819" s="77"/>
      <c r="E8819" s="12"/>
      <c r="F8819" s="78"/>
      <c r="G8819" s="77"/>
      <c r="H8819" s="79"/>
      <c r="BA8819" s="5" t="str">
        <f t="shared" si="137"/>
        <v/>
      </c>
      <c r="BB8819" s="5" t="str">
        <f>IF(OR($E8819="",$G8819&lt;&gt;"Ativo"),"",IF(COUNTIFS($E$4:$E8819,$E8819,$A$4:$A8819,$A8819,$G$4:$G8819,"Ativo")=1,1,0))</f>
        <v/>
      </c>
      <c r="BC8819" t="str">
        <f>IF(OR($A8819="",$G8819&lt;&gt;"Ativo"),"",IF(COUNTIFS($A$4:$A8819,$A8819,$G$4:$G8819,"Ativo")=1,1,0))</f>
        <v/>
      </c>
    </row>
    <row r="8820" spans="1:55" x14ac:dyDescent="0.3">
      <c r="A8820" s="76"/>
      <c r="B8820" s="104"/>
      <c r="C8820" s="76"/>
      <c r="D8820" s="77"/>
      <c r="E8820" s="12"/>
      <c r="F8820" s="78"/>
      <c r="G8820" s="77"/>
      <c r="H8820" s="79"/>
      <c r="BA8820" s="5" t="str">
        <f t="shared" si="137"/>
        <v/>
      </c>
      <c r="BB8820" s="5" t="str">
        <f>IF(OR($E8820="",$G8820&lt;&gt;"Ativo"),"",IF(COUNTIFS($E$4:$E8820,$E8820,$A$4:$A8820,$A8820,$G$4:$G8820,"Ativo")=1,1,0))</f>
        <v/>
      </c>
      <c r="BC8820" t="str">
        <f>IF(OR($A8820="",$G8820&lt;&gt;"Ativo"),"",IF(COUNTIFS($A$4:$A8820,$A8820,$G$4:$G8820,"Ativo")=1,1,0))</f>
        <v/>
      </c>
    </row>
    <row r="8821" spans="1:55" x14ac:dyDescent="0.3">
      <c r="A8821" s="76"/>
      <c r="B8821" s="104"/>
      <c r="C8821" s="76"/>
      <c r="D8821" s="77"/>
      <c r="E8821" s="12"/>
      <c r="F8821" s="78"/>
      <c r="G8821" s="77"/>
      <c r="H8821" s="79"/>
      <c r="BA8821" s="5" t="str">
        <f t="shared" si="137"/>
        <v/>
      </c>
      <c r="BB8821" s="5" t="str">
        <f>IF(OR($E8821="",$G8821&lt;&gt;"Ativo"),"",IF(COUNTIFS($E$4:$E8821,$E8821,$A$4:$A8821,$A8821,$G$4:$G8821,"Ativo")=1,1,0))</f>
        <v/>
      </c>
      <c r="BC8821" t="str">
        <f>IF(OR($A8821="",$G8821&lt;&gt;"Ativo"),"",IF(COUNTIFS($A$4:$A8821,$A8821,$G$4:$G8821,"Ativo")=1,1,0))</f>
        <v/>
      </c>
    </row>
    <row r="8822" spans="1:55" x14ac:dyDescent="0.3">
      <c r="A8822" s="76"/>
      <c r="B8822" s="104"/>
      <c r="C8822" s="76"/>
      <c r="D8822" s="77"/>
      <c r="E8822" s="12"/>
      <c r="F8822" s="78"/>
      <c r="G8822" s="77"/>
      <c r="H8822" s="79"/>
      <c r="BA8822" s="5" t="str">
        <f t="shared" si="137"/>
        <v/>
      </c>
      <c r="BB8822" s="5" t="str">
        <f>IF(OR($E8822="",$G8822&lt;&gt;"Ativo"),"",IF(COUNTIFS($E$4:$E8822,$E8822,$A$4:$A8822,$A8822,$G$4:$G8822,"Ativo")=1,1,0))</f>
        <v/>
      </c>
      <c r="BC8822" t="str">
        <f>IF(OR($A8822="",$G8822&lt;&gt;"Ativo"),"",IF(COUNTIFS($A$4:$A8822,$A8822,$G$4:$G8822,"Ativo")=1,1,0))</f>
        <v/>
      </c>
    </row>
    <row r="8823" spans="1:55" x14ac:dyDescent="0.3">
      <c r="A8823" s="76"/>
      <c r="B8823" s="104"/>
      <c r="C8823" s="76"/>
      <c r="D8823" s="77"/>
      <c r="E8823" s="12"/>
      <c r="F8823" s="78"/>
      <c r="G8823" s="77"/>
      <c r="H8823" s="79"/>
      <c r="BA8823" s="5" t="str">
        <f t="shared" si="137"/>
        <v/>
      </c>
      <c r="BB8823" s="5" t="str">
        <f>IF(OR($E8823="",$G8823&lt;&gt;"Ativo"),"",IF(COUNTIFS($E$4:$E8823,$E8823,$A$4:$A8823,$A8823,$G$4:$G8823,"Ativo")=1,1,0))</f>
        <v/>
      </c>
      <c r="BC8823" t="str">
        <f>IF(OR($A8823="",$G8823&lt;&gt;"Ativo"),"",IF(COUNTIFS($A$4:$A8823,$A8823,$G$4:$G8823,"Ativo")=1,1,0))</f>
        <v/>
      </c>
    </row>
    <row r="8824" spans="1:55" x14ac:dyDescent="0.3">
      <c r="A8824" s="76"/>
      <c r="B8824" s="104"/>
      <c r="C8824" s="76"/>
      <c r="D8824" s="77"/>
      <c r="E8824" s="12"/>
      <c r="F8824" s="78"/>
      <c r="G8824" s="77"/>
      <c r="H8824" s="79"/>
      <c r="BA8824" s="5" t="str">
        <f t="shared" si="137"/>
        <v/>
      </c>
      <c r="BB8824" s="5" t="str">
        <f>IF(OR($E8824="",$G8824&lt;&gt;"Ativo"),"",IF(COUNTIFS($E$4:$E8824,$E8824,$A$4:$A8824,$A8824,$G$4:$G8824,"Ativo")=1,1,0))</f>
        <v/>
      </c>
      <c r="BC8824" t="str">
        <f>IF(OR($A8824="",$G8824&lt;&gt;"Ativo"),"",IF(COUNTIFS($A$4:$A8824,$A8824,$G$4:$G8824,"Ativo")=1,1,0))</f>
        <v/>
      </c>
    </row>
    <row r="8825" spans="1:55" x14ac:dyDescent="0.3">
      <c r="A8825" s="76"/>
      <c r="B8825" s="104"/>
      <c r="C8825" s="76"/>
      <c r="D8825" s="77"/>
      <c r="E8825" s="12"/>
      <c r="F8825" s="78"/>
      <c r="G8825" s="77"/>
      <c r="H8825" s="79"/>
      <c r="BA8825" s="5" t="str">
        <f t="shared" si="137"/>
        <v/>
      </c>
      <c r="BB8825" s="5" t="str">
        <f>IF(OR($E8825="",$G8825&lt;&gt;"Ativo"),"",IF(COUNTIFS($E$4:$E8825,$E8825,$A$4:$A8825,$A8825,$G$4:$G8825,"Ativo")=1,1,0))</f>
        <v/>
      </c>
      <c r="BC8825" t="str">
        <f>IF(OR($A8825="",$G8825&lt;&gt;"Ativo"),"",IF(COUNTIFS($A$4:$A8825,$A8825,$G$4:$G8825,"Ativo")=1,1,0))</f>
        <v/>
      </c>
    </row>
    <row r="8826" spans="1:55" x14ac:dyDescent="0.3">
      <c r="A8826" s="76"/>
      <c r="B8826" s="104"/>
      <c r="C8826" s="76"/>
      <c r="D8826" s="77"/>
      <c r="E8826" s="12"/>
      <c r="F8826" s="78"/>
      <c r="G8826" s="77"/>
      <c r="H8826" s="79"/>
      <c r="BA8826" s="5" t="str">
        <f t="shared" si="137"/>
        <v/>
      </c>
      <c r="BB8826" s="5" t="str">
        <f>IF(OR($E8826="",$G8826&lt;&gt;"Ativo"),"",IF(COUNTIFS($E$4:$E8826,$E8826,$A$4:$A8826,$A8826,$G$4:$G8826,"Ativo")=1,1,0))</f>
        <v/>
      </c>
      <c r="BC8826" t="str">
        <f>IF(OR($A8826="",$G8826&lt;&gt;"Ativo"),"",IF(COUNTIFS($A$4:$A8826,$A8826,$G$4:$G8826,"Ativo")=1,1,0))</f>
        <v/>
      </c>
    </row>
    <row r="8827" spans="1:55" x14ac:dyDescent="0.3">
      <c r="A8827" s="76"/>
      <c r="B8827" s="104"/>
      <c r="C8827" s="76"/>
      <c r="D8827" s="77"/>
      <c r="E8827" s="12"/>
      <c r="F8827" s="78"/>
      <c r="G8827" s="77"/>
      <c r="H8827" s="79"/>
      <c r="BA8827" s="5" t="str">
        <f t="shared" si="137"/>
        <v/>
      </c>
      <c r="BB8827" s="5" t="str">
        <f>IF(OR($E8827="",$G8827&lt;&gt;"Ativo"),"",IF(COUNTIFS($E$4:$E8827,$E8827,$A$4:$A8827,$A8827,$G$4:$G8827,"Ativo")=1,1,0))</f>
        <v/>
      </c>
      <c r="BC8827" t="str">
        <f>IF(OR($A8827="",$G8827&lt;&gt;"Ativo"),"",IF(COUNTIFS($A$4:$A8827,$A8827,$G$4:$G8827,"Ativo")=1,1,0))</f>
        <v/>
      </c>
    </row>
    <row r="8828" spans="1:55" x14ac:dyDescent="0.3">
      <c r="A8828" s="76"/>
      <c r="B8828" s="104"/>
      <c r="C8828" s="76"/>
      <c r="D8828" s="77"/>
      <c r="E8828" s="12"/>
      <c r="F8828" s="78"/>
      <c r="G8828" s="77"/>
      <c r="H8828" s="79"/>
      <c r="BA8828" s="5" t="str">
        <f t="shared" si="137"/>
        <v/>
      </c>
      <c r="BB8828" s="5" t="str">
        <f>IF(OR($E8828="",$G8828&lt;&gt;"Ativo"),"",IF(COUNTIFS($E$4:$E8828,$E8828,$A$4:$A8828,$A8828,$G$4:$G8828,"Ativo")=1,1,0))</f>
        <v/>
      </c>
      <c r="BC8828" t="str">
        <f>IF(OR($A8828="",$G8828&lt;&gt;"Ativo"),"",IF(COUNTIFS($A$4:$A8828,$A8828,$G$4:$G8828,"Ativo")=1,1,0))</f>
        <v/>
      </c>
    </row>
    <row r="8829" spans="1:55" x14ac:dyDescent="0.3">
      <c r="A8829" s="76"/>
      <c r="B8829" s="104"/>
      <c r="C8829" s="76"/>
      <c r="D8829" s="77"/>
      <c r="E8829" s="12"/>
      <c r="F8829" s="78"/>
      <c r="G8829" s="77"/>
      <c r="H8829" s="79"/>
      <c r="BA8829" s="5" t="str">
        <f t="shared" si="137"/>
        <v/>
      </c>
      <c r="BB8829" s="5" t="str">
        <f>IF(OR($E8829="",$G8829&lt;&gt;"Ativo"),"",IF(COUNTIFS($E$4:$E8829,$E8829,$A$4:$A8829,$A8829,$G$4:$G8829,"Ativo")=1,1,0))</f>
        <v/>
      </c>
      <c r="BC8829" t="str">
        <f>IF(OR($A8829="",$G8829&lt;&gt;"Ativo"),"",IF(COUNTIFS($A$4:$A8829,$A8829,$G$4:$G8829,"Ativo")=1,1,0))</f>
        <v/>
      </c>
    </row>
    <row r="8830" spans="1:55" x14ac:dyDescent="0.3">
      <c r="A8830" s="76"/>
      <c r="B8830" s="104"/>
      <c r="C8830" s="76"/>
      <c r="D8830" s="77"/>
      <c r="E8830" s="12"/>
      <c r="F8830" s="78"/>
      <c r="G8830" s="77"/>
      <c r="H8830" s="79"/>
      <c r="BA8830" s="5" t="str">
        <f t="shared" si="137"/>
        <v/>
      </c>
      <c r="BB8830" s="5" t="str">
        <f>IF(OR($E8830="",$G8830&lt;&gt;"Ativo"),"",IF(COUNTIFS($E$4:$E8830,$E8830,$A$4:$A8830,$A8830,$G$4:$G8830,"Ativo")=1,1,0))</f>
        <v/>
      </c>
      <c r="BC8830" t="str">
        <f>IF(OR($A8830="",$G8830&lt;&gt;"Ativo"),"",IF(COUNTIFS($A$4:$A8830,$A8830,$G$4:$G8830,"Ativo")=1,1,0))</f>
        <v/>
      </c>
    </row>
    <row r="8831" spans="1:55" x14ac:dyDescent="0.3">
      <c r="A8831" s="76"/>
      <c r="B8831" s="104"/>
      <c r="C8831" s="76"/>
      <c r="D8831" s="77"/>
      <c r="E8831" s="12"/>
      <c r="F8831" s="78"/>
      <c r="G8831" s="77"/>
      <c r="H8831" s="79"/>
      <c r="BA8831" s="5" t="str">
        <f t="shared" si="137"/>
        <v/>
      </c>
      <c r="BB8831" s="5" t="str">
        <f>IF(OR($E8831="",$G8831&lt;&gt;"Ativo"),"",IF(COUNTIFS($E$4:$E8831,$E8831,$A$4:$A8831,$A8831,$G$4:$G8831,"Ativo")=1,1,0))</f>
        <v/>
      </c>
      <c r="BC8831" t="str">
        <f>IF(OR($A8831="",$G8831&lt;&gt;"Ativo"),"",IF(COUNTIFS($A$4:$A8831,$A8831,$G$4:$G8831,"Ativo")=1,1,0))</f>
        <v/>
      </c>
    </row>
    <row r="8832" spans="1:55" x14ac:dyDescent="0.3">
      <c r="A8832" s="76"/>
      <c r="B8832" s="104"/>
      <c r="C8832" s="76"/>
      <c r="D8832" s="77"/>
      <c r="E8832" s="12"/>
      <c r="F8832" s="78"/>
      <c r="G8832" s="77"/>
      <c r="H8832" s="79"/>
      <c r="BA8832" s="5" t="str">
        <f t="shared" si="137"/>
        <v/>
      </c>
      <c r="BB8832" s="5" t="str">
        <f>IF(OR($E8832="",$G8832&lt;&gt;"Ativo"),"",IF(COUNTIFS($E$4:$E8832,$E8832,$A$4:$A8832,$A8832,$G$4:$G8832,"Ativo")=1,1,0))</f>
        <v/>
      </c>
      <c r="BC8832" t="str">
        <f>IF(OR($A8832="",$G8832&lt;&gt;"Ativo"),"",IF(COUNTIFS($A$4:$A8832,$A8832,$G$4:$G8832,"Ativo")=1,1,0))</f>
        <v/>
      </c>
    </row>
    <row r="8833" spans="1:55" x14ac:dyDescent="0.3">
      <c r="A8833" s="76"/>
      <c r="B8833" s="104"/>
      <c r="C8833" s="76"/>
      <c r="D8833" s="77"/>
      <c r="E8833" s="12"/>
      <c r="F8833" s="78"/>
      <c r="G8833" s="77"/>
      <c r="H8833" s="79"/>
      <c r="BA8833" s="5" t="str">
        <f t="shared" si="137"/>
        <v/>
      </c>
      <c r="BB8833" s="5" t="str">
        <f>IF(OR($E8833="",$G8833&lt;&gt;"Ativo"),"",IF(COUNTIFS($E$4:$E8833,$E8833,$A$4:$A8833,$A8833,$G$4:$G8833,"Ativo")=1,1,0))</f>
        <v/>
      </c>
      <c r="BC8833" t="str">
        <f>IF(OR($A8833="",$G8833&lt;&gt;"Ativo"),"",IF(COUNTIFS($A$4:$A8833,$A8833,$G$4:$G8833,"Ativo")=1,1,0))</f>
        <v/>
      </c>
    </row>
    <row r="8834" spans="1:55" x14ac:dyDescent="0.3">
      <c r="A8834" s="76"/>
      <c r="B8834" s="104"/>
      <c r="C8834" s="76"/>
      <c r="D8834" s="77"/>
      <c r="E8834" s="12"/>
      <c r="F8834" s="78"/>
      <c r="G8834" s="77"/>
      <c r="H8834" s="79"/>
      <c r="BA8834" s="5" t="str">
        <f t="shared" si="137"/>
        <v/>
      </c>
      <c r="BB8834" s="5" t="str">
        <f>IF(OR($E8834="",$G8834&lt;&gt;"Ativo"),"",IF(COUNTIFS($E$4:$E8834,$E8834,$A$4:$A8834,$A8834,$G$4:$G8834,"Ativo")=1,1,0))</f>
        <v/>
      </c>
      <c r="BC8834" t="str">
        <f>IF(OR($A8834="",$G8834&lt;&gt;"Ativo"),"",IF(COUNTIFS($A$4:$A8834,$A8834,$G$4:$G8834,"Ativo")=1,1,0))</f>
        <v/>
      </c>
    </row>
    <row r="8835" spans="1:55" x14ac:dyDescent="0.3">
      <c r="A8835" s="76"/>
      <c r="B8835" s="104"/>
      <c r="C8835" s="76"/>
      <c r="D8835" s="77"/>
      <c r="E8835" s="12"/>
      <c r="F8835" s="78"/>
      <c r="G8835" s="77"/>
      <c r="H8835" s="79"/>
      <c r="BA8835" s="5" t="str">
        <f t="shared" si="137"/>
        <v/>
      </c>
      <c r="BB8835" s="5" t="str">
        <f>IF(OR($E8835="",$G8835&lt;&gt;"Ativo"),"",IF(COUNTIFS($E$4:$E8835,$E8835,$A$4:$A8835,$A8835,$G$4:$G8835,"Ativo")=1,1,0))</f>
        <v/>
      </c>
      <c r="BC8835" t="str">
        <f>IF(OR($A8835="",$G8835&lt;&gt;"Ativo"),"",IF(COUNTIFS($A$4:$A8835,$A8835,$G$4:$G8835,"Ativo")=1,1,0))</f>
        <v/>
      </c>
    </row>
    <row r="8836" spans="1:55" x14ac:dyDescent="0.3">
      <c r="A8836" s="76"/>
      <c r="B8836" s="104"/>
      <c r="C8836" s="76"/>
      <c r="D8836" s="77"/>
      <c r="E8836" s="12"/>
      <c r="F8836" s="78"/>
      <c r="G8836" s="77"/>
      <c r="H8836" s="79"/>
      <c r="BA8836" s="5" t="str">
        <f t="shared" ref="BA8836:BA8899" si="138">IF($D8836="","",MID($D8836,4,LEN($D8836)-5))</f>
        <v/>
      </c>
      <c r="BB8836" s="5" t="str">
        <f>IF(OR($E8836="",$G8836&lt;&gt;"Ativo"),"",IF(COUNTIFS($E$4:$E8836,$E8836,$A$4:$A8836,$A8836,$G$4:$G8836,"Ativo")=1,1,0))</f>
        <v/>
      </c>
      <c r="BC8836" t="str">
        <f>IF(OR($A8836="",$G8836&lt;&gt;"Ativo"),"",IF(COUNTIFS($A$4:$A8836,$A8836,$G$4:$G8836,"Ativo")=1,1,0))</f>
        <v/>
      </c>
    </row>
    <row r="8837" spans="1:55" x14ac:dyDescent="0.3">
      <c r="A8837" s="76"/>
      <c r="B8837" s="104"/>
      <c r="C8837" s="76"/>
      <c r="D8837" s="77"/>
      <c r="E8837" s="12"/>
      <c r="F8837" s="78"/>
      <c r="G8837" s="77"/>
      <c r="H8837" s="79"/>
      <c r="BA8837" s="5" t="str">
        <f t="shared" si="138"/>
        <v/>
      </c>
      <c r="BB8837" s="5" t="str">
        <f>IF(OR($E8837="",$G8837&lt;&gt;"Ativo"),"",IF(COUNTIFS($E$4:$E8837,$E8837,$A$4:$A8837,$A8837,$G$4:$G8837,"Ativo")=1,1,0))</f>
        <v/>
      </c>
      <c r="BC8837" t="str">
        <f>IF(OR($A8837="",$G8837&lt;&gt;"Ativo"),"",IF(COUNTIFS($A$4:$A8837,$A8837,$G$4:$G8837,"Ativo")=1,1,0))</f>
        <v/>
      </c>
    </row>
    <row r="8838" spans="1:55" x14ac:dyDescent="0.3">
      <c r="A8838" s="76"/>
      <c r="B8838" s="104"/>
      <c r="C8838" s="76"/>
      <c r="D8838" s="77"/>
      <c r="E8838" s="12"/>
      <c r="F8838" s="78"/>
      <c r="G8838" s="77"/>
      <c r="H8838" s="79"/>
      <c r="BA8838" s="5" t="str">
        <f t="shared" si="138"/>
        <v/>
      </c>
      <c r="BB8838" s="5" t="str">
        <f>IF(OR($E8838="",$G8838&lt;&gt;"Ativo"),"",IF(COUNTIFS($E$4:$E8838,$E8838,$A$4:$A8838,$A8838,$G$4:$G8838,"Ativo")=1,1,0))</f>
        <v/>
      </c>
      <c r="BC8838" t="str">
        <f>IF(OR($A8838="",$G8838&lt;&gt;"Ativo"),"",IF(COUNTIFS($A$4:$A8838,$A8838,$G$4:$G8838,"Ativo")=1,1,0))</f>
        <v/>
      </c>
    </row>
    <row r="8839" spans="1:55" x14ac:dyDescent="0.3">
      <c r="A8839" s="76"/>
      <c r="B8839" s="104"/>
      <c r="C8839" s="76"/>
      <c r="D8839" s="77"/>
      <c r="E8839" s="12"/>
      <c r="F8839" s="78"/>
      <c r="G8839" s="77"/>
      <c r="H8839" s="79"/>
      <c r="BA8839" s="5" t="str">
        <f t="shared" si="138"/>
        <v/>
      </c>
      <c r="BB8839" s="5" t="str">
        <f>IF(OR($E8839="",$G8839&lt;&gt;"Ativo"),"",IF(COUNTIFS($E$4:$E8839,$E8839,$A$4:$A8839,$A8839,$G$4:$G8839,"Ativo")=1,1,0))</f>
        <v/>
      </c>
      <c r="BC8839" t="str">
        <f>IF(OR($A8839="",$G8839&lt;&gt;"Ativo"),"",IF(COUNTIFS($A$4:$A8839,$A8839,$G$4:$G8839,"Ativo")=1,1,0))</f>
        <v/>
      </c>
    </row>
    <row r="8840" spans="1:55" x14ac:dyDescent="0.3">
      <c r="A8840" s="76"/>
      <c r="B8840" s="104"/>
      <c r="C8840" s="76"/>
      <c r="D8840" s="77"/>
      <c r="E8840" s="12"/>
      <c r="F8840" s="78"/>
      <c r="G8840" s="77"/>
      <c r="H8840" s="79"/>
      <c r="BA8840" s="5" t="str">
        <f t="shared" si="138"/>
        <v/>
      </c>
      <c r="BB8840" s="5" t="str">
        <f>IF(OR($E8840="",$G8840&lt;&gt;"Ativo"),"",IF(COUNTIFS($E$4:$E8840,$E8840,$A$4:$A8840,$A8840,$G$4:$G8840,"Ativo")=1,1,0))</f>
        <v/>
      </c>
      <c r="BC8840" t="str">
        <f>IF(OR($A8840="",$G8840&lt;&gt;"Ativo"),"",IF(COUNTIFS($A$4:$A8840,$A8840,$G$4:$G8840,"Ativo")=1,1,0))</f>
        <v/>
      </c>
    </row>
    <row r="8841" spans="1:55" x14ac:dyDescent="0.3">
      <c r="A8841" s="76"/>
      <c r="B8841" s="104"/>
      <c r="C8841" s="76"/>
      <c r="D8841" s="77"/>
      <c r="E8841" s="12"/>
      <c r="F8841" s="78"/>
      <c r="G8841" s="77"/>
      <c r="H8841" s="79"/>
      <c r="BA8841" s="5" t="str">
        <f t="shared" si="138"/>
        <v/>
      </c>
      <c r="BB8841" s="5" t="str">
        <f>IF(OR($E8841="",$G8841&lt;&gt;"Ativo"),"",IF(COUNTIFS($E$4:$E8841,$E8841,$A$4:$A8841,$A8841,$G$4:$G8841,"Ativo")=1,1,0))</f>
        <v/>
      </c>
      <c r="BC8841" t="str">
        <f>IF(OR($A8841="",$G8841&lt;&gt;"Ativo"),"",IF(COUNTIFS($A$4:$A8841,$A8841,$G$4:$G8841,"Ativo")=1,1,0))</f>
        <v/>
      </c>
    </row>
    <row r="8842" spans="1:55" x14ac:dyDescent="0.3">
      <c r="A8842" s="76"/>
      <c r="B8842" s="104"/>
      <c r="C8842" s="76"/>
      <c r="D8842" s="77"/>
      <c r="E8842" s="12"/>
      <c r="F8842" s="78"/>
      <c r="G8842" s="77"/>
      <c r="H8842" s="79"/>
      <c r="BA8842" s="5" t="str">
        <f t="shared" si="138"/>
        <v/>
      </c>
      <c r="BB8842" s="5" t="str">
        <f>IF(OR($E8842="",$G8842&lt;&gt;"Ativo"),"",IF(COUNTIFS($E$4:$E8842,$E8842,$A$4:$A8842,$A8842,$G$4:$G8842,"Ativo")=1,1,0))</f>
        <v/>
      </c>
      <c r="BC8842" t="str">
        <f>IF(OR($A8842="",$G8842&lt;&gt;"Ativo"),"",IF(COUNTIFS($A$4:$A8842,$A8842,$G$4:$G8842,"Ativo")=1,1,0))</f>
        <v/>
      </c>
    </row>
    <row r="8843" spans="1:55" x14ac:dyDescent="0.3">
      <c r="A8843" s="76"/>
      <c r="B8843" s="104"/>
      <c r="C8843" s="76"/>
      <c r="D8843" s="77"/>
      <c r="E8843" s="12"/>
      <c r="F8843" s="78"/>
      <c r="G8843" s="77"/>
      <c r="H8843" s="79"/>
      <c r="BA8843" s="5" t="str">
        <f t="shared" si="138"/>
        <v/>
      </c>
      <c r="BB8843" s="5" t="str">
        <f>IF(OR($E8843="",$G8843&lt;&gt;"Ativo"),"",IF(COUNTIFS($E$4:$E8843,$E8843,$A$4:$A8843,$A8843,$G$4:$G8843,"Ativo")=1,1,0))</f>
        <v/>
      </c>
      <c r="BC8843" t="str">
        <f>IF(OR($A8843="",$G8843&lt;&gt;"Ativo"),"",IF(COUNTIFS($A$4:$A8843,$A8843,$G$4:$G8843,"Ativo")=1,1,0))</f>
        <v/>
      </c>
    </row>
    <row r="8844" spans="1:55" x14ac:dyDescent="0.3">
      <c r="A8844" s="76"/>
      <c r="B8844" s="104"/>
      <c r="C8844" s="76"/>
      <c r="D8844" s="77"/>
      <c r="E8844" s="12"/>
      <c r="F8844" s="78"/>
      <c r="G8844" s="77"/>
      <c r="H8844" s="79"/>
      <c r="BA8844" s="5" t="str">
        <f t="shared" si="138"/>
        <v/>
      </c>
      <c r="BB8844" s="5" t="str">
        <f>IF(OR($E8844="",$G8844&lt;&gt;"Ativo"),"",IF(COUNTIFS($E$4:$E8844,$E8844,$A$4:$A8844,$A8844,$G$4:$G8844,"Ativo")=1,1,0))</f>
        <v/>
      </c>
      <c r="BC8844" t="str">
        <f>IF(OR($A8844="",$G8844&lt;&gt;"Ativo"),"",IF(COUNTIFS($A$4:$A8844,$A8844,$G$4:$G8844,"Ativo")=1,1,0))</f>
        <v/>
      </c>
    </row>
    <row r="8845" spans="1:55" x14ac:dyDescent="0.3">
      <c r="A8845" s="76"/>
      <c r="B8845" s="104"/>
      <c r="C8845" s="76"/>
      <c r="D8845" s="77"/>
      <c r="E8845" s="12"/>
      <c r="F8845" s="78"/>
      <c r="G8845" s="77"/>
      <c r="H8845" s="79"/>
      <c r="BA8845" s="5" t="str">
        <f t="shared" si="138"/>
        <v/>
      </c>
      <c r="BB8845" s="5" t="str">
        <f>IF(OR($E8845="",$G8845&lt;&gt;"Ativo"),"",IF(COUNTIFS($E$4:$E8845,$E8845,$A$4:$A8845,$A8845,$G$4:$G8845,"Ativo")=1,1,0))</f>
        <v/>
      </c>
      <c r="BC8845" t="str">
        <f>IF(OR($A8845="",$G8845&lt;&gt;"Ativo"),"",IF(COUNTIFS($A$4:$A8845,$A8845,$G$4:$G8845,"Ativo")=1,1,0))</f>
        <v/>
      </c>
    </row>
    <row r="8846" spans="1:55" x14ac:dyDescent="0.3">
      <c r="A8846" s="76"/>
      <c r="B8846" s="104"/>
      <c r="C8846" s="76"/>
      <c r="D8846" s="77"/>
      <c r="E8846" s="12"/>
      <c r="F8846" s="78"/>
      <c r="G8846" s="77"/>
      <c r="H8846" s="79"/>
      <c r="BA8846" s="5" t="str">
        <f t="shared" si="138"/>
        <v/>
      </c>
      <c r="BB8846" s="5" t="str">
        <f>IF(OR($E8846="",$G8846&lt;&gt;"Ativo"),"",IF(COUNTIFS($E$4:$E8846,$E8846,$A$4:$A8846,$A8846,$G$4:$G8846,"Ativo")=1,1,0))</f>
        <v/>
      </c>
      <c r="BC8846" t="str">
        <f>IF(OR($A8846="",$G8846&lt;&gt;"Ativo"),"",IF(COUNTIFS($A$4:$A8846,$A8846,$G$4:$G8846,"Ativo")=1,1,0))</f>
        <v/>
      </c>
    </row>
    <row r="8847" spans="1:55" x14ac:dyDescent="0.3">
      <c r="A8847" s="76"/>
      <c r="B8847" s="104"/>
      <c r="C8847" s="76"/>
      <c r="D8847" s="77"/>
      <c r="E8847" s="12"/>
      <c r="F8847" s="78"/>
      <c r="G8847" s="77"/>
      <c r="H8847" s="79"/>
      <c r="BA8847" s="5" t="str">
        <f t="shared" si="138"/>
        <v/>
      </c>
      <c r="BB8847" s="5" t="str">
        <f>IF(OR($E8847="",$G8847&lt;&gt;"Ativo"),"",IF(COUNTIFS($E$4:$E8847,$E8847,$A$4:$A8847,$A8847,$G$4:$G8847,"Ativo")=1,1,0))</f>
        <v/>
      </c>
      <c r="BC8847" t="str">
        <f>IF(OR($A8847="",$G8847&lt;&gt;"Ativo"),"",IF(COUNTIFS($A$4:$A8847,$A8847,$G$4:$G8847,"Ativo")=1,1,0))</f>
        <v/>
      </c>
    </row>
    <row r="8848" spans="1:55" x14ac:dyDescent="0.3">
      <c r="A8848" s="76"/>
      <c r="B8848" s="104"/>
      <c r="C8848" s="76"/>
      <c r="D8848" s="77"/>
      <c r="E8848" s="12"/>
      <c r="F8848" s="78"/>
      <c r="G8848" s="77"/>
      <c r="H8848" s="79"/>
      <c r="BA8848" s="5" t="str">
        <f t="shared" si="138"/>
        <v/>
      </c>
      <c r="BB8848" s="5" t="str">
        <f>IF(OR($E8848="",$G8848&lt;&gt;"Ativo"),"",IF(COUNTIFS($E$4:$E8848,$E8848,$A$4:$A8848,$A8848,$G$4:$G8848,"Ativo")=1,1,0))</f>
        <v/>
      </c>
      <c r="BC8848" t="str">
        <f>IF(OR($A8848="",$G8848&lt;&gt;"Ativo"),"",IF(COUNTIFS($A$4:$A8848,$A8848,$G$4:$G8848,"Ativo")=1,1,0))</f>
        <v/>
      </c>
    </row>
    <row r="8849" spans="1:55" x14ac:dyDescent="0.3">
      <c r="A8849" s="76"/>
      <c r="B8849" s="104"/>
      <c r="C8849" s="76"/>
      <c r="D8849" s="77"/>
      <c r="E8849" s="12"/>
      <c r="F8849" s="78"/>
      <c r="G8849" s="77"/>
      <c r="H8849" s="79"/>
      <c r="BA8849" s="5" t="str">
        <f t="shared" si="138"/>
        <v/>
      </c>
      <c r="BB8849" s="5" t="str">
        <f>IF(OR($E8849="",$G8849&lt;&gt;"Ativo"),"",IF(COUNTIFS($E$4:$E8849,$E8849,$A$4:$A8849,$A8849,$G$4:$G8849,"Ativo")=1,1,0))</f>
        <v/>
      </c>
      <c r="BC8849" t="str">
        <f>IF(OR($A8849="",$G8849&lt;&gt;"Ativo"),"",IF(COUNTIFS($A$4:$A8849,$A8849,$G$4:$G8849,"Ativo")=1,1,0))</f>
        <v/>
      </c>
    </row>
    <row r="8850" spans="1:55" x14ac:dyDescent="0.3">
      <c r="A8850" s="76"/>
      <c r="B8850" s="104"/>
      <c r="C8850" s="76"/>
      <c r="D8850" s="77"/>
      <c r="E8850" s="12"/>
      <c r="F8850" s="78"/>
      <c r="G8850" s="77"/>
      <c r="H8850" s="79"/>
      <c r="BA8850" s="5" t="str">
        <f t="shared" si="138"/>
        <v/>
      </c>
      <c r="BB8850" s="5" t="str">
        <f>IF(OR($E8850="",$G8850&lt;&gt;"Ativo"),"",IF(COUNTIFS($E$4:$E8850,$E8850,$A$4:$A8850,$A8850,$G$4:$G8850,"Ativo")=1,1,0))</f>
        <v/>
      </c>
      <c r="BC8850" t="str">
        <f>IF(OR($A8850="",$G8850&lt;&gt;"Ativo"),"",IF(COUNTIFS($A$4:$A8850,$A8850,$G$4:$G8850,"Ativo")=1,1,0))</f>
        <v/>
      </c>
    </row>
    <row r="8851" spans="1:55" x14ac:dyDescent="0.3">
      <c r="A8851" s="76"/>
      <c r="B8851" s="104"/>
      <c r="C8851" s="76"/>
      <c r="D8851" s="77"/>
      <c r="E8851" s="12"/>
      <c r="F8851" s="78"/>
      <c r="G8851" s="77"/>
      <c r="H8851" s="79"/>
      <c r="BA8851" s="5" t="str">
        <f t="shared" si="138"/>
        <v/>
      </c>
      <c r="BB8851" s="5" t="str">
        <f>IF(OR($E8851="",$G8851&lt;&gt;"Ativo"),"",IF(COUNTIFS($E$4:$E8851,$E8851,$A$4:$A8851,$A8851,$G$4:$G8851,"Ativo")=1,1,0))</f>
        <v/>
      </c>
      <c r="BC8851" t="str">
        <f>IF(OR($A8851="",$G8851&lt;&gt;"Ativo"),"",IF(COUNTIFS($A$4:$A8851,$A8851,$G$4:$G8851,"Ativo")=1,1,0))</f>
        <v/>
      </c>
    </row>
    <row r="8852" spans="1:55" x14ac:dyDescent="0.3">
      <c r="A8852" s="76"/>
      <c r="B8852" s="104"/>
      <c r="C8852" s="76"/>
      <c r="D8852" s="77"/>
      <c r="E8852" s="12"/>
      <c r="F8852" s="78"/>
      <c r="G8852" s="77"/>
      <c r="H8852" s="79"/>
      <c r="BA8852" s="5" t="str">
        <f t="shared" si="138"/>
        <v/>
      </c>
      <c r="BB8852" s="5" t="str">
        <f>IF(OR($E8852="",$G8852&lt;&gt;"Ativo"),"",IF(COUNTIFS($E$4:$E8852,$E8852,$A$4:$A8852,$A8852,$G$4:$G8852,"Ativo")=1,1,0))</f>
        <v/>
      </c>
      <c r="BC8852" t="str">
        <f>IF(OR($A8852="",$G8852&lt;&gt;"Ativo"),"",IF(COUNTIFS($A$4:$A8852,$A8852,$G$4:$G8852,"Ativo")=1,1,0))</f>
        <v/>
      </c>
    </row>
    <row r="8853" spans="1:55" x14ac:dyDescent="0.3">
      <c r="A8853" s="76"/>
      <c r="B8853" s="104"/>
      <c r="C8853" s="76"/>
      <c r="D8853" s="77"/>
      <c r="E8853" s="12"/>
      <c r="F8853" s="78"/>
      <c r="G8853" s="77"/>
      <c r="H8853" s="79"/>
      <c r="BA8853" s="5" t="str">
        <f t="shared" si="138"/>
        <v/>
      </c>
      <c r="BB8853" s="5" t="str">
        <f>IF(OR($E8853="",$G8853&lt;&gt;"Ativo"),"",IF(COUNTIFS($E$4:$E8853,$E8853,$A$4:$A8853,$A8853,$G$4:$G8853,"Ativo")=1,1,0))</f>
        <v/>
      </c>
      <c r="BC8853" t="str">
        <f>IF(OR($A8853="",$G8853&lt;&gt;"Ativo"),"",IF(COUNTIFS($A$4:$A8853,$A8853,$G$4:$G8853,"Ativo")=1,1,0))</f>
        <v/>
      </c>
    </row>
    <row r="8854" spans="1:55" x14ac:dyDescent="0.3">
      <c r="A8854" s="76"/>
      <c r="B8854" s="104"/>
      <c r="C8854" s="76"/>
      <c r="D8854" s="77"/>
      <c r="E8854" s="12"/>
      <c r="F8854" s="78"/>
      <c r="G8854" s="77"/>
      <c r="H8854" s="79"/>
      <c r="BA8854" s="5" t="str">
        <f t="shared" si="138"/>
        <v/>
      </c>
      <c r="BB8854" s="5" t="str">
        <f>IF(OR($E8854="",$G8854&lt;&gt;"Ativo"),"",IF(COUNTIFS($E$4:$E8854,$E8854,$A$4:$A8854,$A8854,$G$4:$G8854,"Ativo")=1,1,0))</f>
        <v/>
      </c>
      <c r="BC8854" t="str">
        <f>IF(OR($A8854="",$G8854&lt;&gt;"Ativo"),"",IF(COUNTIFS($A$4:$A8854,$A8854,$G$4:$G8854,"Ativo")=1,1,0))</f>
        <v/>
      </c>
    </row>
    <row r="8855" spans="1:55" x14ac:dyDescent="0.3">
      <c r="A8855" s="76"/>
      <c r="B8855" s="104"/>
      <c r="C8855" s="76"/>
      <c r="D8855" s="77"/>
      <c r="E8855" s="12"/>
      <c r="F8855" s="78"/>
      <c r="G8855" s="77"/>
      <c r="H8855" s="79"/>
      <c r="BA8855" s="5" t="str">
        <f t="shared" si="138"/>
        <v/>
      </c>
      <c r="BB8855" s="5" t="str">
        <f>IF(OR($E8855="",$G8855&lt;&gt;"Ativo"),"",IF(COUNTIFS($E$4:$E8855,$E8855,$A$4:$A8855,$A8855,$G$4:$G8855,"Ativo")=1,1,0))</f>
        <v/>
      </c>
      <c r="BC8855" t="str">
        <f>IF(OR($A8855="",$G8855&lt;&gt;"Ativo"),"",IF(COUNTIFS($A$4:$A8855,$A8855,$G$4:$G8855,"Ativo")=1,1,0))</f>
        <v/>
      </c>
    </row>
    <row r="8856" spans="1:55" x14ac:dyDescent="0.3">
      <c r="A8856" s="76"/>
      <c r="B8856" s="104"/>
      <c r="C8856" s="76"/>
      <c r="D8856" s="77"/>
      <c r="E8856" s="12"/>
      <c r="F8856" s="78"/>
      <c r="G8856" s="77"/>
      <c r="H8856" s="79"/>
      <c r="BA8856" s="5" t="str">
        <f t="shared" si="138"/>
        <v/>
      </c>
      <c r="BB8856" s="5" t="str">
        <f>IF(OR($E8856="",$G8856&lt;&gt;"Ativo"),"",IF(COUNTIFS($E$4:$E8856,$E8856,$A$4:$A8856,$A8856,$G$4:$G8856,"Ativo")=1,1,0))</f>
        <v/>
      </c>
      <c r="BC8856" t="str">
        <f>IF(OR($A8856="",$G8856&lt;&gt;"Ativo"),"",IF(COUNTIFS($A$4:$A8856,$A8856,$G$4:$G8856,"Ativo")=1,1,0))</f>
        <v/>
      </c>
    </row>
    <row r="8857" spans="1:55" x14ac:dyDescent="0.3">
      <c r="A8857" s="76"/>
      <c r="B8857" s="104"/>
      <c r="C8857" s="76"/>
      <c r="D8857" s="77"/>
      <c r="E8857" s="12"/>
      <c r="F8857" s="78"/>
      <c r="G8857" s="77"/>
      <c r="H8857" s="79"/>
      <c r="BA8857" s="5" t="str">
        <f t="shared" si="138"/>
        <v/>
      </c>
      <c r="BB8857" s="5" t="str">
        <f>IF(OR($E8857="",$G8857&lt;&gt;"Ativo"),"",IF(COUNTIFS($E$4:$E8857,$E8857,$A$4:$A8857,$A8857,$G$4:$G8857,"Ativo")=1,1,0))</f>
        <v/>
      </c>
      <c r="BC8857" t="str">
        <f>IF(OR($A8857="",$G8857&lt;&gt;"Ativo"),"",IF(COUNTIFS($A$4:$A8857,$A8857,$G$4:$G8857,"Ativo")=1,1,0))</f>
        <v/>
      </c>
    </row>
    <row r="8858" spans="1:55" x14ac:dyDescent="0.3">
      <c r="A8858" s="76"/>
      <c r="B8858" s="104"/>
      <c r="C8858" s="76"/>
      <c r="D8858" s="77"/>
      <c r="E8858" s="12"/>
      <c r="F8858" s="78"/>
      <c r="G8858" s="77"/>
      <c r="H8858" s="79"/>
      <c r="BA8858" s="5" t="str">
        <f t="shared" si="138"/>
        <v/>
      </c>
      <c r="BB8858" s="5" t="str">
        <f>IF(OR($E8858="",$G8858&lt;&gt;"Ativo"),"",IF(COUNTIFS($E$4:$E8858,$E8858,$A$4:$A8858,$A8858,$G$4:$G8858,"Ativo")=1,1,0))</f>
        <v/>
      </c>
      <c r="BC8858" t="str">
        <f>IF(OR($A8858="",$G8858&lt;&gt;"Ativo"),"",IF(COUNTIFS($A$4:$A8858,$A8858,$G$4:$G8858,"Ativo")=1,1,0))</f>
        <v/>
      </c>
    </row>
    <row r="8859" spans="1:55" x14ac:dyDescent="0.3">
      <c r="A8859" s="76"/>
      <c r="B8859" s="104"/>
      <c r="C8859" s="76"/>
      <c r="D8859" s="77"/>
      <c r="E8859" s="12"/>
      <c r="F8859" s="78"/>
      <c r="G8859" s="77"/>
      <c r="H8859" s="79"/>
      <c r="BA8859" s="5" t="str">
        <f t="shared" si="138"/>
        <v/>
      </c>
      <c r="BB8859" s="5" t="str">
        <f>IF(OR($E8859="",$G8859&lt;&gt;"Ativo"),"",IF(COUNTIFS($E$4:$E8859,$E8859,$A$4:$A8859,$A8859,$G$4:$G8859,"Ativo")=1,1,0))</f>
        <v/>
      </c>
      <c r="BC8859" t="str">
        <f>IF(OR($A8859="",$G8859&lt;&gt;"Ativo"),"",IF(COUNTIFS($A$4:$A8859,$A8859,$G$4:$G8859,"Ativo")=1,1,0))</f>
        <v/>
      </c>
    </row>
    <row r="8860" spans="1:55" x14ac:dyDescent="0.3">
      <c r="A8860" s="76"/>
      <c r="B8860" s="104"/>
      <c r="C8860" s="76"/>
      <c r="D8860" s="77"/>
      <c r="E8860" s="12"/>
      <c r="F8860" s="78"/>
      <c r="G8860" s="77"/>
      <c r="H8860" s="79"/>
      <c r="BA8860" s="5" t="str">
        <f t="shared" si="138"/>
        <v/>
      </c>
      <c r="BB8860" s="5" t="str">
        <f>IF(OR($E8860="",$G8860&lt;&gt;"Ativo"),"",IF(COUNTIFS($E$4:$E8860,$E8860,$A$4:$A8860,$A8860,$G$4:$G8860,"Ativo")=1,1,0))</f>
        <v/>
      </c>
      <c r="BC8860" t="str">
        <f>IF(OR($A8860="",$G8860&lt;&gt;"Ativo"),"",IF(COUNTIFS($A$4:$A8860,$A8860,$G$4:$G8860,"Ativo")=1,1,0))</f>
        <v/>
      </c>
    </row>
    <row r="8861" spans="1:55" x14ac:dyDescent="0.3">
      <c r="A8861" s="76"/>
      <c r="B8861" s="104"/>
      <c r="C8861" s="76"/>
      <c r="D8861" s="77"/>
      <c r="E8861" s="12"/>
      <c r="F8861" s="78"/>
      <c r="G8861" s="77"/>
      <c r="H8861" s="79"/>
      <c r="BA8861" s="5" t="str">
        <f t="shared" si="138"/>
        <v/>
      </c>
      <c r="BB8861" s="5" t="str">
        <f>IF(OR($E8861="",$G8861&lt;&gt;"Ativo"),"",IF(COUNTIFS($E$4:$E8861,$E8861,$A$4:$A8861,$A8861,$G$4:$G8861,"Ativo")=1,1,0))</f>
        <v/>
      </c>
      <c r="BC8861" t="str">
        <f>IF(OR($A8861="",$G8861&lt;&gt;"Ativo"),"",IF(COUNTIFS($A$4:$A8861,$A8861,$G$4:$G8861,"Ativo")=1,1,0))</f>
        <v/>
      </c>
    </row>
    <row r="8862" spans="1:55" x14ac:dyDescent="0.3">
      <c r="A8862" s="76"/>
      <c r="B8862" s="104"/>
      <c r="C8862" s="76"/>
      <c r="D8862" s="77"/>
      <c r="E8862" s="12"/>
      <c r="F8862" s="78"/>
      <c r="G8862" s="77"/>
      <c r="H8862" s="79"/>
      <c r="BA8862" s="5" t="str">
        <f t="shared" si="138"/>
        <v/>
      </c>
      <c r="BB8862" s="5" t="str">
        <f>IF(OR($E8862="",$G8862&lt;&gt;"Ativo"),"",IF(COUNTIFS($E$4:$E8862,$E8862,$A$4:$A8862,$A8862,$G$4:$G8862,"Ativo")=1,1,0))</f>
        <v/>
      </c>
      <c r="BC8862" t="str">
        <f>IF(OR($A8862="",$G8862&lt;&gt;"Ativo"),"",IF(COUNTIFS($A$4:$A8862,$A8862,$G$4:$G8862,"Ativo")=1,1,0))</f>
        <v/>
      </c>
    </row>
    <row r="8863" spans="1:55" x14ac:dyDescent="0.3">
      <c r="A8863" s="76"/>
      <c r="B8863" s="104"/>
      <c r="C8863" s="76"/>
      <c r="D8863" s="77"/>
      <c r="E8863" s="12"/>
      <c r="F8863" s="78"/>
      <c r="G8863" s="77"/>
      <c r="H8863" s="79"/>
      <c r="BA8863" s="5" t="str">
        <f t="shared" si="138"/>
        <v/>
      </c>
      <c r="BB8863" s="5" t="str">
        <f>IF(OR($E8863="",$G8863&lt;&gt;"Ativo"),"",IF(COUNTIFS($E$4:$E8863,$E8863,$A$4:$A8863,$A8863,$G$4:$G8863,"Ativo")=1,1,0))</f>
        <v/>
      </c>
      <c r="BC8863" t="str">
        <f>IF(OR($A8863="",$G8863&lt;&gt;"Ativo"),"",IF(COUNTIFS($A$4:$A8863,$A8863,$G$4:$G8863,"Ativo")=1,1,0))</f>
        <v/>
      </c>
    </row>
    <row r="8864" spans="1:55" x14ac:dyDescent="0.3">
      <c r="A8864" s="76"/>
      <c r="B8864" s="104"/>
      <c r="C8864" s="76"/>
      <c r="D8864" s="77"/>
      <c r="E8864" s="12"/>
      <c r="F8864" s="78"/>
      <c r="G8864" s="77"/>
      <c r="H8864" s="79"/>
      <c r="BA8864" s="5" t="str">
        <f t="shared" si="138"/>
        <v/>
      </c>
      <c r="BB8864" s="5" t="str">
        <f>IF(OR($E8864="",$G8864&lt;&gt;"Ativo"),"",IF(COUNTIFS($E$4:$E8864,$E8864,$A$4:$A8864,$A8864,$G$4:$G8864,"Ativo")=1,1,0))</f>
        <v/>
      </c>
      <c r="BC8864" t="str">
        <f>IF(OR($A8864="",$G8864&lt;&gt;"Ativo"),"",IF(COUNTIFS($A$4:$A8864,$A8864,$G$4:$G8864,"Ativo")=1,1,0))</f>
        <v/>
      </c>
    </row>
    <row r="8865" spans="1:55" x14ac:dyDescent="0.3">
      <c r="A8865" s="76"/>
      <c r="B8865" s="104"/>
      <c r="C8865" s="76"/>
      <c r="D8865" s="77"/>
      <c r="E8865" s="12"/>
      <c r="F8865" s="78"/>
      <c r="G8865" s="77"/>
      <c r="H8865" s="79"/>
      <c r="BA8865" s="5" t="str">
        <f t="shared" si="138"/>
        <v/>
      </c>
      <c r="BB8865" s="5" t="str">
        <f>IF(OR($E8865="",$G8865&lt;&gt;"Ativo"),"",IF(COUNTIFS($E$4:$E8865,$E8865,$A$4:$A8865,$A8865,$G$4:$G8865,"Ativo")=1,1,0))</f>
        <v/>
      </c>
      <c r="BC8865" t="str">
        <f>IF(OR($A8865="",$G8865&lt;&gt;"Ativo"),"",IF(COUNTIFS($A$4:$A8865,$A8865,$G$4:$G8865,"Ativo")=1,1,0))</f>
        <v/>
      </c>
    </row>
    <row r="8866" spans="1:55" x14ac:dyDescent="0.3">
      <c r="A8866" s="76"/>
      <c r="B8866" s="104"/>
      <c r="C8866" s="76"/>
      <c r="D8866" s="77"/>
      <c r="E8866" s="12"/>
      <c r="F8866" s="78"/>
      <c r="G8866" s="77"/>
      <c r="H8866" s="79"/>
      <c r="BA8866" s="5" t="str">
        <f t="shared" si="138"/>
        <v/>
      </c>
      <c r="BB8866" s="5" t="str">
        <f>IF(OR($E8866="",$G8866&lt;&gt;"Ativo"),"",IF(COUNTIFS($E$4:$E8866,$E8866,$A$4:$A8866,$A8866,$G$4:$G8866,"Ativo")=1,1,0))</f>
        <v/>
      </c>
      <c r="BC8866" t="str">
        <f>IF(OR($A8866="",$G8866&lt;&gt;"Ativo"),"",IF(COUNTIFS($A$4:$A8866,$A8866,$G$4:$G8866,"Ativo")=1,1,0))</f>
        <v/>
      </c>
    </row>
    <row r="8867" spans="1:55" x14ac:dyDescent="0.3">
      <c r="A8867" s="76"/>
      <c r="B8867" s="104"/>
      <c r="C8867" s="76"/>
      <c r="D8867" s="77"/>
      <c r="E8867" s="12"/>
      <c r="F8867" s="78"/>
      <c r="G8867" s="77"/>
      <c r="H8867" s="79"/>
      <c r="BA8867" s="5" t="str">
        <f t="shared" si="138"/>
        <v/>
      </c>
      <c r="BB8867" s="5" t="str">
        <f>IF(OR($E8867="",$G8867&lt;&gt;"Ativo"),"",IF(COUNTIFS($E$4:$E8867,$E8867,$A$4:$A8867,$A8867,$G$4:$G8867,"Ativo")=1,1,0))</f>
        <v/>
      </c>
      <c r="BC8867" t="str">
        <f>IF(OR($A8867="",$G8867&lt;&gt;"Ativo"),"",IF(COUNTIFS($A$4:$A8867,$A8867,$G$4:$G8867,"Ativo")=1,1,0))</f>
        <v/>
      </c>
    </row>
    <row r="8868" spans="1:55" x14ac:dyDescent="0.3">
      <c r="A8868" s="76"/>
      <c r="B8868" s="104"/>
      <c r="C8868" s="76"/>
      <c r="D8868" s="77"/>
      <c r="E8868" s="12"/>
      <c r="F8868" s="78"/>
      <c r="G8868" s="77"/>
      <c r="H8868" s="79"/>
      <c r="BA8868" s="5" t="str">
        <f t="shared" si="138"/>
        <v/>
      </c>
      <c r="BB8868" s="5" t="str">
        <f>IF(OR($E8868="",$G8868&lt;&gt;"Ativo"),"",IF(COUNTIFS($E$4:$E8868,$E8868,$A$4:$A8868,$A8868,$G$4:$G8868,"Ativo")=1,1,0))</f>
        <v/>
      </c>
      <c r="BC8868" t="str">
        <f>IF(OR($A8868="",$G8868&lt;&gt;"Ativo"),"",IF(COUNTIFS($A$4:$A8868,$A8868,$G$4:$G8868,"Ativo")=1,1,0))</f>
        <v/>
      </c>
    </row>
    <row r="8869" spans="1:55" x14ac:dyDescent="0.3">
      <c r="A8869" s="76"/>
      <c r="B8869" s="104"/>
      <c r="C8869" s="76"/>
      <c r="D8869" s="77"/>
      <c r="E8869" s="12"/>
      <c r="F8869" s="78"/>
      <c r="G8869" s="77"/>
      <c r="H8869" s="79"/>
      <c r="BA8869" s="5" t="str">
        <f t="shared" si="138"/>
        <v/>
      </c>
      <c r="BB8869" s="5" t="str">
        <f>IF(OR($E8869="",$G8869&lt;&gt;"Ativo"),"",IF(COUNTIFS($E$4:$E8869,$E8869,$A$4:$A8869,$A8869,$G$4:$G8869,"Ativo")=1,1,0))</f>
        <v/>
      </c>
      <c r="BC8869" t="str">
        <f>IF(OR($A8869="",$G8869&lt;&gt;"Ativo"),"",IF(COUNTIFS($A$4:$A8869,$A8869,$G$4:$G8869,"Ativo")=1,1,0))</f>
        <v/>
      </c>
    </row>
    <row r="8870" spans="1:55" x14ac:dyDescent="0.3">
      <c r="A8870" s="76"/>
      <c r="B8870" s="104"/>
      <c r="C8870" s="76"/>
      <c r="D8870" s="77"/>
      <c r="E8870" s="12"/>
      <c r="F8870" s="78"/>
      <c r="G8870" s="77"/>
      <c r="H8870" s="79"/>
      <c r="BA8870" s="5" t="str">
        <f t="shared" si="138"/>
        <v/>
      </c>
      <c r="BB8870" s="5" t="str">
        <f>IF(OR($E8870="",$G8870&lt;&gt;"Ativo"),"",IF(COUNTIFS($E$4:$E8870,$E8870,$A$4:$A8870,$A8870,$G$4:$G8870,"Ativo")=1,1,0))</f>
        <v/>
      </c>
      <c r="BC8870" t="str">
        <f>IF(OR($A8870="",$G8870&lt;&gt;"Ativo"),"",IF(COUNTIFS($A$4:$A8870,$A8870,$G$4:$G8870,"Ativo")=1,1,0))</f>
        <v/>
      </c>
    </row>
    <row r="8871" spans="1:55" x14ac:dyDescent="0.3">
      <c r="A8871" s="76"/>
      <c r="B8871" s="104"/>
      <c r="C8871" s="76"/>
      <c r="D8871" s="77"/>
      <c r="E8871" s="12"/>
      <c r="F8871" s="78"/>
      <c r="G8871" s="77"/>
      <c r="H8871" s="79"/>
      <c r="BA8871" s="5" t="str">
        <f t="shared" si="138"/>
        <v/>
      </c>
      <c r="BB8871" s="5" t="str">
        <f>IF(OR($E8871="",$G8871&lt;&gt;"Ativo"),"",IF(COUNTIFS($E$4:$E8871,$E8871,$A$4:$A8871,$A8871,$G$4:$G8871,"Ativo")=1,1,0))</f>
        <v/>
      </c>
      <c r="BC8871" t="str">
        <f>IF(OR($A8871="",$G8871&lt;&gt;"Ativo"),"",IF(COUNTIFS($A$4:$A8871,$A8871,$G$4:$G8871,"Ativo")=1,1,0))</f>
        <v/>
      </c>
    </row>
    <row r="8872" spans="1:55" x14ac:dyDescent="0.3">
      <c r="A8872" s="76"/>
      <c r="B8872" s="104"/>
      <c r="C8872" s="76"/>
      <c r="D8872" s="77"/>
      <c r="E8872" s="12"/>
      <c r="F8872" s="78"/>
      <c r="G8872" s="77"/>
      <c r="H8872" s="79"/>
      <c r="BA8872" s="5" t="str">
        <f t="shared" si="138"/>
        <v/>
      </c>
      <c r="BB8872" s="5" t="str">
        <f>IF(OR($E8872="",$G8872&lt;&gt;"Ativo"),"",IF(COUNTIFS($E$4:$E8872,$E8872,$A$4:$A8872,$A8872,$G$4:$G8872,"Ativo")=1,1,0))</f>
        <v/>
      </c>
      <c r="BC8872" t="str">
        <f>IF(OR($A8872="",$G8872&lt;&gt;"Ativo"),"",IF(COUNTIFS($A$4:$A8872,$A8872,$G$4:$G8872,"Ativo")=1,1,0))</f>
        <v/>
      </c>
    </row>
    <row r="8873" spans="1:55" x14ac:dyDescent="0.3">
      <c r="A8873" s="76"/>
      <c r="B8873" s="104"/>
      <c r="C8873" s="76"/>
      <c r="D8873" s="77"/>
      <c r="E8873" s="12"/>
      <c r="F8873" s="78"/>
      <c r="G8873" s="77"/>
      <c r="H8873" s="79"/>
      <c r="BA8873" s="5" t="str">
        <f t="shared" si="138"/>
        <v/>
      </c>
      <c r="BB8873" s="5" t="str">
        <f>IF(OR($E8873="",$G8873&lt;&gt;"Ativo"),"",IF(COUNTIFS($E$4:$E8873,$E8873,$A$4:$A8873,$A8873,$G$4:$G8873,"Ativo")=1,1,0))</f>
        <v/>
      </c>
      <c r="BC8873" t="str">
        <f>IF(OR($A8873="",$G8873&lt;&gt;"Ativo"),"",IF(COUNTIFS($A$4:$A8873,$A8873,$G$4:$G8873,"Ativo")=1,1,0))</f>
        <v/>
      </c>
    </row>
    <row r="8874" spans="1:55" x14ac:dyDescent="0.3">
      <c r="A8874" s="76"/>
      <c r="B8874" s="104"/>
      <c r="C8874" s="76"/>
      <c r="D8874" s="77"/>
      <c r="E8874" s="12"/>
      <c r="F8874" s="78"/>
      <c r="G8874" s="77"/>
      <c r="H8874" s="79"/>
      <c r="BA8874" s="5" t="str">
        <f t="shared" si="138"/>
        <v/>
      </c>
      <c r="BB8874" s="5" t="str">
        <f>IF(OR($E8874="",$G8874&lt;&gt;"Ativo"),"",IF(COUNTIFS($E$4:$E8874,$E8874,$A$4:$A8874,$A8874,$G$4:$G8874,"Ativo")=1,1,0))</f>
        <v/>
      </c>
      <c r="BC8874" t="str">
        <f>IF(OR($A8874="",$G8874&lt;&gt;"Ativo"),"",IF(COUNTIFS($A$4:$A8874,$A8874,$G$4:$G8874,"Ativo")=1,1,0))</f>
        <v/>
      </c>
    </row>
    <row r="8875" spans="1:55" x14ac:dyDescent="0.3">
      <c r="A8875" s="76"/>
      <c r="B8875" s="104"/>
      <c r="C8875" s="76"/>
      <c r="D8875" s="77"/>
      <c r="E8875" s="12"/>
      <c r="F8875" s="78"/>
      <c r="G8875" s="77"/>
      <c r="H8875" s="79"/>
      <c r="BA8875" s="5" t="str">
        <f t="shared" si="138"/>
        <v/>
      </c>
      <c r="BB8875" s="5" t="str">
        <f>IF(OR($E8875="",$G8875&lt;&gt;"Ativo"),"",IF(COUNTIFS($E$4:$E8875,$E8875,$A$4:$A8875,$A8875,$G$4:$G8875,"Ativo")=1,1,0))</f>
        <v/>
      </c>
      <c r="BC8875" t="str">
        <f>IF(OR($A8875="",$G8875&lt;&gt;"Ativo"),"",IF(COUNTIFS($A$4:$A8875,$A8875,$G$4:$G8875,"Ativo")=1,1,0))</f>
        <v/>
      </c>
    </row>
    <row r="8876" spans="1:55" x14ac:dyDescent="0.3">
      <c r="A8876" s="76"/>
      <c r="B8876" s="104"/>
      <c r="C8876" s="76"/>
      <c r="D8876" s="77"/>
      <c r="E8876" s="12"/>
      <c r="F8876" s="78"/>
      <c r="G8876" s="77"/>
      <c r="H8876" s="79"/>
      <c r="BA8876" s="5" t="str">
        <f t="shared" si="138"/>
        <v/>
      </c>
      <c r="BB8876" s="5" t="str">
        <f>IF(OR($E8876="",$G8876&lt;&gt;"Ativo"),"",IF(COUNTIFS($E$4:$E8876,$E8876,$A$4:$A8876,$A8876,$G$4:$G8876,"Ativo")=1,1,0))</f>
        <v/>
      </c>
      <c r="BC8876" t="str">
        <f>IF(OR($A8876="",$G8876&lt;&gt;"Ativo"),"",IF(COUNTIFS($A$4:$A8876,$A8876,$G$4:$G8876,"Ativo")=1,1,0))</f>
        <v/>
      </c>
    </row>
    <row r="8877" spans="1:55" x14ac:dyDescent="0.3">
      <c r="A8877" s="76"/>
      <c r="B8877" s="104"/>
      <c r="C8877" s="76"/>
      <c r="D8877" s="77"/>
      <c r="E8877" s="12"/>
      <c r="F8877" s="78"/>
      <c r="G8877" s="77"/>
      <c r="H8877" s="79"/>
      <c r="BA8877" s="5" t="str">
        <f t="shared" si="138"/>
        <v/>
      </c>
      <c r="BB8877" s="5" t="str">
        <f>IF(OR($E8877="",$G8877&lt;&gt;"Ativo"),"",IF(COUNTIFS($E$4:$E8877,$E8877,$A$4:$A8877,$A8877,$G$4:$G8877,"Ativo")=1,1,0))</f>
        <v/>
      </c>
      <c r="BC8877" t="str">
        <f>IF(OR($A8877="",$G8877&lt;&gt;"Ativo"),"",IF(COUNTIFS($A$4:$A8877,$A8877,$G$4:$G8877,"Ativo")=1,1,0))</f>
        <v/>
      </c>
    </row>
    <row r="8878" spans="1:55" x14ac:dyDescent="0.3">
      <c r="A8878" s="76"/>
      <c r="B8878" s="104"/>
      <c r="C8878" s="76"/>
      <c r="D8878" s="77"/>
      <c r="E8878" s="12"/>
      <c r="F8878" s="78"/>
      <c r="G8878" s="77"/>
      <c r="H8878" s="79"/>
      <c r="BA8878" s="5" t="str">
        <f t="shared" si="138"/>
        <v/>
      </c>
      <c r="BB8878" s="5" t="str">
        <f>IF(OR($E8878="",$G8878&lt;&gt;"Ativo"),"",IF(COUNTIFS($E$4:$E8878,$E8878,$A$4:$A8878,$A8878,$G$4:$G8878,"Ativo")=1,1,0))</f>
        <v/>
      </c>
      <c r="BC8878" t="str">
        <f>IF(OR($A8878="",$G8878&lt;&gt;"Ativo"),"",IF(COUNTIFS($A$4:$A8878,$A8878,$G$4:$G8878,"Ativo")=1,1,0))</f>
        <v/>
      </c>
    </row>
    <row r="8879" spans="1:55" x14ac:dyDescent="0.3">
      <c r="A8879" s="76"/>
      <c r="B8879" s="104"/>
      <c r="C8879" s="76"/>
      <c r="D8879" s="77"/>
      <c r="E8879" s="12"/>
      <c r="F8879" s="78"/>
      <c r="G8879" s="77"/>
      <c r="H8879" s="79"/>
      <c r="BA8879" s="5" t="str">
        <f t="shared" si="138"/>
        <v/>
      </c>
      <c r="BB8879" s="5" t="str">
        <f>IF(OR($E8879="",$G8879&lt;&gt;"Ativo"),"",IF(COUNTIFS($E$4:$E8879,$E8879,$A$4:$A8879,$A8879,$G$4:$G8879,"Ativo")=1,1,0))</f>
        <v/>
      </c>
      <c r="BC8879" t="str">
        <f>IF(OR($A8879="",$G8879&lt;&gt;"Ativo"),"",IF(COUNTIFS($A$4:$A8879,$A8879,$G$4:$G8879,"Ativo")=1,1,0))</f>
        <v/>
      </c>
    </row>
    <row r="8880" spans="1:55" x14ac:dyDescent="0.3">
      <c r="A8880" s="76"/>
      <c r="B8880" s="104"/>
      <c r="C8880" s="76"/>
      <c r="D8880" s="77"/>
      <c r="E8880" s="12"/>
      <c r="F8880" s="78"/>
      <c r="G8880" s="77"/>
      <c r="H8880" s="79"/>
      <c r="BA8880" s="5" t="str">
        <f t="shared" si="138"/>
        <v/>
      </c>
      <c r="BB8880" s="5" t="str">
        <f>IF(OR($E8880="",$G8880&lt;&gt;"Ativo"),"",IF(COUNTIFS($E$4:$E8880,$E8880,$A$4:$A8880,$A8880,$G$4:$G8880,"Ativo")=1,1,0))</f>
        <v/>
      </c>
      <c r="BC8880" t="str">
        <f>IF(OR($A8880="",$G8880&lt;&gt;"Ativo"),"",IF(COUNTIFS($A$4:$A8880,$A8880,$G$4:$G8880,"Ativo")=1,1,0))</f>
        <v/>
      </c>
    </row>
    <row r="8881" spans="1:55" x14ac:dyDescent="0.3">
      <c r="A8881" s="76"/>
      <c r="B8881" s="104"/>
      <c r="C8881" s="76"/>
      <c r="D8881" s="77"/>
      <c r="E8881" s="12"/>
      <c r="F8881" s="78"/>
      <c r="G8881" s="77"/>
      <c r="H8881" s="79"/>
      <c r="BA8881" s="5" t="str">
        <f t="shared" si="138"/>
        <v/>
      </c>
      <c r="BB8881" s="5" t="str">
        <f>IF(OR($E8881="",$G8881&lt;&gt;"Ativo"),"",IF(COUNTIFS($E$4:$E8881,$E8881,$A$4:$A8881,$A8881,$G$4:$G8881,"Ativo")=1,1,0))</f>
        <v/>
      </c>
      <c r="BC8881" t="str">
        <f>IF(OR($A8881="",$G8881&lt;&gt;"Ativo"),"",IF(COUNTIFS($A$4:$A8881,$A8881,$G$4:$G8881,"Ativo")=1,1,0))</f>
        <v/>
      </c>
    </row>
    <row r="8882" spans="1:55" x14ac:dyDescent="0.3">
      <c r="A8882" s="76"/>
      <c r="B8882" s="104"/>
      <c r="C8882" s="76"/>
      <c r="D8882" s="77"/>
      <c r="E8882" s="12"/>
      <c r="F8882" s="78"/>
      <c r="G8882" s="77"/>
      <c r="H8882" s="79"/>
      <c r="BA8882" s="5" t="str">
        <f t="shared" si="138"/>
        <v/>
      </c>
      <c r="BB8882" s="5" t="str">
        <f>IF(OR($E8882="",$G8882&lt;&gt;"Ativo"),"",IF(COUNTIFS($E$4:$E8882,$E8882,$A$4:$A8882,$A8882,$G$4:$G8882,"Ativo")=1,1,0))</f>
        <v/>
      </c>
      <c r="BC8882" t="str">
        <f>IF(OR($A8882="",$G8882&lt;&gt;"Ativo"),"",IF(COUNTIFS($A$4:$A8882,$A8882,$G$4:$G8882,"Ativo")=1,1,0))</f>
        <v/>
      </c>
    </row>
    <row r="8883" spans="1:55" x14ac:dyDescent="0.3">
      <c r="A8883" s="76"/>
      <c r="B8883" s="104"/>
      <c r="C8883" s="76"/>
      <c r="D8883" s="77"/>
      <c r="E8883" s="12"/>
      <c r="F8883" s="78"/>
      <c r="G8883" s="77"/>
      <c r="H8883" s="79"/>
      <c r="BA8883" s="5" t="str">
        <f t="shared" si="138"/>
        <v/>
      </c>
      <c r="BB8883" s="5" t="str">
        <f>IF(OR($E8883="",$G8883&lt;&gt;"Ativo"),"",IF(COUNTIFS($E$4:$E8883,$E8883,$A$4:$A8883,$A8883,$G$4:$G8883,"Ativo")=1,1,0))</f>
        <v/>
      </c>
      <c r="BC8883" t="str">
        <f>IF(OR($A8883="",$G8883&lt;&gt;"Ativo"),"",IF(COUNTIFS($A$4:$A8883,$A8883,$G$4:$G8883,"Ativo")=1,1,0))</f>
        <v/>
      </c>
    </row>
    <row r="8884" spans="1:55" x14ac:dyDescent="0.3">
      <c r="A8884" s="76"/>
      <c r="B8884" s="104"/>
      <c r="C8884" s="76"/>
      <c r="D8884" s="77"/>
      <c r="E8884" s="12"/>
      <c r="F8884" s="78"/>
      <c r="G8884" s="77"/>
      <c r="H8884" s="79"/>
      <c r="BA8884" s="5" t="str">
        <f t="shared" si="138"/>
        <v/>
      </c>
      <c r="BB8884" s="5" t="str">
        <f>IF(OR($E8884="",$G8884&lt;&gt;"Ativo"),"",IF(COUNTIFS($E$4:$E8884,$E8884,$A$4:$A8884,$A8884,$G$4:$G8884,"Ativo")=1,1,0))</f>
        <v/>
      </c>
      <c r="BC8884" t="str">
        <f>IF(OR($A8884="",$G8884&lt;&gt;"Ativo"),"",IF(COUNTIFS($A$4:$A8884,$A8884,$G$4:$G8884,"Ativo")=1,1,0))</f>
        <v/>
      </c>
    </row>
    <row r="8885" spans="1:55" x14ac:dyDescent="0.3">
      <c r="A8885" s="76"/>
      <c r="B8885" s="104"/>
      <c r="C8885" s="76"/>
      <c r="D8885" s="77"/>
      <c r="E8885" s="12"/>
      <c r="F8885" s="78"/>
      <c r="G8885" s="77"/>
      <c r="H8885" s="79"/>
      <c r="BA8885" s="5" t="str">
        <f t="shared" si="138"/>
        <v/>
      </c>
      <c r="BB8885" s="5" t="str">
        <f>IF(OR($E8885="",$G8885&lt;&gt;"Ativo"),"",IF(COUNTIFS($E$4:$E8885,$E8885,$A$4:$A8885,$A8885,$G$4:$G8885,"Ativo")=1,1,0))</f>
        <v/>
      </c>
      <c r="BC8885" t="str">
        <f>IF(OR($A8885="",$G8885&lt;&gt;"Ativo"),"",IF(COUNTIFS($A$4:$A8885,$A8885,$G$4:$G8885,"Ativo")=1,1,0))</f>
        <v/>
      </c>
    </row>
    <row r="8886" spans="1:55" x14ac:dyDescent="0.3">
      <c r="A8886" s="76"/>
      <c r="B8886" s="104"/>
      <c r="C8886" s="76"/>
      <c r="D8886" s="77"/>
      <c r="E8886" s="12"/>
      <c r="F8886" s="78"/>
      <c r="G8886" s="77"/>
      <c r="H8886" s="79"/>
      <c r="BA8886" s="5" t="str">
        <f t="shared" si="138"/>
        <v/>
      </c>
      <c r="BB8886" s="5" t="str">
        <f>IF(OR($E8886="",$G8886&lt;&gt;"Ativo"),"",IF(COUNTIFS($E$4:$E8886,$E8886,$A$4:$A8886,$A8886,$G$4:$G8886,"Ativo")=1,1,0))</f>
        <v/>
      </c>
      <c r="BC8886" t="str">
        <f>IF(OR($A8886="",$G8886&lt;&gt;"Ativo"),"",IF(COUNTIFS($A$4:$A8886,$A8886,$G$4:$G8886,"Ativo")=1,1,0))</f>
        <v/>
      </c>
    </row>
    <row r="8887" spans="1:55" x14ac:dyDescent="0.3">
      <c r="A8887" s="76"/>
      <c r="B8887" s="104"/>
      <c r="C8887" s="76"/>
      <c r="D8887" s="77"/>
      <c r="E8887" s="12"/>
      <c r="F8887" s="78"/>
      <c r="G8887" s="77"/>
      <c r="H8887" s="79"/>
      <c r="BA8887" s="5" t="str">
        <f t="shared" si="138"/>
        <v/>
      </c>
      <c r="BB8887" s="5" t="str">
        <f>IF(OR($E8887="",$G8887&lt;&gt;"Ativo"),"",IF(COUNTIFS($E$4:$E8887,$E8887,$A$4:$A8887,$A8887,$G$4:$G8887,"Ativo")=1,1,0))</f>
        <v/>
      </c>
      <c r="BC8887" t="str">
        <f>IF(OR($A8887="",$G8887&lt;&gt;"Ativo"),"",IF(COUNTIFS($A$4:$A8887,$A8887,$G$4:$G8887,"Ativo")=1,1,0))</f>
        <v/>
      </c>
    </row>
    <row r="8888" spans="1:55" x14ac:dyDescent="0.3">
      <c r="A8888" s="76"/>
      <c r="B8888" s="104"/>
      <c r="C8888" s="76"/>
      <c r="D8888" s="77"/>
      <c r="E8888" s="12"/>
      <c r="F8888" s="78"/>
      <c r="G8888" s="77"/>
      <c r="H8888" s="79"/>
      <c r="BA8888" s="5" t="str">
        <f t="shared" si="138"/>
        <v/>
      </c>
      <c r="BB8888" s="5" t="str">
        <f>IF(OR($E8888="",$G8888&lt;&gt;"Ativo"),"",IF(COUNTIFS($E$4:$E8888,$E8888,$A$4:$A8888,$A8888,$G$4:$G8888,"Ativo")=1,1,0))</f>
        <v/>
      </c>
      <c r="BC8888" t="str">
        <f>IF(OR($A8888="",$G8888&lt;&gt;"Ativo"),"",IF(COUNTIFS($A$4:$A8888,$A8888,$G$4:$G8888,"Ativo")=1,1,0))</f>
        <v/>
      </c>
    </row>
    <row r="8889" spans="1:55" x14ac:dyDescent="0.3">
      <c r="A8889" s="76"/>
      <c r="B8889" s="104"/>
      <c r="C8889" s="76"/>
      <c r="D8889" s="77"/>
      <c r="E8889" s="12"/>
      <c r="F8889" s="78"/>
      <c r="G8889" s="77"/>
      <c r="H8889" s="79"/>
      <c r="BA8889" s="5" t="str">
        <f t="shared" si="138"/>
        <v/>
      </c>
      <c r="BB8889" s="5" t="str">
        <f>IF(OR($E8889="",$G8889&lt;&gt;"Ativo"),"",IF(COUNTIFS($E$4:$E8889,$E8889,$A$4:$A8889,$A8889,$G$4:$G8889,"Ativo")=1,1,0))</f>
        <v/>
      </c>
      <c r="BC8889" t="str">
        <f>IF(OR($A8889="",$G8889&lt;&gt;"Ativo"),"",IF(COUNTIFS($A$4:$A8889,$A8889,$G$4:$G8889,"Ativo")=1,1,0))</f>
        <v/>
      </c>
    </row>
    <row r="8890" spans="1:55" x14ac:dyDescent="0.3">
      <c r="A8890" s="76"/>
      <c r="B8890" s="104"/>
      <c r="C8890" s="76"/>
      <c r="D8890" s="77"/>
      <c r="E8890" s="12"/>
      <c r="F8890" s="78"/>
      <c r="G8890" s="77"/>
      <c r="H8890" s="79"/>
      <c r="BA8890" s="5" t="str">
        <f t="shared" si="138"/>
        <v/>
      </c>
      <c r="BB8890" s="5" t="str">
        <f>IF(OR($E8890="",$G8890&lt;&gt;"Ativo"),"",IF(COUNTIFS($E$4:$E8890,$E8890,$A$4:$A8890,$A8890,$G$4:$G8890,"Ativo")=1,1,0))</f>
        <v/>
      </c>
      <c r="BC8890" t="str">
        <f>IF(OR($A8890="",$G8890&lt;&gt;"Ativo"),"",IF(COUNTIFS($A$4:$A8890,$A8890,$G$4:$G8890,"Ativo")=1,1,0))</f>
        <v/>
      </c>
    </row>
    <row r="8891" spans="1:55" x14ac:dyDescent="0.3">
      <c r="A8891" s="76"/>
      <c r="B8891" s="104"/>
      <c r="C8891" s="76"/>
      <c r="D8891" s="77"/>
      <c r="E8891" s="12"/>
      <c r="F8891" s="78"/>
      <c r="G8891" s="77"/>
      <c r="H8891" s="79"/>
      <c r="BA8891" s="5" t="str">
        <f t="shared" si="138"/>
        <v/>
      </c>
      <c r="BB8891" s="5" t="str">
        <f>IF(OR($E8891="",$G8891&lt;&gt;"Ativo"),"",IF(COUNTIFS($E$4:$E8891,$E8891,$A$4:$A8891,$A8891,$G$4:$G8891,"Ativo")=1,1,0))</f>
        <v/>
      </c>
      <c r="BC8891" t="str">
        <f>IF(OR($A8891="",$G8891&lt;&gt;"Ativo"),"",IF(COUNTIFS($A$4:$A8891,$A8891,$G$4:$G8891,"Ativo")=1,1,0))</f>
        <v/>
      </c>
    </row>
    <row r="8892" spans="1:55" x14ac:dyDescent="0.3">
      <c r="A8892" s="76"/>
      <c r="B8892" s="104"/>
      <c r="C8892" s="76"/>
      <c r="D8892" s="77"/>
      <c r="E8892" s="12"/>
      <c r="F8892" s="78"/>
      <c r="G8892" s="77"/>
      <c r="H8892" s="79"/>
      <c r="BA8892" s="5" t="str">
        <f t="shared" si="138"/>
        <v/>
      </c>
      <c r="BB8892" s="5" t="str">
        <f>IF(OR($E8892="",$G8892&lt;&gt;"Ativo"),"",IF(COUNTIFS($E$4:$E8892,$E8892,$A$4:$A8892,$A8892,$G$4:$G8892,"Ativo")=1,1,0))</f>
        <v/>
      </c>
      <c r="BC8892" t="str">
        <f>IF(OR($A8892="",$G8892&lt;&gt;"Ativo"),"",IF(COUNTIFS($A$4:$A8892,$A8892,$G$4:$G8892,"Ativo")=1,1,0))</f>
        <v/>
      </c>
    </row>
    <row r="8893" spans="1:55" x14ac:dyDescent="0.3">
      <c r="A8893" s="76"/>
      <c r="B8893" s="104"/>
      <c r="C8893" s="76"/>
      <c r="D8893" s="77"/>
      <c r="E8893" s="12"/>
      <c r="F8893" s="78"/>
      <c r="G8893" s="77"/>
      <c r="H8893" s="79"/>
      <c r="BA8893" s="5" t="str">
        <f t="shared" si="138"/>
        <v/>
      </c>
      <c r="BB8893" s="5" t="str">
        <f>IF(OR($E8893="",$G8893&lt;&gt;"Ativo"),"",IF(COUNTIFS($E$4:$E8893,$E8893,$A$4:$A8893,$A8893,$G$4:$G8893,"Ativo")=1,1,0))</f>
        <v/>
      </c>
      <c r="BC8893" t="str">
        <f>IF(OR($A8893="",$G8893&lt;&gt;"Ativo"),"",IF(COUNTIFS($A$4:$A8893,$A8893,$G$4:$G8893,"Ativo")=1,1,0))</f>
        <v/>
      </c>
    </row>
    <row r="8894" spans="1:55" x14ac:dyDescent="0.3">
      <c r="A8894" s="76"/>
      <c r="B8894" s="104"/>
      <c r="C8894" s="76"/>
      <c r="D8894" s="77"/>
      <c r="E8894" s="12"/>
      <c r="F8894" s="78"/>
      <c r="G8894" s="77"/>
      <c r="H8894" s="79"/>
      <c r="BA8894" s="5" t="str">
        <f t="shared" si="138"/>
        <v/>
      </c>
      <c r="BB8894" s="5" t="str">
        <f>IF(OR($E8894="",$G8894&lt;&gt;"Ativo"),"",IF(COUNTIFS($E$4:$E8894,$E8894,$A$4:$A8894,$A8894,$G$4:$G8894,"Ativo")=1,1,0))</f>
        <v/>
      </c>
      <c r="BC8894" t="str">
        <f>IF(OR($A8894="",$G8894&lt;&gt;"Ativo"),"",IF(COUNTIFS($A$4:$A8894,$A8894,$G$4:$G8894,"Ativo")=1,1,0))</f>
        <v/>
      </c>
    </row>
    <row r="8895" spans="1:55" x14ac:dyDescent="0.3">
      <c r="A8895" s="76"/>
      <c r="B8895" s="104"/>
      <c r="C8895" s="76"/>
      <c r="D8895" s="77"/>
      <c r="E8895" s="12"/>
      <c r="F8895" s="78"/>
      <c r="G8895" s="77"/>
      <c r="H8895" s="79"/>
      <c r="BA8895" s="5" t="str">
        <f t="shared" si="138"/>
        <v/>
      </c>
      <c r="BB8895" s="5" t="str">
        <f>IF(OR($E8895="",$G8895&lt;&gt;"Ativo"),"",IF(COUNTIFS($E$4:$E8895,$E8895,$A$4:$A8895,$A8895,$G$4:$G8895,"Ativo")=1,1,0))</f>
        <v/>
      </c>
      <c r="BC8895" t="str">
        <f>IF(OR($A8895="",$G8895&lt;&gt;"Ativo"),"",IF(COUNTIFS($A$4:$A8895,$A8895,$G$4:$G8895,"Ativo")=1,1,0))</f>
        <v/>
      </c>
    </row>
    <row r="8896" spans="1:55" x14ac:dyDescent="0.3">
      <c r="A8896" s="76"/>
      <c r="B8896" s="104"/>
      <c r="C8896" s="76"/>
      <c r="D8896" s="77"/>
      <c r="E8896" s="12"/>
      <c r="F8896" s="78"/>
      <c r="G8896" s="77"/>
      <c r="H8896" s="79"/>
      <c r="BA8896" s="5" t="str">
        <f t="shared" si="138"/>
        <v/>
      </c>
      <c r="BB8896" s="5" t="str">
        <f>IF(OR($E8896="",$G8896&lt;&gt;"Ativo"),"",IF(COUNTIFS($E$4:$E8896,$E8896,$A$4:$A8896,$A8896,$G$4:$G8896,"Ativo")=1,1,0))</f>
        <v/>
      </c>
      <c r="BC8896" t="str">
        <f>IF(OR($A8896="",$G8896&lt;&gt;"Ativo"),"",IF(COUNTIFS($A$4:$A8896,$A8896,$G$4:$G8896,"Ativo")=1,1,0))</f>
        <v/>
      </c>
    </row>
    <row r="8897" spans="1:55" x14ac:dyDescent="0.3">
      <c r="A8897" s="76"/>
      <c r="B8897" s="104"/>
      <c r="C8897" s="76"/>
      <c r="D8897" s="77"/>
      <c r="E8897" s="12"/>
      <c r="F8897" s="78"/>
      <c r="G8897" s="77"/>
      <c r="H8897" s="79"/>
      <c r="BA8897" s="5" t="str">
        <f t="shared" si="138"/>
        <v/>
      </c>
      <c r="BB8897" s="5" t="str">
        <f>IF(OR($E8897="",$G8897&lt;&gt;"Ativo"),"",IF(COUNTIFS($E$4:$E8897,$E8897,$A$4:$A8897,$A8897,$G$4:$G8897,"Ativo")=1,1,0))</f>
        <v/>
      </c>
      <c r="BC8897" t="str">
        <f>IF(OR($A8897="",$G8897&lt;&gt;"Ativo"),"",IF(COUNTIFS($A$4:$A8897,$A8897,$G$4:$G8897,"Ativo")=1,1,0))</f>
        <v/>
      </c>
    </row>
    <row r="8898" spans="1:55" x14ac:dyDescent="0.3">
      <c r="A8898" s="76"/>
      <c r="B8898" s="104"/>
      <c r="C8898" s="76"/>
      <c r="D8898" s="77"/>
      <c r="E8898" s="12"/>
      <c r="F8898" s="78"/>
      <c r="G8898" s="77"/>
      <c r="H8898" s="79"/>
      <c r="BA8898" s="5" t="str">
        <f t="shared" si="138"/>
        <v/>
      </c>
      <c r="BB8898" s="5" t="str">
        <f>IF(OR($E8898="",$G8898&lt;&gt;"Ativo"),"",IF(COUNTIFS($E$4:$E8898,$E8898,$A$4:$A8898,$A8898,$G$4:$G8898,"Ativo")=1,1,0))</f>
        <v/>
      </c>
      <c r="BC8898" t="str">
        <f>IF(OR($A8898="",$G8898&lt;&gt;"Ativo"),"",IF(COUNTIFS($A$4:$A8898,$A8898,$G$4:$G8898,"Ativo")=1,1,0))</f>
        <v/>
      </c>
    </row>
    <row r="8899" spans="1:55" x14ac:dyDescent="0.3">
      <c r="A8899" s="76"/>
      <c r="B8899" s="104"/>
      <c r="C8899" s="76"/>
      <c r="D8899" s="77"/>
      <c r="E8899" s="12"/>
      <c r="F8899" s="78"/>
      <c r="G8899" s="77"/>
      <c r="H8899" s="79"/>
      <c r="BA8899" s="5" t="str">
        <f t="shared" si="138"/>
        <v/>
      </c>
      <c r="BB8899" s="5" t="str">
        <f>IF(OR($E8899="",$G8899&lt;&gt;"Ativo"),"",IF(COUNTIFS($E$4:$E8899,$E8899,$A$4:$A8899,$A8899,$G$4:$G8899,"Ativo")=1,1,0))</f>
        <v/>
      </c>
      <c r="BC8899" t="str">
        <f>IF(OR($A8899="",$G8899&lt;&gt;"Ativo"),"",IF(COUNTIFS($A$4:$A8899,$A8899,$G$4:$G8899,"Ativo")=1,1,0))</f>
        <v/>
      </c>
    </row>
    <row r="8900" spans="1:55" x14ac:dyDescent="0.3">
      <c r="A8900" s="76"/>
      <c r="B8900" s="104"/>
      <c r="C8900" s="76"/>
      <c r="D8900" s="77"/>
      <c r="E8900" s="12"/>
      <c r="F8900" s="78"/>
      <c r="G8900" s="77"/>
      <c r="H8900" s="79"/>
      <c r="BA8900" s="5" t="str">
        <f t="shared" ref="BA8900:BA8963" si="139">IF($D8900="","",MID($D8900,4,LEN($D8900)-5))</f>
        <v/>
      </c>
      <c r="BB8900" s="5" t="str">
        <f>IF(OR($E8900="",$G8900&lt;&gt;"Ativo"),"",IF(COUNTIFS($E$4:$E8900,$E8900,$A$4:$A8900,$A8900,$G$4:$G8900,"Ativo")=1,1,0))</f>
        <v/>
      </c>
      <c r="BC8900" t="str">
        <f>IF(OR($A8900="",$G8900&lt;&gt;"Ativo"),"",IF(COUNTIFS($A$4:$A8900,$A8900,$G$4:$G8900,"Ativo")=1,1,0))</f>
        <v/>
      </c>
    </row>
    <row r="8901" spans="1:55" x14ac:dyDescent="0.3">
      <c r="A8901" s="76"/>
      <c r="B8901" s="104"/>
      <c r="C8901" s="76"/>
      <c r="D8901" s="77"/>
      <c r="E8901" s="12"/>
      <c r="F8901" s="78"/>
      <c r="G8901" s="77"/>
      <c r="H8901" s="79"/>
      <c r="BA8901" s="5" t="str">
        <f t="shared" si="139"/>
        <v/>
      </c>
      <c r="BB8901" s="5" t="str">
        <f>IF(OR($E8901="",$G8901&lt;&gt;"Ativo"),"",IF(COUNTIFS($E$4:$E8901,$E8901,$A$4:$A8901,$A8901,$G$4:$G8901,"Ativo")=1,1,0))</f>
        <v/>
      </c>
      <c r="BC8901" t="str">
        <f>IF(OR($A8901="",$G8901&lt;&gt;"Ativo"),"",IF(COUNTIFS($A$4:$A8901,$A8901,$G$4:$G8901,"Ativo")=1,1,0))</f>
        <v/>
      </c>
    </row>
    <row r="8902" spans="1:55" x14ac:dyDescent="0.3">
      <c r="A8902" s="76"/>
      <c r="B8902" s="104"/>
      <c r="C8902" s="76"/>
      <c r="D8902" s="77"/>
      <c r="E8902" s="12"/>
      <c r="F8902" s="78"/>
      <c r="G8902" s="77"/>
      <c r="H8902" s="79"/>
      <c r="BA8902" s="5" t="str">
        <f t="shared" si="139"/>
        <v/>
      </c>
      <c r="BB8902" s="5" t="str">
        <f>IF(OR($E8902="",$G8902&lt;&gt;"Ativo"),"",IF(COUNTIFS($E$4:$E8902,$E8902,$A$4:$A8902,$A8902,$G$4:$G8902,"Ativo")=1,1,0))</f>
        <v/>
      </c>
      <c r="BC8902" t="str">
        <f>IF(OR($A8902="",$G8902&lt;&gt;"Ativo"),"",IF(COUNTIFS($A$4:$A8902,$A8902,$G$4:$G8902,"Ativo")=1,1,0))</f>
        <v/>
      </c>
    </row>
    <row r="8903" spans="1:55" x14ac:dyDescent="0.3">
      <c r="A8903" s="76"/>
      <c r="B8903" s="104"/>
      <c r="C8903" s="76"/>
      <c r="D8903" s="77"/>
      <c r="E8903" s="12"/>
      <c r="F8903" s="78"/>
      <c r="G8903" s="77"/>
      <c r="H8903" s="79"/>
      <c r="BA8903" s="5" t="str">
        <f t="shared" si="139"/>
        <v/>
      </c>
      <c r="BB8903" s="5" t="str">
        <f>IF(OR($E8903="",$G8903&lt;&gt;"Ativo"),"",IF(COUNTIFS($E$4:$E8903,$E8903,$A$4:$A8903,$A8903,$G$4:$G8903,"Ativo")=1,1,0))</f>
        <v/>
      </c>
      <c r="BC8903" t="str">
        <f>IF(OR($A8903="",$G8903&lt;&gt;"Ativo"),"",IF(COUNTIFS($A$4:$A8903,$A8903,$G$4:$G8903,"Ativo")=1,1,0))</f>
        <v/>
      </c>
    </row>
    <row r="8904" spans="1:55" x14ac:dyDescent="0.3">
      <c r="A8904" s="76"/>
      <c r="B8904" s="104"/>
      <c r="C8904" s="76"/>
      <c r="D8904" s="77"/>
      <c r="E8904" s="12"/>
      <c r="F8904" s="78"/>
      <c r="G8904" s="77"/>
      <c r="H8904" s="79"/>
      <c r="BA8904" s="5" t="str">
        <f t="shared" si="139"/>
        <v/>
      </c>
      <c r="BB8904" s="5" t="str">
        <f>IF(OR($E8904="",$G8904&lt;&gt;"Ativo"),"",IF(COUNTIFS($E$4:$E8904,$E8904,$A$4:$A8904,$A8904,$G$4:$G8904,"Ativo")=1,1,0))</f>
        <v/>
      </c>
      <c r="BC8904" t="str">
        <f>IF(OR($A8904="",$G8904&lt;&gt;"Ativo"),"",IF(COUNTIFS($A$4:$A8904,$A8904,$G$4:$G8904,"Ativo")=1,1,0))</f>
        <v/>
      </c>
    </row>
    <row r="8905" spans="1:55" x14ac:dyDescent="0.3">
      <c r="A8905" s="76"/>
      <c r="B8905" s="104"/>
      <c r="C8905" s="76"/>
      <c r="D8905" s="77"/>
      <c r="E8905" s="12"/>
      <c r="F8905" s="78"/>
      <c r="G8905" s="77"/>
      <c r="H8905" s="79"/>
      <c r="BA8905" s="5" t="str">
        <f t="shared" si="139"/>
        <v/>
      </c>
      <c r="BB8905" s="5" t="str">
        <f>IF(OR($E8905="",$G8905&lt;&gt;"Ativo"),"",IF(COUNTIFS($E$4:$E8905,$E8905,$A$4:$A8905,$A8905,$G$4:$G8905,"Ativo")=1,1,0))</f>
        <v/>
      </c>
      <c r="BC8905" t="str">
        <f>IF(OR($A8905="",$G8905&lt;&gt;"Ativo"),"",IF(COUNTIFS($A$4:$A8905,$A8905,$G$4:$G8905,"Ativo")=1,1,0))</f>
        <v/>
      </c>
    </row>
    <row r="8906" spans="1:55" x14ac:dyDescent="0.3">
      <c r="A8906" s="76"/>
      <c r="B8906" s="104"/>
      <c r="C8906" s="76"/>
      <c r="D8906" s="77"/>
      <c r="E8906" s="12"/>
      <c r="F8906" s="78"/>
      <c r="G8906" s="77"/>
      <c r="H8906" s="79"/>
      <c r="BA8906" s="5" t="str">
        <f t="shared" si="139"/>
        <v/>
      </c>
      <c r="BB8906" s="5" t="str">
        <f>IF(OR($E8906="",$G8906&lt;&gt;"Ativo"),"",IF(COUNTIFS($E$4:$E8906,$E8906,$A$4:$A8906,$A8906,$G$4:$G8906,"Ativo")=1,1,0))</f>
        <v/>
      </c>
      <c r="BC8906" t="str">
        <f>IF(OR($A8906="",$G8906&lt;&gt;"Ativo"),"",IF(COUNTIFS($A$4:$A8906,$A8906,$G$4:$G8906,"Ativo")=1,1,0))</f>
        <v/>
      </c>
    </row>
    <row r="8907" spans="1:55" x14ac:dyDescent="0.3">
      <c r="A8907" s="76"/>
      <c r="B8907" s="104"/>
      <c r="C8907" s="76"/>
      <c r="D8907" s="77"/>
      <c r="E8907" s="12"/>
      <c r="F8907" s="78"/>
      <c r="G8907" s="77"/>
      <c r="H8907" s="79"/>
      <c r="BA8907" s="5" t="str">
        <f t="shared" si="139"/>
        <v/>
      </c>
      <c r="BB8907" s="5" t="str">
        <f>IF(OR($E8907="",$G8907&lt;&gt;"Ativo"),"",IF(COUNTIFS($E$4:$E8907,$E8907,$A$4:$A8907,$A8907,$G$4:$G8907,"Ativo")=1,1,0))</f>
        <v/>
      </c>
      <c r="BC8907" t="str">
        <f>IF(OR($A8907="",$G8907&lt;&gt;"Ativo"),"",IF(COUNTIFS($A$4:$A8907,$A8907,$G$4:$G8907,"Ativo")=1,1,0))</f>
        <v/>
      </c>
    </row>
    <row r="8908" spans="1:55" x14ac:dyDescent="0.3">
      <c r="A8908" s="76"/>
      <c r="B8908" s="104"/>
      <c r="C8908" s="76"/>
      <c r="D8908" s="77"/>
      <c r="E8908" s="12"/>
      <c r="F8908" s="78"/>
      <c r="G8908" s="77"/>
      <c r="H8908" s="79"/>
      <c r="BA8908" s="5" t="str">
        <f t="shared" si="139"/>
        <v/>
      </c>
      <c r="BB8908" s="5" t="str">
        <f>IF(OR($E8908="",$G8908&lt;&gt;"Ativo"),"",IF(COUNTIFS($E$4:$E8908,$E8908,$A$4:$A8908,$A8908,$G$4:$G8908,"Ativo")=1,1,0))</f>
        <v/>
      </c>
      <c r="BC8908" t="str">
        <f>IF(OR($A8908="",$G8908&lt;&gt;"Ativo"),"",IF(COUNTIFS($A$4:$A8908,$A8908,$G$4:$G8908,"Ativo")=1,1,0))</f>
        <v/>
      </c>
    </row>
    <row r="8909" spans="1:55" x14ac:dyDescent="0.3">
      <c r="A8909" s="76"/>
      <c r="B8909" s="104"/>
      <c r="C8909" s="76"/>
      <c r="D8909" s="77"/>
      <c r="E8909" s="12"/>
      <c r="F8909" s="78"/>
      <c r="G8909" s="77"/>
      <c r="H8909" s="79"/>
      <c r="BA8909" s="5" t="str">
        <f t="shared" si="139"/>
        <v/>
      </c>
      <c r="BB8909" s="5" t="str">
        <f>IF(OR($E8909="",$G8909&lt;&gt;"Ativo"),"",IF(COUNTIFS($E$4:$E8909,$E8909,$A$4:$A8909,$A8909,$G$4:$G8909,"Ativo")=1,1,0))</f>
        <v/>
      </c>
      <c r="BC8909" t="str">
        <f>IF(OR($A8909="",$G8909&lt;&gt;"Ativo"),"",IF(COUNTIFS($A$4:$A8909,$A8909,$G$4:$G8909,"Ativo")=1,1,0))</f>
        <v/>
      </c>
    </row>
    <row r="8910" spans="1:55" x14ac:dyDescent="0.3">
      <c r="A8910" s="76"/>
      <c r="B8910" s="104"/>
      <c r="C8910" s="76"/>
      <c r="D8910" s="77"/>
      <c r="E8910" s="12"/>
      <c r="F8910" s="78"/>
      <c r="G8910" s="77"/>
      <c r="H8910" s="79"/>
      <c r="BA8910" s="5" t="str">
        <f t="shared" si="139"/>
        <v/>
      </c>
      <c r="BB8910" s="5" t="str">
        <f>IF(OR($E8910="",$G8910&lt;&gt;"Ativo"),"",IF(COUNTIFS($E$4:$E8910,$E8910,$A$4:$A8910,$A8910,$G$4:$G8910,"Ativo")=1,1,0))</f>
        <v/>
      </c>
      <c r="BC8910" t="str">
        <f>IF(OR($A8910="",$G8910&lt;&gt;"Ativo"),"",IF(COUNTIFS($A$4:$A8910,$A8910,$G$4:$G8910,"Ativo")=1,1,0))</f>
        <v/>
      </c>
    </row>
    <row r="8911" spans="1:55" x14ac:dyDescent="0.3">
      <c r="A8911" s="76"/>
      <c r="B8911" s="104"/>
      <c r="C8911" s="76"/>
      <c r="D8911" s="77"/>
      <c r="E8911" s="12"/>
      <c r="F8911" s="78"/>
      <c r="G8911" s="77"/>
      <c r="H8911" s="79"/>
      <c r="BA8911" s="5" t="str">
        <f t="shared" si="139"/>
        <v/>
      </c>
      <c r="BB8911" s="5" t="str">
        <f>IF(OR($E8911="",$G8911&lt;&gt;"Ativo"),"",IF(COUNTIFS($E$4:$E8911,$E8911,$A$4:$A8911,$A8911,$G$4:$G8911,"Ativo")=1,1,0))</f>
        <v/>
      </c>
      <c r="BC8911" t="str">
        <f>IF(OR($A8911="",$G8911&lt;&gt;"Ativo"),"",IF(COUNTIFS($A$4:$A8911,$A8911,$G$4:$G8911,"Ativo")=1,1,0))</f>
        <v/>
      </c>
    </row>
    <row r="8912" spans="1:55" x14ac:dyDescent="0.3">
      <c r="A8912" s="76"/>
      <c r="B8912" s="104"/>
      <c r="C8912" s="76"/>
      <c r="D8912" s="77"/>
      <c r="E8912" s="12"/>
      <c r="F8912" s="78"/>
      <c r="G8912" s="77"/>
      <c r="H8912" s="79"/>
      <c r="BA8912" s="5" t="str">
        <f t="shared" si="139"/>
        <v/>
      </c>
      <c r="BB8912" s="5" t="str">
        <f>IF(OR($E8912="",$G8912&lt;&gt;"Ativo"),"",IF(COUNTIFS($E$4:$E8912,$E8912,$A$4:$A8912,$A8912,$G$4:$G8912,"Ativo")=1,1,0))</f>
        <v/>
      </c>
      <c r="BC8912" t="str">
        <f>IF(OR($A8912="",$G8912&lt;&gt;"Ativo"),"",IF(COUNTIFS($A$4:$A8912,$A8912,$G$4:$G8912,"Ativo")=1,1,0))</f>
        <v/>
      </c>
    </row>
    <row r="8913" spans="1:55" x14ac:dyDescent="0.3">
      <c r="A8913" s="76"/>
      <c r="B8913" s="104"/>
      <c r="C8913" s="76"/>
      <c r="D8913" s="77"/>
      <c r="E8913" s="12"/>
      <c r="F8913" s="78"/>
      <c r="G8913" s="77"/>
      <c r="H8913" s="79"/>
      <c r="BA8913" s="5" t="str">
        <f t="shared" si="139"/>
        <v/>
      </c>
      <c r="BB8913" s="5" t="str">
        <f>IF(OR($E8913="",$G8913&lt;&gt;"Ativo"),"",IF(COUNTIFS($E$4:$E8913,$E8913,$A$4:$A8913,$A8913,$G$4:$G8913,"Ativo")=1,1,0))</f>
        <v/>
      </c>
      <c r="BC8913" t="str">
        <f>IF(OR($A8913="",$G8913&lt;&gt;"Ativo"),"",IF(COUNTIFS($A$4:$A8913,$A8913,$G$4:$G8913,"Ativo")=1,1,0))</f>
        <v/>
      </c>
    </row>
    <row r="8914" spans="1:55" x14ac:dyDescent="0.3">
      <c r="A8914" s="76"/>
      <c r="B8914" s="104"/>
      <c r="C8914" s="76"/>
      <c r="D8914" s="77"/>
      <c r="E8914" s="12"/>
      <c r="F8914" s="78"/>
      <c r="G8914" s="77"/>
      <c r="H8914" s="79"/>
      <c r="BA8914" s="5" t="str">
        <f t="shared" si="139"/>
        <v/>
      </c>
      <c r="BB8914" s="5" t="str">
        <f>IF(OR($E8914="",$G8914&lt;&gt;"Ativo"),"",IF(COUNTIFS($E$4:$E8914,$E8914,$A$4:$A8914,$A8914,$G$4:$G8914,"Ativo")=1,1,0))</f>
        <v/>
      </c>
      <c r="BC8914" t="str">
        <f>IF(OR($A8914="",$G8914&lt;&gt;"Ativo"),"",IF(COUNTIFS($A$4:$A8914,$A8914,$G$4:$G8914,"Ativo")=1,1,0))</f>
        <v/>
      </c>
    </row>
    <row r="8915" spans="1:55" x14ac:dyDescent="0.3">
      <c r="A8915" s="76"/>
      <c r="B8915" s="104"/>
      <c r="C8915" s="76"/>
      <c r="D8915" s="77"/>
      <c r="E8915" s="12"/>
      <c r="F8915" s="78"/>
      <c r="G8915" s="77"/>
      <c r="H8915" s="79"/>
      <c r="BA8915" s="5" t="str">
        <f t="shared" si="139"/>
        <v/>
      </c>
      <c r="BB8915" s="5" t="str">
        <f>IF(OR($E8915="",$G8915&lt;&gt;"Ativo"),"",IF(COUNTIFS($E$4:$E8915,$E8915,$A$4:$A8915,$A8915,$G$4:$G8915,"Ativo")=1,1,0))</f>
        <v/>
      </c>
      <c r="BC8915" t="str">
        <f>IF(OR($A8915="",$G8915&lt;&gt;"Ativo"),"",IF(COUNTIFS($A$4:$A8915,$A8915,$G$4:$G8915,"Ativo")=1,1,0))</f>
        <v/>
      </c>
    </row>
    <row r="8916" spans="1:55" x14ac:dyDescent="0.3">
      <c r="A8916" s="76"/>
      <c r="B8916" s="104"/>
      <c r="C8916" s="76"/>
      <c r="D8916" s="77"/>
      <c r="E8916" s="12"/>
      <c r="F8916" s="78"/>
      <c r="G8916" s="77"/>
      <c r="H8916" s="79"/>
      <c r="BA8916" s="5" t="str">
        <f t="shared" si="139"/>
        <v/>
      </c>
      <c r="BB8916" s="5" t="str">
        <f>IF(OR($E8916="",$G8916&lt;&gt;"Ativo"),"",IF(COUNTIFS($E$4:$E8916,$E8916,$A$4:$A8916,$A8916,$G$4:$G8916,"Ativo")=1,1,0))</f>
        <v/>
      </c>
      <c r="BC8916" t="str">
        <f>IF(OR($A8916="",$G8916&lt;&gt;"Ativo"),"",IF(COUNTIFS($A$4:$A8916,$A8916,$G$4:$G8916,"Ativo")=1,1,0))</f>
        <v/>
      </c>
    </row>
    <row r="8917" spans="1:55" x14ac:dyDescent="0.3">
      <c r="A8917" s="76"/>
      <c r="B8917" s="104"/>
      <c r="C8917" s="76"/>
      <c r="D8917" s="77"/>
      <c r="E8917" s="12"/>
      <c r="F8917" s="78"/>
      <c r="G8917" s="77"/>
      <c r="H8917" s="79"/>
      <c r="BA8917" s="5" t="str">
        <f t="shared" si="139"/>
        <v/>
      </c>
      <c r="BB8917" s="5" t="str">
        <f>IF(OR($E8917="",$G8917&lt;&gt;"Ativo"),"",IF(COUNTIFS($E$4:$E8917,$E8917,$A$4:$A8917,$A8917,$G$4:$G8917,"Ativo")=1,1,0))</f>
        <v/>
      </c>
      <c r="BC8917" t="str">
        <f>IF(OR($A8917="",$G8917&lt;&gt;"Ativo"),"",IF(COUNTIFS($A$4:$A8917,$A8917,$G$4:$G8917,"Ativo")=1,1,0))</f>
        <v/>
      </c>
    </row>
    <row r="8918" spans="1:55" x14ac:dyDescent="0.3">
      <c r="A8918" s="76"/>
      <c r="B8918" s="104"/>
      <c r="C8918" s="76"/>
      <c r="D8918" s="77"/>
      <c r="E8918" s="12"/>
      <c r="F8918" s="78"/>
      <c r="G8918" s="77"/>
      <c r="H8918" s="79"/>
      <c r="BA8918" s="5" t="str">
        <f t="shared" si="139"/>
        <v/>
      </c>
      <c r="BB8918" s="5" t="str">
        <f>IF(OR($E8918="",$G8918&lt;&gt;"Ativo"),"",IF(COUNTIFS($E$4:$E8918,$E8918,$A$4:$A8918,$A8918,$G$4:$G8918,"Ativo")=1,1,0))</f>
        <v/>
      </c>
      <c r="BC8918" t="str">
        <f>IF(OR($A8918="",$G8918&lt;&gt;"Ativo"),"",IF(COUNTIFS($A$4:$A8918,$A8918,$G$4:$G8918,"Ativo")=1,1,0))</f>
        <v/>
      </c>
    </row>
    <row r="8919" spans="1:55" x14ac:dyDescent="0.3">
      <c r="A8919" s="76"/>
      <c r="B8919" s="104"/>
      <c r="C8919" s="76"/>
      <c r="D8919" s="77"/>
      <c r="E8919" s="12"/>
      <c r="F8919" s="78"/>
      <c r="G8919" s="77"/>
      <c r="H8919" s="79"/>
      <c r="BA8919" s="5" t="str">
        <f t="shared" si="139"/>
        <v/>
      </c>
      <c r="BB8919" s="5" t="str">
        <f>IF(OR($E8919="",$G8919&lt;&gt;"Ativo"),"",IF(COUNTIFS($E$4:$E8919,$E8919,$A$4:$A8919,$A8919,$G$4:$G8919,"Ativo")=1,1,0))</f>
        <v/>
      </c>
      <c r="BC8919" t="str">
        <f>IF(OR($A8919="",$G8919&lt;&gt;"Ativo"),"",IF(COUNTIFS($A$4:$A8919,$A8919,$G$4:$G8919,"Ativo")=1,1,0))</f>
        <v/>
      </c>
    </row>
    <row r="8920" spans="1:55" x14ac:dyDescent="0.3">
      <c r="A8920" s="76"/>
      <c r="B8920" s="104"/>
      <c r="C8920" s="76"/>
      <c r="D8920" s="77"/>
      <c r="E8920" s="12"/>
      <c r="F8920" s="78"/>
      <c r="G8920" s="77"/>
      <c r="H8920" s="79"/>
      <c r="BA8920" s="5" t="str">
        <f t="shared" si="139"/>
        <v/>
      </c>
      <c r="BB8920" s="5" t="str">
        <f>IF(OR($E8920="",$G8920&lt;&gt;"Ativo"),"",IF(COUNTIFS($E$4:$E8920,$E8920,$A$4:$A8920,$A8920,$G$4:$G8920,"Ativo")=1,1,0))</f>
        <v/>
      </c>
      <c r="BC8920" t="str">
        <f>IF(OR($A8920="",$G8920&lt;&gt;"Ativo"),"",IF(COUNTIFS($A$4:$A8920,$A8920,$G$4:$G8920,"Ativo")=1,1,0))</f>
        <v/>
      </c>
    </row>
    <row r="8921" spans="1:55" x14ac:dyDescent="0.3">
      <c r="A8921" s="76"/>
      <c r="B8921" s="104"/>
      <c r="C8921" s="76"/>
      <c r="D8921" s="77"/>
      <c r="E8921" s="12"/>
      <c r="F8921" s="78"/>
      <c r="G8921" s="77"/>
      <c r="H8921" s="79"/>
      <c r="BA8921" s="5" t="str">
        <f t="shared" si="139"/>
        <v/>
      </c>
      <c r="BB8921" s="5" t="str">
        <f>IF(OR($E8921="",$G8921&lt;&gt;"Ativo"),"",IF(COUNTIFS($E$4:$E8921,$E8921,$A$4:$A8921,$A8921,$G$4:$G8921,"Ativo")=1,1,0))</f>
        <v/>
      </c>
      <c r="BC8921" t="str">
        <f>IF(OR($A8921="",$G8921&lt;&gt;"Ativo"),"",IF(COUNTIFS($A$4:$A8921,$A8921,$G$4:$G8921,"Ativo")=1,1,0))</f>
        <v/>
      </c>
    </row>
    <row r="8922" spans="1:55" x14ac:dyDescent="0.3">
      <c r="A8922" s="76"/>
      <c r="B8922" s="104"/>
      <c r="C8922" s="76"/>
      <c r="D8922" s="77"/>
      <c r="E8922" s="12"/>
      <c r="F8922" s="78"/>
      <c r="G8922" s="77"/>
      <c r="H8922" s="79"/>
      <c r="BA8922" s="5" t="str">
        <f t="shared" si="139"/>
        <v/>
      </c>
      <c r="BB8922" s="5" t="str">
        <f>IF(OR($E8922="",$G8922&lt;&gt;"Ativo"),"",IF(COUNTIFS($E$4:$E8922,$E8922,$A$4:$A8922,$A8922,$G$4:$G8922,"Ativo")=1,1,0))</f>
        <v/>
      </c>
      <c r="BC8922" t="str">
        <f>IF(OR($A8922="",$G8922&lt;&gt;"Ativo"),"",IF(COUNTIFS($A$4:$A8922,$A8922,$G$4:$G8922,"Ativo")=1,1,0))</f>
        <v/>
      </c>
    </row>
    <row r="8923" spans="1:55" x14ac:dyDescent="0.3">
      <c r="A8923" s="76"/>
      <c r="B8923" s="104"/>
      <c r="C8923" s="76"/>
      <c r="D8923" s="77"/>
      <c r="E8923" s="12"/>
      <c r="F8923" s="78"/>
      <c r="G8923" s="77"/>
      <c r="H8923" s="79"/>
      <c r="BA8923" s="5" t="str">
        <f t="shared" si="139"/>
        <v/>
      </c>
      <c r="BB8923" s="5" t="str">
        <f>IF(OR($E8923="",$G8923&lt;&gt;"Ativo"),"",IF(COUNTIFS($E$4:$E8923,$E8923,$A$4:$A8923,$A8923,$G$4:$G8923,"Ativo")=1,1,0))</f>
        <v/>
      </c>
      <c r="BC8923" t="str">
        <f>IF(OR($A8923="",$G8923&lt;&gt;"Ativo"),"",IF(COUNTIFS($A$4:$A8923,$A8923,$G$4:$G8923,"Ativo")=1,1,0))</f>
        <v/>
      </c>
    </row>
    <row r="8924" spans="1:55" x14ac:dyDescent="0.3">
      <c r="A8924" s="76"/>
      <c r="B8924" s="104"/>
      <c r="C8924" s="76"/>
      <c r="D8924" s="77"/>
      <c r="E8924" s="12"/>
      <c r="F8924" s="78"/>
      <c r="G8924" s="77"/>
      <c r="H8924" s="79"/>
      <c r="BA8924" s="5" t="str">
        <f t="shared" si="139"/>
        <v/>
      </c>
      <c r="BB8924" s="5" t="str">
        <f>IF(OR($E8924="",$G8924&lt;&gt;"Ativo"),"",IF(COUNTIFS($E$4:$E8924,$E8924,$A$4:$A8924,$A8924,$G$4:$G8924,"Ativo")=1,1,0))</f>
        <v/>
      </c>
      <c r="BC8924" t="str">
        <f>IF(OR($A8924="",$G8924&lt;&gt;"Ativo"),"",IF(COUNTIFS($A$4:$A8924,$A8924,$G$4:$G8924,"Ativo")=1,1,0))</f>
        <v/>
      </c>
    </row>
    <row r="8925" spans="1:55" x14ac:dyDescent="0.3">
      <c r="A8925" s="76"/>
      <c r="B8925" s="104"/>
      <c r="C8925" s="76"/>
      <c r="D8925" s="77"/>
      <c r="E8925" s="12"/>
      <c r="F8925" s="78"/>
      <c r="G8925" s="77"/>
      <c r="H8925" s="79"/>
      <c r="BA8925" s="5" t="str">
        <f t="shared" si="139"/>
        <v/>
      </c>
      <c r="BB8925" s="5" t="str">
        <f>IF(OR($E8925="",$G8925&lt;&gt;"Ativo"),"",IF(COUNTIFS($E$4:$E8925,$E8925,$A$4:$A8925,$A8925,$G$4:$G8925,"Ativo")=1,1,0))</f>
        <v/>
      </c>
      <c r="BC8925" t="str">
        <f>IF(OR($A8925="",$G8925&lt;&gt;"Ativo"),"",IF(COUNTIFS($A$4:$A8925,$A8925,$G$4:$G8925,"Ativo")=1,1,0))</f>
        <v/>
      </c>
    </row>
    <row r="8926" spans="1:55" x14ac:dyDescent="0.3">
      <c r="A8926" s="76"/>
      <c r="B8926" s="104"/>
      <c r="C8926" s="76"/>
      <c r="D8926" s="77"/>
      <c r="E8926" s="12"/>
      <c r="F8926" s="78"/>
      <c r="G8926" s="77"/>
      <c r="H8926" s="79"/>
      <c r="BA8926" s="5" t="str">
        <f t="shared" si="139"/>
        <v/>
      </c>
      <c r="BB8926" s="5" t="str">
        <f>IF(OR($E8926="",$G8926&lt;&gt;"Ativo"),"",IF(COUNTIFS($E$4:$E8926,$E8926,$A$4:$A8926,$A8926,$G$4:$G8926,"Ativo")=1,1,0))</f>
        <v/>
      </c>
      <c r="BC8926" t="str">
        <f>IF(OR($A8926="",$G8926&lt;&gt;"Ativo"),"",IF(COUNTIFS($A$4:$A8926,$A8926,$G$4:$G8926,"Ativo")=1,1,0))</f>
        <v/>
      </c>
    </row>
    <row r="8927" spans="1:55" x14ac:dyDescent="0.3">
      <c r="A8927" s="76"/>
      <c r="B8927" s="104"/>
      <c r="C8927" s="76"/>
      <c r="D8927" s="77"/>
      <c r="E8927" s="12"/>
      <c r="F8927" s="78"/>
      <c r="G8927" s="77"/>
      <c r="H8927" s="79"/>
      <c r="BA8927" s="5" t="str">
        <f t="shared" si="139"/>
        <v/>
      </c>
      <c r="BB8927" s="5" t="str">
        <f>IF(OR($E8927="",$G8927&lt;&gt;"Ativo"),"",IF(COUNTIFS($E$4:$E8927,$E8927,$A$4:$A8927,$A8927,$G$4:$G8927,"Ativo")=1,1,0))</f>
        <v/>
      </c>
      <c r="BC8927" t="str">
        <f>IF(OR($A8927="",$G8927&lt;&gt;"Ativo"),"",IF(COUNTIFS($A$4:$A8927,$A8927,$G$4:$G8927,"Ativo")=1,1,0))</f>
        <v/>
      </c>
    </row>
    <row r="8928" spans="1:55" x14ac:dyDescent="0.3">
      <c r="A8928" s="76"/>
      <c r="B8928" s="104"/>
      <c r="C8928" s="76"/>
      <c r="D8928" s="77"/>
      <c r="E8928" s="12"/>
      <c r="F8928" s="78"/>
      <c r="G8928" s="77"/>
      <c r="H8928" s="79"/>
      <c r="BA8928" s="5" t="str">
        <f t="shared" si="139"/>
        <v/>
      </c>
      <c r="BB8928" s="5" t="str">
        <f>IF(OR($E8928="",$G8928&lt;&gt;"Ativo"),"",IF(COUNTIFS($E$4:$E8928,$E8928,$A$4:$A8928,$A8928,$G$4:$G8928,"Ativo")=1,1,0))</f>
        <v/>
      </c>
      <c r="BC8928" t="str">
        <f>IF(OR($A8928="",$G8928&lt;&gt;"Ativo"),"",IF(COUNTIFS($A$4:$A8928,$A8928,$G$4:$G8928,"Ativo")=1,1,0))</f>
        <v/>
      </c>
    </row>
    <row r="8929" spans="1:55" x14ac:dyDescent="0.3">
      <c r="A8929" s="76"/>
      <c r="B8929" s="104"/>
      <c r="C8929" s="76"/>
      <c r="D8929" s="77"/>
      <c r="E8929" s="12"/>
      <c r="F8929" s="78"/>
      <c r="G8929" s="77"/>
      <c r="H8929" s="79"/>
      <c r="BA8929" s="5" t="str">
        <f t="shared" si="139"/>
        <v/>
      </c>
      <c r="BB8929" s="5" t="str">
        <f>IF(OR($E8929="",$G8929&lt;&gt;"Ativo"),"",IF(COUNTIFS($E$4:$E8929,$E8929,$A$4:$A8929,$A8929,$G$4:$G8929,"Ativo")=1,1,0))</f>
        <v/>
      </c>
      <c r="BC8929" t="str">
        <f>IF(OR($A8929="",$G8929&lt;&gt;"Ativo"),"",IF(COUNTIFS($A$4:$A8929,$A8929,$G$4:$G8929,"Ativo")=1,1,0))</f>
        <v/>
      </c>
    </row>
    <row r="8930" spans="1:55" x14ac:dyDescent="0.3">
      <c r="A8930" s="76"/>
      <c r="B8930" s="104"/>
      <c r="C8930" s="76"/>
      <c r="D8930" s="77"/>
      <c r="E8930" s="12"/>
      <c r="F8930" s="78"/>
      <c r="G8930" s="77"/>
      <c r="H8930" s="79"/>
      <c r="BA8930" s="5" t="str">
        <f t="shared" si="139"/>
        <v/>
      </c>
      <c r="BB8930" s="5" t="str">
        <f>IF(OR($E8930="",$G8930&lt;&gt;"Ativo"),"",IF(COUNTIFS($E$4:$E8930,$E8930,$A$4:$A8930,$A8930,$G$4:$G8930,"Ativo")=1,1,0))</f>
        <v/>
      </c>
      <c r="BC8930" t="str">
        <f>IF(OR($A8930="",$G8930&lt;&gt;"Ativo"),"",IF(COUNTIFS($A$4:$A8930,$A8930,$G$4:$G8930,"Ativo")=1,1,0))</f>
        <v/>
      </c>
    </row>
    <row r="8931" spans="1:55" x14ac:dyDescent="0.3">
      <c r="A8931" s="76"/>
      <c r="B8931" s="104"/>
      <c r="C8931" s="76"/>
      <c r="D8931" s="77"/>
      <c r="E8931" s="12"/>
      <c r="F8931" s="78"/>
      <c r="G8931" s="77"/>
      <c r="H8931" s="79"/>
      <c r="BA8931" s="5" t="str">
        <f t="shared" si="139"/>
        <v/>
      </c>
      <c r="BB8931" s="5" t="str">
        <f>IF(OR($E8931="",$G8931&lt;&gt;"Ativo"),"",IF(COUNTIFS($E$4:$E8931,$E8931,$A$4:$A8931,$A8931,$G$4:$G8931,"Ativo")=1,1,0))</f>
        <v/>
      </c>
      <c r="BC8931" t="str">
        <f>IF(OR($A8931="",$G8931&lt;&gt;"Ativo"),"",IF(COUNTIFS($A$4:$A8931,$A8931,$G$4:$G8931,"Ativo")=1,1,0))</f>
        <v/>
      </c>
    </row>
    <row r="8932" spans="1:55" x14ac:dyDescent="0.3">
      <c r="A8932" s="76"/>
      <c r="B8932" s="104"/>
      <c r="C8932" s="76"/>
      <c r="D8932" s="77"/>
      <c r="E8932" s="12"/>
      <c r="F8932" s="78"/>
      <c r="G8932" s="77"/>
      <c r="H8932" s="79"/>
      <c r="BA8932" s="5" t="str">
        <f t="shared" si="139"/>
        <v/>
      </c>
      <c r="BB8932" s="5" t="str">
        <f>IF(OR($E8932="",$G8932&lt;&gt;"Ativo"),"",IF(COUNTIFS($E$4:$E8932,$E8932,$A$4:$A8932,$A8932,$G$4:$G8932,"Ativo")=1,1,0))</f>
        <v/>
      </c>
      <c r="BC8932" t="str">
        <f>IF(OR($A8932="",$G8932&lt;&gt;"Ativo"),"",IF(COUNTIFS($A$4:$A8932,$A8932,$G$4:$G8932,"Ativo")=1,1,0))</f>
        <v/>
      </c>
    </row>
    <row r="8933" spans="1:55" x14ac:dyDescent="0.3">
      <c r="A8933" s="76"/>
      <c r="B8933" s="104"/>
      <c r="C8933" s="76"/>
      <c r="D8933" s="77"/>
      <c r="E8933" s="12"/>
      <c r="F8933" s="78"/>
      <c r="G8933" s="77"/>
      <c r="H8933" s="79"/>
      <c r="BA8933" s="5" t="str">
        <f t="shared" si="139"/>
        <v/>
      </c>
      <c r="BB8933" s="5" t="str">
        <f>IF(OR($E8933="",$G8933&lt;&gt;"Ativo"),"",IF(COUNTIFS($E$4:$E8933,$E8933,$A$4:$A8933,$A8933,$G$4:$G8933,"Ativo")=1,1,0))</f>
        <v/>
      </c>
      <c r="BC8933" t="str">
        <f>IF(OR($A8933="",$G8933&lt;&gt;"Ativo"),"",IF(COUNTIFS($A$4:$A8933,$A8933,$G$4:$G8933,"Ativo")=1,1,0))</f>
        <v/>
      </c>
    </row>
    <row r="8934" spans="1:55" x14ac:dyDescent="0.3">
      <c r="A8934" s="76"/>
      <c r="B8934" s="104"/>
      <c r="C8934" s="76"/>
      <c r="D8934" s="77"/>
      <c r="E8934" s="12"/>
      <c r="F8934" s="78"/>
      <c r="G8934" s="77"/>
      <c r="H8934" s="79"/>
      <c r="BA8934" s="5" t="str">
        <f t="shared" si="139"/>
        <v/>
      </c>
      <c r="BB8934" s="5" t="str">
        <f>IF(OR($E8934="",$G8934&lt;&gt;"Ativo"),"",IF(COUNTIFS($E$4:$E8934,$E8934,$A$4:$A8934,$A8934,$G$4:$G8934,"Ativo")=1,1,0))</f>
        <v/>
      </c>
      <c r="BC8934" t="str">
        <f>IF(OR($A8934="",$G8934&lt;&gt;"Ativo"),"",IF(COUNTIFS($A$4:$A8934,$A8934,$G$4:$G8934,"Ativo")=1,1,0))</f>
        <v/>
      </c>
    </row>
    <row r="8935" spans="1:55" x14ac:dyDescent="0.3">
      <c r="A8935" s="76"/>
      <c r="B8935" s="104"/>
      <c r="C8935" s="76"/>
      <c r="D8935" s="77"/>
      <c r="E8935" s="12"/>
      <c r="F8935" s="78"/>
      <c r="G8935" s="77"/>
      <c r="H8935" s="79"/>
      <c r="BA8935" s="5" t="str">
        <f t="shared" si="139"/>
        <v/>
      </c>
      <c r="BB8935" s="5" t="str">
        <f>IF(OR($E8935="",$G8935&lt;&gt;"Ativo"),"",IF(COUNTIFS($E$4:$E8935,$E8935,$A$4:$A8935,$A8935,$G$4:$G8935,"Ativo")=1,1,0))</f>
        <v/>
      </c>
      <c r="BC8935" t="str">
        <f>IF(OR($A8935="",$G8935&lt;&gt;"Ativo"),"",IF(COUNTIFS($A$4:$A8935,$A8935,$G$4:$G8935,"Ativo")=1,1,0))</f>
        <v/>
      </c>
    </row>
    <row r="8936" spans="1:55" x14ac:dyDescent="0.3">
      <c r="A8936" s="76"/>
      <c r="B8936" s="104"/>
      <c r="C8936" s="76"/>
      <c r="D8936" s="77"/>
      <c r="E8936" s="12"/>
      <c r="F8936" s="78"/>
      <c r="G8936" s="77"/>
      <c r="H8936" s="79"/>
      <c r="BA8936" s="5" t="str">
        <f t="shared" si="139"/>
        <v/>
      </c>
      <c r="BB8936" s="5" t="str">
        <f>IF(OR($E8936="",$G8936&lt;&gt;"Ativo"),"",IF(COUNTIFS($E$4:$E8936,$E8936,$A$4:$A8936,$A8936,$G$4:$G8936,"Ativo")=1,1,0))</f>
        <v/>
      </c>
      <c r="BC8936" t="str">
        <f>IF(OR($A8936="",$G8936&lt;&gt;"Ativo"),"",IF(COUNTIFS($A$4:$A8936,$A8936,$G$4:$G8936,"Ativo")=1,1,0))</f>
        <v/>
      </c>
    </row>
    <row r="8937" spans="1:55" x14ac:dyDescent="0.3">
      <c r="A8937" s="76"/>
      <c r="B8937" s="104"/>
      <c r="C8937" s="76"/>
      <c r="D8937" s="77"/>
      <c r="E8937" s="12"/>
      <c r="F8937" s="78"/>
      <c r="G8937" s="77"/>
      <c r="H8937" s="79"/>
      <c r="BA8937" s="5" t="str">
        <f t="shared" si="139"/>
        <v/>
      </c>
      <c r="BB8937" s="5" t="str">
        <f>IF(OR($E8937="",$G8937&lt;&gt;"Ativo"),"",IF(COUNTIFS($E$4:$E8937,$E8937,$A$4:$A8937,$A8937,$G$4:$G8937,"Ativo")=1,1,0))</f>
        <v/>
      </c>
      <c r="BC8937" t="str">
        <f>IF(OR($A8937="",$G8937&lt;&gt;"Ativo"),"",IF(COUNTIFS($A$4:$A8937,$A8937,$G$4:$G8937,"Ativo")=1,1,0))</f>
        <v/>
      </c>
    </row>
    <row r="8938" spans="1:55" x14ac:dyDescent="0.3">
      <c r="A8938" s="76"/>
      <c r="B8938" s="104"/>
      <c r="C8938" s="76"/>
      <c r="D8938" s="77"/>
      <c r="E8938" s="12"/>
      <c r="F8938" s="78"/>
      <c r="G8938" s="77"/>
      <c r="H8938" s="79"/>
      <c r="BA8938" s="5" t="str">
        <f t="shared" si="139"/>
        <v/>
      </c>
      <c r="BB8938" s="5" t="str">
        <f>IF(OR($E8938="",$G8938&lt;&gt;"Ativo"),"",IF(COUNTIFS($E$4:$E8938,$E8938,$A$4:$A8938,$A8938,$G$4:$G8938,"Ativo")=1,1,0))</f>
        <v/>
      </c>
      <c r="BC8938" t="str">
        <f>IF(OR($A8938="",$G8938&lt;&gt;"Ativo"),"",IF(COUNTIFS($A$4:$A8938,$A8938,$G$4:$G8938,"Ativo")=1,1,0))</f>
        <v/>
      </c>
    </row>
    <row r="8939" spans="1:55" x14ac:dyDescent="0.3">
      <c r="A8939" s="76"/>
      <c r="B8939" s="104"/>
      <c r="C8939" s="76"/>
      <c r="D8939" s="77"/>
      <c r="E8939" s="12"/>
      <c r="F8939" s="78"/>
      <c r="G8939" s="77"/>
      <c r="H8939" s="79"/>
      <c r="BA8939" s="5" t="str">
        <f t="shared" si="139"/>
        <v/>
      </c>
      <c r="BB8939" s="5" t="str">
        <f>IF(OR($E8939="",$G8939&lt;&gt;"Ativo"),"",IF(COUNTIFS($E$4:$E8939,$E8939,$A$4:$A8939,$A8939,$G$4:$G8939,"Ativo")=1,1,0))</f>
        <v/>
      </c>
      <c r="BC8939" t="str">
        <f>IF(OR($A8939="",$G8939&lt;&gt;"Ativo"),"",IF(COUNTIFS($A$4:$A8939,$A8939,$G$4:$G8939,"Ativo")=1,1,0))</f>
        <v/>
      </c>
    </row>
    <row r="8940" spans="1:55" x14ac:dyDescent="0.3">
      <c r="A8940" s="76"/>
      <c r="B8940" s="104"/>
      <c r="C8940" s="76"/>
      <c r="D8940" s="77"/>
      <c r="E8940" s="12"/>
      <c r="F8940" s="78"/>
      <c r="G8940" s="77"/>
      <c r="H8940" s="79"/>
      <c r="BA8940" s="5" t="str">
        <f t="shared" si="139"/>
        <v/>
      </c>
      <c r="BB8940" s="5" t="str">
        <f>IF(OR($E8940="",$G8940&lt;&gt;"Ativo"),"",IF(COUNTIFS($E$4:$E8940,$E8940,$A$4:$A8940,$A8940,$G$4:$G8940,"Ativo")=1,1,0))</f>
        <v/>
      </c>
      <c r="BC8940" t="str">
        <f>IF(OR($A8940="",$G8940&lt;&gt;"Ativo"),"",IF(COUNTIFS($A$4:$A8940,$A8940,$G$4:$G8940,"Ativo")=1,1,0))</f>
        <v/>
      </c>
    </row>
    <row r="8941" spans="1:55" x14ac:dyDescent="0.3">
      <c r="A8941" s="76"/>
      <c r="B8941" s="104"/>
      <c r="C8941" s="76"/>
      <c r="D8941" s="77"/>
      <c r="E8941" s="12"/>
      <c r="F8941" s="78"/>
      <c r="G8941" s="77"/>
      <c r="H8941" s="79"/>
      <c r="BA8941" s="5" t="str">
        <f t="shared" si="139"/>
        <v/>
      </c>
      <c r="BB8941" s="5" t="str">
        <f>IF(OR($E8941="",$G8941&lt;&gt;"Ativo"),"",IF(COUNTIFS($E$4:$E8941,$E8941,$A$4:$A8941,$A8941,$G$4:$G8941,"Ativo")=1,1,0))</f>
        <v/>
      </c>
      <c r="BC8941" t="str">
        <f>IF(OR($A8941="",$G8941&lt;&gt;"Ativo"),"",IF(COUNTIFS($A$4:$A8941,$A8941,$G$4:$G8941,"Ativo")=1,1,0))</f>
        <v/>
      </c>
    </row>
    <row r="8942" spans="1:55" x14ac:dyDescent="0.3">
      <c r="A8942" s="76"/>
      <c r="B8942" s="104"/>
      <c r="C8942" s="76"/>
      <c r="D8942" s="77"/>
      <c r="E8942" s="12"/>
      <c r="F8942" s="78"/>
      <c r="G8942" s="77"/>
      <c r="H8942" s="79"/>
      <c r="BA8942" s="5" t="str">
        <f t="shared" si="139"/>
        <v/>
      </c>
      <c r="BB8942" s="5" t="str">
        <f>IF(OR($E8942="",$G8942&lt;&gt;"Ativo"),"",IF(COUNTIFS($E$4:$E8942,$E8942,$A$4:$A8942,$A8942,$G$4:$G8942,"Ativo")=1,1,0))</f>
        <v/>
      </c>
      <c r="BC8942" t="str">
        <f>IF(OR($A8942="",$G8942&lt;&gt;"Ativo"),"",IF(COUNTIFS($A$4:$A8942,$A8942,$G$4:$G8942,"Ativo")=1,1,0))</f>
        <v/>
      </c>
    </row>
    <row r="8943" spans="1:55" x14ac:dyDescent="0.3">
      <c r="A8943" s="76"/>
      <c r="B8943" s="104"/>
      <c r="C8943" s="76"/>
      <c r="D8943" s="77"/>
      <c r="E8943" s="12"/>
      <c r="F8943" s="78"/>
      <c r="G8943" s="77"/>
      <c r="H8943" s="79"/>
      <c r="BA8943" s="5" t="str">
        <f t="shared" si="139"/>
        <v/>
      </c>
      <c r="BB8943" s="5" t="str">
        <f>IF(OR($E8943="",$G8943&lt;&gt;"Ativo"),"",IF(COUNTIFS($E$4:$E8943,$E8943,$A$4:$A8943,$A8943,$G$4:$G8943,"Ativo")=1,1,0))</f>
        <v/>
      </c>
      <c r="BC8943" t="str">
        <f>IF(OR($A8943="",$G8943&lt;&gt;"Ativo"),"",IF(COUNTIFS($A$4:$A8943,$A8943,$G$4:$G8943,"Ativo")=1,1,0))</f>
        <v/>
      </c>
    </row>
    <row r="8944" spans="1:55" x14ac:dyDescent="0.3">
      <c r="A8944" s="76"/>
      <c r="B8944" s="104"/>
      <c r="C8944" s="76"/>
      <c r="D8944" s="77"/>
      <c r="E8944" s="12"/>
      <c r="F8944" s="78"/>
      <c r="G8944" s="77"/>
      <c r="H8944" s="79"/>
      <c r="BA8944" s="5" t="str">
        <f t="shared" si="139"/>
        <v/>
      </c>
      <c r="BB8944" s="5" t="str">
        <f>IF(OR($E8944="",$G8944&lt;&gt;"Ativo"),"",IF(COUNTIFS($E$4:$E8944,$E8944,$A$4:$A8944,$A8944,$G$4:$G8944,"Ativo")=1,1,0))</f>
        <v/>
      </c>
      <c r="BC8944" t="str">
        <f>IF(OR($A8944="",$G8944&lt;&gt;"Ativo"),"",IF(COUNTIFS($A$4:$A8944,$A8944,$G$4:$G8944,"Ativo")=1,1,0))</f>
        <v/>
      </c>
    </row>
    <row r="8945" spans="1:55" x14ac:dyDescent="0.3">
      <c r="A8945" s="76"/>
      <c r="B8945" s="104"/>
      <c r="C8945" s="76"/>
      <c r="D8945" s="77"/>
      <c r="E8945" s="12"/>
      <c r="F8945" s="78"/>
      <c r="G8945" s="77"/>
      <c r="H8945" s="79"/>
      <c r="BA8945" s="5" t="str">
        <f t="shared" si="139"/>
        <v/>
      </c>
      <c r="BB8945" s="5" t="str">
        <f>IF(OR($E8945="",$G8945&lt;&gt;"Ativo"),"",IF(COUNTIFS($E$4:$E8945,$E8945,$A$4:$A8945,$A8945,$G$4:$G8945,"Ativo")=1,1,0))</f>
        <v/>
      </c>
      <c r="BC8945" t="str">
        <f>IF(OR($A8945="",$G8945&lt;&gt;"Ativo"),"",IF(COUNTIFS($A$4:$A8945,$A8945,$G$4:$G8945,"Ativo")=1,1,0))</f>
        <v/>
      </c>
    </row>
    <row r="8946" spans="1:55" x14ac:dyDescent="0.3">
      <c r="A8946" s="76"/>
      <c r="B8946" s="104"/>
      <c r="C8946" s="76"/>
      <c r="D8946" s="77"/>
      <c r="E8946" s="12"/>
      <c r="F8946" s="78"/>
      <c r="G8946" s="77"/>
      <c r="H8946" s="79"/>
      <c r="BA8946" s="5" t="str">
        <f t="shared" si="139"/>
        <v/>
      </c>
      <c r="BB8946" s="5" t="str">
        <f>IF(OR($E8946="",$G8946&lt;&gt;"Ativo"),"",IF(COUNTIFS($E$4:$E8946,$E8946,$A$4:$A8946,$A8946,$G$4:$G8946,"Ativo")=1,1,0))</f>
        <v/>
      </c>
      <c r="BC8946" t="str">
        <f>IF(OR($A8946="",$G8946&lt;&gt;"Ativo"),"",IF(COUNTIFS($A$4:$A8946,$A8946,$G$4:$G8946,"Ativo")=1,1,0))</f>
        <v/>
      </c>
    </row>
    <row r="8947" spans="1:55" x14ac:dyDescent="0.3">
      <c r="A8947" s="76"/>
      <c r="B8947" s="104"/>
      <c r="C8947" s="76"/>
      <c r="D8947" s="77"/>
      <c r="E8947" s="12"/>
      <c r="F8947" s="78"/>
      <c r="G8947" s="77"/>
      <c r="H8947" s="79"/>
      <c r="BA8947" s="5" t="str">
        <f t="shared" si="139"/>
        <v/>
      </c>
      <c r="BB8947" s="5" t="str">
        <f>IF(OR($E8947="",$G8947&lt;&gt;"Ativo"),"",IF(COUNTIFS($E$4:$E8947,$E8947,$A$4:$A8947,$A8947,$G$4:$G8947,"Ativo")=1,1,0))</f>
        <v/>
      </c>
      <c r="BC8947" t="str">
        <f>IF(OR($A8947="",$G8947&lt;&gt;"Ativo"),"",IF(COUNTIFS($A$4:$A8947,$A8947,$G$4:$G8947,"Ativo")=1,1,0))</f>
        <v/>
      </c>
    </row>
    <row r="8948" spans="1:55" x14ac:dyDescent="0.3">
      <c r="A8948" s="76"/>
      <c r="B8948" s="104"/>
      <c r="C8948" s="76"/>
      <c r="D8948" s="77"/>
      <c r="E8948" s="12"/>
      <c r="F8948" s="78"/>
      <c r="G8948" s="77"/>
      <c r="H8948" s="79"/>
      <c r="BA8948" s="5" t="str">
        <f t="shared" si="139"/>
        <v/>
      </c>
      <c r="BB8948" s="5" t="str">
        <f>IF(OR($E8948="",$G8948&lt;&gt;"Ativo"),"",IF(COUNTIFS($E$4:$E8948,$E8948,$A$4:$A8948,$A8948,$G$4:$G8948,"Ativo")=1,1,0))</f>
        <v/>
      </c>
      <c r="BC8948" t="str">
        <f>IF(OR($A8948="",$G8948&lt;&gt;"Ativo"),"",IF(COUNTIFS($A$4:$A8948,$A8948,$G$4:$G8948,"Ativo")=1,1,0))</f>
        <v/>
      </c>
    </row>
    <row r="8949" spans="1:55" x14ac:dyDescent="0.3">
      <c r="A8949" s="76"/>
      <c r="B8949" s="104"/>
      <c r="C8949" s="76"/>
      <c r="D8949" s="77"/>
      <c r="E8949" s="12"/>
      <c r="F8949" s="78"/>
      <c r="G8949" s="77"/>
      <c r="H8949" s="79"/>
      <c r="BA8949" s="5" t="str">
        <f t="shared" si="139"/>
        <v/>
      </c>
      <c r="BB8949" s="5" t="str">
        <f>IF(OR($E8949="",$G8949&lt;&gt;"Ativo"),"",IF(COUNTIFS($E$4:$E8949,$E8949,$A$4:$A8949,$A8949,$G$4:$G8949,"Ativo")=1,1,0))</f>
        <v/>
      </c>
      <c r="BC8949" t="str">
        <f>IF(OR($A8949="",$G8949&lt;&gt;"Ativo"),"",IF(COUNTIFS($A$4:$A8949,$A8949,$G$4:$G8949,"Ativo")=1,1,0))</f>
        <v/>
      </c>
    </row>
    <row r="8950" spans="1:55" x14ac:dyDescent="0.3">
      <c r="A8950" s="76"/>
      <c r="B8950" s="104"/>
      <c r="C8950" s="76"/>
      <c r="D8950" s="77"/>
      <c r="E8950" s="12"/>
      <c r="F8950" s="78"/>
      <c r="G8950" s="77"/>
      <c r="H8950" s="79"/>
      <c r="BA8950" s="5" t="str">
        <f t="shared" si="139"/>
        <v/>
      </c>
      <c r="BB8950" s="5" t="str">
        <f>IF(OR($E8950="",$G8950&lt;&gt;"Ativo"),"",IF(COUNTIFS($E$4:$E8950,$E8950,$A$4:$A8950,$A8950,$G$4:$G8950,"Ativo")=1,1,0))</f>
        <v/>
      </c>
      <c r="BC8950" t="str">
        <f>IF(OR($A8950="",$G8950&lt;&gt;"Ativo"),"",IF(COUNTIFS($A$4:$A8950,$A8950,$G$4:$G8950,"Ativo")=1,1,0))</f>
        <v/>
      </c>
    </row>
    <row r="8951" spans="1:55" x14ac:dyDescent="0.3">
      <c r="A8951" s="76"/>
      <c r="B8951" s="104"/>
      <c r="C8951" s="76"/>
      <c r="D8951" s="77"/>
      <c r="E8951" s="12"/>
      <c r="F8951" s="78"/>
      <c r="G8951" s="77"/>
      <c r="H8951" s="79"/>
      <c r="BA8951" s="5" t="str">
        <f t="shared" si="139"/>
        <v/>
      </c>
      <c r="BB8951" s="5" t="str">
        <f>IF(OR($E8951="",$G8951&lt;&gt;"Ativo"),"",IF(COUNTIFS($E$4:$E8951,$E8951,$A$4:$A8951,$A8951,$G$4:$G8951,"Ativo")=1,1,0))</f>
        <v/>
      </c>
      <c r="BC8951" t="str">
        <f>IF(OR($A8951="",$G8951&lt;&gt;"Ativo"),"",IF(COUNTIFS($A$4:$A8951,$A8951,$G$4:$G8951,"Ativo")=1,1,0))</f>
        <v/>
      </c>
    </row>
    <row r="8952" spans="1:55" x14ac:dyDescent="0.3">
      <c r="A8952" s="76"/>
      <c r="B8952" s="104"/>
      <c r="C8952" s="76"/>
      <c r="D8952" s="77"/>
      <c r="E8952" s="12"/>
      <c r="F8952" s="78"/>
      <c r="G8952" s="77"/>
      <c r="H8952" s="79"/>
      <c r="BA8952" s="5" t="str">
        <f t="shared" si="139"/>
        <v/>
      </c>
      <c r="BB8952" s="5" t="str">
        <f>IF(OR($E8952="",$G8952&lt;&gt;"Ativo"),"",IF(COUNTIFS($E$4:$E8952,$E8952,$A$4:$A8952,$A8952,$G$4:$G8952,"Ativo")=1,1,0))</f>
        <v/>
      </c>
      <c r="BC8952" t="str">
        <f>IF(OR($A8952="",$G8952&lt;&gt;"Ativo"),"",IF(COUNTIFS($A$4:$A8952,$A8952,$G$4:$G8952,"Ativo")=1,1,0))</f>
        <v/>
      </c>
    </row>
    <row r="8953" spans="1:55" x14ac:dyDescent="0.3">
      <c r="A8953" s="76"/>
      <c r="B8953" s="104"/>
      <c r="C8953" s="76"/>
      <c r="D8953" s="77"/>
      <c r="E8953" s="12"/>
      <c r="F8953" s="78"/>
      <c r="G8953" s="77"/>
      <c r="H8953" s="79"/>
      <c r="BA8953" s="5" t="str">
        <f t="shared" si="139"/>
        <v/>
      </c>
      <c r="BB8953" s="5" t="str">
        <f>IF(OR($E8953="",$G8953&lt;&gt;"Ativo"),"",IF(COUNTIFS($E$4:$E8953,$E8953,$A$4:$A8953,$A8953,$G$4:$G8953,"Ativo")=1,1,0))</f>
        <v/>
      </c>
      <c r="BC8953" t="str">
        <f>IF(OR($A8953="",$G8953&lt;&gt;"Ativo"),"",IF(COUNTIFS($A$4:$A8953,$A8953,$G$4:$G8953,"Ativo")=1,1,0))</f>
        <v/>
      </c>
    </row>
    <row r="8954" spans="1:55" x14ac:dyDescent="0.3">
      <c r="A8954" s="76"/>
      <c r="B8954" s="104"/>
      <c r="C8954" s="76"/>
      <c r="D8954" s="77"/>
      <c r="E8954" s="12"/>
      <c r="F8954" s="78"/>
      <c r="G8954" s="77"/>
      <c r="H8954" s="79"/>
      <c r="BA8954" s="5" t="str">
        <f t="shared" si="139"/>
        <v/>
      </c>
      <c r="BB8954" s="5" t="str">
        <f>IF(OR($E8954="",$G8954&lt;&gt;"Ativo"),"",IF(COUNTIFS($E$4:$E8954,$E8954,$A$4:$A8954,$A8954,$G$4:$G8954,"Ativo")=1,1,0))</f>
        <v/>
      </c>
      <c r="BC8954" t="str">
        <f>IF(OR($A8954="",$G8954&lt;&gt;"Ativo"),"",IF(COUNTIFS($A$4:$A8954,$A8954,$G$4:$G8954,"Ativo")=1,1,0))</f>
        <v/>
      </c>
    </row>
    <row r="8955" spans="1:55" x14ac:dyDescent="0.3">
      <c r="A8955" s="76"/>
      <c r="B8955" s="104"/>
      <c r="C8955" s="76"/>
      <c r="D8955" s="77"/>
      <c r="E8955" s="12"/>
      <c r="F8955" s="78"/>
      <c r="G8955" s="77"/>
      <c r="H8955" s="79"/>
      <c r="BA8955" s="5" t="str">
        <f t="shared" si="139"/>
        <v/>
      </c>
      <c r="BB8955" s="5" t="str">
        <f>IF(OR($E8955="",$G8955&lt;&gt;"Ativo"),"",IF(COUNTIFS($E$4:$E8955,$E8955,$A$4:$A8955,$A8955,$G$4:$G8955,"Ativo")=1,1,0))</f>
        <v/>
      </c>
      <c r="BC8955" t="str">
        <f>IF(OR($A8955="",$G8955&lt;&gt;"Ativo"),"",IF(COUNTIFS($A$4:$A8955,$A8955,$G$4:$G8955,"Ativo")=1,1,0))</f>
        <v/>
      </c>
    </row>
    <row r="8956" spans="1:55" x14ac:dyDescent="0.3">
      <c r="A8956" s="76"/>
      <c r="B8956" s="104"/>
      <c r="C8956" s="76"/>
      <c r="D8956" s="77"/>
      <c r="E8956" s="12"/>
      <c r="F8956" s="78"/>
      <c r="G8956" s="77"/>
      <c r="H8956" s="79"/>
      <c r="BA8956" s="5" t="str">
        <f t="shared" si="139"/>
        <v/>
      </c>
      <c r="BB8956" s="5" t="str">
        <f>IF(OR($E8956="",$G8956&lt;&gt;"Ativo"),"",IF(COUNTIFS($E$4:$E8956,$E8956,$A$4:$A8956,$A8956,$G$4:$G8956,"Ativo")=1,1,0))</f>
        <v/>
      </c>
      <c r="BC8956" t="str">
        <f>IF(OR($A8956="",$G8956&lt;&gt;"Ativo"),"",IF(COUNTIFS($A$4:$A8956,$A8956,$G$4:$G8956,"Ativo")=1,1,0))</f>
        <v/>
      </c>
    </row>
    <row r="8957" spans="1:55" x14ac:dyDescent="0.3">
      <c r="A8957" s="76"/>
      <c r="B8957" s="104"/>
      <c r="C8957" s="76"/>
      <c r="D8957" s="77"/>
      <c r="E8957" s="12"/>
      <c r="F8957" s="78"/>
      <c r="G8957" s="77"/>
      <c r="H8957" s="79"/>
      <c r="BA8957" s="5" t="str">
        <f t="shared" si="139"/>
        <v/>
      </c>
      <c r="BB8957" s="5" t="str">
        <f>IF(OR($E8957="",$G8957&lt;&gt;"Ativo"),"",IF(COUNTIFS($E$4:$E8957,$E8957,$A$4:$A8957,$A8957,$G$4:$G8957,"Ativo")=1,1,0))</f>
        <v/>
      </c>
      <c r="BC8957" t="str">
        <f>IF(OR($A8957="",$G8957&lt;&gt;"Ativo"),"",IF(COUNTIFS($A$4:$A8957,$A8957,$G$4:$G8957,"Ativo")=1,1,0))</f>
        <v/>
      </c>
    </row>
    <row r="8958" spans="1:55" x14ac:dyDescent="0.3">
      <c r="A8958" s="76"/>
      <c r="B8958" s="104"/>
      <c r="C8958" s="76"/>
      <c r="D8958" s="77"/>
      <c r="E8958" s="12"/>
      <c r="F8958" s="78"/>
      <c r="G8958" s="77"/>
      <c r="H8958" s="79"/>
      <c r="BA8958" s="5" t="str">
        <f t="shared" si="139"/>
        <v/>
      </c>
      <c r="BB8958" s="5" t="str">
        <f>IF(OR($E8958="",$G8958&lt;&gt;"Ativo"),"",IF(COUNTIFS($E$4:$E8958,$E8958,$A$4:$A8958,$A8958,$G$4:$G8958,"Ativo")=1,1,0))</f>
        <v/>
      </c>
      <c r="BC8958" t="str">
        <f>IF(OR($A8958="",$G8958&lt;&gt;"Ativo"),"",IF(COUNTIFS($A$4:$A8958,$A8958,$G$4:$G8958,"Ativo")=1,1,0))</f>
        <v/>
      </c>
    </row>
    <row r="8959" spans="1:55" x14ac:dyDescent="0.3">
      <c r="A8959" s="76"/>
      <c r="B8959" s="104"/>
      <c r="C8959" s="76"/>
      <c r="D8959" s="77"/>
      <c r="E8959" s="12"/>
      <c r="F8959" s="78"/>
      <c r="G8959" s="77"/>
      <c r="H8959" s="79"/>
      <c r="BA8959" s="5" t="str">
        <f t="shared" si="139"/>
        <v/>
      </c>
      <c r="BB8959" s="5" t="str">
        <f>IF(OR($E8959="",$G8959&lt;&gt;"Ativo"),"",IF(COUNTIFS($E$4:$E8959,$E8959,$A$4:$A8959,$A8959,$G$4:$G8959,"Ativo")=1,1,0))</f>
        <v/>
      </c>
      <c r="BC8959" t="str">
        <f>IF(OR($A8959="",$G8959&lt;&gt;"Ativo"),"",IF(COUNTIFS($A$4:$A8959,$A8959,$G$4:$G8959,"Ativo")=1,1,0))</f>
        <v/>
      </c>
    </row>
    <row r="8960" spans="1:55" x14ac:dyDescent="0.3">
      <c r="A8960" s="76"/>
      <c r="B8960" s="104"/>
      <c r="C8960" s="76"/>
      <c r="D8960" s="77"/>
      <c r="E8960" s="12"/>
      <c r="F8960" s="78"/>
      <c r="G8960" s="77"/>
      <c r="H8960" s="79"/>
      <c r="BA8960" s="5" t="str">
        <f t="shared" si="139"/>
        <v/>
      </c>
      <c r="BB8960" s="5" t="str">
        <f>IF(OR($E8960="",$G8960&lt;&gt;"Ativo"),"",IF(COUNTIFS($E$4:$E8960,$E8960,$A$4:$A8960,$A8960,$G$4:$G8960,"Ativo")=1,1,0))</f>
        <v/>
      </c>
      <c r="BC8960" t="str">
        <f>IF(OR($A8960="",$G8960&lt;&gt;"Ativo"),"",IF(COUNTIFS($A$4:$A8960,$A8960,$G$4:$G8960,"Ativo")=1,1,0))</f>
        <v/>
      </c>
    </row>
    <row r="8961" spans="1:55" x14ac:dyDescent="0.3">
      <c r="A8961" s="76"/>
      <c r="B8961" s="104"/>
      <c r="C8961" s="76"/>
      <c r="D8961" s="77"/>
      <c r="E8961" s="12"/>
      <c r="F8961" s="78"/>
      <c r="G8961" s="77"/>
      <c r="H8961" s="79"/>
      <c r="BA8961" s="5" t="str">
        <f t="shared" si="139"/>
        <v/>
      </c>
      <c r="BB8961" s="5" t="str">
        <f>IF(OR($E8961="",$G8961&lt;&gt;"Ativo"),"",IF(COUNTIFS($E$4:$E8961,$E8961,$A$4:$A8961,$A8961,$G$4:$G8961,"Ativo")=1,1,0))</f>
        <v/>
      </c>
      <c r="BC8961" t="str">
        <f>IF(OR($A8961="",$G8961&lt;&gt;"Ativo"),"",IF(COUNTIFS($A$4:$A8961,$A8961,$G$4:$G8961,"Ativo")=1,1,0))</f>
        <v/>
      </c>
    </row>
    <row r="8962" spans="1:55" x14ac:dyDescent="0.3">
      <c r="A8962" s="76"/>
      <c r="B8962" s="104"/>
      <c r="C8962" s="76"/>
      <c r="D8962" s="77"/>
      <c r="E8962" s="12"/>
      <c r="F8962" s="78"/>
      <c r="G8962" s="77"/>
      <c r="H8962" s="79"/>
      <c r="BA8962" s="5" t="str">
        <f t="shared" si="139"/>
        <v/>
      </c>
      <c r="BB8962" s="5" t="str">
        <f>IF(OR($E8962="",$G8962&lt;&gt;"Ativo"),"",IF(COUNTIFS($E$4:$E8962,$E8962,$A$4:$A8962,$A8962,$G$4:$G8962,"Ativo")=1,1,0))</f>
        <v/>
      </c>
      <c r="BC8962" t="str">
        <f>IF(OR($A8962="",$G8962&lt;&gt;"Ativo"),"",IF(COUNTIFS($A$4:$A8962,$A8962,$G$4:$G8962,"Ativo")=1,1,0))</f>
        <v/>
      </c>
    </row>
    <row r="8963" spans="1:55" x14ac:dyDescent="0.3">
      <c r="A8963" s="76"/>
      <c r="B8963" s="104"/>
      <c r="C8963" s="76"/>
      <c r="D8963" s="77"/>
      <c r="E8963" s="12"/>
      <c r="F8963" s="78"/>
      <c r="G8963" s="77"/>
      <c r="H8963" s="79"/>
      <c r="BA8963" s="5" t="str">
        <f t="shared" si="139"/>
        <v/>
      </c>
      <c r="BB8963" s="5" t="str">
        <f>IF(OR($E8963="",$G8963&lt;&gt;"Ativo"),"",IF(COUNTIFS($E$4:$E8963,$E8963,$A$4:$A8963,$A8963,$G$4:$G8963,"Ativo")=1,1,0))</f>
        <v/>
      </c>
      <c r="BC8963" t="str">
        <f>IF(OR($A8963="",$G8963&lt;&gt;"Ativo"),"",IF(COUNTIFS($A$4:$A8963,$A8963,$G$4:$G8963,"Ativo")=1,1,0))</f>
        <v/>
      </c>
    </row>
    <row r="8964" spans="1:55" x14ac:dyDescent="0.3">
      <c r="A8964" s="76"/>
      <c r="B8964" s="104"/>
      <c r="C8964" s="76"/>
      <c r="D8964" s="77"/>
      <c r="E8964" s="12"/>
      <c r="F8964" s="78"/>
      <c r="G8964" s="77"/>
      <c r="H8964" s="79"/>
      <c r="BA8964" s="5" t="str">
        <f t="shared" ref="BA8964:BA9027" si="140">IF($D8964="","",MID($D8964,4,LEN($D8964)-5))</f>
        <v/>
      </c>
      <c r="BB8964" s="5" t="str">
        <f>IF(OR($E8964="",$G8964&lt;&gt;"Ativo"),"",IF(COUNTIFS($E$4:$E8964,$E8964,$A$4:$A8964,$A8964,$G$4:$G8964,"Ativo")=1,1,0))</f>
        <v/>
      </c>
      <c r="BC8964" t="str">
        <f>IF(OR($A8964="",$G8964&lt;&gt;"Ativo"),"",IF(COUNTIFS($A$4:$A8964,$A8964,$G$4:$G8964,"Ativo")=1,1,0))</f>
        <v/>
      </c>
    </row>
    <row r="8965" spans="1:55" x14ac:dyDescent="0.3">
      <c r="A8965" s="76"/>
      <c r="B8965" s="104"/>
      <c r="C8965" s="76"/>
      <c r="D8965" s="77"/>
      <c r="E8965" s="12"/>
      <c r="F8965" s="78"/>
      <c r="G8965" s="77"/>
      <c r="H8965" s="79"/>
      <c r="BA8965" s="5" t="str">
        <f t="shared" si="140"/>
        <v/>
      </c>
      <c r="BB8965" s="5" t="str">
        <f>IF(OR($E8965="",$G8965&lt;&gt;"Ativo"),"",IF(COUNTIFS($E$4:$E8965,$E8965,$A$4:$A8965,$A8965,$G$4:$G8965,"Ativo")=1,1,0))</f>
        <v/>
      </c>
      <c r="BC8965" t="str">
        <f>IF(OR($A8965="",$G8965&lt;&gt;"Ativo"),"",IF(COUNTIFS($A$4:$A8965,$A8965,$G$4:$G8965,"Ativo")=1,1,0))</f>
        <v/>
      </c>
    </row>
    <row r="8966" spans="1:55" x14ac:dyDescent="0.3">
      <c r="A8966" s="76"/>
      <c r="B8966" s="104"/>
      <c r="C8966" s="76"/>
      <c r="D8966" s="77"/>
      <c r="E8966" s="12"/>
      <c r="F8966" s="78"/>
      <c r="G8966" s="77"/>
      <c r="H8966" s="79"/>
      <c r="BA8966" s="5" t="str">
        <f t="shared" si="140"/>
        <v/>
      </c>
      <c r="BB8966" s="5" t="str">
        <f>IF(OR($E8966="",$G8966&lt;&gt;"Ativo"),"",IF(COUNTIFS($E$4:$E8966,$E8966,$A$4:$A8966,$A8966,$G$4:$G8966,"Ativo")=1,1,0))</f>
        <v/>
      </c>
      <c r="BC8966" t="str">
        <f>IF(OR($A8966="",$G8966&lt;&gt;"Ativo"),"",IF(COUNTIFS($A$4:$A8966,$A8966,$G$4:$G8966,"Ativo")=1,1,0))</f>
        <v/>
      </c>
    </row>
    <row r="8967" spans="1:55" x14ac:dyDescent="0.3">
      <c r="A8967" s="76"/>
      <c r="B8967" s="104"/>
      <c r="C8967" s="76"/>
      <c r="D8967" s="77"/>
      <c r="E8967" s="12"/>
      <c r="F8967" s="78"/>
      <c r="G8967" s="77"/>
      <c r="H8967" s="79"/>
      <c r="BA8967" s="5" t="str">
        <f t="shared" si="140"/>
        <v/>
      </c>
      <c r="BB8967" s="5" t="str">
        <f>IF(OR($E8967="",$G8967&lt;&gt;"Ativo"),"",IF(COUNTIFS($E$4:$E8967,$E8967,$A$4:$A8967,$A8967,$G$4:$G8967,"Ativo")=1,1,0))</f>
        <v/>
      </c>
      <c r="BC8967" t="str">
        <f>IF(OR($A8967="",$G8967&lt;&gt;"Ativo"),"",IF(COUNTIFS($A$4:$A8967,$A8967,$G$4:$G8967,"Ativo")=1,1,0))</f>
        <v/>
      </c>
    </row>
    <row r="8968" spans="1:55" x14ac:dyDescent="0.3">
      <c r="A8968" s="76"/>
      <c r="B8968" s="104"/>
      <c r="C8968" s="76"/>
      <c r="D8968" s="77"/>
      <c r="E8968" s="12"/>
      <c r="F8968" s="78"/>
      <c r="G8968" s="77"/>
      <c r="H8968" s="79"/>
      <c r="BA8968" s="5" t="str">
        <f t="shared" si="140"/>
        <v/>
      </c>
      <c r="BB8968" s="5" t="str">
        <f>IF(OR($E8968="",$G8968&lt;&gt;"Ativo"),"",IF(COUNTIFS($E$4:$E8968,$E8968,$A$4:$A8968,$A8968,$G$4:$G8968,"Ativo")=1,1,0))</f>
        <v/>
      </c>
      <c r="BC8968" t="str">
        <f>IF(OR($A8968="",$G8968&lt;&gt;"Ativo"),"",IF(COUNTIFS($A$4:$A8968,$A8968,$G$4:$G8968,"Ativo")=1,1,0))</f>
        <v/>
      </c>
    </row>
    <row r="8969" spans="1:55" x14ac:dyDescent="0.3">
      <c r="A8969" s="76"/>
      <c r="B8969" s="104"/>
      <c r="C8969" s="76"/>
      <c r="D8969" s="77"/>
      <c r="E8969" s="12"/>
      <c r="F8969" s="78"/>
      <c r="G8969" s="77"/>
      <c r="H8969" s="79"/>
      <c r="BA8969" s="5" t="str">
        <f t="shared" si="140"/>
        <v/>
      </c>
      <c r="BB8969" s="5" t="str">
        <f>IF(OR($E8969="",$G8969&lt;&gt;"Ativo"),"",IF(COUNTIFS($E$4:$E8969,$E8969,$A$4:$A8969,$A8969,$G$4:$G8969,"Ativo")=1,1,0))</f>
        <v/>
      </c>
      <c r="BC8969" t="str">
        <f>IF(OR($A8969="",$G8969&lt;&gt;"Ativo"),"",IF(COUNTIFS($A$4:$A8969,$A8969,$G$4:$G8969,"Ativo")=1,1,0))</f>
        <v/>
      </c>
    </row>
    <row r="8970" spans="1:55" x14ac:dyDescent="0.3">
      <c r="A8970" s="76"/>
      <c r="B8970" s="104"/>
      <c r="C8970" s="76"/>
      <c r="D8970" s="77"/>
      <c r="E8970" s="12"/>
      <c r="F8970" s="78"/>
      <c r="G8970" s="77"/>
      <c r="H8970" s="79"/>
      <c r="BA8970" s="5" t="str">
        <f t="shared" si="140"/>
        <v/>
      </c>
      <c r="BB8970" s="5" t="str">
        <f>IF(OR($E8970="",$G8970&lt;&gt;"Ativo"),"",IF(COUNTIFS($E$4:$E8970,$E8970,$A$4:$A8970,$A8970,$G$4:$G8970,"Ativo")=1,1,0))</f>
        <v/>
      </c>
      <c r="BC8970" t="str">
        <f>IF(OR($A8970="",$G8970&lt;&gt;"Ativo"),"",IF(COUNTIFS($A$4:$A8970,$A8970,$G$4:$G8970,"Ativo")=1,1,0))</f>
        <v/>
      </c>
    </row>
    <row r="8971" spans="1:55" x14ac:dyDescent="0.3">
      <c r="A8971" s="76"/>
      <c r="B8971" s="104"/>
      <c r="C8971" s="76"/>
      <c r="D8971" s="77"/>
      <c r="E8971" s="12"/>
      <c r="F8971" s="78"/>
      <c r="G8971" s="77"/>
      <c r="H8971" s="79"/>
      <c r="BA8971" s="5" t="str">
        <f t="shared" si="140"/>
        <v/>
      </c>
      <c r="BB8971" s="5" t="str">
        <f>IF(OR($E8971="",$G8971&lt;&gt;"Ativo"),"",IF(COUNTIFS($E$4:$E8971,$E8971,$A$4:$A8971,$A8971,$G$4:$G8971,"Ativo")=1,1,0))</f>
        <v/>
      </c>
      <c r="BC8971" t="str">
        <f>IF(OR($A8971="",$G8971&lt;&gt;"Ativo"),"",IF(COUNTIFS($A$4:$A8971,$A8971,$G$4:$G8971,"Ativo")=1,1,0))</f>
        <v/>
      </c>
    </row>
    <row r="8972" spans="1:55" x14ac:dyDescent="0.3">
      <c r="A8972" s="76"/>
      <c r="B8972" s="104"/>
      <c r="C8972" s="76"/>
      <c r="D8972" s="77"/>
      <c r="E8972" s="12"/>
      <c r="F8972" s="78"/>
      <c r="G8972" s="77"/>
      <c r="H8972" s="79"/>
      <c r="BA8972" s="5" t="str">
        <f t="shared" si="140"/>
        <v/>
      </c>
      <c r="BB8972" s="5" t="str">
        <f>IF(OR($E8972="",$G8972&lt;&gt;"Ativo"),"",IF(COUNTIFS($E$4:$E8972,$E8972,$A$4:$A8972,$A8972,$G$4:$G8972,"Ativo")=1,1,0))</f>
        <v/>
      </c>
      <c r="BC8972" t="str">
        <f>IF(OR($A8972="",$G8972&lt;&gt;"Ativo"),"",IF(COUNTIFS($A$4:$A8972,$A8972,$G$4:$G8972,"Ativo")=1,1,0))</f>
        <v/>
      </c>
    </row>
    <row r="8973" spans="1:55" x14ac:dyDescent="0.3">
      <c r="A8973" s="76"/>
      <c r="B8973" s="104"/>
      <c r="C8973" s="76"/>
      <c r="D8973" s="77"/>
      <c r="E8973" s="12"/>
      <c r="F8973" s="78"/>
      <c r="G8973" s="77"/>
      <c r="H8973" s="79"/>
      <c r="BA8973" s="5" t="str">
        <f t="shared" si="140"/>
        <v/>
      </c>
      <c r="BB8973" s="5" t="str">
        <f>IF(OR($E8973="",$G8973&lt;&gt;"Ativo"),"",IF(COUNTIFS($E$4:$E8973,$E8973,$A$4:$A8973,$A8973,$G$4:$G8973,"Ativo")=1,1,0))</f>
        <v/>
      </c>
      <c r="BC8973" t="str">
        <f>IF(OR($A8973="",$G8973&lt;&gt;"Ativo"),"",IF(COUNTIFS($A$4:$A8973,$A8973,$G$4:$G8973,"Ativo")=1,1,0))</f>
        <v/>
      </c>
    </row>
    <row r="8974" spans="1:55" x14ac:dyDescent="0.3">
      <c r="A8974" s="76"/>
      <c r="B8974" s="104"/>
      <c r="C8974" s="76"/>
      <c r="D8974" s="77"/>
      <c r="E8974" s="12"/>
      <c r="F8974" s="78"/>
      <c r="G8974" s="77"/>
      <c r="H8974" s="79"/>
      <c r="BA8974" s="5" t="str">
        <f t="shared" si="140"/>
        <v/>
      </c>
      <c r="BB8974" s="5" t="str">
        <f>IF(OR($E8974="",$G8974&lt;&gt;"Ativo"),"",IF(COUNTIFS($E$4:$E8974,$E8974,$A$4:$A8974,$A8974,$G$4:$G8974,"Ativo")=1,1,0))</f>
        <v/>
      </c>
      <c r="BC8974" t="str">
        <f>IF(OR($A8974="",$G8974&lt;&gt;"Ativo"),"",IF(COUNTIFS($A$4:$A8974,$A8974,$G$4:$G8974,"Ativo")=1,1,0))</f>
        <v/>
      </c>
    </row>
    <row r="8975" spans="1:55" x14ac:dyDescent="0.3">
      <c r="A8975" s="76"/>
      <c r="B8975" s="104"/>
      <c r="C8975" s="76"/>
      <c r="D8975" s="77"/>
      <c r="E8975" s="12"/>
      <c r="F8975" s="78"/>
      <c r="G8975" s="77"/>
      <c r="H8975" s="79"/>
      <c r="BA8975" s="5" t="str">
        <f t="shared" si="140"/>
        <v/>
      </c>
      <c r="BB8975" s="5" t="str">
        <f>IF(OR($E8975="",$G8975&lt;&gt;"Ativo"),"",IF(COUNTIFS($E$4:$E8975,$E8975,$A$4:$A8975,$A8975,$G$4:$G8975,"Ativo")=1,1,0))</f>
        <v/>
      </c>
      <c r="BC8975" t="str">
        <f>IF(OR($A8975="",$G8975&lt;&gt;"Ativo"),"",IF(COUNTIFS($A$4:$A8975,$A8975,$G$4:$G8975,"Ativo")=1,1,0))</f>
        <v/>
      </c>
    </row>
    <row r="8976" spans="1:55" x14ac:dyDescent="0.3">
      <c r="A8976" s="76"/>
      <c r="B8976" s="104"/>
      <c r="C8976" s="76"/>
      <c r="D8976" s="77"/>
      <c r="E8976" s="12"/>
      <c r="F8976" s="78"/>
      <c r="G8976" s="77"/>
      <c r="H8976" s="79"/>
      <c r="BA8976" s="5" t="str">
        <f t="shared" si="140"/>
        <v/>
      </c>
      <c r="BB8976" s="5" t="str">
        <f>IF(OR($E8976="",$G8976&lt;&gt;"Ativo"),"",IF(COUNTIFS($E$4:$E8976,$E8976,$A$4:$A8976,$A8976,$G$4:$G8976,"Ativo")=1,1,0))</f>
        <v/>
      </c>
      <c r="BC8976" t="str">
        <f>IF(OR($A8976="",$G8976&lt;&gt;"Ativo"),"",IF(COUNTIFS($A$4:$A8976,$A8976,$G$4:$G8976,"Ativo")=1,1,0))</f>
        <v/>
      </c>
    </row>
    <row r="8977" spans="1:55" x14ac:dyDescent="0.3">
      <c r="A8977" s="76"/>
      <c r="B8977" s="104"/>
      <c r="C8977" s="76"/>
      <c r="D8977" s="77"/>
      <c r="E8977" s="12"/>
      <c r="F8977" s="78"/>
      <c r="G8977" s="77"/>
      <c r="H8977" s="79"/>
      <c r="BA8977" s="5" t="str">
        <f t="shared" si="140"/>
        <v/>
      </c>
      <c r="BB8977" s="5" t="str">
        <f>IF(OR($E8977="",$G8977&lt;&gt;"Ativo"),"",IF(COUNTIFS($E$4:$E8977,$E8977,$A$4:$A8977,$A8977,$G$4:$G8977,"Ativo")=1,1,0))</f>
        <v/>
      </c>
      <c r="BC8977" t="str">
        <f>IF(OR($A8977="",$G8977&lt;&gt;"Ativo"),"",IF(COUNTIFS($A$4:$A8977,$A8977,$G$4:$G8977,"Ativo")=1,1,0))</f>
        <v/>
      </c>
    </row>
    <row r="8978" spans="1:55" x14ac:dyDescent="0.3">
      <c r="A8978" s="76"/>
      <c r="B8978" s="104"/>
      <c r="C8978" s="76"/>
      <c r="D8978" s="77"/>
      <c r="E8978" s="12"/>
      <c r="F8978" s="78"/>
      <c r="G8978" s="77"/>
      <c r="H8978" s="79"/>
      <c r="BA8978" s="5" t="str">
        <f t="shared" si="140"/>
        <v/>
      </c>
      <c r="BB8978" s="5" t="str">
        <f>IF(OR($E8978="",$G8978&lt;&gt;"Ativo"),"",IF(COUNTIFS($E$4:$E8978,$E8978,$A$4:$A8978,$A8978,$G$4:$G8978,"Ativo")=1,1,0))</f>
        <v/>
      </c>
      <c r="BC8978" t="str">
        <f>IF(OR($A8978="",$G8978&lt;&gt;"Ativo"),"",IF(COUNTIFS($A$4:$A8978,$A8978,$G$4:$G8978,"Ativo")=1,1,0))</f>
        <v/>
      </c>
    </row>
    <row r="8979" spans="1:55" x14ac:dyDescent="0.3">
      <c r="A8979" s="76"/>
      <c r="B8979" s="104"/>
      <c r="C8979" s="76"/>
      <c r="D8979" s="77"/>
      <c r="E8979" s="12"/>
      <c r="F8979" s="78"/>
      <c r="G8979" s="77"/>
      <c r="H8979" s="79"/>
      <c r="BA8979" s="5" t="str">
        <f t="shared" si="140"/>
        <v/>
      </c>
      <c r="BB8979" s="5" t="str">
        <f>IF(OR($E8979="",$G8979&lt;&gt;"Ativo"),"",IF(COUNTIFS($E$4:$E8979,$E8979,$A$4:$A8979,$A8979,$G$4:$G8979,"Ativo")=1,1,0))</f>
        <v/>
      </c>
      <c r="BC8979" t="str">
        <f>IF(OR($A8979="",$G8979&lt;&gt;"Ativo"),"",IF(COUNTIFS($A$4:$A8979,$A8979,$G$4:$G8979,"Ativo")=1,1,0))</f>
        <v/>
      </c>
    </row>
    <row r="8980" spans="1:55" x14ac:dyDescent="0.3">
      <c r="A8980" s="76"/>
      <c r="B8980" s="104"/>
      <c r="C8980" s="76"/>
      <c r="D8980" s="77"/>
      <c r="E8980" s="12"/>
      <c r="F8980" s="78"/>
      <c r="G8980" s="77"/>
      <c r="H8980" s="79"/>
      <c r="BA8980" s="5" t="str">
        <f t="shared" si="140"/>
        <v/>
      </c>
      <c r="BB8980" s="5" t="str">
        <f>IF(OR($E8980="",$G8980&lt;&gt;"Ativo"),"",IF(COUNTIFS($E$4:$E8980,$E8980,$A$4:$A8980,$A8980,$G$4:$G8980,"Ativo")=1,1,0))</f>
        <v/>
      </c>
      <c r="BC8980" t="str">
        <f>IF(OR($A8980="",$G8980&lt;&gt;"Ativo"),"",IF(COUNTIFS($A$4:$A8980,$A8980,$G$4:$G8980,"Ativo")=1,1,0))</f>
        <v/>
      </c>
    </row>
    <row r="8981" spans="1:55" x14ac:dyDescent="0.3">
      <c r="A8981" s="76"/>
      <c r="B8981" s="104"/>
      <c r="C8981" s="76"/>
      <c r="D8981" s="77"/>
      <c r="E8981" s="12"/>
      <c r="F8981" s="78"/>
      <c r="G8981" s="77"/>
      <c r="H8981" s="79"/>
      <c r="BA8981" s="5" t="str">
        <f t="shared" si="140"/>
        <v/>
      </c>
      <c r="BB8981" s="5" t="str">
        <f>IF(OR($E8981="",$G8981&lt;&gt;"Ativo"),"",IF(COUNTIFS($E$4:$E8981,$E8981,$A$4:$A8981,$A8981,$G$4:$G8981,"Ativo")=1,1,0))</f>
        <v/>
      </c>
      <c r="BC8981" t="str">
        <f>IF(OR($A8981="",$G8981&lt;&gt;"Ativo"),"",IF(COUNTIFS($A$4:$A8981,$A8981,$G$4:$G8981,"Ativo")=1,1,0))</f>
        <v/>
      </c>
    </row>
    <row r="8982" spans="1:55" x14ac:dyDescent="0.3">
      <c r="A8982" s="76"/>
      <c r="B8982" s="104"/>
      <c r="C8982" s="76"/>
      <c r="D8982" s="77"/>
      <c r="E8982" s="12"/>
      <c r="F8982" s="78"/>
      <c r="G8982" s="77"/>
      <c r="H8982" s="79"/>
      <c r="BA8982" s="5" t="str">
        <f t="shared" si="140"/>
        <v/>
      </c>
      <c r="BB8982" s="5" t="str">
        <f>IF(OR($E8982="",$G8982&lt;&gt;"Ativo"),"",IF(COUNTIFS($E$4:$E8982,$E8982,$A$4:$A8982,$A8982,$G$4:$G8982,"Ativo")=1,1,0))</f>
        <v/>
      </c>
      <c r="BC8982" t="str">
        <f>IF(OR($A8982="",$G8982&lt;&gt;"Ativo"),"",IF(COUNTIFS($A$4:$A8982,$A8982,$G$4:$G8982,"Ativo")=1,1,0))</f>
        <v/>
      </c>
    </row>
    <row r="8983" spans="1:55" x14ac:dyDescent="0.3">
      <c r="A8983" s="76"/>
      <c r="B8983" s="104"/>
      <c r="C8983" s="76"/>
      <c r="D8983" s="77"/>
      <c r="E8983" s="12"/>
      <c r="F8983" s="78"/>
      <c r="G8983" s="77"/>
      <c r="H8983" s="79"/>
      <c r="BA8983" s="5" t="str">
        <f t="shared" si="140"/>
        <v/>
      </c>
      <c r="BB8983" s="5" t="str">
        <f>IF(OR($E8983="",$G8983&lt;&gt;"Ativo"),"",IF(COUNTIFS($E$4:$E8983,$E8983,$A$4:$A8983,$A8983,$G$4:$G8983,"Ativo")=1,1,0))</f>
        <v/>
      </c>
      <c r="BC8983" t="str">
        <f>IF(OR($A8983="",$G8983&lt;&gt;"Ativo"),"",IF(COUNTIFS($A$4:$A8983,$A8983,$G$4:$G8983,"Ativo")=1,1,0))</f>
        <v/>
      </c>
    </row>
    <row r="8984" spans="1:55" x14ac:dyDescent="0.3">
      <c r="A8984" s="76"/>
      <c r="B8984" s="104"/>
      <c r="C8984" s="76"/>
      <c r="D8984" s="77"/>
      <c r="E8984" s="12"/>
      <c r="F8984" s="78"/>
      <c r="G8984" s="77"/>
      <c r="H8984" s="79"/>
      <c r="BA8984" s="5" t="str">
        <f t="shared" si="140"/>
        <v/>
      </c>
      <c r="BB8984" s="5" t="str">
        <f>IF(OR($E8984="",$G8984&lt;&gt;"Ativo"),"",IF(COUNTIFS($E$4:$E8984,$E8984,$A$4:$A8984,$A8984,$G$4:$G8984,"Ativo")=1,1,0))</f>
        <v/>
      </c>
      <c r="BC8984" t="str">
        <f>IF(OR($A8984="",$G8984&lt;&gt;"Ativo"),"",IF(COUNTIFS($A$4:$A8984,$A8984,$G$4:$G8984,"Ativo")=1,1,0))</f>
        <v/>
      </c>
    </row>
    <row r="8985" spans="1:55" x14ac:dyDescent="0.3">
      <c r="A8985" s="76"/>
      <c r="B8985" s="104"/>
      <c r="C8985" s="76"/>
      <c r="D8985" s="77"/>
      <c r="E8985" s="12"/>
      <c r="F8985" s="78"/>
      <c r="G8985" s="77"/>
      <c r="H8985" s="79"/>
      <c r="BA8985" s="5" t="str">
        <f t="shared" si="140"/>
        <v/>
      </c>
      <c r="BB8985" s="5" t="str">
        <f>IF(OR($E8985="",$G8985&lt;&gt;"Ativo"),"",IF(COUNTIFS($E$4:$E8985,$E8985,$A$4:$A8985,$A8985,$G$4:$G8985,"Ativo")=1,1,0))</f>
        <v/>
      </c>
      <c r="BC8985" t="str">
        <f>IF(OR($A8985="",$G8985&lt;&gt;"Ativo"),"",IF(COUNTIFS($A$4:$A8985,$A8985,$G$4:$G8985,"Ativo")=1,1,0))</f>
        <v/>
      </c>
    </row>
    <row r="8986" spans="1:55" x14ac:dyDescent="0.3">
      <c r="A8986" s="76"/>
      <c r="B8986" s="104"/>
      <c r="C8986" s="76"/>
      <c r="D8986" s="77"/>
      <c r="E8986" s="12"/>
      <c r="F8986" s="78"/>
      <c r="G8986" s="77"/>
      <c r="H8986" s="79"/>
      <c r="BA8986" s="5" t="str">
        <f t="shared" si="140"/>
        <v/>
      </c>
      <c r="BB8986" s="5" t="str">
        <f>IF(OR($E8986="",$G8986&lt;&gt;"Ativo"),"",IF(COUNTIFS($E$4:$E8986,$E8986,$A$4:$A8986,$A8986,$G$4:$G8986,"Ativo")=1,1,0))</f>
        <v/>
      </c>
      <c r="BC8986" t="str">
        <f>IF(OR($A8986="",$G8986&lt;&gt;"Ativo"),"",IF(COUNTIFS($A$4:$A8986,$A8986,$G$4:$G8986,"Ativo")=1,1,0))</f>
        <v/>
      </c>
    </row>
    <row r="8987" spans="1:55" x14ac:dyDescent="0.3">
      <c r="A8987" s="76"/>
      <c r="B8987" s="104"/>
      <c r="C8987" s="76"/>
      <c r="D8987" s="77"/>
      <c r="E8987" s="12"/>
      <c r="F8987" s="78"/>
      <c r="G8987" s="77"/>
      <c r="H8987" s="79"/>
      <c r="BA8987" s="5" t="str">
        <f t="shared" si="140"/>
        <v/>
      </c>
      <c r="BB8987" s="5" t="str">
        <f>IF(OR($E8987="",$G8987&lt;&gt;"Ativo"),"",IF(COUNTIFS($E$4:$E8987,$E8987,$A$4:$A8987,$A8987,$G$4:$G8987,"Ativo")=1,1,0))</f>
        <v/>
      </c>
      <c r="BC8987" t="str">
        <f>IF(OR($A8987="",$G8987&lt;&gt;"Ativo"),"",IF(COUNTIFS($A$4:$A8987,$A8987,$G$4:$G8987,"Ativo")=1,1,0))</f>
        <v/>
      </c>
    </row>
    <row r="8988" spans="1:55" x14ac:dyDescent="0.3">
      <c r="A8988" s="76"/>
      <c r="B8988" s="104"/>
      <c r="C8988" s="76"/>
      <c r="D8988" s="77"/>
      <c r="E8988" s="12"/>
      <c r="F8988" s="78"/>
      <c r="G8988" s="77"/>
      <c r="H8988" s="79"/>
      <c r="BA8988" s="5" t="str">
        <f t="shared" si="140"/>
        <v/>
      </c>
      <c r="BB8988" s="5" t="str">
        <f>IF(OR($E8988="",$G8988&lt;&gt;"Ativo"),"",IF(COUNTIFS($E$4:$E8988,$E8988,$A$4:$A8988,$A8988,$G$4:$G8988,"Ativo")=1,1,0))</f>
        <v/>
      </c>
      <c r="BC8988" t="str">
        <f>IF(OR($A8988="",$G8988&lt;&gt;"Ativo"),"",IF(COUNTIFS($A$4:$A8988,$A8988,$G$4:$G8988,"Ativo")=1,1,0))</f>
        <v/>
      </c>
    </row>
    <row r="8989" spans="1:55" x14ac:dyDescent="0.3">
      <c r="A8989" s="76"/>
      <c r="B8989" s="104"/>
      <c r="C8989" s="76"/>
      <c r="D8989" s="77"/>
      <c r="E8989" s="12"/>
      <c r="F8989" s="78"/>
      <c r="G8989" s="77"/>
      <c r="H8989" s="79"/>
      <c r="BA8989" s="5" t="str">
        <f t="shared" si="140"/>
        <v/>
      </c>
      <c r="BB8989" s="5" t="str">
        <f>IF(OR($E8989="",$G8989&lt;&gt;"Ativo"),"",IF(COUNTIFS($E$4:$E8989,$E8989,$A$4:$A8989,$A8989,$G$4:$G8989,"Ativo")=1,1,0))</f>
        <v/>
      </c>
      <c r="BC8989" t="str">
        <f>IF(OR($A8989="",$G8989&lt;&gt;"Ativo"),"",IF(COUNTIFS($A$4:$A8989,$A8989,$G$4:$G8989,"Ativo")=1,1,0))</f>
        <v/>
      </c>
    </row>
    <row r="8990" spans="1:55" x14ac:dyDescent="0.3">
      <c r="A8990" s="76"/>
      <c r="B8990" s="104"/>
      <c r="C8990" s="76"/>
      <c r="D8990" s="77"/>
      <c r="E8990" s="12"/>
      <c r="F8990" s="78"/>
      <c r="G8990" s="77"/>
      <c r="H8990" s="79"/>
      <c r="BA8990" s="5" t="str">
        <f t="shared" si="140"/>
        <v/>
      </c>
      <c r="BB8990" s="5" t="str">
        <f>IF(OR($E8990="",$G8990&lt;&gt;"Ativo"),"",IF(COUNTIFS($E$4:$E8990,$E8990,$A$4:$A8990,$A8990,$G$4:$G8990,"Ativo")=1,1,0))</f>
        <v/>
      </c>
      <c r="BC8990" t="str">
        <f>IF(OR($A8990="",$G8990&lt;&gt;"Ativo"),"",IF(COUNTIFS($A$4:$A8990,$A8990,$G$4:$G8990,"Ativo")=1,1,0))</f>
        <v/>
      </c>
    </row>
    <row r="8991" spans="1:55" x14ac:dyDescent="0.3">
      <c r="A8991" s="76"/>
      <c r="B8991" s="104"/>
      <c r="C8991" s="76"/>
      <c r="D8991" s="77"/>
      <c r="E8991" s="12"/>
      <c r="F8991" s="78"/>
      <c r="G8991" s="77"/>
      <c r="H8991" s="79"/>
      <c r="BA8991" s="5" t="str">
        <f t="shared" si="140"/>
        <v/>
      </c>
      <c r="BB8991" s="5" t="str">
        <f>IF(OR($E8991="",$G8991&lt;&gt;"Ativo"),"",IF(COUNTIFS($E$4:$E8991,$E8991,$A$4:$A8991,$A8991,$G$4:$G8991,"Ativo")=1,1,0))</f>
        <v/>
      </c>
      <c r="BC8991" t="str">
        <f>IF(OR($A8991="",$G8991&lt;&gt;"Ativo"),"",IF(COUNTIFS($A$4:$A8991,$A8991,$G$4:$G8991,"Ativo")=1,1,0))</f>
        <v/>
      </c>
    </row>
    <row r="8992" spans="1:55" x14ac:dyDescent="0.3">
      <c r="A8992" s="76"/>
      <c r="B8992" s="104"/>
      <c r="C8992" s="76"/>
      <c r="D8992" s="77"/>
      <c r="E8992" s="12"/>
      <c r="F8992" s="78"/>
      <c r="G8992" s="77"/>
      <c r="H8992" s="79"/>
      <c r="BA8992" s="5" t="str">
        <f t="shared" si="140"/>
        <v/>
      </c>
      <c r="BB8992" s="5" t="str">
        <f>IF(OR($E8992="",$G8992&lt;&gt;"Ativo"),"",IF(COUNTIFS($E$4:$E8992,$E8992,$A$4:$A8992,$A8992,$G$4:$G8992,"Ativo")=1,1,0))</f>
        <v/>
      </c>
      <c r="BC8992" t="str">
        <f>IF(OR($A8992="",$G8992&lt;&gt;"Ativo"),"",IF(COUNTIFS($A$4:$A8992,$A8992,$G$4:$G8992,"Ativo")=1,1,0))</f>
        <v/>
      </c>
    </row>
    <row r="8993" spans="1:55" x14ac:dyDescent="0.3">
      <c r="A8993" s="76"/>
      <c r="B8993" s="104"/>
      <c r="C8993" s="76"/>
      <c r="D8993" s="77"/>
      <c r="E8993" s="12"/>
      <c r="F8993" s="78"/>
      <c r="G8993" s="77"/>
      <c r="H8993" s="79"/>
      <c r="BA8993" s="5" t="str">
        <f t="shared" si="140"/>
        <v/>
      </c>
      <c r="BB8993" s="5" t="str">
        <f>IF(OR($E8993="",$G8993&lt;&gt;"Ativo"),"",IF(COUNTIFS($E$4:$E8993,$E8993,$A$4:$A8993,$A8993,$G$4:$G8993,"Ativo")=1,1,0))</f>
        <v/>
      </c>
      <c r="BC8993" t="str">
        <f>IF(OR($A8993="",$G8993&lt;&gt;"Ativo"),"",IF(COUNTIFS($A$4:$A8993,$A8993,$G$4:$G8993,"Ativo")=1,1,0))</f>
        <v/>
      </c>
    </row>
    <row r="8994" spans="1:55" x14ac:dyDescent="0.3">
      <c r="A8994" s="76"/>
      <c r="B8994" s="104"/>
      <c r="C8994" s="76"/>
      <c r="D8994" s="77"/>
      <c r="E8994" s="12"/>
      <c r="F8994" s="78"/>
      <c r="G8994" s="77"/>
      <c r="H8994" s="79"/>
      <c r="BA8994" s="5" t="str">
        <f t="shared" si="140"/>
        <v/>
      </c>
      <c r="BB8994" s="5" t="str">
        <f>IF(OR($E8994="",$G8994&lt;&gt;"Ativo"),"",IF(COUNTIFS($E$4:$E8994,$E8994,$A$4:$A8994,$A8994,$G$4:$G8994,"Ativo")=1,1,0))</f>
        <v/>
      </c>
      <c r="BC8994" t="str">
        <f>IF(OR($A8994="",$G8994&lt;&gt;"Ativo"),"",IF(COUNTIFS($A$4:$A8994,$A8994,$G$4:$G8994,"Ativo")=1,1,0))</f>
        <v/>
      </c>
    </row>
    <row r="8995" spans="1:55" x14ac:dyDescent="0.3">
      <c r="A8995" s="76"/>
      <c r="B8995" s="104"/>
      <c r="C8995" s="76"/>
      <c r="D8995" s="77"/>
      <c r="E8995" s="12"/>
      <c r="F8995" s="78"/>
      <c r="G8995" s="77"/>
      <c r="H8995" s="79"/>
      <c r="BA8995" s="5" t="str">
        <f t="shared" si="140"/>
        <v/>
      </c>
      <c r="BB8995" s="5" t="str">
        <f>IF(OR($E8995="",$G8995&lt;&gt;"Ativo"),"",IF(COUNTIFS($E$4:$E8995,$E8995,$A$4:$A8995,$A8995,$G$4:$G8995,"Ativo")=1,1,0))</f>
        <v/>
      </c>
      <c r="BC8995" t="str">
        <f>IF(OR($A8995="",$G8995&lt;&gt;"Ativo"),"",IF(COUNTIFS($A$4:$A8995,$A8995,$G$4:$G8995,"Ativo")=1,1,0))</f>
        <v/>
      </c>
    </row>
    <row r="8996" spans="1:55" x14ac:dyDescent="0.3">
      <c r="A8996" s="76"/>
      <c r="B8996" s="104"/>
      <c r="C8996" s="76"/>
      <c r="D8996" s="77"/>
      <c r="E8996" s="12"/>
      <c r="F8996" s="78"/>
      <c r="G8996" s="77"/>
      <c r="H8996" s="79"/>
      <c r="BA8996" s="5" t="str">
        <f t="shared" si="140"/>
        <v/>
      </c>
      <c r="BB8996" s="5" t="str">
        <f>IF(OR($E8996="",$G8996&lt;&gt;"Ativo"),"",IF(COUNTIFS($E$4:$E8996,$E8996,$A$4:$A8996,$A8996,$G$4:$G8996,"Ativo")=1,1,0))</f>
        <v/>
      </c>
      <c r="BC8996" t="str">
        <f>IF(OR($A8996="",$G8996&lt;&gt;"Ativo"),"",IF(COUNTIFS($A$4:$A8996,$A8996,$G$4:$G8996,"Ativo")=1,1,0))</f>
        <v/>
      </c>
    </row>
    <row r="8997" spans="1:55" x14ac:dyDescent="0.3">
      <c r="A8997" s="76"/>
      <c r="B8997" s="104"/>
      <c r="C8997" s="76"/>
      <c r="D8997" s="77"/>
      <c r="E8997" s="12"/>
      <c r="F8997" s="78"/>
      <c r="G8997" s="77"/>
      <c r="H8997" s="79"/>
      <c r="BA8997" s="5" t="str">
        <f t="shared" si="140"/>
        <v/>
      </c>
      <c r="BB8997" s="5" t="str">
        <f>IF(OR($E8997="",$G8997&lt;&gt;"Ativo"),"",IF(COUNTIFS($E$4:$E8997,$E8997,$A$4:$A8997,$A8997,$G$4:$G8997,"Ativo")=1,1,0))</f>
        <v/>
      </c>
      <c r="BC8997" t="str">
        <f>IF(OR($A8997="",$G8997&lt;&gt;"Ativo"),"",IF(COUNTIFS($A$4:$A8997,$A8997,$G$4:$G8997,"Ativo")=1,1,0))</f>
        <v/>
      </c>
    </row>
    <row r="8998" spans="1:55" x14ac:dyDescent="0.3">
      <c r="A8998" s="76"/>
      <c r="B8998" s="104"/>
      <c r="C8998" s="76"/>
      <c r="D8998" s="77"/>
      <c r="E8998" s="12"/>
      <c r="F8998" s="78"/>
      <c r="G8998" s="77"/>
      <c r="H8998" s="79"/>
      <c r="BA8998" s="5" t="str">
        <f t="shared" si="140"/>
        <v/>
      </c>
      <c r="BB8998" s="5" t="str">
        <f>IF(OR($E8998="",$G8998&lt;&gt;"Ativo"),"",IF(COUNTIFS($E$4:$E8998,$E8998,$A$4:$A8998,$A8998,$G$4:$G8998,"Ativo")=1,1,0))</f>
        <v/>
      </c>
      <c r="BC8998" t="str">
        <f>IF(OR($A8998="",$G8998&lt;&gt;"Ativo"),"",IF(COUNTIFS($A$4:$A8998,$A8998,$G$4:$G8998,"Ativo")=1,1,0))</f>
        <v/>
      </c>
    </row>
    <row r="8999" spans="1:55" x14ac:dyDescent="0.3">
      <c r="A8999" s="76"/>
      <c r="B8999" s="104"/>
      <c r="C8999" s="76"/>
      <c r="D8999" s="77"/>
      <c r="E8999" s="12"/>
      <c r="F8999" s="78"/>
      <c r="G8999" s="77"/>
      <c r="H8999" s="79"/>
      <c r="BA8999" s="5" t="str">
        <f t="shared" si="140"/>
        <v/>
      </c>
      <c r="BB8999" s="5" t="str">
        <f>IF(OR($E8999="",$G8999&lt;&gt;"Ativo"),"",IF(COUNTIFS($E$4:$E8999,$E8999,$A$4:$A8999,$A8999,$G$4:$G8999,"Ativo")=1,1,0))</f>
        <v/>
      </c>
      <c r="BC8999" t="str">
        <f>IF(OR($A8999="",$G8999&lt;&gt;"Ativo"),"",IF(COUNTIFS($A$4:$A8999,$A8999,$G$4:$G8999,"Ativo")=1,1,0))</f>
        <v/>
      </c>
    </row>
    <row r="9000" spans="1:55" x14ac:dyDescent="0.3">
      <c r="A9000" s="76"/>
      <c r="B9000" s="104"/>
      <c r="C9000" s="76"/>
      <c r="D9000" s="77"/>
      <c r="E9000" s="12"/>
      <c r="F9000" s="78"/>
      <c r="G9000" s="77"/>
      <c r="H9000" s="79"/>
      <c r="BA9000" s="5" t="str">
        <f t="shared" si="140"/>
        <v/>
      </c>
      <c r="BB9000" s="5" t="str">
        <f>IF(OR($E9000="",$G9000&lt;&gt;"Ativo"),"",IF(COUNTIFS($E$4:$E9000,$E9000,$A$4:$A9000,$A9000,$G$4:$G9000,"Ativo")=1,1,0))</f>
        <v/>
      </c>
      <c r="BC9000" t="str">
        <f>IF(OR($A9000="",$G9000&lt;&gt;"Ativo"),"",IF(COUNTIFS($A$4:$A9000,$A9000,$G$4:$G9000,"Ativo")=1,1,0))</f>
        <v/>
      </c>
    </row>
    <row r="9001" spans="1:55" x14ac:dyDescent="0.3">
      <c r="A9001" s="76"/>
      <c r="B9001" s="104"/>
      <c r="C9001" s="76"/>
      <c r="D9001" s="77"/>
      <c r="E9001" s="12"/>
      <c r="F9001" s="78"/>
      <c r="G9001" s="77"/>
      <c r="H9001" s="79"/>
      <c r="BA9001" s="5" t="str">
        <f t="shared" si="140"/>
        <v/>
      </c>
      <c r="BB9001" s="5" t="str">
        <f>IF(OR($E9001="",$G9001&lt;&gt;"Ativo"),"",IF(COUNTIFS($E$4:$E9001,$E9001,$A$4:$A9001,$A9001,$G$4:$G9001,"Ativo")=1,1,0))</f>
        <v/>
      </c>
      <c r="BC9001" t="str">
        <f>IF(OR($A9001="",$G9001&lt;&gt;"Ativo"),"",IF(COUNTIFS($A$4:$A9001,$A9001,$G$4:$G9001,"Ativo")=1,1,0))</f>
        <v/>
      </c>
    </row>
    <row r="9002" spans="1:55" x14ac:dyDescent="0.3">
      <c r="A9002" s="76"/>
      <c r="B9002" s="104"/>
      <c r="C9002" s="76"/>
      <c r="D9002" s="77"/>
      <c r="E9002" s="12"/>
      <c r="F9002" s="78"/>
      <c r="G9002" s="77"/>
      <c r="H9002" s="79"/>
      <c r="BA9002" s="5" t="str">
        <f t="shared" si="140"/>
        <v/>
      </c>
      <c r="BB9002" s="5" t="str">
        <f>IF(OR($E9002="",$G9002&lt;&gt;"Ativo"),"",IF(COUNTIFS($E$4:$E9002,$E9002,$A$4:$A9002,$A9002,$G$4:$G9002,"Ativo")=1,1,0))</f>
        <v/>
      </c>
      <c r="BC9002" t="str">
        <f>IF(OR($A9002="",$G9002&lt;&gt;"Ativo"),"",IF(COUNTIFS($A$4:$A9002,$A9002,$G$4:$G9002,"Ativo")=1,1,0))</f>
        <v/>
      </c>
    </row>
    <row r="9003" spans="1:55" x14ac:dyDescent="0.3">
      <c r="A9003" s="76"/>
      <c r="B9003" s="104"/>
      <c r="C9003" s="76"/>
      <c r="D9003" s="77"/>
      <c r="E9003" s="12"/>
      <c r="F9003" s="78"/>
      <c r="G9003" s="77"/>
      <c r="H9003" s="79"/>
      <c r="BA9003" s="5" t="str">
        <f t="shared" si="140"/>
        <v/>
      </c>
      <c r="BB9003" s="5" t="str">
        <f>IF(OR($E9003="",$G9003&lt;&gt;"Ativo"),"",IF(COUNTIFS($E$4:$E9003,$E9003,$A$4:$A9003,$A9003,$G$4:$G9003,"Ativo")=1,1,0))</f>
        <v/>
      </c>
      <c r="BC9003" t="str">
        <f>IF(OR($A9003="",$G9003&lt;&gt;"Ativo"),"",IF(COUNTIFS($A$4:$A9003,$A9003,$G$4:$G9003,"Ativo")=1,1,0))</f>
        <v/>
      </c>
    </row>
    <row r="9004" spans="1:55" x14ac:dyDescent="0.3">
      <c r="A9004" s="76"/>
      <c r="B9004" s="104"/>
      <c r="C9004" s="76"/>
      <c r="D9004" s="77"/>
      <c r="E9004" s="12"/>
      <c r="F9004" s="78"/>
      <c r="G9004" s="77"/>
      <c r="H9004" s="79"/>
      <c r="BA9004" s="5" t="str">
        <f t="shared" si="140"/>
        <v/>
      </c>
      <c r="BB9004" s="5" t="str">
        <f>IF(OR($E9004="",$G9004&lt;&gt;"Ativo"),"",IF(COUNTIFS($E$4:$E9004,$E9004,$A$4:$A9004,$A9004,$G$4:$G9004,"Ativo")=1,1,0))</f>
        <v/>
      </c>
      <c r="BC9004" t="str">
        <f>IF(OR($A9004="",$G9004&lt;&gt;"Ativo"),"",IF(COUNTIFS($A$4:$A9004,$A9004,$G$4:$G9004,"Ativo")=1,1,0))</f>
        <v/>
      </c>
    </row>
    <row r="9005" spans="1:55" x14ac:dyDescent="0.3">
      <c r="A9005" s="76"/>
      <c r="B9005" s="104"/>
      <c r="C9005" s="76"/>
      <c r="D9005" s="77"/>
      <c r="E9005" s="12"/>
      <c r="F9005" s="78"/>
      <c r="G9005" s="77"/>
      <c r="H9005" s="79"/>
      <c r="BA9005" s="5" t="str">
        <f t="shared" si="140"/>
        <v/>
      </c>
      <c r="BB9005" s="5" t="str">
        <f>IF(OR($E9005="",$G9005&lt;&gt;"Ativo"),"",IF(COUNTIFS($E$4:$E9005,$E9005,$A$4:$A9005,$A9005,$G$4:$G9005,"Ativo")=1,1,0))</f>
        <v/>
      </c>
      <c r="BC9005" t="str">
        <f>IF(OR($A9005="",$G9005&lt;&gt;"Ativo"),"",IF(COUNTIFS($A$4:$A9005,$A9005,$G$4:$G9005,"Ativo")=1,1,0))</f>
        <v/>
      </c>
    </row>
    <row r="9006" spans="1:55" x14ac:dyDescent="0.3">
      <c r="A9006" s="76"/>
      <c r="B9006" s="104"/>
      <c r="C9006" s="76"/>
      <c r="D9006" s="77"/>
      <c r="E9006" s="12"/>
      <c r="F9006" s="78"/>
      <c r="G9006" s="77"/>
      <c r="H9006" s="79"/>
      <c r="BA9006" s="5" t="str">
        <f t="shared" si="140"/>
        <v/>
      </c>
      <c r="BB9006" s="5" t="str">
        <f>IF(OR($E9006="",$G9006&lt;&gt;"Ativo"),"",IF(COUNTIFS($E$4:$E9006,$E9006,$A$4:$A9006,$A9006,$G$4:$G9006,"Ativo")=1,1,0))</f>
        <v/>
      </c>
      <c r="BC9006" t="str">
        <f>IF(OR($A9006="",$G9006&lt;&gt;"Ativo"),"",IF(COUNTIFS($A$4:$A9006,$A9006,$G$4:$G9006,"Ativo")=1,1,0))</f>
        <v/>
      </c>
    </row>
    <row r="9007" spans="1:55" x14ac:dyDescent="0.3">
      <c r="A9007" s="76"/>
      <c r="B9007" s="104"/>
      <c r="C9007" s="76"/>
      <c r="D9007" s="77"/>
      <c r="E9007" s="12"/>
      <c r="F9007" s="78"/>
      <c r="G9007" s="77"/>
      <c r="H9007" s="79"/>
      <c r="BA9007" s="5" t="str">
        <f t="shared" si="140"/>
        <v/>
      </c>
      <c r="BB9007" s="5" t="str">
        <f>IF(OR($E9007="",$G9007&lt;&gt;"Ativo"),"",IF(COUNTIFS($E$4:$E9007,$E9007,$A$4:$A9007,$A9007,$G$4:$G9007,"Ativo")=1,1,0))</f>
        <v/>
      </c>
      <c r="BC9007" t="str">
        <f>IF(OR($A9007="",$G9007&lt;&gt;"Ativo"),"",IF(COUNTIFS($A$4:$A9007,$A9007,$G$4:$G9007,"Ativo")=1,1,0))</f>
        <v/>
      </c>
    </row>
    <row r="9008" spans="1:55" x14ac:dyDescent="0.3">
      <c r="A9008" s="76"/>
      <c r="B9008" s="104"/>
      <c r="C9008" s="76"/>
      <c r="D9008" s="77"/>
      <c r="E9008" s="12"/>
      <c r="F9008" s="78"/>
      <c r="G9008" s="77"/>
      <c r="H9008" s="79"/>
      <c r="BA9008" s="5" t="str">
        <f t="shared" si="140"/>
        <v/>
      </c>
      <c r="BB9008" s="5" t="str">
        <f>IF(OR($E9008="",$G9008&lt;&gt;"Ativo"),"",IF(COUNTIFS($E$4:$E9008,$E9008,$A$4:$A9008,$A9008,$G$4:$G9008,"Ativo")=1,1,0))</f>
        <v/>
      </c>
      <c r="BC9008" t="str">
        <f>IF(OR($A9008="",$G9008&lt;&gt;"Ativo"),"",IF(COUNTIFS($A$4:$A9008,$A9008,$G$4:$G9008,"Ativo")=1,1,0))</f>
        <v/>
      </c>
    </row>
    <row r="9009" spans="1:55" x14ac:dyDescent="0.3">
      <c r="A9009" s="76"/>
      <c r="B9009" s="104"/>
      <c r="C9009" s="76"/>
      <c r="D9009" s="77"/>
      <c r="E9009" s="12"/>
      <c r="F9009" s="78"/>
      <c r="G9009" s="77"/>
      <c r="H9009" s="79"/>
      <c r="BA9009" s="5" t="str">
        <f t="shared" si="140"/>
        <v/>
      </c>
      <c r="BB9009" s="5" t="str">
        <f>IF(OR($E9009="",$G9009&lt;&gt;"Ativo"),"",IF(COUNTIFS($E$4:$E9009,$E9009,$A$4:$A9009,$A9009,$G$4:$G9009,"Ativo")=1,1,0))</f>
        <v/>
      </c>
      <c r="BC9009" t="str">
        <f>IF(OR($A9009="",$G9009&lt;&gt;"Ativo"),"",IF(COUNTIFS($A$4:$A9009,$A9009,$G$4:$G9009,"Ativo")=1,1,0))</f>
        <v/>
      </c>
    </row>
    <row r="9010" spans="1:55" x14ac:dyDescent="0.3">
      <c r="A9010" s="76"/>
      <c r="B9010" s="104"/>
      <c r="C9010" s="76"/>
      <c r="D9010" s="77"/>
      <c r="E9010" s="12"/>
      <c r="F9010" s="78"/>
      <c r="G9010" s="77"/>
      <c r="H9010" s="79"/>
      <c r="BA9010" s="5" t="str">
        <f t="shared" si="140"/>
        <v/>
      </c>
      <c r="BB9010" s="5" t="str">
        <f>IF(OR($E9010="",$G9010&lt;&gt;"Ativo"),"",IF(COUNTIFS($E$4:$E9010,$E9010,$A$4:$A9010,$A9010,$G$4:$G9010,"Ativo")=1,1,0))</f>
        <v/>
      </c>
      <c r="BC9010" t="str">
        <f>IF(OR($A9010="",$G9010&lt;&gt;"Ativo"),"",IF(COUNTIFS($A$4:$A9010,$A9010,$G$4:$G9010,"Ativo")=1,1,0))</f>
        <v/>
      </c>
    </row>
    <row r="9011" spans="1:55" x14ac:dyDescent="0.3">
      <c r="A9011" s="76"/>
      <c r="B9011" s="104"/>
      <c r="C9011" s="76"/>
      <c r="D9011" s="77"/>
      <c r="E9011" s="12"/>
      <c r="F9011" s="78"/>
      <c r="G9011" s="77"/>
      <c r="H9011" s="79"/>
      <c r="BA9011" s="5" t="str">
        <f t="shared" si="140"/>
        <v/>
      </c>
      <c r="BB9011" s="5" t="str">
        <f>IF(OR($E9011="",$G9011&lt;&gt;"Ativo"),"",IF(COUNTIFS($E$4:$E9011,$E9011,$A$4:$A9011,$A9011,$G$4:$G9011,"Ativo")=1,1,0))</f>
        <v/>
      </c>
      <c r="BC9011" t="str">
        <f>IF(OR($A9011="",$G9011&lt;&gt;"Ativo"),"",IF(COUNTIFS($A$4:$A9011,$A9011,$G$4:$G9011,"Ativo")=1,1,0))</f>
        <v/>
      </c>
    </row>
    <row r="9012" spans="1:55" x14ac:dyDescent="0.3">
      <c r="A9012" s="76"/>
      <c r="B9012" s="104"/>
      <c r="C9012" s="76"/>
      <c r="D9012" s="77"/>
      <c r="E9012" s="12"/>
      <c r="F9012" s="78"/>
      <c r="G9012" s="77"/>
      <c r="H9012" s="79"/>
      <c r="BA9012" s="5" t="str">
        <f t="shared" si="140"/>
        <v/>
      </c>
      <c r="BB9012" s="5" t="str">
        <f>IF(OR($E9012="",$G9012&lt;&gt;"Ativo"),"",IF(COUNTIFS($E$4:$E9012,$E9012,$A$4:$A9012,$A9012,$G$4:$G9012,"Ativo")=1,1,0))</f>
        <v/>
      </c>
      <c r="BC9012" t="str">
        <f>IF(OR($A9012="",$G9012&lt;&gt;"Ativo"),"",IF(COUNTIFS($A$4:$A9012,$A9012,$G$4:$G9012,"Ativo")=1,1,0))</f>
        <v/>
      </c>
    </row>
    <row r="9013" spans="1:55" x14ac:dyDescent="0.3">
      <c r="A9013" s="76"/>
      <c r="B9013" s="104"/>
      <c r="C9013" s="76"/>
      <c r="D9013" s="77"/>
      <c r="E9013" s="12"/>
      <c r="F9013" s="78"/>
      <c r="G9013" s="77"/>
      <c r="H9013" s="79"/>
      <c r="BA9013" s="5" t="str">
        <f t="shared" si="140"/>
        <v/>
      </c>
      <c r="BB9013" s="5" t="str">
        <f>IF(OR($E9013="",$G9013&lt;&gt;"Ativo"),"",IF(COUNTIFS($E$4:$E9013,$E9013,$A$4:$A9013,$A9013,$G$4:$G9013,"Ativo")=1,1,0))</f>
        <v/>
      </c>
      <c r="BC9013" t="str">
        <f>IF(OR($A9013="",$G9013&lt;&gt;"Ativo"),"",IF(COUNTIFS($A$4:$A9013,$A9013,$G$4:$G9013,"Ativo")=1,1,0))</f>
        <v/>
      </c>
    </row>
    <row r="9014" spans="1:55" x14ac:dyDescent="0.3">
      <c r="A9014" s="76"/>
      <c r="B9014" s="104"/>
      <c r="C9014" s="76"/>
      <c r="D9014" s="77"/>
      <c r="E9014" s="12"/>
      <c r="F9014" s="78"/>
      <c r="G9014" s="77"/>
      <c r="H9014" s="79"/>
      <c r="BA9014" s="5" t="str">
        <f t="shared" si="140"/>
        <v/>
      </c>
      <c r="BB9014" s="5" t="str">
        <f>IF(OR($E9014="",$G9014&lt;&gt;"Ativo"),"",IF(COUNTIFS($E$4:$E9014,$E9014,$A$4:$A9014,$A9014,$G$4:$G9014,"Ativo")=1,1,0))</f>
        <v/>
      </c>
      <c r="BC9014" t="str">
        <f>IF(OR($A9014="",$G9014&lt;&gt;"Ativo"),"",IF(COUNTIFS($A$4:$A9014,$A9014,$G$4:$G9014,"Ativo")=1,1,0))</f>
        <v/>
      </c>
    </row>
    <row r="9015" spans="1:55" x14ac:dyDescent="0.3">
      <c r="A9015" s="76"/>
      <c r="B9015" s="104"/>
      <c r="C9015" s="76"/>
      <c r="D9015" s="77"/>
      <c r="E9015" s="12"/>
      <c r="F9015" s="78"/>
      <c r="G9015" s="77"/>
      <c r="H9015" s="79"/>
      <c r="BA9015" s="5" t="str">
        <f t="shared" si="140"/>
        <v/>
      </c>
      <c r="BB9015" s="5" t="str">
        <f>IF(OR($E9015="",$G9015&lt;&gt;"Ativo"),"",IF(COUNTIFS($E$4:$E9015,$E9015,$A$4:$A9015,$A9015,$G$4:$G9015,"Ativo")=1,1,0))</f>
        <v/>
      </c>
      <c r="BC9015" t="str">
        <f>IF(OR($A9015="",$G9015&lt;&gt;"Ativo"),"",IF(COUNTIFS($A$4:$A9015,$A9015,$G$4:$G9015,"Ativo")=1,1,0))</f>
        <v/>
      </c>
    </row>
    <row r="9016" spans="1:55" x14ac:dyDescent="0.3">
      <c r="A9016" s="76"/>
      <c r="B9016" s="104"/>
      <c r="C9016" s="76"/>
      <c r="D9016" s="77"/>
      <c r="E9016" s="12"/>
      <c r="F9016" s="78"/>
      <c r="G9016" s="77"/>
      <c r="H9016" s="79"/>
      <c r="BA9016" s="5" t="str">
        <f t="shared" si="140"/>
        <v/>
      </c>
      <c r="BB9016" s="5" t="str">
        <f>IF(OR($E9016="",$G9016&lt;&gt;"Ativo"),"",IF(COUNTIFS($E$4:$E9016,$E9016,$A$4:$A9016,$A9016,$G$4:$G9016,"Ativo")=1,1,0))</f>
        <v/>
      </c>
      <c r="BC9016" t="str">
        <f>IF(OR($A9016="",$G9016&lt;&gt;"Ativo"),"",IF(COUNTIFS($A$4:$A9016,$A9016,$G$4:$G9016,"Ativo")=1,1,0))</f>
        <v/>
      </c>
    </row>
    <row r="9017" spans="1:55" x14ac:dyDescent="0.3">
      <c r="A9017" s="76"/>
      <c r="B9017" s="104"/>
      <c r="C9017" s="76"/>
      <c r="D9017" s="77"/>
      <c r="E9017" s="12"/>
      <c r="F9017" s="78"/>
      <c r="G9017" s="77"/>
      <c r="H9017" s="79"/>
      <c r="BA9017" s="5" t="str">
        <f t="shared" si="140"/>
        <v/>
      </c>
      <c r="BB9017" s="5" t="str">
        <f>IF(OR($E9017="",$G9017&lt;&gt;"Ativo"),"",IF(COUNTIFS($E$4:$E9017,$E9017,$A$4:$A9017,$A9017,$G$4:$G9017,"Ativo")=1,1,0))</f>
        <v/>
      </c>
      <c r="BC9017" t="str">
        <f>IF(OR($A9017="",$G9017&lt;&gt;"Ativo"),"",IF(COUNTIFS($A$4:$A9017,$A9017,$G$4:$G9017,"Ativo")=1,1,0))</f>
        <v/>
      </c>
    </row>
    <row r="9018" spans="1:55" x14ac:dyDescent="0.3">
      <c r="A9018" s="76"/>
      <c r="B9018" s="104"/>
      <c r="C9018" s="76"/>
      <c r="D9018" s="77"/>
      <c r="E9018" s="12"/>
      <c r="F9018" s="78"/>
      <c r="G9018" s="77"/>
      <c r="H9018" s="79"/>
      <c r="BA9018" s="5" t="str">
        <f t="shared" si="140"/>
        <v/>
      </c>
      <c r="BB9018" s="5" t="str">
        <f>IF(OR($E9018="",$G9018&lt;&gt;"Ativo"),"",IF(COUNTIFS($E$4:$E9018,$E9018,$A$4:$A9018,$A9018,$G$4:$G9018,"Ativo")=1,1,0))</f>
        <v/>
      </c>
      <c r="BC9018" t="str">
        <f>IF(OR($A9018="",$G9018&lt;&gt;"Ativo"),"",IF(COUNTIFS($A$4:$A9018,$A9018,$G$4:$G9018,"Ativo")=1,1,0))</f>
        <v/>
      </c>
    </row>
    <row r="9019" spans="1:55" x14ac:dyDescent="0.3">
      <c r="A9019" s="76"/>
      <c r="B9019" s="104"/>
      <c r="C9019" s="76"/>
      <c r="D9019" s="77"/>
      <c r="E9019" s="12"/>
      <c r="F9019" s="78"/>
      <c r="G9019" s="77"/>
      <c r="H9019" s="79"/>
      <c r="BA9019" s="5" t="str">
        <f t="shared" si="140"/>
        <v/>
      </c>
      <c r="BB9019" s="5" t="str">
        <f>IF(OR($E9019="",$G9019&lt;&gt;"Ativo"),"",IF(COUNTIFS($E$4:$E9019,$E9019,$A$4:$A9019,$A9019,$G$4:$G9019,"Ativo")=1,1,0))</f>
        <v/>
      </c>
      <c r="BC9019" t="str">
        <f>IF(OR($A9019="",$G9019&lt;&gt;"Ativo"),"",IF(COUNTIFS($A$4:$A9019,$A9019,$G$4:$G9019,"Ativo")=1,1,0))</f>
        <v/>
      </c>
    </row>
    <row r="9020" spans="1:55" x14ac:dyDescent="0.3">
      <c r="A9020" s="76"/>
      <c r="B9020" s="104"/>
      <c r="C9020" s="76"/>
      <c r="D9020" s="77"/>
      <c r="E9020" s="12"/>
      <c r="F9020" s="78"/>
      <c r="G9020" s="77"/>
      <c r="H9020" s="79"/>
      <c r="BA9020" s="5" t="str">
        <f t="shared" si="140"/>
        <v/>
      </c>
      <c r="BB9020" s="5" t="str">
        <f>IF(OR($E9020="",$G9020&lt;&gt;"Ativo"),"",IF(COUNTIFS($E$4:$E9020,$E9020,$A$4:$A9020,$A9020,$G$4:$G9020,"Ativo")=1,1,0))</f>
        <v/>
      </c>
      <c r="BC9020" t="str">
        <f>IF(OR($A9020="",$G9020&lt;&gt;"Ativo"),"",IF(COUNTIFS($A$4:$A9020,$A9020,$G$4:$G9020,"Ativo")=1,1,0))</f>
        <v/>
      </c>
    </row>
    <row r="9021" spans="1:55" x14ac:dyDescent="0.3">
      <c r="A9021" s="76"/>
      <c r="B9021" s="104"/>
      <c r="C9021" s="76"/>
      <c r="D9021" s="77"/>
      <c r="E9021" s="12"/>
      <c r="F9021" s="78"/>
      <c r="G9021" s="77"/>
      <c r="H9021" s="79"/>
      <c r="BA9021" s="5" t="str">
        <f t="shared" si="140"/>
        <v/>
      </c>
      <c r="BB9021" s="5" t="str">
        <f>IF(OR($E9021="",$G9021&lt;&gt;"Ativo"),"",IF(COUNTIFS($E$4:$E9021,$E9021,$A$4:$A9021,$A9021,$G$4:$G9021,"Ativo")=1,1,0))</f>
        <v/>
      </c>
      <c r="BC9021" t="str">
        <f>IF(OR($A9021="",$G9021&lt;&gt;"Ativo"),"",IF(COUNTIFS($A$4:$A9021,$A9021,$G$4:$G9021,"Ativo")=1,1,0))</f>
        <v/>
      </c>
    </row>
    <row r="9022" spans="1:55" x14ac:dyDescent="0.3">
      <c r="A9022" s="76"/>
      <c r="B9022" s="104"/>
      <c r="C9022" s="76"/>
      <c r="D9022" s="77"/>
      <c r="E9022" s="12"/>
      <c r="F9022" s="78"/>
      <c r="G9022" s="77"/>
      <c r="H9022" s="79"/>
      <c r="BA9022" s="5" t="str">
        <f t="shared" si="140"/>
        <v/>
      </c>
      <c r="BB9022" s="5" t="str">
        <f>IF(OR($E9022="",$G9022&lt;&gt;"Ativo"),"",IF(COUNTIFS($E$4:$E9022,$E9022,$A$4:$A9022,$A9022,$G$4:$G9022,"Ativo")=1,1,0))</f>
        <v/>
      </c>
      <c r="BC9022" t="str">
        <f>IF(OR($A9022="",$G9022&lt;&gt;"Ativo"),"",IF(COUNTIFS($A$4:$A9022,$A9022,$G$4:$G9022,"Ativo")=1,1,0))</f>
        <v/>
      </c>
    </row>
    <row r="9023" spans="1:55" x14ac:dyDescent="0.3">
      <c r="A9023" s="76"/>
      <c r="B9023" s="104"/>
      <c r="C9023" s="76"/>
      <c r="D9023" s="77"/>
      <c r="E9023" s="12"/>
      <c r="F9023" s="78"/>
      <c r="G9023" s="77"/>
      <c r="H9023" s="79"/>
      <c r="BA9023" s="5" t="str">
        <f t="shared" si="140"/>
        <v/>
      </c>
      <c r="BB9023" s="5" t="str">
        <f>IF(OR($E9023="",$G9023&lt;&gt;"Ativo"),"",IF(COUNTIFS($E$4:$E9023,$E9023,$A$4:$A9023,$A9023,$G$4:$G9023,"Ativo")=1,1,0))</f>
        <v/>
      </c>
      <c r="BC9023" t="str">
        <f>IF(OR($A9023="",$G9023&lt;&gt;"Ativo"),"",IF(COUNTIFS($A$4:$A9023,$A9023,$G$4:$G9023,"Ativo")=1,1,0))</f>
        <v/>
      </c>
    </row>
    <row r="9024" spans="1:55" x14ac:dyDescent="0.3">
      <c r="A9024" s="76"/>
      <c r="B9024" s="104"/>
      <c r="C9024" s="76"/>
      <c r="D9024" s="77"/>
      <c r="E9024" s="12"/>
      <c r="F9024" s="78"/>
      <c r="G9024" s="77"/>
      <c r="H9024" s="79"/>
      <c r="BA9024" s="5" t="str">
        <f t="shared" si="140"/>
        <v/>
      </c>
      <c r="BB9024" s="5" t="str">
        <f>IF(OR($E9024="",$G9024&lt;&gt;"Ativo"),"",IF(COUNTIFS($E$4:$E9024,$E9024,$A$4:$A9024,$A9024,$G$4:$G9024,"Ativo")=1,1,0))</f>
        <v/>
      </c>
      <c r="BC9024" t="str">
        <f>IF(OR($A9024="",$G9024&lt;&gt;"Ativo"),"",IF(COUNTIFS($A$4:$A9024,$A9024,$G$4:$G9024,"Ativo")=1,1,0))</f>
        <v/>
      </c>
    </row>
    <row r="9025" spans="1:55" x14ac:dyDescent="0.3">
      <c r="A9025" s="76"/>
      <c r="B9025" s="104"/>
      <c r="C9025" s="76"/>
      <c r="D9025" s="77"/>
      <c r="E9025" s="12"/>
      <c r="F9025" s="78"/>
      <c r="G9025" s="77"/>
      <c r="H9025" s="79"/>
      <c r="BA9025" s="5" t="str">
        <f t="shared" si="140"/>
        <v/>
      </c>
      <c r="BB9025" s="5" t="str">
        <f>IF(OR($E9025="",$G9025&lt;&gt;"Ativo"),"",IF(COUNTIFS($E$4:$E9025,$E9025,$A$4:$A9025,$A9025,$G$4:$G9025,"Ativo")=1,1,0))</f>
        <v/>
      </c>
      <c r="BC9025" t="str">
        <f>IF(OR($A9025="",$G9025&lt;&gt;"Ativo"),"",IF(COUNTIFS($A$4:$A9025,$A9025,$G$4:$G9025,"Ativo")=1,1,0))</f>
        <v/>
      </c>
    </row>
    <row r="9026" spans="1:55" x14ac:dyDescent="0.3">
      <c r="A9026" s="76"/>
      <c r="B9026" s="104"/>
      <c r="C9026" s="76"/>
      <c r="D9026" s="77"/>
      <c r="E9026" s="12"/>
      <c r="F9026" s="78"/>
      <c r="G9026" s="77"/>
      <c r="H9026" s="79"/>
      <c r="BA9026" s="5" t="str">
        <f t="shared" si="140"/>
        <v/>
      </c>
      <c r="BB9026" s="5" t="str">
        <f>IF(OR($E9026="",$G9026&lt;&gt;"Ativo"),"",IF(COUNTIFS($E$4:$E9026,$E9026,$A$4:$A9026,$A9026,$G$4:$G9026,"Ativo")=1,1,0))</f>
        <v/>
      </c>
      <c r="BC9026" t="str">
        <f>IF(OR($A9026="",$G9026&lt;&gt;"Ativo"),"",IF(COUNTIFS($A$4:$A9026,$A9026,$G$4:$G9026,"Ativo")=1,1,0))</f>
        <v/>
      </c>
    </row>
    <row r="9027" spans="1:55" x14ac:dyDescent="0.3">
      <c r="A9027" s="76"/>
      <c r="B9027" s="104"/>
      <c r="C9027" s="76"/>
      <c r="D9027" s="77"/>
      <c r="E9027" s="12"/>
      <c r="F9027" s="78"/>
      <c r="G9027" s="77"/>
      <c r="H9027" s="79"/>
      <c r="BA9027" s="5" t="str">
        <f t="shared" si="140"/>
        <v/>
      </c>
      <c r="BB9027" s="5" t="str">
        <f>IF(OR($E9027="",$G9027&lt;&gt;"Ativo"),"",IF(COUNTIFS($E$4:$E9027,$E9027,$A$4:$A9027,$A9027,$G$4:$G9027,"Ativo")=1,1,0))</f>
        <v/>
      </c>
      <c r="BC9027" t="str">
        <f>IF(OR($A9027="",$G9027&lt;&gt;"Ativo"),"",IF(COUNTIFS($A$4:$A9027,$A9027,$G$4:$G9027,"Ativo")=1,1,0))</f>
        <v/>
      </c>
    </row>
    <row r="9028" spans="1:55" x14ac:dyDescent="0.3">
      <c r="A9028" s="76"/>
      <c r="B9028" s="104"/>
      <c r="C9028" s="76"/>
      <c r="D9028" s="77"/>
      <c r="E9028" s="12"/>
      <c r="F9028" s="78"/>
      <c r="G9028" s="77"/>
      <c r="H9028" s="79"/>
      <c r="BA9028" s="5" t="str">
        <f t="shared" ref="BA9028:BA9091" si="141">IF($D9028="","",MID($D9028,4,LEN($D9028)-5))</f>
        <v/>
      </c>
      <c r="BB9028" s="5" t="str">
        <f>IF(OR($E9028="",$G9028&lt;&gt;"Ativo"),"",IF(COUNTIFS($E$4:$E9028,$E9028,$A$4:$A9028,$A9028,$G$4:$G9028,"Ativo")=1,1,0))</f>
        <v/>
      </c>
      <c r="BC9028" t="str">
        <f>IF(OR($A9028="",$G9028&lt;&gt;"Ativo"),"",IF(COUNTIFS($A$4:$A9028,$A9028,$G$4:$G9028,"Ativo")=1,1,0))</f>
        <v/>
      </c>
    </row>
    <row r="9029" spans="1:55" x14ac:dyDescent="0.3">
      <c r="A9029" s="76"/>
      <c r="B9029" s="104"/>
      <c r="C9029" s="76"/>
      <c r="D9029" s="77"/>
      <c r="E9029" s="12"/>
      <c r="F9029" s="78"/>
      <c r="G9029" s="77"/>
      <c r="H9029" s="79"/>
      <c r="BA9029" s="5" t="str">
        <f t="shared" si="141"/>
        <v/>
      </c>
      <c r="BB9029" s="5" t="str">
        <f>IF(OR($E9029="",$G9029&lt;&gt;"Ativo"),"",IF(COUNTIFS($E$4:$E9029,$E9029,$A$4:$A9029,$A9029,$G$4:$G9029,"Ativo")=1,1,0))</f>
        <v/>
      </c>
      <c r="BC9029" t="str">
        <f>IF(OR($A9029="",$G9029&lt;&gt;"Ativo"),"",IF(COUNTIFS($A$4:$A9029,$A9029,$G$4:$G9029,"Ativo")=1,1,0))</f>
        <v/>
      </c>
    </row>
    <row r="9030" spans="1:55" x14ac:dyDescent="0.3">
      <c r="A9030" s="76"/>
      <c r="B9030" s="104"/>
      <c r="C9030" s="76"/>
      <c r="D9030" s="77"/>
      <c r="E9030" s="12"/>
      <c r="F9030" s="78"/>
      <c r="G9030" s="77"/>
      <c r="H9030" s="79"/>
      <c r="BA9030" s="5" t="str">
        <f t="shared" si="141"/>
        <v/>
      </c>
      <c r="BB9030" s="5" t="str">
        <f>IF(OR($E9030="",$G9030&lt;&gt;"Ativo"),"",IF(COUNTIFS($E$4:$E9030,$E9030,$A$4:$A9030,$A9030,$G$4:$G9030,"Ativo")=1,1,0))</f>
        <v/>
      </c>
      <c r="BC9030" t="str">
        <f>IF(OR($A9030="",$G9030&lt;&gt;"Ativo"),"",IF(COUNTIFS($A$4:$A9030,$A9030,$G$4:$G9030,"Ativo")=1,1,0))</f>
        <v/>
      </c>
    </row>
    <row r="9031" spans="1:55" x14ac:dyDescent="0.3">
      <c r="A9031" s="76"/>
      <c r="B9031" s="104"/>
      <c r="C9031" s="76"/>
      <c r="D9031" s="77"/>
      <c r="E9031" s="12"/>
      <c r="F9031" s="78"/>
      <c r="G9031" s="77"/>
      <c r="H9031" s="79"/>
      <c r="BA9031" s="5" t="str">
        <f t="shared" si="141"/>
        <v/>
      </c>
      <c r="BB9031" s="5" t="str">
        <f>IF(OR($E9031="",$G9031&lt;&gt;"Ativo"),"",IF(COUNTIFS($E$4:$E9031,$E9031,$A$4:$A9031,$A9031,$G$4:$G9031,"Ativo")=1,1,0))</f>
        <v/>
      </c>
      <c r="BC9031" t="str">
        <f>IF(OR($A9031="",$G9031&lt;&gt;"Ativo"),"",IF(COUNTIFS($A$4:$A9031,$A9031,$G$4:$G9031,"Ativo")=1,1,0))</f>
        <v/>
      </c>
    </row>
    <row r="9032" spans="1:55" x14ac:dyDescent="0.3">
      <c r="A9032" s="76"/>
      <c r="B9032" s="104"/>
      <c r="C9032" s="76"/>
      <c r="D9032" s="77"/>
      <c r="E9032" s="12"/>
      <c r="F9032" s="78"/>
      <c r="G9032" s="77"/>
      <c r="H9032" s="79"/>
      <c r="BA9032" s="5" t="str">
        <f t="shared" si="141"/>
        <v/>
      </c>
      <c r="BB9032" s="5" t="str">
        <f>IF(OR($E9032="",$G9032&lt;&gt;"Ativo"),"",IF(COUNTIFS($E$4:$E9032,$E9032,$A$4:$A9032,$A9032,$G$4:$G9032,"Ativo")=1,1,0))</f>
        <v/>
      </c>
      <c r="BC9032" t="str">
        <f>IF(OR($A9032="",$G9032&lt;&gt;"Ativo"),"",IF(COUNTIFS($A$4:$A9032,$A9032,$G$4:$G9032,"Ativo")=1,1,0))</f>
        <v/>
      </c>
    </row>
    <row r="9033" spans="1:55" x14ac:dyDescent="0.3">
      <c r="A9033" s="76"/>
      <c r="B9033" s="104"/>
      <c r="C9033" s="76"/>
      <c r="D9033" s="77"/>
      <c r="E9033" s="12"/>
      <c r="F9033" s="78"/>
      <c r="G9033" s="77"/>
      <c r="H9033" s="79"/>
      <c r="BA9033" s="5" t="str">
        <f t="shared" si="141"/>
        <v/>
      </c>
      <c r="BB9033" s="5" t="str">
        <f>IF(OR($E9033="",$G9033&lt;&gt;"Ativo"),"",IF(COUNTIFS($E$4:$E9033,$E9033,$A$4:$A9033,$A9033,$G$4:$G9033,"Ativo")=1,1,0))</f>
        <v/>
      </c>
      <c r="BC9033" t="str">
        <f>IF(OR($A9033="",$G9033&lt;&gt;"Ativo"),"",IF(COUNTIFS($A$4:$A9033,$A9033,$G$4:$G9033,"Ativo")=1,1,0))</f>
        <v/>
      </c>
    </row>
    <row r="9034" spans="1:55" x14ac:dyDescent="0.3">
      <c r="A9034" s="76"/>
      <c r="B9034" s="104"/>
      <c r="C9034" s="76"/>
      <c r="D9034" s="77"/>
      <c r="E9034" s="12"/>
      <c r="F9034" s="78"/>
      <c r="G9034" s="77"/>
      <c r="H9034" s="79"/>
      <c r="BA9034" s="5" t="str">
        <f t="shared" si="141"/>
        <v/>
      </c>
      <c r="BB9034" s="5" t="str">
        <f>IF(OR($E9034="",$G9034&lt;&gt;"Ativo"),"",IF(COUNTIFS($E$4:$E9034,$E9034,$A$4:$A9034,$A9034,$G$4:$G9034,"Ativo")=1,1,0))</f>
        <v/>
      </c>
      <c r="BC9034" t="str">
        <f>IF(OR($A9034="",$G9034&lt;&gt;"Ativo"),"",IF(COUNTIFS($A$4:$A9034,$A9034,$G$4:$G9034,"Ativo")=1,1,0))</f>
        <v/>
      </c>
    </row>
    <row r="9035" spans="1:55" x14ac:dyDescent="0.3">
      <c r="A9035" s="76"/>
      <c r="B9035" s="104"/>
      <c r="C9035" s="76"/>
      <c r="D9035" s="77"/>
      <c r="E9035" s="12"/>
      <c r="F9035" s="78"/>
      <c r="G9035" s="77"/>
      <c r="H9035" s="79"/>
      <c r="BA9035" s="5" t="str">
        <f t="shared" si="141"/>
        <v/>
      </c>
      <c r="BB9035" s="5" t="str">
        <f>IF(OR($E9035="",$G9035&lt;&gt;"Ativo"),"",IF(COUNTIFS($E$4:$E9035,$E9035,$A$4:$A9035,$A9035,$G$4:$G9035,"Ativo")=1,1,0))</f>
        <v/>
      </c>
      <c r="BC9035" t="str">
        <f>IF(OR($A9035="",$G9035&lt;&gt;"Ativo"),"",IF(COUNTIFS($A$4:$A9035,$A9035,$G$4:$G9035,"Ativo")=1,1,0))</f>
        <v/>
      </c>
    </row>
    <row r="9036" spans="1:55" x14ac:dyDescent="0.3">
      <c r="A9036" s="76"/>
      <c r="B9036" s="104"/>
      <c r="C9036" s="76"/>
      <c r="D9036" s="77"/>
      <c r="E9036" s="12"/>
      <c r="F9036" s="78"/>
      <c r="G9036" s="77"/>
      <c r="H9036" s="79"/>
      <c r="BA9036" s="5" t="str">
        <f t="shared" si="141"/>
        <v/>
      </c>
      <c r="BB9036" s="5" t="str">
        <f>IF(OR($E9036="",$G9036&lt;&gt;"Ativo"),"",IF(COUNTIFS($E$4:$E9036,$E9036,$A$4:$A9036,$A9036,$G$4:$G9036,"Ativo")=1,1,0))</f>
        <v/>
      </c>
      <c r="BC9036" t="str">
        <f>IF(OR($A9036="",$G9036&lt;&gt;"Ativo"),"",IF(COUNTIFS($A$4:$A9036,$A9036,$G$4:$G9036,"Ativo")=1,1,0))</f>
        <v/>
      </c>
    </row>
    <row r="9037" spans="1:55" x14ac:dyDescent="0.3">
      <c r="A9037" s="76"/>
      <c r="B9037" s="104"/>
      <c r="C9037" s="76"/>
      <c r="D9037" s="77"/>
      <c r="E9037" s="12"/>
      <c r="F9037" s="78"/>
      <c r="G9037" s="77"/>
      <c r="H9037" s="79"/>
      <c r="BA9037" s="5" t="str">
        <f t="shared" si="141"/>
        <v/>
      </c>
      <c r="BB9037" s="5" t="str">
        <f>IF(OR($E9037="",$G9037&lt;&gt;"Ativo"),"",IF(COUNTIFS($E$4:$E9037,$E9037,$A$4:$A9037,$A9037,$G$4:$G9037,"Ativo")=1,1,0))</f>
        <v/>
      </c>
      <c r="BC9037" t="str">
        <f>IF(OR($A9037="",$G9037&lt;&gt;"Ativo"),"",IF(COUNTIFS($A$4:$A9037,$A9037,$G$4:$G9037,"Ativo")=1,1,0))</f>
        <v/>
      </c>
    </row>
    <row r="9038" spans="1:55" x14ac:dyDescent="0.3">
      <c r="A9038" s="76"/>
      <c r="B9038" s="104"/>
      <c r="C9038" s="76"/>
      <c r="D9038" s="77"/>
      <c r="E9038" s="12"/>
      <c r="F9038" s="78"/>
      <c r="G9038" s="77"/>
      <c r="H9038" s="79"/>
      <c r="BA9038" s="5" t="str">
        <f t="shared" si="141"/>
        <v/>
      </c>
      <c r="BB9038" s="5" t="str">
        <f>IF(OR($E9038="",$G9038&lt;&gt;"Ativo"),"",IF(COUNTIFS($E$4:$E9038,$E9038,$A$4:$A9038,$A9038,$G$4:$G9038,"Ativo")=1,1,0))</f>
        <v/>
      </c>
      <c r="BC9038" t="str">
        <f>IF(OR($A9038="",$G9038&lt;&gt;"Ativo"),"",IF(COUNTIFS($A$4:$A9038,$A9038,$G$4:$G9038,"Ativo")=1,1,0))</f>
        <v/>
      </c>
    </row>
    <row r="9039" spans="1:55" x14ac:dyDescent="0.3">
      <c r="A9039" s="76"/>
      <c r="B9039" s="104"/>
      <c r="C9039" s="76"/>
      <c r="D9039" s="77"/>
      <c r="E9039" s="12"/>
      <c r="F9039" s="78"/>
      <c r="G9039" s="77"/>
      <c r="H9039" s="79"/>
      <c r="BA9039" s="5" t="str">
        <f t="shared" si="141"/>
        <v/>
      </c>
      <c r="BB9039" s="5" t="str">
        <f>IF(OR($E9039="",$G9039&lt;&gt;"Ativo"),"",IF(COUNTIFS($E$4:$E9039,$E9039,$A$4:$A9039,$A9039,$G$4:$G9039,"Ativo")=1,1,0))</f>
        <v/>
      </c>
      <c r="BC9039" t="str">
        <f>IF(OR($A9039="",$G9039&lt;&gt;"Ativo"),"",IF(COUNTIFS($A$4:$A9039,$A9039,$G$4:$G9039,"Ativo")=1,1,0))</f>
        <v/>
      </c>
    </row>
    <row r="9040" spans="1:55" x14ac:dyDescent="0.3">
      <c r="A9040" s="76"/>
      <c r="B9040" s="104"/>
      <c r="C9040" s="76"/>
      <c r="D9040" s="77"/>
      <c r="E9040" s="12"/>
      <c r="F9040" s="78"/>
      <c r="G9040" s="77"/>
      <c r="H9040" s="79"/>
      <c r="BA9040" s="5" t="str">
        <f t="shared" si="141"/>
        <v/>
      </c>
      <c r="BB9040" s="5" t="str">
        <f>IF(OR($E9040="",$G9040&lt;&gt;"Ativo"),"",IF(COUNTIFS($E$4:$E9040,$E9040,$A$4:$A9040,$A9040,$G$4:$G9040,"Ativo")=1,1,0))</f>
        <v/>
      </c>
      <c r="BC9040" t="str">
        <f>IF(OR($A9040="",$G9040&lt;&gt;"Ativo"),"",IF(COUNTIFS($A$4:$A9040,$A9040,$G$4:$G9040,"Ativo")=1,1,0))</f>
        <v/>
      </c>
    </row>
    <row r="9041" spans="1:55" x14ac:dyDescent="0.3">
      <c r="A9041" s="76"/>
      <c r="B9041" s="104"/>
      <c r="C9041" s="76"/>
      <c r="D9041" s="77"/>
      <c r="E9041" s="12"/>
      <c r="F9041" s="78"/>
      <c r="G9041" s="77"/>
      <c r="H9041" s="79"/>
      <c r="BA9041" s="5" t="str">
        <f t="shared" si="141"/>
        <v/>
      </c>
      <c r="BB9041" s="5" t="str">
        <f>IF(OR($E9041="",$G9041&lt;&gt;"Ativo"),"",IF(COUNTIFS($E$4:$E9041,$E9041,$A$4:$A9041,$A9041,$G$4:$G9041,"Ativo")=1,1,0))</f>
        <v/>
      </c>
      <c r="BC9041" t="str">
        <f>IF(OR($A9041="",$G9041&lt;&gt;"Ativo"),"",IF(COUNTIFS($A$4:$A9041,$A9041,$G$4:$G9041,"Ativo")=1,1,0))</f>
        <v/>
      </c>
    </row>
    <row r="9042" spans="1:55" x14ac:dyDescent="0.3">
      <c r="A9042" s="76"/>
      <c r="B9042" s="104"/>
      <c r="C9042" s="76"/>
      <c r="D9042" s="77"/>
      <c r="E9042" s="12"/>
      <c r="F9042" s="78"/>
      <c r="G9042" s="77"/>
      <c r="H9042" s="79"/>
      <c r="BA9042" s="5" t="str">
        <f t="shared" si="141"/>
        <v/>
      </c>
      <c r="BB9042" s="5" t="str">
        <f>IF(OR($E9042="",$G9042&lt;&gt;"Ativo"),"",IF(COUNTIFS($E$4:$E9042,$E9042,$A$4:$A9042,$A9042,$G$4:$G9042,"Ativo")=1,1,0))</f>
        <v/>
      </c>
      <c r="BC9042" t="str">
        <f>IF(OR($A9042="",$G9042&lt;&gt;"Ativo"),"",IF(COUNTIFS($A$4:$A9042,$A9042,$G$4:$G9042,"Ativo")=1,1,0))</f>
        <v/>
      </c>
    </row>
    <row r="9043" spans="1:55" x14ac:dyDescent="0.3">
      <c r="A9043" s="76"/>
      <c r="B9043" s="104"/>
      <c r="C9043" s="76"/>
      <c r="D9043" s="77"/>
      <c r="E9043" s="12"/>
      <c r="F9043" s="78"/>
      <c r="G9043" s="77"/>
      <c r="H9043" s="79"/>
      <c r="BA9043" s="5" t="str">
        <f t="shared" si="141"/>
        <v/>
      </c>
      <c r="BB9043" s="5" t="str">
        <f>IF(OR($E9043="",$G9043&lt;&gt;"Ativo"),"",IF(COUNTIFS($E$4:$E9043,$E9043,$A$4:$A9043,$A9043,$G$4:$G9043,"Ativo")=1,1,0))</f>
        <v/>
      </c>
      <c r="BC9043" t="str">
        <f>IF(OR($A9043="",$G9043&lt;&gt;"Ativo"),"",IF(COUNTIFS($A$4:$A9043,$A9043,$G$4:$G9043,"Ativo")=1,1,0))</f>
        <v/>
      </c>
    </row>
    <row r="9044" spans="1:55" x14ac:dyDescent="0.3">
      <c r="A9044" s="76"/>
      <c r="B9044" s="104"/>
      <c r="C9044" s="76"/>
      <c r="D9044" s="77"/>
      <c r="E9044" s="12"/>
      <c r="F9044" s="78"/>
      <c r="G9044" s="77"/>
      <c r="H9044" s="79"/>
      <c r="BA9044" s="5" t="str">
        <f t="shared" si="141"/>
        <v/>
      </c>
      <c r="BB9044" s="5" t="str">
        <f>IF(OR($E9044="",$G9044&lt;&gt;"Ativo"),"",IF(COUNTIFS($E$4:$E9044,$E9044,$A$4:$A9044,$A9044,$G$4:$G9044,"Ativo")=1,1,0))</f>
        <v/>
      </c>
      <c r="BC9044" t="str">
        <f>IF(OR($A9044="",$G9044&lt;&gt;"Ativo"),"",IF(COUNTIFS($A$4:$A9044,$A9044,$G$4:$G9044,"Ativo")=1,1,0))</f>
        <v/>
      </c>
    </row>
    <row r="9045" spans="1:55" x14ac:dyDescent="0.3">
      <c r="A9045" s="76"/>
      <c r="B9045" s="104"/>
      <c r="C9045" s="76"/>
      <c r="D9045" s="77"/>
      <c r="E9045" s="12"/>
      <c r="F9045" s="78"/>
      <c r="G9045" s="77"/>
      <c r="H9045" s="79"/>
      <c r="BA9045" s="5" t="str">
        <f t="shared" si="141"/>
        <v/>
      </c>
      <c r="BB9045" s="5" t="str">
        <f>IF(OR($E9045="",$G9045&lt;&gt;"Ativo"),"",IF(COUNTIFS($E$4:$E9045,$E9045,$A$4:$A9045,$A9045,$G$4:$G9045,"Ativo")=1,1,0))</f>
        <v/>
      </c>
      <c r="BC9045" t="str">
        <f>IF(OR($A9045="",$G9045&lt;&gt;"Ativo"),"",IF(COUNTIFS($A$4:$A9045,$A9045,$G$4:$G9045,"Ativo")=1,1,0))</f>
        <v/>
      </c>
    </row>
    <row r="9046" spans="1:55" x14ac:dyDescent="0.3">
      <c r="A9046" s="76"/>
      <c r="B9046" s="104"/>
      <c r="C9046" s="76"/>
      <c r="D9046" s="77"/>
      <c r="E9046" s="12"/>
      <c r="F9046" s="78"/>
      <c r="G9046" s="77"/>
      <c r="H9046" s="79"/>
      <c r="BA9046" s="5" t="str">
        <f t="shared" si="141"/>
        <v/>
      </c>
      <c r="BB9046" s="5" t="str">
        <f>IF(OR($E9046="",$G9046&lt;&gt;"Ativo"),"",IF(COUNTIFS($E$4:$E9046,$E9046,$A$4:$A9046,$A9046,$G$4:$G9046,"Ativo")=1,1,0))</f>
        <v/>
      </c>
      <c r="BC9046" t="str">
        <f>IF(OR($A9046="",$G9046&lt;&gt;"Ativo"),"",IF(COUNTIFS($A$4:$A9046,$A9046,$G$4:$G9046,"Ativo")=1,1,0))</f>
        <v/>
      </c>
    </row>
    <row r="9047" spans="1:55" x14ac:dyDescent="0.3">
      <c r="A9047" s="76"/>
      <c r="B9047" s="104"/>
      <c r="C9047" s="76"/>
      <c r="D9047" s="77"/>
      <c r="E9047" s="12"/>
      <c r="F9047" s="78"/>
      <c r="G9047" s="77"/>
      <c r="H9047" s="79"/>
      <c r="BA9047" s="5" t="str">
        <f t="shared" si="141"/>
        <v/>
      </c>
      <c r="BB9047" s="5" t="str">
        <f>IF(OR($E9047="",$G9047&lt;&gt;"Ativo"),"",IF(COUNTIFS($E$4:$E9047,$E9047,$A$4:$A9047,$A9047,$G$4:$G9047,"Ativo")=1,1,0))</f>
        <v/>
      </c>
      <c r="BC9047" t="str">
        <f>IF(OR($A9047="",$G9047&lt;&gt;"Ativo"),"",IF(COUNTIFS($A$4:$A9047,$A9047,$G$4:$G9047,"Ativo")=1,1,0))</f>
        <v/>
      </c>
    </row>
    <row r="9048" spans="1:55" x14ac:dyDescent="0.3">
      <c r="A9048" s="76"/>
      <c r="B9048" s="104"/>
      <c r="C9048" s="76"/>
      <c r="D9048" s="77"/>
      <c r="E9048" s="12"/>
      <c r="F9048" s="78"/>
      <c r="G9048" s="77"/>
      <c r="H9048" s="79"/>
      <c r="BA9048" s="5" t="str">
        <f t="shared" si="141"/>
        <v/>
      </c>
      <c r="BB9048" s="5" t="str">
        <f>IF(OR($E9048="",$G9048&lt;&gt;"Ativo"),"",IF(COUNTIFS($E$4:$E9048,$E9048,$A$4:$A9048,$A9048,$G$4:$G9048,"Ativo")=1,1,0))</f>
        <v/>
      </c>
      <c r="BC9048" t="str">
        <f>IF(OR($A9048="",$G9048&lt;&gt;"Ativo"),"",IF(COUNTIFS($A$4:$A9048,$A9048,$G$4:$G9048,"Ativo")=1,1,0))</f>
        <v/>
      </c>
    </row>
    <row r="9049" spans="1:55" x14ac:dyDescent="0.3">
      <c r="A9049" s="76"/>
      <c r="B9049" s="104"/>
      <c r="C9049" s="76"/>
      <c r="D9049" s="77"/>
      <c r="E9049" s="12"/>
      <c r="F9049" s="78"/>
      <c r="G9049" s="77"/>
      <c r="H9049" s="79"/>
      <c r="BA9049" s="5" t="str">
        <f t="shared" si="141"/>
        <v/>
      </c>
      <c r="BB9049" s="5" t="str">
        <f>IF(OR($E9049="",$G9049&lt;&gt;"Ativo"),"",IF(COUNTIFS($E$4:$E9049,$E9049,$A$4:$A9049,$A9049,$G$4:$G9049,"Ativo")=1,1,0))</f>
        <v/>
      </c>
      <c r="BC9049" t="str">
        <f>IF(OR($A9049="",$G9049&lt;&gt;"Ativo"),"",IF(COUNTIFS($A$4:$A9049,$A9049,$G$4:$G9049,"Ativo")=1,1,0))</f>
        <v/>
      </c>
    </row>
    <row r="9050" spans="1:55" x14ac:dyDescent="0.3">
      <c r="A9050" s="76"/>
      <c r="B9050" s="104"/>
      <c r="C9050" s="76"/>
      <c r="D9050" s="77"/>
      <c r="E9050" s="12"/>
      <c r="F9050" s="78"/>
      <c r="G9050" s="77"/>
      <c r="H9050" s="79"/>
      <c r="BA9050" s="5" t="str">
        <f t="shared" si="141"/>
        <v/>
      </c>
      <c r="BB9050" s="5" t="str">
        <f>IF(OR($E9050="",$G9050&lt;&gt;"Ativo"),"",IF(COUNTIFS($E$4:$E9050,$E9050,$A$4:$A9050,$A9050,$G$4:$G9050,"Ativo")=1,1,0))</f>
        <v/>
      </c>
      <c r="BC9050" t="str">
        <f>IF(OR($A9050="",$G9050&lt;&gt;"Ativo"),"",IF(COUNTIFS($A$4:$A9050,$A9050,$G$4:$G9050,"Ativo")=1,1,0))</f>
        <v/>
      </c>
    </row>
    <row r="9051" spans="1:55" x14ac:dyDescent="0.3">
      <c r="A9051" s="76"/>
      <c r="B9051" s="104"/>
      <c r="C9051" s="76"/>
      <c r="D9051" s="77"/>
      <c r="E9051" s="12"/>
      <c r="F9051" s="78"/>
      <c r="G9051" s="77"/>
      <c r="H9051" s="79"/>
      <c r="BA9051" s="5" t="str">
        <f t="shared" si="141"/>
        <v/>
      </c>
      <c r="BB9051" s="5" t="str">
        <f>IF(OR($E9051="",$G9051&lt;&gt;"Ativo"),"",IF(COUNTIFS($E$4:$E9051,$E9051,$A$4:$A9051,$A9051,$G$4:$G9051,"Ativo")=1,1,0))</f>
        <v/>
      </c>
      <c r="BC9051" t="str">
        <f>IF(OR($A9051="",$G9051&lt;&gt;"Ativo"),"",IF(COUNTIFS($A$4:$A9051,$A9051,$G$4:$G9051,"Ativo")=1,1,0))</f>
        <v/>
      </c>
    </row>
    <row r="9052" spans="1:55" x14ac:dyDescent="0.3">
      <c r="A9052" s="76"/>
      <c r="B9052" s="104"/>
      <c r="C9052" s="76"/>
      <c r="D9052" s="77"/>
      <c r="E9052" s="12"/>
      <c r="F9052" s="78"/>
      <c r="G9052" s="77"/>
      <c r="H9052" s="79"/>
      <c r="BA9052" s="5" t="str">
        <f t="shared" si="141"/>
        <v/>
      </c>
      <c r="BB9052" s="5" t="str">
        <f>IF(OR($E9052="",$G9052&lt;&gt;"Ativo"),"",IF(COUNTIFS($E$4:$E9052,$E9052,$A$4:$A9052,$A9052,$G$4:$G9052,"Ativo")=1,1,0))</f>
        <v/>
      </c>
      <c r="BC9052" t="str">
        <f>IF(OR($A9052="",$G9052&lt;&gt;"Ativo"),"",IF(COUNTIFS($A$4:$A9052,$A9052,$G$4:$G9052,"Ativo")=1,1,0))</f>
        <v/>
      </c>
    </row>
    <row r="9053" spans="1:55" x14ac:dyDescent="0.3">
      <c r="A9053" s="76"/>
      <c r="B9053" s="104"/>
      <c r="C9053" s="76"/>
      <c r="D9053" s="77"/>
      <c r="E9053" s="12"/>
      <c r="F9053" s="78"/>
      <c r="G9053" s="77"/>
      <c r="H9053" s="79"/>
      <c r="BA9053" s="5" t="str">
        <f t="shared" si="141"/>
        <v/>
      </c>
      <c r="BB9053" s="5" t="str">
        <f>IF(OR($E9053="",$G9053&lt;&gt;"Ativo"),"",IF(COUNTIFS($E$4:$E9053,$E9053,$A$4:$A9053,$A9053,$G$4:$G9053,"Ativo")=1,1,0))</f>
        <v/>
      </c>
      <c r="BC9053" t="str">
        <f>IF(OR($A9053="",$G9053&lt;&gt;"Ativo"),"",IF(COUNTIFS($A$4:$A9053,$A9053,$G$4:$G9053,"Ativo")=1,1,0))</f>
        <v/>
      </c>
    </row>
    <row r="9054" spans="1:55" x14ac:dyDescent="0.3">
      <c r="A9054" s="76"/>
      <c r="B9054" s="104"/>
      <c r="C9054" s="76"/>
      <c r="D9054" s="77"/>
      <c r="E9054" s="12"/>
      <c r="F9054" s="78"/>
      <c r="G9054" s="77"/>
      <c r="H9054" s="79"/>
      <c r="BA9054" s="5" t="str">
        <f t="shared" si="141"/>
        <v/>
      </c>
      <c r="BB9054" s="5" t="str">
        <f>IF(OR($E9054="",$G9054&lt;&gt;"Ativo"),"",IF(COUNTIFS($E$4:$E9054,$E9054,$A$4:$A9054,$A9054,$G$4:$G9054,"Ativo")=1,1,0))</f>
        <v/>
      </c>
      <c r="BC9054" t="str">
        <f>IF(OR($A9054="",$G9054&lt;&gt;"Ativo"),"",IF(COUNTIFS($A$4:$A9054,$A9054,$G$4:$G9054,"Ativo")=1,1,0))</f>
        <v/>
      </c>
    </row>
    <row r="9055" spans="1:55" x14ac:dyDescent="0.3">
      <c r="A9055" s="76"/>
      <c r="B9055" s="104"/>
      <c r="C9055" s="76"/>
      <c r="D9055" s="77"/>
      <c r="E9055" s="12"/>
      <c r="F9055" s="78"/>
      <c r="G9055" s="77"/>
      <c r="H9055" s="79"/>
      <c r="BA9055" s="5" t="str">
        <f t="shared" si="141"/>
        <v/>
      </c>
      <c r="BB9055" s="5" t="str">
        <f>IF(OR($E9055="",$G9055&lt;&gt;"Ativo"),"",IF(COUNTIFS($E$4:$E9055,$E9055,$A$4:$A9055,$A9055,$G$4:$G9055,"Ativo")=1,1,0))</f>
        <v/>
      </c>
      <c r="BC9055" t="str">
        <f>IF(OR($A9055="",$G9055&lt;&gt;"Ativo"),"",IF(COUNTIFS($A$4:$A9055,$A9055,$G$4:$G9055,"Ativo")=1,1,0))</f>
        <v/>
      </c>
    </row>
    <row r="9056" spans="1:55" x14ac:dyDescent="0.3">
      <c r="A9056" s="76"/>
      <c r="B9056" s="104"/>
      <c r="C9056" s="76"/>
      <c r="D9056" s="77"/>
      <c r="E9056" s="12"/>
      <c r="F9056" s="78"/>
      <c r="G9056" s="77"/>
      <c r="H9056" s="79"/>
      <c r="BA9056" s="5" t="str">
        <f t="shared" si="141"/>
        <v/>
      </c>
      <c r="BB9056" s="5" t="str">
        <f>IF(OR($E9056="",$G9056&lt;&gt;"Ativo"),"",IF(COUNTIFS($E$4:$E9056,$E9056,$A$4:$A9056,$A9056,$G$4:$G9056,"Ativo")=1,1,0))</f>
        <v/>
      </c>
      <c r="BC9056" t="str">
        <f>IF(OR($A9056="",$G9056&lt;&gt;"Ativo"),"",IF(COUNTIFS($A$4:$A9056,$A9056,$G$4:$G9056,"Ativo")=1,1,0))</f>
        <v/>
      </c>
    </row>
    <row r="9057" spans="1:55" x14ac:dyDescent="0.3">
      <c r="A9057" s="76"/>
      <c r="B9057" s="104"/>
      <c r="C9057" s="76"/>
      <c r="D9057" s="77"/>
      <c r="E9057" s="12"/>
      <c r="F9057" s="78"/>
      <c r="G9057" s="77"/>
      <c r="H9057" s="79"/>
      <c r="BA9057" s="5" t="str">
        <f t="shared" si="141"/>
        <v/>
      </c>
      <c r="BB9057" s="5" t="str">
        <f>IF(OR($E9057="",$G9057&lt;&gt;"Ativo"),"",IF(COUNTIFS($E$4:$E9057,$E9057,$A$4:$A9057,$A9057,$G$4:$G9057,"Ativo")=1,1,0))</f>
        <v/>
      </c>
      <c r="BC9057" t="str">
        <f>IF(OR($A9057="",$G9057&lt;&gt;"Ativo"),"",IF(COUNTIFS($A$4:$A9057,$A9057,$G$4:$G9057,"Ativo")=1,1,0))</f>
        <v/>
      </c>
    </row>
    <row r="9058" spans="1:55" x14ac:dyDescent="0.3">
      <c r="A9058" s="76"/>
      <c r="B9058" s="104"/>
      <c r="C9058" s="76"/>
      <c r="D9058" s="77"/>
      <c r="E9058" s="12"/>
      <c r="F9058" s="78"/>
      <c r="G9058" s="77"/>
      <c r="H9058" s="79"/>
      <c r="BA9058" s="5" t="str">
        <f t="shared" si="141"/>
        <v/>
      </c>
      <c r="BB9058" s="5" t="str">
        <f>IF(OR($E9058="",$G9058&lt;&gt;"Ativo"),"",IF(COUNTIFS($E$4:$E9058,$E9058,$A$4:$A9058,$A9058,$G$4:$G9058,"Ativo")=1,1,0))</f>
        <v/>
      </c>
      <c r="BC9058" t="str">
        <f>IF(OR($A9058="",$G9058&lt;&gt;"Ativo"),"",IF(COUNTIFS($A$4:$A9058,$A9058,$G$4:$G9058,"Ativo")=1,1,0))</f>
        <v/>
      </c>
    </row>
    <row r="9059" spans="1:55" x14ac:dyDescent="0.3">
      <c r="A9059" s="76"/>
      <c r="B9059" s="104"/>
      <c r="C9059" s="76"/>
      <c r="D9059" s="77"/>
      <c r="E9059" s="12"/>
      <c r="F9059" s="78"/>
      <c r="G9059" s="77"/>
      <c r="H9059" s="79"/>
      <c r="BA9059" s="5" t="str">
        <f t="shared" si="141"/>
        <v/>
      </c>
      <c r="BB9059" s="5" t="str">
        <f>IF(OR($E9059="",$G9059&lt;&gt;"Ativo"),"",IF(COUNTIFS($E$4:$E9059,$E9059,$A$4:$A9059,$A9059,$G$4:$G9059,"Ativo")=1,1,0))</f>
        <v/>
      </c>
      <c r="BC9059" t="str">
        <f>IF(OR($A9059="",$G9059&lt;&gt;"Ativo"),"",IF(COUNTIFS($A$4:$A9059,$A9059,$G$4:$G9059,"Ativo")=1,1,0))</f>
        <v/>
      </c>
    </row>
    <row r="9060" spans="1:55" x14ac:dyDescent="0.3">
      <c r="A9060" s="76"/>
      <c r="B9060" s="104"/>
      <c r="C9060" s="76"/>
      <c r="D9060" s="77"/>
      <c r="E9060" s="12"/>
      <c r="F9060" s="78"/>
      <c r="G9060" s="77"/>
      <c r="H9060" s="79"/>
      <c r="BA9060" s="5" t="str">
        <f t="shared" si="141"/>
        <v/>
      </c>
      <c r="BB9060" s="5" t="str">
        <f>IF(OR($E9060="",$G9060&lt;&gt;"Ativo"),"",IF(COUNTIFS($E$4:$E9060,$E9060,$A$4:$A9060,$A9060,$G$4:$G9060,"Ativo")=1,1,0))</f>
        <v/>
      </c>
      <c r="BC9060" t="str">
        <f>IF(OR($A9060="",$G9060&lt;&gt;"Ativo"),"",IF(COUNTIFS($A$4:$A9060,$A9060,$G$4:$G9060,"Ativo")=1,1,0))</f>
        <v/>
      </c>
    </row>
    <row r="9061" spans="1:55" x14ac:dyDescent="0.3">
      <c r="A9061" s="76"/>
      <c r="B9061" s="104"/>
      <c r="C9061" s="76"/>
      <c r="D9061" s="77"/>
      <c r="E9061" s="12"/>
      <c r="F9061" s="78"/>
      <c r="G9061" s="77"/>
      <c r="H9061" s="79"/>
      <c r="BA9061" s="5" t="str">
        <f t="shared" si="141"/>
        <v/>
      </c>
      <c r="BB9061" s="5" t="str">
        <f>IF(OR($E9061="",$G9061&lt;&gt;"Ativo"),"",IF(COUNTIFS($E$4:$E9061,$E9061,$A$4:$A9061,$A9061,$G$4:$G9061,"Ativo")=1,1,0))</f>
        <v/>
      </c>
      <c r="BC9061" t="str">
        <f>IF(OR($A9061="",$G9061&lt;&gt;"Ativo"),"",IF(COUNTIFS($A$4:$A9061,$A9061,$G$4:$G9061,"Ativo")=1,1,0))</f>
        <v/>
      </c>
    </row>
    <row r="9062" spans="1:55" x14ac:dyDescent="0.3">
      <c r="A9062" s="76"/>
      <c r="B9062" s="104"/>
      <c r="C9062" s="76"/>
      <c r="D9062" s="77"/>
      <c r="E9062" s="12"/>
      <c r="F9062" s="78"/>
      <c r="G9062" s="77"/>
      <c r="H9062" s="79"/>
      <c r="BA9062" s="5" t="str">
        <f t="shared" si="141"/>
        <v/>
      </c>
      <c r="BB9062" s="5" t="str">
        <f>IF(OR($E9062="",$G9062&lt;&gt;"Ativo"),"",IF(COUNTIFS($E$4:$E9062,$E9062,$A$4:$A9062,$A9062,$G$4:$G9062,"Ativo")=1,1,0))</f>
        <v/>
      </c>
      <c r="BC9062" t="str">
        <f>IF(OR($A9062="",$G9062&lt;&gt;"Ativo"),"",IF(COUNTIFS($A$4:$A9062,$A9062,$G$4:$G9062,"Ativo")=1,1,0))</f>
        <v/>
      </c>
    </row>
    <row r="9063" spans="1:55" x14ac:dyDescent="0.3">
      <c r="A9063" s="76"/>
      <c r="B9063" s="104"/>
      <c r="C9063" s="76"/>
      <c r="D9063" s="77"/>
      <c r="E9063" s="12"/>
      <c r="F9063" s="78"/>
      <c r="G9063" s="77"/>
      <c r="H9063" s="79"/>
      <c r="BA9063" s="5" t="str">
        <f t="shared" si="141"/>
        <v/>
      </c>
      <c r="BB9063" s="5" t="str">
        <f>IF(OR($E9063="",$G9063&lt;&gt;"Ativo"),"",IF(COUNTIFS($E$4:$E9063,$E9063,$A$4:$A9063,$A9063,$G$4:$G9063,"Ativo")=1,1,0))</f>
        <v/>
      </c>
      <c r="BC9063" t="str">
        <f>IF(OR($A9063="",$G9063&lt;&gt;"Ativo"),"",IF(COUNTIFS($A$4:$A9063,$A9063,$G$4:$G9063,"Ativo")=1,1,0))</f>
        <v/>
      </c>
    </row>
    <row r="9064" spans="1:55" x14ac:dyDescent="0.3">
      <c r="A9064" s="76"/>
      <c r="B9064" s="104"/>
      <c r="C9064" s="76"/>
      <c r="D9064" s="77"/>
      <c r="E9064" s="12"/>
      <c r="F9064" s="78"/>
      <c r="G9064" s="77"/>
      <c r="H9064" s="79"/>
      <c r="BA9064" s="5" t="str">
        <f t="shared" si="141"/>
        <v/>
      </c>
      <c r="BB9064" s="5" t="str">
        <f>IF(OR($E9064="",$G9064&lt;&gt;"Ativo"),"",IF(COUNTIFS($E$4:$E9064,$E9064,$A$4:$A9064,$A9064,$G$4:$G9064,"Ativo")=1,1,0))</f>
        <v/>
      </c>
      <c r="BC9064" t="str">
        <f>IF(OR($A9064="",$G9064&lt;&gt;"Ativo"),"",IF(COUNTIFS($A$4:$A9064,$A9064,$G$4:$G9064,"Ativo")=1,1,0))</f>
        <v/>
      </c>
    </row>
    <row r="9065" spans="1:55" x14ac:dyDescent="0.3">
      <c r="A9065" s="76"/>
      <c r="B9065" s="104"/>
      <c r="C9065" s="76"/>
      <c r="D9065" s="77"/>
      <c r="E9065" s="12"/>
      <c r="F9065" s="78"/>
      <c r="G9065" s="77"/>
      <c r="H9065" s="79"/>
      <c r="BA9065" s="5" t="str">
        <f t="shared" si="141"/>
        <v/>
      </c>
      <c r="BB9065" s="5" t="str">
        <f>IF(OR($E9065="",$G9065&lt;&gt;"Ativo"),"",IF(COUNTIFS($E$4:$E9065,$E9065,$A$4:$A9065,$A9065,$G$4:$G9065,"Ativo")=1,1,0))</f>
        <v/>
      </c>
      <c r="BC9065" t="str">
        <f>IF(OR($A9065="",$G9065&lt;&gt;"Ativo"),"",IF(COUNTIFS($A$4:$A9065,$A9065,$G$4:$G9065,"Ativo")=1,1,0))</f>
        <v/>
      </c>
    </row>
    <row r="9066" spans="1:55" x14ac:dyDescent="0.3">
      <c r="A9066" s="76"/>
      <c r="B9066" s="104"/>
      <c r="C9066" s="76"/>
      <c r="D9066" s="77"/>
      <c r="E9066" s="12"/>
      <c r="F9066" s="78"/>
      <c r="G9066" s="77"/>
      <c r="H9066" s="79"/>
      <c r="BA9066" s="5" t="str">
        <f t="shared" si="141"/>
        <v/>
      </c>
      <c r="BB9066" s="5" t="str">
        <f>IF(OR($E9066="",$G9066&lt;&gt;"Ativo"),"",IF(COUNTIFS($E$4:$E9066,$E9066,$A$4:$A9066,$A9066,$G$4:$G9066,"Ativo")=1,1,0))</f>
        <v/>
      </c>
      <c r="BC9066" t="str">
        <f>IF(OR($A9066="",$G9066&lt;&gt;"Ativo"),"",IF(COUNTIFS($A$4:$A9066,$A9066,$G$4:$G9066,"Ativo")=1,1,0))</f>
        <v/>
      </c>
    </row>
    <row r="9067" spans="1:55" x14ac:dyDescent="0.3">
      <c r="A9067" s="76"/>
      <c r="B9067" s="104"/>
      <c r="C9067" s="76"/>
      <c r="D9067" s="77"/>
      <c r="E9067" s="12"/>
      <c r="F9067" s="78"/>
      <c r="G9067" s="77"/>
      <c r="H9067" s="79"/>
      <c r="BA9067" s="5" t="str">
        <f t="shared" si="141"/>
        <v/>
      </c>
      <c r="BB9067" s="5" t="str">
        <f>IF(OR($E9067="",$G9067&lt;&gt;"Ativo"),"",IF(COUNTIFS($E$4:$E9067,$E9067,$A$4:$A9067,$A9067,$G$4:$G9067,"Ativo")=1,1,0))</f>
        <v/>
      </c>
      <c r="BC9067" t="str">
        <f>IF(OR($A9067="",$G9067&lt;&gt;"Ativo"),"",IF(COUNTIFS($A$4:$A9067,$A9067,$G$4:$G9067,"Ativo")=1,1,0))</f>
        <v/>
      </c>
    </row>
    <row r="9068" spans="1:55" x14ac:dyDescent="0.3">
      <c r="A9068" s="76"/>
      <c r="B9068" s="104"/>
      <c r="C9068" s="76"/>
      <c r="D9068" s="77"/>
      <c r="E9068" s="12"/>
      <c r="F9068" s="78"/>
      <c r="G9068" s="77"/>
      <c r="H9068" s="79"/>
      <c r="BA9068" s="5" t="str">
        <f t="shared" si="141"/>
        <v/>
      </c>
      <c r="BB9068" s="5" t="str">
        <f>IF(OR($E9068="",$G9068&lt;&gt;"Ativo"),"",IF(COUNTIFS($E$4:$E9068,$E9068,$A$4:$A9068,$A9068,$G$4:$G9068,"Ativo")=1,1,0))</f>
        <v/>
      </c>
      <c r="BC9068" t="str">
        <f>IF(OR($A9068="",$G9068&lt;&gt;"Ativo"),"",IF(COUNTIFS($A$4:$A9068,$A9068,$G$4:$G9068,"Ativo")=1,1,0))</f>
        <v/>
      </c>
    </row>
    <row r="9069" spans="1:55" x14ac:dyDescent="0.3">
      <c r="A9069" s="76"/>
      <c r="B9069" s="104"/>
      <c r="C9069" s="76"/>
      <c r="D9069" s="77"/>
      <c r="E9069" s="12"/>
      <c r="F9069" s="78"/>
      <c r="G9069" s="77"/>
      <c r="H9069" s="79"/>
      <c r="BA9069" s="5" t="str">
        <f t="shared" si="141"/>
        <v/>
      </c>
      <c r="BB9069" s="5" t="str">
        <f>IF(OR($E9069="",$G9069&lt;&gt;"Ativo"),"",IF(COUNTIFS($E$4:$E9069,$E9069,$A$4:$A9069,$A9069,$G$4:$G9069,"Ativo")=1,1,0))</f>
        <v/>
      </c>
      <c r="BC9069" t="str">
        <f>IF(OR($A9069="",$G9069&lt;&gt;"Ativo"),"",IF(COUNTIFS($A$4:$A9069,$A9069,$G$4:$G9069,"Ativo")=1,1,0))</f>
        <v/>
      </c>
    </row>
    <row r="9070" spans="1:55" x14ac:dyDescent="0.3">
      <c r="A9070" s="76"/>
      <c r="B9070" s="104"/>
      <c r="C9070" s="76"/>
      <c r="D9070" s="77"/>
      <c r="E9070" s="12"/>
      <c r="F9070" s="78"/>
      <c r="G9070" s="77"/>
      <c r="H9070" s="79"/>
      <c r="BA9070" s="5" t="str">
        <f t="shared" si="141"/>
        <v/>
      </c>
      <c r="BB9070" s="5" t="str">
        <f>IF(OR($E9070="",$G9070&lt;&gt;"Ativo"),"",IF(COUNTIFS($E$4:$E9070,$E9070,$A$4:$A9070,$A9070,$G$4:$G9070,"Ativo")=1,1,0))</f>
        <v/>
      </c>
      <c r="BC9070" t="str">
        <f>IF(OR($A9070="",$G9070&lt;&gt;"Ativo"),"",IF(COUNTIFS($A$4:$A9070,$A9070,$G$4:$G9070,"Ativo")=1,1,0))</f>
        <v/>
      </c>
    </row>
    <row r="9071" spans="1:55" x14ac:dyDescent="0.3">
      <c r="A9071" s="76"/>
      <c r="B9071" s="104"/>
      <c r="C9071" s="76"/>
      <c r="D9071" s="77"/>
      <c r="E9071" s="12"/>
      <c r="F9071" s="78"/>
      <c r="G9071" s="77"/>
      <c r="H9071" s="79"/>
      <c r="BA9071" s="5" t="str">
        <f t="shared" si="141"/>
        <v/>
      </c>
      <c r="BB9071" s="5" t="str">
        <f>IF(OR($E9071="",$G9071&lt;&gt;"Ativo"),"",IF(COUNTIFS($E$4:$E9071,$E9071,$A$4:$A9071,$A9071,$G$4:$G9071,"Ativo")=1,1,0))</f>
        <v/>
      </c>
      <c r="BC9071" t="str">
        <f>IF(OR($A9071="",$G9071&lt;&gt;"Ativo"),"",IF(COUNTIFS($A$4:$A9071,$A9071,$G$4:$G9071,"Ativo")=1,1,0))</f>
        <v/>
      </c>
    </row>
    <row r="9072" spans="1:55" x14ac:dyDescent="0.3">
      <c r="A9072" s="76"/>
      <c r="B9072" s="104"/>
      <c r="C9072" s="76"/>
      <c r="D9072" s="77"/>
      <c r="E9072" s="12"/>
      <c r="F9072" s="78"/>
      <c r="G9072" s="77"/>
      <c r="H9072" s="79"/>
      <c r="BA9072" s="5" t="str">
        <f t="shared" si="141"/>
        <v/>
      </c>
      <c r="BB9072" s="5" t="str">
        <f>IF(OR($E9072="",$G9072&lt;&gt;"Ativo"),"",IF(COUNTIFS($E$4:$E9072,$E9072,$A$4:$A9072,$A9072,$G$4:$G9072,"Ativo")=1,1,0))</f>
        <v/>
      </c>
      <c r="BC9072" t="str">
        <f>IF(OR($A9072="",$G9072&lt;&gt;"Ativo"),"",IF(COUNTIFS($A$4:$A9072,$A9072,$G$4:$G9072,"Ativo")=1,1,0))</f>
        <v/>
      </c>
    </row>
    <row r="9073" spans="1:55" x14ac:dyDescent="0.3">
      <c r="A9073" s="76"/>
      <c r="B9073" s="104"/>
      <c r="C9073" s="76"/>
      <c r="D9073" s="77"/>
      <c r="E9073" s="12"/>
      <c r="F9073" s="78"/>
      <c r="G9073" s="77"/>
      <c r="H9073" s="79"/>
      <c r="BA9073" s="5" t="str">
        <f t="shared" si="141"/>
        <v/>
      </c>
      <c r="BB9073" s="5" t="str">
        <f>IF(OR($E9073="",$G9073&lt;&gt;"Ativo"),"",IF(COUNTIFS($E$4:$E9073,$E9073,$A$4:$A9073,$A9073,$G$4:$G9073,"Ativo")=1,1,0))</f>
        <v/>
      </c>
      <c r="BC9073" t="str">
        <f>IF(OR($A9073="",$G9073&lt;&gt;"Ativo"),"",IF(COUNTIFS($A$4:$A9073,$A9073,$G$4:$G9073,"Ativo")=1,1,0))</f>
        <v/>
      </c>
    </row>
    <row r="9074" spans="1:55" x14ac:dyDescent="0.3">
      <c r="A9074" s="76"/>
      <c r="B9074" s="104"/>
      <c r="C9074" s="76"/>
      <c r="D9074" s="77"/>
      <c r="E9074" s="12"/>
      <c r="F9074" s="78"/>
      <c r="G9074" s="77"/>
      <c r="H9074" s="79"/>
      <c r="BA9074" s="5" t="str">
        <f t="shared" si="141"/>
        <v/>
      </c>
      <c r="BB9074" s="5" t="str">
        <f>IF(OR($E9074="",$G9074&lt;&gt;"Ativo"),"",IF(COUNTIFS($E$4:$E9074,$E9074,$A$4:$A9074,$A9074,$G$4:$G9074,"Ativo")=1,1,0))</f>
        <v/>
      </c>
      <c r="BC9074" t="str">
        <f>IF(OR($A9074="",$G9074&lt;&gt;"Ativo"),"",IF(COUNTIFS($A$4:$A9074,$A9074,$G$4:$G9074,"Ativo")=1,1,0))</f>
        <v/>
      </c>
    </row>
    <row r="9075" spans="1:55" x14ac:dyDescent="0.3">
      <c r="A9075" s="76"/>
      <c r="B9075" s="104"/>
      <c r="C9075" s="76"/>
      <c r="D9075" s="77"/>
      <c r="E9075" s="12"/>
      <c r="F9075" s="78"/>
      <c r="G9075" s="77"/>
      <c r="H9075" s="79"/>
      <c r="BA9075" s="5" t="str">
        <f t="shared" si="141"/>
        <v/>
      </c>
      <c r="BB9075" s="5" t="str">
        <f>IF(OR($E9075="",$G9075&lt;&gt;"Ativo"),"",IF(COUNTIFS($E$4:$E9075,$E9075,$A$4:$A9075,$A9075,$G$4:$G9075,"Ativo")=1,1,0))</f>
        <v/>
      </c>
      <c r="BC9075" t="str">
        <f>IF(OR($A9075="",$G9075&lt;&gt;"Ativo"),"",IF(COUNTIFS($A$4:$A9075,$A9075,$G$4:$G9075,"Ativo")=1,1,0))</f>
        <v/>
      </c>
    </row>
    <row r="9076" spans="1:55" x14ac:dyDescent="0.3">
      <c r="A9076" s="76"/>
      <c r="B9076" s="104"/>
      <c r="C9076" s="76"/>
      <c r="D9076" s="77"/>
      <c r="E9076" s="12"/>
      <c r="F9076" s="78"/>
      <c r="G9076" s="77"/>
      <c r="H9076" s="79"/>
      <c r="BA9076" s="5" t="str">
        <f t="shared" si="141"/>
        <v/>
      </c>
      <c r="BB9076" s="5" t="str">
        <f>IF(OR($E9076="",$G9076&lt;&gt;"Ativo"),"",IF(COUNTIFS($E$4:$E9076,$E9076,$A$4:$A9076,$A9076,$G$4:$G9076,"Ativo")=1,1,0))</f>
        <v/>
      </c>
      <c r="BC9076" t="str">
        <f>IF(OR($A9076="",$G9076&lt;&gt;"Ativo"),"",IF(COUNTIFS($A$4:$A9076,$A9076,$G$4:$G9076,"Ativo")=1,1,0))</f>
        <v/>
      </c>
    </row>
    <row r="9077" spans="1:55" x14ac:dyDescent="0.3">
      <c r="A9077" s="76"/>
      <c r="B9077" s="104"/>
      <c r="C9077" s="76"/>
      <c r="D9077" s="77"/>
      <c r="E9077" s="12"/>
      <c r="F9077" s="78"/>
      <c r="G9077" s="77"/>
      <c r="H9077" s="79"/>
      <c r="BA9077" s="5" t="str">
        <f t="shared" si="141"/>
        <v/>
      </c>
      <c r="BB9077" s="5" t="str">
        <f>IF(OR($E9077="",$G9077&lt;&gt;"Ativo"),"",IF(COUNTIFS($E$4:$E9077,$E9077,$A$4:$A9077,$A9077,$G$4:$G9077,"Ativo")=1,1,0))</f>
        <v/>
      </c>
      <c r="BC9077" t="str">
        <f>IF(OR($A9077="",$G9077&lt;&gt;"Ativo"),"",IF(COUNTIFS($A$4:$A9077,$A9077,$G$4:$G9077,"Ativo")=1,1,0))</f>
        <v/>
      </c>
    </row>
    <row r="9078" spans="1:55" x14ac:dyDescent="0.3">
      <c r="A9078" s="76"/>
      <c r="B9078" s="104"/>
      <c r="C9078" s="76"/>
      <c r="D9078" s="77"/>
      <c r="E9078" s="12"/>
      <c r="F9078" s="78"/>
      <c r="G9078" s="77"/>
      <c r="H9078" s="79"/>
      <c r="BA9078" s="5" t="str">
        <f t="shared" si="141"/>
        <v/>
      </c>
      <c r="BB9078" s="5" t="str">
        <f>IF(OR($E9078="",$G9078&lt;&gt;"Ativo"),"",IF(COUNTIFS($E$4:$E9078,$E9078,$A$4:$A9078,$A9078,$G$4:$G9078,"Ativo")=1,1,0))</f>
        <v/>
      </c>
      <c r="BC9078" t="str">
        <f>IF(OR($A9078="",$G9078&lt;&gt;"Ativo"),"",IF(COUNTIFS($A$4:$A9078,$A9078,$G$4:$G9078,"Ativo")=1,1,0))</f>
        <v/>
      </c>
    </row>
    <row r="9079" spans="1:55" x14ac:dyDescent="0.3">
      <c r="A9079" s="76"/>
      <c r="B9079" s="104"/>
      <c r="C9079" s="76"/>
      <c r="D9079" s="77"/>
      <c r="E9079" s="12"/>
      <c r="F9079" s="78"/>
      <c r="G9079" s="77"/>
      <c r="H9079" s="79"/>
      <c r="BA9079" s="5" t="str">
        <f t="shared" si="141"/>
        <v/>
      </c>
      <c r="BB9079" s="5" t="str">
        <f>IF(OR($E9079="",$G9079&lt;&gt;"Ativo"),"",IF(COUNTIFS($E$4:$E9079,$E9079,$A$4:$A9079,$A9079,$G$4:$G9079,"Ativo")=1,1,0))</f>
        <v/>
      </c>
      <c r="BC9079" t="str">
        <f>IF(OR($A9079="",$G9079&lt;&gt;"Ativo"),"",IF(COUNTIFS($A$4:$A9079,$A9079,$G$4:$G9079,"Ativo")=1,1,0))</f>
        <v/>
      </c>
    </row>
    <row r="9080" spans="1:55" x14ac:dyDescent="0.3">
      <c r="A9080" s="76"/>
      <c r="B9080" s="104"/>
      <c r="C9080" s="76"/>
      <c r="D9080" s="77"/>
      <c r="E9080" s="12"/>
      <c r="F9080" s="78"/>
      <c r="G9080" s="77"/>
      <c r="H9080" s="79"/>
      <c r="BA9080" s="5" t="str">
        <f t="shared" si="141"/>
        <v/>
      </c>
      <c r="BB9080" s="5" t="str">
        <f>IF(OR($E9080="",$G9080&lt;&gt;"Ativo"),"",IF(COUNTIFS($E$4:$E9080,$E9080,$A$4:$A9080,$A9080,$G$4:$G9080,"Ativo")=1,1,0))</f>
        <v/>
      </c>
      <c r="BC9080" t="str">
        <f>IF(OR($A9080="",$G9080&lt;&gt;"Ativo"),"",IF(COUNTIFS($A$4:$A9080,$A9080,$G$4:$G9080,"Ativo")=1,1,0))</f>
        <v/>
      </c>
    </row>
    <row r="9081" spans="1:55" x14ac:dyDescent="0.3">
      <c r="A9081" s="76"/>
      <c r="B9081" s="104"/>
      <c r="C9081" s="76"/>
      <c r="D9081" s="77"/>
      <c r="E9081" s="12"/>
      <c r="F9081" s="78"/>
      <c r="G9081" s="77"/>
      <c r="H9081" s="79"/>
      <c r="BA9081" s="5" t="str">
        <f t="shared" si="141"/>
        <v/>
      </c>
      <c r="BB9081" s="5" t="str">
        <f>IF(OR($E9081="",$G9081&lt;&gt;"Ativo"),"",IF(COUNTIFS($E$4:$E9081,$E9081,$A$4:$A9081,$A9081,$G$4:$G9081,"Ativo")=1,1,0))</f>
        <v/>
      </c>
      <c r="BC9081" t="str">
        <f>IF(OR($A9081="",$G9081&lt;&gt;"Ativo"),"",IF(COUNTIFS($A$4:$A9081,$A9081,$G$4:$G9081,"Ativo")=1,1,0))</f>
        <v/>
      </c>
    </row>
    <row r="9082" spans="1:55" x14ac:dyDescent="0.3">
      <c r="A9082" s="76"/>
      <c r="B9082" s="104"/>
      <c r="C9082" s="76"/>
      <c r="D9082" s="77"/>
      <c r="E9082" s="12"/>
      <c r="F9082" s="78"/>
      <c r="G9082" s="77"/>
      <c r="H9082" s="79"/>
      <c r="BA9082" s="5" t="str">
        <f t="shared" si="141"/>
        <v/>
      </c>
      <c r="BB9082" s="5" t="str">
        <f>IF(OR($E9082="",$G9082&lt;&gt;"Ativo"),"",IF(COUNTIFS($E$4:$E9082,$E9082,$A$4:$A9082,$A9082,$G$4:$G9082,"Ativo")=1,1,0))</f>
        <v/>
      </c>
      <c r="BC9082" t="str">
        <f>IF(OR($A9082="",$G9082&lt;&gt;"Ativo"),"",IF(COUNTIFS($A$4:$A9082,$A9082,$G$4:$G9082,"Ativo")=1,1,0))</f>
        <v/>
      </c>
    </row>
    <row r="9083" spans="1:55" x14ac:dyDescent="0.3">
      <c r="A9083" s="76"/>
      <c r="B9083" s="104"/>
      <c r="C9083" s="76"/>
      <c r="D9083" s="77"/>
      <c r="E9083" s="12"/>
      <c r="F9083" s="78"/>
      <c r="G9083" s="77"/>
      <c r="H9083" s="79"/>
      <c r="BA9083" s="5" t="str">
        <f t="shared" si="141"/>
        <v/>
      </c>
      <c r="BB9083" s="5" t="str">
        <f>IF(OR($E9083="",$G9083&lt;&gt;"Ativo"),"",IF(COUNTIFS($E$4:$E9083,$E9083,$A$4:$A9083,$A9083,$G$4:$G9083,"Ativo")=1,1,0))</f>
        <v/>
      </c>
      <c r="BC9083" t="str">
        <f>IF(OR($A9083="",$G9083&lt;&gt;"Ativo"),"",IF(COUNTIFS($A$4:$A9083,$A9083,$G$4:$G9083,"Ativo")=1,1,0))</f>
        <v/>
      </c>
    </row>
    <row r="9084" spans="1:55" x14ac:dyDescent="0.3">
      <c r="A9084" s="76"/>
      <c r="B9084" s="104"/>
      <c r="C9084" s="76"/>
      <c r="D9084" s="77"/>
      <c r="E9084" s="12"/>
      <c r="F9084" s="78"/>
      <c r="G9084" s="77"/>
      <c r="H9084" s="79"/>
      <c r="BA9084" s="5" t="str">
        <f t="shared" si="141"/>
        <v/>
      </c>
      <c r="BB9084" s="5" t="str">
        <f>IF(OR($E9084="",$G9084&lt;&gt;"Ativo"),"",IF(COUNTIFS($E$4:$E9084,$E9084,$A$4:$A9084,$A9084,$G$4:$G9084,"Ativo")=1,1,0))</f>
        <v/>
      </c>
      <c r="BC9084" t="str">
        <f>IF(OR($A9084="",$G9084&lt;&gt;"Ativo"),"",IF(COUNTIFS($A$4:$A9084,$A9084,$G$4:$G9084,"Ativo")=1,1,0))</f>
        <v/>
      </c>
    </row>
    <row r="9085" spans="1:55" x14ac:dyDescent="0.3">
      <c r="A9085" s="76"/>
      <c r="B9085" s="104"/>
      <c r="C9085" s="76"/>
      <c r="D9085" s="77"/>
      <c r="E9085" s="12"/>
      <c r="F9085" s="78"/>
      <c r="G9085" s="77"/>
      <c r="H9085" s="79"/>
      <c r="BA9085" s="5" t="str">
        <f t="shared" si="141"/>
        <v/>
      </c>
      <c r="BB9085" s="5" t="str">
        <f>IF(OR($E9085="",$G9085&lt;&gt;"Ativo"),"",IF(COUNTIFS($E$4:$E9085,$E9085,$A$4:$A9085,$A9085,$G$4:$G9085,"Ativo")=1,1,0))</f>
        <v/>
      </c>
      <c r="BC9085" t="str">
        <f>IF(OR($A9085="",$G9085&lt;&gt;"Ativo"),"",IF(COUNTIFS($A$4:$A9085,$A9085,$G$4:$G9085,"Ativo")=1,1,0))</f>
        <v/>
      </c>
    </row>
    <row r="9086" spans="1:55" x14ac:dyDescent="0.3">
      <c r="A9086" s="76"/>
      <c r="B9086" s="104"/>
      <c r="C9086" s="76"/>
      <c r="D9086" s="77"/>
      <c r="E9086" s="12"/>
      <c r="F9086" s="78"/>
      <c r="G9086" s="77"/>
      <c r="H9086" s="79"/>
      <c r="BA9086" s="5" t="str">
        <f t="shared" si="141"/>
        <v/>
      </c>
      <c r="BB9086" s="5" t="str">
        <f>IF(OR($E9086="",$G9086&lt;&gt;"Ativo"),"",IF(COUNTIFS($E$4:$E9086,$E9086,$A$4:$A9086,$A9086,$G$4:$G9086,"Ativo")=1,1,0))</f>
        <v/>
      </c>
      <c r="BC9086" t="str">
        <f>IF(OR($A9086="",$G9086&lt;&gt;"Ativo"),"",IF(COUNTIFS($A$4:$A9086,$A9086,$G$4:$G9086,"Ativo")=1,1,0))</f>
        <v/>
      </c>
    </row>
    <row r="9087" spans="1:55" x14ac:dyDescent="0.3">
      <c r="A9087" s="76"/>
      <c r="B9087" s="104"/>
      <c r="C9087" s="76"/>
      <c r="D9087" s="77"/>
      <c r="E9087" s="12"/>
      <c r="F9087" s="78"/>
      <c r="G9087" s="77"/>
      <c r="H9087" s="79"/>
      <c r="BA9087" s="5" t="str">
        <f t="shared" si="141"/>
        <v/>
      </c>
      <c r="BB9087" s="5" t="str">
        <f>IF(OR($E9087="",$G9087&lt;&gt;"Ativo"),"",IF(COUNTIFS($E$4:$E9087,$E9087,$A$4:$A9087,$A9087,$G$4:$G9087,"Ativo")=1,1,0))</f>
        <v/>
      </c>
      <c r="BC9087" t="str">
        <f>IF(OR($A9087="",$G9087&lt;&gt;"Ativo"),"",IF(COUNTIFS($A$4:$A9087,$A9087,$G$4:$G9087,"Ativo")=1,1,0))</f>
        <v/>
      </c>
    </row>
    <row r="9088" spans="1:55" x14ac:dyDescent="0.3">
      <c r="A9088" s="76"/>
      <c r="B9088" s="104"/>
      <c r="C9088" s="76"/>
      <c r="D9088" s="77"/>
      <c r="E9088" s="12"/>
      <c r="F9088" s="78"/>
      <c r="G9088" s="77"/>
      <c r="H9088" s="79"/>
      <c r="BA9088" s="5" t="str">
        <f t="shared" si="141"/>
        <v/>
      </c>
      <c r="BB9088" s="5" t="str">
        <f>IF(OR($E9088="",$G9088&lt;&gt;"Ativo"),"",IF(COUNTIFS($E$4:$E9088,$E9088,$A$4:$A9088,$A9088,$G$4:$G9088,"Ativo")=1,1,0))</f>
        <v/>
      </c>
      <c r="BC9088" t="str">
        <f>IF(OR($A9088="",$G9088&lt;&gt;"Ativo"),"",IF(COUNTIFS($A$4:$A9088,$A9088,$G$4:$G9088,"Ativo")=1,1,0))</f>
        <v/>
      </c>
    </row>
    <row r="9089" spans="1:55" x14ac:dyDescent="0.3">
      <c r="A9089" s="76"/>
      <c r="B9089" s="104"/>
      <c r="C9089" s="76"/>
      <c r="D9089" s="77"/>
      <c r="E9089" s="12"/>
      <c r="F9089" s="78"/>
      <c r="G9089" s="77"/>
      <c r="H9089" s="79"/>
      <c r="BA9089" s="5" t="str">
        <f t="shared" si="141"/>
        <v/>
      </c>
      <c r="BB9089" s="5" t="str">
        <f>IF(OR($E9089="",$G9089&lt;&gt;"Ativo"),"",IF(COUNTIFS($E$4:$E9089,$E9089,$A$4:$A9089,$A9089,$G$4:$G9089,"Ativo")=1,1,0))</f>
        <v/>
      </c>
      <c r="BC9089" t="str">
        <f>IF(OR($A9089="",$G9089&lt;&gt;"Ativo"),"",IF(COUNTIFS($A$4:$A9089,$A9089,$G$4:$G9089,"Ativo")=1,1,0))</f>
        <v/>
      </c>
    </row>
    <row r="9090" spans="1:55" x14ac:dyDescent="0.3">
      <c r="A9090" s="76"/>
      <c r="B9090" s="104"/>
      <c r="C9090" s="76"/>
      <c r="D9090" s="77"/>
      <c r="E9090" s="12"/>
      <c r="F9090" s="78"/>
      <c r="G9090" s="77"/>
      <c r="H9090" s="79"/>
      <c r="BA9090" s="5" t="str">
        <f t="shared" si="141"/>
        <v/>
      </c>
      <c r="BB9090" s="5" t="str">
        <f>IF(OR($E9090="",$G9090&lt;&gt;"Ativo"),"",IF(COUNTIFS($E$4:$E9090,$E9090,$A$4:$A9090,$A9090,$G$4:$G9090,"Ativo")=1,1,0))</f>
        <v/>
      </c>
      <c r="BC9090" t="str">
        <f>IF(OR($A9090="",$G9090&lt;&gt;"Ativo"),"",IF(COUNTIFS($A$4:$A9090,$A9090,$G$4:$G9090,"Ativo")=1,1,0))</f>
        <v/>
      </c>
    </row>
    <row r="9091" spans="1:55" x14ac:dyDescent="0.3">
      <c r="A9091" s="76"/>
      <c r="B9091" s="104"/>
      <c r="C9091" s="76"/>
      <c r="D9091" s="77"/>
      <c r="E9091" s="12"/>
      <c r="F9091" s="78"/>
      <c r="G9091" s="77"/>
      <c r="H9091" s="79"/>
      <c r="BA9091" s="5" t="str">
        <f t="shared" si="141"/>
        <v/>
      </c>
      <c r="BB9091" s="5" t="str">
        <f>IF(OR($E9091="",$G9091&lt;&gt;"Ativo"),"",IF(COUNTIFS($E$4:$E9091,$E9091,$A$4:$A9091,$A9091,$G$4:$G9091,"Ativo")=1,1,0))</f>
        <v/>
      </c>
      <c r="BC9091" t="str">
        <f>IF(OR($A9091="",$G9091&lt;&gt;"Ativo"),"",IF(COUNTIFS($A$4:$A9091,$A9091,$G$4:$G9091,"Ativo")=1,1,0))</f>
        <v/>
      </c>
    </row>
    <row r="9092" spans="1:55" x14ac:dyDescent="0.3">
      <c r="A9092" s="76"/>
      <c r="B9092" s="104"/>
      <c r="C9092" s="76"/>
      <c r="D9092" s="77"/>
      <c r="E9092" s="12"/>
      <c r="F9092" s="78"/>
      <c r="G9092" s="77"/>
      <c r="H9092" s="79"/>
      <c r="BA9092" s="5" t="str">
        <f t="shared" ref="BA9092:BA9155" si="142">IF($D9092="","",MID($D9092,4,LEN($D9092)-5))</f>
        <v/>
      </c>
      <c r="BB9092" s="5" t="str">
        <f>IF(OR($E9092="",$G9092&lt;&gt;"Ativo"),"",IF(COUNTIFS($E$4:$E9092,$E9092,$A$4:$A9092,$A9092,$G$4:$G9092,"Ativo")=1,1,0))</f>
        <v/>
      </c>
      <c r="BC9092" t="str">
        <f>IF(OR($A9092="",$G9092&lt;&gt;"Ativo"),"",IF(COUNTIFS($A$4:$A9092,$A9092,$G$4:$G9092,"Ativo")=1,1,0))</f>
        <v/>
      </c>
    </row>
    <row r="9093" spans="1:55" x14ac:dyDescent="0.3">
      <c r="A9093" s="76"/>
      <c r="B9093" s="104"/>
      <c r="C9093" s="76"/>
      <c r="D9093" s="77"/>
      <c r="E9093" s="12"/>
      <c r="F9093" s="78"/>
      <c r="G9093" s="77"/>
      <c r="H9093" s="79"/>
      <c r="BA9093" s="5" t="str">
        <f t="shared" si="142"/>
        <v/>
      </c>
      <c r="BB9093" s="5" t="str">
        <f>IF(OR($E9093="",$G9093&lt;&gt;"Ativo"),"",IF(COUNTIFS($E$4:$E9093,$E9093,$A$4:$A9093,$A9093,$G$4:$G9093,"Ativo")=1,1,0))</f>
        <v/>
      </c>
      <c r="BC9093" t="str">
        <f>IF(OR($A9093="",$G9093&lt;&gt;"Ativo"),"",IF(COUNTIFS($A$4:$A9093,$A9093,$G$4:$G9093,"Ativo")=1,1,0))</f>
        <v/>
      </c>
    </row>
    <row r="9094" spans="1:55" x14ac:dyDescent="0.3">
      <c r="A9094" s="76"/>
      <c r="B9094" s="104"/>
      <c r="C9094" s="76"/>
      <c r="D9094" s="77"/>
      <c r="E9094" s="12"/>
      <c r="F9094" s="78"/>
      <c r="G9094" s="77"/>
      <c r="H9094" s="79"/>
      <c r="BA9094" s="5" t="str">
        <f t="shared" si="142"/>
        <v/>
      </c>
      <c r="BB9094" s="5" t="str">
        <f>IF(OR($E9094="",$G9094&lt;&gt;"Ativo"),"",IF(COUNTIFS($E$4:$E9094,$E9094,$A$4:$A9094,$A9094,$G$4:$G9094,"Ativo")=1,1,0))</f>
        <v/>
      </c>
      <c r="BC9094" t="str">
        <f>IF(OR($A9094="",$G9094&lt;&gt;"Ativo"),"",IF(COUNTIFS($A$4:$A9094,$A9094,$G$4:$G9094,"Ativo")=1,1,0))</f>
        <v/>
      </c>
    </row>
    <row r="9095" spans="1:55" x14ac:dyDescent="0.3">
      <c r="A9095" s="76"/>
      <c r="B9095" s="104"/>
      <c r="C9095" s="76"/>
      <c r="D9095" s="77"/>
      <c r="E9095" s="12"/>
      <c r="F9095" s="78"/>
      <c r="G9095" s="77"/>
      <c r="H9095" s="79"/>
      <c r="BA9095" s="5" t="str">
        <f t="shared" si="142"/>
        <v/>
      </c>
      <c r="BB9095" s="5" t="str">
        <f>IF(OR($E9095="",$G9095&lt;&gt;"Ativo"),"",IF(COUNTIFS($E$4:$E9095,$E9095,$A$4:$A9095,$A9095,$G$4:$G9095,"Ativo")=1,1,0))</f>
        <v/>
      </c>
      <c r="BC9095" t="str">
        <f>IF(OR($A9095="",$G9095&lt;&gt;"Ativo"),"",IF(COUNTIFS($A$4:$A9095,$A9095,$G$4:$G9095,"Ativo")=1,1,0))</f>
        <v/>
      </c>
    </row>
    <row r="9096" spans="1:55" x14ac:dyDescent="0.3">
      <c r="A9096" s="76"/>
      <c r="B9096" s="104"/>
      <c r="C9096" s="76"/>
      <c r="D9096" s="77"/>
      <c r="E9096" s="12"/>
      <c r="F9096" s="78"/>
      <c r="G9096" s="77"/>
      <c r="H9096" s="79"/>
      <c r="BA9096" s="5" t="str">
        <f t="shared" si="142"/>
        <v/>
      </c>
      <c r="BB9096" s="5" t="str">
        <f>IF(OR($E9096="",$G9096&lt;&gt;"Ativo"),"",IF(COUNTIFS($E$4:$E9096,$E9096,$A$4:$A9096,$A9096,$G$4:$G9096,"Ativo")=1,1,0))</f>
        <v/>
      </c>
      <c r="BC9096" t="str">
        <f>IF(OR($A9096="",$G9096&lt;&gt;"Ativo"),"",IF(COUNTIFS($A$4:$A9096,$A9096,$G$4:$G9096,"Ativo")=1,1,0))</f>
        <v/>
      </c>
    </row>
    <row r="9097" spans="1:55" x14ac:dyDescent="0.3">
      <c r="A9097" s="76"/>
      <c r="B9097" s="104"/>
      <c r="C9097" s="76"/>
      <c r="D9097" s="77"/>
      <c r="E9097" s="12"/>
      <c r="F9097" s="78"/>
      <c r="G9097" s="77"/>
      <c r="H9097" s="79"/>
      <c r="BA9097" s="5" t="str">
        <f t="shared" si="142"/>
        <v/>
      </c>
      <c r="BB9097" s="5" t="str">
        <f>IF(OR($E9097="",$G9097&lt;&gt;"Ativo"),"",IF(COUNTIFS($E$4:$E9097,$E9097,$A$4:$A9097,$A9097,$G$4:$G9097,"Ativo")=1,1,0))</f>
        <v/>
      </c>
      <c r="BC9097" t="str">
        <f>IF(OR($A9097="",$G9097&lt;&gt;"Ativo"),"",IF(COUNTIFS($A$4:$A9097,$A9097,$G$4:$G9097,"Ativo")=1,1,0))</f>
        <v/>
      </c>
    </row>
    <row r="9098" spans="1:55" x14ac:dyDescent="0.3">
      <c r="A9098" s="76"/>
      <c r="B9098" s="104"/>
      <c r="C9098" s="76"/>
      <c r="D9098" s="77"/>
      <c r="E9098" s="12"/>
      <c r="F9098" s="78"/>
      <c r="G9098" s="77"/>
      <c r="H9098" s="79"/>
      <c r="BA9098" s="5" t="str">
        <f t="shared" si="142"/>
        <v/>
      </c>
      <c r="BB9098" s="5" t="str">
        <f>IF(OR($E9098="",$G9098&lt;&gt;"Ativo"),"",IF(COUNTIFS($E$4:$E9098,$E9098,$A$4:$A9098,$A9098,$G$4:$G9098,"Ativo")=1,1,0))</f>
        <v/>
      </c>
      <c r="BC9098" t="str">
        <f>IF(OR($A9098="",$G9098&lt;&gt;"Ativo"),"",IF(COUNTIFS($A$4:$A9098,$A9098,$G$4:$G9098,"Ativo")=1,1,0))</f>
        <v/>
      </c>
    </row>
    <row r="9099" spans="1:55" x14ac:dyDescent="0.3">
      <c r="A9099" s="76"/>
      <c r="B9099" s="104"/>
      <c r="C9099" s="76"/>
      <c r="D9099" s="77"/>
      <c r="E9099" s="12"/>
      <c r="F9099" s="78"/>
      <c r="G9099" s="77"/>
      <c r="H9099" s="79"/>
      <c r="BA9099" s="5" t="str">
        <f t="shared" si="142"/>
        <v/>
      </c>
      <c r="BB9099" s="5" t="str">
        <f>IF(OR($E9099="",$G9099&lt;&gt;"Ativo"),"",IF(COUNTIFS($E$4:$E9099,$E9099,$A$4:$A9099,$A9099,$G$4:$G9099,"Ativo")=1,1,0))</f>
        <v/>
      </c>
      <c r="BC9099" t="str">
        <f>IF(OR($A9099="",$G9099&lt;&gt;"Ativo"),"",IF(COUNTIFS($A$4:$A9099,$A9099,$G$4:$G9099,"Ativo")=1,1,0))</f>
        <v/>
      </c>
    </row>
    <row r="9100" spans="1:55" x14ac:dyDescent="0.3">
      <c r="A9100" s="76"/>
      <c r="B9100" s="104"/>
      <c r="C9100" s="76"/>
      <c r="D9100" s="77"/>
      <c r="E9100" s="12"/>
      <c r="F9100" s="78"/>
      <c r="G9100" s="77"/>
      <c r="H9100" s="79"/>
      <c r="BA9100" s="5" t="str">
        <f t="shared" si="142"/>
        <v/>
      </c>
      <c r="BB9100" s="5" t="str">
        <f>IF(OR($E9100="",$G9100&lt;&gt;"Ativo"),"",IF(COUNTIFS($E$4:$E9100,$E9100,$A$4:$A9100,$A9100,$G$4:$G9100,"Ativo")=1,1,0))</f>
        <v/>
      </c>
      <c r="BC9100" t="str">
        <f>IF(OR($A9100="",$G9100&lt;&gt;"Ativo"),"",IF(COUNTIFS($A$4:$A9100,$A9100,$G$4:$G9100,"Ativo")=1,1,0))</f>
        <v/>
      </c>
    </row>
    <row r="9101" spans="1:55" x14ac:dyDescent="0.3">
      <c r="A9101" s="76"/>
      <c r="B9101" s="104"/>
      <c r="C9101" s="76"/>
      <c r="D9101" s="77"/>
      <c r="E9101" s="12"/>
      <c r="F9101" s="78"/>
      <c r="G9101" s="77"/>
      <c r="H9101" s="79"/>
      <c r="BA9101" s="5" t="str">
        <f t="shared" si="142"/>
        <v/>
      </c>
      <c r="BB9101" s="5" t="str">
        <f>IF(OR($E9101="",$G9101&lt;&gt;"Ativo"),"",IF(COUNTIFS($E$4:$E9101,$E9101,$A$4:$A9101,$A9101,$G$4:$G9101,"Ativo")=1,1,0))</f>
        <v/>
      </c>
      <c r="BC9101" t="str">
        <f>IF(OR($A9101="",$G9101&lt;&gt;"Ativo"),"",IF(COUNTIFS($A$4:$A9101,$A9101,$G$4:$G9101,"Ativo")=1,1,0))</f>
        <v/>
      </c>
    </row>
    <row r="9102" spans="1:55" x14ac:dyDescent="0.3">
      <c r="A9102" s="76"/>
      <c r="B9102" s="104"/>
      <c r="C9102" s="76"/>
      <c r="D9102" s="77"/>
      <c r="E9102" s="12"/>
      <c r="F9102" s="78"/>
      <c r="G9102" s="77"/>
      <c r="H9102" s="79"/>
      <c r="BA9102" s="5" t="str">
        <f t="shared" si="142"/>
        <v/>
      </c>
      <c r="BB9102" s="5" t="str">
        <f>IF(OR($E9102="",$G9102&lt;&gt;"Ativo"),"",IF(COUNTIFS($E$4:$E9102,$E9102,$A$4:$A9102,$A9102,$G$4:$G9102,"Ativo")=1,1,0))</f>
        <v/>
      </c>
      <c r="BC9102" t="str">
        <f>IF(OR($A9102="",$G9102&lt;&gt;"Ativo"),"",IF(COUNTIFS($A$4:$A9102,$A9102,$G$4:$G9102,"Ativo")=1,1,0))</f>
        <v/>
      </c>
    </row>
    <row r="9103" spans="1:55" x14ac:dyDescent="0.3">
      <c r="A9103" s="76"/>
      <c r="B9103" s="104"/>
      <c r="C9103" s="76"/>
      <c r="D9103" s="77"/>
      <c r="E9103" s="12"/>
      <c r="F9103" s="78"/>
      <c r="G9103" s="77"/>
      <c r="H9103" s="79"/>
      <c r="BA9103" s="5" t="str">
        <f t="shared" si="142"/>
        <v/>
      </c>
      <c r="BB9103" s="5" t="str">
        <f>IF(OR($E9103="",$G9103&lt;&gt;"Ativo"),"",IF(COUNTIFS($E$4:$E9103,$E9103,$A$4:$A9103,$A9103,$G$4:$G9103,"Ativo")=1,1,0))</f>
        <v/>
      </c>
      <c r="BC9103" t="str">
        <f>IF(OR($A9103="",$G9103&lt;&gt;"Ativo"),"",IF(COUNTIFS($A$4:$A9103,$A9103,$G$4:$G9103,"Ativo")=1,1,0))</f>
        <v/>
      </c>
    </row>
    <row r="9104" spans="1:55" x14ac:dyDescent="0.3">
      <c r="A9104" s="76"/>
      <c r="B9104" s="104"/>
      <c r="C9104" s="76"/>
      <c r="D9104" s="77"/>
      <c r="E9104" s="12"/>
      <c r="F9104" s="78"/>
      <c r="G9104" s="77"/>
      <c r="H9104" s="79"/>
      <c r="BA9104" s="5" t="str">
        <f t="shared" si="142"/>
        <v/>
      </c>
      <c r="BB9104" s="5" t="str">
        <f>IF(OR($E9104="",$G9104&lt;&gt;"Ativo"),"",IF(COUNTIFS($E$4:$E9104,$E9104,$A$4:$A9104,$A9104,$G$4:$G9104,"Ativo")=1,1,0))</f>
        <v/>
      </c>
      <c r="BC9104" t="str">
        <f>IF(OR($A9104="",$G9104&lt;&gt;"Ativo"),"",IF(COUNTIFS($A$4:$A9104,$A9104,$G$4:$G9104,"Ativo")=1,1,0))</f>
        <v/>
      </c>
    </row>
    <row r="9105" spans="1:55" x14ac:dyDescent="0.3">
      <c r="A9105" s="76"/>
      <c r="B9105" s="104"/>
      <c r="C9105" s="76"/>
      <c r="D9105" s="77"/>
      <c r="E9105" s="12"/>
      <c r="F9105" s="78"/>
      <c r="G9105" s="77"/>
      <c r="H9105" s="79"/>
      <c r="BA9105" s="5" t="str">
        <f t="shared" si="142"/>
        <v/>
      </c>
      <c r="BB9105" s="5" t="str">
        <f>IF(OR($E9105="",$G9105&lt;&gt;"Ativo"),"",IF(COUNTIFS($E$4:$E9105,$E9105,$A$4:$A9105,$A9105,$G$4:$G9105,"Ativo")=1,1,0))</f>
        <v/>
      </c>
      <c r="BC9105" t="str">
        <f>IF(OR($A9105="",$G9105&lt;&gt;"Ativo"),"",IF(COUNTIFS($A$4:$A9105,$A9105,$G$4:$G9105,"Ativo")=1,1,0))</f>
        <v/>
      </c>
    </row>
    <row r="9106" spans="1:55" x14ac:dyDescent="0.3">
      <c r="A9106" s="76"/>
      <c r="B9106" s="104"/>
      <c r="C9106" s="76"/>
      <c r="D9106" s="77"/>
      <c r="E9106" s="12"/>
      <c r="F9106" s="78"/>
      <c r="G9106" s="77"/>
      <c r="H9106" s="79"/>
      <c r="BA9106" s="5" t="str">
        <f t="shared" si="142"/>
        <v/>
      </c>
      <c r="BB9106" s="5" t="str">
        <f>IF(OR($E9106="",$G9106&lt;&gt;"Ativo"),"",IF(COUNTIFS($E$4:$E9106,$E9106,$A$4:$A9106,$A9106,$G$4:$G9106,"Ativo")=1,1,0))</f>
        <v/>
      </c>
      <c r="BC9106" t="str">
        <f>IF(OR($A9106="",$G9106&lt;&gt;"Ativo"),"",IF(COUNTIFS($A$4:$A9106,$A9106,$G$4:$G9106,"Ativo")=1,1,0))</f>
        <v/>
      </c>
    </row>
    <row r="9107" spans="1:55" x14ac:dyDescent="0.3">
      <c r="A9107" s="76"/>
      <c r="B9107" s="104"/>
      <c r="C9107" s="76"/>
      <c r="D9107" s="77"/>
      <c r="E9107" s="12"/>
      <c r="F9107" s="78"/>
      <c r="G9107" s="77"/>
      <c r="H9107" s="79"/>
      <c r="BA9107" s="5" t="str">
        <f t="shared" si="142"/>
        <v/>
      </c>
      <c r="BB9107" s="5" t="str">
        <f>IF(OR($E9107="",$G9107&lt;&gt;"Ativo"),"",IF(COUNTIFS($E$4:$E9107,$E9107,$A$4:$A9107,$A9107,$G$4:$G9107,"Ativo")=1,1,0))</f>
        <v/>
      </c>
      <c r="BC9107" t="str">
        <f>IF(OR($A9107="",$G9107&lt;&gt;"Ativo"),"",IF(COUNTIFS($A$4:$A9107,$A9107,$G$4:$G9107,"Ativo")=1,1,0))</f>
        <v/>
      </c>
    </row>
    <row r="9108" spans="1:55" x14ac:dyDescent="0.3">
      <c r="A9108" s="76"/>
      <c r="B9108" s="104"/>
      <c r="C9108" s="76"/>
      <c r="D9108" s="77"/>
      <c r="E9108" s="12"/>
      <c r="F9108" s="78"/>
      <c r="G9108" s="77"/>
      <c r="H9108" s="79"/>
      <c r="BA9108" s="5" t="str">
        <f t="shared" si="142"/>
        <v/>
      </c>
      <c r="BB9108" s="5" t="str">
        <f>IF(OR($E9108="",$G9108&lt;&gt;"Ativo"),"",IF(COUNTIFS($E$4:$E9108,$E9108,$A$4:$A9108,$A9108,$G$4:$G9108,"Ativo")=1,1,0))</f>
        <v/>
      </c>
      <c r="BC9108" t="str">
        <f>IF(OR($A9108="",$G9108&lt;&gt;"Ativo"),"",IF(COUNTIFS($A$4:$A9108,$A9108,$G$4:$G9108,"Ativo")=1,1,0))</f>
        <v/>
      </c>
    </row>
    <row r="9109" spans="1:55" x14ac:dyDescent="0.3">
      <c r="A9109" s="76"/>
      <c r="B9109" s="104"/>
      <c r="C9109" s="76"/>
      <c r="D9109" s="77"/>
      <c r="E9109" s="12"/>
      <c r="F9109" s="78"/>
      <c r="G9109" s="77"/>
      <c r="H9109" s="79"/>
      <c r="BA9109" s="5" t="str">
        <f t="shared" si="142"/>
        <v/>
      </c>
      <c r="BB9109" s="5" t="str">
        <f>IF(OR($E9109="",$G9109&lt;&gt;"Ativo"),"",IF(COUNTIFS($E$4:$E9109,$E9109,$A$4:$A9109,$A9109,$G$4:$G9109,"Ativo")=1,1,0))</f>
        <v/>
      </c>
      <c r="BC9109" t="str">
        <f>IF(OR($A9109="",$G9109&lt;&gt;"Ativo"),"",IF(COUNTIFS($A$4:$A9109,$A9109,$G$4:$G9109,"Ativo")=1,1,0))</f>
        <v/>
      </c>
    </row>
    <row r="9110" spans="1:55" x14ac:dyDescent="0.3">
      <c r="A9110" s="76"/>
      <c r="B9110" s="104"/>
      <c r="C9110" s="76"/>
      <c r="D9110" s="77"/>
      <c r="E9110" s="12"/>
      <c r="F9110" s="78"/>
      <c r="G9110" s="77"/>
      <c r="H9110" s="79"/>
      <c r="BA9110" s="5" t="str">
        <f t="shared" si="142"/>
        <v/>
      </c>
      <c r="BB9110" s="5" t="str">
        <f>IF(OR($E9110="",$G9110&lt;&gt;"Ativo"),"",IF(COUNTIFS($E$4:$E9110,$E9110,$A$4:$A9110,$A9110,$G$4:$G9110,"Ativo")=1,1,0))</f>
        <v/>
      </c>
      <c r="BC9110" t="str">
        <f>IF(OR($A9110="",$G9110&lt;&gt;"Ativo"),"",IF(COUNTIFS($A$4:$A9110,$A9110,$G$4:$G9110,"Ativo")=1,1,0))</f>
        <v/>
      </c>
    </row>
    <row r="9111" spans="1:55" x14ac:dyDescent="0.3">
      <c r="A9111" s="76"/>
      <c r="B9111" s="104"/>
      <c r="C9111" s="76"/>
      <c r="D9111" s="77"/>
      <c r="E9111" s="12"/>
      <c r="F9111" s="78"/>
      <c r="G9111" s="77"/>
      <c r="H9111" s="79"/>
      <c r="BA9111" s="5" t="str">
        <f t="shared" si="142"/>
        <v/>
      </c>
      <c r="BB9111" s="5" t="str">
        <f>IF(OR($E9111="",$G9111&lt;&gt;"Ativo"),"",IF(COUNTIFS($E$4:$E9111,$E9111,$A$4:$A9111,$A9111,$G$4:$G9111,"Ativo")=1,1,0))</f>
        <v/>
      </c>
      <c r="BC9111" t="str">
        <f>IF(OR($A9111="",$G9111&lt;&gt;"Ativo"),"",IF(COUNTIFS($A$4:$A9111,$A9111,$G$4:$G9111,"Ativo")=1,1,0))</f>
        <v/>
      </c>
    </row>
    <row r="9112" spans="1:55" x14ac:dyDescent="0.3">
      <c r="A9112" s="76"/>
      <c r="B9112" s="104"/>
      <c r="C9112" s="76"/>
      <c r="D9112" s="77"/>
      <c r="E9112" s="12"/>
      <c r="F9112" s="78"/>
      <c r="G9112" s="77"/>
      <c r="H9112" s="79"/>
      <c r="BA9112" s="5" t="str">
        <f t="shared" si="142"/>
        <v/>
      </c>
      <c r="BB9112" s="5" t="str">
        <f>IF(OR($E9112="",$G9112&lt;&gt;"Ativo"),"",IF(COUNTIFS($E$4:$E9112,$E9112,$A$4:$A9112,$A9112,$G$4:$G9112,"Ativo")=1,1,0))</f>
        <v/>
      </c>
      <c r="BC9112" t="str">
        <f>IF(OR($A9112="",$G9112&lt;&gt;"Ativo"),"",IF(COUNTIFS($A$4:$A9112,$A9112,$G$4:$G9112,"Ativo")=1,1,0))</f>
        <v/>
      </c>
    </row>
    <row r="9113" spans="1:55" x14ac:dyDescent="0.3">
      <c r="A9113" s="76"/>
      <c r="B9113" s="104"/>
      <c r="C9113" s="76"/>
      <c r="D9113" s="77"/>
      <c r="E9113" s="12"/>
      <c r="F9113" s="78"/>
      <c r="G9113" s="77"/>
      <c r="H9113" s="79"/>
      <c r="BA9113" s="5" t="str">
        <f t="shared" si="142"/>
        <v/>
      </c>
      <c r="BB9113" s="5" t="str">
        <f>IF(OR($E9113="",$G9113&lt;&gt;"Ativo"),"",IF(COUNTIFS($E$4:$E9113,$E9113,$A$4:$A9113,$A9113,$G$4:$G9113,"Ativo")=1,1,0))</f>
        <v/>
      </c>
      <c r="BC9113" t="str">
        <f>IF(OR($A9113="",$G9113&lt;&gt;"Ativo"),"",IF(COUNTIFS($A$4:$A9113,$A9113,$G$4:$G9113,"Ativo")=1,1,0))</f>
        <v/>
      </c>
    </row>
    <row r="9114" spans="1:55" x14ac:dyDescent="0.3">
      <c r="A9114" s="76"/>
      <c r="B9114" s="104"/>
      <c r="C9114" s="76"/>
      <c r="D9114" s="77"/>
      <c r="E9114" s="12"/>
      <c r="F9114" s="78"/>
      <c r="G9114" s="77"/>
      <c r="H9114" s="79"/>
      <c r="BA9114" s="5" t="str">
        <f t="shared" si="142"/>
        <v/>
      </c>
      <c r="BB9114" s="5" t="str">
        <f>IF(OR($E9114="",$G9114&lt;&gt;"Ativo"),"",IF(COUNTIFS($E$4:$E9114,$E9114,$A$4:$A9114,$A9114,$G$4:$G9114,"Ativo")=1,1,0))</f>
        <v/>
      </c>
      <c r="BC9114" t="str">
        <f>IF(OR($A9114="",$G9114&lt;&gt;"Ativo"),"",IF(COUNTIFS($A$4:$A9114,$A9114,$G$4:$G9114,"Ativo")=1,1,0))</f>
        <v/>
      </c>
    </row>
    <row r="9115" spans="1:55" x14ac:dyDescent="0.3">
      <c r="A9115" s="76"/>
      <c r="B9115" s="104"/>
      <c r="C9115" s="76"/>
      <c r="D9115" s="77"/>
      <c r="E9115" s="12"/>
      <c r="F9115" s="78"/>
      <c r="G9115" s="77"/>
      <c r="H9115" s="79"/>
      <c r="BA9115" s="5" t="str">
        <f t="shared" si="142"/>
        <v/>
      </c>
      <c r="BB9115" s="5" t="str">
        <f>IF(OR($E9115="",$G9115&lt;&gt;"Ativo"),"",IF(COUNTIFS($E$4:$E9115,$E9115,$A$4:$A9115,$A9115,$G$4:$G9115,"Ativo")=1,1,0))</f>
        <v/>
      </c>
      <c r="BC9115" t="str">
        <f>IF(OR($A9115="",$G9115&lt;&gt;"Ativo"),"",IF(COUNTIFS($A$4:$A9115,$A9115,$G$4:$G9115,"Ativo")=1,1,0))</f>
        <v/>
      </c>
    </row>
    <row r="9116" spans="1:55" x14ac:dyDescent="0.3">
      <c r="A9116" s="76"/>
      <c r="B9116" s="104"/>
      <c r="C9116" s="76"/>
      <c r="D9116" s="77"/>
      <c r="E9116" s="12"/>
      <c r="F9116" s="78"/>
      <c r="G9116" s="77"/>
      <c r="H9116" s="79"/>
      <c r="BA9116" s="5" t="str">
        <f t="shared" si="142"/>
        <v/>
      </c>
      <c r="BB9116" s="5" t="str">
        <f>IF(OR($E9116="",$G9116&lt;&gt;"Ativo"),"",IF(COUNTIFS($E$4:$E9116,$E9116,$A$4:$A9116,$A9116,$G$4:$G9116,"Ativo")=1,1,0))</f>
        <v/>
      </c>
      <c r="BC9116" t="str">
        <f>IF(OR($A9116="",$G9116&lt;&gt;"Ativo"),"",IF(COUNTIFS($A$4:$A9116,$A9116,$G$4:$G9116,"Ativo")=1,1,0))</f>
        <v/>
      </c>
    </row>
    <row r="9117" spans="1:55" x14ac:dyDescent="0.3">
      <c r="A9117" s="76"/>
      <c r="B9117" s="104"/>
      <c r="C9117" s="76"/>
      <c r="D9117" s="77"/>
      <c r="E9117" s="12"/>
      <c r="F9117" s="78"/>
      <c r="G9117" s="77"/>
      <c r="H9117" s="79"/>
      <c r="BA9117" s="5" t="str">
        <f t="shared" si="142"/>
        <v/>
      </c>
      <c r="BB9117" s="5" t="str">
        <f>IF(OR($E9117="",$G9117&lt;&gt;"Ativo"),"",IF(COUNTIFS($E$4:$E9117,$E9117,$A$4:$A9117,$A9117,$G$4:$G9117,"Ativo")=1,1,0))</f>
        <v/>
      </c>
      <c r="BC9117" t="str">
        <f>IF(OR($A9117="",$G9117&lt;&gt;"Ativo"),"",IF(COUNTIFS($A$4:$A9117,$A9117,$G$4:$G9117,"Ativo")=1,1,0))</f>
        <v/>
      </c>
    </row>
    <row r="9118" spans="1:55" x14ac:dyDescent="0.3">
      <c r="A9118" s="76"/>
      <c r="B9118" s="104"/>
      <c r="C9118" s="76"/>
      <c r="D9118" s="77"/>
      <c r="E9118" s="12"/>
      <c r="F9118" s="78"/>
      <c r="G9118" s="77"/>
      <c r="H9118" s="79"/>
      <c r="BA9118" s="5" t="str">
        <f t="shared" si="142"/>
        <v/>
      </c>
      <c r="BB9118" s="5" t="str">
        <f>IF(OR($E9118="",$G9118&lt;&gt;"Ativo"),"",IF(COUNTIFS($E$4:$E9118,$E9118,$A$4:$A9118,$A9118,$G$4:$G9118,"Ativo")=1,1,0))</f>
        <v/>
      </c>
      <c r="BC9118" t="str">
        <f>IF(OR($A9118="",$G9118&lt;&gt;"Ativo"),"",IF(COUNTIFS($A$4:$A9118,$A9118,$G$4:$G9118,"Ativo")=1,1,0))</f>
        <v/>
      </c>
    </row>
    <row r="9119" spans="1:55" x14ac:dyDescent="0.3">
      <c r="A9119" s="76"/>
      <c r="B9119" s="104"/>
      <c r="C9119" s="76"/>
      <c r="D9119" s="77"/>
      <c r="E9119" s="12"/>
      <c r="F9119" s="78"/>
      <c r="G9119" s="77"/>
      <c r="H9119" s="79"/>
      <c r="BA9119" s="5" t="str">
        <f t="shared" si="142"/>
        <v/>
      </c>
      <c r="BB9119" s="5" t="str">
        <f>IF(OR($E9119="",$G9119&lt;&gt;"Ativo"),"",IF(COUNTIFS($E$4:$E9119,$E9119,$A$4:$A9119,$A9119,$G$4:$G9119,"Ativo")=1,1,0))</f>
        <v/>
      </c>
      <c r="BC9119" t="str">
        <f>IF(OR($A9119="",$G9119&lt;&gt;"Ativo"),"",IF(COUNTIFS($A$4:$A9119,$A9119,$G$4:$G9119,"Ativo")=1,1,0))</f>
        <v/>
      </c>
    </row>
    <row r="9120" spans="1:55" x14ac:dyDescent="0.3">
      <c r="A9120" s="76"/>
      <c r="B9120" s="104"/>
      <c r="C9120" s="76"/>
      <c r="D9120" s="77"/>
      <c r="E9120" s="12"/>
      <c r="F9120" s="78"/>
      <c r="G9120" s="77"/>
      <c r="H9120" s="79"/>
      <c r="BA9120" s="5" t="str">
        <f t="shared" si="142"/>
        <v/>
      </c>
      <c r="BB9120" s="5" t="str">
        <f>IF(OR($E9120="",$G9120&lt;&gt;"Ativo"),"",IF(COUNTIFS($E$4:$E9120,$E9120,$A$4:$A9120,$A9120,$G$4:$G9120,"Ativo")=1,1,0))</f>
        <v/>
      </c>
      <c r="BC9120" t="str">
        <f>IF(OR($A9120="",$G9120&lt;&gt;"Ativo"),"",IF(COUNTIFS($A$4:$A9120,$A9120,$G$4:$G9120,"Ativo")=1,1,0))</f>
        <v/>
      </c>
    </row>
    <row r="9121" spans="1:55" x14ac:dyDescent="0.3">
      <c r="A9121" s="76"/>
      <c r="B9121" s="104"/>
      <c r="C9121" s="76"/>
      <c r="D9121" s="77"/>
      <c r="E9121" s="12"/>
      <c r="F9121" s="78"/>
      <c r="G9121" s="77"/>
      <c r="H9121" s="79"/>
      <c r="BA9121" s="5" t="str">
        <f t="shared" si="142"/>
        <v/>
      </c>
      <c r="BB9121" s="5" t="str">
        <f>IF(OR($E9121="",$G9121&lt;&gt;"Ativo"),"",IF(COUNTIFS($E$4:$E9121,$E9121,$A$4:$A9121,$A9121,$G$4:$G9121,"Ativo")=1,1,0))</f>
        <v/>
      </c>
      <c r="BC9121" t="str">
        <f>IF(OR($A9121="",$G9121&lt;&gt;"Ativo"),"",IF(COUNTIFS($A$4:$A9121,$A9121,$G$4:$G9121,"Ativo")=1,1,0))</f>
        <v/>
      </c>
    </row>
    <row r="9122" spans="1:55" x14ac:dyDescent="0.3">
      <c r="A9122" s="76"/>
      <c r="B9122" s="104"/>
      <c r="C9122" s="76"/>
      <c r="D9122" s="77"/>
      <c r="E9122" s="12"/>
      <c r="F9122" s="78"/>
      <c r="G9122" s="77"/>
      <c r="H9122" s="79"/>
      <c r="BA9122" s="5" t="str">
        <f t="shared" si="142"/>
        <v/>
      </c>
      <c r="BB9122" s="5" t="str">
        <f>IF(OR($E9122="",$G9122&lt;&gt;"Ativo"),"",IF(COUNTIFS($E$4:$E9122,$E9122,$A$4:$A9122,$A9122,$G$4:$G9122,"Ativo")=1,1,0))</f>
        <v/>
      </c>
      <c r="BC9122" t="str">
        <f>IF(OR($A9122="",$G9122&lt;&gt;"Ativo"),"",IF(COUNTIFS($A$4:$A9122,$A9122,$G$4:$G9122,"Ativo")=1,1,0))</f>
        <v/>
      </c>
    </row>
    <row r="9123" spans="1:55" x14ac:dyDescent="0.3">
      <c r="A9123" s="76"/>
      <c r="B9123" s="104"/>
      <c r="C9123" s="76"/>
      <c r="D9123" s="77"/>
      <c r="E9123" s="12"/>
      <c r="F9123" s="78"/>
      <c r="G9123" s="77"/>
      <c r="H9123" s="79"/>
      <c r="BA9123" s="5" t="str">
        <f t="shared" si="142"/>
        <v/>
      </c>
      <c r="BB9123" s="5" t="str">
        <f>IF(OR($E9123="",$G9123&lt;&gt;"Ativo"),"",IF(COUNTIFS($E$4:$E9123,$E9123,$A$4:$A9123,$A9123,$G$4:$G9123,"Ativo")=1,1,0))</f>
        <v/>
      </c>
      <c r="BC9123" t="str">
        <f>IF(OR($A9123="",$G9123&lt;&gt;"Ativo"),"",IF(COUNTIFS($A$4:$A9123,$A9123,$G$4:$G9123,"Ativo")=1,1,0))</f>
        <v/>
      </c>
    </row>
    <row r="9124" spans="1:55" x14ac:dyDescent="0.3">
      <c r="A9124" s="76"/>
      <c r="B9124" s="104"/>
      <c r="C9124" s="76"/>
      <c r="D9124" s="77"/>
      <c r="E9124" s="12"/>
      <c r="F9124" s="78"/>
      <c r="G9124" s="77"/>
      <c r="H9124" s="79"/>
      <c r="BA9124" s="5" t="str">
        <f t="shared" si="142"/>
        <v/>
      </c>
      <c r="BB9124" s="5" t="str">
        <f>IF(OR($E9124="",$G9124&lt;&gt;"Ativo"),"",IF(COUNTIFS($E$4:$E9124,$E9124,$A$4:$A9124,$A9124,$G$4:$G9124,"Ativo")=1,1,0))</f>
        <v/>
      </c>
      <c r="BC9124" t="str">
        <f>IF(OR($A9124="",$G9124&lt;&gt;"Ativo"),"",IF(COUNTIFS($A$4:$A9124,$A9124,$G$4:$G9124,"Ativo")=1,1,0))</f>
        <v/>
      </c>
    </row>
    <row r="9125" spans="1:55" x14ac:dyDescent="0.3">
      <c r="A9125" s="76"/>
      <c r="B9125" s="104"/>
      <c r="C9125" s="76"/>
      <c r="D9125" s="77"/>
      <c r="E9125" s="12"/>
      <c r="F9125" s="78"/>
      <c r="G9125" s="77"/>
      <c r="H9125" s="79"/>
      <c r="BA9125" s="5" t="str">
        <f t="shared" si="142"/>
        <v/>
      </c>
      <c r="BB9125" s="5" t="str">
        <f>IF(OR($E9125="",$G9125&lt;&gt;"Ativo"),"",IF(COUNTIFS($E$4:$E9125,$E9125,$A$4:$A9125,$A9125,$G$4:$G9125,"Ativo")=1,1,0))</f>
        <v/>
      </c>
      <c r="BC9125" t="str">
        <f>IF(OR($A9125="",$G9125&lt;&gt;"Ativo"),"",IF(COUNTIFS($A$4:$A9125,$A9125,$G$4:$G9125,"Ativo")=1,1,0))</f>
        <v/>
      </c>
    </row>
    <row r="9126" spans="1:55" x14ac:dyDescent="0.3">
      <c r="A9126" s="76"/>
      <c r="B9126" s="104"/>
      <c r="C9126" s="76"/>
      <c r="D9126" s="77"/>
      <c r="E9126" s="12"/>
      <c r="F9126" s="78"/>
      <c r="G9126" s="77"/>
      <c r="H9126" s="79"/>
      <c r="BA9126" s="5" t="str">
        <f t="shared" si="142"/>
        <v/>
      </c>
      <c r="BB9126" s="5" t="str">
        <f>IF(OR($E9126="",$G9126&lt;&gt;"Ativo"),"",IF(COUNTIFS($E$4:$E9126,$E9126,$A$4:$A9126,$A9126,$G$4:$G9126,"Ativo")=1,1,0))</f>
        <v/>
      </c>
      <c r="BC9126" t="str">
        <f>IF(OR($A9126="",$G9126&lt;&gt;"Ativo"),"",IF(COUNTIFS($A$4:$A9126,$A9126,$G$4:$G9126,"Ativo")=1,1,0))</f>
        <v/>
      </c>
    </row>
    <row r="9127" spans="1:55" x14ac:dyDescent="0.3">
      <c r="A9127" s="76"/>
      <c r="B9127" s="104"/>
      <c r="C9127" s="76"/>
      <c r="D9127" s="77"/>
      <c r="E9127" s="12"/>
      <c r="F9127" s="78"/>
      <c r="G9127" s="77"/>
      <c r="H9127" s="79"/>
      <c r="BA9127" s="5" t="str">
        <f t="shared" si="142"/>
        <v/>
      </c>
      <c r="BB9127" s="5" t="str">
        <f>IF(OR($E9127="",$G9127&lt;&gt;"Ativo"),"",IF(COUNTIFS($E$4:$E9127,$E9127,$A$4:$A9127,$A9127,$G$4:$G9127,"Ativo")=1,1,0))</f>
        <v/>
      </c>
      <c r="BC9127" t="str">
        <f>IF(OR($A9127="",$G9127&lt;&gt;"Ativo"),"",IF(COUNTIFS($A$4:$A9127,$A9127,$G$4:$G9127,"Ativo")=1,1,0))</f>
        <v/>
      </c>
    </row>
    <row r="9128" spans="1:55" x14ac:dyDescent="0.3">
      <c r="A9128" s="76"/>
      <c r="B9128" s="104"/>
      <c r="C9128" s="76"/>
      <c r="D9128" s="77"/>
      <c r="E9128" s="12"/>
      <c r="F9128" s="78"/>
      <c r="G9128" s="77"/>
      <c r="H9128" s="79"/>
      <c r="BA9128" s="5" t="str">
        <f t="shared" si="142"/>
        <v/>
      </c>
      <c r="BB9128" s="5" t="str">
        <f>IF(OR($E9128="",$G9128&lt;&gt;"Ativo"),"",IF(COUNTIFS($E$4:$E9128,$E9128,$A$4:$A9128,$A9128,$G$4:$G9128,"Ativo")=1,1,0))</f>
        <v/>
      </c>
      <c r="BC9128" t="str">
        <f>IF(OR($A9128="",$G9128&lt;&gt;"Ativo"),"",IF(COUNTIFS($A$4:$A9128,$A9128,$G$4:$G9128,"Ativo")=1,1,0))</f>
        <v/>
      </c>
    </row>
    <row r="9129" spans="1:55" x14ac:dyDescent="0.3">
      <c r="A9129" s="76"/>
      <c r="B9129" s="104"/>
      <c r="C9129" s="76"/>
      <c r="D9129" s="77"/>
      <c r="E9129" s="12"/>
      <c r="F9129" s="78"/>
      <c r="G9129" s="77"/>
      <c r="H9129" s="79"/>
      <c r="BA9129" s="5" t="str">
        <f t="shared" si="142"/>
        <v/>
      </c>
      <c r="BB9129" s="5" t="str">
        <f>IF(OR($E9129="",$G9129&lt;&gt;"Ativo"),"",IF(COUNTIFS($E$4:$E9129,$E9129,$A$4:$A9129,$A9129,$G$4:$G9129,"Ativo")=1,1,0))</f>
        <v/>
      </c>
      <c r="BC9129" t="str">
        <f>IF(OR($A9129="",$G9129&lt;&gt;"Ativo"),"",IF(COUNTIFS($A$4:$A9129,$A9129,$G$4:$G9129,"Ativo")=1,1,0))</f>
        <v/>
      </c>
    </row>
    <row r="9130" spans="1:55" x14ac:dyDescent="0.3">
      <c r="A9130" s="76"/>
      <c r="B9130" s="104"/>
      <c r="C9130" s="76"/>
      <c r="D9130" s="77"/>
      <c r="E9130" s="12"/>
      <c r="F9130" s="78"/>
      <c r="G9130" s="77"/>
      <c r="H9130" s="79"/>
      <c r="BA9130" s="5" t="str">
        <f t="shared" si="142"/>
        <v/>
      </c>
      <c r="BB9130" s="5" t="str">
        <f>IF(OR($E9130="",$G9130&lt;&gt;"Ativo"),"",IF(COUNTIFS($E$4:$E9130,$E9130,$A$4:$A9130,$A9130,$G$4:$G9130,"Ativo")=1,1,0))</f>
        <v/>
      </c>
      <c r="BC9130" t="str">
        <f>IF(OR($A9130="",$G9130&lt;&gt;"Ativo"),"",IF(COUNTIFS($A$4:$A9130,$A9130,$G$4:$G9130,"Ativo")=1,1,0))</f>
        <v/>
      </c>
    </row>
    <row r="9131" spans="1:55" x14ac:dyDescent="0.3">
      <c r="A9131" s="76"/>
      <c r="B9131" s="104"/>
      <c r="C9131" s="76"/>
      <c r="D9131" s="77"/>
      <c r="E9131" s="12"/>
      <c r="F9131" s="78"/>
      <c r="G9131" s="77"/>
      <c r="H9131" s="79"/>
      <c r="BA9131" s="5" t="str">
        <f t="shared" si="142"/>
        <v/>
      </c>
      <c r="BB9131" s="5" t="str">
        <f>IF(OR($E9131="",$G9131&lt;&gt;"Ativo"),"",IF(COUNTIFS($E$4:$E9131,$E9131,$A$4:$A9131,$A9131,$G$4:$G9131,"Ativo")=1,1,0))</f>
        <v/>
      </c>
      <c r="BC9131" t="str">
        <f>IF(OR($A9131="",$G9131&lt;&gt;"Ativo"),"",IF(COUNTIFS($A$4:$A9131,$A9131,$G$4:$G9131,"Ativo")=1,1,0))</f>
        <v/>
      </c>
    </row>
    <row r="9132" spans="1:55" x14ac:dyDescent="0.3">
      <c r="A9132" s="76"/>
      <c r="B9132" s="104"/>
      <c r="C9132" s="76"/>
      <c r="D9132" s="77"/>
      <c r="E9132" s="12"/>
      <c r="F9132" s="78"/>
      <c r="G9132" s="77"/>
      <c r="H9132" s="79"/>
      <c r="BA9132" s="5" t="str">
        <f t="shared" si="142"/>
        <v/>
      </c>
      <c r="BB9132" s="5" t="str">
        <f>IF(OR($E9132="",$G9132&lt;&gt;"Ativo"),"",IF(COUNTIFS($E$4:$E9132,$E9132,$A$4:$A9132,$A9132,$G$4:$G9132,"Ativo")=1,1,0))</f>
        <v/>
      </c>
      <c r="BC9132" t="str">
        <f>IF(OR($A9132="",$G9132&lt;&gt;"Ativo"),"",IF(COUNTIFS($A$4:$A9132,$A9132,$G$4:$G9132,"Ativo")=1,1,0))</f>
        <v/>
      </c>
    </row>
    <row r="9133" spans="1:55" x14ac:dyDescent="0.3">
      <c r="A9133" s="76"/>
      <c r="B9133" s="104"/>
      <c r="C9133" s="76"/>
      <c r="D9133" s="77"/>
      <c r="E9133" s="12"/>
      <c r="F9133" s="78"/>
      <c r="G9133" s="77"/>
      <c r="H9133" s="79"/>
      <c r="BA9133" s="5" t="str">
        <f t="shared" si="142"/>
        <v/>
      </c>
      <c r="BB9133" s="5" t="str">
        <f>IF(OR($E9133="",$G9133&lt;&gt;"Ativo"),"",IF(COUNTIFS($E$4:$E9133,$E9133,$A$4:$A9133,$A9133,$G$4:$G9133,"Ativo")=1,1,0))</f>
        <v/>
      </c>
      <c r="BC9133" t="str">
        <f>IF(OR($A9133="",$G9133&lt;&gt;"Ativo"),"",IF(COUNTIFS($A$4:$A9133,$A9133,$G$4:$G9133,"Ativo")=1,1,0))</f>
        <v/>
      </c>
    </row>
    <row r="9134" spans="1:55" x14ac:dyDescent="0.3">
      <c r="A9134" s="76"/>
      <c r="B9134" s="104"/>
      <c r="C9134" s="76"/>
      <c r="D9134" s="77"/>
      <c r="E9134" s="12"/>
      <c r="F9134" s="78"/>
      <c r="G9134" s="77"/>
      <c r="H9134" s="79"/>
      <c r="BA9134" s="5" t="str">
        <f t="shared" si="142"/>
        <v/>
      </c>
      <c r="BB9134" s="5" t="str">
        <f>IF(OR($E9134="",$G9134&lt;&gt;"Ativo"),"",IF(COUNTIFS($E$4:$E9134,$E9134,$A$4:$A9134,$A9134,$G$4:$G9134,"Ativo")=1,1,0))</f>
        <v/>
      </c>
      <c r="BC9134" t="str">
        <f>IF(OR($A9134="",$G9134&lt;&gt;"Ativo"),"",IF(COUNTIFS($A$4:$A9134,$A9134,$G$4:$G9134,"Ativo")=1,1,0))</f>
        <v/>
      </c>
    </row>
    <row r="9135" spans="1:55" x14ac:dyDescent="0.3">
      <c r="A9135" s="76"/>
      <c r="B9135" s="104"/>
      <c r="C9135" s="76"/>
      <c r="D9135" s="77"/>
      <c r="E9135" s="12"/>
      <c r="F9135" s="78"/>
      <c r="G9135" s="77"/>
      <c r="H9135" s="79"/>
      <c r="BA9135" s="5" t="str">
        <f t="shared" si="142"/>
        <v/>
      </c>
      <c r="BB9135" s="5" t="str">
        <f>IF(OR($E9135="",$G9135&lt;&gt;"Ativo"),"",IF(COUNTIFS($E$4:$E9135,$E9135,$A$4:$A9135,$A9135,$G$4:$G9135,"Ativo")=1,1,0))</f>
        <v/>
      </c>
      <c r="BC9135" t="str">
        <f>IF(OR($A9135="",$G9135&lt;&gt;"Ativo"),"",IF(COUNTIFS($A$4:$A9135,$A9135,$G$4:$G9135,"Ativo")=1,1,0))</f>
        <v/>
      </c>
    </row>
    <row r="9136" spans="1:55" x14ac:dyDescent="0.3">
      <c r="A9136" s="76"/>
      <c r="B9136" s="104"/>
      <c r="C9136" s="76"/>
      <c r="D9136" s="77"/>
      <c r="E9136" s="12"/>
      <c r="F9136" s="78"/>
      <c r="G9136" s="77"/>
      <c r="H9136" s="79"/>
      <c r="BA9136" s="5" t="str">
        <f t="shared" si="142"/>
        <v/>
      </c>
      <c r="BB9136" s="5" t="str">
        <f>IF(OR($E9136="",$G9136&lt;&gt;"Ativo"),"",IF(COUNTIFS($E$4:$E9136,$E9136,$A$4:$A9136,$A9136,$G$4:$G9136,"Ativo")=1,1,0))</f>
        <v/>
      </c>
      <c r="BC9136" t="str">
        <f>IF(OR($A9136="",$G9136&lt;&gt;"Ativo"),"",IF(COUNTIFS($A$4:$A9136,$A9136,$G$4:$G9136,"Ativo")=1,1,0))</f>
        <v/>
      </c>
    </row>
    <row r="9137" spans="1:55" x14ac:dyDescent="0.3">
      <c r="A9137" s="76"/>
      <c r="B9137" s="104"/>
      <c r="C9137" s="76"/>
      <c r="D9137" s="77"/>
      <c r="E9137" s="12"/>
      <c r="F9137" s="78"/>
      <c r="G9137" s="77"/>
      <c r="H9137" s="79"/>
      <c r="BA9137" s="5" t="str">
        <f t="shared" si="142"/>
        <v/>
      </c>
      <c r="BB9137" s="5" t="str">
        <f>IF(OR($E9137="",$G9137&lt;&gt;"Ativo"),"",IF(COUNTIFS($E$4:$E9137,$E9137,$A$4:$A9137,$A9137,$G$4:$G9137,"Ativo")=1,1,0))</f>
        <v/>
      </c>
      <c r="BC9137" t="str">
        <f>IF(OR($A9137="",$G9137&lt;&gt;"Ativo"),"",IF(COUNTIFS($A$4:$A9137,$A9137,$G$4:$G9137,"Ativo")=1,1,0))</f>
        <v/>
      </c>
    </row>
    <row r="9138" spans="1:55" x14ac:dyDescent="0.3">
      <c r="A9138" s="76"/>
      <c r="B9138" s="104"/>
      <c r="C9138" s="76"/>
      <c r="D9138" s="77"/>
      <c r="E9138" s="12"/>
      <c r="F9138" s="78"/>
      <c r="G9138" s="77"/>
      <c r="H9138" s="79"/>
      <c r="BA9138" s="5" t="str">
        <f t="shared" si="142"/>
        <v/>
      </c>
      <c r="BB9138" s="5" t="str">
        <f>IF(OR($E9138="",$G9138&lt;&gt;"Ativo"),"",IF(COUNTIFS($E$4:$E9138,$E9138,$A$4:$A9138,$A9138,$G$4:$G9138,"Ativo")=1,1,0))</f>
        <v/>
      </c>
      <c r="BC9138" t="str">
        <f>IF(OR($A9138="",$G9138&lt;&gt;"Ativo"),"",IF(COUNTIFS($A$4:$A9138,$A9138,$G$4:$G9138,"Ativo")=1,1,0))</f>
        <v/>
      </c>
    </row>
    <row r="9139" spans="1:55" x14ac:dyDescent="0.3">
      <c r="A9139" s="76"/>
      <c r="B9139" s="104"/>
      <c r="C9139" s="76"/>
      <c r="D9139" s="77"/>
      <c r="E9139" s="12"/>
      <c r="F9139" s="78"/>
      <c r="G9139" s="77"/>
      <c r="H9139" s="79"/>
      <c r="BA9139" s="5" t="str">
        <f t="shared" si="142"/>
        <v/>
      </c>
      <c r="BB9139" s="5" t="str">
        <f>IF(OR($E9139="",$G9139&lt;&gt;"Ativo"),"",IF(COUNTIFS($E$4:$E9139,$E9139,$A$4:$A9139,$A9139,$G$4:$G9139,"Ativo")=1,1,0))</f>
        <v/>
      </c>
      <c r="BC9139" t="str">
        <f>IF(OR($A9139="",$G9139&lt;&gt;"Ativo"),"",IF(COUNTIFS($A$4:$A9139,$A9139,$G$4:$G9139,"Ativo")=1,1,0))</f>
        <v/>
      </c>
    </row>
    <row r="9140" spans="1:55" x14ac:dyDescent="0.3">
      <c r="A9140" s="76"/>
      <c r="B9140" s="104"/>
      <c r="C9140" s="76"/>
      <c r="D9140" s="77"/>
      <c r="E9140" s="12"/>
      <c r="F9140" s="78"/>
      <c r="G9140" s="77"/>
      <c r="H9140" s="79"/>
      <c r="BA9140" s="5" t="str">
        <f t="shared" si="142"/>
        <v/>
      </c>
      <c r="BB9140" s="5" t="str">
        <f>IF(OR($E9140="",$G9140&lt;&gt;"Ativo"),"",IF(COUNTIFS($E$4:$E9140,$E9140,$A$4:$A9140,$A9140,$G$4:$G9140,"Ativo")=1,1,0))</f>
        <v/>
      </c>
      <c r="BC9140" t="str">
        <f>IF(OR($A9140="",$G9140&lt;&gt;"Ativo"),"",IF(COUNTIFS($A$4:$A9140,$A9140,$G$4:$G9140,"Ativo")=1,1,0))</f>
        <v/>
      </c>
    </row>
    <row r="9141" spans="1:55" x14ac:dyDescent="0.3">
      <c r="A9141" s="76"/>
      <c r="B9141" s="104"/>
      <c r="C9141" s="76"/>
      <c r="D9141" s="77"/>
      <c r="E9141" s="12"/>
      <c r="F9141" s="78"/>
      <c r="G9141" s="77"/>
      <c r="H9141" s="79"/>
      <c r="BA9141" s="5" t="str">
        <f t="shared" si="142"/>
        <v/>
      </c>
      <c r="BB9141" s="5" t="str">
        <f>IF(OR($E9141="",$G9141&lt;&gt;"Ativo"),"",IF(COUNTIFS($E$4:$E9141,$E9141,$A$4:$A9141,$A9141,$G$4:$G9141,"Ativo")=1,1,0))</f>
        <v/>
      </c>
      <c r="BC9141" t="str">
        <f>IF(OR($A9141="",$G9141&lt;&gt;"Ativo"),"",IF(COUNTIFS($A$4:$A9141,$A9141,$G$4:$G9141,"Ativo")=1,1,0))</f>
        <v/>
      </c>
    </row>
    <row r="9142" spans="1:55" x14ac:dyDescent="0.3">
      <c r="A9142" s="76"/>
      <c r="B9142" s="104"/>
      <c r="C9142" s="76"/>
      <c r="D9142" s="77"/>
      <c r="E9142" s="12"/>
      <c r="F9142" s="78"/>
      <c r="G9142" s="77"/>
      <c r="H9142" s="79"/>
      <c r="BA9142" s="5" t="str">
        <f t="shared" si="142"/>
        <v/>
      </c>
      <c r="BB9142" s="5" t="str">
        <f>IF(OR($E9142="",$G9142&lt;&gt;"Ativo"),"",IF(COUNTIFS($E$4:$E9142,$E9142,$A$4:$A9142,$A9142,$G$4:$G9142,"Ativo")=1,1,0))</f>
        <v/>
      </c>
      <c r="BC9142" t="str">
        <f>IF(OR($A9142="",$G9142&lt;&gt;"Ativo"),"",IF(COUNTIFS($A$4:$A9142,$A9142,$G$4:$G9142,"Ativo")=1,1,0))</f>
        <v/>
      </c>
    </row>
    <row r="9143" spans="1:55" x14ac:dyDescent="0.3">
      <c r="A9143" s="76"/>
      <c r="B9143" s="104"/>
      <c r="C9143" s="76"/>
      <c r="D9143" s="77"/>
      <c r="E9143" s="12"/>
      <c r="F9143" s="78"/>
      <c r="G9143" s="77"/>
      <c r="H9143" s="79"/>
      <c r="BA9143" s="5" t="str">
        <f t="shared" si="142"/>
        <v/>
      </c>
      <c r="BB9143" s="5" t="str">
        <f>IF(OR($E9143="",$G9143&lt;&gt;"Ativo"),"",IF(COUNTIFS($E$4:$E9143,$E9143,$A$4:$A9143,$A9143,$G$4:$G9143,"Ativo")=1,1,0))</f>
        <v/>
      </c>
      <c r="BC9143" t="str">
        <f>IF(OR($A9143="",$G9143&lt;&gt;"Ativo"),"",IF(COUNTIFS($A$4:$A9143,$A9143,$G$4:$G9143,"Ativo")=1,1,0))</f>
        <v/>
      </c>
    </row>
    <row r="9144" spans="1:55" x14ac:dyDescent="0.3">
      <c r="A9144" s="76"/>
      <c r="B9144" s="104"/>
      <c r="C9144" s="76"/>
      <c r="D9144" s="77"/>
      <c r="E9144" s="12"/>
      <c r="F9144" s="78"/>
      <c r="G9144" s="77"/>
      <c r="H9144" s="79"/>
      <c r="BA9144" s="5" t="str">
        <f t="shared" si="142"/>
        <v/>
      </c>
      <c r="BB9144" s="5" t="str">
        <f>IF(OR($E9144="",$G9144&lt;&gt;"Ativo"),"",IF(COUNTIFS($E$4:$E9144,$E9144,$A$4:$A9144,$A9144,$G$4:$G9144,"Ativo")=1,1,0))</f>
        <v/>
      </c>
      <c r="BC9144" t="str">
        <f>IF(OR($A9144="",$G9144&lt;&gt;"Ativo"),"",IF(COUNTIFS($A$4:$A9144,$A9144,$G$4:$G9144,"Ativo")=1,1,0))</f>
        <v/>
      </c>
    </row>
    <row r="9145" spans="1:55" x14ac:dyDescent="0.3">
      <c r="A9145" s="76"/>
      <c r="B9145" s="104"/>
      <c r="C9145" s="76"/>
      <c r="D9145" s="77"/>
      <c r="E9145" s="12"/>
      <c r="F9145" s="78"/>
      <c r="G9145" s="77"/>
      <c r="H9145" s="79"/>
      <c r="BA9145" s="5" t="str">
        <f t="shared" si="142"/>
        <v/>
      </c>
      <c r="BB9145" s="5" t="str">
        <f>IF(OR($E9145="",$G9145&lt;&gt;"Ativo"),"",IF(COUNTIFS($E$4:$E9145,$E9145,$A$4:$A9145,$A9145,$G$4:$G9145,"Ativo")=1,1,0))</f>
        <v/>
      </c>
      <c r="BC9145" t="str">
        <f>IF(OR($A9145="",$G9145&lt;&gt;"Ativo"),"",IF(COUNTIFS($A$4:$A9145,$A9145,$G$4:$G9145,"Ativo")=1,1,0))</f>
        <v/>
      </c>
    </row>
    <row r="9146" spans="1:55" x14ac:dyDescent="0.3">
      <c r="A9146" s="76"/>
      <c r="B9146" s="104"/>
      <c r="C9146" s="76"/>
      <c r="D9146" s="77"/>
      <c r="E9146" s="12"/>
      <c r="F9146" s="78"/>
      <c r="G9146" s="77"/>
      <c r="H9146" s="79"/>
      <c r="BA9146" s="5" t="str">
        <f t="shared" si="142"/>
        <v/>
      </c>
      <c r="BB9146" s="5" t="str">
        <f>IF(OR($E9146="",$G9146&lt;&gt;"Ativo"),"",IF(COUNTIFS($E$4:$E9146,$E9146,$A$4:$A9146,$A9146,$G$4:$G9146,"Ativo")=1,1,0))</f>
        <v/>
      </c>
      <c r="BC9146" t="str">
        <f>IF(OR($A9146="",$G9146&lt;&gt;"Ativo"),"",IF(COUNTIFS($A$4:$A9146,$A9146,$G$4:$G9146,"Ativo")=1,1,0))</f>
        <v/>
      </c>
    </row>
    <row r="9147" spans="1:55" x14ac:dyDescent="0.3">
      <c r="A9147" s="76"/>
      <c r="B9147" s="104"/>
      <c r="C9147" s="76"/>
      <c r="D9147" s="77"/>
      <c r="E9147" s="12"/>
      <c r="F9147" s="78"/>
      <c r="G9147" s="77"/>
      <c r="H9147" s="79"/>
      <c r="BA9147" s="5" t="str">
        <f t="shared" si="142"/>
        <v/>
      </c>
      <c r="BB9147" s="5" t="str">
        <f>IF(OR($E9147="",$G9147&lt;&gt;"Ativo"),"",IF(COUNTIFS($E$4:$E9147,$E9147,$A$4:$A9147,$A9147,$G$4:$G9147,"Ativo")=1,1,0))</f>
        <v/>
      </c>
      <c r="BC9147" t="str">
        <f>IF(OR($A9147="",$G9147&lt;&gt;"Ativo"),"",IF(COUNTIFS($A$4:$A9147,$A9147,$G$4:$G9147,"Ativo")=1,1,0))</f>
        <v/>
      </c>
    </row>
    <row r="9148" spans="1:55" x14ac:dyDescent="0.3">
      <c r="A9148" s="76"/>
      <c r="B9148" s="104"/>
      <c r="C9148" s="76"/>
      <c r="D9148" s="77"/>
      <c r="E9148" s="12"/>
      <c r="F9148" s="78"/>
      <c r="G9148" s="77"/>
      <c r="H9148" s="79"/>
      <c r="BA9148" s="5" t="str">
        <f t="shared" si="142"/>
        <v/>
      </c>
      <c r="BB9148" s="5" t="str">
        <f>IF(OR($E9148="",$G9148&lt;&gt;"Ativo"),"",IF(COUNTIFS($E$4:$E9148,$E9148,$A$4:$A9148,$A9148,$G$4:$G9148,"Ativo")=1,1,0))</f>
        <v/>
      </c>
      <c r="BC9148" t="str">
        <f>IF(OR($A9148="",$G9148&lt;&gt;"Ativo"),"",IF(COUNTIFS($A$4:$A9148,$A9148,$G$4:$G9148,"Ativo")=1,1,0))</f>
        <v/>
      </c>
    </row>
    <row r="9149" spans="1:55" x14ac:dyDescent="0.3">
      <c r="A9149" s="76"/>
      <c r="B9149" s="104"/>
      <c r="C9149" s="76"/>
      <c r="D9149" s="77"/>
      <c r="E9149" s="12"/>
      <c r="F9149" s="78"/>
      <c r="G9149" s="77"/>
      <c r="H9149" s="79"/>
      <c r="BA9149" s="5" t="str">
        <f t="shared" si="142"/>
        <v/>
      </c>
      <c r="BB9149" s="5" t="str">
        <f>IF(OR($E9149="",$G9149&lt;&gt;"Ativo"),"",IF(COUNTIFS($E$4:$E9149,$E9149,$A$4:$A9149,$A9149,$G$4:$G9149,"Ativo")=1,1,0))</f>
        <v/>
      </c>
      <c r="BC9149" t="str">
        <f>IF(OR($A9149="",$G9149&lt;&gt;"Ativo"),"",IF(COUNTIFS($A$4:$A9149,$A9149,$G$4:$G9149,"Ativo")=1,1,0))</f>
        <v/>
      </c>
    </row>
    <row r="9150" spans="1:55" x14ac:dyDescent="0.3">
      <c r="A9150" s="76"/>
      <c r="B9150" s="104"/>
      <c r="C9150" s="76"/>
      <c r="D9150" s="77"/>
      <c r="E9150" s="12"/>
      <c r="F9150" s="78"/>
      <c r="G9150" s="77"/>
      <c r="H9150" s="79"/>
      <c r="BA9150" s="5" t="str">
        <f t="shared" si="142"/>
        <v/>
      </c>
      <c r="BB9150" s="5" t="str">
        <f>IF(OR($E9150="",$G9150&lt;&gt;"Ativo"),"",IF(COUNTIFS($E$4:$E9150,$E9150,$A$4:$A9150,$A9150,$G$4:$G9150,"Ativo")=1,1,0))</f>
        <v/>
      </c>
      <c r="BC9150" t="str">
        <f>IF(OR($A9150="",$G9150&lt;&gt;"Ativo"),"",IF(COUNTIFS($A$4:$A9150,$A9150,$G$4:$G9150,"Ativo")=1,1,0))</f>
        <v/>
      </c>
    </row>
    <row r="9151" spans="1:55" x14ac:dyDescent="0.3">
      <c r="A9151" s="76"/>
      <c r="B9151" s="104"/>
      <c r="C9151" s="76"/>
      <c r="D9151" s="77"/>
      <c r="E9151" s="12"/>
      <c r="F9151" s="78"/>
      <c r="G9151" s="77"/>
      <c r="H9151" s="79"/>
      <c r="BA9151" s="5" t="str">
        <f t="shared" si="142"/>
        <v/>
      </c>
      <c r="BB9151" s="5" t="str">
        <f>IF(OR($E9151="",$G9151&lt;&gt;"Ativo"),"",IF(COUNTIFS($E$4:$E9151,$E9151,$A$4:$A9151,$A9151,$G$4:$G9151,"Ativo")=1,1,0))</f>
        <v/>
      </c>
      <c r="BC9151" t="str">
        <f>IF(OR($A9151="",$G9151&lt;&gt;"Ativo"),"",IF(COUNTIFS($A$4:$A9151,$A9151,$G$4:$G9151,"Ativo")=1,1,0))</f>
        <v/>
      </c>
    </row>
    <row r="9152" spans="1:55" x14ac:dyDescent="0.3">
      <c r="A9152" s="76"/>
      <c r="B9152" s="104"/>
      <c r="C9152" s="76"/>
      <c r="D9152" s="77"/>
      <c r="E9152" s="12"/>
      <c r="F9152" s="78"/>
      <c r="G9152" s="77"/>
      <c r="H9152" s="79"/>
      <c r="BA9152" s="5" t="str">
        <f t="shared" si="142"/>
        <v/>
      </c>
      <c r="BB9152" s="5" t="str">
        <f>IF(OR($E9152="",$G9152&lt;&gt;"Ativo"),"",IF(COUNTIFS($E$4:$E9152,$E9152,$A$4:$A9152,$A9152,$G$4:$G9152,"Ativo")=1,1,0))</f>
        <v/>
      </c>
      <c r="BC9152" t="str">
        <f>IF(OR($A9152="",$G9152&lt;&gt;"Ativo"),"",IF(COUNTIFS($A$4:$A9152,$A9152,$G$4:$G9152,"Ativo")=1,1,0))</f>
        <v/>
      </c>
    </row>
    <row r="9153" spans="1:55" x14ac:dyDescent="0.3">
      <c r="A9153" s="76"/>
      <c r="B9153" s="104"/>
      <c r="C9153" s="76"/>
      <c r="D9153" s="77"/>
      <c r="E9153" s="12"/>
      <c r="F9153" s="78"/>
      <c r="G9153" s="77"/>
      <c r="H9153" s="79"/>
      <c r="BA9153" s="5" t="str">
        <f t="shared" si="142"/>
        <v/>
      </c>
      <c r="BB9153" s="5" t="str">
        <f>IF(OR($E9153="",$G9153&lt;&gt;"Ativo"),"",IF(COUNTIFS($E$4:$E9153,$E9153,$A$4:$A9153,$A9153,$G$4:$G9153,"Ativo")=1,1,0))</f>
        <v/>
      </c>
      <c r="BC9153" t="str">
        <f>IF(OR($A9153="",$G9153&lt;&gt;"Ativo"),"",IF(COUNTIFS($A$4:$A9153,$A9153,$G$4:$G9153,"Ativo")=1,1,0))</f>
        <v/>
      </c>
    </row>
    <row r="9154" spans="1:55" x14ac:dyDescent="0.3">
      <c r="A9154" s="76"/>
      <c r="B9154" s="104"/>
      <c r="C9154" s="76"/>
      <c r="D9154" s="77"/>
      <c r="E9154" s="12"/>
      <c r="F9154" s="78"/>
      <c r="G9154" s="77"/>
      <c r="H9154" s="79"/>
      <c r="BA9154" s="5" t="str">
        <f t="shared" si="142"/>
        <v/>
      </c>
      <c r="BB9154" s="5" t="str">
        <f>IF(OR($E9154="",$G9154&lt;&gt;"Ativo"),"",IF(COUNTIFS($E$4:$E9154,$E9154,$A$4:$A9154,$A9154,$G$4:$G9154,"Ativo")=1,1,0))</f>
        <v/>
      </c>
      <c r="BC9154" t="str">
        <f>IF(OR($A9154="",$G9154&lt;&gt;"Ativo"),"",IF(COUNTIFS($A$4:$A9154,$A9154,$G$4:$G9154,"Ativo")=1,1,0))</f>
        <v/>
      </c>
    </row>
    <row r="9155" spans="1:55" x14ac:dyDescent="0.3">
      <c r="A9155" s="76"/>
      <c r="B9155" s="104"/>
      <c r="C9155" s="76"/>
      <c r="D9155" s="77"/>
      <c r="E9155" s="12"/>
      <c r="F9155" s="78"/>
      <c r="G9155" s="77"/>
      <c r="H9155" s="79"/>
      <c r="BA9155" s="5" t="str">
        <f t="shared" si="142"/>
        <v/>
      </c>
      <c r="BB9155" s="5" t="str">
        <f>IF(OR($E9155="",$G9155&lt;&gt;"Ativo"),"",IF(COUNTIFS($E$4:$E9155,$E9155,$A$4:$A9155,$A9155,$G$4:$G9155,"Ativo")=1,1,0))</f>
        <v/>
      </c>
      <c r="BC9155" t="str">
        <f>IF(OR($A9155="",$G9155&lt;&gt;"Ativo"),"",IF(COUNTIFS($A$4:$A9155,$A9155,$G$4:$G9155,"Ativo")=1,1,0))</f>
        <v/>
      </c>
    </row>
    <row r="9156" spans="1:55" x14ac:dyDescent="0.3">
      <c r="A9156" s="76"/>
      <c r="B9156" s="104"/>
      <c r="C9156" s="76"/>
      <c r="D9156" s="77"/>
      <c r="E9156" s="12"/>
      <c r="F9156" s="78"/>
      <c r="G9156" s="77"/>
      <c r="H9156" s="79"/>
      <c r="BA9156" s="5" t="str">
        <f t="shared" ref="BA9156:BA9219" si="143">IF($D9156="","",MID($D9156,4,LEN($D9156)-5))</f>
        <v/>
      </c>
      <c r="BB9156" s="5" t="str">
        <f>IF(OR($E9156="",$G9156&lt;&gt;"Ativo"),"",IF(COUNTIFS($E$4:$E9156,$E9156,$A$4:$A9156,$A9156,$G$4:$G9156,"Ativo")=1,1,0))</f>
        <v/>
      </c>
      <c r="BC9156" t="str">
        <f>IF(OR($A9156="",$G9156&lt;&gt;"Ativo"),"",IF(COUNTIFS($A$4:$A9156,$A9156,$G$4:$G9156,"Ativo")=1,1,0))</f>
        <v/>
      </c>
    </row>
    <row r="9157" spans="1:55" x14ac:dyDescent="0.3">
      <c r="A9157" s="76"/>
      <c r="B9157" s="104"/>
      <c r="C9157" s="76"/>
      <c r="D9157" s="77"/>
      <c r="E9157" s="12"/>
      <c r="F9157" s="78"/>
      <c r="G9157" s="77"/>
      <c r="H9157" s="79"/>
      <c r="BA9157" s="5" t="str">
        <f t="shared" si="143"/>
        <v/>
      </c>
      <c r="BB9157" s="5" t="str">
        <f>IF(OR($E9157="",$G9157&lt;&gt;"Ativo"),"",IF(COUNTIFS($E$4:$E9157,$E9157,$A$4:$A9157,$A9157,$G$4:$G9157,"Ativo")=1,1,0))</f>
        <v/>
      </c>
      <c r="BC9157" t="str">
        <f>IF(OR($A9157="",$G9157&lt;&gt;"Ativo"),"",IF(COUNTIFS($A$4:$A9157,$A9157,$G$4:$G9157,"Ativo")=1,1,0))</f>
        <v/>
      </c>
    </row>
    <row r="9158" spans="1:55" x14ac:dyDescent="0.3">
      <c r="A9158" s="76"/>
      <c r="B9158" s="104"/>
      <c r="C9158" s="76"/>
      <c r="D9158" s="77"/>
      <c r="E9158" s="12"/>
      <c r="F9158" s="78"/>
      <c r="G9158" s="77"/>
      <c r="H9158" s="79"/>
      <c r="BA9158" s="5" t="str">
        <f t="shared" si="143"/>
        <v/>
      </c>
      <c r="BB9158" s="5" t="str">
        <f>IF(OR($E9158="",$G9158&lt;&gt;"Ativo"),"",IF(COUNTIFS($E$4:$E9158,$E9158,$A$4:$A9158,$A9158,$G$4:$G9158,"Ativo")=1,1,0))</f>
        <v/>
      </c>
      <c r="BC9158" t="str">
        <f>IF(OR($A9158="",$G9158&lt;&gt;"Ativo"),"",IF(COUNTIFS($A$4:$A9158,$A9158,$G$4:$G9158,"Ativo")=1,1,0))</f>
        <v/>
      </c>
    </row>
    <row r="9159" spans="1:55" x14ac:dyDescent="0.3">
      <c r="A9159" s="76"/>
      <c r="B9159" s="104"/>
      <c r="C9159" s="76"/>
      <c r="D9159" s="77"/>
      <c r="E9159" s="12"/>
      <c r="F9159" s="78"/>
      <c r="G9159" s="77"/>
      <c r="H9159" s="79"/>
      <c r="BA9159" s="5" t="str">
        <f t="shared" si="143"/>
        <v/>
      </c>
      <c r="BB9159" s="5" t="str">
        <f>IF(OR($E9159="",$G9159&lt;&gt;"Ativo"),"",IF(COUNTIFS($E$4:$E9159,$E9159,$A$4:$A9159,$A9159,$G$4:$G9159,"Ativo")=1,1,0))</f>
        <v/>
      </c>
      <c r="BC9159" t="str">
        <f>IF(OR($A9159="",$G9159&lt;&gt;"Ativo"),"",IF(COUNTIFS($A$4:$A9159,$A9159,$G$4:$G9159,"Ativo")=1,1,0))</f>
        <v/>
      </c>
    </row>
    <row r="9160" spans="1:55" x14ac:dyDescent="0.3">
      <c r="A9160" s="76"/>
      <c r="B9160" s="104"/>
      <c r="C9160" s="76"/>
      <c r="D9160" s="77"/>
      <c r="E9160" s="12"/>
      <c r="F9160" s="78"/>
      <c r="G9160" s="77"/>
      <c r="H9160" s="79"/>
      <c r="BA9160" s="5" t="str">
        <f t="shared" si="143"/>
        <v/>
      </c>
      <c r="BB9160" s="5" t="str">
        <f>IF(OR($E9160="",$G9160&lt;&gt;"Ativo"),"",IF(COUNTIFS($E$4:$E9160,$E9160,$A$4:$A9160,$A9160,$G$4:$G9160,"Ativo")=1,1,0))</f>
        <v/>
      </c>
      <c r="BC9160" t="str">
        <f>IF(OR($A9160="",$G9160&lt;&gt;"Ativo"),"",IF(COUNTIFS($A$4:$A9160,$A9160,$G$4:$G9160,"Ativo")=1,1,0))</f>
        <v/>
      </c>
    </row>
    <row r="9161" spans="1:55" x14ac:dyDescent="0.3">
      <c r="A9161" s="76"/>
      <c r="B9161" s="104"/>
      <c r="C9161" s="76"/>
      <c r="D9161" s="77"/>
      <c r="E9161" s="12"/>
      <c r="F9161" s="78"/>
      <c r="G9161" s="77"/>
      <c r="H9161" s="79"/>
      <c r="BA9161" s="5" t="str">
        <f t="shared" si="143"/>
        <v/>
      </c>
      <c r="BB9161" s="5" t="str">
        <f>IF(OR($E9161="",$G9161&lt;&gt;"Ativo"),"",IF(COUNTIFS($E$4:$E9161,$E9161,$A$4:$A9161,$A9161,$G$4:$G9161,"Ativo")=1,1,0))</f>
        <v/>
      </c>
      <c r="BC9161" t="str">
        <f>IF(OR($A9161="",$G9161&lt;&gt;"Ativo"),"",IF(COUNTIFS($A$4:$A9161,$A9161,$G$4:$G9161,"Ativo")=1,1,0))</f>
        <v/>
      </c>
    </row>
    <row r="9162" spans="1:55" x14ac:dyDescent="0.3">
      <c r="A9162" s="76"/>
      <c r="B9162" s="104"/>
      <c r="C9162" s="76"/>
      <c r="D9162" s="77"/>
      <c r="E9162" s="12"/>
      <c r="F9162" s="78"/>
      <c r="G9162" s="77"/>
      <c r="H9162" s="79"/>
      <c r="BA9162" s="5" t="str">
        <f t="shared" si="143"/>
        <v/>
      </c>
      <c r="BB9162" s="5" t="str">
        <f>IF(OR($E9162="",$G9162&lt;&gt;"Ativo"),"",IF(COUNTIFS($E$4:$E9162,$E9162,$A$4:$A9162,$A9162,$G$4:$G9162,"Ativo")=1,1,0))</f>
        <v/>
      </c>
      <c r="BC9162" t="str">
        <f>IF(OR($A9162="",$G9162&lt;&gt;"Ativo"),"",IF(COUNTIFS($A$4:$A9162,$A9162,$G$4:$G9162,"Ativo")=1,1,0))</f>
        <v/>
      </c>
    </row>
    <row r="9163" spans="1:55" x14ac:dyDescent="0.3">
      <c r="A9163" s="76"/>
      <c r="B9163" s="104"/>
      <c r="C9163" s="76"/>
      <c r="D9163" s="77"/>
      <c r="E9163" s="12"/>
      <c r="F9163" s="78"/>
      <c r="G9163" s="77"/>
      <c r="H9163" s="79"/>
      <c r="BA9163" s="5" t="str">
        <f t="shared" si="143"/>
        <v/>
      </c>
      <c r="BB9163" s="5" t="str">
        <f>IF(OR($E9163="",$G9163&lt;&gt;"Ativo"),"",IF(COUNTIFS($E$4:$E9163,$E9163,$A$4:$A9163,$A9163,$G$4:$G9163,"Ativo")=1,1,0))</f>
        <v/>
      </c>
      <c r="BC9163" t="str">
        <f>IF(OR($A9163="",$G9163&lt;&gt;"Ativo"),"",IF(COUNTIFS($A$4:$A9163,$A9163,$G$4:$G9163,"Ativo")=1,1,0))</f>
        <v/>
      </c>
    </row>
    <row r="9164" spans="1:55" x14ac:dyDescent="0.3">
      <c r="A9164" s="76"/>
      <c r="B9164" s="104"/>
      <c r="C9164" s="76"/>
      <c r="D9164" s="77"/>
      <c r="E9164" s="12"/>
      <c r="F9164" s="78"/>
      <c r="G9164" s="77"/>
      <c r="H9164" s="79"/>
      <c r="BA9164" s="5" t="str">
        <f t="shared" si="143"/>
        <v/>
      </c>
      <c r="BB9164" s="5" t="str">
        <f>IF(OR($E9164="",$G9164&lt;&gt;"Ativo"),"",IF(COUNTIFS($E$4:$E9164,$E9164,$A$4:$A9164,$A9164,$G$4:$G9164,"Ativo")=1,1,0))</f>
        <v/>
      </c>
      <c r="BC9164" t="str">
        <f>IF(OR($A9164="",$G9164&lt;&gt;"Ativo"),"",IF(COUNTIFS($A$4:$A9164,$A9164,$G$4:$G9164,"Ativo")=1,1,0))</f>
        <v/>
      </c>
    </row>
    <row r="9165" spans="1:55" x14ac:dyDescent="0.3">
      <c r="A9165" s="76"/>
      <c r="B9165" s="104"/>
      <c r="C9165" s="76"/>
      <c r="D9165" s="77"/>
      <c r="E9165" s="12"/>
      <c r="F9165" s="78"/>
      <c r="G9165" s="77"/>
      <c r="H9165" s="79"/>
      <c r="BA9165" s="5" t="str">
        <f t="shared" si="143"/>
        <v/>
      </c>
      <c r="BB9165" s="5" t="str">
        <f>IF(OR($E9165="",$G9165&lt;&gt;"Ativo"),"",IF(COUNTIFS($E$4:$E9165,$E9165,$A$4:$A9165,$A9165,$G$4:$G9165,"Ativo")=1,1,0))</f>
        <v/>
      </c>
      <c r="BC9165" t="str">
        <f>IF(OR($A9165="",$G9165&lt;&gt;"Ativo"),"",IF(COUNTIFS($A$4:$A9165,$A9165,$G$4:$G9165,"Ativo")=1,1,0))</f>
        <v/>
      </c>
    </row>
    <row r="9166" spans="1:55" x14ac:dyDescent="0.3">
      <c r="A9166" s="76"/>
      <c r="B9166" s="104"/>
      <c r="C9166" s="76"/>
      <c r="D9166" s="77"/>
      <c r="E9166" s="12"/>
      <c r="F9166" s="78"/>
      <c r="G9166" s="77"/>
      <c r="H9166" s="79"/>
      <c r="BA9166" s="5" t="str">
        <f t="shared" si="143"/>
        <v/>
      </c>
      <c r="BB9166" s="5" t="str">
        <f>IF(OR($E9166="",$G9166&lt;&gt;"Ativo"),"",IF(COUNTIFS($E$4:$E9166,$E9166,$A$4:$A9166,$A9166,$G$4:$G9166,"Ativo")=1,1,0))</f>
        <v/>
      </c>
      <c r="BC9166" t="str">
        <f>IF(OR($A9166="",$G9166&lt;&gt;"Ativo"),"",IF(COUNTIFS($A$4:$A9166,$A9166,$G$4:$G9166,"Ativo")=1,1,0))</f>
        <v/>
      </c>
    </row>
    <row r="9167" spans="1:55" x14ac:dyDescent="0.3">
      <c r="A9167" s="76"/>
      <c r="B9167" s="104"/>
      <c r="C9167" s="76"/>
      <c r="D9167" s="77"/>
      <c r="E9167" s="12"/>
      <c r="F9167" s="78"/>
      <c r="G9167" s="77"/>
      <c r="H9167" s="79"/>
      <c r="BA9167" s="5" t="str">
        <f t="shared" si="143"/>
        <v/>
      </c>
      <c r="BB9167" s="5" t="str">
        <f>IF(OR($E9167="",$G9167&lt;&gt;"Ativo"),"",IF(COUNTIFS($E$4:$E9167,$E9167,$A$4:$A9167,$A9167,$G$4:$G9167,"Ativo")=1,1,0))</f>
        <v/>
      </c>
      <c r="BC9167" t="str">
        <f>IF(OR($A9167="",$G9167&lt;&gt;"Ativo"),"",IF(COUNTIFS($A$4:$A9167,$A9167,$G$4:$G9167,"Ativo")=1,1,0))</f>
        <v/>
      </c>
    </row>
    <row r="9168" spans="1:55" x14ac:dyDescent="0.3">
      <c r="A9168" s="76"/>
      <c r="B9168" s="104"/>
      <c r="C9168" s="76"/>
      <c r="D9168" s="77"/>
      <c r="E9168" s="12"/>
      <c r="F9168" s="78"/>
      <c r="G9168" s="77"/>
      <c r="H9168" s="79"/>
      <c r="BA9168" s="5" t="str">
        <f t="shared" si="143"/>
        <v/>
      </c>
      <c r="BB9168" s="5" t="str">
        <f>IF(OR($E9168="",$G9168&lt;&gt;"Ativo"),"",IF(COUNTIFS($E$4:$E9168,$E9168,$A$4:$A9168,$A9168,$G$4:$G9168,"Ativo")=1,1,0))</f>
        <v/>
      </c>
      <c r="BC9168" t="str">
        <f>IF(OR($A9168="",$G9168&lt;&gt;"Ativo"),"",IF(COUNTIFS($A$4:$A9168,$A9168,$G$4:$G9168,"Ativo")=1,1,0))</f>
        <v/>
      </c>
    </row>
    <row r="9169" spans="1:55" x14ac:dyDescent="0.3">
      <c r="A9169" s="76"/>
      <c r="B9169" s="104"/>
      <c r="C9169" s="76"/>
      <c r="D9169" s="77"/>
      <c r="E9169" s="12"/>
      <c r="F9169" s="78"/>
      <c r="G9169" s="77"/>
      <c r="H9169" s="79"/>
      <c r="BA9169" s="5" t="str">
        <f t="shared" si="143"/>
        <v/>
      </c>
      <c r="BB9169" s="5" t="str">
        <f>IF(OR($E9169="",$G9169&lt;&gt;"Ativo"),"",IF(COUNTIFS($E$4:$E9169,$E9169,$A$4:$A9169,$A9169,$G$4:$G9169,"Ativo")=1,1,0))</f>
        <v/>
      </c>
      <c r="BC9169" t="str">
        <f>IF(OR($A9169="",$G9169&lt;&gt;"Ativo"),"",IF(COUNTIFS($A$4:$A9169,$A9169,$G$4:$G9169,"Ativo")=1,1,0))</f>
        <v/>
      </c>
    </row>
    <row r="9170" spans="1:55" x14ac:dyDescent="0.3">
      <c r="A9170" s="76"/>
      <c r="B9170" s="104"/>
      <c r="C9170" s="76"/>
      <c r="D9170" s="77"/>
      <c r="E9170" s="12"/>
      <c r="F9170" s="78"/>
      <c r="G9170" s="77"/>
      <c r="H9170" s="79"/>
      <c r="BA9170" s="5" t="str">
        <f t="shared" si="143"/>
        <v/>
      </c>
      <c r="BB9170" s="5" t="str">
        <f>IF(OR($E9170="",$G9170&lt;&gt;"Ativo"),"",IF(COUNTIFS($E$4:$E9170,$E9170,$A$4:$A9170,$A9170,$G$4:$G9170,"Ativo")=1,1,0))</f>
        <v/>
      </c>
      <c r="BC9170" t="str">
        <f>IF(OR($A9170="",$G9170&lt;&gt;"Ativo"),"",IF(COUNTIFS($A$4:$A9170,$A9170,$G$4:$G9170,"Ativo")=1,1,0))</f>
        <v/>
      </c>
    </row>
    <row r="9171" spans="1:55" x14ac:dyDescent="0.3">
      <c r="A9171" s="76"/>
      <c r="B9171" s="104"/>
      <c r="C9171" s="76"/>
      <c r="D9171" s="77"/>
      <c r="E9171" s="12"/>
      <c r="F9171" s="78"/>
      <c r="G9171" s="77"/>
      <c r="H9171" s="79"/>
      <c r="BA9171" s="5" t="str">
        <f t="shared" si="143"/>
        <v/>
      </c>
      <c r="BB9171" s="5" t="str">
        <f>IF(OR($E9171="",$G9171&lt;&gt;"Ativo"),"",IF(COUNTIFS($E$4:$E9171,$E9171,$A$4:$A9171,$A9171,$G$4:$G9171,"Ativo")=1,1,0))</f>
        <v/>
      </c>
      <c r="BC9171" t="str">
        <f>IF(OR($A9171="",$G9171&lt;&gt;"Ativo"),"",IF(COUNTIFS($A$4:$A9171,$A9171,$G$4:$G9171,"Ativo")=1,1,0))</f>
        <v/>
      </c>
    </row>
    <row r="9172" spans="1:55" x14ac:dyDescent="0.3">
      <c r="A9172" s="76"/>
      <c r="B9172" s="104"/>
      <c r="C9172" s="76"/>
      <c r="D9172" s="77"/>
      <c r="E9172" s="12"/>
      <c r="F9172" s="78"/>
      <c r="G9172" s="77"/>
      <c r="H9172" s="79"/>
      <c r="BA9172" s="5" t="str">
        <f t="shared" si="143"/>
        <v/>
      </c>
      <c r="BB9172" s="5" t="str">
        <f>IF(OR($E9172="",$G9172&lt;&gt;"Ativo"),"",IF(COUNTIFS($E$4:$E9172,$E9172,$A$4:$A9172,$A9172,$G$4:$G9172,"Ativo")=1,1,0))</f>
        <v/>
      </c>
      <c r="BC9172" t="str">
        <f>IF(OR($A9172="",$G9172&lt;&gt;"Ativo"),"",IF(COUNTIFS($A$4:$A9172,$A9172,$G$4:$G9172,"Ativo")=1,1,0))</f>
        <v/>
      </c>
    </row>
    <row r="9173" spans="1:55" x14ac:dyDescent="0.3">
      <c r="A9173" s="76"/>
      <c r="B9173" s="104"/>
      <c r="C9173" s="76"/>
      <c r="D9173" s="77"/>
      <c r="E9173" s="12"/>
      <c r="F9173" s="78"/>
      <c r="G9173" s="77"/>
      <c r="H9173" s="79"/>
      <c r="BA9173" s="5" t="str">
        <f t="shared" si="143"/>
        <v/>
      </c>
      <c r="BB9173" s="5" t="str">
        <f>IF(OR($E9173="",$G9173&lt;&gt;"Ativo"),"",IF(COUNTIFS($E$4:$E9173,$E9173,$A$4:$A9173,$A9173,$G$4:$G9173,"Ativo")=1,1,0))</f>
        <v/>
      </c>
      <c r="BC9173" t="str">
        <f>IF(OR($A9173="",$G9173&lt;&gt;"Ativo"),"",IF(COUNTIFS($A$4:$A9173,$A9173,$G$4:$G9173,"Ativo")=1,1,0))</f>
        <v/>
      </c>
    </row>
    <row r="9174" spans="1:55" x14ac:dyDescent="0.3">
      <c r="A9174" s="76"/>
      <c r="B9174" s="104"/>
      <c r="C9174" s="76"/>
      <c r="D9174" s="77"/>
      <c r="E9174" s="12"/>
      <c r="F9174" s="78"/>
      <c r="G9174" s="77"/>
      <c r="H9174" s="79"/>
      <c r="BA9174" s="5" t="str">
        <f t="shared" si="143"/>
        <v/>
      </c>
      <c r="BB9174" s="5" t="str">
        <f>IF(OR($E9174="",$G9174&lt;&gt;"Ativo"),"",IF(COUNTIFS($E$4:$E9174,$E9174,$A$4:$A9174,$A9174,$G$4:$G9174,"Ativo")=1,1,0))</f>
        <v/>
      </c>
      <c r="BC9174" t="str">
        <f>IF(OR($A9174="",$G9174&lt;&gt;"Ativo"),"",IF(COUNTIFS($A$4:$A9174,$A9174,$G$4:$G9174,"Ativo")=1,1,0))</f>
        <v/>
      </c>
    </row>
    <row r="9175" spans="1:55" x14ac:dyDescent="0.3">
      <c r="A9175" s="76"/>
      <c r="B9175" s="104"/>
      <c r="C9175" s="76"/>
      <c r="D9175" s="77"/>
      <c r="E9175" s="12"/>
      <c r="F9175" s="78"/>
      <c r="G9175" s="77"/>
      <c r="H9175" s="79"/>
      <c r="BA9175" s="5" t="str">
        <f t="shared" si="143"/>
        <v/>
      </c>
      <c r="BB9175" s="5" t="str">
        <f>IF(OR($E9175="",$G9175&lt;&gt;"Ativo"),"",IF(COUNTIFS($E$4:$E9175,$E9175,$A$4:$A9175,$A9175,$G$4:$G9175,"Ativo")=1,1,0))</f>
        <v/>
      </c>
      <c r="BC9175" t="str">
        <f>IF(OR($A9175="",$G9175&lt;&gt;"Ativo"),"",IF(COUNTIFS($A$4:$A9175,$A9175,$G$4:$G9175,"Ativo")=1,1,0))</f>
        <v/>
      </c>
    </row>
    <row r="9176" spans="1:55" x14ac:dyDescent="0.3">
      <c r="A9176" s="76"/>
      <c r="B9176" s="104"/>
      <c r="C9176" s="76"/>
      <c r="D9176" s="77"/>
      <c r="E9176" s="12"/>
      <c r="F9176" s="78"/>
      <c r="G9176" s="77"/>
      <c r="H9176" s="79"/>
      <c r="BA9176" s="5" t="str">
        <f t="shared" si="143"/>
        <v/>
      </c>
      <c r="BB9176" s="5" t="str">
        <f>IF(OR($E9176="",$G9176&lt;&gt;"Ativo"),"",IF(COUNTIFS($E$4:$E9176,$E9176,$A$4:$A9176,$A9176,$G$4:$G9176,"Ativo")=1,1,0))</f>
        <v/>
      </c>
      <c r="BC9176" t="str">
        <f>IF(OR($A9176="",$G9176&lt;&gt;"Ativo"),"",IF(COUNTIFS($A$4:$A9176,$A9176,$G$4:$G9176,"Ativo")=1,1,0))</f>
        <v/>
      </c>
    </row>
    <row r="9177" spans="1:55" x14ac:dyDescent="0.3">
      <c r="A9177" s="76"/>
      <c r="B9177" s="104"/>
      <c r="C9177" s="76"/>
      <c r="D9177" s="77"/>
      <c r="E9177" s="12"/>
      <c r="F9177" s="78"/>
      <c r="G9177" s="77"/>
      <c r="H9177" s="79"/>
      <c r="BA9177" s="5" t="str">
        <f t="shared" si="143"/>
        <v/>
      </c>
      <c r="BB9177" s="5" t="str">
        <f>IF(OR($E9177="",$G9177&lt;&gt;"Ativo"),"",IF(COUNTIFS($E$4:$E9177,$E9177,$A$4:$A9177,$A9177,$G$4:$G9177,"Ativo")=1,1,0))</f>
        <v/>
      </c>
      <c r="BC9177" t="str">
        <f>IF(OR($A9177="",$G9177&lt;&gt;"Ativo"),"",IF(COUNTIFS($A$4:$A9177,$A9177,$G$4:$G9177,"Ativo")=1,1,0))</f>
        <v/>
      </c>
    </row>
    <row r="9178" spans="1:55" x14ac:dyDescent="0.3">
      <c r="A9178" s="76"/>
      <c r="B9178" s="104"/>
      <c r="C9178" s="76"/>
      <c r="D9178" s="77"/>
      <c r="E9178" s="12"/>
      <c r="F9178" s="78"/>
      <c r="G9178" s="77"/>
      <c r="H9178" s="79"/>
      <c r="BA9178" s="5" t="str">
        <f t="shared" si="143"/>
        <v/>
      </c>
      <c r="BB9178" s="5" t="str">
        <f>IF(OR($E9178="",$G9178&lt;&gt;"Ativo"),"",IF(COUNTIFS($E$4:$E9178,$E9178,$A$4:$A9178,$A9178,$G$4:$G9178,"Ativo")=1,1,0))</f>
        <v/>
      </c>
      <c r="BC9178" t="str">
        <f>IF(OR($A9178="",$G9178&lt;&gt;"Ativo"),"",IF(COUNTIFS($A$4:$A9178,$A9178,$G$4:$G9178,"Ativo")=1,1,0))</f>
        <v/>
      </c>
    </row>
    <row r="9179" spans="1:55" x14ac:dyDescent="0.3">
      <c r="A9179" s="76"/>
      <c r="B9179" s="104"/>
      <c r="C9179" s="76"/>
      <c r="D9179" s="77"/>
      <c r="E9179" s="12"/>
      <c r="F9179" s="78"/>
      <c r="G9179" s="77"/>
      <c r="H9179" s="79"/>
      <c r="BA9179" s="5" t="str">
        <f t="shared" si="143"/>
        <v/>
      </c>
      <c r="BB9179" s="5" t="str">
        <f>IF(OR($E9179="",$G9179&lt;&gt;"Ativo"),"",IF(COUNTIFS($E$4:$E9179,$E9179,$A$4:$A9179,$A9179,$G$4:$G9179,"Ativo")=1,1,0))</f>
        <v/>
      </c>
      <c r="BC9179" t="str">
        <f>IF(OR($A9179="",$G9179&lt;&gt;"Ativo"),"",IF(COUNTIFS($A$4:$A9179,$A9179,$G$4:$G9179,"Ativo")=1,1,0))</f>
        <v/>
      </c>
    </row>
    <row r="9180" spans="1:55" x14ac:dyDescent="0.3">
      <c r="A9180" s="76"/>
      <c r="B9180" s="104"/>
      <c r="C9180" s="76"/>
      <c r="D9180" s="77"/>
      <c r="E9180" s="12"/>
      <c r="F9180" s="78"/>
      <c r="G9180" s="77"/>
      <c r="H9180" s="79"/>
      <c r="BA9180" s="5" t="str">
        <f t="shared" si="143"/>
        <v/>
      </c>
      <c r="BB9180" s="5" t="str">
        <f>IF(OR($E9180="",$G9180&lt;&gt;"Ativo"),"",IF(COUNTIFS($E$4:$E9180,$E9180,$A$4:$A9180,$A9180,$G$4:$G9180,"Ativo")=1,1,0))</f>
        <v/>
      </c>
      <c r="BC9180" t="str">
        <f>IF(OR($A9180="",$G9180&lt;&gt;"Ativo"),"",IF(COUNTIFS($A$4:$A9180,$A9180,$G$4:$G9180,"Ativo")=1,1,0))</f>
        <v/>
      </c>
    </row>
    <row r="9181" spans="1:55" x14ac:dyDescent="0.3">
      <c r="A9181" s="76"/>
      <c r="B9181" s="104"/>
      <c r="C9181" s="76"/>
      <c r="D9181" s="77"/>
      <c r="E9181" s="12"/>
      <c r="F9181" s="78"/>
      <c r="G9181" s="77"/>
      <c r="H9181" s="79"/>
      <c r="BA9181" s="5" t="str">
        <f t="shared" si="143"/>
        <v/>
      </c>
      <c r="BB9181" s="5" t="str">
        <f>IF(OR($E9181="",$G9181&lt;&gt;"Ativo"),"",IF(COUNTIFS($E$4:$E9181,$E9181,$A$4:$A9181,$A9181,$G$4:$G9181,"Ativo")=1,1,0))</f>
        <v/>
      </c>
      <c r="BC9181" t="str">
        <f>IF(OR($A9181="",$G9181&lt;&gt;"Ativo"),"",IF(COUNTIFS($A$4:$A9181,$A9181,$G$4:$G9181,"Ativo")=1,1,0))</f>
        <v/>
      </c>
    </row>
    <row r="9182" spans="1:55" x14ac:dyDescent="0.3">
      <c r="A9182" s="76"/>
      <c r="B9182" s="104"/>
      <c r="C9182" s="76"/>
      <c r="D9182" s="77"/>
      <c r="E9182" s="12"/>
      <c r="F9182" s="78"/>
      <c r="G9182" s="77"/>
      <c r="H9182" s="79"/>
      <c r="BA9182" s="5" t="str">
        <f t="shared" si="143"/>
        <v/>
      </c>
      <c r="BB9182" s="5" t="str">
        <f>IF(OR($E9182="",$G9182&lt;&gt;"Ativo"),"",IF(COUNTIFS($E$4:$E9182,$E9182,$A$4:$A9182,$A9182,$G$4:$G9182,"Ativo")=1,1,0))</f>
        <v/>
      </c>
      <c r="BC9182" t="str">
        <f>IF(OR($A9182="",$G9182&lt;&gt;"Ativo"),"",IF(COUNTIFS($A$4:$A9182,$A9182,$G$4:$G9182,"Ativo")=1,1,0))</f>
        <v/>
      </c>
    </row>
    <row r="9183" spans="1:55" x14ac:dyDescent="0.3">
      <c r="A9183" s="76"/>
      <c r="B9183" s="104"/>
      <c r="C9183" s="76"/>
      <c r="D9183" s="77"/>
      <c r="E9183" s="12"/>
      <c r="F9183" s="78"/>
      <c r="G9183" s="77"/>
      <c r="H9183" s="79"/>
      <c r="BA9183" s="5" t="str">
        <f t="shared" si="143"/>
        <v/>
      </c>
      <c r="BB9183" s="5" t="str">
        <f>IF(OR($E9183="",$G9183&lt;&gt;"Ativo"),"",IF(COUNTIFS($E$4:$E9183,$E9183,$A$4:$A9183,$A9183,$G$4:$G9183,"Ativo")=1,1,0))</f>
        <v/>
      </c>
      <c r="BC9183" t="str">
        <f>IF(OR($A9183="",$G9183&lt;&gt;"Ativo"),"",IF(COUNTIFS($A$4:$A9183,$A9183,$G$4:$G9183,"Ativo")=1,1,0))</f>
        <v/>
      </c>
    </row>
    <row r="9184" spans="1:55" x14ac:dyDescent="0.3">
      <c r="A9184" s="76"/>
      <c r="B9184" s="104"/>
      <c r="C9184" s="76"/>
      <c r="D9184" s="77"/>
      <c r="E9184" s="12"/>
      <c r="F9184" s="78"/>
      <c r="G9184" s="77"/>
      <c r="H9184" s="79"/>
      <c r="BA9184" s="5" t="str">
        <f t="shared" si="143"/>
        <v/>
      </c>
      <c r="BB9184" s="5" t="str">
        <f>IF(OR($E9184="",$G9184&lt;&gt;"Ativo"),"",IF(COUNTIFS($E$4:$E9184,$E9184,$A$4:$A9184,$A9184,$G$4:$G9184,"Ativo")=1,1,0))</f>
        <v/>
      </c>
      <c r="BC9184" t="str">
        <f>IF(OR($A9184="",$G9184&lt;&gt;"Ativo"),"",IF(COUNTIFS($A$4:$A9184,$A9184,$G$4:$G9184,"Ativo")=1,1,0))</f>
        <v/>
      </c>
    </row>
    <row r="9185" spans="1:55" x14ac:dyDescent="0.3">
      <c r="A9185" s="76"/>
      <c r="B9185" s="104"/>
      <c r="C9185" s="76"/>
      <c r="D9185" s="77"/>
      <c r="E9185" s="12"/>
      <c r="F9185" s="78"/>
      <c r="G9185" s="77"/>
      <c r="H9185" s="79"/>
      <c r="BA9185" s="5" t="str">
        <f t="shared" si="143"/>
        <v/>
      </c>
      <c r="BB9185" s="5" t="str">
        <f>IF(OR($E9185="",$G9185&lt;&gt;"Ativo"),"",IF(COUNTIFS($E$4:$E9185,$E9185,$A$4:$A9185,$A9185,$G$4:$G9185,"Ativo")=1,1,0))</f>
        <v/>
      </c>
      <c r="BC9185" t="str">
        <f>IF(OR($A9185="",$G9185&lt;&gt;"Ativo"),"",IF(COUNTIFS($A$4:$A9185,$A9185,$G$4:$G9185,"Ativo")=1,1,0))</f>
        <v/>
      </c>
    </row>
    <row r="9186" spans="1:55" x14ac:dyDescent="0.3">
      <c r="A9186" s="76"/>
      <c r="B9186" s="104"/>
      <c r="C9186" s="76"/>
      <c r="D9186" s="77"/>
      <c r="E9186" s="12"/>
      <c r="F9186" s="78"/>
      <c r="G9186" s="77"/>
      <c r="H9186" s="79"/>
      <c r="BA9186" s="5" t="str">
        <f t="shared" si="143"/>
        <v/>
      </c>
      <c r="BB9186" s="5" t="str">
        <f>IF(OR($E9186="",$G9186&lt;&gt;"Ativo"),"",IF(COUNTIFS($E$4:$E9186,$E9186,$A$4:$A9186,$A9186,$G$4:$G9186,"Ativo")=1,1,0))</f>
        <v/>
      </c>
      <c r="BC9186" t="str">
        <f>IF(OR($A9186="",$G9186&lt;&gt;"Ativo"),"",IF(COUNTIFS($A$4:$A9186,$A9186,$G$4:$G9186,"Ativo")=1,1,0))</f>
        <v/>
      </c>
    </row>
    <row r="9187" spans="1:55" x14ac:dyDescent="0.3">
      <c r="A9187" s="76"/>
      <c r="B9187" s="104"/>
      <c r="C9187" s="76"/>
      <c r="D9187" s="77"/>
      <c r="E9187" s="12"/>
      <c r="F9187" s="78"/>
      <c r="G9187" s="77"/>
      <c r="H9187" s="79"/>
      <c r="BA9187" s="5" t="str">
        <f t="shared" si="143"/>
        <v/>
      </c>
      <c r="BB9187" s="5" t="str">
        <f>IF(OR($E9187="",$G9187&lt;&gt;"Ativo"),"",IF(COUNTIFS($E$4:$E9187,$E9187,$A$4:$A9187,$A9187,$G$4:$G9187,"Ativo")=1,1,0))</f>
        <v/>
      </c>
      <c r="BC9187" t="str">
        <f>IF(OR($A9187="",$G9187&lt;&gt;"Ativo"),"",IF(COUNTIFS($A$4:$A9187,$A9187,$G$4:$G9187,"Ativo")=1,1,0))</f>
        <v/>
      </c>
    </row>
    <row r="9188" spans="1:55" x14ac:dyDescent="0.3">
      <c r="A9188" s="76"/>
      <c r="B9188" s="104"/>
      <c r="C9188" s="76"/>
      <c r="D9188" s="77"/>
      <c r="E9188" s="12"/>
      <c r="F9188" s="78"/>
      <c r="G9188" s="77"/>
      <c r="H9188" s="79"/>
      <c r="BA9188" s="5" t="str">
        <f t="shared" si="143"/>
        <v/>
      </c>
      <c r="BB9188" s="5" t="str">
        <f>IF(OR($E9188="",$G9188&lt;&gt;"Ativo"),"",IF(COUNTIFS($E$4:$E9188,$E9188,$A$4:$A9188,$A9188,$G$4:$G9188,"Ativo")=1,1,0))</f>
        <v/>
      </c>
      <c r="BC9188" t="str">
        <f>IF(OR($A9188="",$G9188&lt;&gt;"Ativo"),"",IF(COUNTIFS($A$4:$A9188,$A9188,$G$4:$G9188,"Ativo")=1,1,0))</f>
        <v/>
      </c>
    </row>
    <row r="9189" spans="1:55" x14ac:dyDescent="0.3">
      <c r="A9189" s="76"/>
      <c r="B9189" s="104"/>
      <c r="C9189" s="76"/>
      <c r="D9189" s="77"/>
      <c r="E9189" s="12"/>
      <c r="F9189" s="78"/>
      <c r="G9189" s="77"/>
      <c r="H9189" s="79"/>
      <c r="BA9189" s="5" t="str">
        <f t="shared" si="143"/>
        <v/>
      </c>
      <c r="BB9189" s="5" t="str">
        <f>IF(OR($E9189="",$G9189&lt;&gt;"Ativo"),"",IF(COUNTIFS($E$4:$E9189,$E9189,$A$4:$A9189,$A9189,$G$4:$G9189,"Ativo")=1,1,0))</f>
        <v/>
      </c>
      <c r="BC9189" t="str">
        <f>IF(OR($A9189="",$G9189&lt;&gt;"Ativo"),"",IF(COUNTIFS($A$4:$A9189,$A9189,$G$4:$G9189,"Ativo")=1,1,0))</f>
        <v/>
      </c>
    </row>
    <row r="9190" spans="1:55" x14ac:dyDescent="0.3">
      <c r="A9190" s="76"/>
      <c r="B9190" s="104"/>
      <c r="C9190" s="76"/>
      <c r="D9190" s="77"/>
      <c r="E9190" s="12"/>
      <c r="F9190" s="78"/>
      <c r="G9190" s="77"/>
      <c r="H9190" s="79"/>
      <c r="BA9190" s="5" t="str">
        <f t="shared" si="143"/>
        <v/>
      </c>
      <c r="BB9190" s="5" t="str">
        <f>IF(OR($E9190="",$G9190&lt;&gt;"Ativo"),"",IF(COUNTIFS($E$4:$E9190,$E9190,$A$4:$A9190,$A9190,$G$4:$G9190,"Ativo")=1,1,0))</f>
        <v/>
      </c>
      <c r="BC9190" t="str">
        <f>IF(OR($A9190="",$G9190&lt;&gt;"Ativo"),"",IF(COUNTIFS($A$4:$A9190,$A9190,$G$4:$G9190,"Ativo")=1,1,0))</f>
        <v/>
      </c>
    </row>
    <row r="9191" spans="1:55" x14ac:dyDescent="0.3">
      <c r="A9191" s="76"/>
      <c r="B9191" s="104"/>
      <c r="C9191" s="76"/>
      <c r="D9191" s="77"/>
      <c r="E9191" s="12"/>
      <c r="F9191" s="78"/>
      <c r="G9191" s="77"/>
      <c r="H9191" s="79"/>
      <c r="BA9191" s="5" t="str">
        <f t="shared" si="143"/>
        <v/>
      </c>
      <c r="BB9191" s="5" t="str">
        <f>IF(OR($E9191="",$G9191&lt;&gt;"Ativo"),"",IF(COUNTIFS($E$4:$E9191,$E9191,$A$4:$A9191,$A9191,$G$4:$G9191,"Ativo")=1,1,0))</f>
        <v/>
      </c>
      <c r="BC9191" t="str">
        <f>IF(OR($A9191="",$G9191&lt;&gt;"Ativo"),"",IF(COUNTIFS($A$4:$A9191,$A9191,$G$4:$G9191,"Ativo")=1,1,0))</f>
        <v/>
      </c>
    </row>
    <row r="9192" spans="1:55" x14ac:dyDescent="0.3">
      <c r="A9192" s="76"/>
      <c r="B9192" s="104"/>
      <c r="C9192" s="76"/>
      <c r="D9192" s="77"/>
      <c r="E9192" s="12"/>
      <c r="F9192" s="78"/>
      <c r="G9192" s="77"/>
      <c r="H9192" s="79"/>
      <c r="BA9192" s="5" t="str">
        <f t="shared" si="143"/>
        <v/>
      </c>
      <c r="BB9192" s="5" t="str">
        <f>IF(OR($E9192="",$G9192&lt;&gt;"Ativo"),"",IF(COUNTIFS($E$4:$E9192,$E9192,$A$4:$A9192,$A9192,$G$4:$G9192,"Ativo")=1,1,0))</f>
        <v/>
      </c>
      <c r="BC9192" t="str">
        <f>IF(OR($A9192="",$G9192&lt;&gt;"Ativo"),"",IF(COUNTIFS($A$4:$A9192,$A9192,$G$4:$G9192,"Ativo")=1,1,0))</f>
        <v/>
      </c>
    </row>
    <row r="9193" spans="1:55" x14ac:dyDescent="0.3">
      <c r="A9193" s="76"/>
      <c r="B9193" s="104"/>
      <c r="C9193" s="76"/>
      <c r="D9193" s="77"/>
      <c r="E9193" s="12"/>
      <c r="F9193" s="78"/>
      <c r="G9193" s="77"/>
      <c r="H9193" s="79"/>
      <c r="BA9193" s="5" t="str">
        <f t="shared" si="143"/>
        <v/>
      </c>
      <c r="BB9193" s="5" t="str">
        <f>IF(OR($E9193="",$G9193&lt;&gt;"Ativo"),"",IF(COUNTIFS($E$4:$E9193,$E9193,$A$4:$A9193,$A9193,$G$4:$G9193,"Ativo")=1,1,0))</f>
        <v/>
      </c>
      <c r="BC9193" t="str">
        <f>IF(OR($A9193="",$G9193&lt;&gt;"Ativo"),"",IF(COUNTIFS($A$4:$A9193,$A9193,$G$4:$G9193,"Ativo")=1,1,0))</f>
        <v/>
      </c>
    </row>
    <row r="9194" spans="1:55" x14ac:dyDescent="0.3">
      <c r="A9194" s="76"/>
      <c r="B9194" s="104"/>
      <c r="C9194" s="76"/>
      <c r="D9194" s="77"/>
      <c r="E9194" s="12"/>
      <c r="F9194" s="78"/>
      <c r="G9194" s="77"/>
      <c r="H9194" s="79"/>
      <c r="BA9194" s="5" t="str">
        <f t="shared" si="143"/>
        <v/>
      </c>
      <c r="BB9194" s="5" t="str">
        <f>IF(OR($E9194="",$G9194&lt;&gt;"Ativo"),"",IF(COUNTIFS($E$4:$E9194,$E9194,$A$4:$A9194,$A9194,$G$4:$G9194,"Ativo")=1,1,0))</f>
        <v/>
      </c>
      <c r="BC9194" t="str">
        <f>IF(OR($A9194="",$G9194&lt;&gt;"Ativo"),"",IF(COUNTIFS($A$4:$A9194,$A9194,$G$4:$G9194,"Ativo")=1,1,0))</f>
        <v/>
      </c>
    </row>
    <row r="9195" spans="1:55" x14ac:dyDescent="0.3">
      <c r="A9195" s="76"/>
      <c r="B9195" s="104"/>
      <c r="C9195" s="76"/>
      <c r="D9195" s="77"/>
      <c r="E9195" s="12"/>
      <c r="F9195" s="78"/>
      <c r="G9195" s="77"/>
      <c r="H9195" s="79"/>
      <c r="BA9195" s="5" t="str">
        <f t="shared" si="143"/>
        <v/>
      </c>
      <c r="BB9195" s="5" t="str">
        <f>IF(OR($E9195="",$G9195&lt;&gt;"Ativo"),"",IF(COUNTIFS($E$4:$E9195,$E9195,$A$4:$A9195,$A9195,$G$4:$G9195,"Ativo")=1,1,0))</f>
        <v/>
      </c>
      <c r="BC9195" t="str">
        <f>IF(OR($A9195="",$G9195&lt;&gt;"Ativo"),"",IF(COUNTIFS($A$4:$A9195,$A9195,$G$4:$G9195,"Ativo")=1,1,0))</f>
        <v/>
      </c>
    </row>
    <row r="9196" spans="1:55" x14ac:dyDescent="0.3">
      <c r="A9196" s="76"/>
      <c r="B9196" s="104"/>
      <c r="C9196" s="76"/>
      <c r="D9196" s="77"/>
      <c r="E9196" s="12"/>
      <c r="F9196" s="78"/>
      <c r="G9196" s="77"/>
      <c r="H9196" s="79"/>
      <c r="BA9196" s="5" t="str">
        <f t="shared" si="143"/>
        <v/>
      </c>
      <c r="BB9196" s="5" t="str">
        <f>IF(OR($E9196="",$G9196&lt;&gt;"Ativo"),"",IF(COUNTIFS($E$4:$E9196,$E9196,$A$4:$A9196,$A9196,$G$4:$G9196,"Ativo")=1,1,0))</f>
        <v/>
      </c>
      <c r="BC9196" t="str">
        <f>IF(OR($A9196="",$G9196&lt;&gt;"Ativo"),"",IF(COUNTIFS($A$4:$A9196,$A9196,$G$4:$G9196,"Ativo")=1,1,0))</f>
        <v/>
      </c>
    </row>
    <row r="9197" spans="1:55" x14ac:dyDescent="0.3">
      <c r="A9197" s="76"/>
      <c r="B9197" s="104"/>
      <c r="C9197" s="76"/>
      <c r="D9197" s="77"/>
      <c r="E9197" s="12"/>
      <c r="F9197" s="78"/>
      <c r="G9197" s="77"/>
      <c r="H9197" s="79"/>
      <c r="BA9197" s="5" t="str">
        <f t="shared" si="143"/>
        <v/>
      </c>
      <c r="BB9197" s="5" t="str">
        <f>IF(OR($E9197="",$G9197&lt;&gt;"Ativo"),"",IF(COUNTIFS($E$4:$E9197,$E9197,$A$4:$A9197,$A9197,$G$4:$G9197,"Ativo")=1,1,0))</f>
        <v/>
      </c>
      <c r="BC9197" t="str">
        <f>IF(OR($A9197="",$G9197&lt;&gt;"Ativo"),"",IF(COUNTIFS($A$4:$A9197,$A9197,$G$4:$G9197,"Ativo")=1,1,0))</f>
        <v/>
      </c>
    </row>
    <row r="9198" spans="1:55" x14ac:dyDescent="0.3">
      <c r="A9198" s="76"/>
      <c r="B9198" s="104"/>
      <c r="C9198" s="76"/>
      <c r="D9198" s="77"/>
      <c r="E9198" s="12"/>
      <c r="F9198" s="78"/>
      <c r="G9198" s="77"/>
      <c r="H9198" s="79"/>
      <c r="BA9198" s="5" t="str">
        <f t="shared" si="143"/>
        <v/>
      </c>
      <c r="BB9198" s="5" t="str">
        <f>IF(OR($E9198="",$G9198&lt;&gt;"Ativo"),"",IF(COUNTIFS($E$4:$E9198,$E9198,$A$4:$A9198,$A9198,$G$4:$G9198,"Ativo")=1,1,0))</f>
        <v/>
      </c>
      <c r="BC9198" t="str">
        <f>IF(OR($A9198="",$G9198&lt;&gt;"Ativo"),"",IF(COUNTIFS($A$4:$A9198,$A9198,$G$4:$G9198,"Ativo")=1,1,0))</f>
        <v/>
      </c>
    </row>
    <row r="9199" spans="1:55" x14ac:dyDescent="0.3">
      <c r="A9199" s="76"/>
      <c r="B9199" s="104"/>
      <c r="C9199" s="76"/>
      <c r="D9199" s="77"/>
      <c r="E9199" s="12"/>
      <c r="F9199" s="78"/>
      <c r="G9199" s="77"/>
      <c r="H9199" s="79"/>
      <c r="BA9199" s="5" t="str">
        <f t="shared" si="143"/>
        <v/>
      </c>
      <c r="BB9199" s="5" t="str">
        <f>IF(OR($E9199="",$G9199&lt;&gt;"Ativo"),"",IF(COUNTIFS($E$4:$E9199,$E9199,$A$4:$A9199,$A9199,$G$4:$G9199,"Ativo")=1,1,0))</f>
        <v/>
      </c>
      <c r="BC9199" t="str">
        <f>IF(OR($A9199="",$G9199&lt;&gt;"Ativo"),"",IF(COUNTIFS($A$4:$A9199,$A9199,$G$4:$G9199,"Ativo")=1,1,0))</f>
        <v/>
      </c>
    </row>
    <row r="9200" spans="1:55" x14ac:dyDescent="0.3">
      <c r="A9200" s="76"/>
      <c r="B9200" s="104"/>
      <c r="C9200" s="76"/>
      <c r="D9200" s="77"/>
      <c r="E9200" s="12"/>
      <c r="F9200" s="78"/>
      <c r="G9200" s="77"/>
      <c r="H9200" s="79"/>
      <c r="BA9200" s="5" t="str">
        <f t="shared" si="143"/>
        <v/>
      </c>
      <c r="BB9200" s="5" t="str">
        <f>IF(OR($E9200="",$G9200&lt;&gt;"Ativo"),"",IF(COUNTIFS($E$4:$E9200,$E9200,$A$4:$A9200,$A9200,$G$4:$G9200,"Ativo")=1,1,0))</f>
        <v/>
      </c>
      <c r="BC9200" t="str">
        <f>IF(OR($A9200="",$G9200&lt;&gt;"Ativo"),"",IF(COUNTIFS($A$4:$A9200,$A9200,$G$4:$G9200,"Ativo")=1,1,0))</f>
        <v/>
      </c>
    </row>
    <row r="9201" spans="1:55" x14ac:dyDescent="0.3">
      <c r="A9201" s="76"/>
      <c r="B9201" s="104"/>
      <c r="C9201" s="76"/>
      <c r="D9201" s="77"/>
      <c r="E9201" s="12"/>
      <c r="F9201" s="78"/>
      <c r="G9201" s="77"/>
      <c r="H9201" s="79"/>
      <c r="BA9201" s="5" t="str">
        <f t="shared" si="143"/>
        <v/>
      </c>
      <c r="BB9201" s="5" t="str">
        <f>IF(OR($E9201="",$G9201&lt;&gt;"Ativo"),"",IF(COUNTIFS($E$4:$E9201,$E9201,$A$4:$A9201,$A9201,$G$4:$G9201,"Ativo")=1,1,0))</f>
        <v/>
      </c>
      <c r="BC9201" t="str">
        <f>IF(OR($A9201="",$G9201&lt;&gt;"Ativo"),"",IF(COUNTIFS($A$4:$A9201,$A9201,$G$4:$G9201,"Ativo")=1,1,0))</f>
        <v/>
      </c>
    </row>
    <row r="9202" spans="1:55" x14ac:dyDescent="0.3">
      <c r="A9202" s="76"/>
      <c r="B9202" s="104"/>
      <c r="C9202" s="76"/>
      <c r="D9202" s="77"/>
      <c r="E9202" s="12"/>
      <c r="F9202" s="78"/>
      <c r="G9202" s="77"/>
      <c r="H9202" s="79"/>
      <c r="BA9202" s="5" t="str">
        <f t="shared" si="143"/>
        <v/>
      </c>
      <c r="BB9202" s="5" t="str">
        <f>IF(OR($E9202="",$G9202&lt;&gt;"Ativo"),"",IF(COUNTIFS($E$4:$E9202,$E9202,$A$4:$A9202,$A9202,$G$4:$G9202,"Ativo")=1,1,0))</f>
        <v/>
      </c>
      <c r="BC9202" t="str">
        <f>IF(OR($A9202="",$G9202&lt;&gt;"Ativo"),"",IF(COUNTIFS($A$4:$A9202,$A9202,$G$4:$G9202,"Ativo")=1,1,0))</f>
        <v/>
      </c>
    </row>
    <row r="9203" spans="1:55" x14ac:dyDescent="0.3">
      <c r="A9203" s="76"/>
      <c r="B9203" s="104"/>
      <c r="C9203" s="76"/>
      <c r="D9203" s="77"/>
      <c r="E9203" s="12"/>
      <c r="F9203" s="78"/>
      <c r="G9203" s="77"/>
      <c r="H9203" s="79"/>
      <c r="BA9203" s="5" t="str">
        <f t="shared" si="143"/>
        <v/>
      </c>
      <c r="BB9203" s="5" t="str">
        <f>IF(OR($E9203="",$G9203&lt;&gt;"Ativo"),"",IF(COUNTIFS($E$4:$E9203,$E9203,$A$4:$A9203,$A9203,$G$4:$G9203,"Ativo")=1,1,0))</f>
        <v/>
      </c>
      <c r="BC9203" t="str">
        <f>IF(OR($A9203="",$G9203&lt;&gt;"Ativo"),"",IF(COUNTIFS($A$4:$A9203,$A9203,$G$4:$G9203,"Ativo")=1,1,0))</f>
        <v/>
      </c>
    </row>
    <row r="9204" spans="1:55" x14ac:dyDescent="0.3">
      <c r="A9204" s="76"/>
      <c r="B9204" s="104"/>
      <c r="C9204" s="76"/>
      <c r="D9204" s="77"/>
      <c r="E9204" s="12"/>
      <c r="F9204" s="78"/>
      <c r="G9204" s="77"/>
      <c r="H9204" s="79"/>
      <c r="BA9204" s="5" t="str">
        <f t="shared" si="143"/>
        <v/>
      </c>
      <c r="BB9204" s="5" t="str">
        <f>IF(OR($E9204="",$G9204&lt;&gt;"Ativo"),"",IF(COUNTIFS($E$4:$E9204,$E9204,$A$4:$A9204,$A9204,$G$4:$G9204,"Ativo")=1,1,0))</f>
        <v/>
      </c>
      <c r="BC9204" t="str">
        <f>IF(OR($A9204="",$G9204&lt;&gt;"Ativo"),"",IF(COUNTIFS($A$4:$A9204,$A9204,$G$4:$G9204,"Ativo")=1,1,0))</f>
        <v/>
      </c>
    </row>
    <row r="9205" spans="1:55" x14ac:dyDescent="0.3">
      <c r="A9205" s="76"/>
      <c r="B9205" s="104"/>
      <c r="C9205" s="76"/>
      <c r="D9205" s="77"/>
      <c r="E9205" s="12"/>
      <c r="F9205" s="78"/>
      <c r="G9205" s="77"/>
      <c r="H9205" s="79"/>
      <c r="BA9205" s="5" t="str">
        <f t="shared" si="143"/>
        <v/>
      </c>
      <c r="BB9205" s="5" t="str">
        <f>IF(OR($E9205="",$G9205&lt;&gt;"Ativo"),"",IF(COUNTIFS($E$4:$E9205,$E9205,$A$4:$A9205,$A9205,$G$4:$G9205,"Ativo")=1,1,0))</f>
        <v/>
      </c>
      <c r="BC9205" t="str">
        <f>IF(OR($A9205="",$G9205&lt;&gt;"Ativo"),"",IF(COUNTIFS($A$4:$A9205,$A9205,$G$4:$G9205,"Ativo")=1,1,0))</f>
        <v/>
      </c>
    </row>
    <row r="9206" spans="1:55" x14ac:dyDescent="0.3">
      <c r="A9206" s="76"/>
      <c r="B9206" s="104"/>
      <c r="C9206" s="76"/>
      <c r="D9206" s="77"/>
      <c r="E9206" s="12"/>
      <c r="F9206" s="78"/>
      <c r="G9206" s="77"/>
      <c r="H9206" s="79"/>
      <c r="BA9206" s="5" t="str">
        <f t="shared" si="143"/>
        <v/>
      </c>
      <c r="BB9206" s="5" t="str">
        <f>IF(OR($E9206="",$G9206&lt;&gt;"Ativo"),"",IF(COUNTIFS($E$4:$E9206,$E9206,$A$4:$A9206,$A9206,$G$4:$G9206,"Ativo")=1,1,0))</f>
        <v/>
      </c>
      <c r="BC9206" t="str">
        <f>IF(OR($A9206="",$G9206&lt;&gt;"Ativo"),"",IF(COUNTIFS($A$4:$A9206,$A9206,$G$4:$G9206,"Ativo")=1,1,0))</f>
        <v/>
      </c>
    </row>
    <row r="9207" spans="1:55" x14ac:dyDescent="0.3">
      <c r="A9207" s="76"/>
      <c r="B9207" s="104"/>
      <c r="C9207" s="76"/>
      <c r="D9207" s="77"/>
      <c r="E9207" s="12"/>
      <c r="F9207" s="78"/>
      <c r="G9207" s="77"/>
      <c r="H9207" s="79"/>
      <c r="BA9207" s="5" t="str">
        <f t="shared" si="143"/>
        <v/>
      </c>
      <c r="BB9207" s="5" t="str">
        <f>IF(OR($E9207="",$G9207&lt;&gt;"Ativo"),"",IF(COUNTIFS($E$4:$E9207,$E9207,$A$4:$A9207,$A9207,$G$4:$G9207,"Ativo")=1,1,0))</f>
        <v/>
      </c>
      <c r="BC9207" t="str">
        <f>IF(OR($A9207="",$G9207&lt;&gt;"Ativo"),"",IF(COUNTIFS($A$4:$A9207,$A9207,$G$4:$G9207,"Ativo")=1,1,0))</f>
        <v/>
      </c>
    </row>
    <row r="9208" spans="1:55" x14ac:dyDescent="0.3">
      <c r="A9208" s="76"/>
      <c r="B9208" s="104"/>
      <c r="C9208" s="76"/>
      <c r="D9208" s="77"/>
      <c r="E9208" s="12"/>
      <c r="F9208" s="78"/>
      <c r="G9208" s="77"/>
      <c r="H9208" s="79"/>
      <c r="BA9208" s="5" t="str">
        <f t="shared" si="143"/>
        <v/>
      </c>
      <c r="BB9208" s="5" t="str">
        <f>IF(OR($E9208="",$G9208&lt;&gt;"Ativo"),"",IF(COUNTIFS($E$4:$E9208,$E9208,$A$4:$A9208,$A9208,$G$4:$G9208,"Ativo")=1,1,0))</f>
        <v/>
      </c>
      <c r="BC9208" t="str">
        <f>IF(OR($A9208="",$G9208&lt;&gt;"Ativo"),"",IF(COUNTIFS($A$4:$A9208,$A9208,$G$4:$G9208,"Ativo")=1,1,0))</f>
        <v/>
      </c>
    </row>
    <row r="9209" spans="1:55" x14ac:dyDescent="0.3">
      <c r="A9209" s="76"/>
      <c r="B9209" s="104"/>
      <c r="C9209" s="76"/>
      <c r="D9209" s="77"/>
      <c r="E9209" s="12"/>
      <c r="F9209" s="78"/>
      <c r="G9209" s="77"/>
      <c r="H9209" s="79"/>
      <c r="BA9209" s="5" t="str">
        <f t="shared" si="143"/>
        <v/>
      </c>
      <c r="BB9209" s="5" t="str">
        <f>IF(OR($E9209="",$G9209&lt;&gt;"Ativo"),"",IF(COUNTIFS($E$4:$E9209,$E9209,$A$4:$A9209,$A9209,$G$4:$G9209,"Ativo")=1,1,0))</f>
        <v/>
      </c>
      <c r="BC9209" t="str">
        <f>IF(OR($A9209="",$G9209&lt;&gt;"Ativo"),"",IF(COUNTIFS($A$4:$A9209,$A9209,$G$4:$G9209,"Ativo")=1,1,0))</f>
        <v/>
      </c>
    </row>
    <row r="9210" spans="1:55" x14ac:dyDescent="0.3">
      <c r="A9210" s="76"/>
      <c r="B9210" s="104"/>
      <c r="C9210" s="76"/>
      <c r="D9210" s="77"/>
      <c r="E9210" s="12"/>
      <c r="F9210" s="78"/>
      <c r="G9210" s="77"/>
      <c r="H9210" s="79"/>
      <c r="BA9210" s="5" t="str">
        <f t="shared" si="143"/>
        <v/>
      </c>
      <c r="BB9210" s="5" t="str">
        <f>IF(OR($E9210="",$G9210&lt;&gt;"Ativo"),"",IF(COUNTIFS($E$4:$E9210,$E9210,$A$4:$A9210,$A9210,$G$4:$G9210,"Ativo")=1,1,0))</f>
        <v/>
      </c>
      <c r="BC9210" t="str">
        <f>IF(OR($A9210="",$G9210&lt;&gt;"Ativo"),"",IF(COUNTIFS($A$4:$A9210,$A9210,$G$4:$G9210,"Ativo")=1,1,0))</f>
        <v/>
      </c>
    </row>
    <row r="9211" spans="1:55" x14ac:dyDescent="0.3">
      <c r="A9211" s="76"/>
      <c r="B9211" s="104"/>
      <c r="C9211" s="76"/>
      <c r="D9211" s="77"/>
      <c r="E9211" s="12"/>
      <c r="F9211" s="78"/>
      <c r="G9211" s="77"/>
      <c r="H9211" s="79"/>
      <c r="BA9211" s="5" t="str">
        <f t="shared" si="143"/>
        <v/>
      </c>
      <c r="BB9211" s="5" t="str">
        <f>IF(OR($E9211="",$G9211&lt;&gt;"Ativo"),"",IF(COUNTIFS($E$4:$E9211,$E9211,$A$4:$A9211,$A9211,$G$4:$G9211,"Ativo")=1,1,0))</f>
        <v/>
      </c>
      <c r="BC9211" t="str">
        <f>IF(OR($A9211="",$G9211&lt;&gt;"Ativo"),"",IF(COUNTIFS($A$4:$A9211,$A9211,$G$4:$G9211,"Ativo")=1,1,0))</f>
        <v/>
      </c>
    </row>
    <row r="9212" spans="1:55" x14ac:dyDescent="0.3">
      <c r="A9212" s="76"/>
      <c r="B9212" s="104"/>
      <c r="C9212" s="76"/>
      <c r="D9212" s="77"/>
      <c r="E9212" s="12"/>
      <c r="F9212" s="78"/>
      <c r="G9212" s="77"/>
      <c r="H9212" s="79"/>
      <c r="BA9212" s="5" t="str">
        <f t="shared" si="143"/>
        <v/>
      </c>
      <c r="BB9212" s="5" t="str">
        <f>IF(OR($E9212="",$G9212&lt;&gt;"Ativo"),"",IF(COUNTIFS($E$4:$E9212,$E9212,$A$4:$A9212,$A9212,$G$4:$G9212,"Ativo")=1,1,0))</f>
        <v/>
      </c>
      <c r="BC9212" t="str">
        <f>IF(OR($A9212="",$G9212&lt;&gt;"Ativo"),"",IF(COUNTIFS($A$4:$A9212,$A9212,$G$4:$G9212,"Ativo")=1,1,0))</f>
        <v/>
      </c>
    </row>
    <row r="9213" spans="1:55" x14ac:dyDescent="0.3">
      <c r="A9213" s="76"/>
      <c r="B9213" s="104"/>
      <c r="C9213" s="76"/>
      <c r="D9213" s="77"/>
      <c r="E9213" s="12"/>
      <c r="F9213" s="78"/>
      <c r="G9213" s="77"/>
      <c r="H9213" s="79"/>
      <c r="BA9213" s="5" t="str">
        <f t="shared" si="143"/>
        <v/>
      </c>
      <c r="BB9213" s="5" t="str">
        <f>IF(OR($E9213="",$G9213&lt;&gt;"Ativo"),"",IF(COUNTIFS($E$4:$E9213,$E9213,$A$4:$A9213,$A9213,$G$4:$G9213,"Ativo")=1,1,0))</f>
        <v/>
      </c>
      <c r="BC9213" t="str">
        <f>IF(OR($A9213="",$G9213&lt;&gt;"Ativo"),"",IF(COUNTIFS($A$4:$A9213,$A9213,$G$4:$G9213,"Ativo")=1,1,0))</f>
        <v/>
      </c>
    </row>
    <row r="9214" spans="1:55" x14ac:dyDescent="0.3">
      <c r="A9214" s="76"/>
      <c r="B9214" s="104"/>
      <c r="C9214" s="76"/>
      <c r="D9214" s="77"/>
      <c r="E9214" s="12"/>
      <c r="F9214" s="78"/>
      <c r="G9214" s="77"/>
      <c r="H9214" s="79"/>
      <c r="BA9214" s="5" t="str">
        <f t="shared" si="143"/>
        <v/>
      </c>
      <c r="BB9214" s="5" t="str">
        <f>IF(OR($E9214="",$G9214&lt;&gt;"Ativo"),"",IF(COUNTIFS($E$4:$E9214,$E9214,$A$4:$A9214,$A9214,$G$4:$G9214,"Ativo")=1,1,0))</f>
        <v/>
      </c>
      <c r="BC9214" t="str">
        <f>IF(OR($A9214="",$G9214&lt;&gt;"Ativo"),"",IF(COUNTIFS($A$4:$A9214,$A9214,$G$4:$G9214,"Ativo")=1,1,0))</f>
        <v/>
      </c>
    </row>
    <row r="9215" spans="1:55" x14ac:dyDescent="0.3">
      <c r="A9215" s="76"/>
      <c r="B9215" s="104"/>
      <c r="C9215" s="76"/>
      <c r="D9215" s="77"/>
      <c r="E9215" s="12"/>
      <c r="F9215" s="78"/>
      <c r="G9215" s="77"/>
      <c r="H9215" s="79"/>
      <c r="BA9215" s="5" t="str">
        <f t="shared" si="143"/>
        <v/>
      </c>
      <c r="BB9215" s="5" t="str">
        <f>IF(OR($E9215="",$G9215&lt;&gt;"Ativo"),"",IF(COUNTIFS($E$4:$E9215,$E9215,$A$4:$A9215,$A9215,$G$4:$G9215,"Ativo")=1,1,0))</f>
        <v/>
      </c>
      <c r="BC9215" t="str">
        <f>IF(OR($A9215="",$G9215&lt;&gt;"Ativo"),"",IF(COUNTIFS($A$4:$A9215,$A9215,$G$4:$G9215,"Ativo")=1,1,0))</f>
        <v/>
      </c>
    </row>
    <row r="9216" spans="1:55" x14ac:dyDescent="0.3">
      <c r="A9216" s="76"/>
      <c r="B9216" s="104"/>
      <c r="C9216" s="76"/>
      <c r="D9216" s="77"/>
      <c r="E9216" s="12"/>
      <c r="F9216" s="78"/>
      <c r="G9216" s="77"/>
      <c r="H9216" s="79"/>
      <c r="BA9216" s="5" t="str">
        <f t="shared" si="143"/>
        <v/>
      </c>
      <c r="BB9216" s="5" t="str">
        <f>IF(OR($E9216="",$G9216&lt;&gt;"Ativo"),"",IF(COUNTIFS($E$4:$E9216,$E9216,$A$4:$A9216,$A9216,$G$4:$G9216,"Ativo")=1,1,0))</f>
        <v/>
      </c>
      <c r="BC9216" t="str">
        <f>IF(OR($A9216="",$G9216&lt;&gt;"Ativo"),"",IF(COUNTIFS($A$4:$A9216,$A9216,$G$4:$G9216,"Ativo")=1,1,0))</f>
        <v/>
      </c>
    </row>
    <row r="9217" spans="1:55" x14ac:dyDescent="0.3">
      <c r="A9217" s="76"/>
      <c r="B9217" s="104"/>
      <c r="C9217" s="76"/>
      <c r="D9217" s="77"/>
      <c r="E9217" s="12"/>
      <c r="F9217" s="78"/>
      <c r="G9217" s="77"/>
      <c r="H9217" s="79"/>
      <c r="BA9217" s="5" t="str">
        <f t="shared" si="143"/>
        <v/>
      </c>
      <c r="BB9217" s="5" t="str">
        <f>IF(OR($E9217="",$G9217&lt;&gt;"Ativo"),"",IF(COUNTIFS($E$4:$E9217,$E9217,$A$4:$A9217,$A9217,$G$4:$G9217,"Ativo")=1,1,0))</f>
        <v/>
      </c>
      <c r="BC9217" t="str">
        <f>IF(OR($A9217="",$G9217&lt;&gt;"Ativo"),"",IF(COUNTIFS($A$4:$A9217,$A9217,$G$4:$G9217,"Ativo")=1,1,0))</f>
        <v/>
      </c>
    </row>
    <row r="9218" spans="1:55" x14ac:dyDescent="0.3">
      <c r="A9218" s="76"/>
      <c r="B9218" s="104"/>
      <c r="C9218" s="76"/>
      <c r="D9218" s="77"/>
      <c r="E9218" s="12"/>
      <c r="F9218" s="78"/>
      <c r="G9218" s="77"/>
      <c r="H9218" s="79"/>
      <c r="BA9218" s="5" t="str">
        <f t="shared" si="143"/>
        <v/>
      </c>
      <c r="BB9218" s="5" t="str">
        <f>IF(OR($E9218="",$G9218&lt;&gt;"Ativo"),"",IF(COUNTIFS($E$4:$E9218,$E9218,$A$4:$A9218,$A9218,$G$4:$G9218,"Ativo")=1,1,0))</f>
        <v/>
      </c>
      <c r="BC9218" t="str">
        <f>IF(OR($A9218="",$G9218&lt;&gt;"Ativo"),"",IF(COUNTIFS($A$4:$A9218,$A9218,$G$4:$G9218,"Ativo")=1,1,0))</f>
        <v/>
      </c>
    </row>
    <row r="9219" spans="1:55" x14ac:dyDescent="0.3">
      <c r="A9219" s="76"/>
      <c r="B9219" s="104"/>
      <c r="C9219" s="76"/>
      <c r="D9219" s="77"/>
      <c r="E9219" s="12"/>
      <c r="F9219" s="78"/>
      <c r="G9219" s="77"/>
      <c r="H9219" s="79"/>
      <c r="BA9219" s="5" t="str">
        <f t="shared" si="143"/>
        <v/>
      </c>
      <c r="BB9219" s="5" t="str">
        <f>IF(OR($E9219="",$G9219&lt;&gt;"Ativo"),"",IF(COUNTIFS($E$4:$E9219,$E9219,$A$4:$A9219,$A9219,$G$4:$G9219,"Ativo")=1,1,0))</f>
        <v/>
      </c>
      <c r="BC9219" t="str">
        <f>IF(OR($A9219="",$G9219&lt;&gt;"Ativo"),"",IF(COUNTIFS($A$4:$A9219,$A9219,$G$4:$G9219,"Ativo")=1,1,0))</f>
        <v/>
      </c>
    </row>
    <row r="9220" spans="1:55" x14ac:dyDescent="0.3">
      <c r="A9220" s="76"/>
      <c r="B9220" s="104"/>
      <c r="C9220" s="76"/>
      <c r="D9220" s="77"/>
      <c r="E9220" s="12"/>
      <c r="F9220" s="78"/>
      <c r="G9220" s="77"/>
      <c r="H9220" s="79"/>
      <c r="BA9220" s="5" t="str">
        <f t="shared" ref="BA9220:BA9283" si="144">IF($D9220="","",MID($D9220,4,LEN($D9220)-5))</f>
        <v/>
      </c>
      <c r="BB9220" s="5" t="str">
        <f>IF(OR($E9220="",$G9220&lt;&gt;"Ativo"),"",IF(COUNTIFS($E$4:$E9220,$E9220,$A$4:$A9220,$A9220,$G$4:$G9220,"Ativo")=1,1,0))</f>
        <v/>
      </c>
      <c r="BC9220" t="str">
        <f>IF(OR($A9220="",$G9220&lt;&gt;"Ativo"),"",IF(COUNTIFS($A$4:$A9220,$A9220,$G$4:$G9220,"Ativo")=1,1,0))</f>
        <v/>
      </c>
    </row>
    <row r="9221" spans="1:55" x14ac:dyDescent="0.3">
      <c r="A9221" s="76"/>
      <c r="B9221" s="104"/>
      <c r="C9221" s="76"/>
      <c r="D9221" s="77"/>
      <c r="E9221" s="12"/>
      <c r="F9221" s="78"/>
      <c r="G9221" s="77"/>
      <c r="H9221" s="79"/>
      <c r="BA9221" s="5" t="str">
        <f t="shared" si="144"/>
        <v/>
      </c>
      <c r="BB9221" s="5" t="str">
        <f>IF(OR($E9221="",$G9221&lt;&gt;"Ativo"),"",IF(COUNTIFS($E$4:$E9221,$E9221,$A$4:$A9221,$A9221,$G$4:$G9221,"Ativo")=1,1,0))</f>
        <v/>
      </c>
      <c r="BC9221" t="str">
        <f>IF(OR($A9221="",$G9221&lt;&gt;"Ativo"),"",IF(COUNTIFS($A$4:$A9221,$A9221,$G$4:$G9221,"Ativo")=1,1,0))</f>
        <v/>
      </c>
    </row>
    <row r="9222" spans="1:55" x14ac:dyDescent="0.3">
      <c r="A9222" s="76"/>
      <c r="B9222" s="104"/>
      <c r="C9222" s="76"/>
      <c r="D9222" s="77"/>
      <c r="E9222" s="12"/>
      <c r="F9222" s="78"/>
      <c r="G9222" s="77"/>
      <c r="H9222" s="79"/>
      <c r="BA9222" s="5" t="str">
        <f t="shared" si="144"/>
        <v/>
      </c>
      <c r="BB9222" s="5" t="str">
        <f>IF(OR($E9222="",$G9222&lt;&gt;"Ativo"),"",IF(COUNTIFS($E$4:$E9222,$E9222,$A$4:$A9222,$A9222,$G$4:$G9222,"Ativo")=1,1,0))</f>
        <v/>
      </c>
      <c r="BC9222" t="str">
        <f>IF(OR($A9222="",$G9222&lt;&gt;"Ativo"),"",IF(COUNTIFS($A$4:$A9222,$A9222,$G$4:$G9222,"Ativo")=1,1,0))</f>
        <v/>
      </c>
    </row>
    <row r="9223" spans="1:55" x14ac:dyDescent="0.3">
      <c r="A9223" s="76"/>
      <c r="B9223" s="104"/>
      <c r="C9223" s="76"/>
      <c r="D9223" s="77"/>
      <c r="E9223" s="12"/>
      <c r="F9223" s="78"/>
      <c r="G9223" s="77"/>
      <c r="H9223" s="79"/>
      <c r="BA9223" s="5" t="str">
        <f t="shared" si="144"/>
        <v/>
      </c>
      <c r="BB9223" s="5" t="str">
        <f>IF(OR($E9223="",$G9223&lt;&gt;"Ativo"),"",IF(COUNTIFS($E$4:$E9223,$E9223,$A$4:$A9223,$A9223,$G$4:$G9223,"Ativo")=1,1,0))</f>
        <v/>
      </c>
      <c r="BC9223" t="str">
        <f>IF(OR($A9223="",$G9223&lt;&gt;"Ativo"),"",IF(COUNTIFS($A$4:$A9223,$A9223,$G$4:$G9223,"Ativo")=1,1,0))</f>
        <v/>
      </c>
    </row>
    <row r="9224" spans="1:55" x14ac:dyDescent="0.3">
      <c r="A9224" s="76"/>
      <c r="B9224" s="104"/>
      <c r="C9224" s="76"/>
      <c r="D9224" s="77"/>
      <c r="E9224" s="12"/>
      <c r="F9224" s="78"/>
      <c r="G9224" s="77"/>
      <c r="H9224" s="79"/>
      <c r="BA9224" s="5" t="str">
        <f t="shared" si="144"/>
        <v/>
      </c>
      <c r="BB9224" s="5" t="str">
        <f>IF(OR($E9224="",$G9224&lt;&gt;"Ativo"),"",IF(COUNTIFS($E$4:$E9224,$E9224,$A$4:$A9224,$A9224,$G$4:$G9224,"Ativo")=1,1,0))</f>
        <v/>
      </c>
      <c r="BC9224" t="str">
        <f>IF(OR($A9224="",$G9224&lt;&gt;"Ativo"),"",IF(COUNTIFS($A$4:$A9224,$A9224,$G$4:$G9224,"Ativo")=1,1,0))</f>
        <v/>
      </c>
    </row>
    <row r="9225" spans="1:55" x14ac:dyDescent="0.3">
      <c r="A9225" s="76"/>
      <c r="B9225" s="104"/>
      <c r="C9225" s="76"/>
      <c r="D9225" s="77"/>
      <c r="E9225" s="12"/>
      <c r="F9225" s="78"/>
      <c r="G9225" s="77"/>
      <c r="H9225" s="79"/>
      <c r="BA9225" s="5" t="str">
        <f t="shared" si="144"/>
        <v/>
      </c>
      <c r="BB9225" s="5" t="str">
        <f>IF(OR($E9225="",$G9225&lt;&gt;"Ativo"),"",IF(COUNTIFS($E$4:$E9225,$E9225,$A$4:$A9225,$A9225,$G$4:$G9225,"Ativo")=1,1,0))</f>
        <v/>
      </c>
      <c r="BC9225" t="str">
        <f>IF(OR($A9225="",$G9225&lt;&gt;"Ativo"),"",IF(COUNTIFS($A$4:$A9225,$A9225,$G$4:$G9225,"Ativo")=1,1,0))</f>
        <v/>
      </c>
    </row>
    <row r="9226" spans="1:55" x14ac:dyDescent="0.3">
      <c r="A9226" s="76"/>
      <c r="B9226" s="104"/>
      <c r="C9226" s="76"/>
      <c r="D9226" s="77"/>
      <c r="E9226" s="12"/>
      <c r="F9226" s="78"/>
      <c r="G9226" s="77"/>
      <c r="H9226" s="79"/>
      <c r="BA9226" s="5" t="str">
        <f t="shared" si="144"/>
        <v/>
      </c>
      <c r="BB9226" s="5" t="str">
        <f>IF(OR($E9226="",$G9226&lt;&gt;"Ativo"),"",IF(COUNTIFS($E$4:$E9226,$E9226,$A$4:$A9226,$A9226,$G$4:$G9226,"Ativo")=1,1,0))</f>
        <v/>
      </c>
      <c r="BC9226" t="str">
        <f>IF(OR($A9226="",$G9226&lt;&gt;"Ativo"),"",IF(COUNTIFS($A$4:$A9226,$A9226,$G$4:$G9226,"Ativo")=1,1,0))</f>
        <v/>
      </c>
    </row>
    <row r="9227" spans="1:55" x14ac:dyDescent="0.3">
      <c r="A9227" s="76"/>
      <c r="B9227" s="104"/>
      <c r="C9227" s="76"/>
      <c r="D9227" s="77"/>
      <c r="E9227" s="12"/>
      <c r="F9227" s="78"/>
      <c r="G9227" s="77"/>
      <c r="H9227" s="79"/>
      <c r="BA9227" s="5" t="str">
        <f t="shared" si="144"/>
        <v/>
      </c>
      <c r="BB9227" s="5" t="str">
        <f>IF(OR($E9227="",$G9227&lt;&gt;"Ativo"),"",IF(COUNTIFS($E$4:$E9227,$E9227,$A$4:$A9227,$A9227,$G$4:$G9227,"Ativo")=1,1,0))</f>
        <v/>
      </c>
      <c r="BC9227" t="str">
        <f>IF(OR($A9227="",$G9227&lt;&gt;"Ativo"),"",IF(COUNTIFS($A$4:$A9227,$A9227,$G$4:$G9227,"Ativo")=1,1,0))</f>
        <v/>
      </c>
    </row>
    <row r="9228" spans="1:55" x14ac:dyDescent="0.3">
      <c r="A9228" s="76"/>
      <c r="B9228" s="104"/>
      <c r="C9228" s="76"/>
      <c r="D9228" s="77"/>
      <c r="E9228" s="12"/>
      <c r="F9228" s="78"/>
      <c r="G9228" s="77"/>
      <c r="H9228" s="79"/>
      <c r="BA9228" s="5" t="str">
        <f t="shared" si="144"/>
        <v/>
      </c>
      <c r="BB9228" s="5" t="str">
        <f>IF(OR($E9228="",$G9228&lt;&gt;"Ativo"),"",IF(COUNTIFS($E$4:$E9228,$E9228,$A$4:$A9228,$A9228,$G$4:$G9228,"Ativo")=1,1,0))</f>
        <v/>
      </c>
      <c r="BC9228" t="str">
        <f>IF(OR($A9228="",$G9228&lt;&gt;"Ativo"),"",IF(COUNTIFS($A$4:$A9228,$A9228,$G$4:$G9228,"Ativo")=1,1,0))</f>
        <v/>
      </c>
    </row>
    <row r="9229" spans="1:55" x14ac:dyDescent="0.3">
      <c r="A9229" s="76"/>
      <c r="B9229" s="104"/>
      <c r="C9229" s="76"/>
      <c r="D9229" s="77"/>
      <c r="E9229" s="12"/>
      <c r="F9229" s="78"/>
      <c r="G9229" s="77"/>
      <c r="H9229" s="79"/>
      <c r="BA9229" s="5" t="str">
        <f t="shared" si="144"/>
        <v/>
      </c>
      <c r="BB9229" s="5" t="str">
        <f>IF(OR($E9229="",$G9229&lt;&gt;"Ativo"),"",IF(COUNTIFS($E$4:$E9229,$E9229,$A$4:$A9229,$A9229,$G$4:$G9229,"Ativo")=1,1,0))</f>
        <v/>
      </c>
      <c r="BC9229" t="str">
        <f>IF(OR($A9229="",$G9229&lt;&gt;"Ativo"),"",IF(COUNTIFS($A$4:$A9229,$A9229,$G$4:$G9229,"Ativo")=1,1,0))</f>
        <v/>
      </c>
    </row>
    <row r="9230" spans="1:55" x14ac:dyDescent="0.3">
      <c r="A9230" s="76"/>
      <c r="B9230" s="104"/>
      <c r="C9230" s="76"/>
      <c r="D9230" s="77"/>
      <c r="E9230" s="12"/>
      <c r="F9230" s="78"/>
      <c r="G9230" s="77"/>
      <c r="H9230" s="79"/>
      <c r="BA9230" s="5" t="str">
        <f t="shared" si="144"/>
        <v/>
      </c>
      <c r="BB9230" s="5" t="str">
        <f>IF(OR($E9230="",$G9230&lt;&gt;"Ativo"),"",IF(COUNTIFS($E$4:$E9230,$E9230,$A$4:$A9230,$A9230,$G$4:$G9230,"Ativo")=1,1,0))</f>
        <v/>
      </c>
      <c r="BC9230" t="str">
        <f>IF(OR($A9230="",$G9230&lt;&gt;"Ativo"),"",IF(COUNTIFS($A$4:$A9230,$A9230,$G$4:$G9230,"Ativo")=1,1,0))</f>
        <v/>
      </c>
    </row>
    <row r="9231" spans="1:55" x14ac:dyDescent="0.3">
      <c r="A9231" s="76"/>
      <c r="B9231" s="104"/>
      <c r="C9231" s="76"/>
      <c r="D9231" s="77"/>
      <c r="E9231" s="12"/>
      <c r="F9231" s="78"/>
      <c r="G9231" s="77"/>
      <c r="H9231" s="79"/>
      <c r="BA9231" s="5" t="str">
        <f t="shared" si="144"/>
        <v/>
      </c>
      <c r="BB9231" s="5" t="str">
        <f>IF(OR($E9231="",$G9231&lt;&gt;"Ativo"),"",IF(COUNTIFS($E$4:$E9231,$E9231,$A$4:$A9231,$A9231,$G$4:$G9231,"Ativo")=1,1,0))</f>
        <v/>
      </c>
      <c r="BC9231" t="str">
        <f>IF(OR($A9231="",$G9231&lt;&gt;"Ativo"),"",IF(COUNTIFS($A$4:$A9231,$A9231,$G$4:$G9231,"Ativo")=1,1,0))</f>
        <v/>
      </c>
    </row>
    <row r="9232" spans="1:55" x14ac:dyDescent="0.3">
      <c r="A9232" s="76"/>
      <c r="B9232" s="104"/>
      <c r="C9232" s="76"/>
      <c r="D9232" s="77"/>
      <c r="E9232" s="12"/>
      <c r="F9232" s="78"/>
      <c r="G9232" s="77"/>
      <c r="H9232" s="79"/>
      <c r="BA9232" s="5" t="str">
        <f t="shared" si="144"/>
        <v/>
      </c>
      <c r="BB9232" s="5" t="str">
        <f>IF(OR($E9232="",$G9232&lt;&gt;"Ativo"),"",IF(COUNTIFS($E$4:$E9232,$E9232,$A$4:$A9232,$A9232,$G$4:$G9232,"Ativo")=1,1,0))</f>
        <v/>
      </c>
      <c r="BC9232" t="str">
        <f>IF(OR($A9232="",$G9232&lt;&gt;"Ativo"),"",IF(COUNTIFS($A$4:$A9232,$A9232,$G$4:$G9232,"Ativo")=1,1,0))</f>
        <v/>
      </c>
    </row>
    <row r="9233" spans="1:55" x14ac:dyDescent="0.3">
      <c r="A9233" s="76"/>
      <c r="B9233" s="104"/>
      <c r="C9233" s="76"/>
      <c r="D9233" s="77"/>
      <c r="E9233" s="12"/>
      <c r="F9233" s="78"/>
      <c r="G9233" s="77"/>
      <c r="H9233" s="79"/>
      <c r="BA9233" s="5" t="str">
        <f t="shared" si="144"/>
        <v/>
      </c>
      <c r="BB9233" s="5" t="str">
        <f>IF(OR($E9233="",$G9233&lt;&gt;"Ativo"),"",IF(COUNTIFS($E$4:$E9233,$E9233,$A$4:$A9233,$A9233,$G$4:$G9233,"Ativo")=1,1,0))</f>
        <v/>
      </c>
      <c r="BC9233" t="str">
        <f>IF(OR($A9233="",$G9233&lt;&gt;"Ativo"),"",IF(COUNTIFS($A$4:$A9233,$A9233,$G$4:$G9233,"Ativo")=1,1,0))</f>
        <v/>
      </c>
    </row>
    <row r="9234" spans="1:55" x14ac:dyDescent="0.3">
      <c r="A9234" s="76"/>
      <c r="B9234" s="104"/>
      <c r="C9234" s="76"/>
      <c r="D9234" s="77"/>
      <c r="E9234" s="12"/>
      <c r="F9234" s="78"/>
      <c r="G9234" s="77"/>
      <c r="H9234" s="79"/>
      <c r="BA9234" s="5" t="str">
        <f t="shared" si="144"/>
        <v/>
      </c>
      <c r="BB9234" s="5" t="str">
        <f>IF(OR($E9234="",$G9234&lt;&gt;"Ativo"),"",IF(COUNTIFS($E$4:$E9234,$E9234,$A$4:$A9234,$A9234,$G$4:$G9234,"Ativo")=1,1,0))</f>
        <v/>
      </c>
      <c r="BC9234" t="str">
        <f>IF(OR($A9234="",$G9234&lt;&gt;"Ativo"),"",IF(COUNTIFS($A$4:$A9234,$A9234,$G$4:$G9234,"Ativo")=1,1,0))</f>
        <v/>
      </c>
    </row>
    <row r="9235" spans="1:55" x14ac:dyDescent="0.3">
      <c r="A9235" s="76"/>
      <c r="B9235" s="104"/>
      <c r="C9235" s="76"/>
      <c r="D9235" s="77"/>
      <c r="E9235" s="12"/>
      <c r="F9235" s="78"/>
      <c r="G9235" s="77"/>
      <c r="H9235" s="79"/>
      <c r="BA9235" s="5" t="str">
        <f t="shared" si="144"/>
        <v/>
      </c>
      <c r="BB9235" s="5" t="str">
        <f>IF(OR($E9235="",$G9235&lt;&gt;"Ativo"),"",IF(COUNTIFS($E$4:$E9235,$E9235,$A$4:$A9235,$A9235,$G$4:$G9235,"Ativo")=1,1,0))</f>
        <v/>
      </c>
      <c r="BC9235" t="str">
        <f>IF(OR($A9235="",$G9235&lt;&gt;"Ativo"),"",IF(COUNTIFS($A$4:$A9235,$A9235,$G$4:$G9235,"Ativo")=1,1,0))</f>
        <v/>
      </c>
    </row>
    <row r="9236" spans="1:55" x14ac:dyDescent="0.3">
      <c r="A9236" s="76"/>
      <c r="B9236" s="104"/>
      <c r="C9236" s="76"/>
      <c r="D9236" s="77"/>
      <c r="E9236" s="12"/>
      <c r="F9236" s="78"/>
      <c r="G9236" s="77"/>
      <c r="H9236" s="79"/>
      <c r="BA9236" s="5" t="str">
        <f t="shared" si="144"/>
        <v/>
      </c>
      <c r="BB9236" s="5" t="str">
        <f>IF(OR($E9236="",$G9236&lt;&gt;"Ativo"),"",IF(COUNTIFS($E$4:$E9236,$E9236,$A$4:$A9236,$A9236,$G$4:$G9236,"Ativo")=1,1,0))</f>
        <v/>
      </c>
      <c r="BC9236" t="str">
        <f>IF(OR($A9236="",$G9236&lt;&gt;"Ativo"),"",IF(COUNTIFS($A$4:$A9236,$A9236,$G$4:$G9236,"Ativo")=1,1,0))</f>
        <v/>
      </c>
    </row>
    <row r="9237" spans="1:55" x14ac:dyDescent="0.3">
      <c r="A9237" s="76"/>
      <c r="B9237" s="104"/>
      <c r="C9237" s="76"/>
      <c r="D9237" s="77"/>
      <c r="E9237" s="12"/>
      <c r="F9237" s="78"/>
      <c r="G9237" s="77"/>
      <c r="H9237" s="79"/>
      <c r="BA9237" s="5" t="str">
        <f t="shared" si="144"/>
        <v/>
      </c>
      <c r="BB9237" s="5" t="str">
        <f>IF(OR($E9237="",$G9237&lt;&gt;"Ativo"),"",IF(COUNTIFS($E$4:$E9237,$E9237,$A$4:$A9237,$A9237,$G$4:$G9237,"Ativo")=1,1,0))</f>
        <v/>
      </c>
      <c r="BC9237" t="str">
        <f>IF(OR($A9237="",$G9237&lt;&gt;"Ativo"),"",IF(COUNTIFS($A$4:$A9237,$A9237,$G$4:$G9237,"Ativo")=1,1,0))</f>
        <v/>
      </c>
    </row>
    <row r="9238" spans="1:55" x14ac:dyDescent="0.3">
      <c r="A9238" s="76"/>
      <c r="B9238" s="104"/>
      <c r="C9238" s="76"/>
      <c r="D9238" s="77"/>
      <c r="E9238" s="12"/>
      <c r="F9238" s="78"/>
      <c r="G9238" s="77"/>
      <c r="H9238" s="79"/>
      <c r="BA9238" s="5" t="str">
        <f t="shared" si="144"/>
        <v/>
      </c>
      <c r="BB9238" s="5" t="str">
        <f>IF(OR($E9238="",$G9238&lt;&gt;"Ativo"),"",IF(COUNTIFS($E$4:$E9238,$E9238,$A$4:$A9238,$A9238,$G$4:$G9238,"Ativo")=1,1,0))</f>
        <v/>
      </c>
      <c r="BC9238" t="str">
        <f>IF(OR($A9238="",$G9238&lt;&gt;"Ativo"),"",IF(COUNTIFS($A$4:$A9238,$A9238,$G$4:$G9238,"Ativo")=1,1,0))</f>
        <v/>
      </c>
    </row>
    <row r="9239" spans="1:55" x14ac:dyDescent="0.3">
      <c r="A9239" s="76"/>
      <c r="B9239" s="104"/>
      <c r="C9239" s="76"/>
      <c r="D9239" s="77"/>
      <c r="E9239" s="12"/>
      <c r="F9239" s="78"/>
      <c r="G9239" s="77"/>
      <c r="H9239" s="79"/>
      <c r="BA9239" s="5" t="str">
        <f t="shared" si="144"/>
        <v/>
      </c>
      <c r="BB9239" s="5" t="str">
        <f>IF(OR($E9239="",$G9239&lt;&gt;"Ativo"),"",IF(COUNTIFS($E$4:$E9239,$E9239,$A$4:$A9239,$A9239,$G$4:$G9239,"Ativo")=1,1,0))</f>
        <v/>
      </c>
      <c r="BC9239" t="str">
        <f>IF(OR($A9239="",$G9239&lt;&gt;"Ativo"),"",IF(COUNTIFS($A$4:$A9239,$A9239,$G$4:$G9239,"Ativo")=1,1,0))</f>
        <v/>
      </c>
    </row>
    <row r="9240" spans="1:55" x14ac:dyDescent="0.3">
      <c r="A9240" s="76"/>
      <c r="B9240" s="104"/>
      <c r="C9240" s="76"/>
      <c r="D9240" s="77"/>
      <c r="E9240" s="12"/>
      <c r="F9240" s="78"/>
      <c r="G9240" s="77"/>
      <c r="H9240" s="79"/>
      <c r="BA9240" s="5" t="str">
        <f t="shared" si="144"/>
        <v/>
      </c>
      <c r="BB9240" s="5" t="str">
        <f>IF(OR($E9240="",$G9240&lt;&gt;"Ativo"),"",IF(COUNTIFS($E$4:$E9240,$E9240,$A$4:$A9240,$A9240,$G$4:$G9240,"Ativo")=1,1,0))</f>
        <v/>
      </c>
      <c r="BC9240" t="str">
        <f>IF(OR($A9240="",$G9240&lt;&gt;"Ativo"),"",IF(COUNTIFS($A$4:$A9240,$A9240,$G$4:$G9240,"Ativo")=1,1,0))</f>
        <v/>
      </c>
    </row>
    <row r="9241" spans="1:55" x14ac:dyDescent="0.3">
      <c r="A9241" s="76"/>
      <c r="B9241" s="104"/>
      <c r="C9241" s="76"/>
      <c r="D9241" s="77"/>
      <c r="E9241" s="12"/>
      <c r="F9241" s="78"/>
      <c r="G9241" s="77"/>
      <c r="H9241" s="79"/>
      <c r="BA9241" s="5" t="str">
        <f t="shared" si="144"/>
        <v/>
      </c>
      <c r="BB9241" s="5" t="str">
        <f>IF(OR($E9241="",$G9241&lt;&gt;"Ativo"),"",IF(COUNTIFS($E$4:$E9241,$E9241,$A$4:$A9241,$A9241,$G$4:$G9241,"Ativo")=1,1,0))</f>
        <v/>
      </c>
      <c r="BC9241" t="str">
        <f>IF(OR($A9241="",$G9241&lt;&gt;"Ativo"),"",IF(COUNTIFS($A$4:$A9241,$A9241,$G$4:$G9241,"Ativo")=1,1,0))</f>
        <v/>
      </c>
    </row>
    <row r="9242" spans="1:55" x14ac:dyDescent="0.3">
      <c r="A9242" s="76"/>
      <c r="B9242" s="104"/>
      <c r="C9242" s="76"/>
      <c r="D9242" s="77"/>
      <c r="E9242" s="12"/>
      <c r="F9242" s="78"/>
      <c r="G9242" s="77"/>
      <c r="H9242" s="79"/>
      <c r="BA9242" s="5" t="str">
        <f t="shared" si="144"/>
        <v/>
      </c>
      <c r="BB9242" s="5" t="str">
        <f>IF(OR($E9242="",$G9242&lt;&gt;"Ativo"),"",IF(COUNTIFS($E$4:$E9242,$E9242,$A$4:$A9242,$A9242,$G$4:$G9242,"Ativo")=1,1,0))</f>
        <v/>
      </c>
      <c r="BC9242" t="str">
        <f>IF(OR($A9242="",$G9242&lt;&gt;"Ativo"),"",IF(COUNTIFS($A$4:$A9242,$A9242,$G$4:$G9242,"Ativo")=1,1,0))</f>
        <v/>
      </c>
    </row>
    <row r="9243" spans="1:55" x14ac:dyDescent="0.3">
      <c r="A9243" s="76"/>
      <c r="B9243" s="104"/>
      <c r="C9243" s="76"/>
      <c r="D9243" s="77"/>
      <c r="E9243" s="12"/>
      <c r="F9243" s="78"/>
      <c r="G9243" s="77"/>
      <c r="H9243" s="79"/>
      <c r="BA9243" s="5" t="str">
        <f t="shared" si="144"/>
        <v/>
      </c>
      <c r="BB9243" s="5" t="str">
        <f>IF(OR($E9243="",$G9243&lt;&gt;"Ativo"),"",IF(COUNTIFS($E$4:$E9243,$E9243,$A$4:$A9243,$A9243,$G$4:$G9243,"Ativo")=1,1,0))</f>
        <v/>
      </c>
      <c r="BC9243" t="str">
        <f>IF(OR($A9243="",$G9243&lt;&gt;"Ativo"),"",IF(COUNTIFS($A$4:$A9243,$A9243,$G$4:$G9243,"Ativo")=1,1,0))</f>
        <v/>
      </c>
    </row>
    <row r="9244" spans="1:55" x14ac:dyDescent="0.3">
      <c r="A9244" s="76"/>
      <c r="B9244" s="104"/>
      <c r="C9244" s="76"/>
      <c r="D9244" s="77"/>
      <c r="E9244" s="12"/>
      <c r="F9244" s="78"/>
      <c r="G9244" s="77"/>
      <c r="H9244" s="79"/>
      <c r="BA9244" s="5" t="str">
        <f t="shared" si="144"/>
        <v/>
      </c>
      <c r="BB9244" s="5" t="str">
        <f>IF(OR($E9244="",$G9244&lt;&gt;"Ativo"),"",IF(COUNTIFS($E$4:$E9244,$E9244,$A$4:$A9244,$A9244,$G$4:$G9244,"Ativo")=1,1,0))</f>
        <v/>
      </c>
      <c r="BC9244" t="str">
        <f>IF(OR($A9244="",$G9244&lt;&gt;"Ativo"),"",IF(COUNTIFS($A$4:$A9244,$A9244,$G$4:$G9244,"Ativo")=1,1,0))</f>
        <v/>
      </c>
    </row>
    <row r="9245" spans="1:55" x14ac:dyDescent="0.3">
      <c r="A9245" s="76"/>
      <c r="B9245" s="104"/>
      <c r="C9245" s="76"/>
      <c r="D9245" s="77"/>
      <c r="E9245" s="12"/>
      <c r="F9245" s="78"/>
      <c r="G9245" s="77"/>
      <c r="H9245" s="79"/>
      <c r="BA9245" s="5" t="str">
        <f t="shared" si="144"/>
        <v/>
      </c>
      <c r="BB9245" s="5" t="str">
        <f>IF(OR($E9245="",$G9245&lt;&gt;"Ativo"),"",IF(COUNTIFS($E$4:$E9245,$E9245,$A$4:$A9245,$A9245,$G$4:$G9245,"Ativo")=1,1,0))</f>
        <v/>
      </c>
      <c r="BC9245" t="str">
        <f>IF(OR($A9245="",$G9245&lt;&gt;"Ativo"),"",IF(COUNTIFS($A$4:$A9245,$A9245,$G$4:$G9245,"Ativo")=1,1,0))</f>
        <v/>
      </c>
    </row>
    <row r="9246" spans="1:55" x14ac:dyDescent="0.3">
      <c r="A9246" s="76"/>
      <c r="B9246" s="104"/>
      <c r="C9246" s="76"/>
      <c r="D9246" s="77"/>
      <c r="E9246" s="12"/>
      <c r="F9246" s="78"/>
      <c r="G9246" s="77"/>
      <c r="H9246" s="79"/>
      <c r="BA9246" s="5" t="str">
        <f t="shared" si="144"/>
        <v/>
      </c>
      <c r="BB9246" s="5" t="str">
        <f>IF(OR($E9246="",$G9246&lt;&gt;"Ativo"),"",IF(COUNTIFS($E$4:$E9246,$E9246,$A$4:$A9246,$A9246,$G$4:$G9246,"Ativo")=1,1,0))</f>
        <v/>
      </c>
      <c r="BC9246" t="str">
        <f>IF(OR($A9246="",$G9246&lt;&gt;"Ativo"),"",IF(COUNTIFS($A$4:$A9246,$A9246,$G$4:$G9246,"Ativo")=1,1,0))</f>
        <v/>
      </c>
    </row>
    <row r="9247" spans="1:55" x14ac:dyDescent="0.3">
      <c r="A9247" s="76"/>
      <c r="B9247" s="104"/>
      <c r="C9247" s="76"/>
      <c r="D9247" s="77"/>
      <c r="E9247" s="12"/>
      <c r="F9247" s="78"/>
      <c r="G9247" s="77"/>
      <c r="H9247" s="79"/>
      <c r="BA9247" s="5" t="str">
        <f t="shared" si="144"/>
        <v/>
      </c>
      <c r="BB9247" s="5" t="str">
        <f>IF(OR($E9247="",$G9247&lt;&gt;"Ativo"),"",IF(COUNTIFS($E$4:$E9247,$E9247,$A$4:$A9247,$A9247,$G$4:$G9247,"Ativo")=1,1,0))</f>
        <v/>
      </c>
      <c r="BC9247" t="str">
        <f>IF(OR($A9247="",$G9247&lt;&gt;"Ativo"),"",IF(COUNTIFS($A$4:$A9247,$A9247,$G$4:$G9247,"Ativo")=1,1,0))</f>
        <v/>
      </c>
    </row>
    <row r="9248" spans="1:55" x14ac:dyDescent="0.3">
      <c r="A9248" s="76"/>
      <c r="B9248" s="104"/>
      <c r="C9248" s="76"/>
      <c r="D9248" s="77"/>
      <c r="E9248" s="12"/>
      <c r="F9248" s="78"/>
      <c r="G9248" s="77"/>
      <c r="H9248" s="79"/>
      <c r="BA9248" s="5" t="str">
        <f t="shared" si="144"/>
        <v/>
      </c>
      <c r="BB9248" s="5" t="str">
        <f>IF(OR($E9248="",$G9248&lt;&gt;"Ativo"),"",IF(COUNTIFS($E$4:$E9248,$E9248,$A$4:$A9248,$A9248,$G$4:$G9248,"Ativo")=1,1,0))</f>
        <v/>
      </c>
      <c r="BC9248" t="str">
        <f>IF(OR($A9248="",$G9248&lt;&gt;"Ativo"),"",IF(COUNTIFS($A$4:$A9248,$A9248,$G$4:$G9248,"Ativo")=1,1,0))</f>
        <v/>
      </c>
    </row>
    <row r="9249" spans="1:55" x14ac:dyDescent="0.3">
      <c r="A9249" s="76"/>
      <c r="B9249" s="104"/>
      <c r="C9249" s="76"/>
      <c r="D9249" s="77"/>
      <c r="E9249" s="12"/>
      <c r="F9249" s="78"/>
      <c r="G9249" s="77"/>
      <c r="H9249" s="79"/>
      <c r="BA9249" s="5" t="str">
        <f t="shared" si="144"/>
        <v/>
      </c>
      <c r="BB9249" s="5" t="str">
        <f>IF(OR($E9249="",$G9249&lt;&gt;"Ativo"),"",IF(COUNTIFS($E$4:$E9249,$E9249,$A$4:$A9249,$A9249,$G$4:$G9249,"Ativo")=1,1,0))</f>
        <v/>
      </c>
      <c r="BC9249" t="str">
        <f>IF(OR($A9249="",$G9249&lt;&gt;"Ativo"),"",IF(COUNTIFS($A$4:$A9249,$A9249,$G$4:$G9249,"Ativo")=1,1,0))</f>
        <v/>
      </c>
    </row>
    <row r="9250" spans="1:55" x14ac:dyDescent="0.3">
      <c r="A9250" s="76"/>
      <c r="B9250" s="104"/>
      <c r="C9250" s="76"/>
      <c r="D9250" s="77"/>
      <c r="E9250" s="12"/>
      <c r="F9250" s="78"/>
      <c r="G9250" s="77"/>
      <c r="H9250" s="79"/>
      <c r="BA9250" s="5" t="str">
        <f t="shared" si="144"/>
        <v/>
      </c>
      <c r="BB9250" s="5" t="str">
        <f>IF(OR($E9250="",$G9250&lt;&gt;"Ativo"),"",IF(COUNTIFS($E$4:$E9250,$E9250,$A$4:$A9250,$A9250,$G$4:$G9250,"Ativo")=1,1,0))</f>
        <v/>
      </c>
      <c r="BC9250" t="str">
        <f>IF(OR($A9250="",$G9250&lt;&gt;"Ativo"),"",IF(COUNTIFS($A$4:$A9250,$A9250,$G$4:$G9250,"Ativo")=1,1,0))</f>
        <v/>
      </c>
    </row>
    <row r="9251" spans="1:55" x14ac:dyDescent="0.3">
      <c r="A9251" s="76"/>
      <c r="B9251" s="104"/>
      <c r="C9251" s="76"/>
      <c r="D9251" s="77"/>
      <c r="E9251" s="12"/>
      <c r="F9251" s="78"/>
      <c r="G9251" s="77"/>
      <c r="H9251" s="79"/>
      <c r="BA9251" s="5" t="str">
        <f t="shared" si="144"/>
        <v/>
      </c>
      <c r="BB9251" s="5" t="str">
        <f>IF(OR($E9251="",$G9251&lt;&gt;"Ativo"),"",IF(COUNTIFS($E$4:$E9251,$E9251,$A$4:$A9251,$A9251,$G$4:$G9251,"Ativo")=1,1,0))</f>
        <v/>
      </c>
      <c r="BC9251" t="str">
        <f>IF(OR($A9251="",$G9251&lt;&gt;"Ativo"),"",IF(COUNTIFS($A$4:$A9251,$A9251,$G$4:$G9251,"Ativo")=1,1,0))</f>
        <v/>
      </c>
    </row>
    <row r="9252" spans="1:55" x14ac:dyDescent="0.3">
      <c r="A9252" s="76"/>
      <c r="B9252" s="104"/>
      <c r="C9252" s="76"/>
      <c r="D9252" s="77"/>
      <c r="E9252" s="12"/>
      <c r="F9252" s="78"/>
      <c r="G9252" s="77"/>
      <c r="H9252" s="79"/>
      <c r="BA9252" s="5" t="str">
        <f t="shared" si="144"/>
        <v/>
      </c>
      <c r="BB9252" s="5" t="str">
        <f>IF(OR($E9252="",$G9252&lt;&gt;"Ativo"),"",IF(COUNTIFS($E$4:$E9252,$E9252,$A$4:$A9252,$A9252,$G$4:$G9252,"Ativo")=1,1,0))</f>
        <v/>
      </c>
      <c r="BC9252" t="str">
        <f>IF(OR($A9252="",$G9252&lt;&gt;"Ativo"),"",IF(COUNTIFS($A$4:$A9252,$A9252,$G$4:$G9252,"Ativo")=1,1,0))</f>
        <v/>
      </c>
    </row>
    <row r="9253" spans="1:55" x14ac:dyDescent="0.3">
      <c r="A9253" s="76"/>
      <c r="B9253" s="104"/>
      <c r="C9253" s="76"/>
      <c r="D9253" s="77"/>
      <c r="E9253" s="12"/>
      <c r="F9253" s="78"/>
      <c r="G9253" s="77"/>
      <c r="H9253" s="79"/>
      <c r="BA9253" s="5" t="str">
        <f t="shared" si="144"/>
        <v/>
      </c>
      <c r="BB9253" s="5" t="str">
        <f>IF(OR($E9253="",$G9253&lt;&gt;"Ativo"),"",IF(COUNTIFS($E$4:$E9253,$E9253,$A$4:$A9253,$A9253,$G$4:$G9253,"Ativo")=1,1,0))</f>
        <v/>
      </c>
      <c r="BC9253" t="str">
        <f>IF(OR($A9253="",$G9253&lt;&gt;"Ativo"),"",IF(COUNTIFS($A$4:$A9253,$A9253,$G$4:$G9253,"Ativo")=1,1,0))</f>
        <v/>
      </c>
    </row>
    <row r="9254" spans="1:55" x14ac:dyDescent="0.3">
      <c r="A9254" s="76"/>
      <c r="B9254" s="104"/>
      <c r="C9254" s="76"/>
      <c r="D9254" s="77"/>
      <c r="E9254" s="12"/>
      <c r="F9254" s="78"/>
      <c r="G9254" s="77"/>
      <c r="H9254" s="79"/>
      <c r="BA9254" s="5" t="str">
        <f t="shared" si="144"/>
        <v/>
      </c>
      <c r="BB9254" s="5" t="str">
        <f>IF(OR($E9254="",$G9254&lt;&gt;"Ativo"),"",IF(COUNTIFS($E$4:$E9254,$E9254,$A$4:$A9254,$A9254,$G$4:$G9254,"Ativo")=1,1,0))</f>
        <v/>
      </c>
      <c r="BC9254" t="str">
        <f>IF(OR($A9254="",$G9254&lt;&gt;"Ativo"),"",IF(COUNTIFS($A$4:$A9254,$A9254,$G$4:$G9254,"Ativo")=1,1,0))</f>
        <v/>
      </c>
    </row>
    <row r="9255" spans="1:55" x14ac:dyDescent="0.3">
      <c r="A9255" s="76"/>
      <c r="B9255" s="104"/>
      <c r="C9255" s="76"/>
      <c r="D9255" s="77"/>
      <c r="E9255" s="12"/>
      <c r="F9255" s="78"/>
      <c r="G9255" s="77"/>
      <c r="H9255" s="79"/>
      <c r="BA9255" s="5" t="str">
        <f t="shared" si="144"/>
        <v/>
      </c>
      <c r="BB9255" s="5" t="str">
        <f>IF(OR($E9255="",$G9255&lt;&gt;"Ativo"),"",IF(COUNTIFS($E$4:$E9255,$E9255,$A$4:$A9255,$A9255,$G$4:$G9255,"Ativo")=1,1,0))</f>
        <v/>
      </c>
      <c r="BC9255" t="str">
        <f>IF(OR($A9255="",$G9255&lt;&gt;"Ativo"),"",IF(COUNTIFS($A$4:$A9255,$A9255,$G$4:$G9255,"Ativo")=1,1,0))</f>
        <v/>
      </c>
    </row>
    <row r="9256" spans="1:55" x14ac:dyDescent="0.3">
      <c r="A9256" s="76"/>
      <c r="B9256" s="104"/>
      <c r="C9256" s="76"/>
      <c r="D9256" s="77"/>
      <c r="E9256" s="12"/>
      <c r="F9256" s="78"/>
      <c r="G9256" s="77"/>
      <c r="H9256" s="79"/>
      <c r="BA9256" s="5" t="str">
        <f t="shared" si="144"/>
        <v/>
      </c>
      <c r="BB9256" s="5" t="str">
        <f>IF(OR($E9256="",$G9256&lt;&gt;"Ativo"),"",IF(COUNTIFS($E$4:$E9256,$E9256,$A$4:$A9256,$A9256,$G$4:$G9256,"Ativo")=1,1,0))</f>
        <v/>
      </c>
      <c r="BC9256" t="str">
        <f>IF(OR($A9256="",$G9256&lt;&gt;"Ativo"),"",IF(COUNTIFS($A$4:$A9256,$A9256,$G$4:$G9256,"Ativo")=1,1,0))</f>
        <v/>
      </c>
    </row>
    <row r="9257" spans="1:55" x14ac:dyDescent="0.3">
      <c r="A9257" s="76"/>
      <c r="B9257" s="104"/>
      <c r="C9257" s="76"/>
      <c r="D9257" s="77"/>
      <c r="E9257" s="12"/>
      <c r="F9257" s="78"/>
      <c r="G9257" s="77"/>
      <c r="H9257" s="79"/>
      <c r="BA9257" s="5" t="str">
        <f t="shared" si="144"/>
        <v/>
      </c>
      <c r="BB9257" s="5" t="str">
        <f>IF(OR($E9257="",$G9257&lt;&gt;"Ativo"),"",IF(COUNTIFS($E$4:$E9257,$E9257,$A$4:$A9257,$A9257,$G$4:$G9257,"Ativo")=1,1,0))</f>
        <v/>
      </c>
      <c r="BC9257" t="str">
        <f>IF(OR($A9257="",$G9257&lt;&gt;"Ativo"),"",IF(COUNTIFS($A$4:$A9257,$A9257,$G$4:$G9257,"Ativo")=1,1,0))</f>
        <v/>
      </c>
    </row>
    <row r="9258" spans="1:55" x14ac:dyDescent="0.3">
      <c r="A9258" s="76"/>
      <c r="B9258" s="104"/>
      <c r="C9258" s="76"/>
      <c r="D9258" s="77"/>
      <c r="E9258" s="12"/>
      <c r="F9258" s="78"/>
      <c r="G9258" s="77"/>
      <c r="H9258" s="79"/>
      <c r="BA9258" s="5" t="str">
        <f t="shared" si="144"/>
        <v/>
      </c>
      <c r="BB9258" s="5" t="str">
        <f>IF(OR($E9258="",$G9258&lt;&gt;"Ativo"),"",IF(COUNTIFS($E$4:$E9258,$E9258,$A$4:$A9258,$A9258,$G$4:$G9258,"Ativo")=1,1,0))</f>
        <v/>
      </c>
      <c r="BC9258" t="str">
        <f>IF(OR($A9258="",$G9258&lt;&gt;"Ativo"),"",IF(COUNTIFS($A$4:$A9258,$A9258,$G$4:$G9258,"Ativo")=1,1,0))</f>
        <v/>
      </c>
    </row>
    <row r="9259" spans="1:55" x14ac:dyDescent="0.3">
      <c r="A9259" s="76"/>
      <c r="B9259" s="104"/>
      <c r="C9259" s="76"/>
      <c r="D9259" s="77"/>
      <c r="E9259" s="12"/>
      <c r="F9259" s="78"/>
      <c r="G9259" s="77"/>
      <c r="H9259" s="79"/>
      <c r="BA9259" s="5" t="str">
        <f t="shared" si="144"/>
        <v/>
      </c>
      <c r="BB9259" s="5" t="str">
        <f>IF(OR($E9259="",$G9259&lt;&gt;"Ativo"),"",IF(COUNTIFS($E$4:$E9259,$E9259,$A$4:$A9259,$A9259,$G$4:$G9259,"Ativo")=1,1,0))</f>
        <v/>
      </c>
      <c r="BC9259" t="str">
        <f>IF(OR($A9259="",$G9259&lt;&gt;"Ativo"),"",IF(COUNTIFS($A$4:$A9259,$A9259,$G$4:$G9259,"Ativo")=1,1,0))</f>
        <v/>
      </c>
    </row>
    <row r="9260" spans="1:55" x14ac:dyDescent="0.3">
      <c r="A9260" s="76"/>
      <c r="B9260" s="104"/>
      <c r="C9260" s="76"/>
      <c r="D9260" s="77"/>
      <c r="E9260" s="12"/>
      <c r="F9260" s="78"/>
      <c r="G9260" s="77"/>
      <c r="H9260" s="79"/>
      <c r="BA9260" s="5" t="str">
        <f t="shared" si="144"/>
        <v/>
      </c>
      <c r="BB9260" s="5" t="str">
        <f>IF(OR($E9260="",$G9260&lt;&gt;"Ativo"),"",IF(COUNTIFS($E$4:$E9260,$E9260,$A$4:$A9260,$A9260,$G$4:$G9260,"Ativo")=1,1,0))</f>
        <v/>
      </c>
      <c r="BC9260" t="str">
        <f>IF(OR($A9260="",$G9260&lt;&gt;"Ativo"),"",IF(COUNTIFS($A$4:$A9260,$A9260,$G$4:$G9260,"Ativo")=1,1,0))</f>
        <v/>
      </c>
    </row>
    <row r="9261" spans="1:55" x14ac:dyDescent="0.3">
      <c r="A9261" s="76"/>
      <c r="B9261" s="104"/>
      <c r="C9261" s="76"/>
      <c r="D9261" s="77"/>
      <c r="E9261" s="12"/>
      <c r="F9261" s="78"/>
      <c r="G9261" s="77"/>
      <c r="H9261" s="79"/>
      <c r="BA9261" s="5" t="str">
        <f t="shared" si="144"/>
        <v/>
      </c>
      <c r="BB9261" s="5" t="str">
        <f>IF(OR($E9261="",$G9261&lt;&gt;"Ativo"),"",IF(COUNTIFS($E$4:$E9261,$E9261,$A$4:$A9261,$A9261,$G$4:$G9261,"Ativo")=1,1,0))</f>
        <v/>
      </c>
      <c r="BC9261" t="str">
        <f>IF(OR($A9261="",$G9261&lt;&gt;"Ativo"),"",IF(COUNTIFS($A$4:$A9261,$A9261,$G$4:$G9261,"Ativo")=1,1,0))</f>
        <v/>
      </c>
    </row>
    <row r="9262" spans="1:55" x14ac:dyDescent="0.3">
      <c r="A9262" s="76"/>
      <c r="B9262" s="104"/>
      <c r="C9262" s="76"/>
      <c r="D9262" s="77"/>
      <c r="E9262" s="12"/>
      <c r="F9262" s="78"/>
      <c r="G9262" s="77"/>
      <c r="H9262" s="79"/>
      <c r="BA9262" s="5" t="str">
        <f t="shared" si="144"/>
        <v/>
      </c>
      <c r="BB9262" s="5" t="str">
        <f>IF(OR($E9262="",$G9262&lt;&gt;"Ativo"),"",IF(COUNTIFS($E$4:$E9262,$E9262,$A$4:$A9262,$A9262,$G$4:$G9262,"Ativo")=1,1,0))</f>
        <v/>
      </c>
      <c r="BC9262" t="str">
        <f>IF(OR($A9262="",$G9262&lt;&gt;"Ativo"),"",IF(COUNTIFS($A$4:$A9262,$A9262,$G$4:$G9262,"Ativo")=1,1,0))</f>
        <v/>
      </c>
    </row>
    <row r="9263" spans="1:55" x14ac:dyDescent="0.3">
      <c r="A9263" s="76"/>
      <c r="B9263" s="104"/>
      <c r="C9263" s="76"/>
      <c r="D9263" s="77"/>
      <c r="E9263" s="12"/>
      <c r="F9263" s="78"/>
      <c r="G9263" s="77"/>
      <c r="H9263" s="79"/>
      <c r="BA9263" s="5" t="str">
        <f t="shared" si="144"/>
        <v/>
      </c>
      <c r="BB9263" s="5" t="str">
        <f>IF(OR($E9263="",$G9263&lt;&gt;"Ativo"),"",IF(COUNTIFS($E$4:$E9263,$E9263,$A$4:$A9263,$A9263,$G$4:$G9263,"Ativo")=1,1,0))</f>
        <v/>
      </c>
      <c r="BC9263" t="str">
        <f>IF(OR($A9263="",$G9263&lt;&gt;"Ativo"),"",IF(COUNTIFS($A$4:$A9263,$A9263,$G$4:$G9263,"Ativo")=1,1,0))</f>
        <v/>
      </c>
    </row>
    <row r="9264" spans="1:55" x14ac:dyDescent="0.3">
      <c r="A9264" s="76"/>
      <c r="B9264" s="104"/>
      <c r="C9264" s="76"/>
      <c r="D9264" s="77"/>
      <c r="E9264" s="12"/>
      <c r="F9264" s="78"/>
      <c r="G9264" s="77"/>
      <c r="H9264" s="79"/>
      <c r="BA9264" s="5" t="str">
        <f t="shared" si="144"/>
        <v/>
      </c>
      <c r="BB9264" s="5" t="str">
        <f>IF(OR($E9264="",$G9264&lt;&gt;"Ativo"),"",IF(COUNTIFS($E$4:$E9264,$E9264,$A$4:$A9264,$A9264,$G$4:$G9264,"Ativo")=1,1,0))</f>
        <v/>
      </c>
      <c r="BC9264" t="str">
        <f>IF(OR($A9264="",$G9264&lt;&gt;"Ativo"),"",IF(COUNTIFS($A$4:$A9264,$A9264,$G$4:$G9264,"Ativo")=1,1,0))</f>
        <v/>
      </c>
    </row>
    <row r="9265" spans="1:55" x14ac:dyDescent="0.3">
      <c r="A9265" s="76"/>
      <c r="B9265" s="104"/>
      <c r="C9265" s="76"/>
      <c r="D9265" s="77"/>
      <c r="E9265" s="12"/>
      <c r="F9265" s="78"/>
      <c r="G9265" s="77"/>
      <c r="H9265" s="79"/>
      <c r="BA9265" s="5" t="str">
        <f t="shared" si="144"/>
        <v/>
      </c>
      <c r="BB9265" s="5" t="str">
        <f>IF(OR($E9265="",$G9265&lt;&gt;"Ativo"),"",IF(COUNTIFS($E$4:$E9265,$E9265,$A$4:$A9265,$A9265,$G$4:$G9265,"Ativo")=1,1,0))</f>
        <v/>
      </c>
      <c r="BC9265" t="str">
        <f>IF(OR($A9265="",$G9265&lt;&gt;"Ativo"),"",IF(COUNTIFS($A$4:$A9265,$A9265,$G$4:$G9265,"Ativo")=1,1,0))</f>
        <v/>
      </c>
    </row>
    <row r="9266" spans="1:55" x14ac:dyDescent="0.3">
      <c r="A9266" s="76"/>
      <c r="B9266" s="104"/>
      <c r="C9266" s="76"/>
      <c r="D9266" s="77"/>
      <c r="E9266" s="12"/>
      <c r="F9266" s="78"/>
      <c r="G9266" s="77"/>
      <c r="H9266" s="79"/>
      <c r="BA9266" s="5" t="str">
        <f t="shared" si="144"/>
        <v/>
      </c>
      <c r="BB9266" s="5" t="str">
        <f>IF(OR($E9266="",$G9266&lt;&gt;"Ativo"),"",IF(COUNTIFS($E$4:$E9266,$E9266,$A$4:$A9266,$A9266,$G$4:$G9266,"Ativo")=1,1,0))</f>
        <v/>
      </c>
      <c r="BC9266" t="str">
        <f>IF(OR($A9266="",$G9266&lt;&gt;"Ativo"),"",IF(COUNTIFS($A$4:$A9266,$A9266,$G$4:$G9266,"Ativo")=1,1,0))</f>
        <v/>
      </c>
    </row>
    <row r="9267" spans="1:55" x14ac:dyDescent="0.3">
      <c r="A9267" s="76"/>
      <c r="B9267" s="104"/>
      <c r="C9267" s="76"/>
      <c r="D9267" s="77"/>
      <c r="E9267" s="12"/>
      <c r="F9267" s="78"/>
      <c r="G9267" s="77"/>
      <c r="H9267" s="79"/>
      <c r="BA9267" s="5" t="str">
        <f t="shared" si="144"/>
        <v/>
      </c>
      <c r="BB9267" s="5" t="str">
        <f>IF(OR($E9267="",$G9267&lt;&gt;"Ativo"),"",IF(COUNTIFS($E$4:$E9267,$E9267,$A$4:$A9267,$A9267,$G$4:$G9267,"Ativo")=1,1,0))</f>
        <v/>
      </c>
      <c r="BC9267" t="str">
        <f>IF(OR($A9267="",$G9267&lt;&gt;"Ativo"),"",IF(COUNTIFS($A$4:$A9267,$A9267,$G$4:$G9267,"Ativo")=1,1,0))</f>
        <v/>
      </c>
    </row>
    <row r="9268" spans="1:55" x14ac:dyDescent="0.3">
      <c r="A9268" s="76"/>
      <c r="B9268" s="104"/>
      <c r="C9268" s="76"/>
      <c r="D9268" s="77"/>
      <c r="E9268" s="12"/>
      <c r="F9268" s="78"/>
      <c r="G9268" s="77"/>
      <c r="H9268" s="79"/>
      <c r="BA9268" s="5" t="str">
        <f t="shared" si="144"/>
        <v/>
      </c>
      <c r="BB9268" s="5" t="str">
        <f>IF(OR($E9268="",$G9268&lt;&gt;"Ativo"),"",IF(COUNTIFS($E$4:$E9268,$E9268,$A$4:$A9268,$A9268,$G$4:$G9268,"Ativo")=1,1,0))</f>
        <v/>
      </c>
      <c r="BC9268" t="str">
        <f>IF(OR($A9268="",$G9268&lt;&gt;"Ativo"),"",IF(COUNTIFS($A$4:$A9268,$A9268,$G$4:$G9268,"Ativo")=1,1,0))</f>
        <v/>
      </c>
    </row>
    <row r="9269" spans="1:55" x14ac:dyDescent="0.3">
      <c r="A9269" s="76"/>
      <c r="B9269" s="104"/>
      <c r="C9269" s="76"/>
      <c r="D9269" s="77"/>
      <c r="E9269" s="12"/>
      <c r="F9269" s="78"/>
      <c r="G9269" s="77"/>
      <c r="H9269" s="79"/>
      <c r="BA9269" s="5" t="str">
        <f t="shared" si="144"/>
        <v/>
      </c>
      <c r="BB9269" s="5" t="str">
        <f>IF(OR($E9269="",$G9269&lt;&gt;"Ativo"),"",IF(COUNTIFS($E$4:$E9269,$E9269,$A$4:$A9269,$A9269,$G$4:$G9269,"Ativo")=1,1,0))</f>
        <v/>
      </c>
      <c r="BC9269" t="str">
        <f>IF(OR($A9269="",$G9269&lt;&gt;"Ativo"),"",IF(COUNTIFS($A$4:$A9269,$A9269,$G$4:$G9269,"Ativo")=1,1,0))</f>
        <v/>
      </c>
    </row>
    <row r="9270" spans="1:55" x14ac:dyDescent="0.3">
      <c r="A9270" s="76"/>
      <c r="B9270" s="104"/>
      <c r="C9270" s="76"/>
      <c r="D9270" s="77"/>
      <c r="E9270" s="12"/>
      <c r="F9270" s="78"/>
      <c r="G9270" s="77"/>
      <c r="H9270" s="79"/>
      <c r="BA9270" s="5" t="str">
        <f t="shared" si="144"/>
        <v/>
      </c>
      <c r="BB9270" s="5" t="str">
        <f>IF(OR($E9270="",$G9270&lt;&gt;"Ativo"),"",IF(COUNTIFS($E$4:$E9270,$E9270,$A$4:$A9270,$A9270,$G$4:$G9270,"Ativo")=1,1,0))</f>
        <v/>
      </c>
      <c r="BC9270" t="str">
        <f>IF(OR($A9270="",$G9270&lt;&gt;"Ativo"),"",IF(COUNTIFS($A$4:$A9270,$A9270,$G$4:$G9270,"Ativo")=1,1,0))</f>
        <v/>
      </c>
    </row>
    <row r="9271" spans="1:55" x14ac:dyDescent="0.3">
      <c r="A9271" s="76"/>
      <c r="B9271" s="104"/>
      <c r="C9271" s="76"/>
      <c r="D9271" s="77"/>
      <c r="E9271" s="12"/>
      <c r="F9271" s="78"/>
      <c r="G9271" s="77"/>
      <c r="H9271" s="79"/>
      <c r="BA9271" s="5" t="str">
        <f t="shared" si="144"/>
        <v/>
      </c>
      <c r="BB9271" s="5" t="str">
        <f>IF(OR($E9271="",$G9271&lt;&gt;"Ativo"),"",IF(COUNTIFS($E$4:$E9271,$E9271,$A$4:$A9271,$A9271,$G$4:$G9271,"Ativo")=1,1,0))</f>
        <v/>
      </c>
      <c r="BC9271" t="str">
        <f>IF(OR($A9271="",$G9271&lt;&gt;"Ativo"),"",IF(COUNTIFS($A$4:$A9271,$A9271,$G$4:$G9271,"Ativo")=1,1,0))</f>
        <v/>
      </c>
    </row>
    <row r="9272" spans="1:55" x14ac:dyDescent="0.3">
      <c r="A9272" s="76"/>
      <c r="B9272" s="104"/>
      <c r="C9272" s="76"/>
      <c r="D9272" s="77"/>
      <c r="E9272" s="12"/>
      <c r="F9272" s="78"/>
      <c r="G9272" s="77"/>
      <c r="H9272" s="79"/>
      <c r="BA9272" s="5" t="str">
        <f t="shared" si="144"/>
        <v/>
      </c>
      <c r="BB9272" s="5" t="str">
        <f>IF(OR($E9272="",$G9272&lt;&gt;"Ativo"),"",IF(COUNTIFS($E$4:$E9272,$E9272,$A$4:$A9272,$A9272,$G$4:$G9272,"Ativo")=1,1,0))</f>
        <v/>
      </c>
      <c r="BC9272" t="str">
        <f>IF(OR($A9272="",$G9272&lt;&gt;"Ativo"),"",IF(COUNTIFS($A$4:$A9272,$A9272,$G$4:$G9272,"Ativo")=1,1,0))</f>
        <v/>
      </c>
    </row>
    <row r="9273" spans="1:55" x14ac:dyDescent="0.3">
      <c r="A9273" s="76"/>
      <c r="B9273" s="104"/>
      <c r="C9273" s="76"/>
      <c r="D9273" s="77"/>
      <c r="E9273" s="12"/>
      <c r="F9273" s="78"/>
      <c r="G9273" s="77"/>
      <c r="H9273" s="79"/>
      <c r="BA9273" s="5" t="str">
        <f t="shared" si="144"/>
        <v/>
      </c>
      <c r="BB9273" s="5" t="str">
        <f>IF(OR($E9273="",$G9273&lt;&gt;"Ativo"),"",IF(COUNTIFS($E$4:$E9273,$E9273,$A$4:$A9273,$A9273,$G$4:$G9273,"Ativo")=1,1,0))</f>
        <v/>
      </c>
      <c r="BC9273" t="str">
        <f>IF(OR($A9273="",$G9273&lt;&gt;"Ativo"),"",IF(COUNTIFS($A$4:$A9273,$A9273,$G$4:$G9273,"Ativo")=1,1,0))</f>
        <v/>
      </c>
    </row>
    <row r="9274" spans="1:55" x14ac:dyDescent="0.3">
      <c r="A9274" s="76"/>
      <c r="B9274" s="104"/>
      <c r="C9274" s="76"/>
      <c r="D9274" s="77"/>
      <c r="E9274" s="12"/>
      <c r="F9274" s="78"/>
      <c r="G9274" s="77"/>
      <c r="H9274" s="79"/>
      <c r="BA9274" s="5" t="str">
        <f t="shared" si="144"/>
        <v/>
      </c>
      <c r="BB9274" s="5" t="str">
        <f>IF(OR($E9274="",$G9274&lt;&gt;"Ativo"),"",IF(COUNTIFS($E$4:$E9274,$E9274,$A$4:$A9274,$A9274,$G$4:$G9274,"Ativo")=1,1,0))</f>
        <v/>
      </c>
      <c r="BC9274" t="str">
        <f>IF(OR($A9274="",$G9274&lt;&gt;"Ativo"),"",IF(COUNTIFS($A$4:$A9274,$A9274,$G$4:$G9274,"Ativo")=1,1,0))</f>
        <v/>
      </c>
    </row>
    <row r="9275" spans="1:55" x14ac:dyDescent="0.3">
      <c r="A9275" s="76"/>
      <c r="B9275" s="104"/>
      <c r="C9275" s="76"/>
      <c r="D9275" s="77"/>
      <c r="E9275" s="12"/>
      <c r="F9275" s="78"/>
      <c r="G9275" s="77"/>
      <c r="H9275" s="79"/>
      <c r="BA9275" s="5" t="str">
        <f t="shared" si="144"/>
        <v/>
      </c>
      <c r="BB9275" s="5" t="str">
        <f>IF(OR($E9275="",$G9275&lt;&gt;"Ativo"),"",IF(COUNTIFS($E$4:$E9275,$E9275,$A$4:$A9275,$A9275,$G$4:$G9275,"Ativo")=1,1,0))</f>
        <v/>
      </c>
      <c r="BC9275" t="str">
        <f>IF(OR($A9275="",$G9275&lt;&gt;"Ativo"),"",IF(COUNTIFS($A$4:$A9275,$A9275,$G$4:$G9275,"Ativo")=1,1,0))</f>
        <v/>
      </c>
    </row>
    <row r="9276" spans="1:55" x14ac:dyDescent="0.3">
      <c r="A9276" s="76"/>
      <c r="B9276" s="104"/>
      <c r="C9276" s="76"/>
      <c r="D9276" s="77"/>
      <c r="E9276" s="12"/>
      <c r="F9276" s="78"/>
      <c r="G9276" s="77"/>
      <c r="H9276" s="79"/>
      <c r="BA9276" s="5" t="str">
        <f t="shared" si="144"/>
        <v/>
      </c>
      <c r="BB9276" s="5" t="str">
        <f>IF(OR($E9276="",$G9276&lt;&gt;"Ativo"),"",IF(COUNTIFS($E$4:$E9276,$E9276,$A$4:$A9276,$A9276,$G$4:$G9276,"Ativo")=1,1,0))</f>
        <v/>
      </c>
      <c r="BC9276" t="str">
        <f>IF(OR($A9276="",$G9276&lt;&gt;"Ativo"),"",IF(COUNTIFS($A$4:$A9276,$A9276,$G$4:$G9276,"Ativo")=1,1,0))</f>
        <v/>
      </c>
    </row>
    <row r="9277" spans="1:55" x14ac:dyDescent="0.3">
      <c r="A9277" s="76"/>
      <c r="B9277" s="104"/>
      <c r="C9277" s="76"/>
      <c r="D9277" s="77"/>
      <c r="E9277" s="12"/>
      <c r="F9277" s="78"/>
      <c r="G9277" s="77"/>
      <c r="H9277" s="79"/>
      <c r="BA9277" s="5" t="str">
        <f t="shared" si="144"/>
        <v/>
      </c>
      <c r="BB9277" s="5" t="str">
        <f>IF(OR($E9277="",$G9277&lt;&gt;"Ativo"),"",IF(COUNTIFS($E$4:$E9277,$E9277,$A$4:$A9277,$A9277,$G$4:$G9277,"Ativo")=1,1,0))</f>
        <v/>
      </c>
      <c r="BC9277" t="str">
        <f>IF(OR($A9277="",$G9277&lt;&gt;"Ativo"),"",IF(COUNTIFS($A$4:$A9277,$A9277,$G$4:$G9277,"Ativo")=1,1,0))</f>
        <v/>
      </c>
    </row>
    <row r="9278" spans="1:55" x14ac:dyDescent="0.3">
      <c r="A9278" s="76"/>
      <c r="B9278" s="104"/>
      <c r="C9278" s="76"/>
      <c r="D9278" s="77"/>
      <c r="E9278" s="12"/>
      <c r="F9278" s="78"/>
      <c r="G9278" s="77"/>
      <c r="H9278" s="79"/>
      <c r="BA9278" s="5" t="str">
        <f t="shared" si="144"/>
        <v/>
      </c>
      <c r="BB9278" s="5" t="str">
        <f>IF(OR($E9278="",$G9278&lt;&gt;"Ativo"),"",IF(COUNTIFS($E$4:$E9278,$E9278,$A$4:$A9278,$A9278,$G$4:$G9278,"Ativo")=1,1,0))</f>
        <v/>
      </c>
      <c r="BC9278" t="str">
        <f>IF(OR($A9278="",$G9278&lt;&gt;"Ativo"),"",IF(COUNTIFS($A$4:$A9278,$A9278,$G$4:$G9278,"Ativo")=1,1,0))</f>
        <v/>
      </c>
    </row>
    <row r="9279" spans="1:55" x14ac:dyDescent="0.3">
      <c r="A9279" s="76"/>
      <c r="B9279" s="104"/>
      <c r="C9279" s="76"/>
      <c r="D9279" s="77"/>
      <c r="E9279" s="12"/>
      <c r="F9279" s="78"/>
      <c r="G9279" s="77"/>
      <c r="H9279" s="79"/>
      <c r="BA9279" s="5" t="str">
        <f t="shared" si="144"/>
        <v/>
      </c>
      <c r="BB9279" s="5" t="str">
        <f>IF(OR($E9279="",$G9279&lt;&gt;"Ativo"),"",IF(COUNTIFS($E$4:$E9279,$E9279,$A$4:$A9279,$A9279,$G$4:$G9279,"Ativo")=1,1,0))</f>
        <v/>
      </c>
      <c r="BC9279" t="str">
        <f>IF(OR($A9279="",$G9279&lt;&gt;"Ativo"),"",IF(COUNTIFS($A$4:$A9279,$A9279,$G$4:$G9279,"Ativo")=1,1,0))</f>
        <v/>
      </c>
    </row>
    <row r="9280" spans="1:55" x14ac:dyDescent="0.3">
      <c r="A9280" s="76"/>
      <c r="B9280" s="104"/>
      <c r="C9280" s="76"/>
      <c r="D9280" s="77"/>
      <c r="E9280" s="12"/>
      <c r="F9280" s="78"/>
      <c r="G9280" s="77"/>
      <c r="H9280" s="79"/>
      <c r="BA9280" s="5" t="str">
        <f t="shared" si="144"/>
        <v/>
      </c>
      <c r="BB9280" s="5" t="str">
        <f>IF(OR($E9280="",$G9280&lt;&gt;"Ativo"),"",IF(COUNTIFS($E$4:$E9280,$E9280,$A$4:$A9280,$A9280,$G$4:$G9280,"Ativo")=1,1,0))</f>
        <v/>
      </c>
      <c r="BC9280" t="str">
        <f>IF(OR($A9280="",$G9280&lt;&gt;"Ativo"),"",IF(COUNTIFS($A$4:$A9280,$A9280,$G$4:$G9280,"Ativo")=1,1,0))</f>
        <v/>
      </c>
    </row>
    <row r="9281" spans="1:55" x14ac:dyDescent="0.3">
      <c r="A9281" s="76"/>
      <c r="B9281" s="104"/>
      <c r="C9281" s="76"/>
      <c r="D9281" s="77"/>
      <c r="E9281" s="12"/>
      <c r="F9281" s="78"/>
      <c r="G9281" s="77"/>
      <c r="H9281" s="79"/>
      <c r="BA9281" s="5" t="str">
        <f t="shared" si="144"/>
        <v/>
      </c>
      <c r="BB9281" s="5" t="str">
        <f>IF(OR($E9281="",$G9281&lt;&gt;"Ativo"),"",IF(COUNTIFS($E$4:$E9281,$E9281,$A$4:$A9281,$A9281,$G$4:$G9281,"Ativo")=1,1,0))</f>
        <v/>
      </c>
      <c r="BC9281" t="str">
        <f>IF(OR($A9281="",$G9281&lt;&gt;"Ativo"),"",IF(COUNTIFS($A$4:$A9281,$A9281,$G$4:$G9281,"Ativo")=1,1,0))</f>
        <v/>
      </c>
    </row>
    <row r="9282" spans="1:55" x14ac:dyDescent="0.3">
      <c r="A9282" s="76"/>
      <c r="B9282" s="104"/>
      <c r="C9282" s="76"/>
      <c r="D9282" s="77"/>
      <c r="E9282" s="12"/>
      <c r="F9282" s="78"/>
      <c r="G9282" s="77"/>
      <c r="H9282" s="79"/>
      <c r="BA9282" s="5" t="str">
        <f t="shared" si="144"/>
        <v/>
      </c>
      <c r="BB9282" s="5" t="str">
        <f>IF(OR($E9282="",$G9282&lt;&gt;"Ativo"),"",IF(COUNTIFS($E$4:$E9282,$E9282,$A$4:$A9282,$A9282,$G$4:$G9282,"Ativo")=1,1,0))</f>
        <v/>
      </c>
      <c r="BC9282" t="str">
        <f>IF(OR($A9282="",$G9282&lt;&gt;"Ativo"),"",IF(COUNTIFS($A$4:$A9282,$A9282,$G$4:$G9282,"Ativo")=1,1,0))</f>
        <v/>
      </c>
    </row>
    <row r="9283" spans="1:55" x14ac:dyDescent="0.3">
      <c r="A9283" s="76"/>
      <c r="B9283" s="104"/>
      <c r="C9283" s="76"/>
      <c r="D9283" s="77"/>
      <c r="E9283" s="12"/>
      <c r="F9283" s="78"/>
      <c r="G9283" s="77"/>
      <c r="H9283" s="79"/>
      <c r="BA9283" s="5" t="str">
        <f t="shared" si="144"/>
        <v/>
      </c>
      <c r="BB9283" s="5" t="str">
        <f>IF(OR($E9283="",$G9283&lt;&gt;"Ativo"),"",IF(COUNTIFS($E$4:$E9283,$E9283,$A$4:$A9283,$A9283,$G$4:$G9283,"Ativo")=1,1,0))</f>
        <v/>
      </c>
      <c r="BC9283" t="str">
        <f>IF(OR($A9283="",$G9283&lt;&gt;"Ativo"),"",IF(COUNTIFS($A$4:$A9283,$A9283,$G$4:$G9283,"Ativo")=1,1,0))</f>
        <v/>
      </c>
    </row>
    <row r="9284" spans="1:55" x14ac:dyDescent="0.3">
      <c r="A9284" s="76"/>
      <c r="B9284" s="104"/>
      <c r="C9284" s="76"/>
      <c r="D9284" s="77"/>
      <c r="E9284" s="12"/>
      <c r="F9284" s="78"/>
      <c r="G9284" s="77"/>
      <c r="H9284" s="79"/>
      <c r="BA9284" s="5" t="str">
        <f t="shared" ref="BA9284:BA9347" si="145">IF($D9284="","",MID($D9284,4,LEN($D9284)-5))</f>
        <v/>
      </c>
      <c r="BB9284" s="5" t="str">
        <f>IF(OR($E9284="",$G9284&lt;&gt;"Ativo"),"",IF(COUNTIFS($E$4:$E9284,$E9284,$A$4:$A9284,$A9284,$G$4:$G9284,"Ativo")=1,1,0))</f>
        <v/>
      </c>
      <c r="BC9284" t="str">
        <f>IF(OR($A9284="",$G9284&lt;&gt;"Ativo"),"",IF(COUNTIFS($A$4:$A9284,$A9284,$G$4:$G9284,"Ativo")=1,1,0))</f>
        <v/>
      </c>
    </row>
    <row r="9285" spans="1:55" x14ac:dyDescent="0.3">
      <c r="A9285" s="76"/>
      <c r="B9285" s="104"/>
      <c r="C9285" s="76"/>
      <c r="D9285" s="77"/>
      <c r="E9285" s="12"/>
      <c r="F9285" s="78"/>
      <c r="G9285" s="77"/>
      <c r="H9285" s="79"/>
      <c r="BA9285" s="5" t="str">
        <f t="shared" si="145"/>
        <v/>
      </c>
      <c r="BB9285" s="5" t="str">
        <f>IF(OR($E9285="",$G9285&lt;&gt;"Ativo"),"",IF(COUNTIFS($E$4:$E9285,$E9285,$A$4:$A9285,$A9285,$G$4:$G9285,"Ativo")=1,1,0))</f>
        <v/>
      </c>
      <c r="BC9285" t="str">
        <f>IF(OR($A9285="",$G9285&lt;&gt;"Ativo"),"",IF(COUNTIFS($A$4:$A9285,$A9285,$G$4:$G9285,"Ativo")=1,1,0))</f>
        <v/>
      </c>
    </row>
    <row r="9286" spans="1:55" x14ac:dyDescent="0.3">
      <c r="A9286" s="76"/>
      <c r="B9286" s="104"/>
      <c r="C9286" s="76"/>
      <c r="D9286" s="77"/>
      <c r="E9286" s="12"/>
      <c r="F9286" s="78"/>
      <c r="G9286" s="77"/>
      <c r="H9286" s="79"/>
      <c r="BA9286" s="5" t="str">
        <f t="shared" si="145"/>
        <v/>
      </c>
      <c r="BB9286" s="5" t="str">
        <f>IF(OR($E9286="",$G9286&lt;&gt;"Ativo"),"",IF(COUNTIFS($E$4:$E9286,$E9286,$A$4:$A9286,$A9286,$G$4:$G9286,"Ativo")=1,1,0))</f>
        <v/>
      </c>
      <c r="BC9286" t="str">
        <f>IF(OR($A9286="",$G9286&lt;&gt;"Ativo"),"",IF(COUNTIFS($A$4:$A9286,$A9286,$G$4:$G9286,"Ativo")=1,1,0))</f>
        <v/>
      </c>
    </row>
    <row r="9287" spans="1:55" x14ac:dyDescent="0.3">
      <c r="A9287" s="76"/>
      <c r="B9287" s="104"/>
      <c r="C9287" s="76"/>
      <c r="D9287" s="77"/>
      <c r="E9287" s="12"/>
      <c r="F9287" s="78"/>
      <c r="G9287" s="77"/>
      <c r="H9287" s="79"/>
      <c r="BA9287" s="5" t="str">
        <f t="shared" si="145"/>
        <v/>
      </c>
      <c r="BB9287" s="5" t="str">
        <f>IF(OR($E9287="",$G9287&lt;&gt;"Ativo"),"",IF(COUNTIFS($E$4:$E9287,$E9287,$A$4:$A9287,$A9287,$G$4:$G9287,"Ativo")=1,1,0))</f>
        <v/>
      </c>
      <c r="BC9287" t="str">
        <f>IF(OR($A9287="",$G9287&lt;&gt;"Ativo"),"",IF(COUNTIFS($A$4:$A9287,$A9287,$G$4:$G9287,"Ativo")=1,1,0))</f>
        <v/>
      </c>
    </row>
    <row r="9288" spans="1:55" x14ac:dyDescent="0.3">
      <c r="A9288" s="76"/>
      <c r="B9288" s="104"/>
      <c r="C9288" s="76"/>
      <c r="D9288" s="77"/>
      <c r="E9288" s="12"/>
      <c r="F9288" s="78"/>
      <c r="G9288" s="77"/>
      <c r="H9288" s="79"/>
      <c r="BA9288" s="5" t="str">
        <f t="shared" si="145"/>
        <v/>
      </c>
      <c r="BB9288" s="5" t="str">
        <f>IF(OR($E9288="",$G9288&lt;&gt;"Ativo"),"",IF(COUNTIFS($E$4:$E9288,$E9288,$A$4:$A9288,$A9288,$G$4:$G9288,"Ativo")=1,1,0))</f>
        <v/>
      </c>
      <c r="BC9288" t="str">
        <f>IF(OR($A9288="",$G9288&lt;&gt;"Ativo"),"",IF(COUNTIFS($A$4:$A9288,$A9288,$G$4:$G9288,"Ativo")=1,1,0))</f>
        <v/>
      </c>
    </row>
    <row r="9289" spans="1:55" x14ac:dyDescent="0.3">
      <c r="A9289" s="76"/>
      <c r="B9289" s="104"/>
      <c r="C9289" s="76"/>
      <c r="D9289" s="77"/>
      <c r="E9289" s="12"/>
      <c r="F9289" s="78"/>
      <c r="G9289" s="77"/>
      <c r="H9289" s="79"/>
      <c r="BA9289" s="5" t="str">
        <f t="shared" si="145"/>
        <v/>
      </c>
      <c r="BB9289" s="5" t="str">
        <f>IF(OR($E9289="",$G9289&lt;&gt;"Ativo"),"",IF(COUNTIFS($E$4:$E9289,$E9289,$A$4:$A9289,$A9289,$G$4:$G9289,"Ativo")=1,1,0))</f>
        <v/>
      </c>
      <c r="BC9289" t="str">
        <f>IF(OR($A9289="",$G9289&lt;&gt;"Ativo"),"",IF(COUNTIFS($A$4:$A9289,$A9289,$G$4:$G9289,"Ativo")=1,1,0))</f>
        <v/>
      </c>
    </row>
    <row r="9290" spans="1:55" x14ac:dyDescent="0.3">
      <c r="A9290" s="76"/>
      <c r="B9290" s="104"/>
      <c r="C9290" s="76"/>
      <c r="D9290" s="77"/>
      <c r="E9290" s="12"/>
      <c r="F9290" s="78"/>
      <c r="G9290" s="77"/>
      <c r="H9290" s="79"/>
      <c r="BA9290" s="5" t="str">
        <f t="shared" si="145"/>
        <v/>
      </c>
      <c r="BB9290" s="5" t="str">
        <f>IF(OR($E9290="",$G9290&lt;&gt;"Ativo"),"",IF(COUNTIFS($E$4:$E9290,$E9290,$A$4:$A9290,$A9290,$G$4:$G9290,"Ativo")=1,1,0))</f>
        <v/>
      </c>
      <c r="BC9290" t="str">
        <f>IF(OR($A9290="",$G9290&lt;&gt;"Ativo"),"",IF(COUNTIFS($A$4:$A9290,$A9290,$G$4:$G9290,"Ativo")=1,1,0))</f>
        <v/>
      </c>
    </row>
    <row r="9291" spans="1:55" x14ac:dyDescent="0.3">
      <c r="A9291" s="76"/>
      <c r="B9291" s="104"/>
      <c r="C9291" s="76"/>
      <c r="D9291" s="77"/>
      <c r="E9291" s="12"/>
      <c r="F9291" s="78"/>
      <c r="G9291" s="77"/>
      <c r="H9291" s="79"/>
      <c r="BA9291" s="5" t="str">
        <f t="shared" si="145"/>
        <v/>
      </c>
      <c r="BB9291" s="5" t="str">
        <f>IF(OR($E9291="",$G9291&lt;&gt;"Ativo"),"",IF(COUNTIFS($E$4:$E9291,$E9291,$A$4:$A9291,$A9291,$G$4:$G9291,"Ativo")=1,1,0))</f>
        <v/>
      </c>
      <c r="BC9291" t="str">
        <f>IF(OR($A9291="",$G9291&lt;&gt;"Ativo"),"",IF(COUNTIFS($A$4:$A9291,$A9291,$G$4:$G9291,"Ativo")=1,1,0))</f>
        <v/>
      </c>
    </row>
    <row r="9292" spans="1:55" x14ac:dyDescent="0.3">
      <c r="A9292" s="76"/>
      <c r="B9292" s="104"/>
      <c r="C9292" s="76"/>
      <c r="D9292" s="77"/>
      <c r="E9292" s="12"/>
      <c r="F9292" s="78"/>
      <c r="G9292" s="77"/>
      <c r="H9292" s="79"/>
      <c r="BA9292" s="5" t="str">
        <f t="shared" si="145"/>
        <v/>
      </c>
      <c r="BB9292" s="5" t="str">
        <f>IF(OR($E9292="",$G9292&lt;&gt;"Ativo"),"",IF(COUNTIFS($E$4:$E9292,$E9292,$A$4:$A9292,$A9292,$G$4:$G9292,"Ativo")=1,1,0))</f>
        <v/>
      </c>
      <c r="BC9292" t="str">
        <f>IF(OR($A9292="",$G9292&lt;&gt;"Ativo"),"",IF(COUNTIFS($A$4:$A9292,$A9292,$G$4:$G9292,"Ativo")=1,1,0))</f>
        <v/>
      </c>
    </row>
    <row r="9293" spans="1:55" x14ac:dyDescent="0.3">
      <c r="A9293" s="76"/>
      <c r="B9293" s="104"/>
      <c r="C9293" s="76"/>
      <c r="D9293" s="77"/>
      <c r="E9293" s="12"/>
      <c r="F9293" s="78"/>
      <c r="G9293" s="77"/>
      <c r="H9293" s="79"/>
      <c r="BA9293" s="5" t="str">
        <f t="shared" si="145"/>
        <v/>
      </c>
      <c r="BB9293" s="5" t="str">
        <f>IF(OR($E9293="",$G9293&lt;&gt;"Ativo"),"",IF(COUNTIFS($E$4:$E9293,$E9293,$A$4:$A9293,$A9293,$G$4:$G9293,"Ativo")=1,1,0))</f>
        <v/>
      </c>
      <c r="BC9293" t="str">
        <f>IF(OR($A9293="",$G9293&lt;&gt;"Ativo"),"",IF(COUNTIFS($A$4:$A9293,$A9293,$G$4:$G9293,"Ativo")=1,1,0))</f>
        <v/>
      </c>
    </row>
    <row r="9294" spans="1:55" x14ac:dyDescent="0.3">
      <c r="A9294" s="76"/>
      <c r="B9294" s="104"/>
      <c r="C9294" s="76"/>
      <c r="D9294" s="77"/>
      <c r="E9294" s="12"/>
      <c r="F9294" s="78"/>
      <c r="G9294" s="77"/>
      <c r="H9294" s="79"/>
      <c r="BA9294" s="5" t="str">
        <f t="shared" si="145"/>
        <v/>
      </c>
      <c r="BB9294" s="5" t="str">
        <f>IF(OR($E9294="",$G9294&lt;&gt;"Ativo"),"",IF(COUNTIFS($E$4:$E9294,$E9294,$A$4:$A9294,$A9294,$G$4:$G9294,"Ativo")=1,1,0))</f>
        <v/>
      </c>
      <c r="BC9294" t="str">
        <f>IF(OR($A9294="",$G9294&lt;&gt;"Ativo"),"",IF(COUNTIFS($A$4:$A9294,$A9294,$G$4:$G9294,"Ativo")=1,1,0))</f>
        <v/>
      </c>
    </row>
    <row r="9295" spans="1:55" x14ac:dyDescent="0.3">
      <c r="A9295" s="76"/>
      <c r="B9295" s="104"/>
      <c r="C9295" s="76"/>
      <c r="D9295" s="77"/>
      <c r="E9295" s="12"/>
      <c r="F9295" s="78"/>
      <c r="G9295" s="77"/>
      <c r="H9295" s="79"/>
      <c r="BA9295" s="5" t="str">
        <f t="shared" si="145"/>
        <v/>
      </c>
      <c r="BB9295" s="5" t="str">
        <f>IF(OR($E9295="",$G9295&lt;&gt;"Ativo"),"",IF(COUNTIFS($E$4:$E9295,$E9295,$A$4:$A9295,$A9295,$G$4:$G9295,"Ativo")=1,1,0))</f>
        <v/>
      </c>
      <c r="BC9295" t="str">
        <f>IF(OR($A9295="",$G9295&lt;&gt;"Ativo"),"",IF(COUNTIFS($A$4:$A9295,$A9295,$G$4:$G9295,"Ativo")=1,1,0))</f>
        <v/>
      </c>
    </row>
    <row r="9296" spans="1:55" x14ac:dyDescent="0.3">
      <c r="A9296" s="76"/>
      <c r="B9296" s="104"/>
      <c r="C9296" s="76"/>
      <c r="D9296" s="77"/>
      <c r="E9296" s="12"/>
      <c r="F9296" s="78"/>
      <c r="G9296" s="77"/>
      <c r="H9296" s="79"/>
      <c r="BA9296" s="5" t="str">
        <f t="shared" si="145"/>
        <v/>
      </c>
      <c r="BB9296" s="5" t="str">
        <f>IF(OR($E9296="",$G9296&lt;&gt;"Ativo"),"",IF(COUNTIFS($E$4:$E9296,$E9296,$A$4:$A9296,$A9296,$G$4:$G9296,"Ativo")=1,1,0))</f>
        <v/>
      </c>
      <c r="BC9296" t="str">
        <f>IF(OR($A9296="",$G9296&lt;&gt;"Ativo"),"",IF(COUNTIFS($A$4:$A9296,$A9296,$G$4:$G9296,"Ativo")=1,1,0))</f>
        <v/>
      </c>
    </row>
    <row r="9297" spans="1:55" x14ac:dyDescent="0.3">
      <c r="A9297" s="76"/>
      <c r="B9297" s="104"/>
      <c r="C9297" s="76"/>
      <c r="D9297" s="77"/>
      <c r="E9297" s="12"/>
      <c r="F9297" s="78"/>
      <c r="G9297" s="77"/>
      <c r="H9297" s="79"/>
      <c r="BA9297" s="5" t="str">
        <f t="shared" si="145"/>
        <v/>
      </c>
      <c r="BB9297" s="5" t="str">
        <f>IF(OR($E9297="",$G9297&lt;&gt;"Ativo"),"",IF(COUNTIFS($E$4:$E9297,$E9297,$A$4:$A9297,$A9297,$G$4:$G9297,"Ativo")=1,1,0))</f>
        <v/>
      </c>
      <c r="BC9297" t="str">
        <f>IF(OR($A9297="",$G9297&lt;&gt;"Ativo"),"",IF(COUNTIFS($A$4:$A9297,$A9297,$G$4:$G9297,"Ativo")=1,1,0))</f>
        <v/>
      </c>
    </row>
    <row r="9298" spans="1:55" x14ac:dyDescent="0.3">
      <c r="A9298" s="76"/>
      <c r="B9298" s="104"/>
      <c r="C9298" s="76"/>
      <c r="D9298" s="77"/>
      <c r="E9298" s="12"/>
      <c r="F9298" s="78"/>
      <c r="G9298" s="77"/>
      <c r="H9298" s="79"/>
      <c r="BA9298" s="5" t="str">
        <f t="shared" si="145"/>
        <v/>
      </c>
      <c r="BB9298" s="5" t="str">
        <f>IF(OR($E9298="",$G9298&lt;&gt;"Ativo"),"",IF(COUNTIFS($E$4:$E9298,$E9298,$A$4:$A9298,$A9298,$G$4:$G9298,"Ativo")=1,1,0))</f>
        <v/>
      </c>
      <c r="BC9298" t="str">
        <f>IF(OR($A9298="",$G9298&lt;&gt;"Ativo"),"",IF(COUNTIFS($A$4:$A9298,$A9298,$G$4:$G9298,"Ativo")=1,1,0))</f>
        <v/>
      </c>
    </row>
    <row r="9299" spans="1:55" x14ac:dyDescent="0.3">
      <c r="A9299" s="76"/>
      <c r="B9299" s="104"/>
      <c r="C9299" s="76"/>
      <c r="D9299" s="77"/>
      <c r="E9299" s="12"/>
      <c r="F9299" s="78"/>
      <c r="G9299" s="77"/>
      <c r="H9299" s="79"/>
      <c r="BA9299" s="5" t="str">
        <f t="shared" si="145"/>
        <v/>
      </c>
      <c r="BB9299" s="5" t="str">
        <f>IF(OR($E9299="",$G9299&lt;&gt;"Ativo"),"",IF(COUNTIFS($E$4:$E9299,$E9299,$A$4:$A9299,$A9299,$G$4:$G9299,"Ativo")=1,1,0))</f>
        <v/>
      </c>
      <c r="BC9299" t="str">
        <f>IF(OR($A9299="",$G9299&lt;&gt;"Ativo"),"",IF(COUNTIFS($A$4:$A9299,$A9299,$G$4:$G9299,"Ativo")=1,1,0))</f>
        <v/>
      </c>
    </row>
    <row r="9300" spans="1:55" x14ac:dyDescent="0.3">
      <c r="A9300" s="76"/>
      <c r="B9300" s="104"/>
      <c r="C9300" s="76"/>
      <c r="D9300" s="77"/>
      <c r="E9300" s="12"/>
      <c r="F9300" s="78"/>
      <c r="G9300" s="77"/>
      <c r="H9300" s="79"/>
      <c r="BA9300" s="5" t="str">
        <f t="shared" si="145"/>
        <v/>
      </c>
      <c r="BB9300" s="5" t="str">
        <f>IF(OR($E9300="",$G9300&lt;&gt;"Ativo"),"",IF(COUNTIFS($E$4:$E9300,$E9300,$A$4:$A9300,$A9300,$G$4:$G9300,"Ativo")=1,1,0))</f>
        <v/>
      </c>
      <c r="BC9300" t="str">
        <f>IF(OR($A9300="",$G9300&lt;&gt;"Ativo"),"",IF(COUNTIFS($A$4:$A9300,$A9300,$G$4:$G9300,"Ativo")=1,1,0))</f>
        <v/>
      </c>
    </row>
    <row r="9301" spans="1:55" x14ac:dyDescent="0.3">
      <c r="A9301" s="76"/>
      <c r="B9301" s="104"/>
      <c r="C9301" s="76"/>
      <c r="D9301" s="77"/>
      <c r="E9301" s="12"/>
      <c r="F9301" s="78"/>
      <c r="G9301" s="77"/>
      <c r="H9301" s="79"/>
      <c r="BA9301" s="5" t="str">
        <f t="shared" si="145"/>
        <v/>
      </c>
      <c r="BB9301" s="5" t="str">
        <f>IF(OR($E9301="",$G9301&lt;&gt;"Ativo"),"",IF(COUNTIFS($E$4:$E9301,$E9301,$A$4:$A9301,$A9301,$G$4:$G9301,"Ativo")=1,1,0))</f>
        <v/>
      </c>
      <c r="BC9301" t="str">
        <f>IF(OR($A9301="",$G9301&lt;&gt;"Ativo"),"",IF(COUNTIFS($A$4:$A9301,$A9301,$G$4:$G9301,"Ativo")=1,1,0))</f>
        <v/>
      </c>
    </row>
    <row r="9302" spans="1:55" x14ac:dyDescent="0.3">
      <c r="A9302" s="76"/>
      <c r="B9302" s="104"/>
      <c r="C9302" s="76"/>
      <c r="D9302" s="77"/>
      <c r="E9302" s="12"/>
      <c r="F9302" s="78"/>
      <c r="G9302" s="77"/>
      <c r="H9302" s="79"/>
      <c r="BA9302" s="5" t="str">
        <f t="shared" si="145"/>
        <v/>
      </c>
      <c r="BB9302" s="5" t="str">
        <f>IF(OR($E9302="",$G9302&lt;&gt;"Ativo"),"",IF(COUNTIFS($E$4:$E9302,$E9302,$A$4:$A9302,$A9302,$G$4:$G9302,"Ativo")=1,1,0))</f>
        <v/>
      </c>
      <c r="BC9302" t="str">
        <f>IF(OR($A9302="",$G9302&lt;&gt;"Ativo"),"",IF(COUNTIFS($A$4:$A9302,$A9302,$G$4:$G9302,"Ativo")=1,1,0))</f>
        <v/>
      </c>
    </row>
    <row r="9303" spans="1:55" x14ac:dyDescent="0.3">
      <c r="A9303" s="76"/>
      <c r="B9303" s="104"/>
      <c r="C9303" s="76"/>
      <c r="D9303" s="77"/>
      <c r="E9303" s="12"/>
      <c r="F9303" s="78"/>
      <c r="G9303" s="77"/>
      <c r="H9303" s="79"/>
      <c r="BA9303" s="5" t="str">
        <f t="shared" si="145"/>
        <v/>
      </c>
      <c r="BB9303" s="5" t="str">
        <f>IF(OR($E9303="",$G9303&lt;&gt;"Ativo"),"",IF(COUNTIFS($E$4:$E9303,$E9303,$A$4:$A9303,$A9303,$G$4:$G9303,"Ativo")=1,1,0))</f>
        <v/>
      </c>
      <c r="BC9303" t="str">
        <f>IF(OR($A9303="",$G9303&lt;&gt;"Ativo"),"",IF(COUNTIFS($A$4:$A9303,$A9303,$G$4:$G9303,"Ativo")=1,1,0))</f>
        <v/>
      </c>
    </row>
    <row r="9304" spans="1:55" x14ac:dyDescent="0.3">
      <c r="A9304" s="76"/>
      <c r="B9304" s="104"/>
      <c r="C9304" s="76"/>
      <c r="D9304" s="77"/>
      <c r="E9304" s="12"/>
      <c r="F9304" s="78"/>
      <c r="G9304" s="77"/>
      <c r="H9304" s="79"/>
      <c r="BA9304" s="5" t="str">
        <f t="shared" si="145"/>
        <v/>
      </c>
      <c r="BB9304" s="5" t="str">
        <f>IF(OR($E9304="",$G9304&lt;&gt;"Ativo"),"",IF(COUNTIFS($E$4:$E9304,$E9304,$A$4:$A9304,$A9304,$G$4:$G9304,"Ativo")=1,1,0))</f>
        <v/>
      </c>
      <c r="BC9304" t="str">
        <f>IF(OR($A9304="",$G9304&lt;&gt;"Ativo"),"",IF(COUNTIFS($A$4:$A9304,$A9304,$G$4:$G9304,"Ativo")=1,1,0))</f>
        <v/>
      </c>
    </row>
    <row r="9305" spans="1:55" x14ac:dyDescent="0.3">
      <c r="A9305" s="76"/>
      <c r="B9305" s="104"/>
      <c r="C9305" s="76"/>
      <c r="D9305" s="77"/>
      <c r="E9305" s="12"/>
      <c r="F9305" s="78"/>
      <c r="G9305" s="77"/>
      <c r="H9305" s="79"/>
      <c r="BA9305" s="5" t="str">
        <f t="shared" si="145"/>
        <v/>
      </c>
      <c r="BB9305" s="5" t="str">
        <f>IF(OR($E9305="",$G9305&lt;&gt;"Ativo"),"",IF(COUNTIFS($E$4:$E9305,$E9305,$A$4:$A9305,$A9305,$G$4:$G9305,"Ativo")=1,1,0))</f>
        <v/>
      </c>
      <c r="BC9305" t="str">
        <f>IF(OR($A9305="",$G9305&lt;&gt;"Ativo"),"",IF(COUNTIFS($A$4:$A9305,$A9305,$G$4:$G9305,"Ativo")=1,1,0))</f>
        <v/>
      </c>
    </row>
    <row r="9306" spans="1:55" x14ac:dyDescent="0.3">
      <c r="A9306" s="76"/>
      <c r="B9306" s="104"/>
      <c r="C9306" s="76"/>
      <c r="D9306" s="77"/>
      <c r="E9306" s="12"/>
      <c r="F9306" s="78"/>
      <c r="G9306" s="77"/>
      <c r="H9306" s="79"/>
      <c r="BA9306" s="5" t="str">
        <f t="shared" si="145"/>
        <v/>
      </c>
      <c r="BB9306" s="5" t="str">
        <f>IF(OR($E9306="",$G9306&lt;&gt;"Ativo"),"",IF(COUNTIFS($E$4:$E9306,$E9306,$A$4:$A9306,$A9306,$G$4:$G9306,"Ativo")=1,1,0))</f>
        <v/>
      </c>
      <c r="BC9306" t="str">
        <f>IF(OR($A9306="",$G9306&lt;&gt;"Ativo"),"",IF(COUNTIFS($A$4:$A9306,$A9306,$G$4:$G9306,"Ativo")=1,1,0))</f>
        <v/>
      </c>
    </row>
    <row r="9307" spans="1:55" x14ac:dyDescent="0.3">
      <c r="A9307" s="76"/>
      <c r="B9307" s="104"/>
      <c r="C9307" s="76"/>
      <c r="D9307" s="77"/>
      <c r="E9307" s="12"/>
      <c r="F9307" s="78"/>
      <c r="G9307" s="77"/>
      <c r="H9307" s="79"/>
      <c r="BA9307" s="5" t="str">
        <f t="shared" si="145"/>
        <v/>
      </c>
      <c r="BB9307" s="5" t="str">
        <f>IF(OR($E9307="",$G9307&lt;&gt;"Ativo"),"",IF(COUNTIFS($E$4:$E9307,$E9307,$A$4:$A9307,$A9307,$G$4:$G9307,"Ativo")=1,1,0))</f>
        <v/>
      </c>
      <c r="BC9307" t="str">
        <f>IF(OR($A9307="",$G9307&lt;&gt;"Ativo"),"",IF(COUNTIFS($A$4:$A9307,$A9307,$G$4:$G9307,"Ativo")=1,1,0))</f>
        <v/>
      </c>
    </row>
    <row r="9308" spans="1:55" x14ac:dyDescent="0.3">
      <c r="A9308" s="76"/>
      <c r="B9308" s="104"/>
      <c r="C9308" s="76"/>
      <c r="D9308" s="77"/>
      <c r="E9308" s="12"/>
      <c r="F9308" s="78"/>
      <c r="G9308" s="77"/>
      <c r="H9308" s="79"/>
      <c r="BA9308" s="5" t="str">
        <f t="shared" si="145"/>
        <v/>
      </c>
      <c r="BB9308" s="5" t="str">
        <f>IF(OR($E9308="",$G9308&lt;&gt;"Ativo"),"",IF(COUNTIFS($E$4:$E9308,$E9308,$A$4:$A9308,$A9308,$G$4:$G9308,"Ativo")=1,1,0))</f>
        <v/>
      </c>
      <c r="BC9308" t="str">
        <f>IF(OR($A9308="",$G9308&lt;&gt;"Ativo"),"",IF(COUNTIFS($A$4:$A9308,$A9308,$G$4:$G9308,"Ativo")=1,1,0))</f>
        <v/>
      </c>
    </row>
    <row r="9309" spans="1:55" x14ac:dyDescent="0.3">
      <c r="A9309" s="76"/>
      <c r="B9309" s="104"/>
      <c r="C9309" s="76"/>
      <c r="D9309" s="77"/>
      <c r="E9309" s="12"/>
      <c r="F9309" s="78"/>
      <c r="G9309" s="77"/>
      <c r="H9309" s="79"/>
      <c r="BA9309" s="5" t="str">
        <f t="shared" si="145"/>
        <v/>
      </c>
      <c r="BB9309" s="5" t="str">
        <f>IF(OR($E9309="",$G9309&lt;&gt;"Ativo"),"",IF(COUNTIFS($E$4:$E9309,$E9309,$A$4:$A9309,$A9309,$G$4:$G9309,"Ativo")=1,1,0))</f>
        <v/>
      </c>
      <c r="BC9309" t="str">
        <f>IF(OR($A9309="",$G9309&lt;&gt;"Ativo"),"",IF(COUNTIFS($A$4:$A9309,$A9309,$G$4:$G9309,"Ativo")=1,1,0))</f>
        <v/>
      </c>
    </row>
    <row r="9310" spans="1:55" x14ac:dyDescent="0.3">
      <c r="A9310" s="76"/>
      <c r="B9310" s="104"/>
      <c r="C9310" s="76"/>
      <c r="D9310" s="77"/>
      <c r="E9310" s="12"/>
      <c r="F9310" s="78"/>
      <c r="G9310" s="77"/>
      <c r="H9310" s="79"/>
      <c r="BA9310" s="5" t="str">
        <f t="shared" si="145"/>
        <v/>
      </c>
      <c r="BB9310" s="5" t="str">
        <f>IF(OR($E9310="",$G9310&lt;&gt;"Ativo"),"",IF(COUNTIFS($E$4:$E9310,$E9310,$A$4:$A9310,$A9310,$G$4:$G9310,"Ativo")=1,1,0))</f>
        <v/>
      </c>
      <c r="BC9310" t="str">
        <f>IF(OR($A9310="",$G9310&lt;&gt;"Ativo"),"",IF(COUNTIFS($A$4:$A9310,$A9310,$G$4:$G9310,"Ativo")=1,1,0))</f>
        <v/>
      </c>
    </row>
    <row r="9311" spans="1:55" x14ac:dyDescent="0.3">
      <c r="A9311" s="76"/>
      <c r="B9311" s="104"/>
      <c r="C9311" s="76"/>
      <c r="D9311" s="77"/>
      <c r="E9311" s="12"/>
      <c r="F9311" s="78"/>
      <c r="G9311" s="77"/>
      <c r="H9311" s="79"/>
      <c r="BA9311" s="5" t="str">
        <f t="shared" si="145"/>
        <v/>
      </c>
      <c r="BB9311" s="5" t="str">
        <f>IF(OR($E9311="",$G9311&lt;&gt;"Ativo"),"",IF(COUNTIFS($E$4:$E9311,$E9311,$A$4:$A9311,$A9311,$G$4:$G9311,"Ativo")=1,1,0))</f>
        <v/>
      </c>
      <c r="BC9311" t="str">
        <f>IF(OR($A9311="",$G9311&lt;&gt;"Ativo"),"",IF(COUNTIFS($A$4:$A9311,$A9311,$G$4:$G9311,"Ativo")=1,1,0))</f>
        <v/>
      </c>
    </row>
    <row r="9312" spans="1:55" x14ac:dyDescent="0.3">
      <c r="A9312" s="76"/>
      <c r="B9312" s="104"/>
      <c r="C9312" s="76"/>
      <c r="D9312" s="77"/>
      <c r="E9312" s="12"/>
      <c r="F9312" s="78"/>
      <c r="G9312" s="77"/>
      <c r="H9312" s="79"/>
      <c r="BA9312" s="5" t="str">
        <f t="shared" si="145"/>
        <v/>
      </c>
      <c r="BB9312" s="5" t="str">
        <f>IF(OR($E9312="",$G9312&lt;&gt;"Ativo"),"",IF(COUNTIFS($E$4:$E9312,$E9312,$A$4:$A9312,$A9312,$G$4:$G9312,"Ativo")=1,1,0))</f>
        <v/>
      </c>
      <c r="BC9312" t="str">
        <f>IF(OR($A9312="",$G9312&lt;&gt;"Ativo"),"",IF(COUNTIFS($A$4:$A9312,$A9312,$G$4:$G9312,"Ativo")=1,1,0))</f>
        <v/>
      </c>
    </row>
    <row r="9313" spans="1:55" x14ac:dyDescent="0.3">
      <c r="A9313" s="76"/>
      <c r="B9313" s="104"/>
      <c r="C9313" s="76"/>
      <c r="D9313" s="77"/>
      <c r="E9313" s="12"/>
      <c r="F9313" s="78"/>
      <c r="G9313" s="77"/>
      <c r="H9313" s="79"/>
      <c r="BA9313" s="5" t="str">
        <f t="shared" si="145"/>
        <v/>
      </c>
      <c r="BB9313" s="5" t="str">
        <f>IF(OR($E9313="",$G9313&lt;&gt;"Ativo"),"",IF(COUNTIFS($E$4:$E9313,$E9313,$A$4:$A9313,$A9313,$G$4:$G9313,"Ativo")=1,1,0))</f>
        <v/>
      </c>
      <c r="BC9313" t="str">
        <f>IF(OR($A9313="",$G9313&lt;&gt;"Ativo"),"",IF(COUNTIFS($A$4:$A9313,$A9313,$G$4:$G9313,"Ativo")=1,1,0))</f>
        <v/>
      </c>
    </row>
    <row r="9314" spans="1:55" x14ac:dyDescent="0.3">
      <c r="A9314" s="76"/>
      <c r="B9314" s="104"/>
      <c r="C9314" s="76"/>
      <c r="D9314" s="77"/>
      <c r="E9314" s="12"/>
      <c r="F9314" s="78"/>
      <c r="G9314" s="77"/>
      <c r="H9314" s="79"/>
      <c r="BA9314" s="5" t="str">
        <f t="shared" si="145"/>
        <v/>
      </c>
      <c r="BB9314" s="5" t="str">
        <f>IF(OR($E9314="",$G9314&lt;&gt;"Ativo"),"",IF(COUNTIFS($E$4:$E9314,$E9314,$A$4:$A9314,$A9314,$G$4:$G9314,"Ativo")=1,1,0))</f>
        <v/>
      </c>
      <c r="BC9314" t="str">
        <f>IF(OR($A9314="",$G9314&lt;&gt;"Ativo"),"",IF(COUNTIFS($A$4:$A9314,$A9314,$G$4:$G9314,"Ativo")=1,1,0))</f>
        <v/>
      </c>
    </row>
    <row r="9315" spans="1:55" x14ac:dyDescent="0.3">
      <c r="A9315" s="76"/>
      <c r="B9315" s="104"/>
      <c r="C9315" s="76"/>
      <c r="D9315" s="77"/>
      <c r="E9315" s="12"/>
      <c r="F9315" s="78"/>
      <c r="G9315" s="77"/>
      <c r="H9315" s="79"/>
      <c r="BA9315" s="5" t="str">
        <f t="shared" si="145"/>
        <v/>
      </c>
      <c r="BB9315" s="5" t="str">
        <f>IF(OR($E9315="",$G9315&lt;&gt;"Ativo"),"",IF(COUNTIFS($E$4:$E9315,$E9315,$A$4:$A9315,$A9315,$G$4:$G9315,"Ativo")=1,1,0))</f>
        <v/>
      </c>
      <c r="BC9315" t="str">
        <f>IF(OR($A9315="",$G9315&lt;&gt;"Ativo"),"",IF(COUNTIFS($A$4:$A9315,$A9315,$G$4:$G9315,"Ativo")=1,1,0))</f>
        <v/>
      </c>
    </row>
    <row r="9316" spans="1:55" x14ac:dyDescent="0.3">
      <c r="A9316" s="76"/>
      <c r="B9316" s="104"/>
      <c r="C9316" s="76"/>
      <c r="D9316" s="77"/>
      <c r="E9316" s="12"/>
      <c r="F9316" s="78"/>
      <c r="G9316" s="77"/>
      <c r="H9316" s="79"/>
      <c r="BA9316" s="5" t="str">
        <f t="shared" si="145"/>
        <v/>
      </c>
      <c r="BB9316" s="5" t="str">
        <f>IF(OR($E9316="",$G9316&lt;&gt;"Ativo"),"",IF(COUNTIFS($E$4:$E9316,$E9316,$A$4:$A9316,$A9316,$G$4:$G9316,"Ativo")=1,1,0))</f>
        <v/>
      </c>
      <c r="BC9316" t="str">
        <f>IF(OR($A9316="",$G9316&lt;&gt;"Ativo"),"",IF(COUNTIFS($A$4:$A9316,$A9316,$G$4:$G9316,"Ativo")=1,1,0))</f>
        <v/>
      </c>
    </row>
    <row r="9317" spans="1:55" x14ac:dyDescent="0.3">
      <c r="A9317" s="76"/>
      <c r="B9317" s="104"/>
      <c r="C9317" s="76"/>
      <c r="D9317" s="77"/>
      <c r="E9317" s="12"/>
      <c r="F9317" s="78"/>
      <c r="G9317" s="77"/>
      <c r="H9317" s="79"/>
      <c r="BA9317" s="5" t="str">
        <f t="shared" si="145"/>
        <v/>
      </c>
      <c r="BB9317" s="5" t="str">
        <f>IF(OR($E9317="",$G9317&lt;&gt;"Ativo"),"",IF(COUNTIFS($E$4:$E9317,$E9317,$A$4:$A9317,$A9317,$G$4:$G9317,"Ativo")=1,1,0))</f>
        <v/>
      </c>
      <c r="BC9317" t="str">
        <f>IF(OR($A9317="",$G9317&lt;&gt;"Ativo"),"",IF(COUNTIFS($A$4:$A9317,$A9317,$G$4:$G9317,"Ativo")=1,1,0))</f>
        <v/>
      </c>
    </row>
    <row r="9318" spans="1:55" x14ac:dyDescent="0.3">
      <c r="A9318" s="76"/>
      <c r="B9318" s="104"/>
      <c r="C9318" s="76"/>
      <c r="D9318" s="77"/>
      <c r="E9318" s="12"/>
      <c r="F9318" s="78"/>
      <c r="G9318" s="77"/>
      <c r="H9318" s="79"/>
      <c r="BA9318" s="5" t="str">
        <f t="shared" si="145"/>
        <v/>
      </c>
      <c r="BB9318" s="5" t="str">
        <f>IF(OR($E9318="",$G9318&lt;&gt;"Ativo"),"",IF(COUNTIFS($E$4:$E9318,$E9318,$A$4:$A9318,$A9318,$G$4:$G9318,"Ativo")=1,1,0))</f>
        <v/>
      </c>
      <c r="BC9318" t="str">
        <f>IF(OR($A9318="",$G9318&lt;&gt;"Ativo"),"",IF(COUNTIFS($A$4:$A9318,$A9318,$G$4:$G9318,"Ativo")=1,1,0))</f>
        <v/>
      </c>
    </row>
    <row r="9319" spans="1:55" x14ac:dyDescent="0.3">
      <c r="A9319" s="76"/>
      <c r="B9319" s="104"/>
      <c r="C9319" s="76"/>
      <c r="D9319" s="77"/>
      <c r="E9319" s="12"/>
      <c r="F9319" s="78"/>
      <c r="G9319" s="77"/>
      <c r="H9319" s="79"/>
      <c r="BA9319" s="5" t="str">
        <f t="shared" si="145"/>
        <v/>
      </c>
      <c r="BB9319" s="5" t="str">
        <f>IF(OR($E9319="",$G9319&lt;&gt;"Ativo"),"",IF(COUNTIFS($E$4:$E9319,$E9319,$A$4:$A9319,$A9319,$G$4:$G9319,"Ativo")=1,1,0))</f>
        <v/>
      </c>
      <c r="BC9319" t="str">
        <f>IF(OR($A9319="",$G9319&lt;&gt;"Ativo"),"",IF(COUNTIFS($A$4:$A9319,$A9319,$G$4:$G9319,"Ativo")=1,1,0))</f>
        <v/>
      </c>
    </row>
    <row r="9320" spans="1:55" x14ac:dyDescent="0.3">
      <c r="A9320" s="76"/>
      <c r="B9320" s="104"/>
      <c r="C9320" s="76"/>
      <c r="D9320" s="77"/>
      <c r="E9320" s="12"/>
      <c r="F9320" s="78"/>
      <c r="G9320" s="77"/>
      <c r="H9320" s="79"/>
      <c r="BA9320" s="5" t="str">
        <f t="shared" si="145"/>
        <v/>
      </c>
      <c r="BB9320" s="5" t="str">
        <f>IF(OR($E9320="",$G9320&lt;&gt;"Ativo"),"",IF(COUNTIFS($E$4:$E9320,$E9320,$A$4:$A9320,$A9320,$G$4:$G9320,"Ativo")=1,1,0))</f>
        <v/>
      </c>
      <c r="BC9320" t="str">
        <f>IF(OR($A9320="",$G9320&lt;&gt;"Ativo"),"",IF(COUNTIFS($A$4:$A9320,$A9320,$G$4:$G9320,"Ativo")=1,1,0))</f>
        <v/>
      </c>
    </row>
    <row r="9321" spans="1:55" x14ac:dyDescent="0.3">
      <c r="A9321" s="76"/>
      <c r="B9321" s="104"/>
      <c r="C9321" s="76"/>
      <c r="D9321" s="77"/>
      <c r="E9321" s="12"/>
      <c r="F9321" s="78"/>
      <c r="G9321" s="77"/>
      <c r="H9321" s="79"/>
      <c r="BA9321" s="5" t="str">
        <f t="shared" si="145"/>
        <v/>
      </c>
      <c r="BB9321" s="5" t="str">
        <f>IF(OR($E9321="",$G9321&lt;&gt;"Ativo"),"",IF(COUNTIFS($E$4:$E9321,$E9321,$A$4:$A9321,$A9321,$G$4:$G9321,"Ativo")=1,1,0))</f>
        <v/>
      </c>
      <c r="BC9321" t="str">
        <f>IF(OR($A9321="",$G9321&lt;&gt;"Ativo"),"",IF(COUNTIFS($A$4:$A9321,$A9321,$G$4:$G9321,"Ativo")=1,1,0))</f>
        <v/>
      </c>
    </row>
    <row r="9322" spans="1:55" x14ac:dyDescent="0.3">
      <c r="A9322" s="76"/>
      <c r="B9322" s="104"/>
      <c r="C9322" s="76"/>
      <c r="D9322" s="77"/>
      <c r="E9322" s="12"/>
      <c r="F9322" s="78"/>
      <c r="G9322" s="77"/>
      <c r="H9322" s="79"/>
      <c r="BA9322" s="5" t="str">
        <f t="shared" si="145"/>
        <v/>
      </c>
      <c r="BB9322" s="5" t="str">
        <f>IF(OR($E9322="",$G9322&lt;&gt;"Ativo"),"",IF(COUNTIFS($E$4:$E9322,$E9322,$A$4:$A9322,$A9322,$G$4:$G9322,"Ativo")=1,1,0))</f>
        <v/>
      </c>
      <c r="BC9322" t="str">
        <f>IF(OR($A9322="",$G9322&lt;&gt;"Ativo"),"",IF(COUNTIFS($A$4:$A9322,$A9322,$G$4:$G9322,"Ativo")=1,1,0))</f>
        <v/>
      </c>
    </row>
    <row r="9323" spans="1:55" x14ac:dyDescent="0.3">
      <c r="A9323" s="76"/>
      <c r="B9323" s="104"/>
      <c r="C9323" s="76"/>
      <c r="D9323" s="77"/>
      <c r="E9323" s="12"/>
      <c r="F9323" s="78"/>
      <c r="G9323" s="77"/>
      <c r="H9323" s="79"/>
      <c r="BA9323" s="5" t="str">
        <f t="shared" si="145"/>
        <v/>
      </c>
      <c r="BB9323" s="5" t="str">
        <f>IF(OR($E9323="",$G9323&lt;&gt;"Ativo"),"",IF(COUNTIFS($E$4:$E9323,$E9323,$A$4:$A9323,$A9323,$G$4:$G9323,"Ativo")=1,1,0))</f>
        <v/>
      </c>
      <c r="BC9323" t="str">
        <f>IF(OR($A9323="",$G9323&lt;&gt;"Ativo"),"",IF(COUNTIFS($A$4:$A9323,$A9323,$G$4:$G9323,"Ativo")=1,1,0))</f>
        <v/>
      </c>
    </row>
    <row r="9324" spans="1:55" x14ac:dyDescent="0.3">
      <c r="A9324" s="76"/>
      <c r="B9324" s="104"/>
      <c r="C9324" s="76"/>
      <c r="D9324" s="77"/>
      <c r="E9324" s="12"/>
      <c r="F9324" s="78"/>
      <c r="G9324" s="77"/>
      <c r="H9324" s="79"/>
      <c r="BA9324" s="5" t="str">
        <f t="shared" si="145"/>
        <v/>
      </c>
      <c r="BB9324" s="5" t="str">
        <f>IF(OR($E9324="",$G9324&lt;&gt;"Ativo"),"",IF(COUNTIFS($E$4:$E9324,$E9324,$A$4:$A9324,$A9324,$G$4:$G9324,"Ativo")=1,1,0))</f>
        <v/>
      </c>
      <c r="BC9324" t="str">
        <f>IF(OR($A9324="",$G9324&lt;&gt;"Ativo"),"",IF(COUNTIFS($A$4:$A9324,$A9324,$G$4:$G9324,"Ativo")=1,1,0))</f>
        <v/>
      </c>
    </row>
    <row r="9325" spans="1:55" x14ac:dyDescent="0.3">
      <c r="A9325" s="76"/>
      <c r="B9325" s="104"/>
      <c r="C9325" s="76"/>
      <c r="D9325" s="77"/>
      <c r="E9325" s="12"/>
      <c r="F9325" s="78"/>
      <c r="G9325" s="77"/>
      <c r="H9325" s="79"/>
      <c r="BA9325" s="5" t="str">
        <f t="shared" si="145"/>
        <v/>
      </c>
      <c r="BB9325" s="5" t="str">
        <f>IF(OR($E9325="",$G9325&lt;&gt;"Ativo"),"",IF(COUNTIFS($E$4:$E9325,$E9325,$A$4:$A9325,$A9325,$G$4:$G9325,"Ativo")=1,1,0))</f>
        <v/>
      </c>
      <c r="BC9325" t="str">
        <f>IF(OR($A9325="",$G9325&lt;&gt;"Ativo"),"",IF(COUNTIFS($A$4:$A9325,$A9325,$G$4:$G9325,"Ativo")=1,1,0))</f>
        <v/>
      </c>
    </row>
    <row r="9326" spans="1:55" x14ac:dyDescent="0.3">
      <c r="A9326" s="76"/>
      <c r="B9326" s="104"/>
      <c r="C9326" s="76"/>
      <c r="D9326" s="77"/>
      <c r="E9326" s="12"/>
      <c r="F9326" s="78"/>
      <c r="G9326" s="77"/>
      <c r="H9326" s="79"/>
      <c r="BA9326" s="5" t="str">
        <f t="shared" si="145"/>
        <v/>
      </c>
      <c r="BB9326" s="5" t="str">
        <f>IF(OR($E9326="",$G9326&lt;&gt;"Ativo"),"",IF(COUNTIFS($E$4:$E9326,$E9326,$A$4:$A9326,$A9326,$G$4:$G9326,"Ativo")=1,1,0))</f>
        <v/>
      </c>
      <c r="BC9326" t="str">
        <f>IF(OR($A9326="",$G9326&lt;&gt;"Ativo"),"",IF(COUNTIFS($A$4:$A9326,$A9326,$G$4:$G9326,"Ativo")=1,1,0))</f>
        <v/>
      </c>
    </row>
    <row r="9327" spans="1:55" x14ac:dyDescent="0.3">
      <c r="A9327" s="76"/>
      <c r="B9327" s="104"/>
      <c r="C9327" s="76"/>
      <c r="D9327" s="77"/>
      <c r="E9327" s="12"/>
      <c r="F9327" s="78"/>
      <c r="G9327" s="77"/>
      <c r="H9327" s="79"/>
      <c r="BA9327" s="5" t="str">
        <f t="shared" si="145"/>
        <v/>
      </c>
      <c r="BB9327" s="5" t="str">
        <f>IF(OR($E9327="",$G9327&lt;&gt;"Ativo"),"",IF(COUNTIFS($E$4:$E9327,$E9327,$A$4:$A9327,$A9327,$G$4:$G9327,"Ativo")=1,1,0))</f>
        <v/>
      </c>
      <c r="BC9327" t="str">
        <f>IF(OR($A9327="",$G9327&lt;&gt;"Ativo"),"",IF(COUNTIFS($A$4:$A9327,$A9327,$G$4:$G9327,"Ativo")=1,1,0))</f>
        <v/>
      </c>
    </row>
    <row r="9328" spans="1:55" x14ac:dyDescent="0.3">
      <c r="A9328" s="76"/>
      <c r="B9328" s="104"/>
      <c r="C9328" s="76"/>
      <c r="D9328" s="77"/>
      <c r="E9328" s="12"/>
      <c r="F9328" s="78"/>
      <c r="G9328" s="77"/>
      <c r="H9328" s="79"/>
      <c r="BA9328" s="5" t="str">
        <f t="shared" si="145"/>
        <v/>
      </c>
      <c r="BB9328" s="5" t="str">
        <f>IF(OR($E9328="",$G9328&lt;&gt;"Ativo"),"",IF(COUNTIFS($E$4:$E9328,$E9328,$A$4:$A9328,$A9328,$G$4:$G9328,"Ativo")=1,1,0))</f>
        <v/>
      </c>
      <c r="BC9328" t="str">
        <f>IF(OR($A9328="",$G9328&lt;&gt;"Ativo"),"",IF(COUNTIFS($A$4:$A9328,$A9328,$G$4:$G9328,"Ativo")=1,1,0))</f>
        <v/>
      </c>
    </row>
    <row r="9329" spans="1:55" x14ac:dyDescent="0.3">
      <c r="A9329" s="76"/>
      <c r="B9329" s="104"/>
      <c r="C9329" s="76"/>
      <c r="D9329" s="77"/>
      <c r="E9329" s="12"/>
      <c r="F9329" s="78"/>
      <c r="G9329" s="77"/>
      <c r="H9329" s="79"/>
      <c r="BA9329" s="5" t="str">
        <f t="shared" si="145"/>
        <v/>
      </c>
      <c r="BB9329" s="5" t="str">
        <f>IF(OR($E9329="",$G9329&lt;&gt;"Ativo"),"",IF(COUNTIFS($E$4:$E9329,$E9329,$A$4:$A9329,$A9329,$G$4:$G9329,"Ativo")=1,1,0))</f>
        <v/>
      </c>
      <c r="BC9329" t="str">
        <f>IF(OR($A9329="",$G9329&lt;&gt;"Ativo"),"",IF(COUNTIFS($A$4:$A9329,$A9329,$G$4:$G9329,"Ativo")=1,1,0))</f>
        <v/>
      </c>
    </row>
    <row r="9330" spans="1:55" x14ac:dyDescent="0.3">
      <c r="A9330" s="76"/>
      <c r="B9330" s="104"/>
      <c r="C9330" s="76"/>
      <c r="D9330" s="77"/>
      <c r="E9330" s="12"/>
      <c r="F9330" s="78"/>
      <c r="G9330" s="77"/>
      <c r="H9330" s="79"/>
      <c r="BA9330" s="5" t="str">
        <f t="shared" si="145"/>
        <v/>
      </c>
      <c r="BB9330" s="5" t="str">
        <f>IF(OR($E9330="",$G9330&lt;&gt;"Ativo"),"",IF(COUNTIFS($E$4:$E9330,$E9330,$A$4:$A9330,$A9330,$G$4:$G9330,"Ativo")=1,1,0))</f>
        <v/>
      </c>
      <c r="BC9330" t="str">
        <f>IF(OR($A9330="",$G9330&lt;&gt;"Ativo"),"",IF(COUNTIFS($A$4:$A9330,$A9330,$G$4:$G9330,"Ativo")=1,1,0))</f>
        <v/>
      </c>
    </row>
    <row r="9331" spans="1:55" x14ac:dyDescent="0.3">
      <c r="A9331" s="76"/>
      <c r="B9331" s="104"/>
      <c r="C9331" s="76"/>
      <c r="D9331" s="77"/>
      <c r="E9331" s="12"/>
      <c r="F9331" s="78"/>
      <c r="G9331" s="77"/>
      <c r="H9331" s="79"/>
      <c r="BA9331" s="5" t="str">
        <f t="shared" si="145"/>
        <v/>
      </c>
      <c r="BB9331" s="5" t="str">
        <f>IF(OR($E9331="",$G9331&lt;&gt;"Ativo"),"",IF(COUNTIFS($E$4:$E9331,$E9331,$A$4:$A9331,$A9331,$G$4:$G9331,"Ativo")=1,1,0))</f>
        <v/>
      </c>
      <c r="BC9331" t="str">
        <f>IF(OR($A9331="",$G9331&lt;&gt;"Ativo"),"",IF(COUNTIFS($A$4:$A9331,$A9331,$G$4:$G9331,"Ativo")=1,1,0))</f>
        <v/>
      </c>
    </row>
    <row r="9332" spans="1:55" x14ac:dyDescent="0.3">
      <c r="A9332" s="76"/>
      <c r="B9332" s="104"/>
      <c r="C9332" s="76"/>
      <c r="D9332" s="77"/>
      <c r="E9332" s="12"/>
      <c r="F9332" s="78"/>
      <c r="G9332" s="77"/>
      <c r="H9332" s="79"/>
      <c r="BA9332" s="5" t="str">
        <f t="shared" si="145"/>
        <v/>
      </c>
      <c r="BB9332" s="5" t="str">
        <f>IF(OR($E9332="",$G9332&lt;&gt;"Ativo"),"",IF(COUNTIFS($E$4:$E9332,$E9332,$A$4:$A9332,$A9332,$G$4:$G9332,"Ativo")=1,1,0))</f>
        <v/>
      </c>
      <c r="BC9332" t="str">
        <f>IF(OR($A9332="",$G9332&lt;&gt;"Ativo"),"",IF(COUNTIFS($A$4:$A9332,$A9332,$G$4:$G9332,"Ativo")=1,1,0))</f>
        <v/>
      </c>
    </row>
    <row r="9333" spans="1:55" x14ac:dyDescent="0.3">
      <c r="A9333" s="76"/>
      <c r="B9333" s="104"/>
      <c r="C9333" s="76"/>
      <c r="D9333" s="77"/>
      <c r="E9333" s="12"/>
      <c r="F9333" s="78"/>
      <c r="G9333" s="77"/>
      <c r="H9333" s="79"/>
      <c r="BA9333" s="5" t="str">
        <f t="shared" si="145"/>
        <v/>
      </c>
      <c r="BB9333" s="5" t="str">
        <f>IF(OR($E9333="",$G9333&lt;&gt;"Ativo"),"",IF(COUNTIFS($E$4:$E9333,$E9333,$A$4:$A9333,$A9333,$G$4:$G9333,"Ativo")=1,1,0))</f>
        <v/>
      </c>
      <c r="BC9333" t="str">
        <f>IF(OR($A9333="",$G9333&lt;&gt;"Ativo"),"",IF(COUNTIFS($A$4:$A9333,$A9333,$G$4:$G9333,"Ativo")=1,1,0))</f>
        <v/>
      </c>
    </row>
    <row r="9334" spans="1:55" x14ac:dyDescent="0.3">
      <c r="A9334" s="76"/>
      <c r="B9334" s="104"/>
      <c r="C9334" s="76"/>
      <c r="D9334" s="77"/>
      <c r="E9334" s="12"/>
      <c r="F9334" s="78"/>
      <c r="G9334" s="77"/>
      <c r="H9334" s="79"/>
      <c r="BA9334" s="5" t="str">
        <f t="shared" si="145"/>
        <v/>
      </c>
      <c r="BB9334" s="5" t="str">
        <f>IF(OR($E9334="",$G9334&lt;&gt;"Ativo"),"",IF(COUNTIFS($E$4:$E9334,$E9334,$A$4:$A9334,$A9334,$G$4:$G9334,"Ativo")=1,1,0))</f>
        <v/>
      </c>
      <c r="BC9334" t="str">
        <f>IF(OR($A9334="",$G9334&lt;&gt;"Ativo"),"",IF(COUNTIFS($A$4:$A9334,$A9334,$G$4:$G9334,"Ativo")=1,1,0))</f>
        <v/>
      </c>
    </row>
    <row r="9335" spans="1:55" x14ac:dyDescent="0.3">
      <c r="A9335" s="76"/>
      <c r="B9335" s="104"/>
      <c r="C9335" s="76"/>
      <c r="D9335" s="77"/>
      <c r="E9335" s="12"/>
      <c r="F9335" s="78"/>
      <c r="G9335" s="77"/>
      <c r="H9335" s="79"/>
      <c r="BA9335" s="5" t="str">
        <f t="shared" si="145"/>
        <v/>
      </c>
      <c r="BB9335" s="5" t="str">
        <f>IF(OR($E9335="",$G9335&lt;&gt;"Ativo"),"",IF(COUNTIFS($E$4:$E9335,$E9335,$A$4:$A9335,$A9335,$G$4:$G9335,"Ativo")=1,1,0))</f>
        <v/>
      </c>
      <c r="BC9335" t="str">
        <f>IF(OR($A9335="",$G9335&lt;&gt;"Ativo"),"",IF(COUNTIFS($A$4:$A9335,$A9335,$G$4:$G9335,"Ativo")=1,1,0))</f>
        <v/>
      </c>
    </row>
    <row r="9336" spans="1:55" x14ac:dyDescent="0.3">
      <c r="A9336" s="76"/>
      <c r="B9336" s="104"/>
      <c r="C9336" s="76"/>
      <c r="D9336" s="77"/>
      <c r="E9336" s="12"/>
      <c r="F9336" s="78"/>
      <c r="G9336" s="77"/>
      <c r="H9336" s="79"/>
      <c r="BA9336" s="5" t="str">
        <f t="shared" si="145"/>
        <v/>
      </c>
      <c r="BB9336" s="5" t="str">
        <f>IF(OR($E9336="",$G9336&lt;&gt;"Ativo"),"",IF(COUNTIFS($E$4:$E9336,$E9336,$A$4:$A9336,$A9336,$G$4:$G9336,"Ativo")=1,1,0))</f>
        <v/>
      </c>
      <c r="BC9336" t="str">
        <f>IF(OR($A9336="",$G9336&lt;&gt;"Ativo"),"",IF(COUNTIFS($A$4:$A9336,$A9336,$G$4:$G9336,"Ativo")=1,1,0))</f>
        <v/>
      </c>
    </row>
    <row r="9337" spans="1:55" x14ac:dyDescent="0.3">
      <c r="A9337" s="76"/>
      <c r="B9337" s="104"/>
      <c r="C9337" s="76"/>
      <c r="D9337" s="77"/>
      <c r="E9337" s="12"/>
      <c r="F9337" s="78"/>
      <c r="G9337" s="77"/>
      <c r="H9337" s="79"/>
      <c r="BA9337" s="5" t="str">
        <f t="shared" si="145"/>
        <v/>
      </c>
      <c r="BB9337" s="5" t="str">
        <f>IF(OR($E9337="",$G9337&lt;&gt;"Ativo"),"",IF(COUNTIFS($E$4:$E9337,$E9337,$A$4:$A9337,$A9337,$G$4:$G9337,"Ativo")=1,1,0))</f>
        <v/>
      </c>
      <c r="BC9337" t="str">
        <f>IF(OR($A9337="",$G9337&lt;&gt;"Ativo"),"",IF(COUNTIFS($A$4:$A9337,$A9337,$G$4:$G9337,"Ativo")=1,1,0))</f>
        <v/>
      </c>
    </row>
    <row r="9338" spans="1:55" x14ac:dyDescent="0.3">
      <c r="A9338" s="76"/>
      <c r="B9338" s="104"/>
      <c r="C9338" s="76"/>
      <c r="D9338" s="77"/>
      <c r="E9338" s="12"/>
      <c r="F9338" s="78"/>
      <c r="G9338" s="77"/>
      <c r="H9338" s="79"/>
      <c r="BA9338" s="5" t="str">
        <f t="shared" si="145"/>
        <v/>
      </c>
      <c r="BB9338" s="5" t="str">
        <f>IF(OR($E9338="",$G9338&lt;&gt;"Ativo"),"",IF(COUNTIFS($E$4:$E9338,$E9338,$A$4:$A9338,$A9338,$G$4:$G9338,"Ativo")=1,1,0))</f>
        <v/>
      </c>
      <c r="BC9338" t="str">
        <f>IF(OR($A9338="",$G9338&lt;&gt;"Ativo"),"",IF(COUNTIFS($A$4:$A9338,$A9338,$G$4:$G9338,"Ativo")=1,1,0))</f>
        <v/>
      </c>
    </row>
    <row r="9339" spans="1:55" x14ac:dyDescent="0.3">
      <c r="A9339" s="76"/>
      <c r="B9339" s="104"/>
      <c r="C9339" s="76"/>
      <c r="D9339" s="77"/>
      <c r="E9339" s="12"/>
      <c r="F9339" s="78"/>
      <c r="G9339" s="77"/>
      <c r="H9339" s="79"/>
      <c r="BA9339" s="5" t="str">
        <f t="shared" si="145"/>
        <v/>
      </c>
      <c r="BB9339" s="5" t="str">
        <f>IF(OR($E9339="",$G9339&lt;&gt;"Ativo"),"",IF(COUNTIFS($E$4:$E9339,$E9339,$A$4:$A9339,$A9339,$G$4:$G9339,"Ativo")=1,1,0))</f>
        <v/>
      </c>
      <c r="BC9339" t="str">
        <f>IF(OR($A9339="",$G9339&lt;&gt;"Ativo"),"",IF(COUNTIFS($A$4:$A9339,$A9339,$G$4:$G9339,"Ativo")=1,1,0))</f>
        <v/>
      </c>
    </row>
    <row r="9340" spans="1:55" x14ac:dyDescent="0.3">
      <c r="A9340" s="76"/>
      <c r="B9340" s="104"/>
      <c r="C9340" s="76"/>
      <c r="D9340" s="77"/>
      <c r="E9340" s="12"/>
      <c r="F9340" s="78"/>
      <c r="G9340" s="77"/>
      <c r="H9340" s="79"/>
      <c r="BA9340" s="5" t="str">
        <f t="shared" si="145"/>
        <v/>
      </c>
      <c r="BB9340" s="5" t="str">
        <f>IF(OR($E9340="",$G9340&lt;&gt;"Ativo"),"",IF(COUNTIFS($E$4:$E9340,$E9340,$A$4:$A9340,$A9340,$G$4:$G9340,"Ativo")=1,1,0))</f>
        <v/>
      </c>
      <c r="BC9340" t="str">
        <f>IF(OR($A9340="",$G9340&lt;&gt;"Ativo"),"",IF(COUNTIFS($A$4:$A9340,$A9340,$G$4:$G9340,"Ativo")=1,1,0))</f>
        <v/>
      </c>
    </row>
    <row r="9341" spans="1:55" x14ac:dyDescent="0.3">
      <c r="A9341" s="76"/>
      <c r="B9341" s="104"/>
      <c r="C9341" s="76"/>
      <c r="D9341" s="77"/>
      <c r="E9341" s="12"/>
      <c r="F9341" s="78"/>
      <c r="G9341" s="77"/>
      <c r="H9341" s="79"/>
      <c r="BA9341" s="5" t="str">
        <f t="shared" si="145"/>
        <v/>
      </c>
      <c r="BB9341" s="5" t="str">
        <f>IF(OR($E9341="",$G9341&lt;&gt;"Ativo"),"",IF(COUNTIFS($E$4:$E9341,$E9341,$A$4:$A9341,$A9341,$G$4:$G9341,"Ativo")=1,1,0))</f>
        <v/>
      </c>
      <c r="BC9341" t="str">
        <f>IF(OR($A9341="",$G9341&lt;&gt;"Ativo"),"",IF(COUNTIFS($A$4:$A9341,$A9341,$G$4:$G9341,"Ativo")=1,1,0))</f>
        <v/>
      </c>
    </row>
    <row r="9342" spans="1:55" x14ac:dyDescent="0.3">
      <c r="A9342" s="76"/>
      <c r="B9342" s="104"/>
      <c r="C9342" s="76"/>
      <c r="D9342" s="77"/>
      <c r="E9342" s="12"/>
      <c r="F9342" s="78"/>
      <c r="G9342" s="77"/>
      <c r="H9342" s="79"/>
      <c r="BA9342" s="5" t="str">
        <f t="shared" si="145"/>
        <v/>
      </c>
      <c r="BB9342" s="5" t="str">
        <f>IF(OR($E9342="",$G9342&lt;&gt;"Ativo"),"",IF(COUNTIFS($E$4:$E9342,$E9342,$A$4:$A9342,$A9342,$G$4:$G9342,"Ativo")=1,1,0))</f>
        <v/>
      </c>
      <c r="BC9342" t="str">
        <f>IF(OR($A9342="",$G9342&lt;&gt;"Ativo"),"",IF(COUNTIFS($A$4:$A9342,$A9342,$G$4:$G9342,"Ativo")=1,1,0))</f>
        <v/>
      </c>
    </row>
    <row r="9343" spans="1:55" x14ac:dyDescent="0.3">
      <c r="A9343" s="76"/>
      <c r="B9343" s="104"/>
      <c r="C9343" s="76"/>
      <c r="D9343" s="77"/>
      <c r="E9343" s="12"/>
      <c r="F9343" s="78"/>
      <c r="G9343" s="77"/>
      <c r="H9343" s="79"/>
      <c r="BA9343" s="5" t="str">
        <f t="shared" si="145"/>
        <v/>
      </c>
      <c r="BB9343" s="5" t="str">
        <f>IF(OR($E9343="",$G9343&lt;&gt;"Ativo"),"",IF(COUNTIFS($E$4:$E9343,$E9343,$A$4:$A9343,$A9343,$G$4:$G9343,"Ativo")=1,1,0))</f>
        <v/>
      </c>
      <c r="BC9343" t="str">
        <f>IF(OR($A9343="",$G9343&lt;&gt;"Ativo"),"",IF(COUNTIFS($A$4:$A9343,$A9343,$G$4:$G9343,"Ativo")=1,1,0))</f>
        <v/>
      </c>
    </row>
    <row r="9344" spans="1:55" x14ac:dyDescent="0.3">
      <c r="A9344" s="76"/>
      <c r="B9344" s="104"/>
      <c r="C9344" s="76"/>
      <c r="D9344" s="77"/>
      <c r="E9344" s="12"/>
      <c r="F9344" s="78"/>
      <c r="G9344" s="77"/>
      <c r="H9344" s="79"/>
      <c r="BA9344" s="5" t="str">
        <f t="shared" si="145"/>
        <v/>
      </c>
      <c r="BB9344" s="5" t="str">
        <f>IF(OR($E9344="",$G9344&lt;&gt;"Ativo"),"",IF(COUNTIFS($E$4:$E9344,$E9344,$A$4:$A9344,$A9344,$G$4:$G9344,"Ativo")=1,1,0))</f>
        <v/>
      </c>
      <c r="BC9344" t="str">
        <f>IF(OR($A9344="",$G9344&lt;&gt;"Ativo"),"",IF(COUNTIFS($A$4:$A9344,$A9344,$G$4:$G9344,"Ativo")=1,1,0))</f>
        <v/>
      </c>
    </row>
    <row r="9345" spans="1:55" x14ac:dyDescent="0.3">
      <c r="A9345" s="76"/>
      <c r="B9345" s="104"/>
      <c r="C9345" s="76"/>
      <c r="D9345" s="77"/>
      <c r="E9345" s="12"/>
      <c r="F9345" s="78"/>
      <c r="G9345" s="77"/>
      <c r="H9345" s="79"/>
      <c r="BA9345" s="5" t="str">
        <f t="shared" si="145"/>
        <v/>
      </c>
      <c r="BB9345" s="5" t="str">
        <f>IF(OR($E9345="",$G9345&lt;&gt;"Ativo"),"",IF(COUNTIFS($E$4:$E9345,$E9345,$A$4:$A9345,$A9345,$G$4:$G9345,"Ativo")=1,1,0))</f>
        <v/>
      </c>
      <c r="BC9345" t="str">
        <f>IF(OR($A9345="",$G9345&lt;&gt;"Ativo"),"",IF(COUNTIFS($A$4:$A9345,$A9345,$G$4:$G9345,"Ativo")=1,1,0))</f>
        <v/>
      </c>
    </row>
    <row r="9346" spans="1:55" x14ac:dyDescent="0.3">
      <c r="A9346" s="76"/>
      <c r="B9346" s="104"/>
      <c r="C9346" s="76"/>
      <c r="D9346" s="77"/>
      <c r="E9346" s="12"/>
      <c r="F9346" s="78"/>
      <c r="G9346" s="77"/>
      <c r="H9346" s="79"/>
      <c r="BA9346" s="5" t="str">
        <f t="shared" si="145"/>
        <v/>
      </c>
      <c r="BB9346" s="5" t="str">
        <f>IF(OR($E9346="",$G9346&lt;&gt;"Ativo"),"",IF(COUNTIFS($E$4:$E9346,$E9346,$A$4:$A9346,$A9346,$G$4:$G9346,"Ativo")=1,1,0))</f>
        <v/>
      </c>
      <c r="BC9346" t="str">
        <f>IF(OR($A9346="",$G9346&lt;&gt;"Ativo"),"",IF(COUNTIFS($A$4:$A9346,$A9346,$G$4:$G9346,"Ativo")=1,1,0))</f>
        <v/>
      </c>
    </row>
    <row r="9347" spans="1:55" x14ac:dyDescent="0.3">
      <c r="A9347" s="76"/>
      <c r="B9347" s="104"/>
      <c r="C9347" s="76"/>
      <c r="D9347" s="77"/>
      <c r="E9347" s="12"/>
      <c r="F9347" s="78"/>
      <c r="G9347" s="77"/>
      <c r="H9347" s="79"/>
      <c r="BA9347" s="5" t="str">
        <f t="shared" si="145"/>
        <v/>
      </c>
      <c r="BB9347" s="5" t="str">
        <f>IF(OR($E9347="",$G9347&lt;&gt;"Ativo"),"",IF(COUNTIFS($E$4:$E9347,$E9347,$A$4:$A9347,$A9347,$G$4:$G9347,"Ativo")=1,1,0))</f>
        <v/>
      </c>
      <c r="BC9347" t="str">
        <f>IF(OR($A9347="",$G9347&lt;&gt;"Ativo"),"",IF(COUNTIFS($A$4:$A9347,$A9347,$G$4:$G9347,"Ativo")=1,1,0))</f>
        <v/>
      </c>
    </row>
    <row r="9348" spans="1:55" x14ac:dyDescent="0.3">
      <c r="A9348" s="76"/>
      <c r="B9348" s="104"/>
      <c r="C9348" s="76"/>
      <c r="D9348" s="77"/>
      <c r="E9348" s="12"/>
      <c r="F9348" s="78"/>
      <c r="G9348" s="77"/>
      <c r="H9348" s="79"/>
      <c r="BA9348" s="5" t="str">
        <f t="shared" ref="BA9348:BA9411" si="146">IF($D9348="","",MID($D9348,4,LEN($D9348)-5))</f>
        <v/>
      </c>
      <c r="BB9348" s="5" t="str">
        <f>IF(OR($E9348="",$G9348&lt;&gt;"Ativo"),"",IF(COUNTIFS($E$4:$E9348,$E9348,$A$4:$A9348,$A9348,$G$4:$G9348,"Ativo")=1,1,0))</f>
        <v/>
      </c>
      <c r="BC9348" t="str">
        <f>IF(OR($A9348="",$G9348&lt;&gt;"Ativo"),"",IF(COUNTIFS($A$4:$A9348,$A9348,$G$4:$G9348,"Ativo")=1,1,0))</f>
        <v/>
      </c>
    </row>
    <row r="9349" spans="1:55" x14ac:dyDescent="0.3">
      <c r="A9349" s="76"/>
      <c r="B9349" s="104"/>
      <c r="C9349" s="76"/>
      <c r="D9349" s="77"/>
      <c r="E9349" s="12"/>
      <c r="F9349" s="78"/>
      <c r="G9349" s="77"/>
      <c r="H9349" s="79"/>
      <c r="BA9349" s="5" t="str">
        <f t="shared" si="146"/>
        <v/>
      </c>
      <c r="BB9349" s="5" t="str">
        <f>IF(OR($E9349="",$G9349&lt;&gt;"Ativo"),"",IF(COUNTIFS($E$4:$E9349,$E9349,$A$4:$A9349,$A9349,$G$4:$G9349,"Ativo")=1,1,0))</f>
        <v/>
      </c>
      <c r="BC9349" t="str">
        <f>IF(OR($A9349="",$G9349&lt;&gt;"Ativo"),"",IF(COUNTIFS($A$4:$A9349,$A9349,$G$4:$G9349,"Ativo")=1,1,0))</f>
        <v/>
      </c>
    </row>
    <row r="9350" spans="1:55" x14ac:dyDescent="0.3">
      <c r="A9350" s="76"/>
      <c r="B9350" s="104"/>
      <c r="C9350" s="76"/>
      <c r="D9350" s="77"/>
      <c r="E9350" s="12"/>
      <c r="F9350" s="78"/>
      <c r="G9350" s="77"/>
      <c r="H9350" s="79"/>
      <c r="BA9350" s="5" t="str">
        <f t="shared" si="146"/>
        <v/>
      </c>
      <c r="BB9350" s="5" t="str">
        <f>IF(OR($E9350="",$G9350&lt;&gt;"Ativo"),"",IF(COUNTIFS($E$4:$E9350,$E9350,$A$4:$A9350,$A9350,$G$4:$G9350,"Ativo")=1,1,0))</f>
        <v/>
      </c>
      <c r="BC9350" t="str">
        <f>IF(OR($A9350="",$G9350&lt;&gt;"Ativo"),"",IF(COUNTIFS($A$4:$A9350,$A9350,$G$4:$G9350,"Ativo")=1,1,0))</f>
        <v/>
      </c>
    </row>
    <row r="9351" spans="1:55" x14ac:dyDescent="0.3">
      <c r="A9351" s="76"/>
      <c r="B9351" s="104"/>
      <c r="C9351" s="76"/>
      <c r="D9351" s="77"/>
      <c r="E9351" s="12"/>
      <c r="F9351" s="78"/>
      <c r="G9351" s="77"/>
      <c r="H9351" s="79"/>
      <c r="BA9351" s="5" t="str">
        <f t="shared" si="146"/>
        <v/>
      </c>
      <c r="BB9351" s="5" t="str">
        <f>IF(OR($E9351="",$G9351&lt;&gt;"Ativo"),"",IF(COUNTIFS($E$4:$E9351,$E9351,$A$4:$A9351,$A9351,$G$4:$G9351,"Ativo")=1,1,0))</f>
        <v/>
      </c>
      <c r="BC9351" t="str">
        <f>IF(OR($A9351="",$G9351&lt;&gt;"Ativo"),"",IF(COUNTIFS($A$4:$A9351,$A9351,$G$4:$G9351,"Ativo")=1,1,0))</f>
        <v/>
      </c>
    </row>
    <row r="9352" spans="1:55" x14ac:dyDescent="0.3">
      <c r="A9352" s="76"/>
      <c r="B9352" s="104"/>
      <c r="C9352" s="76"/>
      <c r="D9352" s="77"/>
      <c r="E9352" s="12"/>
      <c r="F9352" s="78"/>
      <c r="G9352" s="77"/>
      <c r="H9352" s="79"/>
      <c r="BA9352" s="5" t="str">
        <f t="shared" si="146"/>
        <v/>
      </c>
      <c r="BB9352" s="5" t="str">
        <f>IF(OR($E9352="",$G9352&lt;&gt;"Ativo"),"",IF(COUNTIFS($E$4:$E9352,$E9352,$A$4:$A9352,$A9352,$G$4:$G9352,"Ativo")=1,1,0))</f>
        <v/>
      </c>
      <c r="BC9352" t="str">
        <f>IF(OR($A9352="",$G9352&lt;&gt;"Ativo"),"",IF(COUNTIFS($A$4:$A9352,$A9352,$G$4:$G9352,"Ativo")=1,1,0))</f>
        <v/>
      </c>
    </row>
    <row r="9353" spans="1:55" x14ac:dyDescent="0.3">
      <c r="A9353" s="76"/>
      <c r="B9353" s="104"/>
      <c r="C9353" s="76"/>
      <c r="D9353" s="77"/>
      <c r="E9353" s="12"/>
      <c r="F9353" s="78"/>
      <c r="G9353" s="77"/>
      <c r="H9353" s="79"/>
      <c r="BA9353" s="5" t="str">
        <f t="shared" si="146"/>
        <v/>
      </c>
      <c r="BB9353" s="5" t="str">
        <f>IF(OR($E9353="",$G9353&lt;&gt;"Ativo"),"",IF(COUNTIFS($E$4:$E9353,$E9353,$A$4:$A9353,$A9353,$G$4:$G9353,"Ativo")=1,1,0))</f>
        <v/>
      </c>
      <c r="BC9353" t="str">
        <f>IF(OR($A9353="",$G9353&lt;&gt;"Ativo"),"",IF(COUNTIFS($A$4:$A9353,$A9353,$G$4:$G9353,"Ativo")=1,1,0))</f>
        <v/>
      </c>
    </row>
    <row r="9354" spans="1:55" x14ac:dyDescent="0.3">
      <c r="A9354" s="76"/>
      <c r="B9354" s="104"/>
      <c r="C9354" s="76"/>
      <c r="D9354" s="77"/>
      <c r="E9354" s="12"/>
      <c r="F9354" s="78"/>
      <c r="G9354" s="77"/>
      <c r="H9354" s="79"/>
      <c r="BA9354" s="5" t="str">
        <f t="shared" si="146"/>
        <v/>
      </c>
      <c r="BB9354" s="5" t="str">
        <f>IF(OR($E9354="",$G9354&lt;&gt;"Ativo"),"",IF(COUNTIFS($E$4:$E9354,$E9354,$A$4:$A9354,$A9354,$G$4:$G9354,"Ativo")=1,1,0))</f>
        <v/>
      </c>
      <c r="BC9354" t="str">
        <f>IF(OR($A9354="",$G9354&lt;&gt;"Ativo"),"",IF(COUNTIFS($A$4:$A9354,$A9354,$G$4:$G9354,"Ativo")=1,1,0))</f>
        <v/>
      </c>
    </row>
    <row r="9355" spans="1:55" x14ac:dyDescent="0.3">
      <c r="A9355" s="76"/>
      <c r="B9355" s="104"/>
      <c r="C9355" s="76"/>
      <c r="D9355" s="77"/>
      <c r="E9355" s="12"/>
      <c r="F9355" s="78"/>
      <c r="G9355" s="77"/>
      <c r="H9355" s="79"/>
      <c r="BA9355" s="5" t="str">
        <f t="shared" si="146"/>
        <v/>
      </c>
      <c r="BB9355" s="5" t="str">
        <f>IF(OR($E9355="",$G9355&lt;&gt;"Ativo"),"",IF(COUNTIFS($E$4:$E9355,$E9355,$A$4:$A9355,$A9355,$G$4:$G9355,"Ativo")=1,1,0))</f>
        <v/>
      </c>
      <c r="BC9355" t="str">
        <f>IF(OR($A9355="",$G9355&lt;&gt;"Ativo"),"",IF(COUNTIFS($A$4:$A9355,$A9355,$G$4:$G9355,"Ativo")=1,1,0))</f>
        <v/>
      </c>
    </row>
    <row r="9356" spans="1:55" x14ac:dyDescent="0.3">
      <c r="A9356" s="76"/>
      <c r="B9356" s="104"/>
      <c r="C9356" s="76"/>
      <c r="D9356" s="77"/>
      <c r="E9356" s="12"/>
      <c r="F9356" s="78"/>
      <c r="G9356" s="77"/>
      <c r="H9356" s="79"/>
      <c r="BA9356" s="5" t="str">
        <f t="shared" si="146"/>
        <v/>
      </c>
      <c r="BB9356" s="5" t="str">
        <f>IF(OR($E9356="",$G9356&lt;&gt;"Ativo"),"",IF(COUNTIFS($E$4:$E9356,$E9356,$A$4:$A9356,$A9356,$G$4:$G9356,"Ativo")=1,1,0))</f>
        <v/>
      </c>
      <c r="BC9356" t="str">
        <f>IF(OR($A9356="",$G9356&lt;&gt;"Ativo"),"",IF(COUNTIFS($A$4:$A9356,$A9356,$G$4:$G9356,"Ativo")=1,1,0))</f>
        <v/>
      </c>
    </row>
    <row r="9357" spans="1:55" x14ac:dyDescent="0.3">
      <c r="A9357" s="76"/>
      <c r="B9357" s="104"/>
      <c r="C9357" s="76"/>
      <c r="D9357" s="77"/>
      <c r="E9357" s="12"/>
      <c r="F9357" s="78"/>
      <c r="G9357" s="77"/>
      <c r="H9357" s="79"/>
      <c r="BA9357" s="5" t="str">
        <f t="shared" si="146"/>
        <v/>
      </c>
      <c r="BB9357" s="5" t="str">
        <f>IF(OR($E9357="",$G9357&lt;&gt;"Ativo"),"",IF(COUNTIFS($E$4:$E9357,$E9357,$A$4:$A9357,$A9357,$G$4:$G9357,"Ativo")=1,1,0))</f>
        <v/>
      </c>
      <c r="BC9357" t="str">
        <f>IF(OR($A9357="",$G9357&lt;&gt;"Ativo"),"",IF(COUNTIFS($A$4:$A9357,$A9357,$G$4:$G9357,"Ativo")=1,1,0))</f>
        <v/>
      </c>
    </row>
    <row r="9358" spans="1:55" x14ac:dyDescent="0.3">
      <c r="A9358" s="76"/>
      <c r="B9358" s="104"/>
      <c r="C9358" s="76"/>
      <c r="D9358" s="77"/>
      <c r="E9358" s="12"/>
      <c r="F9358" s="78"/>
      <c r="G9358" s="77"/>
      <c r="H9358" s="79"/>
      <c r="BA9358" s="5" t="str">
        <f t="shared" si="146"/>
        <v/>
      </c>
      <c r="BB9358" s="5" t="str">
        <f>IF(OR($E9358="",$G9358&lt;&gt;"Ativo"),"",IF(COUNTIFS($E$4:$E9358,$E9358,$A$4:$A9358,$A9358,$G$4:$G9358,"Ativo")=1,1,0))</f>
        <v/>
      </c>
      <c r="BC9358" t="str">
        <f>IF(OR($A9358="",$G9358&lt;&gt;"Ativo"),"",IF(COUNTIFS($A$4:$A9358,$A9358,$G$4:$G9358,"Ativo")=1,1,0))</f>
        <v/>
      </c>
    </row>
    <row r="9359" spans="1:55" x14ac:dyDescent="0.3">
      <c r="A9359" s="76"/>
      <c r="B9359" s="104"/>
      <c r="C9359" s="76"/>
      <c r="D9359" s="77"/>
      <c r="E9359" s="12"/>
      <c r="F9359" s="78"/>
      <c r="G9359" s="77"/>
      <c r="H9359" s="79"/>
      <c r="BA9359" s="5" t="str">
        <f t="shared" si="146"/>
        <v/>
      </c>
      <c r="BB9359" s="5" t="str">
        <f>IF(OR($E9359="",$G9359&lt;&gt;"Ativo"),"",IF(COUNTIFS($E$4:$E9359,$E9359,$A$4:$A9359,$A9359,$G$4:$G9359,"Ativo")=1,1,0))</f>
        <v/>
      </c>
      <c r="BC9359" t="str">
        <f>IF(OR($A9359="",$G9359&lt;&gt;"Ativo"),"",IF(COUNTIFS($A$4:$A9359,$A9359,$G$4:$G9359,"Ativo")=1,1,0))</f>
        <v/>
      </c>
    </row>
    <row r="9360" spans="1:55" x14ac:dyDescent="0.3">
      <c r="A9360" s="76"/>
      <c r="B9360" s="104"/>
      <c r="C9360" s="76"/>
      <c r="D9360" s="77"/>
      <c r="E9360" s="12"/>
      <c r="F9360" s="78"/>
      <c r="G9360" s="77"/>
      <c r="H9360" s="79"/>
      <c r="BA9360" s="5" t="str">
        <f t="shared" si="146"/>
        <v/>
      </c>
      <c r="BB9360" s="5" t="str">
        <f>IF(OR($E9360="",$G9360&lt;&gt;"Ativo"),"",IF(COUNTIFS($E$4:$E9360,$E9360,$A$4:$A9360,$A9360,$G$4:$G9360,"Ativo")=1,1,0))</f>
        <v/>
      </c>
      <c r="BC9360" t="str">
        <f>IF(OR($A9360="",$G9360&lt;&gt;"Ativo"),"",IF(COUNTIFS($A$4:$A9360,$A9360,$G$4:$G9360,"Ativo")=1,1,0))</f>
        <v/>
      </c>
    </row>
    <row r="9361" spans="1:55" x14ac:dyDescent="0.3">
      <c r="A9361" s="76"/>
      <c r="B9361" s="104"/>
      <c r="C9361" s="76"/>
      <c r="D9361" s="77"/>
      <c r="E9361" s="12"/>
      <c r="F9361" s="78"/>
      <c r="G9361" s="77"/>
      <c r="H9361" s="79"/>
      <c r="BA9361" s="5" t="str">
        <f t="shared" si="146"/>
        <v/>
      </c>
      <c r="BB9361" s="5" t="str">
        <f>IF(OR($E9361="",$G9361&lt;&gt;"Ativo"),"",IF(COUNTIFS($E$4:$E9361,$E9361,$A$4:$A9361,$A9361,$G$4:$G9361,"Ativo")=1,1,0))</f>
        <v/>
      </c>
      <c r="BC9361" t="str">
        <f>IF(OR($A9361="",$G9361&lt;&gt;"Ativo"),"",IF(COUNTIFS($A$4:$A9361,$A9361,$G$4:$G9361,"Ativo")=1,1,0))</f>
        <v/>
      </c>
    </row>
    <row r="9362" spans="1:55" x14ac:dyDescent="0.3">
      <c r="A9362" s="76"/>
      <c r="B9362" s="104"/>
      <c r="C9362" s="76"/>
      <c r="D9362" s="77"/>
      <c r="E9362" s="12"/>
      <c r="F9362" s="78"/>
      <c r="G9362" s="77"/>
      <c r="H9362" s="79"/>
      <c r="BA9362" s="5" t="str">
        <f t="shared" si="146"/>
        <v/>
      </c>
      <c r="BB9362" s="5" t="str">
        <f>IF(OR($E9362="",$G9362&lt;&gt;"Ativo"),"",IF(COUNTIFS($E$4:$E9362,$E9362,$A$4:$A9362,$A9362,$G$4:$G9362,"Ativo")=1,1,0))</f>
        <v/>
      </c>
      <c r="BC9362" t="str">
        <f>IF(OR($A9362="",$G9362&lt;&gt;"Ativo"),"",IF(COUNTIFS($A$4:$A9362,$A9362,$G$4:$G9362,"Ativo")=1,1,0))</f>
        <v/>
      </c>
    </row>
    <row r="9363" spans="1:55" x14ac:dyDescent="0.3">
      <c r="A9363" s="76"/>
      <c r="B9363" s="104"/>
      <c r="C9363" s="76"/>
      <c r="D9363" s="77"/>
      <c r="E9363" s="12"/>
      <c r="F9363" s="78"/>
      <c r="G9363" s="77"/>
      <c r="H9363" s="79"/>
      <c r="BA9363" s="5" t="str">
        <f t="shared" si="146"/>
        <v/>
      </c>
      <c r="BB9363" s="5" t="str">
        <f>IF(OR($E9363="",$G9363&lt;&gt;"Ativo"),"",IF(COUNTIFS($E$4:$E9363,$E9363,$A$4:$A9363,$A9363,$G$4:$G9363,"Ativo")=1,1,0))</f>
        <v/>
      </c>
      <c r="BC9363" t="str">
        <f>IF(OR($A9363="",$G9363&lt;&gt;"Ativo"),"",IF(COUNTIFS($A$4:$A9363,$A9363,$G$4:$G9363,"Ativo")=1,1,0))</f>
        <v/>
      </c>
    </row>
    <row r="9364" spans="1:55" x14ac:dyDescent="0.3">
      <c r="A9364" s="76"/>
      <c r="B9364" s="104"/>
      <c r="C9364" s="76"/>
      <c r="D9364" s="77"/>
      <c r="E9364" s="12"/>
      <c r="F9364" s="78"/>
      <c r="G9364" s="77"/>
      <c r="H9364" s="79"/>
      <c r="BA9364" s="5" t="str">
        <f t="shared" si="146"/>
        <v/>
      </c>
      <c r="BB9364" s="5" t="str">
        <f>IF(OR($E9364="",$G9364&lt;&gt;"Ativo"),"",IF(COUNTIFS($E$4:$E9364,$E9364,$A$4:$A9364,$A9364,$G$4:$G9364,"Ativo")=1,1,0))</f>
        <v/>
      </c>
      <c r="BC9364" t="str">
        <f>IF(OR($A9364="",$G9364&lt;&gt;"Ativo"),"",IF(COUNTIFS($A$4:$A9364,$A9364,$G$4:$G9364,"Ativo")=1,1,0))</f>
        <v/>
      </c>
    </row>
    <row r="9365" spans="1:55" x14ac:dyDescent="0.3">
      <c r="A9365" s="76"/>
      <c r="B9365" s="104"/>
      <c r="C9365" s="76"/>
      <c r="D9365" s="77"/>
      <c r="E9365" s="12"/>
      <c r="F9365" s="78"/>
      <c r="G9365" s="77"/>
      <c r="H9365" s="79"/>
      <c r="BA9365" s="5" t="str">
        <f t="shared" si="146"/>
        <v/>
      </c>
      <c r="BB9365" s="5" t="str">
        <f>IF(OR($E9365="",$G9365&lt;&gt;"Ativo"),"",IF(COUNTIFS($E$4:$E9365,$E9365,$A$4:$A9365,$A9365,$G$4:$G9365,"Ativo")=1,1,0))</f>
        <v/>
      </c>
      <c r="BC9365" t="str">
        <f>IF(OR($A9365="",$G9365&lt;&gt;"Ativo"),"",IF(COUNTIFS($A$4:$A9365,$A9365,$G$4:$G9365,"Ativo")=1,1,0))</f>
        <v/>
      </c>
    </row>
    <row r="9366" spans="1:55" x14ac:dyDescent="0.3">
      <c r="A9366" s="76"/>
      <c r="B9366" s="104"/>
      <c r="C9366" s="76"/>
      <c r="D9366" s="77"/>
      <c r="E9366" s="12"/>
      <c r="F9366" s="78"/>
      <c r="G9366" s="77"/>
      <c r="H9366" s="79"/>
      <c r="BA9366" s="5" t="str">
        <f t="shared" si="146"/>
        <v/>
      </c>
      <c r="BB9366" s="5" t="str">
        <f>IF(OR($E9366="",$G9366&lt;&gt;"Ativo"),"",IF(COUNTIFS($E$4:$E9366,$E9366,$A$4:$A9366,$A9366,$G$4:$G9366,"Ativo")=1,1,0))</f>
        <v/>
      </c>
      <c r="BC9366" t="str">
        <f>IF(OR($A9366="",$G9366&lt;&gt;"Ativo"),"",IF(COUNTIFS($A$4:$A9366,$A9366,$G$4:$G9366,"Ativo")=1,1,0))</f>
        <v/>
      </c>
    </row>
    <row r="9367" spans="1:55" x14ac:dyDescent="0.3">
      <c r="A9367" s="76"/>
      <c r="B9367" s="104"/>
      <c r="C9367" s="76"/>
      <c r="D9367" s="77"/>
      <c r="E9367" s="12"/>
      <c r="F9367" s="78"/>
      <c r="G9367" s="77"/>
      <c r="H9367" s="79"/>
      <c r="BA9367" s="5" t="str">
        <f t="shared" si="146"/>
        <v/>
      </c>
      <c r="BB9367" s="5" t="str">
        <f>IF(OR($E9367="",$G9367&lt;&gt;"Ativo"),"",IF(COUNTIFS($E$4:$E9367,$E9367,$A$4:$A9367,$A9367,$G$4:$G9367,"Ativo")=1,1,0))</f>
        <v/>
      </c>
      <c r="BC9367" t="str">
        <f>IF(OR($A9367="",$G9367&lt;&gt;"Ativo"),"",IF(COUNTIFS($A$4:$A9367,$A9367,$G$4:$G9367,"Ativo")=1,1,0))</f>
        <v/>
      </c>
    </row>
    <row r="9368" spans="1:55" x14ac:dyDescent="0.3">
      <c r="A9368" s="76"/>
      <c r="B9368" s="104"/>
      <c r="C9368" s="76"/>
      <c r="D9368" s="77"/>
      <c r="E9368" s="12"/>
      <c r="F9368" s="78"/>
      <c r="G9368" s="77"/>
      <c r="H9368" s="79"/>
      <c r="BA9368" s="5" t="str">
        <f t="shared" si="146"/>
        <v/>
      </c>
      <c r="BB9368" s="5" t="str">
        <f>IF(OR($E9368="",$G9368&lt;&gt;"Ativo"),"",IF(COUNTIFS($E$4:$E9368,$E9368,$A$4:$A9368,$A9368,$G$4:$G9368,"Ativo")=1,1,0))</f>
        <v/>
      </c>
      <c r="BC9368" t="str">
        <f>IF(OR($A9368="",$G9368&lt;&gt;"Ativo"),"",IF(COUNTIFS($A$4:$A9368,$A9368,$G$4:$G9368,"Ativo")=1,1,0))</f>
        <v/>
      </c>
    </row>
    <row r="9369" spans="1:55" x14ac:dyDescent="0.3">
      <c r="A9369" s="76"/>
      <c r="B9369" s="104"/>
      <c r="C9369" s="76"/>
      <c r="D9369" s="77"/>
      <c r="E9369" s="12"/>
      <c r="F9369" s="78"/>
      <c r="G9369" s="77"/>
      <c r="H9369" s="79"/>
      <c r="BA9369" s="5" t="str">
        <f t="shared" si="146"/>
        <v/>
      </c>
      <c r="BB9369" s="5" t="str">
        <f>IF(OR($E9369="",$G9369&lt;&gt;"Ativo"),"",IF(COUNTIFS($E$4:$E9369,$E9369,$A$4:$A9369,$A9369,$G$4:$G9369,"Ativo")=1,1,0))</f>
        <v/>
      </c>
      <c r="BC9369" t="str">
        <f>IF(OR($A9369="",$G9369&lt;&gt;"Ativo"),"",IF(COUNTIFS($A$4:$A9369,$A9369,$G$4:$G9369,"Ativo")=1,1,0))</f>
        <v/>
      </c>
    </row>
    <row r="9370" spans="1:55" x14ac:dyDescent="0.3">
      <c r="A9370" s="76"/>
      <c r="B9370" s="104"/>
      <c r="C9370" s="76"/>
      <c r="D9370" s="77"/>
      <c r="E9370" s="12"/>
      <c r="F9370" s="78"/>
      <c r="G9370" s="77"/>
      <c r="H9370" s="79"/>
      <c r="BA9370" s="5" t="str">
        <f t="shared" si="146"/>
        <v/>
      </c>
      <c r="BB9370" s="5" t="str">
        <f>IF(OR($E9370="",$G9370&lt;&gt;"Ativo"),"",IF(COUNTIFS($E$4:$E9370,$E9370,$A$4:$A9370,$A9370,$G$4:$G9370,"Ativo")=1,1,0))</f>
        <v/>
      </c>
      <c r="BC9370" t="str">
        <f>IF(OR($A9370="",$G9370&lt;&gt;"Ativo"),"",IF(COUNTIFS($A$4:$A9370,$A9370,$G$4:$G9370,"Ativo")=1,1,0))</f>
        <v/>
      </c>
    </row>
    <row r="9371" spans="1:55" x14ac:dyDescent="0.3">
      <c r="A9371" s="76"/>
      <c r="B9371" s="104"/>
      <c r="C9371" s="76"/>
      <c r="D9371" s="77"/>
      <c r="E9371" s="12"/>
      <c r="F9371" s="78"/>
      <c r="G9371" s="77"/>
      <c r="H9371" s="79"/>
      <c r="BA9371" s="5" t="str">
        <f t="shared" si="146"/>
        <v/>
      </c>
      <c r="BB9371" s="5" t="str">
        <f>IF(OR($E9371="",$G9371&lt;&gt;"Ativo"),"",IF(COUNTIFS($E$4:$E9371,$E9371,$A$4:$A9371,$A9371,$G$4:$G9371,"Ativo")=1,1,0))</f>
        <v/>
      </c>
      <c r="BC9371" t="str">
        <f>IF(OR($A9371="",$G9371&lt;&gt;"Ativo"),"",IF(COUNTIFS($A$4:$A9371,$A9371,$G$4:$G9371,"Ativo")=1,1,0))</f>
        <v/>
      </c>
    </row>
    <row r="9372" spans="1:55" x14ac:dyDescent="0.3">
      <c r="A9372" s="76"/>
      <c r="B9372" s="104"/>
      <c r="C9372" s="76"/>
      <c r="D9372" s="77"/>
      <c r="E9372" s="12"/>
      <c r="F9372" s="78"/>
      <c r="G9372" s="77"/>
      <c r="H9372" s="79"/>
      <c r="BA9372" s="5" t="str">
        <f t="shared" si="146"/>
        <v/>
      </c>
      <c r="BB9372" s="5" t="str">
        <f>IF(OR($E9372="",$G9372&lt;&gt;"Ativo"),"",IF(COUNTIFS($E$4:$E9372,$E9372,$A$4:$A9372,$A9372,$G$4:$G9372,"Ativo")=1,1,0))</f>
        <v/>
      </c>
      <c r="BC9372" t="str">
        <f>IF(OR($A9372="",$G9372&lt;&gt;"Ativo"),"",IF(COUNTIFS($A$4:$A9372,$A9372,$G$4:$G9372,"Ativo")=1,1,0))</f>
        <v/>
      </c>
    </row>
    <row r="9373" spans="1:55" x14ac:dyDescent="0.3">
      <c r="A9373" s="76"/>
      <c r="B9373" s="104"/>
      <c r="C9373" s="76"/>
      <c r="D9373" s="77"/>
      <c r="E9373" s="12"/>
      <c r="F9373" s="78"/>
      <c r="G9373" s="77"/>
      <c r="H9373" s="79"/>
      <c r="BA9373" s="5" t="str">
        <f t="shared" si="146"/>
        <v/>
      </c>
      <c r="BB9373" s="5" t="str">
        <f>IF(OR($E9373="",$G9373&lt;&gt;"Ativo"),"",IF(COUNTIFS($E$4:$E9373,$E9373,$A$4:$A9373,$A9373,$G$4:$G9373,"Ativo")=1,1,0))</f>
        <v/>
      </c>
      <c r="BC9373" t="str">
        <f>IF(OR($A9373="",$G9373&lt;&gt;"Ativo"),"",IF(COUNTIFS($A$4:$A9373,$A9373,$G$4:$G9373,"Ativo")=1,1,0))</f>
        <v/>
      </c>
    </row>
    <row r="9374" spans="1:55" x14ac:dyDescent="0.3">
      <c r="A9374" s="76"/>
      <c r="B9374" s="104"/>
      <c r="C9374" s="76"/>
      <c r="D9374" s="77"/>
      <c r="E9374" s="12"/>
      <c r="F9374" s="78"/>
      <c r="G9374" s="77"/>
      <c r="H9374" s="79"/>
      <c r="BA9374" s="5" t="str">
        <f t="shared" si="146"/>
        <v/>
      </c>
      <c r="BB9374" s="5" t="str">
        <f>IF(OR($E9374="",$G9374&lt;&gt;"Ativo"),"",IF(COUNTIFS($E$4:$E9374,$E9374,$A$4:$A9374,$A9374,$G$4:$G9374,"Ativo")=1,1,0))</f>
        <v/>
      </c>
      <c r="BC9374" t="str">
        <f>IF(OR($A9374="",$G9374&lt;&gt;"Ativo"),"",IF(COUNTIFS($A$4:$A9374,$A9374,$G$4:$G9374,"Ativo")=1,1,0))</f>
        <v/>
      </c>
    </row>
    <row r="9375" spans="1:55" x14ac:dyDescent="0.3">
      <c r="A9375" s="76"/>
      <c r="B9375" s="104"/>
      <c r="C9375" s="76"/>
      <c r="D9375" s="77"/>
      <c r="E9375" s="12"/>
      <c r="F9375" s="78"/>
      <c r="G9375" s="77"/>
      <c r="H9375" s="79"/>
      <c r="BA9375" s="5" t="str">
        <f t="shared" si="146"/>
        <v/>
      </c>
      <c r="BB9375" s="5" t="str">
        <f>IF(OR($E9375="",$G9375&lt;&gt;"Ativo"),"",IF(COUNTIFS($E$4:$E9375,$E9375,$A$4:$A9375,$A9375,$G$4:$G9375,"Ativo")=1,1,0))</f>
        <v/>
      </c>
      <c r="BC9375" t="str">
        <f>IF(OR($A9375="",$G9375&lt;&gt;"Ativo"),"",IF(COUNTIFS($A$4:$A9375,$A9375,$G$4:$G9375,"Ativo")=1,1,0))</f>
        <v/>
      </c>
    </row>
    <row r="9376" spans="1:55" x14ac:dyDescent="0.3">
      <c r="A9376" s="76"/>
      <c r="B9376" s="104"/>
      <c r="C9376" s="76"/>
      <c r="D9376" s="77"/>
      <c r="E9376" s="12"/>
      <c r="F9376" s="78"/>
      <c r="G9376" s="77"/>
      <c r="H9376" s="79"/>
      <c r="BA9376" s="5" t="str">
        <f t="shared" si="146"/>
        <v/>
      </c>
      <c r="BB9376" s="5" t="str">
        <f>IF(OR($E9376="",$G9376&lt;&gt;"Ativo"),"",IF(COUNTIFS($E$4:$E9376,$E9376,$A$4:$A9376,$A9376,$G$4:$G9376,"Ativo")=1,1,0))</f>
        <v/>
      </c>
      <c r="BC9376" t="str">
        <f>IF(OR($A9376="",$G9376&lt;&gt;"Ativo"),"",IF(COUNTIFS($A$4:$A9376,$A9376,$G$4:$G9376,"Ativo")=1,1,0))</f>
        <v/>
      </c>
    </row>
    <row r="9377" spans="1:55" x14ac:dyDescent="0.3">
      <c r="A9377" s="76"/>
      <c r="B9377" s="104"/>
      <c r="C9377" s="76"/>
      <c r="D9377" s="77"/>
      <c r="E9377" s="12"/>
      <c r="F9377" s="78"/>
      <c r="G9377" s="77"/>
      <c r="H9377" s="79"/>
      <c r="BA9377" s="5" t="str">
        <f t="shared" si="146"/>
        <v/>
      </c>
      <c r="BB9377" s="5" t="str">
        <f>IF(OR($E9377="",$G9377&lt;&gt;"Ativo"),"",IF(COUNTIFS($E$4:$E9377,$E9377,$A$4:$A9377,$A9377,$G$4:$G9377,"Ativo")=1,1,0))</f>
        <v/>
      </c>
      <c r="BC9377" t="str">
        <f>IF(OR($A9377="",$G9377&lt;&gt;"Ativo"),"",IF(COUNTIFS($A$4:$A9377,$A9377,$G$4:$G9377,"Ativo")=1,1,0))</f>
        <v/>
      </c>
    </row>
    <row r="9378" spans="1:55" x14ac:dyDescent="0.3">
      <c r="A9378" s="76"/>
      <c r="B9378" s="104"/>
      <c r="C9378" s="76"/>
      <c r="D9378" s="77"/>
      <c r="E9378" s="12"/>
      <c r="F9378" s="78"/>
      <c r="G9378" s="77"/>
      <c r="H9378" s="79"/>
      <c r="BA9378" s="5" t="str">
        <f t="shared" si="146"/>
        <v/>
      </c>
      <c r="BB9378" s="5" t="str">
        <f>IF(OR($E9378="",$G9378&lt;&gt;"Ativo"),"",IF(COUNTIFS($E$4:$E9378,$E9378,$A$4:$A9378,$A9378,$G$4:$G9378,"Ativo")=1,1,0))</f>
        <v/>
      </c>
      <c r="BC9378" t="str">
        <f>IF(OR($A9378="",$G9378&lt;&gt;"Ativo"),"",IF(COUNTIFS($A$4:$A9378,$A9378,$G$4:$G9378,"Ativo")=1,1,0))</f>
        <v/>
      </c>
    </row>
    <row r="9379" spans="1:55" x14ac:dyDescent="0.3">
      <c r="A9379" s="76"/>
      <c r="B9379" s="104"/>
      <c r="C9379" s="76"/>
      <c r="D9379" s="77"/>
      <c r="E9379" s="12"/>
      <c r="F9379" s="78"/>
      <c r="G9379" s="77"/>
      <c r="H9379" s="79"/>
      <c r="BA9379" s="5" t="str">
        <f t="shared" si="146"/>
        <v/>
      </c>
      <c r="BB9379" s="5" t="str">
        <f>IF(OR($E9379="",$G9379&lt;&gt;"Ativo"),"",IF(COUNTIFS($E$4:$E9379,$E9379,$A$4:$A9379,$A9379,$G$4:$G9379,"Ativo")=1,1,0))</f>
        <v/>
      </c>
      <c r="BC9379" t="str">
        <f>IF(OR($A9379="",$G9379&lt;&gt;"Ativo"),"",IF(COUNTIFS($A$4:$A9379,$A9379,$G$4:$G9379,"Ativo")=1,1,0))</f>
        <v/>
      </c>
    </row>
    <row r="9380" spans="1:55" x14ac:dyDescent="0.3">
      <c r="A9380" s="76"/>
      <c r="B9380" s="104"/>
      <c r="C9380" s="76"/>
      <c r="D9380" s="77"/>
      <c r="E9380" s="12"/>
      <c r="F9380" s="78"/>
      <c r="G9380" s="77"/>
      <c r="H9380" s="79"/>
      <c r="BA9380" s="5" t="str">
        <f t="shared" si="146"/>
        <v/>
      </c>
      <c r="BB9380" s="5" t="str">
        <f>IF(OR($E9380="",$G9380&lt;&gt;"Ativo"),"",IF(COUNTIFS($E$4:$E9380,$E9380,$A$4:$A9380,$A9380,$G$4:$G9380,"Ativo")=1,1,0))</f>
        <v/>
      </c>
      <c r="BC9380" t="str">
        <f>IF(OR($A9380="",$G9380&lt;&gt;"Ativo"),"",IF(COUNTIFS($A$4:$A9380,$A9380,$G$4:$G9380,"Ativo")=1,1,0))</f>
        <v/>
      </c>
    </row>
    <row r="9381" spans="1:55" x14ac:dyDescent="0.3">
      <c r="A9381" s="76"/>
      <c r="B9381" s="104"/>
      <c r="C9381" s="76"/>
      <c r="D9381" s="77"/>
      <c r="E9381" s="12"/>
      <c r="F9381" s="78"/>
      <c r="G9381" s="77"/>
      <c r="H9381" s="79"/>
      <c r="BA9381" s="5" t="str">
        <f t="shared" si="146"/>
        <v/>
      </c>
      <c r="BB9381" s="5" t="str">
        <f>IF(OR($E9381="",$G9381&lt;&gt;"Ativo"),"",IF(COUNTIFS($E$4:$E9381,$E9381,$A$4:$A9381,$A9381,$G$4:$G9381,"Ativo")=1,1,0))</f>
        <v/>
      </c>
      <c r="BC9381" t="str">
        <f>IF(OR($A9381="",$G9381&lt;&gt;"Ativo"),"",IF(COUNTIFS($A$4:$A9381,$A9381,$G$4:$G9381,"Ativo")=1,1,0))</f>
        <v/>
      </c>
    </row>
    <row r="9382" spans="1:55" x14ac:dyDescent="0.3">
      <c r="A9382" s="76"/>
      <c r="B9382" s="104"/>
      <c r="C9382" s="76"/>
      <c r="D9382" s="77"/>
      <c r="E9382" s="12"/>
      <c r="F9382" s="78"/>
      <c r="G9382" s="77"/>
      <c r="H9382" s="79"/>
      <c r="BA9382" s="5" t="str">
        <f t="shared" si="146"/>
        <v/>
      </c>
      <c r="BB9382" s="5" t="str">
        <f>IF(OR($E9382="",$G9382&lt;&gt;"Ativo"),"",IF(COUNTIFS($E$4:$E9382,$E9382,$A$4:$A9382,$A9382,$G$4:$G9382,"Ativo")=1,1,0))</f>
        <v/>
      </c>
      <c r="BC9382" t="str">
        <f>IF(OR($A9382="",$G9382&lt;&gt;"Ativo"),"",IF(COUNTIFS($A$4:$A9382,$A9382,$G$4:$G9382,"Ativo")=1,1,0))</f>
        <v/>
      </c>
    </row>
    <row r="9383" spans="1:55" x14ac:dyDescent="0.3">
      <c r="A9383" s="76"/>
      <c r="B9383" s="104"/>
      <c r="C9383" s="76"/>
      <c r="D9383" s="77"/>
      <c r="E9383" s="12"/>
      <c r="F9383" s="78"/>
      <c r="G9383" s="77"/>
      <c r="H9383" s="79"/>
      <c r="BA9383" s="5" t="str">
        <f t="shared" si="146"/>
        <v/>
      </c>
      <c r="BB9383" s="5" t="str">
        <f>IF(OR($E9383="",$G9383&lt;&gt;"Ativo"),"",IF(COUNTIFS($E$4:$E9383,$E9383,$A$4:$A9383,$A9383,$G$4:$G9383,"Ativo")=1,1,0))</f>
        <v/>
      </c>
      <c r="BC9383" t="str">
        <f>IF(OR($A9383="",$G9383&lt;&gt;"Ativo"),"",IF(COUNTIFS($A$4:$A9383,$A9383,$G$4:$G9383,"Ativo")=1,1,0))</f>
        <v/>
      </c>
    </row>
    <row r="9384" spans="1:55" x14ac:dyDescent="0.3">
      <c r="A9384" s="76"/>
      <c r="B9384" s="104"/>
      <c r="C9384" s="76"/>
      <c r="D9384" s="77"/>
      <c r="E9384" s="12"/>
      <c r="F9384" s="78"/>
      <c r="G9384" s="77"/>
      <c r="H9384" s="79"/>
      <c r="BA9384" s="5" t="str">
        <f t="shared" si="146"/>
        <v/>
      </c>
      <c r="BB9384" s="5" t="str">
        <f>IF(OR($E9384="",$G9384&lt;&gt;"Ativo"),"",IF(COUNTIFS($E$4:$E9384,$E9384,$A$4:$A9384,$A9384,$G$4:$G9384,"Ativo")=1,1,0))</f>
        <v/>
      </c>
      <c r="BC9384" t="str">
        <f>IF(OR($A9384="",$G9384&lt;&gt;"Ativo"),"",IF(COUNTIFS($A$4:$A9384,$A9384,$G$4:$G9384,"Ativo")=1,1,0))</f>
        <v/>
      </c>
    </row>
    <row r="9385" spans="1:55" x14ac:dyDescent="0.3">
      <c r="A9385" s="76"/>
      <c r="B9385" s="104"/>
      <c r="C9385" s="76"/>
      <c r="D9385" s="77"/>
      <c r="E9385" s="12"/>
      <c r="F9385" s="78"/>
      <c r="G9385" s="77"/>
      <c r="H9385" s="79"/>
      <c r="BA9385" s="5" t="str">
        <f t="shared" si="146"/>
        <v/>
      </c>
      <c r="BB9385" s="5" t="str">
        <f>IF(OR($E9385="",$G9385&lt;&gt;"Ativo"),"",IF(COUNTIFS($E$4:$E9385,$E9385,$A$4:$A9385,$A9385,$G$4:$G9385,"Ativo")=1,1,0))</f>
        <v/>
      </c>
      <c r="BC9385" t="str">
        <f>IF(OR($A9385="",$G9385&lt;&gt;"Ativo"),"",IF(COUNTIFS($A$4:$A9385,$A9385,$G$4:$G9385,"Ativo")=1,1,0))</f>
        <v/>
      </c>
    </row>
    <row r="9386" spans="1:55" x14ac:dyDescent="0.3">
      <c r="A9386" s="76"/>
      <c r="B9386" s="104"/>
      <c r="C9386" s="76"/>
      <c r="D9386" s="77"/>
      <c r="E9386" s="12"/>
      <c r="F9386" s="78"/>
      <c r="G9386" s="77"/>
      <c r="H9386" s="79"/>
      <c r="BA9386" s="5" t="str">
        <f t="shared" si="146"/>
        <v/>
      </c>
      <c r="BB9386" s="5" t="str">
        <f>IF(OR($E9386="",$G9386&lt;&gt;"Ativo"),"",IF(COUNTIFS($E$4:$E9386,$E9386,$A$4:$A9386,$A9386,$G$4:$G9386,"Ativo")=1,1,0))</f>
        <v/>
      </c>
      <c r="BC9386" t="str">
        <f>IF(OR($A9386="",$G9386&lt;&gt;"Ativo"),"",IF(COUNTIFS($A$4:$A9386,$A9386,$G$4:$G9386,"Ativo")=1,1,0))</f>
        <v/>
      </c>
    </row>
    <row r="9387" spans="1:55" x14ac:dyDescent="0.3">
      <c r="A9387" s="76"/>
      <c r="B9387" s="104"/>
      <c r="C9387" s="76"/>
      <c r="D9387" s="77"/>
      <c r="E9387" s="12"/>
      <c r="F9387" s="78"/>
      <c r="G9387" s="77"/>
      <c r="H9387" s="79"/>
      <c r="BA9387" s="5" t="str">
        <f t="shared" si="146"/>
        <v/>
      </c>
      <c r="BB9387" s="5" t="str">
        <f>IF(OR($E9387="",$G9387&lt;&gt;"Ativo"),"",IF(COUNTIFS($E$4:$E9387,$E9387,$A$4:$A9387,$A9387,$G$4:$G9387,"Ativo")=1,1,0))</f>
        <v/>
      </c>
      <c r="BC9387" t="str">
        <f>IF(OR($A9387="",$G9387&lt;&gt;"Ativo"),"",IF(COUNTIFS($A$4:$A9387,$A9387,$G$4:$G9387,"Ativo")=1,1,0))</f>
        <v/>
      </c>
    </row>
    <row r="9388" spans="1:55" x14ac:dyDescent="0.3">
      <c r="A9388" s="76"/>
      <c r="B9388" s="104"/>
      <c r="C9388" s="76"/>
      <c r="D9388" s="77"/>
      <c r="E9388" s="12"/>
      <c r="F9388" s="78"/>
      <c r="G9388" s="77"/>
      <c r="H9388" s="79"/>
      <c r="BA9388" s="5" t="str">
        <f t="shared" si="146"/>
        <v/>
      </c>
      <c r="BB9388" s="5" t="str">
        <f>IF(OR($E9388="",$G9388&lt;&gt;"Ativo"),"",IF(COUNTIFS($E$4:$E9388,$E9388,$A$4:$A9388,$A9388,$G$4:$G9388,"Ativo")=1,1,0))</f>
        <v/>
      </c>
      <c r="BC9388" t="str">
        <f>IF(OR($A9388="",$G9388&lt;&gt;"Ativo"),"",IF(COUNTIFS($A$4:$A9388,$A9388,$G$4:$G9388,"Ativo")=1,1,0))</f>
        <v/>
      </c>
    </row>
    <row r="9389" spans="1:55" x14ac:dyDescent="0.3">
      <c r="A9389" s="76"/>
      <c r="B9389" s="104"/>
      <c r="C9389" s="76"/>
      <c r="D9389" s="77"/>
      <c r="E9389" s="12"/>
      <c r="F9389" s="78"/>
      <c r="G9389" s="77"/>
      <c r="H9389" s="79"/>
      <c r="BA9389" s="5" t="str">
        <f t="shared" si="146"/>
        <v/>
      </c>
      <c r="BB9389" s="5" t="str">
        <f>IF(OR($E9389="",$G9389&lt;&gt;"Ativo"),"",IF(COUNTIFS($E$4:$E9389,$E9389,$A$4:$A9389,$A9389,$G$4:$G9389,"Ativo")=1,1,0))</f>
        <v/>
      </c>
      <c r="BC9389" t="str">
        <f>IF(OR($A9389="",$G9389&lt;&gt;"Ativo"),"",IF(COUNTIFS($A$4:$A9389,$A9389,$G$4:$G9389,"Ativo")=1,1,0))</f>
        <v/>
      </c>
    </row>
    <row r="9390" spans="1:55" x14ac:dyDescent="0.3">
      <c r="A9390" s="76"/>
      <c r="B9390" s="104"/>
      <c r="C9390" s="76"/>
      <c r="D9390" s="77"/>
      <c r="E9390" s="12"/>
      <c r="F9390" s="78"/>
      <c r="G9390" s="77"/>
      <c r="H9390" s="79"/>
      <c r="BA9390" s="5" t="str">
        <f t="shared" si="146"/>
        <v/>
      </c>
      <c r="BB9390" s="5" t="str">
        <f>IF(OR($E9390="",$G9390&lt;&gt;"Ativo"),"",IF(COUNTIFS($E$4:$E9390,$E9390,$A$4:$A9390,$A9390,$G$4:$G9390,"Ativo")=1,1,0))</f>
        <v/>
      </c>
      <c r="BC9390" t="str">
        <f>IF(OR($A9390="",$G9390&lt;&gt;"Ativo"),"",IF(COUNTIFS($A$4:$A9390,$A9390,$G$4:$G9390,"Ativo")=1,1,0))</f>
        <v/>
      </c>
    </row>
    <row r="9391" spans="1:55" x14ac:dyDescent="0.3">
      <c r="A9391" s="76"/>
      <c r="B9391" s="104"/>
      <c r="C9391" s="76"/>
      <c r="D9391" s="77"/>
      <c r="E9391" s="12"/>
      <c r="F9391" s="78"/>
      <c r="G9391" s="77"/>
      <c r="H9391" s="79"/>
      <c r="BA9391" s="5" t="str">
        <f t="shared" si="146"/>
        <v/>
      </c>
      <c r="BB9391" s="5" t="str">
        <f>IF(OR($E9391="",$G9391&lt;&gt;"Ativo"),"",IF(COUNTIFS($E$4:$E9391,$E9391,$A$4:$A9391,$A9391,$G$4:$G9391,"Ativo")=1,1,0))</f>
        <v/>
      </c>
      <c r="BC9391" t="str">
        <f>IF(OR($A9391="",$G9391&lt;&gt;"Ativo"),"",IF(COUNTIFS($A$4:$A9391,$A9391,$G$4:$G9391,"Ativo")=1,1,0))</f>
        <v/>
      </c>
    </row>
    <row r="9392" spans="1:55" x14ac:dyDescent="0.3">
      <c r="A9392" s="76"/>
      <c r="B9392" s="104"/>
      <c r="C9392" s="76"/>
      <c r="D9392" s="77"/>
      <c r="E9392" s="12"/>
      <c r="F9392" s="78"/>
      <c r="G9392" s="77"/>
      <c r="H9392" s="79"/>
      <c r="BA9392" s="5" t="str">
        <f t="shared" si="146"/>
        <v/>
      </c>
      <c r="BB9392" s="5" t="str">
        <f>IF(OR($E9392="",$G9392&lt;&gt;"Ativo"),"",IF(COUNTIFS($E$4:$E9392,$E9392,$A$4:$A9392,$A9392,$G$4:$G9392,"Ativo")=1,1,0))</f>
        <v/>
      </c>
      <c r="BC9392" t="str">
        <f>IF(OR($A9392="",$G9392&lt;&gt;"Ativo"),"",IF(COUNTIFS($A$4:$A9392,$A9392,$G$4:$G9392,"Ativo")=1,1,0))</f>
        <v/>
      </c>
    </row>
    <row r="9393" spans="1:55" x14ac:dyDescent="0.3">
      <c r="A9393" s="76"/>
      <c r="B9393" s="104"/>
      <c r="C9393" s="76"/>
      <c r="D9393" s="77"/>
      <c r="E9393" s="12"/>
      <c r="F9393" s="78"/>
      <c r="G9393" s="77"/>
      <c r="H9393" s="79"/>
      <c r="BA9393" s="5" t="str">
        <f t="shared" si="146"/>
        <v/>
      </c>
      <c r="BB9393" s="5" t="str">
        <f>IF(OR($E9393="",$G9393&lt;&gt;"Ativo"),"",IF(COUNTIFS($E$4:$E9393,$E9393,$A$4:$A9393,$A9393,$G$4:$G9393,"Ativo")=1,1,0))</f>
        <v/>
      </c>
      <c r="BC9393" t="str">
        <f>IF(OR($A9393="",$G9393&lt;&gt;"Ativo"),"",IF(COUNTIFS($A$4:$A9393,$A9393,$G$4:$G9393,"Ativo")=1,1,0))</f>
        <v/>
      </c>
    </row>
    <row r="9394" spans="1:55" x14ac:dyDescent="0.3">
      <c r="A9394" s="76"/>
      <c r="B9394" s="104"/>
      <c r="C9394" s="76"/>
      <c r="D9394" s="77"/>
      <c r="E9394" s="12"/>
      <c r="F9394" s="78"/>
      <c r="G9394" s="77"/>
      <c r="H9394" s="79"/>
      <c r="BA9394" s="5" t="str">
        <f t="shared" si="146"/>
        <v/>
      </c>
      <c r="BB9394" s="5" t="str">
        <f>IF(OR($E9394="",$G9394&lt;&gt;"Ativo"),"",IF(COUNTIFS($E$4:$E9394,$E9394,$A$4:$A9394,$A9394,$G$4:$G9394,"Ativo")=1,1,0))</f>
        <v/>
      </c>
      <c r="BC9394" t="str">
        <f>IF(OR($A9394="",$G9394&lt;&gt;"Ativo"),"",IF(COUNTIFS($A$4:$A9394,$A9394,$G$4:$G9394,"Ativo")=1,1,0))</f>
        <v/>
      </c>
    </row>
    <row r="9395" spans="1:55" x14ac:dyDescent="0.3">
      <c r="A9395" s="76"/>
      <c r="B9395" s="104"/>
      <c r="C9395" s="76"/>
      <c r="D9395" s="77"/>
      <c r="E9395" s="12"/>
      <c r="F9395" s="78"/>
      <c r="G9395" s="77"/>
      <c r="H9395" s="79"/>
      <c r="BA9395" s="5" t="str">
        <f t="shared" si="146"/>
        <v/>
      </c>
      <c r="BB9395" s="5" t="str">
        <f>IF(OR($E9395="",$G9395&lt;&gt;"Ativo"),"",IF(COUNTIFS($E$4:$E9395,$E9395,$A$4:$A9395,$A9395,$G$4:$G9395,"Ativo")=1,1,0))</f>
        <v/>
      </c>
      <c r="BC9395" t="str">
        <f>IF(OR($A9395="",$G9395&lt;&gt;"Ativo"),"",IF(COUNTIFS($A$4:$A9395,$A9395,$G$4:$G9395,"Ativo")=1,1,0))</f>
        <v/>
      </c>
    </row>
    <row r="9396" spans="1:55" x14ac:dyDescent="0.3">
      <c r="A9396" s="76"/>
      <c r="B9396" s="104"/>
      <c r="C9396" s="76"/>
      <c r="D9396" s="77"/>
      <c r="E9396" s="12"/>
      <c r="F9396" s="78"/>
      <c r="G9396" s="77"/>
      <c r="H9396" s="79"/>
      <c r="BA9396" s="5" t="str">
        <f t="shared" si="146"/>
        <v/>
      </c>
      <c r="BB9396" s="5" t="str">
        <f>IF(OR($E9396="",$G9396&lt;&gt;"Ativo"),"",IF(COUNTIFS($E$4:$E9396,$E9396,$A$4:$A9396,$A9396,$G$4:$G9396,"Ativo")=1,1,0))</f>
        <v/>
      </c>
      <c r="BC9396" t="str">
        <f>IF(OR($A9396="",$G9396&lt;&gt;"Ativo"),"",IF(COUNTIFS($A$4:$A9396,$A9396,$G$4:$G9396,"Ativo")=1,1,0))</f>
        <v/>
      </c>
    </row>
    <row r="9397" spans="1:55" x14ac:dyDescent="0.3">
      <c r="A9397" s="76"/>
      <c r="B9397" s="104"/>
      <c r="C9397" s="76"/>
      <c r="D9397" s="77"/>
      <c r="E9397" s="12"/>
      <c r="F9397" s="78"/>
      <c r="G9397" s="77"/>
      <c r="H9397" s="79"/>
      <c r="BA9397" s="5" t="str">
        <f t="shared" si="146"/>
        <v/>
      </c>
      <c r="BB9397" s="5" t="str">
        <f>IF(OR($E9397="",$G9397&lt;&gt;"Ativo"),"",IF(COUNTIFS($E$4:$E9397,$E9397,$A$4:$A9397,$A9397,$G$4:$G9397,"Ativo")=1,1,0))</f>
        <v/>
      </c>
      <c r="BC9397" t="str">
        <f>IF(OR($A9397="",$G9397&lt;&gt;"Ativo"),"",IF(COUNTIFS($A$4:$A9397,$A9397,$G$4:$G9397,"Ativo")=1,1,0))</f>
        <v/>
      </c>
    </row>
    <row r="9398" spans="1:55" x14ac:dyDescent="0.3">
      <c r="A9398" s="76"/>
      <c r="B9398" s="104"/>
      <c r="C9398" s="76"/>
      <c r="D9398" s="77"/>
      <c r="E9398" s="12"/>
      <c r="F9398" s="78"/>
      <c r="G9398" s="77"/>
      <c r="H9398" s="79"/>
      <c r="BA9398" s="5" t="str">
        <f t="shared" si="146"/>
        <v/>
      </c>
      <c r="BB9398" s="5" t="str">
        <f>IF(OR($E9398="",$G9398&lt;&gt;"Ativo"),"",IF(COUNTIFS($E$4:$E9398,$E9398,$A$4:$A9398,$A9398,$G$4:$G9398,"Ativo")=1,1,0))</f>
        <v/>
      </c>
      <c r="BC9398" t="str">
        <f>IF(OR($A9398="",$G9398&lt;&gt;"Ativo"),"",IF(COUNTIFS($A$4:$A9398,$A9398,$G$4:$G9398,"Ativo")=1,1,0))</f>
        <v/>
      </c>
    </row>
    <row r="9399" spans="1:55" x14ac:dyDescent="0.3">
      <c r="A9399" s="76"/>
      <c r="B9399" s="104"/>
      <c r="C9399" s="76"/>
      <c r="D9399" s="77"/>
      <c r="E9399" s="12"/>
      <c r="F9399" s="78"/>
      <c r="G9399" s="77"/>
      <c r="H9399" s="79"/>
      <c r="BA9399" s="5" t="str">
        <f t="shared" si="146"/>
        <v/>
      </c>
      <c r="BB9399" s="5" t="str">
        <f>IF(OR($E9399="",$G9399&lt;&gt;"Ativo"),"",IF(COUNTIFS($E$4:$E9399,$E9399,$A$4:$A9399,$A9399,$G$4:$G9399,"Ativo")=1,1,0))</f>
        <v/>
      </c>
      <c r="BC9399" t="str">
        <f>IF(OR($A9399="",$G9399&lt;&gt;"Ativo"),"",IF(COUNTIFS($A$4:$A9399,$A9399,$G$4:$G9399,"Ativo")=1,1,0))</f>
        <v/>
      </c>
    </row>
    <row r="9400" spans="1:55" x14ac:dyDescent="0.3">
      <c r="A9400" s="76"/>
      <c r="B9400" s="104"/>
      <c r="C9400" s="76"/>
      <c r="D9400" s="77"/>
      <c r="E9400" s="12"/>
      <c r="F9400" s="78"/>
      <c r="G9400" s="77"/>
      <c r="H9400" s="79"/>
      <c r="BA9400" s="5" t="str">
        <f t="shared" si="146"/>
        <v/>
      </c>
      <c r="BB9400" s="5" t="str">
        <f>IF(OR($E9400="",$G9400&lt;&gt;"Ativo"),"",IF(COUNTIFS($E$4:$E9400,$E9400,$A$4:$A9400,$A9400,$G$4:$G9400,"Ativo")=1,1,0))</f>
        <v/>
      </c>
      <c r="BC9400" t="str">
        <f>IF(OR($A9400="",$G9400&lt;&gt;"Ativo"),"",IF(COUNTIFS($A$4:$A9400,$A9400,$G$4:$G9400,"Ativo")=1,1,0))</f>
        <v/>
      </c>
    </row>
    <row r="9401" spans="1:55" x14ac:dyDescent="0.3">
      <c r="A9401" s="76"/>
      <c r="B9401" s="104"/>
      <c r="C9401" s="76"/>
      <c r="D9401" s="77"/>
      <c r="E9401" s="12"/>
      <c r="F9401" s="78"/>
      <c r="G9401" s="77"/>
      <c r="H9401" s="79"/>
      <c r="BA9401" s="5" t="str">
        <f t="shared" si="146"/>
        <v/>
      </c>
      <c r="BB9401" s="5" t="str">
        <f>IF(OR($E9401="",$G9401&lt;&gt;"Ativo"),"",IF(COUNTIFS($E$4:$E9401,$E9401,$A$4:$A9401,$A9401,$G$4:$G9401,"Ativo")=1,1,0))</f>
        <v/>
      </c>
      <c r="BC9401" t="str">
        <f>IF(OR($A9401="",$G9401&lt;&gt;"Ativo"),"",IF(COUNTIFS($A$4:$A9401,$A9401,$G$4:$G9401,"Ativo")=1,1,0))</f>
        <v/>
      </c>
    </row>
    <row r="9402" spans="1:55" x14ac:dyDescent="0.3">
      <c r="A9402" s="76"/>
      <c r="B9402" s="104"/>
      <c r="C9402" s="76"/>
      <c r="D9402" s="77"/>
      <c r="E9402" s="12"/>
      <c r="F9402" s="78"/>
      <c r="G9402" s="77"/>
      <c r="H9402" s="79"/>
      <c r="BA9402" s="5" t="str">
        <f t="shared" si="146"/>
        <v/>
      </c>
      <c r="BB9402" s="5" t="str">
        <f>IF(OR($E9402="",$G9402&lt;&gt;"Ativo"),"",IF(COUNTIFS($E$4:$E9402,$E9402,$A$4:$A9402,$A9402,$G$4:$G9402,"Ativo")=1,1,0))</f>
        <v/>
      </c>
      <c r="BC9402" t="str">
        <f>IF(OR($A9402="",$G9402&lt;&gt;"Ativo"),"",IF(COUNTIFS($A$4:$A9402,$A9402,$G$4:$G9402,"Ativo")=1,1,0))</f>
        <v/>
      </c>
    </row>
    <row r="9403" spans="1:55" x14ac:dyDescent="0.3">
      <c r="A9403" s="76"/>
      <c r="B9403" s="104"/>
      <c r="C9403" s="76"/>
      <c r="D9403" s="77"/>
      <c r="E9403" s="12"/>
      <c r="F9403" s="78"/>
      <c r="G9403" s="77"/>
      <c r="H9403" s="79"/>
      <c r="BA9403" s="5" t="str">
        <f t="shared" si="146"/>
        <v/>
      </c>
      <c r="BB9403" s="5" t="str">
        <f>IF(OR($E9403="",$G9403&lt;&gt;"Ativo"),"",IF(COUNTIFS($E$4:$E9403,$E9403,$A$4:$A9403,$A9403,$G$4:$G9403,"Ativo")=1,1,0))</f>
        <v/>
      </c>
      <c r="BC9403" t="str">
        <f>IF(OR($A9403="",$G9403&lt;&gt;"Ativo"),"",IF(COUNTIFS($A$4:$A9403,$A9403,$G$4:$G9403,"Ativo")=1,1,0))</f>
        <v/>
      </c>
    </row>
    <row r="9404" spans="1:55" x14ac:dyDescent="0.3">
      <c r="A9404" s="76"/>
      <c r="B9404" s="104"/>
      <c r="C9404" s="76"/>
      <c r="D9404" s="77"/>
      <c r="E9404" s="12"/>
      <c r="F9404" s="78"/>
      <c r="G9404" s="77"/>
      <c r="H9404" s="79"/>
      <c r="BA9404" s="5" t="str">
        <f t="shared" si="146"/>
        <v/>
      </c>
      <c r="BB9404" s="5" t="str">
        <f>IF(OR($E9404="",$G9404&lt;&gt;"Ativo"),"",IF(COUNTIFS($E$4:$E9404,$E9404,$A$4:$A9404,$A9404,$G$4:$G9404,"Ativo")=1,1,0))</f>
        <v/>
      </c>
      <c r="BC9404" t="str">
        <f>IF(OR($A9404="",$G9404&lt;&gt;"Ativo"),"",IF(COUNTIFS($A$4:$A9404,$A9404,$G$4:$G9404,"Ativo")=1,1,0))</f>
        <v/>
      </c>
    </row>
    <row r="9405" spans="1:55" x14ac:dyDescent="0.3">
      <c r="A9405" s="76"/>
      <c r="B9405" s="104"/>
      <c r="C9405" s="76"/>
      <c r="D9405" s="77"/>
      <c r="E9405" s="12"/>
      <c r="F9405" s="78"/>
      <c r="G9405" s="77"/>
      <c r="H9405" s="79"/>
      <c r="BA9405" s="5" t="str">
        <f t="shared" si="146"/>
        <v/>
      </c>
      <c r="BB9405" s="5" t="str">
        <f>IF(OR($E9405="",$G9405&lt;&gt;"Ativo"),"",IF(COUNTIFS($E$4:$E9405,$E9405,$A$4:$A9405,$A9405,$G$4:$G9405,"Ativo")=1,1,0))</f>
        <v/>
      </c>
      <c r="BC9405" t="str">
        <f>IF(OR($A9405="",$G9405&lt;&gt;"Ativo"),"",IF(COUNTIFS($A$4:$A9405,$A9405,$G$4:$G9405,"Ativo")=1,1,0))</f>
        <v/>
      </c>
    </row>
    <row r="9406" spans="1:55" x14ac:dyDescent="0.3">
      <c r="A9406" s="76"/>
      <c r="B9406" s="104"/>
      <c r="C9406" s="76"/>
      <c r="D9406" s="77"/>
      <c r="E9406" s="12"/>
      <c r="F9406" s="78"/>
      <c r="G9406" s="77"/>
      <c r="H9406" s="79"/>
      <c r="BA9406" s="5" t="str">
        <f t="shared" si="146"/>
        <v/>
      </c>
      <c r="BB9406" s="5" t="str">
        <f>IF(OR($E9406="",$G9406&lt;&gt;"Ativo"),"",IF(COUNTIFS($E$4:$E9406,$E9406,$A$4:$A9406,$A9406,$G$4:$G9406,"Ativo")=1,1,0))</f>
        <v/>
      </c>
      <c r="BC9406" t="str">
        <f>IF(OR($A9406="",$G9406&lt;&gt;"Ativo"),"",IF(COUNTIFS($A$4:$A9406,$A9406,$G$4:$G9406,"Ativo")=1,1,0))</f>
        <v/>
      </c>
    </row>
    <row r="9407" spans="1:55" x14ac:dyDescent="0.3">
      <c r="A9407" s="76"/>
      <c r="B9407" s="104"/>
      <c r="C9407" s="76"/>
      <c r="D9407" s="77"/>
      <c r="E9407" s="12"/>
      <c r="F9407" s="78"/>
      <c r="G9407" s="77"/>
      <c r="H9407" s="79"/>
      <c r="BA9407" s="5" t="str">
        <f t="shared" si="146"/>
        <v/>
      </c>
      <c r="BB9407" s="5" t="str">
        <f>IF(OR($E9407="",$G9407&lt;&gt;"Ativo"),"",IF(COUNTIFS($E$4:$E9407,$E9407,$A$4:$A9407,$A9407,$G$4:$G9407,"Ativo")=1,1,0))</f>
        <v/>
      </c>
      <c r="BC9407" t="str">
        <f>IF(OR($A9407="",$G9407&lt;&gt;"Ativo"),"",IF(COUNTIFS($A$4:$A9407,$A9407,$G$4:$G9407,"Ativo")=1,1,0))</f>
        <v/>
      </c>
    </row>
    <row r="9408" spans="1:55" x14ac:dyDescent="0.3">
      <c r="A9408" s="76"/>
      <c r="B9408" s="104"/>
      <c r="C9408" s="76"/>
      <c r="D9408" s="77"/>
      <c r="E9408" s="12"/>
      <c r="F9408" s="78"/>
      <c r="G9408" s="77"/>
      <c r="H9408" s="79"/>
      <c r="BA9408" s="5" t="str">
        <f t="shared" si="146"/>
        <v/>
      </c>
      <c r="BB9408" s="5" t="str">
        <f>IF(OR($E9408="",$G9408&lt;&gt;"Ativo"),"",IF(COUNTIFS($E$4:$E9408,$E9408,$A$4:$A9408,$A9408,$G$4:$G9408,"Ativo")=1,1,0))</f>
        <v/>
      </c>
      <c r="BC9408" t="str">
        <f>IF(OR($A9408="",$G9408&lt;&gt;"Ativo"),"",IF(COUNTIFS($A$4:$A9408,$A9408,$G$4:$G9408,"Ativo")=1,1,0))</f>
        <v/>
      </c>
    </row>
    <row r="9409" spans="1:55" x14ac:dyDescent="0.3">
      <c r="A9409" s="76"/>
      <c r="B9409" s="104"/>
      <c r="C9409" s="76"/>
      <c r="D9409" s="77"/>
      <c r="E9409" s="12"/>
      <c r="F9409" s="78"/>
      <c r="G9409" s="77"/>
      <c r="H9409" s="79"/>
      <c r="BA9409" s="5" t="str">
        <f t="shared" si="146"/>
        <v/>
      </c>
      <c r="BB9409" s="5" t="str">
        <f>IF(OR($E9409="",$G9409&lt;&gt;"Ativo"),"",IF(COUNTIFS($E$4:$E9409,$E9409,$A$4:$A9409,$A9409,$G$4:$G9409,"Ativo")=1,1,0))</f>
        <v/>
      </c>
      <c r="BC9409" t="str">
        <f>IF(OR($A9409="",$G9409&lt;&gt;"Ativo"),"",IF(COUNTIFS($A$4:$A9409,$A9409,$G$4:$G9409,"Ativo")=1,1,0))</f>
        <v/>
      </c>
    </row>
    <row r="9410" spans="1:55" x14ac:dyDescent="0.3">
      <c r="A9410" s="76"/>
      <c r="B9410" s="104"/>
      <c r="C9410" s="76"/>
      <c r="D9410" s="77"/>
      <c r="E9410" s="12"/>
      <c r="F9410" s="78"/>
      <c r="G9410" s="77"/>
      <c r="H9410" s="79"/>
      <c r="BA9410" s="5" t="str">
        <f t="shared" si="146"/>
        <v/>
      </c>
      <c r="BB9410" s="5" t="str">
        <f>IF(OR($E9410="",$G9410&lt;&gt;"Ativo"),"",IF(COUNTIFS($E$4:$E9410,$E9410,$A$4:$A9410,$A9410,$G$4:$G9410,"Ativo")=1,1,0))</f>
        <v/>
      </c>
      <c r="BC9410" t="str">
        <f>IF(OR($A9410="",$G9410&lt;&gt;"Ativo"),"",IF(COUNTIFS($A$4:$A9410,$A9410,$G$4:$G9410,"Ativo")=1,1,0))</f>
        <v/>
      </c>
    </row>
    <row r="9411" spans="1:55" x14ac:dyDescent="0.3">
      <c r="A9411" s="76"/>
      <c r="B9411" s="104"/>
      <c r="C9411" s="76"/>
      <c r="D9411" s="77"/>
      <c r="E9411" s="12"/>
      <c r="F9411" s="78"/>
      <c r="G9411" s="77"/>
      <c r="H9411" s="79"/>
      <c r="BA9411" s="5" t="str">
        <f t="shared" si="146"/>
        <v/>
      </c>
      <c r="BB9411" s="5" t="str">
        <f>IF(OR($E9411="",$G9411&lt;&gt;"Ativo"),"",IF(COUNTIFS($E$4:$E9411,$E9411,$A$4:$A9411,$A9411,$G$4:$G9411,"Ativo")=1,1,0))</f>
        <v/>
      </c>
      <c r="BC9411" t="str">
        <f>IF(OR($A9411="",$G9411&lt;&gt;"Ativo"),"",IF(COUNTIFS($A$4:$A9411,$A9411,$G$4:$G9411,"Ativo")=1,1,0))</f>
        <v/>
      </c>
    </row>
    <row r="9412" spans="1:55" x14ac:dyDescent="0.3">
      <c r="A9412" s="76"/>
      <c r="B9412" s="104"/>
      <c r="C9412" s="76"/>
      <c r="D9412" s="77"/>
      <c r="E9412" s="12"/>
      <c r="F9412" s="78"/>
      <c r="G9412" s="77"/>
      <c r="H9412" s="79"/>
      <c r="BA9412" s="5" t="str">
        <f t="shared" ref="BA9412:BA9475" si="147">IF($D9412="","",MID($D9412,4,LEN($D9412)-5))</f>
        <v/>
      </c>
      <c r="BB9412" s="5" t="str">
        <f>IF(OR($E9412="",$G9412&lt;&gt;"Ativo"),"",IF(COUNTIFS($E$4:$E9412,$E9412,$A$4:$A9412,$A9412,$G$4:$G9412,"Ativo")=1,1,0))</f>
        <v/>
      </c>
      <c r="BC9412" t="str">
        <f>IF(OR($A9412="",$G9412&lt;&gt;"Ativo"),"",IF(COUNTIFS($A$4:$A9412,$A9412,$G$4:$G9412,"Ativo")=1,1,0))</f>
        <v/>
      </c>
    </row>
    <row r="9413" spans="1:55" x14ac:dyDescent="0.3">
      <c r="A9413" s="76"/>
      <c r="B9413" s="104"/>
      <c r="C9413" s="76"/>
      <c r="D9413" s="77"/>
      <c r="E9413" s="12"/>
      <c r="F9413" s="78"/>
      <c r="G9413" s="77"/>
      <c r="H9413" s="79"/>
      <c r="BA9413" s="5" t="str">
        <f t="shared" si="147"/>
        <v/>
      </c>
      <c r="BB9413" s="5" t="str">
        <f>IF(OR($E9413="",$G9413&lt;&gt;"Ativo"),"",IF(COUNTIFS($E$4:$E9413,$E9413,$A$4:$A9413,$A9413,$G$4:$G9413,"Ativo")=1,1,0))</f>
        <v/>
      </c>
      <c r="BC9413" t="str">
        <f>IF(OR($A9413="",$G9413&lt;&gt;"Ativo"),"",IF(COUNTIFS($A$4:$A9413,$A9413,$G$4:$G9413,"Ativo")=1,1,0))</f>
        <v/>
      </c>
    </row>
    <row r="9414" spans="1:55" x14ac:dyDescent="0.3">
      <c r="A9414" s="76"/>
      <c r="B9414" s="104"/>
      <c r="C9414" s="76"/>
      <c r="D9414" s="77"/>
      <c r="E9414" s="12"/>
      <c r="F9414" s="78"/>
      <c r="G9414" s="77"/>
      <c r="H9414" s="79"/>
      <c r="BA9414" s="5" t="str">
        <f t="shared" si="147"/>
        <v/>
      </c>
      <c r="BB9414" s="5" t="str">
        <f>IF(OR($E9414="",$G9414&lt;&gt;"Ativo"),"",IF(COUNTIFS($E$4:$E9414,$E9414,$A$4:$A9414,$A9414,$G$4:$G9414,"Ativo")=1,1,0))</f>
        <v/>
      </c>
      <c r="BC9414" t="str">
        <f>IF(OR($A9414="",$G9414&lt;&gt;"Ativo"),"",IF(COUNTIFS($A$4:$A9414,$A9414,$G$4:$G9414,"Ativo")=1,1,0))</f>
        <v/>
      </c>
    </row>
    <row r="9415" spans="1:55" x14ac:dyDescent="0.3">
      <c r="A9415" s="76"/>
      <c r="B9415" s="104"/>
      <c r="C9415" s="76"/>
      <c r="D9415" s="77"/>
      <c r="E9415" s="12"/>
      <c r="F9415" s="78"/>
      <c r="G9415" s="77"/>
      <c r="H9415" s="79"/>
      <c r="BA9415" s="5" t="str">
        <f t="shared" si="147"/>
        <v/>
      </c>
      <c r="BB9415" s="5" t="str">
        <f>IF(OR($E9415="",$G9415&lt;&gt;"Ativo"),"",IF(COUNTIFS($E$4:$E9415,$E9415,$A$4:$A9415,$A9415,$G$4:$G9415,"Ativo")=1,1,0))</f>
        <v/>
      </c>
      <c r="BC9415" t="str">
        <f>IF(OR($A9415="",$G9415&lt;&gt;"Ativo"),"",IF(COUNTIFS($A$4:$A9415,$A9415,$G$4:$G9415,"Ativo")=1,1,0))</f>
        <v/>
      </c>
    </row>
    <row r="9416" spans="1:55" x14ac:dyDescent="0.3">
      <c r="A9416" s="76"/>
      <c r="B9416" s="104"/>
      <c r="C9416" s="76"/>
      <c r="D9416" s="77"/>
      <c r="E9416" s="12"/>
      <c r="F9416" s="78"/>
      <c r="G9416" s="77"/>
      <c r="H9416" s="79"/>
      <c r="BA9416" s="5" t="str">
        <f t="shared" si="147"/>
        <v/>
      </c>
      <c r="BB9416" s="5" t="str">
        <f>IF(OR($E9416="",$G9416&lt;&gt;"Ativo"),"",IF(COUNTIFS($E$4:$E9416,$E9416,$A$4:$A9416,$A9416,$G$4:$G9416,"Ativo")=1,1,0))</f>
        <v/>
      </c>
      <c r="BC9416" t="str">
        <f>IF(OR($A9416="",$G9416&lt;&gt;"Ativo"),"",IF(COUNTIFS($A$4:$A9416,$A9416,$G$4:$G9416,"Ativo")=1,1,0))</f>
        <v/>
      </c>
    </row>
    <row r="9417" spans="1:55" x14ac:dyDescent="0.3">
      <c r="A9417" s="76"/>
      <c r="B9417" s="104"/>
      <c r="C9417" s="76"/>
      <c r="D9417" s="77"/>
      <c r="E9417" s="12"/>
      <c r="F9417" s="78"/>
      <c r="G9417" s="77"/>
      <c r="H9417" s="79"/>
      <c r="BA9417" s="5" t="str">
        <f t="shared" si="147"/>
        <v/>
      </c>
      <c r="BB9417" s="5" t="str">
        <f>IF(OR($E9417="",$G9417&lt;&gt;"Ativo"),"",IF(COUNTIFS($E$4:$E9417,$E9417,$A$4:$A9417,$A9417,$G$4:$G9417,"Ativo")=1,1,0))</f>
        <v/>
      </c>
      <c r="BC9417" t="str">
        <f>IF(OR($A9417="",$G9417&lt;&gt;"Ativo"),"",IF(COUNTIFS($A$4:$A9417,$A9417,$G$4:$G9417,"Ativo")=1,1,0))</f>
        <v/>
      </c>
    </row>
    <row r="9418" spans="1:55" x14ac:dyDescent="0.3">
      <c r="A9418" s="76"/>
      <c r="B9418" s="104"/>
      <c r="C9418" s="76"/>
      <c r="D9418" s="77"/>
      <c r="E9418" s="12"/>
      <c r="F9418" s="78"/>
      <c r="G9418" s="77"/>
      <c r="H9418" s="79"/>
      <c r="BA9418" s="5" t="str">
        <f t="shared" si="147"/>
        <v/>
      </c>
      <c r="BB9418" s="5" t="str">
        <f>IF(OR($E9418="",$G9418&lt;&gt;"Ativo"),"",IF(COUNTIFS($E$4:$E9418,$E9418,$A$4:$A9418,$A9418,$G$4:$G9418,"Ativo")=1,1,0))</f>
        <v/>
      </c>
      <c r="BC9418" t="str">
        <f>IF(OR($A9418="",$G9418&lt;&gt;"Ativo"),"",IF(COUNTIFS($A$4:$A9418,$A9418,$G$4:$G9418,"Ativo")=1,1,0))</f>
        <v/>
      </c>
    </row>
    <row r="9419" spans="1:55" x14ac:dyDescent="0.3">
      <c r="A9419" s="76"/>
      <c r="B9419" s="104"/>
      <c r="C9419" s="76"/>
      <c r="D9419" s="77"/>
      <c r="E9419" s="12"/>
      <c r="F9419" s="78"/>
      <c r="G9419" s="77"/>
      <c r="H9419" s="79"/>
      <c r="BA9419" s="5" t="str">
        <f t="shared" si="147"/>
        <v/>
      </c>
      <c r="BB9419" s="5" t="str">
        <f>IF(OR($E9419="",$G9419&lt;&gt;"Ativo"),"",IF(COUNTIFS($E$4:$E9419,$E9419,$A$4:$A9419,$A9419,$G$4:$G9419,"Ativo")=1,1,0))</f>
        <v/>
      </c>
      <c r="BC9419" t="str">
        <f>IF(OR($A9419="",$G9419&lt;&gt;"Ativo"),"",IF(COUNTIFS($A$4:$A9419,$A9419,$G$4:$G9419,"Ativo")=1,1,0))</f>
        <v/>
      </c>
    </row>
    <row r="9420" spans="1:55" x14ac:dyDescent="0.3">
      <c r="A9420" s="76"/>
      <c r="B9420" s="104"/>
      <c r="C9420" s="76"/>
      <c r="D9420" s="77"/>
      <c r="E9420" s="12"/>
      <c r="F9420" s="78"/>
      <c r="G9420" s="77"/>
      <c r="H9420" s="79"/>
      <c r="BA9420" s="5" t="str">
        <f t="shared" si="147"/>
        <v/>
      </c>
      <c r="BB9420" s="5" t="str">
        <f>IF(OR($E9420="",$G9420&lt;&gt;"Ativo"),"",IF(COUNTIFS($E$4:$E9420,$E9420,$A$4:$A9420,$A9420,$G$4:$G9420,"Ativo")=1,1,0))</f>
        <v/>
      </c>
      <c r="BC9420" t="str">
        <f>IF(OR($A9420="",$G9420&lt;&gt;"Ativo"),"",IF(COUNTIFS($A$4:$A9420,$A9420,$G$4:$G9420,"Ativo")=1,1,0))</f>
        <v/>
      </c>
    </row>
    <row r="9421" spans="1:55" x14ac:dyDescent="0.3">
      <c r="A9421" s="76"/>
      <c r="B9421" s="104"/>
      <c r="C9421" s="76"/>
      <c r="D9421" s="77"/>
      <c r="E9421" s="12"/>
      <c r="F9421" s="78"/>
      <c r="G9421" s="77"/>
      <c r="H9421" s="79"/>
      <c r="BA9421" s="5" t="str">
        <f t="shared" si="147"/>
        <v/>
      </c>
      <c r="BB9421" s="5" t="str">
        <f>IF(OR($E9421="",$G9421&lt;&gt;"Ativo"),"",IF(COUNTIFS($E$4:$E9421,$E9421,$A$4:$A9421,$A9421,$G$4:$G9421,"Ativo")=1,1,0))</f>
        <v/>
      </c>
      <c r="BC9421" t="str">
        <f>IF(OR($A9421="",$G9421&lt;&gt;"Ativo"),"",IF(COUNTIFS($A$4:$A9421,$A9421,$G$4:$G9421,"Ativo")=1,1,0))</f>
        <v/>
      </c>
    </row>
    <row r="9422" spans="1:55" x14ac:dyDescent="0.3">
      <c r="A9422" s="76"/>
      <c r="B9422" s="104"/>
      <c r="C9422" s="76"/>
      <c r="D9422" s="77"/>
      <c r="E9422" s="12"/>
      <c r="F9422" s="78"/>
      <c r="G9422" s="77"/>
      <c r="H9422" s="79"/>
      <c r="BA9422" s="5" t="str">
        <f t="shared" si="147"/>
        <v/>
      </c>
      <c r="BB9422" s="5" t="str">
        <f>IF(OR($E9422="",$G9422&lt;&gt;"Ativo"),"",IF(COUNTIFS($E$4:$E9422,$E9422,$A$4:$A9422,$A9422,$G$4:$G9422,"Ativo")=1,1,0))</f>
        <v/>
      </c>
      <c r="BC9422" t="str">
        <f>IF(OR($A9422="",$G9422&lt;&gt;"Ativo"),"",IF(COUNTIFS($A$4:$A9422,$A9422,$G$4:$G9422,"Ativo")=1,1,0))</f>
        <v/>
      </c>
    </row>
    <row r="9423" spans="1:55" x14ac:dyDescent="0.3">
      <c r="A9423" s="76"/>
      <c r="B9423" s="104"/>
      <c r="C9423" s="76"/>
      <c r="D9423" s="77"/>
      <c r="E9423" s="12"/>
      <c r="F9423" s="78"/>
      <c r="G9423" s="77"/>
      <c r="H9423" s="79"/>
      <c r="BA9423" s="5" t="str">
        <f t="shared" si="147"/>
        <v/>
      </c>
      <c r="BB9423" s="5" t="str">
        <f>IF(OR($E9423="",$G9423&lt;&gt;"Ativo"),"",IF(COUNTIFS($E$4:$E9423,$E9423,$A$4:$A9423,$A9423,$G$4:$G9423,"Ativo")=1,1,0))</f>
        <v/>
      </c>
      <c r="BC9423" t="str">
        <f>IF(OR($A9423="",$G9423&lt;&gt;"Ativo"),"",IF(COUNTIFS($A$4:$A9423,$A9423,$G$4:$G9423,"Ativo")=1,1,0))</f>
        <v/>
      </c>
    </row>
    <row r="9424" spans="1:55" x14ac:dyDescent="0.3">
      <c r="A9424" s="76"/>
      <c r="B9424" s="104"/>
      <c r="C9424" s="76"/>
      <c r="D9424" s="77"/>
      <c r="E9424" s="12"/>
      <c r="F9424" s="78"/>
      <c r="G9424" s="77"/>
      <c r="H9424" s="79"/>
      <c r="BA9424" s="5" t="str">
        <f t="shared" si="147"/>
        <v/>
      </c>
      <c r="BB9424" s="5" t="str">
        <f>IF(OR($E9424="",$G9424&lt;&gt;"Ativo"),"",IF(COUNTIFS($E$4:$E9424,$E9424,$A$4:$A9424,$A9424,$G$4:$G9424,"Ativo")=1,1,0))</f>
        <v/>
      </c>
      <c r="BC9424" t="str">
        <f>IF(OR($A9424="",$G9424&lt;&gt;"Ativo"),"",IF(COUNTIFS($A$4:$A9424,$A9424,$G$4:$G9424,"Ativo")=1,1,0))</f>
        <v/>
      </c>
    </row>
    <row r="9425" spans="1:55" x14ac:dyDescent="0.3">
      <c r="A9425" s="76"/>
      <c r="B9425" s="104"/>
      <c r="C9425" s="76"/>
      <c r="D9425" s="77"/>
      <c r="E9425" s="12"/>
      <c r="F9425" s="78"/>
      <c r="G9425" s="77"/>
      <c r="H9425" s="79"/>
      <c r="BA9425" s="5" t="str">
        <f t="shared" si="147"/>
        <v/>
      </c>
      <c r="BB9425" s="5" t="str">
        <f>IF(OR($E9425="",$G9425&lt;&gt;"Ativo"),"",IF(COUNTIFS($E$4:$E9425,$E9425,$A$4:$A9425,$A9425,$G$4:$G9425,"Ativo")=1,1,0))</f>
        <v/>
      </c>
      <c r="BC9425" t="str">
        <f>IF(OR($A9425="",$G9425&lt;&gt;"Ativo"),"",IF(COUNTIFS($A$4:$A9425,$A9425,$G$4:$G9425,"Ativo")=1,1,0))</f>
        <v/>
      </c>
    </row>
    <row r="9426" spans="1:55" x14ac:dyDescent="0.3">
      <c r="A9426" s="76"/>
      <c r="B9426" s="104"/>
      <c r="C9426" s="76"/>
      <c r="D9426" s="77"/>
      <c r="E9426" s="12"/>
      <c r="F9426" s="78"/>
      <c r="G9426" s="77"/>
      <c r="H9426" s="79"/>
      <c r="BA9426" s="5" t="str">
        <f t="shared" si="147"/>
        <v/>
      </c>
      <c r="BB9426" s="5" t="str">
        <f>IF(OR($E9426="",$G9426&lt;&gt;"Ativo"),"",IF(COUNTIFS($E$4:$E9426,$E9426,$A$4:$A9426,$A9426,$G$4:$G9426,"Ativo")=1,1,0))</f>
        <v/>
      </c>
      <c r="BC9426" t="str">
        <f>IF(OR($A9426="",$G9426&lt;&gt;"Ativo"),"",IF(COUNTIFS($A$4:$A9426,$A9426,$G$4:$G9426,"Ativo")=1,1,0))</f>
        <v/>
      </c>
    </row>
    <row r="9427" spans="1:55" x14ac:dyDescent="0.3">
      <c r="A9427" s="76"/>
      <c r="B9427" s="104"/>
      <c r="C9427" s="76"/>
      <c r="D9427" s="77"/>
      <c r="E9427" s="12"/>
      <c r="F9427" s="78"/>
      <c r="G9427" s="77"/>
      <c r="H9427" s="79"/>
      <c r="BA9427" s="5" t="str">
        <f t="shared" si="147"/>
        <v/>
      </c>
      <c r="BB9427" s="5" t="str">
        <f>IF(OR($E9427="",$G9427&lt;&gt;"Ativo"),"",IF(COUNTIFS($E$4:$E9427,$E9427,$A$4:$A9427,$A9427,$G$4:$G9427,"Ativo")=1,1,0))</f>
        <v/>
      </c>
      <c r="BC9427" t="str">
        <f>IF(OR($A9427="",$G9427&lt;&gt;"Ativo"),"",IF(COUNTIFS($A$4:$A9427,$A9427,$G$4:$G9427,"Ativo")=1,1,0))</f>
        <v/>
      </c>
    </row>
    <row r="9428" spans="1:55" x14ac:dyDescent="0.3">
      <c r="A9428" s="76"/>
      <c r="B9428" s="104"/>
      <c r="C9428" s="76"/>
      <c r="D9428" s="77"/>
      <c r="E9428" s="12"/>
      <c r="F9428" s="78"/>
      <c r="G9428" s="77"/>
      <c r="H9428" s="79"/>
      <c r="BA9428" s="5" t="str">
        <f t="shared" si="147"/>
        <v/>
      </c>
      <c r="BB9428" s="5" t="str">
        <f>IF(OR($E9428="",$G9428&lt;&gt;"Ativo"),"",IF(COUNTIFS($E$4:$E9428,$E9428,$A$4:$A9428,$A9428,$G$4:$G9428,"Ativo")=1,1,0))</f>
        <v/>
      </c>
      <c r="BC9428" t="str">
        <f>IF(OR($A9428="",$G9428&lt;&gt;"Ativo"),"",IF(COUNTIFS($A$4:$A9428,$A9428,$G$4:$G9428,"Ativo")=1,1,0))</f>
        <v/>
      </c>
    </row>
    <row r="9429" spans="1:55" x14ac:dyDescent="0.3">
      <c r="A9429" s="76"/>
      <c r="B9429" s="104"/>
      <c r="C9429" s="76"/>
      <c r="D9429" s="77"/>
      <c r="E9429" s="12"/>
      <c r="F9429" s="78"/>
      <c r="G9429" s="77"/>
      <c r="H9429" s="79"/>
      <c r="BA9429" s="5" t="str">
        <f t="shared" si="147"/>
        <v/>
      </c>
      <c r="BB9429" s="5" t="str">
        <f>IF(OR($E9429="",$G9429&lt;&gt;"Ativo"),"",IF(COUNTIFS($E$4:$E9429,$E9429,$A$4:$A9429,$A9429,$G$4:$G9429,"Ativo")=1,1,0))</f>
        <v/>
      </c>
      <c r="BC9429" t="str">
        <f>IF(OR($A9429="",$G9429&lt;&gt;"Ativo"),"",IF(COUNTIFS($A$4:$A9429,$A9429,$G$4:$G9429,"Ativo")=1,1,0))</f>
        <v/>
      </c>
    </row>
    <row r="9430" spans="1:55" x14ac:dyDescent="0.3">
      <c r="A9430" s="76"/>
      <c r="B9430" s="104"/>
      <c r="C9430" s="76"/>
      <c r="D9430" s="77"/>
      <c r="E9430" s="12"/>
      <c r="F9430" s="78"/>
      <c r="G9430" s="77"/>
      <c r="H9430" s="79"/>
      <c r="BA9430" s="5" t="str">
        <f t="shared" si="147"/>
        <v/>
      </c>
      <c r="BB9430" s="5" t="str">
        <f>IF(OR($E9430="",$G9430&lt;&gt;"Ativo"),"",IF(COUNTIFS($E$4:$E9430,$E9430,$A$4:$A9430,$A9430,$G$4:$G9430,"Ativo")=1,1,0))</f>
        <v/>
      </c>
      <c r="BC9430" t="str">
        <f>IF(OR($A9430="",$G9430&lt;&gt;"Ativo"),"",IF(COUNTIFS($A$4:$A9430,$A9430,$G$4:$G9430,"Ativo")=1,1,0))</f>
        <v/>
      </c>
    </row>
    <row r="9431" spans="1:55" x14ac:dyDescent="0.3">
      <c r="A9431" s="76"/>
      <c r="B9431" s="104"/>
      <c r="C9431" s="76"/>
      <c r="D9431" s="77"/>
      <c r="E9431" s="12"/>
      <c r="F9431" s="78"/>
      <c r="G9431" s="77"/>
      <c r="H9431" s="79"/>
      <c r="BA9431" s="5" t="str">
        <f t="shared" si="147"/>
        <v/>
      </c>
      <c r="BB9431" s="5" t="str">
        <f>IF(OR($E9431="",$G9431&lt;&gt;"Ativo"),"",IF(COUNTIFS($E$4:$E9431,$E9431,$A$4:$A9431,$A9431,$G$4:$G9431,"Ativo")=1,1,0))</f>
        <v/>
      </c>
      <c r="BC9431" t="str">
        <f>IF(OR($A9431="",$G9431&lt;&gt;"Ativo"),"",IF(COUNTIFS($A$4:$A9431,$A9431,$G$4:$G9431,"Ativo")=1,1,0))</f>
        <v/>
      </c>
    </row>
    <row r="9432" spans="1:55" x14ac:dyDescent="0.3">
      <c r="A9432" s="76"/>
      <c r="B9432" s="104"/>
      <c r="C9432" s="76"/>
      <c r="D9432" s="77"/>
      <c r="E9432" s="12"/>
      <c r="F9432" s="78"/>
      <c r="G9432" s="77"/>
      <c r="H9432" s="79"/>
      <c r="BA9432" s="5" t="str">
        <f t="shared" si="147"/>
        <v/>
      </c>
      <c r="BB9432" s="5" t="str">
        <f>IF(OR($E9432="",$G9432&lt;&gt;"Ativo"),"",IF(COUNTIFS($E$4:$E9432,$E9432,$A$4:$A9432,$A9432,$G$4:$G9432,"Ativo")=1,1,0))</f>
        <v/>
      </c>
      <c r="BC9432" t="str">
        <f>IF(OR($A9432="",$G9432&lt;&gt;"Ativo"),"",IF(COUNTIFS($A$4:$A9432,$A9432,$G$4:$G9432,"Ativo")=1,1,0))</f>
        <v/>
      </c>
    </row>
    <row r="9433" spans="1:55" x14ac:dyDescent="0.3">
      <c r="A9433" s="76"/>
      <c r="B9433" s="104"/>
      <c r="C9433" s="76"/>
      <c r="D9433" s="77"/>
      <c r="E9433" s="12"/>
      <c r="F9433" s="78"/>
      <c r="G9433" s="77"/>
      <c r="H9433" s="79"/>
      <c r="BA9433" s="5" t="str">
        <f t="shared" si="147"/>
        <v/>
      </c>
      <c r="BB9433" s="5" t="str">
        <f>IF(OR($E9433="",$G9433&lt;&gt;"Ativo"),"",IF(COUNTIFS($E$4:$E9433,$E9433,$A$4:$A9433,$A9433,$G$4:$G9433,"Ativo")=1,1,0))</f>
        <v/>
      </c>
      <c r="BC9433" t="str">
        <f>IF(OR($A9433="",$G9433&lt;&gt;"Ativo"),"",IF(COUNTIFS($A$4:$A9433,$A9433,$G$4:$G9433,"Ativo")=1,1,0))</f>
        <v/>
      </c>
    </row>
    <row r="9434" spans="1:55" x14ac:dyDescent="0.3">
      <c r="A9434" s="76"/>
      <c r="B9434" s="104"/>
      <c r="C9434" s="76"/>
      <c r="D9434" s="77"/>
      <c r="E9434" s="12"/>
      <c r="F9434" s="78"/>
      <c r="G9434" s="77"/>
      <c r="H9434" s="79"/>
      <c r="BA9434" s="5" t="str">
        <f t="shared" si="147"/>
        <v/>
      </c>
      <c r="BB9434" s="5" t="str">
        <f>IF(OR($E9434="",$G9434&lt;&gt;"Ativo"),"",IF(COUNTIFS($E$4:$E9434,$E9434,$A$4:$A9434,$A9434,$G$4:$G9434,"Ativo")=1,1,0))</f>
        <v/>
      </c>
      <c r="BC9434" t="str">
        <f>IF(OR($A9434="",$G9434&lt;&gt;"Ativo"),"",IF(COUNTIFS($A$4:$A9434,$A9434,$G$4:$G9434,"Ativo")=1,1,0))</f>
        <v/>
      </c>
    </row>
    <row r="9435" spans="1:55" x14ac:dyDescent="0.3">
      <c r="A9435" s="76"/>
      <c r="B9435" s="104"/>
      <c r="C9435" s="76"/>
      <c r="D9435" s="77"/>
      <c r="E9435" s="12"/>
      <c r="F9435" s="78"/>
      <c r="G9435" s="77"/>
      <c r="H9435" s="79"/>
      <c r="BA9435" s="5" t="str">
        <f t="shared" si="147"/>
        <v/>
      </c>
      <c r="BB9435" s="5" t="str">
        <f>IF(OR($E9435="",$G9435&lt;&gt;"Ativo"),"",IF(COUNTIFS($E$4:$E9435,$E9435,$A$4:$A9435,$A9435,$G$4:$G9435,"Ativo")=1,1,0))</f>
        <v/>
      </c>
      <c r="BC9435" t="str">
        <f>IF(OR($A9435="",$G9435&lt;&gt;"Ativo"),"",IF(COUNTIFS($A$4:$A9435,$A9435,$G$4:$G9435,"Ativo")=1,1,0))</f>
        <v/>
      </c>
    </row>
    <row r="9436" spans="1:55" x14ac:dyDescent="0.3">
      <c r="A9436" s="76"/>
      <c r="B9436" s="104"/>
      <c r="C9436" s="76"/>
      <c r="D9436" s="77"/>
      <c r="E9436" s="12"/>
      <c r="F9436" s="78"/>
      <c r="G9436" s="77"/>
      <c r="H9436" s="79"/>
      <c r="BA9436" s="5" t="str">
        <f t="shared" si="147"/>
        <v/>
      </c>
      <c r="BB9436" s="5" t="str">
        <f>IF(OR($E9436="",$G9436&lt;&gt;"Ativo"),"",IF(COUNTIFS($E$4:$E9436,$E9436,$A$4:$A9436,$A9436,$G$4:$G9436,"Ativo")=1,1,0))</f>
        <v/>
      </c>
      <c r="BC9436" t="str">
        <f>IF(OR($A9436="",$G9436&lt;&gt;"Ativo"),"",IF(COUNTIFS($A$4:$A9436,$A9436,$G$4:$G9436,"Ativo")=1,1,0))</f>
        <v/>
      </c>
    </row>
    <row r="9437" spans="1:55" x14ac:dyDescent="0.3">
      <c r="A9437" s="76"/>
      <c r="B9437" s="104"/>
      <c r="C9437" s="76"/>
      <c r="D9437" s="77"/>
      <c r="E9437" s="12"/>
      <c r="F9437" s="78"/>
      <c r="G9437" s="77"/>
      <c r="H9437" s="79"/>
      <c r="BA9437" s="5" t="str">
        <f t="shared" si="147"/>
        <v/>
      </c>
      <c r="BB9437" s="5" t="str">
        <f>IF(OR($E9437="",$G9437&lt;&gt;"Ativo"),"",IF(COUNTIFS($E$4:$E9437,$E9437,$A$4:$A9437,$A9437,$G$4:$G9437,"Ativo")=1,1,0))</f>
        <v/>
      </c>
      <c r="BC9437" t="str">
        <f>IF(OR($A9437="",$G9437&lt;&gt;"Ativo"),"",IF(COUNTIFS($A$4:$A9437,$A9437,$G$4:$G9437,"Ativo")=1,1,0))</f>
        <v/>
      </c>
    </row>
    <row r="9438" spans="1:55" x14ac:dyDescent="0.3">
      <c r="A9438" s="76"/>
      <c r="B9438" s="104"/>
      <c r="C9438" s="76"/>
      <c r="D9438" s="77"/>
      <c r="E9438" s="12"/>
      <c r="F9438" s="78"/>
      <c r="G9438" s="77"/>
      <c r="H9438" s="79"/>
      <c r="BA9438" s="5" t="str">
        <f t="shared" si="147"/>
        <v/>
      </c>
      <c r="BB9438" s="5" t="str">
        <f>IF(OR($E9438="",$G9438&lt;&gt;"Ativo"),"",IF(COUNTIFS($E$4:$E9438,$E9438,$A$4:$A9438,$A9438,$G$4:$G9438,"Ativo")=1,1,0))</f>
        <v/>
      </c>
      <c r="BC9438" t="str">
        <f>IF(OR($A9438="",$G9438&lt;&gt;"Ativo"),"",IF(COUNTIFS($A$4:$A9438,$A9438,$G$4:$G9438,"Ativo")=1,1,0))</f>
        <v/>
      </c>
    </row>
    <row r="9439" spans="1:55" x14ac:dyDescent="0.3">
      <c r="A9439" s="76"/>
      <c r="B9439" s="104"/>
      <c r="C9439" s="76"/>
      <c r="D9439" s="77"/>
      <c r="E9439" s="12"/>
      <c r="F9439" s="78"/>
      <c r="G9439" s="77"/>
      <c r="H9439" s="79"/>
      <c r="BA9439" s="5" t="str">
        <f t="shared" si="147"/>
        <v/>
      </c>
      <c r="BB9439" s="5" t="str">
        <f>IF(OR($E9439="",$G9439&lt;&gt;"Ativo"),"",IF(COUNTIFS($E$4:$E9439,$E9439,$A$4:$A9439,$A9439,$G$4:$G9439,"Ativo")=1,1,0))</f>
        <v/>
      </c>
      <c r="BC9439" t="str">
        <f>IF(OR($A9439="",$G9439&lt;&gt;"Ativo"),"",IF(COUNTIFS($A$4:$A9439,$A9439,$G$4:$G9439,"Ativo")=1,1,0))</f>
        <v/>
      </c>
    </row>
    <row r="9440" spans="1:55" x14ac:dyDescent="0.3">
      <c r="A9440" s="76"/>
      <c r="B9440" s="104"/>
      <c r="C9440" s="76"/>
      <c r="D9440" s="77"/>
      <c r="E9440" s="12"/>
      <c r="F9440" s="78"/>
      <c r="G9440" s="77"/>
      <c r="H9440" s="79"/>
      <c r="BA9440" s="5" t="str">
        <f t="shared" si="147"/>
        <v/>
      </c>
      <c r="BB9440" s="5" t="str">
        <f>IF(OR($E9440="",$G9440&lt;&gt;"Ativo"),"",IF(COUNTIFS($E$4:$E9440,$E9440,$A$4:$A9440,$A9440,$G$4:$G9440,"Ativo")=1,1,0))</f>
        <v/>
      </c>
      <c r="BC9440" t="str">
        <f>IF(OR($A9440="",$G9440&lt;&gt;"Ativo"),"",IF(COUNTIFS($A$4:$A9440,$A9440,$G$4:$G9440,"Ativo")=1,1,0))</f>
        <v/>
      </c>
    </row>
    <row r="9441" spans="1:55" x14ac:dyDescent="0.3">
      <c r="A9441" s="76"/>
      <c r="B9441" s="104"/>
      <c r="C9441" s="76"/>
      <c r="D9441" s="77"/>
      <c r="E9441" s="12"/>
      <c r="F9441" s="78"/>
      <c r="G9441" s="77"/>
      <c r="H9441" s="79"/>
      <c r="BA9441" s="5" t="str">
        <f t="shared" si="147"/>
        <v/>
      </c>
      <c r="BB9441" s="5" t="str">
        <f>IF(OR($E9441="",$G9441&lt;&gt;"Ativo"),"",IF(COUNTIFS($E$4:$E9441,$E9441,$A$4:$A9441,$A9441,$G$4:$G9441,"Ativo")=1,1,0))</f>
        <v/>
      </c>
      <c r="BC9441" t="str">
        <f>IF(OR($A9441="",$G9441&lt;&gt;"Ativo"),"",IF(COUNTIFS($A$4:$A9441,$A9441,$G$4:$G9441,"Ativo")=1,1,0))</f>
        <v/>
      </c>
    </row>
    <row r="9442" spans="1:55" x14ac:dyDescent="0.3">
      <c r="A9442" s="76"/>
      <c r="B9442" s="104"/>
      <c r="C9442" s="76"/>
      <c r="D9442" s="77"/>
      <c r="E9442" s="12"/>
      <c r="F9442" s="78"/>
      <c r="G9442" s="77"/>
      <c r="H9442" s="79"/>
      <c r="BA9442" s="5" t="str">
        <f t="shared" si="147"/>
        <v/>
      </c>
      <c r="BB9442" s="5" t="str">
        <f>IF(OR($E9442="",$G9442&lt;&gt;"Ativo"),"",IF(COUNTIFS($E$4:$E9442,$E9442,$A$4:$A9442,$A9442,$G$4:$G9442,"Ativo")=1,1,0))</f>
        <v/>
      </c>
      <c r="BC9442" t="str">
        <f>IF(OR($A9442="",$G9442&lt;&gt;"Ativo"),"",IF(COUNTIFS($A$4:$A9442,$A9442,$G$4:$G9442,"Ativo")=1,1,0))</f>
        <v/>
      </c>
    </row>
    <row r="9443" spans="1:55" x14ac:dyDescent="0.3">
      <c r="A9443" s="76"/>
      <c r="B9443" s="104"/>
      <c r="C9443" s="76"/>
      <c r="D9443" s="77"/>
      <c r="E9443" s="12"/>
      <c r="F9443" s="78"/>
      <c r="G9443" s="77"/>
      <c r="H9443" s="79"/>
      <c r="BA9443" s="5" t="str">
        <f t="shared" si="147"/>
        <v/>
      </c>
      <c r="BB9443" s="5" t="str">
        <f>IF(OR($E9443="",$G9443&lt;&gt;"Ativo"),"",IF(COUNTIFS($E$4:$E9443,$E9443,$A$4:$A9443,$A9443,$G$4:$G9443,"Ativo")=1,1,0))</f>
        <v/>
      </c>
      <c r="BC9443" t="str">
        <f>IF(OR($A9443="",$G9443&lt;&gt;"Ativo"),"",IF(COUNTIFS($A$4:$A9443,$A9443,$G$4:$G9443,"Ativo")=1,1,0))</f>
        <v/>
      </c>
    </row>
    <row r="9444" spans="1:55" x14ac:dyDescent="0.3">
      <c r="A9444" s="76"/>
      <c r="B9444" s="104"/>
      <c r="C9444" s="76"/>
      <c r="D9444" s="77"/>
      <c r="E9444" s="12"/>
      <c r="F9444" s="78"/>
      <c r="G9444" s="77"/>
      <c r="H9444" s="79"/>
      <c r="BA9444" s="5" t="str">
        <f t="shared" si="147"/>
        <v/>
      </c>
      <c r="BB9444" s="5" t="str">
        <f>IF(OR($E9444="",$G9444&lt;&gt;"Ativo"),"",IF(COUNTIFS($E$4:$E9444,$E9444,$A$4:$A9444,$A9444,$G$4:$G9444,"Ativo")=1,1,0))</f>
        <v/>
      </c>
      <c r="BC9444" t="str">
        <f>IF(OR($A9444="",$G9444&lt;&gt;"Ativo"),"",IF(COUNTIFS($A$4:$A9444,$A9444,$G$4:$G9444,"Ativo")=1,1,0))</f>
        <v/>
      </c>
    </row>
    <row r="9445" spans="1:55" x14ac:dyDescent="0.3">
      <c r="A9445" s="76"/>
      <c r="B9445" s="104"/>
      <c r="C9445" s="76"/>
      <c r="D9445" s="77"/>
      <c r="E9445" s="12"/>
      <c r="F9445" s="78"/>
      <c r="G9445" s="77"/>
      <c r="H9445" s="79"/>
      <c r="BA9445" s="5" t="str">
        <f t="shared" si="147"/>
        <v/>
      </c>
      <c r="BB9445" s="5" t="str">
        <f>IF(OR($E9445="",$G9445&lt;&gt;"Ativo"),"",IF(COUNTIFS($E$4:$E9445,$E9445,$A$4:$A9445,$A9445,$G$4:$G9445,"Ativo")=1,1,0))</f>
        <v/>
      </c>
      <c r="BC9445" t="str">
        <f>IF(OR($A9445="",$G9445&lt;&gt;"Ativo"),"",IF(COUNTIFS($A$4:$A9445,$A9445,$G$4:$G9445,"Ativo")=1,1,0))</f>
        <v/>
      </c>
    </row>
    <row r="9446" spans="1:55" x14ac:dyDescent="0.3">
      <c r="A9446" s="76"/>
      <c r="B9446" s="104"/>
      <c r="C9446" s="76"/>
      <c r="D9446" s="77"/>
      <c r="E9446" s="12"/>
      <c r="F9446" s="78"/>
      <c r="G9446" s="77"/>
      <c r="H9446" s="79"/>
      <c r="BA9446" s="5" t="str">
        <f t="shared" si="147"/>
        <v/>
      </c>
      <c r="BB9446" s="5" t="str">
        <f>IF(OR($E9446="",$G9446&lt;&gt;"Ativo"),"",IF(COUNTIFS($E$4:$E9446,$E9446,$A$4:$A9446,$A9446,$G$4:$G9446,"Ativo")=1,1,0))</f>
        <v/>
      </c>
      <c r="BC9446" t="str">
        <f>IF(OR($A9446="",$G9446&lt;&gt;"Ativo"),"",IF(COUNTIFS($A$4:$A9446,$A9446,$G$4:$G9446,"Ativo")=1,1,0))</f>
        <v/>
      </c>
    </row>
    <row r="9447" spans="1:55" x14ac:dyDescent="0.3">
      <c r="A9447" s="76"/>
      <c r="B9447" s="104"/>
      <c r="C9447" s="76"/>
      <c r="D9447" s="77"/>
      <c r="E9447" s="12"/>
      <c r="F9447" s="78"/>
      <c r="G9447" s="77"/>
      <c r="H9447" s="79"/>
      <c r="BA9447" s="5" t="str">
        <f t="shared" si="147"/>
        <v/>
      </c>
      <c r="BB9447" s="5" t="str">
        <f>IF(OR($E9447="",$G9447&lt;&gt;"Ativo"),"",IF(COUNTIFS($E$4:$E9447,$E9447,$A$4:$A9447,$A9447,$G$4:$G9447,"Ativo")=1,1,0))</f>
        <v/>
      </c>
      <c r="BC9447" t="str">
        <f>IF(OR($A9447="",$G9447&lt;&gt;"Ativo"),"",IF(COUNTIFS($A$4:$A9447,$A9447,$G$4:$G9447,"Ativo")=1,1,0))</f>
        <v/>
      </c>
    </row>
    <row r="9448" spans="1:55" x14ac:dyDescent="0.3">
      <c r="A9448" s="76"/>
      <c r="B9448" s="104"/>
      <c r="C9448" s="76"/>
      <c r="D9448" s="77"/>
      <c r="E9448" s="12"/>
      <c r="F9448" s="78"/>
      <c r="G9448" s="77"/>
      <c r="H9448" s="79"/>
      <c r="BA9448" s="5" t="str">
        <f t="shared" si="147"/>
        <v/>
      </c>
      <c r="BB9448" s="5" t="str">
        <f>IF(OR($E9448="",$G9448&lt;&gt;"Ativo"),"",IF(COUNTIFS($E$4:$E9448,$E9448,$A$4:$A9448,$A9448,$G$4:$G9448,"Ativo")=1,1,0))</f>
        <v/>
      </c>
      <c r="BC9448" t="str">
        <f>IF(OR($A9448="",$G9448&lt;&gt;"Ativo"),"",IF(COUNTIFS($A$4:$A9448,$A9448,$G$4:$G9448,"Ativo")=1,1,0))</f>
        <v/>
      </c>
    </row>
    <row r="9449" spans="1:55" x14ac:dyDescent="0.3">
      <c r="A9449" s="76"/>
      <c r="B9449" s="104"/>
      <c r="C9449" s="76"/>
      <c r="D9449" s="77"/>
      <c r="E9449" s="12"/>
      <c r="F9449" s="78"/>
      <c r="G9449" s="77"/>
      <c r="H9449" s="79"/>
      <c r="BA9449" s="5" t="str">
        <f t="shared" si="147"/>
        <v/>
      </c>
      <c r="BB9449" s="5" t="str">
        <f>IF(OR($E9449="",$G9449&lt;&gt;"Ativo"),"",IF(COUNTIFS($E$4:$E9449,$E9449,$A$4:$A9449,$A9449,$G$4:$G9449,"Ativo")=1,1,0))</f>
        <v/>
      </c>
      <c r="BC9449" t="str">
        <f>IF(OR($A9449="",$G9449&lt;&gt;"Ativo"),"",IF(COUNTIFS($A$4:$A9449,$A9449,$G$4:$G9449,"Ativo")=1,1,0))</f>
        <v/>
      </c>
    </row>
    <row r="9450" spans="1:55" x14ac:dyDescent="0.3">
      <c r="A9450" s="76"/>
      <c r="B9450" s="104"/>
      <c r="C9450" s="76"/>
      <c r="D9450" s="77"/>
      <c r="E9450" s="12"/>
      <c r="F9450" s="78"/>
      <c r="G9450" s="77"/>
      <c r="H9450" s="79"/>
      <c r="BA9450" s="5" t="str">
        <f t="shared" si="147"/>
        <v/>
      </c>
      <c r="BB9450" s="5" t="str">
        <f>IF(OR($E9450="",$G9450&lt;&gt;"Ativo"),"",IF(COUNTIFS($E$4:$E9450,$E9450,$A$4:$A9450,$A9450,$G$4:$G9450,"Ativo")=1,1,0))</f>
        <v/>
      </c>
      <c r="BC9450" t="str">
        <f>IF(OR($A9450="",$G9450&lt;&gt;"Ativo"),"",IF(COUNTIFS($A$4:$A9450,$A9450,$G$4:$G9450,"Ativo")=1,1,0))</f>
        <v/>
      </c>
    </row>
    <row r="9451" spans="1:55" x14ac:dyDescent="0.3">
      <c r="A9451" s="76"/>
      <c r="B9451" s="104"/>
      <c r="C9451" s="76"/>
      <c r="D9451" s="77"/>
      <c r="E9451" s="12"/>
      <c r="F9451" s="78"/>
      <c r="G9451" s="77"/>
      <c r="H9451" s="79"/>
      <c r="BA9451" s="5" t="str">
        <f t="shared" si="147"/>
        <v/>
      </c>
      <c r="BB9451" s="5" t="str">
        <f>IF(OR($E9451="",$G9451&lt;&gt;"Ativo"),"",IF(COUNTIFS($E$4:$E9451,$E9451,$A$4:$A9451,$A9451,$G$4:$G9451,"Ativo")=1,1,0))</f>
        <v/>
      </c>
      <c r="BC9451" t="str">
        <f>IF(OR($A9451="",$G9451&lt;&gt;"Ativo"),"",IF(COUNTIFS($A$4:$A9451,$A9451,$G$4:$G9451,"Ativo")=1,1,0))</f>
        <v/>
      </c>
    </row>
    <row r="9452" spans="1:55" x14ac:dyDescent="0.3">
      <c r="A9452" s="76"/>
      <c r="B9452" s="104"/>
      <c r="C9452" s="76"/>
      <c r="D9452" s="77"/>
      <c r="E9452" s="12"/>
      <c r="F9452" s="78"/>
      <c r="G9452" s="77"/>
      <c r="H9452" s="79"/>
      <c r="BA9452" s="5" t="str">
        <f t="shared" si="147"/>
        <v/>
      </c>
      <c r="BB9452" s="5" t="str">
        <f>IF(OR($E9452="",$G9452&lt;&gt;"Ativo"),"",IF(COUNTIFS($E$4:$E9452,$E9452,$A$4:$A9452,$A9452,$G$4:$G9452,"Ativo")=1,1,0))</f>
        <v/>
      </c>
      <c r="BC9452" t="str">
        <f>IF(OR($A9452="",$G9452&lt;&gt;"Ativo"),"",IF(COUNTIFS($A$4:$A9452,$A9452,$G$4:$G9452,"Ativo")=1,1,0))</f>
        <v/>
      </c>
    </row>
    <row r="9453" spans="1:55" x14ac:dyDescent="0.3">
      <c r="A9453" s="76"/>
      <c r="B9453" s="104"/>
      <c r="C9453" s="76"/>
      <c r="D9453" s="77"/>
      <c r="E9453" s="12"/>
      <c r="F9453" s="78"/>
      <c r="G9453" s="77"/>
      <c r="H9453" s="79"/>
      <c r="BA9453" s="5" t="str">
        <f t="shared" si="147"/>
        <v/>
      </c>
      <c r="BB9453" s="5" t="str">
        <f>IF(OR($E9453="",$G9453&lt;&gt;"Ativo"),"",IF(COUNTIFS($E$4:$E9453,$E9453,$A$4:$A9453,$A9453,$G$4:$G9453,"Ativo")=1,1,0))</f>
        <v/>
      </c>
      <c r="BC9453" t="str">
        <f>IF(OR($A9453="",$G9453&lt;&gt;"Ativo"),"",IF(COUNTIFS($A$4:$A9453,$A9453,$G$4:$G9453,"Ativo")=1,1,0))</f>
        <v/>
      </c>
    </row>
    <row r="9454" spans="1:55" x14ac:dyDescent="0.3">
      <c r="A9454" s="76"/>
      <c r="B9454" s="104"/>
      <c r="C9454" s="76"/>
      <c r="D9454" s="77"/>
      <c r="E9454" s="12"/>
      <c r="F9454" s="78"/>
      <c r="G9454" s="77"/>
      <c r="H9454" s="79"/>
      <c r="BA9454" s="5" t="str">
        <f t="shared" si="147"/>
        <v/>
      </c>
      <c r="BB9454" s="5" t="str">
        <f>IF(OR($E9454="",$G9454&lt;&gt;"Ativo"),"",IF(COUNTIFS($E$4:$E9454,$E9454,$A$4:$A9454,$A9454,$G$4:$G9454,"Ativo")=1,1,0))</f>
        <v/>
      </c>
      <c r="BC9454" t="str">
        <f>IF(OR($A9454="",$G9454&lt;&gt;"Ativo"),"",IF(COUNTIFS($A$4:$A9454,$A9454,$G$4:$G9454,"Ativo")=1,1,0))</f>
        <v/>
      </c>
    </row>
    <row r="9455" spans="1:55" x14ac:dyDescent="0.3">
      <c r="A9455" s="76"/>
      <c r="B9455" s="104"/>
      <c r="C9455" s="76"/>
      <c r="D9455" s="77"/>
      <c r="E9455" s="12"/>
      <c r="F9455" s="78"/>
      <c r="G9455" s="77"/>
      <c r="H9455" s="79"/>
      <c r="BA9455" s="5" t="str">
        <f t="shared" si="147"/>
        <v/>
      </c>
      <c r="BB9455" s="5" t="str">
        <f>IF(OR($E9455="",$G9455&lt;&gt;"Ativo"),"",IF(COUNTIFS($E$4:$E9455,$E9455,$A$4:$A9455,$A9455,$G$4:$G9455,"Ativo")=1,1,0))</f>
        <v/>
      </c>
      <c r="BC9455" t="str">
        <f>IF(OR($A9455="",$G9455&lt;&gt;"Ativo"),"",IF(COUNTIFS($A$4:$A9455,$A9455,$G$4:$G9455,"Ativo")=1,1,0))</f>
        <v/>
      </c>
    </row>
    <row r="9456" spans="1:55" x14ac:dyDescent="0.3">
      <c r="A9456" s="76"/>
      <c r="B9456" s="104"/>
      <c r="C9456" s="76"/>
      <c r="D9456" s="77"/>
      <c r="E9456" s="12"/>
      <c r="F9456" s="78"/>
      <c r="G9456" s="77"/>
      <c r="H9456" s="79"/>
      <c r="BA9456" s="5" t="str">
        <f t="shared" si="147"/>
        <v/>
      </c>
      <c r="BB9456" s="5" t="str">
        <f>IF(OR($E9456="",$G9456&lt;&gt;"Ativo"),"",IF(COUNTIFS($E$4:$E9456,$E9456,$A$4:$A9456,$A9456,$G$4:$G9456,"Ativo")=1,1,0))</f>
        <v/>
      </c>
      <c r="BC9456" t="str">
        <f>IF(OR($A9456="",$G9456&lt;&gt;"Ativo"),"",IF(COUNTIFS($A$4:$A9456,$A9456,$G$4:$G9456,"Ativo")=1,1,0))</f>
        <v/>
      </c>
    </row>
    <row r="9457" spans="1:55" x14ac:dyDescent="0.3">
      <c r="A9457" s="76"/>
      <c r="B9457" s="104"/>
      <c r="C9457" s="76"/>
      <c r="D9457" s="77"/>
      <c r="E9457" s="12"/>
      <c r="F9457" s="78"/>
      <c r="G9457" s="77"/>
      <c r="H9457" s="79"/>
      <c r="BA9457" s="5" t="str">
        <f t="shared" si="147"/>
        <v/>
      </c>
      <c r="BB9457" s="5" t="str">
        <f>IF(OR($E9457="",$G9457&lt;&gt;"Ativo"),"",IF(COUNTIFS($E$4:$E9457,$E9457,$A$4:$A9457,$A9457,$G$4:$G9457,"Ativo")=1,1,0))</f>
        <v/>
      </c>
      <c r="BC9457" t="str">
        <f>IF(OR($A9457="",$G9457&lt;&gt;"Ativo"),"",IF(COUNTIFS($A$4:$A9457,$A9457,$G$4:$G9457,"Ativo")=1,1,0))</f>
        <v/>
      </c>
    </row>
    <row r="9458" spans="1:55" x14ac:dyDescent="0.3">
      <c r="A9458" s="76"/>
      <c r="B9458" s="104"/>
      <c r="C9458" s="76"/>
      <c r="D9458" s="77"/>
      <c r="E9458" s="12"/>
      <c r="F9458" s="78"/>
      <c r="G9458" s="77"/>
      <c r="H9458" s="79"/>
      <c r="BA9458" s="5" t="str">
        <f t="shared" si="147"/>
        <v/>
      </c>
      <c r="BB9458" s="5" t="str">
        <f>IF(OR($E9458="",$G9458&lt;&gt;"Ativo"),"",IF(COUNTIFS($E$4:$E9458,$E9458,$A$4:$A9458,$A9458,$G$4:$G9458,"Ativo")=1,1,0))</f>
        <v/>
      </c>
      <c r="BC9458" t="str">
        <f>IF(OR($A9458="",$G9458&lt;&gt;"Ativo"),"",IF(COUNTIFS($A$4:$A9458,$A9458,$G$4:$G9458,"Ativo")=1,1,0))</f>
        <v/>
      </c>
    </row>
    <row r="9459" spans="1:55" x14ac:dyDescent="0.3">
      <c r="A9459" s="76"/>
      <c r="B9459" s="104"/>
      <c r="C9459" s="76"/>
      <c r="D9459" s="77"/>
      <c r="E9459" s="12"/>
      <c r="F9459" s="78"/>
      <c r="G9459" s="77"/>
      <c r="H9459" s="79"/>
      <c r="BA9459" s="5" t="str">
        <f t="shared" si="147"/>
        <v/>
      </c>
      <c r="BB9459" s="5" t="str">
        <f>IF(OR($E9459="",$G9459&lt;&gt;"Ativo"),"",IF(COUNTIFS($E$4:$E9459,$E9459,$A$4:$A9459,$A9459,$G$4:$G9459,"Ativo")=1,1,0))</f>
        <v/>
      </c>
      <c r="BC9459" t="str">
        <f>IF(OR($A9459="",$G9459&lt;&gt;"Ativo"),"",IF(COUNTIFS($A$4:$A9459,$A9459,$G$4:$G9459,"Ativo")=1,1,0))</f>
        <v/>
      </c>
    </row>
    <row r="9460" spans="1:55" x14ac:dyDescent="0.3">
      <c r="A9460" s="76"/>
      <c r="B9460" s="104"/>
      <c r="C9460" s="76"/>
      <c r="D9460" s="77"/>
      <c r="E9460" s="12"/>
      <c r="F9460" s="78"/>
      <c r="G9460" s="77"/>
      <c r="H9460" s="79"/>
      <c r="BA9460" s="5" t="str">
        <f t="shared" si="147"/>
        <v/>
      </c>
      <c r="BB9460" s="5" t="str">
        <f>IF(OR($E9460="",$G9460&lt;&gt;"Ativo"),"",IF(COUNTIFS($E$4:$E9460,$E9460,$A$4:$A9460,$A9460,$G$4:$G9460,"Ativo")=1,1,0))</f>
        <v/>
      </c>
      <c r="BC9460" t="str">
        <f>IF(OR($A9460="",$G9460&lt;&gt;"Ativo"),"",IF(COUNTIFS($A$4:$A9460,$A9460,$G$4:$G9460,"Ativo")=1,1,0))</f>
        <v/>
      </c>
    </row>
    <row r="9461" spans="1:55" x14ac:dyDescent="0.3">
      <c r="A9461" s="76"/>
      <c r="B9461" s="104"/>
      <c r="C9461" s="76"/>
      <c r="D9461" s="77"/>
      <c r="E9461" s="12"/>
      <c r="F9461" s="78"/>
      <c r="G9461" s="77"/>
      <c r="H9461" s="79"/>
      <c r="BA9461" s="5" t="str">
        <f t="shared" si="147"/>
        <v/>
      </c>
      <c r="BB9461" s="5" t="str">
        <f>IF(OR($E9461="",$G9461&lt;&gt;"Ativo"),"",IF(COUNTIFS($E$4:$E9461,$E9461,$A$4:$A9461,$A9461,$G$4:$G9461,"Ativo")=1,1,0))</f>
        <v/>
      </c>
      <c r="BC9461" t="str">
        <f>IF(OR($A9461="",$G9461&lt;&gt;"Ativo"),"",IF(COUNTIFS($A$4:$A9461,$A9461,$G$4:$G9461,"Ativo")=1,1,0))</f>
        <v/>
      </c>
    </row>
    <row r="9462" spans="1:55" x14ac:dyDescent="0.3">
      <c r="A9462" s="76"/>
      <c r="B9462" s="104"/>
      <c r="C9462" s="76"/>
      <c r="D9462" s="77"/>
      <c r="E9462" s="12"/>
      <c r="F9462" s="78"/>
      <c r="G9462" s="77"/>
      <c r="H9462" s="79"/>
      <c r="BA9462" s="5" t="str">
        <f t="shared" si="147"/>
        <v/>
      </c>
      <c r="BB9462" s="5" t="str">
        <f>IF(OR($E9462="",$G9462&lt;&gt;"Ativo"),"",IF(COUNTIFS($E$4:$E9462,$E9462,$A$4:$A9462,$A9462,$G$4:$G9462,"Ativo")=1,1,0))</f>
        <v/>
      </c>
      <c r="BC9462" t="str">
        <f>IF(OR($A9462="",$G9462&lt;&gt;"Ativo"),"",IF(COUNTIFS($A$4:$A9462,$A9462,$G$4:$G9462,"Ativo")=1,1,0))</f>
        <v/>
      </c>
    </row>
    <row r="9463" spans="1:55" x14ac:dyDescent="0.3">
      <c r="A9463" s="76"/>
      <c r="B9463" s="104"/>
      <c r="C9463" s="76"/>
      <c r="D9463" s="77"/>
      <c r="E9463" s="12"/>
      <c r="F9463" s="78"/>
      <c r="G9463" s="77"/>
      <c r="H9463" s="79"/>
      <c r="BA9463" s="5" t="str">
        <f t="shared" si="147"/>
        <v/>
      </c>
      <c r="BB9463" s="5" t="str">
        <f>IF(OR($E9463="",$G9463&lt;&gt;"Ativo"),"",IF(COUNTIFS($E$4:$E9463,$E9463,$A$4:$A9463,$A9463,$G$4:$G9463,"Ativo")=1,1,0))</f>
        <v/>
      </c>
      <c r="BC9463" t="str">
        <f>IF(OR($A9463="",$G9463&lt;&gt;"Ativo"),"",IF(COUNTIFS($A$4:$A9463,$A9463,$G$4:$G9463,"Ativo")=1,1,0))</f>
        <v/>
      </c>
    </row>
    <row r="9464" spans="1:55" x14ac:dyDescent="0.3">
      <c r="A9464" s="76"/>
      <c r="B9464" s="104"/>
      <c r="C9464" s="76"/>
      <c r="D9464" s="77"/>
      <c r="E9464" s="12"/>
      <c r="F9464" s="78"/>
      <c r="G9464" s="77"/>
      <c r="H9464" s="79"/>
      <c r="BA9464" s="5" t="str">
        <f t="shared" si="147"/>
        <v/>
      </c>
      <c r="BB9464" s="5" t="str">
        <f>IF(OR($E9464="",$G9464&lt;&gt;"Ativo"),"",IF(COUNTIFS($E$4:$E9464,$E9464,$A$4:$A9464,$A9464,$G$4:$G9464,"Ativo")=1,1,0))</f>
        <v/>
      </c>
      <c r="BC9464" t="str">
        <f>IF(OR($A9464="",$G9464&lt;&gt;"Ativo"),"",IF(COUNTIFS($A$4:$A9464,$A9464,$G$4:$G9464,"Ativo")=1,1,0))</f>
        <v/>
      </c>
    </row>
    <row r="9465" spans="1:55" x14ac:dyDescent="0.3">
      <c r="A9465" s="76"/>
      <c r="B9465" s="104"/>
      <c r="C9465" s="76"/>
      <c r="D9465" s="77"/>
      <c r="E9465" s="12"/>
      <c r="F9465" s="78"/>
      <c r="G9465" s="77"/>
      <c r="H9465" s="79"/>
      <c r="BA9465" s="5" t="str">
        <f t="shared" si="147"/>
        <v/>
      </c>
      <c r="BB9465" s="5" t="str">
        <f>IF(OR($E9465="",$G9465&lt;&gt;"Ativo"),"",IF(COUNTIFS($E$4:$E9465,$E9465,$A$4:$A9465,$A9465,$G$4:$G9465,"Ativo")=1,1,0))</f>
        <v/>
      </c>
      <c r="BC9465" t="str">
        <f>IF(OR($A9465="",$G9465&lt;&gt;"Ativo"),"",IF(COUNTIFS($A$4:$A9465,$A9465,$G$4:$G9465,"Ativo")=1,1,0))</f>
        <v/>
      </c>
    </row>
    <row r="9466" spans="1:55" x14ac:dyDescent="0.3">
      <c r="A9466" s="76"/>
      <c r="B9466" s="104"/>
      <c r="C9466" s="76"/>
      <c r="D9466" s="77"/>
      <c r="E9466" s="12"/>
      <c r="F9466" s="78"/>
      <c r="G9466" s="77"/>
      <c r="H9466" s="79"/>
      <c r="BA9466" s="5" t="str">
        <f t="shared" si="147"/>
        <v/>
      </c>
      <c r="BB9466" s="5" t="str">
        <f>IF(OR($E9466="",$G9466&lt;&gt;"Ativo"),"",IF(COUNTIFS($E$4:$E9466,$E9466,$A$4:$A9466,$A9466,$G$4:$G9466,"Ativo")=1,1,0))</f>
        <v/>
      </c>
      <c r="BC9466" t="str">
        <f>IF(OR($A9466="",$G9466&lt;&gt;"Ativo"),"",IF(COUNTIFS($A$4:$A9466,$A9466,$G$4:$G9466,"Ativo")=1,1,0))</f>
        <v/>
      </c>
    </row>
    <row r="9467" spans="1:55" x14ac:dyDescent="0.3">
      <c r="A9467" s="76"/>
      <c r="B9467" s="104"/>
      <c r="C9467" s="76"/>
      <c r="D9467" s="77"/>
      <c r="E9467" s="12"/>
      <c r="F9467" s="78"/>
      <c r="G9467" s="77"/>
      <c r="H9467" s="79"/>
      <c r="BA9467" s="5" t="str">
        <f t="shared" si="147"/>
        <v/>
      </c>
      <c r="BB9467" s="5" t="str">
        <f>IF(OR($E9467="",$G9467&lt;&gt;"Ativo"),"",IF(COUNTIFS($E$4:$E9467,$E9467,$A$4:$A9467,$A9467,$G$4:$G9467,"Ativo")=1,1,0))</f>
        <v/>
      </c>
      <c r="BC9467" t="str">
        <f>IF(OR($A9467="",$G9467&lt;&gt;"Ativo"),"",IF(COUNTIFS($A$4:$A9467,$A9467,$G$4:$G9467,"Ativo")=1,1,0))</f>
        <v/>
      </c>
    </row>
    <row r="9468" spans="1:55" x14ac:dyDescent="0.3">
      <c r="A9468" s="76"/>
      <c r="B9468" s="104"/>
      <c r="C9468" s="76"/>
      <c r="D9468" s="77"/>
      <c r="E9468" s="12"/>
      <c r="F9468" s="78"/>
      <c r="G9468" s="77"/>
      <c r="H9468" s="79"/>
      <c r="BA9468" s="5" t="str">
        <f t="shared" si="147"/>
        <v/>
      </c>
      <c r="BB9468" s="5" t="str">
        <f>IF(OR($E9468="",$G9468&lt;&gt;"Ativo"),"",IF(COUNTIFS($E$4:$E9468,$E9468,$A$4:$A9468,$A9468,$G$4:$G9468,"Ativo")=1,1,0))</f>
        <v/>
      </c>
      <c r="BC9468" t="str">
        <f>IF(OR($A9468="",$G9468&lt;&gt;"Ativo"),"",IF(COUNTIFS($A$4:$A9468,$A9468,$G$4:$G9468,"Ativo")=1,1,0))</f>
        <v/>
      </c>
    </row>
    <row r="9469" spans="1:55" x14ac:dyDescent="0.3">
      <c r="A9469" s="76"/>
      <c r="B9469" s="104"/>
      <c r="C9469" s="76"/>
      <c r="D9469" s="77"/>
      <c r="E9469" s="12"/>
      <c r="F9469" s="78"/>
      <c r="G9469" s="77"/>
      <c r="H9469" s="79"/>
      <c r="BA9469" s="5" t="str">
        <f t="shared" si="147"/>
        <v/>
      </c>
      <c r="BB9469" s="5" t="str">
        <f>IF(OR($E9469="",$G9469&lt;&gt;"Ativo"),"",IF(COUNTIFS($E$4:$E9469,$E9469,$A$4:$A9469,$A9469,$G$4:$G9469,"Ativo")=1,1,0))</f>
        <v/>
      </c>
      <c r="BC9469" t="str">
        <f>IF(OR($A9469="",$G9469&lt;&gt;"Ativo"),"",IF(COUNTIFS($A$4:$A9469,$A9469,$G$4:$G9469,"Ativo")=1,1,0))</f>
        <v/>
      </c>
    </row>
    <row r="9470" spans="1:55" x14ac:dyDescent="0.3">
      <c r="A9470" s="76"/>
      <c r="B9470" s="104"/>
      <c r="C9470" s="76"/>
      <c r="D9470" s="77"/>
      <c r="E9470" s="12"/>
      <c r="F9470" s="78"/>
      <c r="G9470" s="77"/>
      <c r="H9470" s="79"/>
      <c r="BA9470" s="5" t="str">
        <f t="shared" si="147"/>
        <v/>
      </c>
      <c r="BB9470" s="5" t="str">
        <f>IF(OR($E9470="",$G9470&lt;&gt;"Ativo"),"",IF(COUNTIFS($E$4:$E9470,$E9470,$A$4:$A9470,$A9470,$G$4:$G9470,"Ativo")=1,1,0))</f>
        <v/>
      </c>
      <c r="BC9470" t="str">
        <f>IF(OR($A9470="",$G9470&lt;&gt;"Ativo"),"",IF(COUNTIFS($A$4:$A9470,$A9470,$G$4:$G9470,"Ativo")=1,1,0))</f>
        <v/>
      </c>
    </row>
    <row r="9471" spans="1:55" x14ac:dyDescent="0.3">
      <c r="A9471" s="76"/>
      <c r="B9471" s="104"/>
      <c r="C9471" s="76"/>
      <c r="D9471" s="77"/>
      <c r="E9471" s="12"/>
      <c r="F9471" s="78"/>
      <c r="G9471" s="77"/>
      <c r="H9471" s="79"/>
      <c r="BA9471" s="5" t="str">
        <f t="shared" si="147"/>
        <v/>
      </c>
      <c r="BB9471" s="5" t="str">
        <f>IF(OR($E9471="",$G9471&lt;&gt;"Ativo"),"",IF(COUNTIFS($E$4:$E9471,$E9471,$A$4:$A9471,$A9471,$G$4:$G9471,"Ativo")=1,1,0))</f>
        <v/>
      </c>
      <c r="BC9471" t="str">
        <f>IF(OR($A9471="",$G9471&lt;&gt;"Ativo"),"",IF(COUNTIFS($A$4:$A9471,$A9471,$G$4:$G9471,"Ativo")=1,1,0))</f>
        <v/>
      </c>
    </row>
    <row r="9472" spans="1:55" x14ac:dyDescent="0.3">
      <c r="A9472" s="76"/>
      <c r="B9472" s="104"/>
      <c r="C9472" s="76"/>
      <c r="D9472" s="77"/>
      <c r="E9472" s="12"/>
      <c r="F9472" s="78"/>
      <c r="G9472" s="77"/>
      <c r="H9472" s="79"/>
      <c r="BA9472" s="5" t="str">
        <f t="shared" si="147"/>
        <v/>
      </c>
      <c r="BB9472" s="5" t="str">
        <f>IF(OR($E9472="",$G9472&lt;&gt;"Ativo"),"",IF(COUNTIFS($E$4:$E9472,$E9472,$A$4:$A9472,$A9472,$G$4:$G9472,"Ativo")=1,1,0))</f>
        <v/>
      </c>
      <c r="BC9472" t="str">
        <f>IF(OR($A9472="",$G9472&lt;&gt;"Ativo"),"",IF(COUNTIFS($A$4:$A9472,$A9472,$G$4:$G9472,"Ativo")=1,1,0))</f>
        <v/>
      </c>
    </row>
    <row r="9473" spans="1:55" x14ac:dyDescent="0.3">
      <c r="A9473" s="76"/>
      <c r="B9473" s="104"/>
      <c r="C9473" s="76"/>
      <c r="D9473" s="77"/>
      <c r="E9473" s="12"/>
      <c r="F9473" s="78"/>
      <c r="G9473" s="77"/>
      <c r="H9473" s="79"/>
      <c r="BA9473" s="5" t="str">
        <f t="shared" si="147"/>
        <v/>
      </c>
      <c r="BB9473" s="5" t="str">
        <f>IF(OR($E9473="",$G9473&lt;&gt;"Ativo"),"",IF(COUNTIFS($E$4:$E9473,$E9473,$A$4:$A9473,$A9473,$G$4:$G9473,"Ativo")=1,1,0))</f>
        <v/>
      </c>
      <c r="BC9473" t="str">
        <f>IF(OR($A9473="",$G9473&lt;&gt;"Ativo"),"",IF(COUNTIFS($A$4:$A9473,$A9473,$G$4:$G9473,"Ativo")=1,1,0))</f>
        <v/>
      </c>
    </row>
    <row r="9474" spans="1:55" x14ac:dyDescent="0.3">
      <c r="A9474" s="76"/>
      <c r="B9474" s="104"/>
      <c r="C9474" s="76"/>
      <c r="D9474" s="77"/>
      <c r="E9474" s="12"/>
      <c r="F9474" s="78"/>
      <c r="G9474" s="77"/>
      <c r="H9474" s="79"/>
      <c r="BA9474" s="5" t="str">
        <f t="shared" si="147"/>
        <v/>
      </c>
      <c r="BB9474" s="5" t="str">
        <f>IF(OR($E9474="",$G9474&lt;&gt;"Ativo"),"",IF(COUNTIFS($E$4:$E9474,$E9474,$A$4:$A9474,$A9474,$G$4:$G9474,"Ativo")=1,1,0))</f>
        <v/>
      </c>
      <c r="BC9474" t="str">
        <f>IF(OR($A9474="",$G9474&lt;&gt;"Ativo"),"",IF(COUNTIFS($A$4:$A9474,$A9474,$G$4:$G9474,"Ativo")=1,1,0))</f>
        <v/>
      </c>
    </row>
    <row r="9475" spans="1:55" x14ac:dyDescent="0.3">
      <c r="A9475" s="76"/>
      <c r="B9475" s="104"/>
      <c r="C9475" s="76"/>
      <c r="D9475" s="77"/>
      <c r="E9475" s="12"/>
      <c r="F9475" s="78"/>
      <c r="G9475" s="77"/>
      <c r="H9475" s="79"/>
      <c r="BA9475" s="5" t="str">
        <f t="shared" si="147"/>
        <v/>
      </c>
      <c r="BB9475" s="5" t="str">
        <f>IF(OR($E9475="",$G9475&lt;&gt;"Ativo"),"",IF(COUNTIFS($E$4:$E9475,$E9475,$A$4:$A9475,$A9475,$G$4:$G9475,"Ativo")=1,1,0))</f>
        <v/>
      </c>
      <c r="BC9475" t="str">
        <f>IF(OR($A9475="",$G9475&lt;&gt;"Ativo"),"",IF(COUNTIFS($A$4:$A9475,$A9475,$G$4:$G9475,"Ativo")=1,1,0))</f>
        <v/>
      </c>
    </row>
    <row r="9476" spans="1:55" x14ac:dyDescent="0.3">
      <c r="A9476" s="76"/>
      <c r="B9476" s="104"/>
      <c r="C9476" s="76"/>
      <c r="D9476" s="77"/>
      <c r="E9476" s="12"/>
      <c r="F9476" s="78"/>
      <c r="G9476" s="77"/>
      <c r="H9476" s="79"/>
      <c r="BA9476" s="5" t="str">
        <f t="shared" ref="BA9476:BA9539" si="148">IF($D9476="","",MID($D9476,4,LEN($D9476)-5))</f>
        <v/>
      </c>
      <c r="BB9476" s="5" t="str">
        <f>IF(OR($E9476="",$G9476&lt;&gt;"Ativo"),"",IF(COUNTIFS($E$4:$E9476,$E9476,$A$4:$A9476,$A9476,$G$4:$G9476,"Ativo")=1,1,0))</f>
        <v/>
      </c>
      <c r="BC9476" t="str">
        <f>IF(OR($A9476="",$G9476&lt;&gt;"Ativo"),"",IF(COUNTIFS($A$4:$A9476,$A9476,$G$4:$G9476,"Ativo")=1,1,0))</f>
        <v/>
      </c>
    </row>
    <row r="9477" spans="1:55" x14ac:dyDescent="0.3">
      <c r="A9477" s="76"/>
      <c r="B9477" s="104"/>
      <c r="C9477" s="76"/>
      <c r="D9477" s="77"/>
      <c r="E9477" s="12"/>
      <c r="F9477" s="78"/>
      <c r="G9477" s="77"/>
      <c r="H9477" s="79"/>
      <c r="BA9477" s="5" t="str">
        <f t="shared" si="148"/>
        <v/>
      </c>
      <c r="BB9477" s="5" t="str">
        <f>IF(OR($E9477="",$G9477&lt;&gt;"Ativo"),"",IF(COUNTIFS($E$4:$E9477,$E9477,$A$4:$A9477,$A9477,$G$4:$G9477,"Ativo")=1,1,0))</f>
        <v/>
      </c>
      <c r="BC9477" t="str">
        <f>IF(OR($A9477="",$G9477&lt;&gt;"Ativo"),"",IF(COUNTIFS($A$4:$A9477,$A9477,$G$4:$G9477,"Ativo")=1,1,0))</f>
        <v/>
      </c>
    </row>
    <row r="9478" spans="1:55" x14ac:dyDescent="0.3">
      <c r="A9478" s="76"/>
      <c r="B9478" s="104"/>
      <c r="C9478" s="76"/>
      <c r="D9478" s="77"/>
      <c r="E9478" s="12"/>
      <c r="F9478" s="78"/>
      <c r="G9478" s="77"/>
      <c r="H9478" s="79"/>
      <c r="BA9478" s="5" t="str">
        <f t="shared" si="148"/>
        <v/>
      </c>
      <c r="BB9478" s="5" t="str">
        <f>IF(OR($E9478="",$G9478&lt;&gt;"Ativo"),"",IF(COUNTIFS($E$4:$E9478,$E9478,$A$4:$A9478,$A9478,$G$4:$G9478,"Ativo")=1,1,0))</f>
        <v/>
      </c>
      <c r="BC9478" t="str">
        <f>IF(OR($A9478="",$G9478&lt;&gt;"Ativo"),"",IF(COUNTIFS($A$4:$A9478,$A9478,$G$4:$G9478,"Ativo")=1,1,0))</f>
        <v/>
      </c>
    </row>
    <row r="9479" spans="1:55" x14ac:dyDescent="0.3">
      <c r="A9479" s="76"/>
      <c r="B9479" s="104"/>
      <c r="C9479" s="76"/>
      <c r="D9479" s="77"/>
      <c r="E9479" s="12"/>
      <c r="F9479" s="78"/>
      <c r="G9479" s="77"/>
      <c r="H9479" s="79"/>
      <c r="BA9479" s="5" t="str">
        <f t="shared" si="148"/>
        <v/>
      </c>
      <c r="BB9479" s="5" t="str">
        <f>IF(OR($E9479="",$G9479&lt;&gt;"Ativo"),"",IF(COUNTIFS($E$4:$E9479,$E9479,$A$4:$A9479,$A9479,$G$4:$G9479,"Ativo")=1,1,0))</f>
        <v/>
      </c>
      <c r="BC9479" t="str">
        <f>IF(OR($A9479="",$G9479&lt;&gt;"Ativo"),"",IF(COUNTIFS($A$4:$A9479,$A9479,$G$4:$G9479,"Ativo")=1,1,0))</f>
        <v/>
      </c>
    </row>
    <row r="9480" spans="1:55" x14ac:dyDescent="0.3">
      <c r="A9480" s="76"/>
      <c r="B9480" s="104"/>
      <c r="C9480" s="76"/>
      <c r="D9480" s="77"/>
      <c r="E9480" s="12"/>
      <c r="F9480" s="78"/>
      <c r="G9480" s="77"/>
      <c r="H9480" s="79"/>
      <c r="BA9480" s="5" t="str">
        <f t="shared" si="148"/>
        <v/>
      </c>
      <c r="BB9480" s="5" t="str">
        <f>IF(OR($E9480="",$G9480&lt;&gt;"Ativo"),"",IF(COUNTIFS($E$4:$E9480,$E9480,$A$4:$A9480,$A9480,$G$4:$G9480,"Ativo")=1,1,0))</f>
        <v/>
      </c>
      <c r="BC9480" t="str">
        <f>IF(OR($A9480="",$G9480&lt;&gt;"Ativo"),"",IF(COUNTIFS($A$4:$A9480,$A9480,$G$4:$G9480,"Ativo")=1,1,0))</f>
        <v/>
      </c>
    </row>
    <row r="9481" spans="1:55" x14ac:dyDescent="0.3">
      <c r="A9481" s="76"/>
      <c r="B9481" s="104"/>
      <c r="C9481" s="76"/>
      <c r="D9481" s="77"/>
      <c r="E9481" s="12"/>
      <c r="F9481" s="78"/>
      <c r="G9481" s="77"/>
      <c r="H9481" s="79"/>
      <c r="BA9481" s="5" t="str">
        <f t="shared" si="148"/>
        <v/>
      </c>
      <c r="BB9481" s="5" t="str">
        <f>IF(OR($E9481="",$G9481&lt;&gt;"Ativo"),"",IF(COUNTIFS($E$4:$E9481,$E9481,$A$4:$A9481,$A9481,$G$4:$G9481,"Ativo")=1,1,0))</f>
        <v/>
      </c>
      <c r="BC9481" t="str">
        <f>IF(OR($A9481="",$G9481&lt;&gt;"Ativo"),"",IF(COUNTIFS($A$4:$A9481,$A9481,$G$4:$G9481,"Ativo")=1,1,0))</f>
        <v/>
      </c>
    </row>
    <row r="9482" spans="1:55" x14ac:dyDescent="0.3">
      <c r="A9482" s="76"/>
      <c r="B9482" s="104"/>
      <c r="C9482" s="76"/>
      <c r="D9482" s="77"/>
      <c r="E9482" s="12"/>
      <c r="F9482" s="78"/>
      <c r="G9482" s="77"/>
      <c r="H9482" s="79"/>
      <c r="BA9482" s="5" t="str">
        <f t="shared" si="148"/>
        <v/>
      </c>
      <c r="BB9482" s="5" t="str">
        <f>IF(OR($E9482="",$G9482&lt;&gt;"Ativo"),"",IF(COUNTIFS($E$4:$E9482,$E9482,$A$4:$A9482,$A9482,$G$4:$G9482,"Ativo")=1,1,0))</f>
        <v/>
      </c>
      <c r="BC9482" t="str">
        <f>IF(OR($A9482="",$G9482&lt;&gt;"Ativo"),"",IF(COUNTIFS($A$4:$A9482,$A9482,$G$4:$G9482,"Ativo")=1,1,0))</f>
        <v/>
      </c>
    </row>
    <row r="9483" spans="1:55" x14ac:dyDescent="0.3">
      <c r="A9483" s="76"/>
      <c r="B9483" s="104"/>
      <c r="C9483" s="76"/>
      <c r="D9483" s="77"/>
      <c r="E9483" s="12"/>
      <c r="F9483" s="78"/>
      <c r="G9483" s="77"/>
      <c r="H9483" s="79"/>
      <c r="BA9483" s="5" t="str">
        <f t="shared" si="148"/>
        <v/>
      </c>
      <c r="BB9483" s="5" t="str">
        <f>IF(OR($E9483="",$G9483&lt;&gt;"Ativo"),"",IF(COUNTIFS($E$4:$E9483,$E9483,$A$4:$A9483,$A9483,$G$4:$G9483,"Ativo")=1,1,0))</f>
        <v/>
      </c>
      <c r="BC9483" t="str">
        <f>IF(OR($A9483="",$G9483&lt;&gt;"Ativo"),"",IF(COUNTIFS($A$4:$A9483,$A9483,$G$4:$G9483,"Ativo")=1,1,0))</f>
        <v/>
      </c>
    </row>
    <row r="9484" spans="1:55" x14ac:dyDescent="0.3">
      <c r="A9484" s="76"/>
      <c r="B9484" s="104"/>
      <c r="C9484" s="76"/>
      <c r="D9484" s="77"/>
      <c r="E9484" s="12"/>
      <c r="F9484" s="78"/>
      <c r="G9484" s="77"/>
      <c r="H9484" s="79"/>
      <c r="BA9484" s="5" t="str">
        <f t="shared" si="148"/>
        <v/>
      </c>
      <c r="BB9484" s="5" t="str">
        <f>IF(OR($E9484="",$G9484&lt;&gt;"Ativo"),"",IF(COUNTIFS($E$4:$E9484,$E9484,$A$4:$A9484,$A9484,$G$4:$G9484,"Ativo")=1,1,0))</f>
        <v/>
      </c>
      <c r="BC9484" t="str">
        <f>IF(OR($A9484="",$G9484&lt;&gt;"Ativo"),"",IF(COUNTIFS($A$4:$A9484,$A9484,$G$4:$G9484,"Ativo")=1,1,0))</f>
        <v/>
      </c>
    </row>
    <row r="9485" spans="1:55" x14ac:dyDescent="0.3">
      <c r="A9485" s="76"/>
      <c r="B9485" s="104"/>
      <c r="C9485" s="76"/>
      <c r="D9485" s="77"/>
      <c r="E9485" s="12"/>
      <c r="F9485" s="78"/>
      <c r="G9485" s="77"/>
      <c r="H9485" s="79"/>
      <c r="BA9485" s="5" t="str">
        <f t="shared" si="148"/>
        <v/>
      </c>
      <c r="BB9485" s="5" t="str">
        <f>IF(OR($E9485="",$G9485&lt;&gt;"Ativo"),"",IF(COUNTIFS($E$4:$E9485,$E9485,$A$4:$A9485,$A9485,$G$4:$G9485,"Ativo")=1,1,0))</f>
        <v/>
      </c>
      <c r="BC9485" t="str">
        <f>IF(OR($A9485="",$G9485&lt;&gt;"Ativo"),"",IF(COUNTIFS($A$4:$A9485,$A9485,$G$4:$G9485,"Ativo")=1,1,0))</f>
        <v/>
      </c>
    </row>
    <row r="9486" spans="1:55" x14ac:dyDescent="0.3">
      <c r="A9486" s="76"/>
      <c r="B9486" s="104"/>
      <c r="C9486" s="76"/>
      <c r="D9486" s="77"/>
      <c r="E9486" s="12"/>
      <c r="F9486" s="78"/>
      <c r="G9486" s="77"/>
      <c r="H9486" s="79"/>
      <c r="BA9486" s="5" t="str">
        <f t="shared" si="148"/>
        <v/>
      </c>
      <c r="BB9486" s="5" t="str">
        <f>IF(OR($E9486="",$G9486&lt;&gt;"Ativo"),"",IF(COUNTIFS($E$4:$E9486,$E9486,$A$4:$A9486,$A9486,$G$4:$G9486,"Ativo")=1,1,0))</f>
        <v/>
      </c>
      <c r="BC9486" t="str">
        <f>IF(OR($A9486="",$G9486&lt;&gt;"Ativo"),"",IF(COUNTIFS($A$4:$A9486,$A9486,$G$4:$G9486,"Ativo")=1,1,0))</f>
        <v/>
      </c>
    </row>
    <row r="9487" spans="1:55" x14ac:dyDescent="0.3">
      <c r="A9487" s="76"/>
      <c r="B9487" s="104"/>
      <c r="C9487" s="76"/>
      <c r="D9487" s="77"/>
      <c r="E9487" s="12"/>
      <c r="F9487" s="78"/>
      <c r="G9487" s="77"/>
      <c r="H9487" s="79"/>
      <c r="BA9487" s="5" t="str">
        <f t="shared" si="148"/>
        <v/>
      </c>
      <c r="BB9487" s="5" t="str">
        <f>IF(OR($E9487="",$G9487&lt;&gt;"Ativo"),"",IF(COUNTIFS($E$4:$E9487,$E9487,$A$4:$A9487,$A9487,$G$4:$G9487,"Ativo")=1,1,0))</f>
        <v/>
      </c>
      <c r="BC9487" t="str">
        <f>IF(OR($A9487="",$G9487&lt;&gt;"Ativo"),"",IF(COUNTIFS($A$4:$A9487,$A9487,$G$4:$G9487,"Ativo")=1,1,0))</f>
        <v/>
      </c>
    </row>
    <row r="9488" spans="1:55" x14ac:dyDescent="0.3">
      <c r="A9488" s="76"/>
      <c r="B9488" s="104"/>
      <c r="C9488" s="76"/>
      <c r="D9488" s="77"/>
      <c r="E9488" s="12"/>
      <c r="F9488" s="78"/>
      <c r="G9488" s="77"/>
      <c r="H9488" s="79"/>
      <c r="BA9488" s="5" t="str">
        <f t="shared" si="148"/>
        <v/>
      </c>
      <c r="BB9488" s="5" t="str">
        <f>IF(OR($E9488="",$G9488&lt;&gt;"Ativo"),"",IF(COUNTIFS($E$4:$E9488,$E9488,$A$4:$A9488,$A9488,$G$4:$G9488,"Ativo")=1,1,0))</f>
        <v/>
      </c>
      <c r="BC9488" t="str">
        <f>IF(OR($A9488="",$G9488&lt;&gt;"Ativo"),"",IF(COUNTIFS($A$4:$A9488,$A9488,$G$4:$G9488,"Ativo")=1,1,0))</f>
        <v/>
      </c>
    </row>
    <row r="9489" spans="1:55" x14ac:dyDescent="0.3">
      <c r="A9489" s="76"/>
      <c r="B9489" s="104"/>
      <c r="C9489" s="76"/>
      <c r="D9489" s="77"/>
      <c r="E9489" s="12"/>
      <c r="F9489" s="78"/>
      <c r="G9489" s="77"/>
      <c r="H9489" s="79"/>
      <c r="BA9489" s="5" t="str">
        <f t="shared" si="148"/>
        <v/>
      </c>
      <c r="BB9489" s="5" t="str">
        <f>IF(OR($E9489="",$G9489&lt;&gt;"Ativo"),"",IF(COUNTIFS($E$4:$E9489,$E9489,$A$4:$A9489,$A9489,$G$4:$G9489,"Ativo")=1,1,0))</f>
        <v/>
      </c>
      <c r="BC9489" t="str">
        <f>IF(OR($A9489="",$G9489&lt;&gt;"Ativo"),"",IF(COUNTIFS($A$4:$A9489,$A9489,$G$4:$G9489,"Ativo")=1,1,0))</f>
        <v/>
      </c>
    </row>
    <row r="9490" spans="1:55" x14ac:dyDescent="0.3">
      <c r="A9490" s="76"/>
      <c r="B9490" s="104"/>
      <c r="C9490" s="76"/>
      <c r="D9490" s="77"/>
      <c r="E9490" s="12"/>
      <c r="F9490" s="78"/>
      <c r="G9490" s="77"/>
      <c r="H9490" s="79"/>
      <c r="BA9490" s="5" t="str">
        <f t="shared" si="148"/>
        <v/>
      </c>
      <c r="BB9490" s="5" t="str">
        <f>IF(OR($E9490="",$G9490&lt;&gt;"Ativo"),"",IF(COUNTIFS($E$4:$E9490,$E9490,$A$4:$A9490,$A9490,$G$4:$G9490,"Ativo")=1,1,0))</f>
        <v/>
      </c>
      <c r="BC9490" t="str">
        <f>IF(OR($A9490="",$G9490&lt;&gt;"Ativo"),"",IF(COUNTIFS($A$4:$A9490,$A9490,$G$4:$G9490,"Ativo")=1,1,0))</f>
        <v/>
      </c>
    </row>
    <row r="9491" spans="1:55" x14ac:dyDescent="0.3">
      <c r="A9491" s="76"/>
      <c r="B9491" s="104"/>
      <c r="C9491" s="76"/>
      <c r="D9491" s="77"/>
      <c r="E9491" s="12"/>
      <c r="F9491" s="78"/>
      <c r="G9491" s="77"/>
      <c r="H9491" s="79"/>
      <c r="BA9491" s="5" t="str">
        <f t="shared" si="148"/>
        <v/>
      </c>
      <c r="BB9491" s="5" t="str">
        <f>IF(OR($E9491="",$G9491&lt;&gt;"Ativo"),"",IF(COUNTIFS($E$4:$E9491,$E9491,$A$4:$A9491,$A9491,$G$4:$G9491,"Ativo")=1,1,0))</f>
        <v/>
      </c>
      <c r="BC9491" t="str">
        <f>IF(OR($A9491="",$G9491&lt;&gt;"Ativo"),"",IF(COUNTIFS($A$4:$A9491,$A9491,$G$4:$G9491,"Ativo")=1,1,0))</f>
        <v/>
      </c>
    </row>
    <row r="9492" spans="1:55" x14ac:dyDescent="0.3">
      <c r="A9492" s="76"/>
      <c r="B9492" s="104"/>
      <c r="C9492" s="76"/>
      <c r="D9492" s="77"/>
      <c r="E9492" s="12"/>
      <c r="F9492" s="78"/>
      <c r="G9492" s="77"/>
      <c r="H9492" s="79"/>
      <c r="BA9492" s="5" t="str">
        <f t="shared" si="148"/>
        <v/>
      </c>
      <c r="BB9492" s="5" t="str">
        <f>IF(OR($E9492="",$G9492&lt;&gt;"Ativo"),"",IF(COUNTIFS($E$4:$E9492,$E9492,$A$4:$A9492,$A9492,$G$4:$G9492,"Ativo")=1,1,0))</f>
        <v/>
      </c>
      <c r="BC9492" t="str">
        <f>IF(OR($A9492="",$G9492&lt;&gt;"Ativo"),"",IF(COUNTIFS($A$4:$A9492,$A9492,$G$4:$G9492,"Ativo")=1,1,0))</f>
        <v/>
      </c>
    </row>
    <row r="9493" spans="1:55" x14ac:dyDescent="0.3">
      <c r="A9493" s="76"/>
      <c r="B9493" s="104"/>
      <c r="C9493" s="76"/>
      <c r="D9493" s="77"/>
      <c r="E9493" s="12"/>
      <c r="F9493" s="78"/>
      <c r="G9493" s="77"/>
      <c r="H9493" s="79"/>
      <c r="BA9493" s="5" t="str">
        <f t="shared" si="148"/>
        <v/>
      </c>
      <c r="BB9493" s="5" t="str">
        <f>IF(OR($E9493="",$G9493&lt;&gt;"Ativo"),"",IF(COUNTIFS($E$4:$E9493,$E9493,$A$4:$A9493,$A9493,$G$4:$G9493,"Ativo")=1,1,0))</f>
        <v/>
      </c>
      <c r="BC9493" t="str">
        <f>IF(OR($A9493="",$G9493&lt;&gt;"Ativo"),"",IF(COUNTIFS($A$4:$A9493,$A9493,$G$4:$G9493,"Ativo")=1,1,0))</f>
        <v/>
      </c>
    </row>
    <row r="9494" spans="1:55" x14ac:dyDescent="0.3">
      <c r="A9494" s="76"/>
      <c r="B9494" s="104"/>
      <c r="C9494" s="76"/>
      <c r="D9494" s="77"/>
      <c r="E9494" s="12"/>
      <c r="F9494" s="78"/>
      <c r="G9494" s="77"/>
      <c r="H9494" s="79"/>
      <c r="BA9494" s="5" t="str">
        <f t="shared" si="148"/>
        <v/>
      </c>
      <c r="BB9494" s="5" t="str">
        <f>IF(OR($E9494="",$G9494&lt;&gt;"Ativo"),"",IF(COUNTIFS($E$4:$E9494,$E9494,$A$4:$A9494,$A9494,$G$4:$G9494,"Ativo")=1,1,0))</f>
        <v/>
      </c>
      <c r="BC9494" t="str">
        <f>IF(OR($A9494="",$G9494&lt;&gt;"Ativo"),"",IF(COUNTIFS($A$4:$A9494,$A9494,$G$4:$G9494,"Ativo")=1,1,0))</f>
        <v/>
      </c>
    </row>
    <row r="9495" spans="1:55" x14ac:dyDescent="0.3">
      <c r="A9495" s="76"/>
      <c r="B9495" s="104"/>
      <c r="C9495" s="76"/>
      <c r="D9495" s="77"/>
      <c r="E9495" s="12"/>
      <c r="F9495" s="78"/>
      <c r="G9495" s="77"/>
      <c r="H9495" s="79"/>
      <c r="BA9495" s="5" t="str">
        <f t="shared" si="148"/>
        <v/>
      </c>
      <c r="BB9495" s="5" t="str">
        <f>IF(OR($E9495="",$G9495&lt;&gt;"Ativo"),"",IF(COUNTIFS($E$4:$E9495,$E9495,$A$4:$A9495,$A9495,$G$4:$G9495,"Ativo")=1,1,0))</f>
        <v/>
      </c>
      <c r="BC9495" t="str">
        <f>IF(OR($A9495="",$G9495&lt;&gt;"Ativo"),"",IF(COUNTIFS($A$4:$A9495,$A9495,$G$4:$G9495,"Ativo")=1,1,0))</f>
        <v/>
      </c>
    </row>
    <row r="9496" spans="1:55" x14ac:dyDescent="0.3">
      <c r="A9496" s="76"/>
      <c r="B9496" s="104"/>
      <c r="C9496" s="76"/>
      <c r="D9496" s="77"/>
      <c r="E9496" s="12"/>
      <c r="F9496" s="78"/>
      <c r="G9496" s="77"/>
      <c r="H9496" s="79"/>
      <c r="BA9496" s="5" t="str">
        <f t="shared" si="148"/>
        <v/>
      </c>
      <c r="BB9496" s="5" t="str">
        <f>IF(OR($E9496="",$G9496&lt;&gt;"Ativo"),"",IF(COUNTIFS($E$4:$E9496,$E9496,$A$4:$A9496,$A9496,$G$4:$G9496,"Ativo")=1,1,0))</f>
        <v/>
      </c>
      <c r="BC9496" t="str">
        <f>IF(OR($A9496="",$G9496&lt;&gt;"Ativo"),"",IF(COUNTIFS($A$4:$A9496,$A9496,$G$4:$G9496,"Ativo")=1,1,0))</f>
        <v/>
      </c>
    </row>
    <row r="9497" spans="1:55" x14ac:dyDescent="0.3">
      <c r="A9497" s="76"/>
      <c r="B9497" s="104"/>
      <c r="C9497" s="76"/>
      <c r="D9497" s="77"/>
      <c r="E9497" s="12"/>
      <c r="F9497" s="78"/>
      <c r="G9497" s="77"/>
      <c r="H9497" s="79"/>
      <c r="BA9497" s="5" t="str">
        <f t="shared" si="148"/>
        <v/>
      </c>
      <c r="BB9497" s="5" t="str">
        <f>IF(OR($E9497="",$G9497&lt;&gt;"Ativo"),"",IF(COUNTIFS($E$4:$E9497,$E9497,$A$4:$A9497,$A9497,$G$4:$G9497,"Ativo")=1,1,0))</f>
        <v/>
      </c>
      <c r="BC9497" t="str">
        <f>IF(OR($A9497="",$G9497&lt;&gt;"Ativo"),"",IF(COUNTIFS($A$4:$A9497,$A9497,$G$4:$G9497,"Ativo")=1,1,0))</f>
        <v/>
      </c>
    </row>
    <row r="9498" spans="1:55" x14ac:dyDescent="0.3">
      <c r="A9498" s="76"/>
      <c r="B9498" s="104"/>
      <c r="C9498" s="76"/>
      <c r="D9498" s="77"/>
      <c r="E9498" s="12"/>
      <c r="F9498" s="78"/>
      <c r="G9498" s="77"/>
      <c r="H9498" s="79"/>
      <c r="BA9498" s="5" t="str">
        <f t="shared" si="148"/>
        <v/>
      </c>
      <c r="BB9498" s="5" t="str">
        <f>IF(OR($E9498="",$G9498&lt;&gt;"Ativo"),"",IF(COUNTIFS($E$4:$E9498,$E9498,$A$4:$A9498,$A9498,$G$4:$G9498,"Ativo")=1,1,0))</f>
        <v/>
      </c>
      <c r="BC9498" t="str">
        <f>IF(OR($A9498="",$G9498&lt;&gt;"Ativo"),"",IF(COUNTIFS($A$4:$A9498,$A9498,$G$4:$G9498,"Ativo")=1,1,0))</f>
        <v/>
      </c>
    </row>
    <row r="9499" spans="1:55" x14ac:dyDescent="0.3">
      <c r="A9499" s="76"/>
      <c r="B9499" s="104"/>
      <c r="C9499" s="76"/>
      <c r="D9499" s="77"/>
      <c r="E9499" s="12"/>
      <c r="F9499" s="78"/>
      <c r="G9499" s="77"/>
      <c r="H9499" s="79"/>
      <c r="BA9499" s="5" t="str">
        <f t="shared" si="148"/>
        <v/>
      </c>
      <c r="BB9499" s="5" t="str">
        <f>IF(OR($E9499="",$G9499&lt;&gt;"Ativo"),"",IF(COUNTIFS($E$4:$E9499,$E9499,$A$4:$A9499,$A9499,$G$4:$G9499,"Ativo")=1,1,0))</f>
        <v/>
      </c>
      <c r="BC9499" t="str">
        <f>IF(OR($A9499="",$G9499&lt;&gt;"Ativo"),"",IF(COUNTIFS($A$4:$A9499,$A9499,$G$4:$G9499,"Ativo")=1,1,0))</f>
        <v/>
      </c>
    </row>
    <row r="9500" spans="1:55" x14ac:dyDescent="0.3">
      <c r="A9500" s="76"/>
      <c r="B9500" s="104"/>
      <c r="C9500" s="76"/>
      <c r="D9500" s="77"/>
      <c r="E9500" s="12"/>
      <c r="F9500" s="78"/>
      <c r="G9500" s="77"/>
      <c r="H9500" s="79"/>
      <c r="BA9500" s="5" t="str">
        <f t="shared" si="148"/>
        <v/>
      </c>
      <c r="BB9500" s="5" t="str">
        <f>IF(OR($E9500="",$G9500&lt;&gt;"Ativo"),"",IF(COUNTIFS($E$4:$E9500,$E9500,$A$4:$A9500,$A9500,$G$4:$G9500,"Ativo")=1,1,0))</f>
        <v/>
      </c>
      <c r="BC9500" t="str">
        <f>IF(OR($A9500="",$G9500&lt;&gt;"Ativo"),"",IF(COUNTIFS($A$4:$A9500,$A9500,$G$4:$G9500,"Ativo")=1,1,0))</f>
        <v/>
      </c>
    </row>
    <row r="9501" spans="1:55" x14ac:dyDescent="0.3">
      <c r="A9501" s="76"/>
      <c r="B9501" s="104"/>
      <c r="C9501" s="76"/>
      <c r="D9501" s="77"/>
      <c r="E9501" s="12"/>
      <c r="F9501" s="78"/>
      <c r="G9501" s="77"/>
      <c r="H9501" s="79"/>
      <c r="BA9501" s="5" t="str">
        <f t="shared" si="148"/>
        <v/>
      </c>
      <c r="BB9501" s="5" t="str">
        <f>IF(OR($E9501="",$G9501&lt;&gt;"Ativo"),"",IF(COUNTIFS($E$4:$E9501,$E9501,$A$4:$A9501,$A9501,$G$4:$G9501,"Ativo")=1,1,0))</f>
        <v/>
      </c>
      <c r="BC9501" t="str">
        <f>IF(OR($A9501="",$G9501&lt;&gt;"Ativo"),"",IF(COUNTIFS($A$4:$A9501,$A9501,$G$4:$G9501,"Ativo")=1,1,0))</f>
        <v/>
      </c>
    </row>
    <row r="9502" spans="1:55" x14ac:dyDescent="0.3">
      <c r="A9502" s="76"/>
      <c r="B9502" s="104"/>
      <c r="C9502" s="76"/>
      <c r="D9502" s="77"/>
      <c r="E9502" s="12"/>
      <c r="F9502" s="78"/>
      <c r="G9502" s="77"/>
      <c r="H9502" s="79"/>
      <c r="BA9502" s="5" t="str">
        <f t="shared" si="148"/>
        <v/>
      </c>
      <c r="BB9502" s="5" t="str">
        <f>IF(OR($E9502="",$G9502&lt;&gt;"Ativo"),"",IF(COUNTIFS($E$4:$E9502,$E9502,$A$4:$A9502,$A9502,$G$4:$G9502,"Ativo")=1,1,0))</f>
        <v/>
      </c>
      <c r="BC9502" t="str">
        <f>IF(OR($A9502="",$G9502&lt;&gt;"Ativo"),"",IF(COUNTIFS($A$4:$A9502,$A9502,$G$4:$G9502,"Ativo")=1,1,0))</f>
        <v/>
      </c>
    </row>
    <row r="9503" spans="1:55" x14ac:dyDescent="0.3">
      <c r="A9503" s="76"/>
      <c r="B9503" s="104"/>
      <c r="C9503" s="76"/>
      <c r="D9503" s="77"/>
      <c r="E9503" s="12"/>
      <c r="F9503" s="78"/>
      <c r="G9503" s="77"/>
      <c r="H9503" s="79"/>
      <c r="BA9503" s="5" t="str">
        <f t="shared" si="148"/>
        <v/>
      </c>
      <c r="BB9503" s="5" t="str">
        <f>IF(OR($E9503="",$G9503&lt;&gt;"Ativo"),"",IF(COUNTIFS($E$4:$E9503,$E9503,$A$4:$A9503,$A9503,$G$4:$G9503,"Ativo")=1,1,0))</f>
        <v/>
      </c>
      <c r="BC9503" t="str">
        <f>IF(OR($A9503="",$G9503&lt;&gt;"Ativo"),"",IF(COUNTIFS($A$4:$A9503,$A9503,$G$4:$G9503,"Ativo")=1,1,0))</f>
        <v/>
      </c>
    </row>
    <row r="9504" spans="1:55" x14ac:dyDescent="0.3">
      <c r="A9504" s="76"/>
      <c r="B9504" s="104"/>
      <c r="C9504" s="76"/>
      <c r="D9504" s="77"/>
      <c r="E9504" s="12"/>
      <c r="F9504" s="78"/>
      <c r="G9504" s="77"/>
      <c r="H9504" s="79"/>
      <c r="BA9504" s="5" t="str">
        <f t="shared" si="148"/>
        <v/>
      </c>
      <c r="BB9504" s="5" t="str">
        <f>IF(OR($E9504="",$G9504&lt;&gt;"Ativo"),"",IF(COUNTIFS($E$4:$E9504,$E9504,$A$4:$A9504,$A9504,$G$4:$G9504,"Ativo")=1,1,0))</f>
        <v/>
      </c>
      <c r="BC9504" t="str">
        <f>IF(OR($A9504="",$G9504&lt;&gt;"Ativo"),"",IF(COUNTIFS($A$4:$A9504,$A9504,$G$4:$G9504,"Ativo")=1,1,0))</f>
        <v/>
      </c>
    </row>
    <row r="9505" spans="1:55" x14ac:dyDescent="0.3">
      <c r="A9505" s="76"/>
      <c r="B9505" s="104"/>
      <c r="C9505" s="76"/>
      <c r="D9505" s="77"/>
      <c r="E9505" s="12"/>
      <c r="F9505" s="78"/>
      <c r="G9505" s="77"/>
      <c r="H9505" s="79"/>
      <c r="BA9505" s="5" t="str">
        <f t="shared" si="148"/>
        <v/>
      </c>
      <c r="BB9505" s="5" t="str">
        <f>IF(OR($E9505="",$G9505&lt;&gt;"Ativo"),"",IF(COUNTIFS($E$4:$E9505,$E9505,$A$4:$A9505,$A9505,$G$4:$G9505,"Ativo")=1,1,0))</f>
        <v/>
      </c>
      <c r="BC9505" t="str">
        <f>IF(OR($A9505="",$G9505&lt;&gt;"Ativo"),"",IF(COUNTIFS($A$4:$A9505,$A9505,$G$4:$G9505,"Ativo")=1,1,0))</f>
        <v/>
      </c>
    </row>
    <row r="9506" spans="1:55" x14ac:dyDescent="0.3">
      <c r="A9506" s="76"/>
      <c r="B9506" s="104"/>
      <c r="C9506" s="76"/>
      <c r="D9506" s="77"/>
      <c r="E9506" s="12"/>
      <c r="F9506" s="78"/>
      <c r="G9506" s="77"/>
      <c r="H9506" s="79"/>
      <c r="BA9506" s="5" t="str">
        <f t="shared" si="148"/>
        <v/>
      </c>
      <c r="BB9506" s="5" t="str">
        <f>IF(OR($E9506="",$G9506&lt;&gt;"Ativo"),"",IF(COUNTIFS($E$4:$E9506,$E9506,$A$4:$A9506,$A9506,$G$4:$G9506,"Ativo")=1,1,0))</f>
        <v/>
      </c>
      <c r="BC9506" t="str">
        <f>IF(OR($A9506="",$G9506&lt;&gt;"Ativo"),"",IF(COUNTIFS($A$4:$A9506,$A9506,$G$4:$G9506,"Ativo")=1,1,0))</f>
        <v/>
      </c>
    </row>
    <row r="9507" spans="1:55" x14ac:dyDescent="0.3">
      <c r="A9507" s="76"/>
      <c r="B9507" s="104"/>
      <c r="C9507" s="76"/>
      <c r="D9507" s="77"/>
      <c r="E9507" s="12"/>
      <c r="F9507" s="78"/>
      <c r="G9507" s="77"/>
      <c r="H9507" s="79"/>
      <c r="BA9507" s="5" t="str">
        <f t="shared" si="148"/>
        <v/>
      </c>
      <c r="BB9507" s="5" t="str">
        <f>IF(OR($E9507="",$G9507&lt;&gt;"Ativo"),"",IF(COUNTIFS($E$4:$E9507,$E9507,$A$4:$A9507,$A9507,$G$4:$G9507,"Ativo")=1,1,0))</f>
        <v/>
      </c>
      <c r="BC9507" t="str">
        <f>IF(OR($A9507="",$G9507&lt;&gt;"Ativo"),"",IF(COUNTIFS($A$4:$A9507,$A9507,$G$4:$G9507,"Ativo")=1,1,0))</f>
        <v/>
      </c>
    </row>
    <row r="9508" spans="1:55" x14ac:dyDescent="0.3">
      <c r="A9508" s="76"/>
      <c r="B9508" s="104"/>
      <c r="C9508" s="76"/>
      <c r="D9508" s="77"/>
      <c r="E9508" s="12"/>
      <c r="F9508" s="78"/>
      <c r="G9508" s="77"/>
      <c r="H9508" s="79"/>
      <c r="BA9508" s="5" t="str">
        <f t="shared" si="148"/>
        <v/>
      </c>
      <c r="BB9508" s="5" t="str">
        <f>IF(OR($E9508="",$G9508&lt;&gt;"Ativo"),"",IF(COUNTIFS($E$4:$E9508,$E9508,$A$4:$A9508,$A9508,$G$4:$G9508,"Ativo")=1,1,0))</f>
        <v/>
      </c>
      <c r="BC9508" t="str">
        <f>IF(OR($A9508="",$G9508&lt;&gt;"Ativo"),"",IF(COUNTIFS($A$4:$A9508,$A9508,$G$4:$G9508,"Ativo")=1,1,0))</f>
        <v/>
      </c>
    </row>
    <row r="9509" spans="1:55" x14ac:dyDescent="0.3">
      <c r="A9509" s="76"/>
      <c r="B9509" s="104"/>
      <c r="C9509" s="76"/>
      <c r="D9509" s="77"/>
      <c r="E9509" s="12"/>
      <c r="F9509" s="78"/>
      <c r="G9509" s="77"/>
      <c r="H9509" s="79"/>
      <c r="BA9509" s="5" t="str">
        <f t="shared" si="148"/>
        <v/>
      </c>
      <c r="BB9509" s="5" t="str">
        <f>IF(OR($E9509="",$G9509&lt;&gt;"Ativo"),"",IF(COUNTIFS($E$4:$E9509,$E9509,$A$4:$A9509,$A9509,$G$4:$G9509,"Ativo")=1,1,0))</f>
        <v/>
      </c>
      <c r="BC9509" t="str">
        <f>IF(OR($A9509="",$G9509&lt;&gt;"Ativo"),"",IF(COUNTIFS($A$4:$A9509,$A9509,$G$4:$G9509,"Ativo")=1,1,0))</f>
        <v/>
      </c>
    </row>
    <row r="9510" spans="1:55" x14ac:dyDescent="0.3">
      <c r="A9510" s="76"/>
      <c r="B9510" s="104"/>
      <c r="C9510" s="76"/>
      <c r="D9510" s="77"/>
      <c r="E9510" s="12"/>
      <c r="F9510" s="78"/>
      <c r="G9510" s="77"/>
      <c r="H9510" s="79"/>
      <c r="BA9510" s="5" t="str">
        <f t="shared" si="148"/>
        <v/>
      </c>
      <c r="BB9510" s="5" t="str">
        <f>IF(OR($E9510="",$G9510&lt;&gt;"Ativo"),"",IF(COUNTIFS($E$4:$E9510,$E9510,$A$4:$A9510,$A9510,$G$4:$G9510,"Ativo")=1,1,0))</f>
        <v/>
      </c>
      <c r="BC9510" t="str">
        <f>IF(OR($A9510="",$G9510&lt;&gt;"Ativo"),"",IF(COUNTIFS($A$4:$A9510,$A9510,$G$4:$G9510,"Ativo")=1,1,0))</f>
        <v/>
      </c>
    </row>
    <row r="9511" spans="1:55" x14ac:dyDescent="0.3">
      <c r="A9511" s="76"/>
      <c r="B9511" s="104"/>
      <c r="C9511" s="76"/>
      <c r="D9511" s="77"/>
      <c r="E9511" s="12"/>
      <c r="F9511" s="78"/>
      <c r="G9511" s="77"/>
      <c r="H9511" s="79"/>
      <c r="BA9511" s="5" t="str">
        <f t="shared" si="148"/>
        <v/>
      </c>
      <c r="BB9511" s="5" t="str">
        <f>IF(OR($E9511="",$G9511&lt;&gt;"Ativo"),"",IF(COUNTIFS($E$4:$E9511,$E9511,$A$4:$A9511,$A9511,$G$4:$G9511,"Ativo")=1,1,0))</f>
        <v/>
      </c>
      <c r="BC9511" t="str">
        <f>IF(OR($A9511="",$G9511&lt;&gt;"Ativo"),"",IF(COUNTIFS($A$4:$A9511,$A9511,$G$4:$G9511,"Ativo")=1,1,0))</f>
        <v/>
      </c>
    </row>
    <row r="9512" spans="1:55" x14ac:dyDescent="0.3">
      <c r="A9512" s="76"/>
      <c r="B9512" s="104"/>
      <c r="C9512" s="76"/>
      <c r="D9512" s="77"/>
      <c r="E9512" s="12"/>
      <c r="F9512" s="78"/>
      <c r="G9512" s="77"/>
      <c r="H9512" s="79"/>
      <c r="BA9512" s="5" t="str">
        <f t="shared" si="148"/>
        <v/>
      </c>
      <c r="BB9512" s="5" t="str">
        <f>IF(OR($E9512="",$G9512&lt;&gt;"Ativo"),"",IF(COUNTIFS($E$4:$E9512,$E9512,$A$4:$A9512,$A9512,$G$4:$G9512,"Ativo")=1,1,0))</f>
        <v/>
      </c>
      <c r="BC9512" t="str">
        <f>IF(OR($A9512="",$G9512&lt;&gt;"Ativo"),"",IF(COUNTIFS($A$4:$A9512,$A9512,$G$4:$G9512,"Ativo")=1,1,0))</f>
        <v/>
      </c>
    </row>
    <row r="9513" spans="1:55" x14ac:dyDescent="0.3">
      <c r="A9513" s="76"/>
      <c r="B9513" s="104"/>
      <c r="C9513" s="76"/>
      <c r="D9513" s="77"/>
      <c r="E9513" s="12"/>
      <c r="F9513" s="78"/>
      <c r="G9513" s="77"/>
      <c r="H9513" s="79"/>
      <c r="BA9513" s="5" t="str">
        <f t="shared" si="148"/>
        <v/>
      </c>
      <c r="BB9513" s="5" t="str">
        <f>IF(OR($E9513="",$G9513&lt;&gt;"Ativo"),"",IF(COUNTIFS($E$4:$E9513,$E9513,$A$4:$A9513,$A9513,$G$4:$G9513,"Ativo")=1,1,0))</f>
        <v/>
      </c>
      <c r="BC9513" t="str">
        <f>IF(OR($A9513="",$G9513&lt;&gt;"Ativo"),"",IF(COUNTIFS($A$4:$A9513,$A9513,$G$4:$G9513,"Ativo")=1,1,0))</f>
        <v/>
      </c>
    </row>
    <row r="9514" spans="1:55" x14ac:dyDescent="0.3">
      <c r="A9514" s="76"/>
      <c r="B9514" s="104"/>
      <c r="C9514" s="76"/>
      <c r="D9514" s="77"/>
      <c r="E9514" s="12"/>
      <c r="F9514" s="78"/>
      <c r="G9514" s="77"/>
      <c r="H9514" s="79"/>
      <c r="BA9514" s="5" t="str">
        <f t="shared" si="148"/>
        <v/>
      </c>
      <c r="BB9514" s="5" t="str">
        <f>IF(OR($E9514="",$G9514&lt;&gt;"Ativo"),"",IF(COUNTIFS($E$4:$E9514,$E9514,$A$4:$A9514,$A9514,$G$4:$G9514,"Ativo")=1,1,0))</f>
        <v/>
      </c>
      <c r="BC9514" t="str">
        <f>IF(OR($A9514="",$G9514&lt;&gt;"Ativo"),"",IF(COUNTIFS($A$4:$A9514,$A9514,$G$4:$G9514,"Ativo")=1,1,0))</f>
        <v/>
      </c>
    </row>
    <row r="9515" spans="1:55" x14ac:dyDescent="0.3">
      <c r="A9515" s="76"/>
      <c r="B9515" s="104"/>
      <c r="C9515" s="76"/>
      <c r="D9515" s="77"/>
      <c r="E9515" s="12"/>
      <c r="F9515" s="78"/>
      <c r="G9515" s="77"/>
      <c r="H9515" s="79"/>
      <c r="BA9515" s="5" t="str">
        <f t="shared" si="148"/>
        <v/>
      </c>
      <c r="BB9515" s="5" t="str">
        <f>IF(OR($E9515="",$G9515&lt;&gt;"Ativo"),"",IF(COUNTIFS($E$4:$E9515,$E9515,$A$4:$A9515,$A9515,$G$4:$G9515,"Ativo")=1,1,0))</f>
        <v/>
      </c>
      <c r="BC9515" t="str">
        <f>IF(OR($A9515="",$G9515&lt;&gt;"Ativo"),"",IF(COUNTIFS($A$4:$A9515,$A9515,$G$4:$G9515,"Ativo")=1,1,0))</f>
        <v/>
      </c>
    </row>
    <row r="9516" spans="1:55" x14ac:dyDescent="0.3">
      <c r="A9516" s="76"/>
      <c r="B9516" s="104"/>
      <c r="C9516" s="76"/>
      <c r="D9516" s="77"/>
      <c r="E9516" s="12"/>
      <c r="F9516" s="78"/>
      <c r="G9516" s="77"/>
      <c r="H9516" s="79"/>
      <c r="BA9516" s="5" t="str">
        <f t="shared" si="148"/>
        <v/>
      </c>
      <c r="BB9516" s="5" t="str">
        <f>IF(OR($E9516="",$G9516&lt;&gt;"Ativo"),"",IF(COUNTIFS($E$4:$E9516,$E9516,$A$4:$A9516,$A9516,$G$4:$G9516,"Ativo")=1,1,0))</f>
        <v/>
      </c>
      <c r="BC9516" t="str">
        <f>IF(OR($A9516="",$G9516&lt;&gt;"Ativo"),"",IF(COUNTIFS($A$4:$A9516,$A9516,$G$4:$G9516,"Ativo")=1,1,0))</f>
        <v/>
      </c>
    </row>
    <row r="9517" spans="1:55" x14ac:dyDescent="0.3">
      <c r="A9517" s="76"/>
      <c r="B9517" s="104"/>
      <c r="C9517" s="76"/>
      <c r="D9517" s="77"/>
      <c r="E9517" s="12"/>
      <c r="F9517" s="78"/>
      <c r="G9517" s="77"/>
      <c r="H9517" s="79"/>
      <c r="BA9517" s="5" t="str">
        <f t="shared" si="148"/>
        <v/>
      </c>
      <c r="BB9517" s="5" t="str">
        <f>IF(OR($E9517="",$G9517&lt;&gt;"Ativo"),"",IF(COUNTIFS($E$4:$E9517,$E9517,$A$4:$A9517,$A9517,$G$4:$G9517,"Ativo")=1,1,0))</f>
        <v/>
      </c>
      <c r="BC9517" t="str">
        <f>IF(OR($A9517="",$G9517&lt;&gt;"Ativo"),"",IF(COUNTIFS($A$4:$A9517,$A9517,$G$4:$G9517,"Ativo")=1,1,0))</f>
        <v/>
      </c>
    </row>
    <row r="9518" spans="1:55" x14ac:dyDescent="0.3">
      <c r="A9518" s="76"/>
      <c r="B9518" s="104"/>
      <c r="C9518" s="76"/>
      <c r="D9518" s="77"/>
      <c r="E9518" s="12"/>
      <c r="F9518" s="78"/>
      <c r="G9518" s="77"/>
      <c r="H9518" s="79"/>
      <c r="BA9518" s="5" t="str">
        <f t="shared" si="148"/>
        <v/>
      </c>
      <c r="BB9518" s="5" t="str">
        <f>IF(OR($E9518="",$G9518&lt;&gt;"Ativo"),"",IF(COUNTIFS($E$4:$E9518,$E9518,$A$4:$A9518,$A9518,$G$4:$G9518,"Ativo")=1,1,0))</f>
        <v/>
      </c>
      <c r="BC9518" t="str">
        <f>IF(OR($A9518="",$G9518&lt;&gt;"Ativo"),"",IF(COUNTIFS($A$4:$A9518,$A9518,$G$4:$G9518,"Ativo")=1,1,0))</f>
        <v/>
      </c>
    </row>
    <row r="9519" spans="1:55" x14ac:dyDescent="0.3">
      <c r="A9519" s="76"/>
      <c r="B9519" s="104"/>
      <c r="C9519" s="76"/>
      <c r="D9519" s="77"/>
      <c r="E9519" s="12"/>
      <c r="F9519" s="78"/>
      <c r="G9519" s="77"/>
      <c r="H9519" s="79"/>
      <c r="BA9519" s="5" t="str">
        <f t="shared" si="148"/>
        <v/>
      </c>
      <c r="BB9519" s="5" t="str">
        <f>IF(OR($E9519="",$G9519&lt;&gt;"Ativo"),"",IF(COUNTIFS($E$4:$E9519,$E9519,$A$4:$A9519,$A9519,$G$4:$G9519,"Ativo")=1,1,0))</f>
        <v/>
      </c>
      <c r="BC9519" t="str">
        <f>IF(OR($A9519="",$G9519&lt;&gt;"Ativo"),"",IF(COUNTIFS($A$4:$A9519,$A9519,$G$4:$G9519,"Ativo")=1,1,0))</f>
        <v/>
      </c>
    </row>
    <row r="9520" spans="1:55" x14ac:dyDescent="0.3">
      <c r="A9520" s="76"/>
      <c r="B9520" s="104"/>
      <c r="C9520" s="76"/>
      <c r="D9520" s="77"/>
      <c r="E9520" s="12"/>
      <c r="F9520" s="78"/>
      <c r="G9520" s="77"/>
      <c r="H9520" s="79"/>
      <c r="BA9520" s="5" t="str">
        <f t="shared" si="148"/>
        <v/>
      </c>
      <c r="BB9520" s="5" t="str">
        <f>IF(OR($E9520="",$G9520&lt;&gt;"Ativo"),"",IF(COUNTIFS($E$4:$E9520,$E9520,$A$4:$A9520,$A9520,$G$4:$G9520,"Ativo")=1,1,0))</f>
        <v/>
      </c>
      <c r="BC9520" t="str">
        <f>IF(OR($A9520="",$G9520&lt;&gt;"Ativo"),"",IF(COUNTIFS($A$4:$A9520,$A9520,$G$4:$G9520,"Ativo")=1,1,0))</f>
        <v/>
      </c>
    </row>
    <row r="9521" spans="1:55" x14ac:dyDescent="0.3">
      <c r="A9521" s="76"/>
      <c r="B9521" s="104"/>
      <c r="C9521" s="76"/>
      <c r="D9521" s="77"/>
      <c r="E9521" s="12"/>
      <c r="F9521" s="78"/>
      <c r="G9521" s="77"/>
      <c r="H9521" s="79"/>
      <c r="BA9521" s="5" t="str">
        <f t="shared" si="148"/>
        <v/>
      </c>
      <c r="BB9521" s="5" t="str">
        <f>IF(OR($E9521="",$G9521&lt;&gt;"Ativo"),"",IF(COUNTIFS($E$4:$E9521,$E9521,$A$4:$A9521,$A9521,$G$4:$G9521,"Ativo")=1,1,0))</f>
        <v/>
      </c>
      <c r="BC9521" t="str">
        <f>IF(OR($A9521="",$G9521&lt;&gt;"Ativo"),"",IF(COUNTIFS($A$4:$A9521,$A9521,$G$4:$G9521,"Ativo")=1,1,0))</f>
        <v/>
      </c>
    </row>
    <row r="9522" spans="1:55" x14ac:dyDescent="0.3">
      <c r="A9522" s="76"/>
      <c r="B9522" s="104"/>
      <c r="C9522" s="76"/>
      <c r="D9522" s="77"/>
      <c r="E9522" s="12"/>
      <c r="F9522" s="78"/>
      <c r="G9522" s="77"/>
      <c r="H9522" s="79"/>
      <c r="BA9522" s="5" t="str">
        <f t="shared" si="148"/>
        <v/>
      </c>
      <c r="BB9522" s="5" t="str">
        <f>IF(OR($E9522="",$G9522&lt;&gt;"Ativo"),"",IF(COUNTIFS($E$4:$E9522,$E9522,$A$4:$A9522,$A9522,$G$4:$G9522,"Ativo")=1,1,0))</f>
        <v/>
      </c>
      <c r="BC9522" t="str">
        <f>IF(OR($A9522="",$G9522&lt;&gt;"Ativo"),"",IF(COUNTIFS($A$4:$A9522,$A9522,$G$4:$G9522,"Ativo")=1,1,0))</f>
        <v/>
      </c>
    </row>
    <row r="9523" spans="1:55" x14ac:dyDescent="0.3">
      <c r="A9523" s="76"/>
      <c r="B9523" s="104"/>
      <c r="C9523" s="76"/>
      <c r="D9523" s="77"/>
      <c r="E9523" s="12"/>
      <c r="F9523" s="78"/>
      <c r="G9523" s="77"/>
      <c r="H9523" s="79"/>
      <c r="BA9523" s="5" t="str">
        <f t="shared" si="148"/>
        <v/>
      </c>
      <c r="BB9523" s="5" t="str">
        <f>IF(OR($E9523="",$G9523&lt;&gt;"Ativo"),"",IF(COUNTIFS($E$4:$E9523,$E9523,$A$4:$A9523,$A9523,$G$4:$G9523,"Ativo")=1,1,0))</f>
        <v/>
      </c>
      <c r="BC9523" t="str">
        <f>IF(OR($A9523="",$G9523&lt;&gt;"Ativo"),"",IF(COUNTIFS($A$4:$A9523,$A9523,$G$4:$G9523,"Ativo")=1,1,0))</f>
        <v/>
      </c>
    </row>
    <row r="9524" spans="1:55" x14ac:dyDescent="0.3">
      <c r="A9524" s="76"/>
      <c r="B9524" s="104"/>
      <c r="C9524" s="76"/>
      <c r="D9524" s="77"/>
      <c r="E9524" s="12"/>
      <c r="F9524" s="78"/>
      <c r="G9524" s="77"/>
      <c r="H9524" s="79"/>
      <c r="BA9524" s="5" t="str">
        <f t="shared" si="148"/>
        <v/>
      </c>
      <c r="BB9524" s="5" t="str">
        <f>IF(OR($E9524="",$G9524&lt;&gt;"Ativo"),"",IF(COUNTIFS($E$4:$E9524,$E9524,$A$4:$A9524,$A9524,$G$4:$G9524,"Ativo")=1,1,0))</f>
        <v/>
      </c>
      <c r="BC9524" t="str">
        <f>IF(OR($A9524="",$G9524&lt;&gt;"Ativo"),"",IF(COUNTIFS($A$4:$A9524,$A9524,$G$4:$G9524,"Ativo")=1,1,0))</f>
        <v/>
      </c>
    </row>
    <row r="9525" spans="1:55" x14ac:dyDescent="0.3">
      <c r="A9525" s="76"/>
      <c r="B9525" s="104"/>
      <c r="C9525" s="76"/>
      <c r="D9525" s="77"/>
      <c r="E9525" s="12"/>
      <c r="F9525" s="78"/>
      <c r="G9525" s="77"/>
      <c r="H9525" s="79"/>
      <c r="BA9525" s="5" t="str">
        <f t="shared" si="148"/>
        <v/>
      </c>
      <c r="BB9525" s="5" t="str">
        <f>IF(OR($E9525="",$G9525&lt;&gt;"Ativo"),"",IF(COUNTIFS($E$4:$E9525,$E9525,$A$4:$A9525,$A9525,$G$4:$G9525,"Ativo")=1,1,0))</f>
        <v/>
      </c>
      <c r="BC9525" t="str">
        <f>IF(OR($A9525="",$G9525&lt;&gt;"Ativo"),"",IF(COUNTIFS($A$4:$A9525,$A9525,$G$4:$G9525,"Ativo")=1,1,0))</f>
        <v/>
      </c>
    </row>
    <row r="9526" spans="1:55" x14ac:dyDescent="0.3">
      <c r="A9526" s="76"/>
      <c r="B9526" s="104"/>
      <c r="C9526" s="76"/>
      <c r="D9526" s="77"/>
      <c r="E9526" s="12"/>
      <c r="F9526" s="78"/>
      <c r="G9526" s="77"/>
      <c r="H9526" s="79"/>
      <c r="BA9526" s="5" t="str">
        <f t="shared" si="148"/>
        <v/>
      </c>
      <c r="BB9526" s="5" t="str">
        <f>IF(OR($E9526="",$G9526&lt;&gt;"Ativo"),"",IF(COUNTIFS($E$4:$E9526,$E9526,$A$4:$A9526,$A9526,$G$4:$G9526,"Ativo")=1,1,0))</f>
        <v/>
      </c>
      <c r="BC9526" t="str">
        <f>IF(OR($A9526="",$G9526&lt;&gt;"Ativo"),"",IF(COUNTIFS($A$4:$A9526,$A9526,$G$4:$G9526,"Ativo")=1,1,0))</f>
        <v/>
      </c>
    </row>
    <row r="9527" spans="1:55" x14ac:dyDescent="0.3">
      <c r="A9527" s="76"/>
      <c r="B9527" s="104"/>
      <c r="C9527" s="76"/>
      <c r="D9527" s="77"/>
      <c r="E9527" s="12"/>
      <c r="F9527" s="78"/>
      <c r="G9527" s="77"/>
      <c r="H9527" s="79"/>
      <c r="BA9527" s="5" t="str">
        <f t="shared" si="148"/>
        <v/>
      </c>
      <c r="BB9527" s="5" t="str">
        <f>IF(OR($E9527="",$G9527&lt;&gt;"Ativo"),"",IF(COUNTIFS($E$4:$E9527,$E9527,$A$4:$A9527,$A9527,$G$4:$G9527,"Ativo")=1,1,0))</f>
        <v/>
      </c>
      <c r="BC9527" t="str">
        <f>IF(OR($A9527="",$G9527&lt;&gt;"Ativo"),"",IF(COUNTIFS($A$4:$A9527,$A9527,$G$4:$G9527,"Ativo")=1,1,0))</f>
        <v/>
      </c>
    </row>
    <row r="9528" spans="1:55" x14ac:dyDescent="0.3">
      <c r="A9528" s="76"/>
      <c r="B9528" s="104"/>
      <c r="C9528" s="76"/>
      <c r="D9528" s="77"/>
      <c r="E9528" s="12"/>
      <c r="F9528" s="78"/>
      <c r="G9528" s="77"/>
      <c r="H9528" s="79"/>
      <c r="BA9528" s="5" t="str">
        <f t="shared" si="148"/>
        <v/>
      </c>
      <c r="BB9528" s="5" t="str">
        <f>IF(OR($E9528="",$G9528&lt;&gt;"Ativo"),"",IF(COUNTIFS($E$4:$E9528,$E9528,$A$4:$A9528,$A9528,$G$4:$G9528,"Ativo")=1,1,0))</f>
        <v/>
      </c>
      <c r="BC9528" t="str">
        <f>IF(OR($A9528="",$G9528&lt;&gt;"Ativo"),"",IF(COUNTIFS($A$4:$A9528,$A9528,$G$4:$G9528,"Ativo")=1,1,0))</f>
        <v/>
      </c>
    </row>
    <row r="9529" spans="1:55" x14ac:dyDescent="0.3">
      <c r="A9529" s="76"/>
      <c r="B9529" s="104"/>
      <c r="C9529" s="76"/>
      <c r="D9529" s="77"/>
      <c r="E9529" s="12"/>
      <c r="F9529" s="78"/>
      <c r="G9529" s="77"/>
      <c r="H9529" s="79"/>
      <c r="BA9529" s="5" t="str">
        <f t="shared" si="148"/>
        <v/>
      </c>
      <c r="BB9529" s="5" t="str">
        <f>IF(OR($E9529="",$G9529&lt;&gt;"Ativo"),"",IF(COUNTIFS($E$4:$E9529,$E9529,$A$4:$A9529,$A9529,$G$4:$G9529,"Ativo")=1,1,0))</f>
        <v/>
      </c>
      <c r="BC9529" t="str">
        <f>IF(OR($A9529="",$G9529&lt;&gt;"Ativo"),"",IF(COUNTIFS($A$4:$A9529,$A9529,$G$4:$G9529,"Ativo")=1,1,0))</f>
        <v/>
      </c>
    </row>
    <row r="9530" spans="1:55" x14ac:dyDescent="0.3">
      <c r="A9530" s="76"/>
      <c r="B9530" s="104"/>
      <c r="C9530" s="76"/>
      <c r="D9530" s="77"/>
      <c r="E9530" s="12"/>
      <c r="F9530" s="78"/>
      <c r="G9530" s="77"/>
      <c r="H9530" s="79"/>
      <c r="BA9530" s="5" t="str">
        <f t="shared" si="148"/>
        <v/>
      </c>
      <c r="BB9530" s="5" t="str">
        <f>IF(OR($E9530="",$G9530&lt;&gt;"Ativo"),"",IF(COUNTIFS($E$4:$E9530,$E9530,$A$4:$A9530,$A9530,$G$4:$G9530,"Ativo")=1,1,0))</f>
        <v/>
      </c>
      <c r="BC9530" t="str">
        <f>IF(OR($A9530="",$G9530&lt;&gt;"Ativo"),"",IF(COUNTIFS($A$4:$A9530,$A9530,$G$4:$G9530,"Ativo")=1,1,0))</f>
        <v/>
      </c>
    </row>
    <row r="9531" spans="1:55" x14ac:dyDescent="0.3">
      <c r="A9531" s="76"/>
      <c r="B9531" s="104"/>
      <c r="C9531" s="76"/>
      <c r="D9531" s="77"/>
      <c r="E9531" s="12"/>
      <c r="F9531" s="78"/>
      <c r="G9531" s="77"/>
      <c r="H9531" s="79"/>
      <c r="BA9531" s="5" t="str">
        <f t="shared" si="148"/>
        <v/>
      </c>
      <c r="BB9531" s="5" t="str">
        <f>IF(OR($E9531="",$G9531&lt;&gt;"Ativo"),"",IF(COUNTIFS($E$4:$E9531,$E9531,$A$4:$A9531,$A9531,$G$4:$G9531,"Ativo")=1,1,0))</f>
        <v/>
      </c>
      <c r="BC9531" t="str">
        <f>IF(OR($A9531="",$G9531&lt;&gt;"Ativo"),"",IF(COUNTIFS($A$4:$A9531,$A9531,$G$4:$G9531,"Ativo")=1,1,0))</f>
        <v/>
      </c>
    </row>
    <row r="9532" spans="1:55" x14ac:dyDescent="0.3">
      <c r="A9532" s="76"/>
      <c r="B9532" s="104"/>
      <c r="C9532" s="76"/>
      <c r="D9532" s="77"/>
      <c r="E9532" s="12"/>
      <c r="F9532" s="78"/>
      <c r="G9532" s="77"/>
      <c r="H9532" s="79"/>
      <c r="BA9532" s="5" t="str">
        <f t="shared" si="148"/>
        <v/>
      </c>
      <c r="BB9532" s="5" t="str">
        <f>IF(OR($E9532="",$G9532&lt;&gt;"Ativo"),"",IF(COUNTIFS($E$4:$E9532,$E9532,$A$4:$A9532,$A9532,$G$4:$G9532,"Ativo")=1,1,0))</f>
        <v/>
      </c>
      <c r="BC9532" t="str">
        <f>IF(OR($A9532="",$G9532&lt;&gt;"Ativo"),"",IF(COUNTIFS($A$4:$A9532,$A9532,$G$4:$G9532,"Ativo")=1,1,0))</f>
        <v/>
      </c>
    </row>
    <row r="9533" spans="1:55" x14ac:dyDescent="0.3">
      <c r="A9533" s="76"/>
      <c r="B9533" s="104"/>
      <c r="C9533" s="76"/>
      <c r="D9533" s="77"/>
      <c r="E9533" s="12"/>
      <c r="F9533" s="78"/>
      <c r="G9533" s="77"/>
      <c r="H9533" s="79"/>
      <c r="BA9533" s="5" t="str">
        <f t="shared" si="148"/>
        <v/>
      </c>
      <c r="BB9533" s="5" t="str">
        <f>IF(OR($E9533="",$G9533&lt;&gt;"Ativo"),"",IF(COUNTIFS($E$4:$E9533,$E9533,$A$4:$A9533,$A9533,$G$4:$G9533,"Ativo")=1,1,0))</f>
        <v/>
      </c>
      <c r="BC9533" t="str">
        <f>IF(OR($A9533="",$G9533&lt;&gt;"Ativo"),"",IF(COUNTIFS($A$4:$A9533,$A9533,$G$4:$G9533,"Ativo")=1,1,0))</f>
        <v/>
      </c>
    </row>
    <row r="9534" spans="1:55" x14ac:dyDescent="0.3">
      <c r="A9534" s="76"/>
      <c r="B9534" s="104"/>
      <c r="C9534" s="76"/>
      <c r="D9534" s="77"/>
      <c r="E9534" s="12"/>
      <c r="F9534" s="78"/>
      <c r="G9534" s="77"/>
      <c r="H9534" s="79"/>
      <c r="BA9534" s="5" t="str">
        <f t="shared" si="148"/>
        <v/>
      </c>
      <c r="BB9534" s="5" t="str">
        <f>IF(OR($E9534="",$G9534&lt;&gt;"Ativo"),"",IF(COUNTIFS($E$4:$E9534,$E9534,$A$4:$A9534,$A9534,$G$4:$G9534,"Ativo")=1,1,0))</f>
        <v/>
      </c>
      <c r="BC9534" t="str">
        <f>IF(OR($A9534="",$G9534&lt;&gt;"Ativo"),"",IF(COUNTIFS($A$4:$A9534,$A9534,$G$4:$G9534,"Ativo")=1,1,0))</f>
        <v/>
      </c>
    </row>
    <row r="9535" spans="1:55" x14ac:dyDescent="0.3">
      <c r="A9535" s="76"/>
      <c r="B9535" s="104"/>
      <c r="C9535" s="76"/>
      <c r="D9535" s="77"/>
      <c r="E9535" s="12"/>
      <c r="F9535" s="78"/>
      <c r="G9535" s="77"/>
      <c r="H9535" s="79"/>
      <c r="BA9535" s="5" t="str">
        <f t="shared" si="148"/>
        <v/>
      </c>
      <c r="BB9535" s="5" t="str">
        <f>IF(OR($E9535="",$G9535&lt;&gt;"Ativo"),"",IF(COUNTIFS($E$4:$E9535,$E9535,$A$4:$A9535,$A9535,$G$4:$G9535,"Ativo")=1,1,0))</f>
        <v/>
      </c>
      <c r="BC9535" t="str">
        <f>IF(OR($A9535="",$G9535&lt;&gt;"Ativo"),"",IF(COUNTIFS($A$4:$A9535,$A9535,$G$4:$G9535,"Ativo")=1,1,0))</f>
        <v/>
      </c>
    </row>
    <row r="9536" spans="1:55" x14ac:dyDescent="0.3">
      <c r="A9536" s="76"/>
      <c r="B9536" s="104"/>
      <c r="C9536" s="76"/>
      <c r="D9536" s="77"/>
      <c r="E9536" s="12"/>
      <c r="F9536" s="78"/>
      <c r="G9536" s="77"/>
      <c r="H9536" s="79"/>
      <c r="BA9536" s="5" t="str">
        <f t="shared" si="148"/>
        <v/>
      </c>
      <c r="BB9536" s="5" t="str">
        <f>IF(OR($E9536="",$G9536&lt;&gt;"Ativo"),"",IF(COUNTIFS($E$4:$E9536,$E9536,$A$4:$A9536,$A9536,$G$4:$G9536,"Ativo")=1,1,0))</f>
        <v/>
      </c>
      <c r="BC9536" t="str">
        <f>IF(OR($A9536="",$G9536&lt;&gt;"Ativo"),"",IF(COUNTIFS($A$4:$A9536,$A9536,$G$4:$G9536,"Ativo")=1,1,0))</f>
        <v/>
      </c>
    </row>
    <row r="9537" spans="1:55" x14ac:dyDescent="0.3">
      <c r="A9537" s="76"/>
      <c r="B9537" s="104"/>
      <c r="C9537" s="76"/>
      <c r="D9537" s="77"/>
      <c r="E9537" s="12"/>
      <c r="F9537" s="78"/>
      <c r="G9537" s="77"/>
      <c r="H9537" s="79"/>
      <c r="BA9537" s="5" t="str">
        <f t="shared" si="148"/>
        <v/>
      </c>
      <c r="BB9537" s="5" t="str">
        <f>IF(OR($E9537="",$G9537&lt;&gt;"Ativo"),"",IF(COUNTIFS($E$4:$E9537,$E9537,$A$4:$A9537,$A9537,$G$4:$G9537,"Ativo")=1,1,0))</f>
        <v/>
      </c>
      <c r="BC9537" t="str">
        <f>IF(OR($A9537="",$G9537&lt;&gt;"Ativo"),"",IF(COUNTIFS($A$4:$A9537,$A9537,$G$4:$G9537,"Ativo")=1,1,0))</f>
        <v/>
      </c>
    </row>
    <row r="9538" spans="1:55" x14ac:dyDescent="0.3">
      <c r="A9538" s="76"/>
      <c r="B9538" s="104"/>
      <c r="C9538" s="76"/>
      <c r="D9538" s="77"/>
      <c r="E9538" s="12"/>
      <c r="F9538" s="78"/>
      <c r="G9538" s="77"/>
      <c r="H9538" s="79"/>
      <c r="BA9538" s="5" t="str">
        <f t="shared" si="148"/>
        <v/>
      </c>
      <c r="BB9538" s="5" t="str">
        <f>IF(OR($E9538="",$G9538&lt;&gt;"Ativo"),"",IF(COUNTIFS($E$4:$E9538,$E9538,$A$4:$A9538,$A9538,$G$4:$G9538,"Ativo")=1,1,0))</f>
        <v/>
      </c>
      <c r="BC9538" t="str">
        <f>IF(OR($A9538="",$G9538&lt;&gt;"Ativo"),"",IF(COUNTIFS($A$4:$A9538,$A9538,$G$4:$G9538,"Ativo")=1,1,0))</f>
        <v/>
      </c>
    </row>
    <row r="9539" spans="1:55" x14ac:dyDescent="0.3">
      <c r="A9539" s="76"/>
      <c r="B9539" s="104"/>
      <c r="C9539" s="76"/>
      <c r="D9539" s="77"/>
      <c r="E9539" s="12"/>
      <c r="F9539" s="78"/>
      <c r="G9539" s="77"/>
      <c r="H9539" s="79"/>
      <c r="BA9539" s="5" t="str">
        <f t="shared" si="148"/>
        <v/>
      </c>
      <c r="BB9539" s="5" t="str">
        <f>IF(OR($E9539="",$G9539&lt;&gt;"Ativo"),"",IF(COUNTIFS($E$4:$E9539,$E9539,$A$4:$A9539,$A9539,$G$4:$G9539,"Ativo")=1,1,0))</f>
        <v/>
      </c>
      <c r="BC9539" t="str">
        <f>IF(OR($A9539="",$G9539&lt;&gt;"Ativo"),"",IF(COUNTIFS($A$4:$A9539,$A9539,$G$4:$G9539,"Ativo")=1,1,0))</f>
        <v/>
      </c>
    </row>
    <row r="9540" spans="1:55" x14ac:dyDescent="0.3">
      <c r="A9540" s="76"/>
      <c r="B9540" s="104"/>
      <c r="C9540" s="76"/>
      <c r="D9540" s="77"/>
      <c r="E9540" s="12"/>
      <c r="F9540" s="78"/>
      <c r="G9540" s="77"/>
      <c r="H9540" s="79"/>
      <c r="BA9540" s="5" t="str">
        <f t="shared" ref="BA9540:BA9603" si="149">IF($D9540="","",MID($D9540,4,LEN($D9540)-5))</f>
        <v/>
      </c>
      <c r="BB9540" s="5" t="str">
        <f>IF(OR($E9540="",$G9540&lt;&gt;"Ativo"),"",IF(COUNTIFS($E$4:$E9540,$E9540,$A$4:$A9540,$A9540,$G$4:$G9540,"Ativo")=1,1,0))</f>
        <v/>
      </c>
      <c r="BC9540" t="str">
        <f>IF(OR($A9540="",$G9540&lt;&gt;"Ativo"),"",IF(COUNTIFS($A$4:$A9540,$A9540,$G$4:$G9540,"Ativo")=1,1,0))</f>
        <v/>
      </c>
    </row>
    <row r="9541" spans="1:55" x14ac:dyDescent="0.3">
      <c r="A9541" s="76"/>
      <c r="B9541" s="104"/>
      <c r="C9541" s="76"/>
      <c r="D9541" s="77"/>
      <c r="E9541" s="12"/>
      <c r="F9541" s="78"/>
      <c r="G9541" s="77"/>
      <c r="H9541" s="79"/>
      <c r="BA9541" s="5" t="str">
        <f t="shared" si="149"/>
        <v/>
      </c>
      <c r="BB9541" s="5" t="str">
        <f>IF(OR($E9541="",$G9541&lt;&gt;"Ativo"),"",IF(COUNTIFS($E$4:$E9541,$E9541,$A$4:$A9541,$A9541,$G$4:$G9541,"Ativo")=1,1,0))</f>
        <v/>
      </c>
      <c r="BC9541" t="str">
        <f>IF(OR($A9541="",$G9541&lt;&gt;"Ativo"),"",IF(COUNTIFS($A$4:$A9541,$A9541,$G$4:$G9541,"Ativo")=1,1,0))</f>
        <v/>
      </c>
    </row>
    <row r="9542" spans="1:55" x14ac:dyDescent="0.3">
      <c r="A9542" s="76"/>
      <c r="B9542" s="104"/>
      <c r="C9542" s="76"/>
      <c r="D9542" s="77"/>
      <c r="E9542" s="12"/>
      <c r="F9542" s="78"/>
      <c r="G9542" s="77"/>
      <c r="H9542" s="79"/>
      <c r="BA9542" s="5" t="str">
        <f t="shared" si="149"/>
        <v/>
      </c>
      <c r="BB9542" s="5" t="str">
        <f>IF(OR($E9542="",$G9542&lt;&gt;"Ativo"),"",IF(COUNTIFS($E$4:$E9542,$E9542,$A$4:$A9542,$A9542,$G$4:$G9542,"Ativo")=1,1,0))</f>
        <v/>
      </c>
      <c r="BC9542" t="str">
        <f>IF(OR($A9542="",$G9542&lt;&gt;"Ativo"),"",IF(COUNTIFS($A$4:$A9542,$A9542,$G$4:$G9542,"Ativo")=1,1,0))</f>
        <v/>
      </c>
    </row>
    <row r="9543" spans="1:55" x14ac:dyDescent="0.3">
      <c r="A9543" s="76"/>
      <c r="B9543" s="104"/>
      <c r="C9543" s="76"/>
      <c r="D9543" s="77"/>
      <c r="E9543" s="12"/>
      <c r="F9543" s="78"/>
      <c r="G9543" s="77"/>
      <c r="H9543" s="79"/>
      <c r="BA9543" s="5" t="str">
        <f t="shared" si="149"/>
        <v/>
      </c>
      <c r="BB9543" s="5" t="str">
        <f>IF(OR($E9543="",$G9543&lt;&gt;"Ativo"),"",IF(COUNTIFS($E$4:$E9543,$E9543,$A$4:$A9543,$A9543,$G$4:$G9543,"Ativo")=1,1,0))</f>
        <v/>
      </c>
      <c r="BC9543" t="str">
        <f>IF(OR($A9543="",$G9543&lt;&gt;"Ativo"),"",IF(COUNTIFS($A$4:$A9543,$A9543,$G$4:$G9543,"Ativo")=1,1,0))</f>
        <v/>
      </c>
    </row>
    <row r="9544" spans="1:55" x14ac:dyDescent="0.3">
      <c r="A9544" s="76"/>
      <c r="B9544" s="104"/>
      <c r="C9544" s="76"/>
      <c r="D9544" s="77"/>
      <c r="E9544" s="12"/>
      <c r="F9544" s="78"/>
      <c r="G9544" s="77"/>
      <c r="H9544" s="79"/>
      <c r="BA9544" s="5" t="str">
        <f t="shared" si="149"/>
        <v/>
      </c>
      <c r="BB9544" s="5" t="str">
        <f>IF(OR($E9544="",$G9544&lt;&gt;"Ativo"),"",IF(COUNTIFS($E$4:$E9544,$E9544,$A$4:$A9544,$A9544,$G$4:$G9544,"Ativo")=1,1,0))</f>
        <v/>
      </c>
      <c r="BC9544" t="str">
        <f>IF(OR($A9544="",$G9544&lt;&gt;"Ativo"),"",IF(COUNTIFS($A$4:$A9544,$A9544,$G$4:$G9544,"Ativo")=1,1,0))</f>
        <v/>
      </c>
    </row>
    <row r="9545" spans="1:55" x14ac:dyDescent="0.3">
      <c r="A9545" s="76"/>
      <c r="B9545" s="104"/>
      <c r="C9545" s="76"/>
      <c r="D9545" s="77"/>
      <c r="E9545" s="12"/>
      <c r="F9545" s="78"/>
      <c r="G9545" s="77"/>
      <c r="H9545" s="79"/>
      <c r="BA9545" s="5" t="str">
        <f t="shared" si="149"/>
        <v/>
      </c>
      <c r="BB9545" s="5" t="str">
        <f>IF(OR($E9545="",$G9545&lt;&gt;"Ativo"),"",IF(COUNTIFS($E$4:$E9545,$E9545,$A$4:$A9545,$A9545,$G$4:$G9545,"Ativo")=1,1,0))</f>
        <v/>
      </c>
      <c r="BC9545" t="str">
        <f>IF(OR($A9545="",$G9545&lt;&gt;"Ativo"),"",IF(COUNTIFS($A$4:$A9545,$A9545,$G$4:$G9545,"Ativo")=1,1,0))</f>
        <v/>
      </c>
    </row>
    <row r="9546" spans="1:55" x14ac:dyDescent="0.3">
      <c r="A9546" s="76"/>
      <c r="B9546" s="104"/>
      <c r="C9546" s="76"/>
      <c r="D9546" s="77"/>
      <c r="E9546" s="12"/>
      <c r="F9546" s="78"/>
      <c r="G9546" s="77"/>
      <c r="H9546" s="79"/>
      <c r="BA9546" s="5" t="str">
        <f t="shared" si="149"/>
        <v/>
      </c>
      <c r="BB9546" s="5" t="str">
        <f>IF(OR($E9546="",$G9546&lt;&gt;"Ativo"),"",IF(COUNTIFS($E$4:$E9546,$E9546,$A$4:$A9546,$A9546,$G$4:$G9546,"Ativo")=1,1,0))</f>
        <v/>
      </c>
      <c r="BC9546" t="str">
        <f>IF(OR($A9546="",$G9546&lt;&gt;"Ativo"),"",IF(COUNTIFS($A$4:$A9546,$A9546,$G$4:$G9546,"Ativo")=1,1,0))</f>
        <v/>
      </c>
    </row>
    <row r="9547" spans="1:55" x14ac:dyDescent="0.3">
      <c r="A9547" s="76"/>
      <c r="B9547" s="104"/>
      <c r="C9547" s="76"/>
      <c r="D9547" s="77"/>
      <c r="E9547" s="12"/>
      <c r="F9547" s="78"/>
      <c r="G9547" s="77"/>
      <c r="H9547" s="79"/>
      <c r="BA9547" s="5" t="str">
        <f t="shared" si="149"/>
        <v/>
      </c>
      <c r="BB9547" s="5" t="str">
        <f>IF(OR($E9547="",$G9547&lt;&gt;"Ativo"),"",IF(COUNTIFS($E$4:$E9547,$E9547,$A$4:$A9547,$A9547,$G$4:$G9547,"Ativo")=1,1,0))</f>
        <v/>
      </c>
      <c r="BC9547" t="str">
        <f>IF(OR($A9547="",$G9547&lt;&gt;"Ativo"),"",IF(COUNTIFS($A$4:$A9547,$A9547,$G$4:$G9547,"Ativo")=1,1,0))</f>
        <v/>
      </c>
    </row>
    <row r="9548" spans="1:55" x14ac:dyDescent="0.3">
      <c r="A9548" s="76"/>
      <c r="B9548" s="104"/>
      <c r="C9548" s="76"/>
      <c r="D9548" s="77"/>
      <c r="E9548" s="12"/>
      <c r="F9548" s="78"/>
      <c r="G9548" s="77"/>
      <c r="H9548" s="79"/>
      <c r="BA9548" s="5" t="str">
        <f t="shared" si="149"/>
        <v/>
      </c>
      <c r="BB9548" s="5" t="str">
        <f>IF(OR($E9548="",$G9548&lt;&gt;"Ativo"),"",IF(COUNTIFS($E$4:$E9548,$E9548,$A$4:$A9548,$A9548,$G$4:$G9548,"Ativo")=1,1,0))</f>
        <v/>
      </c>
      <c r="BC9548" t="str">
        <f>IF(OR($A9548="",$G9548&lt;&gt;"Ativo"),"",IF(COUNTIFS($A$4:$A9548,$A9548,$G$4:$G9548,"Ativo")=1,1,0))</f>
        <v/>
      </c>
    </row>
    <row r="9549" spans="1:55" x14ac:dyDescent="0.3">
      <c r="A9549" s="76"/>
      <c r="B9549" s="104"/>
      <c r="C9549" s="76"/>
      <c r="D9549" s="77"/>
      <c r="E9549" s="12"/>
      <c r="F9549" s="78"/>
      <c r="G9549" s="77"/>
      <c r="H9549" s="79"/>
      <c r="BA9549" s="5" t="str">
        <f t="shared" si="149"/>
        <v/>
      </c>
      <c r="BB9549" s="5" t="str">
        <f>IF(OR($E9549="",$G9549&lt;&gt;"Ativo"),"",IF(COUNTIFS($E$4:$E9549,$E9549,$A$4:$A9549,$A9549,$G$4:$G9549,"Ativo")=1,1,0))</f>
        <v/>
      </c>
      <c r="BC9549" t="str">
        <f>IF(OR($A9549="",$G9549&lt;&gt;"Ativo"),"",IF(COUNTIFS($A$4:$A9549,$A9549,$G$4:$G9549,"Ativo")=1,1,0))</f>
        <v/>
      </c>
    </row>
    <row r="9550" spans="1:55" x14ac:dyDescent="0.3">
      <c r="A9550" s="76"/>
      <c r="B9550" s="104"/>
      <c r="C9550" s="76"/>
      <c r="D9550" s="77"/>
      <c r="E9550" s="12"/>
      <c r="F9550" s="78"/>
      <c r="G9550" s="77"/>
      <c r="H9550" s="79"/>
      <c r="BA9550" s="5" t="str">
        <f t="shared" si="149"/>
        <v/>
      </c>
      <c r="BB9550" s="5" t="str">
        <f>IF(OR($E9550="",$G9550&lt;&gt;"Ativo"),"",IF(COUNTIFS($E$4:$E9550,$E9550,$A$4:$A9550,$A9550,$G$4:$G9550,"Ativo")=1,1,0))</f>
        <v/>
      </c>
      <c r="BC9550" t="str">
        <f>IF(OR($A9550="",$G9550&lt;&gt;"Ativo"),"",IF(COUNTIFS($A$4:$A9550,$A9550,$G$4:$G9550,"Ativo")=1,1,0))</f>
        <v/>
      </c>
    </row>
    <row r="9551" spans="1:55" x14ac:dyDescent="0.3">
      <c r="A9551" s="76"/>
      <c r="B9551" s="104"/>
      <c r="C9551" s="76"/>
      <c r="D9551" s="77"/>
      <c r="E9551" s="12"/>
      <c r="F9551" s="78"/>
      <c r="G9551" s="77"/>
      <c r="H9551" s="79"/>
      <c r="BA9551" s="5" t="str">
        <f t="shared" si="149"/>
        <v/>
      </c>
      <c r="BB9551" s="5" t="str">
        <f>IF(OR($E9551="",$G9551&lt;&gt;"Ativo"),"",IF(COUNTIFS($E$4:$E9551,$E9551,$A$4:$A9551,$A9551,$G$4:$G9551,"Ativo")=1,1,0))</f>
        <v/>
      </c>
      <c r="BC9551" t="str">
        <f>IF(OR($A9551="",$G9551&lt;&gt;"Ativo"),"",IF(COUNTIFS($A$4:$A9551,$A9551,$G$4:$G9551,"Ativo")=1,1,0))</f>
        <v/>
      </c>
    </row>
    <row r="9552" spans="1:55" x14ac:dyDescent="0.3">
      <c r="A9552" s="76"/>
      <c r="B9552" s="104"/>
      <c r="C9552" s="76"/>
      <c r="D9552" s="77"/>
      <c r="E9552" s="12"/>
      <c r="F9552" s="78"/>
      <c r="G9552" s="77"/>
      <c r="H9552" s="79"/>
      <c r="BA9552" s="5" t="str">
        <f t="shared" si="149"/>
        <v/>
      </c>
      <c r="BB9552" s="5" t="str">
        <f>IF(OR($E9552="",$G9552&lt;&gt;"Ativo"),"",IF(COUNTIFS($E$4:$E9552,$E9552,$A$4:$A9552,$A9552,$G$4:$G9552,"Ativo")=1,1,0))</f>
        <v/>
      </c>
      <c r="BC9552" t="str">
        <f>IF(OR($A9552="",$G9552&lt;&gt;"Ativo"),"",IF(COUNTIFS($A$4:$A9552,$A9552,$G$4:$G9552,"Ativo")=1,1,0))</f>
        <v/>
      </c>
    </row>
    <row r="9553" spans="1:55" x14ac:dyDescent="0.3">
      <c r="A9553" s="76"/>
      <c r="B9553" s="104"/>
      <c r="C9553" s="76"/>
      <c r="D9553" s="77"/>
      <c r="E9553" s="12"/>
      <c r="F9553" s="78"/>
      <c r="G9553" s="77"/>
      <c r="H9553" s="79"/>
      <c r="BA9553" s="5" t="str">
        <f t="shared" si="149"/>
        <v/>
      </c>
      <c r="BB9553" s="5" t="str">
        <f>IF(OR($E9553="",$G9553&lt;&gt;"Ativo"),"",IF(COUNTIFS($E$4:$E9553,$E9553,$A$4:$A9553,$A9553,$G$4:$G9553,"Ativo")=1,1,0))</f>
        <v/>
      </c>
      <c r="BC9553" t="str">
        <f>IF(OR($A9553="",$G9553&lt;&gt;"Ativo"),"",IF(COUNTIFS($A$4:$A9553,$A9553,$G$4:$G9553,"Ativo")=1,1,0))</f>
        <v/>
      </c>
    </row>
    <row r="9554" spans="1:55" x14ac:dyDescent="0.3">
      <c r="A9554" s="76"/>
      <c r="B9554" s="104"/>
      <c r="C9554" s="76"/>
      <c r="D9554" s="77"/>
      <c r="E9554" s="12"/>
      <c r="F9554" s="78"/>
      <c r="G9554" s="77"/>
      <c r="H9554" s="79"/>
      <c r="BA9554" s="5" t="str">
        <f t="shared" si="149"/>
        <v/>
      </c>
      <c r="BB9554" s="5" t="str">
        <f>IF(OR($E9554="",$G9554&lt;&gt;"Ativo"),"",IF(COUNTIFS($E$4:$E9554,$E9554,$A$4:$A9554,$A9554,$G$4:$G9554,"Ativo")=1,1,0))</f>
        <v/>
      </c>
      <c r="BC9554" t="str">
        <f>IF(OR($A9554="",$G9554&lt;&gt;"Ativo"),"",IF(COUNTIFS($A$4:$A9554,$A9554,$G$4:$G9554,"Ativo")=1,1,0))</f>
        <v/>
      </c>
    </row>
    <row r="9555" spans="1:55" x14ac:dyDescent="0.3">
      <c r="A9555" s="76"/>
      <c r="B9555" s="104"/>
      <c r="C9555" s="76"/>
      <c r="D9555" s="77"/>
      <c r="E9555" s="12"/>
      <c r="F9555" s="78"/>
      <c r="G9555" s="77"/>
      <c r="H9555" s="79"/>
      <c r="BA9555" s="5" t="str">
        <f t="shared" si="149"/>
        <v/>
      </c>
      <c r="BB9555" s="5" t="str">
        <f>IF(OR($E9555="",$G9555&lt;&gt;"Ativo"),"",IF(COUNTIFS($E$4:$E9555,$E9555,$A$4:$A9555,$A9555,$G$4:$G9555,"Ativo")=1,1,0))</f>
        <v/>
      </c>
      <c r="BC9555" t="str">
        <f>IF(OR($A9555="",$G9555&lt;&gt;"Ativo"),"",IF(COUNTIFS($A$4:$A9555,$A9555,$G$4:$G9555,"Ativo")=1,1,0))</f>
        <v/>
      </c>
    </row>
    <row r="9556" spans="1:55" x14ac:dyDescent="0.3">
      <c r="A9556" s="76"/>
      <c r="B9556" s="104"/>
      <c r="C9556" s="76"/>
      <c r="D9556" s="77"/>
      <c r="E9556" s="12"/>
      <c r="F9556" s="78"/>
      <c r="G9556" s="77"/>
      <c r="H9556" s="79"/>
      <c r="BA9556" s="5" t="str">
        <f t="shared" si="149"/>
        <v/>
      </c>
      <c r="BB9556" s="5" t="str">
        <f>IF(OR($E9556="",$G9556&lt;&gt;"Ativo"),"",IF(COUNTIFS($E$4:$E9556,$E9556,$A$4:$A9556,$A9556,$G$4:$G9556,"Ativo")=1,1,0))</f>
        <v/>
      </c>
      <c r="BC9556" t="str">
        <f>IF(OR($A9556="",$G9556&lt;&gt;"Ativo"),"",IF(COUNTIFS($A$4:$A9556,$A9556,$G$4:$G9556,"Ativo")=1,1,0))</f>
        <v/>
      </c>
    </row>
    <row r="9557" spans="1:55" x14ac:dyDescent="0.3">
      <c r="A9557" s="76"/>
      <c r="B9557" s="104"/>
      <c r="C9557" s="76"/>
      <c r="D9557" s="77"/>
      <c r="E9557" s="12"/>
      <c r="F9557" s="78"/>
      <c r="G9557" s="77"/>
      <c r="H9557" s="79"/>
      <c r="BA9557" s="5" t="str">
        <f t="shared" si="149"/>
        <v/>
      </c>
      <c r="BB9557" s="5" t="str">
        <f>IF(OR($E9557="",$G9557&lt;&gt;"Ativo"),"",IF(COUNTIFS($E$4:$E9557,$E9557,$A$4:$A9557,$A9557,$G$4:$G9557,"Ativo")=1,1,0))</f>
        <v/>
      </c>
      <c r="BC9557" t="str">
        <f>IF(OR($A9557="",$G9557&lt;&gt;"Ativo"),"",IF(COUNTIFS($A$4:$A9557,$A9557,$G$4:$G9557,"Ativo")=1,1,0))</f>
        <v/>
      </c>
    </row>
    <row r="9558" spans="1:55" x14ac:dyDescent="0.3">
      <c r="A9558" s="76"/>
      <c r="B9558" s="104"/>
      <c r="C9558" s="76"/>
      <c r="D9558" s="77"/>
      <c r="E9558" s="12"/>
      <c r="F9558" s="78"/>
      <c r="G9558" s="77"/>
      <c r="H9558" s="79"/>
      <c r="BA9558" s="5" t="str">
        <f t="shared" si="149"/>
        <v/>
      </c>
      <c r="BB9558" s="5" t="str">
        <f>IF(OR($E9558="",$G9558&lt;&gt;"Ativo"),"",IF(COUNTIFS($E$4:$E9558,$E9558,$A$4:$A9558,$A9558,$G$4:$G9558,"Ativo")=1,1,0))</f>
        <v/>
      </c>
      <c r="BC9558" t="str">
        <f>IF(OR($A9558="",$G9558&lt;&gt;"Ativo"),"",IF(COUNTIFS($A$4:$A9558,$A9558,$G$4:$G9558,"Ativo")=1,1,0))</f>
        <v/>
      </c>
    </row>
    <row r="9559" spans="1:55" x14ac:dyDescent="0.3">
      <c r="A9559" s="76"/>
      <c r="B9559" s="104"/>
      <c r="C9559" s="76"/>
      <c r="D9559" s="77"/>
      <c r="E9559" s="12"/>
      <c r="F9559" s="78"/>
      <c r="G9559" s="77"/>
      <c r="H9559" s="79"/>
      <c r="BA9559" s="5" t="str">
        <f t="shared" si="149"/>
        <v/>
      </c>
      <c r="BB9559" s="5" t="str">
        <f>IF(OR($E9559="",$G9559&lt;&gt;"Ativo"),"",IF(COUNTIFS($E$4:$E9559,$E9559,$A$4:$A9559,$A9559,$G$4:$G9559,"Ativo")=1,1,0))</f>
        <v/>
      </c>
      <c r="BC9559" t="str">
        <f>IF(OR($A9559="",$G9559&lt;&gt;"Ativo"),"",IF(COUNTIFS($A$4:$A9559,$A9559,$G$4:$G9559,"Ativo")=1,1,0))</f>
        <v/>
      </c>
    </row>
    <row r="9560" spans="1:55" x14ac:dyDescent="0.3">
      <c r="A9560" s="76"/>
      <c r="B9560" s="104"/>
      <c r="C9560" s="76"/>
      <c r="D9560" s="77"/>
      <c r="E9560" s="12"/>
      <c r="F9560" s="78"/>
      <c r="G9560" s="77"/>
      <c r="H9560" s="79"/>
      <c r="BA9560" s="5" t="str">
        <f t="shared" si="149"/>
        <v/>
      </c>
      <c r="BB9560" s="5" t="str">
        <f>IF(OR($E9560="",$G9560&lt;&gt;"Ativo"),"",IF(COUNTIFS($E$4:$E9560,$E9560,$A$4:$A9560,$A9560,$G$4:$G9560,"Ativo")=1,1,0))</f>
        <v/>
      </c>
      <c r="BC9560" t="str">
        <f>IF(OR($A9560="",$G9560&lt;&gt;"Ativo"),"",IF(COUNTIFS($A$4:$A9560,$A9560,$G$4:$G9560,"Ativo")=1,1,0))</f>
        <v/>
      </c>
    </row>
    <row r="9561" spans="1:55" x14ac:dyDescent="0.3">
      <c r="A9561" s="76"/>
      <c r="B9561" s="104"/>
      <c r="C9561" s="76"/>
      <c r="D9561" s="77"/>
      <c r="E9561" s="12"/>
      <c r="F9561" s="78"/>
      <c r="G9561" s="77"/>
      <c r="H9561" s="79"/>
      <c r="BA9561" s="5" t="str">
        <f t="shared" si="149"/>
        <v/>
      </c>
      <c r="BB9561" s="5" t="str">
        <f>IF(OR($E9561="",$G9561&lt;&gt;"Ativo"),"",IF(COUNTIFS($E$4:$E9561,$E9561,$A$4:$A9561,$A9561,$G$4:$G9561,"Ativo")=1,1,0))</f>
        <v/>
      </c>
      <c r="BC9561" t="str">
        <f>IF(OR($A9561="",$G9561&lt;&gt;"Ativo"),"",IF(COUNTIFS($A$4:$A9561,$A9561,$G$4:$G9561,"Ativo")=1,1,0))</f>
        <v/>
      </c>
    </row>
    <row r="9562" spans="1:55" x14ac:dyDescent="0.3">
      <c r="A9562" s="76"/>
      <c r="B9562" s="104"/>
      <c r="C9562" s="76"/>
      <c r="D9562" s="77"/>
      <c r="E9562" s="12"/>
      <c r="F9562" s="78"/>
      <c r="G9562" s="77"/>
      <c r="H9562" s="79"/>
      <c r="BA9562" s="5" t="str">
        <f t="shared" si="149"/>
        <v/>
      </c>
      <c r="BB9562" s="5" t="str">
        <f>IF(OR($E9562="",$G9562&lt;&gt;"Ativo"),"",IF(COUNTIFS($E$4:$E9562,$E9562,$A$4:$A9562,$A9562,$G$4:$G9562,"Ativo")=1,1,0))</f>
        <v/>
      </c>
      <c r="BC9562" t="str">
        <f>IF(OR($A9562="",$G9562&lt;&gt;"Ativo"),"",IF(COUNTIFS($A$4:$A9562,$A9562,$G$4:$G9562,"Ativo")=1,1,0))</f>
        <v/>
      </c>
    </row>
    <row r="9563" spans="1:55" x14ac:dyDescent="0.3">
      <c r="A9563" s="76"/>
      <c r="B9563" s="104"/>
      <c r="C9563" s="76"/>
      <c r="D9563" s="77"/>
      <c r="E9563" s="12"/>
      <c r="F9563" s="78"/>
      <c r="G9563" s="77"/>
      <c r="H9563" s="79"/>
      <c r="BA9563" s="5" t="str">
        <f t="shared" si="149"/>
        <v/>
      </c>
      <c r="BB9563" s="5" t="str">
        <f>IF(OR($E9563="",$G9563&lt;&gt;"Ativo"),"",IF(COUNTIFS($E$4:$E9563,$E9563,$A$4:$A9563,$A9563,$G$4:$G9563,"Ativo")=1,1,0))</f>
        <v/>
      </c>
      <c r="BC9563" t="str">
        <f>IF(OR($A9563="",$G9563&lt;&gt;"Ativo"),"",IF(COUNTIFS($A$4:$A9563,$A9563,$G$4:$G9563,"Ativo")=1,1,0))</f>
        <v/>
      </c>
    </row>
    <row r="9564" spans="1:55" x14ac:dyDescent="0.3">
      <c r="A9564" s="76"/>
      <c r="B9564" s="104"/>
      <c r="C9564" s="76"/>
      <c r="D9564" s="77"/>
      <c r="E9564" s="12"/>
      <c r="F9564" s="78"/>
      <c r="G9564" s="77"/>
      <c r="H9564" s="79"/>
      <c r="BA9564" s="5" t="str">
        <f t="shared" si="149"/>
        <v/>
      </c>
      <c r="BB9564" s="5" t="str">
        <f>IF(OR($E9564="",$G9564&lt;&gt;"Ativo"),"",IF(COUNTIFS($E$4:$E9564,$E9564,$A$4:$A9564,$A9564,$G$4:$G9564,"Ativo")=1,1,0))</f>
        <v/>
      </c>
      <c r="BC9564" t="str">
        <f>IF(OR($A9564="",$G9564&lt;&gt;"Ativo"),"",IF(COUNTIFS($A$4:$A9564,$A9564,$G$4:$G9564,"Ativo")=1,1,0))</f>
        <v/>
      </c>
    </row>
    <row r="9565" spans="1:55" x14ac:dyDescent="0.3">
      <c r="A9565" s="76"/>
      <c r="B9565" s="104"/>
      <c r="C9565" s="76"/>
      <c r="D9565" s="77"/>
      <c r="E9565" s="12"/>
      <c r="F9565" s="78"/>
      <c r="G9565" s="77"/>
      <c r="H9565" s="79"/>
      <c r="BA9565" s="5" t="str">
        <f t="shared" si="149"/>
        <v/>
      </c>
      <c r="BB9565" s="5" t="str">
        <f>IF(OR($E9565="",$G9565&lt;&gt;"Ativo"),"",IF(COUNTIFS($E$4:$E9565,$E9565,$A$4:$A9565,$A9565,$G$4:$G9565,"Ativo")=1,1,0))</f>
        <v/>
      </c>
      <c r="BC9565" t="str">
        <f>IF(OR($A9565="",$G9565&lt;&gt;"Ativo"),"",IF(COUNTIFS($A$4:$A9565,$A9565,$G$4:$G9565,"Ativo")=1,1,0))</f>
        <v/>
      </c>
    </row>
    <row r="9566" spans="1:55" x14ac:dyDescent="0.3">
      <c r="A9566" s="76"/>
      <c r="B9566" s="104"/>
      <c r="C9566" s="76"/>
      <c r="D9566" s="77"/>
      <c r="E9566" s="12"/>
      <c r="F9566" s="78"/>
      <c r="G9566" s="77"/>
      <c r="H9566" s="79"/>
      <c r="BA9566" s="5" t="str">
        <f t="shared" si="149"/>
        <v/>
      </c>
      <c r="BB9566" s="5" t="str">
        <f>IF(OR($E9566="",$G9566&lt;&gt;"Ativo"),"",IF(COUNTIFS($E$4:$E9566,$E9566,$A$4:$A9566,$A9566,$G$4:$G9566,"Ativo")=1,1,0))</f>
        <v/>
      </c>
      <c r="BC9566" t="str">
        <f>IF(OR($A9566="",$G9566&lt;&gt;"Ativo"),"",IF(COUNTIFS($A$4:$A9566,$A9566,$G$4:$G9566,"Ativo")=1,1,0))</f>
        <v/>
      </c>
    </row>
    <row r="9567" spans="1:55" x14ac:dyDescent="0.3">
      <c r="A9567" s="76"/>
      <c r="B9567" s="104"/>
      <c r="C9567" s="76"/>
      <c r="D9567" s="77"/>
      <c r="E9567" s="12"/>
      <c r="F9567" s="78"/>
      <c r="G9567" s="77"/>
      <c r="H9567" s="79"/>
      <c r="BA9567" s="5" t="str">
        <f t="shared" si="149"/>
        <v/>
      </c>
      <c r="BB9567" s="5" t="str">
        <f>IF(OR($E9567="",$G9567&lt;&gt;"Ativo"),"",IF(COUNTIFS($E$4:$E9567,$E9567,$A$4:$A9567,$A9567,$G$4:$G9567,"Ativo")=1,1,0))</f>
        <v/>
      </c>
      <c r="BC9567" t="str">
        <f>IF(OR($A9567="",$G9567&lt;&gt;"Ativo"),"",IF(COUNTIFS($A$4:$A9567,$A9567,$G$4:$G9567,"Ativo")=1,1,0))</f>
        <v/>
      </c>
    </row>
    <row r="9568" spans="1:55" x14ac:dyDescent="0.3">
      <c r="A9568" s="76"/>
      <c r="B9568" s="104"/>
      <c r="C9568" s="76"/>
      <c r="D9568" s="77"/>
      <c r="E9568" s="12"/>
      <c r="F9568" s="78"/>
      <c r="G9568" s="77"/>
      <c r="H9568" s="79"/>
      <c r="BA9568" s="5" t="str">
        <f t="shared" si="149"/>
        <v/>
      </c>
      <c r="BB9568" s="5" t="str">
        <f>IF(OR($E9568="",$G9568&lt;&gt;"Ativo"),"",IF(COUNTIFS($E$4:$E9568,$E9568,$A$4:$A9568,$A9568,$G$4:$G9568,"Ativo")=1,1,0))</f>
        <v/>
      </c>
      <c r="BC9568" t="str">
        <f>IF(OR($A9568="",$G9568&lt;&gt;"Ativo"),"",IF(COUNTIFS($A$4:$A9568,$A9568,$G$4:$G9568,"Ativo")=1,1,0))</f>
        <v/>
      </c>
    </row>
    <row r="9569" spans="1:55" x14ac:dyDescent="0.3">
      <c r="A9569" s="76"/>
      <c r="B9569" s="104"/>
      <c r="C9569" s="76"/>
      <c r="D9569" s="77"/>
      <c r="E9569" s="12"/>
      <c r="F9569" s="78"/>
      <c r="G9569" s="77"/>
      <c r="H9569" s="79"/>
      <c r="BA9569" s="5" t="str">
        <f t="shared" si="149"/>
        <v/>
      </c>
      <c r="BB9569" s="5" t="str">
        <f>IF(OR($E9569="",$G9569&lt;&gt;"Ativo"),"",IF(COUNTIFS($E$4:$E9569,$E9569,$A$4:$A9569,$A9569,$G$4:$G9569,"Ativo")=1,1,0))</f>
        <v/>
      </c>
      <c r="BC9569" t="str">
        <f>IF(OR($A9569="",$G9569&lt;&gt;"Ativo"),"",IF(COUNTIFS($A$4:$A9569,$A9569,$G$4:$G9569,"Ativo")=1,1,0))</f>
        <v/>
      </c>
    </row>
    <row r="9570" spans="1:55" x14ac:dyDescent="0.3">
      <c r="A9570" s="76"/>
      <c r="B9570" s="104"/>
      <c r="C9570" s="76"/>
      <c r="D9570" s="77"/>
      <c r="E9570" s="12"/>
      <c r="F9570" s="78"/>
      <c r="G9570" s="77"/>
      <c r="H9570" s="79"/>
      <c r="BA9570" s="5" t="str">
        <f t="shared" si="149"/>
        <v/>
      </c>
      <c r="BB9570" s="5" t="str">
        <f>IF(OR($E9570="",$G9570&lt;&gt;"Ativo"),"",IF(COUNTIFS($E$4:$E9570,$E9570,$A$4:$A9570,$A9570,$G$4:$G9570,"Ativo")=1,1,0))</f>
        <v/>
      </c>
      <c r="BC9570" t="str">
        <f>IF(OR($A9570="",$G9570&lt;&gt;"Ativo"),"",IF(COUNTIFS($A$4:$A9570,$A9570,$G$4:$G9570,"Ativo")=1,1,0))</f>
        <v/>
      </c>
    </row>
    <row r="9571" spans="1:55" x14ac:dyDescent="0.3">
      <c r="A9571" s="76"/>
      <c r="B9571" s="104"/>
      <c r="C9571" s="76"/>
      <c r="D9571" s="77"/>
      <c r="E9571" s="12"/>
      <c r="F9571" s="78"/>
      <c r="G9571" s="77"/>
      <c r="H9571" s="79"/>
      <c r="BA9571" s="5" t="str">
        <f t="shared" si="149"/>
        <v/>
      </c>
      <c r="BB9571" s="5" t="str">
        <f>IF(OR($E9571="",$G9571&lt;&gt;"Ativo"),"",IF(COUNTIFS($E$4:$E9571,$E9571,$A$4:$A9571,$A9571,$G$4:$G9571,"Ativo")=1,1,0))</f>
        <v/>
      </c>
      <c r="BC9571" t="str">
        <f>IF(OR($A9571="",$G9571&lt;&gt;"Ativo"),"",IF(COUNTIFS($A$4:$A9571,$A9571,$G$4:$G9571,"Ativo")=1,1,0))</f>
        <v/>
      </c>
    </row>
    <row r="9572" spans="1:55" x14ac:dyDescent="0.3">
      <c r="A9572" s="76"/>
      <c r="B9572" s="104"/>
      <c r="C9572" s="76"/>
      <c r="D9572" s="77"/>
      <c r="E9572" s="12"/>
      <c r="F9572" s="78"/>
      <c r="G9572" s="77"/>
      <c r="H9572" s="79"/>
      <c r="BA9572" s="5" t="str">
        <f t="shared" si="149"/>
        <v/>
      </c>
      <c r="BB9572" s="5" t="str">
        <f>IF(OR($E9572="",$G9572&lt;&gt;"Ativo"),"",IF(COUNTIFS($E$4:$E9572,$E9572,$A$4:$A9572,$A9572,$G$4:$G9572,"Ativo")=1,1,0))</f>
        <v/>
      </c>
      <c r="BC9572" t="str">
        <f>IF(OR($A9572="",$G9572&lt;&gt;"Ativo"),"",IF(COUNTIFS($A$4:$A9572,$A9572,$G$4:$G9572,"Ativo")=1,1,0))</f>
        <v/>
      </c>
    </row>
    <row r="9573" spans="1:55" x14ac:dyDescent="0.3">
      <c r="A9573" s="76"/>
      <c r="B9573" s="104"/>
      <c r="C9573" s="76"/>
      <c r="D9573" s="77"/>
      <c r="E9573" s="12"/>
      <c r="F9573" s="78"/>
      <c r="G9573" s="77"/>
      <c r="H9573" s="79"/>
      <c r="BA9573" s="5" t="str">
        <f t="shared" si="149"/>
        <v/>
      </c>
      <c r="BB9573" s="5" t="str">
        <f>IF(OR($E9573="",$G9573&lt;&gt;"Ativo"),"",IF(COUNTIFS($E$4:$E9573,$E9573,$A$4:$A9573,$A9573,$G$4:$G9573,"Ativo")=1,1,0))</f>
        <v/>
      </c>
      <c r="BC9573" t="str">
        <f>IF(OR($A9573="",$G9573&lt;&gt;"Ativo"),"",IF(COUNTIFS($A$4:$A9573,$A9573,$G$4:$G9573,"Ativo")=1,1,0))</f>
        <v/>
      </c>
    </row>
    <row r="9574" spans="1:55" x14ac:dyDescent="0.3">
      <c r="A9574" s="76"/>
      <c r="B9574" s="104"/>
      <c r="C9574" s="76"/>
      <c r="D9574" s="77"/>
      <c r="E9574" s="12"/>
      <c r="F9574" s="78"/>
      <c r="G9574" s="77"/>
      <c r="H9574" s="79"/>
      <c r="BA9574" s="5" t="str">
        <f t="shared" si="149"/>
        <v/>
      </c>
      <c r="BB9574" s="5" t="str">
        <f>IF(OR($E9574="",$G9574&lt;&gt;"Ativo"),"",IF(COUNTIFS($E$4:$E9574,$E9574,$A$4:$A9574,$A9574,$G$4:$G9574,"Ativo")=1,1,0))</f>
        <v/>
      </c>
      <c r="BC9574" t="str">
        <f>IF(OR($A9574="",$G9574&lt;&gt;"Ativo"),"",IF(COUNTIFS($A$4:$A9574,$A9574,$G$4:$G9574,"Ativo")=1,1,0))</f>
        <v/>
      </c>
    </row>
    <row r="9575" spans="1:55" x14ac:dyDescent="0.3">
      <c r="A9575" s="76"/>
      <c r="B9575" s="104"/>
      <c r="C9575" s="76"/>
      <c r="D9575" s="77"/>
      <c r="E9575" s="12"/>
      <c r="F9575" s="78"/>
      <c r="G9575" s="77"/>
      <c r="H9575" s="79"/>
      <c r="BA9575" s="5" t="str">
        <f t="shared" si="149"/>
        <v/>
      </c>
      <c r="BB9575" s="5" t="str">
        <f>IF(OR($E9575="",$G9575&lt;&gt;"Ativo"),"",IF(COUNTIFS($E$4:$E9575,$E9575,$A$4:$A9575,$A9575,$G$4:$G9575,"Ativo")=1,1,0))</f>
        <v/>
      </c>
      <c r="BC9575" t="str">
        <f>IF(OR($A9575="",$G9575&lt;&gt;"Ativo"),"",IF(COUNTIFS($A$4:$A9575,$A9575,$G$4:$G9575,"Ativo")=1,1,0))</f>
        <v/>
      </c>
    </row>
    <row r="9576" spans="1:55" x14ac:dyDescent="0.3">
      <c r="A9576" s="76"/>
      <c r="B9576" s="104"/>
      <c r="C9576" s="76"/>
      <c r="D9576" s="77"/>
      <c r="E9576" s="12"/>
      <c r="F9576" s="78"/>
      <c r="G9576" s="77"/>
      <c r="H9576" s="79"/>
      <c r="BA9576" s="5" t="str">
        <f t="shared" si="149"/>
        <v/>
      </c>
      <c r="BB9576" s="5" t="str">
        <f>IF(OR($E9576="",$G9576&lt;&gt;"Ativo"),"",IF(COUNTIFS($E$4:$E9576,$E9576,$A$4:$A9576,$A9576,$G$4:$G9576,"Ativo")=1,1,0))</f>
        <v/>
      </c>
      <c r="BC9576" t="str">
        <f>IF(OR($A9576="",$G9576&lt;&gt;"Ativo"),"",IF(COUNTIFS($A$4:$A9576,$A9576,$G$4:$G9576,"Ativo")=1,1,0))</f>
        <v/>
      </c>
    </row>
    <row r="9577" spans="1:55" x14ac:dyDescent="0.3">
      <c r="A9577" s="76"/>
      <c r="B9577" s="104"/>
      <c r="C9577" s="76"/>
      <c r="D9577" s="77"/>
      <c r="E9577" s="12"/>
      <c r="F9577" s="78"/>
      <c r="G9577" s="77"/>
      <c r="H9577" s="79"/>
      <c r="BA9577" s="5" t="str">
        <f t="shared" si="149"/>
        <v/>
      </c>
      <c r="BB9577" s="5" t="str">
        <f>IF(OR($E9577="",$G9577&lt;&gt;"Ativo"),"",IF(COUNTIFS($E$4:$E9577,$E9577,$A$4:$A9577,$A9577,$G$4:$G9577,"Ativo")=1,1,0))</f>
        <v/>
      </c>
      <c r="BC9577" t="str">
        <f>IF(OR($A9577="",$G9577&lt;&gt;"Ativo"),"",IF(COUNTIFS($A$4:$A9577,$A9577,$G$4:$G9577,"Ativo")=1,1,0))</f>
        <v/>
      </c>
    </row>
    <row r="9578" spans="1:55" x14ac:dyDescent="0.3">
      <c r="A9578" s="76"/>
      <c r="B9578" s="104"/>
      <c r="C9578" s="76"/>
      <c r="D9578" s="77"/>
      <c r="E9578" s="12"/>
      <c r="F9578" s="78"/>
      <c r="G9578" s="77"/>
      <c r="H9578" s="79"/>
      <c r="BA9578" s="5" t="str">
        <f t="shared" si="149"/>
        <v/>
      </c>
      <c r="BB9578" s="5" t="str">
        <f>IF(OR($E9578="",$G9578&lt;&gt;"Ativo"),"",IF(COUNTIFS($E$4:$E9578,$E9578,$A$4:$A9578,$A9578,$G$4:$G9578,"Ativo")=1,1,0))</f>
        <v/>
      </c>
      <c r="BC9578" t="str">
        <f>IF(OR($A9578="",$G9578&lt;&gt;"Ativo"),"",IF(COUNTIFS($A$4:$A9578,$A9578,$G$4:$G9578,"Ativo")=1,1,0))</f>
        <v/>
      </c>
    </row>
    <row r="9579" spans="1:55" x14ac:dyDescent="0.3">
      <c r="A9579" s="76"/>
      <c r="B9579" s="104"/>
      <c r="C9579" s="76"/>
      <c r="D9579" s="77"/>
      <c r="E9579" s="12"/>
      <c r="F9579" s="78"/>
      <c r="G9579" s="77"/>
      <c r="H9579" s="79"/>
      <c r="BA9579" s="5" t="str">
        <f t="shared" si="149"/>
        <v/>
      </c>
      <c r="BB9579" s="5" t="str">
        <f>IF(OR($E9579="",$G9579&lt;&gt;"Ativo"),"",IF(COUNTIFS($E$4:$E9579,$E9579,$A$4:$A9579,$A9579,$G$4:$G9579,"Ativo")=1,1,0))</f>
        <v/>
      </c>
      <c r="BC9579" t="str">
        <f>IF(OR($A9579="",$G9579&lt;&gt;"Ativo"),"",IF(COUNTIFS($A$4:$A9579,$A9579,$G$4:$G9579,"Ativo")=1,1,0))</f>
        <v/>
      </c>
    </row>
    <row r="9580" spans="1:55" x14ac:dyDescent="0.3">
      <c r="A9580" s="76"/>
      <c r="B9580" s="104"/>
      <c r="C9580" s="76"/>
      <c r="D9580" s="77"/>
      <c r="E9580" s="12"/>
      <c r="F9580" s="78"/>
      <c r="G9580" s="77"/>
      <c r="H9580" s="79"/>
      <c r="BA9580" s="5" t="str">
        <f t="shared" si="149"/>
        <v/>
      </c>
      <c r="BB9580" s="5" t="str">
        <f>IF(OR($E9580="",$G9580&lt;&gt;"Ativo"),"",IF(COUNTIFS($E$4:$E9580,$E9580,$A$4:$A9580,$A9580,$G$4:$G9580,"Ativo")=1,1,0))</f>
        <v/>
      </c>
      <c r="BC9580" t="str">
        <f>IF(OR($A9580="",$G9580&lt;&gt;"Ativo"),"",IF(COUNTIFS($A$4:$A9580,$A9580,$G$4:$G9580,"Ativo")=1,1,0))</f>
        <v/>
      </c>
    </row>
    <row r="9581" spans="1:55" x14ac:dyDescent="0.3">
      <c r="A9581" s="76"/>
      <c r="B9581" s="104"/>
      <c r="C9581" s="76"/>
      <c r="D9581" s="77"/>
      <c r="E9581" s="12"/>
      <c r="F9581" s="78"/>
      <c r="G9581" s="77"/>
      <c r="H9581" s="79"/>
      <c r="BA9581" s="5" t="str">
        <f t="shared" si="149"/>
        <v/>
      </c>
      <c r="BB9581" s="5" t="str">
        <f>IF(OR($E9581="",$G9581&lt;&gt;"Ativo"),"",IF(COUNTIFS($E$4:$E9581,$E9581,$A$4:$A9581,$A9581,$G$4:$G9581,"Ativo")=1,1,0))</f>
        <v/>
      </c>
      <c r="BC9581" t="str">
        <f>IF(OR($A9581="",$G9581&lt;&gt;"Ativo"),"",IF(COUNTIFS($A$4:$A9581,$A9581,$G$4:$G9581,"Ativo")=1,1,0))</f>
        <v/>
      </c>
    </row>
    <row r="9582" spans="1:55" x14ac:dyDescent="0.3">
      <c r="A9582" s="76"/>
      <c r="B9582" s="104"/>
      <c r="C9582" s="76"/>
      <c r="D9582" s="77"/>
      <c r="E9582" s="12"/>
      <c r="F9582" s="78"/>
      <c r="G9582" s="77"/>
      <c r="H9582" s="79"/>
      <c r="BA9582" s="5" t="str">
        <f t="shared" si="149"/>
        <v/>
      </c>
      <c r="BB9582" s="5" t="str">
        <f>IF(OR($E9582="",$G9582&lt;&gt;"Ativo"),"",IF(COUNTIFS($E$4:$E9582,$E9582,$A$4:$A9582,$A9582,$G$4:$G9582,"Ativo")=1,1,0))</f>
        <v/>
      </c>
      <c r="BC9582" t="str">
        <f>IF(OR($A9582="",$G9582&lt;&gt;"Ativo"),"",IF(COUNTIFS($A$4:$A9582,$A9582,$G$4:$G9582,"Ativo")=1,1,0))</f>
        <v/>
      </c>
    </row>
    <row r="9583" spans="1:55" x14ac:dyDescent="0.3">
      <c r="A9583" s="76"/>
      <c r="B9583" s="104"/>
      <c r="C9583" s="76"/>
      <c r="D9583" s="77"/>
      <c r="E9583" s="12"/>
      <c r="F9583" s="78"/>
      <c r="G9583" s="77"/>
      <c r="H9583" s="79"/>
      <c r="BA9583" s="5" t="str">
        <f t="shared" si="149"/>
        <v/>
      </c>
      <c r="BB9583" s="5" t="str">
        <f>IF(OR($E9583="",$G9583&lt;&gt;"Ativo"),"",IF(COUNTIFS($E$4:$E9583,$E9583,$A$4:$A9583,$A9583,$G$4:$G9583,"Ativo")=1,1,0))</f>
        <v/>
      </c>
      <c r="BC9583" t="str">
        <f>IF(OR($A9583="",$G9583&lt;&gt;"Ativo"),"",IF(COUNTIFS($A$4:$A9583,$A9583,$G$4:$G9583,"Ativo")=1,1,0))</f>
        <v/>
      </c>
    </row>
    <row r="9584" spans="1:55" x14ac:dyDescent="0.3">
      <c r="A9584" s="76"/>
      <c r="B9584" s="104"/>
      <c r="C9584" s="76"/>
      <c r="D9584" s="77"/>
      <c r="E9584" s="12"/>
      <c r="F9584" s="78"/>
      <c r="G9584" s="77"/>
      <c r="H9584" s="79"/>
      <c r="BA9584" s="5" t="str">
        <f t="shared" si="149"/>
        <v/>
      </c>
      <c r="BB9584" s="5" t="str">
        <f>IF(OR($E9584="",$G9584&lt;&gt;"Ativo"),"",IF(COUNTIFS($E$4:$E9584,$E9584,$A$4:$A9584,$A9584,$G$4:$G9584,"Ativo")=1,1,0))</f>
        <v/>
      </c>
      <c r="BC9584" t="str">
        <f>IF(OR($A9584="",$G9584&lt;&gt;"Ativo"),"",IF(COUNTIFS($A$4:$A9584,$A9584,$G$4:$G9584,"Ativo")=1,1,0))</f>
        <v/>
      </c>
    </row>
    <row r="9585" spans="1:55" x14ac:dyDescent="0.3">
      <c r="A9585" s="76"/>
      <c r="B9585" s="104"/>
      <c r="C9585" s="76"/>
      <c r="D9585" s="77"/>
      <c r="E9585" s="12"/>
      <c r="F9585" s="78"/>
      <c r="G9585" s="77"/>
      <c r="H9585" s="79"/>
      <c r="BA9585" s="5" t="str">
        <f t="shared" si="149"/>
        <v/>
      </c>
      <c r="BB9585" s="5" t="str">
        <f>IF(OR($E9585="",$G9585&lt;&gt;"Ativo"),"",IF(COUNTIFS($E$4:$E9585,$E9585,$A$4:$A9585,$A9585,$G$4:$G9585,"Ativo")=1,1,0))</f>
        <v/>
      </c>
      <c r="BC9585" t="str">
        <f>IF(OR($A9585="",$G9585&lt;&gt;"Ativo"),"",IF(COUNTIFS($A$4:$A9585,$A9585,$G$4:$G9585,"Ativo")=1,1,0))</f>
        <v/>
      </c>
    </row>
    <row r="9586" spans="1:55" x14ac:dyDescent="0.3">
      <c r="A9586" s="76"/>
      <c r="B9586" s="104"/>
      <c r="C9586" s="76"/>
      <c r="D9586" s="77"/>
      <c r="E9586" s="12"/>
      <c r="F9586" s="78"/>
      <c r="G9586" s="77"/>
      <c r="H9586" s="79"/>
      <c r="BA9586" s="5" t="str">
        <f t="shared" si="149"/>
        <v/>
      </c>
      <c r="BB9586" s="5" t="str">
        <f>IF(OR($E9586="",$G9586&lt;&gt;"Ativo"),"",IF(COUNTIFS($E$4:$E9586,$E9586,$A$4:$A9586,$A9586,$G$4:$G9586,"Ativo")=1,1,0))</f>
        <v/>
      </c>
      <c r="BC9586" t="str">
        <f>IF(OR($A9586="",$G9586&lt;&gt;"Ativo"),"",IF(COUNTIFS($A$4:$A9586,$A9586,$G$4:$G9586,"Ativo")=1,1,0))</f>
        <v/>
      </c>
    </row>
    <row r="9587" spans="1:55" x14ac:dyDescent="0.3">
      <c r="A9587" s="76"/>
      <c r="B9587" s="104"/>
      <c r="C9587" s="76"/>
      <c r="D9587" s="77"/>
      <c r="E9587" s="12"/>
      <c r="F9587" s="78"/>
      <c r="G9587" s="77"/>
      <c r="H9587" s="79"/>
      <c r="BA9587" s="5" t="str">
        <f t="shared" si="149"/>
        <v/>
      </c>
      <c r="BB9587" s="5" t="str">
        <f>IF(OR($E9587="",$G9587&lt;&gt;"Ativo"),"",IF(COUNTIFS($E$4:$E9587,$E9587,$A$4:$A9587,$A9587,$G$4:$G9587,"Ativo")=1,1,0))</f>
        <v/>
      </c>
      <c r="BC9587" t="str">
        <f>IF(OR($A9587="",$G9587&lt;&gt;"Ativo"),"",IF(COUNTIFS($A$4:$A9587,$A9587,$G$4:$G9587,"Ativo")=1,1,0))</f>
        <v/>
      </c>
    </row>
    <row r="9588" spans="1:55" x14ac:dyDescent="0.3">
      <c r="A9588" s="76"/>
      <c r="B9588" s="104"/>
      <c r="C9588" s="76"/>
      <c r="D9588" s="77"/>
      <c r="E9588" s="12"/>
      <c r="F9588" s="78"/>
      <c r="G9588" s="77"/>
      <c r="H9588" s="79"/>
      <c r="BA9588" s="5" t="str">
        <f t="shared" si="149"/>
        <v/>
      </c>
      <c r="BB9588" s="5" t="str">
        <f>IF(OR($E9588="",$G9588&lt;&gt;"Ativo"),"",IF(COUNTIFS($E$4:$E9588,$E9588,$A$4:$A9588,$A9588,$G$4:$G9588,"Ativo")=1,1,0))</f>
        <v/>
      </c>
      <c r="BC9588" t="str">
        <f>IF(OR($A9588="",$G9588&lt;&gt;"Ativo"),"",IF(COUNTIFS($A$4:$A9588,$A9588,$G$4:$G9588,"Ativo")=1,1,0))</f>
        <v/>
      </c>
    </row>
    <row r="9589" spans="1:55" x14ac:dyDescent="0.3">
      <c r="A9589" s="76"/>
      <c r="B9589" s="104"/>
      <c r="C9589" s="76"/>
      <c r="D9589" s="77"/>
      <c r="E9589" s="12"/>
      <c r="F9589" s="78"/>
      <c r="G9589" s="77"/>
      <c r="H9589" s="79"/>
      <c r="BA9589" s="5" t="str">
        <f t="shared" si="149"/>
        <v/>
      </c>
      <c r="BB9589" s="5" t="str">
        <f>IF(OR($E9589="",$G9589&lt;&gt;"Ativo"),"",IF(COUNTIFS($E$4:$E9589,$E9589,$A$4:$A9589,$A9589,$G$4:$G9589,"Ativo")=1,1,0))</f>
        <v/>
      </c>
      <c r="BC9589" t="str">
        <f>IF(OR($A9589="",$G9589&lt;&gt;"Ativo"),"",IF(COUNTIFS($A$4:$A9589,$A9589,$G$4:$G9589,"Ativo")=1,1,0))</f>
        <v/>
      </c>
    </row>
    <row r="9590" spans="1:55" x14ac:dyDescent="0.3">
      <c r="A9590" s="76"/>
      <c r="B9590" s="104"/>
      <c r="C9590" s="76"/>
      <c r="D9590" s="77"/>
      <c r="E9590" s="12"/>
      <c r="F9590" s="78"/>
      <c r="G9590" s="77"/>
      <c r="H9590" s="79"/>
      <c r="BA9590" s="5" t="str">
        <f t="shared" si="149"/>
        <v/>
      </c>
      <c r="BB9590" s="5" t="str">
        <f>IF(OR($E9590="",$G9590&lt;&gt;"Ativo"),"",IF(COUNTIFS($E$4:$E9590,$E9590,$A$4:$A9590,$A9590,$G$4:$G9590,"Ativo")=1,1,0))</f>
        <v/>
      </c>
      <c r="BC9590" t="str">
        <f>IF(OR($A9590="",$G9590&lt;&gt;"Ativo"),"",IF(COUNTIFS($A$4:$A9590,$A9590,$G$4:$G9590,"Ativo")=1,1,0))</f>
        <v/>
      </c>
    </row>
    <row r="9591" spans="1:55" x14ac:dyDescent="0.3">
      <c r="A9591" s="76"/>
      <c r="B9591" s="104"/>
      <c r="C9591" s="76"/>
      <c r="D9591" s="77"/>
      <c r="E9591" s="12"/>
      <c r="F9591" s="78"/>
      <c r="G9591" s="77"/>
      <c r="H9591" s="79"/>
      <c r="BA9591" s="5" t="str">
        <f t="shared" si="149"/>
        <v/>
      </c>
      <c r="BB9591" s="5" t="str">
        <f>IF(OR($E9591="",$G9591&lt;&gt;"Ativo"),"",IF(COUNTIFS($E$4:$E9591,$E9591,$A$4:$A9591,$A9591,$G$4:$G9591,"Ativo")=1,1,0))</f>
        <v/>
      </c>
      <c r="BC9591" t="str">
        <f>IF(OR($A9591="",$G9591&lt;&gt;"Ativo"),"",IF(COUNTIFS($A$4:$A9591,$A9591,$G$4:$G9591,"Ativo")=1,1,0))</f>
        <v/>
      </c>
    </row>
    <row r="9592" spans="1:55" x14ac:dyDescent="0.3">
      <c r="A9592" s="76"/>
      <c r="B9592" s="104"/>
      <c r="C9592" s="76"/>
      <c r="D9592" s="77"/>
      <c r="E9592" s="12"/>
      <c r="F9592" s="78"/>
      <c r="G9592" s="77"/>
      <c r="H9592" s="79"/>
      <c r="BA9592" s="5" t="str">
        <f t="shared" si="149"/>
        <v/>
      </c>
      <c r="BB9592" s="5" t="str">
        <f>IF(OR($E9592="",$G9592&lt;&gt;"Ativo"),"",IF(COUNTIFS($E$4:$E9592,$E9592,$A$4:$A9592,$A9592,$G$4:$G9592,"Ativo")=1,1,0))</f>
        <v/>
      </c>
      <c r="BC9592" t="str">
        <f>IF(OR($A9592="",$G9592&lt;&gt;"Ativo"),"",IF(COUNTIFS($A$4:$A9592,$A9592,$G$4:$G9592,"Ativo")=1,1,0))</f>
        <v/>
      </c>
    </row>
    <row r="9593" spans="1:55" x14ac:dyDescent="0.3">
      <c r="A9593" s="76"/>
      <c r="B9593" s="104"/>
      <c r="C9593" s="76"/>
      <c r="D9593" s="77"/>
      <c r="E9593" s="12"/>
      <c r="F9593" s="78"/>
      <c r="G9593" s="77"/>
      <c r="H9593" s="79"/>
      <c r="BA9593" s="5" t="str">
        <f t="shared" si="149"/>
        <v/>
      </c>
      <c r="BB9593" s="5" t="str">
        <f>IF(OR($E9593="",$G9593&lt;&gt;"Ativo"),"",IF(COUNTIFS($E$4:$E9593,$E9593,$A$4:$A9593,$A9593,$G$4:$G9593,"Ativo")=1,1,0))</f>
        <v/>
      </c>
      <c r="BC9593" t="str">
        <f>IF(OR($A9593="",$G9593&lt;&gt;"Ativo"),"",IF(COUNTIFS($A$4:$A9593,$A9593,$G$4:$G9593,"Ativo")=1,1,0))</f>
        <v/>
      </c>
    </row>
    <row r="9594" spans="1:55" x14ac:dyDescent="0.3">
      <c r="A9594" s="76"/>
      <c r="B9594" s="104"/>
      <c r="C9594" s="76"/>
      <c r="D9594" s="77"/>
      <c r="E9594" s="12"/>
      <c r="F9594" s="78"/>
      <c r="G9594" s="77"/>
      <c r="H9594" s="79"/>
      <c r="BA9594" s="5" t="str">
        <f t="shared" si="149"/>
        <v/>
      </c>
      <c r="BB9594" s="5" t="str">
        <f>IF(OR($E9594="",$G9594&lt;&gt;"Ativo"),"",IF(COUNTIFS($E$4:$E9594,$E9594,$A$4:$A9594,$A9594,$G$4:$G9594,"Ativo")=1,1,0))</f>
        <v/>
      </c>
      <c r="BC9594" t="str">
        <f>IF(OR($A9594="",$G9594&lt;&gt;"Ativo"),"",IF(COUNTIFS($A$4:$A9594,$A9594,$G$4:$G9594,"Ativo")=1,1,0))</f>
        <v/>
      </c>
    </row>
    <row r="9595" spans="1:55" x14ac:dyDescent="0.3">
      <c r="A9595" s="76"/>
      <c r="B9595" s="104"/>
      <c r="C9595" s="76"/>
      <c r="D9595" s="77"/>
      <c r="E9595" s="12"/>
      <c r="F9595" s="78"/>
      <c r="G9595" s="77"/>
      <c r="H9595" s="79"/>
      <c r="BA9595" s="5" t="str">
        <f t="shared" si="149"/>
        <v/>
      </c>
      <c r="BB9595" s="5" t="str">
        <f>IF(OR($E9595="",$G9595&lt;&gt;"Ativo"),"",IF(COUNTIFS($E$4:$E9595,$E9595,$A$4:$A9595,$A9595,$G$4:$G9595,"Ativo")=1,1,0))</f>
        <v/>
      </c>
      <c r="BC9595" t="str">
        <f>IF(OR($A9595="",$G9595&lt;&gt;"Ativo"),"",IF(COUNTIFS($A$4:$A9595,$A9595,$G$4:$G9595,"Ativo")=1,1,0))</f>
        <v/>
      </c>
    </row>
    <row r="9596" spans="1:55" x14ac:dyDescent="0.3">
      <c r="A9596" s="76"/>
      <c r="B9596" s="104"/>
      <c r="C9596" s="76"/>
      <c r="D9596" s="77"/>
      <c r="E9596" s="12"/>
      <c r="F9596" s="78"/>
      <c r="G9596" s="77"/>
      <c r="H9596" s="79"/>
      <c r="BA9596" s="5" t="str">
        <f t="shared" si="149"/>
        <v/>
      </c>
      <c r="BB9596" s="5" t="str">
        <f>IF(OR($E9596="",$G9596&lt;&gt;"Ativo"),"",IF(COUNTIFS($E$4:$E9596,$E9596,$A$4:$A9596,$A9596,$G$4:$G9596,"Ativo")=1,1,0))</f>
        <v/>
      </c>
      <c r="BC9596" t="str">
        <f>IF(OR($A9596="",$G9596&lt;&gt;"Ativo"),"",IF(COUNTIFS($A$4:$A9596,$A9596,$G$4:$G9596,"Ativo")=1,1,0))</f>
        <v/>
      </c>
    </row>
    <row r="9597" spans="1:55" x14ac:dyDescent="0.3">
      <c r="A9597" s="76"/>
      <c r="B9597" s="104"/>
      <c r="C9597" s="76"/>
      <c r="D9597" s="77"/>
      <c r="E9597" s="12"/>
      <c r="F9597" s="78"/>
      <c r="G9597" s="77"/>
      <c r="H9597" s="79"/>
      <c r="BA9597" s="5" t="str">
        <f t="shared" si="149"/>
        <v/>
      </c>
      <c r="BB9597" s="5" t="str">
        <f>IF(OR($E9597="",$G9597&lt;&gt;"Ativo"),"",IF(COUNTIFS($E$4:$E9597,$E9597,$A$4:$A9597,$A9597,$G$4:$G9597,"Ativo")=1,1,0))</f>
        <v/>
      </c>
      <c r="BC9597" t="str">
        <f>IF(OR($A9597="",$G9597&lt;&gt;"Ativo"),"",IF(COUNTIFS($A$4:$A9597,$A9597,$G$4:$G9597,"Ativo")=1,1,0))</f>
        <v/>
      </c>
    </row>
    <row r="9598" spans="1:55" x14ac:dyDescent="0.3">
      <c r="A9598" s="76"/>
      <c r="B9598" s="104"/>
      <c r="C9598" s="76"/>
      <c r="D9598" s="77"/>
      <c r="E9598" s="12"/>
      <c r="F9598" s="78"/>
      <c r="G9598" s="77"/>
      <c r="H9598" s="79"/>
      <c r="BA9598" s="5" t="str">
        <f t="shared" si="149"/>
        <v/>
      </c>
      <c r="BB9598" s="5" t="str">
        <f>IF(OR($E9598="",$G9598&lt;&gt;"Ativo"),"",IF(COUNTIFS($E$4:$E9598,$E9598,$A$4:$A9598,$A9598,$G$4:$G9598,"Ativo")=1,1,0))</f>
        <v/>
      </c>
      <c r="BC9598" t="str">
        <f>IF(OR($A9598="",$G9598&lt;&gt;"Ativo"),"",IF(COUNTIFS($A$4:$A9598,$A9598,$G$4:$G9598,"Ativo")=1,1,0))</f>
        <v/>
      </c>
    </row>
    <row r="9599" spans="1:55" x14ac:dyDescent="0.3">
      <c r="A9599" s="76"/>
      <c r="B9599" s="104"/>
      <c r="C9599" s="76"/>
      <c r="D9599" s="77"/>
      <c r="E9599" s="12"/>
      <c r="F9599" s="78"/>
      <c r="G9599" s="77"/>
      <c r="H9599" s="79"/>
      <c r="BA9599" s="5" t="str">
        <f t="shared" si="149"/>
        <v/>
      </c>
      <c r="BB9599" s="5" t="str">
        <f>IF(OR($E9599="",$G9599&lt;&gt;"Ativo"),"",IF(COUNTIFS($E$4:$E9599,$E9599,$A$4:$A9599,$A9599,$G$4:$G9599,"Ativo")=1,1,0))</f>
        <v/>
      </c>
      <c r="BC9599" t="str">
        <f>IF(OR($A9599="",$G9599&lt;&gt;"Ativo"),"",IF(COUNTIFS($A$4:$A9599,$A9599,$G$4:$G9599,"Ativo")=1,1,0))</f>
        <v/>
      </c>
    </row>
    <row r="9600" spans="1:55" x14ac:dyDescent="0.3">
      <c r="A9600" s="76"/>
      <c r="B9600" s="104"/>
      <c r="C9600" s="76"/>
      <c r="D9600" s="77"/>
      <c r="E9600" s="12"/>
      <c r="F9600" s="78"/>
      <c r="G9600" s="77"/>
      <c r="H9600" s="79"/>
      <c r="BA9600" s="5" t="str">
        <f t="shared" si="149"/>
        <v/>
      </c>
      <c r="BB9600" s="5" t="str">
        <f>IF(OR($E9600="",$G9600&lt;&gt;"Ativo"),"",IF(COUNTIFS($E$4:$E9600,$E9600,$A$4:$A9600,$A9600,$G$4:$G9600,"Ativo")=1,1,0))</f>
        <v/>
      </c>
      <c r="BC9600" t="str">
        <f>IF(OR($A9600="",$G9600&lt;&gt;"Ativo"),"",IF(COUNTIFS($A$4:$A9600,$A9600,$G$4:$G9600,"Ativo")=1,1,0))</f>
        <v/>
      </c>
    </row>
    <row r="9601" spans="1:55" x14ac:dyDescent="0.3">
      <c r="A9601" s="76"/>
      <c r="B9601" s="104"/>
      <c r="C9601" s="76"/>
      <c r="D9601" s="77"/>
      <c r="E9601" s="12"/>
      <c r="F9601" s="78"/>
      <c r="G9601" s="77"/>
      <c r="H9601" s="79"/>
      <c r="BA9601" s="5" t="str">
        <f t="shared" si="149"/>
        <v/>
      </c>
      <c r="BB9601" s="5" t="str">
        <f>IF(OR($E9601="",$G9601&lt;&gt;"Ativo"),"",IF(COUNTIFS($E$4:$E9601,$E9601,$A$4:$A9601,$A9601,$G$4:$G9601,"Ativo")=1,1,0))</f>
        <v/>
      </c>
      <c r="BC9601" t="str">
        <f>IF(OR($A9601="",$G9601&lt;&gt;"Ativo"),"",IF(COUNTIFS($A$4:$A9601,$A9601,$G$4:$G9601,"Ativo")=1,1,0))</f>
        <v/>
      </c>
    </row>
    <row r="9602" spans="1:55" x14ac:dyDescent="0.3">
      <c r="A9602" s="76"/>
      <c r="B9602" s="104"/>
      <c r="C9602" s="76"/>
      <c r="D9602" s="77"/>
      <c r="E9602" s="12"/>
      <c r="F9602" s="78"/>
      <c r="G9602" s="77"/>
      <c r="H9602" s="79"/>
      <c r="BA9602" s="5" t="str">
        <f t="shared" si="149"/>
        <v/>
      </c>
      <c r="BB9602" s="5" t="str">
        <f>IF(OR($E9602="",$G9602&lt;&gt;"Ativo"),"",IF(COUNTIFS($E$4:$E9602,$E9602,$A$4:$A9602,$A9602,$G$4:$G9602,"Ativo")=1,1,0))</f>
        <v/>
      </c>
      <c r="BC9602" t="str">
        <f>IF(OR($A9602="",$G9602&lt;&gt;"Ativo"),"",IF(COUNTIFS($A$4:$A9602,$A9602,$G$4:$G9602,"Ativo")=1,1,0))</f>
        <v/>
      </c>
    </row>
    <row r="9603" spans="1:55" x14ac:dyDescent="0.3">
      <c r="A9603" s="76"/>
      <c r="B9603" s="104"/>
      <c r="C9603" s="76"/>
      <c r="D9603" s="77"/>
      <c r="E9603" s="12"/>
      <c r="F9603" s="78"/>
      <c r="G9603" s="77"/>
      <c r="H9603" s="79"/>
      <c r="BA9603" s="5" t="str">
        <f t="shared" si="149"/>
        <v/>
      </c>
      <c r="BB9603" s="5" t="str">
        <f>IF(OR($E9603="",$G9603&lt;&gt;"Ativo"),"",IF(COUNTIFS($E$4:$E9603,$E9603,$A$4:$A9603,$A9603,$G$4:$G9603,"Ativo")=1,1,0))</f>
        <v/>
      </c>
      <c r="BC9603" t="str">
        <f>IF(OR($A9603="",$G9603&lt;&gt;"Ativo"),"",IF(COUNTIFS($A$4:$A9603,$A9603,$G$4:$G9603,"Ativo")=1,1,0))</f>
        <v/>
      </c>
    </row>
    <row r="9604" spans="1:55" x14ac:dyDescent="0.3">
      <c r="A9604" s="76"/>
      <c r="B9604" s="104"/>
      <c r="C9604" s="76"/>
      <c r="D9604" s="77"/>
      <c r="E9604" s="12"/>
      <c r="F9604" s="78"/>
      <c r="G9604" s="77"/>
      <c r="H9604" s="79"/>
      <c r="BA9604" s="5" t="str">
        <f t="shared" ref="BA9604:BA9667" si="150">IF($D9604="","",MID($D9604,4,LEN($D9604)-5))</f>
        <v/>
      </c>
      <c r="BB9604" s="5" t="str">
        <f>IF(OR($E9604="",$G9604&lt;&gt;"Ativo"),"",IF(COUNTIFS($E$4:$E9604,$E9604,$A$4:$A9604,$A9604,$G$4:$G9604,"Ativo")=1,1,0))</f>
        <v/>
      </c>
      <c r="BC9604" t="str">
        <f>IF(OR($A9604="",$G9604&lt;&gt;"Ativo"),"",IF(COUNTIFS($A$4:$A9604,$A9604,$G$4:$G9604,"Ativo")=1,1,0))</f>
        <v/>
      </c>
    </row>
    <row r="9605" spans="1:55" x14ac:dyDescent="0.3">
      <c r="A9605" s="76"/>
      <c r="B9605" s="104"/>
      <c r="C9605" s="76"/>
      <c r="D9605" s="77"/>
      <c r="E9605" s="12"/>
      <c r="F9605" s="78"/>
      <c r="G9605" s="77"/>
      <c r="H9605" s="79"/>
      <c r="BA9605" s="5" t="str">
        <f t="shared" si="150"/>
        <v/>
      </c>
      <c r="BB9605" s="5" t="str">
        <f>IF(OR($E9605="",$G9605&lt;&gt;"Ativo"),"",IF(COUNTIFS($E$4:$E9605,$E9605,$A$4:$A9605,$A9605,$G$4:$G9605,"Ativo")=1,1,0))</f>
        <v/>
      </c>
      <c r="BC9605" t="str">
        <f>IF(OR($A9605="",$G9605&lt;&gt;"Ativo"),"",IF(COUNTIFS($A$4:$A9605,$A9605,$G$4:$G9605,"Ativo")=1,1,0))</f>
        <v/>
      </c>
    </row>
    <row r="9606" spans="1:55" x14ac:dyDescent="0.3">
      <c r="A9606" s="76"/>
      <c r="B9606" s="104"/>
      <c r="C9606" s="76"/>
      <c r="D9606" s="77"/>
      <c r="E9606" s="12"/>
      <c r="F9606" s="78"/>
      <c r="G9606" s="77"/>
      <c r="H9606" s="79"/>
      <c r="BA9606" s="5" t="str">
        <f t="shared" si="150"/>
        <v/>
      </c>
      <c r="BB9606" s="5" t="str">
        <f>IF(OR($E9606="",$G9606&lt;&gt;"Ativo"),"",IF(COUNTIFS($E$4:$E9606,$E9606,$A$4:$A9606,$A9606,$G$4:$G9606,"Ativo")=1,1,0))</f>
        <v/>
      </c>
      <c r="BC9606" t="str">
        <f>IF(OR($A9606="",$G9606&lt;&gt;"Ativo"),"",IF(COUNTIFS($A$4:$A9606,$A9606,$G$4:$G9606,"Ativo")=1,1,0))</f>
        <v/>
      </c>
    </row>
    <row r="9607" spans="1:55" x14ac:dyDescent="0.3">
      <c r="A9607" s="76"/>
      <c r="B9607" s="104"/>
      <c r="C9607" s="76"/>
      <c r="D9607" s="77"/>
      <c r="E9607" s="12"/>
      <c r="F9607" s="78"/>
      <c r="G9607" s="77"/>
      <c r="H9607" s="79"/>
      <c r="BA9607" s="5" t="str">
        <f t="shared" si="150"/>
        <v/>
      </c>
      <c r="BB9607" s="5" t="str">
        <f>IF(OR($E9607="",$G9607&lt;&gt;"Ativo"),"",IF(COUNTIFS($E$4:$E9607,$E9607,$A$4:$A9607,$A9607,$G$4:$G9607,"Ativo")=1,1,0))</f>
        <v/>
      </c>
      <c r="BC9607" t="str">
        <f>IF(OR($A9607="",$G9607&lt;&gt;"Ativo"),"",IF(COUNTIFS($A$4:$A9607,$A9607,$G$4:$G9607,"Ativo")=1,1,0))</f>
        <v/>
      </c>
    </row>
    <row r="9608" spans="1:55" x14ac:dyDescent="0.3">
      <c r="A9608" s="76"/>
      <c r="B9608" s="104"/>
      <c r="C9608" s="76"/>
      <c r="D9608" s="77"/>
      <c r="E9608" s="12"/>
      <c r="F9608" s="78"/>
      <c r="G9608" s="77"/>
      <c r="H9608" s="79"/>
      <c r="BA9608" s="5" t="str">
        <f t="shared" si="150"/>
        <v/>
      </c>
      <c r="BB9608" s="5" t="str">
        <f>IF(OR($E9608="",$G9608&lt;&gt;"Ativo"),"",IF(COUNTIFS($E$4:$E9608,$E9608,$A$4:$A9608,$A9608,$G$4:$G9608,"Ativo")=1,1,0))</f>
        <v/>
      </c>
      <c r="BC9608" t="str">
        <f>IF(OR($A9608="",$G9608&lt;&gt;"Ativo"),"",IF(COUNTIFS($A$4:$A9608,$A9608,$G$4:$G9608,"Ativo")=1,1,0))</f>
        <v/>
      </c>
    </row>
    <row r="9609" spans="1:55" x14ac:dyDescent="0.3">
      <c r="A9609" s="76"/>
      <c r="B9609" s="104"/>
      <c r="C9609" s="76"/>
      <c r="D9609" s="77"/>
      <c r="E9609" s="12"/>
      <c r="F9609" s="78"/>
      <c r="G9609" s="77"/>
      <c r="H9609" s="79"/>
      <c r="BA9609" s="5" t="str">
        <f t="shared" si="150"/>
        <v/>
      </c>
      <c r="BB9609" s="5" t="str">
        <f>IF(OR($E9609="",$G9609&lt;&gt;"Ativo"),"",IF(COUNTIFS($E$4:$E9609,$E9609,$A$4:$A9609,$A9609,$G$4:$G9609,"Ativo")=1,1,0))</f>
        <v/>
      </c>
      <c r="BC9609" t="str">
        <f>IF(OR($A9609="",$G9609&lt;&gt;"Ativo"),"",IF(COUNTIFS($A$4:$A9609,$A9609,$G$4:$G9609,"Ativo")=1,1,0))</f>
        <v/>
      </c>
    </row>
    <row r="9610" spans="1:55" x14ac:dyDescent="0.3">
      <c r="A9610" s="76"/>
      <c r="B9610" s="104"/>
      <c r="C9610" s="76"/>
      <c r="D9610" s="77"/>
      <c r="E9610" s="12"/>
      <c r="F9610" s="78"/>
      <c r="G9610" s="77"/>
      <c r="H9610" s="79"/>
      <c r="BA9610" s="5" t="str">
        <f t="shared" si="150"/>
        <v/>
      </c>
      <c r="BB9610" s="5" t="str">
        <f>IF(OR($E9610="",$G9610&lt;&gt;"Ativo"),"",IF(COUNTIFS($E$4:$E9610,$E9610,$A$4:$A9610,$A9610,$G$4:$G9610,"Ativo")=1,1,0))</f>
        <v/>
      </c>
      <c r="BC9610" t="str">
        <f>IF(OR($A9610="",$G9610&lt;&gt;"Ativo"),"",IF(COUNTIFS($A$4:$A9610,$A9610,$G$4:$G9610,"Ativo")=1,1,0))</f>
        <v/>
      </c>
    </row>
    <row r="9611" spans="1:55" x14ac:dyDescent="0.3">
      <c r="A9611" s="76"/>
      <c r="B9611" s="104"/>
      <c r="C9611" s="76"/>
      <c r="D9611" s="77"/>
      <c r="E9611" s="12"/>
      <c r="F9611" s="78"/>
      <c r="G9611" s="77"/>
      <c r="H9611" s="79"/>
      <c r="BA9611" s="5" t="str">
        <f t="shared" si="150"/>
        <v/>
      </c>
      <c r="BB9611" s="5" t="str">
        <f>IF(OR($E9611="",$G9611&lt;&gt;"Ativo"),"",IF(COUNTIFS($E$4:$E9611,$E9611,$A$4:$A9611,$A9611,$G$4:$G9611,"Ativo")=1,1,0))</f>
        <v/>
      </c>
      <c r="BC9611" t="str">
        <f>IF(OR($A9611="",$G9611&lt;&gt;"Ativo"),"",IF(COUNTIFS($A$4:$A9611,$A9611,$G$4:$G9611,"Ativo")=1,1,0))</f>
        <v/>
      </c>
    </row>
    <row r="9612" spans="1:55" x14ac:dyDescent="0.3">
      <c r="A9612" s="76"/>
      <c r="B9612" s="104"/>
      <c r="C9612" s="76"/>
      <c r="D9612" s="77"/>
      <c r="E9612" s="12"/>
      <c r="F9612" s="78"/>
      <c r="G9612" s="77"/>
      <c r="H9612" s="79"/>
      <c r="BA9612" s="5" t="str">
        <f t="shared" si="150"/>
        <v/>
      </c>
      <c r="BB9612" s="5" t="str">
        <f>IF(OR($E9612="",$G9612&lt;&gt;"Ativo"),"",IF(COUNTIFS($E$4:$E9612,$E9612,$A$4:$A9612,$A9612,$G$4:$G9612,"Ativo")=1,1,0))</f>
        <v/>
      </c>
      <c r="BC9612" t="str">
        <f>IF(OR($A9612="",$G9612&lt;&gt;"Ativo"),"",IF(COUNTIFS($A$4:$A9612,$A9612,$G$4:$G9612,"Ativo")=1,1,0))</f>
        <v/>
      </c>
    </row>
    <row r="9613" spans="1:55" x14ac:dyDescent="0.3">
      <c r="A9613" s="76"/>
      <c r="B9613" s="104"/>
      <c r="C9613" s="76"/>
      <c r="D9613" s="77"/>
      <c r="E9613" s="12"/>
      <c r="F9613" s="78"/>
      <c r="G9613" s="77"/>
      <c r="H9613" s="79"/>
      <c r="BA9613" s="5" t="str">
        <f t="shared" si="150"/>
        <v/>
      </c>
      <c r="BB9613" s="5" t="str">
        <f>IF(OR($E9613="",$G9613&lt;&gt;"Ativo"),"",IF(COUNTIFS($E$4:$E9613,$E9613,$A$4:$A9613,$A9613,$G$4:$G9613,"Ativo")=1,1,0))</f>
        <v/>
      </c>
      <c r="BC9613" t="str">
        <f>IF(OR($A9613="",$G9613&lt;&gt;"Ativo"),"",IF(COUNTIFS($A$4:$A9613,$A9613,$G$4:$G9613,"Ativo")=1,1,0))</f>
        <v/>
      </c>
    </row>
    <row r="9614" spans="1:55" x14ac:dyDescent="0.3">
      <c r="A9614" s="76"/>
      <c r="B9614" s="104"/>
      <c r="C9614" s="76"/>
      <c r="D9614" s="77"/>
      <c r="E9614" s="12"/>
      <c r="F9614" s="78"/>
      <c r="G9614" s="77"/>
      <c r="H9614" s="79"/>
      <c r="BA9614" s="5" t="str">
        <f t="shared" si="150"/>
        <v/>
      </c>
      <c r="BB9614" s="5" t="str">
        <f>IF(OR($E9614="",$G9614&lt;&gt;"Ativo"),"",IF(COUNTIFS($E$4:$E9614,$E9614,$A$4:$A9614,$A9614,$G$4:$G9614,"Ativo")=1,1,0))</f>
        <v/>
      </c>
      <c r="BC9614" t="str">
        <f>IF(OR($A9614="",$G9614&lt;&gt;"Ativo"),"",IF(COUNTIFS($A$4:$A9614,$A9614,$G$4:$G9614,"Ativo")=1,1,0))</f>
        <v/>
      </c>
    </row>
    <row r="9615" spans="1:55" x14ac:dyDescent="0.3">
      <c r="A9615" s="76"/>
      <c r="B9615" s="104"/>
      <c r="C9615" s="76"/>
      <c r="D9615" s="77"/>
      <c r="E9615" s="12"/>
      <c r="F9615" s="78"/>
      <c r="G9615" s="77"/>
      <c r="H9615" s="79"/>
      <c r="BA9615" s="5" t="str">
        <f t="shared" si="150"/>
        <v/>
      </c>
      <c r="BB9615" s="5" t="str">
        <f>IF(OR($E9615="",$G9615&lt;&gt;"Ativo"),"",IF(COUNTIFS($E$4:$E9615,$E9615,$A$4:$A9615,$A9615,$G$4:$G9615,"Ativo")=1,1,0))</f>
        <v/>
      </c>
      <c r="BC9615" t="str">
        <f>IF(OR($A9615="",$G9615&lt;&gt;"Ativo"),"",IF(COUNTIFS($A$4:$A9615,$A9615,$G$4:$G9615,"Ativo")=1,1,0))</f>
        <v/>
      </c>
    </row>
    <row r="9616" spans="1:55" x14ac:dyDescent="0.3">
      <c r="A9616" s="76"/>
      <c r="B9616" s="104"/>
      <c r="C9616" s="76"/>
      <c r="D9616" s="77"/>
      <c r="E9616" s="12"/>
      <c r="F9616" s="78"/>
      <c r="G9616" s="77"/>
      <c r="H9616" s="79"/>
      <c r="BA9616" s="5" t="str">
        <f t="shared" si="150"/>
        <v/>
      </c>
      <c r="BB9616" s="5" t="str">
        <f>IF(OR($E9616="",$G9616&lt;&gt;"Ativo"),"",IF(COUNTIFS($E$4:$E9616,$E9616,$A$4:$A9616,$A9616,$G$4:$G9616,"Ativo")=1,1,0))</f>
        <v/>
      </c>
      <c r="BC9616" t="str">
        <f>IF(OR($A9616="",$G9616&lt;&gt;"Ativo"),"",IF(COUNTIFS($A$4:$A9616,$A9616,$G$4:$G9616,"Ativo")=1,1,0))</f>
        <v/>
      </c>
    </row>
    <row r="9617" spans="1:55" x14ac:dyDescent="0.3">
      <c r="A9617" s="76"/>
      <c r="B9617" s="104"/>
      <c r="C9617" s="76"/>
      <c r="D9617" s="77"/>
      <c r="E9617" s="12"/>
      <c r="F9617" s="78"/>
      <c r="G9617" s="77"/>
      <c r="H9617" s="79"/>
      <c r="BA9617" s="5" t="str">
        <f t="shared" si="150"/>
        <v/>
      </c>
      <c r="BB9617" s="5" t="str">
        <f>IF(OR($E9617="",$G9617&lt;&gt;"Ativo"),"",IF(COUNTIFS($E$4:$E9617,$E9617,$A$4:$A9617,$A9617,$G$4:$G9617,"Ativo")=1,1,0))</f>
        <v/>
      </c>
      <c r="BC9617" t="str">
        <f>IF(OR($A9617="",$G9617&lt;&gt;"Ativo"),"",IF(COUNTIFS($A$4:$A9617,$A9617,$G$4:$G9617,"Ativo")=1,1,0))</f>
        <v/>
      </c>
    </row>
    <row r="9618" spans="1:55" x14ac:dyDescent="0.3">
      <c r="A9618" s="76"/>
      <c r="B9618" s="104"/>
      <c r="C9618" s="76"/>
      <c r="D9618" s="77"/>
      <c r="E9618" s="12"/>
      <c r="F9618" s="78"/>
      <c r="G9618" s="77"/>
      <c r="H9618" s="79"/>
      <c r="BA9618" s="5" t="str">
        <f t="shared" si="150"/>
        <v/>
      </c>
      <c r="BB9618" s="5" t="str">
        <f>IF(OR($E9618="",$G9618&lt;&gt;"Ativo"),"",IF(COUNTIFS($E$4:$E9618,$E9618,$A$4:$A9618,$A9618,$G$4:$G9618,"Ativo")=1,1,0))</f>
        <v/>
      </c>
      <c r="BC9618" t="str">
        <f>IF(OR($A9618="",$G9618&lt;&gt;"Ativo"),"",IF(COUNTIFS($A$4:$A9618,$A9618,$G$4:$G9618,"Ativo")=1,1,0))</f>
        <v/>
      </c>
    </row>
    <row r="9619" spans="1:55" x14ac:dyDescent="0.3">
      <c r="A9619" s="76"/>
      <c r="B9619" s="104"/>
      <c r="C9619" s="76"/>
      <c r="D9619" s="77"/>
      <c r="E9619" s="12"/>
      <c r="F9619" s="78"/>
      <c r="G9619" s="77"/>
      <c r="H9619" s="79"/>
      <c r="BA9619" s="5" t="str">
        <f t="shared" si="150"/>
        <v/>
      </c>
      <c r="BB9619" s="5" t="str">
        <f>IF(OR($E9619="",$G9619&lt;&gt;"Ativo"),"",IF(COUNTIFS($E$4:$E9619,$E9619,$A$4:$A9619,$A9619,$G$4:$G9619,"Ativo")=1,1,0))</f>
        <v/>
      </c>
      <c r="BC9619" t="str">
        <f>IF(OR($A9619="",$G9619&lt;&gt;"Ativo"),"",IF(COUNTIFS($A$4:$A9619,$A9619,$G$4:$G9619,"Ativo")=1,1,0))</f>
        <v/>
      </c>
    </row>
    <row r="9620" spans="1:55" x14ac:dyDescent="0.3">
      <c r="A9620" s="76"/>
      <c r="B9620" s="104"/>
      <c r="C9620" s="76"/>
      <c r="D9620" s="77"/>
      <c r="E9620" s="12"/>
      <c r="F9620" s="78"/>
      <c r="G9620" s="77"/>
      <c r="H9620" s="79"/>
      <c r="BA9620" s="5" t="str">
        <f t="shared" si="150"/>
        <v/>
      </c>
      <c r="BB9620" s="5" t="str">
        <f>IF(OR($E9620="",$G9620&lt;&gt;"Ativo"),"",IF(COUNTIFS($E$4:$E9620,$E9620,$A$4:$A9620,$A9620,$G$4:$G9620,"Ativo")=1,1,0))</f>
        <v/>
      </c>
      <c r="BC9620" t="str">
        <f>IF(OR($A9620="",$G9620&lt;&gt;"Ativo"),"",IF(COUNTIFS($A$4:$A9620,$A9620,$G$4:$G9620,"Ativo")=1,1,0))</f>
        <v/>
      </c>
    </row>
    <row r="9621" spans="1:55" x14ac:dyDescent="0.3">
      <c r="A9621" s="76"/>
      <c r="B9621" s="104"/>
      <c r="C9621" s="76"/>
      <c r="D9621" s="77"/>
      <c r="E9621" s="12"/>
      <c r="F9621" s="78"/>
      <c r="G9621" s="77"/>
      <c r="H9621" s="79"/>
      <c r="BA9621" s="5" t="str">
        <f t="shared" si="150"/>
        <v/>
      </c>
      <c r="BB9621" s="5" t="str">
        <f>IF(OR($E9621="",$G9621&lt;&gt;"Ativo"),"",IF(COUNTIFS($E$4:$E9621,$E9621,$A$4:$A9621,$A9621,$G$4:$G9621,"Ativo")=1,1,0))</f>
        <v/>
      </c>
      <c r="BC9621" t="str">
        <f>IF(OR($A9621="",$G9621&lt;&gt;"Ativo"),"",IF(COUNTIFS($A$4:$A9621,$A9621,$G$4:$G9621,"Ativo")=1,1,0))</f>
        <v/>
      </c>
    </row>
    <row r="9622" spans="1:55" x14ac:dyDescent="0.3">
      <c r="A9622" s="76"/>
      <c r="B9622" s="104"/>
      <c r="C9622" s="76"/>
      <c r="D9622" s="77"/>
      <c r="E9622" s="12"/>
      <c r="F9622" s="78"/>
      <c r="G9622" s="77"/>
      <c r="H9622" s="79"/>
      <c r="BA9622" s="5" t="str">
        <f t="shared" si="150"/>
        <v/>
      </c>
      <c r="BB9622" s="5" t="str">
        <f>IF(OR($E9622="",$G9622&lt;&gt;"Ativo"),"",IF(COUNTIFS($E$4:$E9622,$E9622,$A$4:$A9622,$A9622,$G$4:$G9622,"Ativo")=1,1,0))</f>
        <v/>
      </c>
      <c r="BC9622" t="str">
        <f>IF(OR($A9622="",$G9622&lt;&gt;"Ativo"),"",IF(COUNTIFS($A$4:$A9622,$A9622,$G$4:$G9622,"Ativo")=1,1,0))</f>
        <v/>
      </c>
    </row>
    <row r="9623" spans="1:55" x14ac:dyDescent="0.3">
      <c r="A9623" s="76"/>
      <c r="B9623" s="104"/>
      <c r="C9623" s="76"/>
      <c r="D9623" s="77"/>
      <c r="E9623" s="12"/>
      <c r="F9623" s="78"/>
      <c r="G9623" s="77"/>
      <c r="H9623" s="79"/>
      <c r="BA9623" s="5" t="str">
        <f t="shared" si="150"/>
        <v/>
      </c>
      <c r="BB9623" s="5" t="str">
        <f>IF(OR($E9623="",$G9623&lt;&gt;"Ativo"),"",IF(COUNTIFS($E$4:$E9623,$E9623,$A$4:$A9623,$A9623,$G$4:$G9623,"Ativo")=1,1,0))</f>
        <v/>
      </c>
      <c r="BC9623" t="str">
        <f>IF(OR($A9623="",$G9623&lt;&gt;"Ativo"),"",IF(COUNTIFS($A$4:$A9623,$A9623,$G$4:$G9623,"Ativo")=1,1,0))</f>
        <v/>
      </c>
    </row>
    <row r="9624" spans="1:55" x14ac:dyDescent="0.3">
      <c r="A9624" s="76"/>
      <c r="B9624" s="104"/>
      <c r="C9624" s="76"/>
      <c r="D9624" s="77"/>
      <c r="E9624" s="12"/>
      <c r="F9624" s="78"/>
      <c r="G9624" s="77"/>
      <c r="H9624" s="79"/>
      <c r="BA9624" s="5" t="str">
        <f t="shared" si="150"/>
        <v/>
      </c>
      <c r="BB9624" s="5" t="str">
        <f>IF(OR($E9624="",$G9624&lt;&gt;"Ativo"),"",IF(COUNTIFS($E$4:$E9624,$E9624,$A$4:$A9624,$A9624,$G$4:$G9624,"Ativo")=1,1,0))</f>
        <v/>
      </c>
      <c r="BC9624" t="str">
        <f>IF(OR($A9624="",$G9624&lt;&gt;"Ativo"),"",IF(COUNTIFS($A$4:$A9624,$A9624,$G$4:$G9624,"Ativo")=1,1,0))</f>
        <v/>
      </c>
    </row>
    <row r="9625" spans="1:55" x14ac:dyDescent="0.3">
      <c r="A9625" s="76"/>
      <c r="B9625" s="104"/>
      <c r="C9625" s="76"/>
      <c r="D9625" s="77"/>
      <c r="E9625" s="12"/>
      <c r="F9625" s="78"/>
      <c r="G9625" s="77"/>
      <c r="H9625" s="79"/>
      <c r="BA9625" s="5" t="str">
        <f t="shared" si="150"/>
        <v/>
      </c>
      <c r="BB9625" s="5" t="str">
        <f>IF(OR($E9625="",$G9625&lt;&gt;"Ativo"),"",IF(COUNTIFS($E$4:$E9625,$E9625,$A$4:$A9625,$A9625,$G$4:$G9625,"Ativo")=1,1,0))</f>
        <v/>
      </c>
      <c r="BC9625" t="str">
        <f>IF(OR($A9625="",$G9625&lt;&gt;"Ativo"),"",IF(COUNTIFS($A$4:$A9625,$A9625,$G$4:$G9625,"Ativo")=1,1,0))</f>
        <v/>
      </c>
    </row>
    <row r="9626" spans="1:55" x14ac:dyDescent="0.3">
      <c r="A9626" s="76"/>
      <c r="B9626" s="104"/>
      <c r="C9626" s="76"/>
      <c r="D9626" s="77"/>
      <c r="E9626" s="12"/>
      <c r="F9626" s="78"/>
      <c r="G9626" s="77"/>
      <c r="H9626" s="79"/>
      <c r="BA9626" s="5" t="str">
        <f t="shared" si="150"/>
        <v/>
      </c>
      <c r="BB9626" s="5" t="str">
        <f>IF(OR($E9626="",$G9626&lt;&gt;"Ativo"),"",IF(COUNTIFS($E$4:$E9626,$E9626,$A$4:$A9626,$A9626,$G$4:$G9626,"Ativo")=1,1,0))</f>
        <v/>
      </c>
      <c r="BC9626" t="str">
        <f>IF(OR($A9626="",$G9626&lt;&gt;"Ativo"),"",IF(COUNTIFS($A$4:$A9626,$A9626,$G$4:$G9626,"Ativo")=1,1,0))</f>
        <v/>
      </c>
    </row>
    <row r="9627" spans="1:55" x14ac:dyDescent="0.3">
      <c r="A9627" s="76"/>
      <c r="B9627" s="104"/>
      <c r="C9627" s="76"/>
      <c r="D9627" s="77"/>
      <c r="E9627" s="12"/>
      <c r="F9627" s="78"/>
      <c r="G9627" s="77"/>
      <c r="H9627" s="79"/>
      <c r="BA9627" s="5" t="str">
        <f t="shared" si="150"/>
        <v/>
      </c>
      <c r="BB9627" s="5" t="str">
        <f>IF(OR($E9627="",$G9627&lt;&gt;"Ativo"),"",IF(COUNTIFS($E$4:$E9627,$E9627,$A$4:$A9627,$A9627,$G$4:$G9627,"Ativo")=1,1,0))</f>
        <v/>
      </c>
      <c r="BC9627" t="str">
        <f>IF(OR($A9627="",$G9627&lt;&gt;"Ativo"),"",IF(COUNTIFS($A$4:$A9627,$A9627,$G$4:$G9627,"Ativo")=1,1,0))</f>
        <v/>
      </c>
    </row>
    <row r="9628" spans="1:55" x14ac:dyDescent="0.3">
      <c r="A9628" s="76"/>
      <c r="B9628" s="104"/>
      <c r="C9628" s="76"/>
      <c r="D9628" s="77"/>
      <c r="E9628" s="12"/>
      <c r="F9628" s="78"/>
      <c r="G9628" s="77"/>
      <c r="H9628" s="79"/>
      <c r="BA9628" s="5" t="str">
        <f t="shared" si="150"/>
        <v/>
      </c>
      <c r="BB9628" s="5" t="str">
        <f>IF(OR($E9628="",$G9628&lt;&gt;"Ativo"),"",IF(COUNTIFS($E$4:$E9628,$E9628,$A$4:$A9628,$A9628,$G$4:$G9628,"Ativo")=1,1,0))</f>
        <v/>
      </c>
      <c r="BC9628" t="str">
        <f>IF(OR($A9628="",$G9628&lt;&gt;"Ativo"),"",IF(COUNTIFS($A$4:$A9628,$A9628,$G$4:$G9628,"Ativo")=1,1,0))</f>
        <v/>
      </c>
    </row>
    <row r="9629" spans="1:55" x14ac:dyDescent="0.3">
      <c r="A9629" s="76"/>
      <c r="B9629" s="104"/>
      <c r="C9629" s="76"/>
      <c r="D9629" s="77"/>
      <c r="E9629" s="12"/>
      <c r="F9629" s="78"/>
      <c r="G9629" s="77"/>
      <c r="H9629" s="79"/>
      <c r="BA9629" s="5" t="str">
        <f t="shared" si="150"/>
        <v/>
      </c>
      <c r="BB9629" s="5" t="str">
        <f>IF(OR($E9629="",$G9629&lt;&gt;"Ativo"),"",IF(COUNTIFS($E$4:$E9629,$E9629,$A$4:$A9629,$A9629,$G$4:$G9629,"Ativo")=1,1,0))</f>
        <v/>
      </c>
      <c r="BC9629" t="str">
        <f>IF(OR($A9629="",$G9629&lt;&gt;"Ativo"),"",IF(COUNTIFS($A$4:$A9629,$A9629,$G$4:$G9629,"Ativo")=1,1,0))</f>
        <v/>
      </c>
    </row>
    <row r="9630" spans="1:55" x14ac:dyDescent="0.3">
      <c r="A9630" s="76"/>
      <c r="B9630" s="104"/>
      <c r="C9630" s="76"/>
      <c r="D9630" s="77"/>
      <c r="E9630" s="12"/>
      <c r="F9630" s="78"/>
      <c r="G9630" s="77"/>
      <c r="H9630" s="79"/>
      <c r="BA9630" s="5" t="str">
        <f t="shared" si="150"/>
        <v/>
      </c>
      <c r="BB9630" s="5" t="str">
        <f>IF(OR($E9630="",$G9630&lt;&gt;"Ativo"),"",IF(COUNTIFS($E$4:$E9630,$E9630,$A$4:$A9630,$A9630,$G$4:$G9630,"Ativo")=1,1,0))</f>
        <v/>
      </c>
      <c r="BC9630" t="str">
        <f>IF(OR($A9630="",$G9630&lt;&gt;"Ativo"),"",IF(COUNTIFS($A$4:$A9630,$A9630,$G$4:$G9630,"Ativo")=1,1,0))</f>
        <v/>
      </c>
    </row>
    <row r="9631" spans="1:55" x14ac:dyDescent="0.3">
      <c r="A9631" s="76"/>
      <c r="B9631" s="104"/>
      <c r="C9631" s="76"/>
      <c r="D9631" s="77"/>
      <c r="E9631" s="12"/>
      <c r="F9631" s="78"/>
      <c r="G9631" s="77"/>
      <c r="H9631" s="79"/>
      <c r="BA9631" s="5" t="str">
        <f t="shared" si="150"/>
        <v/>
      </c>
      <c r="BB9631" s="5" t="str">
        <f>IF(OR($E9631="",$G9631&lt;&gt;"Ativo"),"",IF(COUNTIFS($E$4:$E9631,$E9631,$A$4:$A9631,$A9631,$G$4:$G9631,"Ativo")=1,1,0))</f>
        <v/>
      </c>
      <c r="BC9631" t="str">
        <f>IF(OR($A9631="",$G9631&lt;&gt;"Ativo"),"",IF(COUNTIFS($A$4:$A9631,$A9631,$G$4:$G9631,"Ativo")=1,1,0))</f>
        <v/>
      </c>
    </row>
    <row r="9632" spans="1:55" x14ac:dyDescent="0.3">
      <c r="A9632" s="76"/>
      <c r="B9632" s="104"/>
      <c r="C9632" s="76"/>
      <c r="D9632" s="77"/>
      <c r="E9632" s="12"/>
      <c r="F9632" s="78"/>
      <c r="G9632" s="77"/>
      <c r="H9632" s="79"/>
      <c r="BA9632" s="5" t="str">
        <f t="shared" si="150"/>
        <v/>
      </c>
      <c r="BB9632" s="5" t="str">
        <f>IF(OR($E9632="",$G9632&lt;&gt;"Ativo"),"",IF(COUNTIFS($E$4:$E9632,$E9632,$A$4:$A9632,$A9632,$G$4:$G9632,"Ativo")=1,1,0))</f>
        <v/>
      </c>
      <c r="BC9632" t="str">
        <f>IF(OR($A9632="",$G9632&lt;&gt;"Ativo"),"",IF(COUNTIFS($A$4:$A9632,$A9632,$G$4:$G9632,"Ativo")=1,1,0))</f>
        <v/>
      </c>
    </row>
    <row r="9633" spans="1:55" x14ac:dyDescent="0.3">
      <c r="A9633" s="76"/>
      <c r="B9633" s="104"/>
      <c r="C9633" s="76"/>
      <c r="D9633" s="77"/>
      <c r="E9633" s="12"/>
      <c r="F9633" s="78"/>
      <c r="G9633" s="77"/>
      <c r="H9633" s="79"/>
      <c r="BA9633" s="5" t="str">
        <f t="shared" si="150"/>
        <v/>
      </c>
      <c r="BB9633" s="5" t="str">
        <f>IF(OR($E9633="",$G9633&lt;&gt;"Ativo"),"",IF(COUNTIFS($E$4:$E9633,$E9633,$A$4:$A9633,$A9633,$G$4:$G9633,"Ativo")=1,1,0))</f>
        <v/>
      </c>
      <c r="BC9633" t="str">
        <f>IF(OR($A9633="",$G9633&lt;&gt;"Ativo"),"",IF(COUNTIFS($A$4:$A9633,$A9633,$G$4:$G9633,"Ativo")=1,1,0))</f>
        <v/>
      </c>
    </row>
    <row r="9634" spans="1:55" x14ac:dyDescent="0.3">
      <c r="A9634" s="76"/>
      <c r="B9634" s="104"/>
      <c r="C9634" s="76"/>
      <c r="D9634" s="77"/>
      <c r="E9634" s="12"/>
      <c r="F9634" s="78"/>
      <c r="G9634" s="77"/>
      <c r="H9634" s="79"/>
      <c r="BA9634" s="5" t="str">
        <f t="shared" si="150"/>
        <v/>
      </c>
      <c r="BB9634" s="5" t="str">
        <f>IF(OR($E9634="",$G9634&lt;&gt;"Ativo"),"",IF(COUNTIFS($E$4:$E9634,$E9634,$A$4:$A9634,$A9634,$G$4:$G9634,"Ativo")=1,1,0))</f>
        <v/>
      </c>
      <c r="BC9634" t="str">
        <f>IF(OR($A9634="",$G9634&lt;&gt;"Ativo"),"",IF(COUNTIFS($A$4:$A9634,$A9634,$G$4:$G9634,"Ativo")=1,1,0))</f>
        <v/>
      </c>
    </row>
    <row r="9635" spans="1:55" x14ac:dyDescent="0.3">
      <c r="A9635" s="76"/>
      <c r="B9635" s="104"/>
      <c r="C9635" s="76"/>
      <c r="D9635" s="77"/>
      <c r="E9635" s="12"/>
      <c r="F9635" s="78"/>
      <c r="G9635" s="77"/>
      <c r="H9635" s="79"/>
      <c r="BA9635" s="5" t="str">
        <f t="shared" si="150"/>
        <v/>
      </c>
      <c r="BB9635" s="5" t="str">
        <f>IF(OR($E9635="",$G9635&lt;&gt;"Ativo"),"",IF(COUNTIFS($E$4:$E9635,$E9635,$A$4:$A9635,$A9635,$G$4:$G9635,"Ativo")=1,1,0))</f>
        <v/>
      </c>
      <c r="BC9635" t="str">
        <f>IF(OR($A9635="",$G9635&lt;&gt;"Ativo"),"",IF(COUNTIFS($A$4:$A9635,$A9635,$G$4:$G9635,"Ativo")=1,1,0))</f>
        <v/>
      </c>
    </row>
    <row r="9636" spans="1:55" x14ac:dyDescent="0.3">
      <c r="A9636" s="76"/>
      <c r="B9636" s="104"/>
      <c r="C9636" s="76"/>
      <c r="D9636" s="77"/>
      <c r="E9636" s="12"/>
      <c r="F9636" s="78"/>
      <c r="G9636" s="77"/>
      <c r="H9636" s="79"/>
      <c r="BA9636" s="5" t="str">
        <f t="shared" si="150"/>
        <v/>
      </c>
      <c r="BB9636" s="5" t="str">
        <f>IF(OR($E9636="",$G9636&lt;&gt;"Ativo"),"",IF(COUNTIFS($E$4:$E9636,$E9636,$A$4:$A9636,$A9636,$G$4:$G9636,"Ativo")=1,1,0))</f>
        <v/>
      </c>
      <c r="BC9636" t="str">
        <f>IF(OR($A9636="",$G9636&lt;&gt;"Ativo"),"",IF(COUNTIFS($A$4:$A9636,$A9636,$G$4:$G9636,"Ativo")=1,1,0))</f>
        <v/>
      </c>
    </row>
    <row r="9637" spans="1:55" x14ac:dyDescent="0.3">
      <c r="A9637" s="76"/>
      <c r="B9637" s="104"/>
      <c r="C9637" s="76"/>
      <c r="D9637" s="77"/>
      <c r="E9637" s="12"/>
      <c r="F9637" s="78"/>
      <c r="G9637" s="77"/>
      <c r="H9637" s="79"/>
      <c r="BA9637" s="5" t="str">
        <f t="shared" si="150"/>
        <v/>
      </c>
      <c r="BB9637" s="5" t="str">
        <f>IF(OR($E9637="",$G9637&lt;&gt;"Ativo"),"",IF(COUNTIFS($E$4:$E9637,$E9637,$A$4:$A9637,$A9637,$G$4:$G9637,"Ativo")=1,1,0))</f>
        <v/>
      </c>
      <c r="BC9637" t="str">
        <f>IF(OR($A9637="",$G9637&lt;&gt;"Ativo"),"",IF(COUNTIFS($A$4:$A9637,$A9637,$G$4:$G9637,"Ativo")=1,1,0))</f>
        <v/>
      </c>
    </row>
    <row r="9638" spans="1:55" x14ac:dyDescent="0.3">
      <c r="A9638" s="76"/>
      <c r="B9638" s="104"/>
      <c r="C9638" s="76"/>
      <c r="D9638" s="77"/>
      <c r="E9638" s="12"/>
      <c r="F9638" s="78"/>
      <c r="G9638" s="77"/>
      <c r="H9638" s="79"/>
      <c r="BA9638" s="5" t="str">
        <f t="shared" si="150"/>
        <v/>
      </c>
      <c r="BB9638" s="5" t="str">
        <f>IF(OR($E9638="",$G9638&lt;&gt;"Ativo"),"",IF(COUNTIFS($E$4:$E9638,$E9638,$A$4:$A9638,$A9638,$G$4:$G9638,"Ativo")=1,1,0))</f>
        <v/>
      </c>
      <c r="BC9638" t="str">
        <f>IF(OR($A9638="",$G9638&lt;&gt;"Ativo"),"",IF(COUNTIFS($A$4:$A9638,$A9638,$G$4:$G9638,"Ativo")=1,1,0))</f>
        <v/>
      </c>
    </row>
    <row r="9639" spans="1:55" x14ac:dyDescent="0.3">
      <c r="A9639" s="76"/>
      <c r="B9639" s="104"/>
      <c r="C9639" s="76"/>
      <c r="D9639" s="77"/>
      <c r="E9639" s="12"/>
      <c r="F9639" s="78"/>
      <c r="G9639" s="77"/>
      <c r="H9639" s="79"/>
      <c r="BA9639" s="5" t="str">
        <f t="shared" si="150"/>
        <v/>
      </c>
      <c r="BB9639" s="5" t="str">
        <f>IF(OR($E9639="",$G9639&lt;&gt;"Ativo"),"",IF(COUNTIFS($E$4:$E9639,$E9639,$A$4:$A9639,$A9639,$G$4:$G9639,"Ativo")=1,1,0))</f>
        <v/>
      </c>
      <c r="BC9639" t="str">
        <f>IF(OR($A9639="",$G9639&lt;&gt;"Ativo"),"",IF(COUNTIFS($A$4:$A9639,$A9639,$G$4:$G9639,"Ativo")=1,1,0))</f>
        <v/>
      </c>
    </row>
    <row r="9640" spans="1:55" x14ac:dyDescent="0.3">
      <c r="A9640" s="76"/>
      <c r="B9640" s="104"/>
      <c r="C9640" s="76"/>
      <c r="D9640" s="77"/>
      <c r="E9640" s="12"/>
      <c r="F9640" s="78"/>
      <c r="G9640" s="77"/>
      <c r="H9640" s="79"/>
      <c r="BA9640" s="5" t="str">
        <f t="shared" si="150"/>
        <v/>
      </c>
      <c r="BB9640" s="5" t="str">
        <f>IF(OR($E9640="",$G9640&lt;&gt;"Ativo"),"",IF(COUNTIFS($E$4:$E9640,$E9640,$A$4:$A9640,$A9640,$G$4:$G9640,"Ativo")=1,1,0))</f>
        <v/>
      </c>
      <c r="BC9640" t="str">
        <f>IF(OR($A9640="",$G9640&lt;&gt;"Ativo"),"",IF(COUNTIFS($A$4:$A9640,$A9640,$G$4:$G9640,"Ativo")=1,1,0))</f>
        <v/>
      </c>
    </row>
    <row r="9641" spans="1:55" x14ac:dyDescent="0.3">
      <c r="A9641" s="76"/>
      <c r="B9641" s="104"/>
      <c r="C9641" s="76"/>
      <c r="D9641" s="77"/>
      <c r="E9641" s="12"/>
      <c r="F9641" s="78"/>
      <c r="G9641" s="77"/>
      <c r="H9641" s="79"/>
      <c r="BA9641" s="5" t="str">
        <f t="shared" si="150"/>
        <v/>
      </c>
      <c r="BB9641" s="5" t="str">
        <f>IF(OR($E9641="",$G9641&lt;&gt;"Ativo"),"",IF(COUNTIFS($E$4:$E9641,$E9641,$A$4:$A9641,$A9641,$G$4:$G9641,"Ativo")=1,1,0))</f>
        <v/>
      </c>
      <c r="BC9641" t="str">
        <f>IF(OR($A9641="",$G9641&lt;&gt;"Ativo"),"",IF(COUNTIFS($A$4:$A9641,$A9641,$G$4:$G9641,"Ativo")=1,1,0))</f>
        <v/>
      </c>
    </row>
    <row r="9642" spans="1:55" x14ac:dyDescent="0.3">
      <c r="A9642" s="76"/>
      <c r="B9642" s="104"/>
      <c r="C9642" s="76"/>
      <c r="D9642" s="77"/>
      <c r="E9642" s="12"/>
      <c r="F9642" s="78"/>
      <c r="G9642" s="77"/>
      <c r="H9642" s="79"/>
      <c r="BA9642" s="5" t="str">
        <f t="shared" si="150"/>
        <v/>
      </c>
      <c r="BB9642" s="5" t="str">
        <f>IF(OR($E9642="",$G9642&lt;&gt;"Ativo"),"",IF(COUNTIFS($E$4:$E9642,$E9642,$A$4:$A9642,$A9642,$G$4:$G9642,"Ativo")=1,1,0))</f>
        <v/>
      </c>
      <c r="BC9642" t="str">
        <f>IF(OR($A9642="",$G9642&lt;&gt;"Ativo"),"",IF(COUNTIFS($A$4:$A9642,$A9642,$G$4:$G9642,"Ativo")=1,1,0))</f>
        <v/>
      </c>
    </row>
    <row r="9643" spans="1:55" x14ac:dyDescent="0.3">
      <c r="A9643" s="76"/>
      <c r="B9643" s="104"/>
      <c r="C9643" s="76"/>
      <c r="D9643" s="77"/>
      <c r="E9643" s="12"/>
      <c r="F9643" s="78"/>
      <c r="G9643" s="77"/>
      <c r="H9643" s="79"/>
      <c r="BA9643" s="5" t="str">
        <f t="shared" si="150"/>
        <v/>
      </c>
      <c r="BB9643" s="5" t="str">
        <f>IF(OR($E9643="",$G9643&lt;&gt;"Ativo"),"",IF(COUNTIFS($E$4:$E9643,$E9643,$A$4:$A9643,$A9643,$G$4:$G9643,"Ativo")=1,1,0))</f>
        <v/>
      </c>
      <c r="BC9643" t="str">
        <f>IF(OR($A9643="",$G9643&lt;&gt;"Ativo"),"",IF(COUNTIFS($A$4:$A9643,$A9643,$G$4:$G9643,"Ativo")=1,1,0))</f>
        <v/>
      </c>
    </row>
    <row r="9644" spans="1:55" x14ac:dyDescent="0.3">
      <c r="A9644" s="76"/>
      <c r="B9644" s="104"/>
      <c r="C9644" s="76"/>
      <c r="D9644" s="77"/>
      <c r="E9644" s="12"/>
      <c r="F9644" s="78"/>
      <c r="G9644" s="77"/>
      <c r="H9644" s="79"/>
      <c r="BA9644" s="5" t="str">
        <f t="shared" si="150"/>
        <v/>
      </c>
      <c r="BB9644" s="5" t="str">
        <f>IF(OR($E9644="",$G9644&lt;&gt;"Ativo"),"",IF(COUNTIFS($E$4:$E9644,$E9644,$A$4:$A9644,$A9644,$G$4:$G9644,"Ativo")=1,1,0))</f>
        <v/>
      </c>
      <c r="BC9644" t="str">
        <f>IF(OR($A9644="",$G9644&lt;&gt;"Ativo"),"",IF(COUNTIFS($A$4:$A9644,$A9644,$G$4:$G9644,"Ativo")=1,1,0))</f>
        <v/>
      </c>
    </row>
    <row r="9645" spans="1:55" x14ac:dyDescent="0.3">
      <c r="A9645" s="76"/>
      <c r="B9645" s="104"/>
      <c r="C9645" s="76"/>
      <c r="D9645" s="77"/>
      <c r="E9645" s="12"/>
      <c r="F9645" s="78"/>
      <c r="G9645" s="77"/>
      <c r="H9645" s="79"/>
      <c r="BA9645" s="5" t="str">
        <f t="shared" si="150"/>
        <v/>
      </c>
      <c r="BB9645" s="5" t="str">
        <f>IF(OR($E9645="",$G9645&lt;&gt;"Ativo"),"",IF(COUNTIFS($E$4:$E9645,$E9645,$A$4:$A9645,$A9645,$G$4:$G9645,"Ativo")=1,1,0))</f>
        <v/>
      </c>
      <c r="BC9645" t="str">
        <f>IF(OR($A9645="",$G9645&lt;&gt;"Ativo"),"",IF(COUNTIFS($A$4:$A9645,$A9645,$G$4:$G9645,"Ativo")=1,1,0))</f>
        <v/>
      </c>
    </row>
    <row r="9646" spans="1:55" x14ac:dyDescent="0.3">
      <c r="A9646" s="76"/>
      <c r="B9646" s="104"/>
      <c r="C9646" s="76"/>
      <c r="D9646" s="77"/>
      <c r="E9646" s="12"/>
      <c r="F9646" s="78"/>
      <c r="G9646" s="77"/>
      <c r="H9646" s="79"/>
      <c r="BA9646" s="5" t="str">
        <f t="shared" si="150"/>
        <v/>
      </c>
      <c r="BB9646" s="5" t="str">
        <f>IF(OR($E9646="",$G9646&lt;&gt;"Ativo"),"",IF(COUNTIFS($E$4:$E9646,$E9646,$A$4:$A9646,$A9646,$G$4:$G9646,"Ativo")=1,1,0))</f>
        <v/>
      </c>
      <c r="BC9646" t="str">
        <f>IF(OR($A9646="",$G9646&lt;&gt;"Ativo"),"",IF(COUNTIFS($A$4:$A9646,$A9646,$G$4:$G9646,"Ativo")=1,1,0))</f>
        <v/>
      </c>
    </row>
    <row r="9647" spans="1:55" x14ac:dyDescent="0.3">
      <c r="A9647" s="76"/>
      <c r="B9647" s="104"/>
      <c r="C9647" s="76"/>
      <c r="D9647" s="77"/>
      <c r="E9647" s="12"/>
      <c r="F9647" s="78"/>
      <c r="G9647" s="77"/>
      <c r="H9647" s="79"/>
      <c r="BA9647" s="5" t="str">
        <f t="shared" si="150"/>
        <v/>
      </c>
      <c r="BB9647" s="5" t="str">
        <f>IF(OR($E9647="",$G9647&lt;&gt;"Ativo"),"",IF(COUNTIFS($E$4:$E9647,$E9647,$A$4:$A9647,$A9647,$G$4:$G9647,"Ativo")=1,1,0))</f>
        <v/>
      </c>
      <c r="BC9647" t="str">
        <f>IF(OR($A9647="",$G9647&lt;&gt;"Ativo"),"",IF(COUNTIFS($A$4:$A9647,$A9647,$G$4:$G9647,"Ativo")=1,1,0))</f>
        <v/>
      </c>
    </row>
    <row r="9648" spans="1:55" x14ac:dyDescent="0.3">
      <c r="A9648" s="76"/>
      <c r="B9648" s="104"/>
      <c r="C9648" s="76"/>
      <c r="D9648" s="77"/>
      <c r="E9648" s="12"/>
      <c r="F9648" s="78"/>
      <c r="G9648" s="77"/>
      <c r="H9648" s="79"/>
      <c r="BA9648" s="5" t="str">
        <f t="shared" si="150"/>
        <v/>
      </c>
      <c r="BB9648" s="5" t="str">
        <f>IF(OR($E9648="",$G9648&lt;&gt;"Ativo"),"",IF(COUNTIFS($E$4:$E9648,$E9648,$A$4:$A9648,$A9648,$G$4:$G9648,"Ativo")=1,1,0))</f>
        <v/>
      </c>
      <c r="BC9648" t="str">
        <f>IF(OR($A9648="",$G9648&lt;&gt;"Ativo"),"",IF(COUNTIFS($A$4:$A9648,$A9648,$G$4:$G9648,"Ativo")=1,1,0))</f>
        <v/>
      </c>
    </row>
    <row r="9649" spans="1:55" x14ac:dyDescent="0.3">
      <c r="A9649" s="76"/>
      <c r="B9649" s="104"/>
      <c r="C9649" s="76"/>
      <c r="D9649" s="77"/>
      <c r="E9649" s="12"/>
      <c r="F9649" s="78"/>
      <c r="G9649" s="77"/>
      <c r="H9649" s="79"/>
      <c r="BA9649" s="5" t="str">
        <f t="shared" si="150"/>
        <v/>
      </c>
      <c r="BB9649" s="5" t="str">
        <f>IF(OR($E9649="",$G9649&lt;&gt;"Ativo"),"",IF(COUNTIFS($E$4:$E9649,$E9649,$A$4:$A9649,$A9649,$G$4:$G9649,"Ativo")=1,1,0))</f>
        <v/>
      </c>
      <c r="BC9649" t="str">
        <f>IF(OR($A9649="",$G9649&lt;&gt;"Ativo"),"",IF(COUNTIFS($A$4:$A9649,$A9649,$G$4:$G9649,"Ativo")=1,1,0))</f>
        <v/>
      </c>
    </row>
    <row r="9650" spans="1:55" x14ac:dyDescent="0.3">
      <c r="A9650" s="76"/>
      <c r="B9650" s="104"/>
      <c r="C9650" s="76"/>
      <c r="D9650" s="77"/>
      <c r="E9650" s="12"/>
      <c r="F9650" s="78"/>
      <c r="G9650" s="77"/>
      <c r="H9650" s="79"/>
      <c r="BA9650" s="5" t="str">
        <f t="shared" si="150"/>
        <v/>
      </c>
      <c r="BB9650" s="5" t="str">
        <f>IF(OR($E9650="",$G9650&lt;&gt;"Ativo"),"",IF(COUNTIFS($E$4:$E9650,$E9650,$A$4:$A9650,$A9650,$G$4:$G9650,"Ativo")=1,1,0))</f>
        <v/>
      </c>
      <c r="BC9650" t="str">
        <f>IF(OR($A9650="",$G9650&lt;&gt;"Ativo"),"",IF(COUNTIFS($A$4:$A9650,$A9650,$G$4:$G9650,"Ativo")=1,1,0))</f>
        <v/>
      </c>
    </row>
    <row r="9651" spans="1:55" x14ac:dyDescent="0.3">
      <c r="A9651" s="76"/>
      <c r="B9651" s="104"/>
      <c r="C9651" s="76"/>
      <c r="D9651" s="77"/>
      <c r="E9651" s="12"/>
      <c r="F9651" s="78"/>
      <c r="G9651" s="77"/>
      <c r="H9651" s="79"/>
      <c r="BA9651" s="5" t="str">
        <f t="shared" si="150"/>
        <v/>
      </c>
      <c r="BB9651" s="5" t="str">
        <f>IF(OR($E9651="",$G9651&lt;&gt;"Ativo"),"",IF(COUNTIFS($E$4:$E9651,$E9651,$A$4:$A9651,$A9651,$G$4:$G9651,"Ativo")=1,1,0))</f>
        <v/>
      </c>
      <c r="BC9651" t="str">
        <f>IF(OR($A9651="",$G9651&lt;&gt;"Ativo"),"",IF(COUNTIFS($A$4:$A9651,$A9651,$G$4:$G9651,"Ativo")=1,1,0))</f>
        <v/>
      </c>
    </row>
    <row r="9652" spans="1:55" x14ac:dyDescent="0.3">
      <c r="A9652" s="76"/>
      <c r="B9652" s="104"/>
      <c r="C9652" s="76"/>
      <c r="D9652" s="77"/>
      <c r="E9652" s="12"/>
      <c r="F9652" s="78"/>
      <c r="G9652" s="77"/>
      <c r="H9652" s="79"/>
      <c r="BA9652" s="5" t="str">
        <f t="shared" si="150"/>
        <v/>
      </c>
      <c r="BB9652" s="5" t="str">
        <f>IF(OR($E9652="",$G9652&lt;&gt;"Ativo"),"",IF(COUNTIFS($E$4:$E9652,$E9652,$A$4:$A9652,$A9652,$G$4:$G9652,"Ativo")=1,1,0))</f>
        <v/>
      </c>
      <c r="BC9652" t="str">
        <f>IF(OR($A9652="",$G9652&lt;&gt;"Ativo"),"",IF(COUNTIFS($A$4:$A9652,$A9652,$G$4:$G9652,"Ativo")=1,1,0))</f>
        <v/>
      </c>
    </row>
    <row r="9653" spans="1:55" x14ac:dyDescent="0.3">
      <c r="A9653" s="76"/>
      <c r="B9653" s="104"/>
      <c r="C9653" s="76"/>
      <c r="D9653" s="77"/>
      <c r="E9653" s="12"/>
      <c r="F9653" s="78"/>
      <c r="G9653" s="77"/>
      <c r="H9653" s="79"/>
      <c r="BA9653" s="5" t="str">
        <f t="shared" si="150"/>
        <v/>
      </c>
      <c r="BB9653" s="5" t="str">
        <f>IF(OR($E9653="",$G9653&lt;&gt;"Ativo"),"",IF(COUNTIFS($E$4:$E9653,$E9653,$A$4:$A9653,$A9653,$G$4:$G9653,"Ativo")=1,1,0))</f>
        <v/>
      </c>
      <c r="BC9653" t="str">
        <f>IF(OR($A9653="",$G9653&lt;&gt;"Ativo"),"",IF(COUNTIFS($A$4:$A9653,$A9653,$G$4:$G9653,"Ativo")=1,1,0))</f>
        <v/>
      </c>
    </row>
    <row r="9654" spans="1:55" x14ac:dyDescent="0.3">
      <c r="A9654" s="76"/>
      <c r="B9654" s="104"/>
      <c r="C9654" s="76"/>
      <c r="D9654" s="77"/>
      <c r="E9654" s="12"/>
      <c r="F9654" s="78"/>
      <c r="G9654" s="77"/>
      <c r="H9654" s="79"/>
      <c r="BA9654" s="5" t="str">
        <f t="shared" si="150"/>
        <v/>
      </c>
      <c r="BB9654" s="5" t="str">
        <f>IF(OR($E9654="",$G9654&lt;&gt;"Ativo"),"",IF(COUNTIFS($E$4:$E9654,$E9654,$A$4:$A9654,$A9654,$G$4:$G9654,"Ativo")=1,1,0))</f>
        <v/>
      </c>
      <c r="BC9654" t="str">
        <f>IF(OR($A9654="",$G9654&lt;&gt;"Ativo"),"",IF(COUNTIFS($A$4:$A9654,$A9654,$G$4:$G9654,"Ativo")=1,1,0))</f>
        <v/>
      </c>
    </row>
    <row r="9655" spans="1:55" x14ac:dyDescent="0.3">
      <c r="A9655" s="76"/>
      <c r="B9655" s="104"/>
      <c r="C9655" s="76"/>
      <c r="D9655" s="77"/>
      <c r="E9655" s="12"/>
      <c r="F9655" s="78"/>
      <c r="G9655" s="77"/>
      <c r="H9655" s="79"/>
      <c r="BA9655" s="5" t="str">
        <f t="shared" si="150"/>
        <v/>
      </c>
      <c r="BB9655" s="5" t="str">
        <f>IF(OR($E9655="",$G9655&lt;&gt;"Ativo"),"",IF(COUNTIFS($E$4:$E9655,$E9655,$A$4:$A9655,$A9655,$G$4:$G9655,"Ativo")=1,1,0))</f>
        <v/>
      </c>
      <c r="BC9655" t="str">
        <f>IF(OR($A9655="",$G9655&lt;&gt;"Ativo"),"",IF(COUNTIFS($A$4:$A9655,$A9655,$G$4:$G9655,"Ativo")=1,1,0))</f>
        <v/>
      </c>
    </row>
    <row r="9656" spans="1:55" x14ac:dyDescent="0.3">
      <c r="A9656" s="76"/>
      <c r="B9656" s="104"/>
      <c r="C9656" s="76"/>
      <c r="D9656" s="77"/>
      <c r="E9656" s="12"/>
      <c r="F9656" s="78"/>
      <c r="G9656" s="77"/>
      <c r="H9656" s="79"/>
      <c r="BA9656" s="5" t="str">
        <f t="shared" si="150"/>
        <v/>
      </c>
      <c r="BB9656" s="5" t="str">
        <f>IF(OR($E9656="",$G9656&lt;&gt;"Ativo"),"",IF(COUNTIFS($E$4:$E9656,$E9656,$A$4:$A9656,$A9656,$G$4:$G9656,"Ativo")=1,1,0))</f>
        <v/>
      </c>
      <c r="BC9656" t="str">
        <f>IF(OR($A9656="",$G9656&lt;&gt;"Ativo"),"",IF(COUNTIFS($A$4:$A9656,$A9656,$G$4:$G9656,"Ativo")=1,1,0))</f>
        <v/>
      </c>
    </row>
    <row r="9657" spans="1:55" x14ac:dyDescent="0.3">
      <c r="A9657" s="76"/>
      <c r="B9657" s="104"/>
      <c r="C9657" s="76"/>
      <c r="D9657" s="77"/>
      <c r="E9657" s="12"/>
      <c r="F9657" s="78"/>
      <c r="G9657" s="77"/>
      <c r="H9657" s="79"/>
      <c r="BA9657" s="5" t="str">
        <f t="shared" si="150"/>
        <v/>
      </c>
      <c r="BB9657" s="5" t="str">
        <f>IF(OR($E9657="",$G9657&lt;&gt;"Ativo"),"",IF(COUNTIFS($E$4:$E9657,$E9657,$A$4:$A9657,$A9657,$G$4:$G9657,"Ativo")=1,1,0))</f>
        <v/>
      </c>
      <c r="BC9657" t="str">
        <f>IF(OR($A9657="",$G9657&lt;&gt;"Ativo"),"",IF(COUNTIFS($A$4:$A9657,$A9657,$G$4:$G9657,"Ativo")=1,1,0))</f>
        <v/>
      </c>
    </row>
    <row r="9658" spans="1:55" x14ac:dyDescent="0.3">
      <c r="A9658" s="76"/>
      <c r="B9658" s="104"/>
      <c r="C9658" s="76"/>
      <c r="D9658" s="77"/>
      <c r="E9658" s="12"/>
      <c r="F9658" s="78"/>
      <c r="G9658" s="77"/>
      <c r="H9658" s="79"/>
      <c r="BA9658" s="5" t="str">
        <f t="shared" si="150"/>
        <v/>
      </c>
      <c r="BB9658" s="5" t="str">
        <f>IF(OR($E9658="",$G9658&lt;&gt;"Ativo"),"",IF(COUNTIFS($E$4:$E9658,$E9658,$A$4:$A9658,$A9658,$G$4:$G9658,"Ativo")=1,1,0))</f>
        <v/>
      </c>
      <c r="BC9658" t="str">
        <f>IF(OR($A9658="",$G9658&lt;&gt;"Ativo"),"",IF(COUNTIFS($A$4:$A9658,$A9658,$G$4:$G9658,"Ativo")=1,1,0))</f>
        <v/>
      </c>
    </row>
    <row r="9659" spans="1:55" x14ac:dyDescent="0.3">
      <c r="A9659" s="76"/>
      <c r="B9659" s="104"/>
      <c r="C9659" s="76"/>
      <c r="D9659" s="77"/>
      <c r="E9659" s="12"/>
      <c r="F9659" s="78"/>
      <c r="G9659" s="77"/>
      <c r="H9659" s="79"/>
      <c r="BA9659" s="5" t="str">
        <f t="shared" si="150"/>
        <v/>
      </c>
      <c r="BB9659" s="5" t="str">
        <f>IF(OR($E9659="",$G9659&lt;&gt;"Ativo"),"",IF(COUNTIFS($E$4:$E9659,$E9659,$A$4:$A9659,$A9659,$G$4:$G9659,"Ativo")=1,1,0))</f>
        <v/>
      </c>
      <c r="BC9659" t="str">
        <f>IF(OR($A9659="",$G9659&lt;&gt;"Ativo"),"",IF(COUNTIFS($A$4:$A9659,$A9659,$G$4:$G9659,"Ativo")=1,1,0))</f>
        <v/>
      </c>
    </row>
    <row r="9660" spans="1:55" x14ac:dyDescent="0.3">
      <c r="A9660" s="76"/>
      <c r="B9660" s="104"/>
      <c r="C9660" s="76"/>
      <c r="D9660" s="77"/>
      <c r="E9660" s="12"/>
      <c r="F9660" s="78"/>
      <c r="G9660" s="77"/>
      <c r="H9660" s="79"/>
      <c r="BA9660" s="5" t="str">
        <f t="shared" si="150"/>
        <v/>
      </c>
      <c r="BB9660" s="5" t="str">
        <f>IF(OR($E9660="",$G9660&lt;&gt;"Ativo"),"",IF(COUNTIFS($E$4:$E9660,$E9660,$A$4:$A9660,$A9660,$G$4:$G9660,"Ativo")=1,1,0))</f>
        <v/>
      </c>
      <c r="BC9660" t="str">
        <f>IF(OR($A9660="",$G9660&lt;&gt;"Ativo"),"",IF(COUNTIFS($A$4:$A9660,$A9660,$G$4:$G9660,"Ativo")=1,1,0))</f>
        <v/>
      </c>
    </row>
    <row r="9661" spans="1:55" x14ac:dyDescent="0.3">
      <c r="A9661" s="76"/>
      <c r="B9661" s="104"/>
      <c r="C9661" s="76"/>
      <c r="D9661" s="77"/>
      <c r="E9661" s="12"/>
      <c r="F9661" s="78"/>
      <c r="G9661" s="77"/>
      <c r="H9661" s="79"/>
      <c r="BA9661" s="5" t="str">
        <f t="shared" si="150"/>
        <v/>
      </c>
      <c r="BB9661" s="5" t="str">
        <f>IF(OR($E9661="",$G9661&lt;&gt;"Ativo"),"",IF(COUNTIFS($E$4:$E9661,$E9661,$A$4:$A9661,$A9661,$G$4:$G9661,"Ativo")=1,1,0))</f>
        <v/>
      </c>
      <c r="BC9661" t="str">
        <f>IF(OR($A9661="",$G9661&lt;&gt;"Ativo"),"",IF(COUNTIFS($A$4:$A9661,$A9661,$G$4:$G9661,"Ativo")=1,1,0))</f>
        <v/>
      </c>
    </row>
    <row r="9662" spans="1:55" x14ac:dyDescent="0.3">
      <c r="A9662" s="76"/>
      <c r="B9662" s="104"/>
      <c r="C9662" s="76"/>
      <c r="D9662" s="77"/>
      <c r="E9662" s="12"/>
      <c r="F9662" s="78"/>
      <c r="G9662" s="77"/>
      <c r="H9662" s="79"/>
      <c r="BA9662" s="5" t="str">
        <f t="shared" si="150"/>
        <v/>
      </c>
      <c r="BB9662" s="5" t="str">
        <f>IF(OR($E9662="",$G9662&lt;&gt;"Ativo"),"",IF(COUNTIFS($E$4:$E9662,$E9662,$A$4:$A9662,$A9662,$G$4:$G9662,"Ativo")=1,1,0))</f>
        <v/>
      </c>
      <c r="BC9662" t="str">
        <f>IF(OR($A9662="",$G9662&lt;&gt;"Ativo"),"",IF(COUNTIFS($A$4:$A9662,$A9662,$G$4:$G9662,"Ativo")=1,1,0))</f>
        <v/>
      </c>
    </row>
    <row r="9663" spans="1:55" x14ac:dyDescent="0.3">
      <c r="A9663" s="76"/>
      <c r="B9663" s="104"/>
      <c r="C9663" s="76"/>
      <c r="D9663" s="77"/>
      <c r="E9663" s="12"/>
      <c r="F9663" s="78"/>
      <c r="G9663" s="77"/>
      <c r="H9663" s="79"/>
      <c r="BA9663" s="5" t="str">
        <f t="shared" si="150"/>
        <v/>
      </c>
      <c r="BB9663" s="5" t="str">
        <f>IF(OR($E9663="",$G9663&lt;&gt;"Ativo"),"",IF(COUNTIFS($E$4:$E9663,$E9663,$A$4:$A9663,$A9663,$G$4:$G9663,"Ativo")=1,1,0))</f>
        <v/>
      </c>
      <c r="BC9663" t="str">
        <f>IF(OR($A9663="",$G9663&lt;&gt;"Ativo"),"",IF(COUNTIFS($A$4:$A9663,$A9663,$G$4:$G9663,"Ativo")=1,1,0))</f>
        <v/>
      </c>
    </row>
    <row r="9664" spans="1:55" x14ac:dyDescent="0.3">
      <c r="A9664" s="76"/>
      <c r="B9664" s="104"/>
      <c r="C9664" s="76"/>
      <c r="D9664" s="77"/>
      <c r="E9664" s="12"/>
      <c r="F9664" s="78"/>
      <c r="G9664" s="77"/>
      <c r="H9664" s="79"/>
      <c r="BA9664" s="5" t="str">
        <f t="shared" si="150"/>
        <v/>
      </c>
      <c r="BB9664" s="5" t="str">
        <f>IF(OR($E9664="",$G9664&lt;&gt;"Ativo"),"",IF(COUNTIFS($E$4:$E9664,$E9664,$A$4:$A9664,$A9664,$G$4:$G9664,"Ativo")=1,1,0))</f>
        <v/>
      </c>
      <c r="BC9664" t="str">
        <f>IF(OR($A9664="",$G9664&lt;&gt;"Ativo"),"",IF(COUNTIFS($A$4:$A9664,$A9664,$G$4:$G9664,"Ativo")=1,1,0))</f>
        <v/>
      </c>
    </row>
    <row r="9665" spans="1:55" x14ac:dyDescent="0.3">
      <c r="A9665" s="76"/>
      <c r="B9665" s="104"/>
      <c r="C9665" s="76"/>
      <c r="D9665" s="77"/>
      <c r="E9665" s="12"/>
      <c r="F9665" s="78"/>
      <c r="G9665" s="77"/>
      <c r="H9665" s="79"/>
      <c r="BA9665" s="5" t="str">
        <f t="shared" si="150"/>
        <v/>
      </c>
      <c r="BB9665" s="5" t="str">
        <f>IF(OR($E9665="",$G9665&lt;&gt;"Ativo"),"",IF(COUNTIFS($E$4:$E9665,$E9665,$A$4:$A9665,$A9665,$G$4:$G9665,"Ativo")=1,1,0))</f>
        <v/>
      </c>
      <c r="BC9665" t="str">
        <f>IF(OR($A9665="",$G9665&lt;&gt;"Ativo"),"",IF(COUNTIFS($A$4:$A9665,$A9665,$G$4:$G9665,"Ativo")=1,1,0))</f>
        <v/>
      </c>
    </row>
    <row r="9666" spans="1:55" x14ac:dyDescent="0.3">
      <c r="A9666" s="76"/>
      <c r="B9666" s="104"/>
      <c r="C9666" s="76"/>
      <c r="D9666" s="77"/>
      <c r="E9666" s="12"/>
      <c r="F9666" s="78"/>
      <c r="G9666" s="77"/>
      <c r="H9666" s="79"/>
      <c r="BA9666" s="5" t="str">
        <f t="shared" si="150"/>
        <v/>
      </c>
      <c r="BB9666" s="5" t="str">
        <f>IF(OR($E9666="",$G9666&lt;&gt;"Ativo"),"",IF(COUNTIFS($E$4:$E9666,$E9666,$A$4:$A9666,$A9666,$G$4:$G9666,"Ativo")=1,1,0))</f>
        <v/>
      </c>
      <c r="BC9666" t="str">
        <f>IF(OR($A9666="",$G9666&lt;&gt;"Ativo"),"",IF(COUNTIFS($A$4:$A9666,$A9666,$G$4:$G9666,"Ativo")=1,1,0))</f>
        <v/>
      </c>
    </row>
    <row r="9667" spans="1:55" x14ac:dyDescent="0.3">
      <c r="A9667" s="76"/>
      <c r="B9667" s="104"/>
      <c r="C9667" s="76"/>
      <c r="D9667" s="77"/>
      <c r="E9667" s="12"/>
      <c r="F9667" s="78"/>
      <c r="G9667" s="77"/>
      <c r="H9667" s="79"/>
      <c r="BA9667" s="5" t="str">
        <f t="shared" si="150"/>
        <v/>
      </c>
      <c r="BB9667" s="5" t="str">
        <f>IF(OR($E9667="",$G9667&lt;&gt;"Ativo"),"",IF(COUNTIFS($E$4:$E9667,$E9667,$A$4:$A9667,$A9667,$G$4:$G9667,"Ativo")=1,1,0))</f>
        <v/>
      </c>
      <c r="BC9667" t="str">
        <f>IF(OR($A9667="",$G9667&lt;&gt;"Ativo"),"",IF(COUNTIFS($A$4:$A9667,$A9667,$G$4:$G9667,"Ativo")=1,1,0))</f>
        <v/>
      </c>
    </row>
    <row r="9668" spans="1:55" x14ac:dyDescent="0.3">
      <c r="A9668" s="76"/>
      <c r="B9668" s="104"/>
      <c r="C9668" s="76"/>
      <c r="D9668" s="77"/>
      <c r="E9668" s="12"/>
      <c r="F9668" s="78"/>
      <c r="G9668" s="77"/>
      <c r="H9668" s="79"/>
      <c r="BA9668" s="5" t="str">
        <f t="shared" ref="BA9668:BA9731" si="151">IF($D9668="","",MID($D9668,4,LEN($D9668)-5))</f>
        <v/>
      </c>
      <c r="BB9668" s="5" t="str">
        <f>IF(OR($E9668="",$G9668&lt;&gt;"Ativo"),"",IF(COUNTIFS($E$4:$E9668,$E9668,$A$4:$A9668,$A9668,$G$4:$G9668,"Ativo")=1,1,0))</f>
        <v/>
      </c>
      <c r="BC9668" t="str">
        <f>IF(OR($A9668="",$G9668&lt;&gt;"Ativo"),"",IF(COUNTIFS($A$4:$A9668,$A9668,$G$4:$G9668,"Ativo")=1,1,0))</f>
        <v/>
      </c>
    </row>
    <row r="9669" spans="1:55" x14ac:dyDescent="0.3">
      <c r="A9669" s="76"/>
      <c r="B9669" s="104"/>
      <c r="C9669" s="76"/>
      <c r="D9669" s="77"/>
      <c r="E9669" s="12"/>
      <c r="F9669" s="78"/>
      <c r="G9669" s="77"/>
      <c r="H9669" s="79"/>
      <c r="BA9669" s="5" t="str">
        <f t="shared" si="151"/>
        <v/>
      </c>
      <c r="BB9669" s="5" t="str">
        <f>IF(OR($E9669="",$G9669&lt;&gt;"Ativo"),"",IF(COUNTIFS($E$4:$E9669,$E9669,$A$4:$A9669,$A9669,$G$4:$G9669,"Ativo")=1,1,0))</f>
        <v/>
      </c>
      <c r="BC9669" t="str">
        <f>IF(OR($A9669="",$G9669&lt;&gt;"Ativo"),"",IF(COUNTIFS($A$4:$A9669,$A9669,$G$4:$G9669,"Ativo")=1,1,0))</f>
        <v/>
      </c>
    </row>
    <row r="9670" spans="1:55" x14ac:dyDescent="0.3">
      <c r="A9670" s="76"/>
      <c r="B9670" s="104"/>
      <c r="C9670" s="76"/>
      <c r="D9670" s="77"/>
      <c r="E9670" s="12"/>
      <c r="F9670" s="78"/>
      <c r="G9670" s="77"/>
      <c r="H9670" s="79"/>
      <c r="BA9670" s="5" t="str">
        <f t="shared" si="151"/>
        <v/>
      </c>
      <c r="BB9670" s="5" t="str">
        <f>IF(OR($E9670="",$G9670&lt;&gt;"Ativo"),"",IF(COUNTIFS($E$4:$E9670,$E9670,$A$4:$A9670,$A9670,$G$4:$G9670,"Ativo")=1,1,0))</f>
        <v/>
      </c>
      <c r="BC9670" t="str">
        <f>IF(OR($A9670="",$G9670&lt;&gt;"Ativo"),"",IF(COUNTIFS($A$4:$A9670,$A9670,$G$4:$G9670,"Ativo")=1,1,0))</f>
        <v/>
      </c>
    </row>
    <row r="9671" spans="1:55" x14ac:dyDescent="0.3">
      <c r="A9671" s="76"/>
      <c r="B9671" s="104"/>
      <c r="C9671" s="76"/>
      <c r="D9671" s="77"/>
      <c r="E9671" s="12"/>
      <c r="F9671" s="78"/>
      <c r="G9671" s="77"/>
      <c r="H9671" s="79"/>
      <c r="BA9671" s="5" t="str">
        <f t="shared" si="151"/>
        <v/>
      </c>
      <c r="BB9671" s="5" t="str">
        <f>IF(OR($E9671="",$G9671&lt;&gt;"Ativo"),"",IF(COUNTIFS($E$4:$E9671,$E9671,$A$4:$A9671,$A9671,$G$4:$G9671,"Ativo")=1,1,0))</f>
        <v/>
      </c>
      <c r="BC9671" t="str">
        <f>IF(OR($A9671="",$G9671&lt;&gt;"Ativo"),"",IF(COUNTIFS($A$4:$A9671,$A9671,$G$4:$G9671,"Ativo")=1,1,0))</f>
        <v/>
      </c>
    </row>
    <row r="9672" spans="1:55" x14ac:dyDescent="0.3">
      <c r="A9672" s="76"/>
      <c r="B9672" s="104"/>
      <c r="C9672" s="76"/>
      <c r="D9672" s="77"/>
      <c r="E9672" s="12"/>
      <c r="F9672" s="78"/>
      <c r="G9672" s="77"/>
      <c r="H9672" s="79"/>
      <c r="BA9672" s="5" t="str">
        <f t="shared" si="151"/>
        <v/>
      </c>
      <c r="BB9672" s="5" t="str">
        <f>IF(OR($E9672="",$G9672&lt;&gt;"Ativo"),"",IF(COUNTIFS($E$4:$E9672,$E9672,$A$4:$A9672,$A9672,$G$4:$G9672,"Ativo")=1,1,0))</f>
        <v/>
      </c>
      <c r="BC9672" t="str">
        <f>IF(OR($A9672="",$G9672&lt;&gt;"Ativo"),"",IF(COUNTIFS($A$4:$A9672,$A9672,$G$4:$G9672,"Ativo")=1,1,0))</f>
        <v/>
      </c>
    </row>
    <row r="9673" spans="1:55" x14ac:dyDescent="0.3">
      <c r="A9673" s="76"/>
      <c r="B9673" s="104"/>
      <c r="C9673" s="76"/>
      <c r="D9673" s="77"/>
      <c r="E9673" s="12"/>
      <c r="F9673" s="78"/>
      <c r="G9673" s="77"/>
      <c r="H9673" s="79"/>
      <c r="BA9673" s="5" t="str">
        <f t="shared" si="151"/>
        <v/>
      </c>
      <c r="BB9673" s="5" t="str">
        <f>IF(OR($E9673="",$G9673&lt;&gt;"Ativo"),"",IF(COUNTIFS($E$4:$E9673,$E9673,$A$4:$A9673,$A9673,$G$4:$G9673,"Ativo")=1,1,0))</f>
        <v/>
      </c>
      <c r="BC9673" t="str">
        <f>IF(OR($A9673="",$G9673&lt;&gt;"Ativo"),"",IF(COUNTIFS($A$4:$A9673,$A9673,$G$4:$G9673,"Ativo")=1,1,0))</f>
        <v/>
      </c>
    </row>
    <row r="9674" spans="1:55" x14ac:dyDescent="0.3">
      <c r="A9674" s="76"/>
      <c r="B9674" s="104"/>
      <c r="C9674" s="76"/>
      <c r="D9674" s="77"/>
      <c r="E9674" s="12"/>
      <c r="F9674" s="78"/>
      <c r="G9674" s="77"/>
      <c r="H9674" s="79"/>
      <c r="BA9674" s="5" t="str">
        <f t="shared" si="151"/>
        <v/>
      </c>
      <c r="BB9674" s="5" t="str">
        <f>IF(OR($E9674="",$G9674&lt;&gt;"Ativo"),"",IF(COUNTIFS($E$4:$E9674,$E9674,$A$4:$A9674,$A9674,$G$4:$G9674,"Ativo")=1,1,0))</f>
        <v/>
      </c>
      <c r="BC9674" t="str">
        <f>IF(OR($A9674="",$G9674&lt;&gt;"Ativo"),"",IF(COUNTIFS($A$4:$A9674,$A9674,$G$4:$G9674,"Ativo")=1,1,0))</f>
        <v/>
      </c>
    </row>
    <row r="9675" spans="1:55" x14ac:dyDescent="0.3">
      <c r="A9675" s="76"/>
      <c r="B9675" s="104"/>
      <c r="C9675" s="76"/>
      <c r="D9675" s="77"/>
      <c r="E9675" s="12"/>
      <c r="F9675" s="78"/>
      <c r="G9675" s="77"/>
      <c r="H9675" s="79"/>
      <c r="BA9675" s="5" t="str">
        <f t="shared" si="151"/>
        <v/>
      </c>
      <c r="BB9675" s="5" t="str">
        <f>IF(OR($E9675="",$G9675&lt;&gt;"Ativo"),"",IF(COUNTIFS($E$4:$E9675,$E9675,$A$4:$A9675,$A9675,$G$4:$G9675,"Ativo")=1,1,0))</f>
        <v/>
      </c>
      <c r="BC9675" t="str">
        <f>IF(OR($A9675="",$G9675&lt;&gt;"Ativo"),"",IF(COUNTIFS($A$4:$A9675,$A9675,$G$4:$G9675,"Ativo")=1,1,0))</f>
        <v/>
      </c>
    </row>
    <row r="9676" spans="1:55" x14ac:dyDescent="0.3">
      <c r="A9676" s="76"/>
      <c r="B9676" s="104"/>
      <c r="C9676" s="76"/>
      <c r="D9676" s="77"/>
      <c r="E9676" s="12"/>
      <c r="F9676" s="78"/>
      <c r="G9676" s="77"/>
      <c r="H9676" s="79"/>
      <c r="BA9676" s="5" t="str">
        <f t="shared" si="151"/>
        <v/>
      </c>
      <c r="BB9676" s="5" t="str">
        <f>IF(OR($E9676="",$G9676&lt;&gt;"Ativo"),"",IF(COUNTIFS($E$4:$E9676,$E9676,$A$4:$A9676,$A9676,$G$4:$G9676,"Ativo")=1,1,0))</f>
        <v/>
      </c>
      <c r="BC9676" t="str">
        <f>IF(OR($A9676="",$G9676&lt;&gt;"Ativo"),"",IF(COUNTIFS($A$4:$A9676,$A9676,$G$4:$G9676,"Ativo")=1,1,0))</f>
        <v/>
      </c>
    </row>
    <row r="9677" spans="1:55" x14ac:dyDescent="0.3">
      <c r="A9677" s="76"/>
      <c r="B9677" s="104"/>
      <c r="C9677" s="76"/>
      <c r="D9677" s="77"/>
      <c r="E9677" s="12"/>
      <c r="F9677" s="78"/>
      <c r="G9677" s="77"/>
      <c r="H9677" s="79"/>
      <c r="BA9677" s="5" t="str">
        <f t="shared" si="151"/>
        <v/>
      </c>
      <c r="BB9677" s="5" t="str">
        <f>IF(OR($E9677="",$G9677&lt;&gt;"Ativo"),"",IF(COUNTIFS($E$4:$E9677,$E9677,$A$4:$A9677,$A9677,$G$4:$G9677,"Ativo")=1,1,0))</f>
        <v/>
      </c>
      <c r="BC9677" t="str">
        <f>IF(OR($A9677="",$G9677&lt;&gt;"Ativo"),"",IF(COUNTIFS($A$4:$A9677,$A9677,$G$4:$G9677,"Ativo")=1,1,0))</f>
        <v/>
      </c>
    </row>
    <row r="9678" spans="1:55" x14ac:dyDescent="0.3">
      <c r="A9678" s="76"/>
      <c r="B9678" s="104"/>
      <c r="C9678" s="76"/>
      <c r="D9678" s="77"/>
      <c r="E9678" s="12"/>
      <c r="F9678" s="78"/>
      <c r="G9678" s="77"/>
      <c r="H9678" s="79"/>
      <c r="BA9678" s="5" t="str">
        <f t="shared" si="151"/>
        <v/>
      </c>
      <c r="BB9678" s="5" t="str">
        <f>IF(OR($E9678="",$G9678&lt;&gt;"Ativo"),"",IF(COUNTIFS($E$4:$E9678,$E9678,$A$4:$A9678,$A9678,$G$4:$G9678,"Ativo")=1,1,0))</f>
        <v/>
      </c>
      <c r="BC9678" t="str">
        <f>IF(OR($A9678="",$G9678&lt;&gt;"Ativo"),"",IF(COUNTIFS($A$4:$A9678,$A9678,$G$4:$G9678,"Ativo")=1,1,0))</f>
        <v/>
      </c>
    </row>
    <row r="9679" spans="1:55" x14ac:dyDescent="0.3">
      <c r="A9679" s="76"/>
      <c r="B9679" s="104"/>
      <c r="C9679" s="76"/>
      <c r="D9679" s="77"/>
      <c r="E9679" s="12"/>
      <c r="F9679" s="78"/>
      <c r="G9679" s="77"/>
      <c r="H9679" s="79"/>
      <c r="BA9679" s="5" t="str">
        <f t="shared" si="151"/>
        <v/>
      </c>
      <c r="BB9679" s="5" t="str">
        <f>IF(OR($E9679="",$G9679&lt;&gt;"Ativo"),"",IF(COUNTIFS($E$4:$E9679,$E9679,$A$4:$A9679,$A9679,$G$4:$G9679,"Ativo")=1,1,0))</f>
        <v/>
      </c>
      <c r="BC9679" t="str">
        <f>IF(OR($A9679="",$G9679&lt;&gt;"Ativo"),"",IF(COUNTIFS($A$4:$A9679,$A9679,$G$4:$G9679,"Ativo")=1,1,0))</f>
        <v/>
      </c>
    </row>
    <row r="9680" spans="1:55" x14ac:dyDescent="0.3">
      <c r="A9680" s="76"/>
      <c r="B9680" s="104"/>
      <c r="C9680" s="76"/>
      <c r="D9680" s="77"/>
      <c r="E9680" s="12"/>
      <c r="F9680" s="78"/>
      <c r="G9680" s="77"/>
      <c r="H9680" s="79"/>
      <c r="BA9680" s="5" t="str">
        <f t="shared" si="151"/>
        <v/>
      </c>
      <c r="BB9680" s="5" t="str">
        <f>IF(OR($E9680="",$G9680&lt;&gt;"Ativo"),"",IF(COUNTIFS($E$4:$E9680,$E9680,$A$4:$A9680,$A9680,$G$4:$G9680,"Ativo")=1,1,0))</f>
        <v/>
      </c>
      <c r="BC9680" t="str">
        <f>IF(OR($A9680="",$G9680&lt;&gt;"Ativo"),"",IF(COUNTIFS($A$4:$A9680,$A9680,$G$4:$G9680,"Ativo")=1,1,0))</f>
        <v/>
      </c>
    </row>
    <row r="9681" spans="1:55" x14ac:dyDescent="0.3">
      <c r="A9681" s="76"/>
      <c r="B9681" s="104"/>
      <c r="C9681" s="76"/>
      <c r="D9681" s="77"/>
      <c r="E9681" s="12"/>
      <c r="F9681" s="78"/>
      <c r="G9681" s="77"/>
      <c r="H9681" s="79"/>
      <c r="BA9681" s="5" t="str">
        <f t="shared" si="151"/>
        <v/>
      </c>
      <c r="BB9681" s="5" t="str">
        <f>IF(OR($E9681="",$G9681&lt;&gt;"Ativo"),"",IF(COUNTIFS($E$4:$E9681,$E9681,$A$4:$A9681,$A9681,$G$4:$G9681,"Ativo")=1,1,0))</f>
        <v/>
      </c>
      <c r="BC9681" t="str">
        <f>IF(OR($A9681="",$G9681&lt;&gt;"Ativo"),"",IF(COUNTIFS($A$4:$A9681,$A9681,$G$4:$G9681,"Ativo")=1,1,0))</f>
        <v/>
      </c>
    </row>
    <row r="9682" spans="1:55" x14ac:dyDescent="0.3">
      <c r="A9682" s="76"/>
      <c r="B9682" s="104"/>
      <c r="C9682" s="76"/>
      <c r="D9682" s="77"/>
      <c r="E9682" s="12"/>
      <c r="F9682" s="78"/>
      <c r="G9682" s="77"/>
      <c r="H9682" s="79"/>
      <c r="BA9682" s="5" t="str">
        <f t="shared" si="151"/>
        <v/>
      </c>
      <c r="BB9682" s="5" t="str">
        <f>IF(OR($E9682="",$G9682&lt;&gt;"Ativo"),"",IF(COUNTIFS($E$4:$E9682,$E9682,$A$4:$A9682,$A9682,$G$4:$G9682,"Ativo")=1,1,0))</f>
        <v/>
      </c>
      <c r="BC9682" t="str">
        <f>IF(OR($A9682="",$G9682&lt;&gt;"Ativo"),"",IF(COUNTIFS($A$4:$A9682,$A9682,$G$4:$G9682,"Ativo")=1,1,0))</f>
        <v/>
      </c>
    </row>
    <row r="9683" spans="1:55" x14ac:dyDescent="0.3">
      <c r="A9683" s="76"/>
      <c r="B9683" s="104"/>
      <c r="C9683" s="76"/>
      <c r="D9683" s="77"/>
      <c r="E9683" s="12"/>
      <c r="F9683" s="78"/>
      <c r="G9683" s="77"/>
      <c r="H9683" s="79"/>
      <c r="BA9683" s="5" t="str">
        <f t="shared" si="151"/>
        <v/>
      </c>
      <c r="BB9683" s="5" t="str">
        <f>IF(OR($E9683="",$G9683&lt;&gt;"Ativo"),"",IF(COUNTIFS($E$4:$E9683,$E9683,$A$4:$A9683,$A9683,$G$4:$G9683,"Ativo")=1,1,0))</f>
        <v/>
      </c>
      <c r="BC9683" t="str">
        <f>IF(OR($A9683="",$G9683&lt;&gt;"Ativo"),"",IF(COUNTIFS($A$4:$A9683,$A9683,$G$4:$G9683,"Ativo")=1,1,0))</f>
        <v/>
      </c>
    </row>
    <row r="9684" spans="1:55" x14ac:dyDescent="0.3">
      <c r="A9684" s="76"/>
      <c r="B9684" s="104"/>
      <c r="C9684" s="76"/>
      <c r="D9684" s="77"/>
      <c r="E9684" s="12"/>
      <c r="F9684" s="78"/>
      <c r="G9684" s="77"/>
      <c r="H9684" s="79"/>
      <c r="BA9684" s="5" t="str">
        <f t="shared" si="151"/>
        <v/>
      </c>
      <c r="BB9684" s="5" t="str">
        <f>IF(OR($E9684="",$G9684&lt;&gt;"Ativo"),"",IF(COUNTIFS($E$4:$E9684,$E9684,$A$4:$A9684,$A9684,$G$4:$G9684,"Ativo")=1,1,0))</f>
        <v/>
      </c>
      <c r="BC9684" t="str">
        <f>IF(OR($A9684="",$G9684&lt;&gt;"Ativo"),"",IF(COUNTIFS($A$4:$A9684,$A9684,$G$4:$G9684,"Ativo")=1,1,0))</f>
        <v/>
      </c>
    </row>
    <row r="9685" spans="1:55" x14ac:dyDescent="0.3">
      <c r="A9685" s="76"/>
      <c r="B9685" s="104"/>
      <c r="C9685" s="76"/>
      <c r="D9685" s="77"/>
      <c r="E9685" s="12"/>
      <c r="F9685" s="78"/>
      <c r="G9685" s="77"/>
      <c r="H9685" s="79"/>
      <c r="BA9685" s="5" t="str">
        <f t="shared" si="151"/>
        <v/>
      </c>
      <c r="BB9685" s="5" t="str">
        <f>IF(OR($E9685="",$G9685&lt;&gt;"Ativo"),"",IF(COUNTIFS($E$4:$E9685,$E9685,$A$4:$A9685,$A9685,$G$4:$G9685,"Ativo")=1,1,0))</f>
        <v/>
      </c>
      <c r="BC9685" t="str">
        <f>IF(OR($A9685="",$G9685&lt;&gt;"Ativo"),"",IF(COUNTIFS($A$4:$A9685,$A9685,$G$4:$G9685,"Ativo")=1,1,0))</f>
        <v/>
      </c>
    </row>
    <row r="9686" spans="1:55" x14ac:dyDescent="0.3">
      <c r="A9686" s="76"/>
      <c r="B9686" s="104"/>
      <c r="C9686" s="76"/>
      <c r="D9686" s="77"/>
      <c r="E9686" s="12"/>
      <c r="F9686" s="78"/>
      <c r="G9686" s="77"/>
      <c r="H9686" s="79"/>
      <c r="BA9686" s="5" t="str">
        <f t="shared" si="151"/>
        <v/>
      </c>
      <c r="BB9686" s="5" t="str">
        <f>IF(OR($E9686="",$G9686&lt;&gt;"Ativo"),"",IF(COUNTIFS($E$4:$E9686,$E9686,$A$4:$A9686,$A9686,$G$4:$G9686,"Ativo")=1,1,0))</f>
        <v/>
      </c>
      <c r="BC9686" t="str">
        <f>IF(OR($A9686="",$G9686&lt;&gt;"Ativo"),"",IF(COUNTIFS($A$4:$A9686,$A9686,$G$4:$G9686,"Ativo")=1,1,0))</f>
        <v/>
      </c>
    </row>
    <row r="9687" spans="1:55" x14ac:dyDescent="0.3">
      <c r="A9687" s="76"/>
      <c r="B9687" s="104"/>
      <c r="C9687" s="76"/>
      <c r="D9687" s="77"/>
      <c r="E9687" s="12"/>
      <c r="F9687" s="78"/>
      <c r="G9687" s="77"/>
      <c r="H9687" s="79"/>
      <c r="BA9687" s="5" t="str">
        <f t="shared" si="151"/>
        <v/>
      </c>
      <c r="BB9687" s="5" t="str">
        <f>IF(OR($E9687="",$G9687&lt;&gt;"Ativo"),"",IF(COUNTIFS($E$4:$E9687,$E9687,$A$4:$A9687,$A9687,$G$4:$G9687,"Ativo")=1,1,0))</f>
        <v/>
      </c>
      <c r="BC9687" t="str">
        <f>IF(OR($A9687="",$G9687&lt;&gt;"Ativo"),"",IF(COUNTIFS($A$4:$A9687,$A9687,$G$4:$G9687,"Ativo")=1,1,0))</f>
        <v/>
      </c>
    </row>
    <row r="9688" spans="1:55" x14ac:dyDescent="0.3">
      <c r="A9688" s="76"/>
      <c r="B9688" s="104"/>
      <c r="C9688" s="76"/>
      <c r="D9688" s="77"/>
      <c r="E9688" s="12"/>
      <c r="F9688" s="78"/>
      <c r="G9688" s="77"/>
      <c r="H9688" s="79"/>
      <c r="BA9688" s="5" t="str">
        <f t="shared" si="151"/>
        <v/>
      </c>
      <c r="BB9688" s="5" t="str">
        <f>IF(OR($E9688="",$G9688&lt;&gt;"Ativo"),"",IF(COUNTIFS($E$4:$E9688,$E9688,$A$4:$A9688,$A9688,$G$4:$G9688,"Ativo")=1,1,0))</f>
        <v/>
      </c>
      <c r="BC9688" t="str">
        <f>IF(OR($A9688="",$G9688&lt;&gt;"Ativo"),"",IF(COUNTIFS($A$4:$A9688,$A9688,$G$4:$G9688,"Ativo")=1,1,0))</f>
        <v/>
      </c>
    </row>
    <row r="9689" spans="1:55" x14ac:dyDescent="0.3">
      <c r="A9689" s="76"/>
      <c r="B9689" s="104"/>
      <c r="C9689" s="76"/>
      <c r="D9689" s="77"/>
      <c r="E9689" s="12"/>
      <c r="F9689" s="78"/>
      <c r="G9689" s="77"/>
      <c r="H9689" s="79"/>
      <c r="BA9689" s="5" t="str">
        <f t="shared" si="151"/>
        <v/>
      </c>
      <c r="BB9689" s="5" t="str">
        <f>IF(OR($E9689="",$G9689&lt;&gt;"Ativo"),"",IF(COUNTIFS($E$4:$E9689,$E9689,$A$4:$A9689,$A9689,$G$4:$G9689,"Ativo")=1,1,0))</f>
        <v/>
      </c>
      <c r="BC9689" t="str">
        <f>IF(OR($A9689="",$G9689&lt;&gt;"Ativo"),"",IF(COUNTIFS($A$4:$A9689,$A9689,$G$4:$G9689,"Ativo")=1,1,0))</f>
        <v/>
      </c>
    </row>
    <row r="9690" spans="1:55" x14ac:dyDescent="0.3">
      <c r="A9690" s="76"/>
      <c r="B9690" s="104"/>
      <c r="C9690" s="76"/>
      <c r="D9690" s="77"/>
      <c r="E9690" s="12"/>
      <c r="F9690" s="78"/>
      <c r="G9690" s="77"/>
      <c r="H9690" s="79"/>
      <c r="BA9690" s="5" t="str">
        <f t="shared" si="151"/>
        <v/>
      </c>
      <c r="BB9690" s="5" t="str">
        <f>IF(OR($E9690="",$G9690&lt;&gt;"Ativo"),"",IF(COUNTIFS($E$4:$E9690,$E9690,$A$4:$A9690,$A9690,$G$4:$G9690,"Ativo")=1,1,0))</f>
        <v/>
      </c>
      <c r="BC9690" t="str">
        <f>IF(OR($A9690="",$G9690&lt;&gt;"Ativo"),"",IF(COUNTIFS($A$4:$A9690,$A9690,$G$4:$G9690,"Ativo")=1,1,0))</f>
        <v/>
      </c>
    </row>
    <row r="9691" spans="1:55" x14ac:dyDescent="0.3">
      <c r="A9691" s="76"/>
      <c r="B9691" s="104"/>
      <c r="C9691" s="76"/>
      <c r="D9691" s="77"/>
      <c r="E9691" s="12"/>
      <c r="F9691" s="78"/>
      <c r="G9691" s="77"/>
      <c r="H9691" s="79"/>
      <c r="BA9691" s="5" t="str">
        <f t="shared" si="151"/>
        <v/>
      </c>
      <c r="BB9691" s="5" t="str">
        <f>IF(OR($E9691="",$G9691&lt;&gt;"Ativo"),"",IF(COUNTIFS($E$4:$E9691,$E9691,$A$4:$A9691,$A9691,$G$4:$G9691,"Ativo")=1,1,0))</f>
        <v/>
      </c>
      <c r="BC9691" t="str">
        <f>IF(OR($A9691="",$G9691&lt;&gt;"Ativo"),"",IF(COUNTIFS($A$4:$A9691,$A9691,$G$4:$G9691,"Ativo")=1,1,0))</f>
        <v/>
      </c>
    </row>
    <row r="9692" spans="1:55" x14ac:dyDescent="0.3">
      <c r="A9692" s="76"/>
      <c r="B9692" s="104"/>
      <c r="C9692" s="76"/>
      <c r="D9692" s="77"/>
      <c r="E9692" s="12"/>
      <c r="F9692" s="78"/>
      <c r="G9692" s="77"/>
      <c r="H9692" s="79"/>
      <c r="BA9692" s="5" t="str">
        <f t="shared" si="151"/>
        <v/>
      </c>
      <c r="BB9692" s="5" t="str">
        <f>IF(OR($E9692="",$G9692&lt;&gt;"Ativo"),"",IF(COUNTIFS($E$4:$E9692,$E9692,$A$4:$A9692,$A9692,$G$4:$G9692,"Ativo")=1,1,0))</f>
        <v/>
      </c>
      <c r="BC9692" t="str">
        <f>IF(OR($A9692="",$G9692&lt;&gt;"Ativo"),"",IF(COUNTIFS($A$4:$A9692,$A9692,$G$4:$G9692,"Ativo")=1,1,0))</f>
        <v/>
      </c>
    </row>
    <row r="9693" spans="1:55" x14ac:dyDescent="0.3">
      <c r="A9693" s="76"/>
      <c r="B9693" s="104"/>
      <c r="C9693" s="76"/>
      <c r="D9693" s="77"/>
      <c r="E9693" s="12"/>
      <c r="F9693" s="78"/>
      <c r="G9693" s="77"/>
      <c r="H9693" s="79"/>
      <c r="BA9693" s="5" t="str">
        <f t="shared" si="151"/>
        <v/>
      </c>
      <c r="BB9693" s="5" t="str">
        <f>IF(OR($E9693="",$G9693&lt;&gt;"Ativo"),"",IF(COUNTIFS($E$4:$E9693,$E9693,$A$4:$A9693,$A9693,$G$4:$G9693,"Ativo")=1,1,0))</f>
        <v/>
      </c>
      <c r="BC9693" t="str">
        <f>IF(OR($A9693="",$G9693&lt;&gt;"Ativo"),"",IF(COUNTIFS($A$4:$A9693,$A9693,$G$4:$G9693,"Ativo")=1,1,0))</f>
        <v/>
      </c>
    </row>
    <row r="9694" spans="1:55" x14ac:dyDescent="0.3">
      <c r="A9694" s="76"/>
      <c r="B9694" s="104"/>
      <c r="C9694" s="76"/>
      <c r="D9694" s="77"/>
      <c r="E9694" s="12"/>
      <c r="F9694" s="78"/>
      <c r="G9694" s="77"/>
      <c r="H9694" s="79"/>
      <c r="BA9694" s="5" t="str">
        <f t="shared" si="151"/>
        <v/>
      </c>
      <c r="BB9694" s="5" t="str">
        <f>IF(OR($E9694="",$G9694&lt;&gt;"Ativo"),"",IF(COUNTIFS($E$4:$E9694,$E9694,$A$4:$A9694,$A9694,$G$4:$G9694,"Ativo")=1,1,0))</f>
        <v/>
      </c>
      <c r="BC9694" t="str">
        <f>IF(OR($A9694="",$G9694&lt;&gt;"Ativo"),"",IF(COUNTIFS($A$4:$A9694,$A9694,$G$4:$G9694,"Ativo")=1,1,0))</f>
        <v/>
      </c>
    </row>
    <row r="9695" spans="1:55" x14ac:dyDescent="0.3">
      <c r="A9695" s="76"/>
      <c r="B9695" s="104"/>
      <c r="C9695" s="76"/>
      <c r="D9695" s="77"/>
      <c r="E9695" s="12"/>
      <c r="F9695" s="78"/>
      <c r="G9695" s="77"/>
      <c r="H9695" s="79"/>
      <c r="BA9695" s="5" t="str">
        <f t="shared" si="151"/>
        <v/>
      </c>
      <c r="BB9695" s="5" t="str">
        <f>IF(OR($E9695="",$G9695&lt;&gt;"Ativo"),"",IF(COUNTIFS($E$4:$E9695,$E9695,$A$4:$A9695,$A9695,$G$4:$G9695,"Ativo")=1,1,0))</f>
        <v/>
      </c>
      <c r="BC9695" t="str">
        <f>IF(OR($A9695="",$G9695&lt;&gt;"Ativo"),"",IF(COUNTIFS($A$4:$A9695,$A9695,$G$4:$G9695,"Ativo")=1,1,0))</f>
        <v/>
      </c>
    </row>
    <row r="9696" spans="1:55" x14ac:dyDescent="0.3">
      <c r="A9696" s="76"/>
      <c r="B9696" s="104"/>
      <c r="C9696" s="76"/>
      <c r="D9696" s="77"/>
      <c r="E9696" s="12"/>
      <c r="F9696" s="78"/>
      <c r="G9696" s="77"/>
      <c r="H9696" s="79"/>
      <c r="BA9696" s="5" t="str">
        <f t="shared" si="151"/>
        <v/>
      </c>
      <c r="BB9696" s="5" t="str">
        <f>IF(OR($E9696="",$G9696&lt;&gt;"Ativo"),"",IF(COUNTIFS($E$4:$E9696,$E9696,$A$4:$A9696,$A9696,$G$4:$G9696,"Ativo")=1,1,0))</f>
        <v/>
      </c>
      <c r="BC9696" t="str">
        <f>IF(OR($A9696="",$G9696&lt;&gt;"Ativo"),"",IF(COUNTIFS($A$4:$A9696,$A9696,$G$4:$G9696,"Ativo")=1,1,0))</f>
        <v/>
      </c>
    </row>
    <row r="9697" spans="1:55" x14ac:dyDescent="0.3">
      <c r="A9697" s="76"/>
      <c r="B9697" s="104"/>
      <c r="C9697" s="76"/>
      <c r="D9697" s="77"/>
      <c r="E9697" s="12"/>
      <c r="F9697" s="78"/>
      <c r="G9697" s="77"/>
      <c r="H9697" s="79"/>
      <c r="BA9697" s="5" t="str">
        <f t="shared" si="151"/>
        <v/>
      </c>
      <c r="BB9697" s="5" t="str">
        <f>IF(OR($E9697="",$G9697&lt;&gt;"Ativo"),"",IF(COUNTIFS($E$4:$E9697,$E9697,$A$4:$A9697,$A9697,$G$4:$G9697,"Ativo")=1,1,0))</f>
        <v/>
      </c>
      <c r="BC9697" t="str">
        <f>IF(OR($A9697="",$G9697&lt;&gt;"Ativo"),"",IF(COUNTIFS($A$4:$A9697,$A9697,$G$4:$G9697,"Ativo")=1,1,0))</f>
        <v/>
      </c>
    </row>
    <row r="9698" spans="1:55" x14ac:dyDescent="0.3">
      <c r="A9698" s="76"/>
      <c r="B9698" s="104"/>
      <c r="C9698" s="76"/>
      <c r="D9698" s="77"/>
      <c r="E9698" s="12"/>
      <c r="F9698" s="78"/>
      <c r="G9698" s="77"/>
      <c r="H9698" s="79"/>
      <c r="BA9698" s="5" t="str">
        <f t="shared" si="151"/>
        <v/>
      </c>
      <c r="BB9698" s="5" t="str">
        <f>IF(OR($E9698="",$G9698&lt;&gt;"Ativo"),"",IF(COUNTIFS($E$4:$E9698,$E9698,$A$4:$A9698,$A9698,$G$4:$G9698,"Ativo")=1,1,0))</f>
        <v/>
      </c>
      <c r="BC9698" t="str">
        <f>IF(OR($A9698="",$G9698&lt;&gt;"Ativo"),"",IF(COUNTIFS($A$4:$A9698,$A9698,$G$4:$G9698,"Ativo")=1,1,0))</f>
        <v/>
      </c>
    </row>
    <row r="9699" spans="1:55" x14ac:dyDescent="0.3">
      <c r="A9699" s="76"/>
      <c r="B9699" s="104"/>
      <c r="C9699" s="76"/>
      <c r="D9699" s="77"/>
      <c r="E9699" s="12"/>
      <c r="F9699" s="78"/>
      <c r="G9699" s="77"/>
      <c r="H9699" s="79"/>
      <c r="BA9699" s="5" t="str">
        <f t="shared" si="151"/>
        <v/>
      </c>
      <c r="BB9699" s="5" t="str">
        <f>IF(OR($E9699="",$G9699&lt;&gt;"Ativo"),"",IF(COUNTIFS($E$4:$E9699,$E9699,$A$4:$A9699,$A9699,$G$4:$G9699,"Ativo")=1,1,0))</f>
        <v/>
      </c>
      <c r="BC9699" t="str">
        <f>IF(OR($A9699="",$G9699&lt;&gt;"Ativo"),"",IF(COUNTIFS($A$4:$A9699,$A9699,$G$4:$G9699,"Ativo")=1,1,0))</f>
        <v/>
      </c>
    </row>
    <row r="9700" spans="1:55" x14ac:dyDescent="0.3">
      <c r="A9700" s="76"/>
      <c r="B9700" s="104"/>
      <c r="C9700" s="76"/>
      <c r="D9700" s="77"/>
      <c r="E9700" s="12"/>
      <c r="F9700" s="78"/>
      <c r="G9700" s="77"/>
      <c r="H9700" s="79"/>
      <c r="BA9700" s="5" t="str">
        <f t="shared" si="151"/>
        <v/>
      </c>
      <c r="BB9700" s="5" t="str">
        <f>IF(OR($E9700="",$G9700&lt;&gt;"Ativo"),"",IF(COUNTIFS($E$4:$E9700,$E9700,$A$4:$A9700,$A9700,$G$4:$G9700,"Ativo")=1,1,0))</f>
        <v/>
      </c>
      <c r="BC9700" t="str">
        <f>IF(OR($A9700="",$G9700&lt;&gt;"Ativo"),"",IF(COUNTIFS($A$4:$A9700,$A9700,$G$4:$G9700,"Ativo")=1,1,0))</f>
        <v/>
      </c>
    </row>
    <row r="9701" spans="1:55" x14ac:dyDescent="0.3">
      <c r="A9701" s="76"/>
      <c r="B9701" s="104"/>
      <c r="C9701" s="76"/>
      <c r="D9701" s="77"/>
      <c r="E9701" s="12"/>
      <c r="F9701" s="78"/>
      <c r="G9701" s="77"/>
      <c r="H9701" s="79"/>
      <c r="BA9701" s="5" t="str">
        <f t="shared" si="151"/>
        <v/>
      </c>
      <c r="BB9701" s="5" t="str">
        <f>IF(OR($E9701="",$G9701&lt;&gt;"Ativo"),"",IF(COUNTIFS($E$4:$E9701,$E9701,$A$4:$A9701,$A9701,$G$4:$G9701,"Ativo")=1,1,0))</f>
        <v/>
      </c>
      <c r="BC9701" t="str">
        <f>IF(OR($A9701="",$G9701&lt;&gt;"Ativo"),"",IF(COUNTIFS($A$4:$A9701,$A9701,$G$4:$G9701,"Ativo")=1,1,0))</f>
        <v/>
      </c>
    </row>
    <row r="9702" spans="1:55" x14ac:dyDescent="0.3">
      <c r="A9702" s="76"/>
      <c r="B9702" s="104"/>
      <c r="C9702" s="76"/>
      <c r="D9702" s="77"/>
      <c r="E9702" s="12"/>
      <c r="F9702" s="78"/>
      <c r="G9702" s="77"/>
      <c r="H9702" s="79"/>
      <c r="BA9702" s="5" t="str">
        <f t="shared" si="151"/>
        <v/>
      </c>
      <c r="BB9702" s="5" t="str">
        <f>IF(OR($E9702="",$G9702&lt;&gt;"Ativo"),"",IF(COUNTIFS($E$4:$E9702,$E9702,$A$4:$A9702,$A9702,$G$4:$G9702,"Ativo")=1,1,0))</f>
        <v/>
      </c>
      <c r="BC9702" t="str">
        <f>IF(OR($A9702="",$G9702&lt;&gt;"Ativo"),"",IF(COUNTIFS($A$4:$A9702,$A9702,$G$4:$G9702,"Ativo")=1,1,0))</f>
        <v/>
      </c>
    </row>
    <row r="9703" spans="1:55" x14ac:dyDescent="0.3">
      <c r="A9703" s="76"/>
      <c r="B9703" s="104"/>
      <c r="C9703" s="76"/>
      <c r="D9703" s="77"/>
      <c r="E9703" s="12"/>
      <c r="F9703" s="78"/>
      <c r="G9703" s="77"/>
      <c r="H9703" s="79"/>
      <c r="BA9703" s="5" t="str">
        <f t="shared" si="151"/>
        <v/>
      </c>
      <c r="BB9703" s="5" t="str">
        <f>IF(OR($E9703="",$G9703&lt;&gt;"Ativo"),"",IF(COUNTIFS($E$4:$E9703,$E9703,$A$4:$A9703,$A9703,$G$4:$G9703,"Ativo")=1,1,0))</f>
        <v/>
      </c>
      <c r="BC9703" t="str">
        <f>IF(OR($A9703="",$G9703&lt;&gt;"Ativo"),"",IF(COUNTIFS($A$4:$A9703,$A9703,$G$4:$G9703,"Ativo")=1,1,0))</f>
        <v/>
      </c>
    </row>
    <row r="9704" spans="1:55" x14ac:dyDescent="0.3">
      <c r="A9704" s="76"/>
      <c r="B9704" s="104"/>
      <c r="C9704" s="76"/>
      <c r="D9704" s="77"/>
      <c r="E9704" s="12"/>
      <c r="F9704" s="78"/>
      <c r="G9704" s="77"/>
      <c r="H9704" s="79"/>
      <c r="BA9704" s="5" t="str">
        <f t="shared" si="151"/>
        <v/>
      </c>
      <c r="BB9704" s="5" t="str">
        <f>IF(OR($E9704="",$G9704&lt;&gt;"Ativo"),"",IF(COUNTIFS($E$4:$E9704,$E9704,$A$4:$A9704,$A9704,$G$4:$G9704,"Ativo")=1,1,0))</f>
        <v/>
      </c>
      <c r="BC9704" t="str">
        <f>IF(OR($A9704="",$G9704&lt;&gt;"Ativo"),"",IF(COUNTIFS($A$4:$A9704,$A9704,$G$4:$G9704,"Ativo")=1,1,0))</f>
        <v/>
      </c>
    </row>
    <row r="9705" spans="1:55" x14ac:dyDescent="0.3">
      <c r="A9705" s="76"/>
      <c r="B9705" s="104"/>
      <c r="C9705" s="76"/>
      <c r="D9705" s="77"/>
      <c r="E9705" s="12"/>
      <c r="F9705" s="78"/>
      <c r="G9705" s="77"/>
      <c r="H9705" s="79"/>
      <c r="BA9705" s="5" t="str">
        <f t="shared" si="151"/>
        <v/>
      </c>
      <c r="BB9705" s="5" t="str">
        <f>IF(OR($E9705="",$G9705&lt;&gt;"Ativo"),"",IF(COUNTIFS($E$4:$E9705,$E9705,$A$4:$A9705,$A9705,$G$4:$G9705,"Ativo")=1,1,0))</f>
        <v/>
      </c>
      <c r="BC9705" t="str">
        <f>IF(OR($A9705="",$G9705&lt;&gt;"Ativo"),"",IF(COUNTIFS($A$4:$A9705,$A9705,$G$4:$G9705,"Ativo")=1,1,0))</f>
        <v/>
      </c>
    </row>
    <row r="9706" spans="1:55" x14ac:dyDescent="0.3">
      <c r="A9706" s="76"/>
      <c r="B9706" s="104"/>
      <c r="C9706" s="76"/>
      <c r="D9706" s="77"/>
      <c r="E9706" s="12"/>
      <c r="F9706" s="78"/>
      <c r="G9706" s="77"/>
      <c r="H9706" s="79"/>
      <c r="BA9706" s="5" t="str">
        <f t="shared" si="151"/>
        <v/>
      </c>
      <c r="BB9706" s="5" t="str">
        <f>IF(OR($E9706="",$G9706&lt;&gt;"Ativo"),"",IF(COUNTIFS($E$4:$E9706,$E9706,$A$4:$A9706,$A9706,$G$4:$G9706,"Ativo")=1,1,0))</f>
        <v/>
      </c>
      <c r="BC9706" t="str">
        <f>IF(OR($A9706="",$G9706&lt;&gt;"Ativo"),"",IF(COUNTIFS($A$4:$A9706,$A9706,$G$4:$G9706,"Ativo")=1,1,0))</f>
        <v/>
      </c>
    </row>
    <row r="9707" spans="1:55" x14ac:dyDescent="0.3">
      <c r="A9707" s="76"/>
      <c r="B9707" s="104"/>
      <c r="C9707" s="76"/>
      <c r="D9707" s="77"/>
      <c r="E9707" s="12"/>
      <c r="F9707" s="78"/>
      <c r="G9707" s="77"/>
      <c r="H9707" s="79"/>
      <c r="BA9707" s="5" t="str">
        <f t="shared" si="151"/>
        <v/>
      </c>
      <c r="BB9707" s="5" t="str">
        <f>IF(OR($E9707="",$G9707&lt;&gt;"Ativo"),"",IF(COUNTIFS($E$4:$E9707,$E9707,$A$4:$A9707,$A9707,$G$4:$G9707,"Ativo")=1,1,0))</f>
        <v/>
      </c>
      <c r="BC9707" t="str">
        <f>IF(OR($A9707="",$G9707&lt;&gt;"Ativo"),"",IF(COUNTIFS($A$4:$A9707,$A9707,$G$4:$G9707,"Ativo")=1,1,0))</f>
        <v/>
      </c>
    </row>
    <row r="9708" spans="1:55" x14ac:dyDescent="0.3">
      <c r="A9708" s="76"/>
      <c r="B9708" s="104"/>
      <c r="C9708" s="76"/>
      <c r="D9708" s="77"/>
      <c r="E9708" s="12"/>
      <c r="F9708" s="78"/>
      <c r="G9708" s="77"/>
      <c r="H9708" s="79"/>
      <c r="BA9708" s="5" t="str">
        <f t="shared" si="151"/>
        <v/>
      </c>
      <c r="BB9708" s="5" t="str">
        <f>IF(OR($E9708="",$G9708&lt;&gt;"Ativo"),"",IF(COUNTIFS($E$4:$E9708,$E9708,$A$4:$A9708,$A9708,$G$4:$G9708,"Ativo")=1,1,0))</f>
        <v/>
      </c>
      <c r="BC9708" t="str">
        <f>IF(OR($A9708="",$G9708&lt;&gt;"Ativo"),"",IF(COUNTIFS($A$4:$A9708,$A9708,$G$4:$G9708,"Ativo")=1,1,0))</f>
        <v/>
      </c>
    </row>
    <row r="9709" spans="1:55" x14ac:dyDescent="0.3">
      <c r="A9709" s="76"/>
      <c r="B9709" s="104"/>
      <c r="C9709" s="76"/>
      <c r="D9709" s="77"/>
      <c r="E9709" s="12"/>
      <c r="F9709" s="78"/>
      <c r="G9709" s="77"/>
      <c r="H9709" s="79"/>
      <c r="BA9709" s="5" t="str">
        <f t="shared" si="151"/>
        <v/>
      </c>
      <c r="BB9709" s="5" t="str">
        <f>IF(OR($E9709="",$G9709&lt;&gt;"Ativo"),"",IF(COUNTIFS($E$4:$E9709,$E9709,$A$4:$A9709,$A9709,$G$4:$G9709,"Ativo")=1,1,0))</f>
        <v/>
      </c>
      <c r="BC9709" t="str">
        <f>IF(OR($A9709="",$G9709&lt;&gt;"Ativo"),"",IF(COUNTIFS($A$4:$A9709,$A9709,$G$4:$G9709,"Ativo")=1,1,0))</f>
        <v/>
      </c>
    </row>
    <row r="9710" spans="1:55" x14ac:dyDescent="0.3">
      <c r="A9710" s="76"/>
      <c r="B9710" s="104"/>
      <c r="C9710" s="76"/>
      <c r="D9710" s="77"/>
      <c r="E9710" s="12"/>
      <c r="F9710" s="78"/>
      <c r="G9710" s="77"/>
      <c r="H9710" s="79"/>
      <c r="BA9710" s="5" t="str">
        <f t="shared" si="151"/>
        <v/>
      </c>
      <c r="BB9710" s="5" t="str">
        <f>IF(OR($E9710="",$G9710&lt;&gt;"Ativo"),"",IF(COUNTIFS($E$4:$E9710,$E9710,$A$4:$A9710,$A9710,$G$4:$G9710,"Ativo")=1,1,0))</f>
        <v/>
      </c>
      <c r="BC9710" t="str">
        <f>IF(OR($A9710="",$G9710&lt;&gt;"Ativo"),"",IF(COUNTIFS($A$4:$A9710,$A9710,$G$4:$G9710,"Ativo")=1,1,0))</f>
        <v/>
      </c>
    </row>
    <row r="9711" spans="1:55" x14ac:dyDescent="0.3">
      <c r="A9711" s="76"/>
      <c r="B9711" s="104"/>
      <c r="C9711" s="76"/>
      <c r="D9711" s="77"/>
      <c r="E9711" s="12"/>
      <c r="F9711" s="78"/>
      <c r="G9711" s="77"/>
      <c r="H9711" s="79"/>
      <c r="BA9711" s="5" t="str">
        <f t="shared" si="151"/>
        <v/>
      </c>
      <c r="BB9711" s="5" t="str">
        <f>IF(OR($E9711="",$G9711&lt;&gt;"Ativo"),"",IF(COUNTIFS($E$4:$E9711,$E9711,$A$4:$A9711,$A9711,$G$4:$G9711,"Ativo")=1,1,0))</f>
        <v/>
      </c>
      <c r="BC9711" t="str">
        <f>IF(OR($A9711="",$G9711&lt;&gt;"Ativo"),"",IF(COUNTIFS($A$4:$A9711,$A9711,$G$4:$G9711,"Ativo")=1,1,0))</f>
        <v/>
      </c>
    </row>
    <row r="9712" spans="1:55" x14ac:dyDescent="0.3">
      <c r="A9712" s="76"/>
      <c r="B9712" s="104"/>
      <c r="C9712" s="76"/>
      <c r="D9712" s="77"/>
      <c r="E9712" s="12"/>
      <c r="F9712" s="78"/>
      <c r="G9712" s="77"/>
      <c r="H9712" s="79"/>
      <c r="BA9712" s="5" t="str">
        <f t="shared" si="151"/>
        <v/>
      </c>
      <c r="BB9712" s="5" t="str">
        <f>IF(OR($E9712="",$G9712&lt;&gt;"Ativo"),"",IF(COUNTIFS($E$4:$E9712,$E9712,$A$4:$A9712,$A9712,$G$4:$G9712,"Ativo")=1,1,0))</f>
        <v/>
      </c>
      <c r="BC9712" t="str">
        <f>IF(OR($A9712="",$G9712&lt;&gt;"Ativo"),"",IF(COUNTIFS($A$4:$A9712,$A9712,$G$4:$G9712,"Ativo")=1,1,0))</f>
        <v/>
      </c>
    </row>
    <row r="9713" spans="1:55" x14ac:dyDescent="0.3">
      <c r="A9713" s="76"/>
      <c r="B9713" s="104"/>
      <c r="C9713" s="76"/>
      <c r="D9713" s="77"/>
      <c r="E9713" s="12"/>
      <c r="F9713" s="78"/>
      <c r="G9713" s="77"/>
      <c r="H9713" s="79"/>
      <c r="BA9713" s="5" t="str">
        <f t="shared" si="151"/>
        <v/>
      </c>
      <c r="BB9713" s="5" t="str">
        <f>IF(OR($E9713="",$G9713&lt;&gt;"Ativo"),"",IF(COUNTIFS($E$4:$E9713,$E9713,$A$4:$A9713,$A9713,$G$4:$G9713,"Ativo")=1,1,0))</f>
        <v/>
      </c>
      <c r="BC9713" t="str">
        <f>IF(OR($A9713="",$G9713&lt;&gt;"Ativo"),"",IF(COUNTIFS($A$4:$A9713,$A9713,$G$4:$G9713,"Ativo")=1,1,0))</f>
        <v/>
      </c>
    </row>
    <row r="9714" spans="1:55" x14ac:dyDescent="0.3">
      <c r="A9714" s="76"/>
      <c r="B9714" s="104"/>
      <c r="C9714" s="76"/>
      <c r="D9714" s="77"/>
      <c r="E9714" s="12"/>
      <c r="F9714" s="78"/>
      <c r="G9714" s="77"/>
      <c r="H9714" s="79"/>
      <c r="BA9714" s="5" t="str">
        <f t="shared" si="151"/>
        <v/>
      </c>
      <c r="BB9714" s="5" t="str">
        <f>IF(OR($E9714="",$G9714&lt;&gt;"Ativo"),"",IF(COUNTIFS($E$4:$E9714,$E9714,$A$4:$A9714,$A9714,$G$4:$G9714,"Ativo")=1,1,0))</f>
        <v/>
      </c>
      <c r="BC9714" t="str">
        <f>IF(OR($A9714="",$G9714&lt;&gt;"Ativo"),"",IF(COUNTIFS($A$4:$A9714,$A9714,$G$4:$G9714,"Ativo")=1,1,0))</f>
        <v/>
      </c>
    </row>
    <row r="9715" spans="1:55" x14ac:dyDescent="0.3">
      <c r="A9715" s="76"/>
      <c r="B9715" s="104"/>
      <c r="C9715" s="76"/>
      <c r="D9715" s="77"/>
      <c r="E9715" s="12"/>
      <c r="F9715" s="78"/>
      <c r="G9715" s="77"/>
      <c r="H9715" s="79"/>
      <c r="BA9715" s="5" t="str">
        <f t="shared" si="151"/>
        <v/>
      </c>
      <c r="BB9715" s="5" t="str">
        <f>IF(OR($E9715="",$G9715&lt;&gt;"Ativo"),"",IF(COUNTIFS($E$4:$E9715,$E9715,$A$4:$A9715,$A9715,$G$4:$G9715,"Ativo")=1,1,0))</f>
        <v/>
      </c>
      <c r="BC9715" t="str">
        <f>IF(OR($A9715="",$G9715&lt;&gt;"Ativo"),"",IF(COUNTIFS($A$4:$A9715,$A9715,$G$4:$G9715,"Ativo")=1,1,0))</f>
        <v/>
      </c>
    </row>
    <row r="9716" spans="1:55" x14ac:dyDescent="0.3">
      <c r="A9716" s="76"/>
      <c r="B9716" s="104"/>
      <c r="C9716" s="76"/>
      <c r="D9716" s="77"/>
      <c r="E9716" s="12"/>
      <c r="F9716" s="78"/>
      <c r="G9716" s="77"/>
      <c r="H9716" s="79"/>
      <c r="BA9716" s="5" t="str">
        <f t="shared" si="151"/>
        <v/>
      </c>
      <c r="BB9716" s="5" t="str">
        <f>IF(OR($E9716="",$G9716&lt;&gt;"Ativo"),"",IF(COUNTIFS($E$4:$E9716,$E9716,$A$4:$A9716,$A9716,$G$4:$G9716,"Ativo")=1,1,0))</f>
        <v/>
      </c>
      <c r="BC9716" t="str">
        <f>IF(OR($A9716="",$G9716&lt;&gt;"Ativo"),"",IF(COUNTIFS($A$4:$A9716,$A9716,$G$4:$G9716,"Ativo")=1,1,0))</f>
        <v/>
      </c>
    </row>
    <row r="9717" spans="1:55" x14ac:dyDescent="0.3">
      <c r="A9717" s="76"/>
      <c r="B9717" s="104"/>
      <c r="C9717" s="76"/>
      <c r="D9717" s="77"/>
      <c r="E9717" s="12"/>
      <c r="F9717" s="78"/>
      <c r="G9717" s="77"/>
      <c r="H9717" s="79"/>
      <c r="BA9717" s="5" t="str">
        <f t="shared" si="151"/>
        <v/>
      </c>
      <c r="BB9717" s="5" t="str">
        <f>IF(OR($E9717="",$G9717&lt;&gt;"Ativo"),"",IF(COUNTIFS($E$4:$E9717,$E9717,$A$4:$A9717,$A9717,$G$4:$G9717,"Ativo")=1,1,0))</f>
        <v/>
      </c>
      <c r="BC9717" t="str">
        <f>IF(OR($A9717="",$G9717&lt;&gt;"Ativo"),"",IF(COUNTIFS($A$4:$A9717,$A9717,$G$4:$G9717,"Ativo")=1,1,0))</f>
        <v/>
      </c>
    </row>
    <row r="9718" spans="1:55" x14ac:dyDescent="0.3">
      <c r="A9718" s="76"/>
      <c r="B9718" s="104"/>
      <c r="C9718" s="76"/>
      <c r="D9718" s="77"/>
      <c r="E9718" s="12"/>
      <c r="F9718" s="78"/>
      <c r="G9718" s="77"/>
      <c r="H9718" s="79"/>
      <c r="BA9718" s="5" t="str">
        <f t="shared" si="151"/>
        <v/>
      </c>
      <c r="BB9718" s="5" t="str">
        <f>IF(OR($E9718="",$G9718&lt;&gt;"Ativo"),"",IF(COUNTIFS($E$4:$E9718,$E9718,$A$4:$A9718,$A9718,$G$4:$G9718,"Ativo")=1,1,0))</f>
        <v/>
      </c>
      <c r="BC9718" t="str">
        <f>IF(OR($A9718="",$G9718&lt;&gt;"Ativo"),"",IF(COUNTIFS($A$4:$A9718,$A9718,$G$4:$G9718,"Ativo")=1,1,0))</f>
        <v/>
      </c>
    </row>
    <row r="9719" spans="1:55" x14ac:dyDescent="0.3">
      <c r="A9719" s="76"/>
      <c r="B9719" s="104"/>
      <c r="C9719" s="76"/>
      <c r="D9719" s="77"/>
      <c r="E9719" s="12"/>
      <c r="F9719" s="78"/>
      <c r="G9719" s="77"/>
      <c r="H9719" s="79"/>
      <c r="BA9719" s="5" t="str">
        <f t="shared" si="151"/>
        <v/>
      </c>
      <c r="BB9719" s="5" t="str">
        <f>IF(OR($E9719="",$G9719&lt;&gt;"Ativo"),"",IF(COUNTIFS($E$4:$E9719,$E9719,$A$4:$A9719,$A9719,$G$4:$G9719,"Ativo")=1,1,0))</f>
        <v/>
      </c>
      <c r="BC9719" t="str">
        <f>IF(OR($A9719="",$G9719&lt;&gt;"Ativo"),"",IF(COUNTIFS($A$4:$A9719,$A9719,$G$4:$G9719,"Ativo")=1,1,0))</f>
        <v/>
      </c>
    </row>
    <row r="9720" spans="1:55" x14ac:dyDescent="0.3">
      <c r="A9720" s="76"/>
      <c r="B9720" s="104"/>
      <c r="C9720" s="76"/>
      <c r="D9720" s="77"/>
      <c r="E9720" s="12"/>
      <c r="F9720" s="78"/>
      <c r="G9720" s="77"/>
      <c r="H9720" s="79"/>
      <c r="BA9720" s="5" t="str">
        <f t="shared" si="151"/>
        <v/>
      </c>
      <c r="BB9720" s="5" t="str">
        <f>IF(OR($E9720="",$G9720&lt;&gt;"Ativo"),"",IF(COUNTIFS($E$4:$E9720,$E9720,$A$4:$A9720,$A9720,$G$4:$G9720,"Ativo")=1,1,0))</f>
        <v/>
      </c>
      <c r="BC9720" t="str">
        <f>IF(OR($A9720="",$G9720&lt;&gt;"Ativo"),"",IF(COUNTIFS($A$4:$A9720,$A9720,$G$4:$G9720,"Ativo")=1,1,0))</f>
        <v/>
      </c>
    </row>
    <row r="9721" spans="1:55" x14ac:dyDescent="0.3">
      <c r="A9721" s="76"/>
      <c r="B9721" s="104"/>
      <c r="C9721" s="76"/>
      <c r="D9721" s="77"/>
      <c r="E9721" s="12"/>
      <c r="F9721" s="78"/>
      <c r="G9721" s="77"/>
      <c r="H9721" s="79"/>
      <c r="BA9721" s="5" t="str">
        <f t="shared" si="151"/>
        <v/>
      </c>
      <c r="BB9721" s="5" t="str">
        <f>IF(OR($E9721="",$G9721&lt;&gt;"Ativo"),"",IF(COUNTIFS($E$4:$E9721,$E9721,$A$4:$A9721,$A9721,$G$4:$G9721,"Ativo")=1,1,0))</f>
        <v/>
      </c>
      <c r="BC9721" t="str">
        <f>IF(OR($A9721="",$G9721&lt;&gt;"Ativo"),"",IF(COUNTIFS($A$4:$A9721,$A9721,$G$4:$G9721,"Ativo")=1,1,0))</f>
        <v/>
      </c>
    </row>
    <row r="9722" spans="1:55" x14ac:dyDescent="0.3">
      <c r="A9722" s="76"/>
      <c r="B9722" s="104"/>
      <c r="C9722" s="76"/>
      <c r="D9722" s="77"/>
      <c r="E9722" s="12"/>
      <c r="F9722" s="78"/>
      <c r="G9722" s="77"/>
      <c r="H9722" s="79"/>
      <c r="BA9722" s="5" t="str">
        <f t="shared" si="151"/>
        <v/>
      </c>
      <c r="BB9722" s="5" t="str">
        <f>IF(OR($E9722="",$G9722&lt;&gt;"Ativo"),"",IF(COUNTIFS($E$4:$E9722,$E9722,$A$4:$A9722,$A9722,$G$4:$G9722,"Ativo")=1,1,0))</f>
        <v/>
      </c>
      <c r="BC9722" t="str">
        <f>IF(OR($A9722="",$G9722&lt;&gt;"Ativo"),"",IF(COUNTIFS($A$4:$A9722,$A9722,$G$4:$G9722,"Ativo")=1,1,0))</f>
        <v/>
      </c>
    </row>
    <row r="9723" spans="1:55" x14ac:dyDescent="0.3">
      <c r="A9723" s="76"/>
      <c r="B9723" s="104"/>
      <c r="C9723" s="76"/>
      <c r="D9723" s="77"/>
      <c r="E9723" s="12"/>
      <c r="F9723" s="78"/>
      <c r="G9723" s="77"/>
      <c r="H9723" s="79"/>
      <c r="BA9723" s="5" t="str">
        <f t="shared" si="151"/>
        <v/>
      </c>
      <c r="BB9723" s="5" t="str">
        <f>IF(OR($E9723="",$G9723&lt;&gt;"Ativo"),"",IF(COUNTIFS($E$4:$E9723,$E9723,$A$4:$A9723,$A9723,$G$4:$G9723,"Ativo")=1,1,0))</f>
        <v/>
      </c>
      <c r="BC9723" t="str">
        <f>IF(OR($A9723="",$G9723&lt;&gt;"Ativo"),"",IF(COUNTIFS($A$4:$A9723,$A9723,$G$4:$G9723,"Ativo")=1,1,0))</f>
        <v/>
      </c>
    </row>
    <row r="9724" spans="1:55" x14ac:dyDescent="0.3">
      <c r="A9724" s="76"/>
      <c r="B9724" s="104"/>
      <c r="C9724" s="76"/>
      <c r="D9724" s="77"/>
      <c r="E9724" s="12"/>
      <c r="F9724" s="78"/>
      <c r="G9724" s="77"/>
      <c r="H9724" s="79"/>
      <c r="BA9724" s="5" t="str">
        <f t="shared" si="151"/>
        <v/>
      </c>
      <c r="BB9724" s="5" t="str">
        <f>IF(OR($E9724="",$G9724&lt;&gt;"Ativo"),"",IF(COUNTIFS($E$4:$E9724,$E9724,$A$4:$A9724,$A9724,$G$4:$G9724,"Ativo")=1,1,0))</f>
        <v/>
      </c>
      <c r="BC9724" t="str">
        <f>IF(OR($A9724="",$G9724&lt;&gt;"Ativo"),"",IF(COUNTIFS($A$4:$A9724,$A9724,$G$4:$G9724,"Ativo")=1,1,0))</f>
        <v/>
      </c>
    </row>
    <row r="9725" spans="1:55" x14ac:dyDescent="0.3">
      <c r="A9725" s="76"/>
      <c r="B9725" s="104"/>
      <c r="C9725" s="76"/>
      <c r="D9725" s="77"/>
      <c r="E9725" s="12"/>
      <c r="F9725" s="78"/>
      <c r="G9725" s="77"/>
      <c r="H9725" s="79"/>
      <c r="BA9725" s="5" t="str">
        <f t="shared" si="151"/>
        <v/>
      </c>
      <c r="BB9725" s="5" t="str">
        <f>IF(OR($E9725="",$G9725&lt;&gt;"Ativo"),"",IF(COUNTIFS($E$4:$E9725,$E9725,$A$4:$A9725,$A9725,$G$4:$G9725,"Ativo")=1,1,0))</f>
        <v/>
      </c>
      <c r="BC9725" t="str">
        <f>IF(OR($A9725="",$G9725&lt;&gt;"Ativo"),"",IF(COUNTIFS($A$4:$A9725,$A9725,$G$4:$G9725,"Ativo")=1,1,0))</f>
        <v/>
      </c>
    </row>
    <row r="9726" spans="1:55" x14ac:dyDescent="0.3">
      <c r="A9726" s="76"/>
      <c r="B9726" s="104"/>
      <c r="C9726" s="76"/>
      <c r="D9726" s="77"/>
      <c r="E9726" s="12"/>
      <c r="F9726" s="78"/>
      <c r="G9726" s="77"/>
      <c r="H9726" s="79"/>
      <c r="BA9726" s="5" t="str">
        <f t="shared" si="151"/>
        <v/>
      </c>
      <c r="BB9726" s="5" t="str">
        <f>IF(OR($E9726="",$G9726&lt;&gt;"Ativo"),"",IF(COUNTIFS($E$4:$E9726,$E9726,$A$4:$A9726,$A9726,$G$4:$G9726,"Ativo")=1,1,0))</f>
        <v/>
      </c>
      <c r="BC9726" t="str">
        <f>IF(OR($A9726="",$G9726&lt;&gt;"Ativo"),"",IF(COUNTIFS($A$4:$A9726,$A9726,$G$4:$G9726,"Ativo")=1,1,0))</f>
        <v/>
      </c>
    </row>
    <row r="9727" spans="1:55" x14ac:dyDescent="0.3">
      <c r="A9727" s="76"/>
      <c r="B9727" s="104"/>
      <c r="C9727" s="76"/>
      <c r="D9727" s="77"/>
      <c r="E9727" s="12"/>
      <c r="F9727" s="78"/>
      <c r="G9727" s="77"/>
      <c r="H9727" s="79"/>
      <c r="BA9727" s="5" t="str">
        <f t="shared" si="151"/>
        <v/>
      </c>
      <c r="BB9727" s="5" t="str">
        <f>IF(OR($E9727="",$G9727&lt;&gt;"Ativo"),"",IF(COUNTIFS($E$4:$E9727,$E9727,$A$4:$A9727,$A9727,$G$4:$G9727,"Ativo")=1,1,0))</f>
        <v/>
      </c>
      <c r="BC9727" t="str">
        <f>IF(OR($A9727="",$G9727&lt;&gt;"Ativo"),"",IF(COUNTIFS($A$4:$A9727,$A9727,$G$4:$G9727,"Ativo")=1,1,0))</f>
        <v/>
      </c>
    </row>
    <row r="9728" spans="1:55" x14ac:dyDescent="0.3">
      <c r="A9728" s="76"/>
      <c r="B9728" s="104"/>
      <c r="C9728" s="76"/>
      <c r="D9728" s="77"/>
      <c r="E9728" s="12"/>
      <c r="F9728" s="78"/>
      <c r="G9728" s="77"/>
      <c r="H9728" s="79"/>
      <c r="BA9728" s="5" t="str">
        <f t="shared" si="151"/>
        <v/>
      </c>
      <c r="BB9728" s="5" t="str">
        <f>IF(OR($E9728="",$G9728&lt;&gt;"Ativo"),"",IF(COUNTIFS($E$4:$E9728,$E9728,$A$4:$A9728,$A9728,$G$4:$G9728,"Ativo")=1,1,0))</f>
        <v/>
      </c>
      <c r="BC9728" t="str">
        <f>IF(OR($A9728="",$G9728&lt;&gt;"Ativo"),"",IF(COUNTIFS($A$4:$A9728,$A9728,$G$4:$G9728,"Ativo")=1,1,0))</f>
        <v/>
      </c>
    </row>
    <row r="9729" spans="1:55" x14ac:dyDescent="0.3">
      <c r="A9729" s="76"/>
      <c r="B9729" s="104"/>
      <c r="C9729" s="76"/>
      <c r="D9729" s="77"/>
      <c r="E9729" s="12"/>
      <c r="F9729" s="78"/>
      <c r="G9729" s="77"/>
      <c r="H9729" s="79"/>
      <c r="BA9729" s="5" t="str">
        <f t="shared" si="151"/>
        <v/>
      </c>
      <c r="BB9729" s="5" t="str">
        <f>IF(OR($E9729="",$G9729&lt;&gt;"Ativo"),"",IF(COUNTIFS($E$4:$E9729,$E9729,$A$4:$A9729,$A9729,$G$4:$G9729,"Ativo")=1,1,0))</f>
        <v/>
      </c>
      <c r="BC9729" t="str">
        <f>IF(OR($A9729="",$G9729&lt;&gt;"Ativo"),"",IF(COUNTIFS($A$4:$A9729,$A9729,$G$4:$G9729,"Ativo")=1,1,0))</f>
        <v/>
      </c>
    </row>
    <row r="9730" spans="1:55" x14ac:dyDescent="0.3">
      <c r="A9730" s="76"/>
      <c r="B9730" s="104"/>
      <c r="C9730" s="76"/>
      <c r="D9730" s="77"/>
      <c r="E9730" s="12"/>
      <c r="F9730" s="78"/>
      <c r="G9730" s="77"/>
      <c r="H9730" s="79"/>
      <c r="BA9730" s="5" t="str">
        <f t="shared" si="151"/>
        <v/>
      </c>
      <c r="BB9730" s="5" t="str">
        <f>IF(OR($E9730="",$G9730&lt;&gt;"Ativo"),"",IF(COUNTIFS($E$4:$E9730,$E9730,$A$4:$A9730,$A9730,$G$4:$G9730,"Ativo")=1,1,0))</f>
        <v/>
      </c>
      <c r="BC9730" t="str">
        <f>IF(OR($A9730="",$G9730&lt;&gt;"Ativo"),"",IF(COUNTIFS($A$4:$A9730,$A9730,$G$4:$G9730,"Ativo")=1,1,0))</f>
        <v/>
      </c>
    </row>
    <row r="9731" spans="1:55" x14ac:dyDescent="0.3">
      <c r="A9731" s="76"/>
      <c r="B9731" s="104"/>
      <c r="C9731" s="76"/>
      <c r="D9731" s="77"/>
      <c r="E9731" s="12"/>
      <c r="F9731" s="78"/>
      <c r="G9731" s="77"/>
      <c r="H9731" s="79"/>
      <c r="BA9731" s="5" t="str">
        <f t="shared" si="151"/>
        <v/>
      </c>
      <c r="BB9731" s="5" t="str">
        <f>IF(OR($E9731="",$G9731&lt;&gt;"Ativo"),"",IF(COUNTIFS($E$4:$E9731,$E9731,$A$4:$A9731,$A9731,$G$4:$G9731,"Ativo")=1,1,0))</f>
        <v/>
      </c>
      <c r="BC9731" t="str">
        <f>IF(OR($A9731="",$G9731&lt;&gt;"Ativo"),"",IF(COUNTIFS($A$4:$A9731,$A9731,$G$4:$G9731,"Ativo")=1,1,0))</f>
        <v/>
      </c>
    </row>
    <row r="9732" spans="1:55" x14ac:dyDescent="0.3">
      <c r="A9732" s="76"/>
      <c r="B9732" s="104"/>
      <c r="C9732" s="76"/>
      <c r="D9732" s="77"/>
      <c r="E9732" s="12"/>
      <c r="F9732" s="78"/>
      <c r="G9732" s="77"/>
      <c r="H9732" s="79"/>
      <c r="BA9732" s="5" t="str">
        <f t="shared" ref="BA9732:BA9795" si="152">IF($D9732="","",MID($D9732,4,LEN($D9732)-5))</f>
        <v/>
      </c>
      <c r="BB9732" s="5" t="str">
        <f>IF(OR($E9732="",$G9732&lt;&gt;"Ativo"),"",IF(COUNTIFS($E$4:$E9732,$E9732,$A$4:$A9732,$A9732,$G$4:$G9732,"Ativo")=1,1,0))</f>
        <v/>
      </c>
      <c r="BC9732" t="str">
        <f>IF(OR($A9732="",$G9732&lt;&gt;"Ativo"),"",IF(COUNTIFS($A$4:$A9732,$A9732,$G$4:$G9732,"Ativo")=1,1,0))</f>
        <v/>
      </c>
    </row>
    <row r="9733" spans="1:55" x14ac:dyDescent="0.3">
      <c r="A9733" s="76"/>
      <c r="B9733" s="104"/>
      <c r="C9733" s="76"/>
      <c r="D9733" s="77"/>
      <c r="E9733" s="12"/>
      <c r="F9733" s="78"/>
      <c r="G9733" s="77"/>
      <c r="H9733" s="79"/>
      <c r="BA9733" s="5" t="str">
        <f t="shared" si="152"/>
        <v/>
      </c>
      <c r="BB9733" s="5" t="str">
        <f>IF(OR($E9733="",$G9733&lt;&gt;"Ativo"),"",IF(COUNTIFS($E$4:$E9733,$E9733,$A$4:$A9733,$A9733,$G$4:$G9733,"Ativo")=1,1,0))</f>
        <v/>
      </c>
      <c r="BC9733" t="str">
        <f>IF(OR($A9733="",$G9733&lt;&gt;"Ativo"),"",IF(COUNTIFS($A$4:$A9733,$A9733,$G$4:$G9733,"Ativo")=1,1,0))</f>
        <v/>
      </c>
    </row>
    <row r="9734" spans="1:55" x14ac:dyDescent="0.3">
      <c r="A9734" s="76"/>
      <c r="B9734" s="104"/>
      <c r="C9734" s="76"/>
      <c r="D9734" s="77"/>
      <c r="E9734" s="12"/>
      <c r="F9734" s="78"/>
      <c r="G9734" s="77"/>
      <c r="H9734" s="79"/>
      <c r="BA9734" s="5" t="str">
        <f t="shared" si="152"/>
        <v/>
      </c>
      <c r="BB9734" s="5" t="str">
        <f>IF(OR($E9734="",$G9734&lt;&gt;"Ativo"),"",IF(COUNTIFS($E$4:$E9734,$E9734,$A$4:$A9734,$A9734,$G$4:$G9734,"Ativo")=1,1,0))</f>
        <v/>
      </c>
      <c r="BC9734" t="str">
        <f>IF(OR($A9734="",$G9734&lt;&gt;"Ativo"),"",IF(COUNTIFS($A$4:$A9734,$A9734,$G$4:$G9734,"Ativo")=1,1,0))</f>
        <v/>
      </c>
    </row>
    <row r="9735" spans="1:55" x14ac:dyDescent="0.3">
      <c r="A9735" s="76"/>
      <c r="B9735" s="104"/>
      <c r="C9735" s="76"/>
      <c r="D9735" s="77"/>
      <c r="E9735" s="12"/>
      <c r="F9735" s="78"/>
      <c r="G9735" s="77"/>
      <c r="H9735" s="79"/>
      <c r="BA9735" s="5" t="str">
        <f t="shared" si="152"/>
        <v/>
      </c>
      <c r="BB9735" s="5" t="str">
        <f>IF(OR($E9735="",$G9735&lt;&gt;"Ativo"),"",IF(COUNTIFS($E$4:$E9735,$E9735,$A$4:$A9735,$A9735,$G$4:$G9735,"Ativo")=1,1,0))</f>
        <v/>
      </c>
      <c r="BC9735" t="str">
        <f>IF(OR($A9735="",$G9735&lt;&gt;"Ativo"),"",IF(COUNTIFS($A$4:$A9735,$A9735,$G$4:$G9735,"Ativo")=1,1,0))</f>
        <v/>
      </c>
    </row>
    <row r="9736" spans="1:55" x14ac:dyDescent="0.3">
      <c r="A9736" s="76"/>
      <c r="B9736" s="104"/>
      <c r="C9736" s="76"/>
      <c r="D9736" s="77"/>
      <c r="E9736" s="12"/>
      <c r="F9736" s="78"/>
      <c r="G9736" s="77"/>
      <c r="H9736" s="79"/>
      <c r="BA9736" s="5" t="str">
        <f t="shared" si="152"/>
        <v/>
      </c>
      <c r="BB9736" s="5" t="str">
        <f>IF(OR($E9736="",$G9736&lt;&gt;"Ativo"),"",IF(COUNTIFS($E$4:$E9736,$E9736,$A$4:$A9736,$A9736,$G$4:$G9736,"Ativo")=1,1,0))</f>
        <v/>
      </c>
      <c r="BC9736" t="str">
        <f>IF(OR($A9736="",$G9736&lt;&gt;"Ativo"),"",IF(COUNTIFS($A$4:$A9736,$A9736,$G$4:$G9736,"Ativo")=1,1,0))</f>
        <v/>
      </c>
    </row>
    <row r="9737" spans="1:55" x14ac:dyDescent="0.3">
      <c r="A9737" s="76"/>
      <c r="B9737" s="104"/>
      <c r="C9737" s="76"/>
      <c r="D9737" s="77"/>
      <c r="E9737" s="12"/>
      <c r="F9737" s="78"/>
      <c r="G9737" s="77"/>
      <c r="H9737" s="79"/>
      <c r="BA9737" s="5" t="str">
        <f t="shared" si="152"/>
        <v/>
      </c>
      <c r="BB9737" s="5" t="str">
        <f>IF(OR($E9737="",$G9737&lt;&gt;"Ativo"),"",IF(COUNTIFS($E$4:$E9737,$E9737,$A$4:$A9737,$A9737,$G$4:$G9737,"Ativo")=1,1,0))</f>
        <v/>
      </c>
      <c r="BC9737" t="str">
        <f>IF(OR($A9737="",$G9737&lt;&gt;"Ativo"),"",IF(COUNTIFS($A$4:$A9737,$A9737,$G$4:$G9737,"Ativo")=1,1,0))</f>
        <v/>
      </c>
    </row>
    <row r="9738" spans="1:55" x14ac:dyDescent="0.3">
      <c r="A9738" s="76"/>
      <c r="B9738" s="104"/>
      <c r="C9738" s="76"/>
      <c r="D9738" s="77"/>
      <c r="E9738" s="12"/>
      <c r="F9738" s="78"/>
      <c r="G9738" s="77"/>
      <c r="H9738" s="79"/>
      <c r="BA9738" s="5" t="str">
        <f t="shared" si="152"/>
        <v/>
      </c>
      <c r="BB9738" s="5" t="str">
        <f>IF(OR($E9738="",$G9738&lt;&gt;"Ativo"),"",IF(COUNTIFS($E$4:$E9738,$E9738,$A$4:$A9738,$A9738,$G$4:$G9738,"Ativo")=1,1,0))</f>
        <v/>
      </c>
      <c r="BC9738" t="str">
        <f>IF(OR($A9738="",$G9738&lt;&gt;"Ativo"),"",IF(COUNTIFS($A$4:$A9738,$A9738,$G$4:$G9738,"Ativo")=1,1,0))</f>
        <v/>
      </c>
    </row>
    <row r="9739" spans="1:55" x14ac:dyDescent="0.3">
      <c r="A9739" s="76"/>
      <c r="B9739" s="104"/>
      <c r="C9739" s="76"/>
      <c r="D9739" s="77"/>
      <c r="E9739" s="12"/>
      <c r="F9739" s="78"/>
      <c r="G9739" s="77"/>
      <c r="H9739" s="79"/>
      <c r="BA9739" s="5" t="str">
        <f t="shared" si="152"/>
        <v/>
      </c>
      <c r="BB9739" s="5" t="str">
        <f>IF(OR($E9739="",$G9739&lt;&gt;"Ativo"),"",IF(COUNTIFS($E$4:$E9739,$E9739,$A$4:$A9739,$A9739,$G$4:$G9739,"Ativo")=1,1,0))</f>
        <v/>
      </c>
      <c r="BC9739" t="str">
        <f>IF(OR($A9739="",$G9739&lt;&gt;"Ativo"),"",IF(COUNTIFS($A$4:$A9739,$A9739,$G$4:$G9739,"Ativo")=1,1,0))</f>
        <v/>
      </c>
    </row>
    <row r="9740" spans="1:55" x14ac:dyDescent="0.3">
      <c r="A9740" s="76"/>
      <c r="B9740" s="104"/>
      <c r="C9740" s="76"/>
      <c r="D9740" s="77"/>
      <c r="E9740" s="12"/>
      <c r="F9740" s="78"/>
      <c r="G9740" s="77"/>
      <c r="H9740" s="79"/>
      <c r="BA9740" s="5" t="str">
        <f t="shared" si="152"/>
        <v/>
      </c>
      <c r="BB9740" s="5" t="str">
        <f>IF(OR($E9740="",$G9740&lt;&gt;"Ativo"),"",IF(COUNTIFS($E$4:$E9740,$E9740,$A$4:$A9740,$A9740,$G$4:$G9740,"Ativo")=1,1,0))</f>
        <v/>
      </c>
      <c r="BC9740" t="str">
        <f>IF(OR($A9740="",$G9740&lt;&gt;"Ativo"),"",IF(COUNTIFS($A$4:$A9740,$A9740,$G$4:$G9740,"Ativo")=1,1,0))</f>
        <v/>
      </c>
    </row>
    <row r="9741" spans="1:55" x14ac:dyDescent="0.3">
      <c r="A9741" s="76"/>
      <c r="B9741" s="104"/>
      <c r="C9741" s="76"/>
      <c r="D9741" s="77"/>
      <c r="E9741" s="12"/>
      <c r="F9741" s="78"/>
      <c r="G9741" s="77"/>
      <c r="H9741" s="79"/>
      <c r="BA9741" s="5" t="str">
        <f t="shared" si="152"/>
        <v/>
      </c>
      <c r="BB9741" s="5" t="str">
        <f>IF(OR($E9741="",$G9741&lt;&gt;"Ativo"),"",IF(COUNTIFS($E$4:$E9741,$E9741,$A$4:$A9741,$A9741,$G$4:$G9741,"Ativo")=1,1,0))</f>
        <v/>
      </c>
      <c r="BC9741" t="str">
        <f>IF(OR($A9741="",$G9741&lt;&gt;"Ativo"),"",IF(COUNTIFS($A$4:$A9741,$A9741,$G$4:$G9741,"Ativo")=1,1,0))</f>
        <v/>
      </c>
    </row>
    <row r="9742" spans="1:55" x14ac:dyDescent="0.3">
      <c r="A9742" s="76"/>
      <c r="B9742" s="104"/>
      <c r="C9742" s="76"/>
      <c r="D9742" s="77"/>
      <c r="E9742" s="12"/>
      <c r="F9742" s="78"/>
      <c r="G9742" s="77"/>
      <c r="H9742" s="79"/>
      <c r="BA9742" s="5" t="str">
        <f t="shared" si="152"/>
        <v/>
      </c>
      <c r="BB9742" s="5" t="str">
        <f>IF(OR($E9742="",$G9742&lt;&gt;"Ativo"),"",IF(COUNTIFS($E$4:$E9742,$E9742,$A$4:$A9742,$A9742,$G$4:$G9742,"Ativo")=1,1,0))</f>
        <v/>
      </c>
      <c r="BC9742" t="str">
        <f>IF(OR($A9742="",$G9742&lt;&gt;"Ativo"),"",IF(COUNTIFS($A$4:$A9742,$A9742,$G$4:$G9742,"Ativo")=1,1,0))</f>
        <v/>
      </c>
    </row>
    <row r="9743" spans="1:55" x14ac:dyDescent="0.3">
      <c r="A9743" s="76"/>
      <c r="B9743" s="104"/>
      <c r="C9743" s="76"/>
      <c r="D9743" s="77"/>
      <c r="E9743" s="12"/>
      <c r="F9743" s="78"/>
      <c r="G9743" s="77"/>
      <c r="H9743" s="79"/>
      <c r="BA9743" s="5" t="str">
        <f t="shared" si="152"/>
        <v/>
      </c>
      <c r="BB9743" s="5" t="str">
        <f>IF(OR($E9743="",$G9743&lt;&gt;"Ativo"),"",IF(COUNTIFS($E$4:$E9743,$E9743,$A$4:$A9743,$A9743,$G$4:$G9743,"Ativo")=1,1,0))</f>
        <v/>
      </c>
      <c r="BC9743" t="str">
        <f>IF(OR($A9743="",$G9743&lt;&gt;"Ativo"),"",IF(COUNTIFS($A$4:$A9743,$A9743,$G$4:$G9743,"Ativo")=1,1,0))</f>
        <v/>
      </c>
    </row>
    <row r="9744" spans="1:55" x14ac:dyDescent="0.3">
      <c r="A9744" s="76"/>
      <c r="B9744" s="104"/>
      <c r="C9744" s="76"/>
      <c r="D9744" s="77"/>
      <c r="E9744" s="12"/>
      <c r="F9744" s="78"/>
      <c r="G9744" s="77"/>
      <c r="H9744" s="79"/>
      <c r="BA9744" s="5" t="str">
        <f t="shared" si="152"/>
        <v/>
      </c>
      <c r="BB9744" s="5" t="str">
        <f>IF(OR($E9744="",$G9744&lt;&gt;"Ativo"),"",IF(COUNTIFS($E$4:$E9744,$E9744,$A$4:$A9744,$A9744,$G$4:$G9744,"Ativo")=1,1,0))</f>
        <v/>
      </c>
      <c r="BC9744" t="str">
        <f>IF(OR($A9744="",$G9744&lt;&gt;"Ativo"),"",IF(COUNTIFS($A$4:$A9744,$A9744,$G$4:$G9744,"Ativo")=1,1,0))</f>
        <v/>
      </c>
    </row>
    <row r="9745" spans="1:55" x14ac:dyDescent="0.3">
      <c r="A9745" s="76"/>
      <c r="B9745" s="104"/>
      <c r="C9745" s="76"/>
      <c r="D9745" s="77"/>
      <c r="E9745" s="12"/>
      <c r="F9745" s="78"/>
      <c r="G9745" s="77"/>
      <c r="H9745" s="79"/>
      <c r="BA9745" s="5" t="str">
        <f t="shared" si="152"/>
        <v/>
      </c>
      <c r="BB9745" s="5" t="str">
        <f>IF(OR($E9745="",$G9745&lt;&gt;"Ativo"),"",IF(COUNTIFS($E$4:$E9745,$E9745,$A$4:$A9745,$A9745,$G$4:$G9745,"Ativo")=1,1,0))</f>
        <v/>
      </c>
      <c r="BC9745" t="str">
        <f>IF(OR($A9745="",$G9745&lt;&gt;"Ativo"),"",IF(COUNTIFS($A$4:$A9745,$A9745,$G$4:$G9745,"Ativo")=1,1,0))</f>
        <v/>
      </c>
    </row>
    <row r="9746" spans="1:55" x14ac:dyDescent="0.3">
      <c r="A9746" s="76"/>
      <c r="B9746" s="104"/>
      <c r="C9746" s="76"/>
      <c r="D9746" s="77"/>
      <c r="E9746" s="12"/>
      <c r="F9746" s="78"/>
      <c r="G9746" s="77"/>
      <c r="H9746" s="79"/>
      <c r="BA9746" s="5" t="str">
        <f t="shared" si="152"/>
        <v/>
      </c>
      <c r="BB9746" s="5" t="str">
        <f>IF(OR($E9746="",$G9746&lt;&gt;"Ativo"),"",IF(COUNTIFS($E$4:$E9746,$E9746,$A$4:$A9746,$A9746,$G$4:$G9746,"Ativo")=1,1,0))</f>
        <v/>
      </c>
      <c r="BC9746" t="str">
        <f>IF(OR($A9746="",$G9746&lt;&gt;"Ativo"),"",IF(COUNTIFS($A$4:$A9746,$A9746,$G$4:$G9746,"Ativo")=1,1,0))</f>
        <v/>
      </c>
    </row>
    <row r="9747" spans="1:55" x14ac:dyDescent="0.3">
      <c r="A9747" s="76"/>
      <c r="B9747" s="104"/>
      <c r="C9747" s="76"/>
      <c r="D9747" s="77"/>
      <c r="E9747" s="12"/>
      <c r="F9747" s="78"/>
      <c r="G9747" s="77"/>
      <c r="H9747" s="79"/>
      <c r="BA9747" s="5" t="str">
        <f t="shared" si="152"/>
        <v/>
      </c>
      <c r="BB9747" s="5" t="str">
        <f>IF(OR($E9747="",$G9747&lt;&gt;"Ativo"),"",IF(COUNTIFS($E$4:$E9747,$E9747,$A$4:$A9747,$A9747,$G$4:$G9747,"Ativo")=1,1,0))</f>
        <v/>
      </c>
      <c r="BC9747" t="str">
        <f>IF(OR($A9747="",$G9747&lt;&gt;"Ativo"),"",IF(COUNTIFS($A$4:$A9747,$A9747,$G$4:$G9747,"Ativo")=1,1,0))</f>
        <v/>
      </c>
    </row>
    <row r="9748" spans="1:55" x14ac:dyDescent="0.3">
      <c r="A9748" s="76"/>
      <c r="B9748" s="104"/>
      <c r="C9748" s="76"/>
      <c r="D9748" s="77"/>
      <c r="E9748" s="12"/>
      <c r="F9748" s="78"/>
      <c r="G9748" s="77"/>
      <c r="H9748" s="79"/>
      <c r="BA9748" s="5" t="str">
        <f t="shared" si="152"/>
        <v/>
      </c>
      <c r="BB9748" s="5" t="str">
        <f>IF(OR($E9748="",$G9748&lt;&gt;"Ativo"),"",IF(COUNTIFS($E$4:$E9748,$E9748,$A$4:$A9748,$A9748,$G$4:$G9748,"Ativo")=1,1,0))</f>
        <v/>
      </c>
      <c r="BC9748" t="str">
        <f>IF(OR($A9748="",$G9748&lt;&gt;"Ativo"),"",IF(COUNTIFS($A$4:$A9748,$A9748,$G$4:$G9748,"Ativo")=1,1,0))</f>
        <v/>
      </c>
    </row>
    <row r="9749" spans="1:55" x14ac:dyDescent="0.3">
      <c r="A9749" s="76"/>
      <c r="B9749" s="104"/>
      <c r="C9749" s="76"/>
      <c r="D9749" s="77"/>
      <c r="E9749" s="12"/>
      <c r="F9749" s="78"/>
      <c r="G9749" s="77"/>
      <c r="H9749" s="79"/>
      <c r="BA9749" s="5" t="str">
        <f t="shared" si="152"/>
        <v/>
      </c>
      <c r="BB9749" s="5" t="str">
        <f>IF(OR($E9749="",$G9749&lt;&gt;"Ativo"),"",IF(COUNTIFS($E$4:$E9749,$E9749,$A$4:$A9749,$A9749,$G$4:$G9749,"Ativo")=1,1,0))</f>
        <v/>
      </c>
      <c r="BC9749" t="str">
        <f>IF(OR($A9749="",$G9749&lt;&gt;"Ativo"),"",IF(COUNTIFS($A$4:$A9749,$A9749,$G$4:$G9749,"Ativo")=1,1,0))</f>
        <v/>
      </c>
    </row>
    <row r="9750" spans="1:55" x14ac:dyDescent="0.3">
      <c r="A9750" s="76"/>
      <c r="B9750" s="104"/>
      <c r="C9750" s="76"/>
      <c r="D9750" s="77"/>
      <c r="E9750" s="12"/>
      <c r="F9750" s="78"/>
      <c r="G9750" s="77"/>
      <c r="H9750" s="79"/>
      <c r="BA9750" s="5" t="str">
        <f t="shared" si="152"/>
        <v/>
      </c>
      <c r="BB9750" s="5" t="str">
        <f>IF(OR($E9750="",$G9750&lt;&gt;"Ativo"),"",IF(COUNTIFS($E$4:$E9750,$E9750,$A$4:$A9750,$A9750,$G$4:$G9750,"Ativo")=1,1,0))</f>
        <v/>
      </c>
      <c r="BC9750" t="str">
        <f>IF(OR($A9750="",$G9750&lt;&gt;"Ativo"),"",IF(COUNTIFS($A$4:$A9750,$A9750,$G$4:$G9750,"Ativo")=1,1,0))</f>
        <v/>
      </c>
    </row>
    <row r="9751" spans="1:55" x14ac:dyDescent="0.3">
      <c r="A9751" s="76"/>
      <c r="B9751" s="104"/>
      <c r="C9751" s="76"/>
      <c r="D9751" s="77"/>
      <c r="E9751" s="12"/>
      <c r="F9751" s="78"/>
      <c r="G9751" s="77"/>
      <c r="H9751" s="79"/>
      <c r="BA9751" s="5" t="str">
        <f t="shared" si="152"/>
        <v/>
      </c>
      <c r="BB9751" s="5" t="str">
        <f>IF(OR($E9751="",$G9751&lt;&gt;"Ativo"),"",IF(COUNTIFS($E$4:$E9751,$E9751,$A$4:$A9751,$A9751,$G$4:$G9751,"Ativo")=1,1,0))</f>
        <v/>
      </c>
      <c r="BC9751" t="str">
        <f>IF(OR($A9751="",$G9751&lt;&gt;"Ativo"),"",IF(COUNTIFS($A$4:$A9751,$A9751,$G$4:$G9751,"Ativo")=1,1,0))</f>
        <v/>
      </c>
    </row>
    <row r="9752" spans="1:55" x14ac:dyDescent="0.3">
      <c r="A9752" s="76"/>
      <c r="B9752" s="104"/>
      <c r="C9752" s="76"/>
      <c r="D9752" s="77"/>
      <c r="E9752" s="12"/>
      <c r="F9752" s="78"/>
      <c r="G9752" s="77"/>
      <c r="H9752" s="79"/>
      <c r="BA9752" s="5" t="str">
        <f t="shared" si="152"/>
        <v/>
      </c>
      <c r="BB9752" s="5" t="str">
        <f>IF(OR($E9752="",$G9752&lt;&gt;"Ativo"),"",IF(COUNTIFS($E$4:$E9752,$E9752,$A$4:$A9752,$A9752,$G$4:$G9752,"Ativo")=1,1,0))</f>
        <v/>
      </c>
      <c r="BC9752" t="str">
        <f>IF(OR($A9752="",$G9752&lt;&gt;"Ativo"),"",IF(COUNTIFS($A$4:$A9752,$A9752,$G$4:$G9752,"Ativo")=1,1,0))</f>
        <v/>
      </c>
    </row>
    <row r="9753" spans="1:55" x14ac:dyDescent="0.3">
      <c r="A9753" s="76"/>
      <c r="B9753" s="104"/>
      <c r="C9753" s="76"/>
      <c r="D9753" s="77"/>
      <c r="E9753" s="12"/>
      <c r="F9753" s="78"/>
      <c r="G9753" s="77"/>
      <c r="H9753" s="79"/>
      <c r="BA9753" s="5" t="str">
        <f t="shared" si="152"/>
        <v/>
      </c>
      <c r="BB9753" s="5" t="str">
        <f>IF(OR($E9753="",$G9753&lt;&gt;"Ativo"),"",IF(COUNTIFS($E$4:$E9753,$E9753,$A$4:$A9753,$A9753,$G$4:$G9753,"Ativo")=1,1,0))</f>
        <v/>
      </c>
      <c r="BC9753" t="str">
        <f>IF(OR($A9753="",$G9753&lt;&gt;"Ativo"),"",IF(COUNTIFS($A$4:$A9753,$A9753,$G$4:$G9753,"Ativo")=1,1,0))</f>
        <v/>
      </c>
    </row>
    <row r="9754" spans="1:55" x14ac:dyDescent="0.3">
      <c r="A9754" s="76"/>
      <c r="B9754" s="104"/>
      <c r="C9754" s="76"/>
      <c r="D9754" s="77"/>
      <c r="E9754" s="12"/>
      <c r="F9754" s="78"/>
      <c r="G9754" s="77"/>
      <c r="H9754" s="79"/>
      <c r="BA9754" s="5" t="str">
        <f t="shared" si="152"/>
        <v/>
      </c>
      <c r="BB9754" s="5" t="str">
        <f>IF(OR($E9754="",$G9754&lt;&gt;"Ativo"),"",IF(COUNTIFS($E$4:$E9754,$E9754,$A$4:$A9754,$A9754,$G$4:$G9754,"Ativo")=1,1,0))</f>
        <v/>
      </c>
      <c r="BC9754" t="str">
        <f>IF(OR($A9754="",$G9754&lt;&gt;"Ativo"),"",IF(COUNTIFS($A$4:$A9754,$A9754,$G$4:$G9754,"Ativo")=1,1,0))</f>
        <v/>
      </c>
    </row>
    <row r="9755" spans="1:55" x14ac:dyDescent="0.3">
      <c r="A9755" s="76"/>
      <c r="B9755" s="104"/>
      <c r="C9755" s="76"/>
      <c r="D9755" s="77"/>
      <c r="E9755" s="12"/>
      <c r="F9755" s="78"/>
      <c r="G9755" s="77"/>
      <c r="H9755" s="79"/>
      <c r="BA9755" s="5" t="str">
        <f t="shared" si="152"/>
        <v/>
      </c>
      <c r="BB9755" s="5" t="str">
        <f>IF(OR($E9755="",$G9755&lt;&gt;"Ativo"),"",IF(COUNTIFS($E$4:$E9755,$E9755,$A$4:$A9755,$A9755,$G$4:$G9755,"Ativo")=1,1,0))</f>
        <v/>
      </c>
      <c r="BC9755" t="str">
        <f>IF(OR($A9755="",$G9755&lt;&gt;"Ativo"),"",IF(COUNTIFS($A$4:$A9755,$A9755,$G$4:$G9755,"Ativo")=1,1,0))</f>
        <v/>
      </c>
    </row>
    <row r="9756" spans="1:55" x14ac:dyDescent="0.3">
      <c r="A9756" s="76"/>
      <c r="B9756" s="104"/>
      <c r="C9756" s="76"/>
      <c r="D9756" s="77"/>
      <c r="E9756" s="12"/>
      <c r="F9756" s="78"/>
      <c r="G9756" s="77"/>
      <c r="H9756" s="79"/>
      <c r="BA9756" s="5" t="str">
        <f t="shared" si="152"/>
        <v/>
      </c>
      <c r="BB9756" s="5" t="str">
        <f>IF(OR($E9756="",$G9756&lt;&gt;"Ativo"),"",IF(COUNTIFS($E$4:$E9756,$E9756,$A$4:$A9756,$A9756,$G$4:$G9756,"Ativo")=1,1,0))</f>
        <v/>
      </c>
      <c r="BC9756" t="str">
        <f>IF(OR($A9756="",$G9756&lt;&gt;"Ativo"),"",IF(COUNTIFS($A$4:$A9756,$A9756,$G$4:$G9756,"Ativo")=1,1,0))</f>
        <v/>
      </c>
    </row>
    <row r="9757" spans="1:55" x14ac:dyDescent="0.3">
      <c r="A9757" s="76"/>
      <c r="B9757" s="104"/>
      <c r="C9757" s="76"/>
      <c r="D9757" s="77"/>
      <c r="E9757" s="12"/>
      <c r="F9757" s="78"/>
      <c r="G9757" s="77"/>
      <c r="H9757" s="79"/>
      <c r="BA9757" s="5" t="str">
        <f t="shared" si="152"/>
        <v/>
      </c>
      <c r="BB9757" s="5" t="str">
        <f>IF(OR($E9757="",$G9757&lt;&gt;"Ativo"),"",IF(COUNTIFS($E$4:$E9757,$E9757,$A$4:$A9757,$A9757,$G$4:$G9757,"Ativo")=1,1,0))</f>
        <v/>
      </c>
      <c r="BC9757" t="str">
        <f>IF(OR($A9757="",$G9757&lt;&gt;"Ativo"),"",IF(COUNTIFS($A$4:$A9757,$A9757,$G$4:$G9757,"Ativo")=1,1,0))</f>
        <v/>
      </c>
    </row>
    <row r="9758" spans="1:55" x14ac:dyDescent="0.3">
      <c r="A9758" s="76"/>
      <c r="B9758" s="104"/>
      <c r="C9758" s="76"/>
      <c r="D9758" s="77"/>
      <c r="E9758" s="12"/>
      <c r="F9758" s="78"/>
      <c r="G9758" s="77"/>
      <c r="H9758" s="79"/>
      <c r="BA9758" s="5" t="str">
        <f t="shared" si="152"/>
        <v/>
      </c>
      <c r="BB9758" s="5" t="str">
        <f>IF(OR($E9758="",$G9758&lt;&gt;"Ativo"),"",IF(COUNTIFS($E$4:$E9758,$E9758,$A$4:$A9758,$A9758,$G$4:$G9758,"Ativo")=1,1,0))</f>
        <v/>
      </c>
      <c r="BC9758" t="str">
        <f>IF(OR($A9758="",$G9758&lt;&gt;"Ativo"),"",IF(COUNTIFS($A$4:$A9758,$A9758,$G$4:$G9758,"Ativo")=1,1,0))</f>
        <v/>
      </c>
    </row>
    <row r="9759" spans="1:55" x14ac:dyDescent="0.3">
      <c r="A9759" s="76"/>
      <c r="B9759" s="104"/>
      <c r="C9759" s="76"/>
      <c r="D9759" s="77"/>
      <c r="E9759" s="12"/>
      <c r="F9759" s="78"/>
      <c r="G9759" s="77"/>
      <c r="H9759" s="79"/>
      <c r="BA9759" s="5" t="str">
        <f t="shared" si="152"/>
        <v/>
      </c>
      <c r="BB9759" s="5" t="str">
        <f>IF(OR($E9759="",$G9759&lt;&gt;"Ativo"),"",IF(COUNTIFS($E$4:$E9759,$E9759,$A$4:$A9759,$A9759,$G$4:$G9759,"Ativo")=1,1,0))</f>
        <v/>
      </c>
      <c r="BC9759" t="str">
        <f>IF(OR($A9759="",$G9759&lt;&gt;"Ativo"),"",IF(COUNTIFS($A$4:$A9759,$A9759,$G$4:$G9759,"Ativo")=1,1,0))</f>
        <v/>
      </c>
    </row>
    <row r="9760" spans="1:55" x14ac:dyDescent="0.3">
      <c r="A9760" s="76"/>
      <c r="B9760" s="104"/>
      <c r="C9760" s="76"/>
      <c r="D9760" s="77"/>
      <c r="E9760" s="12"/>
      <c r="F9760" s="78"/>
      <c r="G9760" s="77"/>
      <c r="H9760" s="79"/>
      <c r="BA9760" s="5" t="str">
        <f t="shared" si="152"/>
        <v/>
      </c>
      <c r="BB9760" s="5" t="str">
        <f>IF(OR($E9760="",$G9760&lt;&gt;"Ativo"),"",IF(COUNTIFS($E$4:$E9760,$E9760,$A$4:$A9760,$A9760,$G$4:$G9760,"Ativo")=1,1,0))</f>
        <v/>
      </c>
      <c r="BC9760" t="str">
        <f>IF(OR($A9760="",$G9760&lt;&gt;"Ativo"),"",IF(COUNTIFS($A$4:$A9760,$A9760,$G$4:$G9760,"Ativo")=1,1,0))</f>
        <v/>
      </c>
    </row>
    <row r="9761" spans="1:55" x14ac:dyDescent="0.3">
      <c r="A9761" s="76"/>
      <c r="B9761" s="104"/>
      <c r="C9761" s="76"/>
      <c r="D9761" s="77"/>
      <c r="E9761" s="12"/>
      <c r="F9761" s="78"/>
      <c r="G9761" s="77"/>
      <c r="H9761" s="79"/>
      <c r="BA9761" s="5" t="str">
        <f t="shared" si="152"/>
        <v/>
      </c>
      <c r="BB9761" s="5" t="str">
        <f>IF(OR($E9761="",$G9761&lt;&gt;"Ativo"),"",IF(COUNTIFS($E$4:$E9761,$E9761,$A$4:$A9761,$A9761,$G$4:$G9761,"Ativo")=1,1,0))</f>
        <v/>
      </c>
      <c r="BC9761" t="str">
        <f>IF(OR($A9761="",$G9761&lt;&gt;"Ativo"),"",IF(COUNTIFS($A$4:$A9761,$A9761,$G$4:$G9761,"Ativo")=1,1,0))</f>
        <v/>
      </c>
    </row>
    <row r="9762" spans="1:55" x14ac:dyDescent="0.3">
      <c r="A9762" s="76"/>
      <c r="B9762" s="104"/>
      <c r="C9762" s="76"/>
      <c r="D9762" s="77"/>
      <c r="E9762" s="12"/>
      <c r="F9762" s="78"/>
      <c r="G9762" s="77"/>
      <c r="H9762" s="79"/>
      <c r="BA9762" s="5" t="str">
        <f t="shared" si="152"/>
        <v/>
      </c>
      <c r="BB9762" s="5" t="str">
        <f>IF(OR($E9762="",$G9762&lt;&gt;"Ativo"),"",IF(COUNTIFS($E$4:$E9762,$E9762,$A$4:$A9762,$A9762,$G$4:$G9762,"Ativo")=1,1,0))</f>
        <v/>
      </c>
      <c r="BC9762" t="str">
        <f>IF(OR($A9762="",$G9762&lt;&gt;"Ativo"),"",IF(COUNTIFS($A$4:$A9762,$A9762,$G$4:$G9762,"Ativo")=1,1,0))</f>
        <v/>
      </c>
    </row>
    <row r="9763" spans="1:55" x14ac:dyDescent="0.3">
      <c r="A9763" s="76"/>
      <c r="B9763" s="104"/>
      <c r="C9763" s="76"/>
      <c r="D9763" s="77"/>
      <c r="E9763" s="12"/>
      <c r="F9763" s="78"/>
      <c r="G9763" s="77"/>
      <c r="H9763" s="79"/>
      <c r="BA9763" s="5" t="str">
        <f t="shared" si="152"/>
        <v/>
      </c>
      <c r="BB9763" s="5" t="str">
        <f>IF(OR($E9763="",$G9763&lt;&gt;"Ativo"),"",IF(COUNTIFS($E$4:$E9763,$E9763,$A$4:$A9763,$A9763,$G$4:$G9763,"Ativo")=1,1,0))</f>
        <v/>
      </c>
      <c r="BC9763" t="str">
        <f>IF(OR($A9763="",$G9763&lt;&gt;"Ativo"),"",IF(COUNTIFS($A$4:$A9763,$A9763,$G$4:$G9763,"Ativo")=1,1,0))</f>
        <v/>
      </c>
    </row>
    <row r="9764" spans="1:55" x14ac:dyDescent="0.3">
      <c r="A9764" s="76"/>
      <c r="B9764" s="104"/>
      <c r="C9764" s="76"/>
      <c r="D9764" s="77"/>
      <c r="E9764" s="12"/>
      <c r="F9764" s="78"/>
      <c r="G9764" s="77"/>
      <c r="H9764" s="79"/>
      <c r="BA9764" s="5" t="str">
        <f t="shared" si="152"/>
        <v/>
      </c>
      <c r="BB9764" s="5" t="str">
        <f>IF(OR($E9764="",$G9764&lt;&gt;"Ativo"),"",IF(COUNTIFS($E$4:$E9764,$E9764,$A$4:$A9764,$A9764,$G$4:$G9764,"Ativo")=1,1,0))</f>
        <v/>
      </c>
      <c r="BC9764" t="str">
        <f>IF(OR($A9764="",$G9764&lt;&gt;"Ativo"),"",IF(COUNTIFS($A$4:$A9764,$A9764,$G$4:$G9764,"Ativo")=1,1,0))</f>
        <v/>
      </c>
    </row>
    <row r="9765" spans="1:55" x14ac:dyDescent="0.3">
      <c r="A9765" s="76"/>
      <c r="B9765" s="104"/>
      <c r="C9765" s="76"/>
      <c r="D9765" s="77"/>
      <c r="E9765" s="12"/>
      <c r="F9765" s="78"/>
      <c r="G9765" s="77"/>
      <c r="H9765" s="79"/>
      <c r="BA9765" s="5" t="str">
        <f t="shared" si="152"/>
        <v/>
      </c>
      <c r="BB9765" s="5" t="str">
        <f>IF(OR($E9765="",$G9765&lt;&gt;"Ativo"),"",IF(COUNTIFS($E$4:$E9765,$E9765,$A$4:$A9765,$A9765,$G$4:$G9765,"Ativo")=1,1,0))</f>
        <v/>
      </c>
      <c r="BC9765" t="str">
        <f>IF(OR($A9765="",$G9765&lt;&gt;"Ativo"),"",IF(COUNTIFS($A$4:$A9765,$A9765,$G$4:$G9765,"Ativo")=1,1,0))</f>
        <v/>
      </c>
    </row>
    <row r="9766" spans="1:55" x14ac:dyDescent="0.3">
      <c r="A9766" s="76"/>
      <c r="B9766" s="104"/>
      <c r="C9766" s="76"/>
      <c r="D9766" s="77"/>
      <c r="E9766" s="12"/>
      <c r="F9766" s="78"/>
      <c r="G9766" s="77"/>
      <c r="H9766" s="79"/>
      <c r="BA9766" s="5" t="str">
        <f t="shared" si="152"/>
        <v/>
      </c>
      <c r="BB9766" s="5" t="str">
        <f>IF(OR($E9766="",$G9766&lt;&gt;"Ativo"),"",IF(COUNTIFS($E$4:$E9766,$E9766,$A$4:$A9766,$A9766,$G$4:$G9766,"Ativo")=1,1,0))</f>
        <v/>
      </c>
      <c r="BC9766" t="str">
        <f>IF(OR($A9766="",$G9766&lt;&gt;"Ativo"),"",IF(COUNTIFS($A$4:$A9766,$A9766,$G$4:$G9766,"Ativo")=1,1,0))</f>
        <v/>
      </c>
    </row>
    <row r="9767" spans="1:55" x14ac:dyDescent="0.3">
      <c r="A9767" s="76"/>
      <c r="B9767" s="104"/>
      <c r="C9767" s="76"/>
      <c r="D9767" s="77"/>
      <c r="E9767" s="12"/>
      <c r="F9767" s="78"/>
      <c r="G9767" s="77"/>
      <c r="H9767" s="79"/>
      <c r="BA9767" s="5" t="str">
        <f t="shared" si="152"/>
        <v/>
      </c>
      <c r="BB9767" s="5" t="str">
        <f>IF(OR($E9767="",$G9767&lt;&gt;"Ativo"),"",IF(COUNTIFS($E$4:$E9767,$E9767,$A$4:$A9767,$A9767,$G$4:$G9767,"Ativo")=1,1,0))</f>
        <v/>
      </c>
      <c r="BC9767" t="str">
        <f>IF(OR($A9767="",$G9767&lt;&gt;"Ativo"),"",IF(COUNTIFS($A$4:$A9767,$A9767,$G$4:$G9767,"Ativo")=1,1,0))</f>
        <v/>
      </c>
    </row>
    <row r="9768" spans="1:55" x14ac:dyDescent="0.3">
      <c r="A9768" s="76"/>
      <c r="B9768" s="104"/>
      <c r="C9768" s="76"/>
      <c r="D9768" s="77"/>
      <c r="E9768" s="12"/>
      <c r="F9768" s="78"/>
      <c r="G9768" s="77"/>
      <c r="H9768" s="79"/>
      <c r="BA9768" s="5" t="str">
        <f t="shared" si="152"/>
        <v/>
      </c>
      <c r="BB9768" s="5" t="str">
        <f>IF(OR($E9768="",$G9768&lt;&gt;"Ativo"),"",IF(COUNTIFS($E$4:$E9768,$E9768,$A$4:$A9768,$A9768,$G$4:$G9768,"Ativo")=1,1,0))</f>
        <v/>
      </c>
      <c r="BC9768" t="str">
        <f>IF(OR($A9768="",$G9768&lt;&gt;"Ativo"),"",IF(COUNTIFS($A$4:$A9768,$A9768,$G$4:$G9768,"Ativo")=1,1,0))</f>
        <v/>
      </c>
    </row>
    <row r="9769" spans="1:55" x14ac:dyDescent="0.3">
      <c r="A9769" s="76"/>
      <c r="B9769" s="104"/>
      <c r="C9769" s="76"/>
      <c r="D9769" s="77"/>
      <c r="E9769" s="12"/>
      <c r="F9769" s="78"/>
      <c r="G9769" s="77"/>
      <c r="H9769" s="79"/>
      <c r="BA9769" s="5" t="str">
        <f t="shared" si="152"/>
        <v/>
      </c>
      <c r="BB9769" s="5" t="str">
        <f>IF(OR($E9769="",$G9769&lt;&gt;"Ativo"),"",IF(COUNTIFS($E$4:$E9769,$E9769,$A$4:$A9769,$A9769,$G$4:$G9769,"Ativo")=1,1,0))</f>
        <v/>
      </c>
      <c r="BC9769" t="str">
        <f>IF(OR($A9769="",$G9769&lt;&gt;"Ativo"),"",IF(COUNTIFS($A$4:$A9769,$A9769,$G$4:$G9769,"Ativo")=1,1,0))</f>
        <v/>
      </c>
    </row>
    <row r="9770" spans="1:55" x14ac:dyDescent="0.3">
      <c r="A9770" s="76"/>
      <c r="B9770" s="104"/>
      <c r="C9770" s="76"/>
      <c r="D9770" s="77"/>
      <c r="E9770" s="12"/>
      <c r="F9770" s="78"/>
      <c r="G9770" s="77"/>
      <c r="H9770" s="79"/>
      <c r="BA9770" s="5" t="str">
        <f t="shared" si="152"/>
        <v/>
      </c>
      <c r="BB9770" s="5" t="str">
        <f>IF(OR($E9770="",$G9770&lt;&gt;"Ativo"),"",IF(COUNTIFS($E$4:$E9770,$E9770,$A$4:$A9770,$A9770,$G$4:$G9770,"Ativo")=1,1,0))</f>
        <v/>
      </c>
      <c r="BC9770" t="str">
        <f>IF(OR($A9770="",$G9770&lt;&gt;"Ativo"),"",IF(COUNTIFS($A$4:$A9770,$A9770,$G$4:$G9770,"Ativo")=1,1,0))</f>
        <v/>
      </c>
    </row>
    <row r="9771" spans="1:55" x14ac:dyDescent="0.3">
      <c r="A9771" s="76"/>
      <c r="B9771" s="104"/>
      <c r="C9771" s="76"/>
      <c r="D9771" s="77"/>
      <c r="E9771" s="12"/>
      <c r="F9771" s="78"/>
      <c r="G9771" s="77"/>
      <c r="H9771" s="79"/>
      <c r="BA9771" s="5" t="str">
        <f t="shared" si="152"/>
        <v/>
      </c>
      <c r="BB9771" s="5" t="str">
        <f>IF(OR($E9771="",$G9771&lt;&gt;"Ativo"),"",IF(COUNTIFS($E$4:$E9771,$E9771,$A$4:$A9771,$A9771,$G$4:$G9771,"Ativo")=1,1,0))</f>
        <v/>
      </c>
      <c r="BC9771" t="str">
        <f>IF(OR($A9771="",$G9771&lt;&gt;"Ativo"),"",IF(COUNTIFS($A$4:$A9771,$A9771,$G$4:$G9771,"Ativo")=1,1,0))</f>
        <v/>
      </c>
    </row>
    <row r="9772" spans="1:55" x14ac:dyDescent="0.3">
      <c r="A9772" s="76"/>
      <c r="B9772" s="104"/>
      <c r="C9772" s="76"/>
      <c r="D9772" s="77"/>
      <c r="E9772" s="12"/>
      <c r="F9772" s="78"/>
      <c r="G9772" s="77"/>
      <c r="H9772" s="79"/>
      <c r="BA9772" s="5" t="str">
        <f t="shared" si="152"/>
        <v/>
      </c>
      <c r="BB9772" s="5" t="str">
        <f>IF(OR($E9772="",$G9772&lt;&gt;"Ativo"),"",IF(COUNTIFS($E$4:$E9772,$E9772,$A$4:$A9772,$A9772,$G$4:$G9772,"Ativo")=1,1,0))</f>
        <v/>
      </c>
      <c r="BC9772" t="str">
        <f>IF(OR($A9772="",$G9772&lt;&gt;"Ativo"),"",IF(COUNTIFS($A$4:$A9772,$A9772,$G$4:$G9772,"Ativo")=1,1,0))</f>
        <v/>
      </c>
    </row>
    <row r="9773" spans="1:55" x14ac:dyDescent="0.3">
      <c r="A9773" s="76"/>
      <c r="B9773" s="104"/>
      <c r="C9773" s="76"/>
      <c r="D9773" s="77"/>
      <c r="E9773" s="12"/>
      <c r="F9773" s="78"/>
      <c r="G9773" s="77"/>
      <c r="H9773" s="79"/>
      <c r="BA9773" s="5" t="str">
        <f t="shared" si="152"/>
        <v/>
      </c>
      <c r="BB9773" s="5" t="str">
        <f>IF(OR($E9773="",$G9773&lt;&gt;"Ativo"),"",IF(COUNTIFS($E$4:$E9773,$E9773,$A$4:$A9773,$A9773,$G$4:$G9773,"Ativo")=1,1,0))</f>
        <v/>
      </c>
      <c r="BC9773" t="str">
        <f>IF(OR($A9773="",$G9773&lt;&gt;"Ativo"),"",IF(COUNTIFS($A$4:$A9773,$A9773,$G$4:$G9773,"Ativo")=1,1,0))</f>
        <v/>
      </c>
    </row>
    <row r="9774" spans="1:55" x14ac:dyDescent="0.3">
      <c r="A9774" s="76"/>
      <c r="B9774" s="104"/>
      <c r="C9774" s="76"/>
      <c r="D9774" s="77"/>
      <c r="E9774" s="12"/>
      <c r="F9774" s="78"/>
      <c r="G9774" s="77"/>
      <c r="H9774" s="79"/>
      <c r="BA9774" s="5" t="str">
        <f t="shared" si="152"/>
        <v/>
      </c>
      <c r="BB9774" s="5" t="str">
        <f>IF(OR($E9774="",$G9774&lt;&gt;"Ativo"),"",IF(COUNTIFS($E$4:$E9774,$E9774,$A$4:$A9774,$A9774,$G$4:$G9774,"Ativo")=1,1,0))</f>
        <v/>
      </c>
      <c r="BC9774" t="str">
        <f>IF(OR($A9774="",$G9774&lt;&gt;"Ativo"),"",IF(COUNTIFS($A$4:$A9774,$A9774,$G$4:$G9774,"Ativo")=1,1,0))</f>
        <v/>
      </c>
    </row>
    <row r="9775" spans="1:55" x14ac:dyDescent="0.3">
      <c r="A9775" s="76"/>
      <c r="B9775" s="104"/>
      <c r="C9775" s="76"/>
      <c r="D9775" s="77"/>
      <c r="E9775" s="12"/>
      <c r="F9775" s="78"/>
      <c r="G9775" s="77"/>
      <c r="H9775" s="79"/>
      <c r="BA9775" s="5" t="str">
        <f t="shared" si="152"/>
        <v/>
      </c>
      <c r="BB9775" s="5" t="str">
        <f>IF(OR($E9775="",$G9775&lt;&gt;"Ativo"),"",IF(COUNTIFS($E$4:$E9775,$E9775,$A$4:$A9775,$A9775,$G$4:$G9775,"Ativo")=1,1,0))</f>
        <v/>
      </c>
      <c r="BC9775" t="str">
        <f>IF(OR($A9775="",$G9775&lt;&gt;"Ativo"),"",IF(COUNTIFS($A$4:$A9775,$A9775,$G$4:$G9775,"Ativo")=1,1,0))</f>
        <v/>
      </c>
    </row>
    <row r="9776" spans="1:55" x14ac:dyDescent="0.3">
      <c r="A9776" s="76"/>
      <c r="B9776" s="104"/>
      <c r="C9776" s="76"/>
      <c r="D9776" s="77"/>
      <c r="E9776" s="12"/>
      <c r="F9776" s="78"/>
      <c r="G9776" s="77"/>
      <c r="H9776" s="79"/>
      <c r="BA9776" s="5" t="str">
        <f t="shared" si="152"/>
        <v/>
      </c>
      <c r="BB9776" s="5" t="str">
        <f>IF(OR($E9776="",$G9776&lt;&gt;"Ativo"),"",IF(COUNTIFS($E$4:$E9776,$E9776,$A$4:$A9776,$A9776,$G$4:$G9776,"Ativo")=1,1,0))</f>
        <v/>
      </c>
      <c r="BC9776" t="str">
        <f>IF(OR($A9776="",$G9776&lt;&gt;"Ativo"),"",IF(COUNTIFS($A$4:$A9776,$A9776,$G$4:$G9776,"Ativo")=1,1,0))</f>
        <v/>
      </c>
    </row>
    <row r="9777" spans="1:55" x14ac:dyDescent="0.3">
      <c r="A9777" s="76"/>
      <c r="B9777" s="104"/>
      <c r="C9777" s="76"/>
      <c r="D9777" s="77"/>
      <c r="E9777" s="12"/>
      <c r="F9777" s="78"/>
      <c r="G9777" s="77"/>
      <c r="H9777" s="79"/>
      <c r="BA9777" s="5" t="str">
        <f t="shared" si="152"/>
        <v/>
      </c>
      <c r="BB9777" s="5" t="str">
        <f>IF(OR($E9777="",$G9777&lt;&gt;"Ativo"),"",IF(COUNTIFS($E$4:$E9777,$E9777,$A$4:$A9777,$A9777,$G$4:$G9777,"Ativo")=1,1,0))</f>
        <v/>
      </c>
      <c r="BC9777" t="str">
        <f>IF(OR($A9777="",$G9777&lt;&gt;"Ativo"),"",IF(COUNTIFS($A$4:$A9777,$A9777,$G$4:$G9777,"Ativo")=1,1,0))</f>
        <v/>
      </c>
    </row>
    <row r="9778" spans="1:55" x14ac:dyDescent="0.3">
      <c r="A9778" s="76"/>
      <c r="B9778" s="104"/>
      <c r="C9778" s="76"/>
      <c r="D9778" s="77"/>
      <c r="E9778" s="12"/>
      <c r="F9778" s="78"/>
      <c r="G9778" s="77"/>
      <c r="H9778" s="79"/>
      <c r="BA9778" s="5" t="str">
        <f t="shared" si="152"/>
        <v/>
      </c>
      <c r="BB9778" s="5" t="str">
        <f>IF(OR($E9778="",$G9778&lt;&gt;"Ativo"),"",IF(COUNTIFS($E$4:$E9778,$E9778,$A$4:$A9778,$A9778,$G$4:$G9778,"Ativo")=1,1,0))</f>
        <v/>
      </c>
      <c r="BC9778" t="str">
        <f>IF(OR($A9778="",$G9778&lt;&gt;"Ativo"),"",IF(COUNTIFS($A$4:$A9778,$A9778,$G$4:$G9778,"Ativo")=1,1,0))</f>
        <v/>
      </c>
    </row>
    <row r="9779" spans="1:55" x14ac:dyDescent="0.3">
      <c r="A9779" s="76"/>
      <c r="B9779" s="104"/>
      <c r="C9779" s="76"/>
      <c r="D9779" s="77"/>
      <c r="E9779" s="12"/>
      <c r="F9779" s="78"/>
      <c r="G9779" s="77"/>
      <c r="H9779" s="79"/>
      <c r="BA9779" s="5" t="str">
        <f t="shared" si="152"/>
        <v/>
      </c>
      <c r="BB9779" s="5" t="str">
        <f>IF(OR($E9779="",$G9779&lt;&gt;"Ativo"),"",IF(COUNTIFS($E$4:$E9779,$E9779,$A$4:$A9779,$A9779,$G$4:$G9779,"Ativo")=1,1,0))</f>
        <v/>
      </c>
      <c r="BC9779" t="str">
        <f>IF(OR($A9779="",$G9779&lt;&gt;"Ativo"),"",IF(COUNTIFS($A$4:$A9779,$A9779,$G$4:$G9779,"Ativo")=1,1,0))</f>
        <v/>
      </c>
    </row>
    <row r="9780" spans="1:55" x14ac:dyDescent="0.3">
      <c r="A9780" s="76"/>
      <c r="B9780" s="104"/>
      <c r="C9780" s="76"/>
      <c r="D9780" s="77"/>
      <c r="E9780" s="12"/>
      <c r="F9780" s="78"/>
      <c r="G9780" s="77"/>
      <c r="H9780" s="79"/>
      <c r="BA9780" s="5" t="str">
        <f t="shared" si="152"/>
        <v/>
      </c>
      <c r="BB9780" s="5" t="str">
        <f>IF(OR($E9780="",$G9780&lt;&gt;"Ativo"),"",IF(COUNTIFS($E$4:$E9780,$E9780,$A$4:$A9780,$A9780,$G$4:$G9780,"Ativo")=1,1,0))</f>
        <v/>
      </c>
      <c r="BC9780" t="str">
        <f>IF(OR($A9780="",$G9780&lt;&gt;"Ativo"),"",IF(COUNTIFS($A$4:$A9780,$A9780,$G$4:$G9780,"Ativo")=1,1,0))</f>
        <v/>
      </c>
    </row>
    <row r="9781" spans="1:55" x14ac:dyDescent="0.3">
      <c r="A9781" s="76"/>
      <c r="B9781" s="104"/>
      <c r="C9781" s="76"/>
      <c r="D9781" s="77"/>
      <c r="E9781" s="12"/>
      <c r="F9781" s="78"/>
      <c r="G9781" s="77"/>
      <c r="H9781" s="79"/>
      <c r="BA9781" s="5" t="str">
        <f t="shared" si="152"/>
        <v/>
      </c>
      <c r="BB9781" s="5" t="str">
        <f>IF(OR($E9781="",$G9781&lt;&gt;"Ativo"),"",IF(COUNTIFS($E$4:$E9781,$E9781,$A$4:$A9781,$A9781,$G$4:$G9781,"Ativo")=1,1,0))</f>
        <v/>
      </c>
      <c r="BC9781" t="str">
        <f>IF(OR($A9781="",$G9781&lt;&gt;"Ativo"),"",IF(COUNTIFS($A$4:$A9781,$A9781,$G$4:$G9781,"Ativo")=1,1,0))</f>
        <v/>
      </c>
    </row>
    <row r="9782" spans="1:55" x14ac:dyDescent="0.3">
      <c r="A9782" s="76"/>
      <c r="B9782" s="104"/>
      <c r="C9782" s="76"/>
      <c r="D9782" s="77"/>
      <c r="E9782" s="12"/>
      <c r="F9782" s="78"/>
      <c r="G9782" s="77"/>
      <c r="H9782" s="79"/>
      <c r="BA9782" s="5" t="str">
        <f t="shared" si="152"/>
        <v/>
      </c>
      <c r="BB9782" s="5" t="str">
        <f>IF(OR($E9782="",$G9782&lt;&gt;"Ativo"),"",IF(COUNTIFS($E$4:$E9782,$E9782,$A$4:$A9782,$A9782,$G$4:$G9782,"Ativo")=1,1,0))</f>
        <v/>
      </c>
      <c r="BC9782" t="str">
        <f>IF(OR($A9782="",$G9782&lt;&gt;"Ativo"),"",IF(COUNTIFS($A$4:$A9782,$A9782,$G$4:$G9782,"Ativo")=1,1,0))</f>
        <v/>
      </c>
    </row>
    <row r="9783" spans="1:55" x14ac:dyDescent="0.3">
      <c r="A9783" s="76"/>
      <c r="B9783" s="104"/>
      <c r="C9783" s="76"/>
      <c r="D9783" s="77"/>
      <c r="E9783" s="12"/>
      <c r="F9783" s="78"/>
      <c r="G9783" s="77"/>
      <c r="H9783" s="79"/>
      <c r="BA9783" s="5" t="str">
        <f t="shared" si="152"/>
        <v/>
      </c>
      <c r="BB9783" s="5" t="str">
        <f>IF(OR($E9783="",$G9783&lt;&gt;"Ativo"),"",IF(COUNTIFS($E$4:$E9783,$E9783,$A$4:$A9783,$A9783,$G$4:$G9783,"Ativo")=1,1,0))</f>
        <v/>
      </c>
      <c r="BC9783" t="str">
        <f>IF(OR($A9783="",$G9783&lt;&gt;"Ativo"),"",IF(COUNTIFS($A$4:$A9783,$A9783,$G$4:$G9783,"Ativo")=1,1,0))</f>
        <v/>
      </c>
    </row>
    <row r="9784" spans="1:55" x14ac:dyDescent="0.3">
      <c r="A9784" s="76"/>
      <c r="B9784" s="104"/>
      <c r="C9784" s="76"/>
      <c r="D9784" s="77"/>
      <c r="E9784" s="12"/>
      <c r="F9784" s="78"/>
      <c r="G9784" s="77"/>
      <c r="H9784" s="79"/>
      <c r="BA9784" s="5" t="str">
        <f t="shared" si="152"/>
        <v/>
      </c>
      <c r="BB9784" s="5" t="str">
        <f>IF(OR($E9784="",$G9784&lt;&gt;"Ativo"),"",IF(COUNTIFS($E$4:$E9784,$E9784,$A$4:$A9784,$A9784,$G$4:$G9784,"Ativo")=1,1,0))</f>
        <v/>
      </c>
      <c r="BC9784" t="str">
        <f>IF(OR($A9784="",$G9784&lt;&gt;"Ativo"),"",IF(COUNTIFS($A$4:$A9784,$A9784,$G$4:$G9784,"Ativo")=1,1,0))</f>
        <v/>
      </c>
    </row>
    <row r="9785" spans="1:55" x14ac:dyDescent="0.3">
      <c r="A9785" s="76"/>
      <c r="B9785" s="104"/>
      <c r="C9785" s="76"/>
      <c r="D9785" s="77"/>
      <c r="E9785" s="12"/>
      <c r="F9785" s="78"/>
      <c r="G9785" s="77"/>
      <c r="H9785" s="79"/>
      <c r="BA9785" s="5" t="str">
        <f t="shared" si="152"/>
        <v/>
      </c>
      <c r="BB9785" s="5" t="str">
        <f>IF(OR($E9785="",$G9785&lt;&gt;"Ativo"),"",IF(COUNTIFS($E$4:$E9785,$E9785,$A$4:$A9785,$A9785,$G$4:$G9785,"Ativo")=1,1,0))</f>
        <v/>
      </c>
      <c r="BC9785" t="str">
        <f>IF(OR($A9785="",$G9785&lt;&gt;"Ativo"),"",IF(COUNTIFS($A$4:$A9785,$A9785,$G$4:$G9785,"Ativo")=1,1,0))</f>
        <v/>
      </c>
    </row>
    <row r="9786" spans="1:55" x14ac:dyDescent="0.3">
      <c r="A9786" s="76"/>
      <c r="B9786" s="104"/>
      <c r="C9786" s="76"/>
      <c r="D9786" s="77"/>
      <c r="E9786" s="12"/>
      <c r="F9786" s="78"/>
      <c r="G9786" s="77"/>
      <c r="H9786" s="79"/>
      <c r="BA9786" s="5" t="str">
        <f t="shared" si="152"/>
        <v/>
      </c>
      <c r="BB9786" s="5" t="str">
        <f>IF(OR($E9786="",$G9786&lt;&gt;"Ativo"),"",IF(COUNTIFS($E$4:$E9786,$E9786,$A$4:$A9786,$A9786,$G$4:$G9786,"Ativo")=1,1,0))</f>
        <v/>
      </c>
      <c r="BC9786" t="str">
        <f>IF(OR($A9786="",$G9786&lt;&gt;"Ativo"),"",IF(COUNTIFS($A$4:$A9786,$A9786,$G$4:$G9786,"Ativo")=1,1,0))</f>
        <v/>
      </c>
    </row>
    <row r="9787" spans="1:55" x14ac:dyDescent="0.3">
      <c r="A9787" s="76"/>
      <c r="B9787" s="104"/>
      <c r="C9787" s="76"/>
      <c r="D9787" s="77"/>
      <c r="E9787" s="12"/>
      <c r="F9787" s="78"/>
      <c r="G9787" s="77"/>
      <c r="H9787" s="79"/>
      <c r="BA9787" s="5" t="str">
        <f t="shared" si="152"/>
        <v/>
      </c>
      <c r="BB9787" s="5" t="str">
        <f>IF(OR($E9787="",$G9787&lt;&gt;"Ativo"),"",IF(COUNTIFS($E$4:$E9787,$E9787,$A$4:$A9787,$A9787,$G$4:$G9787,"Ativo")=1,1,0))</f>
        <v/>
      </c>
      <c r="BC9787" t="str">
        <f>IF(OR($A9787="",$G9787&lt;&gt;"Ativo"),"",IF(COUNTIFS($A$4:$A9787,$A9787,$G$4:$G9787,"Ativo")=1,1,0))</f>
        <v/>
      </c>
    </row>
    <row r="9788" spans="1:55" x14ac:dyDescent="0.3">
      <c r="A9788" s="76"/>
      <c r="B9788" s="104"/>
      <c r="C9788" s="76"/>
      <c r="D9788" s="77"/>
      <c r="E9788" s="12"/>
      <c r="F9788" s="78"/>
      <c r="G9788" s="77"/>
      <c r="H9788" s="79"/>
      <c r="BA9788" s="5" t="str">
        <f t="shared" si="152"/>
        <v/>
      </c>
      <c r="BB9788" s="5" t="str">
        <f>IF(OR($E9788="",$G9788&lt;&gt;"Ativo"),"",IF(COUNTIFS($E$4:$E9788,$E9788,$A$4:$A9788,$A9788,$G$4:$G9788,"Ativo")=1,1,0))</f>
        <v/>
      </c>
      <c r="BC9788" t="str">
        <f>IF(OR($A9788="",$G9788&lt;&gt;"Ativo"),"",IF(COUNTIFS($A$4:$A9788,$A9788,$G$4:$G9788,"Ativo")=1,1,0))</f>
        <v/>
      </c>
    </row>
    <row r="9789" spans="1:55" x14ac:dyDescent="0.3">
      <c r="A9789" s="76"/>
      <c r="B9789" s="104"/>
      <c r="C9789" s="76"/>
      <c r="D9789" s="77"/>
      <c r="E9789" s="12"/>
      <c r="F9789" s="78"/>
      <c r="G9789" s="77"/>
      <c r="H9789" s="79"/>
      <c r="BA9789" s="5" t="str">
        <f t="shared" si="152"/>
        <v/>
      </c>
      <c r="BB9789" s="5" t="str">
        <f>IF(OR($E9789="",$G9789&lt;&gt;"Ativo"),"",IF(COUNTIFS($E$4:$E9789,$E9789,$A$4:$A9789,$A9789,$G$4:$G9789,"Ativo")=1,1,0))</f>
        <v/>
      </c>
      <c r="BC9789" t="str">
        <f>IF(OR($A9789="",$G9789&lt;&gt;"Ativo"),"",IF(COUNTIFS($A$4:$A9789,$A9789,$G$4:$G9789,"Ativo")=1,1,0))</f>
        <v/>
      </c>
    </row>
    <row r="9790" spans="1:55" x14ac:dyDescent="0.3">
      <c r="A9790" s="76"/>
      <c r="B9790" s="104"/>
      <c r="C9790" s="76"/>
      <c r="D9790" s="77"/>
      <c r="E9790" s="12"/>
      <c r="F9790" s="78"/>
      <c r="G9790" s="77"/>
      <c r="H9790" s="79"/>
      <c r="BA9790" s="5" t="str">
        <f t="shared" si="152"/>
        <v/>
      </c>
      <c r="BB9790" s="5" t="str">
        <f>IF(OR($E9790="",$G9790&lt;&gt;"Ativo"),"",IF(COUNTIFS($E$4:$E9790,$E9790,$A$4:$A9790,$A9790,$G$4:$G9790,"Ativo")=1,1,0))</f>
        <v/>
      </c>
      <c r="BC9790" t="str">
        <f>IF(OR($A9790="",$G9790&lt;&gt;"Ativo"),"",IF(COUNTIFS($A$4:$A9790,$A9790,$G$4:$G9790,"Ativo")=1,1,0))</f>
        <v/>
      </c>
    </row>
    <row r="9791" spans="1:55" x14ac:dyDescent="0.3">
      <c r="A9791" s="76"/>
      <c r="B9791" s="104"/>
      <c r="C9791" s="76"/>
      <c r="D9791" s="77"/>
      <c r="E9791" s="12"/>
      <c r="F9791" s="78"/>
      <c r="G9791" s="77"/>
      <c r="H9791" s="79"/>
      <c r="BA9791" s="5" t="str">
        <f t="shared" si="152"/>
        <v/>
      </c>
      <c r="BB9791" s="5" t="str">
        <f>IF(OR($E9791="",$G9791&lt;&gt;"Ativo"),"",IF(COUNTIFS($E$4:$E9791,$E9791,$A$4:$A9791,$A9791,$G$4:$G9791,"Ativo")=1,1,0))</f>
        <v/>
      </c>
      <c r="BC9791" t="str">
        <f>IF(OR($A9791="",$G9791&lt;&gt;"Ativo"),"",IF(COUNTIFS($A$4:$A9791,$A9791,$G$4:$G9791,"Ativo")=1,1,0))</f>
        <v/>
      </c>
    </row>
    <row r="9792" spans="1:55" x14ac:dyDescent="0.3">
      <c r="A9792" s="76"/>
      <c r="B9792" s="104"/>
      <c r="C9792" s="76"/>
      <c r="D9792" s="77"/>
      <c r="E9792" s="12"/>
      <c r="F9792" s="78"/>
      <c r="G9792" s="77"/>
      <c r="H9792" s="79"/>
      <c r="BA9792" s="5" t="str">
        <f t="shared" si="152"/>
        <v/>
      </c>
      <c r="BB9792" s="5" t="str">
        <f>IF(OR($E9792="",$G9792&lt;&gt;"Ativo"),"",IF(COUNTIFS($E$4:$E9792,$E9792,$A$4:$A9792,$A9792,$G$4:$G9792,"Ativo")=1,1,0))</f>
        <v/>
      </c>
      <c r="BC9792" t="str">
        <f>IF(OR($A9792="",$G9792&lt;&gt;"Ativo"),"",IF(COUNTIFS($A$4:$A9792,$A9792,$G$4:$G9792,"Ativo")=1,1,0))</f>
        <v/>
      </c>
    </row>
    <row r="9793" spans="1:55" x14ac:dyDescent="0.3">
      <c r="A9793" s="76"/>
      <c r="B9793" s="104"/>
      <c r="C9793" s="76"/>
      <c r="D9793" s="77"/>
      <c r="E9793" s="12"/>
      <c r="F9793" s="78"/>
      <c r="G9793" s="77"/>
      <c r="H9793" s="79"/>
      <c r="BA9793" s="5" t="str">
        <f t="shared" si="152"/>
        <v/>
      </c>
      <c r="BB9793" s="5" t="str">
        <f>IF(OR($E9793="",$G9793&lt;&gt;"Ativo"),"",IF(COUNTIFS($E$4:$E9793,$E9793,$A$4:$A9793,$A9793,$G$4:$G9793,"Ativo")=1,1,0))</f>
        <v/>
      </c>
      <c r="BC9793" t="str">
        <f>IF(OR($A9793="",$G9793&lt;&gt;"Ativo"),"",IF(COUNTIFS($A$4:$A9793,$A9793,$G$4:$G9793,"Ativo")=1,1,0))</f>
        <v/>
      </c>
    </row>
    <row r="9794" spans="1:55" x14ac:dyDescent="0.3">
      <c r="A9794" s="76"/>
      <c r="B9794" s="104"/>
      <c r="C9794" s="76"/>
      <c r="D9794" s="77"/>
      <c r="E9794" s="12"/>
      <c r="F9794" s="78"/>
      <c r="G9794" s="77"/>
      <c r="H9794" s="79"/>
      <c r="BA9794" s="5" t="str">
        <f t="shared" si="152"/>
        <v/>
      </c>
      <c r="BB9794" s="5" t="str">
        <f>IF(OR($E9794="",$G9794&lt;&gt;"Ativo"),"",IF(COUNTIFS($E$4:$E9794,$E9794,$A$4:$A9794,$A9794,$G$4:$G9794,"Ativo")=1,1,0))</f>
        <v/>
      </c>
      <c r="BC9794" t="str">
        <f>IF(OR($A9794="",$G9794&lt;&gt;"Ativo"),"",IF(COUNTIFS($A$4:$A9794,$A9794,$G$4:$G9794,"Ativo")=1,1,0))</f>
        <v/>
      </c>
    </row>
    <row r="9795" spans="1:55" x14ac:dyDescent="0.3">
      <c r="A9795" s="76"/>
      <c r="B9795" s="104"/>
      <c r="C9795" s="76"/>
      <c r="D9795" s="77"/>
      <c r="E9795" s="12"/>
      <c r="F9795" s="78"/>
      <c r="G9795" s="77"/>
      <c r="H9795" s="79"/>
      <c r="BA9795" s="5" t="str">
        <f t="shared" si="152"/>
        <v/>
      </c>
      <c r="BB9795" s="5" t="str">
        <f>IF(OR($E9795="",$G9795&lt;&gt;"Ativo"),"",IF(COUNTIFS($E$4:$E9795,$E9795,$A$4:$A9795,$A9795,$G$4:$G9795,"Ativo")=1,1,0))</f>
        <v/>
      </c>
      <c r="BC9795" t="str">
        <f>IF(OR($A9795="",$G9795&lt;&gt;"Ativo"),"",IF(COUNTIFS($A$4:$A9795,$A9795,$G$4:$G9795,"Ativo")=1,1,0))</f>
        <v/>
      </c>
    </row>
    <row r="9796" spans="1:55" x14ac:dyDescent="0.3">
      <c r="A9796" s="76"/>
      <c r="B9796" s="104"/>
      <c r="C9796" s="76"/>
      <c r="D9796" s="77"/>
      <c r="E9796" s="12"/>
      <c r="F9796" s="78"/>
      <c r="G9796" s="77"/>
      <c r="H9796" s="79"/>
      <c r="BA9796" s="5" t="str">
        <f t="shared" ref="BA9796:BA9859" si="153">IF($D9796="","",MID($D9796,4,LEN($D9796)-5))</f>
        <v/>
      </c>
      <c r="BB9796" s="5" t="str">
        <f>IF(OR($E9796="",$G9796&lt;&gt;"Ativo"),"",IF(COUNTIFS($E$4:$E9796,$E9796,$A$4:$A9796,$A9796,$G$4:$G9796,"Ativo")=1,1,0))</f>
        <v/>
      </c>
      <c r="BC9796" t="str">
        <f>IF(OR($A9796="",$G9796&lt;&gt;"Ativo"),"",IF(COUNTIFS($A$4:$A9796,$A9796,$G$4:$G9796,"Ativo")=1,1,0))</f>
        <v/>
      </c>
    </row>
    <row r="9797" spans="1:55" x14ac:dyDescent="0.3">
      <c r="A9797" s="76"/>
      <c r="B9797" s="104"/>
      <c r="C9797" s="76"/>
      <c r="D9797" s="77"/>
      <c r="E9797" s="12"/>
      <c r="F9797" s="78"/>
      <c r="G9797" s="77"/>
      <c r="H9797" s="79"/>
      <c r="BA9797" s="5" t="str">
        <f t="shared" si="153"/>
        <v/>
      </c>
      <c r="BB9797" s="5" t="str">
        <f>IF(OR($E9797="",$G9797&lt;&gt;"Ativo"),"",IF(COUNTIFS($E$4:$E9797,$E9797,$A$4:$A9797,$A9797,$G$4:$G9797,"Ativo")=1,1,0))</f>
        <v/>
      </c>
      <c r="BC9797" t="str">
        <f>IF(OR($A9797="",$G9797&lt;&gt;"Ativo"),"",IF(COUNTIFS($A$4:$A9797,$A9797,$G$4:$G9797,"Ativo")=1,1,0))</f>
        <v/>
      </c>
    </row>
    <row r="9798" spans="1:55" x14ac:dyDescent="0.3">
      <c r="A9798" s="76"/>
      <c r="B9798" s="104"/>
      <c r="C9798" s="76"/>
      <c r="D9798" s="77"/>
      <c r="E9798" s="12"/>
      <c r="F9798" s="78"/>
      <c r="G9798" s="77"/>
      <c r="H9798" s="79"/>
      <c r="BA9798" s="5" t="str">
        <f t="shared" si="153"/>
        <v/>
      </c>
      <c r="BB9798" s="5" t="str">
        <f>IF(OR($E9798="",$G9798&lt;&gt;"Ativo"),"",IF(COUNTIFS($E$4:$E9798,$E9798,$A$4:$A9798,$A9798,$G$4:$G9798,"Ativo")=1,1,0))</f>
        <v/>
      </c>
      <c r="BC9798" t="str">
        <f>IF(OR($A9798="",$G9798&lt;&gt;"Ativo"),"",IF(COUNTIFS($A$4:$A9798,$A9798,$G$4:$G9798,"Ativo")=1,1,0))</f>
        <v/>
      </c>
    </row>
    <row r="9799" spans="1:55" x14ac:dyDescent="0.3">
      <c r="A9799" s="76"/>
      <c r="B9799" s="104"/>
      <c r="C9799" s="76"/>
      <c r="D9799" s="77"/>
      <c r="E9799" s="12"/>
      <c r="F9799" s="78"/>
      <c r="G9799" s="77"/>
      <c r="H9799" s="79"/>
      <c r="BA9799" s="5" t="str">
        <f t="shared" si="153"/>
        <v/>
      </c>
      <c r="BB9799" s="5" t="str">
        <f>IF(OR($E9799="",$G9799&lt;&gt;"Ativo"),"",IF(COUNTIFS($E$4:$E9799,$E9799,$A$4:$A9799,$A9799,$G$4:$G9799,"Ativo")=1,1,0))</f>
        <v/>
      </c>
      <c r="BC9799" t="str">
        <f>IF(OR($A9799="",$G9799&lt;&gt;"Ativo"),"",IF(COUNTIFS($A$4:$A9799,$A9799,$G$4:$G9799,"Ativo")=1,1,0))</f>
        <v/>
      </c>
    </row>
    <row r="9800" spans="1:55" x14ac:dyDescent="0.3">
      <c r="A9800" s="76"/>
      <c r="B9800" s="104"/>
      <c r="C9800" s="76"/>
      <c r="D9800" s="77"/>
      <c r="E9800" s="12"/>
      <c r="F9800" s="78"/>
      <c r="G9800" s="77"/>
      <c r="H9800" s="79"/>
      <c r="BA9800" s="5" t="str">
        <f t="shared" si="153"/>
        <v/>
      </c>
      <c r="BB9800" s="5" t="str">
        <f>IF(OR($E9800="",$G9800&lt;&gt;"Ativo"),"",IF(COUNTIFS($E$4:$E9800,$E9800,$A$4:$A9800,$A9800,$G$4:$G9800,"Ativo")=1,1,0))</f>
        <v/>
      </c>
      <c r="BC9800" t="str">
        <f>IF(OR($A9800="",$G9800&lt;&gt;"Ativo"),"",IF(COUNTIFS($A$4:$A9800,$A9800,$G$4:$G9800,"Ativo")=1,1,0))</f>
        <v/>
      </c>
    </row>
    <row r="9801" spans="1:55" x14ac:dyDescent="0.3">
      <c r="A9801" s="76"/>
      <c r="B9801" s="104"/>
      <c r="C9801" s="76"/>
      <c r="D9801" s="77"/>
      <c r="E9801" s="12"/>
      <c r="F9801" s="78"/>
      <c r="G9801" s="77"/>
      <c r="H9801" s="79"/>
      <c r="BA9801" s="5" t="str">
        <f t="shared" si="153"/>
        <v/>
      </c>
      <c r="BB9801" s="5" t="str">
        <f>IF(OR($E9801="",$G9801&lt;&gt;"Ativo"),"",IF(COUNTIFS($E$4:$E9801,$E9801,$A$4:$A9801,$A9801,$G$4:$G9801,"Ativo")=1,1,0))</f>
        <v/>
      </c>
      <c r="BC9801" t="str">
        <f>IF(OR($A9801="",$G9801&lt;&gt;"Ativo"),"",IF(COUNTIFS($A$4:$A9801,$A9801,$G$4:$G9801,"Ativo")=1,1,0))</f>
        <v/>
      </c>
    </row>
    <row r="9802" spans="1:55" x14ac:dyDescent="0.3">
      <c r="A9802" s="76"/>
      <c r="B9802" s="104"/>
      <c r="C9802" s="76"/>
      <c r="D9802" s="77"/>
      <c r="E9802" s="12"/>
      <c r="F9802" s="78"/>
      <c r="G9802" s="77"/>
      <c r="H9802" s="79"/>
      <c r="BA9802" s="5" t="str">
        <f t="shared" si="153"/>
        <v/>
      </c>
      <c r="BB9802" s="5" t="str">
        <f>IF(OR($E9802="",$G9802&lt;&gt;"Ativo"),"",IF(COUNTIFS($E$4:$E9802,$E9802,$A$4:$A9802,$A9802,$G$4:$G9802,"Ativo")=1,1,0))</f>
        <v/>
      </c>
      <c r="BC9802" t="str">
        <f>IF(OR($A9802="",$G9802&lt;&gt;"Ativo"),"",IF(COUNTIFS($A$4:$A9802,$A9802,$G$4:$G9802,"Ativo")=1,1,0))</f>
        <v/>
      </c>
    </row>
    <row r="9803" spans="1:55" x14ac:dyDescent="0.3">
      <c r="A9803" s="76"/>
      <c r="B9803" s="104"/>
      <c r="C9803" s="76"/>
      <c r="D9803" s="77"/>
      <c r="E9803" s="12"/>
      <c r="F9803" s="78"/>
      <c r="G9803" s="77"/>
      <c r="H9803" s="79"/>
      <c r="BA9803" s="5" t="str">
        <f t="shared" si="153"/>
        <v/>
      </c>
      <c r="BB9803" s="5" t="str">
        <f>IF(OR($E9803="",$G9803&lt;&gt;"Ativo"),"",IF(COUNTIFS($E$4:$E9803,$E9803,$A$4:$A9803,$A9803,$G$4:$G9803,"Ativo")=1,1,0))</f>
        <v/>
      </c>
      <c r="BC9803" t="str">
        <f>IF(OR($A9803="",$G9803&lt;&gt;"Ativo"),"",IF(COUNTIFS($A$4:$A9803,$A9803,$G$4:$G9803,"Ativo")=1,1,0))</f>
        <v/>
      </c>
    </row>
    <row r="9804" spans="1:55" x14ac:dyDescent="0.3">
      <c r="A9804" s="76"/>
      <c r="B9804" s="104"/>
      <c r="C9804" s="76"/>
      <c r="D9804" s="77"/>
      <c r="E9804" s="12"/>
      <c r="F9804" s="78"/>
      <c r="G9804" s="77"/>
      <c r="H9804" s="79"/>
      <c r="BA9804" s="5" t="str">
        <f t="shared" si="153"/>
        <v/>
      </c>
      <c r="BB9804" s="5" t="str">
        <f>IF(OR($E9804="",$G9804&lt;&gt;"Ativo"),"",IF(COUNTIFS($E$4:$E9804,$E9804,$A$4:$A9804,$A9804,$G$4:$G9804,"Ativo")=1,1,0))</f>
        <v/>
      </c>
      <c r="BC9804" t="str">
        <f>IF(OR($A9804="",$G9804&lt;&gt;"Ativo"),"",IF(COUNTIFS($A$4:$A9804,$A9804,$G$4:$G9804,"Ativo")=1,1,0))</f>
        <v/>
      </c>
    </row>
    <row r="9805" spans="1:55" x14ac:dyDescent="0.3">
      <c r="A9805" s="76"/>
      <c r="B9805" s="104"/>
      <c r="C9805" s="76"/>
      <c r="D9805" s="77"/>
      <c r="E9805" s="12"/>
      <c r="F9805" s="78"/>
      <c r="G9805" s="77"/>
      <c r="H9805" s="79"/>
      <c r="BA9805" s="5" t="str">
        <f t="shared" si="153"/>
        <v/>
      </c>
      <c r="BB9805" s="5" t="str">
        <f>IF(OR($E9805="",$G9805&lt;&gt;"Ativo"),"",IF(COUNTIFS($E$4:$E9805,$E9805,$A$4:$A9805,$A9805,$G$4:$G9805,"Ativo")=1,1,0))</f>
        <v/>
      </c>
      <c r="BC9805" t="str">
        <f>IF(OR($A9805="",$G9805&lt;&gt;"Ativo"),"",IF(COUNTIFS($A$4:$A9805,$A9805,$G$4:$G9805,"Ativo")=1,1,0))</f>
        <v/>
      </c>
    </row>
    <row r="9806" spans="1:55" x14ac:dyDescent="0.3">
      <c r="A9806" s="76"/>
      <c r="B9806" s="104"/>
      <c r="C9806" s="76"/>
      <c r="D9806" s="77"/>
      <c r="E9806" s="12"/>
      <c r="F9806" s="78"/>
      <c r="G9806" s="77"/>
      <c r="H9806" s="79"/>
      <c r="BA9806" s="5" t="str">
        <f t="shared" si="153"/>
        <v/>
      </c>
      <c r="BB9806" s="5" t="str">
        <f>IF(OR($E9806="",$G9806&lt;&gt;"Ativo"),"",IF(COUNTIFS($E$4:$E9806,$E9806,$A$4:$A9806,$A9806,$G$4:$G9806,"Ativo")=1,1,0))</f>
        <v/>
      </c>
      <c r="BC9806" t="str">
        <f>IF(OR($A9806="",$G9806&lt;&gt;"Ativo"),"",IF(COUNTIFS($A$4:$A9806,$A9806,$G$4:$G9806,"Ativo")=1,1,0))</f>
        <v/>
      </c>
    </row>
    <row r="9807" spans="1:55" x14ac:dyDescent="0.3">
      <c r="A9807" s="76"/>
      <c r="B9807" s="104"/>
      <c r="C9807" s="76"/>
      <c r="D9807" s="77"/>
      <c r="E9807" s="12"/>
      <c r="F9807" s="78"/>
      <c r="G9807" s="77"/>
      <c r="H9807" s="79"/>
      <c r="BA9807" s="5" t="str">
        <f t="shared" si="153"/>
        <v/>
      </c>
      <c r="BB9807" s="5" t="str">
        <f>IF(OR($E9807="",$G9807&lt;&gt;"Ativo"),"",IF(COUNTIFS($E$4:$E9807,$E9807,$A$4:$A9807,$A9807,$G$4:$G9807,"Ativo")=1,1,0))</f>
        <v/>
      </c>
      <c r="BC9807" t="str">
        <f>IF(OR($A9807="",$G9807&lt;&gt;"Ativo"),"",IF(COUNTIFS($A$4:$A9807,$A9807,$G$4:$G9807,"Ativo")=1,1,0))</f>
        <v/>
      </c>
    </row>
    <row r="9808" spans="1:55" x14ac:dyDescent="0.3">
      <c r="A9808" s="76"/>
      <c r="B9808" s="104"/>
      <c r="C9808" s="76"/>
      <c r="D9808" s="77"/>
      <c r="E9808" s="12"/>
      <c r="F9808" s="78"/>
      <c r="G9808" s="77"/>
      <c r="H9808" s="79"/>
      <c r="BA9808" s="5" t="str">
        <f t="shared" si="153"/>
        <v/>
      </c>
      <c r="BB9808" s="5" t="str">
        <f>IF(OR($E9808="",$G9808&lt;&gt;"Ativo"),"",IF(COUNTIFS($E$4:$E9808,$E9808,$A$4:$A9808,$A9808,$G$4:$G9808,"Ativo")=1,1,0))</f>
        <v/>
      </c>
      <c r="BC9808" t="str">
        <f>IF(OR($A9808="",$G9808&lt;&gt;"Ativo"),"",IF(COUNTIFS($A$4:$A9808,$A9808,$G$4:$G9808,"Ativo")=1,1,0))</f>
        <v/>
      </c>
    </row>
    <row r="9809" spans="1:55" x14ac:dyDescent="0.3">
      <c r="A9809" s="76"/>
      <c r="B9809" s="104"/>
      <c r="C9809" s="76"/>
      <c r="D9809" s="77"/>
      <c r="E9809" s="12"/>
      <c r="F9809" s="78"/>
      <c r="G9809" s="77"/>
      <c r="H9809" s="79"/>
      <c r="BA9809" s="5" t="str">
        <f t="shared" si="153"/>
        <v/>
      </c>
      <c r="BB9809" s="5" t="str">
        <f>IF(OR($E9809="",$G9809&lt;&gt;"Ativo"),"",IF(COUNTIFS($E$4:$E9809,$E9809,$A$4:$A9809,$A9809,$G$4:$G9809,"Ativo")=1,1,0))</f>
        <v/>
      </c>
      <c r="BC9809" t="str">
        <f>IF(OR($A9809="",$G9809&lt;&gt;"Ativo"),"",IF(COUNTIFS($A$4:$A9809,$A9809,$G$4:$G9809,"Ativo")=1,1,0))</f>
        <v/>
      </c>
    </row>
    <row r="9810" spans="1:55" x14ac:dyDescent="0.3">
      <c r="A9810" s="76"/>
      <c r="B9810" s="104"/>
      <c r="C9810" s="76"/>
      <c r="D9810" s="77"/>
      <c r="E9810" s="12"/>
      <c r="F9810" s="78"/>
      <c r="G9810" s="77"/>
      <c r="H9810" s="79"/>
      <c r="BA9810" s="5" t="str">
        <f t="shared" si="153"/>
        <v/>
      </c>
      <c r="BB9810" s="5" t="str">
        <f>IF(OR($E9810="",$G9810&lt;&gt;"Ativo"),"",IF(COUNTIFS($E$4:$E9810,$E9810,$A$4:$A9810,$A9810,$G$4:$G9810,"Ativo")=1,1,0))</f>
        <v/>
      </c>
      <c r="BC9810" t="str">
        <f>IF(OR($A9810="",$G9810&lt;&gt;"Ativo"),"",IF(COUNTIFS($A$4:$A9810,$A9810,$G$4:$G9810,"Ativo")=1,1,0))</f>
        <v/>
      </c>
    </row>
    <row r="9811" spans="1:55" x14ac:dyDescent="0.3">
      <c r="A9811" s="76"/>
      <c r="B9811" s="104"/>
      <c r="C9811" s="76"/>
      <c r="D9811" s="77"/>
      <c r="E9811" s="12"/>
      <c r="F9811" s="78"/>
      <c r="G9811" s="77"/>
      <c r="H9811" s="79"/>
      <c r="BA9811" s="5" t="str">
        <f t="shared" si="153"/>
        <v/>
      </c>
      <c r="BB9811" s="5" t="str">
        <f>IF(OR($E9811="",$G9811&lt;&gt;"Ativo"),"",IF(COUNTIFS($E$4:$E9811,$E9811,$A$4:$A9811,$A9811,$G$4:$G9811,"Ativo")=1,1,0))</f>
        <v/>
      </c>
      <c r="BC9811" t="str">
        <f>IF(OR($A9811="",$G9811&lt;&gt;"Ativo"),"",IF(COUNTIFS($A$4:$A9811,$A9811,$G$4:$G9811,"Ativo")=1,1,0))</f>
        <v/>
      </c>
    </row>
    <row r="9812" spans="1:55" x14ac:dyDescent="0.3">
      <c r="A9812" s="76"/>
      <c r="B9812" s="104"/>
      <c r="C9812" s="76"/>
      <c r="D9812" s="77"/>
      <c r="E9812" s="12"/>
      <c r="F9812" s="78"/>
      <c r="G9812" s="77"/>
      <c r="H9812" s="79"/>
      <c r="BA9812" s="5" t="str">
        <f t="shared" si="153"/>
        <v/>
      </c>
      <c r="BB9812" s="5" t="str">
        <f>IF(OR($E9812="",$G9812&lt;&gt;"Ativo"),"",IF(COUNTIFS($E$4:$E9812,$E9812,$A$4:$A9812,$A9812,$G$4:$G9812,"Ativo")=1,1,0))</f>
        <v/>
      </c>
      <c r="BC9812" t="str">
        <f>IF(OR($A9812="",$G9812&lt;&gt;"Ativo"),"",IF(COUNTIFS($A$4:$A9812,$A9812,$G$4:$G9812,"Ativo")=1,1,0))</f>
        <v/>
      </c>
    </row>
    <row r="9813" spans="1:55" x14ac:dyDescent="0.3">
      <c r="A9813" s="76"/>
      <c r="B9813" s="104"/>
      <c r="C9813" s="76"/>
      <c r="D9813" s="77"/>
      <c r="E9813" s="12"/>
      <c r="F9813" s="78"/>
      <c r="G9813" s="77"/>
      <c r="H9813" s="79"/>
      <c r="BA9813" s="5" t="str">
        <f t="shared" si="153"/>
        <v/>
      </c>
      <c r="BB9813" s="5" t="str">
        <f>IF(OR($E9813="",$G9813&lt;&gt;"Ativo"),"",IF(COUNTIFS($E$4:$E9813,$E9813,$A$4:$A9813,$A9813,$G$4:$G9813,"Ativo")=1,1,0))</f>
        <v/>
      </c>
      <c r="BC9813" t="str">
        <f>IF(OR($A9813="",$G9813&lt;&gt;"Ativo"),"",IF(COUNTIFS($A$4:$A9813,$A9813,$G$4:$G9813,"Ativo")=1,1,0))</f>
        <v/>
      </c>
    </row>
    <row r="9814" spans="1:55" x14ac:dyDescent="0.3">
      <c r="A9814" s="76"/>
      <c r="B9814" s="104"/>
      <c r="C9814" s="76"/>
      <c r="D9814" s="77"/>
      <c r="E9814" s="12"/>
      <c r="F9814" s="78"/>
      <c r="G9814" s="77"/>
      <c r="H9814" s="79"/>
      <c r="BA9814" s="5" t="str">
        <f t="shared" si="153"/>
        <v/>
      </c>
      <c r="BB9814" s="5" t="str">
        <f>IF(OR($E9814="",$G9814&lt;&gt;"Ativo"),"",IF(COUNTIFS($E$4:$E9814,$E9814,$A$4:$A9814,$A9814,$G$4:$G9814,"Ativo")=1,1,0))</f>
        <v/>
      </c>
      <c r="BC9814" t="str">
        <f>IF(OR($A9814="",$G9814&lt;&gt;"Ativo"),"",IF(COUNTIFS($A$4:$A9814,$A9814,$G$4:$G9814,"Ativo")=1,1,0))</f>
        <v/>
      </c>
    </row>
    <row r="9815" spans="1:55" x14ac:dyDescent="0.3">
      <c r="A9815" s="76"/>
      <c r="B9815" s="104"/>
      <c r="C9815" s="76"/>
      <c r="D9815" s="77"/>
      <c r="E9815" s="12"/>
      <c r="F9815" s="78"/>
      <c r="G9815" s="77"/>
      <c r="H9815" s="79"/>
      <c r="BA9815" s="5" t="str">
        <f t="shared" si="153"/>
        <v/>
      </c>
      <c r="BB9815" s="5" t="str">
        <f>IF(OR($E9815="",$G9815&lt;&gt;"Ativo"),"",IF(COUNTIFS($E$4:$E9815,$E9815,$A$4:$A9815,$A9815,$G$4:$G9815,"Ativo")=1,1,0))</f>
        <v/>
      </c>
      <c r="BC9815" t="str">
        <f>IF(OR($A9815="",$G9815&lt;&gt;"Ativo"),"",IF(COUNTIFS($A$4:$A9815,$A9815,$G$4:$G9815,"Ativo")=1,1,0))</f>
        <v/>
      </c>
    </row>
    <row r="9816" spans="1:55" x14ac:dyDescent="0.3">
      <c r="A9816" s="76"/>
      <c r="B9816" s="104"/>
      <c r="C9816" s="76"/>
      <c r="D9816" s="77"/>
      <c r="E9816" s="12"/>
      <c r="F9816" s="78"/>
      <c r="G9816" s="77"/>
      <c r="H9816" s="79"/>
      <c r="BA9816" s="5" t="str">
        <f t="shared" si="153"/>
        <v/>
      </c>
      <c r="BB9816" s="5" t="str">
        <f>IF(OR($E9816="",$G9816&lt;&gt;"Ativo"),"",IF(COUNTIFS($E$4:$E9816,$E9816,$A$4:$A9816,$A9816,$G$4:$G9816,"Ativo")=1,1,0))</f>
        <v/>
      </c>
      <c r="BC9816" t="str">
        <f>IF(OR($A9816="",$G9816&lt;&gt;"Ativo"),"",IF(COUNTIFS($A$4:$A9816,$A9816,$G$4:$G9816,"Ativo")=1,1,0))</f>
        <v/>
      </c>
    </row>
    <row r="9817" spans="1:55" x14ac:dyDescent="0.3">
      <c r="A9817" s="76"/>
      <c r="B9817" s="104"/>
      <c r="C9817" s="76"/>
      <c r="D9817" s="77"/>
      <c r="E9817" s="12"/>
      <c r="F9817" s="78"/>
      <c r="G9817" s="77"/>
      <c r="H9817" s="79"/>
      <c r="BA9817" s="5" t="str">
        <f t="shared" si="153"/>
        <v/>
      </c>
      <c r="BB9817" s="5" t="str">
        <f>IF(OR($E9817="",$G9817&lt;&gt;"Ativo"),"",IF(COUNTIFS($E$4:$E9817,$E9817,$A$4:$A9817,$A9817,$G$4:$G9817,"Ativo")=1,1,0))</f>
        <v/>
      </c>
      <c r="BC9817" t="str">
        <f>IF(OR($A9817="",$G9817&lt;&gt;"Ativo"),"",IF(COUNTIFS($A$4:$A9817,$A9817,$G$4:$G9817,"Ativo")=1,1,0))</f>
        <v/>
      </c>
    </row>
    <row r="9818" spans="1:55" x14ac:dyDescent="0.3">
      <c r="A9818" s="76"/>
      <c r="B9818" s="104"/>
      <c r="C9818" s="76"/>
      <c r="D9818" s="77"/>
      <c r="E9818" s="12"/>
      <c r="F9818" s="78"/>
      <c r="G9818" s="77"/>
      <c r="H9818" s="79"/>
      <c r="BA9818" s="5" t="str">
        <f t="shared" si="153"/>
        <v/>
      </c>
      <c r="BB9818" s="5" t="str">
        <f>IF(OR($E9818="",$G9818&lt;&gt;"Ativo"),"",IF(COUNTIFS($E$4:$E9818,$E9818,$A$4:$A9818,$A9818,$G$4:$G9818,"Ativo")=1,1,0))</f>
        <v/>
      </c>
      <c r="BC9818" t="str">
        <f>IF(OR($A9818="",$G9818&lt;&gt;"Ativo"),"",IF(COUNTIFS($A$4:$A9818,$A9818,$G$4:$G9818,"Ativo")=1,1,0))</f>
        <v/>
      </c>
    </row>
    <row r="9819" spans="1:55" x14ac:dyDescent="0.3">
      <c r="A9819" s="76"/>
      <c r="B9819" s="104"/>
      <c r="C9819" s="76"/>
      <c r="D9819" s="77"/>
      <c r="E9819" s="12"/>
      <c r="F9819" s="78"/>
      <c r="G9819" s="77"/>
      <c r="H9819" s="79"/>
      <c r="BA9819" s="5" t="str">
        <f t="shared" si="153"/>
        <v/>
      </c>
      <c r="BB9819" s="5" t="str">
        <f>IF(OR($E9819="",$G9819&lt;&gt;"Ativo"),"",IF(COUNTIFS($E$4:$E9819,$E9819,$A$4:$A9819,$A9819,$G$4:$G9819,"Ativo")=1,1,0))</f>
        <v/>
      </c>
      <c r="BC9819" t="str">
        <f>IF(OR($A9819="",$G9819&lt;&gt;"Ativo"),"",IF(COUNTIFS($A$4:$A9819,$A9819,$G$4:$G9819,"Ativo")=1,1,0))</f>
        <v/>
      </c>
    </row>
    <row r="9820" spans="1:55" x14ac:dyDescent="0.3">
      <c r="A9820" s="76"/>
      <c r="B9820" s="104"/>
      <c r="C9820" s="76"/>
      <c r="D9820" s="77"/>
      <c r="E9820" s="12"/>
      <c r="F9820" s="78"/>
      <c r="G9820" s="77"/>
      <c r="H9820" s="79"/>
      <c r="BA9820" s="5" t="str">
        <f t="shared" si="153"/>
        <v/>
      </c>
      <c r="BB9820" s="5" t="str">
        <f>IF(OR($E9820="",$G9820&lt;&gt;"Ativo"),"",IF(COUNTIFS($E$4:$E9820,$E9820,$A$4:$A9820,$A9820,$G$4:$G9820,"Ativo")=1,1,0))</f>
        <v/>
      </c>
      <c r="BC9820" t="str">
        <f>IF(OR($A9820="",$G9820&lt;&gt;"Ativo"),"",IF(COUNTIFS($A$4:$A9820,$A9820,$G$4:$G9820,"Ativo")=1,1,0))</f>
        <v/>
      </c>
    </row>
    <row r="9821" spans="1:55" x14ac:dyDescent="0.3">
      <c r="A9821" s="76"/>
      <c r="B9821" s="104"/>
      <c r="C9821" s="76"/>
      <c r="D9821" s="77"/>
      <c r="E9821" s="12"/>
      <c r="F9821" s="78"/>
      <c r="G9821" s="77"/>
      <c r="H9821" s="79"/>
      <c r="BA9821" s="5" t="str">
        <f t="shared" si="153"/>
        <v/>
      </c>
      <c r="BB9821" s="5" t="str">
        <f>IF(OR($E9821="",$G9821&lt;&gt;"Ativo"),"",IF(COUNTIFS($E$4:$E9821,$E9821,$A$4:$A9821,$A9821,$G$4:$G9821,"Ativo")=1,1,0))</f>
        <v/>
      </c>
      <c r="BC9821" t="str">
        <f>IF(OR($A9821="",$G9821&lt;&gt;"Ativo"),"",IF(COUNTIFS($A$4:$A9821,$A9821,$G$4:$G9821,"Ativo")=1,1,0))</f>
        <v/>
      </c>
    </row>
    <row r="9822" spans="1:55" x14ac:dyDescent="0.3">
      <c r="A9822" s="76"/>
      <c r="B9822" s="104"/>
      <c r="C9822" s="76"/>
      <c r="D9822" s="77"/>
      <c r="E9822" s="12"/>
      <c r="F9822" s="78"/>
      <c r="G9822" s="77"/>
      <c r="H9822" s="79"/>
      <c r="BA9822" s="5" t="str">
        <f t="shared" si="153"/>
        <v/>
      </c>
      <c r="BB9822" s="5" t="str">
        <f>IF(OR($E9822="",$G9822&lt;&gt;"Ativo"),"",IF(COUNTIFS($E$4:$E9822,$E9822,$A$4:$A9822,$A9822,$G$4:$G9822,"Ativo")=1,1,0))</f>
        <v/>
      </c>
      <c r="BC9822" t="str">
        <f>IF(OR($A9822="",$G9822&lt;&gt;"Ativo"),"",IF(COUNTIFS($A$4:$A9822,$A9822,$G$4:$G9822,"Ativo")=1,1,0))</f>
        <v/>
      </c>
    </row>
    <row r="9823" spans="1:55" x14ac:dyDescent="0.3">
      <c r="A9823" s="76"/>
      <c r="B9823" s="104"/>
      <c r="C9823" s="76"/>
      <c r="D9823" s="77"/>
      <c r="E9823" s="12"/>
      <c r="F9823" s="78"/>
      <c r="G9823" s="77"/>
      <c r="H9823" s="79"/>
      <c r="BA9823" s="5" t="str">
        <f t="shared" si="153"/>
        <v/>
      </c>
      <c r="BB9823" s="5" t="str">
        <f>IF(OR($E9823="",$G9823&lt;&gt;"Ativo"),"",IF(COUNTIFS($E$4:$E9823,$E9823,$A$4:$A9823,$A9823,$G$4:$G9823,"Ativo")=1,1,0))</f>
        <v/>
      </c>
      <c r="BC9823" t="str">
        <f>IF(OR($A9823="",$G9823&lt;&gt;"Ativo"),"",IF(COUNTIFS($A$4:$A9823,$A9823,$G$4:$G9823,"Ativo")=1,1,0))</f>
        <v/>
      </c>
    </row>
    <row r="9824" spans="1:55" x14ac:dyDescent="0.3">
      <c r="A9824" s="76"/>
      <c r="B9824" s="104"/>
      <c r="C9824" s="76"/>
      <c r="D9824" s="77"/>
      <c r="E9824" s="12"/>
      <c r="F9824" s="78"/>
      <c r="G9824" s="77"/>
      <c r="H9824" s="79"/>
      <c r="BA9824" s="5" t="str">
        <f t="shared" si="153"/>
        <v/>
      </c>
      <c r="BB9824" s="5" t="str">
        <f>IF(OR($E9824="",$G9824&lt;&gt;"Ativo"),"",IF(COUNTIFS($E$4:$E9824,$E9824,$A$4:$A9824,$A9824,$G$4:$G9824,"Ativo")=1,1,0))</f>
        <v/>
      </c>
      <c r="BC9824" t="str">
        <f>IF(OR($A9824="",$G9824&lt;&gt;"Ativo"),"",IF(COUNTIFS($A$4:$A9824,$A9824,$G$4:$G9824,"Ativo")=1,1,0))</f>
        <v/>
      </c>
    </row>
    <row r="9825" spans="1:55" x14ac:dyDescent="0.3">
      <c r="A9825" s="76"/>
      <c r="B9825" s="104"/>
      <c r="C9825" s="76"/>
      <c r="D9825" s="77"/>
      <c r="E9825" s="12"/>
      <c r="F9825" s="78"/>
      <c r="G9825" s="77"/>
      <c r="H9825" s="79"/>
      <c r="BA9825" s="5" t="str">
        <f t="shared" si="153"/>
        <v/>
      </c>
      <c r="BB9825" s="5" t="str">
        <f>IF(OR($E9825="",$G9825&lt;&gt;"Ativo"),"",IF(COUNTIFS($E$4:$E9825,$E9825,$A$4:$A9825,$A9825,$G$4:$G9825,"Ativo")=1,1,0))</f>
        <v/>
      </c>
      <c r="BC9825" t="str">
        <f>IF(OR($A9825="",$G9825&lt;&gt;"Ativo"),"",IF(COUNTIFS($A$4:$A9825,$A9825,$G$4:$G9825,"Ativo")=1,1,0))</f>
        <v/>
      </c>
    </row>
    <row r="9826" spans="1:55" x14ac:dyDescent="0.3">
      <c r="A9826" s="76"/>
      <c r="B9826" s="104"/>
      <c r="C9826" s="76"/>
      <c r="D9826" s="77"/>
      <c r="E9826" s="12"/>
      <c r="F9826" s="78"/>
      <c r="G9826" s="77"/>
      <c r="H9826" s="79"/>
      <c r="BA9826" s="5" t="str">
        <f t="shared" si="153"/>
        <v/>
      </c>
      <c r="BB9826" s="5" t="str">
        <f>IF(OR($E9826="",$G9826&lt;&gt;"Ativo"),"",IF(COUNTIFS($E$4:$E9826,$E9826,$A$4:$A9826,$A9826,$G$4:$G9826,"Ativo")=1,1,0))</f>
        <v/>
      </c>
      <c r="BC9826" t="str">
        <f>IF(OR($A9826="",$G9826&lt;&gt;"Ativo"),"",IF(COUNTIFS($A$4:$A9826,$A9826,$G$4:$G9826,"Ativo")=1,1,0))</f>
        <v/>
      </c>
    </row>
    <row r="9827" spans="1:55" x14ac:dyDescent="0.3">
      <c r="A9827" s="76"/>
      <c r="B9827" s="104"/>
      <c r="C9827" s="76"/>
      <c r="D9827" s="77"/>
      <c r="E9827" s="12"/>
      <c r="F9827" s="78"/>
      <c r="G9827" s="77"/>
      <c r="H9827" s="79"/>
      <c r="BA9827" s="5" t="str">
        <f t="shared" si="153"/>
        <v/>
      </c>
      <c r="BB9827" s="5" t="str">
        <f>IF(OR($E9827="",$G9827&lt;&gt;"Ativo"),"",IF(COUNTIFS($E$4:$E9827,$E9827,$A$4:$A9827,$A9827,$G$4:$G9827,"Ativo")=1,1,0))</f>
        <v/>
      </c>
      <c r="BC9827" t="str">
        <f>IF(OR($A9827="",$G9827&lt;&gt;"Ativo"),"",IF(COUNTIFS($A$4:$A9827,$A9827,$G$4:$G9827,"Ativo")=1,1,0))</f>
        <v/>
      </c>
    </row>
    <row r="9828" spans="1:55" x14ac:dyDescent="0.3">
      <c r="A9828" s="76"/>
      <c r="B9828" s="104"/>
      <c r="C9828" s="76"/>
      <c r="D9828" s="77"/>
      <c r="E9828" s="12"/>
      <c r="F9828" s="78"/>
      <c r="G9828" s="77"/>
      <c r="H9828" s="79"/>
      <c r="BA9828" s="5" t="str">
        <f t="shared" si="153"/>
        <v/>
      </c>
      <c r="BB9828" s="5" t="str">
        <f>IF(OR($E9828="",$G9828&lt;&gt;"Ativo"),"",IF(COUNTIFS($E$4:$E9828,$E9828,$A$4:$A9828,$A9828,$G$4:$G9828,"Ativo")=1,1,0))</f>
        <v/>
      </c>
      <c r="BC9828" t="str">
        <f>IF(OR($A9828="",$G9828&lt;&gt;"Ativo"),"",IF(COUNTIFS($A$4:$A9828,$A9828,$G$4:$G9828,"Ativo")=1,1,0))</f>
        <v/>
      </c>
    </row>
    <row r="9829" spans="1:55" x14ac:dyDescent="0.3">
      <c r="A9829" s="76"/>
      <c r="B9829" s="104"/>
      <c r="C9829" s="76"/>
      <c r="D9829" s="77"/>
      <c r="E9829" s="12"/>
      <c r="F9829" s="78"/>
      <c r="G9829" s="77"/>
      <c r="H9829" s="79"/>
      <c r="BA9829" s="5" t="str">
        <f t="shared" si="153"/>
        <v/>
      </c>
      <c r="BB9829" s="5" t="str">
        <f>IF(OR($E9829="",$G9829&lt;&gt;"Ativo"),"",IF(COUNTIFS($E$4:$E9829,$E9829,$A$4:$A9829,$A9829,$G$4:$G9829,"Ativo")=1,1,0))</f>
        <v/>
      </c>
      <c r="BC9829" t="str">
        <f>IF(OR($A9829="",$G9829&lt;&gt;"Ativo"),"",IF(COUNTIFS($A$4:$A9829,$A9829,$G$4:$G9829,"Ativo")=1,1,0))</f>
        <v/>
      </c>
    </row>
    <row r="9830" spans="1:55" x14ac:dyDescent="0.3">
      <c r="A9830" s="76"/>
      <c r="B9830" s="104"/>
      <c r="C9830" s="76"/>
      <c r="D9830" s="77"/>
      <c r="E9830" s="12"/>
      <c r="F9830" s="78"/>
      <c r="G9830" s="77"/>
      <c r="H9830" s="79"/>
      <c r="BA9830" s="5" t="str">
        <f t="shared" si="153"/>
        <v/>
      </c>
      <c r="BB9830" s="5" t="str">
        <f>IF(OR($E9830="",$G9830&lt;&gt;"Ativo"),"",IF(COUNTIFS($E$4:$E9830,$E9830,$A$4:$A9830,$A9830,$G$4:$G9830,"Ativo")=1,1,0))</f>
        <v/>
      </c>
      <c r="BC9830" t="str">
        <f>IF(OR($A9830="",$G9830&lt;&gt;"Ativo"),"",IF(COUNTIFS($A$4:$A9830,$A9830,$G$4:$G9830,"Ativo")=1,1,0))</f>
        <v/>
      </c>
    </row>
    <row r="9831" spans="1:55" x14ac:dyDescent="0.3">
      <c r="A9831" s="76"/>
      <c r="B9831" s="104"/>
      <c r="C9831" s="76"/>
      <c r="D9831" s="77"/>
      <c r="E9831" s="12"/>
      <c r="F9831" s="78"/>
      <c r="G9831" s="77"/>
      <c r="H9831" s="79"/>
      <c r="BA9831" s="5" t="str">
        <f t="shared" si="153"/>
        <v/>
      </c>
      <c r="BB9831" s="5" t="str">
        <f>IF(OR($E9831="",$G9831&lt;&gt;"Ativo"),"",IF(COUNTIFS($E$4:$E9831,$E9831,$A$4:$A9831,$A9831,$G$4:$G9831,"Ativo")=1,1,0))</f>
        <v/>
      </c>
      <c r="BC9831" t="str">
        <f>IF(OR($A9831="",$G9831&lt;&gt;"Ativo"),"",IF(COUNTIFS($A$4:$A9831,$A9831,$G$4:$G9831,"Ativo")=1,1,0))</f>
        <v/>
      </c>
    </row>
    <row r="9832" spans="1:55" x14ac:dyDescent="0.3">
      <c r="A9832" s="76"/>
      <c r="B9832" s="104"/>
      <c r="C9832" s="76"/>
      <c r="D9832" s="77"/>
      <c r="E9832" s="12"/>
      <c r="F9832" s="78"/>
      <c r="G9832" s="77"/>
      <c r="H9832" s="79"/>
      <c r="BA9832" s="5" t="str">
        <f t="shared" si="153"/>
        <v/>
      </c>
      <c r="BB9832" s="5" t="str">
        <f>IF(OR($E9832="",$G9832&lt;&gt;"Ativo"),"",IF(COUNTIFS($E$4:$E9832,$E9832,$A$4:$A9832,$A9832,$G$4:$G9832,"Ativo")=1,1,0))</f>
        <v/>
      </c>
      <c r="BC9832" t="str">
        <f>IF(OR($A9832="",$G9832&lt;&gt;"Ativo"),"",IF(COUNTIFS($A$4:$A9832,$A9832,$G$4:$G9832,"Ativo")=1,1,0))</f>
        <v/>
      </c>
    </row>
    <row r="9833" spans="1:55" x14ac:dyDescent="0.3">
      <c r="A9833" s="76"/>
      <c r="B9833" s="104"/>
      <c r="C9833" s="76"/>
      <c r="D9833" s="77"/>
      <c r="E9833" s="12"/>
      <c r="F9833" s="78"/>
      <c r="G9833" s="77"/>
      <c r="H9833" s="79"/>
      <c r="BA9833" s="5" t="str">
        <f t="shared" si="153"/>
        <v/>
      </c>
      <c r="BB9833" s="5" t="str">
        <f>IF(OR($E9833="",$G9833&lt;&gt;"Ativo"),"",IF(COUNTIFS($E$4:$E9833,$E9833,$A$4:$A9833,$A9833,$G$4:$G9833,"Ativo")=1,1,0))</f>
        <v/>
      </c>
      <c r="BC9833" t="str">
        <f>IF(OR($A9833="",$G9833&lt;&gt;"Ativo"),"",IF(COUNTIFS($A$4:$A9833,$A9833,$G$4:$G9833,"Ativo")=1,1,0))</f>
        <v/>
      </c>
    </row>
    <row r="9834" spans="1:55" x14ac:dyDescent="0.3">
      <c r="A9834" s="76"/>
      <c r="B9834" s="104"/>
      <c r="C9834" s="76"/>
      <c r="D9834" s="77"/>
      <c r="E9834" s="12"/>
      <c r="F9834" s="78"/>
      <c r="G9834" s="77"/>
      <c r="H9834" s="79"/>
      <c r="BA9834" s="5" t="str">
        <f t="shared" si="153"/>
        <v/>
      </c>
      <c r="BB9834" s="5" t="str">
        <f>IF(OR($E9834="",$G9834&lt;&gt;"Ativo"),"",IF(COUNTIFS($E$4:$E9834,$E9834,$A$4:$A9834,$A9834,$G$4:$G9834,"Ativo")=1,1,0))</f>
        <v/>
      </c>
      <c r="BC9834" t="str">
        <f>IF(OR($A9834="",$G9834&lt;&gt;"Ativo"),"",IF(COUNTIFS($A$4:$A9834,$A9834,$G$4:$G9834,"Ativo")=1,1,0))</f>
        <v/>
      </c>
    </row>
    <row r="9835" spans="1:55" x14ac:dyDescent="0.3">
      <c r="A9835" s="76"/>
      <c r="B9835" s="104"/>
      <c r="C9835" s="76"/>
      <c r="D9835" s="77"/>
      <c r="E9835" s="12"/>
      <c r="F9835" s="78"/>
      <c r="G9835" s="77"/>
      <c r="H9835" s="79"/>
      <c r="BA9835" s="5" t="str">
        <f t="shared" si="153"/>
        <v/>
      </c>
      <c r="BB9835" s="5" t="str">
        <f>IF(OR($E9835="",$G9835&lt;&gt;"Ativo"),"",IF(COUNTIFS($E$4:$E9835,$E9835,$A$4:$A9835,$A9835,$G$4:$G9835,"Ativo")=1,1,0))</f>
        <v/>
      </c>
      <c r="BC9835" t="str">
        <f>IF(OR($A9835="",$G9835&lt;&gt;"Ativo"),"",IF(COUNTIFS($A$4:$A9835,$A9835,$G$4:$G9835,"Ativo")=1,1,0))</f>
        <v/>
      </c>
    </row>
    <row r="9836" spans="1:55" x14ac:dyDescent="0.3">
      <c r="A9836" s="76"/>
      <c r="B9836" s="104"/>
      <c r="C9836" s="76"/>
      <c r="D9836" s="77"/>
      <c r="E9836" s="12"/>
      <c r="F9836" s="78"/>
      <c r="G9836" s="77"/>
      <c r="H9836" s="79"/>
      <c r="BA9836" s="5" t="str">
        <f t="shared" si="153"/>
        <v/>
      </c>
      <c r="BB9836" s="5" t="str">
        <f>IF(OR($E9836="",$G9836&lt;&gt;"Ativo"),"",IF(COUNTIFS($E$4:$E9836,$E9836,$A$4:$A9836,$A9836,$G$4:$G9836,"Ativo")=1,1,0))</f>
        <v/>
      </c>
      <c r="BC9836" t="str">
        <f>IF(OR($A9836="",$G9836&lt;&gt;"Ativo"),"",IF(COUNTIFS($A$4:$A9836,$A9836,$G$4:$G9836,"Ativo")=1,1,0))</f>
        <v/>
      </c>
    </row>
    <row r="9837" spans="1:55" x14ac:dyDescent="0.3">
      <c r="A9837" s="76"/>
      <c r="B9837" s="104"/>
      <c r="C9837" s="76"/>
      <c r="D9837" s="77"/>
      <c r="E9837" s="12"/>
      <c r="F9837" s="78"/>
      <c r="G9837" s="77"/>
      <c r="H9837" s="79"/>
      <c r="BA9837" s="5" t="str">
        <f t="shared" si="153"/>
        <v/>
      </c>
      <c r="BB9837" s="5" t="str">
        <f>IF(OR($E9837="",$G9837&lt;&gt;"Ativo"),"",IF(COUNTIFS($E$4:$E9837,$E9837,$A$4:$A9837,$A9837,$G$4:$G9837,"Ativo")=1,1,0))</f>
        <v/>
      </c>
      <c r="BC9837" t="str">
        <f>IF(OR($A9837="",$G9837&lt;&gt;"Ativo"),"",IF(COUNTIFS($A$4:$A9837,$A9837,$G$4:$G9837,"Ativo")=1,1,0))</f>
        <v/>
      </c>
    </row>
    <row r="9838" spans="1:55" x14ac:dyDescent="0.3">
      <c r="A9838" s="76"/>
      <c r="B9838" s="104"/>
      <c r="C9838" s="76"/>
      <c r="D9838" s="77"/>
      <c r="E9838" s="12"/>
      <c r="F9838" s="78"/>
      <c r="G9838" s="77"/>
      <c r="H9838" s="79"/>
      <c r="BA9838" s="5" t="str">
        <f t="shared" si="153"/>
        <v/>
      </c>
      <c r="BB9838" s="5" t="str">
        <f>IF(OR($E9838="",$G9838&lt;&gt;"Ativo"),"",IF(COUNTIFS($E$4:$E9838,$E9838,$A$4:$A9838,$A9838,$G$4:$G9838,"Ativo")=1,1,0))</f>
        <v/>
      </c>
      <c r="BC9838" t="str">
        <f>IF(OR($A9838="",$G9838&lt;&gt;"Ativo"),"",IF(COUNTIFS($A$4:$A9838,$A9838,$G$4:$G9838,"Ativo")=1,1,0))</f>
        <v/>
      </c>
    </row>
    <row r="9839" spans="1:55" x14ac:dyDescent="0.3">
      <c r="A9839" s="76"/>
      <c r="B9839" s="104"/>
      <c r="C9839" s="76"/>
      <c r="D9839" s="77"/>
      <c r="E9839" s="12"/>
      <c r="F9839" s="78"/>
      <c r="G9839" s="77"/>
      <c r="H9839" s="79"/>
      <c r="BA9839" s="5" t="str">
        <f t="shared" si="153"/>
        <v/>
      </c>
      <c r="BB9839" s="5" t="str">
        <f>IF(OR($E9839="",$G9839&lt;&gt;"Ativo"),"",IF(COUNTIFS($E$4:$E9839,$E9839,$A$4:$A9839,$A9839,$G$4:$G9839,"Ativo")=1,1,0))</f>
        <v/>
      </c>
      <c r="BC9839" t="str">
        <f>IF(OR($A9839="",$G9839&lt;&gt;"Ativo"),"",IF(COUNTIFS($A$4:$A9839,$A9839,$G$4:$G9839,"Ativo")=1,1,0))</f>
        <v/>
      </c>
    </row>
    <row r="9840" spans="1:55" x14ac:dyDescent="0.3">
      <c r="A9840" s="76"/>
      <c r="B9840" s="104"/>
      <c r="C9840" s="76"/>
      <c r="D9840" s="77"/>
      <c r="E9840" s="12"/>
      <c r="F9840" s="78"/>
      <c r="G9840" s="77"/>
      <c r="H9840" s="79"/>
      <c r="BA9840" s="5" t="str">
        <f t="shared" si="153"/>
        <v/>
      </c>
      <c r="BB9840" s="5" t="str">
        <f>IF(OR($E9840="",$G9840&lt;&gt;"Ativo"),"",IF(COUNTIFS($E$4:$E9840,$E9840,$A$4:$A9840,$A9840,$G$4:$G9840,"Ativo")=1,1,0))</f>
        <v/>
      </c>
      <c r="BC9840" t="str">
        <f>IF(OR($A9840="",$G9840&lt;&gt;"Ativo"),"",IF(COUNTIFS($A$4:$A9840,$A9840,$G$4:$G9840,"Ativo")=1,1,0))</f>
        <v/>
      </c>
    </row>
    <row r="9841" spans="1:55" x14ac:dyDescent="0.3">
      <c r="A9841" s="76"/>
      <c r="B9841" s="104"/>
      <c r="C9841" s="76"/>
      <c r="D9841" s="77"/>
      <c r="E9841" s="12"/>
      <c r="F9841" s="78"/>
      <c r="G9841" s="77"/>
      <c r="H9841" s="79"/>
      <c r="BA9841" s="5" t="str">
        <f t="shared" si="153"/>
        <v/>
      </c>
      <c r="BB9841" s="5" t="str">
        <f>IF(OR($E9841="",$G9841&lt;&gt;"Ativo"),"",IF(COUNTIFS($E$4:$E9841,$E9841,$A$4:$A9841,$A9841,$G$4:$G9841,"Ativo")=1,1,0))</f>
        <v/>
      </c>
      <c r="BC9841" t="str">
        <f>IF(OR($A9841="",$G9841&lt;&gt;"Ativo"),"",IF(COUNTIFS($A$4:$A9841,$A9841,$G$4:$G9841,"Ativo")=1,1,0))</f>
        <v/>
      </c>
    </row>
    <row r="9842" spans="1:55" x14ac:dyDescent="0.3">
      <c r="A9842" s="76"/>
      <c r="B9842" s="104"/>
      <c r="C9842" s="76"/>
      <c r="D9842" s="77"/>
      <c r="E9842" s="12"/>
      <c r="F9842" s="78"/>
      <c r="G9842" s="77"/>
      <c r="H9842" s="79"/>
      <c r="BA9842" s="5" t="str">
        <f t="shared" si="153"/>
        <v/>
      </c>
      <c r="BB9842" s="5" t="str">
        <f>IF(OR($E9842="",$G9842&lt;&gt;"Ativo"),"",IF(COUNTIFS($E$4:$E9842,$E9842,$A$4:$A9842,$A9842,$G$4:$G9842,"Ativo")=1,1,0))</f>
        <v/>
      </c>
      <c r="BC9842" t="str">
        <f>IF(OR($A9842="",$G9842&lt;&gt;"Ativo"),"",IF(COUNTIFS($A$4:$A9842,$A9842,$G$4:$G9842,"Ativo")=1,1,0))</f>
        <v/>
      </c>
    </row>
    <row r="9843" spans="1:55" x14ac:dyDescent="0.3">
      <c r="A9843" s="76"/>
      <c r="B9843" s="104"/>
      <c r="C9843" s="76"/>
      <c r="D9843" s="77"/>
      <c r="E9843" s="12"/>
      <c r="F9843" s="78"/>
      <c r="G9843" s="77"/>
      <c r="H9843" s="79"/>
      <c r="BA9843" s="5" t="str">
        <f t="shared" si="153"/>
        <v/>
      </c>
      <c r="BB9843" s="5" t="str">
        <f>IF(OR($E9843="",$G9843&lt;&gt;"Ativo"),"",IF(COUNTIFS($E$4:$E9843,$E9843,$A$4:$A9843,$A9843,$G$4:$G9843,"Ativo")=1,1,0))</f>
        <v/>
      </c>
      <c r="BC9843" t="str">
        <f>IF(OR($A9843="",$G9843&lt;&gt;"Ativo"),"",IF(COUNTIFS($A$4:$A9843,$A9843,$G$4:$G9843,"Ativo")=1,1,0))</f>
        <v/>
      </c>
    </row>
    <row r="9844" spans="1:55" x14ac:dyDescent="0.3">
      <c r="A9844" s="76"/>
      <c r="B9844" s="104"/>
      <c r="C9844" s="76"/>
      <c r="D9844" s="77"/>
      <c r="E9844" s="12"/>
      <c r="F9844" s="78"/>
      <c r="G9844" s="77"/>
      <c r="H9844" s="79"/>
      <c r="BA9844" s="5" t="str">
        <f t="shared" si="153"/>
        <v/>
      </c>
      <c r="BB9844" s="5" t="str">
        <f>IF(OR($E9844="",$G9844&lt;&gt;"Ativo"),"",IF(COUNTIFS($E$4:$E9844,$E9844,$A$4:$A9844,$A9844,$G$4:$G9844,"Ativo")=1,1,0))</f>
        <v/>
      </c>
      <c r="BC9844" t="str">
        <f>IF(OR($A9844="",$G9844&lt;&gt;"Ativo"),"",IF(COUNTIFS($A$4:$A9844,$A9844,$G$4:$G9844,"Ativo")=1,1,0))</f>
        <v/>
      </c>
    </row>
    <row r="9845" spans="1:55" x14ac:dyDescent="0.3">
      <c r="A9845" s="76"/>
      <c r="B9845" s="104"/>
      <c r="C9845" s="76"/>
      <c r="D9845" s="77"/>
      <c r="E9845" s="12"/>
      <c r="F9845" s="78"/>
      <c r="G9845" s="77"/>
      <c r="H9845" s="79"/>
      <c r="BA9845" s="5" t="str">
        <f t="shared" si="153"/>
        <v/>
      </c>
      <c r="BB9845" s="5" t="str">
        <f>IF(OR($E9845="",$G9845&lt;&gt;"Ativo"),"",IF(COUNTIFS($E$4:$E9845,$E9845,$A$4:$A9845,$A9845,$G$4:$G9845,"Ativo")=1,1,0))</f>
        <v/>
      </c>
      <c r="BC9845" t="str">
        <f>IF(OR($A9845="",$G9845&lt;&gt;"Ativo"),"",IF(COUNTIFS($A$4:$A9845,$A9845,$G$4:$G9845,"Ativo")=1,1,0))</f>
        <v/>
      </c>
    </row>
    <row r="9846" spans="1:55" x14ac:dyDescent="0.3">
      <c r="A9846" s="76"/>
      <c r="B9846" s="104"/>
      <c r="C9846" s="76"/>
      <c r="D9846" s="77"/>
      <c r="E9846" s="12"/>
      <c r="F9846" s="78"/>
      <c r="G9846" s="77"/>
      <c r="H9846" s="79"/>
      <c r="BA9846" s="5" t="str">
        <f t="shared" si="153"/>
        <v/>
      </c>
      <c r="BB9846" s="5" t="str">
        <f>IF(OR($E9846="",$G9846&lt;&gt;"Ativo"),"",IF(COUNTIFS($E$4:$E9846,$E9846,$A$4:$A9846,$A9846,$G$4:$G9846,"Ativo")=1,1,0))</f>
        <v/>
      </c>
      <c r="BC9846" t="str">
        <f>IF(OR($A9846="",$G9846&lt;&gt;"Ativo"),"",IF(COUNTIFS($A$4:$A9846,$A9846,$G$4:$G9846,"Ativo")=1,1,0))</f>
        <v/>
      </c>
    </row>
    <row r="9847" spans="1:55" x14ac:dyDescent="0.3">
      <c r="A9847" s="76"/>
      <c r="B9847" s="104"/>
      <c r="C9847" s="76"/>
      <c r="D9847" s="77"/>
      <c r="E9847" s="12"/>
      <c r="F9847" s="78"/>
      <c r="G9847" s="77"/>
      <c r="H9847" s="79"/>
      <c r="BA9847" s="5" t="str">
        <f t="shared" si="153"/>
        <v/>
      </c>
      <c r="BB9847" s="5" t="str">
        <f>IF(OR($E9847="",$G9847&lt;&gt;"Ativo"),"",IF(COUNTIFS($E$4:$E9847,$E9847,$A$4:$A9847,$A9847,$G$4:$G9847,"Ativo")=1,1,0))</f>
        <v/>
      </c>
      <c r="BC9847" t="str">
        <f>IF(OR($A9847="",$G9847&lt;&gt;"Ativo"),"",IF(COUNTIFS($A$4:$A9847,$A9847,$G$4:$G9847,"Ativo")=1,1,0))</f>
        <v/>
      </c>
    </row>
    <row r="9848" spans="1:55" x14ac:dyDescent="0.3">
      <c r="A9848" s="76"/>
      <c r="B9848" s="104"/>
      <c r="C9848" s="76"/>
      <c r="D9848" s="77"/>
      <c r="E9848" s="12"/>
      <c r="F9848" s="78"/>
      <c r="G9848" s="77"/>
      <c r="H9848" s="79"/>
      <c r="BA9848" s="5" t="str">
        <f t="shared" si="153"/>
        <v/>
      </c>
      <c r="BB9848" s="5" t="str">
        <f>IF(OR($E9848="",$G9848&lt;&gt;"Ativo"),"",IF(COUNTIFS($E$4:$E9848,$E9848,$A$4:$A9848,$A9848,$G$4:$G9848,"Ativo")=1,1,0))</f>
        <v/>
      </c>
      <c r="BC9848" t="str">
        <f>IF(OR($A9848="",$G9848&lt;&gt;"Ativo"),"",IF(COUNTIFS($A$4:$A9848,$A9848,$G$4:$G9848,"Ativo")=1,1,0))</f>
        <v/>
      </c>
    </row>
    <row r="9849" spans="1:55" x14ac:dyDescent="0.3">
      <c r="A9849" s="76"/>
      <c r="B9849" s="104"/>
      <c r="C9849" s="76"/>
      <c r="D9849" s="77"/>
      <c r="E9849" s="12"/>
      <c r="F9849" s="78"/>
      <c r="G9849" s="77"/>
      <c r="H9849" s="79"/>
      <c r="BA9849" s="5" t="str">
        <f t="shared" si="153"/>
        <v/>
      </c>
      <c r="BB9849" s="5" t="str">
        <f>IF(OR($E9849="",$G9849&lt;&gt;"Ativo"),"",IF(COUNTIFS($E$4:$E9849,$E9849,$A$4:$A9849,$A9849,$G$4:$G9849,"Ativo")=1,1,0))</f>
        <v/>
      </c>
      <c r="BC9849" t="str">
        <f>IF(OR($A9849="",$G9849&lt;&gt;"Ativo"),"",IF(COUNTIFS($A$4:$A9849,$A9849,$G$4:$G9849,"Ativo")=1,1,0))</f>
        <v/>
      </c>
    </row>
    <row r="9850" spans="1:55" x14ac:dyDescent="0.3">
      <c r="A9850" s="76"/>
      <c r="B9850" s="104"/>
      <c r="C9850" s="76"/>
      <c r="D9850" s="77"/>
      <c r="E9850" s="12"/>
      <c r="F9850" s="78"/>
      <c r="G9850" s="77"/>
      <c r="H9850" s="79"/>
      <c r="BA9850" s="5" t="str">
        <f t="shared" si="153"/>
        <v/>
      </c>
      <c r="BB9850" s="5" t="str">
        <f>IF(OR($E9850="",$G9850&lt;&gt;"Ativo"),"",IF(COUNTIFS($E$4:$E9850,$E9850,$A$4:$A9850,$A9850,$G$4:$G9850,"Ativo")=1,1,0))</f>
        <v/>
      </c>
      <c r="BC9850" t="str">
        <f>IF(OR($A9850="",$G9850&lt;&gt;"Ativo"),"",IF(COUNTIFS($A$4:$A9850,$A9850,$G$4:$G9850,"Ativo")=1,1,0))</f>
        <v/>
      </c>
    </row>
    <row r="9851" spans="1:55" x14ac:dyDescent="0.3">
      <c r="A9851" s="76"/>
      <c r="B9851" s="104"/>
      <c r="C9851" s="76"/>
      <c r="D9851" s="77"/>
      <c r="E9851" s="12"/>
      <c r="F9851" s="78"/>
      <c r="G9851" s="77"/>
      <c r="H9851" s="79"/>
      <c r="BA9851" s="5" t="str">
        <f t="shared" si="153"/>
        <v/>
      </c>
      <c r="BB9851" s="5" t="str">
        <f>IF(OR($E9851="",$G9851&lt;&gt;"Ativo"),"",IF(COUNTIFS($E$4:$E9851,$E9851,$A$4:$A9851,$A9851,$G$4:$G9851,"Ativo")=1,1,0))</f>
        <v/>
      </c>
      <c r="BC9851" t="str">
        <f>IF(OR($A9851="",$G9851&lt;&gt;"Ativo"),"",IF(COUNTIFS($A$4:$A9851,$A9851,$G$4:$G9851,"Ativo")=1,1,0))</f>
        <v/>
      </c>
    </row>
    <row r="9852" spans="1:55" x14ac:dyDescent="0.3">
      <c r="A9852" s="76"/>
      <c r="B9852" s="104"/>
      <c r="C9852" s="76"/>
      <c r="D9852" s="77"/>
      <c r="E9852" s="12"/>
      <c r="F9852" s="78"/>
      <c r="G9852" s="77"/>
      <c r="H9852" s="79"/>
      <c r="BA9852" s="5" t="str">
        <f t="shared" si="153"/>
        <v/>
      </c>
      <c r="BB9852" s="5" t="str">
        <f>IF(OR($E9852="",$G9852&lt;&gt;"Ativo"),"",IF(COUNTIFS($E$4:$E9852,$E9852,$A$4:$A9852,$A9852,$G$4:$G9852,"Ativo")=1,1,0))</f>
        <v/>
      </c>
      <c r="BC9852" t="str">
        <f>IF(OR($A9852="",$G9852&lt;&gt;"Ativo"),"",IF(COUNTIFS($A$4:$A9852,$A9852,$G$4:$G9852,"Ativo")=1,1,0))</f>
        <v/>
      </c>
    </row>
    <row r="9853" spans="1:55" x14ac:dyDescent="0.3">
      <c r="A9853" s="76"/>
      <c r="B9853" s="104"/>
      <c r="C9853" s="76"/>
      <c r="D9853" s="77"/>
      <c r="E9853" s="12"/>
      <c r="F9853" s="78"/>
      <c r="G9853" s="77"/>
      <c r="H9853" s="79"/>
      <c r="BA9853" s="5" t="str">
        <f t="shared" si="153"/>
        <v/>
      </c>
      <c r="BB9853" s="5" t="str">
        <f>IF(OR($E9853="",$G9853&lt;&gt;"Ativo"),"",IF(COUNTIFS($E$4:$E9853,$E9853,$A$4:$A9853,$A9853,$G$4:$G9853,"Ativo")=1,1,0))</f>
        <v/>
      </c>
      <c r="BC9853" t="str">
        <f>IF(OR($A9853="",$G9853&lt;&gt;"Ativo"),"",IF(COUNTIFS($A$4:$A9853,$A9853,$G$4:$G9853,"Ativo")=1,1,0))</f>
        <v/>
      </c>
    </row>
    <row r="9854" spans="1:55" x14ac:dyDescent="0.3">
      <c r="A9854" s="76"/>
      <c r="B9854" s="104"/>
      <c r="C9854" s="76"/>
      <c r="D9854" s="77"/>
      <c r="E9854" s="12"/>
      <c r="F9854" s="78"/>
      <c r="G9854" s="77"/>
      <c r="H9854" s="79"/>
      <c r="BA9854" s="5" t="str">
        <f t="shared" si="153"/>
        <v/>
      </c>
      <c r="BB9854" s="5" t="str">
        <f>IF(OR($E9854="",$G9854&lt;&gt;"Ativo"),"",IF(COUNTIFS($E$4:$E9854,$E9854,$A$4:$A9854,$A9854,$G$4:$G9854,"Ativo")=1,1,0))</f>
        <v/>
      </c>
      <c r="BC9854" t="str">
        <f>IF(OR($A9854="",$G9854&lt;&gt;"Ativo"),"",IF(COUNTIFS($A$4:$A9854,$A9854,$G$4:$G9854,"Ativo")=1,1,0))</f>
        <v/>
      </c>
    </row>
    <row r="9855" spans="1:55" x14ac:dyDescent="0.3">
      <c r="A9855" s="76"/>
      <c r="B9855" s="104"/>
      <c r="C9855" s="76"/>
      <c r="D9855" s="77"/>
      <c r="E9855" s="12"/>
      <c r="F9855" s="78"/>
      <c r="G9855" s="77"/>
      <c r="H9855" s="79"/>
      <c r="BA9855" s="5" t="str">
        <f t="shared" si="153"/>
        <v/>
      </c>
      <c r="BB9855" s="5" t="str">
        <f>IF(OR($E9855="",$G9855&lt;&gt;"Ativo"),"",IF(COUNTIFS($E$4:$E9855,$E9855,$A$4:$A9855,$A9855,$G$4:$G9855,"Ativo")=1,1,0))</f>
        <v/>
      </c>
      <c r="BC9855" t="str">
        <f>IF(OR($A9855="",$G9855&lt;&gt;"Ativo"),"",IF(COUNTIFS($A$4:$A9855,$A9855,$G$4:$G9855,"Ativo")=1,1,0))</f>
        <v/>
      </c>
    </row>
    <row r="9856" spans="1:55" x14ac:dyDescent="0.3">
      <c r="A9856" s="76"/>
      <c r="B9856" s="104"/>
      <c r="C9856" s="76"/>
      <c r="D9856" s="77"/>
      <c r="E9856" s="12"/>
      <c r="F9856" s="78"/>
      <c r="G9856" s="77"/>
      <c r="H9856" s="79"/>
      <c r="BA9856" s="5" t="str">
        <f t="shared" si="153"/>
        <v/>
      </c>
      <c r="BB9856" s="5" t="str">
        <f>IF(OR($E9856="",$G9856&lt;&gt;"Ativo"),"",IF(COUNTIFS($E$4:$E9856,$E9856,$A$4:$A9856,$A9856,$G$4:$G9856,"Ativo")=1,1,0))</f>
        <v/>
      </c>
      <c r="BC9856" t="str">
        <f>IF(OR($A9856="",$G9856&lt;&gt;"Ativo"),"",IF(COUNTIFS($A$4:$A9856,$A9856,$G$4:$G9856,"Ativo")=1,1,0))</f>
        <v/>
      </c>
    </row>
    <row r="9857" spans="1:55" x14ac:dyDescent="0.3">
      <c r="A9857" s="76"/>
      <c r="B9857" s="104"/>
      <c r="C9857" s="76"/>
      <c r="D9857" s="77"/>
      <c r="E9857" s="12"/>
      <c r="F9857" s="78"/>
      <c r="G9857" s="77"/>
      <c r="H9857" s="79"/>
      <c r="BA9857" s="5" t="str">
        <f t="shared" si="153"/>
        <v/>
      </c>
      <c r="BB9857" s="5" t="str">
        <f>IF(OR($E9857="",$G9857&lt;&gt;"Ativo"),"",IF(COUNTIFS($E$4:$E9857,$E9857,$A$4:$A9857,$A9857,$G$4:$G9857,"Ativo")=1,1,0))</f>
        <v/>
      </c>
      <c r="BC9857" t="str">
        <f>IF(OR($A9857="",$G9857&lt;&gt;"Ativo"),"",IF(COUNTIFS($A$4:$A9857,$A9857,$G$4:$G9857,"Ativo")=1,1,0))</f>
        <v/>
      </c>
    </row>
    <row r="9858" spans="1:55" x14ac:dyDescent="0.3">
      <c r="A9858" s="76"/>
      <c r="B9858" s="104"/>
      <c r="C9858" s="76"/>
      <c r="D9858" s="77"/>
      <c r="E9858" s="12"/>
      <c r="F9858" s="78"/>
      <c r="G9858" s="77"/>
      <c r="H9858" s="79"/>
      <c r="BA9858" s="5" t="str">
        <f t="shared" si="153"/>
        <v/>
      </c>
      <c r="BB9858" s="5" t="str">
        <f>IF(OR($E9858="",$G9858&lt;&gt;"Ativo"),"",IF(COUNTIFS($E$4:$E9858,$E9858,$A$4:$A9858,$A9858,$G$4:$G9858,"Ativo")=1,1,0))</f>
        <v/>
      </c>
      <c r="BC9858" t="str">
        <f>IF(OR($A9858="",$G9858&lt;&gt;"Ativo"),"",IF(COUNTIFS($A$4:$A9858,$A9858,$G$4:$G9858,"Ativo")=1,1,0))</f>
        <v/>
      </c>
    </row>
    <row r="9859" spans="1:55" x14ac:dyDescent="0.3">
      <c r="A9859" s="76"/>
      <c r="B9859" s="104"/>
      <c r="C9859" s="76"/>
      <c r="D9859" s="77"/>
      <c r="E9859" s="12"/>
      <c r="F9859" s="78"/>
      <c r="G9859" s="77"/>
      <c r="H9859" s="79"/>
      <c r="BA9859" s="5" t="str">
        <f t="shared" si="153"/>
        <v/>
      </c>
      <c r="BB9859" s="5" t="str">
        <f>IF(OR($E9859="",$G9859&lt;&gt;"Ativo"),"",IF(COUNTIFS($E$4:$E9859,$E9859,$A$4:$A9859,$A9859,$G$4:$G9859,"Ativo")=1,1,0))</f>
        <v/>
      </c>
      <c r="BC9859" t="str">
        <f>IF(OR($A9859="",$G9859&lt;&gt;"Ativo"),"",IF(COUNTIFS($A$4:$A9859,$A9859,$G$4:$G9859,"Ativo")=1,1,0))</f>
        <v/>
      </c>
    </row>
    <row r="9860" spans="1:55" x14ac:dyDescent="0.3">
      <c r="A9860" s="76"/>
      <c r="B9860" s="104"/>
      <c r="C9860" s="76"/>
      <c r="D9860" s="77"/>
      <c r="E9860" s="12"/>
      <c r="F9860" s="78"/>
      <c r="G9860" s="77"/>
      <c r="H9860" s="79"/>
      <c r="BA9860" s="5" t="str">
        <f t="shared" ref="BA9860:BA9923" si="154">IF($D9860="","",MID($D9860,4,LEN($D9860)-5))</f>
        <v/>
      </c>
      <c r="BB9860" s="5" t="str">
        <f>IF(OR($E9860="",$G9860&lt;&gt;"Ativo"),"",IF(COUNTIFS($E$4:$E9860,$E9860,$A$4:$A9860,$A9860,$G$4:$G9860,"Ativo")=1,1,0))</f>
        <v/>
      </c>
      <c r="BC9860" t="str">
        <f>IF(OR($A9860="",$G9860&lt;&gt;"Ativo"),"",IF(COUNTIFS($A$4:$A9860,$A9860,$G$4:$G9860,"Ativo")=1,1,0))</f>
        <v/>
      </c>
    </row>
    <row r="9861" spans="1:55" x14ac:dyDescent="0.3">
      <c r="A9861" s="76"/>
      <c r="B9861" s="104"/>
      <c r="C9861" s="76"/>
      <c r="D9861" s="77"/>
      <c r="E9861" s="12"/>
      <c r="F9861" s="78"/>
      <c r="G9861" s="77"/>
      <c r="H9861" s="79"/>
      <c r="BA9861" s="5" t="str">
        <f t="shared" si="154"/>
        <v/>
      </c>
      <c r="BB9861" s="5" t="str">
        <f>IF(OR($E9861="",$G9861&lt;&gt;"Ativo"),"",IF(COUNTIFS($E$4:$E9861,$E9861,$A$4:$A9861,$A9861,$G$4:$G9861,"Ativo")=1,1,0))</f>
        <v/>
      </c>
      <c r="BC9861" t="str">
        <f>IF(OR($A9861="",$G9861&lt;&gt;"Ativo"),"",IF(COUNTIFS($A$4:$A9861,$A9861,$G$4:$G9861,"Ativo")=1,1,0))</f>
        <v/>
      </c>
    </row>
    <row r="9862" spans="1:55" x14ac:dyDescent="0.3">
      <c r="A9862" s="76"/>
      <c r="B9862" s="104"/>
      <c r="C9862" s="76"/>
      <c r="D9862" s="77"/>
      <c r="E9862" s="12"/>
      <c r="F9862" s="78"/>
      <c r="G9862" s="77"/>
      <c r="H9862" s="79"/>
      <c r="BA9862" s="5" t="str">
        <f t="shared" si="154"/>
        <v/>
      </c>
      <c r="BB9862" s="5" t="str">
        <f>IF(OR($E9862="",$G9862&lt;&gt;"Ativo"),"",IF(COUNTIFS($E$4:$E9862,$E9862,$A$4:$A9862,$A9862,$G$4:$G9862,"Ativo")=1,1,0))</f>
        <v/>
      </c>
      <c r="BC9862" t="str">
        <f>IF(OR($A9862="",$G9862&lt;&gt;"Ativo"),"",IF(COUNTIFS($A$4:$A9862,$A9862,$G$4:$G9862,"Ativo")=1,1,0))</f>
        <v/>
      </c>
    </row>
    <row r="9863" spans="1:55" x14ac:dyDescent="0.3">
      <c r="A9863" s="76"/>
      <c r="B9863" s="104"/>
      <c r="C9863" s="76"/>
      <c r="D9863" s="77"/>
      <c r="E9863" s="12"/>
      <c r="F9863" s="78"/>
      <c r="G9863" s="77"/>
      <c r="H9863" s="79"/>
      <c r="BA9863" s="5" t="str">
        <f t="shared" si="154"/>
        <v/>
      </c>
      <c r="BB9863" s="5" t="str">
        <f>IF(OR($E9863="",$G9863&lt;&gt;"Ativo"),"",IF(COUNTIFS($E$4:$E9863,$E9863,$A$4:$A9863,$A9863,$G$4:$G9863,"Ativo")=1,1,0))</f>
        <v/>
      </c>
      <c r="BC9863" t="str">
        <f>IF(OR($A9863="",$G9863&lt;&gt;"Ativo"),"",IF(COUNTIFS($A$4:$A9863,$A9863,$G$4:$G9863,"Ativo")=1,1,0))</f>
        <v/>
      </c>
    </row>
    <row r="9864" spans="1:55" x14ac:dyDescent="0.3">
      <c r="A9864" s="76"/>
      <c r="B9864" s="104"/>
      <c r="C9864" s="76"/>
      <c r="D9864" s="77"/>
      <c r="E9864" s="12"/>
      <c r="F9864" s="78"/>
      <c r="G9864" s="77"/>
      <c r="H9864" s="79"/>
      <c r="BA9864" s="5" t="str">
        <f t="shared" si="154"/>
        <v/>
      </c>
      <c r="BB9864" s="5" t="str">
        <f>IF(OR($E9864="",$G9864&lt;&gt;"Ativo"),"",IF(COUNTIFS($E$4:$E9864,$E9864,$A$4:$A9864,$A9864,$G$4:$G9864,"Ativo")=1,1,0))</f>
        <v/>
      </c>
      <c r="BC9864" t="str">
        <f>IF(OR($A9864="",$G9864&lt;&gt;"Ativo"),"",IF(COUNTIFS($A$4:$A9864,$A9864,$G$4:$G9864,"Ativo")=1,1,0))</f>
        <v/>
      </c>
    </row>
    <row r="9865" spans="1:55" x14ac:dyDescent="0.3">
      <c r="A9865" s="76"/>
      <c r="B9865" s="104"/>
      <c r="C9865" s="76"/>
      <c r="D9865" s="77"/>
      <c r="E9865" s="12"/>
      <c r="F9865" s="78"/>
      <c r="G9865" s="77"/>
      <c r="H9865" s="79"/>
      <c r="BA9865" s="5" t="str">
        <f t="shared" si="154"/>
        <v/>
      </c>
      <c r="BB9865" s="5" t="str">
        <f>IF(OR($E9865="",$G9865&lt;&gt;"Ativo"),"",IF(COUNTIFS($E$4:$E9865,$E9865,$A$4:$A9865,$A9865,$G$4:$G9865,"Ativo")=1,1,0))</f>
        <v/>
      </c>
      <c r="BC9865" t="str">
        <f>IF(OR($A9865="",$G9865&lt;&gt;"Ativo"),"",IF(COUNTIFS($A$4:$A9865,$A9865,$G$4:$G9865,"Ativo")=1,1,0))</f>
        <v/>
      </c>
    </row>
    <row r="9866" spans="1:55" x14ac:dyDescent="0.3">
      <c r="A9866" s="76"/>
      <c r="B9866" s="104"/>
      <c r="C9866" s="76"/>
      <c r="D9866" s="77"/>
      <c r="E9866" s="12"/>
      <c r="F9866" s="78"/>
      <c r="G9866" s="77"/>
      <c r="H9866" s="79"/>
      <c r="BA9866" s="5" t="str">
        <f t="shared" si="154"/>
        <v/>
      </c>
      <c r="BB9866" s="5" t="str">
        <f>IF(OR($E9866="",$G9866&lt;&gt;"Ativo"),"",IF(COUNTIFS($E$4:$E9866,$E9866,$A$4:$A9866,$A9866,$G$4:$G9866,"Ativo")=1,1,0))</f>
        <v/>
      </c>
      <c r="BC9866" t="str">
        <f>IF(OR($A9866="",$G9866&lt;&gt;"Ativo"),"",IF(COUNTIFS($A$4:$A9866,$A9866,$G$4:$G9866,"Ativo")=1,1,0))</f>
        <v/>
      </c>
    </row>
    <row r="9867" spans="1:55" x14ac:dyDescent="0.3">
      <c r="A9867" s="76"/>
      <c r="B9867" s="104"/>
      <c r="C9867" s="76"/>
      <c r="D9867" s="77"/>
      <c r="E9867" s="12"/>
      <c r="F9867" s="78"/>
      <c r="G9867" s="77"/>
      <c r="H9867" s="79"/>
      <c r="BA9867" s="5" t="str">
        <f t="shared" si="154"/>
        <v/>
      </c>
      <c r="BB9867" s="5" t="str">
        <f>IF(OR($E9867="",$G9867&lt;&gt;"Ativo"),"",IF(COUNTIFS($E$4:$E9867,$E9867,$A$4:$A9867,$A9867,$G$4:$G9867,"Ativo")=1,1,0))</f>
        <v/>
      </c>
      <c r="BC9867" t="str">
        <f>IF(OR($A9867="",$G9867&lt;&gt;"Ativo"),"",IF(COUNTIFS($A$4:$A9867,$A9867,$G$4:$G9867,"Ativo")=1,1,0))</f>
        <v/>
      </c>
    </row>
    <row r="9868" spans="1:55" x14ac:dyDescent="0.3">
      <c r="A9868" s="76"/>
      <c r="B9868" s="104"/>
      <c r="C9868" s="76"/>
      <c r="D9868" s="77"/>
      <c r="E9868" s="12"/>
      <c r="F9868" s="78"/>
      <c r="G9868" s="77"/>
      <c r="H9868" s="79"/>
      <c r="BA9868" s="5" t="str">
        <f t="shared" si="154"/>
        <v/>
      </c>
      <c r="BB9868" s="5" t="str">
        <f>IF(OR($E9868="",$G9868&lt;&gt;"Ativo"),"",IF(COUNTIFS($E$4:$E9868,$E9868,$A$4:$A9868,$A9868,$G$4:$G9868,"Ativo")=1,1,0))</f>
        <v/>
      </c>
      <c r="BC9868" t="str">
        <f>IF(OR($A9868="",$G9868&lt;&gt;"Ativo"),"",IF(COUNTIFS($A$4:$A9868,$A9868,$G$4:$G9868,"Ativo")=1,1,0))</f>
        <v/>
      </c>
    </row>
    <row r="9869" spans="1:55" x14ac:dyDescent="0.3">
      <c r="A9869" s="76"/>
      <c r="B9869" s="104"/>
      <c r="C9869" s="76"/>
      <c r="D9869" s="77"/>
      <c r="E9869" s="12"/>
      <c r="F9869" s="78"/>
      <c r="G9869" s="77"/>
      <c r="H9869" s="79"/>
      <c r="BA9869" s="5" t="str">
        <f t="shared" si="154"/>
        <v/>
      </c>
      <c r="BB9869" s="5" t="str">
        <f>IF(OR($E9869="",$G9869&lt;&gt;"Ativo"),"",IF(COUNTIFS($E$4:$E9869,$E9869,$A$4:$A9869,$A9869,$G$4:$G9869,"Ativo")=1,1,0))</f>
        <v/>
      </c>
      <c r="BC9869" t="str">
        <f>IF(OR($A9869="",$G9869&lt;&gt;"Ativo"),"",IF(COUNTIFS($A$4:$A9869,$A9869,$G$4:$G9869,"Ativo")=1,1,0))</f>
        <v/>
      </c>
    </row>
    <row r="9870" spans="1:55" x14ac:dyDescent="0.3">
      <c r="A9870" s="76"/>
      <c r="B9870" s="104"/>
      <c r="C9870" s="76"/>
      <c r="D9870" s="77"/>
      <c r="E9870" s="12"/>
      <c r="F9870" s="78"/>
      <c r="G9870" s="77"/>
      <c r="H9870" s="79"/>
      <c r="BA9870" s="5" t="str">
        <f t="shared" si="154"/>
        <v/>
      </c>
      <c r="BB9870" s="5" t="str">
        <f>IF(OR($E9870="",$G9870&lt;&gt;"Ativo"),"",IF(COUNTIFS($E$4:$E9870,$E9870,$A$4:$A9870,$A9870,$G$4:$G9870,"Ativo")=1,1,0))</f>
        <v/>
      </c>
      <c r="BC9870" t="str">
        <f>IF(OR($A9870="",$G9870&lt;&gt;"Ativo"),"",IF(COUNTIFS($A$4:$A9870,$A9870,$G$4:$G9870,"Ativo")=1,1,0))</f>
        <v/>
      </c>
    </row>
    <row r="9871" spans="1:55" x14ac:dyDescent="0.3">
      <c r="A9871" s="76"/>
      <c r="B9871" s="104"/>
      <c r="C9871" s="76"/>
      <c r="D9871" s="77"/>
      <c r="E9871" s="12"/>
      <c r="F9871" s="78"/>
      <c r="G9871" s="77"/>
      <c r="H9871" s="79"/>
      <c r="BA9871" s="5" t="str">
        <f t="shared" si="154"/>
        <v/>
      </c>
      <c r="BB9871" s="5" t="str">
        <f>IF(OR($E9871="",$G9871&lt;&gt;"Ativo"),"",IF(COUNTIFS($E$4:$E9871,$E9871,$A$4:$A9871,$A9871,$G$4:$G9871,"Ativo")=1,1,0))</f>
        <v/>
      </c>
      <c r="BC9871" t="str">
        <f>IF(OR($A9871="",$G9871&lt;&gt;"Ativo"),"",IF(COUNTIFS($A$4:$A9871,$A9871,$G$4:$G9871,"Ativo")=1,1,0))</f>
        <v/>
      </c>
    </row>
    <row r="9872" spans="1:55" x14ac:dyDescent="0.3">
      <c r="A9872" s="76"/>
      <c r="B9872" s="104"/>
      <c r="C9872" s="76"/>
      <c r="D9872" s="77"/>
      <c r="E9872" s="12"/>
      <c r="F9872" s="78"/>
      <c r="G9872" s="77"/>
      <c r="H9872" s="79"/>
      <c r="BA9872" s="5" t="str">
        <f t="shared" si="154"/>
        <v/>
      </c>
      <c r="BB9872" s="5" t="str">
        <f>IF(OR($E9872="",$G9872&lt;&gt;"Ativo"),"",IF(COUNTIFS($E$4:$E9872,$E9872,$A$4:$A9872,$A9872,$G$4:$G9872,"Ativo")=1,1,0))</f>
        <v/>
      </c>
      <c r="BC9872" t="str">
        <f>IF(OR($A9872="",$G9872&lt;&gt;"Ativo"),"",IF(COUNTIFS($A$4:$A9872,$A9872,$G$4:$G9872,"Ativo")=1,1,0))</f>
        <v/>
      </c>
    </row>
    <row r="9873" spans="1:55" x14ac:dyDescent="0.3">
      <c r="A9873" s="76"/>
      <c r="B9873" s="104"/>
      <c r="C9873" s="76"/>
      <c r="D9873" s="77"/>
      <c r="E9873" s="12"/>
      <c r="F9873" s="78"/>
      <c r="G9873" s="77"/>
      <c r="H9873" s="79"/>
      <c r="BA9873" s="5" t="str">
        <f t="shared" si="154"/>
        <v/>
      </c>
      <c r="BB9873" s="5" t="str">
        <f>IF(OR($E9873="",$G9873&lt;&gt;"Ativo"),"",IF(COUNTIFS($E$4:$E9873,$E9873,$A$4:$A9873,$A9873,$G$4:$G9873,"Ativo")=1,1,0))</f>
        <v/>
      </c>
      <c r="BC9873" t="str">
        <f>IF(OR($A9873="",$G9873&lt;&gt;"Ativo"),"",IF(COUNTIFS($A$4:$A9873,$A9873,$G$4:$G9873,"Ativo")=1,1,0))</f>
        <v/>
      </c>
    </row>
    <row r="9874" spans="1:55" x14ac:dyDescent="0.3">
      <c r="A9874" s="76"/>
      <c r="B9874" s="104"/>
      <c r="C9874" s="76"/>
      <c r="D9874" s="77"/>
      <c r="E9874" s="12"/>
      <c r="F9874" s="78"/>
      <c r="G9874" s="77"/>
      <c r="H9874" s="79"/>
      <c r="BA9874" s="5" t="str">
        <f t="shared" si="154"/>
        <v/>
      </c>
      <c r="BB9874" s="5" t="str">
        <f>IF(OR($E9874="",$G9874&lt;&gt;"Ativo"),"",IF(COUNTIFS($E$4:$E9874,$E9874,$A$4:$A9874,$A9874,$G$4:$G9874,"Ativo")=1,1,0))</f>
        <v/>
      </c>
      <c r="BC9874" t="str">
        <f>IF(OR($A9874="",$G9874&lt;&gt;"Ativo"),"",IF(COUNTIFS($A$4:$A9874,$A9874,$G$4:$G9874,"Ativo")=1,1,0))</f>
        <v/>
      </c>
    </row>
    <row r="9875" spans="1:55" x14ac:dyDescent="0.3">
      <c r="A9875" s="76"/>
      <c r="B9875" s="104"/>
      <c r="C9875" s="76"/>
      <c r="D9875" s="77"/>
      <c r="E9875" s="12"/>
      <c r="F9875" s="78"/>
      <c r="G9875" s="77"/>
      <c r="H9875" s="79"/>
      <c r="BA9875" s="5" t="str">
        <f t="shared" si="154"/>
        <v/>
      </c>
      <c r="BB9875" s="5" t="str">
        <f>IF(OR($E9875="",$G9875&lt;&gt;"Ativo"),"",IF(COUNTIFS($E$4:$E9875,$E9875,$A$4:$A9875,$A9875,$G$4:$G9875,"Ativo")=1,1,0))</f>
        <v/>
      </c>
      <c r="BC9875" t="str">
        <f>IF(OR($A9875="",$G9875&lt;&gt;"Ativo"),"",IF(COUNTIFS($A$4:$A9875,$A9875,$G$4:$G9875,"Ativo")=1,1,0))</f>
        <v/>
      </c>
    </row>
    <row r="9876" spans="1:55" x14ac:dyDescent="0.3">
      <c r="A9876" s="76"/>
      <c r="B9876" s="104"/>
      <c r="C9876" s="76"/>
      <c r="D9876" s="77"/>
      <c r="E9876" s="12"/>
      <c r="F9876" s="78"/>
      <c r="G9876" s="77"/>
      <c r="H9876" s="79"/>
      <c r="BA9876" s="5" t="str">
        <f t="shared" si="154"/>
        <v/>
      </c>
      <c r="BB9876" s="5" t="str">
        <f>IF(OR($E9876="",$G9876&lt;&gt;"Ativo"),"",IF(COUNTIFS($E$4:$E9876,$E9876,$A$4:$A9876,$A9876,$G$4:$G9876,"Ativo")=1,1,0))</f>
        <v/>
      </c>
      <c r="BC9876" t="str">
        <f>IF(OR($A9876="",$G9876&lt;&gt;"Ativo"),"",IF(COUNTIFS($A$4:$A9876,$A9876,$G$4:$G9876,"Ativo")=1,1,0))</f>
        <v/>
      </c>
    </row>
    <row r="9877" spans="1:55" x14ac:dyDescent="0.3">
      <c r="A9877" s="76"/>
      <c r="B9877" s="104"/>
      <c r="C9877" s="76"/>
      <c r="D9877" s="77"/>
      <c r="E9877" s="12"/>
      <c r="F9877" s="78"/>
      <c r="G9877" s="77"/>
      <c r="H9877" s="79"/>
      <c r="BA9877" s="5" t="str">
        <f t="shared" si="154"/>
        <v/>
      </c>
      <c r="BB9877" s="5" t="str">
        <f>IF(OR($E9877="",$G9877&lt;&gt;"Ativo"),"",IF(COUNTIFS($E$4:$E9877,$E9877,$A$4:$A9877,$A9877,$G$4:$G9877,"Ativo")=1,1,0))</f>
        <v/>
      </c>
      <c r="BC9877" t="str">
        <f>IF(OR($A9877="",$G9877&lt;&gt;"Ativo"),"",IF(COUNTIFS($A$4:$A9877,$A9877,$G$4:$G9877,"Ativo")=1,1,0))</f>
        <v/>
      </c>
    </row>
    <row r="9878" spans="1:55" x14ac:dyDescent="0.3">
      <c r="A9878" s="76"/>
      <c r="B9878" s="104"/>
      <c r="C9878" s="76"/>
      <c r="D9878" s="77"/>
      <c r="E9878" s="12"/>
      <c r="F9878" s="78"/>
      <c r="G9878" s="77"/>
      <c r="H9878" s="79"/>
      <c r="BA9878" s="5" t="str">
        <f t="shared" si="154"/>
        <v/>
      </c>
      <c r="BB9878" s="5" t="str">
        <f>IF(OR($E9878="",$G9878&lt;&gt;"Ativo"),"",IF(COUNTIFS($E$4:$E9878,$E9878,$A$4:$A9878,$A9878,$G$4:$G9878,"Ativo")=1,1,0))</f>
        <v/>
      </c>
      <c r="BC9878" t="str">
        <f>IF(OR($A9878="",$G9878&lt;&gt;"Ativo"),"",IF(COUNTIFS($A$4:$A9878,$A9878,$G$4:$G9878,"Ativo")=1,1,0))</f>
        <v/>
      </c>
    </row>
    <row r="9879" spans="1:55" x14ac:dyDescent="0.3">
      <c r="A9879" s="76"/>
      <c r="B9879" s="104"/>
      <c r="C9879" s="76"/>
      <c r="D9879" s="77"/>
      <c r="E9879" s="12"/>
      <c r="F9879" s="78"/>
      <c r="G9879" s="77"/>
      <c r="H9879" s="79"/>
      <c r="BA9879" s="5" t="str">
        <f t="shared" si="154"/>
        <v/>
      </c>
      <c r="BB9879" s="5" t="str">
        <f>IF(OR($E9879="",$G9879&lt;&gt;"Ativo"),"",IF(COUNTIFS($E$4:$E9879,$E9879,$A$4:$A9879,$A9879,$G$4:$G9879,"Ativo")=1,1,0))</f>
        <v/>
      </c>
      <c r="BC9879" t="str">
        <f>IF(OR($A9879="",$G9879&lt;&gt;"Ativo"),"",IF(COUNTIFS($A$4:$A9879,$A9879,$G$4:$G9879,"Ativo")=1,1,0))</f>
        <v/>
      </c>
    </row>
    <row r="9880" spans="1:55" x14ac:dyDescent="0.3">
      <c r="A9880" s="76"/>
      <c r="B9880" s="104"/>
      <c r="C9880" s="76"/>
      <c r="D9880" s="77"/>
      <c r="E9880" s="12"/>
      <c r="F9880" s="78"/>
      <c r="G9880" s="77"/>
      <c r="H9880" s="79"/>
      <c r="BA9880" s="5" t="str">
        <f t="shared" si="154"/>
        <v/>
      </c>
      <c r="BB9880" s="5" t="str">
        <f>IF(OR($E9880="",$G9880&lt;&gt;"Ativo"),"",IF(COUNTIFS($E$4:$E9880,$E9880,$A$4:$A9880,$A9880,$G$4:$G9880,"Ativo")=1,1,0))</f>
        <v/>
      </c>
      <c r="BC9880" t="str">
        <f>IF(OR($A9880="",$G9880&lt;&gt;"Ativo"),"",IF(COUNTIFS($A$4:$A9880,$A9880,$G$4:$G9880,"Ativo")=1,1,0))</f>
        <v/>
      </c>
    </row>
    <row r="9881" spans="1:55" x14ac:dyDescent="0.3">
      <c r="A9881" s="76"/>
      <c r="B9881" s="104"/>
      <c r="C9881" s="76"/>
      <c r="D9881" s="77"/>
      <c r="E9881" s="12"/>
      <c r="F9881" s="78"/>
      <c r="G9881" s="77"/>
      <c r="H9881" s="79"/>
      <c r="BA9881" s="5" t="str">
        <f t="shared" si="154"/>
        <v/>
      </c>
      <c r="BB9881" s="5" t="str">
        <f>IF(OR($E9881="",$G9881&lt;&gt;"Ativo"),"",IF(COUNTIFS($E$4:$E9881,$E9881,$A$4:$A9881,$A9881,$G$4:$G9881,"Ativo")=1,1,0))</f>
        <v/>
      </c>
      <c r="BC9881" t="str">
        <f>IF(OR($A9881="",$G9881&lt;&gt;"Ativo"),"",IF(COUNTIFS($A$4:$A9881,$A9881,$G$4:$G9881,"Ativo")=1,1,0))</f>
        <v/>
      </c>
    </row>
    <row r="9882" spans="1:55" x14ac:dyDescent="0.3">
      <c r="A9882" s="76"/>
      <c r="B9882" s="104"/>
      <c r="C9882" s="76"/>
      <c r="D9882" s="77"/>
      <c r="E9882" s="12"/>
      <c r="F9882" s="78"/>
      <c r="G9882" s="77"/>
      <c r="H9882" s="79"/>
      <c r="BA9882" s="5" t="str">
        <f t="shared" si="154"/>
        <v/>
      </c>
      <c r="BB9882" s="5" t="str">
        <f>IF(OR($E9882="",$G9882&lt;&gt;"Ativo"),"",IF(COUNTIFS($E$4:$E9882,$E9882,$A$4:$A9882,$A9882,$G$4:$G9882,"Ativo")=1,1,0))</f>
        <v/>
      </c>
      <c r="BC9882" t="str">
        <f>IF(OR($A9882="",$G9882&lt;&gt;"Ativo"),"",IF(COUNTIFS($A$4:$A9882,$A9882,$G$4:$G9882,"Ativo")=1,1,0))</f>
        <v/>
      </c>
    </row>
    <row r="9883" spans="1:55" x14ac:dyDescent="0.3">
      <c r="A9883" s="76"/>
      <c r="B9883" s="104"/>
      <c r="C9883" s="76"/>
      <c r="D9883" s="77"/>
      <c r="E9883" s="12"/>
      <c r="F9883" s="78"/>
      <c r="G9883" s="77"/>
      <c r="H9883" s="79"/>
      <c r="BA9883" s="5" t="str">
        <f t="shared" si="154"/>
        <v/>
      </c>
      <c r="BB9883" s="5" t="str">
        <f>IF(OR($E9883="",$G9883&lt;&gt;"Ativo"),"",IF(COUNTIFS($E$4:$E9883,$E9883,$A$4:$A9883,$A9883,$G$4:$G9883,"Ativo")=1,1,0))</f>
        <v/>
      </c>
      <c r="BC9883" t="str">
        <f>IF(OR($A9883="",$G9883&lt;&gt;"Ativo"),"",IF(COUNTIFS($A$4:$A9883,$A9883,$G$4:$G9883,"Ativo")=1,1,0))</f>
        <v/>
      </c>
    </row>
    <row r="9884" spans="1:55" x14ac:dyDescent="0.3">
      <c r="A9884" s="76"/>
      <c r="B9884" s="104"/>
      <c r="C9884" s="76"/>
      <c r="D9884" s="77"/>
      <c r="E9884" s="12"/>
      <c r="F9884" s="78"/>
      <c r="G9884" s="77"/>
      <c r="H9884" s="79"/>
      <c r="BA9884" s="5" t="str">
        <f t="shared" si="154"/>
        <v/>
      </c>
      <c r="BB9884" s="5" t="str">
        <f>IF(OR($E9884="",$G9884&lt;&gt;"Ativo"),"",IF(COUNTIFS($E$4:$E9884,$E9884,$A$4:$A9884,$A9884,$G$4:$G9884,"Ativo")=1,1,0))</f>
        <v/>
      </c>
      <c r="BC9884" t="str">
        <f>IF(OR($A9884="",$G9884&lt;&gt;"Ativo"),"",IF(COUNTIFS($A$4:$A9884,$A9884,$G$4:$G9884,"Ativo")=1,1,0))</f>
        <v/>
      </c>
    </row>
    <row r="9885" spans="1:55" x14ac:dyDescent="0.3">
      <c r="A9885" s="76"/>
      <c r="B9885" s="104"/>
      <c r="C9885" s="76"/>
      <c r="D9885" s="77"/>
      <c r="E9885" s="12"/>
      <c r="F9885" s="78"/>
      <c r="G9885" s="77"/>
      <c r="H9885" s="79"/>
      <c r="BA9885" s="5" t="str">
        <f t="shared" si="154"/>
        <v/>
      </c>
      <c r="BB9885" s="5" t="str">
        <f>IF(OR($E9885="",$G9885&lt;&gt;"Ativo"),"",IF(COUNTIFS($E$4:$E9885,$E9885,$A$4:$A9885,$A9885,$G$4:$G9885,"Ativo")=1,1,0))</f>
        <v/>
      </c>
      <c r="BC9885" t="str">
        <f>IF(OR($A9885="",$G9885&lt;&gt;"Ativo"),"",IF(COUNTIFS($A$4:$A9885,$A9885,$G$4:$G9885,"Ativo")=1,1,0))</f>
        <v/>
      </c>
    </row>
    <row r="9886" spans="1:55" x14ac:dyDescent="0.3">
      <c r="A9886" s="76"/>
      <c r="B9886" s="104"/>
      <c r="C9886" s="76"/>
      <c r="D9886" s="77"/>
      <c r="E9886" s="12"/>
      <c r="F9886" s="78"/>
      <c r="G9886" s="77"/>
      <c r="H9886" s="79"/>
      <c r="BA9886" s="5" t="str">
        <f t="shared" si="154"/>
        <v/>
      </c>
      <c r="BB9886" s="5" t="str">
        <f>IF(OR($E9886="",$G9886&lt;&gt;"Ativo"),"",IF(COUNTIFS($E$4:$E9886,$E9886,$A$4:$A9886,$A9886,$G$4:$G9886,"Ativo")=1,1,0))</f>
        <v/>
      </c>
      <c r="BC9886" t="str">
        <f>IF(OR($A9886="",$G9886&lt;&gt;"Ativo"),"",IF(COUNTIFS($A$4:$A9886,$A9886,$G$4:$G9886,"Ativo")=1,1,0))</f>
        <v/>
      </c>
    </row>
    <row r="9887" spans="1:55" x14ac:dyDescent="0.3">
      <c r="A9887" s="76"/>
      <c r="B9887" s="104"/>
      <c r="C9887" s="76"/>
      <c r="D9887" s="77"/>
      <c r="E9887" s="12"/>
      <c r="F9887" s="78"/>
      <c r="G9887" s="77"/>
      <c r="H9887" s="79"/>
      <c r="BA9887" s="5" t="str">
        <f t="shared" si="154"/>
        <v/>
      </c>
      <c r="BB9887" s="5" t="str">
        <f>IF(OR($E9887="",$G9887&lt;&gt;"Ativo"),"",IF(COUNTIFS($E$4:$E9887,$E9887,$A$4:$A9887,$A9887,$G$4:$G9887,"Ativo")=1,1,0))</f>
        <v/>
      </c>
      <c r="BC9887" t="str">
        <f>IF(OR($A9887="",$G9887&lt;&gt;"Ativo"),"",IF(COUNTIFS($A$4:$A9887,$A9887,$G$4:$G9887,"Ativo")=1,1,0))</f>
        <v/>
      </c>
    </row>
    <row r="9888" spans="1:55" x14ac:dyDescent="0.3">
      <c r="A9888" s="76"/>
      <c r="B9888" s="104"/>
      <c r="C9888" s="76"/>
      <c r="D9888" s="77"/>
      <c r="E9888" s="12"/>
      <c r="F9888" s="78"/>
      <c r="G9888" s="77"/>
      <c r="H9888" s="79"/>
      <c r="BA9888" s="5" t="str">
        <f t="shared" si="154"/>
        <v/>
      </c>
      <c r="BB9888" s="5" t="str">
        <f>IF(OR($E9888="",$G9888&lt;&gt;"Ativo"),"",IF(COUNTIFS($E$4:$E9888,$E9888,$A$4:$A9888,$A9888,$G$4:$G9888,"Ativo")=1,1,0))</f>
        <v/>
      </c>
      <c r="BC9888" t="str">
        <f>IF(OR($A9888="",$G9888&lt;&gt;"Ativo"),"",IF(COUNTIFS($A$4:$A9888,$A9888,$G$4:$G9888,"Ativo")=1,1,0))</f>
        <v/>
      </c>
    </row>
    <row r="9889" spans="1:55" x14ac:dyDescent="0.3">
      <c r="A9889" s="76"/>
      <c r="B9889" s="104"/>
      <c r="C9889" s="76"/>
      <c r="D9889" s="77"/>
      <c r="E9889" s="12"/>
      <c r="F9889" s="78"/>
      <c r="G9889" s="77"/>
      <c r="H9889" s="79"/>
      <c r="BA9889" s="5" t="str">
        <f t="shared" si="154"/>
        <v/>
      </c>
      <c r="BB9889" s="5" t="str">
        <f>IF(OR($E9889="",$G9889&lt;&gt;"Ativo"),"",IF(COUNTIFS($E$4:$E9889,$E9889,$A$4:$A9889,$A9889,$G$4:$G9889,"Ativo")=1,1,0))</f>
        <v/>
      </c>
      <c r="BC9889" t="str">
        <f>IF(OR($A9889="",$G9889&lt;&gt;"Ativo"),"",IF(COUNTIFS($A$4:$A9889,$A9889,$G$4:$G9889,"Ativo")=1,1,0))</f>
        <v/>
      </c>
    </row>
    <row r="9890" spans="1:55" x14ac:dyDescent="0.3">
      <c r="A9890" s="76"/>
      <c r="B9890" s="104"/>
      <c r="C9890" s="76"/>
      <c r="D9890" s="77"/>
      <c r="E9890" s="12"/>
      <c r="F9890" s="78"/>
      <c r="G9890" s="77"/>
      <c r="H9890" s="79"/>
      <c r="BA9890" s="5" t="str">
        <f t="shared" si="154"/>
        <v/>
      </c>
      <c r="BB9890" s="5" t="str">
        <f>IF(OR($E9890="",$G9890&lt;&gt;"Ativo"),"",IF(COUNTIFS($E$4:$E9890,$E9890,$A$4:$A9890,$A9890,$G$4:$G9890,"Ativo")=1,1,0))</f>
        <v/>
      </c>
      <c r="BC9890" t="str">
        <f>IF(OR($A9890="",$G9890&lt;&gt;"Ativo"),"",IF(COUNTIFS($A$4:$A9890,$A9890,$G$4:$G9890,"Ativo")=1,1,0))</f>
        <v/>
      </c>
    </row>
    <row r="9891" spans="1:55" x14ac:dyDescent="0.3">
      <c r="A9891" s="76"/>
      <c r="B9891" s="104"/>
      <c r="C9891" s="76"/>
      <c r="D9891" s="77"/>
      <c r="E9891" s="12"/>
      <c r="F9891" s="78"/>
      <c r="G9891" s="77"/>
      <c r="H9891" s="79"/>
      <c r="BA9891" s="5" t="str">
        <f t="shared" si="154"/>
        <v/>
      </c>
      <c r="BB9891" s="5" t="str">
        <f>IF(OR($E9891="",$G9891&lt;&gt;"Ativo"),"",IF(COUNTIFS($E$4:$E9891,$E9891,$A$4:$A9891,$A9891,$G$4:$G9891,"Ativo")=1,1,0))</f>
        <v/>
      </c>
      <c r="BC9891" t="str">
        <f>IF(OR($A9891="",$G9891&lt;&gt;"Ativo"),"",IF(COUNTIFS($A$4:$A9891,$A9891,$G$4:$G9891,"Ativo")=1,1,0))</f>
        <v/>
      </c>
    </row>
    <row r="9892" spans="1:55" x14ac:dyDescent="0.3">
      <c r="A9892" s="76"/>
      <c r="B9892" s="104"/>
      <c r="C9892" s="76"/>
      <c r="D9892" s="77"/>
      <c r="E9892" s="12"/>
      <c r="F9892" s="78"/>
      <c r="G9892" s="77"/>
      <c r="H9892" s="79"/>
      <c r="BA9892" s="5" t="str">
        <f t="shared" si="154"/>
        <v/>
      </c>
      <c r="BB9892" s="5" t="str">
        <f>IF(OR($E9892="",$G9892&lt;&gt;"Ativo"),"",IF(COUNTIFS($E$4:$E9892,$E9892,$A$4:$A9892,$A9892,$G$4:$G9892,"Ativo")=1,1,0))</f>
        <v/>
      </c>
      <c r="BC9892" t="str">
        <f>IF(OR($A9892="",$G9892&lt;&gt;"Ativo"),"",IF(COUNTIFS($A$4:$A9892,$A9892,$G$4:$G9892,"Ativo")=1,1,0))</f>
        <v/>
      </c>
    </row>
    <row r="9893" spans="1:55" x14ac:dyDescent="0.3">
      <c r="A9893" s="76"/>
      <c r="B9893" s="104"/>
      <c r="C9893" s="76"/>
      <c r="D9893" s="77"/>
      <c r="E9893" s="12"/>
      <c r="F9893" s="78"/>
      <c r="G9893" s="77"/>
      <c r="H9893" s="79"/>
      <c r="BA9893" s="5" t="str">
        <f t="shared" si="154"/>
        <v/>
      </c>
      <c r="BB9893" s="5" t="str">
        <f>IF(OR($E9893="",$G9893&lt;&gt;"Ativo"),"",IF(COUNTIFS($E$4:$E9893,$E9893,$A$4:$A9893,$A9893,$G$4:$G9893,"Ativo")=1,1,0))</f>
        <v/>
      </c>
      <c r="BC9893" t="str">
        <f>IF(OR($A9893="",$G9893&lt;&gt;"Ativo"),"",IF(COUNTIFS($A$4:$A9893,$A9893,$G$4:$G9893,"Ativo")=1,1,0))</f>
        <v/>
      </c>
    </row>
    <row r="9894" spans="1:55" x14ac:dyDescent="0.3">
      <c r="A9894" s="76"/>
      <c r="B9894" s="104"/>
      <c r="C9894" s="76"/>
      <c r="D9894" s="77"/>
      <c r="E9894" s="12"/>
      <c r="F9894" s="78"/>
      <c r="G9894" s="77"/>
      <c r="H9894" s="79"/>
      <c r="BA9894" s="5" t="str">
        <f t="shared" si="154"/>
        <v/>
      </c>
      <c r="BB9894" s="5" t="str">
        <f>IF(OR($E9894="",$G9894&lt;&gt;"Ativo"),"",IF(COUNTIFS($E$4:$E9894,$E9894,$A$4:$A9894,$A9894,$G$4:$G9894,"Ativo")=1,1,0))</f>
        <v/>
      </c>
      <c r="BC9894" t="str">
        <f>IF(OR($A9894="",$G9894&lt;&gt;"Ativo"),"",IF(COUNTIFS($A$4:$A9894,$A9894,$G$4:$G9894,"Ativo")=1,1,0))</f>
        <v/>
      </c>
    </row>
    <row r="9895" spans="1:55" x14ac:dyDescent="0.3">
      <c r="A9895" s="76"/>
      <c r="B9895" s="104"/>
      <c r="C9895" s="76"/>
      <c r="D9895" s="77"/>
      <c r="E9895" s="12"/>
      <c r="F9895" s="78"/>
      <c r="G9895" s="77"/>
      <c r="H9895" s="79"/>
      <c r="BA9895" s="5" t="str">
        <f t="shared" si="154"/>
        <v/>
      </c>
      <c r="BB9895" s="5" t="str">
        <f>IF(OR($E9895="",$G9895&lt;&gt;"Ativo"),"",IF(COUNTIFS($E$4:$E9895,$E9895,$A$4:$A9895,$A9895,$G$4:$G9895,"Ativo")=1,1,0))</f>
        <v/>
      </c>
      <c r="BC9895" t="str">
        <f>IF(OR($A9895="",$G9895&lt;&gt;"Ativo"),"",IF(COUNTIFS($A$4:$A9895,$A9895,$G$4:$G9895,"Ativo")=1,1,0))</f>
        <v/>
      </c>
    </row>
    <row r="9896" spans="1:55" x14ac:dyDescent="0.3">
      <c r="A9896" s="76"/>
      <c r="B9896" s="104"/>
      <c r="C9896" s="76"/>
      <c r="D9896" s="77"/>
      <c r="E9896" s="12"/>
      <c r="F9896" s="78"/>
      <c r="G9896" s="77"/>
      <c r="H9896" s="79"/>
      <c r="BA9896" s="5" t="str">
        <f t="shared" si="154"/>
        <v/>
      </c>
      <c r="BB9896" s="5" t="str">
        <f>IF(OR($E9896="",$G9896&lt;&gt;"Ativo"),"",IF(COUNTIFS($E$4:$E9896,$E9896,$A$4:$A9896,$A9896,$G$4:$G9896,"Ativo")=1,1,0))</f>
        <v/>
      </c>
      <c r="BC9896" t="str">
        <f>IF(OR($A9896="",$G9896&lt;&gt;"Ativo"),"",IF(COUNTIFS($A$4:$A9896,$A9896,$G$4:$G9896,"Ativo")=1,1,0))</f>
        <v/>
      </c>
    </row>
    <row r="9897" spans="1:55" x14ac:dyDescent="0.3">
      <c r="A9897" s="76"/>
      <c r="B9897" s="104"/>
      <c r="C9897" s="76"/>
      <c r="D9897" s="77"/>
      <c r="E9897" s="12"/>
      <c r="F9897" s="78"/>
      <c r="G9897" s="77"/>
      <c r="H9897" s="79"/>
      <c r="BA9897" s="5" t="str">
        <f t="shared" si="154"/>
        <v/>
      </c>
      <c r="BB9897" s="5" t="str">
        <f>IF(OR($E9897="",$G9897&lt;&gt;"Ativo"),"",IF(COUNTIFS($E$4:$E9897,$E9897,$A$4:$A9897,$A9897,$G$4:$G9897,"Ativo")=1,1,0))</f>
        <v/>
      </c>
      <c r="BC9897" t="str">
        <f>IF(OR($A9897="",$G9897&lt;&gt;"Ativo"),"",IF(COUNTIFS($A$4:$A9897,$A9897,$G$4:$G9897,"Ativo")=1,1,0))</f>
        <v/>
      </c>
    </row>
    <row r="9898" spans="1:55" x14ac:dyDescent="0.3">
      <c r="A9898" s="76"/>
      <c r="B9898" s="104"/>
      <c r="C9898" s="76"/>
      <c r="D9898" s="77"/>
      <c r="E9898" s="12"/>
      <c r="F9898" s="78"/>
      <c r="G9898" s="77"/>
      <c r="H9898" s="79"/>
      <c r="BA9898" s="5" t="str">
        <f t="shared" si="154"/>
        <v/>
      </c>
      <c r="BB9898" s="5" t="str">
        <f>IF(OR($E9898="",$G9898&lt;&gt;"Ativo"),"",IF(COUNTIFS($E$4:$E9898,$E9898,$A$4:$A9898,$A9898,$G$4:$G9898,"Ativo")=1,1,0))</f>
        <v/>
      </c>
      <c r="BC9898" t="str">
        <f>IF(OR($A9898="",$G9898&lt;&gt;"Ativo"),"",IF(COUNTIFS($A$4:$A9898,$A9898,$G$4:$G9898,"Ativo")=1,1,0))</f>
        <v/>
      </c>
    </row>
    <row r="9899" spans="1:55" x14ac:dyDescent="0.3">
      <c r="A9899" s="76"/>
      <c r="B9899" s="104"/>
      <c r="C9899" s="76"/>
      <c r="D9899" s="77"/>
      <c r="E9899" s="12"/>
      <c r="F9899" s="78"/>
      <c r="G9899" s="77"/>
      <c r="H9899" s="79"/>
      <c r="BA9899" s="5" t="str">
        <f t="shared" si="154"/>
        <v/>
      </c>
      <c r="BB9899" s="5" t="str">
        <f>IF(OR($E9899="",$G9899&lt;&gt;"Ativo"),"",IF(COUNTIFS($E$4:$E9899,$E9899,$A$4:$A9899,$A9899,$G$4:$G9899,"Ativo")=1,1,0))</f>
        <v/>
      </c>
      <c r="BC9899" t="str">
        <f>IF(OR($A9899="",$G9899&lt;&gt;"Ativo"),"",IF(COUNTIFS($A$4:$A9899,$A9899,$G$4:$G9899,"Ativo")=1,1,0))</f>
        <v/>
      </c>
    </row>
    <row r="9900" spans="1:55" x14ac:dyDescent="0.3">
      <c r="A9900" s="76"/>
      <c r="B9900" s="104"/>
      <c r="C9900" s="76"/>
      <c r="D9900" s="77"/>
      <c r="E9900" s="12"/>
      <c r="F9900" s="78"/>
      <c r="G9900" s="77"/>
      <c r="H9900" s="79"/>
      <c r="BA9900" s="5" t="str">
        <f t="shared" si="154"/>
        <v/>
      </c>
      <c r="BB9900" s="5" t="str">
        <f>IF(OR($E9900="",$G9900&lt;&gt;"Ativo"),"",IF(COUNTIFS($E$4:$E9900,$E9900,$A$4:$A9900,$A9900,$G$4:$G9900,"Ativo")=1,1,0))</f>
        <v/>
      </c>
      <c r="BC9900" t="str">
        <f>IF(OR($A9900="",$G9900&lt;&gt;"Ativo"),"",IF(COUNTIFS($A$4:$A9900,$A9900,$G$4:$G9900,"Ativo")=1,1,0))</f>
        <v/>
      </c>
    </row>
    <row r="9901" spans="1:55" x14ac:dyDescent="0.3">
      <c r="A9901" s="76"/>
      <c r="B9901" s="104"/>
      <c r="C9901" s="76"/>
      <c r="D9901" s="77"/>
      <c r="E9901" s="12"/>
      <c r="F9901" s="78"/>
      <c r="G9901" s="77"/>
      <c r="H9901" s="79"/>
      <c r="BA9901" s="5" t="str">
        <f t="shared" si="154"/>
        <v/>
      </c>
      <c r="BB9901" s="5" t="str">
        <f>IF(OR($E9901="",$G9901&lt;&gt;"Ativo"),"",IF(COUNTIFS($E$4:$E9901,$E9901,$A$4:$A9901,$A9901,$G$4:$G9901,"Ativo")=1,1,0))</f>
        <v/>
      </c>
      <c r="BC9901" t="str">
        <f>IF(OR($A9901="",$G9901&lt;&gt;"Ativo"),"",IF(COUNTIFS($A$4:$A9901,$A9901,$G$4:$G9901,"Ativo")=1,1,0))</f>
        <v/>
      </c>
    </row>
    <row r="9902" spans="1:55" x14ac:dyDescent="0.3">
      <c r="A9902" s="76"/>
      <c r="B9902" s="104"/>
      <c r="C9902" s="76"/>
      <c r="D9902" s="77"/>
      <c r="E9902" s="12"/>
      <c r="F9902" s="78"/>
      <c r="G9902" s="77"/>
      <c r="H9902" s="79"/>
      <c r="BA9902" s="5" t="str">
        <f t="shared" si="154"/>
        <v/>
      </c>
      <c r="BB9902" s="5" t="str">
        <f>IF(OR($E9902="",$G9902&lt;&gt;"Ativo"),"",IF(COUNTIFS($E$4:$E9902,$E9902,$A$4:$A9902,$A9902,$G$4:$G9902,"Ativo")=1,1,0))</f>
        <v/>
      </c>
      <c r="BC9902" t="str">
        <f>IF(OR($A9902="",$G9902&lt;&gt;"Ativo"),"",IF(COUNTIFS($A$4:$A9902,$A9902,$G$4:$G9902,"Ativo")=1,1,0))</f>
        <v/>
      </c>
    </row>
    <row r="9903" spans="1:55" x14ac:dyDescent="0.3">
      <c r="A9903" s="76"/>
      <c r="B9903" s="104"/>
      <c r="C9903" s="76"/>
      <c r="D9903" s="77"/>
      <c r="E9903" s="12"/>
      <c r="F9903" s="78"/>
      <c r="G9903" s="77"/>
      <c r="H9903" s="79"/>
      <c r="BA9903" s="5" t="str">
        <f t="shared" si="154"/>
        <v/>
      </c>
      <c r="BB9903" s="5" t="str">
        <f>IF(OR($E9903="",$G9903&lt;&gt;"Ativo"),"",IF(COUNTIFS($E$4:$E9903,$E9903,$A$4:$A9903,$A9903,$G$4:$G9903,"Ativo")=1,1,0))</f>
        <v/>
      </c>
      <c r="BC9903" t="str">
        <f>IF(OR($A9903="",$G9903&lt;&gt;"Ativo"),"",IF(COUNTIFS($A$4:$A9903,$A9903,$G$4:$G9903,"Ativo")=1,1,0))</f>
        <v/>
      </c>
    </row>
    <row r="9904" spans="1:55" x14ac:dyDescent="0.3">
      <c r="A9904" s="76"/>
      <c r="B9904" s="104"/>
      <c r="C9904" s="76"/>
      <c r="D9904" s="77"/>
      <c r="E9904" s="12"/>
      <c r="F9904" s="78"/>
      <c r="G9904" s="77"/>
      <c r="H9904" s="79"/>
      <c r="BA9904" s="5" t="str">
        <f t="shared" si="154"/>
        <v/>
      </c>
      <c r="BB9904" s="5" t="str">
        <f>IF(OR($E9904="",$G9904&lt;&gt;"Ativo"),"",IF(COUNTIFS($E$4:$E9904,$E9904,$A$4:$A9904,$A9904,$G$4:$G9904,"Ativo")=1,1,0))</f>
        <v/>
      </c>
      <c r="BC9904" t="str">
        <f>IF(OR($A9904="",$G9904&lt;&gt;"Ativo"),"",IF(COUNTIFS($A$4:$A9904,$A9904,$G$4:$G9904,"Ativo")=1,1,0))</f>
        <v/>
      </c>
    </row>
    <row r="9905" spans="1:55" x14ac:dyDescent="0.3">
      <c r="A9905" s="76"/>
      <c r="B9905" s="104"/>
      <c r="C9905" s="76"/>
      <c r="D9905" s="77"/>
      <c r="E9905" s="12"/>
      <c r="F9905" s="78"/>
      <c r="G9905" s="77"/>
      <c r="H9905" s="79"/>
      <c r="BA9905" s="5" t="str">
        <f t="shared" si="154"/>
        <v/>
      </c>
      <c r="BB9905" s="5" t="str">
        <f>IF(OR($E9905="",$G9905&lt;&gt;"Ativo"),"",IF(COUNTIFS($E$4:$E9905,$E9905,$A$4:$A9905,$A9905,$G$4:$G9905,"Ativo")=1,1,0))</f>
        <v/>
      </c>
      <c r="BC9905" t="str">
        <f>IF(OR($A9905="",$G9905&lt;&gt;"Ativo"),"",IF(COUNTIFS($A$4:$A9905,$A9905,$G$4:$G9905,"Ativo")=1,1,0))</f>
        <v/>
      </c>
    </row>
    <row r="9906" spans="1:55" x14ac:dyDescent="0.3">
      <c r="A9906" s="76"/>
      <c r="B9906" s="104"/>
      <c r="C9906" s="76"/>
      <c r="D9906" s="77"/>
      <c r="E9906" s="12"/>
      <c r="F9906" s="78"/>
      <c r="G9906" s="77"/>
      <c r="H9906" s="79"/>
      <c r="BA9906" s="5" t="str">
        <f t="shared" si="154"/>
        <v/>
      </c>
      <c r="BB9906" s="5" t="str">
        <f>IF(OR($E9906="",$G9906&lt;&gt;"Ativo"),"",IF(COUNTIFS($E$4:$E9906,$E9906,$A$4:$A9906,$A9906,$G$4:$G9906,"Ativo")=1,1,0))</f>
        <v/>
      </c>
      <c r="BC9906" t="str">
        <f>IF(OR($A9906="",$G9906&lt;&gt;"Ativo"),"",IF(COUNTIFS($A$4:$A9906,$A9906,$G$4:$G9906,"Ativo")=1,1,0))</f>
        <v/>
      </c>
    </row>
    <row r="9907" spans="1:55" x14ac:dyDescent="0.3">
      <c r="A9907" s="76"/>
      <c r="B9907" s="104"/>
      <c r="C9907" s="76"/>
      <c r="D9907" s="77"/>
      <c r="E9907" s="12"/>
      <c r="F9907" s="78"/>
      <c r="G9907" s="77"/>
      <c r="H9907" s="79"/>
      <c r="BA9907" s="5" t="str">
        <f t="shared" si="154"/>
        <v/>
      </c>
      <c r="BB9907" s="5" t="str">
        <f>IF(OR($E9907="",$G9907&lt;&gt;"Ativo"),"",IF(COUNTIFS($E$4:$E9907,$E9907,$A$4:$A9907,$A9907,$G$4:$G9907,"Ativo")=1,1,0))</f>
        <v/>
      </c>
      <c r="BC9907" t="str">
        <f>IF(OR($A9907="",$G9907&lt;&gt;"Ativo"),"",IF(COUNTIFS($A$4:$A9907,$A9907,$G$4:$G9907,"Ativo")=1,1,0))</f>
        <v/>
      </c>
    </row>
    <row r="9908" spans="1:55" x14ac:dyDescent="0.3">
      <c r="A9908" s="76"/>
      <c r="B9908" s="104"/>
      <c r="C9908" s="76"/>
      <c r="D9908" s="77"/>
      <c r="E9908" s="12"/>
      <c r="F9908" s="78"/>
      <c r="G9908" s="77"/>
      <c r="H9908" s="79"/>
      <c r="BA9908" s="5" t="str">
        <f t="shared" si="154"/>
        <v/>
      </c>
      <c r="BB9908" s="5" t="str">
        <f>IF(OR($E9908="",$G9908&lt;&gt;"Ativo"),"",IF(COUNTIFS($E$4:$E9908,$E9908,$A$4:$A9908,$A9908,$G$4:$G9908,"Ativo")=1,1,0))</f>
        <v/>
      </c>
      <c r="BC9908" t="str">
        <f>IF(OR($A9908="",$G9908&lt;&gt;"Ativo"),"",IF(COUNTIFS($A$4:$A9908,$A9908,$G$4:$G9908,"Ativo")=1,1,0))</f>
        <v/>
      </c>
    </row>
    <row r="9909" spans="1:55" x14ac:dyDescent="0.3">
      <c r="A9909" s="76"/>
      <c r="B9909" s="104"/>
      <c r="C9909" s="76"/>
      <c r="D9909" s="77"/>
      <c r="E9909" s="12"/>
      <c r="F9909" s="78"/>
      <c r="G9909" s="77"/>
      <c r="H9909" s="79"/>
      <c r="BA9909" s="5" t="str">
        <f t="shared" si="154"/>
        <v/>
      </c>
      <c r="BB9909" s="5" t="str">
        <f>IF(OR($E9909="",$G9909&lt;&gt;"Ativo"),"",IF(COUNTIFS($E$4:$E9909,$E9909,$A$4:$A9909,$A9909,$G$4:$G9909,"Ativo")=1,1,0))</f>
        <v/>
      </c>
      <c r="BC9909" t="str">
        <f>IF(OR($A9909="",$G9909&lt;&gt;"Ativo"),"",IF(COUNTIFS($A$4:$A9909,$A9909,$G$4:$G9909,"Ativo")=1,1,0))</f>
        <v/>
      </c>
    </row>
    <row r="9910" spans="1:55" x14ac:dyDescent="0.3">
      <c r="A9910" s="76"/>
      <c r="B9910" s="104"/>
      <c r="C9910" s="76"/>
      <c r="D9910" s="77"/>
      <c r="E9910" s="12"/>
      <c r="F9910" s="78"/>
      <c r="G9910" s="77"/>
      <c r="H9910" s="79"/>
      <c r="BA9910" s="5" t="str">
        <f t="shared" si="154"/>
        <v/>
      </c>
      <c r="BB9910" s="5" t="str">
        <f>IF(OR($E9910="",$G9910&lt;&gt;"Ativo"),"",IF(COUNTIFS($E$4:$E9910,$E9910,$A$4:$A9910,$A9910,$G$4:$G9910,"Ativo")=1,1,0))</f>
        <v/>
      </c>
      <c r="BC9910" t="str">
        <f>IF(OR($A9910="",$G9910&lt;&gt;"Ativo"),"",IF(COUNTIFS($A$4:$A9910,$A9910,$G$4:$G9910,"Ativo")=1,1,0))</f>
        <v/>
      </c>
    </row>
    <row r="9911" spans="1:55" x14ac:dyDescent="0.3">
      <c r="A9911" s="76"/>
      <c r="B9911" s="104"/>
      <c r="C9911" s="76"/>
      <c r="D9911" s="77"/>
      <c r="E9911" s="12"/>
      <c r="F9911" s="78"/>
      <c r="G9911" s="77"/>
      <c r="H9911" s="79"/>
      <c r="BA9911" s="5" t="str">
        <f t="shared" si="154"/>
        <v/>
      </c>
      <c r="BB9911" s="5" t="str">
        <f>IF(OR($E9911="",$G9911&lt;&gt;"Ativo"),"",IF(COUNTIFS($E$4:$E9911,$E9911,$A$4:$A9911,$A9911,$G$4:$G9911,"Ativo")=1,1,0))</f>
        <v/>
      </c>
      <c r="BC9911" t="str">
        <f>IF(OR($A9911="",$G9911&lt;&gt;"Ativo"),"",IF(COUNTIFS($A$4:$A9911,$A9911,$G$4:$G9911,"Ativo")=1,1,0))</f>
        <v/>
      </c>
    </row>
    <row r="9912" spans="1:55" x14ac:dyDescent="0.3">
      <c r="A9912" s="76"/>
      <c r="B9912" s="104"/>
      <c r="C9912" s="76"/>
      <c r="D9912" s="77"/>
      <c r="E9912" s="12"/>
      <c r="F9912" s="78"/>
      <c r="G9912" s="77"/>
      <c r="H9912" s="79"/>
      <c r="BA9912" s="5" t="str">
        <f t="shared" si="154"/>
        <v/>
      </c>
      <c r="BB9912" s="5" t="str">
        <f>IF(OR($E9912="",$G9912&lt;&gt;"Ativo"),"",IF(COUNTIFS($E$4:$E9912,$E9912,$A$4:$A9912,$A9912,$G$4:$G9912,"Ativo")=1,1,0))</f>
        <v/>
      </c>
      <c r="BC9912" t="str">
        <f>IF(OR($A9912="",$G9912&lt;&gt;"Ativo"),"",IF(COUNTIFS($A$4:$A9912,$A9912,$G$4:$G9912,"Ativo")=1,1,0))</f>
        <v/>
      </c>
    </row>
    <row r="9913" spans="1:55" x14ac:dyDescent="0.3">
      <c r="A9913" s="76"/>
      <c r="B9913" s="104"/>
      <c r="C9913" s="76"/>
      <c r="D9913" s="77"/>
      <c r="E9913" s="12"/>
      <c r="F9913" s="78"/>
      <c r="G9913" s="77"/>
      <c r="H9913" s="79"/>
      <c r="BA9913" s="5" t="str">
        <f t="shared" si="154"/>
        <v/>
      </c>
      <c r="BB9913" s="5" t="str">
        <f>IF(OR($E9913="",$G9913&lt;&gt;"Ativo"),"",IF(COUNTIFS($E$4:$E9913,$E9913,$A$4:$A9913,$A9913,$G$4:$G9913,"Ativo")=1,1,0))</f>
        <v/>
      </c>
      <c r="BC9913" t="str">
        <f>IF(OR($A9913="",$G9913&lt;&gt;"Ativo"),"",IF(COUNTIFS($A$4:$A9913,$A9913,$G$4:$G9913,"Ativo")=1,1,0))</f>
        <v/>
      </c>
    </row>
    <row r="9914" spans="1:55" x14ac:dyDescent="0.3">
      <c r="A9914" s="76"/>
      <c r="B9914" s="104"/>
      <c r="C9914" s="76"/>
      <c r="D9914" s="77"/>
      <c r="E9914" s="12"/>
      <c r="F9914" s="78"/>
      <c r="G9914" s="77"/>
      <c r="H9914" s="79"/>
      <c r="BA9914" s="5" t="str">
        <f t="shared" si="154"/>
        <v/>
      </c>
      <c r="BB9914" s="5" t="str">
        <f>IF(OR($E9914="",$G9914&lt;&gt;"Ativo"),"",IF(COUNTIFS($E$4:$E9914,$E9914,$A$4:$A9914,$A9914,$G$4:$G9914,"Ativo")=1,1,0))</f>
        <v/>
      </c>
      <c r="BC9914" t="str">
        <f>IF(OR($A9914="",$G9914&lt;&gt;"Ativo"),"",IF(COUNTIFS($A$4:$A9914,$A9914,$G$4:$G9914,"Ativo")=1,1,0))</f>
        <v/>
      </c>
    </row>
    <row r="9915" spans="1:55" x14ac:dyDescent="0.3">
      <c r="A9915" s="76"/>
      <c r="B9915" s="104"/>
      <c r="C9915" s="76"/>
      <c r="D9915" s="77"/>
      <c r="E9915" s="12"/>
      <c r="F9915" s="78"/>
      <c r="G9915" s="77"/>
      <c r="H9915" s="79"/>
      <c r="BA9915" s="5" t="str">
        <f t="shared" si="154"/>
        <v/>
      </c>
      <c r="BB9915" s="5" t="str">
        <f>IF(OR($E9915="",$G9915&lt;&gt;"Ativo"),"",IF(COUNTIFS($E$4:$E9915,$E9915,$A$4:$A9915,$A9915,$G$4:$G9915,"Ativo")=1,1,0))</f>
        <v/>
      </c>
      <c r="BC9915" t="str">
        <f>IF(OR($A9915="",$G9915&lt;&gt;"Ativo"),"",IF(COUNTIFS($A$4:$A9915,$A9915,$G$4:$G9915,"Ativo")=1,1,0))</f>
        <v/>
      </c>
    </row>
    <row r="9916" spans="1:55" x14ac:dyDescent="0.3">
      <c r="A9916" s="76"/>
      <c r="B9916" s="104"/>
      <c r="C9916" s="76"/>
      <c r="D9916" s="77"/>
      <c r="E9916" s="12"/>
      <c r="F9916" s="78"/>
      <c r="G9916" s="77"/>
      <c r="H9916" s="79"/>
      <c r="BA9916" s="5" t="str">
        <f t="shared" si="154"/>
        <v/>
      </c>
      <c r="BB9916" s="5" t="str">
        <f>IF(OR($E9916="",$G9916&lt;&gt;"Ativo"),"",IF(COUNTIFS($E$4:$E9916,$E9916,$A$4:$A9916,$A9916,$G$4:$G9916,"Ativo")=1,1,0))</f>
        <v/>
      </c>
      <c r="BC9916" t="str">
        <f>IF(OR($A9916="",$G9916&lt;&gt;"Ativo"),"",IF(COUNTIFS($A$4:$A9916,$A9916,$G$4:$G9916,"Ativo")=1,1,0))</f>
        <v/>
      </c>
    </row>
    <row r="9917" spans="1:55" x14ac:dyDescent="0.3">
      <c r="A9917" s="76"/>
      <c r="B9917" s="104"/>
      <c r="C9917" s="76"/>
      <c r="D9917" s="77"/>
      <c r="E9917" s="12"/>
      <c r="F9917" s="78"/>
      <c r="G9917" s="77"/>
      <c r="H9917" s="79"/>
      <c r="BA9917" s="5" t="str">
        <f t="shared" si="154"/>
        <v/>
      </c>
      <c r="BB9917" s="5" t="str">
        <f>IF(OR($E9917="",$G9917&lt;&gt;"Ativo"),"",IF(COUNTIFS($E$4:$E9917,$E9917,$A$4:$A9917,$A9917,$G$4:$G9917,"Ativo")=1,1,0))</f>
        <v/>
      </c>
      <c r="BC9917" t="str">
        <f>IF(OR($A9917="",$G9917&lt;&gt;"Ativo"),"",IF(COUNTIFS($A$4:$A9917,$A9917,$G$4:$G9917,"Ativo")=1,1,0))</f>
        <v/>
      </c>
    </row>
    <row r="9918" spans="1:55" x14ac:dyDescent="0.3">
      <c r="A9918" s="76"/>
      <c r="B9918" s="104"/>
      <c r="C9918" s="76"/>
      <c r="D9918" s="77"/>
      <c r="E9918" s="12"/>
      <c r="F9918" s="78"/>
      <c r="G9918" s="77"/>
      <c r="H9918" s="79"/>
      <c r="BA9918" s="5" t="str">
        <f t="shared" si="154"/>
        <v/>
      </c>
      <c r="BB9918" s="5" t="str">
        <f>IF(OR($E9918="",$G9918&lt;&gt;"Ativo"),"",IF(COUNTIFS($E$4:$E9918,$E9918,$A$4:$A9918,$A9918,$G$4:$G9918,"Ativo")=1,1,0))</f>
        <v/>
      </c>
      <c r="BC9918" t="str">
        <f>IF(OR($A9918="",$G9918&lt;&gt;"Ativo"),"",IF(COUNTIFS($A$4:$A9918,$A9918,$G$4:$G9918,"Ativo")=1,1,0))</f>
        <v/>
      </c>
    </row>
    <row r="9919" spans="1:55" x14ac:dyDescent="0.3">
      <c r="A9919" s="76"/>
      <c r="B9919" s="104"/>
      <c r="C9919" s="76"/>
      <c r="D9919" s="77"/>
      <c r="E9919" s="12"/>
      <c r="F9919" s="78"/>
      <c r="G9919" s="77"/>
      <c r="H9919" s="79"/>
      <c r="BA9919" s="5" t="str">
        <f t="shared" si="154"/>
        <v/>
      </c>
      <c r="BB9919" s="5" t="str">
        <f>IF(OR($E9919="",$G9919&lt;&gt;"Ativo"),"",IF(COUNTIFS($E$4:$E9919,$E9919,$A$4:$A9919,$A9919,$G$4:$G9919,"Ativo")=1,1,0))</f>
        <v/>
      </c>
      <c r="BC9919" t="str">
        <f>IF(OR($A9919="",$G9919&lt;&gt;"Ativo"),"",IF(COUNTIFS($A$4:$A9919,$A9919,$G$4:$G9919,"Ativo")=1,1,0))</f>
        <v/>
      </c>
    </row>
    <row r="9920" spans="1:55" x14ac:dyDescent="0.3">
      <c r="A9920" s="76"/>
      <c r="B9920" s="104"/>
      <c r="C9920" s="76"/>
      <c r="D9920" s="77"/>
      <c r="E9920" s="12"/>
      <c r="F9920" s="78"/>
      <c r="G9920" s="77"/>
      <c r="H9920" s="79"/>
      <c r="BA9920" s="5" t="str">
        <f t="shared" si="154"/>
        <v/>
      </c>
      <c r="BB9920" s="5" t="str">
        <f>IF(OR($E9920="",$G9920&lt;&gt;"Ativo"),"",IF(COUNTIFS($E$4:$E9920,$E9920,$A$4:$A9920,$A9920,$G$4:$G9920,"Ativo")=1,1,0))</f>
        <v/>
      </c>
      <c r="BC9920" t="str">
        <f>IF(OR($A9920="",$G9920&lt;&gt;"Ativo"),"",IF(COUNTIFS($A$4:$A9920,$A9920,$G$4:$G9920,"Ativo")=1,1,0))</f>
        <v/>
      </c>
    </row>
    <row r="9921" spans="1:55" x14ac:dyDescent="0.3">
      <c r="A9921" s="76"/>
      <c r="B9921" s="104"/>
      <c r="C9921" s="76"/>
      <c r="D9921" s="77"/>
      <c r="E9921" s="12"/>
      <c r="F9921" s="78"/>
      <c r="G9921" s="77"/>
      <c r="H9921" s="79"/>
      <c r="BA9921" s="5" t="str">
        <f t="shared" si="154"/>
        <v/>
      </c>
      <c r="BB9921" s="5" t="str">
        <f>IF(OR($E9921="",$G9921&lt;&gt;"Ativo"),"",IF(COUNTIFS($E$4:$E9921,$E9921,$A$4:$A9921,$A9921,$G$4:$G9921,"Ativo")=1,1,0))</f>
        <v/>
      </c>
      <c r="BC9921" t="str">
        <f>IF(OR($A9921="",$G9921&lt;&gt;"Ativo"),"",IF(COUNTIFS($A$4:$A9921,$A9921,$G$4:$G9921,"Ativo")=1,1,0))</f>
        <v/>
      </c>
    </row>
    <row r="9922" spans="1:55" x14ac:dyDescent="0.3">
      <c r="A9922" s="76"/>
      <c r="B9922" s="104"/>
      <c r="C9922" s="76"/>
      <c r="D9922" s="77"/>
      <c r="E9922" s="12"/>
      <c r="F9922" s="78"/>
      <c r="G9922" s="77"/>
      <c r="H9922" s="79"/>
      <c r="BA9922" s="5" t="str">
        <f t="shared" si="154"/>
        <v/>
      </c>
      <c r="BB9922" s="5" t="str">
        <f>IF(OR($E9922="",$G9922&lt;&gt;"Ativo"),"",IF(COUNTIFS($E$4:$E9922,$E9922,$A$4:$A9922,$A9922,$G$4:$G9922,"Ativo")=1,1,0))</f>
        <v/>
      </c>
      <c r="BC9922" t="str">
        <f>IF(OR($A9922="",$G9922&lt;&gt;"Ativo"),"",IF(COUNTIFS($A$4:$A9922,$A9922,$G$4:$G9922,"Ativo")=1,1,0))</f>
        <v/>
      </c>
    </row>
    <row r="9923" spans="1:55" x14ac:dyDescent="0.3">
      <c r="A9923" s="76"/>
      <c r="B9923" s="104"/>
      <c r="C9923" s="76"/>
      <c r="D9923" s="77"/>
      <c r="E9923" s="12"/>
      <c r="F9923" s="78"/>
      <c r="G9923" s="77"/>
      <c r="H9923" s="79"/>
      <c r="BA9923" s="5" t="str">
        <f t="shared" si="154"/>
        <v/>
      </c>
      <c r="BB9923" s="5" t="str">
        <f>IF(OR($E9923="",$G9923&lt;&gt;"Ativo"),"",IF(COUNTIFS($E$4:$E9923,$E9923,$A$4:$A9923,$A9923,$G$4:$G9923,"Ativo")=1,1,0))</f>
        <v/>
      </c>
      <c r="BC9923" t="str">
        <f>IF(OR($A9923="",$G9923&lt;&gt;"Ativo"),"",IF(COUNTIFS($A$4:$A9923,$A9923,$G$4:$G9923,"Ativo")=1,1,0))</f>
        <v/>
      </c>
    </row>
    <row r="9924" spans="1:55" x14ac:dyDescent="0.3">
      <c r="A9924" s="76"/>
      <c r="B9924" s="104"/>
      <c r="C9924" s="76"/>
      <c r="D9924" s="77"/>
      <c r="E9924" s="12"/>
      <c r="F9924" s="78"/>
      <c r="G9924" s="77"/>
      <c r="H9924" s="79"/>
      <c r="BA9924" s="5" t="str">
        <f t="shared" ref="BA9924:BA9987" si="155">IF($D9924="","",MID($D9924,4,LEN($D9924)-5))</f>
        <v/>
      </c>
      <c r="BB9924" s="5" t="str">
        <f>IF(OR($E9924="",$G9924&lt;&gt;"Ativo"),"",IF(COUNTIFS($E$4:$E9924,$E9924,$A$4:$A9924,$A9924,$G$4:$G9924,"Ativo")=1,1,0))</f>
        <v/>
      </c>
      <c r="BC9924" t="str">
        <f>IF(OR($A9924="",$G9924&lt;&gt;"Ativo"),"",IF(COUNTIFS($A$4:$A9924,$A9924,$G$4:$G9924,"Ativo")=1,1,0))</f>
        <v/>
      </c>
    </row>
    <row r="9925" spans="1:55" x14ac:dyDescent="0.3">
      <c r="A9925" s="76"/>
      <c r="B9925" s="104"/>
      <c r="C9925" s="76"/>
      <c r="D9925" s="77"/>
      <c r="E9925" s="12"/>
      <c r="F9925" s="78"/>
      <c r="G9925" s="77"/>
      <c r="H9925" s="79"/>
      <c r="BA9925" s="5" t="str">
        <f t="shared" si="155"/>
        <v/>
      </c>
      <c r="BB9925" s="5" t="str">
        <f>IF(OR($E9925="",$G9925&lt;&gt;"Ativo"),"",IF(COUNTIFS($E$4:$E9925,$E9925,$A$4:$A9925,$A9925,$G$4:$G9925,"Ativo")=1,1,0))</f>
        <v/>
      </c>
      <c r="BC9925" t="str">
        <f>IF(OR($A9925="",$G9925&lt;&gt;"Ativo"),"",IF(COUNTIFS($A$4:$A9925,$A9925,$G$4:$G9925,"Ativo")=1,1,0))</f>
        <v/>
      </c>
    </row>
    <row r="9926" spans="1:55" x14ac:dyDescent="0.3">
      <c r="A9926" s="76"/>
      <c r="B9926" s="104"/>
      <c r="C9926" s="76"/>
      <c r="D9926" s="77"/>
      <c r="E9926" s="12"/>
      <c r="F9926" s="78"/>
      <c r="G9926" s="77"/>
      <c r="H9926" s="79"/>
      <c r="BA9926" s="5" t="str">
        <f t="shared" si="155"/>
        <v/>
      </c>
      <c r="BB9926" s="5" t="str">
        <f>IF(OR($E9926="",$G9926&lt;&gt;"Ativo"),"",IF(COUNTIFS($E$4:$E9926,$E9926,$A$4:$A9926,$A9926,$G$4:$G9926,"Ativo")=1,1,0))</f>
        <v/>
      </c>
      <c r="BC9926" t="str">
        <f>IF(OR($A9926="",$G9926&lt;&gt;"Ativo"),"",IF(COUNTIFS($A$4:$A9926,$A9926,$G$4:$G9926,"Ativo")=1,1,0))</f>
        <v/>
      </c>
    </row>
    <row r="9927" spans="1:55" x14ac:dyDescent="0.3">
      <c r="A9927" s="76"/>
      <c r="B9927" s="104"/>
      <c r="C9927" s="76"/>
      <c r="D9927" s="77"/>
      <c r="E9927" s="12"/>
      <c r="F9927" s="78"/>
      <c r="G9927" s="77"/>
      <c r="H9927" s="79"/>
      <c r="BA9927" s="5" t="str">
        <f t="shared" si="155"/>
        <v/>
      </c>
      <c r="BB9927" s="5" t="str">
        <f>IF(OR($E9927="",$G9927&lt;&gt;"Ativo"),"",IF(COUNTIFS($E$4:$E9927,$E9927,$A$4:$A9927,$A9927,$G$4:$G9927,"Ativo")=1,1,0))</f>
        <v/>
      </c>
      <c r="BC9927" t="str">
        <f>IF(OR($A9927="",$G9927&lt;&gt;"Ativo"),"",IF(COUNTIFS($A$4:$A9927,$A9927,$G$4:$G9927,"Ativo")=1,1,0))</f>
        <v/>
      </c>
    </row>
    <row r="9928" spans="1:55" x14ac:dyDescent="0.3">
      <c r="A9928" s="76"/>
      <c r="B9928" s="104"/>
      <c r="C9928" s="76"/>
      <c r="D9928" s="77"/>
      <c r="E9928" s="12"/>
      <c r="F9928" s="78"/>
      <c r="G9928" s="77"/>
      <c r="H9928" s="79"/>
      <c r="BA9928" s="5" t="str">
        <f t="shared" si="155"/>
        <v/>
      </c>
      <c r="BB9928" s="5" t="str">
        <f>IF(OR($E9928="",$G9928&lt;&gt;"Ativo"),"",IF(COUNTIFS($E$4:$E9928,$E9928,$A$4:$A9928,$A9928,$G$4:$G9928,"Ativo")=1,1,0))</f>
        <v/>
      </c>
      <c r="BC9928" t="str">
        <f>IF(OR($A9928="",$G9928&lt;&gt;"Ativo"),"",IF(COUNTIFS($A$4:$A9928,$A9928,$G$4:$G9928,"Ativo")=1,1,0))</f>
        <v/>
      </c>
    </row>
    <row r="9929" spans="1:55" x14ac:dyDescent="0.3">
      <c r="A9929" s="76"/>
      <c r="B9929" s="104"/>
      <c r="C9929" s="76"/>
      <c r="D9929" s="77"/>
      <c r="E9929" s="12"/>
      <c r="F9929" s="78"/>
      <c r="G9929" s="77"/>
      <c r="H9929" s="79"/>
      <c r="BA9929" s="5" t="str">
        <f t="shared" si="155"/>
        <v/>
      </c>
      <c r="BB9929" s="5" t="str">
        <f>IF(OR($E9929="",$G9929&lt;&gt;"Ativo"),"",IF(COUNTIFS($E$4:$E9929,$E9929,$A$4:$A9929,$A9929,$G$4:$G9929,"Ativo")=1,1,0))</f>
        <v/>
      </c>
      <c r="BC9929" t="str">
        <f>IF(OR($A9929="",$G9929&lt;&gt;"Ativo"),"",IF(COUNTIFS($A$4:$A9929,$A9929,$G$4:$G9929,"Ativo")=1,1,0))</f>
        <v/>
      </c>
    </row>
    <row r="9930" spans="1:55" x14ac:dyDescent="0.3">
      <c r="A9930" s="76"/>
      <c r="B9930" s="104"/>
      <c r="C9930" s="76"/>
      <c r="D9930" s="77"/>
      <c r="E9930" s="12"/>
      <c r="F9930" s="78"/>
      <c r="G9930" s="77"/>
      <c r="H9930" s="79"/>
      <c r="BA9930" s="5" t="str">
        <f t="shared" si="155"/>
        <v/>
      </c>
      <c r="BB9930" s="5" t="str">
        <f>IF(OR($E9930="",$G9930&lt;&gt;"Ativo"),"",IF(COUNTIFS($E$4:$E9930,$E9930,$A$4:$A9930,$A9930,$G$4:$G9930,"Ativo")=1,1,0))</f>
        <v/>
      </c>
      <c r="BC9930" t="str">
        <f>IF(OR($A9930="",$G9930&lt;&gt;"Ativo"),"",IF(COUNTIFS($A$4:$A9930,$A9930,$G$4:$G9930,"Ativo")=1,1,0))</f>
        <v/>
      </c>
    </row>
    <row r="9931" spans="1:55" x14ac:dyDescent="0.3">
      <c r="A9931" s="76"/>
      <c r="B9931" s="104"/>
      <c r="C9931" s="76"/>
      <c r="D9931" s="77"/>
      <c r="E9931" s="12"/>
      <c r="F9931" s="78"/>
      <c r="G9931" s="77"/>
      <c r="H9931" s="79"/>
      <c r="BA9931" s="5" t="str">
        <f t="shared" si="155"/>
        <v/>
      </c>
      <c r="BB9931" s="5" t="str">
        <f>IF(OR($E9931="",$G9931&lt;&gt;"Ativo"),"",IF(COUNTIFS($E$4:$E9931,$E9931,$A$4:$A9931,$A9931,$G$4:$G9931,"Ativo")=1,1,0))</f>
        <v/>
      </c>
      <c r="BC9931" t="str">
        <f>IF(OR($A9931="",$G9931&lt;&gt;"Ativo"),"",IF(COUNTIFS($A$4:$A9931,$A9931,$G$4:$G9931,"Ativo")=1,1,0))</f>
        <v/>
      </c>
    </row>
    <row r="9932" spans="1:55" x14ac:dyDescent="0.3">
      <c r="A9932" s="76"/>
      <c r="B9932" s="104"/>
      <c r="C9932" s="76"/>
      <c r="D9932" s="77"/>
      <c r="E9932" s="12"/>
      <c r="F9932" s="78"/>
      <c r="G9932" s="77"/>
      <c r="H9932" s="79"/>
      <c r="BA9932" s="5" t="str">
        <f t="shared" si="155"/>
        <v/>
      </c>
      <c r="BB9932" s="5" t="str">
        <f>IF(OR($E9932="",$G9932&lt;&gt;"Ativo"),"",IF(COUNTIFS($E$4:$E9932,$E9932,$A$4:$A9932,$A9932,$G$4:$G9932,"Ativo")=1,1,0))</f>
        <v/>
      </c>
      <c r="BC9932" t="str">
        <f>IF(OR($A9932="",$G9932&lt;&gt;"Ativo"),"",IF(COUNTIFS($A$4:$A9932,$A9932,$G$4:$G9932,"Ativo")=1,1,0))</f>
        <v/>
      </c>
    </row>
    <row r="9933" spans="1:55" x14ac:dyDescent="0.3">
      <c r="A9933" s="76"/>
      <c r="B9933" s="104"/>
      <c r="C9933" s="76"/>
      <c r="D9933" s="77"/>
      <c r="E9933" s="12"/>
      <c r="F9933" s="78"/>
      <c r="G9933" s="77"/>
      <c r="H9933" s="79"/>
      <c r="BA9933" s="5" t="str">
        <f t="shared" si="155"/>
        <v/>
      </c>
      <c r="BB9933" s="5" t="str">
        <f>IF(OR($E9933="",$G9933&lt;&gt;"Ativo"),"",IF(COUNTIFS($E$4:$E9933,$E9933,$A$4:$A9933,$A9933,$G$4:$G9933,"Ativo")=1,1,0))</f>
        <v/>
      </c>
      <c r="BC9933" t="str">
        <f>IF(OR($A9933="",$G9933&lt;&gt;"Ativo"),"",IF(COUNTIFS($A$4:$A9933,$A9933,$G$4:$G9933,"Ativo")=1,1,0))</f>
        <v/>
      </c>
    </row>
    <row r="9934" spans="1:55" x14ac:dyDescent="0.3">
      <c r="A9934" s="76"/>
      <c r="B9934" s="104"/>
      <c r="C9934" s="76"/>
      <c r="D9934" s="77"/>
      <c r="E9934" s="12"/>
      <c r="F9934" s="78"/>
      <c r="G9934" s="77"/>
      <c r="H9934" s="79"/>
      <c r="BA9934" s="5" t="str">
        <f t="shared" si="155"/>
        <v/>
      </c>
      <c r="BB9934" s="5" t="str">
        <f>IF(OR($E9934="",$G9934&lt;&gt;"Ativo"),"",IF(COUNTIFS($E$4:$E9934,$E9934,$A$4:$A9934,$A9934,$G$4:$G9934,"Ativo")=1,1,0))</f>
        <v/>
      </c>
      <c r="BC9934" t="str">
        <f>IF(OR($A9934="",$G9934&lt;&gt;"Ativo"),"",IF(COUNTIFS($A$4:$A9934,$A9934,$G$4:$G9934,"Ativo")=1,1,0))</f>
        <v/>
      </c>
    </row>
    <row r="9935" spans="1:55" x14ac:dyDescent="0.3">
      <c r="A9935" s="76"/>
      <c r="B9935" s="104"/>
      <c r="C9935" s="76"/>
      <c r="D9935" s="77"/>
      <c r="E9935" s="12"/>
      <c r="F9935" s="78"/>
      <c r="G9935" s="77"/>
      <c r="H9935" s="79"/>
      <c r="BA9935" s="5" t="str">
        <f t="shared" si="155"/>
        <v/>
      </c>
      <c r="BB9935" s="5" t="str">
        <f>IF(OR($E9935="",$G9935&lt;&gt;"Ativo"),"",IF(COUNTIFS($E$4:$E9935,$E9935,$A$4:$A9935,$A9935,$G$4:$G9935,"Ativo")=1,1,0))</f>
        <v/>
      </c>
      <c r="BC9935" t="str">
        <f>IF(OR($A9935="",$G9935&lt;&gt;"Ativo"),"",IF(COUNTIFS($A$4:$A9935,$A9935,$G$4:$G9935,"Ativo")=1,1,0))</f>
        <v/>
      </c>
    </row>
    <row r="9936" spans="1:55" x14ac:dyDescent="0.3">
      <c r="A9936" s="76"/>
      <c r="B9936" s="104"/>
      <c r="C9936" s="76"/>
      <c r="D9936" s="77"/>
      <c r="E9936" s="12"/>
      <c r="F9936" s="78"/>
      <c r="G9936" s="77"/>
      <c r="H9936" s="79"/>
      <c r="BA9936" s="5" t="str">
        <f t="shared" si="155"/>
        <v/>
      </c>
      <c r="BB9936" s="5" t="str">
        <f>IF(OR($E9936="",$G9936&lt;&gt;"Ativo"),"",IF(COUNTIFS($E$4:$E9936,$E9936,$A$4:$A9936,$A9936,$G$4:$G9936,"Ativo")=1,1,0))</f>
        <v/>
      </c>
      <c r="BC9936" t="str">
        <f>IF(OR($A9936="",$G9936&lt;&gt;"Ativo"),"",IF(COUNTIFS($A$4:$A9936,$A9936,$G$4:$G9936,"Ativo")=1,1,0))</f>
        <v/>
      </c>
    </row>
    <row r="9937" spans="1:55" x14ac:dyDescent="0.3">
      <c r="A9937" s="76"/>
      <c r="B9937" s="104"/>
      <c r="C9937" s="76"/>
      <c r="D9937" s="77"/>
      <c r="E9937" s="12"/>
      <c r="F9937" s="78"/>
      <c r="G9937" s="77"/>
      <c r="H9937" s="79"/>
      <c r="BA9937" s="5" t="str">
        <f t="shared" si="155"/>
        <v/>
      </c>
      <c r="BB9937" s="5" t="str">
        <f>IF(OR($E9937="",$G9937&lt;&gt;"Ativo"),"",IF(COUNTIFS($E$4:$E9937,$E9937,$A$4:$A9937,$A9937,$G$4:$G9937,"Ativo")=1,1,0))</f>
        <v/>
      </c>
      <c r="BC9937" t="str">
        <f>IF(OR($A9937="",$G9937&lt;&gt;"Ativo"),"",IF(COUNTIFS($A$4:$A9937,$A9937,$G$4:$G9937,"Ativo")=1,1,0))</f>
        <v/>
      </c>
    </row>
    <row r="9938" spans="1:55" x14ac:dyDescent="0.3">
      <c r="A9938" s="76"/>
      <c r="B9938" s="104"/>
      <c r="C9938" s="76"/>
      <c r="D9938" s="77"/>
      <c r="E9938" s="12"/>
      <c r="F9938" s="78"/>
      <c r="G9938" s="77"/>
      <c r="H9938" s="79"/>
      <c r="BA9938" s="5" t="str">
        <f t="shared" si="155"/>
        <v/>
      </c>
      <c r="BB9938" s="5" t="str">
        <f>IF(OR($E9938="",$G9938&lt;&gt;"Ativo"),"",IF(COUNTIFS($E$4:$E9938,$E9938,$A$4:$A9938,$A9938,$G$4:$G9938,"Ativo")=1,1,0))</f>
        <v/>
      </c>
      <c r="BC9938" t="str">
        <f>IF(OR($A9938="",$G9938&lt;&gt;"Ativo"),"",IF(COUNTIFS($A$4:$A9938,$A9938,$G$4:$G9938,"Ativo")=1,1,0))</f>
        <v/>
      </c>
    </row>
    <row r="9939" spans="1:55" x14ac:dyDescent="0.3">
      <c r="A9939" s="76"/>
      <c r="B9939" s="104"/>
      <c r="C9939" s="76"/>
      <c r="D9939" s="77"/>
      <c r="E9939" s="12"/>
      <c r="F9939" s="78"/>
      <c r="G9939" s="77"/>
      <c r="H9939" s="79"/>
      <c r="BA9939" s="5" t="str">
        <f t="shared" si="155"/>
        <v/>
      </c>
      <c r="BB9939" s="5" t="str">
        <f>IF(OR($E9939="",$G9939&lt;&gt;"Ativo"),"",IF(COUNTIFS($E$4:$E9939,$E9939,$A$4:$A9939,$A9939,$G$4:$G9939,"Ativo")=1,1,0))</f>
        <v/>
      </c>
      <c r="BC9939" t="str">
        <f>IF(OR($A9939="",$G9939&lt;&gt;"Ativo"),"",IF(COUNTIFS($A$4:$A9939,$A9939,$G$4:$G9939,"Ativo")=1,1,0))</f>
        <v/>
      </c>
    </row>
    <row r="9940" spans="1:55" x14ac:dyDescent="0.3">
      <c r="A9940" s="76"/>
      <c r="B9940" s="104"/>
      <c r="C9940" s="76"/>
      <c r="D9940" s="77"/>
      <c r="E9940" s="12"/>
      <c r="F9940" s="78"/>
      <c r="G9940" s="77"/>
      <c r="H9940" s="79"/>
      <c r="BA9940" s="5" t="str">
        <f t="shared" si="155"/>
        <v/>
      </c>
      <c r="BB9940" s="5" t="str">
        <f>IF(OR($E9940="",$G9940&lt;&gt;"Ativo"),"",IF(COUNTIFS($E$4:$E9940,$E9940,$A$4:$A9940,$A9940,$G$4:$G9940,"Ativo")=1,1,0))</f>
        <v/>
      </c>
      <c r="BC9940" t="str">
        <f>IF(OR($A9940="",$G9940&lt;&gt;"Ativo"),"",IF(COUNTIFS($A$4:$A9940,$A9940,$G$4:$G9940,"Ativo")=1,1,0))</f>
        <v/>
      </c>
    </row>
    <row r="9941" spans="1:55" x14ac:dyDescent="0.3">
      <c r="A9941" s="76"/>
      <c r="B9941" s="104"/>
      <c r="C9941" s="76"/>
      <c r="D9941" s="77"/>
      <c r="E9941" s="12"/>
      <c r="F9941" s="78"/>
      <c r="G9941" s="77"/>
      <c r="H9941" s="79"/>
      <c r="BA9941" s="5" t="str">
        <f t="shared" si="155"/>
        <v/>
      </c>
      <c r="BB9941" s="5" t="str">
        <f>IF(OR($E9941="",$G9941&lt;&gt;"Ativo"),"",IF(COUNTIFS($E$4:$E9941,$E9941,$A$4:$A9941,$A9941,$G$4:$G9941,"Ativo")=1,1,0))</f>
        <v/>
      </c>
      <c r="BC9941" t="str">
        <f>IF(OR($A9941="",$G9941&lt;&gt;"Ativo"),"",IF(COUNTIFS($A$4:$A9941,$A9941,$G$4:$G9941,"Ativo")=1,1,0))</f>
        <v/>
      </c>
    </row>
    <row r="9942" spans="1:55" x14ac:dyDescent="0.3">
      <c r="A9942" s="76"/>
      <c r="B9942" s="104"/>
      <c r="C9942" s="76"/>
      <c r="D9942" s="77"/>
      <c r="E9942" s="12"/>
      <c r="F9942" s="78"/>
      <c r="G9942" s="77"/>
      <c r="H9942" s="79"/>
      <c r="BA9942" s="5" t="str">
        <f t="shared" si="155"/>
        <v/>
      </c>
      <c r="BB9942" s="5" t="str">
        <f>IF(OR($E9942="",$G9942&lt;&gt;"Ativo"),"",IF(COUNTIFS($E$4:$E9942,$E9942,$A$4:$A9942,$A9942,$G$4:$G9942,"Ativo")=1,1,0))</f>
        <v/>
      </c>
      <c r="BC9942" t="str">
        <f>IF(OR($A9942="",$G9942&lt;&gt;"Ativo"),"",IF(COUNTIFS($A$4:$A9942,$A9942,$G$4:$G9942,"Ativo")=1,1,0))</f>
        <v/>
      </c>
    </row>
    <row r="9943" spans="1:55" x14ac:dyDescent="0.3">
      <c r="A9943" s="76"/>
      <c r="B9943" s="104"/>
      <c r="C9943" s="76"/>
      <c r="D9943" s="77"/>
      <c r="E9943" s="12"/>
      <c r="F9943" s="78"/>
      <c r="G9943" s="77"/>
      <c r="H9943" s="79"/>
      <c r="BA9943" s="5" t="str">
        <f t="shared" si="155"/>
        <v/>
      </c>
      <c r="BB9943" s="5" t="str">
        <f>IF(OR($E9943="",$G9943&lt;&gt;"Ativo"),"",IF(COUNTIFS($E$4:$E9943,$E9943,$A$4:$A9943,$A9943,$G$4:$G9943,"Ativo")=1,1,0))</f>
        <v/>
      </c>
      <c r="BC9943" t="str">
        <f>IF(OR($A9943="",$G9943&lt;&gt;"Ativo"),"",IF(COUNTIFS($A$4:$A9943,$A9943,$G$4:$G9943,"Ativo")=1,1,0))</f>
        <v/>
      </c>
    </row>
    <row r="9944" spans="1:55" x14ac:dyDescent="0.3">
      <c r="A9944" s="76"/>
      <c r="B9944" s="104"/>
      <c r="C9944" s="76"/>
      <c r="D9944" s="77"/>
      <c r="E9944" s="12"/>
      <c r="F9944" s="78"/>
      <c r="G9944" s="77"/>
      <c r="H9944" s="79"/>
      <c r="BA9944" s="5" t="str">
        <f t="shared" si="155"/>
        <v/>
      </c>
      <c r="BB9944" s="5" t="str">
        <f>IF(OR($E9944="",$G9944&lt;&gt;"Ativo"),"",IF(COUNTIFS($E$4:$E9944,$E9944,$A$4:$A9944,$A9944,$G$4:$G9944,"Ativo")=1,1,0))</f>
        <v/>
      </c>
      <c r="BC9944" t="str">
        <f>IF(OR($A9944="",$G9944&lt;&gt;"Ativo"),"",IF(COUNTIFS($A$4:$A9944,$A9944,$G$4:$G9944,"Ativo")=1,1,0))</f>
        <v/>
      </c>
    </row>
    <row r="9945" spans="1:55" x14ac:dyDescent="0.3">
      <c r="A9945" s="76"/>
      <c r="B9945" s="104"/>
      <c r="C9945" s="76"/>
      <c r="D9945" s="77"/>
      <c r="E9945" s="12"/>
      <c r="F9945" s="78"/>
      <c r="G9945" s="77"/>
      <c r="H9945" s="79"/>
      <c r="BA9945" s="5" t="str">
        <f t="shared" si="155"/>
        <v/>
      </c>
      <c r="BB9945" s="5" t="str">
        <f>IF(OR($E9945="",$G9945&lt;&gt;"Ativo"),"",IF(COUNTIFS($E$4:$E9945,$E9945,$A$4:$A9945,$A9945,$G$4:$G9945,"Ativo")=1,1,0))</f>
        <v/>
      </c>
      <c r="BC9945" t="str">
        <f>IF(OR($A9945="",$G9945&lt;&gt;"Ativo"),"",IF(COUNTIFS($A$4:$A9945,$A9945,$G$4:$G9945,"Ativo")=1,1,0))</f>
        <v/>
      </c>
    </row>
    <row r="9946" spans="1:55" x14ac:dyDescent="0.3">
      <c r="A9946" s="76"/>
      <c r="B9946" s="104"/>
      <c r="C9946" s="76"/>
      <c r="D9946" s="77"/>
      <c r="E9946" s="12"/>
      <c r="F9946" s="78"/>
      <c r="G9946" s="77"/>
      <c r="H9946" s="79"/>
      <c r="BA9946" s="5" t="str">
        <f t="shared" si="155"/>
        <v/>
      </c>
      <c r="BB9946" s="5" t="str">
        <f>IF(OR($E9946="",$G9946&lt;&gt;"Ativo"),"",IF(COUNTIFS($E$4:$E9946,$E9946,$A$4:$A9946,$A9946,$G$4:$G9946,"Ativo")=1,1,0))</f>
        <v/>
      </c>
      <c r="BC9946" t="str">
        <f>IF(OR($A9946="",$G9946&lt;&gt;"Ativo"),"",IF(COUNTIFS($A$4:$A9946,$A9946,$G$4:$G9946,"Ativo")=1,1,0))</f>
        <v/>
      </c>
    </row>
    <row r="9947" spans="1:55" x14ac:dyDescent="0.3">
      <c r="A9947" s="76"/>
      <c r="B9947" s="104"/>
      <c r="C9947" s="76"/>
      <c r="D9947" s="77"/>
      <c r="E9947" s="12"/>
      <c r="F9947" s="78"/>
      <c r="G9947" s="77"/>
      <c r="H9947" s="79"/>
      <c r="BA9947" s="5" t="str">
        <f t="shared" si="155"/>
        <v/>
      </c>
      <c r="BB9947" s="5" t="str">
        <f>IF(OR($E9947="",$G9947&lt;&gt;"Ativo"),"",IF(COUNTIFS($E$4:$E9947,$E9947,$A$4:$A9947,$A9947,$G$4:$G9947,"Ativo")=1,1,0))</f>
        <v/>
      </c>
      <c r="BC9947" t="str">
        <f>IF(OR($A9947="",$G9947&lt;&gt;"Ativo"),"",IF(COUNTIFS($A$4:$A9947,$A9947,$G$4:$G9947,"Ativo")=1,1,0))</f>
        <v/>
      </c>
    </row>
    <row r="9948" spans="1:55" x14ac:dyDescent="0.3">
      <c r="A9948" s="76"/>
      <c r="B9948" s="104"/>
      <c r="C9948" s="76"/>
      <c r="D9948" s="77"/>
      <c r="E9948" s="12"/>
      <c r="F9948" s="78"/>
      <c r="G9948" s="77"/>
      <c r="H9948" s="79"/>
      <c r="BA9948" s="5" t="str">
        <f t="shared" si="155"/>
        <v/>
      </c>
      <c r="BB9948" s="5" t="str">
        <f>IF(OR($E9948="",$G9948&lt;&gt;"Ativo"),"",IF(COUNTIFS($E$4:$E9948,$E9948,$A$4:$A9948,$A9948,$G$4:$G9948,"Ativo")=1,1,0))</f>
        <v/>
      </c>
      <c r="BC9948" t="str">
        <f>IF(OR($A9948="",$G9948&lt;&gt;"Ativo"),"",IF(COUNTIFS($A$4:$A9948,$A9948,$G$4:$G9948,"Ativo")=1,1,0))</f>
        <v/>
      </c>
    </row>
    <row r="9949" spans="1:55" x14ac:dyDescent="0.3">
      <c r="A9949" s="76"/>
      <c r="B9949" s="104"/>
      <c r="C9949" s="76"/>
      <c r="D9949" s="77"/>
      <c r="E9949" s="12"/>
      <c r="F9949" s="78"/>
      <c r="G9949" s="77"/>
      <c r="H9949" s="79"/>
      <c r="BA9949" s="5" t="str">
        <f t="shared" si="155"/>
        <v/>
      </c>
      <c r="BB9949" s="5" t="str">
        <f>IF(OR($E9949="",$G9949&lt;&gt;"Ativo"),"",IF(COUNTIFS($E$4:$E9949,$E9949,$A$4:$A9949,$A9949,$G$4:$G9949,"Ativo")=1,1,0))</f>
        <v/>
      </c>
      <c r="BC9949" t="str">
        <f>IF(OR($A9949="",$G9949&lt;&gt;"Ativo"),"",IF(COUNTIFS($A$4:$A9949,$A9949,$G$4:$G9949,"Ativo")=1,1,0))</f>
        <v/>
      </c>
    </row>
    <row r="9950" spans="1:55" x14ac:dyDescent="0.3">
      <c r="A9950" s="76"/>
      <c r="B9950" s="104"/>
      <c r="C9950" s="76"/>
      <c r="D9950" s="77"/>
      <c r="E9950" s="12"/>
      <c r="F9950" s="78"/>
      <c r="G9950" s="77"/>
      <c r="H9950" s="79"/>
      <c r="BA9950" s="5" t="str">
        <f t="shared" si="155"/>
        <v/>
      </c>
      <c r="BB9950" s="5" t="str">
        <f>IF(OR($E9950="",$G9950&lt;&gt;"Ativo"),"",IF(COUNTIFS($E$4:$E9950,$E9950,$A$4:$A9950,$A9950,$G$4:$G9950,"Ativo")=1,1,0))</f>
        <v/>
      </c>
      <c r="BC9950" t="str">
        <f>IF(OR($A9950="",$G9950&lt;&gt;"Ativo"),"",IF(COUNTIFS($A$4:$A9950,$A9950,$G$4:$G9950,"Ativo")=1,1,0))</f>
        <v/>
      </c>
    </row>
    <row r="9951" spans="1:55" x14ac:dyDescent="0.3">
      <c r="A9951" s="76"/>
      <c r="B9951" s="104"/>
      <c r="C9951" s="76"/>
      <c r="D9951" s="77"/>
      <c r="E9951" s="12"/>
      <c r="F9951" s="78"/>
      <c r="G9951" s="77"/>
      <c r="H9951" s="79"/>
      <c r="BA9951" s="5" t="str">
        <f t="shared" si="155"/>
        <v/>
      </c>
      <c r="BB9951" s="5" t="str">
        <f>IF(OR($E9951="",$G9951&lt;&gt;"Ativo"),"",IF(COUNTIFS($E$4:$E9951,$E9951,$A$4:$A9951,$A9951,$G$4:$G9951,"Ativo")=1,1,0))</f>
        <v/>
      </c>
      <c r="BC9951" t="str">
        <f>IF(OR($A9951="",$G9951&lt;&gt;"Ativo"),"",IF(COUNTIFS($A$4:$A9951,$A9951,$G$4:$G9951,"Ativo")=1,1,0))</f>
        <v/>
      </c>
    </row>
    <row r="9952" spans="1:55" x14ac:dyDescent="0.3">
      <c r="A9952" s="76"/>
      <c r="B9952" s="104"/>
      <c r="C9952" s="76"/>
      <c r="D9952" s="77"/>
      <c r="E9952" s="12"/>
      <c r="F9952" s="78"/>
      <c r="G9952" s="77"/>
      <c r="H9952" s="79"/>
      <c r="BA9952" s="5" t="str">
        <f t="shared" si="155"/>
        <v/>
      </c>
      <c r="BB9952" s="5" t="str">
        <f>IF(OR($E9952="",$G9952&lt;&gt;"Ativo"),"",IF(COUNTIFS($E$4:$E9952,$E9952,$A$4:$A9952,$A9952,$G$4:$G9952,"Ativo")=1,1,0))</f>
        <v/>
      </c>
      <c r="BC9952" t="str">
        <f>IF(OR($A9952="",$G9952&lt;&gt;"Ativo"),"",IF(COUNTIFS($A$4:$A9952,$A9952,$G$4:$G9952,"Ativo")=1,1,0))</f>
        <v/>
      </c>
    </row>
    <row r="9953" spans="1:55" x14ac:dyDescent="0.3">
      <c r="A9953" s="76"/>
      <c r="B9953" s="104"/>
      <c r="C9953" s="76"/>
      <c r="D9953" s="77"/>
      <c r="E9953" s="12"/>
      <c r="F9953" s="78"/>
      <c r="G9953" s="77"/>
      <c r="H9953" s="79"/>
      <c r="BA9953" s="5" t="str">
        <f t="shared" si="155"/>
        <v/>
      </c>
      <c r="BB9953" s="5" t="str">
        <f>IF(OR($E9953="",$G9953&lt;&gt;"Ativo"),"",IF(COUNTIFS($E$4:$E9953,$E9953,$A$4:$A9953,$A9953,$G$4:$G9953,"Ativo")=1,1,0))</f>
        <v/>
      </c>
      <c r="BC9953" t="str">
        <f>IF(OR($A9953="",$G9953&lt;&gt;"Ativo"),"",IF(COUNTIFS($A$4:$A9953,$A9953,$G$4:$G9953,"Ativo")=1,1,0))</f>
        <v/>
      </c>
    </row>
    <row r="9954" spans="1:55" x14ac:dyDescent="0.3">
      <c r="A9954" s="76"/>
      <c r="B9954" s="104"/>
      <c r="C9954" s="76"/>
      <c r="D9954" s="77"/>
      <c r="E9954" s="12"/>
      <c r="F9954" s="78"/>
      <c r="G9954" s="77"/>
      <c r="H9954" s="79"/>
      <c r="BA9954" s="5" t="str">
        <f t="shared" si="155"/>
        <v/>
      </c>
      <c r="BB9954" s="5" t="str">
        <f>IF(OR($E9954="",$G9954&lt;&gt;"Ativo"),"",IF(COUNTIFS($E$4:$E9954,$E9954,$A$4:$A9954,$A9954,$G$4:$G9954,"Ativo")=1,1,0))</f>
        <v/>
      </c>
      <c r="BC9954" t="str">
        <f>IF(OR($A9954="",$G9954&lt;&gt;"Ativo"),"",IF(COUNTIFS($A$4:$A9954,$A9954,$G$4:$G9954,"Ativo")=1,1,0))</f>
        <v/>
      </c>
    </row>
    <row r="9955" spans="1:55" x14ac:dyDescent="0.3">
      <c r="A9955" s="76"/>
      <c r="B9955" s="104"/>
      <c r="C9955" s="76"/>
      <c r="D9955" s="77"/>
      <c r="E9955" s="12"/>
      <c r="F9955" s="78"/>
      <c r="G9955" s="77"/>
      <c r="H9955" s="79"/>
      <c r="BA9955" s="5" t="str">
        <f t="shared" si="155"/>
        <v/>
      </c>
      <c r="BB9955" s="5" t="str">
        <f>IF(OR($E9955="",$G9955&lt;&gt;"Ativo"),"",IF(COUNTIFS($E$4:$E9955,$E9955,$A$4:$A9955,$A9955,$G$4:$G9955,"Ativo")=1,1,0))</f>
        <v/>
      </c>
      <c r="BC9955" t="str">
        <f>IF(OR($A9955="",$G9955&lt;&gt;"Ativo"),"",IF(COUNTIFS($A$4:$A9955,$A9955,$G$4:$G9955,"Ativo")=1,1,0))</f>
        <v/>
      </c>
    </row>
    <row r="9956" spans="1:55" x14ac:dyDescent="0.3">
      <c r="A9956" s="76"/>
      <c r="B9956" s="104"/>
      <c r="C9956" s="76"/>
      <c r="D9956" s="77"/>
      <c r="E9956" s="12"/>
      <c r="F9956" s="78"/>
      <c r="G9956" s="77"/>
      <c r="H9956" s="79"/>
      <c r="BA9956" s="5" t="str">
        <f t="shared" si="155"/>
        <v/>
      </c>
      <c r="BB9956" s="5" t="str">
        <f>IF(OR($E9956="",$G9956&lt;&gt;"Ativo"),"",IF(COUNTIFS($E$4:$E9956,$E9956,$A$4:$A9956,$A9956,$G$4:$G9956,"Ativo")=1,1,0))</f>
        <v/>
      </c>
      <c r="BC9956" t="str">
        <f>IF(OR($A9956="",$G9956&lt;&gt;"Ativo"),"",IF(COUNTIFS($A$4:$A9956,$A9956,$G$4:$G9956,"Ativo")=1,1,0))</f>
        <v/>
      </c>
    </row>
    <row r="9957" spans="1:55" x14ac:dyDescent="0.3">
      <c r="A9957" s="76"/>
      <c r="B9957" s="104"/>
      <c r="C9957" s="76"/>
      <c r="D9957" s="77"/>
      <c r="E9957" s="12"/>
      <c r="F9957" s="78"/>
      <c r="G9957" s="77"/>
      <c r="H9957" s="79"/>
      <c r="BA9957" s="5" t="str">
        <f t="shared" si="155"/>
        <v/>
      </c>
      <c r="BB9957" s="5" t="str">
        <f>IF(OR($E9957="",$G9957&lt;&gt;"Ativo"),"",IF(COUNTIFS($E$4:$E9957,$E9957,$A$4:$A9957,$A9957,$G$4:$G9957,"Ativo")=1,1,0))</f>
        <v/>
      </c>
      <c r="BC9957" t="str">
        <f>IF(OR($A9957="",$G9957&lt;&gt;"Ativo"),"",IF(COUNTIFS($A$4:$A9957,$A9957,$G$4:$G9957,"Ativo")=1,1,0))</f>
        <v/>
      </c>
    </row>
    <row r="9958" spans="1:55" x14ac:dyDescent="0.3">
      <c r="A9958" s="76"/>
      <c r="B9958" s="104"/>
      <c r="C9958" s="76"/>
      <c r="D9958" s="77"/>
      <c r="E9958" s="12"/>
      <c r="F9958" s="78"/>
      <c r="G9958" s="77"/>
      <c r="H9958" s="79"/>
      <c r="BA9958" s="5" t="str">
        <f t="shared" si="155"/>
        <v/>
      </c>
      <c r="BB9958" s="5" t="str">
        <f>IF(OR($E9958="",$G9958&lt;&gt;"Ativo"),"",IF(COUNTIFS($E$4:$E9958,$E9958,$A$4:$A9958,$A9958,$G$4:$G9958,"Ativo")=1,1,0))</f>
        <v/>
      </c>
      <c r="BC9958" t="str">
        <f>IF(OR($A9958="",$G9958&lt;&gt;"Ativo"),"",IF(COUNTIFS($A$4:$A9958,$A9958,$G$4:$G9958,"Ativo")=1,1,0))</f>
        <v/>
      </c>
    </row>
    <row r="9959" spans="1:55" x14ac:dyDescent="0.3">
      <c r="A9959" s="76"/>
      <c r="B9959" s="104"/>
      <c r="C9959" s="76"/>
      <c r="D9959" s="77"/>
      <c r="E9959" s="12"/>
      <c r="F9959" s="78"/>
      <c r="G9959" s="77"/>
      <c r="H9959" s="79"/>
      <c r="BA9959" s="5" t="str">
        <f t="shared" si="155"/>
        <v/>
      </c>
      <c r="BB9959" s="5" t="str">
        <f>IF(OR($E9959="",$G9959&lt;&gt;"Ativo"),"",IF(COUNTIFS($E$4:$E9959,$E9959,$A$4:$A9959,$A9959,$G$4:$G9959,"Ativo")=1,1,0))</f>
        <v/>
      </c>
      <c r="BC9959" t="str">
        <f>IF(OR($A9959="",$G9959&lt;&gt;"Ativo"),"",IF(COUNTIFS($A$4:$A9959,$A9959,$G$4:$G9959,"Ativo")=1,1,0))</f>
        <v/>
      </c>
    </row>
    <row r="9960" spans="1:55" x14ac:dyDescent="0.3">
      <c r="A9960" s="76"/>
      <c r="B9960" s="104"/>
      <c r="C9960" s="76"/>
      <c r="D9960" s="77"/>
      <c r="E9960" s="12"/>
      <c r="F9960" s="78"/>
      <c r="G9960" s="77"/>
      <c r="H9960" s="79"/>
      <c r="BA9960" s="5" t="str">
        <f t="shared" si="155"/>
        <v/>
      </c>
      <c r="BB9960" s="5" t="str">
        <f>IF(OR($E9960="",$G9960&lt;&gt;"Ativo"),"",IF(COUNTIFS($E$4:$E9960,$E9960,$A$4:$A9960,$A9960,$G$4:$G9960,"Ativo")=1,1,0))</f>
        <v/>
      </c>
      <c r="BC9960" t="str">
        <f>IF(OR($A9960="",$G9960&lt;&gt;"Ativo"),"",IF(COUNTIFS($A$4:$A9960,$A9960,$G$4:$G9960,"Ativo")=1,1,0))</f>
        <v/>
      </c>
    </row>
    <row r="9961" spans="1:55" x14ac:dyDescent="0.3">
      <c r="A9961" s="76"/>
      <c r="B9961" s="104"/>
      <c r="C9961" s="76"/>
      <c r="D9961" s="77"/>
      <c r="E9961" s="12"/>
      <c r="F9961" s="78"/>
      <c r="G9961" s="77"/>
      <c r="H9961" s="79"/>
      <c r="BA9961" s="5" t="str">
        <f t="shared" si="155"/>
        <v/>
      </c>
      <c r="BB9961" s="5" t="str">
        <f>IF(OR($E9961="",$G9961&lt;&gt;"Ativo"),"",IF(COUNTIFS($E$4:$E9961,$E9961,$A$4:$A9961,$A9961,$G$4:$G9961,"Ativo")=1,1,0))</f>
        <v/>
      </c>
      <c r="BC9961" t="str">
        <f>IF(OR($A9961="",$G9961&lt;&gt;"Ativo"),"",IF(COUNTIFS($A$4:$A9961,$A9961,$G$4:$G9961,"Ativo")=1,1,0))</f>
        <v/>
      </c>
    </row>
    <row r="9962" spans="1:55" x14ac:dyDescent="0.3">
      <c r="A9962" s="76"/>
      <c r="B9962" s="104"/>
      <c r="C9962" s="76"/>
      <c r="D9962" s="77"/>
      <c r="E9962" s="12"/>
      <c r="F9962" s="78"/>
      <c r="G9962" s="77"/>
      <c r="H9962" s="79"/>
      <c r="BA9962" s="5" t="str">
        <f t="shared" si="155"/>
        <v/>
      </c>
      <c r="BB9962" s="5" t="str">
        <f>IF(OR($E9962="",$G9962&lt;&gt;"Ativo"),"",IF(COUNTIFS($E$4:$E9962,$E9962,$A$4:$A9962,$A9962,$G$4:$G9962,"Ativo")=1,1,0))</f>
        <v/>
      </c>
      <c r="BC9962" t="str">
        <f>IF(OR($A9962="",$G9962&lt;&gt;"Ativo"),"",IF(COUNTIFS($A$4:$A9962,$A9962,$G$4:$G9962,"Ativo")=1,1,0))</f>
        <v/>
      </c>
    </row>
    <row r="9963" spans="1:55" x14ac:dyDescent="0.3">
      <c r="A9963" s="76"/>
      <c r="B9963" s="104"/>
      <c r="C9963" s="76"/>
      <c r="D9963" s="77"/>
      <c r="E9963" s="12"/>
      <c r="F9963" s="78"/>
      <c r="G9963" s="77"/>
      <c r="H9963" s="79"/>
      <c r="BA9963" s="5" t="str">
        <f t="shared" si="155"/>
        <v/>
      </c>
      <c r="BB9963" s="5" t="str">
        <f>IF(OR($E9963="",$G9963&lt;&gt;"Ativo"),"",IF(COUNTIFS($E$4:$E9963,$E9963,$A$4:$A9963,$A9963,$G$4:$G9963,"Ativo")=1,1,0))</f>
        <v/>
      </c>
      <c r="BC9963" t="str">
        <f>IF(OR($A9963="",$G9963&lt;&gt;"Ativo"),"",IF(COUNTIFS($A$4:$A9963,$A9963,$G$4:$G9963,"Ativo")=1,1,0))</f>
        <v/>
      </c>
    </row>
    <row r="9964" spans="1:55" x14ac:dyDescent="0.3">
      <c r="A9964" s="76"/>
      <c r="B9964" s="104"/>
      <c r="C9964" s="76"/>
      <c r="D9964" s="77"/>
      <c r="E9964" s="12"/>
      <c r="F9964" s="78"/>
      <c r="G9964" s="77"/>
      <c r="H9964" s="79"/>
      <c r="BA9964" s="5" t="str">
        <f t="shared" si="155"/>
        <v/>
      </c>
      <c r="BB9964" s="5" t="str">
        <f>IF(OR($E9964="",$G9964&lt;&gt;"Ativo"),"",IF(COUNTIFS($E$4:$E9964,$E9964,$A$4:$A9964,$A9964,$G$4:$G9964,"Ativo")=1,1,0))</f>
        <v/>
      </c>
      <c r="BC9964" t="str">
        <f>IF(OR($A9964="",$G9964&lt;&gt;"Ativo"),"",IF(COUNTIFS($A$4:$A9964,$A9964,$G$4:$G9964,"Ativo")=1,1,0))</f>
        <v/>
      </c>
    </row>
    <row r="9965" spans="1:55" x14ac:dyDescent="0.3">
      <c r="A9965" s="76"/>
      <c r="B9965" s="104"/>
      <c r="C9965" s="76"/>
      <c r="D9965" s="77"/>
      <c r="E9965" s="12"/>
      <c r="F9965" s="78"/>
      <c r="G9965" s="77"/>
      <c r="H9965" s="79"/>
      <c r="BA9965" s="5" t="str">
        <f t="shared" si="155"/>
        <v/>
      </c>
      <c r="BB9965" s="5" t="str">
        <f>IF(OR($E9965="",$G9965&lt;&gt;"Ativo"),"",IF(COUNTIFS($E$4:$E9965,$E9965,$A$4:$A9965,$A9965,$G$4:$G9965,"Ativo")=1,1,0))</f>
        <v/>
      </c>
      <c r="BC9965" t="str">
        <f>IF(OR($A9965="",$G9965&lt;&gt;"Ativo"),"",IF(COUNTIFS($A$4:$A9965,$A9965,$G$4:$G9965,"Ativo")=1,1,0))</f>
        <v/>
      </c>
    </row>
    <row r="9966" spans="1:55" x14ac:dyDescent="0.3">
      <c r="A9966" s="76"/>
      <c r="B9966" s="104"/>
      <c r="C9966" s="76"/>
      <c r="D9966" s="77"/>
      <c r="E9966" s="12"/>
      <c r="F9966" s="78"/>
      <c r="G9966" s="77"/>
      <c r="H9966" s="79"/>
      <c r="BA9966" s="5" t="str">
        <f t="shared" si="155"/>
        <v/>
      </c>
      <c r="BB9966" s="5" t="str">
        <f>IF(OR($E9966="",$G9966&lt;&gt;"Ativo"),"",IF(COUNTIFS($E$4:$E9966,$E9966,$A$4:$A9966,$A9966,$G$4:$G9966,"Ativo")=1,1,0))</f>
        <v/>
      </c>
      <c r="BC9966" t="str">
        <f>IF(OR($A9966="",$G9966&lt;&gt;"Ativo"),"",IF(COUNTIFS($A$4:$A9966,$A9966,$G$4:$G9966,"Ativo")=1,1,0))</f>
        <v/>
      </c>
    </row>
    <row r="9967" spans="1:55" x14ac:dyDescent="0.3">
      <c r="A9967" s="76"/>
      <c r="B9967" s="104"/>
      <c r="C9967" s="76"/>
      <c r="D9967" s="77"/>
      <c r="E9967" s="12"/>
      <c r="F9967" s="78"/>
      <c r="G9967" s="77"/>
      <c r="H9967" s="79"/>
      <c r="BA9967" s="5" t="str">
        <f t="shared" si="155"/>
        <v/>
      </c>
      <c r="BB9967" s="5" t="str">
        <f>IF(OR($E9967="",$G9967&lt;&gt;"Ativo"),"",IF(COUNTIFS($E$4:$E9967,$E9967,$A$4:$A9967,$A9967,$G$4:$G9967,"Ativo")=1,1,0))</f>
        <v/>
      </c>
      <c r="BC9967" t="str">
        <f>IF(OR($A9967="",$G9967&lt;&gt;"Ativo"),"",IF(COUNTIFS($A$4:$A9967,$A9967,$G$4:$G9967,"Ativo")=1,1,0))</f>
        <v/>
      </c>
    </row>
    <row r="9968" spans="1:55" x14ac:dyDescent="0.3">
      <c r="A9968" s="76"/>
      <c r="B9968" s="104"/>
      <c r="C9968" s="76"/>
      <c r="D9968" s="77"/>
      <c r="E9968" s="12"/>
      <c r="F9968" s="78"/>
      <c r="G9968" s="77"/>
      <c r="H9968" s="79"/>
      <c r="BA9968" s="5" t="str">
        <f t="shared" si="155"/>
        <v/>
      </c>
      <c r="BB9968" s="5" t="str">
        <f>IF(OR($E9968="",$G9968&lt;&gt;"Ativo"),"",IF(COUNTIFS($E$4:$E9968,$E9968,$A$4:$A9968,$A9968,$G$4:$G9968,"Ativo")=1,1,0))</f>
        <v/>
      </c>
      <c r="BC9968" t="str">
        <f>IF(OR($A9968="",$G9968&lt;&gt;"Ativo"),"",IF(COUNTIFS($A$4:$A9968,$A9968,$G$4:$G9968,"Ativo")=1,1,0))</f>
        <v/>
      </c>
    </row>
    <row r="9969" spans="1:55" x14ac:dyDescent="0.3">
      <c r="A9969" s="76"/>
      <c r="B9969" s="104"/>
      <c r="C9969" s="76"/>
      <c r="D9969" s="77"/>
      <c r="E9969" s="12"/>
      <c r="F9969" s="78"/>
      <c r="G9969" s="77"/>
      <c r="H9969" s="79"/>
      <c r="BA9969" s="5" t="str">
        <f t="shared" si="155"/>
        <v/>
      </c>
      <c r="BB9969" s="5" t="str">
        <f>IF(OR($E9969="",$G9969&lt;&gt;"Ativo"),"",IF(COUNTIFS($E$4:$E9969,$E9969,$A$4:$A9969,$A9969,$G$4:$G9969,"Ativo")=1,1,0))</f>
        <v/>
      </c>
      <c r="BC9969" t="str">
        <f>IF(OR($A9969="",$G9969&lt;&gt;"Ativo"),"",IF(COUNTIFS($A$4:$A9969,$A9969,$G$4:$G9969,"Ativo")=1,1,0))</f>
        <v/>
      </c>
    </row>
    <row r="9970" spans="1:55" x14ac:dyDescent="0.3">
      <c r="A9970" s="76"/>
      <c r="B9970" s="104"/>
      <c r="C9970" s="76"/>
      <c r="D9970" s="77"/>
      <c r="E9970" s="12"/>
      <c r="F9970" s="78"/>
      <c r="G9970" s="77"/>
      <c r="H9970" s="79"/>
      <c r="BA9970" s="5" t="str">
        <f t="shared" si="155"/>
        <v/>
      </c>
      <c r="BB9970" s="5" t="str">
        <f>IF(OR($E9970="",$G9970&lt;&gt;"Ativo"),"",IF(COUNTIFS($E$4:$E9970,$E9970,$A$4:$A9970,$A9970,$G$4:$G9970,"Ativo")=1,1,0))</f>
        <v/>
      </c>
      <c r="BC9970" t="str">
        <f>IF(OR($A9970="",$G9970&lt;&gt;"Ativo"),"",IF(COUNTIFS($A$4:$A9970,$A9970,$G$4:$G9970,"Ativo")=1,1,0))</f>
        <v/>
      </c>
    </row>
    <row r="9971" spans="1:55" x14ac:dyDescent="0.3">
      <c r="A9971" s="76"/>
      <c r="B9971" s="104"/>
      <c r="C9971" s="76"/>
      <c r="D9971" s="77"/>
      <c r="E9971" s="12"/>
      <c r="F9971" s="78"/>
      <c r="G9971" s="77"/>
      <c r="H9971" s="79"/>
      <c r="BA9971" s="5" t="str">
        <f t="shared" si="155"/>
        <v/>
      </c>
      <c r="BB9971" s="5" t="str">
        <f>IF(OR($E9971="",$G9971&lt;&gt;"Ativo"),"",IF(COUNTIFS($E$4:$E9971,$E9971,$A$4:$A9971,$A9971,$G$4:$G9971,"Ativo")=1,1,0))</f>
        <v/>
      </c>
      <c r="BC9971" t="str">
        <f>IF(OR($A9971="",$G9971&lt;&gt;"Ativo"),"",IF(COUNTIFS($A$4:$A9971,$A9971,$G$4:$G9971,"Ativo")=1,1,0))</f>
        <v/>
      </c>
    </row>
    <row r="9972" spans="1:55" x14ac:dyDescent="0.3">
      <c r="A9972" s="76"/>
      <c r="B9972" s="104"/>
      <c r="C9972" s="76"/>
      <c r="D9972" s="77"/>
      <c r="E9972" s="12"/>
      <c r="F9972" s="78"/>
      <c r="G9972" s="77"/>
      <c r="H9972" s="79"/>
      <c r="BA9972" s="5" t="str">
        <f t="shared" si="155"/>
        <v/>
      </c>
      <c r="BB9972" s="5" t="str">
        <f>IF(OR($E9972="",$G9972&lt;&gt;"Ativo"),"",IF(COUNTIFS($E$4:$E9972,$E9972,$A$4:$A9972,$A9972,$G$4:$G9972,"Ativo")=1,1,0))</f>
        <v/>
      </c>
      <c r="BC9972" t="str">
        <f>IF(OR($A9972="",$G9972&lt;&gt;"Ativo"),"",IF(COUNTIFS($A$4:$A9972,$A9972,$G$4:$G9972,"Ativo")=1,1,0))</f>
        <v/>
      </c>
    </row>
    <row r="9973" spans="1:55" x14ac:dyDescent="0.3">
      <c r="A9973" s="76"/>
      <c r="B9973" s="104"/>
      <c r="C9973" s="76"/>
      <c r="D9973" s="77"/>
      <c r="E9973" s="12"/>
      <c r="F9973" s="78"/>
      <c r="G9973" s="77"/>
      <c r="H9973" s="79"/>
      <c r="BA9973" s="5" t="str">
        <f t="shared" si="155"/>
        <v/>
      </c>
      <c r="BB9973" s="5" t="str">
        <f>IF(OR($E9973="",$G9973&lt;&gt;"Ativo"),"",IF(COUNTIFS($E$4:$E9973,$E9973,$A$4:$A9973,$A9973,$G$4:$G9973,"Ativo")=1,1,0))</f>
        <v/>
      </c>
      <c r="BC9973" t="str">
        <f>IF(OR($A9973="",$G9973&lt;&gt;"Ativo"),"",IF(COUNTIFS($A$4:$A9973,$A9973,$G$4:$G9973,"Ativo")=1,1,0))</f>
        <v/>
      </c>
    </row>
    <row r="9974" spans="1:55" x14ac:dyDescent="0.3">
      <c r="A9974" s="76"/>
      <c r="B9974" s="104"/>
      <c r="C9974" s="76"/>
      <c r="D9974" s="77"/>
      <c r="E9974" s="12"/>
      <c r="F9974" s="78"/>
      <c r="G9974" s="77"/>
      <c r="H9974" s="79"/>
      <c r="BA9974" s="5" t="str">
        <f t="shared" si="155"/>
        <v/>
      </c>
      <c r="BB9974" s="5" t="str">
        <f>IF(OR($E9974="",$G9974&lt;&gt;"Ativo"),"",IF(COUNTIFS($E$4:$E9974,$E9974,$A$4:$A9974,$A9974,$G$4:$G9974,"Ativo")=1,1,0))</f>
        <v/>
      </c>
      <c r="BC9974" t="str">
        <f>IF(OR($A9974="",$G9974&lt;&gt;"Ativo"),"",IF(COUNTIFS($A$4:$A9974,$A9974,$G$4:$G9974,"Ativo")=1,1,0))</f>
        <v/>
      </c>
    </row>
    <row r="9975" spans="1:55" x14ac:dyDescent="0.3">
      <c r="A9975" s="76"/>
      <c r="B9975" s="104"/>
      <c r="C9975" s="76"/>
      <c r="D9975" s="77"/>
      <c r="E9975" s="12"/>
      <c r="F9975" s="78"/>
      <c r="G9975" s="77"/>
      <c r="H9975" s="79"/>
      <c r="BA9975" s="5" t="str">
        <f t="shared" si="155"/>
        <v/>
      </c>
      <c r="BB9975" s="5" t="str">
        <f>IF(OR($E9975="",$G9975&lt;&gt;"Ativo"),"",IF(COUNTIFS($E$4:$E9975,$E9975,$A$4:$A9975,$A9975,$G$4:$G9975,"Ativo")=1,1,0))</f>
        <v/>
      </c>
      <c r="BC9975" t="str">
        <f>IF(OR($A9975="",$G9975&lt;&gt;"Ativo"),"",IF(COUNTIFS($A$4:$A9975,$A9975,$G$4:$G9975,"Ativo")=1,1,0))</f>
        <v/>
      </c>
    </row>
    <row r="9976" spans="1:55" x14ac:dyDescent="0.3">
      <c r="A9976" s="76"/>
      <c r="B9976" s="104"/>
      <c r="C9976" s="76"/>
      <c r="D9976" s="77"/>
      <c r="E9976" s="12"/>
      <c r="F9976" s="78"/>
      <c r="G9976" s="77"/>
      <c r="H9976" s="79"/>
      <c r="BA9976" s="5" t="str">
        <f t="shared" si="155"/>
        <v/>
      </c>
      <c r="BB9976" s="5" t="str">
        <f>IF(OR($E9976="",$G9976&lt;&gt;"Ativo"),"",IF(COUNTIFS($E$4:$E9976,$E9976,$A$4:$A9976,$A9976,$G$4:$G9976,"Ativo")=1,1,0))</f>
        <v/>
      </c>
      <c r="BC9976" t="str">
        <f>IF(OR($A9976="",$G9976&lt;&gt;"Ativo"),"",IF(COUNTIFS($A$4:$A9976,$A9976,$G$4:$G9976,"Ativo")=1,1,0))</f>
        <v/>
      </c>
    </row>
    <row r="9977" spans="1:55" x14ac:dyDescent="0.3">
      <c r="A9977" s="76"/>
      <c r="B9977" s="104"/>
      <c r="C9977" s="76"/>
      <c r="D9977" s="77"/>
      <c r="E9977" s="12"/>
      <c r="F9977" s="78"/>
      <c r="G9977" s="77"/>
      <c r="H9977" s="79"/>
      <c r="BA9977" s="5" t="str">
        <f t="shared" si="155"/>
        <v/>
      </c>
      <c r="BB9977" s="5" t="str">
        <f>IF(OR($E9977="",$G9977&lt;&gt;"Ativo"),"",IF(COUNTIFS($E$4:$E9977,$E9977,$A$4:$A9977,$A9977,$G$4:$G9977,"Ativo")=1,1,0))</f>
        <v/>
      </c>
      <c r="BC9977" t="str">
        <f>IF(OR($A9977="",$G9977&lt;&gt;"Ativo"),"",IF(COUNTIFS($A$4:$A9977,$A9977,$G$4:$G9977,"Ativo")=1,1,0))</f>
        <v/>
      </c>
    </row>
    <row r="9978" spans="1:55" x14ac:dyDescent="0.3">
      <c r="A9978" s="76"/>
      <c r="B9978" s="104"/>
      <c r="C9978" s="76"/>
      <c r="D9978" s="77"/>
      <c r="E9978" s="12"/>
      <c r="F9978" s="78"/>
      <c r="G9978" s="77"/>
      <c r="H9978" s="79"/>
      <c r="BA9978" s="5" t="str">
        <f t="shared" si="155"/>
        <v/>
      </c>
      <c r="BB9978" s="5" t="str">
        <f>IF(OR($E9978="",$G9978&lt;&gt;"Ativo"),"",IF(COUNTIFS($E$4:$E9978,$E9978,$A$4:$A9978,$A9978,$G$4:$G9978,"Ativo")=1,1,0))</f>
        <v/>
      </c>
      <c r="BC9978" t="str">
        <f>IF(OR($A9978="",$G9978&lt;&gt;"Ativo"),"",IF(COUNTIFS($A$4:$A9978,$A9978,$G$4:$G9978,"Ativo")=1,1,0))</f>
        <v/>
      </c>
    </row>
    <row r="9979" spans="1:55" x14ac:dyDescent="0.3">
      <c r="A9979" s="76"/>
      <c r="B9979" s="104"/>
      <c r="C9979" s="76"/>
      <c r="D9979" s="77"/>
      <c r="E9979" s="12"/>
      <c r="F9979" s="78"/>
      <c r="G9979" s="77"/>
      <c r="H9979" s="79"/>
      <c r="BA9979" s="5" t="str">
        <f t="shared" si="155"/>
        <v/>
      </c>
      <c r="BB9979" s="5" t="str">
        <f>IF(OR($E9979="",$G9979&lt;&gt;"Ativo"),"",IF(COUNTIFS($E$4:$E9979,$E9979,$A$4:$A9979,$A9979,$G$4:$G9979,"Ativo")=1,1,0))</f>
        <v/>
      </c>
      <c r="BC9979" t="str">
        <f>IF(OR($A9979="",$G9979&lt;&gt;"Ativo"),"",IF(COUNTIFS($A$4:$A9979,$A9979,$G$4:$G9979,"Ativo")=1,1,0))</f>
        <v/>
      </c>
    </row>
    <row r="9980" spans="1:55" x14ac:dyDescent="0.3">
      <c r="A9980" s="76"/>
      <c r="B9980" s="104"/>
      <c r="C9980" s="76"/>
      <c r="D9980" s="77"/>
      <c r="E9980" s="12"/>
      <c r="F9980" s="78"/>
      <c r="G9980" s="77"/>
      <c r="H9980" s="79"/>
      <c r="BA9980" s="5" t="str">
        <f t="shared" si="155"/>
        <v/>
      </c>
      <c r="BB9980" s="5" t="str">
        <f>IF(OR($E9980="",$G9980&lt;&gt;"Ativo"),"",IF(COUNTIFS($E$4:$E9980,$E9980,$A$4:$A9980,$A9980,$G$4:$G9980,"Ativo")=1,1,0))</f>
        <v/>
      </c>
      <c r="BC9980" t="str">
        <f>IF(OR($A9980="",$G9980&lt;&gt;"Ativo"),"",IF(COUNTIFS($A$4:$A9980,$A9980,$G$4:$G9980,"Ativo")=1,1,0))</f>
        <v/>
      </c>
    </row>
    <row r="9981" spans="1:55" x14ac:dyDescent="0.3">
      <c r="A9981" s="76"/>
      <c r="B9981" s="104"/>
      <c r="C9981" s="76"/>
      <c r="D9981" s="77"/>
      <c r="E9981" s="12"/>
      <c r="F9981" s="78"/>
      <c r="G9981" s="77"/>
      <c r="H9981" s="79"/>
      <c r="BA9981" s="5" t="str">
        <f t="shared" si="155"/>
        <v/>
      </c>
      <c r="BB9981" s="5" t="str">
        <f>IF(OR($E9981="",$G9981&lt;&gt;"Ativo"),"",IF(COUNTIFS($E$4:$E9981,$E9981,$A$4:$A9981,$A9981,$G$4:$G9981,"Ativo")=1,1,0))</f>
        <v/>
      </c>
      <c r="BC9981" t="str">
        <f>IF(OR($A9981="",$G9981&lt;&gt;"Ativo"),"",IF(COUNTIFS($A$4:$A9981,$A9981,$G$4:$G9981,"Ativo")=1,1,0))</f>
        <v/>
      </c>
    </row>
    <row r="9982" spans="1:55" x14ac:dyDescent="0.3">
      <c r="A9982" s="76"/>
      <c r="B9982" s="104"/>
      <c r="C9982" s="76"/>
      <c r="D9982" s="77"/>
      <c r="E9982" s="12"/>
      <c r="F9982" s="78"/>
      <c r="G9982" s="77"/>
      <c r="H9982" s="79"/>
      <c r="BA9982" s="5" t="str">
        <f t="shared" si="155"/>
        <v/>
      </c>
      <c r="BB9982" s="5" t="str">
        <f>IF(OR($E9982="",$G9982&lt;&gt;"Ativo"),"",IF(COUNTIFS($E$4:$E9982,$E9982,$A$4:$A9982,$A9982,$G$4:$G9982,"Ativo")=1,1,0))</f>
        <v/>
      </c>
      <c r="BC9982" t="str">
        <f>IF(OR($A9982="",$G9982&lt;&gt;"Ativo"),"",IF(COUNTIFS($A$4:$A9982,$A9982,$G$4:$G9982,"Ativo")=1,1,0))</f>
        <v/>
      </c>
    </row>
    <row r="9983" spans="1:55" x14ac:dyDescent="0.3">
      <c r="A9983" s="76"/>
      <c r="B9983" s="104"/>
      <c r="C9983" s="76"/>
      <c r="D9983" s="77"/>
      <c r="E9983" s="12"/>
      <c r="F9983" s="78"/>
      <c r="G9983" s="77"/>
      <c r="H9983" s="79"/>
      <c r="BA9983" s="5" t="str">
        <f t="shared" si="155"/>
        <v/>
      </c>
      <c r="BB9983" s="5" t="str">
        <f>IF(OR($E9983="",$G9983&lt;&gt;"Ativo"),"",IF(COUNTIFS($E$4:$E9983,$E9983,$A$4:$A9983,$A9983,$G$4:$G9983,"Ativo")=1,1,0))</f>
        <v/>
      </c>
      <c r="BC9983" t="str">
        <f>IF(OR($A9983="",$G9983&lt;&gt;"Ativo"),"",IF(COUNTIFS($A$4:$A9983,$A9983,$G$4:$G9983,"Ativo")=1,1,0))</f>
        <v/>
      </c>
    </row>
    <row r="9984" spans="1:55" x14ac:dyDescent="0.3">
      <c r="A9984" s="76"/>
      <c r="B9984" s="104"/>
      <c r="C9984" s="76"/>
      <c r="D9984" s="77"/>
      <c r="E9984" s="12"/>
      <c r="F9984" s="78"/>
      <c r="G9984" s="77"/>
      <c r="H9984" s="79"/>
      <c r="BA9984" s="5" t="str">
        <f t="shared" si="155"/>
        <v/>
      </c>
      <c r="BB9984" s="5" t="str">
        <f>IF(OR($E9984="",$G9984&lt;&gt;"Ativo"),"",IF(COUNTIFS($E$4:$E9984,$E9984,$A$4:$A9984,$A9984,$G$4:$G9984,"Ativo")=1,1,0))</f>
        <v/>
      </c>
      <c r="BC9984" t="str">
        <f>IF(OR($A9984="",$G9984&lt;&gt;"Ativo"),"",IF(COUNTIFS($A$4:$A9984,$A9984,$G$4:$G9984,"Ativo")=1,1,0))</f>
        <v/>
      </c>
    </row>
    <row r="9985" spans="1:55" x14ac:dyDescent="0.3">
      <c r="A9985" s="76"/>
      <c r="B9985" s="104"/>
      <c r="C9985" s="76"/>
      <c r="D9985" s="77"/>
      <c r="E9985" s="12"/>
      <c r="F9985" s="78"/>
      <c r="G9985" s="77"/>
      <c r="H9985" s="79"/>
      <c r="BA9985" s="5" t="str">
        <f t="shared" si="155"/>
        <v/>
      </c>
      <c r="BB9985" s="5" t="str">
        <f>IF(OR($E9985="",$G9985&lt;&gt;"Ativo"),"",IF(COUNTIFS($E$4:$E9985,$E9985,$A$4:$A9985,$A9985,$G$4:$G9985,"Ativo")=1,1,0))</f>
        <v/>
      </c>
      <c r="BC9985" t="str">
        <f>IF(OR($A9985="",$G9985&lt;&gt;"Ativo"),"",IF(COUNTIFS($A$4:$A9985,$A9985,$G$4:$G9985,"Ativo")=1,1,0))</f>
        <v/>
      </c>
    </row>
    <row r="9986" spans="1:55" x14ac:dyDescent="0.3">
      <c r="A9986" s="76"/>
      <c r="B9986" s="104"/>
      <c r="C9986" s="76"/>
      <c r="D9986" s="77"/>
      <c r="E9986" s="12"/>
      <c r="F9986" s="78"/>
      <c r="G9986" s="77"/>
      <c r="H9986" s="79"/>
      <c r="BA9986" s="5" t="str">
        <f t="shared" si="155"/>
        <v/>
      </c>
      <c r="BB9986" s="5" t="str">
        <f>IF(OR($E9986="",$G9986&lt;&gt;"Ativo"),"",IF(COUNTIFS($E$4:$E9986,$E9986,$A$4:$A9986,$A9986,$G$4:$G9986,"Ativo")=1,1,0))</f>
        <v/>
      </c>
      <c r="BC9986" t="str">
        <f>IF(OR($A9986="",$G9986&lt;&gt;"Ativo"),"",IF(COUNTIFS($A$4:$A9986,$A9986,$G$4:$G9986,"Ativo")=1,1,0))</f>
        <v/>
      </c>
    </row>
    <row r="9987" spans="1:55" x14ac:dyDescent="0.3">
      <c r="A9987" s="76"/>
      <c r="B9987" s="104"/>
      <c r="C9987" s="76"/>
      <c r="D9987" s="77"/>
      <c r="E9987" s="12"/>
      <c r="F9987" s="78"/>
      <c r="G9987" s="77"/>
      <c r="H9987" s="79"/>
      <c r="BA9987" s="5" t="str">
        <f t="shared" si="155"/>
        <v/>
      </c>
      <c r="BB9987" s="5" t="str">
        <f>IF(OR($E9987="",$G9987&lt;&gt;"Ativo"),"",IF(COUNTIFS($E$4:$E9987,$E9987,$A$4:$A9987,$A9987,$G$4:$G9987,"Ativo")=1,1,0))</f>
        <v/>
      </c>
      <c r="BC9987" t="str">
        <f>IF(OR($A9987="",$G9987&lt;&gt;"Ativo"),"",IF(COUNTIFS($A$4:$A9987,$A9987,$G$4:$G9987,"Ativo")=1,1,0))</f>
        <v/>
      </c>
    </row>
    <row r="9988" spans="1:55" x14ac:dyDescent="0.3">
      <c r="A9988" s="76"/>
      <c r="B9988" s="104"/>
      <c r="C9988" s="76"/>
      <c r="D9988" s="77"/>
      <c r="E9988" s="12"/>
      <c r="F9988" s="78"/>
      <c r="G9988" s="77"/>
      <c r="H9988" s="79"/>
      <c r="BA9988" s="5" t="str">
        <f t="shared" ref="BA9988:BA10051" si="156">IF($D9988="","",MID($D9988,4,LEN($D9988)-5))</f>
        <v/>
      </c>
      <c r="BB9988" s="5" t="str">
        <f>IF(OR($E9988="",$G9988&lt;&gt;"Ativo"),"",IF(COUNTIFS($E$4:$E9988,$E9988,$A$4:$A9988,$A9988,$G$4:$G9988,"Ativo")=1,1,0))</f>
        <v/>
      </c>
      <c r="BC9988" t="str">
        <f>IF(OR($A9988="",$G9988&lt;&gt;"Ativo"),"",IF(COUNTIFS($A$4:$A9988,$A9988,$G$4:$G9988,"Ativo")=1,1,0))</f>
        <v/>
      </c>
    </row>
    <row r="9989" spans="1:55" x14ac:dyDescent="0.3">
      <c r="A9989" s="76"/>
      <c r="B9989" s="104"/>
      <c r="C9989" s="76"/>
      <c r="D9989" s="77"/>
      <c r="E9989" s="12"/>
      <c r="F9989" s="78"/>
      <c r="G9989" s="77"/>
      <c r="H9989" s="79"/>
      <c r="BA9989" s="5" t="str">
        <f t="shared" si="156"/>
        <v/>
      </c>
      <c r="BB9989" s="5" t="str">
        <f>IF(OR($E9989="",$G9989&lt;&gt;"Ativo"),"",IF(COUNTIFS($E$4:$E9989,$E9989,$A$4:$A9989,$A9989,$G$4:$G9989,"Ativo")=1,1,0))</f>
        <v/>
      </c>
      <c r="BC9989" t="str">
        <f>IF(OR($A9989="",$G9989&lt;&gt;"Ativo"),"",IF(COUNTIFS($A$4:$A9989,$A9989,$G$4:$G9989,"Ativo")=1,1,0))</f>
        <v/>
      </c>
    </row>
    <row r="9990" spans="1:55" x14ac:dyDescent="0.3">
      <c r="A9990" s="76"/>
      <c r="B9990" s="104"/>
      <c r="C9990" s="76"/>
      <c r="D9990" s="77"/>
      <c r="E9990" s="12"/>
      <c r="F9990" s="78"/>
      <c r="G9990" s="77"/>
      <c r="H9990" s="79"/>
      <c r="BA9990" s="5" t="str">
        <f t="shared" si="156"/>
        <v/>
      </c>
      <c r="BB9990" s="5" t="str">
        <f>IF(OR($E9990="",$G9990&lt;&gt;"Ativo"),"",IF(COUNTIFS($E$4:$E9990,$E9990,$A$4:$A9990,$A9990,$G$4:$G9990,"Ativo")=1,1,0))</f>
        <v/>
      </c>
      <c r="BC9990" t="str">
        <f>IF(OR($A9990="",$G9990&lt;&gt;"Ativo"),"",IF(COUNTIFS($A$4:$A9990,$A9990,$G$4:$G9990,"Ativo")=1,1,0))</f>
        <v/>
      </c>
    </row>
    <row r="9991" spans="1:55" x14ac:dyDescent="0.3">
      <c r="A9991" s="76"/>
      <c r="B9991" s="104"/>
      <c r="C9991" s="76"/>
      <c r="D9991" s="77"/>
      <c r="E9991" s="12"/>
      <c r="F9991" s="78"/>
      <c r="G9991" s="77"/>
      <c r="H9991" s="79"/>
      <c r="BA9991" s="5" t="str">
        <f t="shared" si="156"/>
        <v/>
      </c>
      <c r="BB9991" s="5" t="str">
        <f>IF(OR($E9991="",$G9991&lt;&gt;"Ativo"),"",IF(COUNTIFS($E$4:$E9991,$E9991,$A$4:$A9991,$A9991,$G$4:$G9991,"Ativo")=1,1,0))</f>
        <v/>
      </c>
      <c r="BC9991" t="str">
        <f>IF(OR($A9991="",$G9991&lt;&gt;"Ativo"),"",IF(COUNTIFS($A$4:$A9991,$A9991,$G$4:$G9991,"Ativo")=1,1,0))</f>
        <v/>
      </c>
    </row>
    <row r="9992" spans="1:55" x14ac:dyDescent="0.3">
      <c r="A9992" s="76"/>
      <c r="B9992" s="104"/>
      <c r="C9992" s="76"/>
      <c r="D9992" s="77"/>
      <c r="E9992" s="12"/>
      <c r="F9992" s="78"/>
      <c r="G9992" s="77"/>
      <c r="H9992" s="79"/>
      <c r="BA9992" s="5" t="str">
        <f t="shared" si="156"/>
        <v/>
      </c>
      <c r="BB9992" s="5" t="str">
        <f>IF(OR($E9992="",$G9992&lt;&gt;"Ativo"),"",IF(COUNTIFS($E$4:$E9992,$E9992,$A$4:$A9992,$A9992,$G$4:$G9992,"Ativo")=1,1,0))</f>
        <v/>
      </c>
      <c r="BC9992" t="str">
        <f>IF(OR($A9992="",$G9992&lt;&gt;"Ativo"),"",IF(COUNTIFS($A$4:$A9992,$A9992,$G$4:$G9992,"Ativo")=1,1,0))</f>
        <v/>
      </c>
    </row>
    <row r="9993" spans="1:55" x14ac:dyDescent="0.3">
      <c r="A9993" s="76"/>
      <c r="B9993" s="104"/>
      <c r="C9993" s="76"/>
      <c r="D9993" s="77"/>
      <c r="E9993" s="12"/>
      <c r="F9993" s="78"/>
      <c r="G9993" s="77"/>
      <c r="H9993" s="79"/>
      <c r="BA9993" s="5" t="str">
        <f t="shared" si="156"/>
        <v/>
      </c>
      <c r="BB9993" s="5" t="str">
        <f>IF(OR($E9993="",$G9993&lt;&gt;"Ativo"),"",IF(COUNTIFS($E$4:$E9993,$E9993,$A$4:$A9993,$A9993,$G$4:$G9993,"Ativo")=1,1,0))</f>
        <v/>
      </c>
      <c r="BC9993" t="str">
        <f>IF(OR($A9993="",$G9993&lt;&gt;"Ativo"),"",IF(COUNTIFS($A$4:$A9993,$A9993,$G$4:$G9993,"Ativo")=1,1,0))</f>
        <v/>
      </c>
    </row>
    <row r="9994" spans="1:55" x14ac:dyDescent="0.3">
      <c r="A9994" s="76"/>
      <c r="B9994" s="104"/>
      <c r="C9994" s="76"/>
      <c r="D9994" s="77"/>
      <c r="E9994" s="12"/>
      <c r="F9994" s="78"/>
      <c r="G9994" s="77"/>
      <c r="H9994" s="79"/>
      <c r="BA9994" s="5" t="str">
        <f t="shared" si="156"/>
        <v/>
      </c>
      <c r="BB9994" s="5" t="str">
        <f>IF(OR($E9994="",$G9994&lt;&gt;"Ativo"),"",IF(COUNTIFS($E$4:$E9994,$E9994,$A$4:$A9994,$A9994,$G$4:$G9994,"Ativo")=1,1,0))</f>
        <v/>
      </c>
      <c r="BC9994" t="str">
        <f>IF(OR($A9994="",$G9994&lt;&gt;"Ativo"),"",IF(COUNTIFS($A$4:$A9994,$A9994,$G$4:$G9994,"Ativo")=1,1,0))</f>
        <v/>
      </c>
    </row>
    <row r="9995" spans="1:55" x14ac:dyDescent="0.3">
      <c r="A9995" s="76"/>
      <c r="B9995" s="104"/>
      <c r="C9995" s="76"/>
      <c r="D9995" s="77"/>
      <c r="E9995" s="12"/>
      <c r="F9995" s="78"/>
      <c r="G9995" s="77"/>
      <c r="H9995" s="79"/>
      <c r="BA9995" s="5" t="str">
        <f t="shared" si="156"/>
        <v/>
      </c>
      <c r="BB9995" s="5" t="str">
        <f>IF(OR($E9995="",$G9995&lt;&gt;"Ativo"),"",IF(COUNTIFS($E$4:$E9995,$E9995,$A$4:$A9995,$A9995,$G$4:$G9995,"Ativo")=1,1,0))</f>
        <v/>
      </c>
      <c r="BC9995" t="str">
        <f>IF(OR($A9995="",$G9995&lt;&gt;"Ativo"),"",IF(COUNTIFS($A$4:$A9995,$A9995,$G$4:$G9995,"Ativo")=1,1,0))</f>
        <v/>
      </c>
    </row>
    <row r="9996" spans="1:55" x14ac:dyDescent="0.3">
      <c r="A9996" s="76"/>
      <c r="B9996" s="104"/>
      <c r="C9996" s="76"/>
      <c r="D9996" s="77"/>
      <c r="E9996" s="12"/>
      <c r="F9996" s="78"/>
      <c r="G9996" s="77"/>
      <c r="H9996" s="79"/>
      <c r="BA9996" s="5" t="str">
        <f t="shared" si="156"/>
        <v/>
      </c>
      <c r="BB9996" s="5" t="str">
        <f>IF(OR($E9996="",$G9996&lt;&gt;"Ativo"),"",IF(COUNTIFS($E$4:$E9996,$E9996,$A$4:$A9996,$A9996,$G$4:$G9996,"Ativo")=1,1,0))</f>
        <v/>
      </c>
      <c r="BC9996" t="str">
        <f>IF(OR($A9996="",$G9996&lt;&gt;"Ativo"),"",IF(COUNTIFS($A$4:$A9996,$A9996,$G$4:$G9996,"Ativo")=1,1,0))</f>
        <v/>
      </c>
    </row>
    <row r="9997" spans="1:55" x14ac:dyDescent="0.3">
      <c r="A9997" s="76"/>
      <c r="B9997" s="104"/>
      <c r="C9997" s="76"/>
      <c r="D9997" s="77"/>
      <c r="E9997" s="12"/>
      <c r="F9997" s="78"/>
      <c r="G9997" s="77"/>
      <c r="H9997" s="79"/>
      <c r="BA9997" s="5" t="str">
        <f t="shared" si="156"/>
        <v/>
      </c>
      <c r="BB9997" s="5" t="str">
        <f>IF(OR($E9997="",$G9997&lt;&gt;"Ativo"),"",IF(COUNTIFS($E$4:$E9997,$E9997,$A$4:$A9997,$A9997,$G$4:$G9997,"Ativo")=1,1,0))</f>
        <v/>
      </c>
      <c r="BC9997" t="str">
        <f>IF(OR($A9997="",$G9997&lt;&gt;"Ativo"),"",IF(COUNTIFS($A$4:$A9997,$A9997,$G$4:$G9997,"Ativo")=1,1,0))</f>
        <v/>
      </c>
    </row>
    <row r="9998" spans="1:55" x14ac:dyDescent="0.3">
      <c r="A9998" s="76"/>
      <c r="B9998" s="104"/>
      <c r="C9998" s="76"/>
      <c r="D9998" s="77"/>
      <c r="E9998" s="12"/>
      <c r="F9998" s="78"/>
      <c r="G9998" s="77"/>
      <c r="H9998" s="79"/>
      <c r="BA9998" s="5" t="str">
        <f t="shared" si="156"/>
        <v/>
      </c>
      <c r="BB9998" s="5" t="str">
        <f>IF(OR($E9998="",$G9998&lt;&gt;"Ativo"),"",IF(COUNTIFS($E$4:$E9998,$E9998,$A$4:$A9998,$A9998,$G$4:$G9998,"Ativo")=1,1,0))</f>
        <v/>
      </c>
      <c r="BC9998" t="str">
        <f>IF(OR($A9998="",$G9998&lt;&gt;"Ativo"),"",IF(COUNTIFS($A$4:$A9998,$A9998,$G$4:$G9998,"Ativo")=1,1,0))</f>
        <v/>
      </c>
    </row>
    <row r="9999" spans="1:55" x14ac:dyDescent="0.3">
      <c r="A9999" s="76"/>
      <c r="B9999" s="104"/>
      <c r="C9999" s="76"/>
      <c r="D9999" s="77"/>
      <c r="E9999" s="12"/>
      <c r="F9999" s="78"/>
      <c r="G9999" s="77"/>
      <c r="H9999" s="79"/>
      <c r="BA9999" s="5" t="str">
        <f t="shared" si="156"/>
        <v/>
      </c>
      <c r="BB9999" s="5" t="str">
        <f>IF(OR($E9999="",$G9999&lt;&gt;"Ativo"),"",IF(COUNTIFS($E$4:$E9999,$E9999,$A$4:$A9999,$A9999,$G$4:$G9999,"Ativo")=1,1,0))</f>
        <v/>
      </c>
      <c r="BC9999" t="str">
        <f>IF(OR($A9999="",$G9999&lt;&gt;"Ativo"),"",IF(COUNTIFS($A$4:$A9999,$A9999,$G$4:$G9999,"Ativo")=1,1,0))</f>
        <v/>
      </c>
    </row>
    <row r="10000" spans="1:55" x14ac:dyDescent="0.3">
      <c r="A10000" s="76"/>
      <c r="B10000" s="104"/>
      <c r="C10000" s="76"/>
      <c r="D10000" s="77"/>
      <c r="E10000" s="12"/>
      <c r="F10000" s="78"/>
      <c r="G10000" s="77"/>
      <c r="H10000" s="79"/>
      <c r="BA10000" s="5" t="str">
        <f t="shared" si="156"/>
        <v/>
      </c>
      <c r="BB10000" s="5" t="str">
        <f>IF(OR($E10000="",$G10000&lt;&gt;"Ativo"),"",IF(COUNTIFS($E$4:$E10000,$E10000,$A$4:$A10000,$A10000,$G$4:$G10000,"Ativo")=1,1,0))</f>
        <v/>
      </c>
      <c r="BC10000" t="str">
        <f>IF(OR($A10000="",$G10000&lt;&gt;"Ativo"),"",IF(COUNTIFS($A$4:$A10000,$A10000,$G$4:$G10000,"Ativo")=1,1,0))</f>
        <v/>
      </c>
    </row>
    <row r="10001" spans="1:55" x14ac:dyDescent="0.3">
      <c r="A10001" s="76"/>
      <c r="B10001" s="104"/>
      <c r="C10001" s="76"/>
      <c r="D10001" s="77"/>
      <c r="E10001" s="12"/>
      <c r="F10001" s="78"/>
      <c r="G10001" s="77"/>
      <c r="H10001" s="79"/>
      <c r="BA10001" s="5" t="str">
        <f t="shared" si="156"/>
        <v/>
      </c>
      <c r="BB10001" s="5" t="str">
        <f>IF(OR($E10001="",$G10001&lt;&gt;"Ativo"),"",IF(COUNTIFS($E$4:$E10001,$E10001,$A$4:$A10001,$A10001,$G$4:$G10001,"Ativo")=1,1,0))</f>
        <v/>
      </c>
      <c r="BC10001" t="str">
        <f>IF(OR($A10001="",$G10001&lt;&gt;"Ativo"),"",IF(COUNTIFS($A$4:$A10001,$A10001,$G$4:$G10001,"Ativo")=1,1,0))</f>
        <v/>
      </c>
    </row>
    <row r="10002" spans="1:55" x14ac:dyDescent="0.3">
      <c r="A10002" s="76"/>
      <c r="B10002" s="104"/>
      <c r="C10002" s="76"/>
      <c r="D10002" s="77"/>
      <c r="E10002" s="12"/>
      <c r="F10002" s="78"/>
      <c r="G10002" s="77"/>
      <c r="H10002" s="79"/>
      <c r="BA10002" s="5" t="str">
        <f t="shared" si="156"/>
        <v/>
      </c>
      <c r="BB10002" s="5" t="str">
        <f>IF(OR($E10002="",$G10002&lt;&gt;"Ativo"),"",IF(COUNTIFS($E$4:$E10002,$E10002,$A$4:$A10002,$A10002,$G$4:$G10002,"Ativo")=1,1,0))</f>
        <v/>
      </c>
      <c r="BC10002" t="str">
        <f>IF(OR($A10002="",$G10002&lt;&gt;"Ativo"),"",IF(COUNTIFS($A$4:$A10002,$A10002,$G$4:$G10002,"Ativo")=1,1,0))</f>
        <v/>
      </c>
    </row>
    <row r="10003" spans="1:55" x14ac:dyDescent="0.3">
      <c r="A10003" s="76"/>
      <c r="B10003" s="104"/>
      <c r="C10003" s="76"/>
      <c r="D10003" s="77"/>
      <c r="E10003" s="12"/>
      <c r="F10003" s="78"/>
      <c r="G10003" s="77"/>
      <c r="H10003" s="79"/>
      <c r="BA10003" s="5" t="str">
        <f t="shared" si="156"/>
        <v/>
      </c>
      <c r="BB10003" s="5" t="str">
        <f>IF(OR($E10003="",$G10003&lt;&gt;"Ativo"),"",IF(COUNTIFS($E$4:$E10003,$E10003,$A$4:$A10003,$A10003,$G$4:$G10003,"Ativo")=1,1,0))</f>
        <v/>
      </c>
      <c r="BC10003" t="str">
        <f>IF(OR($A10003="",$G10003&lt;&gt;"Ativo"),"",IF(COUNTIFS($A$4:$A10003,$A10003,$G$4:$G10003,"Ativo")=1,1,0))</f>
        <v/>
      </c>
    </row>
    <row r="10004" spans="1:55" x14ac:dyDescent="0.3">
      <c r="A10004" s="76"/>
      <c r="B10004" s="104"/>
      <c r="C10004" s="76"/>
      <c r="D10004" s="77"/>
      <c r="E10004" s="12"/>
      <c r="F10004" s="78"/>
      <c r="G10004" s="77"/>
      <c r="H10004" s="79"/>
      <c r="BA10004" s="5" t="str">
        <f t="shared" si="156"/>
        <v/>
      </c>
      <c r="BB10004" s="5" t="str">
        <f>IF(OR($E10004="",$G10004&lt;&gt;"Ativo"),"",IF(COUNTIFS($E$4:$E10004,$E10004,$A$4:$A10004,$A10004,$G$4:$G10004,"Ativo")=1,1,0))</f>
        <v/>
      </c>
      <c r="BC10004" t="str">
        <f>IF(OR($A10004="",$G10004&lt;&gt;"Ativo"),"",IF(COUNTIFS($A$4:$A10004,$A10004,$G$4:$G10004,"Ativo")=1,1,0))</f>
        <v/>
      </c>
    </row>
    <row r="10005" spans="1:55" x14ac:dyDescent="0.3">
      <c r="A10005" s="76"/>
      <c r="B10005" s="104"/>
      <c r="C10005" s="76"/>
      <c r="D10005" s="77"/>
      <c r="E10005" s="12"/>
      <c r="F10005" s="78"/>
      <c r="G10005" s="77"/>
      <c r="H10005" s="79"/>
      <c r="BA10005" s="5" t="str">
        <f t="shared" si="156"/>
        <v/>
      </c>
      <c r="BB10005" s="5" t="str">
        <f>IF(OR($E10005="",$G10005&lt;&gt;"Ativo"),"",IF(COUNTIFS($E$4:$E10005,$E10005,$A$4:$A10005,$A10005,$G$4:$G10005,"Ativo")=1,1,0))</f>
        <v/>
      </c>
      <c r="BC10005" t="str">
        <f>IF(OR($A10005="",$G10005&lt;&gt;"Ativo"),"",IF(COUNTIFS($A$4:$A10005,$A10005,$G$4:$G10005,"Ativo")=1,1,0))</f>
        <v/>
      </c>
    </row>
    <row r="10006" spans="1:55" x14ac:dyDescent="0.3">
      <c r="A10006" s="76"/>
      <c r="B10006" s="104"/>
      <c r="C10006" s="76"/>
      <c r="D10006" s="77"/>
      <c r="E10006" s="12"/>
      <c r="F10006" s="78"/>
      <c r="G10006" s="77"/>
      <c r="H10006" s="79"/>
      <c r="BA10006" s="5" t="str">
        <f t="shared" si="156"/>
        <v/>
      </c>
      <c r="BB10006" s="5" t="str">
        <f>IF(OR($E10006="",$G10006&lt;&gt;"Ativo"),"",IF(COUNTIFS($E$4:$E10006,$E10006,$A$4:$A10006,$A10006,$G$4:$G10006,"Ativo")=1,1,0))</f>
        <v/>
      </c>
      <c r="BC10006" t="str">
        <f>IF(OR($A10006="",$G10006&lt;&gt;"Ativo"),"",IF(COUNTIFS($A$4:$A10006,$A10006,$G$4:$G10006,"Ativo")=1,1,0))</f>
        <v/>
      </c>
    </row>
    <row r="10007" spans="1:55" x14ac:dyDescent="0.3">
      <c r="A10007" s="76"/>
      <c r="B10007" s="104"/>
      <c r="C10007" s="76"/>
      <c r="D10007" s="77"/>
      <c r="E10007" s="12"/>
      <c r="F10007" s="78"/>
      <c r="G10007" s="77"/>
      <c r="H10007" s="79"/>
      <c r="BA10007" s="5" t="str">
        <f t="shared" si="156"/>
        <v/>
      </c>
      <c r="BB10007" s="5" t="str">
        <f>IF(OR($E10007="",$G10007&lt;&gt;"Ativo"),"",IF(COUNTIFS($E$4:$E10007,$E10007,$A$4:$A10007,$A10007,$G$4:$G10007,"Ativo")=1,1,0))</f>
        <v/>
      </c>
      <c r="BC10007" t="str">
        <f>IF(OR($A10007="",$G10007&lt;&gt;"Ativo"),"",IF(COUNTIFS($A$4:$A10007,$A10007,$G$4:$G10007,"Ativo")=1,1,0))</f>
        <v/>
      </c>
    </row>
    <row r="10008" spans="1:55" x14ac:dyDescent="0.3">
      <c r="A10008" s="76"/>
      <c r="B10008" s="104"/>
      <c r="C10008" s="76"/>
      <c r="D10008" s="77"/>
      <c r="E10008" s="12"/>
      <c r="F10008" s="78"/>
      <c r="G10008" s="77"/>
      <c r="H10008" s="79"/>
      <c r="BA10008" s="5" t="str">
        <f t="shared" si="156"/>
        <v/>
      </c>
      <c r="BB10008" s="5" t="str">
        <f>IF(OR($E10008="",$G10008&lt;&gt;"Ativo"),"",IF(COUNTIFS($E$4:$E10008,$E10008,$A$4:$A10008,$A10008,$G$4:$G10008,"Ativo")=1,1,0))</f>
        <v/>
      </c>
      <c r="BC10008" t="str">
        <f>IF(OR($A10008="",$G10008&lt;&gt;"Ativo"),"",IF(COUNTIFS($A$4:$A10008,$A10008,$G$4:$G10008,"Ativo")=1,1,0))</f>
        <v/>
      </c>
    </row>
    <row r="10009" spans="1:55" x14ac:dyDescent="0.3">
      <c r="A10009" s="76"/>
      <c r="B10009" s="104"/>
      <c r="C10009" s="76"/>
      <c r="D10009" s="77"/>
      <c r="E10009" s="12"/>
      <c r="F10009" s="78"/>
      <c r="G10009" s="77"/>
      <c r="H10009" s="79"/>
      <c r="BA10009" s="5" t="str">
        <f t="shared" si="156"/>
        <v/>
      </c>
      <c r="BB10009" s="5" t="str">
        <f>IF(OR($E10009="",$G10009&lt;&gt;"Ativo"),"",IF(COUNTIFS($E$4:$E10009,$E10009,$A$4:$A10009,$A10009,$G$4:$G10009,"Ativo")=1,1,0))</f>
        <v/>
      </c>
      <c r="BC10009" t="str">
        <f>IF(OR($A10009="",$G10009&lt;&gt;"Ativo"),"",IF(COUNTIFS($A$4:$A10009,$A10009,$G$4:$G10009,"Ativo")=1,1,0))</f>
        <v/>
      </c>
    </row>
    <row r="10010" spans="1:55" x14ac:dyDescent="0.3">
      <c r="A10010" s="76"/>
      <c r="B10010" s="104"/>
      <c r="C10010" s="76"/>
      <c r="D10010" s="77"/>
      <c r="E10010" s="12"/>
      <c r="F10010" s="78"/>
      <c r="G10010" s="77"/>
      <c r="H10010" s="79"/>
      <c r="BA10010" s="5" t="str">
        <f t="shared" si="156"/>
        <v/>
      </c>
      <c r="BB10010" s="5" t="str">
        <f>IF(OR($E10010="",$G10010&lt;&gt;"Ativo"),"",IF(COUNTIFS($E$4:$E10010,$E10010,$A$4:$A10010,$A10010,$G$4:$G10010,"Ativo")=1,1,0))</f>
        <v/>
      </c>
      <c r="BC10010" t="str">
        <f>IF(OR($A10010="",$G10010&lt;&gt;"Ativo"),"",IF(COUNTIFS($A$4:$A10010,$A10010,$G$4:$G10010,"Ativo")=1,1,0))</f>
        <v/>
      </c>
    </row>
    <row r="10011" spans="1:55" x14ac:dyDescent="0.3">
      <c r="A10011" s="76"/>
      <c r="B10011" s="104"/>
      <c r="C10011" s="76"/>
      <c r="D10011" s="77"/>
      <c r="E10011" s="12"/>
      <c r="F10011" s="78"/>
      <c r="G10011" s="77"/>
      <c r="H10011" s="79"/>
      <c r="BA10011" s="5" t="str">
        <f t="shared" si="156"/>
        <v/>
      </c>
      <c r="BB10011" s="5" t="str">
        <f>IF(OR($E10011="",$G10011&lt;&gt;"Ativo"),"",IF(COUNTIFS($E$4:$E10011,$E10011,$A$4:$A10011,$A10011,$G$4:$G10011,"Ativo")=1,1,0))</f>
        <v/>
      </c>
      <c r="BC10011" t="str">
        <f>IF(OR($A10011="",$G10011&lt;&gt;"Ativo"),"",IF(COUNTIFS($A$4:$A10011,$A10011,$G$4:$G10011,"Ativo")=1,1,0))</f>
        <v/>
      </c>
    </row>
    <row r="10012" spans="1:55" x14ac:dyDescent="0.3">
      <c r="A10012" s="76"/>
      <c r="B10012" s="104"/>
      <c r="C10012" s="76"/>
      <c r="D10012" s="77"/>
      <c r="E10012" s="12"/>
      <c r="F10012" s="78"/>
      <c r="G10012" s="77"/>
      <c r="H10012" s="79"/>
      <c r="BA10012" s="5" t="str">
        <f t="shared" si="156"/>
        <v/>
      </c>
      <c r="BB10012" s="5" t="str">
        <f>IF(OR($E10012="",$G10012&lt;&gt;"Ativo"),"",IF(COUNTIFS($E$4:$E10012,$E10012,$A$4:$A10012,$A10012,$G$4:$G10012,"Ativo")=1,1,0))</f>
        <v/>
      </c>
      <c r="BC10012" t="str">
        <f>IF(OR($A10012="",$G10012&lt;&gt;"Ativo"),"",IF(COUNTIFS($A$4:$A10012,$A10012,$G$4:$G10012,"Ativo")=1,1,0))</f>
        <v/>
      </c>
    </row>
    <row r="10013" spans="1:55" x14ac:dyDescent="0.3">
      <c r="A10013" s="76"/>
      <c r="B10013" s="104"/>
      <c r="C10013" s="76"/>
      <c r="D10013" s="77"/>
      <c r="E10013" s="12"/>
      <c r="F10013" s="78"/>
      <c r="G10013" s="77"/>
      <c r="H10013" s="79"/>
      <c r="BA10013" s="5" t="str">
        <f t="shared" si="156"/>
        <v/>
      </c>
      <c r="BB10013" s="5" t="str">
        <f>IF(OR($E10013="",$G10013&lt;&gt;"Ativo"),"",IF(COUNTIFS($E$4:$E10013,$E10013,$A$4:$A10013,$A10013,$G$4:$G10013,"Ativo")=1,1,0))</f>
        <v/>
      </c>
      <c r="BC10013" t="str">
        <f>IF(OR($A10013="",$G10013&lt;&gt;"Ativo"),"",IF(COUNTIFS($A$4:$A10013,$A10013,$G$4:$G10013,"Ativo")=1,1,0))</f>
        <v/>
      </c>
    </row>
    <row r="10014" spans="1:55" x14ac:dyDescent="0.3">
      <c r="A10014" s="76"/>
      <c r="B10014" s="104"/>
      <c r="C10014" s="76"/>
      <c r="D10014" s="77"/>
      <c r="E10014" s="12"/>
      <c r="F10014" s="78"/>
      <c r="G10014" s="77"/>
      <c r="H10014" s="79"/>
      <c r="BA10014" s="5" t="str">
        <f t="shared" si="156"/>
        <v/>
      </c>
      <c r="BB10014" s="5" t="str">
        <f>IF(OR($E10014="",$G10014&lt;&gt;"Ativo"),"",IF(COUNTIFS($E$4:$E10014,$E10014,$A$4:$A10014,$A10014,$G$4:$G10014,"Ativo")=1,1,0))</f>
        <v/>
      </c>
      <c r="BC10014" t="str">
        <f>IF(OR($A10014="",$G10014&lt;&gt;"Ativo"),"",IF(COUNTIFS($A$4:$A10014,$A10014,$G$4:$G10014,"Ativo")=1,1,0))</f>
        <v/>
      </c>
    </row>
    <row r="10015" spans="1:55" x14ac:dyDescent="0.3">
      <c r="A10015" s="76"/>
      <c r="B10015" s="104"/>
      <c r="C10015" s="76"/>
      <c r="D10015" s="77"/>
      <c r="E10015" s="12"/>
      <c r="F10015" s="78"/>
      <c r="G10015" s="77"/>
      <c r="H10015" s="79"/>
      <c r="BA10015" s="5" t="str">
        <f t="shared" si="156"/>
        <v/>
      </c>
      <c r="BB10015" s="5" t="str">
        <f>IF(OR($E10015="",$G10015&lt;&gt;"Ativo"),"",IF(COUNTIFS($E$4:$E10015,$E10015,$A$4:$A10015,$A10015,$G$4:$G10015,"Ativo")=1,1,0))</f>
        <v/>
      </c>
      <c r="BC10015" t="str">
        <f>IF(OR($A10015="",$G10015&lt;&gt;"Ativo"),"",IF(COUNTIFS($A$4:$A10015,$A10015,$G$4:$G10015,"Ativo")=1,1,0))</f>
        <v/>
      </c>
    </row>
    <row r="10016" spans="1:55" x14ac:dyDescent="0.3">
      <c r="A10016" s="76"/>
      <c r="B10016" s="104"/>
      <c r="C10016" s="76"/>
      <c r="D10016" s="77"/>
      <c r="E10016" s="12"/>
      <c r="F10016" s="78"/>
      <c r="G10016" s="77"/>
      <c r="H10016" s="79"/>
      <c r="BA10016" s="5" t="str">
        <f t="shared" si="156"/>
        <v/>
      </c>
      <c r="BB10016" s="5" t="str">
        <f>IF(OR($E10016="",$G10016&lt;&gt;"Ativo"),"",IF(COUNTIFS($E$4:$E10016,$E10016,$A$4:$A10016,$A10016,$G$4:$G10016,"Ativo")=1,1,0))</f>
        <v/>
      </c>
      <c r="BC10016" t="str">
        <f>IF(OR($A10016="",$G10016&lt;&gt;"Ativo"),"",IF(COUNTIFS($A$4:$A10016,$A10016,$G$4:$G10016,"Ativo")=1,1,0))</f>
        <v/>
      </c>
    </row>
    <row r="10017" spans="1:55" x14ac:dyDescent="0.3">
      <c r="A10017" s="76"/>
      <c r="B10017" s="104"/>
      <c r="C10017" s="76"/>
      <c r="D10017" s="77"/>
      <c r="E10017" s="12"/>
      <c r="F10017" s="78"/>
      <c r="G10017" s="77"/>
      <c r="H10017" s="79"/>
      <c r="BA10017" s="5" t="str">
        <f t="shared" si="156"/>
        <v/>
      </c>
      <c r="BB10017" s="5" t="str">
        <f>IF(OR($E10017="",$G10017&lt;&gt;"Ativo"),"",IF(COUNTIFS($E$4:$E10017,$E10017,$A$4:$A10017,$A10017,$G$4:$G10017,"Ativo")=1,1,0))</f>
        <v/>
      </c>
      <c r="BC10017" t="str">
        <f>IF(OR($A10017="",$G10017&lt;&gt;"Ativo"),"",IF(COUNTIFS($A$4:$A10017,$A10017,$G$4:$G10017,"Ativo")=1,1,0))</f>
        <v/>
      </c>
    </row>
    <row r="10018" spans="1:55" x14ac:dyDescent="0.3">
      <c r="A10018" s="76"/>
      <c r="B10018" s="104"/>
      <c r="C10018" s="76"/>
      <c r="D10018" s="77"/>
      <c r="E10018" s="12"/>
      <c r="F10018" s="78"/>
      <c r="G10018" s="77"/>
      <c r="H10018" s="79"/>
      <c r="BA10018" s="5" t="str">
        <f t="shared" si="156"/>
        <v/>
      </c>
      <c r="BB10018" s="5" t="str">
        <f>IF(OR($E10018="",$G10018&lt;&gt;"Ativo"),"",IF(COUNTIFS($E$4:$E10018,$E10018,$A$4:$A10018,$A10018,$G$4:$G10018,"Ativo")=1,1,0))</f>
        <v/>
      </c>
      <c r="BC10018" t="str">
        <f>IF(OR($A10018="",$G10018&lt;&gt;"Ativo"),"",IF(COUNTIFS($A$4:$A10018,$A10018,$G$4:$G10018,"Ativo")=1,1,0))</f>
        <v/>
      </c>
    </row>
    <row r="10019" spans="1:55" x14ac:dyDescent="0.3">
      <c r="A10019" s="76"/>
      <c r="B10019" s="104"/>
      <c r="C10019" s="76"/>
      <c r="D10019" s="77"/>
      <c r="E10019" s="12"/>
      <c r="F10019" s="78"/>
      <c r="G10019" s="77"/>
      <c r="H10019" s="79"/>
      <c r="BA10019" s="5" t="str">
        <f t="shared" si="156"/>
        <v/>
      </c>
      <c r="BB10019" s="5" t="str">
        <f>IF(OR($E10019="",$G10019&lt;&gt;"Ativo"),"",IF(COUNTIFS($E$4:$E10019,$E10019,$A$4:$A10019,$A10019,$G$4:$G10019,"Ativo")=1,1,0))</f>
        <v/>
      </c>
      <c r="BC10019" t="str">
        <f>IF(OR($A10019="",$G10019&lt;&gt;"Ativo"),"",IF(COUNTIFS($A$4:$A10019,$A10019,$G$4:$G10019,"Ativo")=1,1,0))</f>
        <v/>
      </c>
    </row>
    <row r="10020" spans="1:55" x14ac:dyDescent="0.3">
      <c r="A10020" s="76"/>
      <c r="B10020" s="104"/>
      <c r="C10020" s="76"/>
      <c r="D10020" s="77"/>
      <c r="E10020" s="12"/>
      <c r="F10020" s="78"/>
      <c r="G10020" s="77"/>
      <c r="H10020" s="79"/>
      <c r="BA10020" s="5" t="str">
        <f t="shared" si="156"/>
        <v/>
      </c>
      <c r="BB10020" s="5" t="str">
        <f>IF(OR($E10020="",$G10020&lt;&gt;"Ativo"),"",IF(COUNTIFS($E$4:$E10020,$E10020,$A$4:$A10020,$A10020,$G$4:$G10020,"Ativo")=1,1,0))</f>
        <v/>
      </c>
      <c r="BC10020" t="str">
        <f>IF(OR($A10020="",$G10020&lt;&gt;"Ativo"),"",IF(COUNTIFS($A$4:$A10020,$A10020,$G$4:$G10020,"Ativo")=1,1,0))</f>
        <v/>
      </c>
    </row>
    <row r="10021" spans="1:55" x14ac:dyDescent="0.3">
      <c r="A10021" s="76"/>
      <c r="B10021" s="104"/>
      <c r="C10021" s="76"/>
      <c r="D10021" s="77"/>
      <c r="E10021" s="12"/>
      <c r="F10021" s="78"/>
      <c r="G10021" s="77"/>
      <c r="H10021" s="79"/>
      <c r="BA10021" s="5" t="str">
        <f t="shared" si="156"/>
        <v/>
      </c>
      <c r="BB10021" s="5" t="str">
        <f>IF(OR($E10021="",$G10021&lt;&gt;"Ativo"),"",IF(COUNTIFS($E$4:$E10021,$E10021,$A$4:$A10021,$A10021,$G$4:$G10021,"Ativo")=1,1,0))</f>
        <v/>
      </c>
      <c r="BC10021" t="str">
        <f>IF(OR($A10021="",$G10021&lt;&gt;"Ativo"),"",IF(COUNTIFS($A$4:$A10021,$A10021,$G$4:$G10021,"Ativo")=1,1,0))</f>
        <v/>
      </c>
    </row>
    <row r="10022" spans="1:55" x14ac:dyDescent="0.3">
      <c r="A10022" s="76"/>
      <c r="B10022" s="104"/>
      <c r="C10022" s="76"/>
      <c r="D10022" s="77"/>
      <c r="E10022" s="12"/>
      <c r="F10022" s="78"/>
      <c r="G10022" s="77"/>
      <c r="H10022" s="79"/>
      <c r="BA10022" s="5" t="str">
        <f t="shared" si="156"/>
        <v/>
      </c>
      <c r="BB10022" s="5" t="str">
        <f>IF(OR($E10022="",$G10022&lt;&gt;"Ativo"),"",IF(COUNTIFS($E$4:$E10022,$E10022,$A$4:$A10022,$A10022,$G$4:$G10022,"Ativo")=1,1,0))</f>
        <v/>
      </c>
      <c r="BC10022" t="str">
        <f>IF(OR($A10022="",$G10022&lt;&gt;"Ativo"),"",IF(COUNTIFS($A$4:$A10022,$A10022,$G$4:$G10022,"Ativo")=1,1,0))</f>
        <v/>
      </c>
    </row>
    <row r="10023" spans="1:55" x14ac:dyDescent="0.3">
      <c r="A10023" s="76"/>
      <c r="B10023" s="104"/>
      <c r="C10023" s="76"/>
      <c r="D10023" s="77"/>
      <c r="E10023" s="12"/>
      <c r="F10023" s="78"/>
      <c r="G10023" s="77"/>
      <c r="H10023" s="79"/>
      <c r="BA10023" s="5" t="str">
        <f t="shared" si="156"/>
        <v/>
      </c>
      <c r="BB10023" s="5" t="str">
        <f>IF(OR($E10023="",$G10023&lt;&gt;"Ativo"),"",IF(COUNTIFS($E$4:$E10023,$E10023,$A$4:$A10023,$A10023,$G$4:$G10023,"Ativo")=1,1,0))</f>
        <v/>
      </c>
      <c r="BC10023" t="str">
        <f>IF(OR($A10023="",$G10023&lt;&gt;"Ativo"),"",IF(COUNTIFS($A$4:$A10023,$A10023,$G$4:$G10023,"Ativo")=1,1,0))</f>
        <v/>
      </c>
    </row>
    <row r="10024" spans="1:55" x14ac:dyDescent="0.3">
      <c r="A10024" s="76"/>
      <c r="B10024" s="104"/>
      <c r="C10024" s="76"/>
      <c r="D10024" s="77"/>
      <c r="E10024" s="12"/>
      <c r="F10024" s="78"/>
      <c r="G10024" s="77"/>
      <c r="H10024" s="79"/>
      <c r="BA10024" s="5" t="str">
        <f t="shared" si="156"/>
        <v/>
      </c>
      <c r="BB10024" s="5" t="str">
        <f>IF(OR($E10024="",$G10024&lt;&gt;"Ativo"),"",IF(COUNTIFS($E$4:$E10024,$E10024,$A$4:$A10024,$A10024,$G$4:$G10024,"Ativo")=1,1,0))</f>
        <v/>
      </c>
      <c r="BC10024" t="str">
        <f>IF(OR($A10024="",$G10024&lt;&gt;"Ativo"),"",IF(COUNTIFS($A$4:$A10024,$A10024,$G$4:$G10024,"Ativo")=1,1,0))</f>
        <v/>
      </c>
    </row>
    <row r="10025" spans="1:55" x14ac:dyDescent="0.3">
      <c r="A10025" s="76"/>
      <c r="B10025" s="104"/>
      <c r="C10025" s="76"/>
      <c r="D10025" s="77"/>
      <c r="E10025" s="12"/>
      <c r="F10025" s="78"/>
      <c r="G10025" s="77"/>
      <c r="H10025" s="79"/>
      <c r="BA10025" s="5" t="str">
        <f t="shared" si="156"/>
        <v/>
      </c>
      <c r="BB10025" s="5" t="str">
        <f>IF(OR($E10025="",$G10025&lt;&gt;"Ativo"),"",IF(COUNTIFS($E$4:$E10025,$E10025,$A$4:$A10025,$A10025,$G$4:$G10025,"Ativo")=1,1,0))</f>
        <v/>
      </c>
      <c r="BC10025" t="str">
        <f>IF(OR($A10025="",$G10025&lt;&gt;"Ativo"),"",IF(COUNTIFS($A$4:$A10025,$A10025,$G$4:$G10025,"Ativo")=1,1,0))</f>
        <v/>
      </c>
    </row>
    <row r="10026" spans="1:55" x14ac:dyDescent="0.3">
      <c r="A10026" s="76"/>
      <c r="B10026" s="104"/>
      <c r="C10026" s="76"/>
      <c r="D10026" s="77"/>
      <c r="E10026" s="12"/>
      <c r="F10026" s="78"/>
      <c r="G10026" s="77"/>
      <c r="H10026" s="79"/>
      <c r="BA10026" s="5" t="str">
        <f t="shared" si="156"/>
        <v/>
      </c>
      <c r="BB10026" s="5" t="str">
        <f>IF(OR($E10026="",$G10026&lt;&gt;"Ativo"),"",IF(COUNTIFS($E$4:$E10026,$E10026,$A$4:$A10026,$A10026,$G$4:$G10026,"Ativo")=1,1,0))</f>
        <v/>
      </c>
      <c r="BC10026" t="str">
        <f>IF(OR($A10026="",$G10026&lt;&gt;"Ativo"),"",IF(COUNTIFS($A$4:$A10026,$A10026,$G$4:$G10026,"Ativo")=1,1,0))</f>
        <v/>
      </c>
    </row>
    <row r="10027" spans="1:55" x14ac:dyDescent="0.3">
      <c r="A10027" s="76"/>
      <c r="B10027" s="104"/>
      <c r="C10027" s="76"/>
      <c r="D10027" s="77"/>
      <c r="E10027" s="12"/>
      <c r="F10027" s="78"/>
      <c r="G10027" s="77"/>
      <c r="H10027" s="79"/>
      <c r="BA10027" s="5" t="str">
        <f t="shared" si="156"/>
        <v/>
      </c>
      <c r="BB10027" s="5" t="str">
        <f>IF(OR($E10027="",$G10027&lt;&gt;"Ativo"),"",IF(COUNTIFS($E$4:$E10027,$E10027,$A$4:$A10027,$A10027,$G$4:$G10027,"Ativo")=1,1,0))</f>
        <v/>
      </c>
      <c r="BC10027" t="str">
        <f>IF(OR($A10027="",$G10027&lt;&gt;"Ativo"),"",IF(COUNTIFS($A$4:$A10027,$A10027,$G$4:$G10027,"Ativo")=1,1,0))</f>
        <v/>
      </c>
    </row>
    <row r="10028" spans="1:55" x14ac:dyDescent="0.3">
      <c r="A10028" s="76"/>
      <c r="B10028" s="104"/>
      <c r="C10028" s="76"/>
      <c r="D10028" s="77"/>
      <c r="E10028" s="12"/>
      <c r="F10028" s="78"/>
      <c r="G10028" s="77"/>
      <c r="H10028" s="79"/>
      <c r="BA10028" s="5" t="str">
        <f t="shared" si="156"/>
        <v/>
      </c>
      <c r="BB10028" s="5" t="str">
        <f>IF(OR($E10028="",$G10028&lt;&gt;"Ativo"),"",IF(COUNTIFS($E$4:$E10028,$E10028,$A$4:$A10028,$A10028,$G$4:$G10028,"Ativo")=1,1,0))</f>
        <v/>
      </c>
      <c r="BC10028" t="str">
        <f>IF(OR($A10028="",$G10028&lt;&gt;"Ativo"),"",IF(COUNTIFS($A$4:$A10028,$A10028,$G$4:$G10028,"Ativo")=1,1,0))</f>
        <v/>
      </c>
    </row>
    <row r="10029" spans="1:55" x14ac:dyDescent="0.3">
      <c r="A10029" s="76"/>
      <c r="B10029" s="104"/>
      <c r="C10029" s="76"/>
      <c r="D10029" s="77"/>
      <c r="E10029" s="12"/>
      <c r="F10029" s="78"/>
      <c r="G10029" s="77"/>
      <c r="H10029" s="79"/>
      <c r="BA10029" s="5" t="str">
        <f t="shared" si="156"/>
        <v/>
      </c>
      <c r="BB10029" s="5" t="str">
        <f>IF(OR($E10029="",$G10029&lt;&gt;"Ativo"),"",IF(COUNTIFS($E$4:$E10029,$E10029,$A$4:$A10029,$A10029,$G$4:$G10029,"Ativo")=1,1,0))</f>
        <v/>
      </c>
      <c r="BC10029" t="str">
        <f>IF(OR($A10029="",$G10029&lt;&gt;"Ativo"),"",IF(COUNTIFS($A$4:$A10029,$A10029,$G$4:$G10029,"Ativo")=1,1,0))</f>
        <v/>
      </c>
    </row>
    <row r="10030" spans="1:55" x14ac:dyDescent="0.3">
      <c r="A10030" s="76"/>
      <c r="B10030" s="104"/>
      <c r="C10030" s="76"/>
      <c r="D10030" s="77"/>
      <c r="E10030" s="12"/>
      <c r="F10030" s="78"/>
      <c r="G10030" s="77"/>
      <c r="H10030" s="79"/>
      <c r="BA10030" s="5" t="str">
        <f t="shared" si="156"/>
        <v/>
      </c>
      <c r="BB10030" s="5" t="str">
        <f>IF(OR($E10030="",$G10030&lt;&gt;"Ativo"),"",IF(COUNTIFS($E$4:$E10030,$E10030,$A$4:$A10030,$A10030,$G$4:$G10030,"Ativo")=1,1,0))</f>
        <v/>
      </c>
      <c r="BC10030" t="str">
        <f>IF(OR($A10030="",$G10030&lt;&gt;"Ativo"),"",IF(COUNTIFS($A$4:$A10030,$A10030,$G$4:$G10030,"Ativo")=1,1,0))</f>
        <v/>
      </c>
    </row>
    <row r="10031" spans="1:55" x14ac:dyDescent="0.3">
      <c r="A10031" s="76"/>
      <c r="B10031" s="104"/>
      <c r="C10031" s="76"/>
      <c r="D10031" s="77"/>
      <c r="E10031" s="12"/>
      <c r="F10031" s="78"/>
      <c r="G10031" s="77"/>
      <c r="H10031" s="79"/>
      <c r="BA10031" s="5" t="str">
        <f t="shared" si="156"/>
        <v/>
      </c>
      <c r="BB10031" s="5" t="str">
        <f>IF(OR($E10031="",$G10031&lt;&gt;"Ativo"),"",IF(COUNTIFS($E$4:$E10031,$E10031,$A$4:$A10031,$A10031,$G$4:$G10031,"Ativo")=1,1,0))</f>
        <v/>
      </c>
      <c r="BC10031" t="str">
        <f>IF(OR($A10031="",$G10031&lt;&gt;"Ativo"),"",IF(COUNTIFS($A$4:$A10031,$A10031,$G$4:$G10031,"Ativo")=1,1,0))</f>
        <v/>
      </c>
    </row>
    <row r="10032" spans="1:55" x14ac:dyDescent="0.3">
      <c r="A10032" s="76"/>
      <c r="B10032" s="104"/>
      <c r="C10032" s="76"/>
      <c r="D10032" s="77"/>
      <c r="E10032" s="12"/>
      <c r="F10032" s="78"/>
      <c r="G10032" s="77"/>
      <c r="H10032" s="79"/>
      <c r="BA10032" s="5" t="str">
        <f t="shared" si="156"/>
        <v/>
      </c>
      <c r="BB10032" s="5" t="str">
        <f>IF(OR($E10032="",$G10032&lt;&gt;"Ativo"),"",IF(COUNTIFS($E$4:$E10032,$E10032,$A$4:$A10032,$A10032,$G$4:$G10032,"Ativo")=1,1,0))</f>
        <v/>
      </c>
      <c r="BC10032" t="str">
        <f>IF(OR($A10032="",$G10032&lt;&gt;"Ativo"),"",IF(COUNTIFS($A$4:$A10032,$A10032,$G$4:$G10032,"Ativo")=1,1,0))</f>
        <v/>
      </c>
    </row>
    <row r="10033" spans="1:55" x14ac:dyDescent="0.3">
      <c r="A10033" s="76"/>
      <c r="B10033" s="104"/>
      <c r="C10033" s="76"/>
      <c r="D10033" s="77"/>
      <c r="E10033" s="12"/>
      <c r="F10033" s="78"/>
      <c r="G10033" s="77"/>
      <c r="H10033" s="79"/>
      <c r="BA10033" s="5" t="str">
        <f t="shared" si="156"/>
        <v/>
      </c>
      <c r="BB10033" s="5" t="str">
        <f>IF(OR($E10033="",$G10033&lt;&gt;"Ativo"),"",IF(COUNTIFS($E$4:$E10033,$E10033,$A$4:$A10033,$A10033,$G$4:$G10033,"Ativo")=1,1,0))</f>
        <v/>
      </c>
      <c r="BC10033" t="str">
        <f>IF(OR($A10033="",$G10033&lt;&gt;"Ativo"),"",IF(COUNTIFS($A$4:$A10033,$A10033,$G$4:$G10033,"Ativo")=1,1,0))</f>
        <v/>
      </c>
    </row>
    <row r="10034" spans="1:55" x14ac:dyDescent="0.3">
      <c r="A10034" s="76"/>
      <c r="B10034" s="104"/>
      <c r="C10034" s="76"/>
      <c r="D10034" s="77"/>
      <c r="E10034" s="12"/>
      <c r="F10034" s="78"/>
      <c r="G10034" s="77"/>
      <c r="H10034" s="79"/>
      <c r="BA10034" s="5" t="str">
        <f t="shared" si="156"/>
        <v/>
      </c>
      <c r="BB10034" s="5" t="str">
        <f>IF(OR($E10034="",$G10034&lt;&gt;"Ativo"),"",IF(COUNTIFS($E$4:$E10034,$E10034,$A$4:$A10034,$A10034,$G$4:$G10034,"Ativo")=1,1,0))</f>
        <v/>
      </c>
      <c r="BC10034" t="str">
        <f>IF(OR($A10034="",$G10034&lt;&gt;"Ativo"),"",IF(COUNTIFS($A$4:$A10034,$A10034,$G$4:$G10034,"Ativo")=1,1,0))</f>
        <v/>
      </c>
    </row>
    <row r="10035" spans="1:55" x14ac:dyDescent="0.3">
      <c r="A10035" s="76"/>
      <c r="B10035" s="104"/>
      <c r="C10035" s="76"/>
      <c r="D10035" s="77"/>
      <c r="E10035" s="12"/>
      <c r="F10035" s="78"/>
      <c r="G10035" s="77"/>
      <c r="H10035" s="79"/>
      <c r="BA10035" s="5" t="str">
        <f t="shared" si="156"/>
        <v/>
      </c>
      <c r="BB10035" s="5" t="str">
        <f>IF(OR($E10035="",$G10035&lt;&gt;"Ativo"),"",IF(COUNTIFS($E$4:$E10035,$E10035,$A$4:$A10035,$A10035,$G$4:$G10035,"Ativo")=1,1,0))</f>
        <v/>
      </c>
      <c r="BC10035" t="str">
        <f>IF(OR($A10035="",$G10035&lt;&gt;"Ativo"),"",IF(COUNTIFS($A$4:$A10035,$A10035,$G$4:$G10035,"Ativo")=1,1,0))</f>
        <v/>
      </c>
    </row>
    <row r="10036" spans="1:55" x14ac:dyDescent="0.3">
      <c r="A10036" s="76"/>
      <c r="B10036" s="104"/>
      <c r="C10036" s="76"/>
      <c r="D10036" s="77"/>
      <c r="E10036" s="12"/>
      <c r="F10036" s="78"/>
      <c r="G10036" s="77"/>
      <c r="H10036" s="79"/>
      <c r="BA10036" s="5" t="str">
        <f t="shared" si="156"/>
        <v/>
      </c>
      <c r="BB10036" s="5" t="str">
        <f>IF(OR($E10036="",$G10036&lt;&gt;"Ativo"),"",IF(COUNTIFS($E$4:$E10036,$E10036,$A$4:$A10036,$A10036,$G$4:$G10036,"Ativo")=1,1,0))</f>
        <v/>
      </c>
      <c r="BC10036" t="str">
        <f>IF(OR($A10036="",$G10036&lt;&gt;"Ativo"),"",IF(COUNTIFS($A$4:$A10036,$A10036,$G$4:$G10036,"Ativo")=1,1,0))</f>
        <v/>
      </c>
    </row>
    <row r="10037" spans="1:55" x14ac:dyDescent="0.3">
      <c r="A10037" s="76"/>
      <c r="B10037" s="104"/>
      <c r="C10037" s="76"/>
      <c r="D10037" s="77"/>
      <c r="E10037" s="12"/>
      <c r="F10037" s="78"/>
      <c r="G10037" s="77"/>
      <c r="H10037" s="79"/>
      <c r="BA10037" s="5" t="str">
        <f t="shared" si="156"/>
        <v/>
      </c>
      <c r="BB10037" s="5" t="str">
        <f>IF(OR($E10037="",$G10037&lt;&gt;"Ativo"),"",IF(COUNTIFS($E$4:$E10037,$E10037,$A$4:$A10037,$A10037,$G$4:$G10037,"Ativo")=1,1,0))</f>
        <v/>
      </c>
      <c r="BC10037" t="str">
        <f>IF(OR($A10037="",$G10037&lt;&gt;"Ativo"),"",IF(COUNTIFS($A$4:$A10037,$A10037,$G$4:$G10037,"Ativo")=1,1,0))</f>
        <v/>
      </c>
    </row>
    <row r="10038" spans="1:55" x14ac:dyDescent="0.3">
      <c r="A10038" s="76"/>
      <c r="B10038" s="104"/>
      <c r="C10038" s="76"/>
      <c r="D10038" s="77"/>
      <c r="E10038" s="12"/>
      <c r="F10038" s="78"/>
      <c r="G10038" s="77"/>
      <c r="H10038" s="79"/>
      <c r="BA10038" s="5" t="str">
        <f t="shared" si="156"/>
        <v/>
      </c>
      <c r="BB10038" s="5" t="str">
        <f>IF(OR($E10038="",$G10038&lt;&gt;"Ativo"),"",IF(COUNTIFS($E$4:$E10038,$E10038,$A$4:$A10038,$A10038,$G$4:$G10038,"Ativo")=1,1,0))</f>
        <v/>
      </c>
      <c r="BC10038" t="str">
        <f>IF(OR($A10038="",$G10038&lt;&gt;"Ativo"),"",IF(COUNTIFS($A$4:$A10038,$A10038,$G$4:$G10038,"Ativo")=1,1,0))</f>
        <v/>
      </c>
    </row>
    <row r="10039" spans="1:55" x14ac:dyDescent="0.3">
      <c r="A10039" s="76"/>
      <c r="B10039" s="104"/>
      <c r="C10039" s="76"/>
      <c r="D10039" s="77"/>
      <c r="E10039" s="12"/>
      <c r="F10039" s="78"/>
      <c r="G10039" s="77"/>
      <c r="H10039" s="79"/>
      <c r="BA10039" s="5" t="str">
        <f t="shared" si="156"/>
        <v/>
      </c>
      <c r="BB10039" s="5" t="str">
        <f>IF(OR($E10039="",$G10039&lt;&gt;"Ativo"),"",IF(COUNTIFS($E$4:$E10039,$E10039,$A$4:$A10039,$A10039,$G$4:$G10039,"Ativo")=1,1,0))</f>
        <v/>
      </c>
      <c r="BC10039" t="str">
        <f>IF(OR($A10039="",$G10039&lt;&gt;"Ativo"),"",IF(COUNTIFS($A$4:$A10039,$A10039,$G$4:$G10039,"Ativo")=1,1,0))</f>
        <v/>
      </c>
    </row>
    <row r="10040" spans="1:55" x14ac:dyDescent="0.3">
      <c r="A10040" s="76"/>
      <c r="B10040" s="104"/>
      <c r="C10040" s="76"/>
      <c r="D10040" s="77"/>
      <c r="E10040" s="12"/>
      <c r="F10040" s="78"/>
      <c r="G10040" s="77"/>
      <c r="H10040" s="79"/>
      <c r="BA10040" s="5" t="str">
        <f t="shared" si="156"/>
        <v/>
      </c>
      <c r="BB10040" s="5" t="str">
        <f>IF(OR($E10040="",$G10040&lt;&gt;"Ativo"),"",IF(COUNTIFS($E$4:$E10040,$E10040,$A$4:$A10040,$A10040,$G$4:$G10040,"Ativo")=1,1,0))</f>
        <v/>
      </c>
      <c r="BC10040" t="str">
        <f>IF(OR($A10040="",$G10040&lt;&gt;"Ativo"),"",IF(COUNTIFS($A$4:$A10040,$A10040,$G$4:$G10040,"Ativo")=1,1,0))</f>
        <v/>
      </c>
    </row>
    <row r="10041" spans="1:55" x14ac:dyDescent="0.3">
      <c r="A10041" s="76"/>
      <c r="B10041" s="104"/>
      <c r="C10041" s="76"/>
      <c r="D10041" s="77"/>
      <c r="E10041" s="12"/>
      <c r="F10041" s="78"/>
      <c r="G10041" s="77"/>
      <c r="H10041" s="79"/>
      <c r="BA10041" s="5" t="str">
        <f t="shared" si="156"/>
        <v/>
      </c>
      <c r="BB10041" s="5" t="str">
        <f>IF(OR($E10041="",$G10041&lt;&gt;"Ativo"),"",IF(COUNTIFS($E$4:$E10041,$E10041,$A$4:$A10041,$A10041,$G$4:$G10041,"Ativo")=1,1,0))</f>
        <v/>
      </c>
      <c r="BC10041" t="str">
        <f>IF(OR($A10041="",$G10041&lt;&gt;"Ativo"),"",IF(COUNTIFS($A$4:$A10041,$A10041,$G$4:$G10041,"Ativo")=1,1,0))</f>
        <v/>
      </c>
    </row>
    <row r="10042" spans="1:55" x14ac:dyDescent="0.3">
      <c r="A10042" s="76"/>
      <c r="B10042" s="104"/>
      <c r="C10042" s="76"/>
      <c r="D10042" s="77"/>
      <c r="E10042" s="12"/>
      <c r="F10042" s="78"/>
      <c r="G10042" s="77"/>
      <c r="H10042" s="79"/>
      <c r="BA10042" s="5" t="str">
        <f t="shared" si="156"/>
        <v/>
      </c>
      <c r="BB10042" s="5" t="str">
        <f>IF(OR($E10042="",$G10042&lt;&gt;"Ativo"),"",IF(COUNTIFS($E$4:$E10042,$E10042,$A$4:$A10042,$A10042,$G$4:$G10042,"Ativo")=1,1,0))</f>
        <v/>
      </c>
      <c r="BC10042" t="str">
        <f>IF(OR($A10042="",$G10042&lt;&gt;"Ativo"),"",IF(COUNTIFS($A$4:$A10042,$A10042,$G$4:$G10042,"Ativo")=1,1,0))</f>
        <v/>
      </c>
    </row>
    <row r="10043" spans="1:55" x14ac:dyDescent="0.3">
      <c r="A10043" s="76"/>
      <c r="B10043" s="104"/>
      <c r="C10043" s="76"/>
      <c r="D10043" s="77"/>
      <c r="E10043" s="12"/>
      <c r="F10043" s="78"/>
      <c r="G10043" s="77"/>
      <c r="H10043" s="79"/>
      <c r="BA10043" s="5" t="str">
        <f t="shared" si="156"/>
        <v/>
      </c>
      <c r="BB10043" s="5" t="str">
        <f>IF(OR($E10043="",$G10043&lt;&gt;"Ativo"),"",IF(COUNTIFS($E$4:$E10043,$E10043,$A$4:$A10043,$A10043,$G$4:$G10043,"Ativo")=1,1,0))</f>
        <v/>
      </c>
      <c r="BC10043" t="str">
        <f>IF(OR($A10043="",$G10043&lt;&gt;"Ativo"),"",IF(COUNTIFS($A$4:$A10043,$A10043,$G$4:$G10043,"Ativo")=1,1,0))</f>
        <v/>
      </c>
    </row>
    <row r="10044" spans="1:55" x14ac:dyDescent="0.3">
      <c r="A10044" s="76"/>
      <c r="B10044" s="104"/>
      <c r="C10044" s="76"/>
      <c r="D10044" s="77"/>
      <c r="E10044" s="12"/>
      <c r="F10044" s="78"/>
      <c r="G10044" s="77"/>
      <c r="H10044" s="79"/>
      <c r="BA10044" s="5" t="str">
        <f t="shared" si="156"/>
        <v/>
      </c>
      <c r="BB10044" s="5" t="str">
        <f>IF(OR($E10044="",$G10044&lt;&gt;"Ativo"),"",IF(COUNTIFS($E$4:$E10044,$E10044,$A$4:$A10044,$A10044,$G$4:$G10044,"Ativo")=1,1,0))</f>
        <v/>
      </c>
      <c r="BC10044" t="str">
        <f>IF(OR($A10044="",$G10044&lt;&gt;"Ativo"),"",IF(COUNTIFS($A$4:$A10044,$A10044,$G$4:$G10044,"Ativo")=1,1,0))</f>
        <v/>
      </c>
    </row>
    <row r="10045" spans="1:55" x14ac:dyDescent="0.3">
      <c r="A10045" s="76"/>
      <c r="B10045" s="104"/>
      <c r="C10045" s="76"/>
      <c r="D10045" s="77"/>
      <c r="E10045" s="12"/>
      <c r="F10045" s="78"/>
      <c r="G10045" s="77"/>
      <c r="H10045" s="79"/>
      <c r="BA10045" s="5" t="str">
        <f t="shared" si="156"/>
        <v/>
      </c>
      <c r="BB10045" s="5" t="str">
        <f>IF(OR($E10045="",$G10045&lt;&gt;"Ativo"),"",IF(COUNTIFS($E$4:$E10045,$E10045,$A$4:$A10045,$A10045,$G$4:$G10045,"Ativo")=1,1,0))</f>
        <v/>
      </c>
      <c r="BC10045" t="str">
        <f>IF(OR($A10045="",$G10045&lt;&gt;"Ativo"),"",IF(COUNTIFS($A$4:$A10045,$A10045,$G$4:$G10045,"Ativo")=1,1,0))</f>
        <v/>
      </c>
    </row>
    <row r="10046" spans="1:55" x14ac:dyDescent="0.3">
      <c r="A10046" s="76"/>
      <c r="B10046" s="104"/>
      <c r="C10046" s="76"/>
      <c r="D10046" s="77"/>
      <c r="E10046" s="12"/>
      <c r="F10046" s="78"/>
      <c r="G10046" s="77"/>
      <c r="H10046" s="79"/>
      <c r="BA10046" s="5" t="str">
        <f t="shared" si="156"/>
        <v/>
      </c>
      <c r="BB10046" s="5" t="str">
        <f>IF(OR($E10046="",$G10046&lt;&gt;"Ativo"),"",IF(COUNTIFS($E$4:$E10046,$E10046,$A$4:$A10046,$A10046,$G$4:$G10046,"Ativo")=1,1,0))</f>
        <v/>
      </c>
      <c r="BC10046" t="str">
        <f>IF(OR($A10046="",$G10046&lt;&gt;"Ativo"),"",IF(COUNTIFS($A$4:$A10046,$A10046,$G$4:$G10046,"Ativo")=1,1,0))</f>
        <v/>
      </c>
    </row>
    <row r="10047" spans="1:55" x14ac:dyDescent="0.3">
      <c r="A10047" s="76"/>
      <c r="B10047" s="104"/>
      <c r="C10047" s="76"/>
      <c r="D10047" s="77"/>
      <c r="E10047" s="12"/>
      <c r="F10047" s="78"/>
      <c r="G10047" s="77"/>
      <c r="H10047" s="79"/>
      <c r="BA10047" s="5" t="str">
        <f t="shared" si="156"/>
        <v/>
      </c>
      <c r="BB10047" s="5" t="str">
        <f>IF(OR($E10047="",$G10047&lt;&gt;"Ativo"),"",IF(COUNTIFS($E$4:$E10047,$E10047,$A$4:$A10047,$A10047,$G$4:$G10047,"Ativo")=1,1,0))</f>
        <v/>
      </c>
      <c r="BC10047" t="str">
        <f>IF(OR($A10047="",$G10047&lt;&gt;"Ativo"),"",IF(COUNTIFS($A$4:$A10047,$A10047,$G$4:$G10047,"Ativo")=1,1,0))</f>
        <v/>
      </c>
    </row>
    <row r="10048" spans="1:55" x14ac:dyDescent="0.3">
      <c r="A10048" s="76"/>
      <c r="B10048" s="104"/>
      <c r="C10048" s="76"/>
      <c r="D10048" s="77"/>
      <c r="E10048" s="12"/>
      <c r="F10048" s="78"/>
      <c r="G10048" s="77"/>
      <c r="H10048" s="79"/>
      <c r="BA10048" s="5" t="str">
        <f t="shared" si="156"/>
        <v/>
      </c>
      <c r="BB10048" s="5" t="str">
        <f>IF(OR($E10048="",$G10048&lt;&gt;"Ativo"),"",IF(COUNTIFS($E$4:$E10048,$E10048,$A$4:$A10048,$A10048,$G$4:$G10048,"Ativo")=1,1,0))</f>
        <v/>
      </c>
      <c r="BC10048" t="str">
        <f>IF(OR($A10048="",$G10048&lt;&gt;"Ativo"),"",IF(COUNTIFS($A$4:$A10048,$A10048,$G$4:$G10048,"Ativo")=1,1,0))</f>
        <v/>
      </c>
    </row>
    <row r="10049" spans="1:55" x14ac:dyDescent="0.3">
      <c r="A10049" s="76"/>
      <c r="B10049" s="104"/>
      <c r="C10049" s="76"/>
      <c r="D10049" s="77"/>
      <c r="E10049" s="12"/>
      <c r="F10049" s="78"/>
      <c r="G10049" s="77"/>
      <c r="H10049" s="79"/>
      <c r="BA10049" s="5" t="str">
        <f t="shared" si="156"/>
        <v/>
      </c>
      <c r="BB10049" s="5" t="str">
        <f>IF(OR($E10049="",$G10049&lt;&gt;"Ativo"),"",IF(COUNTIFS($E$4:$E10049,$E10049,$A$4:$A10049,$A10049,$G$4:$G10049,"Ativo")=1,1,0))</f>
        <v/>
      </c>
      <c r="BC10049" t="str">
        <f>IF(OR($A10049="",$G10049&lt;&gt;"Ativo"),"",IF(COUNTIFS($A$4:$A10049,$A10049,$G$4:$G10049,"Ativo")=1,1,0))</f>
        <v/>
      </c>
    </row>
    <row r="10050" spans="1:55" x14ac:dyDescent="0.3">
      <c r="A10050" s="76"/>
      <c r="B10050" s="104"/>
      <c r="C10050" s="76"/>
      <c r="D10050" s="77"/>
      <c r="E10050" s="12"/>
      <c r="F10050" s="78"/>
      <c r="G10050" s="77"/>
      <c r="H10050" s="79"/>
      <c r="BA10050" s="5" t="str">
        <f t="shared" si="156"/>
        <v/>
      </c>
      <c r="BB10050" s="5" t="str">
        <f>IF(OR($E10050="",$G10050&lt;&gt;"Ativo"),"",IF(COUNTIFS($E$4:$E10050,$E10050,$A$4:$A10050,$A10050,$G$4:$G10050,"Ativo")=1,1,0))</f>
        <v/>
      </c>
      <c r="BC10050" t="str">
        <f>IF(OR($A10050="",$G10050&lt;&gt;"Ativo"),"",IF(COUNTIFS($A$4:$A10050,$A10050,$G$4:$G10050,"Ativo")=1,1,0))</f>
        <v/>
      </c>
    </row>
    <row r="10051" spans="1:55" x14ac:dyDescent="0.3">
      <c r="A10051" s="76"/>
      <c r="B10051" s="104"/>
      <c r="C10051" s="76"/>
      <c r="D10051" s="77"/>
      <c r="E10051" s="12"/>
      <c r="F10051" s="78"/>
      <c r="G10051" s="77"/>
      <c r="H10051" s="79"/>
      <c r="BA10051" s="5" t="str">
        <f t="shared" si="156"/>
        <v/>
      </c>
      <c r="BB10051" s="5" t="str">
        <f>IF(OR($E10051="",$G10051&lt;&gt;"Ativo"),"",IF(COUNTIFS($E$4:$E10051,$E10051,$A$4:$A10051,$A10051,$G$4:$G10051,"Ativo")=1,1,0))</f>
        <v/>
      </c>
      <c r="BC10051" t="str">
        <f>IF(OR($A10051="",$G10051&lt;&gt;"Ativo"),"",IF(COUNTIFS($A$4:$A10051,$A10051,$G$4:$G10051,"Ativo")=1,1,0))</f>
        <v/>
      </c>
    </row>
    <row r="10052" spans="1:55" x14ac:dyDescent="0.3">
      <c r="A10052" s="76"/>
      <c r="B10052" s="104"/>
      <c r="C10052" s="76"/>
      <c r="D10052" s="77"/>
      <c r="E10052" s="12"/>
      <c r="F10052" s="78"/>
      <c r="G10052" s="77"/>
      <c r="H10052" s="79"/>
      <c r="BA10052" s="5" t="str">
        <f t="shared" ref="BA10052:BA10115" si="157">IF($D10052="","",MID($D10052,4,LEN($D10052)-5))</f>
        <v/>
      </c>
      <c r="BB10052" s="5" t="str">
        <f>IF(OR($E10052="",$G10052&lt;&gt;"Ativo"),"",IF(COUNTIFS($E$4:$E10052,$E10052,$A$4:$A10052,$A10052,$G$4:$G10052,"Ativo")=1,1,0))</f>
        <v/>
      </c>
      <c r="BC10052" t="str">
        <f>IF(OR($A10052="",$G10052&lt;&gt;"Ativo"),"",IF(COUNTIFS($A$4:$A10052,$A10052,$G$4:$G10052,"Ativo")=1,1,0))</f>
        <v/>
      </c>
    </row>
    <row r="10053" spans="1:55" x14ac:dyDescent="0.3">
      <c r="A10053" s="76"/>
      <c r="B10053" s="104"/>
      <c r="C10053" s="76"/>
      <c r="D10053" s="77"/>
      <c r="E10053" s="12"/>
      <c r="F10053" s="78"/>
      <c r="G10053" s="77"/>
      <c r="H10053" s="79"/>
      <c r="BA10053" s="5" t="str">
        <f t="shared" si="157"/>
        <v/>
      </c>
      <c r="BB10053" s="5" t="str">
        <f>IF(OR($E10053="",$G10053&lt;&gt;"Ativo"),"",IF(COUNTIFS($E$4:$E10053,$E10053,$A$4:$A10053,$A10053,$G$4:$G10053,"Ativo")=1,1,0))</f>
        <v/>
      </c>
      <c r="BC10053" t="str">
        <f>IF(OR($A10053="",$G10053&lt;&gt;"Ativo"),"",IF(COUNTIFS($A$4:$A10053,$A10053,$G$4:$G10053,"Ativo")=1,1,0))</f>
        <v/>
      </c>
    </row>
    <row r="10054" spans="1:55" x14ac:dyDescent="0.3">
      <c r="A10054" s="76"/>
      <c r="B10054" s="104"/>
      <c r="C10054" s="76"/>
      <c r="D10054" s="77"/>
      <c r="E10054" s="12"/>
      <c r="F10054" s="78"/>
      <c r="G10054" s="77"/>
      <c r="H10054" s="79"/>
      <c r="BA10054" s="5" t="str">
        <f t="shared" si="157"/>
        <v/>
      </c>
      <c r="BB10054" s="5" t="str">
        <f>IF(OR($E10054="",$G10054&lt;&gt;"Ativo"),"",IF(COUNTIFS($E$4:$E10054,$E10054,$A$4:$A10054,$A10054,$G$4:$G10054,"Ativo")=1,1,0))</f>
        <v/>
      </c>
      <c r="BC10054" t="str">
        <f>IF(OR($A10054="",$G10054&lt;&gt;"Ativo"),"",IF(COUNTIFS($A$4:$A10054,$A10054,$G$4:$G10054,"Ativo")=1,1,0))</f>
        <v/>
      </c>
    </row>
    <row r="10055" spans="1:55" x14ac:dyDescent="0.3">
      <c r="A10055" s="76"/>
      <c r="B10055" s="104"/>
      <c r="C10055" s="76"/>
      <c r="D10055" s="77"/>
      <c r="E10055" s="12"/>
      <c r="F10055" s="78"/>
      <c r="G10055" s="77"/>
      <c r="H10055" s="79"/>
      <c r="BA10055" s="5" t="str">
        <f t="shared" si="157"/>
        <v/>
      </c>
      <c r="BB10055" s="5" t="str">
        <f>IF(OR($E10055="",$G10055&lt;&gt;"Ativo"),"",IF(COUNTIFS($E$4:$E10055,$E10055,$A$4:$A10055,$A10055,$G$4:$G10055,"Ativo")=1,1,0))</f>
        <v/>
      </c>
      <c r="BC10055" t="str">
        <f>IF(OR($A10055="",$G10055&lt;&gt;"Ativo"),"",IF(COUNTIFS($A$4:$A10055,$A10055,$G$4:$G10055,"Ativo")=1,1,0))</f>
        <v/>
      </c>
    </row>
    <row r="10056" spans="1:55" x14ac:dyDescent="0.3">
      <c r="A10056" s="76"/>
      <c r="B10056" s="104"/>
      <c r="C10056" s="76"/>
      <c r="D10056" s="77"/>
      <c r="E10056" s="12"/>
      <c r="F10056" s="78"/>
      <c r="G10056" s="77"/>
      <c r="H10056" s="79"/>
      <c r="BA10056" s="5" t="str">
        <f t="shared" si="157"/>
        <v/>
      </c>
      <c r="BB10056" s="5" t="str">
        <f>IF(OR($E10056="",$G10056&lt;&gt;"Ativo"),"",IF(COUNTIFS($E$4:$E10056,$E10056,$A$4:$A10056,$A10056,$G$4:$G10056,"Ativo")=1,1,0))</f>
        <v/>
      </c>
      <c r="BC10056" t="str">
        <f>IF(OR($A10056="",$G10056&lt;&gt;"Ativo"),"",IF(COUNTIFS($A$4:$A10056,$A10056,$G$4:$G10056,"Ativo")=1,1,0))</f>
        <v/>
      </c>
    </row>
    <row r="10057" spans="1:55" x14ac:dyDescent="0.3">
      <c r="A10057" s="76"/>
      <c r="B10057" s="104"/>
      <c r="C10057" s="76"/>
      <c r="D10057" s="77"/>
      <c r="E10057" s="12"/>
      <c r="F10057" s="78"/>
      <c r="G10057" s="77"/>
      <c r="H10057" s="79"/>
      <c r="BA10057" s="5" t="str">
        <f t="shared" si="157"/>
        <v/>
      </c>
      <c r="BB10057" s="5" t="str">
        <f>IF(OR($E10057="",$G10057&lt;&gt;"Ativo"),"",IF(COUNTIFS($E$4:$E10057,$E10057,$A$4:$A10057,$A10057,$G$4:$G10057,"Ativo")=1,1,0))</f>
        <v/>
      </c>
      <c r="BC10057" t="str">
        <f>IF(OR($A10057="",$G10057&lt;&gt;"Ativo"),"",IF(COUNTIFS($A$4:$A10057,$A10057,$G$4:$G10057,"Ativo")=1,1,0))</f>
        <v/>
      </c>
    </row>
    <row r="10058" spans="1:55" x14ac:dyDescent="0.3">
      <c r="A10058" s="76"/>
      <c r="B10058" s="104"/>
      <c r="C10058" s="76"/>
      <c r="D10058" s="77"/>
      <c r="E10058" s="12"/>
      <c r="F10058" s="78"/>
      <c r="G10058" s="77"/>
      <c r="H10058" s="79"/>
      <c r="BA10058" s="5" t="str">
        <f t="shared" si="157"/>
        <v/>
      </c>
      <c r="BB10058" s="5" t="str">
        <f>IF(OR($E10058="",$G10058&lt;&gt;"Ativo"),"",IF(COUNTIFS($E$4:$E10058,$E10058,$A$4:$A10058,$A10058,$G$4:$G10058,"Ativo")=1,1,0))</f>
        <v/>
      </c>
      <c r="BC10058" t="str">
        <f>IF(OR($A10058="",$G10058&lt;&gt;"Ativo"),"",IF(COUNTIFS($A$4:$A10058,$A10058,$G$4:$G10058,"Ativo")=1,1,0))</f>
        <v/>
      </c>
    </row>
    <row r="10059" spans="1:55" x14ac:dyDescent="0.3">
      <c r="A10059" s="76"/>
      <c r="B10059" s="104"/>
      <c r="C10059" s="76"/>
      <c r="D10059" s="77"/>
      <c r="E10059" s="12"/>
      <c r="F10059" s="78"/>
      <c r="G10059" s="77"/>
      <c r="H10059" s="79"/>
      <c r="BA10059" s="5" t="str">
        <f t="shared" si="157"/>
        <v/>
      </c>
      <c r="BB10059" s="5" t="str">
        <f>IF(OR($E10059="",$G10059&lt;&gt;"Ativo"),"",IF(COUNTIFS($E$4:$E10059,$E10059,$A$4:$A10059,$A10059,$G$4:$G10059,"Ativo")=1,1,0))</f>
        <v/>
      </c>
      <c r="BC10059" t="str">
        <f>IF(OR($A10059="",$G10059&lt;&gt;"Ativo"),"",IF(COUNTIFS($A$4:$A10059,$A10059,$G$4:$G10059,"Ativo")=1,1,0))</f>
        <v/>
      </c>
    </row>
    <row r="10060" spans="1:55" x14ac:dyDescent="0.3">
      <c r="A10060" s="76"/>
      <c r="B10060" s="104"/>
      <c r="C10060" s="76"/>
      <c r="D10060" s="77"/>
      <c r="E10060" s="12"/>
      <c r="F10060" s="78"/>
      <c r="G10060" s="77"/>
      <c r="H10060" s="79"/>
      <c r="BA10060" s="5" t="str">
        <f t="shared" si="157"/>
        <v/>
      </c>
      <c r="BB10060" s="5" t="str">
        <f>IF(OR($E10060="",$G10060&lt;&gt;"Ativo"),"",IF(COUNTIFS($E$4:$E10060,$E10060,$A$4:$A10060,$A10060,$G$4:$G10060,"Ativo")=1,1,0))</f>
        <v/>
      </c>
      <c r="BC10060" t="str">
        <f>IF(OR($A10060="",$G10060&lt;&gt;"Ativo"),"",IF(COUNTIFS($A$4:$A10060,$A10060,$G$4:$G10060,"Ativo")=1,1,0))</f>
        <v/>
      </c>
    </row>
    <row r="10061" spans="1:55" x14ac:dyDescent="0.3">
      <c r="A10061" s="76"/>
      <c r="B10061" s="104"/>
      <c r="C10061" s="76"/>
      <c r="D10061" s="77"/>
      <c r="E10061" s="12"/>
      <c r="F10061" s="78"/>
      <c r="G10061" s="77"/>
      <c r="H10061" s="79"/>
      <c r="BA10061" s="5" t="str">
        <f t="shared" si="157"/>
        <v/>
      </c>
      <c r="BB10061" s="5" t="str">
        <f>IF(OR($E10061="",$G10061&lt;&gt;"Ativo"),"",IF(COUNTIFS($E$4:$E10061,$E10061,$A$4:$A10061,$A10061,$G$4:$G10061,"Ativo")=1,1,0))</f>
        <v/>
      </c>
      <c r="BC10061" t="str">
        <f>IF(OR($A10061="",$G10061&lt;&gt;"Ativo"),"",IF(COUNTIFS($A$4:$A10061,$A10061,$G$4:$G10061,"Ativo")=1,1,0))</f>
        <v/>
      </c>
    </row>
    <row r="10062" spans="1:55" x14ac:dyDescent="0.3">
      <c r="A10062" s="76"/>
      <c r="B10062" s="104"/>
      <c r="C10062" s="76"/>
      <c r="D10062" s="77"/>
      <c r="E10062" s="12"/>
      <c r="F10062" s="78"/>
      <c r="G10062" s="77"/>
      <c r="H10062" s="79"/>
      <c r="BA10062" s="5" t="str">
        <f t="shared" si="157"/>
        <v/>
      </c>
      <c r="BB10062" s="5" t="str">
        <f>IF(OR($E10062="",$G10062&lt;&gt;"Ativo"),"",IF(COUNTIFS($E$4:$E10062,$E10062,$A$4:$A10062,$A10062,$G$4:$G10062,"Ativo")=1,1,0))</f>
        <v/>
      </c>
      <c r="BC10062" t="str">
        <f>IF(OR($A10062="",$G10062&lt;&gt;"Ativo"),"",IF(COUNTIFS($A$4:$A10062,$A10062,$G$4:$G10062,"Ativo")=1,1,0))</f>
        <v/>
      </c>
    </row>
    <row r="10063" spans="1:55" x14ac:dyDescent="0.3">
      <c r="A10063" s="76"/>
      <c r="B10063" s="104"/>
      <c r="C10063" s="76"/>
      <c r="D10063" s="77"/>
      <c r="E10063" s="12"/>
      <c r="F10063" s="78"/>
      <c r="G10063" s="77"/>
      <c r="H10063" s="79"/>
      <c r="BA10063" s="5" t="str">
        <f t="shared" si="157"/>
        <v/>
      </c>
      <c r="BB10063" s="5" t="str">
        <f>IF(OR($E10063="",$G10063&lt;&gt;"Ativo"),"",IF(COUNTIFS($E$4:$E10063,$E10063,$A$4:$A10063,$A10063,$G$4:$G10063,"Ativo")=1,1,0))</f>
        <v/>
      </c>
      <c r="BC10063" t="str">
        <f>IF(OR($A10063="",$G10063&lt;&gt;"Ativo"),"",IF(COUNTIFS($A$4:$A10063,$A10063,$G$4:$G10063,"Ativo")=1,1,0))</f>
        <v/>
      </c>
    </row>
    <row r="10064" spans="1:55" x14ac:dyDescent="0.3">
      <c r="A10064" s="76"/>
      <c r="B10064" s="104"/>
      <c r="C10064" s="76"/>
      <c r="D10064" s="77"/>
      <c r="E10064" s="12"/>
      <c r="F10064" s="78"/>
      <c r="G10064" s="77"/>
      <c r="H10064" s="79"/>
      <c r="BA10064" s="5" t="str">
        <f t="shared" si="157"/>
        <v/>
      </c>
      <c r="BB10064" s="5" t="str">
        <f>IF(OR($E10064="",$G10064&lt;&gt;"Ativo"),"",IF(COUNTIFS($E$4:$E10064,$E10064,$A$4:$A10064,$A10064,$G$4:$G10064,"Ativo")=1,1,0))</f>
        <v/>
      </c>
      <c r="BC10064" t="str">
        <f>IF(OR($A10064="",$G10064&lt;&gt;"Ativo"),"",IF(COUNTIFS($A$4:$A10064,$A10064,$G$4:$G10064,"Ativo")=1,1,0))</f>
        <v/>
      </c>
    </row>
    <row r="10065" spans="1:55" x14ac:dyDescent="0.3">
      <c r="A10065" s="76"/>
      <c r="B10065" s="104"/>
      <c r="C10065" s="76"/>
      <c r="D10065" s="77"/>
      <c r="E10065" s="12"/>
      <c r="F10065" s="78"/>
      <c r="G10065" s="77"/>
      <c r="H10065" s="79"/>
      <c r="BA10065" s="5" t="str">
        <f t="shared" si="157"/>
        <v/>
      </c>
      <c r="BB10065" s="5" t="str">
        <f>IF(OR($E10065="",$G10065&lt;&gt;"Ativo"),"",IF(COUNTIFS($E$4:$E10065,$E10065,$A$4:$A10065,$A10065,$G$4:$G10065,"Ativo")=1,1,0))</f>
        <v/>
      </c>
      <c r="BC10065" t="str">
        <f>IF(OR($A10065="",$G10065&lt;&gt;"Ativo"),"",IF(COUNTIFS($A$4:$A10065,$A10065,$G$4:$G10065,"Ativo")=1,1,0))</f>
        <v/>
      </c>
    </row>
    <row r="10066" spans="1:55" x14ac:dyDescent="0.3">
      <c r="A10066" s="76"/>
      <c r="B10066" s="104"/>
      <c r="C10066" s="76"/>
      <c r="D10066" s="77"/>
      <c r="E10066" s="12"/>
      <c r="F10066" s="78"/>
      <c r="G10066" s="77"/>
      <c r="H10066" s="79"/>
      <c r="BA10066" s="5" t="str">
        <f t="shared" si="157"/>
        <v/>
      </c>
      <c r="BB10066" s="5" t="str">
        <f>IF(OR($E10066="",$G10066&lt;&gt;"Ativo"),"",IF(COUNTIFS($E$4:$E10066,$E10066,$A$4:$A10066,$A10066,$G$4:$G10066,"Ativo")=1,1,0))</f>
        <v/>
      </c>
      <c r="BC10066" t="str">
        <f>IF(OR($A10066="",$G10066&lt;&gt;"Ativo"),"",IF(COUNTIFS($A$4:$A10066,$A10066,$G$4:$G10066,"Ativo")=1,1,0))</f>
        <v/>
      </c>
    </row>
    <row r="10067" spans="1:55" x14ac:dyDescent="0.3">
      <c r="A10067" s="76"/>
      <c r="B10067" s="104"/>
      <c r="C10067" s="76"/>
      <c r="D10067" s="77"/>
      <c r="E10067" s="12"/>
      <c r="F10067" s="78"/>
      <c r="G10067" s="77"/>
      <c r="H10067" s="79"/>
      <c r="BA10067" s="5" t="str">
        <f t="shared" si="157"/>
        <v/>
      </c>
      <c r="BB10067" s="5" t="str">
        <f>IF(OR($E10067="",$G10067&lt;&gt;"Ativo"),"",IF(COUNTIFS($E$4:$E10067,$E10067,$A$4:$A10067,$A10067,$G$4:$G10067,"Ativo")=1,1,0))</f>
        <v/>
      </c>
      <c r="BC10067" t="str">
        <f>IF(OR($A10067="",$G10067&lt;&gt;"Ativo"),"",IF(COUNTIFS($A$4:$A10067,$A10067,$G$4:$G10067,"Ativo")=1,1,0))</f>
        <v/>
      </c>
    </row>
    <row r="10068" spans="1:55" x14ac:dyDescent="0.3">
      <c r="A10068" s="76"/>
      <c r="B10068" s="104"/>
      <c r="C10068" s="76"/>
      <c r="D10068" s="77"/>
      <c r="E10068" s="12"/>
      <c r="F10068" s="78"/>
      <c r="G10068" s="77"/>
      <c r="H10068" s="79"/>
      <c r="BA10068" s="5" t="str">
        <f t="shared" si="157"/>
        <v/>
      </c>
      <c r="BB10068" s="5" t="str">
        <f>IF(OR($E10068="",$G10068&lt;&gt;"Ativo"),"",IF(COUNTIFS($E$4:$E10068,$E10068,$A$4:$A10068,$A10068,$G$4:$G10068,"Ativo")=1,1,0))</f>
        <v/>
      </c>
      <c r="BC10068" t="str">
        <f>IF(OR($A10068="",$G10068&lt;&gt;"Ativo"),"",IF(COUNTIFS($A$4:$A10068,$A10068,$G$4:$G10068,"Ativo")=1,1,0))</f>
        <v/>
      </c>
    </row>
    <row r="10069" spans="1:55" x14ac:dyDescent="0.3">
      <c r="A10069" s="76"/>
      <c r="B10069" s="104"/>
      <c r="C10069" s="76"/>
      <c r="D10069" s="77"/>
      <c r="E10069" s="12"/>
      <c r="F10069" s="78"/>
      <c r="G10069" s="77"/>
      <c r="H10069" s="79"/>
      <c r="BA10069" s="5" t="str">
        <f t="shared" si="157"/>
        <v/>
      </c>
      <c r="BB10069" s="5" t="str">
        <f>IF(OR($E10069="",$G10069&lt;&gt;"Ativo"),"",IF(COUNTIFS($E$4:$E10069,$E10069,$A$4:$A10069,$A10069,$G$4:$G10069,"Ativo")=1,1,0))</f>
        <v/>
      </c>
      <c r="BC10069" t="str">
        <f>IF(OR($A10069="",$G10069&lt;&gt;"Ativo"),"",IF(COUNTIFS($A$4:$A10069,$A10069,$G$4:$G10069,"Ativo")=1,1,0))</f>
        <v/>
      </c>
    </row>
    <row r="10070" spans="1:55" x14ac:dyDescent="0.3">
      <c r="A10070" s="76"/>
      <c r="B10070" s="104"/>
      <c r="C10070" s="76"/>
      <c r="D10070" s="77"/>
      <c r="E10070" s="12"/>
      <c r="F10070" s="78"/>
      <c r="G10070" s="77"/>
      <c r="H10070" s="79"/>
      <c r="BA10070" s="5" t="str">
        <f t="shared" si="157"/>
        <v/>
      </c>
      <c r="BB10070" s="5" t="str">
        <f>IF(OR($E10070="",$G10070&lt;&gt;"Ativo"),"",IF(COUNTIFS($E$4:$E10070,$E10070,$A$4:$A10070,$A10070,$G$4:$G10070,"Ativo")=1,1,0))</f>
        <v/>
      </c>
      <c r="BC10070" t="str">
        <f>IF(OR($A10070="",$G10070&lt;&gt;"Ativo"),"",IF(COUNTIFS($A$4:$A10070,$A10070,$G$4:$G10070,"Ativo")=1,1,0))</f>
        <v/>
      </c>
    </row>
    <row r="10071" spans="1:55" x14ac:dyDescent="0.3">
      <c r="A10071" s="76"/>
      <c r="B10071" s="104"/>
      <c r="C10071" s="76"/>
      <c r="D10071" s="77"/>
      <c r="E10071" s="12"/>
      <c r="F10071" s="78"/>
      <c r="G10071" s="77"/>
      <c r="H10071" s="79"/>
      <c r="BA10071" s="5" t="str">
        <f t="shared" si="157"/>
        <v/>
      </c>
      <c r="BB10071" s="5" t="str">
        <f>IF(OR($E10071="",$G10071&lt;&gt;"Ativo"),"",IF(COUNTIFS($E$4:$E10071,$E10071,$A$4:$A10071,$A10071,$G$4:$G10071,"Ativo")=1,1,0))</f>
        <v/>
      </c>
      <c r="BC10071" t="str">
        <f>IF(OR($A10071="",$G10071&lt;&gt;"Ativo"),"",IF(COUNTIFS($A$4:$A10071,$A10071,$G$4:$G10071,"Ativo")=1,1,0))</f>
        <v/>
      </c>
    </row>
    <row r="10072" spans="1:55" x14ac:dyDescent="0.3">
      <c r="A10072" s="76"/>
      <c r="B10072" s="104"/>
      <c r="C10072" s="76"/>
      <c r="D10072" s="77"/>
      <c r="E10072" s="12"/>
      <c r="F10072" s="78"/>
      <c r="G10072" s="77"/>
      <c r="H10072" s="79"/>
      <c r="BA10072" s="5" t="str">
        <f t="shared" si="157"/>
        <v/>
      </c>
      <c r="BB10072" s="5" t="str">
        <f>IF(OR($E10072="",$G10072&lt;&gt;"Ativo"),"",IF(COUNTIFS($E$4:$E10072,$E10072,$A$4:$A10072,$A10072,$G$4:$G10072,"Ativo")=1,1,0))</f>
        <v/>
      </c>
      <c r="BC10072" t="str">
        <f>IF(OR($A10072="",$G10072&lt;&gt;"Ativo"),"",IF(COUNTIFS($A$4:$A10072,$A10072,$G$4:$G10072,"Ativo")=1,1,0))</f>
        <v/>
      </c>
    </row>
    <row r="10073" spans="1:55" x14ac:dyDescent="0.3">
      <c r="A10073" s="76"/>
      <c r="B10073" s="104"/>
      <c r="C10073" s="76"/>
      <c r="D10073" s="77"/>
      <c r="E10073" s="12"/>
      <c r="F10073" s="78"/>
      <c r="G10073" s="77"/>
      <c r="H10073" s="79"/>
      <c r="BA10073" s="5" t="str">
        <f t="shared" si="157"/>
        <v/>
      </c>
      <c r="BB10073" s="5" t="str">
        <f>IF(OR($E10073="",$G10073&lt;&gt;"Ativo"),"",IF(COUNTIFS($E$4:$E10073,$E10073,$A$4:$A10073,$A10073,$G$4:$G10073,"Ativo")=1,1,0))</f>
        <v/>
      </c>
      <c r="BC10073" t="str">
        <f>IF(OR($A10073="",$G10073&lt;&gt;"Ativo"),"",IF(COUNTIFS($A$4:$A10073,$A10073,$G$4:$G10073,"Ativo")=1,1,0))</f>
        <v/>
      </c>
    </row>
    <row r="10074" spans="1:55" x14ac:dyDescent="0.3">
      <c r="A10074" s="76"/>
      <c r="B10074" s="104"/>
      <c r="C10074" s="76"/>
      <c r="D10074" s="77"/>
      <c r="E10074" s="12"/>
      <c r="F10074" s="78"/>
      <c r="G10074" s="77"/>
      <c r="H10074" s="79"/>
      <c r="BA10074" s="5" t="str">
        <f t="shared" si="157"/>
        <v/>
      </c>
      <c r="BB10074" s="5" t="str">
        <f>IF(OR($E10074="",$G10074&lt;&gt;"Ativo"),"",IF(COUNTIFS($E$4:$E10074,$E10074,$A$4:$A10074,$A10074,$G$4:$G10074,"Ativo")=1,1,0))</f>
        <v/>
      </c>
      <c r="BC10074" t="str">
        <f>IF(OR($A10074="",$G10074&lt;&gt;"Ativo"),"",IF(COUNTIFS($A$4:$A10074,$A10074,$G$4:$G10074,"Ativo")=1,1,0))</f>
        <v/>
      </c>
    </row>
    <row r="10075" spans="1:55" x14ac:dyDescent="0.3">
      <c r="A10075" s="76"/>
      <c r="B10075" s="104"/>
      <c r="C10075" s="76"/>
      <c r="D10075" s="77"/>
      <c r="E10075" s="12"/>
      <c r="F10075" s="78"/>
      <c r="G10075" s="77"/>
      <c r="H10075" s="79"/>
      <c r="BA10075" s="5" t="str">
        <f t="shared" si="157"/>
        <v/>
      </c>
      <c r="BB10075" s="5" t="str">
        <f>IF(OR($E10075="",$G10075&lt;&gt;"Ativo"),"",IF(COUNTIFS($E$4:$E10075,$E10075,$A$4:$A10075,$A10075,$G$4:$G10075,"Ativo")=1,1,0))</f>
        <v/>
      </c>
      <c r="BC10075" t="str">
        <f>IF(OR($A10075="",$G10075&lt;&gt;"Ativo"),"",IF(COUNTIFS($A$4:$A10075,$A10075,$G$4:$G10075,"Ativo")=1,1,0))</f>
        <v/>
      </c>
    </row>
    <row r="10076" spans="1:55" x14ac:dyDescent="0.3">
      <c r="A10076" s="76"/>
      <c r="B10076" s="104"/>
      <c r="C10076" s="76"/>
      <c r="D10076" s="77"/>
      <c r="E10076" s="12"/>
      <c r="F10076" s="78"/>
      <c r="G10076" s="77"/>
      <c r="H10076" s="79"/>
      <c r="BA10076" s="5" t="str">
        <f t="shared" si="157"/>
        <v/>
      </c>
      <c r="BB10076" s="5" t="str">
        <f>IF(OR($E10076="",$G10076&lt;&gt;"Ativo"),"",IF(COUNTIFS($E$4:$E10076,$E10076,$A$4:$A10076,$A10076,$G$4:$G10076,"Ativo")=1,1,0))</f>
        <v/>
      </c>
      <c r="BC10076" t="str">
        <f>IF(OR($A10076="",$G10076&lt;&gt;"Ativo"),"",IF(COUNTIFS($A$4:$A10076,$A10076,$G$4:$G10076,"Ativo")=1,1,0))</f>
        <v/>
      </c>
    </row>
    <row r="10077" spans="1:55" x14ac:dyDescent="0.3">
      <c r="A10077" s="76"/>
      <c r="B10077" s="104"/>
      <c r="C10077" s="76"/>
      <c r="D10077" s="77"/>
      <c r="E10077" s="12"/>
      <c r="F10077" s="78"/>
      <c r="G10077" s="77"/>
      <c r="H10077" s="79"/>
      <c r="BA10077" s="5" t="str">
        <f t="shared" si="157"/>
        <v/>
      </c>
      <c r="BB10077" s="5" t="str">
        <f>IF(OR($E10077="",$G10077&lt;&gt;"Ativo"),"",IF(COUNTIFS($E$4:$E10077,$E10077,$A$4:$A10077,$A10077,$G$4:$G10077,"Ativo")=1,1,0))</f>
        <v/>
      </c>
      <c r="BC10077" t="str">
        <f>IF(OR($A10077="",$G10077&lt;&gt;"Ativo"),"",IF(COUNTIFS($A$4:$A10077,$A10077,$G$4:$G10077,"Ativo")=1,1,0))</f>
        <v/>
      </c>
    </row>
    <row r="10078" spans="1:55" x14ac:dyDescent="0.3">
      <c r="A10078" s="76"/>
      <c r="B10078" s="104"/>
      <c r="C10078" s="76"/>
      <c r="D10078" s="77"/>
      <c r="E10078" s="12"/>
      <c r="F10078" s="78"/>
      <c r="G10078" s="77"/>
      <c r="H10078" s="79"/>
      <c r="BA10078" s="5" t="str">
        <f t="shared" si="157"/>
        <v/>
      </c>
      <c r="BB10078" s="5" t="str">
        <f>IF(OR($E10078="",$G10078&lt;&gt;"Ativo"),"",IF(COUNTIFS($E$4:$E10078,$E10078,$A$4:$A10078,$A10078,$G$4:$G10078,"Ativo")=1,1,0))</f>
        <v/>
      </c>
      <c r="BC10078" t="str">
        <f>IF(OR($A10078="",$G10078&lt;&gt;"Ativo"),"",IF(COUNTIFS($A$4:$A10078,$A10078,$G$4:$G10078,"Ativo")=1,1,0))</f>
        <v/>
      </c>
    </row>
    <row r="10079" spans="1:55" x14ac:dyDescent="0.3">
      <c r="A10079" s="76"/>
      <c r="B10079" s="104"/>
      <c r="C10079" s="76"/>
      <c r="D10079" s="77"/>
      <c r="E10079" s="12"/>
      <c r="F10079" s="78"/>
      <c r="G10079" s="77"/>
      <c r="H10079" s="79"/>
      <c r="BA10079" s="5" t="str">
        <f t="shared" si="157"/>
        <v/>
      </c>
      <c r="BB10079" s="5" t="str">
        <f>IF(OR($E10079="",$G10079&lt;&gt;"Ativo"),"",IF(COUNTIFS($E$4:$E10079,$E10079,$A$4:$A10079,$A10079,$G$4:$G10079,"Ativo")=1,1,0))</f>
        <v/>
      </c>
      <c r="BC10079" t="str">
        <f>IF(OR($A10079="",$G10079&lt;&gt;"Ativo"),"",IF(COUNTIFS($A$4:$A10079,$A10079,$G$4:$G10079,"Ativo")=1,1,0))</f>
        <v/>
      </c>
    </row>
    <row r="10080" spans="1:55" x14ac:dyDescent="0.3">
      <c r="A10080" s="76"/>
      <c r="B10080" s="104"/>
      <c r="C10080" s="76"/>
      <c r="D10080" s="77"/>
      <c r="E10080" s="12"/>
      <c r="F10080" s="78"/>
      <c r="G10080" s="77"/>
      <c r="H10080" s="79"/>
      <c r="BA10080" s="5" t="str">
        <f t="shared" si="157"/>
        <v/>
      </c>
      <c r="BB10080" s="5" t="str">
        <f>IF(OR($E10080="",$G10080&lt;&gt;"Ativo"),"",IF(COUNTIFS($E$4:$E10080,$E10080,$A$4:$A10080,$A10080,$G$4:$G10080,"Ativo")=1,1,0))</f>
        <v/>
      </c>
      <c r="BC10080" t="str">
        <f>IF(OR($A10080="",$G10080&lt;&gt;"Ativo"),"",IF(COUNTIFS($A$4:$A10080,$A10080,$G$4:$G10080,"Ativo")=1,1,0))</f>
        <v/>
      </c>
    </row>
    <row r="10081" spans="1:55" x14ac:dyDescent="0.3">
      <c r="A10081" s="76"/>
      <c r="B10081" s="104"/>
      <c r="C10081" s="76"/>
      <c r="D10081" s="77"/>
      <c r="E10081" s="12"/>
      <c r="F10081" s="78"/>
      <c r="G10081" s="77"/>
      <c r="H10081" s="79"/>
      <c r="BA10081" s="5" t="str">
        <f t="shared" si="157"/>
        <v/>
      </c>
      <c r="BB10081" s="5" t="str">
        <f>IF(OR($E10081="",$G10081&lt;&gt;"Ativo"),"",IF(COUNTIFS($E$4:$E10081,$E10081,$A$4:$A10081,$A10081,$G$4:$G10081,"Ativo")=1,1,0))</f>
        <v/>
      </c>
      <c r="BC10081" t="str">
        <f>IF(OR($A10081="",$G10081&lt;&gt;"Ativo"),"",IF(COUNTIFS($A$4:$A10081,$A10081,$G$4:$G10081,"Ativo")=1,1,0))</f>
        <v/>
      </c>
    </row>
    <row r="10082" spans="1:55" x14ac:dyDescent="0.3">
      <c r="A10082" s="76"/>
      <c r="B10082" s="104"/>
      <c r="C10082" s="76"/>
      <c r="D10082" s="77"/>
      <c r="E10082" s="12"/>
      <c r="F10082" s="78"/>
      <c r="G10082" s="77"/>
      <c r="H10082" s="79"/>
      <c r="BA10082" s="5" t="str">
        <f t="shared" si="157"/>
        <v/>
      </c>
      <c r="BB10082" s="5" t="str">
        <f>IF(OR($E10082="",$G10082&lt;&gt;"Ativo"),"",IF(COUNTIFS($E$4:$E10082,$E10082,$A$4:$A10082,$A10082,$G$4:$G10082,"Ativo")=1,1,0))</f>
        <v/>
      </c>
      <c r="BC10082" t="str">
        <f>IF(OR($A10082="",$G10082&lt;&gt;"Ativo"),"",IF(COUNTIFS($A$4:$A10082,$A10082,$G$4:$G10082,"Ativo")=1,1,0))</f>
        <v/>
      </c>
    </row>
    <row r="10083" spans="1:55" x14ac:dyDescent="0.3">
      <c r="A10083" s="76"/>
      <c r="B10083" s="104"/>
      <c r="C10083" s="76"/>
      <c r="D10083" s="77"/>
      <c r="E10083" s="12"/>
      <c r="F10083" s="78"/>
      <c r="G10083" s="77"/>
      <c r="H10083" s="79"/>
      <c r="BA10083" s="5" t="str">
        <f t="shared" si="157"/>
        <v/>
      </c>
      <c r="BB10083" s="5" t="str">
        <f>IF(OR($E10083="",$G10083&lt;&gt;"Ativo"),"",IF(COUNTIFS($E$4:$E10083,$E10083,$A$4:$A10083,$A10083,$G$4:$G10083,"Ativo")=1,1,0))</f>
        <v/>
      </c>
      <c r="BC10083" t="str">
        <f>IF(OR($A10083="",$G10083&lt;&gt;"Ativo"),"",IF(COUNTIFS($A$4:$A10083,$A10083,$G$4:$G10083,"Ativo")=1,1,0))</f>
        <v/>
      </c>
    </row>
    <row r="10084" spans="1:55" x14ac:dyDescent="0.3">
      <c r="A10084" s="76"/>
      <c r="B10084" s="104"/>
      <c r="C10084" s="76"/>
      <c r="D10084" s="77"/>
      <c r="E10084" s="12"/>
      <c r="F10084" s="78"/>
      <c r="G10084" s="77"/>
      <c r="H10084" s="79"/>
      <c r="BA10084" s="5" t="str">
        <f t="shared" si="157"/>
        <v/>
      </c>
      <c r="BB10084" s="5" t="str">
        <f>IF(OR($E10084="",$G10084&lt;&gt;"Ativo"),"",IF(COUNTIFS($E$4:$E10084,$E10084,$A$4:$A10084,$A10084,$G$4:$G10084,"Ativo")=1,1,0))</f>
        <v/>
      </c>
      <c r="BC10084" t="str">
        <f>IF(OR($A10084="",$G10084&lt;&gt;"Ativo"),"",IF(COUNTIFS($A$4:$A10084,$A10084,$G$4:$G10084,"Ativo")=1,1,0))</f>
        <v/>
      </c>
    </row>
    <row r="10085" spans="1:55" x14ac:dyDescent="0.3">
      <c r="A10085" s="76"/>
      <c r="B10085" s="104"/>
      <c r="C10085" s="76"/>
      <c r="D10085" s="77"/>
      <c r="E10085" s="12"/>
      <c r="F10085" s="78"/>
      <c r="G10085" s="77"/>
      <c r="H10085" s="79"/>
      <c r="BA10085" s="5" t="str">
        <f t="shared" si="157"/>
        <v/>
      </c>
      <c r="BB10085" s="5" t="str">
        <f>IF(OR($E10085="",$G10085&lt;&gt;"Ativo"),"",IF(COUNTIFS($E$4:$E10085,$E10085,$A$4:$A10085,$A10085,$G$4:$G10085,"Ativo")=1,1,0))</f>
        <v/>
      </c>
      <c r="BC10085" t="str">
        <f>IF(OR($A10085="",$G10085&lt;&gt;"Ativo"),"",IF(COUNTIFS($A$4:$A10085,$A10085,$G$4:$G10085,"Ativo")=1,1,0))</f>
        <v/>
      </c>
    </row>
    <row r="10086" spans="1:55" x14ac:dyDescent="0.3">
      <c r="A10086" s="76"/>
      <c r="B10086" s="104"/>
      <c r="C10086" s="76"/>
      <c r="D10086" s="77"/>
      <c r="E10086" s="12"/>
      <c r="F10086" s="78"/>
      <c r="G10086" s="77"/>
      <c r="H10086" s="79"/>
      <c r="BA10086" s="5" t="str">
        <f t="shared" si="157"/>
        <v/>
      </c>
      <c r="BB10086" s="5" t="str">
        <f>IF(OR($E10086="",$G10086&lt;&gt;"Ativo"),"",IF(COUNTIFS($E$4:$E10086,$E10086,$A$4:$A10086,$A10086,$G$4:$G10086,"Ativo")=1,1,0))</f>
        <v/>
      </c>
      <c r="BC10086" t="str">
        <f>IF(OR($A10086="",$G10086&lt;&gt;"Ativo"),"",IF(COUNTIFS($A$4:$A10086,$A10086,$G$4:$G10086,"Ativo")=1,1,0))</f>
        <v/>
      </c>
    </row>
    <row r="10087" spans="1:55" x14ac:dyDescent="0.3">
      <c r="A10087" s="76"/>
      <c r="B10087" s="104"/>
      <c r="C10087" s="76"/>
      <c r="D10087" s="77"/>
      <c r="E10087" s="12"/>
      <c r="F10087" s="78"/>
      <c r="G10087" s="77"/>
      <c r="H10087" s="79"/>
      <c r="BA10087" s="5" t="str">
        <f t="shared" si="157"/>
        <v/>
      </c>
      <c r="BB10087" s="5" t="str">
        <f>IF(OR($E10087="",$G10087&lt;&gt;"Ativo"),"",IF(COUNTIFS($E$4:$E10087,$E10087,$A$4:$A10087,$A10087,$G$4:$G10087,"Ativo")=1,1,0))</f>
        <v/>
      </c>
      <c r="BC10087" t="str">
        <f>IF(OR($A10087="",$G10087&lt;&gt;"Ativo"),"",IF(COUNTIFS($A$4:$A10087,$A10087,$G$4:$G10087,"Ativo")=1,1,0))</f>
        <v/>
      </c>
    </row>
    <row r="10088" spans="1:55" x14ac:dyDescent="0.3">
      <c r="A10088" s="76"/>
      <c r="B10088" s="104"/>
      <c r="C10088" s="76"/>
      <c r="D10088" s="77"/>
      <c r="E10088" s="12"/>
      <c r="F10088" s="78"/>
      <c r="G10088" s="77"/>
      <c r="H10088" s="79"/>
      <c r="BA10088" s="5" t="str">
        <f t="shared" si="157"/>
        <v/>
      </c>
      <c r="BB10088" s="5" t="str">
        <f>IF(OR($E10088="",$G10088&lt;&gt;"Ativo"),"",IF(COUNTIFS($E$4:$E10088,$E10088,$A$4:$A10088,$A10088,$G$4:$G10088,"Ativo")=1,1,0))</f>
        <v/>
      </c>
      <c r="BC10088" t="str">
        <f>IF(OR($A10088="",$G10088&lt;&gt;"Ativo"),"",IF(COUNTIFS($A$4:$A10088,$A10088,$G$4:$G10088,"Ativo")=1,1,0))</f>
        <v/>
      </c>
    </row>
    <row r="10089" spans="1:55" x14ac:dyDescent="0.3">
      <c r="A10089" s="76"/>
      <c r="B10089" s="104"/>
      <c r="C10089" s="76"/>
      <c r="D10089" s="77"/>
      <c r="E10089" s="12"/>
      <c r="F10089" s="78"/>
      <c r="G10089" s="77"/>
      <c r="H10089" s="79"/>
      <c r="BA10089" s="5" t="str">
        <f t="shared" si="157"/>
        <v/>
      </c>
      <c r="BB10089" s="5" t="str">
        <f>IF(OR($E10089="",$G10089&lt;&gt;"Ativo"),"",IF(COUNTIFS($E$4:$E10089,$E10089,$A$4:$A10089,$A10089,$G$4:$G10089,"Ativo")=1,1,0))</f>
        <v/>
      </c>
      <c r="BC10089" t="str">
        <f>IF(OR($A10089="",$G10089&lt;&gt;"Ativo"),"",IF(COUNTIFS($A$4:$A10089,$A10089,$G$4:$G10089,"Ativo")=1,1,0))</f>
        <v/>
      </c>
    </row>
    <row r="10090" spans="1:55" x14ac:dyDescent="0.3">
      <c r="A10090" s="76"/>
      <c r="B10090" s="104"/>
      <c r="C10090" s="76"/>
      <c r="D10090" s="77"/>
      <c r="E10090" s="12"/>
      <c r="F10090" s="78"/>
      <c r="G10090" s="77"/>
      <c r="H10090" s="79"/>
      <c r="BA10090" s="5" t="str">
        <f t="shared" si="157"/>
        <v/>
      </c>
      <c r="BB10090" s="5" t="str">
        <f>IF(OR($E10090="",$G10090&lt;&gt;"Ativo"),"",IF(COUNTIFS($E$4:$E10090,$E10090,$A$4:$A10090,$A10090,$G$4:$G10090,"Ativo")=1,1,0))</f>
        <v/>
      </c>
      <c r="BC10090" t="str">
        <f>IF(OR($A10090="",$G10090&lt;&gt;"Ativo"),"",IF(COUNTIFS($A$4:$A10090,$A10090,$G$4:$G10090,"Ativo")=1,1,0))</f>
        <v/>
      </c>
    </row>
    <row r="10091" spans="1:55" x14ac:dyDescent="0.3">
      <c r="A10091" s="76"/>
      <c r="B10091" s="104"/>
      <c r="C10091" s="76"/>
      <c r="D10091" s="77"/>
      <c r="E10091" s="12"/>
      <c r="F10091" s="78"/>
      <c r="G10091" s="77"/>
      <c r="H10091" s="79"/>
      <c r="BA10091" s="5" t="str">
        <f t="shared" si="157"/>
        <v/>
      </c>
      <c r="BB10091" s="5" t="str">
        <f>IF(OR($E10091="",$G10091&lt;&gt;"Ativo"),"",IF(COUNTIFS($E$4:$E10091,$E10091,$A$4:$A10091,$A10091,$G$4:$G10091,"Ativo")=1,1,0))</f>
        <v/>
      </c>
      <c r="BC10091" t="str">
        <f>IF(OR($A10091="",$G10091&lt;&gt;"Ativo"),"",IF(COUNTIFS($A$4:$A10091,$A10091,$G$4:$G10091,"Ativo")=1,1,0))</f>
        <v/>
      </c>
    </row>
    <row r="10092" spans="1:55" x14ac:dyDescent="0.3">
      <c r="A10092" s="76"/>
      <c r="B10092" s="104"/>
      <c r="C10092" s="76"/>
      <c r="D10092" s="77"/>
      <c r="E10092" s="12"/>
      <c r="F10092" s="78"/>
      <c r="G10092" s="77"/>
      <c r="H10092" s="79"/>
      <c r="BA10092" s="5" t="str">
        <f t="shared" si="157"/>
        <v/>
      </c>
      <c r="BB10092" s="5" t="str">
        <f>IF(OR($E10092="",$G10092&lt;&gt;"Ativo"),"",IF(COUNTIFS($E$4:$E10092,$E10092,$A$4:$A10092,$A10092,$G$4:$G10092,"Ativo")=1,1,0))</f>
        <v/>
      </c>
      <c r="BC10092" t="str">
        <f>IF(OR($A10092="",$G10092&lt;&gt;"Ativo"),"",IF(COUNTIFS($A$4:$A10092,$A10092,$G$4:$G10092,"Ativo")=1,1,0))</f>
        <v/>
      </c>
    </row>
    <row r="10093" spans="1:55" x14ac:dyDescent="0.3">
      <c r="A10093" s="76"/>
      <c r="B10093" s="104"/>
      <c r="C10093" s="76"/>
      <c r="D10093" s="77"/>
      <c r="E10093" s="12"/>
      <c r="F10093" s="78"/>
      <c r="G10093" s="77"/>
      <c r="H10093" s="79"/>
      <c r="BA10093" s="5" t="str">
        <f t="shared" si="157"/>
        <v/>
      </c>
      <c r="BB10093" s="5" t="str">
        <f>IF(OR($E10093="",$G10093&lt;&gt;"Ativo"),"",IF(COUNTIFS($E$4:$E10093,$E10093,$A$4:$A10093,$A10093,$G$4:$G10093,"Ativo")=1,1,0))</f>
        <v/>
      </c>
      <c r="BC10093" t="str">
        <f>IF(OR($A10093="",$G10093&lt;&gt;"Ativo"),"",IF(COUNTIFS($A$4:$A10093,$A10093,$G$4:$G10093,"Ativo")=1,1,0))</f>
        <v/>
      </c>
    </row>
    <row r="10094" spans="1:55" x14ac:dyDescent="0.3">
      <c r="A10094" s="76"/>
      <c r="B10094" s="104"/>
      <c r="C10094" s="76"/>
      <c r="D10094" s="77"/>
      <c r="E10094" s="12"/>
      <c r="F10094" s="78"/>
      <c r="G10094" s="77"/>
      <c r="H10094" s="79"/>
      <c r="BA10094" s="5" t="str">
        <f t="shared" si="157"/>
        <v/>
      </c>
      <c r="BB10094" s="5" t="str">
        <f>IF(OR($E10094="",$G10094&lt;&gt;"Ativo"),"",IF(COUNTIFS($E$4:$E10094,$E10094,$A$4:$A10094,$A10094,$G$4:$G10094,"Ativo")=1,1,0))</f>
        <v/>
      </c>
      <c r="BC10094" t="str">
        <f>IF(OR($A10094="",$G10094&lt;&gt;"Ativo"),"",IF(COUNTIFS($A$4:$A10094,$A10094,$G$4:$G10094,"Ativo")=1,1,0))</f>
        <v/>
      </c>
    </row>
    <row r="10095" spans="1:55" x14ac:dyDescent="0.3">
      <c r="A10095" s="76"/>
      <c r="B10095" s="104"/>
      <c r="C10095" s="76"/>
      <c r="D10095" s="77"/>
      <c r="E10095" s="12"/>
      <c r="F10095" s="78"/>
      <c r="G10095" s="77"/>
      <c r="H10095" s="79"/>
      <c r="BA10095" s="5" t="str">
        <f t="shared" si="157"/>
        <v/>
      </c>
      <c r="BB10095" s="5" t="str">
        <f>IF(OR($E10095="",$G10095&lt;&gt;"Ativo"),"",IF(COUNTIFS($E$4:$E10095,$E10095,$A$4:$A10095,$A10095,$G$4:$G10095,"Ativo")=1,1,0))</f>
        <v/>
      </c>
      <c r="BC10095" t="str">
        <f>IF(OR($A10095="",$G10095&lt;&gt;"Ativo"),"",IF(COUNTIFS($A$4:$A10095,$A10095,$G$4:$G10095,"Ativo")=1,1,0))</f>
        <v/>
      </c>
    </row>
    <row r="10096" spans="1:55" x14ac:dyDescent="0.3">
      <c r="A10096" s="76"/>
      <c r="B10096" s="104"/>
      <c r="C10096" s="76"/>
      <c r="D10096" s="77"/>
      <c r="E10096" s="12"/>
      <c r="F10096" s="78"/>
      <c r="G10096" s="77"/>
      <c r="H10096" s="79"/>
      <c r="BA10096" s="5" t="str">
        <f t="shared" si="157"/>
        <v/>
      </c>
      <c r="BB10096" s="5" t="str">
        <f>IF(OR($E10096="",$G10096&lt;&gt;"Ativo"),"",IF(COUNTIFS($E$4:$E10096,$E10096,$A$4:$A10096,$A10096,$G$4:$G10096,"Ativo")=1,1,0))</f>
        <v/>
      </c>
      <c r="BC10096" t="str">
        <f>IF(OR($A10096="",$G10096&lt;&gt;"Ativo"),"",IF(COUNTIFS($A$4:$A10096,$A10096,$G$4:$G10096,"Ativo")=1,1,0))</f>
        <v/>
      </c>
    </row>
    <row r="10097" spans="1:55" x14ac:dyDescent="0.3">
      <c r="A10097" s="76"/>
      <c r="B10097" s="104"/>
      <c r="C10097" s="76"/>
      <c r="D10097" s="77"/>
      <c r="E10097" s="12"/>
      <c r="F10097" s="78"/>
      <c r="G10097" s="77"/>
      <c r="H10097" s="79"/>
      <c r="BA10097" s="5" t="str">
        <f t="shared" si="157"/>
        <v/>
      </c>
      <c r="BB10097" s="5" t="str">
        <f>IF(OR($E10097="",$G10097&lt;&gt;"Ativo"),"",IF(COUNTIFS($E$4:$E10097,$E10097,$A$4:$A10097,$A10097,$G$4:$G10097,"Ativo")=1,1,0))</f>
        <v/>
      </c>
      <c r="BC10097" t="str">
        <f>IF(OR($A10097="",$G10097&lt;&gt;"Ativo"),"",IF(COUNTIFS($A$4:$A10097,$A10097,$G$4:$G10097,"Ativo")=1,1,0))</f>
        <v/>
      </c>
    </row>
    <row r="10098" spans="1:55" x14ac:dyDescent="0.3">
      <c r="A10098" s="76"/>
      <c r="B10098" s="104"/>
      <c r="C10098" s="76"/>
      <c r="D10098" s="77"/>
      <c r="E10098" s="12"/>
      <c r="F10098" s="78"/>
      <c r="G10098" s="77"/>
      <c r="H10098" s="79"/>
      <c r="BA10098" s="5" t="str">
        <f t="shared" si="157"/>
        <v/>
      </c>
      <c r="BB10098" s="5" t="str">
        <f>IF(OR($E10098="",$G10098&lt;&gt;"Ativo"),"",IF(COUNTIFS($E$4:$E10098,$E10098,$A$4:$A10098,$A10098,$G$4:$G10098,"Ativo")=1,1,0))</f>
        <v/>
      </c>
      <c r="BC10098" t="str">
        <f>IF(OR($A10098="",$G10098&lt;&gt;"Ativo"),"",IF(COUNTIFS($A$4:$A10098,$A10098,$G$4:$G10098,"Ativo")=1,1,0))</f>
        <v/>
      </c>
    </row>
    <row r="10099" spans="1:55" x14ac:dyDescent="0.3">
      <c r="A10099" s="76"/>
      <c r="B10099" s="104"/>
      <c r="C10099" s="76"/>
      <c r="D10099" s="77"/>
      <c r="E10099" s="12"/>
      <c r="F10099" s="78"/>
      <c r="G10099" s="77"/>
      <c r="H10099" s="79"/>
      <c r="BA10099" s="5" t="str">
        <f t="shared" si="157"/>
        <v/>
      </c>
      <c r="BB10099" s="5" t="str">
        <f>IF(OR($E10099="",$G10099&lt;&gt;"Ativo"),"",IF(COUNTIFS($E$4:$E10099,$E10099,$A$4:$A10099,$A10099,$G$4:$G10099,"Ativo")=1,1,0))</f>
        <v/>
      </c>
      <c r="BC10099" t="str">
        <f>IF(OR($A10099="",$G10099&lt;&gt;"Ativo"),"",IF(COUNTIFS($A$4:$A10099,$A10099,$G$4:$G10099,"Ativo")=1,1,0))</f>
        <v/>
      </c>
    </row>
    <row r="10100" spans="1:55" x14ac:dyDescent="0.3">
      <c r="A10100" s="76"/>
      <c r="B10100" s="104"/>
      <c r="C10100" s="76"/>
      <c r="D10100" s="77"/>
      <c r="E10100" s="12"/>
      <c r="F10100" s="78"/>
      <c r="G10100" s="77"/>
      <c r="H10100" s="79"/>
      <c r="BA10100" s="5" t="str">
        <f t="shared" si="157"/>
        <v/>
      </c>
      <c r="BB10100" s="5" t="str">
        <f>IF(OR($E10100="",$G10100&lt;&gt;"Ativo"),"",IF(COUNTIFS($E$4:$E10100,$E10100,$A$4:$A10100,$A10100,$G$4:$G10100,"Ativo")=1,1,0))</f>
        <v/>
      </c>
      <c r="BC10100" t="str">
        <f>IF(OR($A10100="",$G10100&lt;&gt;"Ativo"),"",IF(COUNTIFS($A$4:$A10100,$A10100,$G$4:$G10100,"Ativo")=1,1,0))</f>
        <v/>
      </c>
    </row>
    <row r="10101" spans="1:55" x14ac:dyDescent="0.3">
      <c r="A10101" s="76"/>
      <c r="B10101" s="104"/>
      <c r="C10101" s="76"/>
      <c r="D10101" s="77"/>
      <c r="E10101" s="12"/>
      <c r="F10101" s="78"/>
      <c r="G10101" s="77"/>
      <c r="H10101" s="79"/>
      <c r="BA10101" s="5" t="str">
        <f t="shared" si="157"/>
        <v/>
      </c>
      <c r="BB10101" s="5" t="str">
        <f>IF(OR($E10101="",$G10101&lt;&gt;"Ativo"),"",IF(COUNTIFS($E$4:$E10101,$E10101,$A$4:$A10101,$A10101,$G$4:$G10101,"Ativo")=1,1,0))</f>
        <v/>
      </c>
      <c r="BC10101" t="str">
        <f>IF(OR($A10101="",$G10101&lt;&gt;"Ativo"),"",IF(COUNTIFS($A$4:$A10101,$A10101,$G$4:$G10101,"Ativo")=1,1,0))</f>
        <v/>
      </c>
    </row>
    <row r="10102" spans="1:55" x14ac:dyDescent="0.3">
      <c r="A10102" s="76"/>
      <c r="B10102" s="104"/>
      <c r="C10102" s="76"/>
      <c r="D10102" s="77"/>
      <c r="E10102" s="12"/>
      <c r="F10102" s="78"/>
      <c r="G10102" s="77"/>
      <c r="H10102" s="79"/>
      <c r="BA10102" s="5" t="str">
        <f t="shared" si="157"/>
        <v/>
      </c>
      <c r="BB10102" s="5" t="str">
        <f>IF(OR($E10102="",$G10102&lt;&gt;"Ativo"),"",IF(COUNTIFS($E$4:$E10102,$E10102,$A$4:$A10102,$A10102,$G$4:$G10102,"Ativo")=1,1,0))</f>
        <v/>
      </c>
      <c r="BC10102" t="str">
        <f>IF(OR($A10102="",$G10102&lt;&gt;"Ativo"),"",IF(COUNTIFS($A$4:$A10102,$A10102,$G$4:$G10102,"Ativo")=1,1,0))</f>
        <v/>
      </c>
    </row>
    <row r="10103" spans="1:55" x14ac:dyDescent="0.3">
      <c r="A10103" s="76"/>
      <c r="B10103" s="104"/>
      <c r="C10103" s="76"/>
      <c r="D10103" s="77"/>
      <c r="E10103" s="12"/>
      <c r="F10103" s="78"/>
      <c r="G10103" s="77"/>
      <c r="H10103" s="79"/>
      <c r="BA10103" s="5" t="str">
        <f t="shared" si="157"/>
        <v/>
      </c>
      <c r="BB10103" s="5" t="str">
        <f>IF(OR($E10103="",$G10103&lt;&gt;"Ativo"),"",IF(COUNTIFS($E$4:$E10103,$E10103,$A$4:$A10103,$A10103,$G$4:$G10103,"Ativo")=1,1,0))</f>
        <v/>
      </c>
      <c r="BC10103" t="str">
        <f>IF(OR($A10103="",$G10103&lt;&gt;"Ativo"),"",IF(COUNTIFS($A$4:$A10103,$A10103,$G$4:$G10103,"Ativo")=1,1,0))</f>
        <v/>
      </c>
    </row>
    <row r="10104" spans="1:55" x14ac:dyDescent="0.3">
      <c r="A10104" s="76"/>
      <c r="B10104" s="104"/>
      <c r="C10104" s="76"/>
      <c r="D10104" s="77"/>
      <c r="E10104" s="12"/>
      <c r="F10104" s="78"/>
      <c r="G10104" s="77"/>
      <c r="H10104" s="79"/>
      <c r="BA10104" s="5" t="str">
        <f t="shared" si="157"/>
        <v/>
      </c>
      <c r="BB10104" s="5" t="str">
        <f>IF(OR($E10104="",$G10104&lt;&gt;"Ativo"),"",IF(COUNTIFS($E$4:$E10104,$E10104,$A$4:$A10104,$A10104,$G$4:$G10104,"Ativo")=1,1,0))</f>
        <v/>
      </c>
      <c r="BC10104" t="str">
        <f>IF(OR($A10104="",$G10104&lt;&gt;"Ativo"),"",IF(COUNTIFS($A$4:$A10104,$A10104,$G$4:$G10104,"Ativo")=1,1,0))</f>
        <v/>
      </c>
    </row>
    <row r="10105" spans="1:55" x14ac:dyDescent="0.3">
      <c r="A10105" s="76"/>
      <c r="B10105" s="104"/>
      <c r="C10105" s="76"/>
      <c r="D10105" s="77"/>
      <c r="E10105" s="12"/>
      <c r="F10105" s="78"/>
      <c r="G10105" s="77"/>
      <c r="H10105" s="79"/>
      <c r="BA10105" s="5" t="str">
        <f t="shared" si="157"/>
        <v/>
      </c>
      <c r="BB10105" s="5" t="str">
        <f>IF(OR($E10105="",$G10105&lt;&gt;"Ativo"),"",IF(COUNTIFS($E$4:$E10105,$E10105,$A$4:$A10105,$A10105,$G$4:$G10105,"Ativo")=1,1,0))</f>
        <v/>
      </c>
      <c r="BC10105" t="str">
        <f>IF(OR($A10105="",$G10105&lt;&gt;"Ativo"),"",IF(COUNTIFS($A$4:$A10105,$A10105,$G$4:$G10105,"Ativo")=1,1,0))</f>
        <v/>
      </c>
    </row>
    <row r="10106" spans="1:55" x14ac:dyDescent="0.3">
      <c r="A10106" s="76"/>
      <c r="B10106" s="104"/>
      <c r="C10106" s="76"/>
      <c r="D10106" s="77"/>
      <c r="E10106" s="12"/>
      <c r="F10106" s="78"/>
      <c r="G10106" s="77"/>
      <c r="H10106" s="79"/>
      <c r="BA10106" s="5" t="str">
        <f t="shared" si="157"/>
        <v/>
      </c>
      <c r="BB10106" s="5" t="str">
        <f>IF(OR($E10106="",$G10106&lt;&gt;"Ativo"),"",IF(COUNTIFS($E$4:$E10106,$E10106,$A$4:$A10106,$A10106,$G$4:$G10106,"Ativo")=1,1,0))</f>
        <v/>
      </c>
      <c r="BC10106" t="str">
        <f>IF(OR($A10106="",$G10106&lt;&gt;"Ativo"),"",IF(COUNTIFS($A$4:$A10106,$A10106,$G$4:$G10106,"Ativo")=1,1,0))</f>
        <v/>
      </c>
    </row>
    <row r="10107" spans="1:55" x14ac:dyDescent="0.3">
      <c r="A10107" s="76"/>
      <c r="B10107" s="104"/>
      <c r="C10107" s="76"/>
      <c r="D10107" s="77"/>
      <c r="E10107" s="12"/>
      <c r="F10107" s="78"/>
      <c r="G10107" s="77"/>
      <c r="H10107" s="79"/>
      <c r="BA10107" s="5" t="str">
        <f t="shared" si="157"/>
        <v/>
      </c>
      <c r="BB10107" s="5" t="str">
        <f>IF(OR($E10107="",$G10107&lt;&gt;"Ativo"),"",IF(COUNTIFS($E$4:$E10107,$E10107,$A$4:$A10107,$A10107,$G$4:$G10107,"Ativo")=1,1,0))</f>
        <v/>
      </c>
      <c r="BC10107" t="str">
        <f>IF(OR($A10107="",$G10107&lt;&gt;"Ativo"),"",IF(COUNTIFS($A$4:$A10107,$A10107,$G$4:$G10107,"Ativo")=1,1,0))</f>
        <v/>
      </c>
    </row>
    <row r="10108" spans="1:55" x14ac:dyDescent="0.3">
      <c r="A10108" s="76"/>
      <c r="B10108" s="104"/>
      <c r="C10108" s="76"/>
      <c r="D10108" s="77"/>
      <c r="E10108" s="12"/>
      <c r="F10108" s="78"/>
      <c r="G10108" s="77"/>
      <c r="H10108" s="79"/>
      <c r="BA10108" s="5" t="str">
        <f t="shared" si="157"/>
        <v/>
      </c>
      <c r="BB10108" s="5" t="str">
        <f>IF(OR($E10108="",$G10108&lt;&gt;"Ativo"),"",IF(COUNTIFS($E$4:$E10108,$E10108,$A$4:$A10108,$A10108,$G$4:$G10108,"Ativo")=1,1,0))</f>
        <v/>
      </c>
      <c r="BC10108" t="str">
        <f>IF(OR($A10108="",$G10108&lt;&gt;"Ativo"),"",IF(COUNTIFS($A$4:$A10108,$A10108,$G$4:$G10108,"Ativo")=1,1,0))</f>
        <v/>
      </c>
    </row>
    <row r="10109" spans="1:55" x14ac:dyDescent="0.3">
      <c r="A10109" s="76"/>
      <c r="B10109" s="104"/>
      <c r="C10109" s="76"/>
      <c r="D10109" s="77"/>
      <c r="E10109" s="12"/>
      <c r="F10109" s="78"/>
      <c r="G10109" s="77"/>
      <c r="H10109" s="79"/>
      <c r="BA10109" s="5" t="str">
        <f t="shared" si="157"/>
        <v/>
      </c>
      <c r="BB10109" s="5" t="str">
        <f>IF(OR($E10109="",$G10109&lt;&gt;"Ativo"),"",IF(COUNTIFS($E$4:$E10109,$E10109,$A$4:$A10109,$A10109,$G$4:$G10109,"Ativo")=1,1,0))</f>
        <v/>
      </c>
      <c r="BC10109" t="str">
        <f>IF(OR($A10109="",$G10109&lt;&gt;"Ativo"),"",IF(COUNTIFS($A$4:$A10109,$A10109,$G$4:$G10109,"Ativo")=1,1,0))</f>
        <v/>
      </c>
    </row>
    <row r="10110" spans="1:55" x14ac:dyDescent="0.3">
      <c r="A10110" s="76"/>
      <c r="B10110" s="104"/>
      <c r="C10110" s="76"/>
      <c r="D10110" s="77"/>
      <c r="E10110" s="12"/>
      <c r="F10110" s="78"/>
      <c r="G10110" s="77"/>
      <c r="H10110" s="79"/>
      <c r="BA10110" s="5" t="str">
        <f t="shared" si="157"/>
        <v/>
      </c>
      <c r="BB10110" s="5" t="str">
        <f>IF(OR($E10110="",$G10110&lt;&gt;"Ativo"),"",IF(COUNTIFS($E$4:$E10110,$E10110,$A$4:$A10110,$A10110,$G$4:$G10110,"Ativo")=1,1,0))</f>
        <v/>
      </c>
      <c r="BC10110" t="str">
        <f>IF(OR($A10110="",$G10110&lt;&gt;"Ativo"),"",IF(COUNTIFS($A$4:$A10110,$A10110,$G$4:$G10110,"Ativo")=1,1,0))</f>
        <v/>
      </c>
    </row>
    <row r="10111" spans="1:55" x14ac:dyDescent="0.3">
      <c r="A10111" s="76"/>
      <c r="B10111" s="104"/>
      <c r="C10111" s="76"/>
      <c r="D10111" s="77"/>
      <c r="E10111" s="12"/>
      <c r="F10111" s="78"/>
      <c r="G10111" s="77"/>
      <c r="H10111" s="79"/>
      <c r="BA10111" s="5" t="str">
        <f t="shared" si="157"/>
        <v/>
      </c>
      <c r="BB10111" s="5" t="str">
        <f>IF(OR($E10111="",$G10111&lt;&gt;"Ativo"),"",IF(COUNTIFS($E$4:$E10111,$E10111,$A$4:$A10111,$A10111,$G$4:$G10111,"Ativo")=1,1,0))</f>
        <v/>
      </c>
      <c r="BC10111" t="str">
        <f>IF(OR($A10111="",$G10111&lt;&gt;"Ativo"),"",IF(COUNTIFS($A$4:$A10111,$A10111,$G$4:$G10111,"Ativo")=1,1,0))</f>
        <v/>
      </c>
    </row>
    <row r="10112" spans="1:55" x14ac:dyDescent="0.3">
      <c r="A10112" s="76"/>
      <c r="B10112" s="104"/>
      <c r="C10112" s="76"/>
      <c r="D10112" s="77"/>
      <c r="E10112" s="12"/>
      <c r="F10112" s="78"/>
      <c r="G10112" s="77"/>
      <c r="H10112" s="79"/>
      <c r="BA10112" s="5" t="str">
        <f t="shared" si="157"/>
        <v/>
      </c>
      <c r="BB10112" s="5" t="str">
        <f>IF(OR($E10112="",$G10112&lt;&gt;"Ativo"),"",IF(COUNTIFS($E$4:$E10112,$E10112,$A$4:$A10112,$A10112,$G$4:$G10112,"Ativo")=1,1,0))</f>
        <v/>
      </c>
      <c r="BC10112" t="str">
        <f>IF(OR($A10112="",$G10112&lt;&gt;"Ativo"),"",IF(COUNTIFS($A$4:$A10112,$A10112,$G$4:$G10112,"Ativo")=1,1,0))</f>
        <v/>
      </c>
    </row>
    <row r="10113" spans="1:55" x14ac:dyDescent="0.3">
      <c r="A10113" s="76"/>
      <c r="B10113" s="104"/>
      <c r="C10113" s="76"/>
      <c r="D10113" s="77"/>
      <c r="E10113" s="12"/>
      <c r="F10113" s="78"/>
      <c r="G10113" s="77"/>
      <c r="H10113" s="79"/>
      <c r="BA10113" s="5" t="str">
        <f t="shared" si="157"/>
        <v/>
      </c>
      <c r="BB10113" s="5" t="str">
        <f>IF(OR($E10113="",$G10113&lt;&gt;"Ativo"),"",IF(COUNTIFS($E$4:$E10113,$E10113,$A$4:$A10113,$A10113,$G$4:$G10113,"Ativo")=1,1,0))</f>
        <v/>
      </c>
      <c r="BC10113" t="str">
        <f>IF(OR($A10113="",$G10113&lt;&gt;"Ativo"),"",IF(COUNTIFS($A$4:$A10113,$A10113,$G$4:$G10113,"Ativo")=1,1,0))</f>
        <v/>
      </c>
    </row>
    <row r="10114" spans="1:55" x14ac:dyDescent="0.3">
      <c r="A10114" s="76"/>
      <c r="B10114" s="104"/>
      <c r="C10114" s="76"/>
      <c r="D10114" s="77"/>
      <c r="E10114" s="12"/>
      <c r="F10114" s="78"/>
      <c r="G10114" s="77"/>
      <c r="H10114" s="79"/>
      <c r="BA10114" s="5" t="str">
        <f t="shared" si="157"/>
        <v/>
      </c>
      <c r="BB10114" s="5" t="str">
        <f>IF(OR($E10114="",$G10114&lt;&gt;"Ativo"),"",IF(COUNTIFS($E$4:$E10114,$E10114,$A$4:$A10114,$A10114,$G$4:$G10114,"Ativo")=1,1,0))</f>
        <v/>
      </c>
      <c r="BC10114" t="str">
        <f>IF(OR($A10114="",$G10114&lt;&gt;"Ativo"),"",IF(COUNTIFS($A$4:$A10114,$A10114,$G$4:$G10114,"Ativo")=1,1,0))</f>
        <v/>
      </c>
    </row>
    <row r="10115" spans="1:55" x14ac:dyDescent="0.3">
      <c r="A10115" s="76"/>
      <c r="B10115" s="104"/>
      <c r="C10115" s="76"/>
      <c r="D10115" s="77"/>
      <c r="E10115" s="12"/>
      <c r="F10115" s="78"/>
      <c r="G10115" s="77"/>
      <c r="H10115" s="79"/>
      <c r="BA10115" s="5" t="str">
        <f t="shared" si="157"/>
        <v/>
      </c>
      <c r="BB10115" s="5" t="str">
        <f>IF(OR($E10115="",$G10115&lt;&gt;"Ativo"),"",IF(COUNTIFS($E$4:$E10115,$E10115,$A$4:$A10115,$A10115,$G$4:$G10115,"Ativo")=1,1,0))</f>
        <v/>
      </c>
      <c r="BC10115" t="str">
        <f>IF(OR($A10115="",$G10115&lt;&gt;"Ativo"),"",IF(COUNTIFS($A$4:$A10115,$A10115,$G$4:$G10115,"Ativo")=1,1,0))</f>
        <v/>
      </c>
    </row>
    <row r="10116" spans="1:55" x14ac:dyDescent="0.3">
      <c r="A10116" s="76"/>
      <c r="B10116" s="104"/>
      <c r="C10116" s="76"/>
      <c r="D10116" s="77"/>
      <c r="E10116" s="12"/>
      <c r="F10116" s="78"/>
      <c r="G10116" s="77"/>
      <c r="H10116" s="79"/>
      <c r="BA10116" s="5" t="str">
        <f t="shared" ref="BA10116:BA10179" si="158">IF($D10116="","",MID($D10116,4,LEN($D10116)-5))</f>
        <v/>
      </c>
      <c r="BB10116" s="5" t="str">
        <f>IF(OR($E10116="",$G10116&lt;&gt;"Ativo"),"",IF(COUNTIFS($E$4:$E10116,$E10116,$A$4:$A10116,$A10116,$G$4:$G10116,"Ativo")=1,1,0))</f>
        <v/>
      </c>
      <c r="BC10116" t="str">
        <f>IF(OR($A10116="",$G10116&lt;&gt;"Ativo"),"",IF(COUNTIFS($A$4:$A10116,$A10116,$G$4:$G10116,"Ativo")=1,1,0))</f>
        <v/>
      </c>
    </row>
    <row r="10117" spans="1:55" x14ac:dyDescent="0.3">
      <c r="A10117" s="76"/>
      <c r="B10117" s="104"/>
      <c r="C10117" s="76"/>
      <c r="D10117" s="77"/>
      <c r="E10117" s="12"/>
      <c r="F10117" s="78"/>
      <c r="G10117" s="77"/>
      <c r="H10117" s="79"/>
      <c r="BA10117" s="5" t="str">
        <f t="shared" si="158"/>
        <v/>
      </c>
      <c r="BB10117" s="5" t="str">
        <f>IF(OR($E10117="",$G10117&lt;&gt;"Ativo"),"",IF(COUNTIFS($E$4:$E10117,$E10117,$A$4:$A10117,$A10117,$G$4:$G10117,"Ativo")=1,1,0))</f>
        <v/>
      </c>
      <c r="BC10117" t="str">
        <f>IF(OR($A10117="",$G10117&lt;&gt;"Ativo"),"",IF(COUNTIFS($A$4:$A10117,$A10117,$G$4:$G10117,"Ativo")=1,1,0))</f>
        <v/>
      </c>
    </row>
    <row r="10118" spans="1:55" x14ac:dyDescent="0.3">
      <c r="A10118" s="76"/>
      <c r="B10118" s="104"/>
      <c r="C10118" s="76"/>
      <c r="D10118" s="77"/>
      <c r="E10118" s="12"/>
      <c r="F10118" s="78"/>
      <c r="G10118" s="77"/>
      <c r="H10118" s="79"/>
      <c r="BA10118" s="5" t="str">
        <f t="shared" si="158"/>
        <v/>
      </c>
      <c r="BB10118" s="5" t="str">
        <f>IF(OR($E10118="",$G10118&lt;&gt;"Ativo"),"",IF(COUNTIFS($E$4:$E10118,$E10118,$A$4:$A10118,$A10118,$G$4:$G10118,"Ativo")=1,1,0))</f>
        <v/>
      </c>
      <c r="BC10118" t="str">
        <f>IF(OR($A10118="",$G10118&lt;&gt;"Ativo"),"",IF(COUNTIFS($A$4:$A10118,$A10118,$G$4:$G10118,"Ativo")=1,1,0))</f>
        <v/>
      </c>
    </row>
    <row r="10119" spans="1:55" x14ac:dyDescent="0.3">
      <c r="A10119" s="76"/>
      <c r="B10119" s="104"/>
      <c r="C10119" s="76"/>
      <c r="D10119" s="77"/>
      <c r="E10119" s="12"/>
      <c r="F10119" s="78"/>
      <c r="G10119" s="77"/>
      <c r="H10119" s="79"/>
      <c r="BA10119" s="5" t="str">
        <f t="shared" si="158"/>
        <v/>
      </c>
      <c r="BB10119" s="5" t="str">
        <f>IF(OR($E10119="",$G10119&lt;&gt;"Ativo"),"",IF(COUNTIFS($E$4:$E10119,$E10119,$A$4:$A10119,$A10119,$G$4:$G10119,"Ativo")=1,1,0))</f>
        <v/>
      </c>
      <c r="BC10119" t="str">
        <f>IF(OR($A10119="",$G10119&lt;&gt;"Ativo"),"",IF(COUNTIFS($A$4:$A10119,$A10119,$G$4:$G10119,"Ativo")=1,1,0))</f>
        <v/>
      </c>
    </row>
    <row r="10120" spans="1:55" x14ac:dyDescent="0.3">
      <c r="A10120" s="76"/>
      <c r="B10120" s="104"/>
      <c r="C10120" s="76"/>
      <c r="D10120" s="77"/>
      <c r="E10120" s="12"/>
      <c r="F10120" s="78"/>
      <c r="G10120" s="77"/>
      <c r="H10120" s="79"/>
      <c r="BA10120" s="5" t="str">
        <f t="shared" si="158"/>
        <v/>
      </c>
      <c r="BB10120" s="5" t="str">
        <f>IF(OR($E10120="",$G10120&lt;&gt;"Ativo"),"",IF(COUNTIFS($E$4:$E10120,$E10120,$A$4:$A10120,$A10120,$G$4:$G10120,"Ativo")=1,1,0))</f>
        <v/>
      </c>
      <c r="BC10120" t="str">
        <f>IF(OR($A10120="",$G10120&lt;&gt;"Ativo"),"",IF(COUNTIFS($A$4:$A10120,$A10120,$G$4:$G10120,"Ativo")=1,1,0))</f>
        <v/>
      </c>
    </row>
    <row r="10121" spans="1:55" x14ac:dyDescent="0.3">
      <c r="A10121" s="76"/>
      <c r="B10121" s="104"/>
      <c r="C10121" s="76"/>
      <c r="D10121" s="77"/>
      <c r="E10121" s="12"/>
      <c r="F10121" s="78"/>
      <c r="G10121" s="77"/>
      <c r="H10121" s="79"/>
      <c r="BA10121" s="5" t="str">
        <f t="shared" si="158"/>
        <v/>
      </c>
      <c r="BB10121" s="5" t="str">
        <f>IF(OR($E10121="",$G10121&lt;&gt;"Ativo"),"",IF(COUNTIFS($E$4:$E10121,$E10121,$A$4:$A10121,$A10121,$G$4:$G10121,"Ativo")=1,1,0))</f>
        <v/>
      </c>
      <c r="BC10121" t="str">
        <f>IF(OR($A10121="",$G10121&lt;&gt;"Ativo"),"",IF(COUNTIFS($A$4:$A10121,$A10121,$G$4:$G10121,"Ativo")=1,1,0))</f>
        <v/>
      </c>
    </row>
    <row r="10122" spans="1:55" x14ac:dyDescent="0.3">
      <c r="A10122" s="76"/>
      <c r="B10122" s="104"/>
      <c r="C10122" s="76"/>
      <c r="D10122" s="77"/>
      <c r="E10122" s="12"/>
      <c r="F10122" s="78"/>
      <c r="G10122" s="77"/>
      <c r="H10122" s="79"/>
      <c r="BA10122" s="5" t="str">
        <f t="shared" si="158"/>
        <v/>
      </c>
      <c r="BB10122" s="5" t="str">
        <f>IF(OR($E10122="",$G10122&lt;&gt;"Ativo"),"",IF(COUNTIFS($E$4:$E10122,$E10122,$A$4:$A10122,$A10122,$G$4:$G10122,"Ativo")=1,1,0))</f>
        <v/>
      </c>
      <c r="BC10122" t="str">
        <f>IF(OR($A10122="",$G10122&lt;&gt;"Ativo"),"",IF(COUNTIFS($A$4:$A10122,$A10122,$G$4:$G10122,"Ativo")=1,1,0))</f>
        <v/>
      </c>
    </row>
    <row r="10123" spans="1:55" x14ac:dyDescent="0.3">
      <c r="A10123" s="76"/>
      <c r="B10123" s="104"/>
      <c r="C10123" s="76"/>
      <c r="D10123" s="77"/>
      <c r="E10123" s="12"/>
      <c r="F10123" s="78"/>
      <c r="G10123" s="77"/>
      <c r="H10123" s="79"/>
      <c r="BA10123" s="5" t="str">
        <f t="shared" si="158"/>
        <v/>
      </c>
      <c r="BB10123" s="5" t="str">
        <f>IF(OR($E10123="",$G10123&lt;&gt;"Ativo"),"",IF(COUNTIFS($E$4:$E10123,$E10123,$A$4:$A10123,$A10123,$G$4:$G10123,"Ativo")=1,1,0))</f>
        <v/>
      </c>
      <c r="BC10123" t="str">
        <f>IF(OR($A10123="",$G10123&lt;&gt;"Ativo"),"",IF(COUNTIFS($A$4:$A10123,$A10123,$G$4:$G10123,"Ativo")=1,1,0))</f>
        <v/>
      </c>
    </row>
    <row r="10124" spans="1:55" x14ac:dyDescent="0.3">
      <c r="A10124" s="76"/>
      <c r="B10124" s="104"/>
      <c r="C10124" s="76"/>
      <c r="D10124" s="77"/>
      <c r="E10124" s="12"/>
      <c r="F10124" s="78"/>
      <c r="G10124" s="77"/>
      <c r="H10124" s="79"/>
      <c r="BA10124" s="5" t="str">
        <f t="shared" si="158"/>
        <v/>
      </c>
      <c r="BB10124" s="5" t="str">
        <f>IF(OR($E10124="",$G10124&lt;&gt;"Ativo"),"",IF(COUNTIFS($E$4:$E10124,$E10124,$A$4:$A10124,$A10124,$G$4:$G10124,"Ativo")=1,1,0))</f>
        <v/>
      </c>
      <c r="BC10124" t="str">
        <f>IF(OR($A10124="",$G10124&lt;&gt;"Ativo"),"",IF(COUNTIFS($A$4:$A10124,$A10124,$G$4:$G10124,"Ativo")=1,1,0))</f>
        <v/>
      </c>
    </row>
    <row r="10125" spans="1:55" x14ac:dyDescent="0.3">
      <c r="A10125" s="76"/>
      <c r="B10125" s="104"/>
      <c r="C10125" s="76"/>
      <c r="D10125" s="77"/>
      <c r="E10125" s="12"/>
      <c r="F10125" s="78"/>
      <c r="G10125" s="77"/>
      <c r="H10125" s="79"/>
      <c r="BA10125" s="5" t="str">
        <f t="shared" si="158"/>
        <v/>
      </c>
      <c r="BB10125" s="5" t="str">
        <f>IF(OR($E10125="",$G10125&lt;&gt;"Ativo"),"",IF(COUNTIFS($E$4:$E10125,$E10125,$A$4:$A10125,$A10125,$G$4:$G10125,"Ativo")=1,1,0))</f>
        <v/>
      </c>
      <c r="BC10125" t="str">
        <f>IF(OR($A10125="",$G10125&lt;&gt;"Ativo"),"",IF(COUNTIFS($A$4:$A10125,$A10125,$G$4:$G10125,"Ativo")=1,1,0))</f>
        <v/>
      </c>
    </row>
    <row r="10126" spans="1:55" x14ac:dyDescent="0.3">
      <c r="A10126" s="76"/>
      <c r="B10126" s="104"/>
      <c r="C10126" s="76"/>
      <c r="D10126" s="77"/>
      <c r="E10126" s="12"/>
      <c r="F10126" s="78"/>
      <c r="G10126" s="77"/>
      <c r="H10126" s="79"/>
      <c r="BA10126" s="5" t="str">
        <f t="shared" si="158"/>
        <v/>
      </c>
      <c r="BB10126" s="5" t="str">
        <f>IF(OR($E10126="",$G10126&lt;&gt;"Ativo"),"",IF(COUNTIFS($E$4:$E10126,$E10126,$A$4:$A10126,$A10126,$G$4:$G10126,"Ativo")=1,1,0))</f>
        <v/>
      </c>
      <c r="BC10126" t="str">
        <f>IF(OR($A10126="",$G10126&lt;&gt;"Ativo"),"",IF(COUNTIFS($A$4:$A10126,$A10126,$G$4:$G10126,"Ativo")=1,1,0))</f>
        <v/>
      </c>
    </row>
    <row r="10127" spans="1:55" x14ac:dyDescent="0.3">
      <c r="A10127" s="76"/>
      <c r="B10127" s="104"/>
      <c r="C10127" s="76"/>
      <c r="D10127" s="77"/>
      <c r="E10127" s="12"/>
      <c r="F10127" s="78"/>
      <c r="G10127" s="77"/>
      <c r="H10127" s="79"/>
      <c r="BA10127" s="5" t="str">
        <f t="shared" si="158"/>
        <v/>
      </c>
      <c r="BB10127" s="5" t="str">
        <f>IF(OR($E10127="",$G10127&lt;&gt;"Ativo"),"",IF(COUNTIFS($E$4:$E10127,$E10127,$A$4:$A10127,$A10127,$G$4:$G10127,"Ativo")=1,1,0))</f>
        <v/>
      </c>
      <c r="BC10127" t="str">
        <f>IF(OR($A10127="",$G10127&lt;&gt;"Ativo"),"",IF(COUNTIFS($A$4:$A10127,$A10127,$G$4:$G10127,"Ativo")=1,1,0))</f>
        <v/>
      </c>
    </row>
    <row r="10128" spans="1:55" x14ac:dyDescent="0.3">
      <c r="A10128" s="76"/>
      <c r="B10128" s="104"/>
      <c r="C10128" s="76"/>
      <c r="D10128" s="77"/>
      <c r="E10128" s="12"/>
      <c r="F10128" s="78"/>
      <c r="G10128" s="77"/>
      <c r="H10128" s="79"/>
      <c r="BA10128" s="5" t="str">
        <f t="shared" si="158"/>
        <v/>
      </c>
      <c r="BB10128" s="5" t="str">
        <f>IF(OR($E10128="",$G10128&lt;&gt;"Ativo"),"",IF(COUNTIFS($E$4:$E10128,$E10128,$A$4:$A10128,$A10128,$G$4:$G10128,"Ativo")=1,1,0))</f>
        <v/>
      </c>
      <c r="BC10128" t="str">
        <f>IF(OR($A10128="",$G10128&lt;&gt;"Ativo"),"",IF(COUNTIFS($A$4:$A10128,$A10128,$G$4:$G10128,"Ativo")=1,1,0))</f>
        <v/>
      </c>
    </row>
    <row r="10129" spans="1:55" x14ac:dyDescent="0.3">
      <c r="A10129" s="76"/>
      <c r="B10129" s="104"/>
      <c r="C10129" s="76"/>
      <c r="D10129" s="77"/>
      <c r="E10129" s="12"/>
      <c r="F10129" s="78"/>
      <c r="G10129" s="77"/>
      <c r="H10129" s="79"/>
      <c r="BA10129" s="5" t="str">
        <f t="shared" si="158"/>
        <v/>
      </c>
      <c r="BB10129" s="5" t="str">
        <f>IF(OR($E10129="",$G10129&lt;&gt;"Ativo"),"",IF(COUNTIFS($E$4:$E10129,$E10129,$A$4:$A10129,$A10129,$G$4:$G10129,"Ativo")=1,1,0))</f>
        <v/>
      </c>
      <c r="BC10129" t="str">
        <f>IF(OR($A10129="",$G10129&lt;&gt;"Ativo"),"",IF(COUNTIFS($A$4:$A10129,$A10129,$G$4:$G10129,"Ativo")=1,1,0))</f>
        <v/>
      </c>
    </row>
    <row r="10130" spans="1:55" x14ac:dyDescent="0.3">
      <c r="A10130" s="76"/>
      <c r="B10130" s="104"/>
      <c r="C10130" s="76"/>
      <c r="D10130" s="77"/>
      <c r="E10130" s="12"/>
      <c r="F10130" s="78"/>
      <c r="G10130" s="77"/>
      <c r="H10130" s="79"/>
      <c r="BA10130" s="5" t="str">
        <f t="shared" si="158"/>
        <v/>
      </c>
      <c r="BB10130" s="5" t="str">
        <f>IF(OR($E10130="",$G10130&lt;&gt;"Ativo"),"",IF(COUNTIFS($E$4:$E10130,$E10130,$A$4:$A10130,$A10130,$G$4:$G10130,"Ativo")=1,1,0))</f>
        <v/>
      </c>
      <c r="BC10130" t="str">
        <f>IF(OR($A10130="",$G10130&lt;&gt;"Ativo"),"",IF(COUNTIFS($A$4:$A10130,$A10130,$G$4:$G10130,"Ativo")=1,1,0))</f>
        <v/>
      </c>
    </row>
    <row r="10131" spans="1:55" x14ac:dyDescent="0.3">
      <c r="A10131" s="76"/>
      <c r="B10131" s="104"/>
      <c r="C10131" s="76"/>
      <c r="D10131" s="77"/>
      <c r="E10131" s="12"/>
      <c r="F10131" s="78"/>
      <c r="G10131" s="77"/>
      <c r="H10131" s="79"/>
      <c r="BA10131" s="5" t="str">
        <f t="shared" si="158"/>
        <v/>
      </c>
      <c r="BB10131" s="5" t="str">
        <f>IF(OR($E10131="",$G10131&lt;&gt;"Ativo"),"",IF(COUNTIFS($E$4:$E10131,$E10131,$A$4:$A10131,$A10131,$G$4:$G10131,"Ativo")=1,1,0))</f>
        <v/>
      </c>
      <c r="BC10131" t="str">
        <f>IF(OR($A10131="",$G10131&lt;&gt;"Ativo"),"",IF(COUNTIFS($A$4:$A10131,$A10131,$G$4:$G10131,"Ativo")=1,1,0))</f>
        <v/>
      </c>
    </row>
    <row r="10132" spans="1:55" x14ac:dyDescent="0.3">
      <c r="A10132" s="76"/>
      <c r="B10132" s="104"/>
      <c r="C10132" s="76"/>
      <c r="D10132" s="77"/>
      <c r="E10132" s="12"/>
      <c r="F10132" s="78"/>
      <c r="G10132" s="77"/>
      <c r="H10132" s="79"/>
      <c r="BA10132" s="5" t="str">
        <f t="shared" si="158"/>
        <v/>
      </c>
      <c r="BB10132" s="5" t="str">
        <f>IF(OR($E10132="",$G10132&lt;&gt;"Ativo"),"",IF(COUNTIFS($E$4:$E10132,$E10132,$A$4:$A10132,$A10132,$G$4:$G10132,"Ativo")=1,1,0))</f>
        <v/>
      </c>
      <c r="BC10132" t="str">
        <f>IF(OR($A10132="",$G10132&lt;&gt;"Ativo"),"",IF(COUNTIFS($A$4:$A10132,$A10132,$G$4:$G10132,"Ativo")=1,1,0))</f>
        <v/>
      </c>
    </row>
    <row r="10133" spans="1:55" x14ac:dyDescent="0.3">
      <c r="A10133" s="76"/>
      <c r="B10133" s="104"/>
      <c r="C10133" s="76"/>
      <c r="D10133" s="77"/>
      <c r="E10133" s="12"/>
      <c r="F10133" s="78"/>
      <c r="G10133" s="77"/>
      <c r="H10133" s="79"/>
      <c r="BA10133" s="5" t="str">
        <f t="shared" si="158"/>
        <v/>
      </c>
      <c r="BB10133" s="5" t="str">
        <f>IF(OR($E10133="",$G10133&lt;&gt;"Ativo"),"",IF(COUNTIFS($E$4:$E10133,$E10133,$A$4:$A10133,$A10133,$G$4:$G10133,"Ativo")=1,1,0))</f>
        <v/>
      </c>
      <c r="BC10133" t="str">
        <f>IF(OR($A10133="",$G10133&lt;&gt;"Ativo"),"",IF(COUNTIFS($A$4:$A10133,$A10133,$G$4:$G10133,"Ativo")=1,1,0))</f>
        <v/>
      </c>
    </row>
    <row r="10134" spans="1:55" x14ac:dyDescent="0.3">
      <c r="A10134" s="76"/>
      <c r="B10134" s="104"/>
      <c r="C10134" s="76"/>
      <c r="D10134" s="77"/>
      <c r="E10134" s="12"/>
      <c r="F10134" s="78"/>
      <c r="G10134" s="77"/>
      <c r="H10134" s="79"/>
      <c r="BA10134" s="5" t="str">
        <f t="shared" si="158"/>
        <v/>
      </c>
      <c r="BB10134" s="5" t="str">
        <f>IF(OR($E10134="",$G10134&lt;&gt;"Ativo"),"",IF(COUNTIFS($E$4:$E10134,$E10134,$A$4:$A10134,$A10134,$G$4:$G10134,"Ativo")=1,1,0))</f>
        <v/>
      </c>
      <c r="BC10134" t="str">
        <f>IF(OR($A10134="",$G10134&lt;&gt;"Ativo"),"",IF(COUNTIFS($A$4:$A10134,$A10134,$G$4:$G10134,"Ativo")=1,1,0))</f>
        <v/>
      </c>
    </row>
    <row r="10135" spans="1:55" x14ac:dyDescent="0.3">
      <c r="A10135" s="76"/>
      <c r="B10135" s="104"/>
      <c r="C10135" s="76"/>
      <c r="D10135" s="77"/>
      <c r="E10135" s="12"/>
      <c r="F10135" s="78"/>
      <c r="G10135" s="77"/>
      <c r="H10135" s="79"/>
      <c r="BA10135" s="5" t="str">
        <f t="shared" si="158"/>
        <v/>
      </c>
      <c r="BB10135" s="5" t="str">
        <f>IF(OR($E10135="",$G10135&lt;&gt;"Ativo"),"",IF(COUNTIFS($E$4:$E10135,$E10135,$A$4:$A10135,$A10135,$G$4:$G10135,"Ativo")=1,1,0))</f>
        <v/>
      </c>
      <c r="BC10135" t="str">
        <f>IF(OR($A10135="",$G10135&lt;&gt;"Ativo"),"",IF(COUNTIFS($A$4:$A10135,$A10135,$G$4:$G10135,"Ativo")=1,1,0))</f>
        <v/>
      </c>
    </row>
    <row r="10136" spans="1:55" x14ac:dyDescent="0.3">
      <c r="A10136" s="76"/>
      <c r="B10136" s="104"/>
      <c r="C10136" s="76"/>
      <c r="D10136" s="77"/>
      <c r="E10136" s="12"/>
      <c r="F10136" s="78"/>
      <c r="G10136" s="77"/>
      <c r="H10136" s="79"/>
      <c r="BA10136" s="5" t="str">
        <f t="shared" si="158"/>
        <v/>
      </c>
      <c r="BB10136" s="5" t="str">
        <f>IF(OR($E10136="",$G10136&lt;&gt;"Ativo"),"",IF(COUNTIFS($E$4:$E10136,$E10136,$A$4:$A10136,$A10136,$G$4:$G10136,"Ativo")=1,1,0))</f>
        <v/>
      </c>
      <c r="BC10136" t="str">
        <f>IF(OR($A10136="",$G10136&lt;&gt;"Ativo"),"",IF(COUNTIFS($A$4:$A10136,$A10136,$G$4:$G10136,"Ativo")=1,1,0))</f>
        <v/>
      </c>
    </row>
    <row r="10137" spans="1:55" x14ac:dyDescent="0.3">
      <c r="A10137" s="76"/>
      <c r="B10137" s="104"/>
      <c r="C10137" s="76"/>
      <c r="D10137" s="77"/>
      <c r="E10137" s="12"/>
      <c r="F10137" s="78"/>
      <c r="G10137" s="77"/>
      <c r="H10137" s="79"/>
      <c r="BA10137" s="5" t="str">
        <f t="shared" si="158"/>
        <v/>
      </c>
      <c r="BB10137" s="5" t="str">
        <f>IF(OR($E10137="",$G10137&lt;&gt;"Ativo"),"",IF(COUNTIFS($E$4:$E10137,$E10137,$A$4:$A10137,$A10137,$G$4:$G10137,"Ativo")=1,1,0))</f>
        <v/>
      </c>
      <c r="BC10137" t="str">
        <f>IF(OR($A10137="",$G10137&lt;&gt;"Ativo"),"",IF(COUNTIFS($A$4:$A10137,$A10137,$G$4:$G10137,"Ativo")=1,1,0))</f>
        <v/>
      </c>
    </row>
    <row r="10138" spans="1:55" x14ac:dyDescent="0.3">
      <c r="A10138" s="76"/>
      <c r="B10138" s="104"/>
      <c r="C10138" s="76"/>
      <c r="D10138" s="77"/>
      <c r="E10138" s="12"/>
      <c r="F10138" s="78"/>
      <c r="G10138" s="77"/>
      <c r="H10138" s="79"/>
      <c r="BA10138" s="5" t="str">
        <f t="shared" si="158"/>
        <v/>
      </c>
      <c r="BB10138" s="5" t="str">
        <f>IF(OR($E10138="",$G10138&lt;&gt;"Ativo"),"",IF(COUNTIFS($E$4:$E10138,$E10138,$A$4:$A10138,$A10138,$G$4:$G10138,"Ativo")=1,1,0))</f>
        <v/>
      </c>
      <c r="BC10138" t="str">
        <f>IF(OR($A10138="",$G10138&lt;&gt;"Ativo"),"",IF(COUNTIFS($A$4:$A10138,$A10138,$G$4:$G10138,"Ativo")=1,1,0))</f>
        <v/>
      </c>
    </row>
    <row r="10139" spans="1:55" x14ac:dyDescent="0.3">
      <c r="A10139" s="76"/>
      <c r="B10139" s="104"/>
      <c r="C10139" s="76"/>
      <c r="D10139" s="77"/>
      <c r="E10139" s="12"/>
      <c r="F10139" s="78"/>
      <c r="G10139" s="77"/>
      <c r="H10139" s="79"/>
      <c r="BA10139" s="5" t="str">
        <f t="shared" si="158"/>
        <v/>
      </c>
      <c r="BB10139" s="5" t="str">
        <f>IF(OR($E10139="",$G10139&lt;&gt;"Ativo"),"",IF(COUNTIFS($E$4:$E10139,$E10139,$A$4:$A10139,$A10139,$G$4:$G10139,"Ativo")=1,1,0))</f>
        <v/>
      </c>
      <c r="BC10139" t="str">
        <f>IF(OR($A10139="",$G10139&lt;&gt;"Ativo"),"",IF(COUNTIFS($A$4:$A10139,$A10139,$G$4:$G10139,"Ativo")=1,1,0))</f>
        <v/>
      </c>
    </row>
    <row r="10140" spans="1:55" x14ac:dyDescent="0.3">
      <c r="A10140" s="76"/>
      <c r="B10140" s="104"/>
      <c r="C10140" s="76"/>
      <c r="D10140" s="77"/>
      <c r="E10140" s="12"/>
      <c r="F10140" s="78"/>
      <c r="G10140" s="77"/>
      <c r="H10140" s="79"/>
      <c r="BA10140" s="5" t="str">
        <f t="shared" si="158"/>
        <v/>
      </c>
      <c r="BB10140" s="5" t="str">
        <f>IF(OR($E10140="",$G10140&lt;&gt;"Ativo"),"",IF(COUNTIFS($E$4:$E10140,$E10140,$A$4:$A10140,$A10140,$G$4:$G10140,"Ativo")=1,1,0))</f>
        <v/>
      </c>
      <c r="BC10140" t="str">
        <f>IF(OR($A10140="",$G10140&lt;&gt;"Ativo"),"",IF(COUNTIFS($A$4:$A10140,$A10140,$G$4:$G10140,"Ativo")=1,1,0))</f>
        <v/>
      </c>
    </row>
    <row r="10141" spans="1:55" x14ac:dyDescent="0.3">
      <c r="A10141" s="76"/>
      <c r="B10141" s="104"/>
      <c r="C10141" s="76"/>
      <c r="D10141" s="77"/>
      <c r="E10141" s="12"/>
      <c r="F10141" s="78"/>
      <c r="G10141" s="77"/>
      <c r="H10141" s="79"/>
      <c r="BA10141" s="5" t="str">
        <f t="shared" si="158"/>
        <v/>
      </c>
      <c r="BB10141" s="5" t="str">
        <f>IF(OR($E10141="",$G10141&lt;&gt;"Ativo"),"",IF(COUNTIFS($E$4:$E10141,$E10141,$A$4:$A10141,$A10141,$G$4:$G10141,"Ativo")=1,1,0))</f>
        <v/>
      </c>
      <c r="BC10141" t="str">
        <f>IF(OR($A10141="",$G10141&lt;&gt;"Ativo"),"",IF(COUNTIFS($A$4:$A10141,$A10141,$G$4:$G10141,"Ativo")=1,1,0))</f>
        <v/>
      </c>
    </row>
    <row r="10142" spans="1:55" x14ac:dyDescent="0.3">
      <c r="A10142" s="76"/>
      <c r="B10142" s="104"/>
      <c r="C10142" s="76"/>
      <c r="D10142" s="77"/>
      <c r="E10142" s="12"/>
      <c r="F10142" s="78"/>
      <c r="G10142" s="77"/>
      <c r="H10142" s="79"/>
      <c r="BA10142" s="5" t="str">
        <f t="shared" si="158"/>
        <v/>
      </c>
      <c r="BB10142" s="5" t="str">
        <f>IF(OR($E10142="",$G10142&lt;&gt;"Ativo"),"",IF(COUNTIFS($E$4:$E10142,$E10142,$A$4:$A10142,$A10142,$G$4:$G10142,"Ativo")=1,1,0))</f>
        <v/>
      </c>
      <c r="BC10142" t="str">
        <f>IF(OR($A10142="",$G10142&lt;&gt;"Ativo"),"",IF(COUNTIFS($A$4:$A10142,$A10142,$G$4:$G10142,"Ativo")=1,1,0))</f>
        <v/>
      </c>
    </row>
    <row r="10143" spans="1:55" x14ac:dyDescent="0.3">
      <c r="A10143" s="76"/>
      <c r="B10143" s="104"/>
      <c r="C10143" s="76"/>
      <c r="D10143" s="77"/>
      <c r="E10143" s="12"/>
      <c r="F10143" s="78"/>
      <c r="G10143" s="77"/>
      <c r="H10143" s="79"/>
      <c r="BA10143" s="5" t="str">
        <f t="shared" si="158"/>
        <v/>
      </c>
      <c r="BB10143" s="5" t="str">
        <f>IF(OR($E10143="",$G10143&lt;&gt;"Ativo"),"",IF(COUNTIFS($E$4:$E10143,$E10143,$A$4:$A10143,$A10143,$G$4:$G10143,"Ativo")=1,1,0))</f>
        <v/>
      </c>
      <c r="BC10143" t="str">
        <f>IF(OR($A10143="",$G10143&lt;&gt;"Ativo"),"",IF(COUNTIFS($A$4:$A10143,$A10143,$G$4:$G10143,"Ativo")=1,1,0))</f>
        <v/>
      </c>
    </row>
    <row r="10144" spans="1:55" x14ac:dyDescent="0.3">
      <c r="A10144" s="76"/>
      <c r="B10144" s="104"/>
      <c r="C10144" s="76"/>
      <c r="D10144" s="77"/>
      <c r="E10144" s="12"/>
      <c r="F10144" s="78"/>
      <c r="G10144" s="77"/>
      <c r="H10144" s="79"/>
      <c r="BA10144" s="5" t="str">
        <f t="shared" si="158"/>
        <v/>
      </c>
      <c r="BB10144" s="5" t="str">
        <f>IF(OR($E10144="",$G10144&lt;&gt;"Ativo"),"",IF(COUNTIFS($E$4:$E10144,$E10144,$A$4:$A10144,$A10144,$G$4:$G10144,"Ativo")=1,1,0))</f>
        <v/>
      </c>
      <c r="BC10144" t="str">
        <f>IF(OR($A10144="",$G10144&lt;&gt;"Ativo"),"",IF(COUNTIFS($A$4:$A10144,$A10144,$G$4:$G10144,"Ativo")=1,1,0))</f>
        <v/>
      </c>
    </row>
    <row r="10145" spans="1:55" x14ac:dyDescent="0.3">
      <c r="A10145" s="76"/>
      <c r="B10145" s="104"/>
      <c r="C10145" s="76"/>
      <c r="D10145" s="77"/>
      <c r="E10145" s="12"/>
      <c r="F10145" s="78"/>
      <c r="G10145" s="77"/>
      <c r="H10145" s="79"/>
      <c r="BA10145" s="5" t="str">
        <f t="shared" si="158"/>
        <v/>
      </c>
      <c r="BB10145" s="5" t="str">
        <f>IF(OR($E10145="",$G10145&lt;&gt;"Ativo"),"",IF(COUNTIFS($E$4:$E10145,$E10145,$A$4:$A10145,$A10145,$G$4:$G10145,"Ativo")=1,1,0))</f>
        <v/>
      </c>
      <c r="BC10145" t="str">
        <f>IF(OR($A10145="",$G10145&lt;&gt;"Ativo"),"",IF(COUNTIFS($A$4:$A10145,$A10145,$G$4:$G10145,"Ativo")=1,1,0))</f>
        <v/>
      </c>
    </row>
    <row r="10146" spans="1:55" x14ac:dyDescent="0.3">
      <c r="A10146" s="76"/>
      <c r="B10146" s="104"/>
      <c r="C10146" s="76"/>
      <c r="D10146" s="77"/>
      <c r="E10146" s="12"/>
      <c r="F10146" s="78"/>
      <c r="G10146" s="77"/>
      <c r="H10146" s="79"/>
      <c r="BA10146" s="5" t="str">
        <f t="shared" si="158"/>
        <v/>
      </c>
      <c r="BB10146" s="5" t="str">
        <f>IF(OR($E10146="",$G10146&lt;&gt;"Ativo"),"",IF(COUNTIFS($E$4:$E10146,$E10146,$A$4:$A10146,$A10146,$G$4:$G10146,"Ativo")=1,1,0))</f>
        <v/>
      </c>
      <c r="BC10146" t="str">
        <f>IF(OR($A10146="",$G10146&lt;&gt;"Ativo"),"",IF(COUNTIFS($A$4:$A10146,$A10146,$G$4:$G10146,"Ativo")=1,1,0))</f>
        <v/>
      </c>
    </row>
    <row r="10147" spans="1:55" x14ac:dyDescent="0.3">
      <c r="A10147" s="76"/>
      <c r="B10147" s="104"/>
      <c r="C10147" s="76"/>
      <c r="D10147" s="77"/>
      <c r="E10147" s="12"/>
      <c r="F10147" s="78"/>
      <c r="G10147" s="77"/>
      <c r="H10147" s="79"/>
      <c r="BA10147" s="5" t="str">
        <f t="shared" si="158"/>
        <v/>
      </c>
      <c r="BB10147" s="5" t="str">
        <f>IF(OR($E10147="",$G10147&lt;&gt;"Ativo"),"",IF(COUNTIFS($E$4:$E10147,$E10147,$A$4:$A10147,$A10147,$G$4:$G10147,"Ativo")=1,1,0))</f>
        <v/>
      </c>
      <c r="BC10147" t="str">
        <f>IF(OR($A10147="",$G10147&lt;&gt;"Ativo"),"",IF(COUNTIFS($A$4:$A10147,$A10147,$G$4:$G10147,"Ativo")=1,1,0))</f>
        <v/>
      </c>
    </row>
    <row r="10148" spans="1:55" x14ac:dyDescent="0.3">
      <c r="A10148" s="76"/>
      <c r="B10148" s="104"/>
      <c r="C10148" s="76"/>
      <c r="D10148" s="77"/>
      <c r="E10148" s="12"/>
      <c r="F10148" s="78"/>
      <c r="G10148" s="77"/>
      <c r="H10148" s="79"/>
      <c r="BA10148" s="5" t="str">
        <f t="shared" si="158"/>
        <v/>
      </c>
      <c r="BB10148" s="5" t="str">
        <f>IF(OR($E10148="",$G10148&lt;&gt;"Ativo"),"",IF(COUNTIFS($E$4:$E10148,$E10148,$A$4:$A10148,$A10148,$G$4:$G10148,"Ativo")=1,1,0))</f>
        <v/>
      </c>
      <c r="BC10148" t="str">
        <f>IF(OR($A10148="",$G10148&lt;&gt;"Ativo"),"",IF(COUNTIFS($A$4:$A10148,$A10148,$G$4:$G10148,"Ativo")=1,1,0))</f>
        <v/>
      </c>
    </row>
    <row r="10149" spans="1:55" x14ac:dyDescent="0.3">
      <c r="A10149" s="76"/>
      <c r="B10149" s="104"/>
      <c r="C10149" s="76"/>
      <c r="D10149" s="77"/>
      <c r="E10149" s="12"/>
      <c r="F10149" s="78"/>
      <c r="G10149" s="77"/>
      <c r="H10149" s="79"/>
      <c r="BA10149" s="5" t="str">
        <f t="shared" si="158"/>
        <v/>
      </c>
      <c r="BB10149" s="5" t="str">
        <f>IF(OR($E10149="",$G10149&lt;&gt;"Ativo"),"",IF(COUNTIFS($E$4:$E10149,$E10149,$A$4:$A10149,$A10149,$G$4:$G10149,"Ativo")=1,1,0))</f>
        <v/>
      </c>
      <c r="BC10149" t="str">
        <f>IF(OR($A10149="",$G10149&lt;&gt;"Ativo"),"",IF(COUNTIFS($A$4:$A10149,$A10149,$G$4:$G10149,"Ativo")=1,1,0))</f>
        <v/>
      </c>
    </row>
    <row r="10150" spans="1:55" x14ac:dyDescent="0.3">
      <c r="A10150" s="76"/>
      <c r="B10150" s="104"/>
      <c r="C10150" s="76"/>
      <c r="D10150" s="77"/>
      <c r="E10150" s="12"/>
      <c r="F10150" s="78"/>
      <c r="G10150" s="77"/>
      <c r="H10150" s="79"/>
      <c r="BA10150" s="5" t="str">
        <f t="shared" si="158"/>
        <v/>
      </c>
      <c r="BB10150" s="5" t="str">
        <f>IF(OR($E10150="",$G10150&lt;&gt;"Ativo"),"",IF(COUNTIFS($E$4:$E10150,$E10150,$A$4:$A10150,$A10150,$G$4:$G10150,"Ativo")=1,1,0))</f>
        <v/>
      </c>
      <c r="BC10150" t="str">
        <f>IF(OR($A10150="",$G10150&lt;&gt;"Ativo"),"",IF(COUNTIFS($A$4:$A10150,$A10150,$G$4:$G10150,"Ativo")=1,1,0))</f>
        <v/>
      </c>
    </row>
    <row r="10151" spans="1:55" x14ac:dyDescent="0.3">
      <c r="A10151" s="76"/>
      <c r="B10151" s="104"/>
      <c r="C10151" s="76"/>
      <c r="D10151" s="77"/>
      <c r="E10151" s="12"/>
      <c r="F10151" s="78"/>
      <c r="G10151" s="77"/>
      <c r="H10151" s="79"/>
      <c r="BA10151" s="5" t="str">
        <f t="shared" si="158"/>
        <v/>
      </c>
      <c r="BB10151" s="5" t="str">
        <f>IF(OR($E10151="",$G10151&lt;&gt;"Ativo"),"",IF(COUNTIFS($E$4:$E10151,$E10151,$A$4:$A10151,$A10151,$G$4:$G10151,"Ativo")=1,1,0))</f>
        <v/>
      </c>
      <c r="BC10151" t="str">
        <f>IF(OR($A10151="",$G10151&lt;&gt;"Ativo"),"",IF(COUNTIFS($A$4:$A10151,$A10151,$G$4:$G10151,"Ativo")=1,1,0))</f>
        <v/>
      </c>
    </row>
    <row r="10152" spans="1:55" x14ac:dyDescent="0.3">
      <c r="A10152" s="76"/>
      <c r="B10152" s="104"/>
      <c r="C10152" s="76"/>
      <c r="D10152" s="77"/>
      <c r="E10152" s="12"/>
      <c r="F10152" s="78"/>
      <c r="G10152" s="77"/>
      <c r="H10152" s="79"/>
      <c r="BA10152" s="5" t="str">
        <f t="shared" si="158"/>
        <v/>
      </c>
      <c r="BB10152" s="5" t="str">
        <f>IF(OR($E10152="",$G10152&lt;&gt;"Ativo"),"",IF(COUNTIFS($E$4:$E10152,$E10152,$A$4:$A10152,$A10152,$G$4:$G10152,"Ativo")=1,1,0))</f>
        <v/>
      </c>
      <c r="BC10152" t="str">
        <f>IF(OR($A10152="",$G10152&lt;&gt;"Ativo"),"",IF(COUNTIFS($A$4:$A10152,$A10152,$G$4:$G10152,"Ativo")=1,1,0))</f>
        <v/>
      </c>
    </row>
    <row r="10153" spans="1:55" x14ac:dyDescent="0.3">
      <c r="A10153" s="76"/>
      <c r="B10153" s="104"/>
      <c r="C10153" s="76"/>
      <c r="D10153" s="77"/>
      <c r="E10153" s="12"/>
      <c r="F10153" s="78"/>
      <c r="G10153" s="77"/>
      <c r="H10153" s="79"/>
      <c r="BA10153" s="5" t="str">
        <f t="shared" si="158"/>
        <v/>
      </c>
      <c r="BB10153" s="5" t="str">
        <f>IF(OR($E10153="",$G10153&lt;&gt;"Ativo"),"",IF(COUNTIFS($E$4:$E10153,$E10153,$A$4:$A10153,$A10153,$G$4:$G10153,"Ativo")=1,1,0))</f>
        <v/>
      </c>
      <c r="BC10153" t="str">
        <f>IF(OR($A10153="",$G10153&lt;&gt;"Ativo"),"",IF(COUNTIFS($A$4:$A10153,$A10153,$G$4:$G10153,"Ativo")=1,1,0))</f>
        <v/>
      </c>
    </row>
    <row r="10154" spans="1:55" x14ac:dyDescent="0.3">
      <c r="A10154" s="76"/>
      <c r="B10154" s="104"/>
      <c r="C10154" s="76"/>
      <c r="D10154" s="77"/>
      <c r="E10154" s="12"/>
      <c r="F10154" s="78"/>
      <c r="G10154" s="77"/>
      <c r="H10154" s="79"/>
      <c r="BA10154" s="5" t="str">
        <f t="shared" si="158"/>
        <v/>
      </c>
      <c r="BB10154" s="5" t="str">
        <f>IF(OR($E10154="",$G10154&lt;&gt;"Ativo"),"",IF(COUNTIFS($E$4:$E10154,$E10154,$A$4:$A10154,$A10154,$G$4:$G10154,"Ativo")=1,1,0))</f>
        <v/>
      </c>
      <c r="BC10154" t="str">
        <f>IF(OR($A10154="",$G10154&lt;&gt;"Ativo"),"",IF(COUNTIFS($A$4:$A10154,$A10154,$G$4:$G10154,"Ativo")=1,1,0))</f>
        <v/>
      </c>
    </row>
    <row r="10155" spans="1:55" x14ac:dyDescent="0.3">
      <c r="A10155" s="76"/>
      <c r="B10155" s="104"/>
      <c r="C10155" s="76"/>
      <c r="D10155" s="77"/>
      <c r="E10155" s="12"/>
      <c r="F10155" s="78"/>
      <c r="G10155" s="77"/>
      <c r="H10155" s="79"/>
      <c r="BA10155" s="5" t="str">
        <f t="shared" si="158"/>
        <v/>
      </c>
      <c r="BB10155" s="5" t="str">
        <f>IF(OR($E10155="",$G10155&lt;&gt;"Ativo"),"",IF(COUNTIFS($E$4:$E10155,$E10155,$A$4:$A10155,$A10155,$G$4:$G10155,"Ativo")=1,1,0))</f>
        <v/>
      </c>
      <c r="BC10155" t="str">
        <f>IF(OR($A10155="",$G10155&lt;&gt;"Ativo"),"",IF(COUNTIFS($A$4:$A10155,$A10155,$G$4:$G10155,"Ativo")=1,1,0))</f>
        <v/>
      </c>
    </row>
    <row r="10156" spans="1:55" x14ac:dyDescent="0.3">
      <c r="A10156" s="76"/>
      <c r="B10156" s="104"/>
      <c r="C10156" s="76"/>
      <c r="D10156" s="77"/>
      <c r="E10156" s="12"/>
      <c r="F10156" s="78"/>
      <c r="G10156" s="77"/>
      <c r="H10156" s="79"/>
      <c r="BA10156" s="5" t="str">
        <f t="shared" si="158"/>
        <v/>
      </c>
      <c r="BB10156" s="5" t="str">
        <f>IF(OR($E10156="",$G10156&lt;&gt;"Ativo"),"",IF(COUNTIFS($E$4:$E10156,$E10156,$A$4:$A10156,$A10156,$G$4:$G10156,"Ativo")=1,1,0))</f>
        <v/>
      </c>
      <c r="BC10156" t="str">
        <f>IF(OR($A10156="",$G10156&lt;&gt;"Ativo"),"",IF(COUNTIFS($A$4:$A10156,$A10156,$G$4:$G10156,"Ativo")=1,1,0))</f>
        <v/>
      </c>
    </row>
    <row r="10157" spans="1:55" x14ac:dyDescent="0.3">
      <c r="A10157" s="76"/>
      <c r="B10157" s="104"/>
      <c r="C10157" s="76"/>
      <c r="D10157" s="77"/>
      <c r="E10157" s="12"/>
      <c r="F10157" s="78"/>
      <c r="G10157" s="77"/>
      <c r="H10157" s="79"/>
      <c r="BA10157" s="5" t="str">
        <f t="shared" si="158"/>
        <v/>
      </c>
      <c r="BB10157" s="5" t="str">
        <f>IF(OR($E10157="",$G10157&lt;&gt;"Ativo"),"",IF(COUNTIFS($E$4:$E10157,$E10157,$A$4:$A10157,$A10157,$G$4:$G10157,"Ativo")=1,1,0))</f>
        <v/>
      </c>
      <c r="BC10157" t="str">
        <f>IF(OR($A10157="",$G10157&lt;&gt;"Ativo"),"",IF(COUNTIFS($A$4:$A10157,$A10157,$G$4:$G10157,"Ativo")=1,1,0))</f>
        <v/>
      </c>
    </row>
    <row r="10158" spans="1:55" x14ac:dyDescent="0.3">
      <c r="A10158" s="76"/>
      <c r="B10158" s="104"/>
      <c r="C10158" s="76"/>
      <c r="D10158" s="77"/>
      <c r="E10158" s="12"/>
      <c r="F10158" s="78"/>
      <c r="G10158" s="77"/>
      <c r="H10158" s="79"/>
      <c r="BA10158" s="5" t="str">
        <f t="shared" si="158"/>
        <v/>
      </c>
      <c r="BB10158" s="5" t="str">
        <f>IF(OR($E10158="",$G10158&lt;&gt;"Ativo"),"",IF(COUNTIFS($E$4:$E10158,$E10158,$A$4:$A10158,$A10158,$G$4:$G10158,"Ativo")=1,1,0))</f>
        <v/>
      </c>
      <c r="BC10158" t="str">
        <f>IF(OR($A10158="",$G10158&lt;&gt;"Ativo"),"",IF(COUNTIFS($A$4:$A10158,$A10158,$G$4:$G10158,"Ativo")=1,1,0))</f>
        <v/>
      </c>
    </row>
    <row r="10159" spans="1:55" x14ac:dyDescent="0.3">
      <c r="A10159" s="76"/>
      <c r="B10159" s="104"/>
      <c r="C10159" s="76"/>
      <c r="D10159" s="77"/>
      <c r="E10159" s="12"/>
      <c r="F10159" s="78"/>
      <c r="G10159" s="77"/>
      <c r="H10159" s="79"/>
      <c r="BA10159" s="5" t="str">
        <f t="shared" si="158"/>
        <v/>
      </c>
      <c r="BB10159" s="5" t="str">
        <f>IF(OR($E10159="",$G10159&lt;&gt;"Ativo"),"",IF(COUNTIFS($E$4:$E10159,$E10159,$A$4:$A10159,$A10159,$G$4:$G10159,"Ativo")=1,1,0))</f>
        <v/>
      </c>
      <c r="BC10159" t="str">
        <f>IF(OR($A10159="",$G10159&lt;&gt;"Ativo"),"",IF(COUNTIFS($A$4:$A10159,$A10159,$G$4:$G10159,"Ativo")=1,1,0))</f>
        <v/>
      </c>
    </row>
    <row r="10160" spans="1:55" x14ac:dyDescent="0.3">
      <c r="A10160" s="76"/>
      <c r="B10160" s="104"/>
      <c r="C10160" s="76"/>
      <c r="D10160" s="77"/>
      <c r="E10160" s="12"/>
      <c r="F10160" s="78"/>
      <c r="G10160" s="77"/>
      <c r="H10160" s="79"/>
      <c r="BA10160" s="5" t="str">
        <f t="shared" si="158"/>
        <v/>
      </c>
      <c r="BB10160" s="5" t="str">
        <f>IF(OR($E10160="",$G10160&lt;&gt;"Ativo"),"",IF(COUNTIFS($E$4:$E10160,$E10160,$A$4:$A10160,$A10160,$G$4:$G10160,"Ativo")=1,1,0))</f>
        <v/>
      </c>
      <c r="BC10160" t="str">
        <f>IF(OR($A10160="",$G10160&lt;&gt;"Ativo"),"",IF(COUNTIFS($A$4:$A10160,$A10160,$G$4:$G10160,"Ativo")=1,1,0))</f>
        <v/>
      </c>
    </row>
    <row r="10161" spans="1:55" x14ac:dyDescent="0.3">
      <c r="A10161" s="76"/>
      <c r="B10161" s="104"/>
      <c r="C10161" s="76"/>
      <c r="D10161" s="77"/>
      <c r="E10161" s="12"/>
      <c r="F10161" s="78"/>
      <c r="G10161" s="77"/>
      <c r="H10161" s="79"/>
      <c r="BA10161" s="5" t="str">
        <f t="shared" si="158"/>
        <v/>
      </c>
      <c r="BB10161" s="5" t="str">
        <f>IF(OR($E10161="",$G10161&lt;&gt;"Ativo"),"",IF(COUNTIFS($E$4:$E10161,$E10161,$A$4:$A10161,$A10161,$G$4:$G10161,"Ativo")=1,1,0))</f>
        <v/>
      </c>
      <c r="BC10161" t="str">
        <f>IF(OR($A10161="",$G10161&lt;&gt;"Ativo"),"",IF(COUNTIFS($A$4:$A10161,$A10161,$G$4:$G10161,"Ativo")=1,1,0))</f>
        <v/>
      </c>
    </row>
    <row r="10162" spans="1:55" x14ac:dyDescent="0.3">
      <c r="A10162" s="76"/>
      <c r="B10162" s="104"/>
      <c r="C10162" s="76"/>
      <c r="D10162" s="77"/>
      <c r="E10162" s="12"/>
      <c r="F10162" s="78"/>
      <c r="G10162" s="77"/>
      <c r="H10162" s="79"/>
      <c r="BA10162" s="5" t="str">
        <f t="shared" si="158"/>
        <v/>
      </c>
      <c r="BB10162" s="5" t="str">
        <f>IF(OR($E10162="",$G10162&lt;&gt;"Ativo"),"",IF(COUNTIFS($E$4:$E10162,$E10162,$A$4:$A10162,$A10162,$G$4:$G10162,"Ativo")=1,1,0))</f>
        <v/>
      </c>
      <c r="BC10162" t="str">
        <f>IF(OR($A10162="",$G10162&lt;&gt;"Ativo"),"",IF(COUNTIFS($A$4:$A10162,$A10162,$G$4:$G10162,"Ativo")=1,1,0))</f>
        <v/>
      </c>
    </row>
    <row r="10163" spans="1:55" x14ac:dyDescent="0.3">
      <c r="A10163" s="76"/>
      <c r="B10163" s="104"/>
      <c r="C10163" s="76"/>
      <c r="D10163" s="77"/>
      <c r="E10163" s="12"/>
      <c r="F10163" s="78"/>
      <c r="G10163" s="77"/>
      <c r="H10163" s="79"/>
      <c r="BA10163" s="5" t="str">
        <f t="shared" si="158"/>
        <v/>
      </c>
      <c r="BB10163" s="5" t="str">
        <f>IF(OR($E10163="",$G10163&lt;&gt;"Ativo"),"",IF(COUNTIFS($E$4:$E10163,$E10163,$A$4:$A10163,$A10163,$G$4:$G10163,"Ativo")=1,1,0))</f>
        <v/>
      </c>
      <c r="BC10163" t="str">
        <f>IF(OR($A10163="",$G10163&lt;&gt;"Ativo"),"",IF(COUNTIFS($A$4:$A10163,$A10163,$G$4:$G10163,"Ativo")=1,1,0))</f>
        <v/>
      </c>
    </row>
    <row r="10164" spans="1:55" x14ac:dyDescent="0.3">
      <c r="A10164" s="76"/>
      <c r="B10164" s="104"/>
      <c r="C10164" s="76"/>
      <c r="D10164" s="77"/>
      <c r="E10164" s="12"/>
      <c r="F10164" s="78"/>
      <c r="G10164" s="77"/>
      <c r="H10164" s="79"/>
      <c r="BA10164" s="5" t="str">
        <f t="shared" si="158"/>
        <v/>
      </c>
      <c r="BB10164" s="5" t="str">
        <f>IF(OR($E10164="",$G10164&lt;&gt;"Ativo"),"",IF(COUNTIFS($E$4:$E10164,$E10164,$A$4:$A10164,$A10164,$G$4:$G10164,"Ativo")=1,1,0))</f>
        <v/>
      </c>
      <c r="BC10164" t="str">
        <f>IF(OR($A10164="",$G10164&lt;&gt;"Ativo"),"",IF(COUNTIFS($A$4:$A10164,$A10164,$G$4:$G10164,"Ativo")=1,1,0))</f>
        <v/>
      </c>
    </row>
    <row r="10165" spans="1:55" x14ac:dyDescent="0.3">
      <c r="A10165" s="76"/>
      <c r="B10165" s="104"/>
      <c r="C10165" s="76"/>
      <c r="D10165" s="77"/>
      <c r="E10165" s="12"/>
      <c r="F10165" s="78"/>
      <c r="G10165" s="77"/>
      <c r="H10165" s="79"/>
      <c r="BA10165" s="5" t="str">
        <f t="shared" si="158"/>
        <v/>
      </c>
      <c r="BB10165" s="5" t="str">
        <f>IF(OR($E10165="",$G10165&lt;&gt;"Ativo"),"",IF(COUNTIFS($E$4:$E10165,$E10165,$A$4:$A10165,$A10165,$G$4:$G10165,"Ativo")=1,1,0))</f>
        <v/>
      </c>
      <c r="BC10165" t="str">
        <f>IF(OR($A10165="",$G10165&lt;&gt;"Ativo"),"",IF(COUNTIFS($A$4:$A10165,$A10165,$G$4:$G10165,"Ativo")=1,1,0))</f>
        <v/>
      </c>
    </row>
    <row r="10166" spans="1:55" x14ac:dyDescent="0.3">
      <c r="A10166" s="76"/>
      <c r="B10166" s="104"/>
      <c r="C10166" s="76"/>
      <c r="D10166" s="77"/>
      <c r="E10166" s="12"/>
      <c r="F10166" s="78"/>
      <c r="G10166" s="77"/>
      <c r="H10166" s="79"/>
      <c r="BA10166" s="5" t="str">
        <f t="shared" si="158"/>
        <v/>
      </c>
      <c r="BB10166" s="5" t="str">
        <f>IF(OR($E10166="",$G10166&lt;&gt;"Ativo"),"",IF(COUNTIFS($E$4:$E10166,$E10166,$A$4:$A10166,$A10166,$G$4:$G10166,"Ativo")=1,1,0))</f>
        <v/>
      </c>
      <c r="BC10166" t="str">
        <f>IF(OR($A10166="",$G10166&lt;&gt;"Ativo"),"",IF(COUNTIFS($A$4:$A10166,$A10166,$G$4:$G10166,"Ativo")=1,1,0))</f>
        <v/>
      </c>
    </row>
    <row r="10167" spans="1:55" x14ac:dyDescent="0.3">
      <c r="A10167" s="76"/>
      <c r="B10167" s="104"/>
      <c r="C10167" s="76"/>
      <c r="D10167" s="77"/>
      <c r="E10167" s="12"/>
      <c r="F10167" s="78"/>
      <c r="G10167" s="77"/>
      <c r="H10167" s="79"/>
      <c r="BA10167" s="5" t="str">
        <f t="shared" si="158"/>
        <v/>
      </c>
      <c r="BB10167" s="5" t="str">
        <f>IF(OR($E10167="",$G10167&lt;&gt;"Ativo"),"",IF(COUNTIFS($E$4:$E10167,$E10167,$A$4:$A10167,$A10167,$G$4:$G10167,"Ativo")=1,1,0))</f>
        <v/>
      </c>
      <c r="BC10167" t="str">
        <f>IF(OR($A10167="",$G10167&lt;&gt;"Ativo"),"",IF(COUNTIFS($A$4:$A10167,$A10167,$G$4:$G10167,"Ativo")=1,1,0))</f>
        <v/>
      </c>
    </row>
    <row r="10168" spans="1:55" x14ac:dyDescent="0.3">
      <c r="A10168" s="76"/>
      <c r="B10168" s="104"/>
      <c r="C10168" s="76"/>
      <c r="D10168" s="77"/>
      <c r="E10168" s="12"/>
      <c r="F10168" s="78"/>
      <c r="G10168" s="77"/>
      <c r="H10168" s="79"/>
      <c r="BA10168" s="5" t="str">
        <f t="shared" si="158"/>
        <v/>
      </c>
      <c r="BB10168" s="5" t="str">
        <f>IF(OR($E10168="",$G10168&lt;&gt;"Ativo"),"",IF(COUNTIFS($E$4:$E10168,$E10168,$A$4:$A10168,$A10168,$G$4:$G10168,"Ativo")=1,1,0))</f>
        <v/>
      </c>
      <c r="BC10168" t="str">
        <f>IF(OR($A10168="",$G10168&lt;&gt;"Ativo"),"",IF(COUNTIFS($A$4:$A10168,$A10168,$G$4:$G10168,"Ativo")=1,1,0))</f>
        <v/>
      </c>
    </row>
    <row r="10169" spans="1:55" x14ac:dyDescent="0.3">
      <c r="A10169" s="76"/>
      <c r="B10169" s="104"/>
      <c r="C10169" s="76"/>
      <c r="D10169" s="77"/>
      <c r="E10169" s="12"/>
      <c r="F10169" s="78"/>
      <c r="G10169" s="77"/>
      <c r="H10169" s="79"/>
      <c r="BA10169" s="5" t="str">
        <f t="shared" si="158"/>
        <v/>
      </c>
      <c r="BB10169" s="5" t="str">
        <f>IF(OR($E10169="",$G10169&lt;&gt;"Ativo"),"",IF(COUNTIFS($E$4:$E10169,$E10169,$A$4:$A10169,$A10169,$G$4:$G10169,"Ativo")=1,1,0))</f>
        <v/>
      </c>
      <c r="BC10169" t="str">
        <f>IF(OR($A10169="",$G10169&lt;&gt;"Ativo"),"",IF(COUNTIFS($A$4:$A10169,$A10169,$G$4:$G10169,"Ativo")=1,1,0))</f>
        <v/>
      </c>
    </row>
    <row r="10170" spans="1:55" x14ac:dyDescent="0.3">
      <c r="A10170" s="76"/>
      <c r="B10170" s="104"/>
      <c r="C10170" s="76"/>
      <c r="D10170" s="77"/>
      <c r="E10170" s="12"/>
      <c r="F10170" s="78"/>
      <c r="G10170" s="77"/>
      <c r="H10170" s="79"/>
      <c r="BA10170" s="5" t="str">
        <f t="shared" si="158"/>
        <v/>
      </c>
      <c r="BB10170" s="5" t="str">
        <f>IF(OR($E10170="",$G10170&lt;&gt;"Ativo"),"",IF(COUNTIFS($E$4:$E10170,$E10170,$A$4:$A10170,$A10170,$G$4:$G10170,"Ativo")=1,1,0))</f>
        <v/>
      </c>
      <c r="BC10170" t="str">
        <f>IF(OR($A10170="",$G10170&lt;&gt;"Ativo"),"",IF(COUNTIFS($A$4:$A10170,$A10170,$G$4:$G10170,"Ativo")=1,1,0))</f>
        <v/>
      </c>
    </row>
    <row r="10171" spans="1:55" x14ac:dyDescent="0.3">
      <c r="A10171" s="76"/>
      <c r="B10171" s="104"/>
      <c r="C10171" s="76"/>
      <c r="D10171" s="77"/>
      <c r="E10171" s="12"/>
      <c r="F10171" s="78"/>
      <c r="G10171" s="77"/>
      <c r="H10171" s="79"/>
      <c r="BA10171" s="5" t="str">
        <f t="shared" si="158"/>
        <v/>
      </c>
      <c r="BB10171" s="5" t="str">
        <f>IF(OR($E10171="",$G10171&lt;&gt;"Ativo"),"",IF(COUNTIFS($E$4:$E10171,$E10171,$A$4:$A10171,$A10171,$G$4:$G10171,"Ativo")=1,1,0))</f>
        <v/>
      </c>
      <c r="BC10171" t="str">
        <f>IF(OR($A10171="",$G10171&lt;&gt;"Ativo"),"",IF(COUNTIFS($A$4:$A10171,$A10171,$G$4:$G10171,"Ativo")=1,1,0))</f>
        <v/>
      </c>
    </row>
    <row r="10172" spans="1:55" x14ac:dyDescent="0.3">
      <c r="A10172" s="76"/>
      <c r="B10172" s="104"/>
      <c r="C10172" s="76"/>
      <c r="D10172" s="77"/>
      <c r="E10172" s="12"/>
      <c r="F10172" s="78"/>
      <c r="G10172" s="77"/>
      <c r="H10172" s="79"/>
      <c r="BA10172" s="5" t="str">
        <f t="shared" si="158"/>
        <v/>
      </c>
      <c r="BB10172" s="5" t="str">
        <f>IF(OR($E10172="",$G10172&lt;&gt;"Ativo"),"",IF(COUNTIFS($E$4:$E10172,$E10172,$A$4:$A10172,$A10172,$G$4:$G10172,"Ativo")=1,1,0))</f>
        <v/>
      </c>
      <c r="BC10172" t="str">
        <f>IF(OR($A10172="",$G10172&lt;&gt;"Ativo"),"",IF(COUNTIFS($A$4:$A10172,$A10172,$G$4:$G10172,"Ativo")=1,1,0))</f>
        <v/>
      </c>
    </row>
    <row r="10173" spans="1:55" x14ac:dyDescent="0.3">
      <c r="A10173" s="76"/>
      <c r="B10173" s="104"/>
      <c r="C10173" s="76"/>
      <c r="D10173" s="77"/>
      <c r="E10173" s="12"/>
      <c r="F10173" s="78"/>
      <c r="G10173" s="77"/>
      <c r="H10173" s="79"/>
      <c r="BA10173" s="5" t="str">
        <f t="shared" si="158"/>
        <v/>
      </c>
      <c r="BB10173" s="5" t="str">
        <f>IF(OR($E10173="",$G10173&lt;&gt;"Ativo"),"",IF(COUNTIFS($E$4:$E10173,$E10173,$A$4:$A10173,$A10173,$G$4:$G10173,"Ativo")=1,1,0))</f>
        <v/>
      </c>
      <c r="BC10173" t="str">
        <f>IF(OR($A10173="",$G10173&lt;&gt;"Ativo"),"",IF(COUNTIFS($A$4:$A10173,$A10173,$G$4:$G10173,"Ativo")=1,1,0))</f>
        <v/>
      </c>
    </row>
    <row r="10174" spans="1:55" x14ac:dyDescent="0.3">
      <c r="A10174" s="76"/>
      <c r="B10174" s="104"/>
      <c r="C10174" s="76"/>
      <c r="D10174" s="77"/>
      <c r="E10174" s="12"/>
      <c r="F10174" s="78"/>
      <c r="G10174" s="77"/>
      <c r="H10174" s="79"/>
      <c r="BA10174" s="5" t="str">
        <f t="shared" si="158"/>
        <v/>
      </c>
      <c r="BB10174" s="5" t="str">
        <f>IF(OR($E10174="",$G10174&lt;&gt;"Ativo"),"",IF(COUNTIFS($E$4:$E10174,$E10174,$A$4:$A10174,$A10174,$G$4:$G10174,"Ativo")=1,1,0))</f>
        <v/>
      </c>
      <c r="BC10174" t="str">
        <f>IF(OR($A10174="",$G10174&lt;&gt;"Ativo"),"",IF(COUNTIFS($A$4:$A10174,$A10174,$G$4:$G10174,"Ativo")=1,1,0))</f>
        <v/>
      </c>
    </row>
    <row r="10175" spans="1:55" x14ac:dyDescent="0.3">
      <c r="A10175" s="76"/>
      <c r="B10175" s="104"/>
      <c r="C10175" s="76"/>
      <c r="D10175" s="77"/>
      <c r="E10175" s="12"/>
      <c r="F10175" s="78"/>
      <c r="G10175" s="77"/>
      <c r="H10175" s="79"/>
      <c r="BA10175" s="5" t="str">
        <f t="shared" si="158"/>
        <v/>
      </c>
      <c r="BB10175" s="5" t="str">
        <f>IF(OR($E10175="",$G10175&lt;&gt;"Ativo"),"",IF(COUNTIFS($E$4:$E10175,$E10175,$A$4:$A10175,$A10175,$G$4:$G10175,"Ativo")=1,1,0))</f>
        <v/>
      </c>
      <c r="BC10175" t="str">
        <f>IF(OR($A10175="",$G10175&lt;&gt;"Ativo"),"",IF(COUNTIFS($A$4:$A10175,$A10175,$G$4:$G10175,"Ativo")=1,1,0))</f>
        <v/>
      </c>
    </row>
    <row r="10176" spans="1:55" x14ac:dyDescent="0.3">
      <c r="A10176" s="76"/>
      <c r="B10176" s="104"/>
      <c r="C10176" s="76"/>
      <c r="D10176" s="77"/>
      <c r="E10176" s="12"/>
      <c r="F10176" s="78"/>
      <c r="G10176" s="77"/>
      <c r="H10176" s="79"/>
      <c r="BA10176" s="5" t="str">
        <f t="shared" si="158"/>
        <v/>
      </c>
      <c r="BB10176" s="5" t="str">
        <f>IF(OR($E10176="",$G10176&lt;&gt;"Ativo"),"",IF(COUNTIFS($E$4:$E10176,$E10176,$A$4:$A10176,$A10176,$G$4:$G10176,"Ativo")=1,1,0))</f>
        <v/>
      </c>
      <c r="BC10176" t="str">
        <f>IF(OR($A10176="",$G10176&lt;&gt;"Ativo"),"",IF(COUNTIFS($A$4:$A10176,$A10176,$G$4:$G10176,"Ativo")=1,1,0))</f>
        <v/>
      </c>
    </row>
    <row r="10177" spans="1:55" x14ac:dyDescent="0.3">
      <c r="A10177" s="76"/>
      <c r="B10177" s="104"/>
      <c r="C10177" s="76"/>
      <c r="D10177" s="77"/>
      <c r="E10177" s="12"/>
      <c r="F10177" s="78"/>
      <c r="G10177" s="77"/>
      <c r="H10177" s="79"/>
      <c r="BA10177" s="5" t="str">
        <f t="shared" si="158"/>
        <v/>
      </c>
      <c r="BB10177" s="5" t="str">
        <f>IF(OR($E10177="",$G10177&lt;&gt;"Ativo"),"",IF(COUNTIFS($E$4:$E10177,$E10177,$A$4:$A10177,$A10177,$G$4:$G10177,"Ativo")=1,1,0))</f>
        <v/>
      </c>
      <c r="BC10177" t="str">
        <f>IF(OR($A10177="",$G10177&lt;&gt;"Ativo"),"",IF(COUNTIFS($A$4:$A10177,$A10177,$G$4:$G10177,"Ativo")=1,1,0))</f>
        <v/>
      </c>
    </row>
    <row r="10178" spans="1:55" x14ac:dyDescent="0.3">
      <c r="A10178" s="76"/>
      <c r="B10178" s="104"/>
      <c r="C10178" s="76"/>
      <c r="D10178" s="77"/>
      <c r="E10178" s="12"/>
      <c r="F10178" s="78"/>
      <c r="G10178" s="77"/>
      <c r="H10178" s="79"/>
      <c r="BA10178" s="5" t="str">
        <f t="shared" si="158"/>
        <v/>
      </c>
      <c r="BB10178" s="5" t="str">
        <f>IF(OR($E10178="",$G10178&lt;&gt;"Ativo"),"",IF(COUNTIFS($E$4:$E10178,$E10178,$A$4:$A10178,$A10178,$G$4:$G10178,"Ativo")=1,1,0))</f>
        <v/>
      </c>
      <c r="BC10178" t="str">
        <f>IF(OR($A10178="",$G10178&lt;&gt;"Ativo"),"",IF(COUNTIFS($A$4:$A10178,$A10178,$G$4:$G10178,"Ativo")=1,1,0))</f>
        <v/>
      </c>
    </row>
    <row r="10179" spans="1:55" x14ac:dyDescent="0.3">
      <c r="A10179" s="76"/>
      <c r="B10179" s="104"/>
      <c r="C10179" s="76"/>
      <c r="D10179" s="77"/>
      <c r="E10179" s="12"/>
      <c r="F10179" s="78"/>
      <c r="G10179" s="77"/>
      <c r="H10179" s="79"/>
      <c r="BA10179" s="5" t="str">
        <f t="shared" si="158"/>
        <v/>
      </c>
      <c r="BB10179" s="5" t="str">
        <f>IF(OR($E10179="",$G10179&lt;&gt;"Ativo"),"",IF(COUNTIFS($E$4:$E10179,$E10179,$A$4:$A10179,$A10179,$G$4:$G10179,"Ativo")=1,1,0))</f>
        <v/>
      </c>
      <c r="BC10179" t="str">
        <f>IF(OR($A10179="",$G10179&lt;&gt;"Ativo"),"",IF(COUNTIFS($A$4:$A10179,$A10179,$G$4:$G10179,"Ativo")=1,1,0))</f>
        <v/>
      </c>
    </row>
    <row r="10180" spans="1:55" x14ac:dyDescent="0.3">
      <c r="A10180" s="76"/>
      <c r="B10180" s="104"/>
      <c r="C10180" s="76"/>
      <c r="D10180" s="77"/>
      <c r="E10180" s="12"/>
      <c r="F10180" s="78"/>
      <c r="G10180" s="77"/>
      <c r="H10180" s="79"/>
      <c r="BA10180" s="5" t="str">
        <f t="shared" ref="BA10180:BA10243" si="159">IF($D10180="","",MID($D10180,4,LEN($D10180)-5))</f>
        <v/>
      </c>
      <c r="BB10180" s="5" t="str">
        <f>IF(OR($E10180="",$G10180&lt;&gt;"Ativo"),"",IF(COUNTIFS($E$4:$E10180,$E10180,$A$4:$A10180,$A10180,$G$4:$G10180,"Ativo")=1,1,0))</f>
        <v/>
      </c>
      <c r="BC10180" t="str">
        <f>IF(OR($A10180="",$G10180&lt;&gt;"Ativo"),"",IF(COUNTIFS($A$4:$A10180,$A10180,$G$4:$G10180,"Ativo")=1,1,0))</f>
        <v/>
      </c>
    </row>
    <row r="10181" spans="1:55" x14ac:dyDescent="0.3">
      <c r="A10181" s="76"/>
      <c r="B10181" s="104"/>
      <c r="C10181" s="76"/>
      <c r="D10181" s="77"/>
      <c r="E10181" s="12"/>
      <c r="F10181" s="78"/>
      <c r="G10181" s="77"/>
      <c r="H10181" s="79"/>
      <c r="BA10181" s="5" t="str">
        <f t="shared" si="159"/>
        <v/>
      </c>
      <c r="BB10181" s="5" t="str">
        <f>IF(OR($E10181="",$G10181&lt;&gt;"Ativo"),"",IF(COUNTIFS($E$4:$E10181,$E10181,$A$4:$A10181,$A10181,$G$4:$G10181,"Ativo")=1,1,0))</f>
        <v/>
      </c>
      <c r="BC10181" t="str">
        <f>IF(OR($A10181="",$G10181&lt;&gt;"Ativo"),"",IF(COUNTIFS($A$4:$A10181,$A10181,$G$4:$G10181,"Ativo")=1,1,0))</f>
        <v/>
      </c>
    </row>
    <row r="10182" spans="1:55" x14ac:dyDescent="0.3">
      <c r="A10182" s="76"/>
      <c r="B10182" s="104"/>
      <c r="C10182" s="76"/>
      <c r="D10182" s="77"/>
      <c r="E10182" s="12"/>
      <c r="F10182" s="78"/>
      <c r="G10182" s="77"/>
      <c r="H10182" s="79"/>
      <c r="BA10182" s="5" t="str">
        <f t="shared" si="159"/>
        <v/>
      </c>
      <c r="BB10182" s="5" t="str">
        <f>IF(OR($E10182="",$G10182&lt;&gt;"Ativo"),"",IF(COUNTIFS($E$4:$E10182,$E10182,$A$4:$A10182,$A10182,$G$4:$G10182,"Ativo")=1,1,0))</f>
        <v/>
      </c>
      <c r="BC10182" t="str">
        <f>IF(OR($A10182="",$G10182&lt;&gt;"Ativo"),"",IF(COUNTIFS($A$4:$A10182,$A10182,$G$4:$G10182,"Ativo")=1,1,0))</f>
        <v/>
      </c>
    </row>
    <row r="10183" spans="1:55" x14ac:dyDescent="0.3">
      <c r="A10183" s="76"/>
      <c r="B10183" s="104"/>
      <c r="C10183" s="76"/>
      <c r="D10183" s="77"/>
      <c r="E10183" s="12"/>
      <c r="F10183" s="78"/>
      <c r="G10183" s="77"/>
      <c r="H10183" s="79"/>
      <c r="BA10183" s="5" t="str">
        <f t="shared" si="159"/>
        <v/>
      </c>
      <c r="BB10183" s="5" t="str">
        <f>IF(OR($E10183="",$G10183&lt;&gt;"Ativo"),"",IF(COUNTIFS($E$4:$E10183,$E10183,$A$4:$A10183,$A10183,$G$4:$G10183,"Ativo")=1,1,0))</f>
        <v/>
      </c>
      <c r="BC10183" t="str">
        <f>IF(OR($A10183="",$G10183&lt;&gt;"Ativo"),"",IF(COUNTIFS($A$4:$A10183,$A10183,$G$4:$G10183,"Ativo")=1,1,0))</f>
        <v/>
      </c>
    </row>
    <row r="10184" spans="1:55" x14ac:dyDescent="0.3">
      <c r="A10184" s="76"/>
      <c r="B10184" s="104"/>
      <c r="C10184" s="76"/>
      <c r="D10184" s="77"/>
      <c r="E10184" s="12"/>
      <c r="F10184" s="78"/>
      <c r="G10184" s="77"/>
      <c r="H10184" s="79"/>
      <c r="BA10184" s="5" t="str">
        <f t="shared" si="159"/>
        <v/>
      </c>
      <c r="BB10184" s="5" t="str">
        <f>IF(OR($E10184="",$G10184&lt;&gt;"Ativo"),"",IF(COUNTIFS($E$4:$E10184,$E10184,$A$4:$A10184,$A10184,$G$4:$G10184,"Ativo")=1,1,0))</f>
        <v/>
      </c>
      <c r="BC10184" t="str">
        <f>IF(OR($A10184="",$G10184&lt;&gt;"Ativo"),"",IF(COUNTIFS($A$4:$A10184,$A10184,$G$4:$G10184,"Ativo")=1,1,0))</f>
        <v/>
      </c>
    </row>
    <row r="10185" spans="1:55" x14ac:dyDescent="0.3">
      <c r="A10185" s="76"/>
      <c r="B10185" s="104"/>
      <c r="C10185" s="76"/>
      <c r="D10185" s="77"/>
      <c r="E10185" s="12"/>
      <c r="F10185" s="78"/>
      <c r="G10185" s="77"/>
      <c r="H10185" s="79"/>
      <c r="BA10185" s="5" t="str">
        <f t="shared" si="159"/>
        <v/>
      </c>
      <c r="BB10185" s="5" t="str">
        <f>IF(OR($E10185="",$G10185&lt;&gt;"Ativo"),"",IF(COUNTIFS($E$4:$E10185,$E10185,$A$4:$A10185,$A10185,$G$4:$G10185,"Ativo")=1,1,0))</f>
        <v/>
      </c>
      <c r="BC10185" t="str">
        <f>IF(OR($A10185="",$G10185&lt;&gt;"Ativo"),"",IF(COUNTIFS($A$4:$A10185,$A10185,$G$4:$G10185,"Ativo")=1,1,0))</f>
        <v/>
      </c>
    </row>
    <row r="10186" spans="1:55" x14ac:dyDescent="0.3">
      <c r="A10186" s="76"/>
      <c r="B10186" s="104"/>
      <c r="C10186" s="76"/>
      <c r="D10186" s="77"/>
      <c r="E10186" s="12"/>
      <c r="F10186" s="78"/>
      <c r="G10186" s="77"/>
      <c r="H10186" s="79"/>
      <c r="BA10186" s="5" t="str">
        <f t="shared" si="159"/>
        <v/>
      </c>
      <c r="BB10186" s="5" t="str">
        <f>IF(OR($E10186="",$G10186&lt;&gt;"Ativo"),"",IF(COUNTIFS($E$4:$E10186,$E10186,$A$4:$A10186,$A10186,$G$4:$G10186,"Ativo")=1,1,0))</f>
        <v/>
      </c>
      <c r="BC10186" t="str">
        <f>IF(OR($A10186="",$G10186&lt;&gt;"Ativo"),"",IF(COUNTIFS($A$4:$A10186,$A10186,$G$4:$G10186,"Ativo")=1,1,0))</f>
        <v/>
      </c>
    </row>
    <row r="10187" spans="1:55" x14ac:dyDescent="0.3">
      <c r="A10187" s="76"/>
      <c r="B10187" s="104"/>
      <c r="C10187" s="76"/>
      <c r="D10187" s="77"/>
      <c r="E10187" s="12"/>
      <c r="F10187" s="78"/>
      <c r="G10187" s="77"/>
      <c r="H10187" s="79"/>
      <c r="BA10187" s="5" t="str">
        <f t="shared" si="159"/>
        <v/>
      </c>
      <c r="BB10187" s="5" t="str">
        <f>IF(OR($E10187="",$G10187&lt;&gt;"Ativo"),"",IF(COUNTIFS($E$4:$E10187,$E10187,$A$4:$A10187,$A10187,$G$4:$G10187,"Ativo")=1,1,0))</f>
        <v/>
      </c>
      <c r="BC10187" t="str">
        <f>IF(OR($A10187="",$G10187&lt;&gt;"Ativo"),"",IF(COUNTIFS($A$4:$A10187,$A10187,$G$4:$G10187,"Ativo")=1,1,0))</f>
        <v/>
      </c>
    </row>
    <row r="10188" spans="1:55" x14ac:dyDescent="0.3">
      <c r="A10188" s="76"/>
      <c r="B10188" s="104"/>
      <c r="C10188" s="76"/>
      <c r="D10188" s="77"/>
      <c r="E10188" s="12"/>
      <c r="F10188" s="78"/>
      <c r="G10188" s="77"/>
      <c r="H10188" s="79"/>
      <c r="BA10188" s="5" t="str">
        <f t="shared" si="159"/>
        <v/>
      </c>
      <c r="BB10188" s="5" t="str">
        <f>IF(OR($E10188="",$G10188&lt;&gt;"Ativo"),"",IF(COUNTIFS($E$4:$E10188,$E10188,$A$4:$A10188,$A10188,$G$4:$G10188,"Ativo")=1,1,0))</f>
        <v/>
      </c>
      <c r="BC10188" t="str">
        <f>IF(OR($A10188="",$G10188&lt;&gt;"Ativo"),"",IF(COUNTIFS($A$4:$A10188,$A10188,$G$4:$G10188,"Ativo")=1,1,0))</f>
        <v/>
      </c>
    </row>
    <row r="10189" spans="1:55" x14ac:dyDescent="0.3">
      <c r="A10189" s="76"/>
      <c r="B10189" s="104"/>
      <c r="C10189" s="76"/>
      <c r="D10189" s="77"/>
      <c r="E10189" s="12"/>
      <c r="F10189" s="78"/>
      <c r="G10189" s="77"/>
      <c r="H10189" s="79"/>
      <c r="BA10189" s="5" t="str">
        <f t="shared" si="159"/>
        <v/>
      </c>
      <c r="BB10189" s="5" t="str">
        <f>IF(OR($E10189="",$G10189&lt;&gt;"Ativo"),"",IF(COUNTIFS($E$4:$E10189,$E10189,$A$4:$A10189,$A10189,$G$4:$G10189,"Ativo")=1,1,0))</f>
        <v/>
      </c>
      <c r="BC10189" t="str">
        <f>IF(OR($A10189="",$G10189&lt;&gt;"Ativo"),"",IF(COUNTIFS($A$4:$A10189,$A10189,$G$4:$G10189,"Ativo")=1,1,0))</f>
        <v/>
      </c>
    </row>
    <row r="10190" spans="1:55" x14ac:dyDescent="0.3">
      <c r="A10190" s="76"/>
      <c r="B10190" s="104"/>
      <c r="C10190" s="76"/>
      <c r="D10190" s="77"/>
      <c r="E10190" s="12"/>
      <c r="F10190" s="78"/>
      <c r="G10190" s="77"/>
      <c r="H10190" s="79"/>
      <c r="BA10190" s="5" t="str">
        <f t="shared" si="159"/>
        <v/>
      </c>
      <c r="BB10190" s="5" t="str">
        <f>IF(OR($E10190="",$G10190&lt;&gt;"Ativo"),"",IF(COUNTIFS($E$4:$E10190,$E10190,$A$4:$A10190,$A10190,$G$4:$G10190,"Ativo")=1,1,0))</f>
        <v/>
      </c>
      <c r="BC10190" t="str">
        <f>IF(OR($A10190="",$G10190&lt;&gt;"Ativo"),"",IF(COUNTIFS($A$4:$A10190,$A10190,$G$4:$G10190,"Ativo")=1,1,0))</f>
        <v/>
      </c>
    </row>
    <row r="10191" spans="1:55" x14ac:dyDescent="0.3">
      <c r="A10191" s="76"/>
      <c r="B10191" s="104"/>
      <c r="C10191" s="76"/>
      <c r="D10191" s="77"/>
      <c r="E10191" s="12"/>
      <c r="F10191" s="78"/>
      <c r="G10191" s="77"/>
      <c r="H10191" s="79"/>
      <c r="BA10191" s="5" t="str">
        <f t="shared" si="159"/>
        <v/>
      </c>
      <c r="BB10191" s="5" t="str">
        <f>IF(OR($E10191="",$G10191&lt;&gt;"Ativo"),"",IF(COUNTIFS($E$4:$E10191,$E10191,$A$4:$A10191,$A10191,$G$4:$G10191,"Ativo")=1,1,0))</f>
        <v/>
      </c>
      <c r="BC10191" t="str">
        <f>IF(OR($A10191="",$G10191&lt;&gt;"Ativo"),"",IF(COUNTIFS($A$4:$A10191,$A10191,$G$4:$G10191,"Ativo")=1,1,0))</f>
        <v/>
      </c>
    </row>
    <row r="10192" spans="1:55" x14ac:dyDescent="0.3">
      <c r="A10192" s="76"/>
      <c r="B10192" s="104"/>
      <c r="C10192" s="76"/>
      <c r="D10192" s="77"/>
      <c r="E10192" s="12"/>
      <c r="F10192" s="78"/>
      <c r="G10192" s="77"/>
      <c r="H10192" s="79"/>
      <c r="BA10192" s="5" t="str">
        <f t="shared" si="159"/>
        <v/>
      </c>
      <c r="BB10192" s="5" t="str">
        <f>IF(OR($E10192="",$G10192&lt;&gt;"Ativo"),"",IF(COUNTIFS($E$4:$E10192,$E10192,$A$4:$A10192,$A10192,$G$4:$G10192,"Ativo")=1,1,0))</f>
        <v/>
      </c>
      <c r="BC10192" t="str">
        <f>IF(OR($A10192="",$G10192&lt;&gt;"Ativo"),"",IF(COUNTIFS($A$4:$A10192,$A10192,$G$4:$G10192,"Ativo")=1,1,0))</f>
        <v/>
      </c>
    </row>
    <row r="10193" spans="1:55" x14ac:dyDescent="0.3">
      <c r="A10193" s="76"/>
      <c r="B10193" s="104"/>
      <c r="C10193" s="76"/>
      <c r="D10193" s="77"/>
      <c r="E10193" s="12"/>
      <c r="F10193" s="78"/>
      <c r="G10193" s="77"/>
      <c r="H10193" s="79"/>
      <c r="BA10193" s="5" t="str">
        <f t="shared" si="159"/>
        <v/>
      </c>
      <c r="BB10193" s="5" t="str">
        <f>IF(OR($E10193="",$G10193&lt;&gt;"Ativo"),"",IF(COUNTIFS($E$4:$E10193,$E10193,$A$4:$A10193,$A10193,$G$4:$G10193,"Ativo")=1,1,0))</f>
        <v/>
      </c>
      <c r="BC10193" t="str">
        <f>IF(OR($A10193="",$G10193&lt;&gt;"Ativo"),"",IF(COUNTIFS($A$4:$A10193,$A10193,$G$4:$G10193,"Ativo")=1,1,0))</f>
        <v/>
      </c>
    </row>
    <row r="10194" spans="1:55" x14ac:dyDescent="0.3">
      <c r="A10194" s="76"/>
      <c r="B10194" s="104"/>
      <c r="C10194" s="76"/>
      <c r="D10194" s="77"/>
      <c r="E10194" s="12"/>
      <c r="F10194" s="78"/>
      <c r="G10194" s="77"/>
      <c r="H10194" s="79"/>
      <c r="BA10194" s="5" t="str">
        <f t="shared" si="159"/>
        <v/>
      </c>
      <c r="BB10194" s="5" t="str">
        <f>IF(OR($E10194="",$G10194&lt;&gt;"Ativo"),"",IF(COUNTIFS($E$4:$E10194,$E10194,$A$4:$A10194,$A10194,$G$4:$G10194,"Ativo")=1,1,0))</f>
        <v/>
      </c>
      <c r="BC10194" t="str">
        <f>IF(OR($A10194="",$G10194&lt;&gt;"Ativo"),"",IF(COUNTIFS($A$4:$A10194,$A10194,$G$4:$G10194,"Ativo")=1,1,0))</f>
        <v/>
      </c>
    </row>
    <row r="10195" spans="1:55" x14ac:dyDescent="0.3">
      <c r="A10195" s="76"/>
      <c r="B10195" s="104"/>
      <c r="C10195" s="76"/>
      <c r="D10195" s="77"/>
      <c r="E10195" s="12"/>
      <c r="F10195" s="78"/>
      <c r="G10195" s="77"/>
      <c r="H10195" s="79"/>
      <c r="BA10195" s="5" t="str">
        <f t="shared" si="159"/>
        <v/>
      </c>
      <c r="BB10195" s="5" t="str">
        <f>IF(OR($E10195="",$G10195&lt;&gt;"Ativo"),"",IF(COUNTIFS($E$4:$E10195,$E10195,$A$4:$A10195,$A10195,$G$4:$G10195,"Ativo")=1,1,0))</f>
        <v/>
      </c>
      <c r="BC10195" t="str">
        <f>IF(OR($A10195="",$G10195&lt;&gt;"Ativo"),"",IF(COUNTIFS($A$4:$A10195,$A10195,$G$4:$G10195,"Ativo")=1,1,0))</f>
        <v/>
      </c>
    </row>
    <row r="10196" spans="1:55" x14ac:dyDescent="0.3">
      <c r="A10196" s="76"/>
      <c r="B10196" s="104"/>
      <c r="C10196" s="76"/>
      <c r="D10196" s="77"/>
      <c r="E10196" s="12"/>
      <c r="F10196" s="78"/>
      <c r="G10196" s="77"/>
      <c r="H10196" s="79"/>
      <c r="BA10196" s="5" t="str">
        <f t="shared" si="159"/>
        <v/>
      </c>
      <c r="BB10196" s="5" t="str">
        <f>IF(OR($E10196="",$G10196&lt;&gt;"Ativo"),"",IF(COUNTIFS($E$4:$E10196,$E10196,$A$4:$A10196,$A10196,$G$4:$G10196,"Ativo")=1,1,0))</f>
        <v/>
      </c>
      <c r="BC10196" t="str">
        <f>IF(OR($A10196="",$G10196&lt;&gt;"Ativo"),"",IF(COUNTIFS($A$4:$A10196,$A10196,$G$4:$G10196,"Ativo")=1,1,0))</f>
        <v/>
      </c>
    </row>
    <row r="10197" spans="1:55" x14ac:dyDescent="0.3">
      <c r="A10197" s="76"/>
      <c r="B10197" s="104"/>
      <c r="C10197" s="76"/>
      <c r="D10197" s="77"/>
      <c r="E10197" s="12"/>
      <c r="F10197" s="78"/>
      <c r="G10197" s="77"/>
      <c r="H10197" s="79"/>
      <c r="BA10197" s="5" t="str">
        <f t="shared" si="159"/>
        <v/>
      </c>
      <c r="BB10197" s="5" t="str">
        <f>IF(OR($E10197="",$G10197&lt;&gt;"Ativo"),"",IF(COUNTIFS($E$4:$E10197,$E10197,$A$4:$A10197,$A10197,$G$4:$G10197,"Ativo")=1,1,0))</f>
        <v/>
      </c>
      <c r="BC10197" t="str">
        <f>IF(OR($A10197="",$G10197&lt;&gt;"Ativo"),"",IF(COUNTIFS($A$4:$A10197,$A10197,$G$4:$G10197,"Ativo")=1,1,0))</f>
        <v/>
      </c>
    </row>
    <row r="10198" spans="1:55" x14ac:dyDescent="0.3">
      <c r="A10198" s="76"/>
      <c r="B10198" s="104"/>
      <c r="C10198" s="76"/>
      <c r="D10198" s="77"/>
      <c r="E10198" s="12"/>
      <c r="F10198" s="78"/>
      <c r="G10198" s="77"/>
      <c r="H10198" s="79"/>
      <c r="BA10198" s="5" t="str">
        <f t="shared" si="159"/>
        <v/>
      </c>
      <c r="BB10198" s="5" t="str">
        <f>IF(OR($E10198="",$G10198&lt;&gt;"Ativo"),"",IF(COUNTIFS($E$4:$E10198,$E10198,$A$4:$A10198,$A10198,$G$4:$G10198,"Ativo")=1,1,0))</f>
        <v/>
      </c>
      <c r="BC10198" t="str">
        <f>IF(OR($A10198="",$G10198&lt;&gt;"Ativo"),"",IF(COUNTIFS($A$4:$A10198,$A10198,$G$4:$G10198,"Ativo")=1,1,0))</f>
        <v/>
      </c>
    </row>
    <row r="10199" spans="1:55" x14ac:dyDescent="0.3">
      <c r="A10199" s="76"/>
      <c r="B10199" s="104"/>
      <c r="C10199" s="76"/>
      <c r="D10199" s="77"/>
      <c r="E10199" s="12"/>
      <c r="F10199" s="78"/>
      <c r="G10199" s="77"/>
      <c r="H10199" s="79"/>
      <c r="BA10199" s="5" t="str">
        <f t="shared" si="159"/>
        <v/>
      </c>
      <c r="BB10199" s="5" t="str">
        <f>IF(OR($E10199="",$G10199&lt;&gt;"Ativo"),"",IF(COUNTIFS($E$4:$E10199,$E10199,$A$4:$A10199,$A10199,$G$4:$G10199,"Ativo")=1,1,0))</f>
        <v/>
      </c>
      <c r="BC10199" t="str">
        <f>IF(OR($A10199="",$G10199&lt;&gt;"Ativo"),"",IF(COUNTIFS($A$4:$A10199,$A10199,$G$4:$G10199,"Ativo")=1,1,0))</f>
        <v/>
      </c>
    </row>
    <row r="10200" spans="1:55" x14ac:dyDescent="0.3">
      <c r="A10200" s="76"/>
      <c r="B10200" s="104"/>
      <c r="C10200" s="76"/>
      <c r="D10200" s="77"/>
      <c r="E10200" s="12"/>
      <c r="F10200" s="78"/>
      <c r="G10200" s="77"/>
      <c r="H10200" s="79"/>
      <c r="BA10200" s="5" t="str">
        <f t="shared" si="159"/>
        <v/>
      </c>
      <c r="BB10200" s="5" t="str">
        <f>IF(OR($E10200="",$G10200&lt;&gt;"Ativo"),"",IF(COUNTIFS($E$4:$E10200,$E10200,$A$4:$A10200,$A10200,$G$4:$G10200,"Ativo")=1,1,0))</f>
        <v/>
      </c>
      <c r="BC10200" t="str">
        <f>IF(OR($A10200="",$G10200&lt;&gt;"Ativo"),"",IF(COUNTIFS($A$4:$A10200,$A10200,$G$4:$G10200,"Ativo")=1,1,0))</f>
        <v/>
      </c>
    </row>
    <row r="10201" spans="1:55" x14ac:dyDescent="0.3">
      <c r="A10201" s="76"/>
      <c r="B10201" s="104"/>
      <c r="C10201" s="76"/>
      <c r="D10201" s="77"/>
      <c r="E10201" s="12"/>
      <c r="F10201" s="78"/>
      <c r="G10201" s="77"/>
      <c r="H10201" s="79"/>
      <c r="BA10201" s="5" t="str">
        <f t="shared" si="159"/>
        <v/>
      </c>
      <c r="BB10201" s="5" t="str">
        <f>IF(OR($E10201="",$G10201&lt;&gt;"Ativo"),"",IF(COUNTIFS($E$4:$E10201,$E10201,$A$4:$A10201,$A10201,$G$4:$G10201,"Ativo")=1,1,0))</f>
        <v/>
      </c>
      <c r="BC10201" t="str">
        <f>IF(OR($A10201="",$G10201&lt;&gt;"Ativo"),"",IF(COUNTIFS($A$4:$A10201,$A10201,$G$4:$G10201,"Ativo")=1,1,0))</f>
        <v/>
      </c>
    </row>
    <row r="10202" spans="1:55" x14ac:dyDescent="0.3">
      <c r="A10202" s="76"/>
      <c r="B10202" s="104"/>
      <c r="C10202" s="76"/>
      <c r="D10202" s="77"/>
      <c r="E10202" s="12"/>
      <c r="F10202" s="78"/>
      <c r="G10202" s="77"/>
      <c r="H10202" s="79"/>
      <c r="BA10202" s="5" t="str">
        <f t="shared" si="159"/>
        <v/>
      </c>
      <c r="BB10202" s="5" t="str">
        <f>IF(OR($E10202="",$G10202&lt;&gt;"Ativo"),"",IF(COUNTIFS($E$4:$E10202,$E10202,$A$4:$A10202,$A10202,$G$4:$G10202,"Ativo")=1,1,0))</f>
        <v/>
      </c>
      <c r="BC10202" t="str">
        <f>IF(OR($A10202="",$G10202&lt;&gt;"Ativo"),"",IF(COUNTIFS($A$4:$A10202,$A10202,$G$4:$G10202,"Ativo")=1,1,0))</f>
        <v/>
      </c>
    </row>
    <row r="10203" spans="1:55" x14ac:dyDescent="0.3">
      <c r="A10203" s="76"/>
      <c r="B10203" s="104"/>
      <c r="C10203" s="76"/>
      <c r="D10203" s="77"/>
      <c r="E10203" s="12"/>
      <c r="F10203" s="78"/>
      <c r="G10203" s="77"/>
      <c r="H10203" s="79"/>
      <c r="BA10203" s="5" t="str">
        <f t="shared" si="159"/>
        <v/>
      </c>
      <c r="BB10203" s="5" t="str">
        <f>IF(OR($E10203="",$G10203&lt;&gt;"Ativo"),"",IF(COUNTIFS($E$4:$E10203,$E10203,$A$4:$A10203,$A10203,$G$4:$G10203,"Ativo")=1,1,0))</f>
        <v/>
      </c>
      <c r="BC10203" t="str">
        <f>IF(OR($A10203="",$G10203&lt;&gt;"Ativo"),"",IF(COUNTIFS($A$4:$A10203,$A10203,$G$4:$G10203,"Ativo")=1,1,0))</f>
        <v/>
      </c>
    </row>
    <row r="10204" spans="1:55" x14ac:dyDescent="0.3">
      <c r="A10204" s="76"/>
      <c r="B10204" s="104"/>
      <c r="C10204" s="76"/>
      <c r="D10204" s="77"/>
      <c r="E10204" s="12"/>
      <c r="F10204" s="78"/>
      <c r="G10204" s="77"/>
      <c r="H10204" s="79"/>
      <c r="BA10204" s="5" t="str">
        <f t="shared" si="159"/>
        <v/>
      </c>
      <c r="BB10204" s="5" t="str">
        <f>IF(OR($E10204="",$G10204&lt;&gt;"Ativo"),"",IF(COUNTIFS($E$4:$E10204,$E10204,$A$4:$A10204,$A10204,$G$4:$G10204,"Ativo")=1,1,0))</f>
        <v/>
      </c>
      <c r="BC10204" t="str">
        <f>IF(OR($A10204="",$G10204&lt;&gt;"Ativo"),"",IF(COUNTIFS($A$4:$A10204,$A10204,$G$4:$G10204,"Ativo")=1,1,0))</f>
        <v/>
      </c>
    </row>
    <row r="10205" spans="1:55" x14ac:dyDescent="0.3">
      <c r="A10205" s="76"/>
      <c r="B10205" s="104"/>
      <c r="C10205" s="76"/>
      <c r="D10205" s="77"/>
      <c r="E10205" s="12"/>
      <c r="F10205" s="78"/>
      <c r="G10205" s="77"/>
      <c r="H10205" s="79"/>
      <c r="BA10205" s="5" t="str">
        <f t="shared" si="159"/>
        <v/>
      </c>
      <c r="BB10205" s="5" t="str">
        <f>IF(OR($E10205="",$G10205&lt;&gt;"Ativo"),"",IF(COUNTIFS($E$4:$E10205,$E10205,$A$4:$A10205,$A10205,$G$4:$G10205,"Ativo")=1,1,0))</f>
        <v/>
      </c>
      <c r="BC10205" t="str">
        <f>IF(OR($A10205="",$G10205&lt;&gt;"Ativo"),"",IF(COUNTIFS($A$4:$A10205,$A10205,$G$4:$G10205,"Ativo")=1,1,0))</f>
        <v/>
      </c>
    </row>
    <row r="10206" spans="1:55" x14ac:dyDescent="0.3">
      <c r="A10206" s="76"/>
      <c r="B10206" s="104"/>
      <c r="C10206" s="76"/>
      <c r="D10206" s="77"/>
      <c r="E10206" s="12"/>
      <c r="F10206" s="78"/>
      <c r="G10206" s="77"/>
      <c r="H10206" s="79"/>
      <c r="BA10206" s="5" t="str">
        <f t="shared" si="159"/>
        <v/>
      </c>
      <c r="BB10206" s="5" t="str">
        <f>IF(OR($E10206="",$G10206&lt;&gt;"Ativo"),"",IF(COUNTIFS($E$4:$E10206,$E10206,$A$4:$A10206,$A10206,$G$4:$G10206,"Ativo")=1,1,0))</f>
        <v/>
      </c>
      <c r="BC10206" t="str">
        <f>IF(OR($A10206="",$G10206&lt;&gt;"Ativo"),"",IF(COUNTIFS($A$4:$A10206,$A10206,$G$4:$G10206,"Ativo")=1,1,0))</f>
        <v/>
      </c>
    </row>
    <row r="10207" spans="1:55" x14ac:dyDescent="0.3">
      <c r="A10207" s="76"/>
      <c r="B10207" s="104"/>
      <c r="C10207" s="76"/>
      <c r="D10207" s="77"/>
      <c r="E10207" s="12"/>
      <c r="F10207" s="78"/>
      <c r="G10207" s="77"/>
      <c r="H10207" s="79"/>
      <c r="BA10207" s="5" t="str">
        <f t="shared" si="159"/>
        <v/>
      </c>
      <c r="BB10207" s="5" t="str">
        <f>IF(OR($E10207="",$G10207&lt;&gt;"Ativo"),"",IF(COUNTIFS($E$4:$E10207,$E10207,$A$4:$A10207,$A10207,$G$4:$G10207,"Ativo")=1,1,0))</f>
        <v/>
      </c>
      <c r="BC10207" t="str">
        <f>IF(OR($A10207="",$G10207&lt;&gt;"Ativo"),"",IF(COUNTIFS($A$4:$A10207,$A10207,$G$4:$G10207,"Ativo")=1,1,0))</f>
        <v/>
      </c>
    </row>
    <row r="10208" spans="1:55" x14ac:dyDescent="0.3">
      <c r="A10208" s="76"/>
      <c r="B10208" s="104"/>
      <c r="C10208" s="76"/>
      <c r="D10208" s="77"/>
      <c r="E10208" s="12"/>
      <c r="F10208" s="78"/>
      <c r="G10208" s="77"/>
      <c r="H10208" s="79"/>
      <c r="BA10208" s="5" t="str">
        <f t="shared" si="159"/>
        <v/>
      </c>
      <c r="BB10208" s="5" t="str">
        <f>IF(OR($E10208="",$G10208&lt;&gt;"Ativo"),"",IF(COUNTIFS($E$4:$E10208,$E10208,$A$4:$A10208,$A10208,$G$4:$G10208,"Ativo")=1,1,0))</f>
        <v/>
      </c>
      <c r="BC10208" t="str">
        <f>IF(OR($A10208="",$G10208&lt;&gt;"Ativo"),"",IF(COUNTIFS($A$4:$A10208,$A10208,$G$4:$G10208,"Ativo")=1,1,0))</f>
        <v/>
      </c>
    </row>
    <row r="10209" spans="1:55" x14ac:dyDescent="0.3">
      <c r="A10209" s="76"/>
      <c r="B10209" s="104"/>
      <c r="C10209" s="76"/>
      <c r="D10209" s="77"/>
      <c r="E10209" s="12"/>
      <c r="F10209" s="78"/>
      <c r="G10209" s="77"/>
      <c r="H10209" s="79"/>
      <c r="BA10209" s="5" t="str">
        <f t="shared" si="159"/>
        <v/>
      </c>
      <c r="BB10209" s="5" t="str">
        <f>IF(OR($E10209="",$G10209&lt;&gt;"Ativo"),"",IF(COUNTIFS($E$4:$E10209,$E10209,$A$4:$A10209,$A10209,$G$4:$G10209,"Ativo")=1,1,0))</f>
        <v/>
      </c>
      <c r="BC10209" t="str">
        <f>IF(OR($A10209="",$G10209&lt;&gt;"Ativo"),"",IF(COUNTIFS($A$4:$A10209,$A10209,$G$4:$G10209,"Ativo")=1,1,0))</f>
        <v/>
      </c>
    </row>
    <row r="10210" spans="1:55" x14ac:dyDescent="0.3">
      <c r="A10210" s="76"/>
      <c r="B10210" s="104"/>
      <c r="C10210" s="76"/>
      <c r="D10210" s="77"/>
      <c r="E10210" s="12"/>
      <c r="F10210" s="78"/>
      <c r="G10210" s="77"/>
      <c r="H10210" s="79"/>
      <c r="BA10210" s="5" t="str">
        <f t="shared" si="159"/>
        <v/>
      </c>
      <c r="BB10210" s="5" t="str">
        <f>IF(OR($E10210="",$G10210&lt;&gt;"Ativo"),"",IF(COUNTIFS($E$4:$E10210,$E10210,$A$4:$A10210,$A10210,$G$4:$G10210,"Ativo")=1,1,0))</f>
        <v/>
      </c>
      <c r="BC10210" t="str">
        <f>IF(OR($A10210="",$G10210&lt;&gt;"Ativo"),"",IF(COUNTIFS($A$4:$A10210,$A10210,$G$4:$G10210,"Ativo")=1,1,0))</f>
        <v/>
      </c>
    </row>
    <row r="10211" spans="1:55" x14ac:dyDescent="0.3">
      <c r="A10211" s="76"/>
      <c r="B10211" s="104"/>
      <c r="C10211" s="76"/>
      <c r="D10211" s="77"/>
      <c r="E10211" s="12"/>
      <c r="F10211" s="78"/>
      <c r="G10211" s="77"/>
      <c r="H10211" s="79"/>
      <c r="BA10211" s="5" t="str">
        <f t="shared" si="159"/>
        <v/>
      </c>
      <c r="BB10211" s="5" t="str">
        <f>IF(OR($E10211="",$G10211&lt;&gt;"Ativo"),"",IF(COUNTIFS($E$4:$E10211,$E10211,$A$4:$A10211,$A10211,$G$4:$G10211,"Ativo")=1,1,0))</f>
        <v/>
      </c>
      <c r="BC10211" t="str">
        <f>IF(OR($A10211="",$G10211&lt;&gt;"Ativo"),"",IF(COUNTIFS($A$4:$A10211,$A10211,$G$4:$G10211,"Ativo")=1,1,0))</f>
        <v/>
      </c>
    </row>
    <row r="10212" spans="1:55" x14ac:dyDescent="0.3">
      <c r="A10212" s="76"/>
      <c r="B10212" s="104"/>
      <c r="C10212" s="76"/>
      <c r="D10212" s="77"/>
      <c r="E10212" s="12"/>
      <c r="F10212" s="78"/>
      <c r="G10212" s="77"/>
      <c r="H10212" s="79"/>
      <c r="BA10212" s="5" t="str">
        <f t="shared" si="159"/>
        <v/>
      </c>
      <c r="BB10212" s="5" t="str">
        <f>IF(OR($E10212="",$G10212&lt;&gt;"Ativo"),"",IF(COUNTIFS($E$4:$E10212,$E10212,$A$4:$A10212,$A10212,$G$4:$G10212,"Ativo")=1,1,0))</f>
        <v/>
      </c>
      <c r="BC10212" t="str">
        <f>IF(OR($A10212="",$G10212&lt;&gt;"Ativo"),"",IF(COUNTIFS($A$4:$A10212,$A10212,$G$4:$G10212,"Ativo")=1,1,0))</f>
        <v/>
      </c>
    </row>
    <row r="10213" spans="1:55" x14ac:dyDescent="0.3">
      <c r="A10213" s="76"/>
      <c r="B10213" s="104"/>
      <c r="C10213" s="76"/>
      <c r="D10213" s="77"/>
      <c r="E10213" s="12"/>
      <c r="F10213" s="78"/>
      <c r="G10213" s="77"/>
      <c r="H10213" s="79"/>
      <c r="BA10213" s="5" t="str">
        <f t="shared" si="159"/>
        <v/>
      </c>
      <c r="BB10213" s="5" t="str">
        <f>IF(OR($E10213="",$G10213&lt;&gt;"Ativo"),"",IF(COUNTIFS($E$4:$E10213,$E10213,$A$4:$A10213,$A10213,$G$4:$G10213,"Ativo")=1,1,0))</f>
        <v/>
      </c>
      <c r="BC10213" t="str">
        <f>IF(OR($A10213="",$G10213&lt;&gt;"Ativo"),"",IF(COUNTIFS($A$4:$A10213,$A10213,$G$4:$G10213,"Ativo")=1,1,0))</f>
        <v/>
      </c>
    </row>
    <row r="10214" spans="1:55" x14ac:dyDescent="0.3">
      <c r="A10214" s="76"/>
      <c r="B10214" s="104"/>
      <c r="C10214" s="76"/>
      <c r="D10214" s="77"/>
      <c r="E10214" s="12"/>
      <c r="F10214" s="78"/>
      <c r="G10214" s="77"/>
      <c r="H10214" s="79"/>
      <c r="BA10214" s="5" t="str">
        <f t="shared" si="159"/>
        <v/>
      </c>
      <c r="BB10214" s="5" t="str">
        <f>IF(OR($E10214="",$G10214&lt;&gt;"Ativo"),"",IF(COUNTIFS($E$4:$E10214,$E10214,$A$4:$A10214,$A10214,$G$4:$G10214,"Ativo")=1,1,0))</f>
        <v/>
      </c>
      <c r="BC10214" t="str">
        <f>IF(OR($A10214="",$G10214&lt;&gt;"Ativo"),"",IF(COUNTIFS($A$4:$A10214,$A10214,$G$4:$G10214,"Ativo")=1,1,0))</f>
        <v/>
      </c>
    </row>
    <row r="10215" spans="1:55" x14ac:dyDescent="0.3">
      <c r="A10215" s="76"/>
      <c r="B10215" s="104"/>
      <c r="C10215" s="76"/>
      <c r="D10215" s="77"/>
      <c r="E10215" s="12"/>
      <c r="F10215" s="78"/>
      <c r="G10215" s="77"/>
      <c r="H10215" s="79"/>
      <c r="BA10215" s="5" t="str">
        <f t="shared" si="159"/>
        <v/>
      </c>
      <c r="BB10215" s="5" t="str">
        <f>IF(OR($E10215="",$G10215&lt;&gt;"Ativo"),"",IF(COUNTIFS($E$4:$E10215,$E10215,$A$4:$A10215,$A10215,$G$4:$G10215,"Ativo")=1,1,0))</f>
        <v/>
      </c>
      <c r="BC10215" t="str">
        <f>IF(OR($A10215="",$G10215&lt;&gt;"Ativo"),"",IF(COUNTIFS($A$4:$A10215,$A10215,$G$4:$G10215,"Ativo")=1,1,0))</f>
        <v/>
      </c>
    </row>
    <row r="10216" spans="1:55" x14ac:dyDescent="0.3">
      <c r="A10216" s="76"/>
      <c r="B10216" s="104"/>
      <c r="C10216" s="76"/>
      <c r="D10216" s="77"/>
      <c r="E10216" s="12"/>
      <c r="F10216" s="78"/>
      <c r="G10216" s="77"/>
      <c r="H10216" s="79"/>
      <c r="BA10216" s="5" t="str">
        <f t="shared" si="159"/>
        <v/>
      </c>
      <c r="BB10216" s="5" t="str">
        <f>IF(OR($E10216="",$G10216&lt;&gt;"Ativo"),"",IF(COUNTIFS($E$4:$E10216,$E10216,$A$4:$A10216,$A10216,$G$4:$G10216,"Ativo")=1,1,0))</f>
        <v/>
      </c>
      <c r="BC10216" t="str">
        <f>IF(OR($A10216="",$G10216&lt;&gt;"Ativo"),"",IF(COUNTIFS($A$4:$A10216,$A10216,$G$4:$G10216,"Ativo")=1,1,0))</f>
        <v/>
      </c>
    </row>
    <row r="10217" spans="1:55" x14ac:dyDescent="0.3">
      <c r="A10217" s="76"/>
      <c r="B10217" s="104"/>
      <c r="C10217" s="76"/>
      <c r="D10217" s="77"/>
      <c r="E10217" s="12"/>
      <c r="F10217" s="78"/>
      <c r="G10217" s="77"/>
      <c r="H10217" s="79"/>
      <c r="BA10217" s="5" t="str">
        <f t="shared" si="159"/>
        <v/>
      </c>
      <c r="BB10217" s="5" t="str">
        <f>IF(OR($E10217="",$G10217&lt;&gt;"Ativo"),"",IF(COUNTIFS($E$4:$E10217,$E10217,$A$4:$A10217,$A10217,$G$4:$G10217,"Ativo")=1,1,0))</f>
        <v/>
      </c>
      <c r="BC10217" t="str">
        <f>IF(OR($A10217="",$G10217&lt;&gt;"Ativo"),"",IF(COUNTIFS($A$4:$A10217,$A10217,$G$4:$G10217,"Ativo")=1,1,0))</f>
        <v/>
      </c>
    </row>
    <row r="10218" spans="1:55" x14ac:dyDescent="0.3">
      <c r="A10218" s="76"/>
      <c r="B10218" s="104"/>
      <c r="C10218" s="76"/>
      <c r="D10218" s="77"/>
      <c r="E10218" s="12"/>
      <c r="F10218" s="78"/>
      <c r="G10218" s="77"/>
      <c r="H10218" s="79"/>
      <c r="BA10218" s="5" t="str">
        <f t="shared" si="159"/>
        <v/>
      </c>
      <c r="BB10218" s="5" t="str">
        <f>IF(OR($E10218="",$G10218&lt;&gt;"Ativo"),"",IF(COUNTIFS($E$4:$E10218,$E10218,$A$4:$A10218,$A10218,$G$4:$G10218,"Ativo")=1,1,0))</f>
        <v/>
      </c>
      <c r="BC10218" t="str">
        <f>IF(OR($A10218="",$G10218&lt;&gt;"Ativo"),"",IF(COUNTIFS($A$4:$A10218,$A10218,$G$4:$G10218,"Ativo")=1,1,0))</f>
        <v/>
      </c>
    </row>
    <row r="10219" spans="1:55" x14ac:dyDescent="0.3">
      <c r="A10219" s="76"/>
      <c r="B10219" s="104"/>
      <c r="C10219" s="76"/>
      <c r="D10219" s="77"/>
      <c r="E10219" s="12"/>
      <c r="F10219" s="78"/>
      <c r="G10219" s="77"/>
      <c r="H10219" s="79"/>
      <c r="BA10219" s="5" t="str">
        <f t="shared" si="159"/>
        <v/>
      </c>
      <c r="BB10219" s="5" t="str">
        <f>IF(OR($E10219="",$G10219&lt;&gt;"Ativo"),"",IF(COUNTIFS($E$4:$E10219,$E10219,$A$4:$A10219,$A10219,$G$4:$G10219,"Ativo")=1,1,0))</f>
        <v/>
      </c>
      <c r="BC10219" t="str">
        <f>IF(OR($A10219="",$G10219&lt;&gt;"Ativo"),"",IF(COUNTIFS($A$4:$A10219,$A10219,$G$4:$G10219,"Ativo")=1,1,0))</f>
        <v/>
      </c>
    </row>
    <row r="10220" spans="1:55" x14ac:dyDescent="0.3">
      <c r="A10220" s="76"/>
      <c r="B10220" s="104"/>
      <c r="C10220" s="76"/>
      <c r="D10220" s="77"/>
      <c r="E10220" s="12"/>
      <c r="F10220" s="78"/>
      <c r="G10220" s="77"/>
      <c r="H10220" s="79"/>
      <c r="BA10220" s="5" t="str">
        <f t="shared" si="159"/>
        <v/>
      </c>
      <c r="BB10220" s="5" t="str">
        <f>IF(OR($E10220="",$G10220&lt;&gt;"Ativo"),"",IF(COUNTIFS($E$4:$E10220,$E10220,$A$4:$A10220,$A10220,$G$4:$G10220,"Ativo")=1,1,0))</f>
        <v/>
      </c>
      <c r="BC10220" t="str">
        <f>IF(OR($A10220="",$G10220&lt;&gt;"Ativo"),"",IF(COUNTIFS($A$4:$A10220,$A10220,$G$4:$G10220,"Ativo")=1,1,0))</f>
        <v/>
      </c>
    </row>
    <row r="10221" spans="1:55" x14ac:dyDescent="0.3">
      <c r="A10221" s="76"/>
      <c r="B10221" s="104"/>
      <c r="C10221" s="76"/>
      <c r="D10221" s="77"/>
      <c r="E10221" s="12"/>
      <c r="F10221" s="78"/>
      <c r="G10221" s="77"/>
      <c r="H10221" s="79"/>
      <c r="BA10221" s="5" t="str">
        <f t="shared" si="159"/>
        <v/>
      </c>
      <c r="BB10221" s="5" t="str">
        <f>IF(OR($E10221="",$G10221&lt;&gt;"Ativo"),"",IF(COUNTIFS($E$4:$E10221,$E10221,$A$4:$A10221,$A10221,$G$4:$G10221,"Ativo")=1,1,0))</f>
        <v/>
      </c>
      <c r="BC10221" t="str">
        <f>IF(OR($A10221="",$G10221&lt;&gt;"Ativo"),"",IF(COUNTIFS($A$4:$A10221,$A10221,$G$4:$G10221,"Ativo")=1,1,0))</f>
        <v/>
      </c>
    </row>
    <row r="10222" spans="1:55" x14ac:dyDescent="0.3">
      <c r="A10222" s="76"/>
      <c r="B10222" s="104"/>
      <c r="C10222" s="76"/>
      <c r="D10222" s="77"/>
      <c r="E10222" s="12"/>
      <c r="F10222" s="78"/>
      <c r="G10222" s="77"/>
      <c r="H10222" s="79"/>
      <c r="BA10222" s="5" t="str">
        <f t="shared" si="159"/>
        <v/>
      </c>
      <c r="BB10222" s="5" t="str">
        <f>IF(OR($E10222="",$G10222&lt;&gt;"Ativo"),"",IF(COUNTIFS($E$4:$E10222,$E10222,$A$4:$A10222,$A10222,$G$4:$G10222,"Ativo")=1,1,0))</f>
        <v/>
      </c>
      <c r="BC10222" t="str">
        <f>IF(OR($A10222="",$G10222&lt;&gt;"Ativo"),"",IF(COUNTIFS($A$4:$A10222,$A10222,$G$4:$G10222,"Ativo")=1,1,0))</f>
        <v/>
      </c>
    </row>
    <row r="10223" spans="1:55" x14ac:dyDescent="0.3">
      <c r="A10223" s="76"/>
      <c r="B10223" s="104"/>
      <c r="C10223" s="76"/>
      <c r="D10223" s="77"/>
      <c r="E10223" s="12"/>
      <c r="F10223" s="78"/>
      <c r="G10223" s="77"/>
      <c r="H10223" s="79"/>
      <c r="BA10223" s="5" t="str">
        <f t="shared" si="159"/>
        <v/>
      </c>
      <c r="BB10223" s="5" t="str">
        <f>IF(OR($E10223="",$G10223&lt;&gt;"Ativo"),"",IF(COUNTIFS($E$4:$E10223,$E10223,$A$4:$A10223,$A10223,$G$4:$G10223,"Ativo")=1,1,0))</f>
        <v/>
      </c>
      <c r="BC10223" t="str">
        <f>IF(OR($A10223="",$G10223&lt;&gt;"Ativo"),"",IF(COUNTIFS($A$4:$A10223,$A10223,$G$4:$G10223,"Ativo")=1,1,0))</f>
        <v/>
      </c>
    </row>
    <row r="10224" spans="1:55" x14ac:dyDescent="0.3">
      <c r="A10224" s="76"/>
      <c r="B10224" s="104"/>
      <c r="C10224" s="76"/>
      <c r="D10224" s="77"/>
      <c r="E10224" s="12"/>
      <c r="F10224" s="78"/>
      <c r="G10224" s="77"/>
      <c r="H10224" s="79"/>
      <c r="BA10224" s="5" t="str">
        <f t="shared" si="159"/>
        <v/>
      </c>
      <c r="BB10224" s="5" t="str">
        <f>IF(OR($E10224="",$G10224&lt;&gt;"Ativo"),"",IF(COUNTIFS($E$4:$E10224,$E10224,$A$4:$A10224,$A10224,$G$4:$G10224,"Ativo")=1,1,0))</f>
        <v/>
      </c>
      <c r="BC10224" t="str">
        <f>IF(OR($A10224="",$G10224&lt;&gt;"Ativo"),"",IF(COUNTIFS($A$4:$A10224,$A10224,$G$4:$G10224,"Ativo")=1,1,0))</f>
        <v/>
      </c>
    </row>
    <row r="10225" spans="1:55" x14ac:dyDescent="0.3">
      <c r="A10225" s="76"/>
      <c r="B10225" s="104"/>
      <c r="C10225" s="76"/>
      <c r="D10225" s="77"/>
      <c r="E10225" s="12"/>
      <c r="F10225" s="78"/>
      <c r="G10225" s="77"/>
      <c r="H10225" s="79"/>
      <c r="BA10225" s="5" t="str">
        <f t="shared" si="159"/>
        <v/>
      </c>
      <c r="BB10225" s="5" t="str">
        <f>IF(OR($E10225="",$G10225&lt;&gt;"Ativo"),"",IF(COUNTIFS($E$4:$E10225,$E10225,$A$4:$A10225,$A10225,$G$4:$G10225,"Ativo")=1,1,0))</f>
        <v/>
      </c>
      <c r="BC10225" t="str">
        <f>IF(OR($A10225="",$G10225&lt;&gt;"Ativo"),"",IF(COUNTIFS($A$4:$A10225,$A10225,$G$4:$G10225,"Ativo")=1,1,0))</f>
        <v/>
      </c>
    </row>
    <row r="10226" spans="1:55" x14ac:dyDescent="0.3">
      <c r="A10226" s="76"/>
      <c r="B10226" s="104"/>
      <c r="C10226" s="76"/>
      <c r="D10226" s="77"/>
      <c r="E10226" s="12"/>
      <c r="F10226" s="78"/>
      <c r="G10226" s="77"/>
      <c r="H10226" s="79"/>
      <c r="BA10226" s="5" t="str">
        <f t="shared" si="159"/>
        <v/>
      </c>
      <c r="BB10226" s="5" t="str">
        <f>IF(OR($E10226="",$G10226&lt;&gt;"Ativo"),"",IF(COUNTIFS($E$4:$E10226,$E10226,$A$4:$A10226,$A10226,$G$4:$G10226,"Ativo")=1,1,0))</f>
        <v/>
      </c>
      <c r="BC10226" t="str">
        <f>IF(OR($A10226="",$G10226&lt;&gt;"Ativo"),"",IF(COUNTIFS($A$4:$A10226,$A10226,$G$4:$G10226,"Ativo")=1,1,0))</f>
        <v/>
      </c>
    </row>
    <row r="10227" spans="1:55" x14ac:dyDescent="0.3">
      <c r="A10227" s="76"/>
      <c r="B10227" s="104"/>
      <c r="C10227" s="76"/>
      <c r="D10227" s="77"/>
      <c r="E10227" s="12"/>
      <c r="F10227" s="78"/>
      <c r="G10227" s="77"/>
      <c r="H10227" s="79"/>
      <c r="BA10227" s="5" t="str">
        <f t="shared" si="159"/>
        <v/>
      </c>
      <c r="BB10227" s="5" t="str">
        <f>IF(OR($E10227="",$G10227&lt;&gt;"Ativo"),"",IF(COUNTIFS($E$4:$E10227,$E10227,$A$4:$A10227,$A10227,$G$4:$G10227,"Ativo")=1,1,0))</f>
        <v/>
      </c>
      <c r="BC10227" t="str">
        <f>IF(OR($A10227="",$G10227&lt;&gt;"Ativo"),"",IF(COUNTIFS($A$4:$A10227,$A10227,$G$4:$G10227,"Ativo")=1,1,0))</f>
        <v/>
      </c>
    </row>
    <row r="10228" spans="1:55" x14ac:dyDescent="0.3">
      <c r="A10228" s="76"/>
      <c r="B10228" s="104"/>
      <c r="C10228" s="76"/>
      <c r="D10228" s="77"/>
      <c r="E10228" s="12"/>
      <c r="F10228" s="78"/>
      <c r="G10228" s="77"/>
      <c r="H10228" s="79"/>
      <c r="BA10228" s="5" t="str">
        <f t="shared" si="159"/>
        <v/>
      </c>
      <c r="BB10228" s="5" t="str">
        <f>IF(OR($E10228="",$G10228&lt;&gt;"Ativo"),"",IF(COUNTIFS($E$4:$E10228,$E10228,$A$4:$A10228,$A10228,$G$4:$G10228,"Ativo")=1,1,0))</f>
        <v/>
      </c>
      <c r="BC10228" t="str">
        <f>IF(OR($A10228="",$G10228&lt;&gt;"Ativo"),"",IF(COUNTIFS($A$4:$A10228,$A10228,$G$4:$G10228,"Ativo")=1,1,0))</f>
        <v/>
      </c>
    </row>
    <row r="10229" spans="1:55" x14ac:dyDescent="0.3">
      <c r="A10229" s="76"/>
      <c r="B10229" s="104"/>
      <c r="C10229" s="76"/>
      <c r="D10229" s="77"/>
      <c r="E10229" s="12"/>
      <c r="F10229" s="78"/>
      <c r="G10229" s="77"/>
      <c r="H10229" s="79"/>
      <c r="BA10229" s="5" t="str">
        <f t="shared" si="159"/>
        <v/>
      </c>
      <c r="BB10229" s="5" t="str">
        <f>IF(OR($E10229="",$G10229&lt;&gt;"Ativo"),"",IF(COUNTIFS($E$4:$E10229,$E10229,$A$4:$A10229,$A10229,$G$4:$G10229,"Ativo")=1,1,0))</f>
        <v/>
      </c>
      <c r="BC10229" t="str">
        <f>IF(OR($A10229="",$G10229&lt;&gt;"Ativo"),"",IF(COUNTIFS($A$4:$A10229,$A10229,$G$4:$G10229,"Ativo")=1,1,0))</f>
        <v/>
      </c>
    </row>
    <row r="10230" spans="1:55" x14ac:dyDescent="0.3">
      <c r="A10230" s="76"/>
      <c r="B10230" s="104"/>
      <c r="C10230" s="76"/>
      <c r="D10230" s="77"/>
      <c r="E10230" s="12"/>
      <c r="F10230" s="78"/>
      <c r="G10230" s="77"/>
      <c r="H10230" s="79"/>
      <c r="BA10230" s="5" t="str">
        <f t="shared" si="159"/>
        <v/>
      </c>
      <c r="BB10230" s="5" t="str">
        <f>IF(OR($E10230="",$G10230&lt;&gt;"Ativo"),"",IF(COUNTIFS($E$4:$E10230,$E10230,$A$4:$A10230,$A10230,$G$4:$G10230,"Ativo")=1,1,0))</f>
        <v/>
      </c>
      <c r="BC10230" t="str">
        <f>IF(OR($A10230="",$G10230&lt;&gt;"Ativo"),"",IF(COUNTIFS($A$4:$A10230,$A10230,$G$4:$G10230,"Ativo")=1,1,0))</f>
        <v/>
      </c>
    </row>
    <row r="10231" spans="1:55" x14ac:dyDescent="0.3">
      <c r="A10231" s="76"/>
      <c r="B10231" s="104"/>
      <c r="C10231" s="76"/>
      <c r="D10231" s="77"/>
      <c r="E10231" s="12"/>
      <c r="F10231" s="78"/>
      <c r="G10231" s="77"/>
      <c r="H10231" s="79"/>
      <c r="BA10231" s="5" t="str">
        <f t="shared" si="159"/>
        <v/>
      </c>
      <c r="BB10231" s="5" t="str">
        <f>IF(OR($E10231="",$G10231&lt;&gt;"Ativo"),"",IF(COUNTIFS($E$4:$E10231,$E10231,$A$4:$A10231,$A10231,$G$4:$G10231,"Ativo")=1,1,0))</f>
        <v/>
      </c>
      <c r="BC10231" t="str">
        <f>IF(OR($A10231="",$G10231&lt;&gt;"Ativo"),"",IF(COUNTIFS($A$4:$A10231,$A10231,$G$4:$G10231,"Ativo")=1,1,0))</f>
        <v/>
      </c>
    </row>
    <row r="10232" spans="1:55" x14ac:dyDescent="0.3">
      <c r="A10232" s="76"/>
      <c r="B10232" s="104"/>
      <c r="C10232" s="76"/>
      <c r="D10232" s="77"/>
      <c r="E10232" s="12"/>
      <c r="F10232" s="78"/>
      <c r="G10232" s="77"/>
      <c r="H10232" s="79"/>
      <c r="BA10232" s="5" t="str">
        <f t="shared" si="159"/>
        <v/>
      </c>
      <c r="BB10232" s="5" t="str">
        <f>IF(OR($E10232="",$G10232&lt;&gt;"Ativo"),"",IF(COUNTIFS($E$4:$E10232,$E10232,$A$4:$A10232,$A10232,$G$4:$G10232,"Ativo")=1,1,0))</f>
        <v/>
      </c>
      <c r="BC10232" t="str">
        <f>IF(OR($A10232="",$G10232&lt;&gt;"Ativo"),"",IF(COUNTIFS($A$4:$A10232,$A10232,$G$4:$G10232,"Ativo")=1,1,0))</f>
        <v/>
      </c>
    </row>
    <row r="10233" spans="1:55" x14ac:dyDescent="0.3">
      <c r="A10233" s="76"/>
      <c r="B10233" s="104"/>
      <c r="C10233" s="76"/>
      <c r="D10233" s="77"/>
      <c r="E10233" s="12"/>
      <c r="F10233" s="78"/>
      <c r="G10233" s="77"/>
      <c r="H10233" s="79"/>
      <c r="BA10233" s="5" t="str">
        <f t="shared" si="159"/>
        <v/>
      </c>
      <c r="BB10233" s="5" t="str">
        <f>IF(OR($E10233="",$G10233&lt;&gt;"Ativo"),"",IF(COUNTIFS($E$4:$E10233,$E10233,$A$4:$A10233,$A10233,$G$4:$G10233,"Ativo")=1,1,0))</f>
        <v/>
      </c>
      <c r="BC10233" t="str">
        <f>IF(OR($A10233="",$G10233&lt;&gt;"Ativo"),"",IF(COUNTIFS($A$4:$A10233,$A10233,$G$4:$G10233,"Ativo")=1,1,0))</f>
        <v/>
      </c>
    </row>
    <row r="10234" spans="1:55" x14ac:dyDescent="0.3">
      <c r="A10234" s="76"/>
      <c r="B10234" s="104"/>
      <c r="C10234" s="76"/>
      <c r="D10234" s="77"/>
      <c r="E10234" s="12"/>
      <c r="F10234" s="78"/>
      <c r="G10234" s="77"/>
      <c r="H10234" s="79"/>
      <c r="BA10234" s="5" t="str">
        <f t="shared" si="159"/>
        <v/>
      </c>
      <c r="BB10234" s="5" t="str">
        <f>IF(OR($E10234="",$G10234&lt;&gt;"Ativo"),"",IF(COUNTIFS($E$4:$E10234,$E10234,$A$4:$A10234,$A10234,$G$4:$G10234,"Ativo")=1,1,0))</f>
        <v/>
      </c>
      <c r="BC10234" t="str">
        <f>IF(OR($A10234="",$G10234&lt;&gt;"Ativo"),"",IF(COUNTIFS($A$4:$A10234,$A10234,$G$4:$G10234,"Ativo")=1,1,0))</f>
        <v/>
      </c>
    </row>
    <row r="10235" spans="1:55" x14ac:dyDescent="0.3">
      <c r="A10235" s="76"/>
      <c r="B10235" s="104"/>
      <c r="C10235" s="76"/>
      <c r="D10235" s="77"/>
      <c r="E10235" s="12"/>
      <c r="F10235" s="78"/>
      <c r="G10235" s="77"/>
      <c r="H10235" s="79"/>
      <c r="BA10235" s="5" t="str">
        <f t="shared" si="159"/>
        <v/>
      </c>
      <c r="BB10235" s="5" t="str">
        <f>IF(OR($E10235="",$G10235&lt;&gt;"Ativo"),"",IF(COUNTIFS($E$4:$E10235,$E10235,$A$4:$A10235,$A10235,$G$4:$G10235,"Ativo")=1,1,0))</f>
        <v/>
      </c>
      <c r="BC10235" t="str">
        <f>IF(OR($A10235="",$G10235&lt;&gt;"Ativo"),"",IF(COUNTIFS($A$4:$A10235,$A10235,$G$4:$G10235,"Ativo")=1,1,0))</f>
        <v/>
      </c>
    </row>
    <row r="10236" spans="1:55" x14ac:dyDescent="0.3">
      <c r="A10236" s="76"/>
      <c r="B10236" s="104"/>
      <c r="C10236" s="76"/>
      <c r="D10236" s="77"/>
      <c r="E10236" s="12"/>
      <c r="F10236" s="78"/>
      <c r="G10236" s="77"/>
      <c r="H10236" s="79"/>
      <c r="BA10236" s="5" t="str">
        <f t="shared" si="159"/>
        <v/>
      </c>
      <c r="BB10236" s="5" t="str">
        <f>IF(OR($E10236="",$G10236&lt;&gt;"Ativo"),"",IF(COUNTIFS($E$4:$E10236,$E10236,$A$4:$A10236,$A10236,$G$4:$G10236,"Ativo")=1,1,0))</f>
        <v/>
      </c>
      <c r="BC10236" t="str">
        <f>IF(OR($A10236="",$G10236&lt;&gt;"Ativo"),"",IF(COUNTIFS($A$4:$A10236,$A10236,$G$4:$G10236,"Ativo")=1,1,0))</f>
        <v/>
      </c>
    </row>
    <row r="10237" spans="1:55" x14ac:dyDescent="0.3">
      <c r="A10237" s="76"/>
      <c r="B10237" s="104"/>
      <c r="C10237" s="76"/>
      <c r="D10237" s="77"/>
      <c r="E10237" s="12"/>
      <c r="F10237" s="78"/>
      <c r="G10237" s="77"/>
      <c r="H10237" s="79"/>
      <c r="BA10237" s="5" t="str">
        <f t="shared" si="159"/>
        <v/>
      </c>
      <c r="BB10237" s="5" t="str">
        <f>IF(OR($E10237="",$G10237&lt;&gt;"Ativo"),"",IF(COUNTIFS($E$4:$E10237,$E10237,$A$4:$A10237,$A10237,$G$4:$G10237,"Ativo")=1,1,0))</f>
        <v/>
      </c>
      <c r="BC10237" t="str">
        <f>IF(OR($A10237="",$G10237&lt;&gt;"Ativo"),"",IF(COUNTIFS($A$4:$A10237,$A10237,$G$4:$G10237,"Ativo")=1,1,0))</f>
        <v/>
      </c>
    </row>
    <row r="10238" spans="1:55" x14ac:dyDescent="0.3">
      <c r="A10238" s="76"/>
      <c r="B10238" s="104"/>
      <c r="C10238" s="76"/>
      <c r="D10238" s="77"/>
      <c r="E10238" s="12"/>
      <c r="F10238" s="78"/>
      <c r="G10238" s="77"/>
      <c r="H10238" s="79"/>
      <c r="BA10238" s="5" t="str">
        <f t="shared" si="159"/>
        <v/>
      </c>
      <c r="BB10238" s="5" t="str">
        <f>IF(OR($E10238="",$G10238&lt;&gt;"Ativo"),"",IF(COUNTIFS($E$4:$E10238,$E10238,$A$4:$A10238,$A10238,$G$4:$G10238,"Ativo")=1,1,0))</f>
        <v/>
      </c>
      <c r="BC10238" t="str">
        <f>IF(OR($A10238="",$G10238&lt;&gt;"Ativo"),"",IF(COUNTIFS($A$4:$A10238,$A10238,$G$4:$G10238,"Ativo")=1,1,0))</f>
        <v/>
      </c>
    </row>
    <row r="10239" spans="1:55" x14ac:dyDescent="0.3">
      <c r="A10239" s="76"/>
      <c r="B10239" s="104"/>
      <c r="C10239" s="76"/>
      <c r="D10239" s="77"/>
      <c r="E10239" s="12"/>
      <c r="F10239" s="78"/>
      <c r="G10239" s="77"/>
      <c r="H10239" s="79"/>
      <c r="BA10239" s="5" t="str">
        <f t="shared" si="159"/>
        <v/>
      </c>
      <c r="BB10239" s="5" t="str">
        <f>IF(OR($E10239="",$G10239&lt;&gt;"Ativo"),"",IF(COUNTIFS($E$4:$E10239,$E10239,$A$4:$A10239,$A10239,$G$4:$G10239,"Ativo")=1,1,0))</f>
        <v/>
      </c>
      <c r="BC10239" t="str">
        <f>IF(OR($A10239="",$G10239&lt;&gt;"Ativo"),"",IF(COUNTIFS($A$4:$A10239,$A10239,$G$4:$G10239,"Ativo")=1,1,0))</f>
        <v/>
      </c>
    </row>
    <row r="10240" spans="1:55" x14ac:dyDescent="0.3">
      <c r="A10240" s="76"/>
      <c r="B10240" s="104"/>
      <c r="C10240" s="76"/>
      <c r="D10240" s="77"/>
      <c r="E10240" s="12"/>
      <c r="F10240" s="78"/>
      <c r="G10240" s="77"/>
      <c r="H10240" s="79"/>
      <c r="BA10240" s="5" t="str">
        <f t="shared" si="159"/>
        <v/>
      </c>
      <c r="BB10240" s="5" t="str">
        <f>IF(OR($E10240="",$G10240&lt;&gt;"Ativo"),"",IF(COUNTIFS($E$4:$E10240,$E10240,$A$4:$A10240,$A10240,$G$4:$G10240,"Ativo")=1,1,0))</f>
        <v/>
      </c>
      <c r="BC10240" t="str">
        <f>IF(OR($A10240="",$G10240&lt;&gt;"Ativo"),"",IF(COUNTIFS($A$4:$A10240,$A10240,$G$4:$G10240,"Ativo")=1,1,0))</f>
        <v/>
      </c>
    </row>
    <row r="10241" spans="1:55" x14ac:dyDescent="0.3">
      <c r="A10241" s="76"/>
      <c r="B10241" s="104"/>
      <c r="C10241" s="76"/>
      <c r="D10241" s="77"/>
      <c r="E10241" s="12"/>
      <c r="F10241" s="78"/>
      <c r="G10241" s="77"/>
      <c r="H10241" s="79"/>
      <c r="BA10241" s="5" t="str">
        <f t="shared" si="159"/>
        <v/>
      </c>
      <c r="BB10241" s="5" t="str">
        <f>IF(OR($E10241="",$G10241&lt;&gt;"Ativo"),"",IF(COUNTIFS($E$4:$E10241,$E10241,$A$4:$A10241,$A10241,$G$4:$G10241,"Ativo")=1,1,0))</f>
        <v/>
      </c>
      <c r="BC10241" t="str">
        <f>IF(OR($A10241="",$G10241&lt;&gt;"Ativo"),"",IF(COUNTIFS($A$4:$A10241,$A10241,$G$4:$G10241,"Ativo")=1,1,0))</f>
        <v/>
      </c>
    </row>
    <row r="10242" spans="1:55" x14ac:dyDescent="0.3">
      <c r="A10242" s="76"/>
      <c r="B10242" s="104"/>
      <c r="C10242" s="76"/>
      <c r="D10242" s="77"/>
      <c r="E10242" s="12"/>
      <c r="F10242" s="78"/>
      <c r="G10242" s="77"/>
      <c r="H10242" s="79"/>
      <c r="BA10242" s="5" t="str">
        <f t="shared" si="159"/>
        <v/>
      </c>
      <c r="BB10242" s="5" t="str">
        <f>IF(OR($E10242="",$G10242&lt;&gt;"Ativo"),"",IF(COUNTIFS($E$4:$E10242,$E10242,$A$4:$A10242,$A10242,$G$4:$G10242,"Ativo")=1,1,0))</f>
        <v/>
      </c>
      <c r="BC10242" t="str">
        <f>IF(OR($A10242="",$G10242&lt;&gt;"Ativo"),"",IF(COUNTIFS($A$4:$A10242,$A10242,$G$4:$G10242,"Ativo")=1,1,0))</f>
        <v/>
      </c>
    </row>
    <row r="10243" spans="1:55" x14ac:dyDescent="0.3">
      <c r="A10243" s="76"/>
      <c r="B10243" s="104"/>
      <c r="C10243" s="76"/>
      <c r="D10243" s="77"/>
      <c r="E10243" s="12"/>
      <c r="F10243" s="78"/>
      <c r="G10243" s="77"/>
      <c r="H10243" s="79"/>
      <c r="BA10243" s="5" t="str">
        <f t="shared" si="159"/>
        <v/>
      </c>
      <c r="BB10243" s="5" t="str">
        <f>IF(OR($E10243="",$G10243&lt;&gt;"Ativo"),"",IF(COUNTIFS($E$4:$E10243,$E10243,$A$4:$A10243,$A10243,$G$4:$G10243,"Ativo")=1,1,0))</f>
        <v/>
      </c>
      <c r="BC10243" t="str">
        <f>IF(OR($A10243="",$G10243&lt;&gt;"Ativo"),"",IF(COUNTIFS($A$4:$A10243,$A10243,$G$4:$G10243,"Ativo")=1,1,0))</f>
        <v/>
      </c>
    </row>
    <row r="10244" spans="1:55" x14ac:dyDescent="0.3">
      <c r="A10244" s="76"/>
      <c r="B10244" s="104"/>
      <c r="C10244" s="76"/>
      <c r="D10244" s="77"/>
      <c r="E10244" s="12"/>
      <c r="F10244" s="78"/>
      <c r="G10244" s="77"/>
      <c r="H10244" s="79"/>
      <c r="BA10244" s="5" t="str">
        <f t="shared" ref="BA10244:BA10307" si="160">IF($D10244="","",MID($D10244,4,LEN($D10244)-5))</f>
        <v/>
      </c>
      <c r="BB10244" s="5" t="str">
        <f>IF(OR($E10244="",$G10244&lt;&gt;"Ativo"),"",IF(COUNTIFS($E$4:$E10244,$E10244,$A$4:$A10244,$A10244,$G$4:$G10244,"Ativo")=1,1,0))</f>
        <v/>
      </c>
      <c r="BC10244" t="str">
        <f>IF(OR($A10244="",$G10244&lt;&gt;"Ativo"),"",IF(COUNTIFS($A$4:$A10244,$A10244,$G$4:$G10244,"Ativo")=1,1,0))</f>
        <v/>
      </c>
    </row>
    <row r="10245" spans="1:55" x14ac:dyDescent="0.3">
      <c r="A10245" s="76"/>
      <c r="B10245" s="104"/>
      <c r="C10245" s="76"/>
      <c r="D10245" s="77"/>
      <c r="E10245" s="12"/>
      <c r="F10245" s="78"/>
      <c r="G10245" s="77"/>
      <c r="H10245" s="79"/>
      <c r="BA10245" s="5" t="str">
        <f t="shared" si="160"/>
        <v/>
      </c>
      <c r="BB10245" s="5" t="str">
        <f>IF(OR($E10245="",$G10245&lt;&gt;"Ativo"),"",IF(COUNTIFS($E$4:$E10245,$E10245,$A$4:$A10245,$A10245,$G$4:$G10245,"Ativo")=1,1,0))</f>
        <v/>
      </c>
      <c r="BC10245" t="str">
        <f>IF(OR($A10245="",$G10245&lt;&gt;"Ativo"),"",IF(COUNTIFS($A$4:$A10245,$A10245,$G$4:$G10245,"Ativo")=1,1,0))</f>
        <v/>
      </c>
    </row>
    <row r="10246" spans="1:55" x14ac:dyDescent="0.3">
      <c r="A10246" s="76"/>
      <c r="B10246" s="104"/>
      <c r="C10246" s="76"/>
      <c r="D10246" s="77"/>
      <c r="E10246" s="12"/>
      <c r="F10246" s="78"/>
      <c r="G10246" s="77"/>
      <c r="H10246" s="79"/>
      <c r="BA10246" s="5" t="str">
        <f t="shared" si="160"/>
        <v/>
      </c>
      <c r="BB10246" s="5" t="str">
        <f>IF(OR($E10246="",$G10246&lt;&gt;"Ativo"),"",IF(COUNTIFS($E$4:$E10246,$E10246,$A$4:$A10246,$A10246,$G$4:$G10246,"Ativo")=1,1,0))</f>
        <v/>
      </c>
      <c r="BC10246" t="str">
        <f>IF(OR($A10246="",$G10246&lt;&gt;"Ativo"),"",IF(COUNTIFS($A$4:$A10246,$A10246,$G$4:$G10246,"Ativo")=1,1,0))</f>
        <v/>
      </c>
    </row>
    <row r="10247" spans="1:55" x14ac:dyDescent="0.3">
      <c r="A10247" s="76"/>
      <c r="B10247" s="104"/>
      <c r="C10247" s="76"/>
      <c r="D10247" s="77"/>
      <c r="E10247" s="12"/>
      <c r="F10247" s="78"/>
      <c r="G10247" s="77"/>
      <c r="H10247" s="79"/>
      <c r="BA10247" s="5" t="str">
        <f t="shared" si="160"/>
        <v/>
      </c>
      <c r="BB10247" s="5" t="str">
        <f>IF(OR($E10247="",$G10247&lt;&gt;"Ativo"),"",IF(COUNTIFS($E$4:$E10247,$E10247,$A$4:$A10247,$A10247,$G$4:$G10247,"Ativo")=1,1,0))</f>
        <v/>
      </c>
      <c r="BC10247" t="str">
        <f>IF(OR($A10247="",$G10247&lt;&gt;"Ativo"),"",IF(COUNTIFS($A$4:$A10247,$A10247,$G$4:$G10247,"Ativo")=1,1,0))</f>
        <v/>
      </c>
    </row>
    <row r="10248" spans="1:55" x14ac:dyDescent="0.3">
      <c r="A10248" s="76"/>
      <c r="B10248" s="104"/>
      <c r="C10248" s="76"/>
      <c r="D10248" s="77"/>
      <c r="E10248" s="12"/>
      <c r="F10248" s="78"/>
      <c r="G10248" s="77"/>
      <c r="H10248" s="79"/>
      <c r="BA10248" s="5" t="str">
        <f t="shared" si="160"/>
        <v/>
      </c>
      <c r="BB10248" s="5" t="str">
        <f>IF(OR($E10248="",$G10248&lt;&gt;"Ativo"),"",IF(COUNTIFS($E$4:$E10248,$E10248,$A$4:$A10248,$A10248,$G$4:$G10248,"Ativo")=1,1,0))</f>
        <v/>
      </c>
      <c r="BC10248" t="str">
        <f>IF(OR($A10248="",$G10248&lt;&gt;"Ativo"),"",IF(COUNTIFS($A$4:$A10248,$A10248,$G$4:$G10248,"Ativo")=1,1,0))</f>
        <v/>
      </c>
    </row>
    <row r="10249" spans="1:55" x14ac:dyDescent="0.3">
      <c r="A10249" s="76"/>
      <c r="B10249" s="104"/>
      <c r="C10249" s="76"/>
      <c r="D10249" s="77"/>
      <c r="E10249" s="12"/>
      <c r="F10249" s="78"/>
      <c r="G10249" s="77"/>
      <c r="H10249" s="79"/>
      <c r="BA10249" s="5" t="str">
        <f t="shared" si="160"/>
        <v/>
      </c>
      <c r="BB10249" s="5" t="str">
        <f>IF(OR($E10249="",$G10249&lt;&gt;"Ativo"),"",IF(COUNTIFS($E$4:$E10249,$E10249,$A$4:$A10249,$A10249,$G$4:$G10249,"Ativo")=1,1,0))</f>
        <v/>
      </c>
      <c r="BC10249" t="str">
        <f>IF(OR($A10249="",$G10249&lt;&gt;"Ativo"),"",IF(COUNTIFS($A$4:$A10249,$A10249,$G$4:$G10249,"Ativo")=1,1,0))</f>
        <v/>
      </c>
    </row>
    <row r="10250" spans="1:55" x14ac:dyDescent="0.3">
      <c r="A10250" s="76"/>
      <c r="B10250" s="104"/>
      <c r="C10250" s="76"/>
      <c r="D10250" s="77"/>
      <c r="E10250" s="12"/>
      <c r="F10250" s="78"/>
      <c r="G10250" s="77"/>
      <c r="H10250" s="79"/>
      <c r="BA10250" s="5" t="str">
        <f t="shared" si="160"/>
        <v/>
      </c>
      <c r="BB10250" s="5" t="str">
        <f>IF(OR($E10250="",$G10250&lt;&gt;"Ativo"),"",IF(COUNTIFS($E$4:$E10250,$E10250,$A$4:$A10250,$A10250,$G$4:$G10250,"Ativo")=1,1,0))</f>
        <v/>
      </c>
      <c r="BC10250" t="str">
        <f>IF(OR($A10250="",$G10250&lt;&gt;"Ativo"),"",IF(COUNTIFS($A$4:$A10250,$A10250,$G$4:$G10250,"Ativo")=1,1,0))</f>
        <v/>
      </c>
    </row>
    <row r="10251" spans="1:55" x14ac:dyDescent="0.3">
      <c r="A10251" s="76"/>
      <c r="B10251" s="104"/>
      <c r="C10251" s="76"/>
      <c r="D10251" s="77"/>
      <c r="E10251" s="12"/>
      <c r="F10251" s="78"/>
      <c r="G10251" s="77"/>
      <c r="H10251" s="79"/>
      <c r="BA10251" s="5" t="str">
        <f t="shared" si="160"/>
        <v/>
      </c>
      <c r="BB10251" s="5" t="str">
        <f>IF(OR($E10251="",$G10251&lt;&gt;"Ativo"),"",IF(COUNTIFS($E$4:$E10251,$E10251,$A$4:$A10251,$A10251,$G$4:$G10251,"Ativo")=1,1,0))</f>
        <v/>
      </c>
      <c r="BC10251" t="str">
        <f>IF(OR($A10251="",$G10251&lt;&gt;"Ativo"),"",IF(COUNTIFS($A$4:$A10251,$A10251,$G$4:$G10251,"Ativo")=1,1,0))</f>
        <v/>
      </c>
    </row>
    <row r="10252" spans="1:55" x14ac:dyDescent="0.3">
      <c r="A10252" s="76"/>
      <c r="B10252" s="104"/>
      <c r="C10252" s="76"/>
      <c r="D10252" s="77"/>
      <c r="E10252" s="12"/>
      <c r="F10252" s="78"/>
      <c r="G10252" s="77"/>
      <c r="H10252" s="79"/>
      <c r="BA10252" s="5" t="str">
        <f t="shared" si="160"/>
        <v/>
      </c>
      <c r="BB10252" s="5" t="str">
        <f>IF(OR($E10252="",$G10252&lt;&gt;"Ativo"),"",IF(COUNTIFS($E$4:$E10252,$E10252,$A$4:$A10252,$A10252,$G$4:$G10252,"Ativo")=1,1,0))</f>
        <v/>
      </c>
      <c r="BC10252" t="str">
        <f>IF(OR($A10252="",$G10252&lt;&gt;"Ativo"),"",IF(COUNTIFS($A$4:$A10252,$A10252,$G$4:$G10252,"Ativo")=1,1,0))</f>
        <v/>
      </c>
    </row>
    <row r="10253" spans="1:55" x14ac:dyDescent="0.3">
      <c r="A10253" s="76"/>
      <c r="B10253" s="104"/>
      <c r="C10253" s="76"/>
      <c r="D10253" s="77"/>
      <c r="E10253" s="12"/>
      <c r="F10253" s="78"/>
      <c r="G10253" s="77"/>
      <c r="H10253" s="79"/>
      <c r="BA10253" s="5" t="str">
        <f t="shared" si="160"/>
        <v/>
      </c>
      <c r="BB10253" s="5" t="str">
        <f>IF(OR($E10253="",$G10253&lt;&gt;"Ativo"),"",IF(COUNTIFS($E$4:$E10253,$E10253,$A$4:$A10253,$A10253,$G$4:$G10253,"Ativo")=1,1,0))</f>
        <v/>
      </c>
      <c r="BC10253" t="str">
        <f>IF(OR($A10253="",$G10253&lt;&gt;"Ativo"),"",IF(COUNTIFS($A$4:$A10253,$A10253,$G$4:$G10253,"Ativo")=1,1,0))</f>
        <v/>
      </c>
    </row>
    <row r="10254" spans="1:55" x14ac:dyDescent="0.3">
      <c r="A10254" s="76"/>
      <c r="B10254" s="104"/>
      <c r="C10254" s="76"/>
      <c r="D10254" s="77"/>
      <c r="E10254" s="12"/>
      <c r="F10254" s="78"/>
      <c r="G10254" s="77"/>
      <c r="H10254" s="79"/>
      <c r="BA10254" s="5" t="str">
        <f t="shared" si="160"/>
        <v/>
      </c>
      <c r="BB10254" s="5" t="str">
        <f>IF(OR($E10254="",$G10254&lt;&gt;"Ativo"),"",IF(COUNTIFS($E$4:$E10254,$E10254,$A$4:$A10254,$A10254,$G$4:$G10254,"Ativo")=1,1,0))</f>
        <v/>
      </c>
      <c r="BC10254" t="str">
        <f>IF(OR($A10254="",$G10254&lt;&gt;"Ativo"),"",IF(COUNTIFS($A$4:$A10254,$A10254,$G$4:$G10254,"Ativo")=1,1,0))</f>
        <v/>
      </c>
    </row>
    <row r="10255" spans="1:55" x14ac:dyDescent="0.3">
      <c r="A10255" s="76"/>
      <c r="B10255" s="104"/>
      <c r="C10255" s="76"/>
      <c r="D10255" s="77"/>
      <c r="E10255" s="12"/>
      <c r="F10255" s="78"/>
      <c r="G10255" s="77"/>
      <c r="H10255" s="79"/>
      <c r="BA10255" s="5" t="str">
        <f t="shared" si="160"/>
        <v/>
      </c>
      <c r="BB10255" s="5" t="str">
        <f>IF(OR($E10255="",$G10255&lt;&gt;"Ativo"),"",IF(COUNTIFS($E$4:$E10255,$E10255,$A$4:$A10255,$A10255,$G$4:$G10255,"Ativo")=1,1,0))</f>
        <v/>
      </c>
      <c r="BC10255" t="str">
        <f>IF(OR($A10255="",$G10255&lt;&gt;"Ativo"),"",IF(COUNTIFS($A$4:$A10255,$A10255,$G$4:$G10255,"Ativo")=1,1,0))</f>
        <v/>
      </c>
    </row>
    <row r="10256" spans="1:55" x14ac:dyDescent="0.3">
      <c r="A10256" s="76"/>
      <c r="B10256" s="104"/>
      <c r="C10256" s="76"/>
      <c r="D10256" s="77"/>
      <c r="E10256" s="12"/>
      <c r="F10256" s="78"/>
      <c r="G10256" s="77"/>
      <c r="H10256" s="79"/>
      <c r="BA10256" s="5" t="str">
        <f t="shared" si="160"/>
        <v/>
      </c>
      <c r="BB10256" s="5" t="str">
        <f>IF(OR($E10256="",$G10256&lt;&gt;"Ativo"),"",IF(COUNTIFS($E$4:$E10256,$E10256,$A$4:$A10256,$A10256,$G$4:$G10256,"Ativo")=1,1,0))</f>
        <v/>
      </c>
      <c r="BC10256" t="str">
        <f>IF(OR($A10256="",$G10256&lt;&gt;"Ativo"),"",IF(COUNTIFS($A$4:$A10256,$A10256,$G$4:$G10256,"Ativo")=1,1,0))</f>
        <v/>
      </c>
    </row>
    <row r="10257" spans="1:55" x14ac:dyDescent="0.3">
      <c r="A10257" s="76"/>
      <c r="B10257" s="104"/>
      <c r="C10257" s="76"/>
      <c r="D10257" s="77"/>
      <c r="E10257" s="12"/>
      <c r="F10257" s="78"/>
      <c r="G10257" s="77"/>
      <c r="H10257" s="79"/>
      <c r="BA10257" s="5" t="str">
        <f t="shared" si="160"/>
        <v/>
      </c>
      <c r="BB10257" s="5" t="str">
        <f>IF(OR($E10257="",$G10257&lt;&gt;"Ativo"),"",IF(COUNTIFS($E$4:$E10257,$E10257,$A$4:$A10257,$A10257,$G$4:$G10257,"Ativo")=1,1,0))</f>
        <v/>
      </c>
      <c r="BC10257" t="str">
        <f>IF(OR($A10257="",$G10257&lt;&gt;"Ativo"),"",IF(COUNTIFS($A$4:$A10257,$A10257,$G$4:$G10257,"Ativo")=1,1,0))</f>
        <v/>
      </c>
    </row>
    <row r="10258" spans="1:55" x14ac:dyDescent="0.3">
      <c r="A10258" s="76"/>
      <c r="B10258" s="104"/>
      <c r="C10258" s="76"/>
      <c r="D10258" s="77"/>
      <c r="E10258" s="12"/>
      <c r="F10258" s="78"/>
      <c r="G10258" s="77"/>
      <c r="H10258" s="79"/>
      <c r="BA10258" s="5" t="str">
        <f t="shared" si="160"/>
        <v/>
      </c>
      <c r="BB10258" s="5" t="str">
        <f>IF(OR($E10258="",$G10258&lt;&gt;"Ativo"),"",IF(COUNTIFS($E$4:$E10258,$E10258,$A$4:$A10258,$A10258,$G$4:$G10258,"Ativo")=1,1,0))</f>
        <v/>
      </c>
      <c r="BC10258" t="str">
        <f>IF(OR($A10258="",$G10258&lt;&gt;"Ativo"),"",IF(COUNTIFS($A$4:$A10258,$A10258,$G$4:$G10258,"Ativo")=1,1,0))</f>
        <v/>
      </c>
    </row>
    <row r="10259" spans="1:55" x14ac:dyDescent="0.3">
      <c r="A10259" s="76"/>
      <c r="B10259" s="104"/>
      <c r="C10259" s="76"/>
      <c r="D10259" s="77"/>
      <c r="E10259" s="12"/>
      <c r="F10259" s="78"/>
      <c r="G10259" s="77"/>
      <c r="H10259" s="79"/>
      <c r="BA10259" s="5" t="str">
        <f t="shared" si="160"/>
        <v/>
      </c>
      <c r="BB10259" s="5" t="str">
        <f>IF(OR($E10259="",$G10259&lt;&gt;"Ativo"),"",IF(COUNTIFS($E$4:$E10259,$E10259,$A$4:$A10259,$A10259,$G$4:$G10259,"Ativo")=1,1,0))</f>
        <v/>
      </c>
      <c r="BC10259" t="str">
        <f>IF(OR($A10259="",$G10259&lt;&gt;"Ativo"),"",IF(COUNTIFS($A$4:$A10259,$A10259,$G$4:$G10259,"Ativo")=1,1,0))</f>
        <v/>
      </c>
    </row>
    <row r="10260" spans="1:55" x14ac:dyDescent="0.3">
      <c r="A10260" s="76"/>
      <c r="B10260" s="104"/>
      <c r="C10260" s="76"/>
      <c r="D10260" s="77"/>
      <c r="E10260" s="12"/>
      <c r="F10260" s="78"/>
      <c r="G10260" s="77"/>
      <c r="H10260" s="79"/>
      <c r="BA10260" s="5" t="str">
        <f t="shared" si="160"/>
        <v/>
      </c>
      <c r="BB10260" s="5" t="str">
        <f>IF(OR($E10260="",$G10260&lt;&gt;"Ativo"),"",IF(COUNTIFS($E$4:$E10260,$E10260,$A$4:$A10260,$A10260,$G$4:$G10260,"Ativo")=1,1,0))</f>
        <v/>
      </c>
      <c r="BC10260" t="str">
        <f>IF(OR($A10260="",$G10260&lt;&gt;"Ativo"),"",IF(COUNTIFS($A$4:$A10260,$A10260,$G$4:$G10260,"Ativo")=1,1,0))</f>
        <v/>
      </c>
    </row>
    <row r="10261" spans="1:55" x14ac:dyDescent="0.3">
      <c r="A10261" s="76"/>
      <c r="B10261" s="104"/>
      <c r="C10261" s="76"/>
      <c r="D10261" s="77"/>
      <c r="E10261" s="12"/>
      <c r="F10261" s="78"/>
      <c r="G10261" s="77"/>
      <c r="H10261" s="79"/>
      <c r="BA10261" s="5" t="str">
        <f t="shared" si="160"/>
        <v/>
      </c>
      <c r="BB10261" s="5" t="str">
        <f>IF(OR($E10261="",$G10261&lt;&gt;"Ativo"),"",IF(COUNTIFS($E$4:$E10261,$E10261,$A$4:$A10261,$A10261,$G$4:$G10261,"Ativo")=1,1,0))</f>
        <v/>
      </c>
      <c r="BC10261" t="str">
        <f>IF(OR($A10261="",$G10261&lt;&gt;"Ativo"),"",IF(COUNTIFS($A$4:$A10261,$A10261,$G$4:$G10261,"Ativo")=1,1,0))</f>
        <v/>
      </c>
    </row>
    <row r="10262" spans="1:55" x14ac:dyDescent="0.3">
      <c r="A10262" s="76"/>
      <c r="B10262" s="104"/>
      <c r="C10262" s="76"/>
      <c r="D10262" s="77"/>
      <c r="E10262" s="12"/>
      <c r="F10262" s="78"/>
      <c r="G10262" s="77"/>
      <c r="H10262" s="79"/>
      <c r="BA10262" s="5" t="str">
        <f t="shared" si="160"/>
        <v/>
      </c>
      <c r="BB10262" s="5" t="str">
        <f>IF(OR($E10262="",$G10262&lt;&gt;"Ativo"),"",IF(COUNTIFS($E$4:$E10262,$E10262,$A$4:$A10262,$A10262,$G$4:$G10262,"Ativo")=1,1,0))</f>
        <v/>
      </c>
      <c r="BC10262" t="str">
        <f>IF(OR($A10262="",$G10262&lt;&gt;"Ativo"),"",IF(COUNTIFS($A$4:$A10262,$A10262,$G$4:$G10262,"Ativo")=1,1,0))</f>
        <v/>
      </c>
    </row>
    <row r="10263" spans="1:55" x14ac:dyDescent="0.3">
      <c r="A10263" s="76"/>
      <c r="B10263" s="104"/>
      <c r="C10263" s="76"/>
      <c r="D10263" s="77"/>
      <c r="E10263" s="12"/>
      <c r="F10263" s="78"/>
      <c r="G10263" s="77"/>
      <c r="H10263" s="79"/>
      <c r="BA10263" s="5" t="str">
        <f t="shared" si="160"/>
        <v/>
      </c>
      <c r="BB10263" s="5" t="str">
        <f>IF(OR($E10263="",$G10263&lt;&gt;"Ativo"),"",IF(COUNTIFS($E$4:$E10263,$E10263,$A$4:$A10263,$A10263,$G$4:$G10263,"Ativo")=1,1,0))</f>
        <v/>
      </c>
      <c r="BC10263" t="str">
        <f>IF(OR($A10263="",$G10263&lt;&gt;"Ativo"),"",IF(COUNTIFS($A$4:$A10263,$A10263,$G$4:$G10263,"Ativo")=1,1,0))</f>
        <v/>
      </c>
    </row>
    <row r="10264" spans="1:55" x14ac:dyDescent="0.3">
      <c r="A10264" s="76"/>
      <c r="B10264" s="104"/>
      <c r="C10264" s="76"/>
      <c r="D10264" s="77"/>
      <c r="E10264" s="12"/>
      <c r="F10264" s="78"/>
      <c r="G10264" s="77"/>
      <c r="H10264" s="79"/>
      <c r="BA10264" s="5" t="str">
        <f t="shared" si="160"/>
        <v/>
      </c>
      <c r="BB10264" s="5" t="str">
        <f>IF(OR($E10264="",$G10264&lt;&gt;"Ativo"),"",IF(COUNTIFS($E$4:$E10264,$E10264,$A$4:$A10264,$A10264,$G$4:$G10264,"Ativo")=1,1,0))</f>
        <v/>
      </c>
      <c r="BC10264" t="str">
        <f>IF(OR($A10264="",$G10264&lt;&gt;"Ativo"),"",IF(COUNTIFS($A$4:$A10264,$A10264,$G$4:$G10264,"Ativo")=1,1,0))</f>
        <v/>
      </c>
    </row>
    <row r="10265" spans="1:55" x14ac:dyDescent="0.3">
      <c r="A10265" s="76"/>
      <c r="B10265" s="104"/>
      <c r="C10265" s="76"/>
      <c r="D10265" s="77"/>
      <c r="E10265" s="12"/>
      <c r="F10265" s="78"/>
      <c r="G10265" s="77"/>
      <c r="H10265" s="79"/>
      <c r="BA10265" s="5" t="str">
        <f t="shared" si="160"/>
        <v/>
      </c>
      <c r="BB10265" s="5" t="str">
        <f>IF(OR($E10265="",$G10265&lt;&gt;"Ativo"),"",IF(COUNTIFS($E$4:$E10265,$E10265,$A$4:$A10265,$A10265,$G$4:$G10265,"Ativo")=1,1,0))</f>
        <v/>
      </c>
      <c r="BC10265" t="str">
        <f>IF(OR($A10265="",$G10265&lt;&gt;"Ativo"),"",IF(COUNTIFS($A$4:$A10265,$A10265,$G$4:$G10265,"Ativo")=1,1,0))</f>
        <v/>
      </c>
    </row>
    <row r="10266" spans="1:55" x14ac:dyDescent="0.3">
      <c r="A10266" s="76"/>
      <c r="B10266" s="104"/>
      <c r="C10266" s="76"/>
      <c r="D10266" s="77"/>
      <c r="E10266" s="12"/>
      <c r="F10266" s="78"/>
      <c r="G10266" s="77"/>
      <c r="H10266" s="79"/>
      <c r="BA10266" s="5" t="str">
        <f t="shared" si="160"/>
        <v/>
      </c>
      <c r="BB10266" s="5" t="str">
        <f>IF(OR($E10266="",$G10266&lt;&gt;"Ativo"),"",IF(COUNTIFS($E$4:$E10266,$E10266,$A$4:$A10266,$A10266,$G$4:$G10266,"Ativo")=1,1,0))</f>
        <v/>
      </c>
      <c r="BC10266" t="str">
        <f>IF(OR($A10266="",$G10266&lt;&gt;"Ativo"),"",IF(COUNTIFS($A$4:$A10266,$A10266,$G$4:$G10266,"Ativo")=1,1,0))</f>
        <v/>
      </c>
    </row>
    <row r="10267" spans="1:55" x14ac:dyDescent="0.3">
      <c r="A10267" s="76"/>
      <c r="B10267" s="104"/>
      <c r="C10267" s="76"/>
      <c r="D10267" s="77"/>
      <c r="E10267" s="12"/>
      <c r="F10267" s="78"/>
      <c r="G10267" s="77"/>
      <c r="H10267" s="79"/>
      <c r="BA10267" s="5" t="str">
        <f t="shared" si="160"/>
        <v/>
      </c>
      <c r="BB10267" s="5" t="str">
        <f>IF(OR($E10267="",$G10267&lt;&gt;"Ativo"),"",IF(COUNTIFS($E$4:$E10267,$E10267,$A$4:$A10267,$A10267,$G$4:$G10267,"Ativo")=1,1,0))</f>
        <v/>
      </c>
      <c r="BC10267" t="str">
        <f>IF(OR($A10267="",$G10267&lt;&gt;"Ativo"),"",IF(COUNTIFS($A$4:$A10267,$A10267,$G$4:$G10267,"Ativo")=1,1,0))</f>
        <v/>
      </c>
    </row>
    <row r="10268" spans="1:55" x14ac:dyDescent="0.3">
      <c r="A10268" s="76"/>
      <c r="B10268" s="104"/>
      <c r="C10268" s="76"/>
      <c r="D10268" s="77"/>
      <c r="E10268" s="12"/>
      <c r="F10268" s="78"/>
      <c r="G10268" s="77"/>
      <c r="H10268" s="79"/>
      <c r="BA10268" s="5" t="str">
        <f t="shared" si="160"/>
        <v/>
      </c>
      <c r="BB10268" s="5" t="str">
        <f>IF(OR($E10268="",$G10268&lt;&gt;"Ativo"),"",IF(COUNTIFS($E$4:$E10268,$E10268,$A$4:$A10268,$A10268,$G$4:$G10268,"Ativo")=1,1,0))</f>
        <v/>
      </c>
      <c r="BC10268" t="str">
        <f>IF(OR($A10268="",$G10268&lt;&gt;"Ativo"),"",IF(COUNTIFS($A$4:$A10268,$A10268,$G$4:$G10268,"Ativo")=1,1,0))</f>
        <v/>
      </c>
    </row>
    <row r="10269" spans="1:55" x14ac:dyDescent="0.3">
      <c r="A10269" s="76"/>
      <c r="B10269" s="104"/>
      <c r="C10269" s="76"/>
      <c r="D10269" s="77"/>
      <c r="E10269" s="12"/>
      <c r="F10269" s="78"/>
      <c r="G10269" s="77"/>
      <c r="H10269" s="79"/>
      <c r="BA10269" s="5" t="str">
        <f t="shared" si="160"/>
        <v/>
      </c>
      <c r="BB10269" s="5" t="str">
        <f>IF(OR($E10269="",$G10269&lt;&gt;"Ativo"),"",IF(COUNTIFS($E$4:$E10269,$E10269,$A$4:$A10269,$A10269,$G$4:$G10269,"Ativo")=1,1,0))</f>
        <v/>
      </c>
      <c r="BC10269" t="str">
        <f>IF(OR($A10269="",$G10269&lt;&gt;"Ativo"),"",IF(COUNTIFS($A$4:$A10269,$A10269,$G$4:$G10269,"Ativo")=1,1,0))</f>
        <v/>
      </c>
    </row>
    <row r="10270" spans="1:55" x14ac:dyDescent="0.3">
      <c r="A10270" s="76"/>
      <c r="B10270" s="104"/>
      <c r="C10270" s="76"/>
      <c r="D10270" s="77"/>
      <c r="E10270" s="12"/>
      <c r="F10270" s="78"/>
      <c r="G10270" s="77"/>
      <c r="H10270" s="79"/>
      <c r="BA10270" s="5" t="str">
        <f t="shared" si="160"/>
        <v/>
      </c>
      <c r="BB10270" s="5" t="str">
        <f>IF(OR($E10270="",$G10270&lt;&gt;"Ativo"),"",IF(COUNTIFS($E$4:$E10270,$E10270,$A$4:$A10270,$A10270,$G$4:$G10270,"Ativo")=1,1,0))</f>
        <v/>
      </c>
      <c r="BC10270" t="str">
        <f>IF(OR($A10270="",$G10270&lt;&gt;"Ativo"),"",IF(COUNTIFS($A$4:$A10270,$A10270,$G$4:$G10270,"Ativo")=1,1,0))</f>
        <v/>
      </c>
    </row>
    <row r="10271" spans="1:55" x14ac:dyDescent="0.3">
      <c r="A10271" s="76"/>
      <c r="B10271" s="104"/>
      <c r="C10271" s="76"/>
      <c r="D10271" s="77"/>
      <c r="E10271" s="12"/>
      <c r="F10271" s="78"/>
      <c r="G10271" s="77"/>
      <c r="H10271" s="79"/>
      <c r="BA10271" s="5" t="str">
        <f t="shared" si="160"/>
        <v/>
      </c>
      <c r="BB10271" s="5" t="str">
        <f>IF(OR($E10271="",$G10271&lt;&gt;"Ativo"),"",IF(COUNTIFS($E$4:$E10271,$E10271,$A$4:$A10271,$A10271,$G$4:$G10271,"Ativo")=1,1,0))</f>
        <v/>
      </c>
      <c r="BC10271" t="str">
        <f>IF(OR($A10271="",$G10271&lt;&gt;"Ativo"),"",IF(COUNTIFS($A$4:$A10271,$A10271,$G$4:$G10271,"Ativo")=1,1,0))</f>
        <v/>
      </c>
    </row>
    <row r="10272" spans="1:55" x14ac:dyDescent="0.3">
      <c r="A10272" s="76"/>
      <c r="B10272" s="104"/>
      <c r="C10272" s="76"/>
      <c r="D10272" s="77"/>
      <c r="E10272" s="12"/>
      <c r="F10272" s="78"/>
      <c r="G10272" s="77"/>
      <c r="H10272" s="79"/>
      <c r="BA10272" s="5" t="str">
        <f t="shared" si="160"/>
        <v/>
      </c>
      <c r="BB10272" s="5" t="str">
        <f>IF(OR($E10272="",$G10272&lt;&gt;"Ativo"),"",IF(COUNTIFS($E$4:$E10272,$E10272,$A$4:$A10272,$A10272,$G$4:$G10272,"Ativo")=1,1,0))</f>
        <v/>
      </c>
      <c r="BC10272" t="str">
        <f>IF(OR($A10272="",$G10272&lt;&gt;"Ativo"),"",IF(COUNTIFS($A$4:$A10272,$A10272,$G$4:$G10272,"Ativo")=1,1,0))</f>
        <v/>
      </c>
    </row>
    <row r="10273" spans="1:55" x14ac:dyDescent="0.3">
      <c r="A10273" s="76"/>
      <c r="B10273" s="104"/>
      <c r="C10273" s="76"/>
      <c r="D10273" s="77"/>
      <c r="E10273" s="12"/>
      <c r="F10273" s="78"/>
      <c r="G10273" s="77"/>
      <c r="H10273" s="79"/>
      <c r="BA10273" s="5" t="str">
        <f t="shared" si="160"/>
        <v/>
      </c>
      <c r="BB10273" s="5" t="str">
        <f>IF(OR($E10273="",$G10273&lt;&gt;"Ativo"),"",IF(COUNTIFS($E$4:$E10273,$E10273,$A$4:$A10273,$A10273,$G$4:$G10273,"Ativo")=1,1,0))</f>
        <v/>
      </c>
      <c r="BC10273" t="str">
        <f>IF(OR($A10273="",$G10273&lt;&gt;"Ativo"),"",IF(COUNTIFS($A$4:$A10273,$A10273,$G$4:$G10273,"Ativo")=1,1,0))</f>
        <v/>
      </c>
    </row>
    <row r="10274" spans="1:55" x14ac:dyDescent="0.3">
      <c r="A10274" s="76"/>
      <c r="B10274" s="104"/>
      <c r="C10274" s="76"/>
      <c r="D10274" s="77"/>
      <c r="E10274" s="12"/>
      <c r="F10274" s="78"/>
      <c r="G10274" s="77"/>
      <c r="H10274" s="79"/>
      <c r="BA10274" s="5" t="str">
        <f t="shared" si="160"/>
        <v/>
      </c>
      <c r="BB10274" s="5" t="str">
        <f>IF(OR($E10274="",$G10274&lt;&gt;"Ativo"),"",IF(COUNTIFS($E$4:$E10274,$E10274,$A$4:$A10274,$A10274,$G$4:$G10274,"Ativo")=1,1,0))</f>
        <v/>
      </c>
      <c r="BC10274" t="str">
        <f>IF(OR($A10274="",$G10274&lt;&gt;"Ativo"),"",IF(COUNTIFS($A$4:$A10274,$A10274,$G$4:$G10274,"Ativo")=1,1,0))</f>
        <v/>
      </c>
    </row>
    <row r="10275" spans="1:55" x14ac:dyDescent="0.3">
      <c r="A10275" s="76"/>
      <c r="B10275" s="104"/>
      <c r="C10275" s="76"/>
      <c r="D10275" s="77"/>
      <c r="E10275" s="12"/>
      <c r="F10275" s="78"/>
      <c r="G10275" s="77"/>
      <c r="H10275" s="79"/>
      <c r="BA10275" s="5" t="str">
        <f t="shared" si="160"/>
        <v/>
      </c>
      <c r="BB10275" s="5" t="str">
        <f>IF(OR($E10275="",$G10275&lt;&gt;"Ativo"),"",IF(COUNTIFS($E$4:$E10275,$E10275,$A$4:$A10275,$A10275,$G$4:$G10275,"Ativo")=1,1,0))</f>
        <v/>
      </c>
      <c r="BC10275" t="str">
        <f>IF(OR($A10275="",$G10275&lt;&gt;"Ativo"),"",IF(COUNTIFS($A$4:$A10275,$A10275,$G$4:$G10275,"Ativo")=1,1,0))</f>
        <v/>
      </c>
    </row>
    <row r="10276" spans="1:55" x14ac:dyDescent="0.3">
      <c r="A10276" s="76"/>
      <c r="B10276" s="104"/>
      <c r="C10276" s="76"/>
      <c r="D10276" s="77"/>
      <c r="E10276" s="12"/>
      <c r="F10276" s="78"/>
      <c r="G10276" s="77"/>
      <c r="H10276" s="79"/>
      <c r="BA10276" s="5" t="str">
        <f t="shared" si="160"/>
        <v/>
      </c>
      <c r="BB10276" s="5" t="str">
        <f>IF(OR($E10276="",$G10276&lt;&gt;"Ativo"),"",IF(COUNTIFS($E$4:$E10276,$E10276,$A$4:$A10276,$A10276,$G$4:$G10276,"Ativo")=1,1,0))</f>
        <v/>
      </c>
      <c r="BC10276" t="str">
        <f>IF(OR($A10276="",$G10276&lt;&gt;"Ativo"),"",IF(COUNTIFS($A$4:$A10276,$A10276,$G$4:$G10276,"Ativo")=1,1,0))</f>
        <v/>
      </c>
    </row>
    <row r="10277" spans="1:55" x14ac:dyDescent="0.3">
      <c r="A10277" s="76"/>
      <c r="B10277" s="104"/>
      <c r="C10277" s="76"/>
      <c r="D10277" s="77"/>
      <c r="E10277" s="12"/>
      <c r="F10277" s="78"/>
      <c r="G10277" s="77"/>
      <c r="H10277" s="79"/>
      <c r="BA10277" s="5" t="str">
        <f t="shared" si="160"/>
        <v/>
      </c>
      <c r="BB10277" s="5" t="str">
        <f>IF(OR($E10277="",$G10277&lt;&gt;"Ativo"),"",IF(COUNTIFS($E$4:$E10277,$E10277,$A$4:$A10277,$A10277,$G$4:$G10277,"Ativo")=1,1,0))</f>
        <v/>
      </c>
      <c r="BC10277" t="str">
        <f>IF(OR($A10277="",$G10277&lt;&gt;"Ativo"),"",IF(COUNTIFS($A$4:$A10277,$A10277,$G$4:$G10277,"Ativo")=1,1,0))</f>
        <v/>
      </c>
    </row>
    <row r="10278" spans="1:55" x14ac:dyDescent="0.3">
      <c r="A10278" s="76"/>
      <c r="B10278" s="104"/>
      <c r="C10278" s="76"/>
      <c r="D10278" s="77"/>
      <c r="E10278" s="12"/>
      <c r="F10278" s="78"/>
      <c r="G10278" s="77"/>
      <c r="H10278" s="79"/>
      <c r="BA10278" s="5" t="str">
        <f t="shared" si="160"/>
        <v/>
      </c>
      <c r="BB10278" s="5" t="str">
        <f>IF(OR($E10278="",$G10278&lt;&gt;"Ativo"),"",IF(COUNTIFS($E$4:$E10278,$E10278,$A$4:$A10278,$A10278,$G$4:$G10278,"Ativo")=1,1,0))</f>
        <v/>
      </c>
      <c r="BC10278" t="str">
        <f>IF(OR($A10278="",$G10278&lt;&gt;"Ativo"),"",IF(COUNTIFS($A$4:$A10278,$A10278,$G$4:$G10278,"Ativo")=1,1,0))</f>
        <v/>
      </c>
    </row>
    <row r="10279" spans="1:55" x14ac:dyDescent="0.3">
      <c r="A10279" s="76"/>
      <c r="B10279" s="104"/>
      <c r="C10279" s="76"/>
      <c r="D10279" s="77"/>
      <c r="E10279" s="12"/>
      <c r="F10279" s="78"/>
      <c r="G10279" s="77"/>
      <c r="H10279" s="79"/>
      <c r="BA10279" s="5" t="str">
        <f t="shared" si="160"/>
        <v/>
      </c>
      <c r="BB10279" s="5" t="str">
        <f>IF(OR($E10279="",$G10279&lt;&gt;"Ativo"),"",IF(COUNTIFS($E$4:$E10279,$E10279,$A$4:$A10279,$A10279,$G$4:$G10279,"Ativo")=1,1,0))</f>
        <v/>
      </c>
      <c r="BC10279" t="str">
        <f>IF(OR($A10279="",$G10279&lt;&gt;"Ativo"),"",IF(COUNTIFS($A$4:$A10279,$A10279,$G$4:$G10279,"Ativo")=1,1,0))</f>
        <v/>
      </c>
    </row>
    <row r="10280" spans="1:55" x14ac:dyDescent="0.3">
      <c r="A10280" s="76"/>
      <c r="B10280" s="104"/>
      <c r="C10280" s="76"/>
      <c r="D10280" s="77"/>
      <c r="E10280" s="12"/>
      <c r="F10280" s="78"/>
      <c r="G10280" s="77"/>
      <c r="H10280" s="79"/>
      <c r="BA10280" s="5" t="str">
        <f t="shared" si="160"/>
        <v/>
      </c>
      <c r="BB10280" s="5" t="str">
        <f>IF(OR($E10280="",$G10280&lt;&gt;"Ativo"),"",IF(COUNTIFS($E$4:$E10280,$E10280,$A$4:$A10280,$A10280,$G$4:$G10280,"Ativo")=1,1,0))</f>
        <v/>
      </c>
      <c r="BC10280" t="str">
        <f>IF(OR($A10280="",$G10280&lt;&gt;"Ativo"),"",IF(COUNTIFS($A$4:$A10280,$A10280,$G$4:$G10280,"Ativo")=1,1,0))</f>
        <v/>
      </c>
    </row>
    <row r="10281" spans="1:55" x14ac:dyDescent="0.3">
      <c r="A10281" s="76"/>
      <c r="B10281" s="104"/>
      <c r="C10281" s="76"/>
      <c r="D10281" s="77"/>
      <c r="E10281" s="12"/>
      <c r="F10281" s="78"/>
      <c r="G10281" s="77"/>
      <c r="H10281" s="79"/>
      <c r="BA10281" s="5" t="str">
        <f t="shared" si="160"/>
        <v/>
      </c>
      <c r="BB10281" s="5" t="str">
        <f>IF(OR($E10281="",$G10281&lt;&gt;"Ativo"),"",IF(COUNTIFS($E$4:$E10281,$E10281,$A$4:$A10281,$A10281,$G$4:$G10281,"Ativo")=1,1,0))</f>
        <v/>
      </c>
      <c r="BC10281" t="str">
        <f>IF(OR($A10281="",$G10281&lt;&gt;"Ativo"),"",IF(COUNTIFS($A$4:$A10281,$A10281,$G$4:$G10281,"Ativo")=1,1,0))</f>
        <v/>
      </c>
    </row>
    <row r="10282" spans="1:55" x14ac:dyDescent="0.3">
      <c r="A10282" s="76"/>
      <c r="B10282" s="104"/>
      <c r="C10282" s="76"/>
      <c r="D10282" s="77"/>
      <c r="E10282" s="12"/>
      <c r="F10282" s="78"/>
      <c r="G10282" s="77"/>
      <c r="H10282" s="79"/>
      <c r="BA10282" s="5" t="str">
        <f t="shared" si="160"/>
        <v/>
      </c>
      <c r="BB10282" s="5" t="str">
        <f>IF(OR($E10282="",$G10282&lt;&gt;"Ativo"),"",IF(COUNTIFS($E$4:$E10282,$E10282,$A$4:$A10282,$A10282,$G$4:$G10282,"Ativo")=1,1,0))</f>
        <v/>
      </c>
      <c r="BC10282" t="str">
        <f>IF(OR($A10282="",$G10282&lt;&gt;"Ativo"),"",IF(COUNTIFS($A$4:$A10282,$A10282,$G$4:$G10282,"Ativo")=1,1,0))</f>
        <v/>
      </c>
    </row>
    <row r="10283" spans="1:55" x14ac:dyDescent="0.3">
      <c r="A10283" s="76"/>
      <c r="B10283" s="104"/>
      <c r="C10283" s="76"/>
      <c r="D10283" s="77"/>
      <c r="E10283" s="12"/>
      <c r="F10283" s="78"/>
      <c r="G10283" s="77"/>
      <c r="H10283" s="79"/>
      <c r="BA10283" s="5" t="str">
        <f t="shared" si="160"/>
        <v/>
      </c>
      <c r="BB10283" s="5" t="str">
        <f>IF(OR($E10283="",$G10283&lt;&gt;"Ativo"),"",IF(COUNTIFS($E$4:$E10283,$E10283,$A$4:$A10283,$A10283,$G$4:$G10283,"Ativo")=1,1,0))</f>
        <v/>
      </c>
      <c r="BC10283" t="str">
        <f>IF(OR($A10283="",$G10283&lt;&gt;"Ativo"),"",IF(COUNTIFS($A$4:$A10283,$A10283,$G$4:$G10283,"Ativo")=1,1,0))</f>
        <v/>
      </c>
    </row>
    <row r="10284" spans="1:55" x14ac:dyDescent="0.3">
      <c r="A10284" s="76"/>
      <c r="B10284" s="104"/>
      <c r="C10284" s="76"/>
      <c r="D10284" s="77"/>
      <c r="E10284" s="12"/>
      <c r="F10284" s="78"/>
      <c r="G10284" s="77"/>
      <c r="H10284" s="79"/>
      <c r="BA10284" s="5" t="str">
        <f t="shared" si="160"/>
        <v/>
      </c>
      <c r="BB10284" s="5" t="str">
        <f>IF(OR($E10284="",$G10284&lt;&gt;"Ativo"),"",IF(COUNTIFS($E$4:$E10284,$E10284,$A$4:$A10284,$A10284,$G$4:$G10284,"Ativo")=1,1,0))</f>
        <v/>
      </c>
      <c r="BC10284" t="str">
        <f>IF(OR($A10284="",$G10284&lt;&gt;"Ativo"),"",IF(COUNTIFS($A$4:$A10284,$A10284,$G$4:$G10284,"Ativo")=1,1,0))</f>
        <v/>
      </c>
    </row>
    <row r="10285" spans="1:55" x14ac:dyDescent="0.3">
      <c r="A10285" s="76"/>
      <c r="B10285" s="104"/>
      <c r="C10285" s="76"/>
      <c r="D10285" s="77"/>
      <c r="E10285" s="12"/>
      <c r="F10285" s="78"/>
      <c r="G10285" s="77"/>
      <c r="H10285" s="79"/>
      <c r="BA10285" s="5" t="str">
        <f t="shared" si="160"/>
        <v/>
      </c>
      <c r="BB10285" s="5" t="str">
        <f>IF(OR($E10285="",$G10285&lt;&gt;"Ativo"),"",IF(COUNTIFS($E$4:$E10285,$E10285,$A$4:$A10285,$A10285,$G$4:$G10285,"Ativo")=1,1,0))</f>
        <v/>
      </c>
      <c r="BC10285" t="str">
        <f>IF(OR($A10285="",$G10285&lt;&gt;"Ativo"),"",IF(COUNTIFS($A$4:$A10285,$A10285,$G$4:$G10285,"Ativo")=1,1,0))</f>
        <v/>
      </c>
    </row>
    <row r="10286" spans="1:55" x14ac:dyDescent="0.3">
      <c r="A10286" s="76"/>
      <c r="B10286" s="104"/>
      <c r="C10286" s="76"/>
      <c r="D10286" s="77"/>
      <c r="E10286" s="12"/>
      <c r="F10286" s="78"/>
      <c r="G10286" s="77"/>
      <c r="H10286" s="79"/>
      <c r="BA10286" s="5" t="str">
        <f t="shared" si="160"/>
        <v/>
      </c>
      <c r="BB10286" s="5" t="str">
        <f>IF(OR($E10286="",$G10286&lt;&gt;"Ativo"),"",IF(COUNTIFS($E$4:$E10286,$E10286,$A$4:$A10286,$A10286,$G$4:$G10286,"Ativo")=1,1,0))</f>
        <v/>
      </c>
      <c r="BC10286" t="str">
        <f>IF(OR($A10286="",$G10286&lt;&gt;"Ativo"),"",IF(COUNTIFS($A$4:$A10286,$A10286,$G$4:$G10286,"Ativo")=1,1,0))</f>
        <v/>
      </c>
    </row>
    <row r="10287" spans="1:55" x14ac:dyDescent="0.3">
      <c r="A10287" s="76"/>
      <c r="B10287" s="104"/>
      <c r="C10287" s="76"/>
      <c r="D10287" s="77"/>
      <c r="E10287" s="12"/>
      <c r="F10287" s="78"/>
      <c r="G10287" s="77"/>
      <c r="H10287" s="79"/>
      <c r="BA10287" s="5" t="str">
        <f t="shared" si="160"/>
        <v/>
      </c>
      <c r="BB10287" s="5" t="str">
        <f>IF(OR($E10287="",$G10287&lt;&gt;"Ativo"),"",IF(COUNTIFS($E$4:$E10287,$E10287,$A$4:$A10287,$A10287,$G$4:$G10287,"Ativo")=1,1,0))</f>
        <v/>
      </c>
      <c r="BC10287" t="str">
        <f>IF(OR($A10287="",$G10287&lt;&gt;"Ativo"),"",IF(COUNTIFS($A$4:$A10287,$A10287,$G$4:$G10287,"Ativo")=1,1,0))</f>
        <v/>
      </c>
    </row>
    <row r="10288" spans="1:55" x14ac:dyDescent="0.3">
      <c r="A10288" s="76"/>
      <c r="B10288" s="104"/>
      <c r="C10288" s="76"/>
      <c r="D10288" s="77"/>
      <c r="E10288" s="12"/>
      <c r="F10288" s="78"/>
      <c r="G10288" s="77"/>
      <c r="H10288" s="79"/>
      <c r="BA10288" s="5" t="str">
        <f t="shared" si="160"/>
        <v/>
      </c>
      <c r="BB10288" s="5" t="str">
        <f>IF(OR($E10288="",$G10288&lt;&gt;"Ativo"),"",IF(COUNTIFS($E$4:$E10288,$E10288,$A$4:$A10288,$A10288,$G$4:$G10288,"Ativo")=1,1,0))</f>
        <v/>
      </c>
      <c r="BC10288" t="str">
        <f>IF(OR($A10288="",$G10288&lt;&gt;"Ativo"),"",IF(COUNTIFS($A$4:$A10288,$A10288,$G$4:$G10288,"Ativo")=1,1,0))</f>
        <v/>
      </c>
    </row>
    <row r="10289" spans="1:55" x14ac:dyDescent="0.3">
      <c r="A10289" s="76"/>
      <c r="B10289" s="104"/>
      <c r="C10289" s="76"/>
      <c r="D10289" s="77"/>
      <c r="E10289" s="12"/>
      <c r="F10289" s="78"/>
      <c r="G10289" s="77"/>
      <c r="H10289" s="79"/>
      <c r="BA10289" s="5" t="str">
        <f t="shared" si="160"/>
        <v/>
      </c>
      <c r="BB10289" s="5" t="str">
        <f>IF(OR($E10289="",$G10289&lt;&gt;"Ativo"),"",IF(COUNTIFS($E$4:$E10289,$E10289,$A$4:$A10289,$A10289,$G$4:$G10289,"Ativo")=1,1,0))</f>
        <v/>
      </c>
      <c r="BC10289" t="str">
        <f>IF(OR($A10289="",$G10289&lt;&gt;"Ativo"),"",IF(COUNTIFS($A$4:$A10289,$A10289,$G$4:$G10289,"Ativo")=1,1,0))</f>
        <v/>
      </c>
    </row>
    <row r="10290" spans="1:55" x14ac:dyDescent="0.3">
      <c r="A10290" s="76"/>
      <c r="B10290" s="104"/>
      <c r="C10290" s="76"/>
      <c r="D10290" s="77"/>
      <c r="E10290" s="12"/>
      <c r="F10290" s="78"/>
      <c r="G10290" s="77"/>
      <c r="H10290" s="79"/>
      <c r="BA10290" s="5" t="str">
        <f t="shared" si="160"/>
        <v/>
      </c>
      <c r="BB10290" s="5" t="str">
        <f>IF(OR($E10290="",$G10290&lt;&gt;"Ativo"),"",IF(COUNTIFS($E$4:$E10290,$E10290,$A$4:$A10290,$A10290,$G$4:$G10290,"Ativo")=1,1,0))</f>
        <v/>
      </c>
      <c r="BC10290" t="str">
        <f>IF(OR($A10290="",$G10290&lt;&gt;"Ativo"),"",IF(COUNTIFS($A$4:$A10290,$A10290,$G$4:$G10290,"Ativo")=1,1,0))</f>
        <v/>
      </c>
    </row>
    <row r="10291" spans="1:55" x14ac:dyDescent="0.3">
      <c r="A10291" s="76"/>
      <c r="B10291" s="104"/>
      <c r="C10291" s="76"/>
      <c r="D10291" s="77"/>
      <c r="E10291" s="12"/>
      <c r="F10291" s="78"/>
      <c r="G10291" s="77"/>
      <c r="H10291" s="79"/>
      <c r="BA10291" s="5" t="str">
        <f t="shared" si="160"/>
        <v/>
      </c>
      <c r="BB10291" s="5" t="str">
        <f>IF(OR($E10291="",$G10291&lt;&gt;"Ativo"),"",IF(COUNTIFS($E$4:$E10291,$E10291,$A$4:$A10291,$A10291,$G$4:$G10291,"Ativo")=1,1,0))</f>
        <v/>
      </c>
      <c r="BC10291" t="str">
        <f>IF(OR($A10291="",$G10291&lt;&gt;"Ativo"),"",IF(COUNTIFS($A$4:$A10291,$A10291,$G$4:$G10291,"Ativo")=1,1,0))</f>
        <v/>
      </c>
    </row>
    <row r="10292" spans="1:55" x14ac:dyDescent="0.3">
      <c r="A10292" s="76"/>
      <c r="B10292" s="104"/>
      <c r="C10292" s="76"/>
      <c r="D10292" s="77"/>
      <c r="E10292" s="12"/>
      <c r="F10292" s="78"/>
      <c r="G10292" s="77"/>
      <c r="H10292" s="79"/>
      <c r="BA10292" s="5" t="str">
        <f t="shared" si="160"/>
        <v/>
      </c>
      <c r="BB10292" s="5" t="str">
        <f>IF(OR($E10292="",$G10292&lt;&gt;"Ativo"),"",IF(COUNTIFS($E$4:$E10292,$E10292,$A$4:$A10292,$A10292,$G$4:$G10292,"Ativo")=1,1,0))</f>
        <v/>
      </c>
      <c r="BC10292" t="str">
        <f>IF(OR($A10292="",$G10292&lt;&gt;"Ativo"),"",IF(COUNTIFS($A$4:$A10292,$A10292,$G$4:$G10292,"Ativo")=1,1,0))</f>
        <v/>
      </c>
    </row>
    <row r="10293" spans="1:55" x14ac:dyDescent="0.3">
      <c r="A10293" s="76"/>
      <c r="B10293" s="104"/>
      <c r="C10293" s="76"/>
      <c r="D10293" s="77"/>
      <c r="E10293" s="12"/>
      <c r="F10293" s="78"/>
      <c r="G10293" s="77"/>
      <c r="H10293" s="79"/>
      <c r="BA10293" s="5" t="str">
        <f t="shared" si="160"/>
        <v/>
      </c>
      <c r="BB10293" s="5" t="str">
        <f>IF(OR($E10293="",$G10293&lt;&gt;"Ativo"),"",IF(COUNTIFS($E$4:$E10293,$E10293,$A$4:$A10293,$A10293,$G$4:$G10293,"Ativo")=1,1,0))</f>
        <v/>
      </c>
      <c r="BC10293" t="str">
        <f>IF(OR($A10293="",$G10293&lt;&gt;"Ativo"),"",IF(COUNTIFS($A$4:$A10293,$A10293,$G$4:$G10293,"Ativo")=1,1,0))</f>
        <v/>
      </c>
    </row>
    <row r="10294" spans="1:55" x14ac:dyDescent="0.3">
      <c r="A10294" s="76"/>
      <c r="B10294" s="104"/>
      <c r="C10294" s="76"/>
      <c r="D10294" s="77"/>
      <c r="E10294" s="12"/>
      <c r="F10294" s="78"/>
      <c r="G10294" s="77"/>
      <c r="H10294" s="79"/>
      <c r="BA10294" s="5" t="str">
        <f t="shared" si="160"/>
        <v/>
      </c>
      <c r="BB10294" s="5" t="str">
        <f>IF(OR($E10294="",$G10294&lt;&gt;"Ativo"),"",IF(COUNTIFS($E$4:$E10294,$E10294,$A$4:$A10294,$A10294,$G$4:$G10294,"Ativo")=1,1,0))</f>
        <v/>
      </c>
      <c r="BC10294" t="str">
        <f>IF(OR($A10294="",$G10294&lt;&gt;"Ativo"),"",IF(COUNTIFS($A$4:$A10294,$A10294,$G$4:$G10294,"Ativo")=1,1,0))</f>
        <v/>
      </c>
    </row>
    <row r="10295" spans="1:55" x14ac:dyDescent="0.3">
      <c r="A10295" s="76"/>
      <c r="B10295" s="104"/>
      <c r="C10295" s="76"/>
      <c r="D10295" s="77"/>
      <c r="E10295" s="12"/>
      <c r="F10295" s="78"/>
      <c r="G10295" s="77"/>
      <c r="H10295" s="79"/>
      <c r="BA10295" s="5" t="str">
        <f t="shared" si="160"/>
        <v/>
      </c>
      <c r="BB10295" s="5" t="str">
        <f>IF(OR($E10295="",$G10295&lt;&gt;"Ativo"),"",IF(COUNTIFS($E$4:$E10295,$E10295,$A$4:$A10295,$A10295,$G$4:$G10295,"Ativo")=1,1,0))</f>
        <v/>
      </c>
      <c r="BC10295" t="str">
        <f>IF(OR($A10295="",$G10295&lt;&gt;"Ativo"),"",IF(COUNTIFS($A$4:$A10295,$A10295,$G$4:$G10295,"Ativo")=1,1,0))</f>
        <v/>
      </c>
    </row>
    <row r="10296" spans="1:55" x14ac:dyDescent="0.3">
      <c r="A10296" s="76"/>
      <c r="B10296" s="104"/>
      <c r="C10296" s="76"/>
      <c r="D10296" s="77"/>
      <c r="E10296" s="12"/>
      <c r="F10296" s="78"/>
      <c r="G10296" s="77"/>
      <c r="H10296" s="79"/>
      <c r="BA10296" s="5" t="str">
        <f t="shared" si="160"/>
        <v/>
      </c>
      <c r="BB10296" s="5" t="str">
        <f>IF(OR($E10296="",$G10296&lt;&gt;"Ativo"),"",IF(COUNTIFS($E$4:$E10296,$E10296,$A$4:$A10296,$A10296,$G$4:$G10296,"Ativo")=1,1,0))</f>
        <v/>
      </c>
      <c r="BC10296" t="str">
        <f>IF(OR($A10296="",$G10296&lt;&gt;"Ativo"),"",IF(COUNTIFS($A$4:$A10296,$A10296,$G$4:$G10296,"Ativo")=1,1,0))</f>
        <v/>
      </c>
    </row>
    <row r="10297" spans="1:55" x14ac:dyDescent="0.3">
      <c r="A10297" s="76"/>
      <c r="B10297" s="104"/>
      <c r="C10297" s="76"/>
      <c r="D10297" s="77"/>
      <c r="E10297" s="12"/>
      <c r="F10297" s="78"/>
      <c r="G10297" s="77"/>
      <c r="H10297" s="79"/>
      <c r="BA10297" s="5" t="str">
        <f t="shared" si="160"/>
        <v/>
      </c>
      <c r="BB10297" s="5" t="str">
        <f>IF(OR($E10297="",$G10297&lt;&gt;"Ativo"),"",IF(COUNTIFS($E$4:$E10297,$E10297,$A$4:$A10297,$A10297,$G$4:$G10297,"Ativo")=1,1,0))</f>
        <v/>
      </c>
      <c r="BC10297" t="str">
        <f>IF(OR($A10297="",$G10297&lt;&gt;"Ativo"),"",IF(COUNTIFS($A$4:$A10297,$A10297,$G$4:$G10297,"Ativo")=1,1,0))</f>
        <v/>
      </c>
    </row>
    <row r="10298" spans="1:55" x14ac:dyDescent="0.3">
      <c r="A10298" s="76"/>
      <c r="B10298" s="104"/>
      <c r="C10298" s="76"/>
      <c r="D10298" s="77"/>
      <c r="E10298" s="12"/>
      <c r="F10298" s="78"/>
      <c r="G10298" s="77"/>
      <c r="H10298" s="79"/>
      <c r="BA10298" s="5" t="str">
        <f t="shared" si="160"/>
        <v/>
      </c>
      <c r="BB10298" s="5" t="str">
        <f>IF(OR($E10298="",$G10298&lt;&gt;"Ativo"),"",IF(COUNTIFS($E$4:$E10298,$E10298,$A$4:$A10298,$A10298,$G$4:$G10298,"Ativo")=1,1,0))</f>
        <v/>
      </c>
      <c r="BC10298" t="str">
        <f>IF(OR($A10298="",$G10298&lt;&gt;"Ativo"),"",IF(COUNTIFS($A$4:$A10298,$A10298,$G$4:$G10298,"Ativo")=1,1,0))</f>
        <v/>
      </c>
    </row>
    <row r="10299" spans="1:55" x14ac:dyDescent="0.3">
      <c r="A10299" s="76"/>
      <c r="B10299" s="104"/>
      <c r="C10299" s="76"/>
      <c r="D10299" s="77"/>
      <c r="E10299" s="12"/>
      <c r="F10299" s="78"/>
      <c r="G10299" s="77"/>
      <c r="H10299" s="79"/>
      <c r="BA10299" s="5" t="str">
        <f t="shared" si="160"/>
        <v/>
      </c>
      <c r="BB10299" s="5" t="str">
        <f>IF(OR($E10299="",$G10299&lt;&gt;"Ativo"),"",IF(COUNTIFS($E$4:$E10299,$E10299,$A$4:$A10299,$A10299,$G$4:$G10299,"Ativo")=1,1,0))</f>
        <v/>
      </c>
      <c r="BC10299" t="str">
        <f>IF(OR($A10299="",$G10299&lt;&gt;"Ativo"),"",IF(COUNTIFS($A$4:$A10299,$A10299,$G$4:$G10299,"Ativo")=1,1,0))</f>
        <v/>
      </c>
    </row>
    <row r="10300" spans="1:55" x14ac:dyDescent="0.3">
      <c r="A10300" s="76"/>
      <c r="B10300" s="104"/>
      <c r="C10300" s="76"/>
      <c r="D10300" s="77"/>
      <c r="E10300" s="12"/>
      <c r="F10300" s="78"/>
      <c r="G10300" s="77"/>
      <c r="H10300" s="79"/>
      <c r="BA10300" s="5" t="str">
        <f t="shared" si="160"/>
        <v/>
      </c>
      <c r="BB10300" s="5" t="str">
        <f>IF(OR($E10300="",$G10300&lt;&gt;"Ativo"),"",IF(COUNTIFS($E$4:$E10300,$E10300,$A$4:$A10300,$A10300,$G$4:$G10300,"Ativo")=1,1,0))</f>
        <v/>
      </c>
      <c r="BC10300" t="str">
        <f>IF(OR($A10300="",$G10300&lt;&gt;"Ativo"),"",IF(COUNTIFS($A$4:$A10300,$A10300,$G$4:$G10300,"Ativo")=1,1,0))</f>
        <v/>
      </c>
    </row>
    <row r="10301" spans="1:55" x14ac:dyDescent="0.3">
      <c r="A10301" s="76"/>
      <c r="B10301" s="104"/>
      <c r="C10301" s="76"/>
      <c r="D10301" s="77"/>
      <c r="E10301" s="12"/>
      <c r="F10301" s="78"/>
      <c r="G10301" s="77"/>
      <c r="H10301" s="79"/>
      <c r="BA10301" s="5" t="str">
        <f t="shared" si="160"/>
        <v/>
      </c>
      <c r="BB10301" s="5" t="str">
        <f>IF(OR($E10301="",$G10301&lt;&gt;"Ativo"),"",IF(COUNTIFS($E$4:$E10301,$E10301,$A$4:$A10301,$A10301,$G$4:$G10301,"Ativo")=1,1,0))</f>
        <v/>
      </c>
      <c r="BC10301" t="str">
        <f>IF(OR($A10301="",$G10301&lt;&gt;"Ativo"),"",IF(COUNTIFS($A$4:$A10301,$A10301,$G$4:$G10301,"Ativo")=1,1,0))</f>
        <v/>
      </c>
    </row>
    <row r="10302" spans="1:55" x14ac:dyDescent="0.3">
      <c r="A10302" s="76"/>
      <c r="B10302" s="104"/>
      <c r="C10302" s="76"/>
      <c r="D10302" s="77"/>
      <c r="E10302" s="12"/>
      <c r="F10302" s="78"/>
      <c r="G10302" s="77"/>
      <c r="H10302" s="79"/>
      <c r="BA10302" s="5" t="str">
        <f t="shared" si="160"/>
        <v/>
      </c>
      <c r="BB10302" s="5" t="str">
        <f>IF(OR($E10302="",$G10302&lt;&gt;"Ativo"),"",IF(COUNTIFS($E$4:$E10302,$E10302,$A$4:$A10302,$A10302,$G$4:$G10302,"Ativo")=1,1,0))</f>
        <v/>
      </c>
      <c r="BC10302" t="str">
        <f>IF(OR($A10302="",$G10302&lt;&gt;"Ativo"),"",IF(COUNTIFS($A$4:$A10302,$A10302,$G$4:$G10302,"Ativo")=1,1,0))</f>
        <v/>
      </c>
    </row>
    <row r="10303" spans="1:55" x14ac:dyDescent="0.3">
      <c r="A10303" s="76"/>
      <c r="B10303" s="104"/>
      <c r="C10303" s="76"/>
      <c r="D10303" s="77"/>
      <c r="E10303" s="12"/>
      <c r="F10303" s="78"/>
      <c r="G10303" s="77"/>
      <c r="H10303" s="79"/>
      <c r="BA10303" s="5" t="str">
        <f t="shared" si="160"/>
        <v/>
      </c>
      <c r="BB10303" s="5" t="str">
        <f>IF(OR($E10303="",$G10303&lt;&gt;"Ativo"),"",IF(COUNTIFS($E$4:$E10303,$E10303,$A$4:$A10303,$A10303,$G$4:$G10303,"Ativo")=1,1,0))</f>
        <v/>
      </c>
      <c r="BC10303" t="str">
        <f>IF(OR($A10303="",$G10303&lt;&gt;"Ativo"),"",IF(COUNTIFS($A$4:$A10303,$A10303,$G$4:$G10303,"Ativo")=1,1,0))</f>
        <v/>
      </c>
    </row>
    <row r="10304" spans="1:55" x14ac:dyDescent="0.3">
      <c r="A10304" s="76"/>
      <c r="B10304" s="104"/>
      <c r="C10304" s="76"/>
      <c r="D10304" s="77"/>
      <c r="E10304" s="12"/>
      <c r="F10304" s="78"/>
      <c r="G10304" s="77"/>
      <c r="H10304" s="79"/>
      <c r="BA10304" s="5" t="str">
        <f t="shared" si="160"/>
        <v/>
      </c>
      <c r="BB10304" s="5" t="str">
        <f>IF(OR($E10304="",$G10304&lt;&gt;"Ativo"),"",IF(COUNTIFS($E$4:$E10304,$E10304,$A$4:$A10304,$A10304,$G$4:$G10304,"Ativo")=1,1,0))</f>
        <v/>
      </c>
      <c r="BC10304" t="str">
        <f>IF(OR($A10304="",$G10304&lt;&gt;"Ativo"),"",IF(COUNTIFS($A$4:$A10304,$A10304,$G$4:$G10304,"Ativo")=1,1,0))</f>
        <v/>
      </c>
    </row>
    <row r="10305" spans="1:55" x14ac:dyDescent="0.3">
      <c r="A10305" s="76"/>
      <c r="B10305" s="104"/>
      <c r="C10305" s="76"/>
      <c r="D10305" s="77"/>
      <c r="E10305" s="12"/>
      <c r="F10305" s="78"/>
      <c r="G10305" s="77"/>
      <c r="H10305" s="79"/>
      <c r="BA10305" s="5" t="str">
        <f t="shared" si="160"/>
        <v/>
      </c>
      <c r="BB10305" s="5" t="str">
        <f>IF(OR($E10305="",$G10305&lt;&gt;"Ativo"),"",IF(COUNTIFS($E$4:$E10305,$E10305,$A$4:$A10305,$A10305,$G$4:$G10305,"Ativo")=1,1,0))</f>
        <v/>
      </c>
      <c r="BC10305" t="str">
        <f>IF(OR($A10305="",$G10305&lt;&gt;"Ativo"),"",IF(COUNTIFS($A$4:$A10305,$A10305,$G$4:$G10305,"Ativo")=1,1,0))</f>
        <v/>
      </c>
    </row>
    <row r="10306" spans="1:55" x14ac:dyDescent="0.3">
      <c r="A10306" s="76"/>
      <c r="B10306" s="104"/>
      <c r="C10306" s="76"/>
      <c r="D10306" s="77"/>
      <c r="E10306" s="12"/>
      <c r="F10306" s="78"/>
      <c r="G10306" s="77"/>
      <c r="H10306" s="79"/>
      <c r="BA10306" s="5" t="str">
        <f t="shared" si="160"/>
        <v/>
      </c>
      <c r="BB10306" s="5" t="str">
        <f>IF(OR($E10306="",$G10306&lt;&gt;"Ativo"),"",IF(COUNTIFS($E$4:$E10306,$E10306,$A$4:$A10306,$A10306,$G$4:$G10306,"Ativo")=1,1,0))</f>
        <v/>
      </c>
      <c r="BC10306" t="str">
        <f>IF(OR($A10306="",$G10306&lt;&gt;"Ativo"),"",IF(COUNTIFS($A$4:$A10306,$A10306,$G$4:$G10306,"Ativo")=1,1,0))</f>
        <v/>
      </c>
    </row>
    <row r="10307" spans="1:55" x14ac:dyDescent="0.3">
      <c r="A10307" s="76"/>
      <c r="B10307" s="104"/>
      <c r="C10307" s="76"/>
      <c r="D10307" s="77"/>
      <c r="E10307" s="12"/>
      <c r="F10307" s="78"/>
      <c r="G10307" s="77"/>
      <c r="H10307" s="79"/>
      <c r="BA10307" s="5" t="str">
        <f t="shared" si="160"/>
        <v/>
      </c>
      <c r="BB10307" s="5" t="str">
        <f>IF(OR($E10307="",$G10307&lt;&gt;"Ativo"),"",IF(COUNTIFS($E$4:$E10307,$E10307,$A$4:$A10307,$A10307,$G$4:$G10307,"Ativo")=1,1,0))</f>
        <v/>
      </c>
      <c r="BC10307" t="str">
        <f>IF(OR($A10307="",$G10307&lt;&gt;"Ativo"),"",IF(COUNTIFS($A$4:$A10307,$A10307,$G$4:$G10307,"Ativo")=1,1,0))</f>
        <v/>
      </c>
    </row>
    <row r="10308" spans="1:55" x14ac:dyDescent="0.3">
      <c r="A10308" s="76"/>
      <c r="B10308" s="104"/>
      <c r="C10308" s="76"/>
      <c r="D10308" s="77"/>
      <c r="E10308" s="12"/>
      <c r="F10308" s="78"/>
      <c r="G10308" s="77"/>
      <c r="H10308" s="79"/>
      <c r="BA10308" s="5" t="str">
        <f t="shared" ref="BA10308:BA10371" si="161">IF($D10308="","",MID($D10308,4,LEN($D10308)-5))</f>
        <v/>
      </c>
      <c r="BB10308" s="5" t="str">
        <f>IF(OR($E10308="",$G10308&lt;&gt;"Ativo"),"",IF(COUNTIFS($E$4:$E10308,$E10308,$A$4:$A10308,$A10308,$G$4:$G10308,"Ativo")=1,1,0))</f>
        <v/>
      </c>
      <c r="BC10308" t="str">
        <f>IF(OR($A10308="",$G10308&lt;&gt;"Ativo"),"",IF(COUNTIFS($A$4:$A10308,$A10308,$G$4:$G10308,"Ativo")=1,1,0))</f>
        <v/>
      </c>
    </row>
    <row r="10309" spans="1:55" x14ac:dyDescent="0.3">
      <c r="A10309" s="76"/>
      <c r="B10309" s="104"/>
      <c r="C10309" s="76"/>
      <c r="D10309" s="77"/>
      <c r="E10309" s="12"/>
      <c r="F10309" s="78"/>
      <c r="G10309" s="77"/>
      <c r="H10309" s="79"/>
      <c r="BA10309" s="5" t="str">
        <f t="shared" si="161"/>
        <v/>
      </c>
      <c r="BB10309" s="5" t="str">
        <f>IF(OR($E10309="",$G10309&lt;&gt;"Ativo"),"",IF(COUNTIFS($E$4:$E10309,$E10309,$A$4:$A10309,$A10309,$G$4:$G10309,"Ativo")=1,1,0))</f>
        <v/>
      </c>
      <c r="BC10309" t="str">
        <f>IF(OR($A10309="",$G10309&lt;&gt;"Ativo"),"",IF(COUNTIFS($A$4:$A10309,$A10309,$G$4:$G10309,"Ativo")=1,1,0))</f>
        <v/>
      </c>
    </row>
    <row r="10310" spans="1:55" x14ac:dyDescent="0.3">
      <c r="A10310" s="76"/>
      <c r="B10310" s="104"/>
      <c r="C10310" s="76"/>
      <c r="D10310" s="77"/>
      <c r="E10310" s="12"/>
      <c r="F10310" s="78"/>
      <c r="G10310" s="77"/>
      <c r="H10310" s="79"/>
      <c r="BA10310" s="5" t="str">
        <f t="shared" si="161"/>
        <v/>
      </c>
      <c r="BB10310" s="5" t="str">
        <f>IF(OR($E10310="",$G10310&lt;&gt;"Ativo"),"",IF(COUNTIFS($E$4:$E10310,$E10310,$A$4:$A10310,$A10310,$G$4:$G10310,"Ativo")=1,1,0))</f>
        <v/>
      </c>
      <c r="BC10310" t="str">
        <f>IF(OR($A10310="",$G10310&lt;&gt;"Ativo"),"",IF(COUNTIFS($A$4:$A10310,$A10310,$G$4:$G10310,"Ativo")=1,1,0))</f>
        <v/>
      </c>
    </row>
    <row r="10311" spans="1:55" x14ac:dyDescent="0.3">
      <c r="A10311" s="76"/>
      <c r="B10311" s="104"/>
      <c r="C10311" s="76"/>
      <c r="D10311" s="77"/>
      <c r="E10311" s="12"/>
      <c r="F10311" s="78"/>
      <c r="G10311" s="77"/>
      <c r="H10311" s="79"/>
      <c r="BA10311" s="5" t="str">
        <f t="shared" si="161"/>
        <v/>
      </c>
      <c r="BB10311" s="5" t="str">
        <f>IF(OR($E10311="",$G10311&lt;&gt;"Ativo"),"",IF(COUNTIFS($E$4:$E10311,$E10311,$A$4:$A10311,$A10311,$G$4:$G10311,"Ativo")=1,1,0))</f>
        <v/>
      </c>
      <c r="BC10311" t="str">
        <f>IF(OR($A10311="",$G10311&lt;&gt;"Ativo"),"",IF(COUNTIFS($A$4:$A10311,$A10311,$G$4:$G10311,"Ativo")=1,1,0))</f>
        <v/>
      </c>
    </row>
    <row r="10312" spans="1:55" x14ac:dyDescent="0.3">
      <c r="A10312" s="76"/>
      <c r="B10312" s="104"/>
      <c r="C10312" s="76"/>
      <c r="D10312" s="77"/>
      <c r="E10312" s="12"/>
      <c r="F10312" s="78"/>
      <c r="G10312" s="77"/>
      <c r="H10312" s="79"/>
      <c r="BA10312" s="5" t="str">
        <f t="shared" si="161"/>
        <v/>
      </c>
      <c r="BB10312" s="5" t="str">
        <f>IF(OR($E10312="",$G10312&lt;&gt;"Ativo"),"",IF(COUNTIFS($E$4:$E10312,$E10312,$A$4:$A10312,$A10312,$G$4:$G10312,"Ativo")=1,1,0))</f>
        <v/>
      </c>
      <c r="BC10312" t="str">
        <f>IF(OR($A10312="",$G10312&lt;&gt;"Ativo"),"",IF(COUNTIFS($A$4:$A10312,$A10312,$G$4:$G10312,"Ativo")=1,1,0))</f>
        <v/>
      </c>
    </row>
    <row r="10313" spans="1:55" x14ac:dyDescent="0.3">
      <c r="A10313" s="76"/>
      <c r="B10313" s="104"/>
      <c r="C10313" s="76"/>
      <c r="D10313" s="77"/>
      <c r="E10313" s="12"/>
      <c r="F10313" s="78"/>
      <c r="G10313" s="77"/>
      <c r="H10313" s="79"/>
      <c r="BA10313" s="5" t="str">
        <f t="shared" si="161"/>
        <v/>
      </c>
      <c r="BB10313" s="5" t="str">
        <f>IF(OR($E10313="",$G10313&lt;&gt;"Ativo"),"",IF(COUNTIFS($E$4:$E10313,$E10313,$A$4:$A10313,$A10313,$G$4:$G10313,"Ativo")=1,1,0))</f>
        <v/>
      </c>
      <c r="BC10313" t="str">
        <f>IF(OR($A10313="",$G10313&lt;&gt;"Ativo"),"",IF(COUNTIFS($A$4:$A10313,$A10313,$G$4:$G10313,"Ativo")=1,1,0))</f>
        <v/>
      </c>
    </row>
    <row r="10314" spans="1:55" x14ac:dyDescent="0.3">
      <c r="A10314" s="76"/>
      <c r="B10314" s="104"/>
      <c r="C10314" s="76"/>
      <c r="D10314" s="77"/>
      <c r="E10314" s="12"/>
      <c r="F10314" s="78"/>
      <c r="G10314" s="77"/>
      <c r="H10314" s="79"/>
      <c r="BA10314" s="5" t="str">
        <f t="shared" si="161"/>
        <v/>
      </c>
      <c r="BB10314" s="5" t="str">
        <f>IF(OR($E10314="",$G10314&lt;&gt;"Ativo"),"",IF(COUNTIFS($E$4:$E10314,$E10314,$A$4:$A10314,$A10314,$G$4:$G10314,"Ativo")=1,1,0))</f>
        <v/>
      </c>
      <c r="BC10314" t="str">
        <f>IF(OR($A10314="",$G10314&lt;&gt;"Ativo"),"",IF(COUNTIFS($A$4:$A10314,$A10314,$G$4:$G10314,"Ativo")=1,1,0))</f>
        <v/>
      </c>
    </row>
    <row r="10315" spans="1:55" x14ac:dyDescent="0.3">
      <c r="A10315" s="76"/>
      <c r="B10315" s="104"/>
      <c r="C10315" s="76"/>
      <c r="D10315" s="77"/>
      <c r="E10315" s="12"/>
      <c r="F10315" s="78"/>
      <c r="G10315" s="77"/>
      <c r="H10315" s="79"/>
      <c r="BA10315" s="5" t="str">
        <f t="shared" si="161"/>
        <v/>
      </c>
      <c r="BB10315" s="5" t="str">
        <f>IF(OR($E10315="",$G10315&lt;&gt;"Ativo"),"",IF(COUNTIFS($E$4:$E10315,$E10315,$A$4:$A10315,$A10315,$G$4:$G10315,"Ativo")=1,1,0))</f>
        <v/>
      </c>
      <c r="BC10315" t="str">
        <f>IF(OR($A10315="",$G10315&lt;&gt;"Ativo"),"",IF(COUNTIFS($A$4:$A10315,$A10315,$G$4:$G10315,"Ativo")=1,1,0))</f>
        <v/>
      </c>
    </row>
    <row r="10316" spans="1:55" x14ac:dyDescent="0.3">
      <c r="A10316" s="76"/>
      <c r="B10316" s="104"/>
      <c r="C10316" s="76"/>
      <c r="D10316" s="77"/>
      <c r="E10316" s="12"/>
      <c r="F10316" s="78"/>
      <c r="G10316" s="77"/>
      <c r="H10316" s="79"/>
      <c r="BA10316" s="5" t="str">
        <f t="shared" si="161"/>
        <v/>
      </c>
      <c r="BB10316" s="5" t="str">
        <f>IF(OR($E10316="",$G10316&lt;&gt;"Ativo"),"",IF(COUNTIFS($E$4:$E10316,$E10316,$A$4:$A10316,$A10316,$G$4:$G10316,"Ativo")=1,1,0))</f>
        <v/>
      </c>
      <c r="BC10316" t="str">
        <f>IF(OR($A10316="",$G10316&lt;&gt;"Ativo"),"",IF(COUNTIFS($A$4:$A10316,$A10316,$G$4:$G10316,"Ativo")=1,1,0))</f>
        <v/>
      </c>
    </row>
    <row r="10317" spans="1:55" x14ac:dyDescent="0.3">
      <c r="A10317" s="76"/>
      <c r="B10317" s="104"/>
      <c r="C10317" s="76"/>
      <c r="D10317" s="77"/>
      <c r="E10317" s="12"/>
      <c r="F10317" s="78"/>
      <c r="G10317" s="77"/>
      <c r="H10317" s="79"/>
      <c r="BA10317" s="5" t="str">
        <f t="shared" si="161"/>
        <v/>
      </c>
      <c r="BB10317" s="5" t="str">
        <f>IF(OR($E10317="",$G10317&lt;&gt;"Ativo"),"",IF(COUNTIFS($E$4:$E10317,$E10317,$A$4:$A10317,$A10317,$G$4:$G10317,"Ativo")=1,1,0))</f>
        <v/>
      </c>
      <c r="BC10317" t="str">
        <f>IF(OR($A10317="",$G10317&lt;&gt;"Ativo"),"",IF(COUNTIFS($A$4:$A10317,$A10317,$G$4:$G10317,"Ativo")=1,1,0))</f>
        <v/>
      </c>
    </row>
    <row r="10318" spans="1:55" x14ac:dyDescent="0.3">
      <c r="A10318" s="76"/>
      <c r="B10318" s="104"/>
      <c r="C10318" s="76"/>
      <c r="D10318" s="77"/>
      <c r="E10318" s="12"/>
      <c r="F10318" s="78"/>
      <c r="G10318" s="77"/>
      <c r="H10318" s="79"/>
      <c r="BA10318" s="5" t="str">
        <f t="shared" si="161"/>
        <v/>
      </c>
      <c r="BB10318" s="5" t="str">
        <f>IF(OR($E10318="",$G10318&lt;&gt;"Ativo"),"",IF(COUNTIFS($E$4:$E10318,$E10318,$A$4:$A10318,$A10318,$G$4:$G10318,"Ativo")=1,1,0))</f>
        <v/>
      </c>
      <c r="BC10318" t="str">
        <f>IF(OR($A10318="",$G10318&lt;&gt;"Ativo"),"",IF(COUNTIFS($A$4:$A10318,$A10318,$G$4:$G10318,"Ativo")=1,1,0))</f>
        <v/>
      </c>
    </row>
    <row r="10319" spans="1:55" x14ac:dyDescent="0.3">
      <c r="A10319" s="76"/>
      <c r="B10319" s="104"/>
      <c r="C10319" s="76"/>
      <c r="D10319" s="77"/>
      <c r="E10319" s="12"/>
      <c r="F10319" s="78"/>
      <c r="G10319" s="77"/>
      <c r="H10319" s="79"/>
      <c r="BA10319" s="5" t="str">
        <f t="shared" si="161"/>
        <v/>
      </c>
      <c r="BB10319" s="5" t="str">
        <f>IF(OR($E10319="",$G10319&lt;&gt;"Ativo"),"",IF(COUNTIFS($E$4:$E10319,$E10319,$A$4:$A10319,$A10319,$G$4:$G10319,"Ativo")=1,1,0))</f>
        <v/>
      </c>
      <c r="BC10319" t="str">
        <f>IF(OR($A10319="",$G10319&lt;&gt;"Ativo"),"",IF(COUNTIFS($A$4:$A10319,$A10319,$G$4:$G10319,"Ativo")=1,1,0))</f>
        <v/>
      </c>
    </row>
    <row r="10320" spans="1:55" x14ac:dyDescent="0.3">
      <c r="A10320" s="76"/>
      <c r="B10320" s="104"/>
      <c r="C10320" s="76"/>
      <c r="D10320" s="77"/>
      <c r="E10320" s="12"/>
      <c r="F10320" s="78"/>
      <c r="G10320" s="77"/>
      <c r="H10320" s="79"/>
      <c r="BA10320" s="5" t="str">
        <f t="shared" si="161"/>
        <v/>
      </c>
      <c r="BB10320" s="5" t="str">
        <f>IF(OR($E10320="",$G10320&lt;&gt;"Ativo"),"",IF(COUNTIFS($E$4:$E10320,$E10320,$A$4:$A10320,$A10320,$G$4:$G10320,"Ativo")=1,1,0))</f>
        <v/>
      </c>
      <c r="BC10320" t="str">
        <f>IF(OR($A10320="",$G10320&lt;&gt;"Ativo"),"",IF(COUNTIFS($A$4:$A10320,$A10320,$G$4:$G10320,"Ativo")=1,1,0))</f>
        <v/>
      </c>
    </row>
    <row r="10321" spans="1:55" x14ac:dyDescent="0.3">
      <c r="A10321" s="76"/>
      <c r="B10321" s="104"/>
      <c r="C10321" s="76"/>
      <c r="D10321" s="77"/>
      <c r="E10321" s="12"/>
      <c r="F10321" s="78"/>
      <c r="G10321" s="77"/>
      <c r="H10321" s="79"/>
      <c r="BA10321" s="5" t="str">
        <f t="shared" si="161"/>
        <v/>
      </c>
      <c r="BB10321" s="5" t="str">
        <f>IF(OR($E10321="",$G10321&lt;&gt;"Ativo"),"",IF(COUNTIFS($E$4:$E10321,$E10321,$A$4:$A10321,$A10321,$G$4:$G10321,"Ativo")=1,1,0))</f>
        <v/>
      </c>
      <c r="BC10321" t="str">
        <f>IF(OR($A10321="",$G10321&lt;&gt;"Ativo"),"",IF(COUNTIFS($A$4:$A10321,$A10321,$G$4:$G10321,"Ativo")=1,1,0))</f>
        <v/>
      </c>
    </row>
    <row r="10322" spans="1:55" x14ac:dyDescent="0.3">
      <c r="A10322" s="76"/>
      <c r="B10322" s="104"/>
      <c r="C10322" s="76"/>
      <c r="D10322" s="77"/>
      <c r="E10322" s="12"/>
      <c r="F10322" s="78"/>
      <c r="G10322" s="77"/>
      <c r="H10322" s="79"/>
      <c r="BA10322" s="5" t="str">
        <f t="shared" si="161"/>
        <v/>
      </c>
      <c r="BB10322" s="5" t="str">
        <f>IF(OR($E10322="",$G10322&lt;&gt;"Ativo"),"",IF(COUNTIFS($E$4:$E10322,$E10322,$A$4:$A10322,$A10322,$G$4:$G10322,"Ativo")=1,1,0))</f>
        <v/>
      </c>
      <c r="BC10322" t="str">
        <f>IF(OR($A10322="",$G10322&lt;&gt;"Ativo"),"",IF(COUNTIFS($A$4:$A10322,$A10322,$G$4:$G10322,"Ativo")=1,1,0))</f>
        <v/>
      </c>
    </row>
    <row r="10323" spans="1:55" x14ac:dyDescent="0.3">
      <c r="A10323" s="76"/>
      <c r="B10323" s="104"/>
      <c r="C10323" s="76"/>
      <c r="D10323" s="77"/>
      <c r="E10323" s="12"/>
      <c r="F10323" s="78"/>
      <c r="G10323" s="77"/>
      <c r="H10323" s="79"/>
      <c r="BA10323" s="5" t="str">
        <f t="shared" si="161"/>
        <v/>
      </c>
      <c r="BB10323" s="5" t="str">
        <f>IF(OR($E10323="",$G10323&lt;&gt;"Ativo"),"",IF(COUNTIFS($E$4:$E10323,$E10323,$A$4:$A10323,$A10323,$G$4:$G10323,"Ativo")=1,1,0))</f>
        <v/>
      </c>
      <c r="BC10323" t="str">
        <f>IF(OR($A10323="",$G10323&lt;&gt;"Ativo"),"",IF(COUNTIFS($A$4:$A10323,$A10323,$G$4:$G10323,"Ativo")=1,1,0))</f>
        <v/>
      </c>
    </row>
    <row r="10324" spans="1:55" x14ac:dyDescent="0.3">
      <c r="A10324" s="76"/>
      <c r="B10324" s="104"/>
      <c r="C10324" s="76"/>
      <c r="D10324" s="77"/>
      <c r="E10324" s="12"/>
      <c r="F10324" s="78"/>
      <c r="G10324" s="77"/>
      <c r="H10324" s="79"/>
      <c r="BA10324" s="5" t="str">
        <f t="shared" si="161"/>
        <v/>
      </c>
      <c r="BB10324" s="5" t="str">
        <f>IF(OR($E10324="",$G10324&lt;&gt;"Ativo"),"",IF(COUNTIFS($E$4:$E10324,$E10324,$A$4:$A10324,$A10324,$G$4:$G10324,"Ativo")=1,1,0))</f>
        <v/>
      </c>
      <c r="BC10324" t="str">
        <f>IF(OR($A10324="",$G10324&lt;&gt;"Ativo"),"",IF(COUNTIFS($A$4:$A10324,$A10324,$G$4:$G10324,"Ativo")=1,1,0))</f>
        <v/>
      </c>
    </row>
    <row r="10325" spans="1:55" x14ac:dyDescent="0.3">
      <c r="A10325" s="76"/>
      <c r="B10325" s="104"/>
      <c r="C10325" s="76"/>
      <c r="D10325" s="77"/>
      <c r="E10325" s="12"/>
      <c r="F10325" s="78"/>
      <c r="G10325" s="77"/>
      <c r="H10325" s="79"/>
      <c r="BA10325" s="5" t="str">
        <f t="shared" si="161"/>
        <v/>
      </c>
      <c r="BB10325" s="5" t="str">
        <f>IF(OR($E10325="",$G10325&lt;&gt;"Ativo"),"",IF(COUNTIFS($E$4:$E10325,$E10325,$A$4:$A10325,$A10325,$G$4:$G10325,"Ativo")=1,1,0))</f>
        <v/>
      </c>
      <c r="BC10325" t="str">
        <f>IF(OR($A10325="",$G10325&lt;&gt;"Ativo"),"",IF(COUNTIFS($A$4:$A10325,$A10325,$G$4:$G10325,"Ativo")=1,1,0))</f>
        <v/>
      </c>
    </row>
    <row r="10326" spans="1:55" x14ac:dyDescent="0.3">
      <c r="A10326" s="76"/>
      <c r="B10326" s="104"/>
      <c r="C10326" s="76"/>
      <c r="D10326" s="77"/>
      <c r="E10326" s="12"/>
      <c r="F10326" s="78"/>
      <c r="G10326" s="77"/>
      <c r="H10326" s="79"/>
      <c r="BA10326" s="5" t="str">
        <f t="shared" si="161"/>
        <v/>
      </c>
      <c r="BB10326" s="5" t="str">
        <f>IF(OR($E10326="",$G10326&lt;&gt;"Ativo"),"",IF(COUNTIFS($E$4:$E10326,$E10326,$A$4:$A10326,$A10326,$G$4:$G10326,"Ativo")=1,1,0))</f>
        <v/>
      </c>
      <c r="BC10326" t="str">
        <f>IF(OR($A10326="",$G10326&lt;&gt;"Ativo"),"",IF(COUNTIFS($A$4:$A10326,$A10326,$G$4:$G10326,"Ativo")=1,1,0))</f>
        <v/>
      </c>
    </row>
    <row r="10327" spans="1:55" x14ac:dyDescent="0.3">
      <c r="A10327" s="76"/>
      <c r="B10327" s="104"/>
      <c r="C10327" s="76"/>
      <c r="D10327" s="77"/>
      <c r="E10327" s="12"/>
      <c r="F10327" s="78"/>
      <c r="G10327" s="77"/>
      <c r="H10327" s="79"/>
      <c r="BA10327" s="5" t="str">
        <f t="shared" si="161"/>
        <v/>
      </c>
      <c r="BB10327" s="5" t="str">
        <f>IF(OR($E10327="",$G10327&lt;&gt;"Ativo"),"",IF(COUNTIFS($E$4:$E10327,$E10327,$A$4:$A10327,$A10327,$G$4:$G10327,"Ativo")=1,1,0))</f>
        <v/>
      </c>
      <c r="BC10327" t="str">
        <f>IF(OR($A10327="",$G10327&lt;&gt;"Ativo"),"",IF(COUNTIFS($A$4:$A10327,$A10327,$G$4:$G10327,"Ativo")=1,1,0))</f>
        <v/>
      </c>
    </row>
    <row r="10328" spans="1:55" x14ac:dyDescent="0.3">
      <c r="A10328" s="76"/>
      <c r="B10328" s="104"/>
      <c r="C10328" s="76"/>
      <c r="D10328" s="77"/>
      <c r="E10328" s="12"/>
      <c r="F10328" s="78"/>
      <c r="G10328" s="77"/>
      <c r="H10328" s="79"/>
      <c r="BA10328" s="5" t="str">
        <f t="shared" si="161"/>
        <v/>
      </c>
      <c r="BB10328" s="5" t="str">
        <f>IF(OR($E10328="",$G10328&lt;&gt;"Ativo"),"",IF(COUNTIFS($E$4:$E10328,$E10328,$A$4:$A10328,$A10328,$G$4:$G10328,"Ativo")=1,1,0))</f>
        <v/>
      </c>
      <c r="BC10328" t="str">
        <f>IF(OR($A10328="",$G10328&lt;&gt;"Ativo"),"",IF(COUNTIFS($A$4:$A10328,$A10328,$G$4:$G10328,"Ativo")=1,1,0))</f>
        <v/>
      </c>
    </row>
    <row r="10329" spans="1:55" x14ac:dyDescent="0.3">
      <c r="A10329" s="76"/>
      <c r="B10329" s="104"/>
      <c r="C10329" s="76"/>
      <c r="D10329" s="77"/>
      <c r="E10329" s="12"/>
      <c r="F10329" s="78"/>
      <c r="G10329" s="77"/>
      <c r="H10329" s="79"/>
      <c r="BA10329" s="5" t="str">
        <f t="shared" si="161"/>
        <v/>
      </c>
      <c r="BB10329" s="5" t="str">
        <f>IF(OR($E10329="",$G10329&lt;&gt;"Ativo"),"",IF(COUNTIFS($E$4:$E10329,$E10329,$A$4:$A10329,$A10329,$G$4:$G10329,"Ativo")=1,1,0))</f>
        <v/>
      </c>
      <c r="BC10329" t="str">
        <f>IF(OR($A10329="",$G10329&lt;&gt;"Ativo"),"",IF(COUNTIFS($A$4:$A10329,$A10329,$G$4:$G10329,"Ativo")=1,1,0))</f>
        <v/>
      </c>
    </row>
    <row r="10330" spans="1:55" x14ac:dyDescent="0.3">
      <c r="A10330" s="76"/>
      <c r="B10330" s="104"/>
      <c r="C10330" s="76"/>
      <c r="D10330" s="77"/>
      <c r="E10330" s="12"/>
      <c r="F10330" s="78"/>
      <c r="G10330" s="77"/>
      <c r="H10330" s="79"/>
      <c r="BA10330" s="5" t="str">
        <f t="shared" si="161"/>
        <v/>
      </c>
      <c r="BB10330" s="5" t="str">
        <f>IF(OR($E10330="",$G10330&lt;&gt;"Ativo"),"",IF(COUNTIFS($E$4:$E10330,$E10330,$A$4:$A10330,$A10330,$G$4:$G10330,"Ativo")=1,1,0))</f>
        <v/>
      </c>
      <c r="BC10330" t="str">
        <f>IF(OR($A10330="",$G10330&lt;&gt;"Ativo"),"",IF(COUNTIFS($A$4:$A10330,$A10330,$G$4:$G10330,"Ativo")=1,1,0))</f>
        <v/>
      </c>
    </row>
    <row r="10331" spans="1:55" x14ac:dyDescent="0.3">
      <c r="A10331" s="76"/>
      <c r="B10331" s="104"/>
      <c r="C10331" s="76"/>
      <c r="D10331" s="77"/>
      <c r="E10331" s="12"/>
      <c r="F10331" s="78"/>
      <c r="G10331" s="77"/>
      <c r="H10331" s="79"/>
      <c r="BA10331" s="5" t="str">
        <f t="shared" si="161"/>
        <v/>
      </c>
      <c r="BB10331" s="5" t="str">
        <f>IF(OR($E10331="",$G10331&lt;&gt;"Ativo"),"",IF(COUNTIFS($E$4:$E10331,$E10331,$A$4:$A10331,$A10331,$G$4:$G10331,"Ativo")=1,1,0))</f>
        <v/>
      </c>
      <c r="BC10331" t="str">
        <f>IF(OR($A10331="",$G10331&lt;&gt;"Ativo"),"",IF(COUNTIFS($A$4:$A10331,$A10331,$G$4:$G10331,"Ativo")=1,1,0))</f>
        <v/>
      </c>
    </row>
    <row r="10332" spans="1:55" x14ac:dyDescent="0.3">
      <c r="A10332" s="76"/>
      <c r="B10332" s="104"/>
      <c r="C10332" s="76"/>
      <c r="D10332" s="77"/>
      <c r="E10332" s="12"/>
      <c r="F10332" s="78"/>
      <c r="G10332" s="77"/>
      <c r="H10332" s="79"/>
      <c r="BA10332" s="5" t="str">
        <f t="shared" si="161"/>
        <v/>
      </c>
      <c r="BB10332" s="5" t="str">
        <f>IF(OR($E10332="",$G10332&lt;&gt;"Ativo"),"",IF(COUNTIFS($E$4:$E10332,$E10332,$A$4:$A10332,$A10332,$G$4:$G10332,"Ativo")=1,1,0))</f>
        <v/>
      </c>
      <c r="BC10332" t="str">
        <f>IF(OR($A10332="",$G10332&lt;&gt;"Ativo"),"",IF(COUNTIFS($A$4:$A10332,$A10332,$G$4:$G10332,"Ativo")=1,1,0))</f>
        <v/>
      </c>
    </row>
    <row r="10333" spans="1:55" x14ac:dyDescent="0.3">
      <c r="A10333" s="76"/>
      <c r="B10333" s="104"/>
      <c r="C10333" s="76"/>
      <c r="D10333" s="77"/>
      <c r="E10333" s="12"/>
      <c r="F10333" s="78"/>
      <c r="G10333" s="77"/>
      <c r="H10333" s="79"/>
      <c r="BA10333" s="5" t="str">
        <f t="shared" si="161"/>
        <v/>
      </c>
      <c r="BB10333" s="5" t="str">
        <f>IF(OR($E10333="",$G10333&lt;&gt;"Ativo"),"",IF(COUNTIFS($E$4:$E10333,$E10333,$A$4:$A10333,$A10333,$G$4:$G10333,"Ativo")=1,1,0))</f>
        <v/>
      </c>
      <c r="BC10333" t="str">
        <f>IF(OR($A10333="",$G10333&lt;&gt;"Ativo"),"",IF(COUNTIFS($A$4:$A10333,$A10333,$G$4:$G10333,"Ativo")=1,1,0))</f>
        <v/>
      </c>
    </row>
    <row r="10334" spans="1:55" x14ac:dyDescent="0.3">
      <c r="A10334" s="76"/>
      <c r="B10334" s="104"/>
      <c r="C10334" s="76"/>
      <c r="D10334" s="77"/>
      <c r="E10334" s="12"/>
      <c r="F10334" s="78"/>
      <c r="G10334" s="77"/>
      <c r="H10334" s="79"/>
      <c r="BA10334" s="5" t="str">
        <f t="shared" si="161"/>
        <v/>
      </c>
      <c r="BB10334" s="5" t="str">
        <f>IF(OR($E10334="",$G10334&lt;&gt;"Ativo"),"",IF(COUNTIFS($E$4:$E10334,$E10334,$A$4:$A10334,$A10334,$G$4:$G10334,"Ativo")=1,1,0))</f>
        <v/>
      </c>
      <c r="BC10334" t="str">
        <f>IF(OR($A10334="",$G10334&lt;&gt;"Ativo"),"",IF(COUNTIFS($A$4:$A10334,$A10334,$G$4:$G10334,"Ativo")=1,1,0))</f>
        <v/>
      </c>
    </row>
    <row r="10335" spans="1:55" x14ac:dyDescent="0.3">
      <c r="A10335" s="76"/>
      <c r="B10335" s="104"/>
      <c r="C10335" s="76"/>
      <c r="D10335" s="77"/>
      <c r="E10335" s="12"/>
      <c r="F10335" s="78"/>
      <c r="G10335" s="77"/>
      <c r="H10335" s="79"/>
      <c r="BA10335" s="5" t="str">
        <f t="shared" si="161"/>
        <v/>
      </c>
      <c r="BB10335" s="5" t="str">
        <f>IF(OR($E10335="",$G10335&lt;&gt;"Ativo"),"",IF(COUNTIFS($E$4:$E10335,$E10335,$A$4:$A10335,$A10335,$G$4:$G10335,"Ativo")=1,1,0))</f>
        <v/>
      </c>
      <c r="BC10335" t="str">
        <f>IF(OR($A10335="",$G10335&lt;&gt;"Ativo"),"",IF(COUNTIFS($A$4:$A10335,$A10335,$G$4:$G10335,"Ativo")=1,1,0))</f>
        <v/>
      </c>
    </row>
    <row r="10336" spans="1:55" x14ac:dyDescent="0.3">
      <c r="A10336" s="76"/>
      <c r="B10336" s="104"/>
      <c r="C10336" s="76"/>
      <c r="D10336" s="77"/>
      <c r="E10336" s="12"/>
      <c r="F10336" s="78"/>
      <c r="G10336" s="77"/>
      <c r="H10336" s="79"/>
      <c r="BA10336" s="5" t="str">
        <f t="shared" si="161"/>
        <v/>
      </c>
      <c r="BB10336" s="5" t="str">
        <f>IF(OR($E10336="",$G10336&lt;&gt;"Ativo"),"",IF(COUNTIFS($E$4:$E10336,$E10336,$A$4:$A10336,$A10336,$G$4:$G10336,"Ativo")=1,1,0))</f>
        <v/>
      </c>
      <c r="BC10336" t="str">
        <f>IF(OR($A10336="",$G10336&lt;&gt;"Ativo"),"",IF(COUNTIFS($A$4:$A10336,$A10336,$G$4:$G10336,"Ativo")=1,1,0))</f>
        <v/>
      </c>
    </row>
    <row r="10337" spans="1:55" x14ac:dyDescent="0.3">
      <c r="A10337" s="76"/>
      <c r="B10337" s="104"/>
      <c r="C10337" s="76"/>
      <c r="D10337" s="77"/>
      <c r="E10337" s="12"/>
      <c r="F10337" s="78"/>
      <c r="G10337" s="77"/>
      <c r="H10337" s="79"/>
      <c r="BA10337" s="5" t="str">
        <f t="shared" si="161"/>
        <v/>
      </c>
      <c r="BB10337" s="5" t="str">
        <f>IF(OR($E10337="",$G10337&lt;&gt;"Ativo"),"",IF(COUNTIFS($E$4:$E10337,$E10337,$A$4:$A10337,$A10337,$G$4:$G10337,"Ativo")=1,1,0))</f>
        <v/>
      </c>
      <c r="BC10337" t="str">
        <f>IF(OR($A10337="",$G10337&lt;&gt;"Ativo"),"",IF(COUNTIFS($A$4:$A10337,$A10337,$G$4:$G10337,"Ativo")=1,1,0))</f>
        <v/>
      </c>
    </row>
    <row r="10338" spans="1:55" x14ac:dyDescent="0.3">
      <c r="A10338" s="76"/>
      <c r="B10338" s="104"/>
      <c r="C10338" s="76"/>
      <c r="D10338" s="77"/>
      <c r="E10338" s="12"/>
      <c r="F10338" s="78"/>
      <c r="G10338" s="77"/>
      <c r="H10338" s="79"/>
      <c r="BA10338" s="5" t="str">
        <f t="shared" si="161"/>
        <v/>
      </c>
      <c r="BB10338" s="5" t="str">
        <f>IF(OR($E10338="",$G10338&lt;&gt;"Ativo"),"",IF(COUNTIFS($E$4:$E10338,$E10338,$A$4:$A10338,$A10338,$G$4:$G10338,"Ativo")=1,1,0))</f>
        <v/>
      </c>
      <c r="BC10338" t="str">
        <f>IF(OR($A10338="",$G10338&lt;&gt;"Ativo"),"",IF(COUNTIFS($A$4:$A10338,$A10338,$G$4:$G10338,"Ativo")=1,1,0))</f>
        <v/>
      </c>
    </row>
    <row r="10339" spans="1:55" x14ac:dyDescent="0.3">
      <c r="A10339" s="76"/>
      <c r="B10339" s="104"/>
      <c r="C10339" s="76"/>
      <c r="D10339" s="77"/>
      <c r="E10339" s="12"/>
      <c r="F10339" s="78"/>
      <c r="G10339" s="77"/>
      <c r="H10339" s="79"/>
      <c r="BA10339" s="5" t="str">
        <f t="shared" si="161"/>
        <v/>
      </c>
      <c r="BB10339" s="5" t="str">
        <f>IF(OR($E10339="",$G10339&lt;&gt;"Ativo"),"",IF(COUNTIFS($E$4:$E10339,$E10339,$A$4:$A10339,$A10339,$G$4:$G10339,"Ativo")=1,1,0))</f>
        <v/>
      </c>
      <c r="BC10339" t="str">
        <f>IF(OR($A10339="",$G10339&lt;&gt;"Ativo"),"",IF(COUNTIFS($A$4:$A10339,$A10339,$G$4:$G10339,"Ativo")=1,1,0))</f>
        <v/>
      </c>
    </row>
    <row r="10340" spans="1:55" x14ac:dyDescent="0.3">
      <c r="A10340" s="76"/>
      <c r="B10340" s="104"/>
      <c r="C10340" s="76"/>
      <c r="D10340" s="77"/>
      <c r="E10340" s="12"/>
      <c r="F10340" s="78"/>
      <c r="G10340" s="77"/>
      <c r="H10340" s="79"/>
      <c r="BA10340" s="5" t="str">
        <f t="shared" si="161"/>
        <v/>
      </c>
      <c r="BB10340" s="5" t="str">
        <f>IF(OR($E10340="",$G10340&lt;&gt;"Ativo"),"",IF(COUNTIFS($E$4:$E10340,$E10340,$A$4:$A10340,$A10340,$G$4:$G10340,"Ativo")=1,1,0))</f>
        <v/>
      </c>
      <c r="BC10340" t="str">
        <f>IF(OR($A10340="",$G10340&lt;&gt;"Ativo"),"",IF(COUNTIFS($A$4:$A10340,$A10340,$G$4:$G10340,"Ativo")=1,1,0))</f>
        <v/>
      </c>
    </row>
    <row r="10341" spans="1:55" x14ac:dyDescent="0.3">
      <c r="A10341" s="76"/>
      <c r="B10341" s="104"/>
      <c r="C10341" s="76"/>
      <c r="D10341" s="77"/>
      <c r="E10341" s="12"/>
      <c r="F10341" s="78"/>
      <c r="G10341" s="77"/>
      <c r="H10341" s="79"/>
      <c r="BA10341" s="5" t="str">
        <f t="shared" si="161"/>
        <v/>
      </c>
      <c r="BB10341" s="5" t="str">
        <f>IF(OR($E10341="",$G10341&lt;&gt;"Ativo"),"",IF(COUNTIFS($E$4:$E10341,$E10341,$A$4:$A10341,$A10341,$G$4:$G10341,"Ativo")=1,1,0))</f>
        <v/>
      </c>
      <c r="BC10341" t="str">
        <f>IF(OR($A10341="",$G10341&lt;&gt;"Ativo"),"",IF(COUNTIFS($A$4:$A10341,$A10341,$G$4:$G10341,"Ativo")=1,1,0))</f>
        <v/>
      </c>
    </row>
    <row r="10342" spans="1:55" x14ac:dyDescent="0.3">
      <c r="A10342" s="76"/>
      <c r="B10342" s="104"/>
      <c r="C10342" s="76"/>
      <c r="D10342" s="77"/>
      <c r="E10342" s="12"/>
      <c r="F10342" s="78"/>
      <c r="G10342" s="77"/>
      <c r="H10342" s="79"/>
      <c r="BA10342" s="5" t="str">
        <f t="shared" si="161"/>
        <v/>
      </c>
      <c r="BB10342" s="5" t="str">
        <f>IF(OR($E10342="",$G10342&lt;&gt;"Ativo"),"",IF(COUNTIFS($E$4:$E10342,$E10342,$A$4:$A10342,$A10342,$G$4:$G10342,"Ativo")=1,1,0))</f>
        <v/>
      </c>
      <c r="BC10342" t="str">
        <f>IF(OR($A10342="",$G10342&lt;&gt;"Ativo"),"",IF(COUNTIFS($A$4:$A10342,$A10342,$G$4:$G10342,"Ativo")=1,1,0))</f>
        <v/>
      </c>
    </row>
    <row r="10343" spans="1:55" x14ac:dyDescent="0.3">
      <c r="A10343" s="76"/>
      <c r="B10343" s="104"/>
      <c r="C10343" s="76"/>
      <c r="D10343" s="77"/>
      <c r="E10343" s="12"/>
      <c r="F10343" s="78"/>
      <c r="G10343" s="77"/>
      <c r="H10343" s="79"/>
      <c r="BA10343" s="5" t="str">
        <f t="shared" si="161"/>
        <v/>
      </c>
      <c r="BB10343" s="5" t="str">
        <f>IF(OR($E10343="",$G10343&lt;&gt;"Ativo"),"",IF(COUNTIFS($E$4:$E10343,$E10343,$A$4:$A10343,$A10343,$G$4:$G10343,"Ativo")=1,1,0))</f>
        <v/>
      </c>
      <c r="BC10343" t="str">
        <f>IF(OR($A10343="",$G10343&lt;&gt;"Ativo"),"",IF(COUNTIFS($A$4:$A10343,$A10343,$G$4:$G10343,"Ativo")=1,1,0))</f>
        <v/>
      </c>
    </row>
    <row r="10344" spans="1:55" x14ac:dyDescent="0.3">
      <c r="A10344" s="76"/>
      <c r="B10344" s="104"/>
      <c r="C10344" s="76"/>
      <c r="D10344" s="77"/>
      <c r="E10344" s="12"/>
      <c r="F10344" s="78"/>
      <c r="G10344" s="77"/>
      <c r="H10344" s="79"/>
      <c r="BA10344" s="5" t="str">
        <f t="shared" si="161"/>
        <v/>
      </c>
      <c r="BB10344" s="5" t="str">
        <f>IF(OR($E10344="",$G10344&lt;&gt;"Ativo"),"",IF(COUNTIFS($E$4:$E10344,$E10344,$A$4:$A10344,$A10344,$G$4:$G10344,"Ativo")=1,1,0))</f>
        <v/>
      </c>
      <c r="BC10344" t="str">
        <f>IF(OR($A10344="",$G10344&lt;&gt;"Ativo"),"",IF(COUNTIFS($A$4:$A10344,$A10344,$G$4:$G10344,"Ativo")=1,1,0))</f>
        <v/>
      </c>
    </row>
    <row r="10345" spans="1:55" x14ac:dyDescent="0.3">
      <c r="A10345" s="76"/>
      <c r="B10345" s="104"/>
      <c r="C10345" s="76"/>
      <c r="D10345" s="77"/>
      <c r="E10345" s="12"/>
      <c r="F10345" s="78"/>
      <c r="G10345" s="77"/>
      <c r="H10345" s="79"/>
      <c r="BA10345" s="5" t="str">
        <f t="shared" si="161"/>
        <v/>
      </c>
      <c r="BB10345" s="5" t="str">
        <f>IF(OR($E10345="",$G10345&lt;&gt;"Ativo"),"",IF(COUNTIFS($E$4:$E10345,$E10345,$A$4:$A10345,$A10345,$G$4:$G10345,"Ativo")=1,1,0))</f>
        <v/>
      </c>
      <c r="BC10345" t="str">
        <f>IF(OR($A10345="",$G10345&lt;&gt;"Ativo"),"",IF(COUNTIFS($A$4:$A10345,$A10345,$G$4:$G10345,"Ativo")=1,1,0))</f>
        <v/>
      </c>
    </row>
    <row r="10346" spans="1:55" x14ac:dyDescent="0.3">
      <c r="A10346" s="76"/>
      <c r="B10346" s="104"/>
      <c r="C10346" s="76"/>
      <c r="D10346" s="77"/>
      <c r="E10346" s="12"/>
      <c r="F10346" s="78"/>
      <c r="G10346" s="77"/>
      <c r="H10346" s="79"/>
      <c r="BA10346" s="5" t="str">
        <f t="shared" si="161"/>
        <v/>
      </c>
      <c r="BB10346" s="5" t="str">
        <f>IF(OR($E10346="",$G10346&lt;&gt;"Ativo"),"",IF(COUNTIFS($E$4:$E10346,$E10346,$A$4:$A10346,$A10346,$G$4:$G10346,"Ativo")=1,1,0))</f>
        <v/>
      </c>
      <c r="BC10346" t="str">
        <f>IF(OR($A10346="",$G10346&lt;&gt;"Ativo"),"",IF(COUNTIFS($A$4:$A10346,$A10346,$G$4:$G10346,"Ativo")=1,1,0))</f>
        <v/>
      </c>
    </row>
    <row r="10347" spans="1:55" x14ac:dyDescent="0.3">
      <c r="A10347" s="76"/>
      <c r="B10347" s="104"/>
      <c r="C10347" s="76"/>
      <c r="D10347" s="77"/>
      <c r="E10347" s="12"/>
      <c r="F10347" s="78"/>
      <c r="G10347" s="77"/>
      <c r="H10347" s="79"/>
      <c r="BA10347" s="5" t="str">
        <f t="shared" si="161"/>
        <v/>
      </c>
      <c r="BB10347" s="5" t="str">
        <f>IF(OR($E10347="",$G10347&lt;&gt;"Ativo"),"",IF(COUNTIFS($E$4:$E10347,$E10347,$A$4:$A10347,$A10347,$G$4:$G10347,"Ativo")=1,1,0))</f>
        <v/>
      </c>
      <c r="BC10347" t="str">
        <f>IF(OR($A10347="",$G10347&lt;&gt;"Ativo"),"",IF(COUNTIFS($A$4:$A10347,$A10347,$G$4:$G10347,"Ativo")=1,1,0))</f>
        <v/>
      </c>
    </row>
    <row r="10348" spans="1:55" x14ac:dyDescent="0.3">
      <c r="A10348" s="76"/>
      <c r="B10348" s="104"/>
      <c r="C10348" s="76"/>
      <c r="D10348" s="77"/>
      <c r="E10348" s="12"/>
      <c r="F10348" s="78"/>
      <c r="G10348" s="77"/>
      <c r="H10348" s="79"/>
      <c r="BA10348" s="5" t="str">
        <f t="shared" si="161"/>
        <v/>
      </c>
      <c r="BB10348" s="5" t="str">
        <f>IF(OR($E10348="",$G10348&lt;&gt;"Ativo"),"",IF(COUNTIFS($E$4:$E10348,$E10348,$A$4:$A10348,$A10348,$G$4:$G10348,"Ativo")=1,1,0))</f>
        <v/>
      </c>
      <c r="BC10348" t="str">
        <f>IF(OR($A10348="",$G10348&lt;&gt;"Ativo"),"",IF(COUNTIFS($A$4:$A10348,$A10348,$G$4:$G10348,"Ativo")=1,1,0))</f>
        <v/>
      </c>
    </row>
    <row r="10349" spans="1:55" x14ac:dyDescent="0.3">
      <c r="A10349" s="76"/>
      <c r="B10349" s="104"/>
      <c r="C10349" s="76"/>
      <c r="D10349" s="77"/>
      <c r="E10349" s="12"/>
      <c r="F10349" s="78"/>
      <c r="G10349" s="77"/>
      <c r="H10349" s="79"/>
      <c r="BA10349" s="5" t="str">
        <f t="shared" si="161"/>
        <v/>
      </c>
      <c r="BB10349" s="5" t="str">
        <f>IF(OR($E10349="",$G10349&lt;&gt;"Ativo"),"",IF(COUNTIFS($E$4:$E10349,$E10349,$A$4:$A10349,$A10349,$G$4:$G10349,"Ativo")=1,1,0))</f>
        <v/>
      </c>
      <c r="BC10349" t="str">
        <f>IF(OR($A10349="",$G10349&lt;&gt;"Ativo"),"",IF(COUNTIFS($A$4:$A10349,$A10349,$G$4:$G10349,"Ativo")=1,1,0))</f>
        <v/>
      </c>
    </row>
    <row r="10350" spans="1:55" x14ac:dyDescent="0.3">
      <c r="A10350" s="76"/>
      <c r="B10350" s="104"/>
      <c r="C10350" s="76"/>
      <c r="D10350" s="77"/>
      <c r="E10350" s="12"/>
      <c r="F10350" s="78"/>
      <c r="G10350" s="77"/>
      <c r="H10350" s="79"/>
      <c r="BA10350" s="5" t="str">
        <f t="shared" si="161"/>
        <v/>
      </c>
      <c r="BB10350" s="5" t="str">
        <f>IF(OR($E10350="",$G10350&lt;&gt;"Ativo"),"",IF(COUNTIFS($E$4:$E10350,$E10350,$A$4:$A10350,$A10350,$G$4:$G10350,"Ativo")=1,1,0))</f>
        <v/>
      </c>
      <c r="BC10350" t="str">
        <f>IF(OR($A10350="",$G10350&lt;&gt;"Ativo"),"",IF(COUNTIFS($A$4:$A10350,$A10350,$G$4:$G10350,"Ativo")=1,1,0))</f>
        <v/>
      </c>
    </row>
    <row r="10351" spans="1:55" x14ac:dyDescent="0.3">
      <c r="A10351" s="76"/>
      <c r="B10351" s="104"/>
      <c r="C10351" s="76"/>
      <c r="D10351" s="77"/>
      <c r="E10351" s="12"/>
      <c r="F10351" s="78"/>
      <c r="G10351" s="77"/>
      <c r="H10351" s="79"/>
      <c r="BA10351" s="5" t="str">
        <f t="shared" si="161"/>
        <v/>
      </c>
      <c r="BB10351" s="5" t="str">
        <f>IF(OR($E10351="",$G10351&lt;&gt;"Ativo"),"",IF(COUNTIFS($E$4:$E10351,$E10351,$A$4:$A10351,$A10351,$G$4:$G10351,"Ativo")=1,1,0))</f>
        <v/>
      </c>
      <c r="BC10351" t="str">
        <f>IF(OR($A10351="",$G10351&lt;&gt;"Ativo"),"",IF(COUNTIFS($A$4:$A10351,$A10351,$G$4:$G10351,"Ativo")=1,1,0))</f>
        <v/>
      </c>
    </row>
    <row r="10352" spans="1:55" x14ac:dyDescent="0.3">
      <c r="A10352" s="76"/>
      <c r="B10352" s="104"/>
      <c r="C10352" s="76"/>
      <c r="D10352" s="77"/>
      <c r="E10352" s="12"/>
      <c r="F10352" s="78"/>
      <c r="G10352" s="77"/>
      <c r="H10352" s="79"/>
      <c r="BA10352" s="5" t="str">
        <f t="shared" si="161"/>
        <v/>
      </c>
      <c r="BB10352" s="5" t="str">
        <f>IF(OR($E10352="",$G10352&lt;&gt;"Ativo"),"",IF(COUNTIFS($E$4:$E10352,$E10352,$A$4:$A10352,$A10352,$G$4:$G10352,"Ativo")=1,1,0))</f>
        <v/>
      </c>
      <c r="BC10352" t="str">
        <f>IF(OR($A10352="",$G10352&lt;&gt;"Ativo"),"",IF(COUNTIFS($A$4:$A10352,$A10352,$G$4:$G10352,"Ativo")=1,1,0))</f>
        <v/>
      </c>
    </row>
    <row r="10353" spans="1:55" x14ac:dyDescent="0.3">
      <c r="A10353" s="76"/>
      <c r="B10353" s="104"/>
      <c r="C10353" s="76"/>
      <c r="D10353" s="77"/>
      <c r="E10353" s="12"/>
      <c r="F10353" s="78"/>
      <c r="G10353" s="77"/>
      <c r="H10353" s="79"/>
      <c r="BA10353" s="5" t="str">
        <f t="shared" si="161"/>
        <v/>
      </c>
      <c r="BB10353" s="5" t="str">
        <f>IF(OR($E10353="",$G10353&lt;&gt;"Ativo"),"",IF(COUNTIFS($E$4:$E10353,$E10353,$A$4:$A10353,$A10353,$G$4:$G10353,"Ativo")=1,1,0))</f>
        <v/>
      </c>
      <c r="BC10353" t="str">
        <f>IF(OR($A10353="",$G10353&lt;&gt;"Ativo"),"",IF(COUNTIFS($A$4:$A10353,$A10353,$G$4:$G10353,"Ativo")=1,1,0))</f>
        <v/>
      </c>
    </row>
    <row r="10354" spans="1:55" x14ac:dyDescent="0.3">
      <c r="A10354" s="76"/>
      <c r="B10354" s="104"/>
      <c r="C10354" s="76"/>
      <c r="D10354" s="77"/>
      <c r="E10354" s="12"/>
      <c r="F10354" s="78"/>
      <c r="G10354" s="77"/>
      <c r="H10354" s="79"/>
      <c r="BA10354" s="5" t="str">
        <f t="shared" si="161"/>
        <v/>
      </c>
      <c r="BB10354" s="5" t="str">
        <f>IF(OR($E10354="",$G10354&lt;&gt;"Ativo"),"",IF(COUNTIFS($E$4:$E10354,$E10354,$A$4:$A10354,$A10354,$G$4:$G10354,"Ativo")=1,1,0))</f>
        <v/>
      </c>
      <c r="BC10354" t="str">
        <f>IF(OR($A10354="",$G10354&lt;&gt;"Ativo"),"",IF(COUNTIFS($A$4:$A10354,$A10354,$G$4:$G10354,"Ativo")=1,1,0))</f>
        <v/>
      </c>
    </row>
    <row r="10355" spans="1:55" x14ac:dyDescent="0.3">
      <c r="A10355" s="76"/>
      <c r="B10355" s="104"/>
      <c r="C10355" s="76"/>
      <c r="D10355" s="77"/>
      <c r="E10355" s="12"/>
      <c r="F10355" s="78"/>
      <c r="G10355" s="77"/>
      <c r="H10355" s="79"/>
      <c r="BA10355" s="5" t="str">
        <f t="shared" si="161"/>
        <v/>
      </c>
      <c r="BB10355" s="5" t="str">
        <f>IF(OR($E10355="",$G10355&lt;&gt;"Ativo"),"",IF(COUNTIFS($E$4:$E10355,$E10355,$A$4:$A10355,$A10355,$G$4:$G10355,"Ativo")=1,1,0))</f>
        <v/>
      </c>
      <c r="BC10355" t="str">
        <f>IF(OR($A10355="",$G10355&lt;&gt;"Ativo"),"",IF(COUNTIFS($A$4:$A10355,$A10355,$G$4:$G10355,"Ativo")=1,1,0))</f>
        <v/>
      </c>
    </row>
    <row r="10356" spans="1:55" x14ac:dyDescent="0.3">
      <c r="A10356" s="76"/>
      <c r="B10356" s="104"/>
      <c r="C10356" s="76"/>
      <c r="D10356" s="77"/>
      <c r="E10356" s="12"/>
      <c r="F10356" s="78"/>
      <c r="G10356" s="77"/>
      <c r="H10356" s="79"/>
      <c r="BA10356" s="5" t="str">
        <f t="shared" si="161"/>
        <v/>
      </c>
      <c r="BB10356" s="5" t="str">
        <f>IF(OR($E10356="",$G10356&lt;&gt;"Ativo"),"",IF(COUNTIFS($E$4:$E10356,$E10356,$A$4:$A10356,$A10356,$G$4:$G10356,"Ativo")=1,1,0))</f>
        <v/>
      </c>
      <c r="BC10356" t="str">
        <f>IF(OR($A10356="",$G10356&lt;&gt;"Ativo"),"",IF(COUNTIFS($A$4:$A10356,$A10356,$G$4:$G10356,"Ativo")=1,1,0))</f>
        <v/>
      </c>
    </row>
    <row r="10357" spans="1:55" x14ac:dyDescent="0.3">
      <c r="A10357" s="76"/>
      <c r="B10357" s="104"/>
      <c r="C10357" s="76"/>
      <c r="D10357" s="77"/>
      <c r="E10357" s="12"/>
      <c r="F10357" s="78"/>
      <c r="G10357" s="77"/>
      <c r="H10357" s="79"/>
      <c r="BA10357" s="5" t="str">
        <f t="shared" si="161"/>
        <v/>
      </c>
      <c r="BB10357" s="5" t="str">
        <f>IF(OR($E10357="",$G10357&lt;&gt;"Ativo"),"",IF(COUNTIFS($E$4:$E10357,$E10357,$A$4:$A10357,$A10357,$G$4:$G10357,"Ativo")=1,1,0))</f>
        <v/>
      </c>
      <c r="BC10357" t="str">
        <f>IF(OR($A10357="",$G10357&lt;&gt;"Ativo"),"",IF(COUNTIFS($A$4:$A10357,$A10357,$G$4:$G10357,"Ativo")=1,1,0))</f>
        <v/>
      </c>
    </row>
    <row r="10358" spans="1:55" x14ac:dyDescent="0.3">
      <c r="A10358" s="76"/>
      <c r="B10358" s="104"/>
      <c r="C10358" s="76"/>
      <c r="D10358" s="77"/>
      <c r="E10358" s="12"/>
      <c r="F10358" s="78"/>
      <c r="G10358" s="77"/>
      <c r="H10358" s="79"/>
      <c r="BA10358" s="5" t="str">
        <f t="shared" si="161"/>
        <v/>
      </c>
      <c r="BB10358" s="5" t="str">
        <f>IF(OR($E10358="",$G10358&lt;&gt;"Ativo"),"",IF(COUNTIFS($E$4:$E10358,$E10358,$A$4:$A10358,$A10358,$G$4:$G10358,"Ativo")=1,1,0))</f>
        <v/>
      </c>
      <c r="BC10358" t="str">
        <f>IF(OR($A10358="",$G10358&lt;&gt;"Ativo"),"",IF(COUNTIFS($A$4:$A10358,$A10358,$G$4:$G10358,"Ativo")=1,1,0))</f>
        <v/>
      </c>
    </row>
    <row r="10359" spans="1:55" x14ac:dyDescent="0.3">
      <c r="A10359" s="76"/>
      <c r="B10359" s="104"/>
      <c r="C10359" s="76"/>
      <c r="D10359" s="77"/>
      <c r="E10359" s="12"/>
      <c r="F10359" s="78"/>
      <c r="G10359" s="77"/>
      <c r="H10359" s="79"/>
      <c r="BA10359" s="5" t="str">
        <f t="shared" si="161"/>
        <v/>
      </c>
      <c r="BB10359" s="5" t="str">
        <f>IF(OR($E10359="",$G10359&lt;&gt;"Ativo"),"",IF(COUNTIFS($E$4:$E10359,$E10359,$A$4:$A10359,$A10359,$G$4:$G10359,"Ativo")=1,1,0))</f>
        <v/>
      </c>
      <c r="BC10359" t="str">
        <f>IF(OR($A10359="",$G10359&lt;&gt;"Ativo"),"",IF(COUNTIFS($A$4:$A10359,$A10359,$G$4:$G10359,"Ativo")=1,1,0))</f>
        <v/>
      </c>
    </row>
    <row r="10360" spans="1:55" x14ac:dyDescent="0.3">
      <c r="A10360" s="76"/>
      <c r="B10360" s="104"/>
      <c r="C10360" s="76"/>
      <c r="D10360" s="77"/>
      <c r="E10360" s="12"/>
      <c r="F10360" s="78"/>
      <c r="G10360" s="77"/>
      <c r="H10360" s="79"/>
      <c r="BA10360" s="5" t="str">
        <f t="shared" si="161"/>
        <v/>
      </c>
      <c r="BB10360" s="5" t="str">
        <f>IF(OR($E10360="",$G10360&lt;&gt;"Ativo"),"",IF(COUNTIFS($E$4:$E10360,$E10360,$A$4:$A10360,$A10360,$G$4:$G10360,"Ativo")=1,1,0))</f>
        <v/>
      </c>
      <c r="BC10360" t="str">
        <f>IF(OR($A10360="",$G10360&lt;&gt;"Ativo"),"",IF(COUNTIFS($A$4:$A10360,$A10360,$G$4:$G10360,"Ativo")=1,1,0))</f>
        <v/>
      </c>
    </row>
    <row r="10361" spans="1:55" x14ac:dyDescent="0.3">
      <c r="A10361" s="76"/>
      <c r="B10361" s="104"/>
      <c r="C10361" s="76"/>
      <c r="D10361" s="77"/>
      <c r="E10361" s="12"/>
      <c r="F10361" s="78"/>
      <c r="G10361" s="77"/>
      <c r="H10361" s="79"/>
      <c r="BA10361" s="5" t="str">
        <f t="shared" si="161"/>
        <v/>
      </c>
      <c r="BB10361" s="5" t="str">
        <f>IF(OR($E10361="",$G10361&lt;&gt;"Ativo"),"",IF(COUNTIFS($E$4:$E10361,$E10361,$A$4:$A10361,$A10361,$G$4:$G10361,"Ativo")=1,1,0))</f>
        <v/>
      </c>
      <c r="BC10361" t="str">
        <f>IF(OR($A10361="",$G10361&lt;&gt;"Ativo"),"",IF(COUNTIFS($A$4:$A10361,$A10361,$G$4:$G10361,"Ativo")=1,1,0))</f>
        <v/>
      </c>
    </row>
    <row r="10362" spans="1:55" x14ac:dyDescent="0.3">
      <c r="A10362" s="76"/>
      <c r="B10362" s="104"/>
      <c r="C10362" s="76"/>
      <c r="D10362" s="77"/>
      <c r="E10362" s="12"/>
      <c r="F10362" s="78"/>
      <c r="G10362" s="77"/>
      <c r="H10362" s="79"/>
      <c r="BA10362" s="5" t="str">
        <f t="shared" si="161"/>
        <v/>
      </c>
      <c r="BB10362" s="5" t="str">
        <f>IF(OR($E10362="",$G10362&lt;&gt;"Ativo"),"",IF(COUNTIFS($E$4:$E10362,$E10362,$A$4:$A10362,$A10362,$G$4:$G10362,"Ativo")=1,1,0))</f>
        <v/>
      </c>
      <c r="BC10362" t="str">
        <f>IF(OR($A10362="",$G10362&lt;&gt;"Ativo"),"",IF(COUNTIFS($A$4:$A10362,$A10362,$G$4:$G10362,"Ativo")=1,1,0))</f>
        <v/>
      </c>
    </row>
    <row r="10363" spans="1:55" x14ac:dyDescent="0.3">
      <c r="A10363" s="76"/>
      <c r="B10363" s="104"/>
      <c r="C10363" s="76"/>
      <c r="D10363" s="77"/>
      <c r="E10363" s="12"/>
      <c r="F10363" s="78"/>
      <c r="G10363" s="77"/>
      <c r="H10363" s="79"/>
      <c r="BA10363" s="5" t="str">
        <f t="shared" si="161"/>
        <v/>
      </c>
      <c r="BB10363" s="5" t="str">
        <f>IF(OR($E10363="",$G10363&lt;&gt;"Ativo"),"",IF(COUNTIFS($E$4:$E10363,$E10363,$A$4:$A10363,$A10363,$G$4:$G10363,"Ativo")=1,1,0))</f>
        <v/>
      </c>
      <c r="BC10363" t="str">
        <f>IF(OR($A10363="",$G10363&lt;&gt;"Ativo"),"",IF(COUNTIFS($A$4:$A10363,$A10363,$G$4:$G10363,"Ativo")=1,1,0))</f>
        <v/>
      </c>
    </row>
    <row r="10364" spans="1:55" x14ac:dyDescent="0.3">
      <c r="A10364" s="76"/>
      <c r="B10364" s="104"/>
      <c r="C10364" s="76"/>
      <c r="D10364" s="77"/>
      <c r="E10364" s="12"/>
      <c r="F10364" s="78"/>
      <c r="G10364" s="77"/>
      <c r="H10364" s="79"/>
      <c r="BA10364" s="5" t="str">
        <f t="shared" si="161"/>
        <v/>
      </c>
      <c r="BB10364" s="5" t="str">
        <f>IF(OR($E10364="",$G10364&lt;&gt;"Ativo"),"",IF(COUNTIFS($E$4:$E10364,$E10364,$A$4:$A10364,$A10364,$G$4:$G10364,"Ativo")=1,1,0))</f>
        <v/>
      </c>
      <c r="BC10364" t="str">
        <f>IF(OR($A10364="",$G10364&lt;&gt;"Ativo"),"",IF(COUNTIFS($A$4:$A10364,$A10364,$G$4:$G10364,"Ativo")=1,1,0))</f>
        <v/>
      </c>
    </row>
    <row r="10365" spans="1:55" x14ac:dyDescent="0.3">
      <c r="A10365" s="76"/>
      <c r="B10365" s="104"/>
      <c r="C10365" s="76"/>
      <c r="D10365" s="77"/>
      <c r="E10365" s="12"/>
      <c r="F10365" s="78"/>
      <c r="G10365" s="77"/>
      <c r="H10365" s="79"/>
      <c r="BA10365" s="5" t="str">
        <f t="shared" si="161"/>
        <v/>
      </c>
      <c r="BB10365" s="5" t="str">
        <f>IF(OR($E10365="",$G10365&lt;&gt;"Ativo"),"",IF(COUNTIFS($E$4:$E10365,$E10365,$A$4:$A10365,$A10365,$G$4:$G10365,"Ativo")=1,1,0))</f>
        <v/>
      </c>
      <c r="BC10365" t="str">
        <f>IF(OR($A10365="",$G10365&lt;&gt;"Ativo"),"",IF(COUNTIFS($A$4:$A10365,$A10365,$G$4:$G10365,"Ativo")=1,1,0))</f>
        <v/>
      </c>
    </row>
    <row r="10366" spans="1:55" x14ac:dyDescent="0.3">
      <c r="A10366" s="76"/>
      <c r="B10366" s="104"/>
      <c r="C10366" s="76"/>
      <c r="D10366" s="77"/>
      <c r="E10366" s="12"/>
      <c r="F10366" s="78"/>
      <c r="G10366" s="77"/>
      <c r="H10366" s="79"/>
      <c r="BA10366" s="5" t="str">
        <f t="shared" si="161"/>
        <v/>
      </c>
      <c r="BB10366" s="5" t="str">
        <f>IF(OR($E10366="",$G10366&lt;&gt;"Ativo"),"",IF(COUNTIFS($E$4:$E10366,$E10366,$A$4:$A10366,$A10366,$G$4:$G10366,"Ativo")=1,1,0))</f>
        <v/>
      </c>
      <c r="BC10366" t="str">
        <f>IF(OR($A10366="",$G10366&lt;&gt;"Ativo"),"",IF(COUNTIFS($A$4:$A10366,$A10366,$G$4:$G10366,"Ativo")=1,1,0))</f>
        <v/>
      </c>
    </row>
    <row r="10367" spans="1:55" x14ac:dyDescent="0.3">
      <c r="A10367" s="76"/>
      <c r="B10367" s="104"/>
      <c r="C10367" s="76"/>
      <c r="D10367" s="77"/>
      <c r="E10367" s="12"/>
      <c r="F10367" s="78"/>
      <c r="G10367" s="77"/>
      <c r="H10367" s="79"/>
      <c r="BA10367" s="5" t="str">
        <f t="shared" si="161"/>
        <v/>
      </c>
      <c r="BB10367" s="5" t="str">
        <f>IF(OR($E10367="",$G10367&lt;&gt;"Ativo"),"",IF(COUNTIFS($E$4:$E10367,$E10367,$A$4:$A10367,$A10367,$G$4:$G10367,"Ativo")=1,1,0))</f>
        <v/>
      </c>
      <c r="BC10367" t="str">
        <f>IF(OR($A10367="",$G10367&lt;&gt;"Ativo"),"",IF(COUNTIFS($A$4:$A10367,$A10367,$G$4:$G10367,"Ativo")=1,1,0))</f>
        <v/>
      </c>
    </row>
    <row r="10368" spans="1:55" x14ac:dyDescent="0.3">
      <c r="A10368" s="76"/>
      <c r="B10368" s="104"/>
      <c r="C10368" s="76"/>
      <c r="D10368" s="77"/>
      <c r="E10368" s="12"/>
      <c r="F10368" s="78"/>
      <c r="G10368" s="77"/>
      <c r="H10368" s="79"/>
      <c r="BA10368" s="5" t="str">
        <f t="shared" si="161"/>
        <v/>
      </c>
      <c r="BB10368" s="5" t="str">
        <f>IF(OR($E10368="",$G10368&lt;&gt;"Ativo"),"",IF(COUNTIFS($E$4:$E10368,$E10368,$A$4:$A10368,$A10368,$G$4:$G10368,"Ativo")=1,1,0))</f>
        <v/>
      </c>
      <c r="BC10368" t="str">
        <f>IF(OR($A10368="",$G10368&lt;&gt;"Ativo"),"",IF(COUNTIFS($A$4:$A10368,$A10368,$G$4:$G10368,"Ativo")=1,1,0))</f>
        <v/>
      </c>
    </row>
    <row r="10369" spans="1:55" x14ac:dyDescent="0.3">
      <c r="A10369" s="76"/>
      <c r="B10369" s="104"/>
      <c r="C10369" s="76"/>
      <c r="D10369" s="77"/>
      <c r="E10369" s="12"/>
      <c r="F10369" s="78"/>
      <c r="G10369" s="77"/>
      <c r="H10369" s="79"/>
      <c r="BA10369" s="5" t="str">
        <f t="shared" si="161"/>
        <v/>
      </c>
      <c r="BB10369" s="5" t="str">
        <f>IF(OR($E10369="",$G10369&lt;&gt;"Ativo"),"",IF(COUNTIFS($E$4:$E10369,$E10369,$A$4:$A10369,$A10369,$G$4:$G10369,"Ativo")=1,1,0))</f>
        <v/>
      </c>
      <c r="BC10369" t="str">
        <f>IF(OR($A10369="",$G10369&lt;&gt;"Ativo"),"",IF(COUNTIFS($A$4:$A10369,$A10369,$G$4:$G10369,"Ativo")=1,1,0))</f>
        <v/>
      </c>
    </row>
    <row r="10370" spans="1:55" x14ac:dyDescent="0.3">
      <c r="A10370" s="76"/>
      <c r="B10370" s="104"/>
      <c r="C10370" s="76"/>
      <c r="D10370" s="77"/>
      <c r="E10370" s="12"/>
      <c r="F10370" s="78"/>
      <c r="G10370" s="77"/>
      <c r="H10370" s="79"/>
      <c r="BA10370" s="5" t="str">
        <f t="shared" si="161"/>
        <v/>
      </c>
      <c r="BB10370" s="5" t="str">
        <f>IF(OR($E10370="",$G10370&lt;&gt;"Ativo"),"",IF(COUNTIFS($E$4:$E10370,$E10370,$A$4:$A10370,$A10370,$G$4:$G10370,"Ativo")=1,1,0))</f>
        <v/>
      </c>
      <c r="BC10370" t="str">
        <f>IF(OR($A10370="",$G10370&lt;&gt;"Ativo"),"",IF(COUNTIFS($A$4:$A10370,$A10370,$G$4:$G10370,"Ativo")=1,1,0))</f>
        <v/>
      </c>
    </row>
    <row r="10371" spans="1:55" x14ac:dyDescent="0.3">
      <c r="A10371" s="76"/>
      <c r="B10371" s="104"/>
      <c r="C10371" s="76"/>
      <c r="D10371" s="77"/>
      <c r="E10371" s="12"/>
      <c r="F10371" s="78"/>
      <c r="G10371" s="77"/>
      <c r="H10371" s="79"/>
      <c r="BA10371" s="5" t="str">
        <f t="shared" si="161"/>
        <v/>
      </c>
      <c r="BB10371" s="5" t="str">
        <f>IF(OR($E10371="",$G10371&lt;&gt;"Ativo"),"",IF(COUNTIFS($E$4:$E10371,$E10371,$A$4:$A10371,$A10371,$G$4:$G10371,"Ativo")=1,1,0))</f>
        <v/>
      </c>
      <c r="BC10371" t="str">
        <f>IF(OR($A10371="",$G10371&lt;&gt;"Ativo"),"",IF(COUNTIFS($A$4:$A10371,$A10371,$G$4:$G10371,"Ativo")=1,1,0))</f>
        <v/>
      </c>
    </row>
    <row r="10372" spans="1:55" x14ac:dyDescent="0.3">
      <c r="A10372" s="76"/>
      <c r="B10372" s="104"/>
      <c r="C10372" s="76"/>
      <c r="D10372" s="77"/>
      <c r="E10372" s="12"/>
      <c r="F10372" s="78"/>
      <c r="G10372" s="77"/>
      <c r="H10372" s="79"/>
      <c r="BA10372" s="5" t="str">
        <f t="shared" ref="BA10372:BA10435" si="162">IF($D10372="","",MID($D10372,4,LEN($D10372)-5))</f>
        <v/>
      </c>
      <c r="BB10372" s="5" t="str">
        <f>IF(OR($E10372="",$G10372&lt;&gt;"Ativo"),"",IF(COUNTIFS($E$4:$E10372,$E10372,$A$4:$A10372,$A10372,$G$4:$G10372,"Ativo")=1,1,0))</f>
        <v/>
      </c>
      <c r="BC10372" t="str">
        <f>IF(OR($A10372="",$G10372&lt;&gt;"Ativo"),"",IF(COUNTIFS($A$4:$A10372,$A10372,$G$4:$G10372,"Ativo")=1,1,0))</f>
        <v/>
      </c>
    </row>
    <row r="10373" spans="1:55" x14ac:dyDescent="0.3">
      <c r="A10373" s="76"/>
      <c r="B10373" s="104"/>
      <c r="C10373" s="76"/>
      <c r="D10373" s="77"/>
      <c r="E10373" s="12"/>
      <c r="F10373" s="78"/>
      <c r="G10373" s="77"/>
      <c r="H10373" s="79"/>
      <c r="BA10373" s="5" t="str">
        <f t="shared" si="162"/>
        <v/>
      </c>
      <c r="BB10373" s="5" t="str">
        <f>IF(OR($E10373="",$G10373&lt;&gt;"Ativo"),"",IF(COUNTIFS($E$4:$E10373,$E10373,$A$4:$A10373,$A10373,$G$4:$G10373,"Ativo")=1,1,0))</f>
        <v/>
      </c>
      <c r="BC10373" t="str">
        <f>IF(OR($A10373="",$G10373&lt;&gt;"Ativo"),"",IF(COUNTIFS($A$4:$A10373,$A10373,$G$4:$G10373,"Ativo")=1,1,0))</f>
        <v/>
      </c>
    </row>
    <row r="10374" spans="1:55" x14ac:dyDescent="0.3">
      <c r="A10374" s="76"/>
      <c r="B10374" s="104"/>
      <c r="C10374" s="76"/>
      <c r="D10374" s="77"/>
      <c r="E10374" s="12"/>
      <c r="F10374" s="78"/>
      <c r="G10374" s="77"/>
      <c r="H10374" s="79"/>
      <c r="BA10374" s="5" t="str">
        <f t="shared" si="162"/>
        <v/>
      </c>
      <c r="BB10374" s="5" t="str">
        <f>IF(OR($E10374="",$G10374&lt;&gt;"Ativo"),"",IF(COUNTIFS($E$4:$E10374,$E10374,$A$4:$A10374,$A10374,$G$4:$G10374,"Ativo")=1,1,0))</f>
        <v/>
      </c>
      <c r="BC10374" t="str">
        <f>IF(OR($A10374="",$G10374&lt;&gt;"Ativo"),"",IF(COUNTIFS($A$4:$A10374,$A10374,$G$4:$G10374,"Ativo")=1,1,0))</f>
        <v/>
      </c>
    </row>
    <row r="10375" spans="1:55" x14ac:dyDescent="0.3">
      <c r="A10375" s="76"/>
      <c r="B10375" s="104"/>
      <c r="C10375" s="76"/>
      <c r="D10375" s="77"/>
      <c r="E10375" s="12"/>
      <c r="F10375" s="78"/>
      <c r="G10375" s="77"/>
      <c r="H10375" s="79"/>
      <c r="BA10375" s="5" t="str">
        <f t="shared" si="162"/>
        <v/>
      </c>
      <c r="BB10375" s="5" t="str">
        <f>IF(OR($E10375="",$G10375&lt;&gt;"Ativo"),"",IF(COUNTIFS($E$4:$E10375,$E10375,$A$4:$A10375,$A10375,$G$4:$G10375,"Ativo")=1,1,0))</f>
        <v/>
      </c>
      <c r="BC10375" t="str">
        <f>IF(OR($A10375="",$G10375&lt;&gt;"Ativo"),"",IF(COUNTIFS($A$4:$A10375,$A10375,$G$4:$G10375,"Ativo")=1,1,0))</f>
        <v/>
      </c>
    </row>
    <row r="10376" spans="1:55" x14ac:dyDescent="0.3">
      <c r="A10376" s="76"/>
      <c r="B10376" s="104"/>
      <c r="C10376" s="76"/>
      <c r="D10376" s="77"/>
      <c r="E10376" s="12"/>
      <c r="F10376" s="78"/>
      <c r="G10376" s="77"/>
      <c r="H10376" s="79"/>
      <c r="BA10376" s="5" t="str">
        <f t="shared" si="162"/>
        <v/>
      </c>
      <c r="BB10376" s="5" t="str">
        <f>IF(OR($E10376="",$G10376&lt;&gt;"Ativo"),"",IF(COUNTIFS($E$4:$E10376,$E10376,$A$4:$A10376,$A10376,$G$4:$G10376,"Ativo")=1,1,0))</f>
        <v/>
      </c>
      <c r="BC10376" t="str">
        <f>IF(OR($A10376="",$G10376&lt;&gt;"Ativo"),"",IF(COUNTIFS($A$4:$A10376,$A10376,$G$4:$G10376,"Ativo")=1,1,0))</f>
        <v/>
      </c>
    </row>
    <row r="10377" spans="1:55" x14ac:dyDescent="0.3">
      <c r="A10377" s="76"/>
      <c r="B10377" s="104"/>
      <c r="C10377" s="76"/>
      <c r="D10377" s="77"/>
      <c r="E10377" s="12"/>
      <c r="F10377" s="78"/>
      <c r="G10377" s="77"/>
      <c r="H10377" s="79"/>
      <c r="BA10377" s="5" t="str">
        <f t="shared" si="162"/>
        <v/>
      </c>
      <c r="BB10377" s="5" t="str">
        <f>IF(OR($E10377="",$G10377&lt;&gt;"Ativo"),"",IF(COUNTIFS($E$4:$E10377,$E10377,$A$4:$A10377,$A10377,$G$4:$G10377,"Ativo")=1,1,0))</f>
        <v/>
      </c>
      <c r="BC10377" t="str">
        <f>IF(OR($A10377="",$G10377&lt;&gt;"Ativo"),"",IF(COUNTIFS($A$4:$A10377,$A10377,$G$4:$G10377,"Ativo")=1,1,0))</f>
        <v/>
      </c>
    </row>
    <row r="10378" spans="1:55" x14ac:dyDescent="0.3">
      <c r="A10378" s="76"/>
      <c r="B10378" s="104"/>
      <c r="C10378" s="76"/>
      <c r="D10378" s="77"/>
      <c r="E10378" s="12"/>
      <c r="F10378" s="78"/>
      <c r="G10378" s="77"/>
      <c r="H10378" s="79"/>
      <c r="BA10378" s="5" t="str">
        <f t="shared" si="162"/>
        <v/>
      </c>
      <c r="BB10378" s="5" t="str">
        <f>IF(OR($E10378="",$G10378&lt;&gt;"Ativo"),"",IF(COUNTIFS($E$4:$E10378,$E10378,$A$4:$A10378,$A10378,$G$4:$G10378,"Ativo")=1,1,0))</f>
        <v/>
      </c>
      <c r="BC10378" t="str">
        <f>IF(OR($A10378="",$G10378&lt;&gt;"Ativo"),"",IF(COUNTIFS($A$4:$A10378,$A10378,$G$4:$G10378,"Ativo")=1,1,0))</f>
        <v/>
      </c>
    </row>
    <row r="10379" spans="1:55" x14ac:dyDescent="0.3">
      <c r="A10379" s="76"/>
      <c r="B10379" s="104"/>
      <c r="C10379" s="76"/>
      <c r="D10379" s="77"/>
      <c r="E10379" s="12"/>
      <c r="F10379" s="78"/>
      <c r="G10379" s="77"/>
      <c r="H10379" s="79"/>
      <c r="BA10379" s="5" t="str">
        <f t="shared" si="162"/>
        <v/>
      </c>
      <c r="BB10379" s="5" t="str">
        <f>IF(OR($E10379="",$G10379&lt;&gt;"Ativo"),"",IF(COUNTIFS($E$4:$E10379,$E10379,$A$4:$A10379,$A10379,$G$4:$G10379,"Ativo")=1,1,0))</f>
        <v/>
      </c>
      <c r="BC10379" t="str">
        <f>IF(OR($A10379="",$G10379&lt;&gt;"Ativo"),"",IF(COUNTIFS($A$4:$A10379,$A10379,$G$4:$G10379,"Ativo")=1,1,0))</f>
        <v/>
      </c>
    </row>
    <row r="10380" spans="1:55" x14ac:dyDescent="0.3">
      <c r="A10380" s="76"/>
      <c r="B10380" s="104"/>
      <c r="C10380" s="76"/>
      <c r="D10380" s="77"/>
      <c r="E10380" s="12"/>
      <c r="F10380" s="78"/>
      <c r="G10380" s="77"/>
      <c r="H10380" s="79"/>
      <c r="BA10380" s="5" t="str">
        <f t="shared" si="162"/>
        <v/>
      </c>
      <c r="BB10380" s="5" t="str">
        <f>IF(OR($E10380="",$G10380&lt;&gt;"Ativo"),"",IF(COUNTIFS($E$4:$E10380,$E10380,$A$4:$A10380,$A10380,$G$4:$G10380,"Ativo")=1,1,0))</f>
        <v/>
      </c>
      <c r="BC10380" t="str">
        <f>IF(OR($A10380="",$G10380&lt;&gt;"Ativo"),"",IF(COUNTIFS($A$4:$A10380,$A10380,$G$4:$G10380,"Ativo")=1,1,0))</f>
        <v/>
      </c>
    </row>
    <row r="10381" spans="1:55" x14ac:dyDescent="0.3">
      <c r="A10381" s="76"/>
      <c r="B10381" s="104"/>
      <c r="C10381" s="76"/>
      <c r="D10381" s="77"/>
      <c r="E10381" s="12"/>
      <c r="F10381" s="78"/>
      <c r="G10381" s="77"/>
      <c r="H10381" s="79"/>
      <c r="BA10381" s="5" t="str">
        <f t="shared" si="162"/>
        <v/>
      </c>
      <c r="BB10381" s="5" t="str">
        <f>IF(OR($E10381="",$G10381&lt;&gt;"Ativo"),"",IF(COUNTIFS($E$4:$E10381,$E10381,$A$4:$A10381,$A10381,$G$4:$G10381,"Ativo")=1,1,0))</f>
        <v/>
      </c>
      <c r="BC10381" t="str">
        <f>IF(OR($A10381="",$G10381&lt;&gt;"Ativo"),"",IF(COUNTIFS($A$4:$A10381,$A10381,$G$4:$G10381,"Ativo")=1,1,0))</f>
        <v/>
      </c>
    </row>
    <row r="10382" spans="1:55" x14ac:dyDescent="0.3">
      <c r="A10382" s="76"/>
      <c r="B10382" s="104"/>
      <c r="C10382" s="76"/>
      <c r="D10382" s="77"/>
      <c r="E10382" s="12"/>
      <c r="F10382" s="78"/>
      <c r="G10382" s="77"/>
      <c r="H10382" s="79"/>
      <c r="BA10382" s="5" t="str">
        <f t="shared" si="162"/>
        <v/>
      </c>
      <c r="BB10382" s="5" t="str">
        <f>IF(OR($E10382="",$G10382&lt;&gt;"Ativo"),"",IF(COUNTIFS($E$4:$E10382,$E10382,$A$4:$A10382,$A10382,$G$4:$G10382,"Ativo")=1,1,0))</f>
        <v/>
      </c>
      <c r="BC10382" t="str">
        <f>IF(OR($A10382="",$G10382&lt;&gt;"Ativo"),"",IF(COUNTIFS($A$4:$A10382,$A10382,$G$4:$G10382,"Ativo")=1,1,0))</f>
        <v/>
      </c>
    </row>
    <row r="10383" spans="1:55" x14ac:dyDescent="0.3">
      <c r="A10383" s="76"/>
      <c r="B10383" s="104"/>
      <c r="C10383" s="76"/>
      <c r="D10383" s="77"/>
      <c r="E10383" s="12"/>
      <c r="F10383" s="78"/>
      <c r="G10383" s="77"/>
      <c r="H10383" s="79"/>
      <c r="BA10383" s="5" t="str">
        <f t="shared" si="162"/>
        <v/>
      </c>
      <c r="BB10383" s="5" t="str">
        <f>IF(OR($E10383="",$G10383&lt;&gt;"Ativo"),"",IF(COUNTIFS($E$4:$E10383,$E10383,$A$4:$A10383,$A10383,$G$4:$G10383,"Ativo")=1,1,0))</f>
        <v/>
      </c>
      <c r="BC10383" t="str">
        <f>IF(OR($A10383="",$G10383&lt;&gt;"Ativo"),"",IF(COUNTIFS($A$4:$A10383,$A10383,$G$4:$G10383,"Ativo")=1,1,0))</f>
        <v/>
      </c>
    </row>
    <row r="10384" spans="1:55" x14ac:dyDescent="0.3">
      <c r="A10384" s="76"/>
      <c r="B10384" s="104"/>
      <c r="C10384" s="76"/>
      <c r="D10384" s="77"/>
      <c r="E10384" s="12"/>
      <c r="F10384" s="78"/>
      <c r="G10384" s="77"/>
      <c r="H10384" s="79"/>
      <c r="BA10384" s="5" t="str">
        <f t="shared" si="162"/>
        <v/>
      </c>
      <c r="BB10384" s="5" t="str">
        <f>IF(OR($E10384="",$G10384&lt;&gt;"Ativo"),"",IF(COUNTIFS($E$4:$E10384,$E10384,$A$4:$A10384,$A10384,$G$4:$G10384,"Ativo")=1,1,0))</f>
        <v/>
      </c>
      <c r="BC10384" t="str">
        <f>IF(OR($A10384="",$G10384&lt;&gt;"Ativo"),"",IF(COUNTIFS($A$4:$A10384,$A10384,$G$4:$G10384,"Ativo")=1,1,0))</f>
        <v/>
      </c>
    </row>
    <row r="10385" spans="1:55" x14ac:dyDescent="0.3">
      <c r="A10385" s="76"/>
      <c r="B10385" s="104"/>
      <c r="C10385" s="76"/>
      <c r="D10385" s="77"/>
      <c r="E10385" s="12"/>
      <c r="F10385" s="78"/>
      <c r="G10385" s="77"/>
      <c r="H10385" s="79"/>
      <c r="BA10385" s="5" t="str">
        <f t="shared" si="162"/>
        <v/>
      </c>
      <c r="BB10385" s="5" t="str">
        <f>IF(OR($E10385="",$G10385&lt;&gt;"Ativo"),"",IF(COUNTIFS($E$4:$E10385,$E10385,$A$4:$A10385,$A10385,$G$4:$G10385,"Ativo")=1,1,0))</f>
        <v/>
      </c>
      <c r="BC10385" t="str">
        <f>IF(OR($A10385="",$G10385&lt;&gt;"Ativo"),"",IF(COUNTIFS($A$4:$A10385,$A10385,$G$4:$G10385,"Ativo")=1,1,0))</f>
        <v/>
      </c>
    </row>
    <row r="10386" spans="1:55" x14ac:dyDescent="0.3">
      <c r="A10386" s="76"/>
      <c r="B10386" s="104"/>
      <c r="C10386" s="76"/>
      <c r="D10386" s="77"/>
      <c r="E10386" s="12"/>
      <c r="F10386" s="78"/>
      <c r="G10386" s="77"/>
      <c r="H10386" s="79"/>
      <c r="BA10386" s="5" t="str">
        <f t="shared" si="162"/>
        <v/>
      </c>
      <c r="BB10386" s="5" t="str">
        <f>IF(OR($E10386="",$G10386&lt;&gt;"Ativo"),"",IF(COUNTIFS($E$4:$E10386,$E10386,$A$4:$A10386,$A10386,$G$4:$G10386,"Ativo")=1,1,0))</f>
        <v/>
      </c>
      <c r="BC10386" t="str">
        <f>IF(OR($A10386="",$G10386&lt;&gt;"Ativo"),"",IF(COUNTIFS($A$4:$A10386,$A10386,$G$4:$G10386,"Ativo")=1,1,0))</f>
        <v/>
      </c>
    </row>
    <row r="10387" spans="1:55" x14ac:dyDescent="0.3">
      <c r="A10387" s="76"/>
      <c r="B10387" s="104"/>
      <c r="C10387" s="76"/>
      <c r="D10387" s="77"/>
      <c r="E10387" s="12"/>
      <c r="F10387" s="78"/>
      <c r="G10387" s="77"/>
      <c r="H10387" s="79"/>
      <c r="BA10387" s="5" t="str">
        <f t="shared" si="162"/>
        <v/>
      </c>
      <c r="BB10387" s="5" t="str">
        <f>IF(OR($E10387="",$G10387&lt;&gt;"Ativo"),"",IF(COUNTIFS($E$4:$E10387,$E10387,$A$4:$A10387,$A10387,$G$4:$G10387,"Ativo")=1,1,0))</f>
        <v/>
      </c>
      <c r="BC10387" t="str">
        <f>IF(OR($A10387="",$G10387&lt;&gt;"Ativo"),"",IF(COUNTIFS($A$4:$A10387,$A10387,$G$4:$G10387,"Ativo")=1,1,0))</f>
        <v/>
      </c>
    </row>
    <row r="10388" spans="1:55" x14ac:dyDescent="0.3">
      <c r="A10388" s="76"/>
      <c r="B10388" s="104"/>
      <c r="C10388" s="76"/>
      <c r="D10388" s="77"/>
      <c r="E10388" s="12"/>
      <c r="F10388" s="78"/>
      <c r="G10388" s="77"/>
      <c r="H10388" s="79"/>
      <c r="BA10388" s="5" t="str">
        <f t="shared" si="162"/>
        <v/>
      </c>
      <c r="BB10388" s="5" t="str">
        <f>IF(OR($E10388="",$G10388&lt;&gt;"Ativo"),"",IF(COUNTIFS($E$4:$E10388,$E10388,$A$4:$A10388,$A10388,$G$4:$G10388,"Ativo")=1,1,0))</f>
        <v/>
      </c>
      <c r="BC10388" t="str">
        <f>IF(OR($A10388="",$G10388&lt;&gt;"Ativo"),"",IF(COUNTIFS($A$4:$A10388,$A10388,$G$4:$G10388,"Ativo")=1,1,0))</f>
        <v/>
      </c>
    </row>
    <row r="10389" spans="1:55" x14ac:dyDescent="0.3">
      <c r="A10389" s="76"/>
      <c r="B10389" s="104"/>
      <c r="C10389" s="76"/>
      <c r="D10389" s="77"/>
      <c r="E10389" s="12"/>
      <c r="F10389" s="78"/>
      <c r="G10389" s="77"/>
      <c r="H10389" s="79"/>
      <c r="BA10389" s="5" t="str">
        <f t="shared" si="162"/>
        <v/>
      </c>
      <c r="BB10389" s="5" t="str">
        <f>IF(OR($E10389="",$G10389&lt;&gt;"Ativo"),"",IF(COUNTIFS($E$4:$E10389,$E10389,$A$4:$A10389,$A10389,$G$4:$G10389,"Ativo")=1,1,0))</f>
        <v/>
      </c>
      <c r="BC10389" t="str">
        <f>IF(OR($A10389="",$G10389&lt;&gt;"Ativo"),"",IF(COUNTIFS($A$4:$A10389,$A10389,$G$4:$G10389,"Ativo")=1,1,0))</f>
        <v/>
      </c>
    </row>
    <row r="10390" spans="1:55" x14ac:dyDescent="0.3">
      <c r="A10390" s="76"/>
      <c r="B10390" s="104"/>
      <c r="C10390" s="76"/>
      <c r="D10390" s="77"/>
      <c r="E10390" s="12"/>
      <c r="F10390" s="78"/>
      <c r="G10390" s="77"/>
      <c r="H10390" s="79"/>
      <c r="BA10390" s="5" t="str">
        <f t="shared" si="162"/>
        <v/>
      </c>
      <c r="BB10390" s="5" t="str">
        <f>IF(OR($E10390="",$G10390&lt;&gt;"Ativo"),"",IF(COUNTIFS($E$4:$E10390,$E10390,$A$4:$A10390,$A10390,$G$4:$G10390,"Ativo")=1,1,0))</f>
        <v/>
      </c>
      <c r="BC10390" t="str">
        <f>IF(OR($A10390="",$G10390&lt;&gt;"Ativo"),"",IF(COUNTIFS($A$4:$A10390,$A10390,$G$4:$G10390,"Ativo")=1,1,0))</f>
        <v/>
      </c>
    </row>
    <row r="10391" spans="1:55" x14ac:dyDescent="0.3">
      <c r="A10391" s="76"/>
      <c r="B10391" s="104"/>
      <c r="C10391" s="76"/>
      <c r="D10391" s="77"/>
      <c r="E10391" s="12"/>
      <c r="F10391" s="78"/>
      <c r="G10391" s="77"/>
      <c r="H10391" s="79"/>
      <c r="BA10391" s="5" t="str">
        <f t="shared" si="162"/>
        <v/>
      </c>
      <c r="BB10391" s="5" t="str">
        <f>IF(OR($E10391="",$G10391&lt;&gt;"Ativo"),"",IF(COUNTIFS($E$4:$E10391,$E10391,$A$4:$A10391,$A10391,$G$4:$G10391,"Ativo")=1,1,0))</f>
        <v/>
      </c>
      <c r="BC10391" t="str">
        <f>IF(OR($A10391="",$G10391&lt;&gt;"Ativo"),"",IF(COUNTIFS($A$4:$A10391,$A10391,$G$4:$G10391,"Ativo")=1,1,0))</f>
        <v/>
      </c>
    </row>
    <row r="10392" spans="1:55" x14ac:dyDescent="0.3">
      <c r="A10392" s="76"/>
      <c r="B10392" s="104"/>
      <c r="C10392" s="76"/>
      <c r="D10392" s="77"/>
      <c r="E10392" s="12"/>
      <c r="F10392" s="78"/>
      <c r="G10392" s="77"/>
      <c r="H10392" s="79"/>
      <c r="BA10392" s="5" t="str">
        <f t="shared" si="162"/>
        <v/>
      </c>
      <c r="BB10392" s="5" t="str">
        <f>IF(OR($E10392="",$G10392&lt;&gt;"Ativo"),"",IF(COUNTIFS($E$4:$E10392,$E10392,$A$4:$A10392,$A10392,$G$4:$G10392,"Ativo")=1,1,0))</f>
        <v/>
      </c>
      <c r="BC10392" t="str">
        <f>IF(OR($A10392="",$G10392&lt;&gt;"Ativo"),"",IF(COUNTIFS($A$4:$A10392,$A10392,$G$4:$G10392,"Ativo")=1,1,0))</f>
        <v/>
      </c>
    </row>
    <row r="10393" spans="1:55" x14ac:dyDescent="0.3">
      <c r="A10393" s="76"/>
      <c r="B10393" s="104"/>
      <c r="C10393" s="76"/>
      <c r="D10393" s="77"/>
      <c r="E10393" s="12"/>
      <c r="F10393" s="78"/>
      <c r="G10393" s="77"/>
      <c r="H10393" s="79"/>
      <c r="BA10393" s="5" t="str">
        <f t="shared" si="162"/>
        <v/>
      </c>
      <c r="BB10393" s="5" t="str">
        <f>IF(OR($E10393="",$G10393&lt;&gt;"Ativo"),"",IF(COUNTIFS($E$4:$E10393,$E10393,$A$4:$A10393,$A10393,$G$4:$G10393,"Ativo")=1,1,0))</f>
        <v/>
      </c>
      <c r="BC10393" t="str">
        <f>IF(OR($A10393="",$G10393&lt;&gt;"Ativo"),"",IF(COUNTIFS($A$4:$A10393,$A10393,$G$4:$G10393,"Ativo")=1,1,0))</f>
        <v/>
      </c>
    </row>
    <row r="10394" spans="1:55" x14ac:dyDescent="0.3">
      <c r="A10394" s="76"/>
      <c r="B10394" s="104"/>
      <c r="C10394" s="76"/>
      <c r="D10394" s="77"/>
      <c r="E10394" s="12"/>
      <c r="F10394" s="78"/>
      <c r="G10394" s="77"/>
      <c r="H10394" s="79"/>
      <c r="BA10394" s="5" t="str">
        <f t="shared" si="162"/>
        <v/>
      </c>
      <c r="BB10394" s="5" t="str">
        <f>IF(OR($E10394="",$G10394&lt;&gt;"Ativo"),"",IF(COUNTIFS($E$4:$E10394,$E10394,$A$4:$A10394,$A10394,$G$4:$G10394,"Ativo")=1,1,0))</f>
        <v/>
      </c>
      <c r="BC10394" t="str">
        <f>IF(OR($A10394="",$G10394&lt;&gt;"Ativo"),"",IF(COUNTIFS($A$4:$A10394,$A10394,$G$4:$G10394,"Ativo")=1,1,0))</f>
        <v/>
      </c>
    </row>
    <row r="10395" spans="1:55" x14ac:dyDescent="0.3">
      <c r="A10395" s="76"/>
      <c r="B10395" s="104"/>
      <c r="C10395" s="76"/>
      <c r="D10395" s="77"/>
      <c r="E10395" s="12"/>
      <c r="F10395" s="78"/>
      <c r="G10395" s="77"/>
      <c r="H10395" s="79"/>
      <c r="BA10395" s="5" t="str">
        <f t="shared" si="162"/>
        <v/>
      </c>
      <c r="BB10395" s="5" t="str">
        <f>IF(OR($E10395="",$G10395&lt;&gt;"Ativo"),"",IF(COUNTIFS($E$4:$E10395,$E10395,$A$4:$A10395,$A10395,$G$4:$G10395,"Ativo")=1,1,0))</f>
        <v/>
      </c>
      <c r="BC10395" t="str">
        <f>IF(OR($A10395="",$G10395&lt;&gt;"Ativo"),"",IF(COUNTIFS($A$4:$A10395,$A10395,$G$4:$G10395,"Ativo")=1,1,0))</f>
        <v/>
      </c>
    </row>
    <row r="10396" spans="1:55" x14ac:dyDescent="0.3">
      <c r="A10396" s="76"/>
      <c r="B10396" s="104"/>
      <c r="C10396" s="76"/>
      <c r="D10396" s="77"/>
      <c r="E10396" s="12"/>
      <c r="F10396" s="78"/>
      <c r="G10396" s="77"/>
      <c r="H10396" s="79"/>
      <c r="BA10396" s="5" t="str">
        <f t="shared" si="162"/>
        <v/>
      </c>
      <c r="BB10396" s="5" t="str">
        <f>IF(OR($E10396="",$G10396&lt;&gt;"Ativo"),"",IF(COUNTIFS($E$4:$E10396,$E10396,$A$4:$A10396,$A10396,$G$4:$G10396,"Ativo")=1,1,0))</f>
        <v/>
      </c>
      <c r="BC10396" t="str">
        <f>IF(OR($A10396="",$G10396&lt;&gt;"Ativo"),"",IF(COUNTIFS($A$4:$A10396,$A10396,$G$4:$G10396,"Ativo")=1,1,0))</f>
        <v/>
      </c>
    </row>
    <row r="10397" spans="1:55" x14ac:dyDescent="0.3">
      <c r="A10397" s="76"/>
      <c r="B10397" s="104"/>
      <c r="C10397" s="76"/>
      <c r="D10397" s="77"/>
      <c r="E10397" s="12"/>
      <c r="F10397" s="78"/>
      <c r="G10397" s="77"/>
      <c r="H10397" s="79"/>
      <c r="BA10397" s="5" t="str">
        <f t="shared" si="162"/>
        <v/>
      </c>
      <c r="BB10397" s="5" t="str">
        <f>IF(OR($E10397="",$G10397&lt;&gt;"Ativo"),"",IF(COUNTIFS($E$4:$E10397,$E10397,$A$4:$A10397,$A10397,$G$4:$G10397,"Ativo")=1,1,0))</f>
        <v/>
      </c>
      <c r="BC10397" t="str">
        <f>IF(OR($A10397="",$G10397&lt;&gt;"Ativo"),"",IF(COUNTIFS($A$4:$A10397,$A10397,$G$4:$G10397,"Ativo")=1,1,0))</f>
        <v/>
      </c>
    </row>
    <row r="10398" spans="1:55" x14ac:dyDescent="0.3">
      <c r="A10398" s="76"/>
      <c r="B10398" s="104"/>
      <c r="C10398" s="76"/>
      <c r="D10398" s="77"/>
      <c r="E10398" s="12"/>
      <c r="F10398" s="78"/>
      <c r="G10398" s="77"/>
      <c r="H10398" s="79"/>
      <c r="BA10398" s="5" t="str">
        <f t="shared" si="162"/>
        <v/>
      </c>
      <c r="BB10398" s="5" t="str">
        <f>IF(OR($E10398="",$G10398&lt;&gt;"Ativo"),"",IF(COUNTIFS($E$4:$E10398,$E10398,$A$4:$A10398,$A10398,$G$4:$G10398,"Ativo")=1,1,0))</f>
        <v/>
      </c>
      <c r="BC10398" t="str">
        <f>IF(OR($A10398="",$G10398&lt;&gt;"Ativo"),"",IF(COUNTIFS($A$4:$A10398,$A10398,$G$4:$G10398,"Ativo")=1,1,0))</f>
        <v/>
      </c>
    </row>
    <row r="10399" spans="1:55" x14ac:dyDescent="0.3">
      <c r="A10399" s="76"/>
      <c r="B10399" s="104"/>
      <c r="C10399" s="76"/>
      <c r="D10399" s="77"/>
      <c r="E10399" s="12"/>
      <c r="F10399" s="78"/>
      <c r="G10399" s="77"/>
      <c r="H10399" s="79"/>
      <c r="BA10399" s="5" t="str">
        <f t="shared" si="162"/>
        <v/>
      </c>
      <c r="BB10399" s="5" t="str">
        <f>IF(OR($E10399="",$G10399&lt;&gt;"Ativo"),"",IF(COUNTIFS($E$4:$E10399,$E10399,$A$4:$A10399,$A10399,$G$4:$G10399,"Ativo")=1,1,0))</f>
        <v/>
      </c>
      <c r="BC10399" t="str">
        <f>IF(OR($A10399="",$G10399&lt;&gt;"Ativo"),"",IF(COUNTIFS($A$4:$A10399,$A10399,$G$4:$G10399,"Ativo")=1,1,0))</f>
        <v/>
      </c>
    </row>
    <row r="10400" spans="1:55" x14ac:dyDescent="0.3">
      <c r="A10400" s="76"/>
      <c r="B10400" s="104"/>
      <c r="C10400" s="76"/>
      <c r="D10400" s="77"/>
      <c r="E10400" s="12"/>
      <c r="F10400" s="78"/>
      <c r="G10400" s="77"/>
      <c r="H10400" s="79"/>
      <c r="BA10400" s="5" t="str">
        <f t="shared" si="162"/>
        <v/>
      </c>
      <c r="BB10400" s="5" t="str">
        <f>IF(OR($E10400="",$G10400&lt;&gt;"Ativo"),"",IF(COUNTIFS($E$4:$E10400,$E10400,$A$4:$A10400,$A10400,$G$4:$G10400,"Ativo")=1,1,0))</f>
        <v/>
      </c>
      <c r="BC10400" t="str">
        <f>IF(OR($A10400="",$G10400&lt;&gt;"Ativo"),"",IF(COUNTIFS($A$4:$A10400,$A10400,$G$4:$G10400,"Ativo")=1,1,0))</f>
        <v/>
      </c>
    </row>
    <row r="10401" spans="1:55" x14ac:dyDescent="0.3">
      <c r="A10401" s="76"/>
      <c r="B10401" s="104"/>
      <c r="C10401" s="76"/>
      <c r="D10401" s="77"/>
      <c r="E10401" s="12"/>
      <c r="F10401" s="78"/>
      <c r="G10401" s="77"/>
      <c r="H10401" s="79"/>
      <c r="BA10401" s="5" t="str">
        <f t="shared" si="162"/>
        <v/>
      </c>
      <c r="BB10401" s="5" t="str">
        <f>IF(OR($E10401="",$G10401&lt;&gt;"Ativo"),"",IF(COUNTIFS($E$4:$E10401,$E10401,$A$4:$A10401,$A10401,$G$4:$G10401,"Ativo")=1,1,0))</f>
        <v/>
      </c>
      <c r="BC10401" t="str">
        <f>IF(OR($A10401="",$G10401&lt;&gt;"Ativo"),"",IF(COUNTIFS($A$4:$A10401,$A10401,$G$4:$G10401,"Ativo")=1,1,0))</f>
        <v/>
      </c>
    </row>
    <row r="10402" spans="1:55" x14ac:dyDescent="0.3">
      <c r="A10402" s="76"/>
      <c r="B10402" s="104"/>
      <c r="C10402" s="76"/>
      <c r="D10402" s="77"/>
      <c r="E10402" s="12"/>
      <c r="F10402" s="78"/>
      <c r="G10402" s="77"/>
      <c r="H10402" s="79"/>
      <c r="BA10402" s="5" t="str">
        <f t="shared" si="162"/>
        <v/>
      </c>
      <c r="BB10402" s="5" t="str">
        <f>IF(OR($E10402="",$G10402&lt;&gt;"Ativo"),"",IF(COUNTIFS($E$4:$E10402,$E10402,$A$4:$A10402,$A10402,$G$4:$G10402,"Ativo")=1,1,0))</f>
        <v/>
      </c>
      <c r="BC10402" t="str">
        <f>IF(OR($A10402="",$G10402&lt;&gt;"Ativo"),"",IF(COUNTIFS($A$4:$A10402,$A10402,$G$4:$G10402,"Ativo")=1,1,0))</f>
        <v/>
      </c>
    </row>
    <row r="10403" spans="1:55" x14ac:dyDescent="0.3">
      <c r="A10403" s="76"/>
      <c r="B10403" s="104"/>
      <c r="C10403" s="76"/>
      <c r="D10403" s="77"/>
      <c r="E10403" s="12"/>
      <c r="F10403" s="78"/>
      <c r="G10403" s="77"/>
      <c r="H10403" s="79"/>
      <c r="BA10403" s="5" t="str">
        <f t="shared" si="162"/>
        <v/>
      </c>
      <c r="BB10403" s="5" t="str">
        <f>IF(OR($E10403="",$G10403&lt;&gt;"Ativo"),"",IF(COUNTIFS($E$4:$E10403,$E10403,$A$4:$A10403,$A10403,$G$4:$G10403,"Ativo")=1,1,0))</f>
        <v/>
      </c>
      <c r="BC10403" t="str">
        <f>IF(OR($A10403="",$G10403&lt;&gt;"Ativo"),"",IF(COUNTIFS($A$4:$A10403,$A10403,$G$4:$G10403,"Ativo")=1,1,0))</f>
        <v/>
      </c>
    </row>
    <row r="10404" spans="1:55" x14ac:dyDescent="0.3">
      <c r="A10404" s="76"/>
      <c r="B10404" s="104"/>
      <c r="C10404" s="76"/>
      <c r="D10404" s="77"/>
      <c r="E10404" s="12"/>
      <c r="F10404" s="78"/>
      <c r="G10404" s="77"/>
      <c r="H10404" s="79"/>
      <c r="BA10404" s="5" t="str">
        <f t="shared" si="162"/>
        <v/>
      </c>
      <c r="BB10404" s="5" t="str">
        <f>IF(OR($E10404="",$G10404&lt;&gt;"Ativo"),"",IF(COUNTIFS($E$4:$E10404,$E10404,$A$4:$A10404,$A10404,$G$4:$G10404,"Ativo")=1,1,0))</f>
        <v/>
      </c>
      <c r="BC10404" t="str">
        <f>IF(OR($A10404="",$G10404&lt;&gt;"Ativo"),"",IF(COUNTIFS($A$4:$A10404,$A10404,$G$4:$G10404,"Ativo")=1,1,0))</f>
        <v/>
      </c>
    </row>
    <row r="10405" spans="1:55" x14ac:dyDescent="0.3">
      <c r="A10405" s="76"/>
      <c r="B10405" s="104"/>
      <c r="C10405" s="76"/>
      <c r="D10405" s="77"/>
      <c r="E10405" s="12"/>
      <c r="F10405" s="78"/>
      <c r="G10405" s="77"/>
      <c r="H10405" s="79"/>
      <c r="BA10405" s="5" t="str">
        <f t="shared" si="162"/>
        <v/>
      </c>
      <c r="BB10405" s="5" t="str">
        <f>IF(OR($E10405="",$G10405&lt;&gt;"Ativo"),"",IF(COUNTIFS($E$4:$E10405,$E10405,$A$4:$A10405,$A10405,$G$4:$G10405,"Ativo")=1,1,0))</f>
        <v/>
      </c>
      <c r="BC10405" t="str">
        <f>IF(OR($A10405="",$G10405&lt;&gt;"Ativo"),"",IF(COUNTIFS($A$4:$A10405,$A10405,$G$4:$G10405,"Ativo")=1,1,0))</f>
        <v/>
      </c>
    </row>
    <row r="10406" spans="1:55" x14ac:dyDescent="0.3">
      <c r="A10406" s="76"/>
      <c r="B10406" s="104"/>
      <c r="C10406" s="76"/>
      <c r="D10406" s="77"/>
      <c r="E10406" s="12"/>
      <c r="F10406" s="78"/>
      <c r="G10406" s="77"/>
      <c r="H10406" s="79"/>
      <c r="BA10406" s="5" t="str">
        <f t="shared" si="162"/>
        <v/>
      </c>
      <c r="BB10406" s="5" t="str">
        <f>IF(OR($E10406="",$G10406&lt;&gt;"Ativo"),"",IF(COUNTIFS($E$4:$E10406,$E10406,$A$4:$A10406,$A10406,$G$4:$G10406,"Ativo")=1,1,0))</f>
        <v/>
      </c>
      <c r="BC10406" t="str">
        <f>IF(OR($A10406="",$G10406&lt;&gt;"Ativo"),"",IF(COUNTIFS($A$4:$A10406,$A10406,$G$4:$G10406,"Ativo")=1,1,0))</f>
        <v/>
      </c>
    </row>
    <row r="10407" spans="1:55" x14ac:dyDescent="0.3">
      <c r="A10407" s="76"/>
      <c r="B10407" s="104"/>
      <c r="C10407" s="76"/>
      <c r="D10407" s="77"/>
      <c r="E10407" s="12"/>
      <c r="F10407" s="78"/>
      <c r="G10407" s="77"/>
      <c r="H10407" s="79"/>
      <c r="BA10407" s="5" t="str">
        <f t="shared" si="162"/>
        <v/>
      </c>
      <c r="BB10407" s="5" t="str">
        <f>IF(OR($E10407="",$G10407&lt;&gt;"Ativo"),"",IF(COUNTIFS($E$4:$E10407,$E10407,$A$4:$A10407,$A10407,$G$4:$G10407,"Ativo")=1,1,0))</f>
        <v/>
      </c>
      <c r="BC10407" t="str">
        <f>IF(OR($A10407="",$G10407&lt;&gt;"Ativo"),"",IF(COUNTIFS($A$4:$A10407,$A10407,$G$4:$G10407,"Ativo")=1,1,0))</f>
        <v/>
      </c>
    </row>
    <row r="10408" spans="1:55" x14ac:dyDescent="0.3">
      <c r="A10408" s="76"/>
      <c r="B10408" s="104"/>
      <c r="C10408" s="76"/>
      <c r="D10408" s="77"/>
      <c r="E10408" s="12"/>
      <c r="F10408" s="78"/>
      <c r="G10408" s="77"/>
      <c r="H10408" s="79"/>
      <c r="BA10408" s="5" t="str">
        <f t="shared" si="162"/>
        <v/>
      </c>
      <c r="BB10408" s="5" t="str">
        <f>IF(OR($E10408="",$G10408&lt;&gt;"Ativo"),"",IF(COUNTIFS($E$4:$E10408,$E10408,$A$4:$A10408,$A10408,$G$4:$G10408,"Ativo")=1,1,0))</f>
        <v/>
      </c>
      <c r="BC10408" t="str">
        <f>IF(OR($A10408="",$G10408&lt;&gt;"Ativo"),"",IF(COUNTIFS($A$4:$A10408,$A10408,$G$4:$G10408,"Ativo")=1,1,0))</f>
        <v/>
      </c>
    </row>
    <row r="10409" spans="1:55" x14ac:dyDescent="0.3">
      <c r="A10409" s="76"/>
      <c r="B10409" s="104"/>
      <c r="C10409" s="76"/>
      <c r="D10409" s="77"/>
      <c r="E10409" s="12"/>
      <c r="F10409" s="78"/>
      <c r="G10409" s="77"/>
      <c r="H10409" s="79"/>
      <c r="BA10409" s="5" t="str">
        <f t="shared" si="162"/>
        <v/>
      </c>
      <c r="BB10409" s="5" t="str">
        <f>IF(OR($E10409="",$G10409&lt;&gt;"Ativo"),"",IF(COUNTIFS($E$4:$E10409,$E10409,$A$4:$A10409,$A10409,$G$4:$G10409,"Ativo")=1,1,0))</f>
        <v/>
      </c>
      <c r="BC10409" t="str">
        <f>IF(OR($A10409="",$G10409&lt;&gt;"Ativo"),"",IF(COUNTIFS($A$4:$A10409,$A10409,$G$4:$G10409,"Ativo")=1,1,0))</f>
        <v/>
      </c>
    </row>
    <row r="10410" spans="1:55" x14ac:dyDescent="0.3">
      <c r="A10410" s="76"/>
      <c r="B10410" s="104"/>
      <c r="C10410" s="76"/>
      <c r="D10410" s="77"/>
      <c r="E10410" s="12"/>
      <c r="F10410" s="78"/>
      <c r="G10410" s="77"/>
      <c r="H10410" s="79"/>
      <c r="BA10410" s="5" t="str">
        <f t="shared" si="162"/>
        <v/>
      </c>
      <c r="BB10410" s="5" t="str">
        <f>IF(OR($E10410="",$G10410&lt;&gt;"Ativo"),"",IF(COUNTIFS($E$4:$E10410,$E10410,$A$4:$A10410,$A10410,$G$4:$G10410,"Ativo")=1,1,0))</f>
        <v/>
      </c>
      <c r="BC10410" t="str">
        <f>IF(OR($A10410="",$G10410&lt;&gt;"Ativo"),"",IF(COUNTIFS($A$4:$A10410,$A10410,$G$4:$G10410,"Ativo")=1,1,0))</f>
        <v/>
      </c>
    </row>
    <row r="10411" spans="1:55" x14ac:dyDescent="0.3">
      <c r="A10411" s="76"/>
      <c r="B10411" s="104"/>
      <c r="C10411" s="76"/>
      <c r="D10411" s="77"/>
      <c r="E10411" s="12"/>
      <c r="F10411" s="78"/>
      <c r="G10411" s="77"/>
      <c r="H10411" s="79"/>
      <c r="BA10411" s="5" t="str">
        <f t="shared" si="162"/>
        <v/>
      </c>
      <c r="BB10411" s="5" t="str">
        <f>IF(OR($E10411="",$G10411&lt;&gt;"Ativo"),"",IF(COUNTIFS($E$4:$E10411,$E10411,$A$4:$A10411,$A10411,$G$4:$G10411,"Ativo")=1,1,0))</f>
        <v/>
      </c>
      <c r="BC10411" t="str">
        <f>IF(OR($A10411="",$G10411&lt;&gt;"Ativo"),"",IF(COUNTIFS($A$4:$A10411,$A10411,$G$4:$G10411,"Ativo")=1,1,0))</f>
        <v/>
      </c>
    </row>
    <row r="10412" spans="1:55" x14ac:dyDescent="0.3">
      <c r="A10412" s="76"/>
      <c r="B10412" s="104"/>
      <c r="C10412" s="76"/>
      <c r="D10412" s="77"/>
      <c r="E10412" s="12"/>
      <c r="F10412" s="78"/>
      <c r="G10412" s="77"/>
      <c r="H10412" s="79"/>
      <c r="BA10412" s="5" t="str">
        <f t="shared" si="162"/>
        <v/>
      </c>
      <c r="BB10412" s="5" t="str">
        <f>IF(OR($E10412="",$G10412&lt;&gt;"Ativo"),"",IF(COUNTIFS($E$4:$E10412,$E10412,$A$4:$A10412,$A10412,$G$4:$G10412,"Ativo")=1,1,0))</f>
        <v/>
      </c>
      <c r="BC10412" t="str">
        <f>IF(OR($A10412="",$G10412&lt;&gt;"Ativo"),"",IF(COUNTIFS($A$4:$A10412,$A10412,$G$4:$G10412,"Ativo")=1,1,0))</f>
        <v/>
      </c>
    </row>
    <row r="10413" spans="1:55" x14ac:dyDescent="0.3">
      <c r="A10413" s="76"/>
      <c r="B10413" s="104"/>
      <c r="C10413" s="76"/>
      <c r="D10413" s="77"/>
      <c r="E10413" s="12"/>
      <c r="F10413" s="78"/>
      <c r="G10413" s="77"/>
      <c r="H10413" s="79"/>
      <c r="BA10413" s="5" t="str">
        <f t="shared" si="162"/>
        <v/>
      </c>
      <c r="BB10413" s="5" t="str">
        <f>IF(OR($E10413="",$G10413&lt;&gt;"Ativo"),"",IF(COUNTIFS($E$4:$E10413,$E10413,$A$4:$A10413,$A10413,$G$4:$G10413,"Ativo")=1,1,0))</f>
        <v/>
      </c>
      <c r="BC10413" t="str">
        <f>IF(OR($A10413="",$G10413&lt;&gt;"Ativo"),"",IF(COUNTIFS($A$4:$A10413,$A10413,$G$4:$G10413,"Ativo")=1,1,0))</f>
        <v/>
      </c>
    </row>
    <row r="10414" spans="1:55" x14ac:dyDescent="0.3">
      <c r="A10414" s="76"/>
      <c r="B10414" s="104"/>
      <c r="C10414" s="76"/>
      <c r="D10414" s="77"/>
      <c r="E10414" s="12"/>
      <c r="F10414" s="78"/>
      <c r="G10414" s="77"/>
      <c r="H10414" s="79"/>
      <c r="BA10414" s="5" t="str">
        <f t="shared" si="162"/>
        <v/>
      </c>
      <c r="BB10414" s="5" t="str">
        <f>IF(OR($E10414="",$G10414&lt;&gt;"Ativo"),"",IF(COUNTIFS($E$4:$E10414,$E10414,$A$4:$A10414,$A10414,$G$4:$G10414,"Ativo")=1,1,0))</f>
        <v/>
      </c>
      <c r="BC10414" t="str">
        <f>IF(OR($A10414="",$G10414&lt;&gt;"Ativo"),"",IF(COUNTIFS($A$4:$A10414,$A10414,$G$4:$G10414,"Ativo")=1,1,0))</f>
        <v/>
      </c>
    </row>
    <row r="10415" spans="1:55" x14ac:dyDescent="0.3">
      <c r="A10415" s="76"/>
      <c r="B10415" s="104"/>
      <c r="C10415" s="76"/>
      <c r="D10415" s="77"/>
      <c r="E10415" s="12"/>
      <c r="F10415" s="78"/>
      <c r="G10415" s="77"/>
      <c r="H10415" s="79"/>
      <c r="BA10415" s="5" t="str">
        <f t="shared" si="162"/>
        <v/>
      </c>
      <c r="BB10415" s="5" t="str">
        <f>IF(OR($E10415="",$G10415&lt;&gt;"Ativo"),"",IF(COUNTIFS($E$4:$E10415,$E10415,$A$4:$A10415,$A10415,$G$4:$G10415,"Ativo")=1,1,0))</f>
        <v/>
      </c>
      <c r="BC10415" t="str">
        <f>IF(OR($A10415="",$G10415&lt;&gt;"Ativo"),"",IF(COUNTIFS($A$4:$A10415,$A10415,$G$4:$G10415,"Ativo")=1,1,0))</f>
        <v/>
      </c>
    </row>
    <row r="10416" spans="1:55" x14ac:dyDescent="0.3">
      <c r="A10416" s="76"/>
      <c r="B10416" s="104"/>
      <c r="C10416" s="76"/>
      <c r="D10416" s="77"/>
      <c r="E10416" s="12"/>
      <c r="F10416" s="78"/>
      <c r="G10416" s="77"/>
      <c r="H10416" s="79"/>
      <c r="BA10416" s="5" t="str">
        <f t="shared" si="162"/>
        <v/>
      </c>
      <c r="BB10416" s="5" t="str">
        <f>IF(OR($E10416="",$G10416&lt;&gt;"Ativo"),"",IF(COUNTIFS($E$4:$E10416,$E10416,$A$4:$A10416,$A10416,$G$4:$G10416,"Ativo")=1,1,0))</f>
        <v/>
      </c>
      <c r="BC10416" t="str">
        <f>IF(OR($A10416="",$G10416&lt;&gt;"Ativo"),"",IF(COUNTIFS($A$4:$A10416,$A10416,$G$4:$G10416,"Ativo")=1,1,0))</f>
        <v/>
      </c>
    </row>
    <row r="10417" spans="1:55" x14ac:dyDescent="0.3">
      <c r="A10417" s="76"/>
      <c r="B10417" s="104"/>
      <c r="C10417" s="76"/>
      <c r="D10417" s="77"/>
      <c r="E10417" s="12"/>
      <c r="F10417" s="78"/>
      <c r="G10417" s="77"/>
      <c r="H10417" s="79"/>
      <c r="BA10417" s="5" t="str">
        <f t="shared" si="162"/>
        <v/>
      </c>
      <c r="BB10417" s="5" t="str">
        <f>IF(OR($E10417="",$G10417&lt;&gt;"Ativo"),"",IF(COUNTIFS($E$4:$E10417,$E10417,$A$4:$A10417,$A10417,$G$4:$G10417,"Ativo")=1,1,0))</f>
        <v/>
      </c>
      <c r="BC10417" t="str">
        <f>IF(OR($A10417="",$G10417&lt;&gt;"Ativo"),"",IF(COUNTIFS($A$4:$A10417,$A10417,$G$4:$G10417,"Ativo")=1,1,0))</f>
        <v/>
      </c>
    </row>
    <row r="10418" spans="1:55" x14ac:dyDescent="0.3">
      <c r="A10418" s="76"/>
      <c r="B10418" s="104"/>
      <c r="C10418" s="76"/>
      <c r="D10418" s="77"/>
      <c r="E10418" s="12"/>
      <c r="F10418" s="78"/>
      <c r="G10418" s="77"/>
      <c r="H10418" s="79"/>
      <c r="BA10418" s="5" t="str">
        <f t="shared" si="162"/>
        <v/>
      </c>
      <c r="BB10418" s="5" t="str">
        <f>IF(OR($E10418="",$G10418&lt;&gt;"Ativo"),"",IF(COUNTIFS($E$4:$E10418,$E10418,$A$4:$A10418,$A10418,$G$4:$G10418,"Ativo")=1,1,0))</f>
        <v/>
      </c>
      <c r="BC10418" t="str">
        <f>IF(OR($A10418="",$G10418&lt;&gt;"Ativo"),"",IF(COUNTIFS($A$4:$A10418,$A10418,$G$4:$G10418,"Ativo")=1,1,0))</f>
        <v/>
      </c>
    </row>
    <row r="10419" spans="1:55" x14ac:dyDescent="0.3">
      <c r="A10419" s="76"/>
      <c r="B10419" s="104"/>
      <c r="C10419" s="76"/>
      <c r="D10419" s="77"/>
      <c r="E10419" s="12"/>
      <c r="F10419" s="78"/>
      <c r="G10419" s="77"/>
      <c r="H10419" s="79"/>
      <c r="BA10419" s="5" t="str">
        <f t="shared" si="162"/>
        <v/>
      </c>
      <c r="BB10419" s="5" t="str">
        <f>IF(OR($E10419="",$G10419&lt;&gt;"Ativo"),"",IF(COUNTIFS($E$4:$E10419,$E10419,$A$4:$A10419,$A10419,$G$4:$G10419,"Ativo")=1,1,0))</f>
        <v/>
      </c>
      <c r="BC10419" t="str">
        <f>IF(OR($A10419="",$G10419&lt;&gt;"Ativo"),"",IF(COUNTIFS($A$4:$A10419,$A10419,$G$4:$G10419,"Ativo")=1,1,0))</f>
        <v/>
      </c>
    </row>
    <row r="10420" spans="1:55" x14ac:dyDescent="0.3">
      <c r="A10420" s="76"/>
      <c r="B10420" s="104"/>
      <c r="C10420" s="76"/>
      <c r="D10420" s="77"/>
      <c r="E10420" s="12"/>
      <c r="F10420" s="78"/>
      <c r="G10420" s="77"/>
      <c r="H10420" s="79"/>
      <c r="BA10420" s="5" t="str">
        <f t="shared" si="162"/>
        <v/>
      </c>
      <c r="BB10420" s="5" t="str">
        <f>IF(OR($E10420="",$G10420&lt;&gt;"Ativo"),"",IF(COUNTIFS($E$4:$E10420,$E10420,$A$4:$A10420,$A10420,$G$4:$G10420,"Ativo")=1,1,0))</f>
        <v/>
      </c>
      <c r="BC10420" t="str">
        <f>IF(OR($A10420="",$G10420&lt;&gt;"Ativo"),"",IF(COUNTIFS($A$4:$A10420,$A10420,$G$4:$G10420,"Ativo")=1,1,0))</f>
        <v/>
      </c>
    </row>
    <row r="10421" spans="1:55" x14ac:dyDescent="0.3">
      <c r="A10421" s="76"/>
      <c r="B10421" s="104"/>
      <c r="C10421" s="76"/>
      <c r="D10421" s="77"/>
      <c r="E10421" s="12"/>
      <c r="F10421" s="78"/>
      <c r="G10421" s="77"/>
      <c r="H10421" s="79"/>
      <c r="BA10421" s="5" t="str">
        <f t="shared" si="162"/>
        <v/>
      </c>
      <c r="BB10421" s="5" t="str">
        <f>IF(OR($E10421="",$G10421&lt;&gt;"Ativo"),"",IF(COUNTIFS($E$4:$E10421,$E10421,$A$4:$A10421,$A10421,$G$4:$G10421,"Ativo")=1,1,0))</f>
        <v/>
      </c>
      <c r="BC10421" t="str">
        <f>IF(OR($A10421="",$G10421&lt;&gt;"Ativo"),"",IF(COUNTIFS($A$4:$A10421,$A10421,$G$4:$G10421,"Ativo")=1,1,0))</f>
        <v/>
      </c>
    </row>
    <row r="10422" spans="1:55" x14ac:dyDescent="0.3">
      <c r="A10422" s="76"/>
      <c r="B10422" s="104"/>
      <c r="C10422" s="76"/>
      <c r="D10422" s="77"/>
      <c r="E10422" s="12"/>
      <c r="F10422" s="78"/>
      <c r="G10422" s="77"/>
      <c r="H10422" s="79"/>
      <c r="BA10422" s="5" t="str">
        <f t="shared" si="162"/>
        <v/>
      </c>
      <c r="BB10422" s="5" t="str">
        <f>IF(OR($E10422="",$G10422&lt;&gt;"Ativo"),"",IF(COUNTIFS($E$4:$E10422,$E10422,$A$4:$A10422,$A10422,$G$4:$G10422,"Ativo")=1,1,0))</f>
        <v/>
      </c>
      <c r="BC10422" t="str">
        <f>IF(OR($A10422="",$G10422&lt;&gt;"Ativo"),"",IF(COUNTIFS($A$4:$A10422,$A10422,$G$4:$G10422,"Ativo")=1,1,0))</f>
        <v/>
      </c>
    </row>
    <row r="10423" spans="1:55" x14ac:dyDescent="0.3">
      <c r="A10423" s="76"/>
      <c r="B10423" s="104"/>
      <c r="C10423" s="76"/>
      <c r="D10423" s="77"/>
      <c r="E10423" s="12"/>
      <c r="F10423" s="78"/>
      <c r="G10423" s="77"/>
      <c r="H10423" s="79"/>
      <c r="BA10423" s="5" t="str">
        <f t="shared" si="162"/>
        <v/>
      </c>
      <c r="BB10423" s="5" t="str">
        <f>IF(OR($E10423="",$G10423&lt;&gt;"Ativo"),"",IF(COUNTIFS($E$4:$E10423,$E10423,$A$4:$A10423,$A10423,$G$4:$G10423,"Ativo")=1,1,0))</f>
        <v/>
      </c>
      <c r="BC10423" t="str">
        <f>IF(OR($A10423="",$G10423&lt;&gt;"Ativo"),"",IF(COUNTIFS($A$4:$A10423,$A10423,$G$4:$G10423,"Ativo")=1,1,0))</f>
        <v/>
      </c>
    </row>
    <row r="10424" spans="1:55" x14ac:dyDescent="0.3">
      <c r="A10424" s="76"/>
      <c r="B10424" s="104"/>
      <c r="C10424" s="76"/>
      <c r="D10424" s="77"/>
      <c r="E10424" s="12"/>
      <c r="F10424" s="78"/>
      <c r="G10424" s="77"/>
      <c r="H10424" s="79"/>
      <c r="BA10424" s="5" t="str">
        <f t="shared" si="162"/>
        <v/>
      </c>
      <c r="BB10424" s="5" t="str">
        <f>IF(OR($E10424="",$G10424&lt;&gt;"Ativo"),"",IF(COUNTIFS($E$4:$E10424,$E10424,$A$4:$A10424,$A10424,$G$4:$G10424,"Ativo")=1,1,0))</f>
        <v/>
      </c>
      <c r="BC10424" t="str">
        <f>IF(OR($A10424="",$G10424&lt;&gt;"Ativo"),"",IF(COUNTIFS($A$4:$A10424,$A10424,$G$4:$G10424,"Ativo")=1,1,0))</f>
        <v/>
      </c>
    </row>
    <row r="10425" spans="1:55" x14ac:dyDescent="0.3">
      <c r="A10425" s="76"/>
      <c r="B10425" s="104"/>
      <c r="C10425" s="76"/>
      <c r="D10425" s="77"/>
      <c r="E10425" s="12"/>
      <c r="F10425" s="78"/>
      <c r="G10425" s="77"/>
      <c r="H10425" s="79"/>
      <c r="BA10425" s="5" t="str">
        <f t="shared" si="162"/>
        <v/>
      </c>
      <c r="BB10425" s="5" t="str">
        <f>IF(OR($E10425="",$G10425&lt;&gt;"Ativo"),"",IF(COUNTIFS($E$4:$E10425,$E10425,$A$4:$A10425,$A10425,$G$4:$G10425,"Ativo")=1,1,0))</f>
        <v/>
      </c>
      <c r="BC10425" t="str">
        <f>IF(OR($A10425="",$G10425&lt;&gt;"Ativo"),"",IF(COUNTIFS($A$4:$A10425,$A10425,$G$4:$G10425,"Ativo")=1,1,0))</f>
        <v/>
      </c>
    </row>
    <row r="10426" spans="1:55" x14ac:dyDescent="0.3">
      <c r="A10426" s="76"/>
      <c r="B10426" s="104"/>
      <c r="C10426" s="76"/>
      <c r="D10426" s="77"/>
      <c r="E10426" s="12"/>
      <c r="F10426" s="78"/>
      <c r="G10426" s="77"/>
      <c r="H10426" s="79"/>
      <c r="BA10426" s="5" t="str">
        <f t="shared" si="162"/>
        <v/>
      </c>
      <c r="BB10426" s="5" t="str">
        <f>IF(OR($E10426="",$G10426&lt;&gt;"Ativo"),"",IF(COUNTIFS($E$4:$E10426,$E10426,$A$4:$A10426,$A10426,$G$4:$G10426,"Ativo")=1,1,0))</f>
        <v/>
      </c>
      <c r="BC10426" t="str">
        <f>IF(OR($A10426="",$G10426&lt;&gt;"Ativo"),"",IF(COUNTIFS($A$4:$A10426,$A10426,$G$4:$G10426,"Ativo")=1,1,0))</f>
        <v/>
      </c>
    </row>
    <row r="10427" spans="1:55" x14ac:dyDescent="0.3">
      <c r="A10427" s="76"/>
      <c r="B10427" s="104"/>
      <c r="C10427" s="76"/>
      <c r="D10427" s="77"/>
      <c r="E10427" s="12"/>
      <c r="F10427" s="78"/>
      <c r="G10427" s="77"/>
      <c r="H10427" s="79"/>
      <c r="BA10427" s="5" t="str">
        <f t="shared" si="162"/>
        <v/>
      </c>
      <c r="BB10427" s="5" t="str">
        <f>IF(OR($E10427="",$G10427&lt;&gt;"Ativo"),"",IF(COUNTIFS($E$4:$E10427,$E10427,$A$4:$A10427,$A10427,$G$4:$G10427,"Ativo")=1,1,0))</f>
        <v/>
      </c>
      <c r="BC10427" t="str">
        <f>IF(OR($A10427="",$G10427&lt;&gt;"Ativo"),"",IF(COUNTIFS($A$4:$A10427,$A10427,$G$4:$G10427,"Ativo")=1,1,0))</f>
        <v/>
      </c>
    </row>
    <row r="10428" spans="1:55" x14ac:dyDescent="0.3">
      <c r="A10428" s="76"/>
      <c r="B10428" s="104"/>
      <c r="C10428" s="76"/>
      <c r="D10428" s="77"/>
      <c r="E10428" s="12"/>
      <c r="F10428" s="78"/>
      <c r="G10428" s="77"/>
      <c r="H10428" s="79"/>
      <c r="BA10428" s="5" t="str">
        <f t="shared" si="162"/>
        <v/>
      </c>
      <c r="BB10428" s="5" t="str">
        <f>IF(OR($E10428="",$G10428&lt;&gt;"Ativo"),"",IF(COUNTIFS($E$4:$E10428,$E10428,$A$4:$A10428,$A10428,$G$4:$G10428,"Ativo")=1,1,0))</f>
        <v/>
      </c>
      <c r="BC10428" t="str">
        <f>IF(OR($A10428="",$G10428&lt;&gt;"Ativo"),"",IF(COUNTIFS($A$4:$A10428,$A10428,$G$4:$G10428,"Ativo")=1,1,0))</f>
        <v/>
      </c>
    </row>
    <row r="10429" spans="1:55" x14ac:dyDescent="0.3">
      <c r="A10429" s="76"/>
      <c r="B10429" s="104"/>
      <c r="C10429" s="76"/>
      <c r="D10429" s="77"/>
      <c r="E10429" s="12"/>
      <c r="F10429" s="78"/>
      <c r="G10429" s="77"/>
      <c r="H10429" s="79"/>
      <c r="BA10429" s="5" t="str">
        <f t="shared" si="162"/>
        <v/>
      </c>
      <c r="BB10429" s="5" t="str">
        <f>IF(OR($E10429="",$G10429&lt;&gt;"Ativo"),"",IF(COUNTIFS($E$4:$E10429,$E10429,$A$4:$A10429,$A10429,$G$4:$G10429,"Ativo")=1,1,0))</f>
        <v/>
      </c>
      <c r="BC10429" t="str">
        <f>IF(OR($A10429="",$G10429&lt;&gt;"Ativo"),"",IF(COUNTIFS($A$4:$A10429,$A10429,$G$4:$G10429,"Ativo")=1,1,0))</f>
        <v/>
      </c>
    </row>
    <row r="10430" spans="1:55" x14ac:dyDescent="0.3">
      <c r="A10430" s="76"/>
      <c r="B10430" s="104"/>
      <c r="C10430" s="76"/>
      <c r="D10430" s="77"/>
      <c r="E10430" s="12"/>
      <c r="F10430" s="78"/>
      <c r="G10430" s="77"/>
      <c r="H10430" s="79"/>
      <c r="BA10430" s="5" t="str">
        <f t="shared" si="162"/>
        <v/>
      </c>
      <c r="BB10430" s="5" t="str">
        <f>IF(OR($E10430="",$G10430&lt;&gt;"Ativo"),"",IF(COUNTIFS($E$4:$E10430,$E10430,$A$4:$A10430,$A10430,$G$4:$G10430,"Ativo")=1,1,0))</f>
        <v/>
      </c>
      <c r="BC10430" t="str">
        <f>IF(OR($A10430="",$G10430&lt;&gt;"Ativo"),"",IF(COUNTIFS($A$4:$A10430,$A10430,$G$4:$G10430,"Ativo")=1,1,0))</f>
        <v/>
      </c>
    </row>
    <row r="10431" spans="1:55" x14ac:dyDescent="0.3">
      <c r="A10431" s="76"/>
      <c r="B10431" s="104"/>
      <c r="C10431" s="76"/>
      <c r="D10431" s="77"/>
      <c r="E10431" s="12"/>
      <c r="F10431" s="78"/>
      <c r="G10431" s="77"/>
      <c r="H10431" s="79"/>
      <c r="BA10431" s="5" t="str">
        <f t="shared" si="162"/>
        <v/>
      </c>
      <c r="BB10431" s="5" t="str">
        <f>IF(OR($E10431="",$G10431&lt;&gt;"Ativo"),"",IF(COUNTIFS($E$4:$E10431,$E10431,$A$4:$A10431,$A10431,$G$4:$G10431,"Ativo")=1,1,0))</f>
        <v/>
      </c>
      <c r="BC10431" t="str">
        <f>IF(OR($A10431="",$G10431&lt;&gt;"Ativo"),"",IF(COUNTIFS($A$4:$A10431,$A10431,$G$4:$G10431,"Ativo")=1,1,0))</f>
        <v/>
      </c>
    </row>
    <row r="10432" spans="1:55" x14ac:dyDescent="0.3">
      <c r="A10432" s="76"/>
      <c r="B10432" s="104"/>
      <c r="C10432" s="76"/>
      <c r="D10432" s="77"/>
      <c r="E10432" s="12"/>
      <c r="F10432" s="78"/>
      <c r="G10432" s="77"/>
      <c r="H10432" s="79"/>
      <c r="BA10432" s="5" t="str">
        <f t="shared" si="162"/>
        <v/>
      </c>
      <c r="BB10432" s="5" t="str">
        <f>IF(OR($E10432="",$G10432&lt;&gt;"Ativo"),"",IF(COUNTIFS($E$4:$E10432,$E10432,$A$4:$A10432,$A10432,$G$4:$G10432,"Ativo")=1,1,0))</f>
        <v/>
      </c>
      <c r="BC10432" t="str">
        <f>IF(OR($A10432="",$G10432&lt;&gt;"Ativo"),"",IF(COUNTIFS($A$4:$A10432,$A10432,$G$4:$G10432,"Ativo")=1,1,0))</f>
        <v/>
      </c>
    </row>
    <row r="10433" spans="1:55" x14ac:dyDescent="0.3">
      <c r="A10433" s="76"/>
      <c r="B10433" s="104"/>
      <c r="C10433" s="76"/>
      <c r="D10433" s="77"/>
      <c r="E10433" s="12"/>
      <c r="F10433" s="78"/>
      <c r="G10433" s="77"/>
      <c r="H10433" s="79"/>
      <c r="BA10433" s="5" t="str">
        <f t="shared" si="162"/>
        <v/>
      </c>
      <c r="BB10433" s="5" t="str">
        <f>IF(OR($E10433="",$G10433&lt;&gt;"Ativo"),"",IF(COUNTIFS($E$4:$E10433,$E10433,$A$4:$A10433,$A10433,$G$4:$G10433,"Ativo")=1,1,0))</f>
        <v/>
      </c>
      <c r="BC10433" t="str">
        <f>IF(OR($A10433="",$G10433&lt;&gt;"Ativo"),"",IF(COUNTIFS($A$4:$A10433,$A10433,$G$4:$G10433,"Ativo")=1,1,0))</f>
        <v/>
      </c>
    </row>
    <row r="10434" spans="1:55" x14ac:dyDescent="0.3">
      <c r="A10434" s="76"/>
      <c r="B10434" s="104"/>
      <c r="C10434" s="76"/>
      <c r="D10434" s="77"/>
      <c r="E10434" s="12"/>
      <c r="F10434" s="78"/>
      <c r="G10434" s="77"/>
      <c r="H10434" s="79"/>
      <c r="BA10434" s="5" t="str">
        <f t="shared" si="162"/>
        <v/>
      </c>
      <c r="BB10434" s="5" t="str">
        <f>IF(OR($E10434="",$G10434&lt;&gt;"Ativo"),"",IF(COUNTIFS($E$4:$E10434,$E10434,$A$4:$A10434,$A10434,$G$4:$G10434,"Ativo")=1,1,0))</f>
        <v/>
      </c>
      <c r="BC10434" t="str">
        <f>IF(OR($A10434="",$G10434&lt;&gt;"Ativo"),"",IF(COUNTIFS($A$4:$A10434,$A10434,$G$4:$G10434,"Ativo")=1,1,0))</f>
        <v/>
      </c>
    </row>
    <row r="10435" spans="1:55" x14ac:dyDescent="0.3">
      <c r="A10435" s="76"/>
      <c r="B10435" s="104"/>
      <c r="C10435" s="76"/>
      <c r="D10435" s="77"/>
      <c r="E10435" s="12"/>
      <c r="F10435" s="78"/>
      <c r="G10435" s="77"/>
      <c r="H10435" s="79"/>
      <c r="BA10435" s="5" t="str">
        <f t="shared" si="162"/>
        <v/>
      </c>
      <c r="BB10435" s="5" t="str">
        <f>IF(OR($E10435="",$G10435&lt;&gt;"Ativo"),"",IF(COUNTIFS($E$4:$E10435,$E10435,$A$4:$A10435,$A10435,$G$4:$G10435,"Ativo")=1,1,0))</f>
        <v/>
      </c>
      <c r="BC10435" t="str">
        <f>IF(OR($A10435="",$G10435&lt;&gt;"Ativo"),"",IF(COUNTIFS($A$4:$A10435,$A10435,$G$4:$G10435,"Ativo")=1,1,0))</f>
        <v/>
      </c>
    </row>
    <row r="10436" spans="1:55" x14ac:dyDescent="0.3">
      <c r="A10436" s="76"/>
      <c r="B10436" s="104"/>
      <c r="C10436" s="76"/>
      <c r="D10436" s="77"/>
      <c r="E10436" s="12"/>
      <c r="F10436" s="78"/>
      <c r="G10436" s="77"/>
      <c r="H10436" s="79"/>
      <c r="BA10436" s="5" t="str">
        <f t="shared" ref="BA10436:BA10499" si="163">IF($D10436="","",MID($D10436,4,LEN($D10436)-5))</f>
        <v/>
      </c>
      <c r="BB10436" s="5" t="str">
        <f>IF(OR($E10436="",$G10436&lt;&gt;"Ativo"),"",IF(COUNTIFS($E$4:$E10436,$E10436,$A$4:$A10436,$A10436,$G$4:$G10436,"Ativo")=1,1,0))</f>
        <v/>
      </c>
      <c r="BC10436" t="str">
        <f>IF(OR($A10436="",$G10436&lt;&gt;"Ativo"),"",IF(COUNTIFS($A$4:$A10436,$A10436,$G$4:$G10436,"Ativo")=1,1,0))</f>
        <v/>
      </c>
    </row>
    <row r="10437" spans="1:55" x14ac:dyDescent="0.3">
      <c r="A10437" s="76"/>
      <c r="B10437" s="104"/>
      <c r="C10437" s="76"/>
      <c r="D10437" s="77"/>
      <c r="E10437" s="12"/>
      <c r="F10437" s="78"/>
      <c r="G10437" s="77"/>
      <c r="H10437" s="79"/>
      <c r="BA10437" s="5" t="str">
        <f t="shared" si="163"/>
        <v/>
      </c>
      <c r="BB10437" s="5" t="str">
        <f>IF(OR($E10437="",$G10437&lt;&gt;"Ativo"),"",IF(COUNTIFS($E$4:$E10437,$E10437,$A$4:$A10437,$A10437,$G$4:$G10437,"Ativo")=1,1,0))</f>
        <v/>
      </c>
      <c r="BC10437" t="str">
        <f>IF(OR($A10437="",$G10437&lt;&gt;"Ativo"),"",IF(COUNTIFS($A$4:$A10437,$A10437,$G$4:$G10437,"Ativo")=1,1,0))</f>
        <v/>
      </c>
    </row>
    <row r="10438" spans="1:55" x14ac:dyDescent="0.3">
      <c r="A10438" s="76"/>
      <c r="B10438" s="104"/>
      <c r="C10438" s="76"/>
      <c r="D10438" s="77"/>
      <c r="E10438" s="12"/>
      <c r="F10438" s="78"/>
      <c r="G10438" s="77"/>
      <c r="H10438" s="79"/>
      <c r="BA10438" s="5" t="str">
        <f t="shared" si="163"/>
        <v/>
      </c>
      <c r="BB10438" s="5" t="str">
        <f>IF(OR($E10438="",$G10438&lt;&gt;"Ativo"),"",IF(COUNTIFS($E$4:$E10438,$E10438,$A$4:$A10438,$A10438,$G$4:$G10438,"Ativo")=1,1,0))</f>
        <v/>
      </c>
      <c r="BC10438" t="str">
        <f>IF(OR($A10438="",$G10438&lt;&gt;"Ativo"),"",IF(COUNTIFS($A$4:$A10438,$A10438,$G$4:$G10438,"Ativo")=1,1,0))</f>
        <v/>
      </c>
    </row>
    <row r="10439" spans="1:55" x14ac:dyDescent="0.3">
      <c r="A10439" s="76"/>
      <c r="B10439" s="104"/>
      <c r="C10439" s="76"/>
      <c r="D10439" s="77"/>
      <c r="E10439" s="12"/>
      <c r="F10439" s="78"/>
      <c r="G10439" s="77"/>
      <c r="H10439" s="79"/>
      <c r="BA10439" s="5" t="str">
        <f t="shared" si="163"/>
        <v/>
      </c>
      <c r="BB10439" s="5" t="str">
        <f>IF(OR($E10439="",$G10439&lt;&gt;"Ativo"),"",IF(COUNTIFS($E$4:$E10439,$E10439,$A$4:$A10439,$A10439,$G$4:$G10439,"Ativo")=1,1,0))</f>
        <v/>
      </c>
      <c r="BC10439" t="str">
        <f>IF(OR($A10439="",$G10439&lt;&gt;"Ativo"),"",IF(COUNTIFS($A$4:$A10439,$A10439,$G$4:$G10439,"Ativo")=1,1,0))</f>
        <v/>
      </c>
    </row>
    <row r="10440" spans="1:55" x14ac:dyDescent="0.3">
      <c r="A10440" s="76"/>
      <c r="B10440" s="104"/>
      <c r="C10440" s="76"/>
      <c r="D10440" s="77"/>
      <c r="E10440" s="12"/>
      <c r="F10440" s="78"/>
      <c r="G10440" s="77"/>
      <c r="H10440" s="79"/>
      <c r="BA10440" s="5" t="str">
        <f t="shared" si="163"/>
        <v/>
      </c>
      <c r="BB10440" s="5" t="str">
        <f>IF(OR($E10440="",$G10440&lt;&gt;"Ativo"),"",IF(COUNTIFS($E$4:$E10440,$E10440,$A$4:$A10440,$A10440,$G$4:$G10440,"Ativo")=1,1,0))</f>
        <v/>
      </c>
      <c r="BC10440" t="str">
        <f>IF(OR($A10440="",$G10440&lt;&gt;"Ativo"),"",IF(COUNTIFS($A$4:$A10440,$A10440,$G$4:$G10440,"Ativo")=1,1,0))</f>
        <v/>
      </c>
    </row>
    <row r="10441" spans="1:55" x14ac:dyDescent="0.3">
      <c r="A10441" s="76"/>
      <c r="B10441" s="104"/>
      <c r="C10441" s="76"/>
      <c r="D10441" s="77"/>
      <c r="E10441" s="12"/>
      <c r="F10441" s="78"/>
      <c r="G10441" s="77"/>
      <c r="H10441" s="79"/>
      <c r="BA10441" s="5" t="str">
        <f t="shared" si="163"/>
        <v/>
      </c>
      <c r="BB10441" s="5" t="str">
        <f>IF(OR($E10441="",$G10441&lt;&gt;"Ativo"),"",IF(COUNTIFS($E$4:$E10441,$E10441,$A$4:$A10441,$A10441,$G$4:$G10441,"Ativo")=1,1,0))</f>
        <v/>
      </c>
      <c r="BC10441" t="str">
        <f>IF(OR($A10441="",$G10441&lt;&gt;"Ativo"),"",IF(COUNTIFS($A$4:$A10441,$A10441,$G$4:$G10441,"Ativo")=1,1,0))</f>
        <v/>
      </c>
    </row>
    <row r="10442" spans="1:55" x14ac:dyDescent="0.3">
      <c r="A10442" s="76"/>
      <c r="B10442" s="104"/>
      <c r="C10442" s="76"/>
      <c r="D10442" s="77"/>
      <c r="E10442" s="12"/>
      <c r="F10442" s="78"/>
      <c r="G10442" s="77"/>
      <c r="H10442" s="79"/>
      <c r="BA10442" s="5" t="str">
        <f t="shared" si="163"/>
        <v/>
      </c>
      <c r="BB10442" s="5" t="str">
        <f>IF(OR($E10442="",$G10442&lt;&gt;"Ativo"),"",IF(COUNTIFS($E$4:$E10442,$E10442,$A$4:$A10442,$A10442,$G$4:$G10442,"Ativo")=1,1,0))</f>
        <v/>
      </c>
      <c r="BC10442" t="str">
        <f>IF(OR($A10442="",$G10442&lt;&gt;"Ativo"),"",IF(COUNTIFS($A$4:$A10442,$A10442,$G$4:$G10442,"Ativo")=1,1,0))</f>
        <v/>
      </c>
    </row>
    <row r="10443" spans="1:55" x14ac:dyDescent="0.3">
      <c r="A10443" s="76"/>
      <c r="B10443" s="104"/>
      <c r="C10443" s="76"/>
      <c r="D10443" s="77"/>
      <c r="E10443" s="12"/>
      <c r="F10443" s="78"/>
      <c r="G10443" s="77"/>
      <c r="H10443" s="79"/>
      <c r="BA10443" s="5" t="str">
        <f t="shared" si="163"/>
        <v/>
      </c>
      <c r="BB10443" s="5" t="str">
        <f>IF(OR($E10443="",$G10443&lt;&gt;"Ativo"),"",IF(COUNTIFS($E$4:$E10443,$E10443,$A$4:$A10443,$A10443,$G$4:$G10443,"Ativo")=1,1,0))</f>
        <v/>
      </c>
      <c r="BC10443" t="str">
        <f>IF(OR($A10443="",$G10443&lt;&gt;"Ativo"),"",IF(COUNTIFS($A$4:$A10443,$A10443,$G$4:$G10443,"Ativo")=1,1,0))</f>
        <v/>
      </c>
    </row>
    <row r="10444" spans="1:55" x14ac:dyDescent="0.3">
      <c r="A10444" s="76"/>
      <c r="B10444" s="104"/>
      <c r="C10444" s="76"/>
      <c r="D10444" s="77"/>
      <c r="E10444" s="12"/>
      <c r="F10444" s="78"/>
      <c r="G10444" s="77"/>
      <c r="H10444" s="79"/>
      <c r="BA10444" s="5" t="str">
        <f t="shared" si="163"/>
        <v/>
      </c>
      <c r="BB10444" s="5" t="str">
        <f>IF(OR($E10444="",$G10444&lt;&gt;"Ativo"),"",IF(COUNTIFS($E$4:$E10444,$E10444,$A$4:$A10444,$A10444,$G$4:$G10444,"Ativo")=1,1,0))</f>
        <v/>
      </c>
      <c r="BC10444" t="str">
        <f>IF(OR($A10444="",$G10444&lt;&gt;"Ativo"),"",IF(COUNTIFS($A$4:$A10444,$A10444,$G$4:$G10444,"Ativo")=1,1,0))</f>
        <v/>
      </c>
    </row>
    <row r="10445" spans="1:55" x14ac:dyDescent="0.3">
      <c r="A10445" s="76"/>
      <c r="B10445" s="104"/>
      <c r="C10445" s="76"/>
      <c r="D10445" s="77"/>
      <c r="E10445" s="12"/>
      <c r="F10445" s="78"/>
      <c r="G10445" s="77"/>
      <c r="H10445" s="79"/>
      <c r="BA10445" s="5" t="str">
        <f t="shared" si="163"/>
        <v/>
      </c>
      <c r="BB10445" s="5" t="str">
        <f>IF(OR($E10445="",$G10445&lt;&gt;"Ativo"),"",IF(COUNTIFS($E$4:$E10445,$E10445,$A$4:$A10445,$A10445,$G$4:$G10445,"Ativo")=1,1,0))</f>
        <v/>
      </c>
      <c r="BC10445" t="str">
        <f>IF(OR($A10445="",$G10445&lt;&gt;"Ativo"),"",IF(COUNTIFS($A$4:$A10445,$A10445,$G$4:$G10445,"Ativo")=1,1,0))</f>
        <v/>
      </c>
    </row>
    <row r="10446" spans="1:55" x14ac:dyDescent="0.3">
      <c r="A10446" s="76"/>
      <c r="B10446" s="104"/>
      <c r="C10446" s="76"/>
      <c r="D10446" s="77"/>
      <c r="E10446" s="12"/>
      <c r="F10446" s="78"/>
      <c r="G10446" s="77"/>
      <c r="H10446" s="79"/>
      <c r="BA10446" s="5" t="str">
        <f t="shared" si="163"/>
        <v/>
      </c>
      <c r="BB10446" s="5" t="str">
        <f>IF(OR($E10446="",$G10446&lt;&gt;"Ativo"),"",IF(COUNTIFS($E$4:$E10446,$E10446,$A$4:$A10446,$A10446,$G$4:$G10446,"Ativo")=1,1,0))</f>
        <v/>
      </c>
      <c r="BC10446" t="str">
        <f>IF(OR($A10446="",$G10446&lt;&gt;"Ativo"),"",IF(COUNTIFS($A$4:$A10446,$A10446,$G$4:$G10446,"Ativo")=1,1,0))</f>
        <v/>
      </c>
    </row>
    <row r="10447" spans="1:55" x14ac:dyDescent="0.3">
      <c r="A10447" s="76"/>
      <c r="B10447" s="104"/>
      <c r="C10447" s="76"/>
      <c r="D10447" s="77"/>
      <c r="E10447" s="12"/>
      <c r="F10447" s="78"/>
      <c r="G10447" s="77"/>
      <c r="H10447" s="79"/>
      <c r="BA10447" s="5" t="str">
        <f t="shared" si="163"/>
        <v/>
      </c>
      <c r="BB10447" s="5" t="str">
        <f>IF(OR($E10447="",$G10447&lt;&gt;"Ativo"),"",IF(COUNTIFS($E$4:$E10447,$E10447,$A$4:$A10447,$A10447,$G$4:$G10447,"Ativo")=1,1,0))</f>
        <v/>
      </c>
      <c r="BC10447" t="str">
        <f>IF(OR($A10447="",$G10447&lt;&gt;"Ativo"),"",IF(COUNTIFS($A$4:$A10447,$A10447,$G$4:$G10447,"Ativo")=1,1,0))</f>
        <v/>
      </c>
    </row>
    <row r="10448" spans="1:55" x14ac:dyDescent="0.3">
      <c r="A10448" s="76"/>
      <c r="B10448" s="104"/>
      <c r="C10448" s="76"/>
      <c r="D10448" s="77"/>
      <c r="E10448" s="12"/>
      <c r="F10448" s="78"/>
      <c r="G10448" s="77"/>
      <c r="H10448" s="79"/>
      <c r="BA10448" s="5" t="str">
        <f t="shared" si="163"/>
        <v/>
      </c>
      <c r="BB10448" s="5" t="str">
        <f>IF(OR($E10448="",$G10448&lt;&gt;"Ativo"),"",IF(COUNTIFS($E$4:$E10448,$E10448,$A$4:$A10448,$A10448,$G$4:$G10448,"Ativo")=1,1,0))</f>
        <v/>
      </c>
      <c r="BC10448" t="str">
        <f>IF(OR($A10448="",$G10448&lt;&gt;"Ativo"),"",IF(COUNTIFS($A$4:$A10448,$A10448,$G$4:$G10448,"Ativo")=1,1,0))</f>
        <v/>
      </c>
    </row>
    <row r="10449" spans="1:55" x14ac:dyDescent="0.3">
      <c r="A10449" s="76"/>
      <c r="B10449" s="104"/>
      <c r="C10449" s="76"/>
      <c r="D10449" s="77"/>
      <c r="E10449" s="12"/>
      <c r="F10449" s="78"/>
      <c r="G10449" s="77"/>
      <c r="H10449" s="79"/>
      <c r="BA10449" s="5" t="str">
        <f t="shared" si="163"/>
        <v/>
      </c>
      <c r="BB10449" s="5" t="str">
        <f>IF(OR($E10449="",$G10449&lt;&gt;"Ativo"),"",IF(COUNTIFS($E$4:$E10449,$E10449,$A$4:$A10449,$A10449,$G$4:$G10449,"Ativo")=1,1,0))</f>
        <v/>
      </c>
      <c r="BC10449" t="str">
        <f>IF(OR($A10449="",$G10449&lt;&gt;"Ativo"),"",IF(COUNTIFS($A$4:$A10449,$A10449,$G$4:$G10449,"Ativo")=1,1,0))</f>
        <v/>
      </c>
    </row>
    <row r="10450" spans="1:55" x14ac:dyDescent="0.3">
      <c r="A10450" s="76"/>
      <c r="B10450" s="104"/>
      <c r="C10450" s="76"/>
      <c r="D10450" s="77"/>
      <c r="E10450" s="12"/>
      <c r="F10450" s="78"/>
      <c r="G10450" s="77"/>
      <c r="H10450" s="79"/>
      <c r="BA10450" s="5" t="str">
        <f t="shared" si="163"/>
        <v/>
      </c>
      <c r="BB10450" s="5" t="str">
        <f>IF(OR($E10450="",$G10450&lt;&gt;"Ativo"),"",IF(COUNTIFS($E$4:$E10450,$E10450,$A$4:$A10450,$A10450,$G$4:$G10450,"Ativo")=1,1,0))</f>
        <v/>
      </c>
      <c r="BC10450" t="str">
        <f>IF(OR($A10450="",$G10450&lt;&gt;"Ativo"),"",IF(COUNTIFS($A$4:$A10450,$A10450,$G$4:$G10450,"Ativo")=1,1,0))</f>
        <v/>
      </c>
    </row>
    <row r="10451" spans="1:55" x14ac:dyDescent="0.3">
      <c r="A10451" s="76"/>
      <c r="B10451" s="104"/>
      <c r="C10451" s="76"/>
      <c r="D10451" s="77"/>
      <c r="E10451" s="12"/>
      <c r="F10451" s="78"/>
      <c r="G10451" s="77"/>
      <c r="H10451" s="79"/>
      <c r="BA10451" s="5" t="str">
        <f t="shared" si="163"/>
        <v/>
      </c>
      <c r="BB10451" s="5" t="str">
        <f>IF(OR($E10451="",$G10451&lt;&gt;"Ativo"),"",IF(COUNTIFS($E$4:$E10451,$E10451,$A$4:$A10451,$A10451,$G$4:$G10451,"Ativo")=1,1,0))</f>
        <v/>
      </c>
      <c r="BC10451" t="str">
        <f>IF(OR($A10451="",$G10451&lt;&gt;"Ativo"),"",IF(COUNTIFS($A$4:$A10451,$A10451,$G$4:$G10451,"Ativo")=1,1,0))</f>
        <v/>
      </c>
    </row>
    <row r="10452" spans="1:55" x14ac:dyDescent="0.3">
      <c r="A10452" s="76"/>
      <c r="B10452" s="104"/>
      <c r="C10452" s="76"/>
      <c r="D10452" s="77"/>
      <c r="E10452" s="12"/>
      <c r="F10452" s="78"/>
      <c r="G10452" s="77"/>
      <c r="H10452" s="79"/>
      <c r="BA10452" s="5" t="str">
        <f t="shared" si="163"/>
        <v/>
      </c>
      <c r="BB10452" s="5" t="str">
        <f>IF(OR($E10452="",$G10452&lt;&gt;"Ativo"),"",IF(COUNTIFS($E$4:$E10452,$E10452,$A$4:$A10452,$A10452,$G$4:$G10452,"Ativo")=1,1,0))</f>
        <v/>
      </c>
      <c r="BC10452" t="str">
        <f>IF(OR($A10452="",$G10452&lt;&gt;"Ativo"),"",IF(COUNTIFS($A$4:$A10452,$A10452,$G$4:$G10452,"Ativo")=1,1,0))</f>
        <v/>
      </c>
    </row>
    <row r="10453" spans="1:55" x14ac:dyDescent="0.3">
      <c r="A10453" s="76"/>
      <c r="B10453" s="104"/>
      <c r="C10453" s="76"/>
      <c r="D10453" s="77"/>
      <c r="E10453" s="12"/>
      <c r="F10453" s="78"/>
      <c r="G10453" s="77"/>
      <c r="H10453" s="79"/>
      <c r="BA10453" s="5" t="str">
        <f t="shared" si="163"/>
        <v/>
      </c>
      <c r="BB10453" s="5" t="str">
        <f>IF(OR($E10453="",$G10453&lt;&gt;"Ativo"),"",IF(COUNTIFS($E$4:$E10453,$E10453,$A$4:$A10453,$A10453,$G$4:$G10453,"Ativo")=1,1,0))</f>
        <v/>
      </c>
      <c r="BC10453" t="str">
        <f>IF(OR($A10453="",$G10453&lt;&gt;"Ativo"),"",IF(COUNTIFS($A$4:$A10453,$A10453,$G$4:$G10453,"Ativo")=1,1,0))</f>
        <v/>
      </c>
    </row>
    <row r="10454" spans="1:55" x14ac:dyDescent="0.3">
      <c r="A10454" s="76"/>
      <c r="B10454" s="104"/>
      <c r="C10454" s="76"/>
      <c r="D10454" s="77"/>
      <c r="E10454" s="12"/>
      <c r="F10454" s="78"/>
      <c r="G10454" s="77"/>
      <c r="H10454" s="79"/>
      <c r="BA10454" s="5" t="str">
        <f t="shared" si="163"/>
        <v/>
      </c>
      <c r="BB10454" s="5" t="str">
        <f>IF(OR($E10454="",$G10454&lt;&gt;"Ativo"),"",IF(COUNTIFS($E$4:$E10454,$E10454,$A$4:$A10454,$A10454,$G$4:$G10454,"Ativo")=1,1,0))</f>
        <v/>
      </c>
      <c r="BC10454" t="str">
        <f>IF(OR($A10454="",$G10454&lt;&gt;"Ativo"),"",IF(COUNTIFS($A$4:$A10454,$A10454,$G$4:$G10454,"Ativo")=1,1,0))</f>
        <v/>
      </c>
    </row>
    <row r="10455" spans="1:55" x14ac:dyDescent="0.3">
      <c r="A10455" s="76"/>
      <c r="B10455" s="104"/>
      <c r="C10455" s="76"/>
      <c r="D10455" s="77"/>
      <c r="E10455" s="12"/>
      <c r="F10455" s="78"/>
      <c r="G10455" s="77"/>
      <c r="H10455" s="79"/>
      <c r="BA10455" s="5" t="str">
        <f t="shared" si="163"/>
        <v/>
      </c>
      <c r="BB10455" s="5" t="str">
        <f>IF(OR($E10455="",$G10455&lt;&gt;"Ativo"),"",IF(COUNTIFS($E$4:$E10455,$E10455,$A$4:$A10455,$A10455,$G$4:$G10455,"Ativo")=1,1,0))</f>
        <v/>
      </c>
      <c r="BC10455" t="str">
        <f>IF(OR($A10455="",$G10455&lt;&gt;"Ativo"),"",IF(COUNTIFS($A$4:$A10455,$A10455,$G$4:$G10455,"Ativo")=1,1,0))</f>
        <v/>
      </c>
    </row>
    <row r="10456" spans="1:55" x14ac:dyDescent="0.3">
      <c r="A10456" s="76"/>
      <c r="B10456" s="104"/>
      <c r="C10456" s="76"/>
      <c r="D10456" s="77"/>
      <c r="E10456" s="12"/>
      <c r="F10456" s="78"/>
      <c r="G10456" s="77"/>
      <c r="H10456" s="79"/>
      <c r="BA10456" s="5" t="str">
        <f t="shared" si="163"/>
        <v/>
      </c>
      <c r="BB10456" s="5" t="str">
        <f>IF(OR($E10456="",$G10456&lt;&gt;"Ativo"),"",IF(COUNTIFS($E$4:$E10456,$E10456,$A$4:$A10456,$A10456,$G$4:$G10456,"Ativo")=1,1,0))</f>
        <v/>
      </c>
      <c r="BC10456" t="str">
        <f>IF(OR($A10456="",$G10456&lt;&gt;"Ativo"),"",IF(COUNTIFS($A$4:$A10456,$A10456,$G$4:$G10456,"Ativo")=1,1,0))</f>
        <v/>
      </c>
    </row>
    <row r="10457" spans="1:55" x14ac:dyDescent="0.3">
      <c r="A10457" s="76"/>
      <c r="B10457" s="104"/>
      <c r="C10457" s="76"/>
      <c r="D10457" s="77"/>
      <c r="E10457" s="12"/>
      <c r="F10457" s="78"/>
      <c r="G10457" s="77"/>
      <c r="H10457" s="79"/>
      <c r="BA10457" s="5" t="str">
        <f t="shared" si="163"/>
        <v/>
      </c>
      <c r="BB10457" s="5" t="str">
        <f>IF(OR($E10457="",$G10457&lt;&gt;"Ativo"),"",IF(COUNTIFS($E$4:$E10457,$E10457,$A$4:$A10457,$A10457,$G$4:$G10457,"Ativo")=1,1,0))</f>
        <v/>
      </c>
      <c r="BC10457" t="str">
        <f>IF(OR($A10457="",$G10457&lt;&gt;"Ativo"),"",IF(COUNTIFS($A$4:$A10457,$A10457,$G$4:$G10457,"Ativo")=1,1,0))</f>
        <v/>
      </c>
    </row>
    <row r="10458" spans="1:55" x14ac:dyDescent="0.3">
      <c r="A10458" s="76"/>
      <c r="B10458" s="104"/>
      <c r="C10458" s="76"/>
      <c r="D10458" s="77"/>
      <c r="E10458" s="12"/>
      <c r="F10458" s="78"/>
      <c r="G10458" s="77"/>
      <c r="H10458" s="79"/>
      <c r="BA10458" s="5" t="str">
        <f t="shared" si="163"/>
        <v/>
      </c>
      <c r="BB10458" s="5" t="str">
        <f>IF(OR($E10458="",$G10458&lt;&gt;"Ativo"),"",IF(COUNTIFS($E$4:$E10458,$E10458,$A$4:$A10458,$A10458,$G$4:$G10458,"Ativo")=1,1,0))</f>
        <v/>
      </c>
      <c r="BC10458" t="str">
        <f>IF(OR($A10458="",$G10458&lt;&gt;"Ativo"),"",IF(COUNTIFS($A$4:$A10458,$A10458,$G$4:$G10458,"Ativo")=1,1,0))</f>
        <v/>
      </c>
    </row>
    <row r="10459" spans="1:55" x14ac:dyDescent="0.3">
      <c r="A10459" s="76"/>
      <c r="B10459" s="104"/>
      <c r="C10459" s="76"/>
      <c r="D10459" s="77"/>
      <c r="E10459" s="12"/>
      <c r="F10459" s="78"/>
      <c r="G10459" s="77"/>
      <c r="H10459" s="79"/>
      <c r="BA10459" s="5" t="str">
        <f t="shared" si="163"/>
        <v/>
      </c>
      <c r="BB10459" s="5" t="str">
        <f>IF(OR($E10459="",$G10459&lt;&gt;"Ativo"),"",IF(COUNTIFS($E$4:$E10459,$E10459,$A$4:$A10459,$A10459,$G$4:$G10459,"Ativo")=1,1,0))</f>
        <v/>
      </c>
      <c r="BC10459" t="str">
        <f>IF(OR($A10459="",$G10459&lt;&gt;"Ativo"),"",IF(COUNTIFS($A$4:$A10459,$A10459,$G$4:$G10459,"Ativo")=1,1,0))</f>
        <v/>
      </c>
    </row>
    <row r="10460" spans="1:55" x14ac:dyDescent="0.3">
      <c r="A10460" s="76"/>
      <c r="B10460" s="104"/>
      <c r="C10460" s="76"/>
      <c r="D10460" s="77"/>
      <c r="E10460" s="12"/>
      <c r="F10460" s="78"/>
      <c r="G10460" s="77"/>
      <c r="H10460" s="79"/>
      <c r="BA10460" s="5" t="str">
        <f t="shared" si="163"/>
        <v/>
      </c>
      <c r="BB10460" s="5" t="str">
        <f>IF(OR($E10460="",$G10460&lt;&gt;"Ativo"),"",IF(COUNTIFS($E$4:$E10460,$E10460,$A$4:$A10460,$A10460,$G$4:$G10460,"Ativo")=1,1,0))</f>
        <v/>
      </c>
      <c r="BC10460" t="str">
        <f>IF(OR($A10460="",$G10460&lt;&gt;"Ativo"),"",IF(COUNTIFS($A$4:$A10460,$A10460,$G$4:$G10460,"Ativo")=1,1,0))</f>
        <v/>
      </c>
    </row>
    <row r="10461" spans="1:55" x14ac:dyDescent="0.3">
      <c r="A10461" s="76"/>
      <c r="B10461" s="104"/>
      <c r="C10461" s="76"/>
      <c r="D10461" s="77"/>
      <c r="E10461" s="12"/>
      <c r="F10461" s="78"/>
      <c r="G10461" s="77"/>
      <c r="H10461" s="79"/>
      <c r="BA10461" s="5" t="str">
        <f t="shared" si="163"/>
        <v/>
      </c>
      <c r="BB10461" s="5" t="str">
        <f>IF(OR($E10461="",$G10461&lt;&gt;"Ativo"),"",IF(COUNTIFS($E$4:$E10461,$E10461,$A$4:$A10461,$A10461,$G$4:$G10461,"Ativo")=1,1,0))</f>
        <v/>
      </c>
      <c r="BC10461" t="str">
        <f>IF(OR($A10461="",$G10461&lt;&gt;"Ativo"),"",IF(COUNTIFS($A$4:$A10461,$A10461,$G$4:$G10461,"Ativo")=1,1,0))</f>
        <v/>
      </c>
    </row>
    <row r="10462" spans="1:55" x14ac:dyDescent="0.3">
      <c r="A10462" s="76"/>
      <c r="B10462" s="104"/>
      <c r="C10462" s="76"/>
      <c r="D10462" s="77"/>
      <c r="E10462" s="12"/>
      <c r="F10462" s="78"/>
      <c r="G10462" s="77"/>
      <c r="H10462" s="79"/>
      <c r="BA10462" s="5" t="str">
        <f t="shared" si="163"/>
        <v/>
      </c>
      <c r="BB10462" s="5" t="str">
        <f>IF(OR($E10462="",$G10462&lt;&gt;"Ativo"),"",IF(COUNTIFS($E$4:$E10462,$E10462,$A$4:$A10462,$A10462,$G$4:$G10462,"Ativo")=1,1,0))</f>
        <v/>
      </c>
      <c r="BC10462" t="str">
        <f>IF(OR($A10462="",$G10462&lt;&gt;"Ativo"),"",IF(COUNTIFS($A$4:$A10462,$A10462,$G$4:$G10462,"Ativo")=1,1,0))</f>
        <v/>
      </c>
    </row>
    <row r="10463" spans="1:55" x14ac:dyDescent="0.3">
      <c r="A10463" s="76"/>
      <c r="B10463" s="104"/>
      <c r="C10463" s="76"/>
      <c r="D10463" s="77"/>
      <c r="E10463" s="12"/>
      <c r="F10463" s="78"/>
      <c r="G10463" s="77"/>
      <c r="H10463" s="79"/>
      <c r="BA10463" s="5" t="str">
        <f t="shared" si="163"/>
        <v/>
      </c>
      <c r="BB10463" s="5" t="str">
        <f>IF(OR($E10463="",$G10463&lt;&gt;"Ativo"),"",IF(COUNTIFS($E$4:$E10463,$E10463,$A$4:$A10463,$A10463,$G$4:$G10463,"Ativo")=1,1,0))</f>
        <v/>
      </c>
      <c r="BC10463" t="str">
        <f>IF(OR($A10463="",$G10463&lt;&gt;"Ativo"),"",IF(COUNTIFS($A$4:$A10463,$A10463,$G$4:$G10463,"Ativo")=1,1,0))</f>
        <v/>
      </c>
    </row>
    <row r="10464" spans="1:55" x14ac:dyDescent="0.3">
      <c r="A10464" s="76"/>
      <c r="B10464" s="104"/>
      <c r="C10464" s="76"/>
      <c r="D10464" s="77"/>
      <c r="E10464" s="12"/>
      <c r="F10464" s="78"/>
      <c r="G10464" s="77"/>
      <c r="H10464" s="79"/>
      <c r="BA10464" s="5" t="str">
        <f t="shared" si="163"/>
        <v/>
      </c>
      <c r="BB10464" s="5" t="str">
        <f>IF(OR($E10464="",$G10464&lt;&gt;"Ativo"),"",IF(COUNTIFS($E$4:$E10464,$E10464,$A$4:$A10464,$A10464,$G$4:$G10464,"Ativo")=1,1,0))</f>
        <v/>
      </c>
      <c r="BC10464" t="str">
        <f>IF(OR($A10464="",$G10464&lt;&gt;"Ativo"),"",IF(COUNTIFS($A$4:$A10464,$A10464,$G$4:$G10464,"Ativo")=1,1,0))</f>
        <v/>
      </c>
    </row>
    <row r="10465" spans="1:55" x14ac:dyDescent="0.3">
      <c r="A10465" s="76"/>
      <c r="B10465" s="104"/>
      <c r="C10465" s="76"/>
      <c r="D10465" s="77"/>
      <c r="E10465" s="12"/>
      <c r="F10465" s="78"/>
      <c r="G10465" s="77"/>
      <c r="H10465" s="79"/>
      <c r="BA10465" s="5" t="str">
        <f t="shared" si="163"/>
        <v/>
      </c>
      <c r="BB10465" s="5" t="str">
        <f>IF(OR($E10465="",$G10465&lt;&gt;"Ativo"),"",IF(COUNTIFS($E$4:$E10465,$E10465,$A$4:$A10465,$A10465,$G$4:$G10465,"Ativo")=1,1,0))</f>
        <v/>
      </c>
      <c r="BC10465" t="str">
        <f>IF(OR($A10465="",$G10465&lt;&gt;"Ativo"),"",IF(COUNTIFS($A$4:$A10465,$A10465,$G$4:$G10465,"Ativo")=1,1,0))</f>
        <v/>
      </c>
    </row>
    <row r="10466" spans="1:55" x14ac:dyDescent="0.3">
      <c r="A10466" s="76"/>
      <c r="B10466" s="104"/>
      <c r="C10466" s="76"/>
      <c r="D10466" s="77"/>
      <c r="E10466" s="12"/>
      <c r="F10466" s="78"/>
      <c r="G10466" s="77"/>
      <c r="H10466" s="79"/>
      <c r="BA10466" s="5" t="str">
        <f t="shared" si="163"/>
        <v/>
      </c>
      <c r="BB10466" s="5" t="str">
        <f>IF(OR($E10466="",$G10466&lt;&gt;"Ativo"),"",IF(COUNTIFS($E$4:$E10466,$E10466,$A$4:$A10466,$A10466,$G$4:$G10466,"Ativo")=1,1,0))</f>
        <v/>
      </c>
      <c r="BC10466" t="str">
        <f>IF(OR($A10466="",$G10466&lt;&gt;"Ativo"),"",IF(COUNTIFS($A$4:$A10466,$A10466,$G$4:$G10466,"Ativo")=1,1,0))</f>
        <v/>
      </c>
    </row>
    <row r="10467" spans="1:55" x14ac:dyDescent="0.3">
      <c r="A10467" s="76"/>
      <c r="B10467" s="104"/>
      <c r="C10467" s="76"/>
      <c r="D10467" s="77"/>
      <c r="E10467" s="12"/>
      <c r="F10467" s="78"/>
      <c r="G10467" s="77"/>
      <c r="H10467" s="79"/>
      <c r="BA10467" s="5" t="str">
        <f t="shared" si="163"/>
        <v/>
      </c>
      <c r="BB10467" s="5" t="str">
        <f>IF(OR($E10467="",$G10467&lt;&gt;"Ativo"),"",IF(COUNTIFS($E$4:$E10467,$E10467,$A$4:$A10467,$A10467,$G$4:$G10467,"Ativo")=1,1,0))</f>
        <v/>
      </c>
      <c r="BC10467" t="str">
        <f>IF(OR($A10467="",$G10467&lt;&gt;"Ativo"),"",IF(COUNTIFS($A$4:$A10467,$A10467,$G$4:$G10467,"Ativo")=1,1,0))</f>
        <v/>
      </c>
    </row>
    <row r="10468" spans="1:55" x14ac:dyDescent="0.3">
      <c r="A10468" s="76"/>
      <c r="B10468" s="104"/>
      <c r="C10468" s="76"/>
      <c r="D10468" s="77"/>
      <c r="E10468" s="12"/>
      <c r="F10468" s="78"/>
      <c r="G10468" s="77"/>
      <c r="H10468" s="79"/>
      <c r="BA10468" s="5" t="str">
        <f t="shared" si="163"/>
        <v/>
      </c>
      <c r="BB10468" s="5" t="str">
        <f>IF(OR($E10468="",$G10468&lt;&gt;"Ativo"),"",IF(COUNTIFS($E$4:$E10468,$E10468,$A$4:$A10468,$A10468,$G$4:$G10468,"Ativo")=1,1,0))</f>
        <v/>
      </c>
      <c r="BC10468" t="str">
        <f>IF(OR($A10468="",$G10468&lt;&gt;"Ativo"),"",IF(COUNTIFS($A$4:$A10468,$A10468,$G$4:$G10468,"Ativo")=1,1,0))</f>
        <v/>
      </c>
    </row>
    <row r="10469" spans="1:55" x14ac:dyDescent="0.3">
      <c r="A10469" s="76"/>
      <c r="B10469" s="104"/>
      <c r="C10469" s="76"/>
      <c r="D10469" s="77"/>
      <c r="E10469" s="12"/>
      <c r="F10469" s="78"/>
      <c r="G10469" s="77"/>
      <c r="H10469" s="79"/>
      <c r="BA10469" s="5" t="str">
        <f t="shared" si="163"/>
        <v/>
      </c>
      <c r="BB10469" s="5" t="str">
        <f>IF(OR($E10469="",$G10469&lt;&gt;"Ativo"),"",IF(COUNTIFS($E$4:$E10469,$E10469,$A$4:$A10469,$A10469,$G$4:$G10469,"Ativo")=1,1,0))</f>
        <v/>
      </c>
      <c r="BC10469" t="str">
        <f>IF(OR($A10469="",$G10469&lt;&gt;"Ativo"),"",IF(COUNTIFS($A$4:$A10469,$A10469,$G$4:$G10469,"Ativo")=1,1,0))</f>
        <v/>
      </c>
    </row>
    <row r="10470" spans="1:55" x14ac:dyDescent="0.3">
      <c r="A10470" s="76"/>
      <c r="B10470" s="104"/>
      <c r="C10470" s="76"/>
      <c r="D10470" s="77"/>
      <c r="E10470" s="12"/>
      <c r="F10470" s="78"/>
      <c r="G10470" s="77"/>
      <c r="H10470" s="79"/>
      <c r="BA10470" s="5" t="str">
        <f t="shared" si="163"/>
        <v/>
      </c>
      <c r="BB10470" s="5" t="str">
        <f>IF(OR($E10470="",$G10470&lt;&gt;"Ativo"),"",IF(COUNTIFS($E$4:$E10470,$E10470,$A$4:$A10470,$A10470,$G$4:$G10470,"Ativo")=1,1,0))</f>
        <v/>
      </c>
      <c r="BC10470" t="str">
        <f>IF(OR($A10470="",$G10470&lt;&gt;"Ativo"),"",IF(COUNTIFS($A$4:$A10470,$A10470,$G$4:$G10470,"Ativo")=1,1,0))</f>
        <v/>
      </c>
    </row>
    <row r="10471" spans="1:55" x14ac:dyDescent="0.3">
      <c r="A10471" s="76"/>
      <c r="B10471" s="104"/>
      <c r="C10471" s="76"/>
      <c r="D10471" s="77"/>
      <c r="E10471" s="12"/>
      <c r="F10471" s="78"/>
      <c r="G10471" s="77"/>
      <c r="H10471" s="79"/>
      <c r="BA10471" s="5" t="str">
        <f t="shared" si="163"/>
        <v/>
      </c>
      <c r="BB10471" s="5" t="str">
        <f>IF(OR($E10471="",$G10471&lt;&gt;"Ativo"),"",IF(COUNTIFS($E$4:$E10471,$E10471,$A$4:$A10471,$A10471,$G$4:$G10471,"Ativo")=1,1,0))</f>
        <v/>
      </c>
      <c r="BC10471" t="str">
        <f>IF(OR($A10471="",$G10471&lt;&gt;"Ativo"),"",IF(COUNTIFS($A$4:$A10471,$A10471,$G$4:$G10471,"Ativo")=1,1,0))</f>
        <v/>
      </c>
    </row>
    <row r="10472" spans="1:55" x14ac:dyDescent="0.3">
      <c r="A10472" s="76"/>
      <c r="B10472" s="104"/>
      <c r="C10472" s="76"/>
      <c r="D10472" s="77"/>
      <c r="E10472" s="12"/>
      <c r="F10472" s="78"/>
      <c r="G10472" s="77"/>
      <c r="H10472" s="79"/>
      <c r="BA10472" s="5" t="str">
        <f t="shared" si="163"/>
        <v/>
      </c>
      <c r="BB10472" s="5" t="str">
        <f>IF(OR($E10472="",$G10472&lt;&gt;"Ativo"),"",IF(COUNTIFS($E$4:$E10472,$E10472,$A$4:$A10472,$A10472,$G$4:$G10472,"Ativo")=1,1,0))</f>
        <v/>
      </c>
      <c r="BC10472" t="str">
        <f>IF(OR($A10472="",$G10472&lt;&gt;"Ativo"),"",IF(COUNTIFS($A$4:$A10472,$A10472,$G$4:$G10472,"Ativo")=1,1,0))</f>
        <v/>
      </c>
    </row>
    <row r="10473" spans="1:55" x14ac:dyDescent="0.3">
      <c r="A10473" s="76"/>
      <c r="B10473" s="104"/>
      <c r="C10473" s="76"/>
      <c r="D10473" s="77"/>
      <c r="E10473" s="12"/>
      <c r="F10473" s="78"/>
      <c r="G10473" s="77"/>
      <c r="H10473" s="79"/>
      <c r="BA10473" s="5" t="str">
        <f t="shared" si="163"/>
        <v/>
      </c>
      <c r="BB10473" s="5" t="str">
        <f>IF(OR($E10473="",$G10473&lt;&gt;"Ativo"),"",IF(COUNTIFS($E$4:$E10473,$E10473,$A$4:$A10473,$A10473,$G$4:$G10473,"Ativo")=1,1,0))</f>
        <v/>
      </c>
      <c r="BC10473" t="str">
        <f>IF(OR($A10473="",$G10473&lt;&gt;"Ativo"),"",IF(COUNTIFS($A$4:$A10473,$A10473,$G$4:$G10473,"Ativo")=1,1,0))</f>
        <v/>
      </c>
    </row>
    <row r="10474" spans="1:55" x14ac:dyDescent="0.3">
      <c r="A10474" s="76"/>
      <c r="B10474" s="104"/>
      <c r="C10474" s="76"/>
      <c r="D10474" s="77"/>
      <c r="E10474" s="12"/>
      <c r="F10474" s="78"/>
      <c r="G10474" s="77"/>
      <c r="H10474" s="79"/>
      <c r="BA10474" s="5" t="str">
        <f t="shared" si="163"/>
        <v/>
      </c>
      <c r="BB10474" s="5" t="str">
        <f>IF(OR($E10474="",$G10474&lt;&gt;"Ativo"),"",IF(COUNTIFS($E$4:$E10474,$E10474,$A$4:$A10474,$A10474,$G$4:$G10474,"Ativo")=1,1,0))</f>
        <v/>
      </c>
      <c r="BC10474" t="str">
        <f>IF(OR($A10474="",$G10474&lt;&gt;"Ativo"),"",IF(COUNTIFS($A$4:$A10474,$A10474,$G$4:$G10474,"Ativo")=1,1,0))</f>
        <v/>
      </c>
    </row>
    <row r="10475" spans="1:55" x14ac:dyDescent="0.3">
      <c r="A10475" s="76"/>
      <c r="B10475" s="104"/>
      <c r="C10475" s="76"/>
      <c r="D10475" s="77"/>
      <c r="E10475" s="12"/>
      <c r="F10475" s="78"/>
      <c r="G10475" s="77"/>
      <c r="H10475" s="79"/>
      <c r="BA10475" s="5" t="str">
        <f t="shared" si="163"/>
        <v/>
      </c>
      <c r="BB10475" s="5" t="str">
        <f>IF(OR($E10475="",$G10475&lt;&gt;"Ativo"),"",IF(COUNTIFS($E$4:$E10475,$E10475,$A$4:$A10475,$A10475,$G$4:$G10475,"Ativo")=1,1,0))</f>
        <v/>
      </c>
      <c r="BC10475" t="str">
        <f>IF(OR($A10475="",$G10475&lt;&gt;"Ativo"),"",IF(COUNTIFS($A$4:$A10475,$A10475,$G$4:$G10475,"Ativo")=1,1,0))</f>
        <v/>
      </c>
    </row>
    <row r="10476" spans="1:55" x14ac:dyDescent="0.3">
      <c r="A10476" s="76"/>
      <c r="B10476" s="104"/>
      <c r="C10476" s="76"/>
      <c r="D10476" s="77"/>
      <c r="E10476" s="12"/>
      <c r="F10476" s="78"/>
      <c r="G10476" s="77"/>
      <c r="H10476" s="79"/>
      <c r="BA10476" s="5" t="str">
        <f t="shared" si="163"/>
        <v/>
      </c>
      <c r="BB10476" s="5" t="str">
        <f>IF(OR($E10476="",$G10476&lt;&gt;"Ativo"),"",IF(COUNTIFS($E$4:$E10476,$E10476,$A$4:$A10476,$A10476,$G$4:$G10476,"Ativo")=1,1,0))</f>
        <v/>
      </c>
      <c r="BC10476" t="str">
        <f>IF(OR($A10476="",$G10476&lt;&gt;"Ativo"),"",IF(COUNTIFS($A$4:$A10476,$A10476,$G$4:$G10476,"Ativo")=1,1,0))</f>
        <v/>
      </c>
    </row>
    <row r="10477" spans="1:55" x14ac:dyDescent="0.3">
      <c r="A10477" s="76"/>
      <c r="B10477" s="104"/>
      <c r="C10477" s="76"/>
      <c r="D10477" s="77"/>
      <c r="E10477" s="12"/>
      <c r="F10477" s="78"/>
      <c r="G10477" s="77"/>
      <c r="H10477" s="79"/>
      <c r="BA10477" s="5" t="str">
        <f t="shared" si="163"/>
        <v/>
      </c>
      <c r="BB10477" s="5" t="str">
        <f>IF(OR($E10477="",$G10477&lt;&gt;"Ativo"),"",IF(COUNTIFS($E$4:$E10477,$E10477,$A$4:$A10477,$A10477,$G$4:$G10477,"Ativo")=1,1,0))</f>
        <v/>
      </c>
      <c r="BC10477" t="str">
        <f>IF(OR($A10477="",$G10477&lt;&gt;"Ativo"),"",IF(COUNTIFS($A$4:$A10477,$A10477,$G$4:$G10477,"Ativo")=1,1,0))</f>
        <v/>
      </c>
    </row>
    <row r="10478" spans="1:55" x14ac:dyDescent="0.3">
      <c r="A10478" s="76"/>
      <c r="B10478" s="104"/>
      <c r="C10478" s="76"/>
      <c r="D10478" s="77"/>
      <c r="E10478" s="12"/>
      <c r="F10478" s="78"/>
      <c r="G10478" s="77"/>
      <c r="H10478" s="79"/>
      <c r="BA10478" s="5" t="str">
        <f t="shared" si="163"/>
        <v/>
      </c>
      <c r="BB10478" s="5" t="str">
        <f>IF(OR($E10478="",$G10478&lt;&gt;"Ativo"),"",IF(COUNTIFS($E$4:$E10478,$E10478,$A$4:$A10478,$A10478,$G$4:$G10478,"Ativo")=1,1,0))</f>
        <v/>
      </c>
      <c r="BC10478" t="str">
        <f>IF(OR($A10478="",$G10478&lt;&gt;"Ativo"),"",IF(COUNTIFS($A$4:$A10478,$A10478,$G$4:$G10478,"Ativo")=1,1,0))</f>
        <v/>
      </c>
    </row>
    <row r="10479" spans="1:55" x14ac:dyDescent="0.3">
      <c r="A10479" s="76"/>
      <c r="B10479" s="104"/>
      <c r="C10479" s="76"/>
      <c r="D10479" s="77"/>
      <c r="E10479" s="12"/>
      <c r="F10479" s="78"/>
      <c r="G10479" s="77"/>
      <c r="H10479" s="79"/>
      <c r="BA10479" s="5" t="str">
        <f t="shared" si="163"/>
        <v/>
      </c>
      <c r="BB10479" s="5" t="str">
        <f>IF(OR($E10479="",$G10479&lt;&gt;"Ativo"),"",IF(COUNTIFS($E$4:$E10479,$E10479,$A$4:$A10479,$A10479,$G$4:$G10479,"Ativo")=1,1,0))</f>
        <v/>
      </c>
      <c r="BC10479" t="str">
        <f>IF(OR($A10479="",$G10479&lt;&gt;"Ativo"),"",IF(COUNTIFS($A$4:$A10479,$A10479,$G$4:$G10479,"Ativo")=1,1,0))</f>
        <v/>
      </c>
    </row>
    <row r="10480" spans="1:55" x14ac:dyDescent="0.3">
      <c r="A10480" s="76"/>
      <c r="B10480" s="104"/>
      <c r="C10480" s="76"/>
      <c r="D10480" s="77"/>
      <c r="E10480" s="12"/>
      <c r="F10480" s="78"/>
      <c r="G10480" s="77"/>
      <c r="H10480" s="79"/>
      <c r="BA10480" s="5" t="str">
        <f t="shared" si="163"/>
        <v/>
      </c>
      <c r="BB10480" s="5" t="str">
        <f>IF(OR($E10480="",$G10480&lt;&gt;"Ativo"),"",IF(COUNTIFS($E$4:$E10480,$E10480,$A$4:$A10480,$A10480,$G$4:$G10480,"Ativo")=1,1,0))</f>
        <v/>
      </c>
      <c r="BC10480" t="str">
        <f>IF(OR($A10480="",$G10480&lt;&gt;"Ativo"),"",IF(COUNTIFS($A$4:$A10480,$A10480,$G$4:$G10480,"Ativo")=1,1,0))</f>
        <v/>
      </c>
    </row>
    <row r="10481" spans="1:55" x14ac:dyDescent="0.3">
      <c r="A10481" s="76"/>
      <c r="B10481" s="104"/>
      <c r="C10481" s="76"/>
      <c r="D10481" s="77"/>
      <c r="E10481" s="12"/>
      <c r="F10481" s="78"/>
      <c r="G10481" s="77"/>
      <c r="H10481" s="79"/>
      <c r="BA10481" s="5" t="str">
        <f t="shared" si="163"/>
        <v/>
      </c>
      <c r="BB10481" s="5" t="str">
        <f>IF(OR($E10481="",$G10481&lt;&gt;"Ativo"),"",IF(COUNTIFS($E$4:$E10481,$E10481,$A$4:$A10481,$A10481,$G$4:$G10481,"Ativo")=1,1,0))</f>
        <v/>
      </c>
      <c r="BC10481" t="str">
        <f>IF(OR($A10481="",$G10481&lt;&gt;"Ativo"),"",IF(COUNTIFS($A$4:$A10481,$A10481,$G$4:$G10481,"Ativo")=1,1,0))</f>
        <v/>
      </c>
    </row>
    <row r="10482" spans="1:55" x14ac:dyDescent="0.3">
      <c r="A10482" s="76"/>
      <c r="B10482" s="104"/>
      <c r="C10482" s="76"/>
      <c r="D10482" s="77"/>
      <c r="E10482" s="12"/>
      <c r="F10482" s="78"/>
      <c r="G10482" s="77"/>
      <c r="H10482" s="79"/>
      <c r="BA10482" s="5" t="str">
        <f t="shared" si="163"/>
        <v/>
      </c>
      <c r="BB10482" s="5" t="str">
        <f>IF(OR($E10482="",$G10482&lt;&gt;"Ativo"),"",IF(COUNTIFS($E$4:$E10482,$E10482,$A$4:$A10482,$A10482,$G$4:$G10482,"Ativo")=1,1,0))</f>
        <v/>
      </c>
      <c r="BC10482" t="str">
        <f>IF(OR($A10482="",$G10482&lt;&gt;"Ativo"),"",IF(COUNTIFS($A$4:$A10482,$A10482,$G$4:$G10482,"Ativo")=1,1,0))</f>
        <v/>
      </c>
    </row>
    <row r="10483" spans="1:55" x14ac:dyDescent="0.3">
      <c r="A10483" s="76"/>
      <c r="B10483" s="104"/>
      <c r="C10483" s="76"/>
      <c r="D10483" s="77"/>
      <c r="E10483" s="12"/>
      <c r="F10483" s="78"/>
      <c r="G10483" s="77"/>
      <c r="H10483" s="79"/>
      <c r="BA10483" s="5" t="str">
        <f t="shared" si="163"/>
        <v/>
      </c>
      <c r="BB10483" s="5" t="str">
        <f>IF(OR($E10483="",$G10483&lt;&gt;"Ativo"),"",IF(COUNTIFS($E$4:$E10483,$E10483,$A$4:$A10483,$A10483,$G$4:$G10483,"Ativo")=1,1,0))</f>
        <v/>
      </c>
      <c r="BC10483" t="str">
        <f>IF(OR($A10483="",$G10483&lt;&gt;"Ativo"),"",IF(COUNTIFS($A$4:$A10483,$A10483,$G$4:$G10483,"Ativo")=1,1,0))</f>
        <v/>
      </c>
    </row>
    <row r="10484" spans="1:55" x14ac:dyDescent="0.3">
      <c r="A10484" s="76"/>
      <c r="B10484" s="104"/>
      <c r="C10484" s="76"/>
      <c r="D10484" s="77"/>
      <c r="E10484" s="12"/>
      <c r="F10484" s="78"/>
      <c r="G10484" s="77"/>
      <c r="H10484" s="79"/>
      <c r="BA10484" s="5" t="str">
        <f t="shared" si="163"/>
        <v/>
      </c>
      <c r="BB10484" s="5" t="str">
        <f>IF(OR($E10484="",$G10484&lt;&gt;"Ativo"),"",IF(COUNTIFS($E$4:$E10484,$E10484,$A$4:$A10484,$A10484,$G$4:$G10484,"Ativo")=1,1,0))</f>
        <v/>
      </c>
      <c r="BC10484" t="str">
        <f>IF(OR($A10484="",$G10484&lt;&gt;"Ativo"),"",IF(COUNTIFS($A$4:$A10484,$A10484,$G$4:$G10484,"Ativo")=1,1,0))</f>
        <v/>
      </c>
    </row>
    <row r="10485" spans="1:55" x14ac:dyDescent="0.3">
      <c r="A10485" s="76"/>
      <c r="B10485" s="104"/>
      <c r="C10485" s="76"/>
      <c r="D10485" s="77"/>
      <c r="E10485" s="12"/>
      <c r="F10485" s="78"/>
      <c r="G10485" s="77"/>
      <c r="H10485" s="79"/>
      <c r="BA10485" s="5" t="str">
        <f t="shared" si="163"/>
        <v/>
      </c>
      <c r="BB10485" s="5" t="str">
        <f>IF(OR($E10485="",$G10485&lt;&gt;"Ativo"),"",IF(COUNTIFS($E$4:$E10485,$E10485,$A$4:$A10485,$A10485,$G$4:$G10485,"Ativo")=1,1,0))</f>
        <v/>
      </c>
      <c r="BC10485" t="str">
        <f>IF(OR($A10485="",$G10485&lt;&gt;"Ativo"),"",IF(COUNTIFS($A$4:$A10485,$A10485,$G$4:$G10485,"Ativo")=1,1,0))</f>
        <v/>
      </c>
    </row>
    <row r="10486" spans="1:55" x14ac:dyDescent="0.3">
      <c r="A10486" s="76"/>
      <c r="B10486" s="104"/>
      <c r="C10486" s="76"/>
      <c r="D10486" s="77"/>
      <c r="E10486" s="12"/>
      <c r="F10486" s="78"/>
      <c r="G10486" s="77"/>
      <c r="H10486" s="79"/>
      <c r="BA10486" s="5" t="str">
        <f t="shared" si="163"/>
        <v/>
      </c>
      <c r="BB10486" s="5" t="str">
        <f>IF(OR($E10486="",$G10486&lt;&gt;"Ativo"),"",IF(COUNTIFS($E$4:$E10486,$E10486,$A$4:$A10486,$A10486,$G$4:$G10486,"Ativo")=1,1,0))</f>
        <v/>
      </c>
      <c r="BC10486" t="str">
        <f>IF(OR($A10486="",$G10486&lt;&gt;"Ativo"),"",IF(COUNTIFS($A$4:$A10486,$A10486,$G$4:$G10486,"Ativo")=1,1,0))</f>
        <v/>
      </c>
    </row>
    <row r="10487" spans="1:55" x14ac:dyDescent="0.3">
      <c r="A10487" s="76"/>
      <c r="B10487" s="104"/>
      <c r="C10487" s="76"/>
      <c r="D10487" s="77"/>
      <c r="E10487" s="12"/>
      <c r="F10487" s="78"/>
      <c r="G10487" s="77"/>
      <c r="H10487" s="79"/>
      <c r="BA10487" s="5" t="str">
        <f t="shared" si="163"/>
        <v/>
      </c>
      <c r="BB10487" s="5" t="str">
        <f>IF(OR($E10487="",$G10487&lt;&gt;"Ativo"),"",IF(COUNTIFS($E$4:$E10487,$E10487,$A$4:$A10487,$A10487,$G$4:$G10487,"Ativo")=1,1,0))</f>
        <v/>
      </c>
      <c r="BC10487" t="str">
        <f>IF(OR($A10487="",$G10487&lt;&gt;"Ativo"),"",IF(COUNTIFS($A$4:$A10487,$A10487,$G$4:$G10487,"Ativo")=1,1,0))</f>
        <v/>
      </c>
    </row>
    <row r="10488" spans="1:55" x14ac:dyDescent="0.3">
      <c r="A10488" s="76"/>
      <c r="B10488" s="104"/>
      <c r="C10488" s="76"/>
      <c r="D10488" s="77"/>
      <c r="E10488" s="12"/>
      <c r="F10488" s="78"/>
      <c r="G10488" s="77"/>
      <c r="H10488" s="79"/>
      <c r="BA10488" s="5" t="str">
        <f t="shared" si="163"/>
        <v/>
      </c>
      <c r="BB10488" s="5" t="str">
        <f>IF(OR($E10488="",$G10488&lt;&gt;"Ativo"),"",IF(COUNTIFS($E$4:$E10488,$E10488,$A$4:$A10488,$A10488,$G$4:$G10488,"Ativo")=1,1,0))</f>
        <v/>
      </c>
      <c r="BC10488" t="str">
        <f>IF(OR($A10488="",$G10488&lt;&gt;"Ativo"),"",IF(COUNTIFS($A$4:$A10488,$A10488,$G$4:$G10488,"Ativo")=1,1,0))</f>
        <v/>
      </c>
    </row>
    <row r="10489" spans="1:55" x14ac:dyDescent="0.3">
      <c r="A10489" s="76"/>
      <c r="B10489" s="104"/>
      <c r="C10489" s="76"/>
      <c r="D10489" s="77"/>
      <c r="E10489" s="12"/>
      <c r="F10489" s="78"/>
      <c r="G10489" s="77"/>
      <c r="H10489" s="79"/>
      <c r="BA10489" s="5" t="str">
        <f t="shared" si="163"/>
        <v/>
      </c>
      <c r="BB10489" s="5" t="str">
        <f>IF(OR($E10489="",$G10489&lt;&gt;"Ativo"),"",IF(COUNTIFS($E$4:$E10489,$E10489,$A$4:$A10489,$A10489,$G$4:$G10489,"Ativo")=1,1,0))</f>
        <v/>
      </c>
      <c r="BC10489" t="str">
        <f>IF(OR($A10489="",$G10489&lt;&gt;"Ativo"),"",IF(COUNTIFS($A$4:$A10489,$A10489,$G$4:$G10489,"Ativo")=1,1,0))</f>
        <v/>
      </c>
    </row>
    <row r="10490" spans="1:55" x14ac:dyDescent="0.3">
      <c r="A10490" s="76"/>
      <c r="B10490" s="104"/>
      <c r="C10490" s="76"/>
      <c r="D10490" s="77"/>
      <c r="E10490" s="12"/>
      <c r="F10490" s="78"/>
      <c r="G10490" s="77"/>
      <c r="H10490" s="79"/>
      <c r="BA10490" s="5" t="str">
        <f t="shared" si="163"/>
        <v/>
      </c>
      <c r="BB10490" s="5" t="str">
        <f>IF(OR($E10490="",$G10490&lt;&gt;"Ativo"),"",IF(COUNTIFS($E$4:$E10490,$E10490,$A$4:$A10490,$A10490,$G$4:$G10490,"Ativo")=1,1,0))</f>
        <v/>
      </c>
      <c r="BC10490" t="str">
        <f>IF(OR($A10490="",$G10490&lt;&gt;"Ativo"),"",IF(COUNTIFS($A$4:$A10490,$A10490,$G$4:$G10490,"Ativo")=1,1,0))</f>
        <v/>
      </c>
    </row>
    <row r="10491" spans="1:55" x14ac:dyDescent="0.3">
      <c r="A10491" s="76"/>
      <c r="B10491" s="104"/>
      <c r="C10491" s="76"/>
      <c r="D10491" s="77"/>
      <c r="E10491" s="12"/>
      <c r="F10491" s="78"/>
      <c r="G10491" s="77"/>
      <c r="H10491" s="79"/>
      <c r="BA10491" s="5" t="str">
        <f t="shared" si="163"/>
        <v/>
      </c>
      <c r="BB10491" s="5" t="str">
        <f>IF(OR($E10491="",$G10491&lt;&gt;"Ativo"),"",IF(COUNTIFS($E$4:$E10491,$E10491,$A$4:$A10491,$A10491,$G$4:$G10491,"Ativo")=1,1,0))</f>
        <v/>
      </c>
      <c r="BC10491" t="str">
        <f>IF(OR($A10491="",$G10491&lt;&gt;"Ativo"),"",IF(COUNTIFS($A$4:$A10491,$A10491,$G$4:$G10491,"Ativo")=1,1,0))</f>
        <v/>
      </c>
    </row>
    <row r="10492" spans="1:55" x14ac:dyDescent="0.3">
      <c r="A10492" s="76"/>
      <c r="B10492" s="104"/>
      <c r="C10492" s="76"/>
      <c r="D10492" s="77"/>
      <c r="E10492" s="12"/>
      <c r="F10492" s="78"/>
      <c r="G10492" s="77"/>
      <c r="H10492" s="79"/>
      <c r="BA10492" s="5" t="str">
        <f t="shared" si="163"/>
        <v/>
      </c>
      <c r="BB10492" s="5" t="str">
        <f>IF(OR($E10492="",$G10492&lt;&gt;"Ativo"),"",IF(COUNTIFS($E$4:$E10492,$E10492,$A$4:$A10492,$A10492,$G$4:$G10492,"Ativo")=1,1,0))</f>
        <v/>
      </c>
      <c r="BC10492" t="str">
        <f>IF(OR($A10492="",$G10492&lt;&gt;"Ativo"),"",IF(COUNTIFS($A$4:$A10492,$A10492,$G$4:$G10492,"Ativo")=1,1,0))</f>
        <v/>
      </c>
    </row>
    <row r="10493" spans="1:55" x14ac:dyDescent="0.3">
      <c r="A10493" s="76"/>
      <c r="B10493" s="104"/>
      <c r="C10493" s="76"/>
      <c r="D10493" s="77"/>
      <c r="E10493" s="12"/>
      <c r="F10493" s="78"/>
      <c r="G10493" s="77"/>
      <c r="H10493" s="79"/>
      <c r="BA10493" s="5" t="str">
        <f t="shared" si="163"/>
        <v/>
      </c>
      <c r="BB10493" s="5" t="str">
        <f>IF(OR($E10493="",$G10493&lt;&gt;"Ativo"),"",IF(COUNTIFS($E$4:$E10493,$E10493,$A$4:$A10493,$A10493,$G$4:$G10493,"Ativo")=1,1,0))</f>
        <v/>
      </c>
      <c r="BC10493" t="str">
        <f>IF(OR($A10493="",$G10493&lt;&gt;"Ativo"),"",IF(COUNTIFS($A$4:$A10493,$A10493,$G$4:$G10493,"Ativo")=1,1,0))</f>
        <v/>
      </c>
    </row>
    <row r="10494" spans="1:55" x14ac:dyDescent="0.3">
      <c r="A10494" s="76"/>
      <c r="B10494" s="104"/>
      <c r="C10494" s="76"/>
      <c r="D10494" s="77"/>
      <c r="E10494" s="12"/>
      <c r="F10494" s="78"/>
      <c r="G10494" s="77"/>
      <c r="H10494" s="79"/>
      <c r="BA10494" s="5" t="str">
        <f t="shared" si="163"/>
        <v/>
      </c>
      <c r="BB10494" s="5" t="str">
        <f>IF(OR($E10494="",$G10494&lt;&gt;"Ativo"),"",IF(COUNTIFS($E$4:$E10494,$E10494,$A$4:$A10494,$A10494,$G$4:$G10494,"Ativo")=1,1,0))</f>
        <v/>
      </c>
      <c r="BC10494" t="str">
        <f>IF(OR($A10494="",$G10494&lt;&gt;"Ativo"),"",IF(COUNTIFS($A$4:$A10494,$A10494,$G$4:$G10494,"Ativo")=1,1,0))</f>
        <v/>
      </c>
    </row>
    <row r="10495" spans="1:55" x14ac:dyDescent="0.3">
      <c r="A10495" s="76"/>
      <c r="B10495" s="104"/>
      <c r="C10495" s="76"/>
      <c r="D10495" s="77"/>
      <c r="E10495" s="12"/>
      <c r="F10495" s="78"/>
      <c r="G10495" s="77"/>
      <c r="H10495" s="79"/>
      <c r="BA10495" s="5" t="str">
        <f t="shared" si="163"/>
        <v/>
      </c>
      <c r="BB10495" s="5" t="str">
        <f>IF(OR($E10495="",$G10495&lt;&gt;"Ativo"),"",IF(COUNTIFS($E$4:$E10495,$E10495,$A$4:$A10495,$A10495,$G$4:$G10495,"Ativo")=1,1,0))</f>
        <v/>
      </c>
      <c r="BC10495" t="str">
        <f>IF(OR($A10495="",$G10495&lt;&gt;"Ativo"),"",IF(COUNTIFS($A$4:$A10495,$A10495,$G$4:$G10495,"Ativo")=1,1,0))</f>
        <v/>
      </c>
    </row>
    <row r="10496" spans="1:55" x14ac:dyDescent="0.3">
      <c r="A10496" s="76"/>
      <c r="B10496" s="104"/>
      <c r="C10496" s="76"/>
      <c r="D10496" s="77"/>
      <c r="E10496" s="12"/>
      <c r="F10496" s="78"/>
      <c r="G10496" s="77"/>
      <c r="H10496" s="79"/>
      <c r="BA10496" s="5" t="str">
        <f t="shared" si="163"/>
        <v/>
      </c>
      <c r="BB10496" s="5" t="str">
        <f>IF(OR($E10496="",$G10496&lt;&gt;"Ativo"),"",IF(COUNTIFS($E$4:$E10496,$E10496,$A$4:$A10496,$A10496,$G$4:$G10496,"Ativo")=1,1,0))</f>
        <v/>
      </c>
      <c r="BC10496" t="str">
        <f>IF(OR($A10496="",$G10496&lt;&gt;"Ativo"),"",IF(COUNTIFS($A$4:$A10496,$A10496,$G$4:$G10496,"Ativo")=1,1,0))</f>
        <v/>
      </c>
    </row>
    <row r="10497" spans="1:55" x14ac:dyDescent="0.3">
      <c r="A10497" s="76"/>
      <c r="B10497" s="104"/>
      <c r="C10497" s="76"/>
      <c r="D10497" s="77"/>
      <c r="E10497" s="12"/>
      <c r="F10497" s="78"/>
      <c r="G10497" s="77"/>
      <c r="H10497" s="79"/>
      <c r="BA10497" s="5" t="str">
        <f t="shared" si="163"/>
        <v/>
      </c>
      <c r="BB10497" s="5" t="str">
        <f>IF(OR($E10497="",$G10497&lt;&gt;"Ativo"),"",IF(COUNTIFS($E$4:$E10497,$E10497,$A$4:$A10497,$A10497,$G$4:$G10497,"Ativo")=1,1,0))</f>
        <v/>
      </c>
      <c r="BC10497" t="str">
        <f>IF(OR($A10497="",$G10497&lt;&gt;"Ativo"),"",IF(COUNTIFS($A$4:$A10497,$A10497,$G$4:$G10497,"Ativo")=1,1,0))</f>
        <v/>
      </c>
    </row>
    <row r="10498" spans="1:55" x14ac:dyDescent="0.3">
      <c r="A10498" s="76"/>
      <c r="B10498" s="104"/>
      <c r="C10498" s="76"/>
      <c r="D10498" s="77"/>
      <c r="E10498" s="12"/>
      <c r="F10498" s="78"/>
      <c r="G10498" s="77"/>
      <c r="H10498" s="79"/>
      <c r="BA10498" s="5" t="str">
        <f t="shared" si="163"/>
        <v/>
      </c>
      <c r="BB10498" s="5" t="str">
        <f>IF(OR($E10498="",$G10498&lt;&gt;"Ativo"),"",IF(COUNTIFS($E$4:$E10498,$E10498,$A$4:$A10498,$A10498,$G$4:$G10498,"Ativo")=1,1,0))</f>
        <v/>
      </c>
      <c r="BC10498" t="str">
        <f>IF(OR($A10498="",$G10498&lt;&gt;"Ativo"),"",IF(COUNTIFS($A$4:$A10498,$A10498,$G$4:$G10498,"Ativo")=1,1,0))</f>
        <v/>
      </c>
    </row>
    <row r="10499" spans="1:55" x14ac:dyDescent="0.3">
      <c r="A10499" s="76"/>
      <c r="B10499" s="104"/>
      <c r="C10499" s="76"/>
      <c r="D10499" s="77"/>
      <c r="E10499" s="12"/>
      <c r="F10499" s="78"/>
      <c r="G10499" s="77"/>
      <c r="H10499" s="79"/>
      <c r="BA10499" s="5" t="str">
        <f t="shared" si="163"/>
        <v/>
      </c>
      <c r="BB10499" s="5" t="str">
        <f>IF(OR($E10499="",$G10499&lt;&gt;"Ativo"),"",IF(COUNTIFS($E$4:$E10499,$E10499,$A$4:$A10499,$A10499,$G$4:$G10499,"Ativo")=1,1,0))</f>
        <v/>
      </c>
      <c r="BC10499" t="str">
        <f>IF(OR($A10499="",$G10499&lt;&gt;"Ativo"),"",IF(COUNTIFS($A$4:$A10499,$A10499,$G$4:$G10499,"Ativo")=1,1,0))</f>
        <v/>
      </c>
    </row>
    <row r="10500" spans="1:55" x14ac:dyDescent="0.3">
      <c r="A10500" s="76"/>
      <c r="B10500" s="104"/>
      <c r="C10500" s="76"/>
      <c r="D10500" s="77"/>
      <c r="E10500" s="12"/>
      <c r="F10500" s="78"/>
      <c r="G10500" s="77"/>
      <c r="H10500" s="79"/>
      <c r="BA10500" s="5" t="str">
        <f t="shared" ref="BA10500:BA10563" si="164">IF($D10500="","",MID($D10500,4,LEN($D10500)-5))</f>
        <v/>
      </c>
      <c r="BB10500" s="5" t="str">
        <f>IF(OR($E10500="",$G10500&lt;&gt;"Ativo"),"",IF(COUNTIFS($E$4:$E10500,$E10500,$A$4:$A10500,$A10500,$G$4:$G10500,"Ativo")=1,1,0))</f>
        <v/>
      </c>
      <c r="BC10500" t="str">
        <f>IF(OR($A10500="",$G10500&lt;&gt;"Ativo"),"",IF(COUNTIFS($A$4:$A10500,$A10500,$G$4:$G10500,"Ativo")=1,1,0))</f>
        <v/>
      </c>
    </row>
    <row r="10501" spans="1:55" x14ac:dyDescent="0.3">
      <c r="A10501" s="76"/>
      <c r="B10501" s="104"/>
      <c r="C10501" s="76"/>
      <c r="D10501" s="77"/>
      <c r="E10501" s="12"/>
      <c r="F10501" s="78"/>
      <c r="G10501" s="77"/>
      <c r="H10501" s="79"/>
      <c r="BA10501" s="5" t="str">
        <f t="shared" si="164"/>
        <v/>
      </c>
      <c r="BB10501" s="5" t="str">
        <f>IF(OR($E10501="",$G10501&lt;&gt;"Ativo"),"",IF(COUNTIFS($E$4:$E10501,$E10501,$A$4:$A10501,$A10501,$G$4:$G10501,"Ativo")=1,1,0))</f>
        <v/>
      </c>
      <c r="BC10501" t="str">
        <f>IF(OR($A10501="",$G10501&lt;&gt;"Ativo"),"",IF(COUNTIFS($A$4:$A10501,$A10501,$G$4:$G10501,"Ativo")=1,1,0))</f>
        <v/>
      </c>
    </row>
    <row r="10502" spans="1:55" x14ac:dyDescent="0.3">
      <c r="A10502" s="76"/>
      <c r="B10502" s="104"/>
      <c r="C10502" s="76"/>
      <c r="D10502" s="77"/>
      <c r="E10502" s="12"/>
      <c r="F10502" s="78"/>
      <c r="G10502" s="77"/>
      <c r="H10502" s="79"/>
      <c r="BA10502" s="5" t="str">
        <f t="shared" si="164"/>
        <v/>
      </c>
      <c r="BB10502" s="5" t="str">
        <f>IF(OR($E10502="",$G10502&lt;&gt;"Ativo"),"",IF(COUNTIFS($E$4:$E10502,$E10502,$A$4:$A10502,$A10502,$G$4:$G10502,"Ativo")=1,1,0))</f>
        <v/>
      </c>
      <c r="BC10502" t="str">
        <f>IF(OR($A10502="",$G10502&lt;&gt;"Ativo"),"",IF(COUNTIFS($A$4:$A10502,$A10502,$G$4:$G10502,"Ativo")=1,1,0))</f>
        <v/>
      </c>
    </row>
    <row r="10503" spans="1:55" x14ac:dyDescent="0.3">
      <c r="A10503" s="76"/>
      <c r="B10503" s="104"/>
      <c r="C10503" s="76"/>
      <c r="D10503" s="77"/>
      <c r="E10503" s="12"/>
      <c r="F10503" s="78"/>
      <c r="G10503" s="77"/>
      <c r="H10503" s="79"/>
      <c r="BA10503" s="5" t="str">
        <f t="shared" si="164"/>
        <v/>
      </c>
      <c r="BB10503" s="5" t="str">
        <f>IF(OR($E10503="",$G10503&lt;&gt;"Ativo"),"",IF(COUNTIFS($E$4:$E10503,$E10503,$A$4:$A10503,$A10503,$G$4:$G10503,"Ativo")=1,1,0))</f>
        <v/>
      </c>
      <c r="BC10503" t="str">
        <f>IF(OR($A10503="",$G10503&lt;&gt;"Ativo"),"",IF(COUNTIFS($A$4:$A10503,$A10503,$G$4:$G10503,"Ativo")=1,1,0))</f>
        <v/>
      </c>
    </row>
    <row r="10504" spans="1:55" x14ac:dyDescent="0.3">
      <c r="A10504" s="76"/>
      <c r="B10504" s="104"/>
      <c r="C10504" s="76"/>
      <c r="D10504" s="77"/>
      <c r="E10504" s="12"/>
      <c r="F10504" s="78"/>
      <c r="G10504" s="77"/>
      <c r="H10504" s="79"/>
      <c r="BA10504" s="5" t="str">
        <f t="shared" si="164"/>
        <v/>
      </c>
      <c r="BB10504" s="5" t="str">
        <f>IF(OR($E10504="",$G10504&lt;&gt;"Ativo"),"",IF(COUNTIFS($E$4:$E10504,$E10504,$A$4:$A10504,$A10504,$G$4:$G10504,"Ativo")=1,1,0))</f>
        <v/>
      </c>
      <c r="BC10504" t="str">
        <f>IF(OR($A10504="",$G10504&lt;&gt;"Ativo"),"",IF(COUNTIFS($A$4:$A10504,$A10504,$G$4:$G10504,"Ativo")=1,1,0))</f>
        <v/>
      </c>
    </row>
    <row r="10505" spans="1:55" x14ac:dyDescent="0.3">
      <c r="A10505" s="76"/>
      <c r="B10505" s="104"/>
      <c r="C10505" s="76"/>
      <c r="D10505" s="77"/>
      <c r="E10505" s="12"/>
      <c r="F10505" s="78"/>
      <c r="G10505" s="77"/>
      <c r="H10505" s="79"/>
      <c r="BA10505" s="5" t="str">
        <f t="shared" si="164"/>
        <v/>
      </c>
      <c r="BB10505" s="5" t="str">
        <f>IF(OR($E10505="",$G10505&lt;&gt;"Ativo"),"",IF(COUNTIFS($E$4:$E10505,$E10505,$A$4:$A10505,$A10505,$G$4:$G10505,"Ativo")=1,1,0))</f>
        <v/>
      </c>
      <c r="BC10505" t="str">
        <f>IF(OR($A10505="",$G10505&lt;&gt;"Ativo"),"",IF(COUNTIFS($A$4:$A10505,$A10505,$G$4:$G10505,"Ativo")=1,1,0))</f>
        <v/>
      </c>
    </row>
    <row r="10506" spans="1:55" x14ac:dyDescent="0.3">
      <c r="A10506" s="76"/>
      <c r="B10506" s="104"/>
      <c r="C10506" s="76"/>
      <c r="D10506" s="77"/>
      <c r="E10506" s="12"/>
      <c r="F10506" s="78"/>
      <c r="G10506" s="77"/>
      <c r="H10506" s="79"/>
      <c r="BA10506" s="5" t="str">
        <f t="shared" si="164"/>
        <v/>
      </c>
      <c r="BB10506" s="5" t="str">
        <f>IF(OR($E10506="",$G10506&lt;&gt;"Ativo"),"",IF(COUNTIFS($E$4:$E10506,$E10506,$A$4:$A10506,$A10506,$G$4:$G10506,"Ativo")=1,1,0))</f>
        <v/>
      </c>
      <c r="BC10506" t="str">
        <f>IF(OR($A10506="",$G10506&lt;&gt;"Ativo"),"",IF(COUNTIFS($A$4:$A10506,$A10506,$G$4:$G10506,"Ativo")=1,1,0))</f>
        <v/>
      </c>
    </row>
    <row r="10507" spans="1:55" x14ac:dyDescent="0.3">
      <c r="A10507" s="76"/>
      <c r="B10507" s="104"/>
      <c r="C10507" s="76"/>
      <c r="D10507" s="77"/>
      <c r="E10507" s="12"/>
      <c r="F10507" s="78"/>
      <c r="G10507" s="77"/>
      <c r="H10507" s="79"/>
      <c r="BA10507" s="5" t="str">
        <f t="shared" si="164"/>
        <v/>
      </c>
      <c r="BB10507" s="5" t="str">
        <f>IF(OR($E10507="",$G10507&lt;&gt;"Ativo"),"",IF(COUNTIFS($E$4:$E10507,$E10507,$A$4:$A10507,$A10507,$G$4:$G10507,"Ativo")=1,1,0))</f>
        <v/>
      </c>
      <c r="BC10507" t="str">
        <f>IF(OR($A10507="",$G10507&lt;&gt;"Ativo"),"",IF(COUNTIFS($A$4:$A10507,$A10507,$G$4:$G10507,"Ativo")=1,1,0))</f>
        <v/>
      </c>
    </row>
    <row r="10508" spans="1:55" x14ac:dyDescent="0.3">
      <c r="A10508" s="76"/>
      <c r="B10508" s="104"/>
      <c r="C10508" s="76"/>
      <c r="D10508" s="77"/>
      <c r="E10508" s="12"/>
      <c r="F10508" s="78"/>
      <c r="G10508" s="77"/>
      <c r="H10508" s="79"/>
      <c r="BA10508" s="5" t="str">
        <f t="shared" si="164"/>
        <v/>
      </c>
      <c r="BB10508" s="5" t="str">
        <f>IF(OR($E10508="",$G10508&lt;&gt;"Ativo"),"",IF(COUNTIFS($E$4:$E10508,$E10508,$A$4:$A10508,$A10508,$G$4:$G10508,"Ativo")=1,1,0))</f>
        <v/>
      </c>
      <c r="BC10508" t="str">
        <f>IF(OR($A10508="",$G10508&lt;&gt;"Ativo"),"",IF(COUNTIFS($A$4:$A10508,$A10508,$G$4:$G10508,"Ativo")=1,1,0))</f>
        <v/>
      </c>
    </row>
    <row r="10509" spans="1:55" x14ac:dyDescent="0.3">
      <c r="A10509" s="76"/>
      <c r="B10509" s="104"/>
      <c r="C10509" s="76"/>
      <c r="D10509" s="77"/>
      <c r="E10509" s="12"/>
      <c r="F10509" s="78"/>
      <c r="G10509" s="77"/>
      <c r="H10509" s="79"/>
      <c r="BA10509" s="5" t="str">
        <f t="shared" si="164"/>
        <v/>
      </c>
      <c r="BB10509" s="5" t="str">
        <f>IF(OR($E10509="",$G10509&lt;&gt;"Ativo"),"",IF(COUNTIFS($E$4:$E10509,$E10509,$A$4:$A10509,$A10509,$G$4:$G10509,"Ativo")=1,1,0))</f>
        <v/>
      </c>
      <c r="BC10509" t="str">
        <f>IF(OR($A10509="",$G10509&lt;&gt;"Ativo"),"",IF(COUNTIFS($A$4:$A10509,$A10509,$G$4:$G10509,"Ativo")=1,1,0))</f>
        <v/>
      </c>
    </row>
    <row r="10510" spans="1:55" x14ac:dyDescent="0.3">
      <c r="A10510" s="76"/>
      <c r="B10510" s="104"/>
      <c r="C10510" s="76"/>
      <c r="D10510" s="77"/>
      <c r="E10510" s="12"/>
      <c r="F10510" s="78"/>
      <c r="G10510" s="77"/>
      <c r="H10510" s="79"/>
      <c r="BA10510" s="5" t="str">
        <f t="shared" si="164"/>
        <v/>
      </c>
      <c r="BB10510" s="5" t="str">
        <f>IF(OR($E10510="",$G10510&lt;&gt;"Ativo"),"",IF(COUNTIFS($E$4:$E10510,$E10510,$A$4:$A10510,$A10510,$G$4:$G10510,"Ativo")=1,1,0))</f>
        <v/>
      </c>
      <c r="BC10510" t="str">
        <f>IF(OR($A10510="",$G10510&lt;&gt;"Ativo"),"",IF(COUNTIFS($A$4:$A10510,$A10510,$G$4:$G10510,"Ativo")=1,1,0))</f>
        <v/>
      </c>
    </row>
    <row r="10511" spans="1:55" x14ac:dyDescent="0.3">
      <c r="A10511" s="76"/>
      <c r="B10511" s="104"/>
      <c r="C10511" s="76"/>
      <c r="D10511" s="77"/>
      <c r="E10511" s="12"/>
      <c r="F10511" s="78"/>
      <c r="G10511" s="77"/>
      <c r="H10511" s="79"/>
      <c r="BA10511" s="5" t="str">
        <f t="shared" si="164"/>
        <v/>
      </c>
      <c r="BB10511" s="5" t="str">
        <f>IF(OR($E10511="",$G10511&lt;&gt;"Ativo"),"",IF(COUNTIFS($E$4:$E10511,$E10511,$A$4:$A10511,$A10511,$G$4:$G10511,"Ativo")=1,1,0))</f>
        <v/>
      </c>
      <c r="BC10511" t="str">
        <f>IF(OR($A10511="",$G10511&lt;&gt;"Ativo"),"",IF(COUNTIFS($A$4:$A10511,$A10511,$G$4:$G10511,"Ativo")=1,1,0))</f>
        <v/>
      </c>
    </row>
    <row r="10512" spans="1:55" x14ac:dyDescent="0.3">
      <c r="A10512" s="76"/>
      <c r="B10512" s="104"/>
      <c r="C10512" s="76"/>
      <c r="D10512" s="77"/>
      <c r="E10512" s="12"/>
      <c r="F10512" s="78"/>
      <c r="G10512" s="77"/>
      <c r="H10512" s="79"/>
      <c r="BA10512" s="5" t="str">
        <f t="shared" si="164"/>
        <v/>
      </c>
      <c r="BB10512" s="5" t="str">
        <f>IF(OR($E10512="",$G10512&lt;&gt;"Ativo"),"",IF(COUNTIFS($E$4:$E10512,$E10512,$A$4:$A10512,$A10512,$G$4:$G10512,"Ativo")=1,1,0))</f>
        <v/>
      </c>
      <c r="BC10512" t="str">
        <f>IF(OR($A10512="",$G10512&lt;&gt;"Ativo"),"",IF(COUNTIFS($A$4:$A10512,$A10512,$G$4:$G10512,"Ativo")=1,1,0))</f>
        <v/>
      </c>
    </row>
    <row r="10513" spans="1:55" x14ac:dyDescent="0.3">
      <c r="A10513" s="76"/>
      <c r="B10513" s="104"/>
      <c r="C10513" s="76"/>
      <c r="D10513" s="77"/>
      <c r="E10513" s="12"/>
      <c r="F10513" s="78"/>
      <c r="G10513" s="77"/>
      <c r="H10513" s="79"/>
      <c r="BA10513" s="5" t="str">
        <f t="shared" si="164"/>
        <v/>
      </c>
      <c r="BB10513" s="5" t="str">
        <f>IF(OR($E10513="",$G10513&lt;&gt;"Ativo"),"",IF(COUNTIFS($E$4:$E10513,$E10513,$A$4:$A10513,$A10513,$G$4:$G10513,"Ativo")=1,1,0))</f>
        <v/>
      </c>
      <c r="BC10513" t="str">
        <f>IF(OR($A10513="",$G10513&lt;&gt;"Ativo"),"",IF(COUNTIFS($A$4:$A10513,$A10513,$G$4:$G10513,"Ativo")=1,1,0))</f>
        <v/>
      </c>
    </row>
    <row r="10514" spans="1:55" x14ac:dyDescent="0.3">
      <c r="A10514" s="76"/>
      <c r="B10514" s="104"/>
      <c r="C10514" s="76"/>
      <c r="D10514" s="77"/>
      <c r="E10514" s="12"/>
      <c r="F10514" s="78"/>
      <c r="G10514" s="77"/>
      <c r="H10514" s="79"/>
      <c r="BA10514" s="5" t="str">
        <f t="shared" si="164"/>
        <v/>
      </c>
      <c r="BB10514" s="5" t="str">
        <f>IF(OR($E10514="",$G10514&lt;&gt;"Ativo"),"",IF(COUNTIFS($E$4:$E10514,$E10514,$A$4:$A10514,$A10514,$G$4:$G10514,"Ativo")=1,1,0))</f>
        <v/>
      </c>
      <c r="BC10514" t="str">
        <f>IF(OR($A10514="",$G10514&lt;&gt;"Ativo"),"",IF(COUNTIFS($A$4:$A10514,$A10514,$G$4:$G10514,"Ativo")=1,1,0))</f>
        <v/>
      </c>
    </row>
    <row r="10515" spans="1:55" x14ac:dyDescent="0.3">
      <c r="A10515" s="76"/>
      <c r="B10515" s="104"/>
      <c r="C10515" s="76"/>
      <c r="D10515" s="77"/>
      <c r="E10515" s="12"/>
      <c r="F10515" s="78"/>
      <c r="G10515" s="77"/>
      <c r="H10515" s="79"/>
      <c r="BA10515" s="5" t="str">
        <f t="shared" si="164"/>
        <v/>
      </c>
      <c r="BB10515" s="5" t="str">
        <f>IF(OR($E10515="",$G10515&lt;&gt;"Ativo"),"",IF(COUNTIFS($E$4:$E10515,$E10515,$A$4:$A10515,$A10515,$G$4:$G10515,"Ativo")=1,1,0))</f>
        <v/>
      </c>
      <c r="BC10515" t="str">
        <f>IF(OR($A10515="",$G10515&lt;&gt;"Ativo"),"",IF(COUNTIFS($A$4:$A10515,$A10515,$G$4:$G10515,"Ativo")=1,1,0))</f>
        <v/>
      </c>
    </row>
    <row r="10516" spans="1:55" x14ac:dyDescent="0.3">
      <c r="A10516" s="76"/>
      <c r="B10516" s="104"/>
      <c r="C10516" s="76"/>
      <c r="D10516" s="77"/>
      <c r="E10516" s="12"/>
      <c r="F10516" s="78"/>
      <c r="G10516" s="77"/>
      <c r="H10516" s="79"/>
      <c r="BA10516" s="5" t="str">
        <f t="shared" si="164"/>
        <v/>
      </c>
      <c r="BB10516" s="5" t="str">
        <f>IF(OR($E10516="",$G10516&lt;&gt;"Ativo"),"",IF(COUNTIFS($E$4:$E10516,$E10516,$A$4:$A10516,$A10516,$G$4:$G10516,"Ativo")=1,1,0))</f>
        <v/>
      </c>
      <c r="BC10516" t="str">
        <f>IF(OR($A10516="",$G10516&lt;&gt;"Ativo"),"",IF(COUNTIFS($A$4:$A10516,$A10516,$G$4:$G10516,"Ativo")=1,1,0))</f>
        <v/>
      </c>
    </row>
    <row r="10517" spans="1:55" x14ac:dyDescent="0.3">
      <c r="A10517" s="76"/>
      <c r="B10517" s="104"/>
      <c r="C10517" s="76"/>
      <c r="D10517" s="77"/>
      <c r="E10517" s="12"/>
      <c r="F10517" s="78"/>
      <c r="G10517" s="77"/>
      <c r="H10517" s="79"/>
      <c r="BA10517" s="5" t="str">
        <f t="shared" si="164"/>
        <v/>
      </c>
      <c r="BB10517" s="5" t="str">
        <f>IF(OR($E10517="",$G10517&lt;&gt;"Ativo"),"",IF(COUNTIFS($E$4:$E10517,$E10517,$A$4:$A10517,$A10517,$G$4:$G10517,"Ativo")=1,1,0))</f>
        <v/>
      </c>
      <c r="BC10517" t="str">
        <f>IF(OR($A10517="",$G10517&lt;&gt;"Ativo"),"",IF(COUNTIFS($A$4:$A10517,$A10517,$G$4:$G10517,"Ativo")=1,1,0))</f>
        <v/>
      </c>
    </row>
    <row r="10518" spans="1:55" x14ac:dyDescent="0.3">
      <c r="A10518" s="76"/>
      <c r="B10518" s="104"/>
      <c r="C10518" s="76"/>
      <c r="D10518" s="77"/>
      <c r="E10518" s="12"/>
      <c r="F10518" s="78"/>
      <c r="G10518" s="77"/>
      <c r="H10518" s="79"/>
      <c r="BA10518" s="5" t="str">
        <f t="shared" si="164"/>
        <v/>
      </c>
      <c r="BB10518" s="5" t="str">
        <f>IF(OR($E10518="",$G10518&lt;&gt;"Ativo"),"",IF(COUNTIFS($E$4:$E10518,$E10518,$A$4:$A10518,$A10518,$G$4:$G10518,"Ativo")=1,1,0))</f>
        <v/>
      </c>
      <c r="BC10518" t="str">
        <f>IF(OR($A10518="",$G10518&lt;&gt;"Ativo"),"",IF(COUNTIFS($A$4:$A10518,$A10518,$G$4:$G10518,"Ativo")=1,1,0))</f>
        <v/>
      </c>
    </row>
    <row r="10519" spans="1:55" x14ac:dyDescent="0.3">
      <c r="A10519" s="76"/>
      <c r="B10519" s="104"/>
      <c r="C10519" s="76"/>
      <c r="D10519" s="77"/>
      <c r="E10519" s="12"/>
      <c r="F10519" s="78"/>
      <c r="G10519" s="77"/>
      <c r="H10519" s="79"/>
      <c r="BA10519" s="5" t="str">
        <f t="shared" si="164"/>
        <v/>
      </c>
      <c r="BB10519" s="5" t="str">
        <f>IF(OR($E10519="",$G10519&lt;&gt;"Ativo"),"",IF(COUNTIFS($E$4:$E10519,$E10519,$A$4:$A10519,$A10519,$G$4:$G10519,"Ativo")=1,1,0))</f>
        <v/>
      </c>
      <c r="BC10519" t="str">
        <f>IF(OR($A10519="",$G10519&lt;&gt;"Ativo"),"",IF(COUNTIFS($A$4:$A10519,$A10519,$G$4:$G10519,"Ativo")=1,1,0))</f>
        <v/>
      </c>
    </row>
    <row r="10520" spans="1:55" x14ac:dyDescent="0.3">
      <c r="A10520" s="76"/>
      <c r="B10520" s="104"/>
      <c r="C10520" s="76"/>
      <c r="D10520" s="77"/>
      <c r="E10520" s="12"/>
      <c r="F10520" s="78"/>
      <c r="G10520" s="77"/>
      <c r="H10520" s="79"/>
      <c r="BA10520" s="5" t="str">
        <f t="shared" si="164"/>
        <v/>
      </c>
      <c r="BB10520" s="5" t="str">
        <f>IF(OR($E10520="",$G10520&lt;&gt;"Ativo"),"",IF(COUNTIFS($E$4:$E10520,$E10520,$A$4:$A10520,$A10520,$G$4:$G10520,"Ativo")=1,1,0))</f>
        <v/>
      </c>
      <c r="BC10520" t="str">
        <f>IF(OR($A10520="",$G10520&lt;&gt;"Ativo"),"",IF(COUNTIFS($A$4:$A10520,$A10520,$G$4:$G10520,"Ativo")=1,1,0))</f>
        <v/>
      </c>
    </row>
    <row r="10521" spans="1:55" x14ac:dyDescent="0.3">
      <c r="A10521" s="76"/>
      <c r="B10521" s="104"/>
      <c r="C10521" s="76"/>
      <c r="D10521" s="77"/>
      <c r="E10521" s="12"/>
      <c r="F10521" s="78"/>
      <c r="G10521" s="77"/>
      <c r="H10521" s="79"/>
      <c r="BA10521" s="5" t="str">
        <f t="shared" si="164"/>
        <v/>
      </c>
      <c r="BB10521" s="5" t="str">
        <f>IF(OR($E10521="",$G10521&lt;&gt;"Ativo"),"",IF(COUNTIFS($E$4:$E10521,$E10521,$A$4:$A10521,$A10521,$G$4:$G10521,"Ativo")=1,1,0))</f>
        <v/>
      </c>
      <c r="BC10521" t="str">
        <f>IF(OR($A10521="",$G10521&lt;&gt;"Ativo"),"",IF(COUNTIFS($A$4:$A10521,$A10521,$G$4:$G10521,"Ativo")=1,1,0))</f>
        <v/>
      </c>
    </row>
    <row r="10522" spans="1:55" x14ac:dyDescent="0.3">
      <c r="A10522" s="76"/>
      <c r="B10522" s="104"/>
      <c r="C10522" s="76"/>
      <c r="D10522" s="77"/>
      <c r="E10522" s="12"/>
      <c r="F10522" s="78"/>
      <c r="G10522" s="77"/>
      <c r="H10522" s="79"/>
      <c r="BA10522" s="5" t="str">
        <f t="shared" si="164"/>
        <v/>
      </c>
      <c r="BB10522" s="5" t="str">
        <f>IF(OR($E10522="",$G10522&lt;&gt;"Ativo"),"",IF(COUNTIFS($E$4:$E10522,$E10522,$A$4:$A10522,$A10522,$G$4:$G10522,"Ativo")=1,1,0))</f>
        <v/>
      </c>
      <c r="BC10522" t="str">
        <f>IF(OR($A10522="",$G10522&lt;&gt;"Ativo"),"",IF(COUNTIFS($A$4:$A10522,$A10522,$G$4:$G10522,"Ativo")=1,1,0))</f>
        <v/>
      </c>
    </row>
    <row r="10523" spans="1:55" x14ac:dyDescent="0.3">
      <c r="A10523" s="76"/>
      <c r="B10523" s="104"/>
      <c r="C10523" s="76"/>
      <c r="D10523" s="77"/>
      <c r="E10523" s="12"/>
      <c r="F10523" s="78"/>
      <c r="G10523" s="77"/>
      <c r="H10523" s="79"/>
      <c r="BA10523" s="5" t="str">
        <f t="shared" si="164"/>
        <v/>
      </c>
      <c r="BB10523" s="5" t="str">
        <f>IF(OR($E10523="",$G10523&lt;&gt;"Ativo"),"",IF(COUNTIFS($E$4:$E10523,$E10523,$A$4:$A10523,$A10523,$G$4:$G10523,"Ativo")=1,1,0))</f>
        <v/>
      </c>
      <c r="BC10523" t="str">
        <f>IF(OR($A10523="",$G10523&lt;&gt;"Ativo"),"",IF(COUNTIFS($A$4:$A10523,$A10523,$G$4:$G10523,"Ativo")=1,1,0))</f>
        <v/>
      </c>
    </row>
    <row r="10524" spans="1:55" x14ac:dyDescent="0.3">
      <c r="A10524" s="76"/>
      <c r="B10524" s="104"/>
      <c r="C10524" s="76"/>
      <c r="D10524" s="77"/>
      <c r="E10524" s="12"/>
      <c r="F10524" s="78"/>
      <c r="G10524" s="77"/>
      <c r="H10524" s="79"/>
      <c r="BA10524" s="5" t="str">
        <f t="shared" si="164"/>
        <v/>
      </c>
      <c r="BB10524" s="5" t="str">
        <f>IF(OR($E10524="",$G10524&lt;&gt;"Ativo"),"",IF(COUNTIFS($E$4:$E10524,$E10524,$A$4:$A10524,$A10524,$G$4:$G10524,"Ativo")=1,1,0))</f>
        <v/>
      </c>
      <c r="BC10524" t="str">
        <f>IF(OR($A10524="",$G10524&lt;&gt;"Ativo"),"",IF(COUNTIFS($A$4:$A10524,$A10524,$G$4:$G10524,"Ativo")=1,1,0))</f>
        <v/>
      </c>
    </row>
    <row r="10525" spans="1:55" x14ac:dyDescent="0.3">
      <c r="A10525" s="76"/>
      <c r="B10525" s="104"/>
      <c r="C10525" s="76"/>
      <c r="D10525" s="77"/>
      <c r="E10525" s="12"/>
      <c r="F10525" s="78"/>
      <c r="G10525" s="77"/>
      <c r="H10525" s="79"/>
      <c r="BA10525" s="5" t="str">
        <f t="shared" si="164"/>
        <v/>
      </c>
      <c r="BB10525" s="5" t="str">
        <f>IF(OR($E10525="",$G10525&lt;&gt;"Ativo"),"",IF(COUNTIFS($E$4:$E10525,$E10525,$A$4:$A10525,$A10525,$G$4:$G10525,"Ativo")=1,1,0))</f>
        <v/>
      </c>
      <c r="BC10525" t="str">
        <f>IF(OR($A10525="",$G10525&lt;&gt;"Ativo"),"",IF(COUNTIFS($A$4:$A10525,$A10525,$G$4:$G10525,"Ativo")=1,1,0))</f>
        <v/>
      </c>
    </row>
    <row r="10526" spans="1:55" x14ac:dyDescent="0.3">
      <c r="A10526" s="76"/>
      <c r="B10526" s="104"/>
      <c r="C10526" s="76"/>
      <c r="D10526" s="77"/>
      <c r="E10526" s="12"/>
      <c r="F10526" s="78"/>
      <c r="G10526" s="77"/>
      <c r="H10526" s="79"/>
      <c r="BA10526" s="5" t="str">
        <f t="shared" si="164"/>
        <v/>
      </c>
      <c r="BB10526" s="5" t="str">
        <f>IF(OR($E10526="",$G10526&lt;&gt;"Ativo"),"",IF(COUNTIFS($E$4:$E10526,$E10526,$A$4:$A10526,$A10526,$G$4:$G10526,"Ativo")=1,1,0))</f>
        <v/>
      </c>
      <c r="BC10526" t="str">
        <f>IF(OR($A10526="",$G10526&lt;&gt;"Ativo"),"",IF(COUNTIFS($A$4:$A10526,$A10526,$G$4:$G10526,"Ativo")=1,1,0))</f>
        <v/>
      </c>
    </row>
    <row r="10527" spans="1:55" x14ac:dyDescent="0.3">
      <c r="A10527" s="76"/>
      <c r="B10527" s="104"/>
      <c r="C10527" s="76"/>
      <c r="D10527" s="77"/>
      <c r="E10527" s="12"/>
      <c r="F10527" s="78"/>
      <c r="G10527" s="77"/>
      <c r="H10527" s="79"/>
      <c r="BA10527" s="5" t="str">
        <f t="shared" si="164"/>
        <v/>
      </c>
      <c r="BB10527" s="5" t="str">
        <f>IF(OR($E10527="",$G10527&lt;&gt;"Ativo"),"",IF(COUNTIFS($E$4:$E10527,$E10527,$A$4:$A10527,$A10527,$G$4:$G10527,"Ativo")=1,1,0))</f>
        <v/>
      </c>
      <c r="BC10527" t="str">
        <f>IF(OR($A10527="",$G10527&lt;&gt;"Ativo"),"",IF(COUNTIFS($A$4:$A10527,$A10527,$G$4:$G10527,"Ativo")=1,1,0))</f>
        <v/>
      </c>
    </row>
    <row r="10528" spans="1:55" x14ac:dyDescent="0.3">
      <c r="A10528" s="76"/>
      <c r="B10528" s="104"/>
      <c r="C10528" s="76"/>
      <c r="D10528" s="77"/>
      <c r="E10528" s="12"/>
      <c r="F10528" s="78"/>
      <c r="G10528" s="77"/>
      <c r="H10528" s="79"/>
      <c r="BA10528" s="5" t="str">
        <f t="shared" si="164"/>
        <v/>
      </c>
      <c r="BB10528" s="5" t="str">
        <f>IF(OR($E10528="",$G10528&lt;&gt;"Ativo"),"",IF(COUNTIFS($E$4:$E10528,$E10528,$A$4:$A10528,$A10528,$G$4:$G10528,"Ativo")=1,1,0))</f>
        <v/>
      </c>
      <c r="BC10528" t="str">
        <f>IF(OR($A10528="",$G10528&lt;&gt;"Ativo"),"",IF(COUNTIFS($A$4:$A10528,$A10528,$G$4:$G10528,"Ativo")=1,1,0))</f>
        <v/>
      </c>
    </row>
    <row r="10529" spans="1:55" x14ac:dyDescent="0.3">
      <c r="A10529" s="76"/>
      <c r="B10529" s="104"/>
      <c r="C10529" s="76"/>
      <c r="D10529" s="77"/>
      <c r="E10529" s="12"/>
      <c r="F10529" s="78"/>
      <c r="G10529" s="77"/>
      <c r="H10529" s="79"/>
      <c r="BA10529" s="5" t="str">
        <f t="shared" si="164"/>
        <v/>
      </c>
      <c r="BB10529" s="5" t="str">
        <f>IF(OR($E10529="",$G10529&lt;&gt;"Ativo"),"",IF(COUNTIFS($E$4:$E10529,$E10529,$A$4:$A10529,$A10529,$G$4:$G10529,"Ativo")=1,1,0))</f>
        <v/>
      </c>
      <c r="BC10529" t="str">
        <f>IF(OR($A10529="",$G10529&lt;&gt;"Ativo"),"",IF(COUNTIFS($A$4:$A10529,$A10529,$G$4:$G10529,"Ativo")=1,1,0))</f>
        <v/>
      </c>
    </row>
    <row r="10530" spans="1:55" x14ac:dyDescent="0.3">
      <c r="A10530" s="76"/>
      <c r="B10530" s="104"/>
      <c r="C10530" s="76"/>
      <c r="D10530" s="77"/>
      <c r="E10530" s="12"/>
      <c r="F10530" s="78"/>
      <c r="G10530" s="77"/>
      <c r="H10530" s="79"/>
      <c r="BA10530" s="5" t="str">
        <f t="shared" si="164"/>
        <v/>
      </c>
      <c r="BB10530" s="5" t="str">
        <f>IF(OR($E10530="",$G10530&lt;&gt;"Ativo"),"",IF(COUNTIFS($E$4:$E10530,$E10530,$A$4:$A10530,$A10530,$G$4:$G10530,"Ativo")=1,1,0))</f>
        <v/>
      </c>
      <c r="BC10530" t="str">
        <f>IF(OR($A10530="",$G10530&lt;&gt;"Ativo"),"",IF(COUNTIFS($A$4:$A10530,$A10530,$G$4:$G10530,"Ativo")=1,1,0))</f>
        <v/>
      </c>
    </row>
    <row r="10531" spans="1:55" x14ac:dyDescent="0.3">
      <c r="A10531" s="76"/>
      <c r="B10531" s="104"/>
      <c r="C10531" s="76"/>
      <c r="D10531" s="77"/>
      <c r="E10531" s="12"/>
      <c r="F10531" s="78"/>
      <c r="G10531" s="77"/>
      <c r="H10531" s="79"/>
      <c r="BA10531" s="5" t="str">
        <f t="shared" si="164"/>
        <v/>
      </c>
      <c r="BB10531" s="5" t="str">
        <f>IF(OR($E10531="",$G10531&lt;&gt;"Ativo"),"",IF(COUNTIFS($E$4:$E10531,$E10531,$A$4:$A10531,$A10531,$G$4:$G10531,"Ativo")=1,1,0))</f>
        <v/>
      </c>
      <c r="BC10531" t="str">
        <f>IF(OR($A10531="",$G10531&lt;&gt;"Ativo"),"",IF(COUNTIFS($A$4:$A10531,$A10531,$G$4:$G10531,"Ativo")=1,1,0))</f>
        <v/>
      </c>
    </row>
    <row r="10532" spans="1:55" x14ac:dyDescent="0.3">
      <c r="A10532" s="76"/>
      <c r="B10532" s="104"/>
      <c r="C10532" s="76"/>
      <c r="D10532" s="77"/>
      <c r="E10532" s="12"/>
      <c r="F10532" s="78"/>
      <c r="G10532" s="77"/>
      <c r="H10532" s="79"/>
      <c r="BA10532" s="5" t="str">
        <f t="shared" si="164"/>
        <v/>
      </c>
      <c r="BB10532" s="5" t="str">
        <f>IF(OR($E10532="",$G10532&lt;&gt;"Ativo"),"",IF(COUNTIFS($E$4:$E10532,$E10532,$A$4:$A10532,$A10532,$G$4:$G10532,"Ativo")=1,1,0))</f>
        <v/>
      </c>
      <c r="BC10532" t="str">
        <f>IF(OR($A10532="",$G10532&lt;&gt;"Ativo"),"",IF(COUNTIFS($A$4:$A10532,$A10532,$G$4:$G10532,"Ativo")=1,1,0))</f>
        <v/>
      </c>
    </row>
    <row r="10533" spans="1:55" x14ac:dyDescent="0.3">
      <c r="A10533" s="76"/>
      <c r="B10533" s="104"/>
      <c r="C10533" s="76"/>
      <c r="D10533" s="77"/>
      <c r="E10533" s="12"/>
      <c r="F10533" s="78"/>
      <c r="G10533" s="77"/>
      <c r="H10533" s="79"/>
      <c r="BA10533" s="5" t="str">
        <f t="shared" si="164"/>
        <v/>
      </c>
      <c r="BB10533" s="5" t="str">
        <f>IF(OR($E10533="",$G10533&lt;&gt;"Ativo"),"",IF(COUNTIFS($E$4:$E10533,$E10533,$A$4:$A10533,$A10533,$G$4:$G10533,"Ativo")=1,1,0))</f>
        <v/>
      </c>
      <c r="BC10533" t="str">
        <f>IF(OR($A10533="",$G10533&lt;&gt;"Ativo"),"",IF(COUNTIFS($A$4:$A10533,$A10533,$G$4:$G10533,"Ativo")=1,1,0))</f>
        <v/>
      </c>
    </row>
    <row r="10534" spans="1:55" x14ac:dyDescent="0.3">
      <c r="A10534" s="76"/>
      <c r="B10534" s="104"/>
      <c r="C10534" s="76"/>
      <c r="D10534" s="77"/>
      <c r="E10534" s="12"/>
      <c r="F10534" s="78"/>
      <c r="G10534" s="77"/>
      <c r="H10534" s="79"/>
      <c r="BA10534" s="5" t="str">
        <f t="shared" si="164"/>
        <v/>
      </c>
      <c r="BB10534" s="5" t="str">
        <f>IF(OR($E10534="",$G10534&lt;&gt;"Ativo"),"",IF(COUNTIFS($E$4:$E10534,$E10534,$A$4:$A10534,$A10534,$G$4:$G10534,"Ativo")=1,1,0))</f>
        <v/>
      </c>
      <c r="BC10534" t="str">
        <f>IF(OR($A10534="",$G10534&lt;&gt;"Ativo"),"",IF(COUNTIFS($A$4:$A10534,$A10534,$G$4:$G10534,"Ativo")=1,1,0))</f>
        <v/>
      </c>
    </row>
    <row r="10535" spans="1:55" x14ac:dyDescent="0.3">
      <c r="A10535" s="76"/>
      <c r="B10535" s="104"/>
      <c r="C10535" s="76"/>
      <c r="D10535" s="77"/>
      <c r="E10535" s="12"/>
      <c r="F10535" s="78"/>
      <c r="G10535" s="77"/>
      <c r="H10535" s="79"/>
      <c r="BA10535" s="5" t="str">
        <f t="shared" si="164"/>
        <v/>
      </c>
      <c r="BB10535" s="5" t="str">
        <f>IF(OR($E10535="",$G10535&lt;&gt;"Ativo"),"",IF(COUNTIFS($E$4:$E10535,$E10535,$A$4:$A10535,$A10535,$G$4:$G10535,"Ativo")=1,1,0))</f>
        <v/>
      </c>
      <c r="BC10535" t="str">
        <f>IF(OR($A10535="",$G10535&lt;&gt;"Ativo"),"",IF(COUNTIFS($A$4:$A10535,$A10535,$G$4:$G10535,"Ativo")=1,1,0))</f>
        <v/>
      </c>
    </row>
    <row r="10536" spans="1:55" x14ac:dyDescent="0.3">
      <c r="A10536" s="76"/>
      <c r="B10536" s="104"/>
      <c r="C10536" s="76"/>
      <c r="D10536" s="77"/>
      <c r="E10536" s="12"/>
      <c r="F10536" s="78"/>
      <c r="G10536" s="77"/>
      <c r="H10536" s="79"/>
      <c r="BA10536" s="5" t="str">
        <f t="shared" si="164"/>
        <v/>
      </c>
      <c r="BB10536" s="5" t="str">
        <f>IF(OR($E10536="",$G10536&lt;&gt;"Ativo"),"",IF(COUNTIFS($E$4:$E10536,$E10536,$A$4:$A10536,$A10536,$G$4:$G10536,"Ativo")=1,1,0))</f>
        <v/>
      </c>
      <c r="BC10536" t="str">
        <f>IF(OR($A10536="",$G10536&lt;&gt;"Ativo"),"",IF(COUNTIFS($A$4:$A10536,$A10536,$G$4:$G10536,"Ativo")=1,1,0))</f>
        <v/>
      </c>
    </row>
    <row r="10537" spans="1:55" x14ac:dyDescent="0.3">
      <c r="A10537" s="76"/>
      <c r="B10537" s="104"/>
      <c r="C10537" s="76"/>
      <c r="D10537" s="77"/>
      <c r="E10537" s="12"/>
      <c r="F10537" s="78"/>
      <c r="G10537" s="77"/>
      <c r="H10537" s="79"/>
      <c r="BA10537" s="5" t="str">
        <f t="shared" si="164"/>
        <v/>
      </c>
      <c r="BB10537" s="5" t="str">
        <f>IF(OR($E10537="",$G10537&lt;&gt;"Ativo"),"",IF(COUNTIFS($E$4:$E10537,$E10537,$A$4:$A10537,$A10537,$G$4:$G10537,"Ativo")=1,1,0))</f>
        <v/>
      </c>
      <c r="BC10537" t="str">
        <f>IF(OR($A10537="",$G10537&lt;&gt;"Ativo"),"",IF(COUNTIFS($A$4:$A10537,$A10537,$G$4:$G10537,"Ativo")=1,1,0))</f>
        <v/>
      </c>
    </row>
    <row r="10538" spans="1:55" x14ac:dyDescent="0.3">
      <c r="A10538" s="76"/>
      <c r="B10538" s="104"/>
      <c r="C10538" s="76"/>
      <c r="D10538" s="77"/>
      <c r="E10538" s="12"/>
      <c r="F10538" s="78"/>
      <c r="G10538" s="77"/>
      <c r="H10538" s="79"/>
      <c r="BA10538" s="5" t="str">
        <f t="shared" si="164"/>
        <v/>
      </c>
      <c r="BB10538" s="5" t="str">
        <f>IF(OR($E10538="",$G10538&lt;&gt;"Ativo"),"",IF(COUNTIFS($E$4:$E10538,$E10538,$A$4:$A10538,$A10538,$G$4:$G10538,"Ativo")=1,1,0))</f>
        <v/>
      </c>
      <c r="BC10538" t="str">
        <f>IF(OR($A10538="",$G10538&lt;&gt;"Ativo"),"",IF(COUNTIFS($A$4:$A10538,$A10538,$G$4:$G10538,"Ativo")=1,1,0))</f>
        <v/>
      </c>
    </row>
    <row r="10539" spans="1:55" x14ac:dyDescent="0.3">
      <c r="A10539" s="76"/>
      <c r="B10539" s="104"/>
      <c r="C10539" s="76"/>
      <c r="D10539" s="77"/>
      <c r="E10539" s="12"/>
      <c r="F10539" s="78"/>
      <c r="G10539" s="77"/>
      <c r="H10539" s="79"/>
      <c r="BA10539" s="5" t="str">
        <f t="shared" si="164"/>
        <v/>
      </c>
      <c r="BB10539" s="5" t="str">
        <f>IF(OR($E10539="",$G10539&lt;&gt;"Ativo"),"",IF(COUNTIFS($E$4:$E10539,$E10539,$A$4:$A10539,$A10539,$G$4:$G10539,"Ativo")=1,1,0))</f>
        <v/>
      </c>
      <c r="BC10539" t="str">
        <f>IF(OR($A10539="",$G10539&lt;&gt;"Ativo"),"",IF(COUNTIFS($A$4:$A10539,$A10539,$G$4:$G10539,"Ativo")=1,1,0))</f>
        <v/>
      </c>
    </row>
    <row r="10540" spans="1:55" x14ac:dyDescent="0.3">
      <c r="A10540" s="76"/>
      <c r="B10540" s="104"/>
      <c r="C10540" s="76"/>
      <c r="D10540" s="77"/>
      <c r="E10540" s="12"/>
      <c r="F10540" s="78"/>
      <c r="G10540" s="77"/>
      <c r="H10540" s="79"/>
      <c r="BA10540" s="5" t="str">
        <f t="shared" si="164"/>
        <v/>
      </c>
      <c r="BB10540" s="5" t="str">
        <f>IF(OR($E10540="",$G10540&lt;&gt;"Ativo"),"",IF(COUNTIFS($E$4:$E10540,$E10540,$A$4:$A10540,$A10540,$G$4:$G10540,"Ativo")=1,1,0))</f>
        <v/>
      </c>
      <c r="BC10540" t="str">
        <f>IF(OR($A10540="",$G10540&lt;&gt;"Ativo"),"",IF(COUNTIFS($A$4:$A10540,$A10540,$G$4:$G10540,"Ativo")=1,1,0))</f>
        <v/>
      </c>
    </row>
    <row r="10541" spans="1:55" x14ac:dyDescent="0.3">
      <c r="A10541" s="76"/>
      <c r="B10541" s="104"/>
      <c r="C10541" s="76"/>
      <c r="D10541" s="77"/>
      <c r="E10541" s="12"/>
      <c r="F10541" s="78"/>
      <c r="G10541" s="77"/>
      <c r="H10541" s="79"/>
      <c r="BA10541" s="5" t="str">
        <f t="shared" si="164"/>
        <v/>
      </c>
      <c r="BB10541" s="5" t="str">
        <f>IF(OR($E10541="",$G10541&lt;&gt;"Ativo"),"",IF(COUNTIFS($E$4:$E10541,$E10541,$A$4:$A10541,$A10541,$G$4:$G10541,"Ativo")=1,1,0))</f>
        <v/>
      </c>
      <c r="BC10541" t="str">
        <f>IF(OR($A10541="",$G10541&lt;&gt;"Ativo"),"",IF(COUNTIFS($A$4:$A10541,$A10541,$G$4:$G10541,"Ativo")=1,1,0))</f>
        <v/>
      </c>
    </row>
    <row r="10542" spans="1:55" x14ac:dyDescent="0.3">
      <c r="A10542" s="76"/>
      <c r="B10542" s="104"/>
      <c r="C10542" s="76"/>
      <c r="D10542" s="77"/>
      <c r="E10542" s="12"/>
      <c r="F10542" s="78"/>
      <c r="G10542" s="77"/>
      <c r="H10542" s="79"/>
      <c r="BA10542" s="5" t="str">
        <f t="shared" si="164"/>
        <v/>
      </c>
      <c r="BB10542" s="5" t="str">
        <f>IF(OR($E10542="",$G10542&lt;&gt;"Ativo"),"",IF(COUNTIFS($E$4:$E10542,$E10542,$A$4:$A10542,$A10542,$G$4:$G10542,"Ativo")=1,1,0))</f>
        <v/>
      </c>
      <c r="BC10542" t="str">
        <f>IF(OR($A10542="",$G10542&lt;&gt;"Ativo"),"",IF(COUNTIFS($A$4:$A10542,$A10542,$G$4:$G10542,"Ativo")=1,1,0))</f>
        <v/>
      </c>
    </row>
    <row r="10543" spans="1:55" x14ac:dyDescent="0.3">
      <c r="A10543" s="76"/>
      <c r="B10543" s="104"/>
      <c r="C10543" s="76"/>
      <c r="D10543" s="77"/>
      <c r="E10543" s="12"/>
      <c r="F10543" s="78"/>
      <c r="G10543" s="77"/>
      <c r="H10543" s="79"/>
      <c r="BA10543" s="5" t="str">
        <f t="shared" si="164"/>
        <v/>
      </c>
      <c r="BB10543" s="5" t="str">
        <f>IF(OR($E10543="",$G10543&lt;&gt;"Ativo"),"",IF(COUNTIFS($E$4:$E10543,$E10543,$A$4:$A10543,$A10543,$G$4:$G10543,"Ativo")=1,1,0))</f>
        <v/>
      </c>
      <c r="BC10543" t="str">
        <f>IF(OR($A10543="",$G10543&lt;&gt;"Ativo"),"",IF(COUNTIFS($A$4:$A10543,$A10543,$G$4:$G10543,"Ativo")=1,1,0))</f>
        <v/>
      </c>
    </row>
    <row r="10544" spans="1:55" x14ac:dyDescent="0.3">
      <c r="A10544" s="76"/>
      <c r="B10544" s="104"/>
      <c r="C10544" s="76"/>
      <c r="D10544" s="77"/>
      <c r="E10544" s="12"/>
      <c r="F10544" s="78"/>
      <c r="G10544" s="77"/>
      <c r="H10544" s="79"/>
      <c r="BA10544" s="5" t="str">
        <f t="shared" si="164"/>
        <v/>
      </c>
      <c r="BB10544" s="5" t="str">
        <f>IF(OR($E10544="",$G10544&lt;&gt;"Ativo"),"",IF(COUNTIFS($E$4:$E10544,$E10544,$A$4:$A10544,$A10544,$G$4:$G10544,"Ativo")=1,1,0))</f>
        <v/>
      </c>
      <c r="BC10544" t="str">
        <f>IF(OR($A10544="",$G10544&lt;&gt;"Ativo"),"",IF(COUNTIFS($A$4:$A10544,$A10544,$G$4:$G10544,"Ativo")=1,1,0))</f>
        <v/>
      </c>
    </row>
    <row r="10545" spans="1:55" x14ac:dyDescent="0.3">
      <c r="A10545" s="76"/>
      <c r="B10545" s="104"/>
      <c r="C10545" s="76"/>
      <c r="D10545" s="77"/>
      <c r="E10545" s="12"/>
      <c r="F10545" s="78"/>
      <c r="G10545" s="77"/>
      <c r="H10545" s="79"/>
      <c r="BA10545" s="5" t="str">
        <f t="shared" si="164"/>
        <v/>
      </c>
      <c r="BB10545" s="5" t="str">
        <f>IF(OR($E10545="",$G10545&lt;&gt;"Ativo"),"",IF(COUNTIFS($E$4:$E10545,$E10545,$A$4:$A10545,$A10545,$G$4:$G10545,"Ativo")=1,1,0))</f>
        <v/>
      </c>
      <c r="BC10545" t="str">
        <f>IF(OR($A10545="",$G10545&lt;&gt;"Ativo"),"",IF(COUNTIFS($A$4:$A10545,$A10545,$G$4:$G10545,"Ativo")=1,1,0))</f>
        <v/>
      </c>
    </row>
    <row r="10546" spans="1:55" x14ac:dyDescent="0.3">
      <c r="A10546" s="76"/>
      <c r="B10546" s="104"/>
      <c r="C10546" s="76"/>
      <c r="D10546" s="77"/>
      <c r="E10546" s="12"/>
      <c r="F10546" s="78"/>
      <c r="G10546" s="77"/>
      <c r="H10546" s="79"/>
      <c r="BA10546" s="5" t="str">
        <f t="shared" si="164"/>
        <v/>
      </c>
      <c r="BB10546" s="5" t="str">
        <f>IF(OR($E10546="",$G10546&lt;&gt;"Ativo"),"",IF(COUNTIFS($E$4:$E10546,$E10546,$A$4:$A10546,$A10546,$G$4:$G10546,"Ativo")=1,1,0))</f>
        <v/>
      </c>
      <c r="BC10546" t="str">
        <f>IF(OR($A10546="",$G10546&lt;&gt;"Ativo"),"",IF(COUNTIFS($A$4:$A10546,$A10546,$G$4:$G10546,"Ativo")=1,1,0))</f>
        <v/>
      </c>
    </row>
    <row r="10547" spans="1:55" x14ac:dyDescent="0.3">
      <c r="A10547" s="76"/>
      <c r="B10547" s="104"/>
      <c r="C10547" s="76"/>
      <c r="D10547" s="77"/>
      <c r="E10547" s="12"/>
      <c r="F10547" s="78"/>
      <c r="G10547" s="77"/>
      <c r="H10547" s="79"/>
      <c r="BA10547" s="5" t="str">
        <f t="shared" si="164"/>
        <v/>
      </c>
      <c r="BB10547" s="5" t="str">
        <f>IF(OR($E10547="",$G10547&lt;&gt;"Ativo"),"",IF(COUNTIFS($E$4:$E10547,$E10547,$A$4:$A10547,$A10547,$G$4:$G10547,"Ativo")=1,1,0))</f>
        <v/>
      </c>
      <c r="BC10547" t="str">
        <f>IF(OR($A10547="",$G10547&lt;&gt;"Ativo"),"",IF(COUNTIFS($A$4:$A10547,$A10547,$G$4:$G10547,"Ativo")=1,1,0))</f>
        <v/>
      </c>
    </row>
    <row r="10548" spans="1:55" x14ac:dyDescent="0.3">
      <c r="A10548" s="76"/>
      <c r="B10548" s="104"/>
      <c r="C10548" s="76"/>
      <c r="D10548" s="77"/>
      <c r="E10548" s="12"/>
      <c r="F10548" s="78"/>
      <c r="G10548" s="77"/>
      <c r="H10548" s="79"/>
      <c r="BA10548" s="5" t="str">
        <f t="shared" si="164"/>
        <v/>
      </c>
      <c r="BB10548" s="5" t="str">
        <f>IF(OR($E10548="",$G10548&lt;&gt;"Ativo"),"",IF(COUNTIFS($E$4:$E10548,$E10548,$A$4:$A10548,$A10548,$G$4:$G10548,"Ativo")=1,1,0))</f>
        <v/>
      </c>
      <c r="BC10548" t="str">
        <f>IF(OR($A10548="",$G10548&lt;&gt;"Ativo"),"",IF(COUNTIFS($A$4:$A10548,$A10548,$G$4:$G10548,"Ativo")=1,1,0))</f>
        <v/>
      </c>
    </row>
    <row r="10549" spans="1:55" x14ac:dyDescent="0.3">
      <c r="A10549" s="76"/>
      <c r="B10549" s="104"/>
      <c r="C10549" s="76"/>
      <c r="D10549" s="77"/>
      <c r="E10549" s="12"/>
      <c r="F10549" s="78"/>
      <c r="G10549" s="77"/>
      <c r="H10549" s="79"/>
      <c r="BA10549" s="5" t="str">
        <f t="shared" si="164"/>
        <v/>
      </c>
      <c r="BB10549" s="5" t="str">
        <f>IF(OR($E10549="",$G10549&lt;&gt;"Ativo"),"",IF(COUNTIFS($E$4:$E10549,$E10549,$A$4:$A10549,$A10549,$G$4:$G10549,"Ativo")=1,1,0))</f>
        <v/>
      </c>
      <c r="BC10549" t="str">
        <f>IF(OR($A10549="",$G10549&lt;&gt;"Ativo"),"",IF(COUNTIFS($A$4:$A10549,$A10549,$G$4:$G10549,"Ativo")=1,1,0))</f>
        <v/>
      </c>
    </row>
    <row r="10550" spans="1:55" x14ac:dyDescent="0.3">
      <c r="A10550" s="76"/>
      <c r="B10550" s="104"/>
      <c r="C10550" s="76"/>
      <c r="D10550" s="77"/>
      <c r="E10550" s="12"/>
      <c r="F10550" s="78"/>
      <c r="G10550" s="77"/>
      <c r="H10550" s="79"/>
      <c r="BA10550" s="5" t="str">
        <f t="shared" si="164"/>
        <v/>
      </c>
      <c r="BB10550" s="5" t="str">
        <f>IF(OR($E10550="",$G10550&lt;&gt;"Ativo"),"",IF(COUNTIFS($E$4:$E10550,$E10550,$A$4:$A10550,$A10550,$G$4:$G10550,"Ativo")=1,1,0))</f>
        <v/>
      </c>
      <c r="BC10550" t="str">
        <f>IF(OR($A10550="",$G10550&lt;&gt;"Ativo"),"",IF(COUNTIFS($A$4:$A10550,$A10550,$G$4:$G10550,"Ativo")=1,1,0))</f>
        <v/>
      </c>
    </row>
    <row r="10551" spans="1:55" x14ac:dyDescent="0.3">
      <c r="A10551" s="76"/>
      <c r="B10551" s="104"/>
      <c r="C10551" s="76"/>
      <c r="D10551" s="77"/>
      <c r="E10551" s="12"/>
      <c r="F10551" s="78"/>
      <c r="G10551" s="77"/>
      <c r="H10551" s="79"/>
      <c r="BA10551" s="5" t="str">
        <f t="shared" si="164"/>
        <v/>
      </c>
      <c r="BB10551" s="5" t="str">
        <f>IF(OR($E10551="",$G10551&lt;&gt;"Ativo"),"",IF(COUNTIFS($E$4:$E10551,$E10551,$A$4:$A10551,$A10551,$G$4:$G10551,"Ativo")=1,1,0))</f>
        <v/>
      </c>
      <c r="BC10551" t="str">
        <f>IF(OR($A10551="",$G10551&lt;&gt;"Ativo"),"",IF(COUNTIFS($A$4:$A10551,$A10551,$G$4:$G10551,"Ativo")=1,1,0))</f>
        <v/>
      </c>
    </row>
    <row r="10552" spans="1:55" x14ac:dyDescent="0.3">
      <c r="A10552" s="76"/>
      <c r="B10552" s="104"/>
      <c r="C10552" s="76"/>
      <c r="D10552" s="77"/>
      <c r="E10552" s="12"/>
      <c r="F10552" s="78"/>
      <c r="G10552" s="77"/>
      <c r="H10552" s="79"/>
      <c r="BA10552" s="5" t="str">
        <f t="shared" si="164"/>
        <v/>
      </c>
      <c r="BB10552" s="5" t="str">
        <f>IF(OR($E10552="",$G10552&lt;&gt;"Ativo"),"",IF(COUNTIFS($E$4:$E10552,$E10552,$A$4:$A10552,$A10552,$G$4:$G10552,"Ativo")=1,1,0))</f>
        <v/>
      </c>
      <c r="BC10552" t="str">
        <f>IF(OR($A10552="",$G10552&lt;&gt;"Ativo"),"",IF(COUNTIFS($A$4:$A10552,$A10552,$G$4:$G10552,"Ativo")=1,1,0))</f>
        <v/>
      </c>
    </row>
    <row r="10553" spans="1:55" x14ac:dyDescent="0.3">
      <c r="A10553" s="76"/>
      <c r="B10553" s="104"/>
      <c r="C10553" s="76"/>
      <c r="D10553" s="77"/>
      <c r="E10553" s="12"/>
      <c r="F10553" s="78"/>
      <c r="G10553" s="77"/>
      <c r="H10553" s="79"/>
      <c r="BA10553" s="5" t="str">
        <f t="shared" si="164"/>
        <v/>
      </c>
      <c r="BB10553" s="5" t="str">
        <f>IF(OR($E10553="",$G10553&lt;&gt;"Ativo"),"",IF(COUNTIFS($E$4:$E10553,$E10553,$A$4:$A10553,$A10553,$G$4:$G10553,"Ativo")=1,1,0))</f>
        <v/>
      </c>
      <c r="BC10553" t="str">
        <f>IF(OR($A10553="",$G10553&lt;&gt;"Ativo"),"",IF(COUNTIFS($A$4:$A10553,$A10553,$G$4:$G10553,"Ativo")=1,1,0))</f>
        <v/>
      </c>
    </row>
    <row r="10554" spans="1:55" x14ac:dyDescent="0.3">
      <c r="A10554" s="76"/>
      <c r="B10554" s="104"/>
      <c r="C10554" s="76"/>
      <c r="D10554" s="77"/>
      <c r="E10554" s="12"/>
      <c r="F10554" s="78"/>
      <c r="G10554" s="77"/>
      <c r="H10554" s="79"/>
      <c r="BA10554" s="5" t="str">
        <f t="shared" si="164"/>
        <v/>
      </c>
      <c r="BB10554" s="5" t="str">
        <f>IF(OR($E10554="",$G10554&lt;&gt;"Ativo"),"",IF(COUNTIFS($E$4:$E10554,$E10554,$A$4:$A10554,$A10554,$G$4:$G10554,"Ativo")=1,1,0))</f>
        <v/>
      </c>
      <c r="BC10554" t="str">
        <f>IF(OR($A10554="",$G10554&lt;&gt;"Ativo"),"",IF(COUNTIFS($A$4:$A10554,$A10554,$G$4:$G10554,"Ativo")=1,1,0))</f>
        <v/>
      </c>
    </row>
    <row r="10555" spans="1:55" x14ac:dyDescent="0.3">
      <c r="A10555" s="76"/>
      <c r="B10555" s="104"/>
      <c r="C10555" s="76"/>
      <c r="D10555" s="77"/>
      <c r="E10555" s="12"/>
      <c r="F10555" s="78"/>
      <c r="G10555" s="77"/>
      <c r="H10555" s="79"/>
      <c r="BA10555" s="5" t="str">
        <f t="shared" si="164"/>
        <v/>
      </c>
      <c r="BB10555" s="5" t="str">
        <f>IF(OR($E10555="",$G10555&lt;&gt;"Ativo"),"",IF(COUNTIFS($E$4:$E10555,$E10555,$A$4:$A10555,$A10555,$G$4:$G10555,"Ativo")=1,1,0))</f>
        <v/>
      </c>
      <c r="BC10555" t="str">
        <f>IF(OR($A10555="",$G10555&lt;&gt;"Ativo"),"",IF(COUNTIFS($A$4:$A10555,$A10555,$G$4:$G10555,"Ativo")=1,1,0))</f>
        <v/>
      </c>
    </row>
    <row r="10556" spans="1:55" x14ac:dyDescent="0.3">
      <c r="A10556" s="76"/>
      <c r="B10556" s="104"/>
      <c r="C10556" s="76"/>
      <c r="D10556" s="77"/>
      <c r="E10556" s="12"/>
      <c r="F10556" s="78"/>
      <c r="G10556" s="77"/>
      <c r="H10556" s="79"/>
      <c r="BA10556" s="5" t="str">
        <f t="shared" si="164"/>
        <v/>
      </c>
      <c r="BB10556" s="5" t="str">
        <f>IF(OR($E10556="",$G10556&lt;&gt;"Ativo"),"",IF(COUNTIFS($E$4:$E10556,$E10556,$A$4:$A10556,$A10556,$G$4:$G10556,"Ativo")=1,1,0))</f>
        <v/>
      </c>
      <c r="BC10556" t="str">
        <f>IF(OR($A10556="",$G10556&lt;&gt;"Ativo"),"",IF(COUNTIFS($A$4:$A10556,$A10556,$G$4:$G10556,"Ativo")=1,1,0))</f>
        <v/>
      </c>
    </row>
    <row r="10557" spans="1:55" x14ac:dyDescent="0.3">
      <c r="A10557" s="76"/>
      <c r="B10557" s="104"/>
      <c r="C10557" s="76"/>
      <c r="D10557" s="77"/>
      <c r="E10557" s="12"/>
      <c r="F10557" s="78"/>
      <c r="G10557" s="77"/>
      <c r="H10557" s="79"/>
      <c r="BA10557" s="5" t="str">
        <f t="shared" si="164"/>
        <v/>
      </c>
      <c r="BB10557" s="5" t="str">
        <f>IF(OR($E10557="",$G10557&lt;&gt;"Ativo"),"",IF(COUNTIFS($E$4:$E10557,$E10557,$A$4:$A10557,$A10557,$G$4:$G10557,"Ativo")=1,1,0))</f>
        <v/>
      </c>
      <c r="BC10557" t="str">
        <f>IF(OR($A10557="",$G10557&lt;&gt;"Ativo"),"",IF(COUNTIFS($A$4:$A10557,$A10557,$G$4:$G10557,"Ativo")=1,1,0))</f>
        <v/>
      </c>
    </row>
    <row r="10558" spans="1:55" x14ac:dyDescent="0.3">
      <c r="A10558" s="76"/>
      <c r="B10558" s="104"/>
      <c r="C10558" s="76"/>
      <c r="D10558" s="77"/>
      <c r="E10558" s="12"/>
      <c r="F10558" s="78"/>
      <c r="G10558" s="77"/>
      <c r="H10558" s="79"/>
      <c r="BA10558" s="5" t="str">
        <f t="shared" si="164"/>
        <v/>
      </c>
      <c r="BB10558" s="5" t="str">
        <f>IF(OR($E10558="",$G10558&lt;&gt;"Ativo"),"",IF(COUNTIFS($E$4:$E10558,$E10558,$A$4:$A10558,$A10558,$G$4:$G10558,"Ativo")=1,1,0))</f>
        <v/>
      </c>
      <c r="BC10558" t="str">
        <f>IF(OR($A10558="",$G10558&lt;&gt;"Ativo"),"",IF(COUNTIFS($A$4:$A10558,$A10558,$G$4:$G10558,"Ativo")=1,1,0))</f>
        <v/>
      </c>
    </row>
    <row r="10559" spans="1:55" x14ac:dyDescent="0.3">
      <c r="A10559" s="76"/>
      <c r="B10559" s="104"/>
      <c r="C10559" s="76"/>
      <c r="D10559" s="77"/>
      <c r="E10559" s="12"/>
      <c r="F10559" s="78"/>
      <c r="G10559" s="77"/>
      <c r="H10559" s="79"/>
      <c r="BA10559" s="5" t="str">
        <f t="shared" si="164"/>
        <v/>
      </c>
      <c r="BB10559" s="5" t="str">
        <f>IF(OR($E10559="",$G10559&lt;&gt;"Ativo"),"",IF(COUNTIFS($E$4:$E10559,$E10559,$A$4:$A10559,$A10559,$G$4:$G10559,"Ativo")=1,1,0))</f>
        <v/>
      </c>
      <c r="BC10559" t="str">
        <f>IF(OR($A10559="",$G10559&lt;&gt;"Ativo"),"",IF(COUNTIFS($A$4:$A10559,$A10559,$G$4:$G10559,"Ativo")=1,1,0))</f>
        <v/>
      </c>
    </row>
    <row r="10560" spans="1:55" x14ac:dyDescent="0.3">
      <c r="A10560" s="76"/>
      <c r="B10560" s="104"/>
      <c r="C10560" s="76"/>
      <c r="D10560" s="77"/>
      <c r="E10560" s="12"/>
      <c r="F10560" s="78"/>
      <c r="G10560" s="77"/>
      <c r="H10560" s="79"/>
      <c r="BA10560" s="5" t="str">
        <f t="shared" si="164"/>
        <v/>
      </c>
      <c r="BB10560" s="5" t="str">
        <f>IF(OR($E10560="",$G10560&lt;&gt;"Ativo"),"",IF(COUNTIFS($E$4:$E10560,$E10560,$A$4:$A10560,$A10560,$G$4:$G10560,"Ativo")=1,1,0))</f>
        <v/>
      </c>
      <c r="BC10560" t="str">
        <f>IF(OR($A10560="",$G10560&lt;&gt;"Ativo"),"",IF(COUNTIFS($A$4:$A10560,$A10560,$G$4:$G10560,"Ativo")=1,1,0))</f>
        <v/>
      </c>
    </row>
    <row r="10561" spans="1:55" x14ac:dyDescent="0.3">
      <c r="A10561" s="76"/>
      <c r="B10561" s="104"/>
      <c r="C10561" s="76"/>
      <c r="D10561" s="77"/>
      <c r="E10561" s="12"/>
      <c r="F10561" s="78"/>
      <c r="G10561" s="77"/>
      <c r="H10561" s="79"/>
      <c r="BA10561" s="5" t="str">
        <f t="shared" si="164"/>
        <v/>
      </c>
      <c r="BB10561" s="5" t="str">
        <f>IF(OR($E10561="",$G10561&lt;&gt;"Ativo"),"",IF(COUNTIFS($E$4:$E10561,$E10561,$A$4:$A10561,$A10561,$G$4:$G10561,"Ativo")=1,1,0))</f>
        <v/>
      </c>
      <c r="BC10561" t="str">
        <f>IF(OR($A10561="",$G10561&lt;&gt;"Ativo"),"",IF(COUNTIFS($A$4:$A10561,$A10561,$G$4:$G10561,"Ativo")=1,1,0))</f>
        <v/>
      </c>
    </row>
    <row r="10562" spans="1:55" x14ac:dyDescent="0.3">
      <c r="A10562" s="76"/>
      <c r="B10562" s="104"/>
      <c r="C10562" s="76"/>
      <c r="D10562" s="77"/>
      <c r="E10562" s="12"/>
      <c r="F10562" s="78"/>
      <c r="G10562" s="77"/>
      <c r="H10562" s="79"/>
      <c r="BA10562" s="5" t="str">
        <f t="shared" si="164"/>
        <v/>
      </c>
      <c r="BB10562" s="5" t="str">
        <f>IF(OR($E10562="",$G10562&lt;&gt;"Ativo"),"",IF(COUNTIFS($E$4:$E10562,$E10562,$A$4:$A10562,$A10562,$G$4:$G10562,"Ativo")=1,1,0))</f>
        <v/>
      </c>
      <c r="BC10562" t="str">
        <f>IF(OR($A10562="",$G10562&lt;&gt;"Ativo"),"",IF(COUNTIFS($A$4:$A10562,$A10562,$G$4:$G10562,"Ativo")=1,1,0))</f>
        <v/>
      </c>
    </row>
    <row r="10563" spans="1:55" x14ac:dyDescent="0.3">
      <c r="A10563" s="76"/>
      <c r="B10563" s="104"/>
      <c r="C10563" s="76"/>
      <c r="D10563" s="77"/>
      <c r="E10563" s="12"/>
      <c r="F10563" s="78"/>
      <c r="G10563" s="77"/>
      <c r="H10563" s="79"/>
      <c r="BA10563" s="5" t="str">
        <f t="shared" si="164"/>
        <v/>
      </c>
      <c r="BB10563" s="5" t="str">
        <f>IF(OR($E10563="",$G10563&lt;&gt;"Ativo"),"",IF(COUNTIFS($E$4:$E10563,$E10563,$A$4:$A10563,$A10563,$G$4:$G10563,"Ativo")=1,1,0))</f>
        <v/>
      </c>
      <c r="BC10563" t="str">
        <f>IF(OR($A10563="",$G10563&lt;&gt;"Ativo"),"",IF(COUNTIFS($A$4:$A10563,$A10563,$G$4:$G10563,"Ativo")=1,1,0))</f>
        <v/>
      </c>
    </row>
    <row r="10564" spans="1:55" x14ac:dyDescent="0.3">
      <c r="A10564" s="76"/>
      <c r="B10564" s="104"/>
      <c r="C10564" s="76"/>
      <c r="D10564" s="77"/>
      <c r="E10564" s="12"/>
      <c r="F10564" s="78"/>
      <c r="G10564" s="77"/>
      <c r="H10564" s="79"/>
      <c r="BA10564" s="5" t="str">
        <f t="shared" ref="BA10564:BA10627" si="165">IF($D10564="","",MID($D10564,4,LEN($D10564)-5))</f>
        <v/>
      </c>
      <c r="BB10564" s="5" t="str">
        <f>IF(OR($E10564="",$G10564&lt;&gt;"Ativo"),"",IF(COUNTIFS($E$4:$E10564,$E10564,$A$4:$A10564,$A10564,$G$4:$G10564,"Ativo")=1,1,0))</f>
        <v/>
      </c>
      <c r="BC10564" t="str">
        <f>IF(OR($A10564="",$G10564&lt;&gt;"Ativo"),"",IF(COUNTIFS($A$4:$A10564,$A10564,$G$4:$G10564,"Ativo")=1,1,0))</f>
        <v/>
      </c>
    </row>
    <row r="10565" spans="1:55" x14ac:dyDescent="0.3">
      <c r="A10565" s="76"/>
      <c r="B10565" s="104"/>
      <c r="C10565" s="76"/>
      <c r="D10565" s="77"/>
      <c r="E10565" s="12"/>
      <c r="F10565" s="78"/>
      <c r="G10565" s="77"/>
      <c r="H10565" s="79"/>
      <c r="BA10565" s="5" t="str">
        <f t="shared" si="165"/>
        <v/>
      </c>
      <c r="BB10565" s="5" t="str">
        <f>IF(OR($E10565="",$G10565&lt;&gt;"Ativo"),"",IF(COUNTIFS($E$4:$E10565,$E10565,$A$4:$A10565,$A10565,$G$4:$G10565,"Ativo")=1,1,0))</f>
        <v/>
      </c>
      <c r="BC10565" t="str">
        <f>IF(OR($A10565="",$G10565&lt;&gt;"Ativo"),"",IF(COUNTIFS($A$4:$A10565,$A10565,$G$4:$G10565,"Ativo")=1,1,0))</f>
        <v/>
      </c>
    </row>
    <row r="10566" spans="1:55" x14ac:dyDescent="0.3">
      <c r="A10566" s="76"/>
      <c r="B10566" s="104"/>
      <c r="C10566" s="76"/>
      <c r="D10566" s="77"/>
      <c r="E10566" s="12"/>
      <c r="F10566" s="78"/>
      <c r="G10566" s="77"/>
      <c r="H10566" s="79"/>
      <c r="BA10566" s="5" t="str">
        <f t="shared" si="165"/>
        <v/>
      </c>
      <c r="BB10566" s="5" t="str">
        <f>IF(OR($E10566="",$G10566&lt;&gt;"Ativo"),"",IF(COUNTIFS($E$4:$E10566,$E10566,$A$4:$A10566,$A10566,$G$4:$G10566,"Ativo")=1,1,0))</f>
        <v/>
      </c>
      <c r="BC10566" t="str">
        <f>IF(OR($A10566="",$G10566&lt;&gt;"Ativo"),"",IF(COUNTIFS($A$4:$A10566,$A10566,$G$4:$G10566,"Ativo")=1,1,0))</f>
        <v/>
      </c>
    </row>
    <row r="10567" spans="1:55" x14ac:dyDescent="0.3">
      <c r="A10567" s="76"/>
      <c r="B10567" s="104"/>
      <c r="C10567" s="76"/>
      <c r="D10567" s="77"/>
      <c r="E10567" s="12"/>
      <c r="F10567" s="78"/>
      <c r="G10567" s="77"/>
      <c r="H10567" s="79"/>
      <c r="BA10567" s="5" t="str">
        <f t="shared" si="165"/>
        <v/>
      </c>
      <c r="BB10567" s="5" t="str">
        <f>IF(OR($E10567="",$G10567&lt;&gt;"Ativo"),"",IF(COUNTIFS($E$4:$E10567,$E10567,$A$4:$A10567,$A10567,$G$4:$G10567,"Ativo")=1,1,0))</f>
        <v/>
      </c>
      <c r="BC10567" t="str">
        <f>IF(OR($A10567="",$G10567&lt;&gt;"Ativo"),"",IF(COUNTIFS($A$4:$A10567,$A10567,$G$4:$G10567,"Ativo")=1,1,0))</f>
        <v/>
      </c>
    </row>
    <row r="10568" spans="1:55" x14ac:dyDescent="0.3">
      <c r="A10568" s="76"/>
      <c r="B10568" s="104"/>
      <c r="C10568" s="76"/>
      <c r="D10568" s="77"/>
      <c r="E10568" s="12"/>
      <c r="F10568" s="78"/>
      <c r="G10568" s="77"/>
      <c r="H10568" s="79"/>
      <c r="BA10568" s="5" t="str">
        <f t="shared" si="165"/>
        <v/>
      </c>
      <c r="BB10568" s="5" t="str">
        <f>IF(OR($E10568="",$G10568&lt;&gt;"Ativo"),"",IF(COUNTIFS($E$4:$E10568,$E10568,$A$4:$A10568,$A10568,$G$4:$G10568,"Ativo")=1,1,0))</f>
        <v/>
      </c>
      <c r="BC10568" t="str">
        <f>IF(OR($A10568="",$G10568&lt;&gt;"Ativo"),"",IF(COUNTIFS($A$4:$A10568,$A10568,$G$4:$G10568,"Ativo")=1,1,0))</f>
        <v/>
      </c>
    </row>
    <row r="10569" spans="1:55" x14ac:dyDescent="0.3">
      <c r="A10569" s="76"/>
      <c r="B10569" s="104"/>
      <c r="C10569" s="76"/>
      <c r="D10569" s="77"/>
      <c r="E10569" s="12"/>
      <c r="F10569" s="78"/>
      <c r="G10569" s="77"/>
      <c r="H10569" s="79"/>
      <c r="BA10569" s="5" t="str">
        <f t="shared" si="165"/>
        <v/>
      </c>
      <c r="BB10569" s="5" t="str">
        <f>IF(OR($E10569="",$G10569&lt;&gt;"Ativo"),"",IF(COUNTIFS($E$4:$E10569,$E10569,$A$4:$A10569,$A10569,$G$4:$G10569,"Ativo")=1,1,0))</f>
        <v/>
      </c>
      <c r="BC10569" t="str">
        <f>IF(OR($A10569="",$G10569&lt;&gt;"Ativo"),"",IF(COUNTIFS($A$4:$A10569,$A10569,$G$4:$G10569,"Ativo")=1,1,0))</f>
        <v/>
      </c>
    </row>
    <row r="10570" spans="1:55" x14ac:dyDescent="0.3">
      <c r="A10570" s="76"/>
      <c r="B10570" s="104"/>
      <c r="C10570" s="76"/>
      <c r="D10570" s="77"/>
      <c r="E10570" s="12"/>
      <c r="F10570" s="78"/>
      <c r="G10570" s="77"/>
      <c r="H10570" s="79"/>
      <c r="BA10570" s="5" t="str">
        <f t="shared" si="165"/>
        <v/>
      </c>
      <c r="BB10570" s="5" t="str">
        <f>IF(OR($E10570="",$G10570&lt;&gt;"Ativo"),"",IF(COUNTIFS($E$4:$E10570,$E10570,$A$4:$A10570,$A10570,$G$4:$G10570,"Ativo")=1,1,0))</f>
        <v/>
      </c>
      <c r="BC10570" t="str">
        <f>IF(OR($A10570="",$G10570&lt;&gt;"Ativo"),"",IF(COUNTIFS($A$4:$A10570,$A10570,$G$4:$G10570,"Ativo")=1,1,0))</f>
        <v/>
      </c>
    </row>
    <row r="10571" spans="1:55" x14ac:dyDescent="0.3">
      <c r="A10571" s="76"/>
      <c r="B10571" s="104"/>
      <c r="C10571" s="76"/>
      <c r="D10571" s="77"/>
      <c r="E10571" s="12"/>
      <c r="F10571" s="78"/>
      <c r="G10571" s="77"/>
      <c r="H10571" s="79"/>
      <c r="BA10571" s="5" t="str">
        <f t="shared" si="165"/>
        <v/>
      </c>
      <c r="BB10571" s="5" t="str">
        <f>IF(OR($E10571="",$G10571&lt;&gt;"Ativo"),"",IF(COUNTIFS($E$4:$E10571,$E10571,$A$4:$A10571,$A10571,$G$4:$G10571,"Ativo")=1,1,0))</f>
        <v/>
      </c>
      <c r="BC10571" t="str">
        <f>IF(OR($A10571="",$G10571&lt;&gt;"Ativo"),"",IF(COUNTIFS($A$4:$A10571,$A10571,$G$4:$G10571,"Ativo")=1,1,0))</f>
        <v/>
      </c>
    </row>
    <row r="10572" spans="1:55" x14ac:dyDescent="0.3">
      <c r="A10572" s="76"/>
      <c r="B10572" s="104"/>
      <c r="C10572" s="76"/>
      <c r="D10572" s="77"/>
      <c r="E10572" s="12"/>
      <c r="F10572" s="78"/>
      <c r="G10572" s="77"/>
      <c r="H10572" s="79"/>
      <c r="BA10572" s="5" t="str">
        <f t="shared" si="165"/>
        <v/>
      </c>
      <c r="BB10572" s="5" t="str">
        <f>IF(OR($E10572="",$G10572&lt;&gt;"Ativo"),"",IF(COUNTIFS($E$4:$E10572,$E10572,$A$4:$A10572,$A10572,$G$4:$G10572,"Ativo")=1,1,0))</f>
        <v/>
      </c>
      <c r="BC10572" t="str">
        <f>IF(OR($A10572="",$G10572&lt;&gt;"Ativo"),"",IF(COUNTIFS($A$4:$A10572,$A10572,$G$4:$G10572,"Ativo")=1,1,0))</f>
        <v/>
      </c>
    </row>
    <row r="10573" spans="1:55" x14ac:dyDescent="0.3">
      <c r="A10573" s="76"/>
      <c r="B10573" s="104"/>
      <c r="C10573" s="76"/>
      <c r="D10573" s="77"/>
      <c r="E10573" s="12"/>
      <c r="F10573" s="78"/>
      <c r="G10573" s="77"/>
      <c r="H10573" s="79"/>
      <c r="BA10573" s="5" t="str">
        <f t="shared" si="165"/>
        <v/>
      </c>
      <c r="BB10573" s="5" t="str">
        <f>IF(OR($E10573="",$G10573&lt;&gt;"Ativo"),"",IF(COUNTIFS($E$4:$E10573,$E10573,$A$4:$A10573,$A10573,$G$4:$G10573,"Ativo")=1,1,0))</f>
        <v/>
      </c>
      <c r="BC10573" t="str">
        <f>IF(OR($A10573="",$G10573&lt;&gt;"Ativo"),"",IF(COUNTIFS($A$4:$A10573,$A10573,$G$4:$G10573,"Ativo")=1,1,0))</f>
        <v/>
      </c>
    </row>
    <row r="10574" spans="1:55" x14ac:dyDescent="0.3">
      <c r="A10574" s="76"/>
      <c r="B10574" s="104"/>
      <c r="C10574" s="76"/>
      <c r="D10574" s="77"/>
      <c r="E10574" s="12"/>
      <c r="F10574" s="78"/>
      <c r="G10574" s="77"/>
      <c r="H10574" s="79"/>
      <c r="BA10574" s="5" t="str">
        <f t="shared" si="165"/>
        <v/>
      </c>
      <c r="BB10574" s="5" t="str">
        <f>IF(OR($E10574="",$G10574&lt;&gt;"Ativo"),"",IF(COUNTIFS($E$4:$E10574,$E10574,$A$4:$A10574,$A10574,$G$4:$G10574,"Ativo")=1,1,0))</f>
        <v/>
      </c>
      <c r="BC10574" t="str">
        <f>IF(OR($A10574="",$G10574&lt;&gt;"Ativo"),"",IF(COUNTIFS($A$4:$A10574,$A10574,$G$4:$G10574,"Ativo")=1,1,0))</f>
        <v/>
      </c>
    </row>
    <row r="10575" spans="1:55" x14ac:dyDescent="0.3">
      <c r="A10575" s="76"/>
      <c r="B10575" s="104"/>
      <c r="C10575" s="76"/>
      <c r="D10575" s="77"/>
      <c r="E10575" s="12"/>
      <c r="F10575" s="78"/>
      <c r="G10575" s="77"/>
      <c r="H10575" s="79"/>
      <c r="BA10575" s="5" t="str">
        <f t="shared" si="165"/>
        <v/>
      </c>
      <c r="BB10575" s="5" t="str">
        <f>IF(OR($E10575="",$G10575&lt;&gt;"Ativo"),"",IF(COUNTIFS($E$4:$E10575,$E10575,$A$4:$A10575,$A10575,$G$4:$G10575,"Ativo")=1,1,0))</f>
        <v/>
      </c>
      <c r="BC10575" t="str">
        <f>IF(OR($A10575="",$G10575&lt;&gt;"Ativo"),"",IF(COUNTIFS($A$4:$A10575,$A10575,$G$4:$G10575,"Ativo")=1,1,0))</f>
        <v/>
      </c>
    </row>
    <row r="10576" spans="1:55" x14ac:dyDescent="0.3">
      <c r="A10576" s="76"/>
      <c r="B10576" s="104"/>
      <c r="C10576" s="76"/>
      <c r="D10576" s="77"/>
      <c r="E10576" s="12"/>
      <c r="F10576" s="78"/>
      <c r="G10576" s="77"/>
      <c r="H10576" s="79"/>
      <c r="BA10576" s="5" t="str">
        <f t="shared" si="165"/>
        <v/>
      </c>
      <c r="BB10576" s="5" t="str">
        <f>IF(OR($E10576="",$G10576&lt;&gt;"Ativo"),"",IF(COUNTIFS($E$4:$E10576,$E10576,$A$4:$A10576,$A10576,$G$4:$G10576,"Ativo")=1,1,0))</f>
        <v/>
      </c>
      <c r="BC10576" t="str">
        <f>IF(OR($A10576="",$G10576&lt;&gt;"Ativo"),"",IF(COUNTIFS($A$4:$A10576,$A10576,$G$4:$G10576,"Ativo")=1,1,0))</f>
        <v/>
      </c>
    </row>
    <row r="10577" spans="1:55" x14ac:dyDescent="0.3">
      <c r="A10577" s="76"/>
      <c r="B10577" s="104"/>
      <c r="C10577" s="76"/>
      <c r="D10577" s="77"/>
      <c r="E10577" s="12"/>
      <c r="F10577" s="78"/>
      <c r="G10577" s="77"/>
      <c r="H10577" s="79"/>
      <c r="BA10577" s="5" t="str">
        <f t="shared" si="165"/>
        <v/>
      </c>
      <c r="BB10577" s="5" t="str">
        <f>IF(OR($E10577="",$G10577&lt;&gt;"Ativo"),"",IF(COUNTIFS($E$4:$E10577,$E10577,$A$4:$A10577,$A10577,$G$4:$G10577,"Ativo")=1,1,0))</f>
        <v/>
      </c>
      <c r="BC10577" t="str">
        <f>IF(OR($A10577="",$G10577&lt;&gt;"Ativo"),"",IF(COUNTIFS($A$4:$A10577,$A10577,$G$4:$G10577,"Ativo")=1,1,0))</f>
        <v/>
      </c>
    </row>
    <row r="10578" spans="1:55" x14ac:dyDescent="0.3">
      <c r="A10578" s="76"/>
      <c r="B10578" s="104"/>
      <c r="C10578" s="76"/>
      <c r="D10578" s="77"/>
      <c r="E10578" s="12"/>
      <c r="F10578" s="78"/>
      <c r="G10578" s="77"/>
      <c r="H10578" s="79"/>
      <c r="BA10578" s="5" t="str">
        <f t="shared" si="165"/>
        <v/>
      </c>
      <c r="BB10578" s="5" t="str">
        <f>IF(OR($E10578="",$G10578&lt;&gt;"Ativo"),"",IF(COUNTIFS($E$4:$E10578,$E10578,$A$4:$A10578,$A10578,$G$4:$G10578,"Ativo")=1,1,0))</f>
        <v/>
      </c>
      <c r="BC10578" t="str">
        <f>IF(OR($A10578="",$G10578&lt;&gt;"Ativo"),"",IF(COUNTIFS($A$4:$A10578,$A10578,$G$4:$G10578,"Ativo")=1,1,0))</f>
        <v/>
      </c>
    </row>
    <row r="10579" spans="1:55" x14ac:dyDescent="0.3">
      <c r="A10579" s="76"/>
      <c r="B10579" s="104"/>
      <c r="C10579" s="76"/>
      <c r="D10579" s="77"/>
      <c r="E10579" s="12"/>
      <c r="F10579" s="78"/>
      <c r="G10579" s="77"/>
      <c r="H10579" s="79"/>
      <c r="BA10579" s="5" t="str">
        <f t="shared" si="165"/>
        <v/>
      </c>
      <c r="BB10579" s="5" t="str">
        <f>IF(OR($E10579="",$G10579&lt;&gt;"Ativo"),"",IF(COUNTIFS($E$4:$E10579,$E10579,$A$4:$A10579,$A10579,$G$4:$G10579,"Ativo")=1,1,0))</f>
        <v/>
      </c>
      <c r="BC10579" t="str">
        <f>IF(OR($A10579="",$G10579&lt;&gt;"Ativo"),"",IF(COUNTIFS($A$4:$A10579,$A10579,$G$4:$G10579,"Ativo")=1,1,0))</f>
        <v/>
      </c>
    </row>
    <row r="10580" spans="1:55" x14ac:dyDescent="0.3">
      <c r="A10580" s="76"/>
      <c r="B10580" s="104"/>
      <c r="C10580" s="76"/>
      <c r="D10580" s="77"/>
      <c r="E10580" s="12"/>
      <c r="F10580" s="78"/>
      <c r="G10580" s="77"/>
      <c r="H10580" s="79"/>
      <c r="BA10580" s="5" t="str">
        <f t="shared" si="165"/>
        <v/>
      </c>
      <c r="BB10580" s="5" t="str">
        <f>IF(OR($E10580="",$G10580&lt;&gt;"Ativo"),"",IF(COUNTIFS($E$4:$E10580,$E10580,$A$4:$A10580,$A10580,$G$4:$G10580,"Ativo")=1,1,0))</f>
        <v/>
      </c>
      <c r="BC10580" t="str">
        <f>IF(OR($A10580="",$G10580&lt;&gt;"Ativo"),"",IF(COUNTIFS($A$4:$A10580,$A10580,$G$4:$G10580,"Ativo")=1,1,0))</f>
        <v/>
      </c>
    </row>
    <row r="10581" spans="1:55" x14ac:dyDescent="0.3">
      <c r="A10581" s="76"/>
      <c r="B10581" s="104"/>
      <c r="C10581" s="76"/>
      <c r="D10581" s="77"/>
      <c r="E10581" s="12"/>
      <c r="F10581" s="78"/>
      <c r="G10581" s="77"/>
      <c r="H10581" s="79"/>
      <c r="BA10581" s="5" t="str">
        <f t="shared" si="165"/>
        <v/>
      </c>
      <c r="BB10581" s="5" t="str">
        <f>IF(OR($E10581="",$G10581&lt;&gt;"Ativo"),"",IF(COUNTIFS($E$4:$E10581,$E10581,$A$4:$A10581,$A10581,$G$4:$G10581,"Ativo")=1,1,0))</f>
        <v/>
      </c>
      <c r="BC10581" t="str">
        <f>IF(OR($A10581="",$G10581&lt;&gt;"Ativo"),"",IF(COUNTIFS($A$4:$A10581,$A10581,$G$4:$G10581,"Ativo")=1,1,0))</f>
        <v/>
      </c>
    </row>
    <row r="10582" spans="1:55" x14ac:dyDescent="0.3">
      <c r="A10582" s="76"/>
      <c r="B10582" s="104"/>
      <c r="C10582" s="76"/>
      <c r="D10582" s="77"/>
      <c r="E10582" s="12"/>
      <c r="F10582" s="78"/>
      <c r="G10582" s="77"/>
      <c r="H10582" s="79"/>
      <c r="BA10582" s="5" t="str">
        <f t="shared" si="165"/>
        <v/>
      </c>
      <c r="BB10582" s="5" t="str">
        <f>IF(OR($E10582="",$G10582&lt;&gt;"Ativo"),"",IF(COUNTIFS($E$4:$E10582,$E10582,$A$4:$A10582,$A10582,$G$4:$G10582,"Ativo")=1,1,0))</f>
        <v/>
      </c>
      <c r="BC10582" t="str">
        <f>IF(OR($A10582="",$G10582&lt;&gt;"Ativo"),"",IF(COUNTIFS($A$4:$A10582,$A10582,$G$4:$G10582,"Ativo")=1,1,0))</f>
        <v/>
      </c>
    </row>
    <row r="10583" spans="1:55" x14ac:dyDescent="0.3">
      <c r="A10583" s="76"/>
      <c r="B10583" s="104"/>
      <c r="C10583" s="76"/>
      <c r="D10583" s="77"/>
      <c r="E10583" s="12"/>
      <c r="F10583" s="78"/>
      <c r="G10583" s="77"/>
      <c r="H10583" s="79"/>
      <c r="BA10583" s="5" t="str">
        <f t="shared" si="165"/>
        <v/>
      </c>
      <c r="BB10583" s="5" t="str">
        <f>IF(OR($E10583="",$G10583&lt;&gt;"Ativo"),"",IF(COUNTIFS($E$4:$E10583,$E10583,$A$4:$A10583,$A10583,$G$4:$G10583,"Ativo")=1,1,0))</f>
        <v/>
      </c>
      <c r="BC10583" t="str">
        <f>IF(OR($A10583="",$G10583&lt;&gt;"Ativo"),"",IF(COUNTIFS($A$4:$A10583,$A10583,$G$4:$G10583,"Ativo")=1,1,0))</f>
        <v/>
      </c>
    </row>
    <row r="10584" spans="1:55" x14ac:dyDescent="0.3">
      <c r="A10584" s="76"/>
      <c r="B10584" s="104"/>
      <c r="C10584" s="76"/>
      <c r="D10584" s="77"/>
      <c r="E10584" s="12"/>
      <c r="F10584" s="78"/>
      <c r="G10584" s="77"/>
      <c r="H10584" s="79"/>
      <c r="BA10584" s="5" t="str">
        <f t="shared" si="165"/>
        <v/>
      </c>
      <c r="BB10584" s="5" t="str">
        <f>IF(OR($E10584="",$G10584&lt;&gt;"Ativo"),"",IF(COUNTIFS($E$4:$E10584,$E10584,$A$4:$A10584,$A10584,$G$4:$G10584,"Ativo")=1,1,0))</f>
        <v/>
      </c>
      <c r="BC10584" t="str">
        <f>IF(OR($A10584="",$G10584&lt;&gt;"Ativo"),"",IF(COUNTIFS($A$4:$A10584,$A10584,$G$4:$G10584,"Ativo")=1,1,0))</f>
        <v/>
      </c>
    </row>
    <row r="10585" spans="1:55" x14ac:dyDescent="0.3">
      <c r="A10585" s="76"/>
      <c r="B10585" s="104"/>
      <c r="C10585" s="76"/>
      <c r="D10585" s="77"/>
      <c r="E10585" s="12"/>
      <c r="F10585" s="78"/>
      <c r="G10585" s="77"/>
      <c r="H10585" s="79"/>
      <c r="BA10585" s="5" t="str">
        <f t="shared" si="165"/>
        <v/>
      </c>
      <c r="BB10585" s="5" t="str">
        <f>IF(OR($E10585="",$G10585&lt;&gt;"Ativo"),"",IF(COUNTIFS($E$4:$E10585,$E10585,$A$4:$A10585,$A10585,$G$4:$G10585,"Ativo")=1,1,0))</f>
        <v/>
      </c>
      <c r="BC10585" t="str">
        <f>IF(OR($A10585="",$G10585&lt;&gt;"Ativo"),"",IF(COUNTIFS($A$4:$A10585,$A10585,$G$4:$G10585,"Ativo")=1,1,0))</f>
        <v/>
      </c>
    </row>
    <row r="10586" spans="1:55" x14ac:dyDescent="0.3">
      <c r="A10586" s="76"/>
      <c r="B10586" s="104"/>
      <c r="C10586" s="76"/>
      <c r="D10586" s="77"/>
      <c r="E10586" s="12"/>
      <c r="F10586" s="78"/>
      <c r="G10586" s="77"/>
      <c r="H10586" s="79"/>
      <c r="BA10586" s="5" t="str">
        <f t="shared" si="165"/>
        <v/>
      </c>
      <c r="BB10586" s="5" t="str">
        <f>IF(OR($E10586="",$G10586&lt;&gt;"Ativo"),"",IF(COUNTIFS($E$4:$E10586,$E10586,$A$4:$A10586,$A10586,$G$4:$G10586,"Ativo")=1,1,0))</f>
        <v/>
      </c>
      <c r="BC10586" t="str">
        <f>IF(OR($A10586="",$G10586&lt;&gt;"Ativo"),"",IF(COUNTIFS($A$4:$A10586,$A10586,$G$4:$G10586,"Ativo")=1,1,0))</f>
        <v/>
      </c>
    </row>
    <row r="10587" spans="1:55" x14ac:dyDescent="0.3">
      <c r="A10587" s="76"/>
      <c r="B10587" s="104"/>
      <c r="C10587" s="76"/>
      <c r="D10587" s="77"/>
      <c r="E10587" s="12"/>
      <c r="F10587" s="78"/>
      <c r="G10587" s="77"/>
      <c r="H10587" s="79"/>
      <c r="BA10587" s="5" t="str">
        <f t="shared" si="165"/>
        <v/>
      </c>
      <c r="BB10587" s="5" t="str">
        <f>IF(OR($E10587="",$G10587&lt;&gt;"Ativo"),"",IF(COUNTIFS($E$4:$E10587,$E10587,$A$4:$A10587,$A10587,$G$4:$G10587,"Ativo")=1,1,0))</f>
        <v/>
      </c>
      <c r="BC10587" t="str">
        <f>IF(OR($A10587="",$G10587&lt;&gt;"Ativo"),"",IF(COUNTIFS($A$4:$A10587,$A10587,$G$4:$G10587,"Ativo")=1,1,0))</f>
        <v/>
      </c>
    </row>
    <row r="10588" spans="1:55" x14ac:dyDescent="0.3">
      <c r="A10588" s="76"/>
      <c r="B10588" s="104"/>
      <c r="C10588" s="76"/>
      <c r="D10588" s="77"/>
      <c r="E10588" s="12"/>
      <c r="F10588" s="78"/>
      <c r="G10588" s="77"/>
      <c r="H10588" s="79"/>
      <c r="BA10588" s="5" t="str">
        <f t="shared" si="165"/>
        <v/>
      </c>
      <c r="BB10588" s="5" t="str">
        <f>IF(OR($E10588="",$G10588&lt;&gt;"Ativo"),"",IF(COUNTIFS($E$4:$E10588,$E10588,$A$4:$A10588,$A10588,$G$4:$G10588,"Ativo")=1,1,0))</f>
        <v/>
      </c>
      <c r="BC10588" t="str">
        <f>IF(OR($A10588="",$G10588&lt;&gt;"Ativo"),"",IF(COUNTIFS($A$4:$A10588,$A10588,$G$4:$G10588,"Ativo")=1,1,0))</f>
        <v/>
      </c>
    </row>
    <row r="10589" spans="1:55" x14ac:dyDescent="0.3">
      <c r="A10589" s="76"/>
      <c r="B10589" s="104"/>
      <c r="C10589" s="76"/>
      <c r="D10589" s="77"/>
      <c r="E10589" s="12"/>
      <c r="F10589" s="78"/>
      <c r="G10589" s="77"/>
      <c r="H10589" s="79"/>
      <c r="BA10589" s="5" t="str">
        <f t="shared" si="165"/>
        <v/>
      </c>
      <c r="BB10589" s="5" t="str">
        <f>IF(OR($E10589="",$G10589&lt;&gt;"Ativo"),"",IF(COUNTIFS($E$4:$E10589,$E10589,$A$4:$A10589,$A10589,$G$4:$G10589,"Ativo")=1,1,0))</f>
        <v/>
      </c>
      <c r="BC10589" t="str">
        <f>IF(OR($A10589="",$G10589&lt;&gt;"Ativo"),"",IF(COUNTIFS($A$4:$A10589,$A10589,$G$4:$G10589,"Ativo")=1,1,0))</f>
        <v/>
      </c>
    </row>
    <row r="10590" spans="1:55" x14ac:dyDescent="0.3">
      <c r="A10590" s="76"/>
      <c r="B10590" s="104"/>
      <c r="C10590" s="76"/>
      <c r="D10590" s="77"/>
      <c r="E10590" s="12"/>
      <c r="F10590" s="78"/>
      <c r="G10590" s="77"/>
      <c r="H10590" s="79"/>
      <c r="BA10590" s="5" t="str">
        <f t="shared" si="165"/>
        <v/>
      </c>
      <c r="BB10590" s="5" t="str">
        <f>IF(OR($E10590="",$G10590&lt;&gt;"Ativo"),"",IF(COUNTIFS($E$4:$E10590,$E10590,$A$4:$A10590,$A10590,$G$4:$G10590,"Ativo")=1,1,0))</f>
        <v/>
      </c>
      <c r="BC10590" t="str">
        <f>IF(OR($A10590="",$G10590&lt;&gt;"Ativo"),"",IF(COUNTIFS($A$4:$A10590,$A10590,$G$4:$G10590,"Ativo")=1,1,0))</f>
        <v/>
      </c>
    </row>
    <row r="10591" spans="1:55" x14ac:dyDescent="0.3">
      <c r="A10591" s="76"/>
      <c r="B10591" s="104"/>
      <c r="C10591" s="76"/>
      <c r="D10591" s="77"/>
      <c r="E10591" s="12"/>
      <c r="F10591" s="78"/>
      <c r="G10591" s="77"/>
      <c r="H10591" s="79"/>
      <c r="BA10591" s="5" t="str">
        <f t="shared" si="165"/>
        <v/>
      </c>
      <c r="BB10591" s="5" t="str">
        <f>IF(OR($E10591="",$G10591&lt;&gt;"Ativo"),"",IF(COUNTIFS($E$4:$E10591,$E10591,$A$4:$A10591,$A10591,$G$4:$G10591,"Ativo")=1,1,0))</f>
        <v/>
      </c>
      <c r="BC10591" t="str">
        <f>IF(OR($A10591="",$G10591&lt;&gt;"Ativo"),"",IF(COUNTIFS($A$4:$A10591,$A10591,$G$4:$G10591,"Ativo")=1,1,0))</f>
        <v/>
      </c>
    </row>
    <row r="10592" spans="1:55" x14ac:dyDescent="0.3">
      <c r="A10592" s="76"/>
      <c r="B10592" s="104"/>
      <c r="C10592" s="76"/>
      <c r="D10592" s="77"/>
      <c r="E10592" s="12"/>
      <c r="F10592" s="78"/>
      <c r="G10592" s="77"/>
      <c r="H10592" s="79"/>
      <c r="BA10592" s="5" t="str">
        <f t="shared" si="165"/>
        <v/>
      </c>
      <c r="BB10592" s="5" t="str">
        <f>IF(OR($E10592="",$G10592&lt;&gt;"Ativo"),"",IF(COUNTIFS($E$4:$E10592,$E10592,$A$4:$A10592,$A10592,$G$4:$G10592,"Ativo")=1,1,0))</f>
        <v/>
      </c>
      <c r="BC10592" t="str">
        <f>IF(OR($A10592="",$G10592&lt;&gt;"Ativo"),"",IF(COUNTIFS($A$4:$A10592,$A10592,$G$4:$G10592,"Ativo")=1,1,0))</f>
        <v/>
      </c>
    </row>
    <row r="10593" spans="1:55" x14ac:dyDescent="0.3">
      <c r="A10593" s="76"/>
      <c r="B10593" s="104"/>
      <c r="C10593" s="76"/>
      <c r="D10593" s="77"/>
      <c r="E10593" s="12"/>
      <c r="F10593" s="78"/>
      <c r="G10593" s="77"/>
      <c r="H10593" s="79"/>
      <c r="BA10593" s="5" t="str">
        <f t="shared" si="165"/>
        <v/>
      </c>
      <c r="BB10593" s="5" t="str">
        <f>IF(OR($E10593="",$G10593&lt;&gt;"Ativo"),"",IF(COUNTIFS($E$4:$E10593,$E10593,$A$4:$A10593,$A10593,$G$4:$G10593,"Ativo")=1,1,0))</f>
        <v/>
      </c>
      <c r="BC10593" t="str">
        <f>IF(OR($A10593="",$G10593&lt;&gt;"Ativo"),"",IF(COUNTIFS($A$4:$A10593,$A10593,$G$4:$G10593,"Ativo")=1,1,0))</f>
        <v/>
      </c>
    </row>
    <row r="10594" spans="1:55" x14ac:dyDescent="0.3">
      <c r="A10594" s="76"/>
      <c r="B10594" s="104"/>
      <c r="C10594" s="76"/>
      <c r="D10594" s="77"/>
      <c r="E10594" s="12"/>
      <c r="F10594" s="78"/>
      <c r="G10594" s="77"/>
      <c r="H10594" s="79"/>
      <c r="BA10594" s="5" t="str">
        <f t="shared" si="165"/>
        <v/>
      </c>
      <c r="BB10594" s="5" t="str">
        <f>IF(OR($E10594="",$G10594&lt;&gt;"Ativo"),"",IF(COUNTIFS($E$4:$E10594,$E10594,$A$4:$A10594,$A10594,$G$4:$G10594,"Ativo")=1,1,0))</f>
        <v/>
      </c>
      <c r="BC10594" t="str">
        <f>IF(OR($A10594="",$G10594&lt;&gt;"Ativo"),"",IF(COUNTIFS($A$4:$A10594,$A10594,$G$4:$G10594,"Ativo")=1,1,0))</f>
        <v/>
      </c>
    </row>
    <row r="10595" spans="1:55" x14ac:dyDescent="0.3">
      <c r="A10595" s="76"/>
      <c r="B10595" s="104"/>
      <c r="C10595" s="76"/>
      <c r="D10595" s="77"/>
      <c r="E10595" s="12"/>
      <c r="F10595" s="78"/>
      <c r="G10595" s="77"/>
      <c r="H10595" s="79"/>
      <c r="BA10595" s="5" t="str">
        <f t="shared" si="165"/>
        <v/>
      </c>
      <c r="BB10595" s="5" t="str">
        <f>IF(OR($E10595="",$G10595&lt;&gt;"Ativo"),"",IF(COUNTIFS($E$4:$E10595,$E10595,$A$4:$A10595,$A10595,$G$4:$G10595,"Ativo")=1,1,0))</f>
        <v/>
      </c>
      <c r="BC10595" t="str">
        <f>IF(OR($A10595="",$G10595&lt;&gt;"Ativo"),"",IF(COUNTIFS($A$4:$A10595,$A10595,$G$4:$G10595,"Ativo")=1,1,0))</f>
        <v/>
      </c>
    </row>
    <row r="10596" spans="1:55" x14ac:dyDescent="0.3">
      <c r="A10596" s="76"/>
      <c r="B10596" s="104"/>
      <c r="C10596" s="76"/>
      <c r="D10596" s="77"/>
      <c r="E10596" s="12"/>
      <c r="F10596" s="78"/>
      <c r="G10596" s="77"/>
      <c r="H10596" s="79"/>
      <c r="BA10596" s="5" t="str">
        <f t="shared" si="165"/>
        <v/>
      </c>
      <c r="BB10596" s="5" t="str">
        <f>IF(OR($E10596="",$G10596&lt;&gt;"Ativo"),"",IF(COUNTIFS($E$4:$E10596,$E10596,$A$4:$A10596,$A10596,$G$4:$G10596,"Ativo")=1,1,0))</f>
        <v/>
      </c>
      <c r="BC10596" t="str">
        <f>IF(OR($A10596="",$G10596&lt;&gt;"Ativo"),"",IF(COUNTIFS($A$4:$A10596,$A10596,$G$4:$G10596,"Ativo")=1,1,0))</f>
        <v/>
      </c>
    </row>
    <row r="10597" spans="1:55" x14ac:dyDescent="0.3">
      <c r="A10597" s="76"/>
      <c r="B10597" s="104"/>
      <c r="C10597" s="76"/>
      <c r="D10597" s="77"/>
      <c r="E10597" s="12"/>
      <c r="F10597" s="78"/>
      <c r="G10597" s="77"/>
      <c r="H10597" s="79"/>
      <c r="BA10597" s="5" t="str">
        <f t="shared" si="165"/>
        <v/>
      </c>
      <c r="BB10597" s="5" t="str">
        <f>IF(OR($E10597="",$G10597&lt;&gt;"Ativo"),"",IF(COUNTIFS($E$4:$E10597,$E10597,$A$4:$A10597,$A10597,$G$4:$G10597,"Ativo")=1,1,0))</f>
        <v/>
      </c>
      <c r="BC10597" t="str">
        <f>IF(OR($A10597="",$G10597&lt;&gt;"Ativo"),"",IF(COUNTIFS($A$4:$A10597,$A10597,$G$4:$G10597,"Ativo")=1,1,0))</f>
        <v/>
      </c>
    </row>
    <row r="10598" spans="1:55" x14ac:dyDescent="0.3">
      <c r="A10598" s="76"/>
      <c r="B10598" s="104"/>
      <c r="C10598" s="76"/>
      <c r="D10598" s="77"/>
      <c r="E10598" s="12"/>
      <c r="F10598" s="78"/>
      <c r="G10598" s="77"/>
      <c r="H10598" s="79"/>
      <c r="BA10598" s="5" t="str">
        <f t="shared" si="165"/>
        <v/>
      </c>
      <c r="BB10598" s="5" t="str">
        <f>IF(OR($E10598="",$G10598&lt;&gt;"Ativo"),"",IF(COUNTIFS($E$4:$E10598,$E10598,$A$4:$A10598,$A10598,$G$4:$G10598,"Ativo")=1,1,0))</f>
        <v/>
      </c>
      <c r="BC10598" t="str">
        <f>IF(OR($A10598="",$G10598&lt;&gt;"Ativo"),"",IF(COUNTIFS($A$4:$A10598,$A10598,$G$4:$G10598,"Ativo")=1,1,0))</f>
        <v/>
      </c>
    </row>
    <row r="10599" spans="1:55" x14ac:dyDescent="0.3">
      <c r="A10599" s="76"/>
      <c r="B10599" s="104"/>
      <c r="C10599" s="76"/>
      <c r="D10599" s="77"/>
      <c r="E10599" s="12"/>
      <c r="F10599" s="78"/>
      <c r="G10599" s="77"/>
      <c r="H10599" s="79"/>
      <c r="BA10599" s="5" t="str">
        <f t="shared" si="165"/>
        <v/>
      </c>
      <c r="BB10599" s="5" t="str">
        <f>IF(OR($E10599="",$G10599&lt;&gt;"Ativo"),"",IF(COUNTIFS($E$4:$E10599,$E10599,$A$4:$A10599,$A10599,$G$4:$G10599,"Ativo")=1,1,0))</f>
        <v/>
      </c>
      <c r="BC10599" t="str">
        <f>IF(OR($A10599="",$G10599&lt;&gt;"Ativo"),"",IF(COUNTIFS($A$4:$A10599,$A10599,$G$4:$G10599,"Ativo")=1,1,0))</f>
        <v/>
      </c>
    </row>
    <row r="10600" spans="1:55" x14ac:dyDescent="0.3">
      <c r="A10600" s="76"/>
      <c r="B10600" s="104"/>
      <c r="C10600" s="76"/>
      <c r="D10600" s="77"/>
      <c r="E10600" s="12"/>
      <c r="F10600" s="78"/>
      <c r="G10600" s="77"/>
      <c r="H10600" s="79"/>
      <c r="BA10600" s="5" t="str">
        <f t="shared" si="165"/>
        <v/>
      </c>
      <c r="BB10600" s="5" t="str">
        <f>IF(OR($E10600="",$G10600&lt;&gt;"Ativo"),"",IF(COUNTIFS($E$4:$E10600,$E10600,$A$4:$A10600,$A10600,$G$4:$G10600,"Ativo")=1,1,0))</f>
        <v/>
      </c>
      <c r="BC10600" t="str">
        <f>IF(OR($A10600="",$G10600&lt;&gt;"Ativo"),"",IF(COUNTIFS($A$4:$A10600,$A10600,$G$4:$G10600,"Ativo")=1,1,0))</f>
        <v/>
      </c>
    </row>
    <row r="10601" spans="1:55" x14ac:dyDescent="0.3">
      <c r="A10601" s="76"/>
      <c r="B10601" s="104"/>
      <c r="C10601" s="76"/>
      <c r="D10601" s="77"/>
      <c r="E10601" s="12"/>
      <c r="F10601" s="78"/>
      <c r="G10601" s="77"/>
      <c r="H10601" s="79"/>
      <c r="BA10601" s="5" t="str">
        <f t="shared" si="165"/>
        <v/>
      </c>
      <c r="BB10601" s="5" t="str">
        <f>IF(OR($E10601="",$G10601&lt;&gt;"Ativo"),"",IF(COUNTIFS($E$4:$E10601,$E10601,$A$4:$A10601,$A10601,$G$4:$G10601,"Ativo")=1,1,0))</f>
        <v/>
      </c>
      <c r="BC10601" t="str">
        <f>IF(OR($A10601="",$G10601&lt;&gt;"Ativo"),"",IF(COUNTIFS($A$4:$A10601,$A10601,$G$4:$G10601,"Ativo")=1,1,0))</f>
        <v/>
      </c>
    </row>
    <row r="10602" spans="1:55" x14ac:dyDescent="0.3">
      <c r="A10602" s="76"/>
      <c r="B10602" s="104"/>
      <c r="C10602" s="76"/>
      <c r="D10602" s="77"/>
      <c r="E10602" s="12"/>
      <c r="F10602" s="78"/>
      <c r="G10602" s="77"/>
      <c r="H10602" s="79"/>
      <c r="BA10602" s="5" t="str">
        <f t="shared" si="165"/>
        <v/>
      </c>
      <c r="BB10602" s="5" t="str">
        <f>IF(OR($E10602="",$G10602&lt;&gt;"Ativo"),"",IF(COUNTIFS($E$4:$E10602,$E10602,$A$4:$A10602,$A10602,$G$4:$G10602,"Ativo")=1,1,0))</f>
        <v/>
      </c>
      <c r="BC10602" t="str">
        <f>IF(OR($A10602="",$G10602&lt;&gt;"Ativo"),"",IF(COUNTIFS($A$4:$A10602,$A10602,$G$4:$G10602,"Ativo")=1,1,0))</f>
        <v/>
      </c>
    </row>
    <row r="10603" spans="1:55" x14ac:dyDescent="0.3">
      <c r="A10603" s="76"/>
      <c r="B10603" s="104"/>
      <c r="C10603" s="76"/>
      <c r="D10603" s="77"/>
      <c r="E10603" s="12"/>
      <c r="F10603" s="78"/>
      <c r="G10603" s="77"/>
      <c r="H10603" s="79"/>
      <c r="BA10603" s="5" t="str">
        <f t="shared" si="165"/>
        <v/>
      </c>
      <c r="BB10603" s="5" t="str">
        <f>IF(OR($E10603="",$G10603&lt;&gt;"Ativo"),"",IF(COUNTIFS($E$4:$E10603,$E10603,$A$4:$A10603,$A10603,$G$4:$G10603,"Ativo")=1,1,0))</f>
        <v/>
      </c>
      <c r="BC10603" t="str">
        <f>IF(OR($A10603="",$G10603&lt;&gt;"Ativo"),"",IF(COUNTIFS($A$4:$A10603,$A10603,$G$4:$G10603,"Ativo")=1,1,0))</f>
        <v/>
      </c>
    </row>
    <row r="10604" spans="1:55" x14ac:dyDescent="0.3">
      <c r="A10604" s="76"/>
      <c r="B10604" s="104"/>
      <c r="C10604" s="76"/>
      <c r="D10604" s="77"/>
      <c r="E10604" s="12"/>
      <c r="F10604" s="78"/>
      <c r="G10604" s="77"/>
      <c r="H10604" s="79"/>
      <c r="BA10604" s="5" t="str">
        <f t="shared" si="165"/>
        <v/>
      </c>
      <c r="BB10604" s="5" t="str">
        <f>IF(OR($E10604="",$G10604&lt;&gt;"Ativo"),"",IF(COUNTIFS($E$4:$E10604,$E10604,$A$4:$A10604,$A10604,$G$4:$G10604,"Ativo")=1,1,0))</f>
        <v/>
      </c>
      <c r="BC10604" t="str">
        <f>IF(OR($A10604="",$G10604&lt;&gt;"Ativo"),"",IF(COUNTIFS($A$4:$A10604,$A10604,$G$4:$G10604,"Ativo")=1,1,0))</f>
        <v/>
      </c>
    </row>
    <row r="10605" spans="1:55" x14ac:dyDescent="0.3">
      <c r="A10605" s="76"/>
      <c r="B10605" s="104"/>
      <c r="C10605" s="76"/>
      <c r="D10605" s="77"/>
      <c r="E10605" s="12"/>
      <c r="F10605" s="78"/>
      <c r="G10605" s="77"/>
      <c r="H10605" s="79"/>
      <c r="BA10605" s="5" t="str">
        <f t="shared" si="165"/>
        <v/>
      </c>
      <c r="BB10605" s="5" t="str">
        <f>IF(OR($E10605="",$G10605&lt;&gt;"Ativo"),"",IF(COUNTIFS($E$4:$E10605,$E10605,$A$4:$A10605,$A10605,$G$4:$G10605,"Ativo")=1,1,0))</f>
        <v/>
      </c>
      <c r="BC10605" t="str">
        <f>IF(OR($A10605="",$G10605&lt;&gt;"Ativo"),"",IF(COUNTIFS($A$4:$A10605,$A10605,$G$4:$G10605,"Ativo")=1,1,0))</f>
        <v/>
      </c>
    </row>
    <row r="10606" spans="1:55" x14ac:dyDescent="0.3">
      <c r="A10606" s="76"/>
      <c r="B10606" s="104"/>
      <c r="C10606" s="76"/>
      <c r="D10606" s="77"/>
      <c r="E10606" s="12"/>
      <c r="F10606" s="78"/>
      <c r="G10606" s="77"/>
      <c r="H10606" s="79"/>
      <c r="BA10606" s="5" t="str">
        <f t="shared" si="165"/>
        <v/>
      </c>
      <c r="BB10606" s="5" t="str">
        <f>IF(OR($E10606="",$G10606&lt;&gt;"Ativo"),"",IF(COUNTIFS($E$4:$E10606,$E10606,$A$4:$A10606,$A10606,$G$4:$G10606,"Ativo")=1,1,0))</f>
        <v/>
      </c>
      <c r="BC10606" t="str">
        <f>IF(OR($A10606="",$G10606&lt;&gt;"Ativo"),"",IF(COUNTIFS($A$4:$A10606,$A10606,$G$4:$G10606,"Ativo")=1,1,0))</f>
        <v/>
      </c>
    </row>
    <row r="10607" spans="1:55" x14ac:dyDescent="0.3">
      <c r="A10607" s="76"/>
      <c r="B10607" s="104"/>
      <c r="C10607" s="76"/>
      <c r="D10607" s="77"/>
      <c r="E10607" s="12"/>
      <c r="F10607" s="78"/>
      <c r="G10607" s="77"/>
      <c r="H10607" s="79"/>
      <c r="BA10607" s="5" t="str">
        <f t="shared" si="165"/>
        <v/>
      </c>
      <c r="BB10607" s="5" t="str">
        <f>IF(OR($E10607="",$G10607&lt;&gt;"Ativo"),"",IF(COUNTIFS($E$4:$E10607,$E10607,$A$4:$A10607,$A10607,$G$4:$G10607,"Ativo")=1,1,0))</f>
        <v/>
      </c>
      <c r="BC10607" t="str">
        <f>IF(OR($A10607="",$G10607&lt;&gt;"Ativo"),"",IF(COUNTIFS($A$4:$A10607,$A10607,$G$4:$G10607,"Ativo")=1,1,0))</f>
        <v/>
      </c>
    </row>
    <row r="10608" spans="1:55" x14ac:dyDescent="0.3">
      <c r="A10608" s="76"/>
      <c r="B10608" s="104"/>
      <c r="C10608" s="76"/>
      <c r="D10608" s="77"/>
      <c r="E10608" s="12"/>
      <c r="F10608" s="78"/>
      <c r="G10608" s="77"/>
      <c r="H10608" s="79"/>
      <c r="BA10608" s="5" t="str">
        <f t="shared" si="165"/>
        <v/>
      </c>
      <c r="BB10608" s="5" t="str">
        <f>IF(OR($E10608="",$G10608&lt;&gt;"Ativo"),"",IF(COUNTIFS($E$4:$E10608,$E10608,$A$4:$A10608,$A10608,$G$4:$G10608,"Ativo")=1,1,0))</f>
        <v/>
      </c>
      <c r="BC10608" t="str">
        <f>IF(OR($A10608="",$G10608&lt;&gt;"Ativo"),"",IF(COUNTIFS($A$4:$A10608,$A10608,$G$4:$G10608,"Ativo")=1,1,0))</f>
        <v/>
      </c>
    </row>
    <row r="10609" spans="1:55" x14ac:dyDescent="0.3">
      <c r="A10609" s="76"/>
      <c r="B10609" s="104"/>
      <c r="C10609" s="76"/>
      <c r="D10609" s="77"/>
      <c r="E10609" s="12"/>
      <c r="F10609" s="78"/>
      <c r="G10609" s="77"/>
      <c r="H10609" s="79"/>
      <c r="BA10609" s="5" t="str">
        <f t="shared" si="165"/>
        <v/>
      </c>
      <c r="BB10609" s="5" t="str">
        <f>IF(OR($E10609="",$G10609&lt;&gt;"Ativo"),"",IF(COUNTIFS($E$4:$E10609,$E10609,$A$4:$A10609,$A10609,$G$4:$G10609,"Ativo")=1,1,0))</f>
        <v/>
      </c>
      <c r="BC10609" t="str">
        <f>IF(OR($A10609="",$G10609&lt;&gt;"Ativo"),"",IF(COUNTIFS($A$4:$A10609,$A10609,$G$4:$G10609,"Ativo")=1,1,0))</f>
        <v/>
      </c>
    </row>
    <row r="10610" spans="1:55" x14ac:dyDescent="0.3">
      <c r="A10610" s="76"/>
      <c r="B10610" s="104"/>
      <c r="C10610" s="76"/>
      <c r="D10610" s="77"/>
      <c r="E10610" s="12"/>
      <c r="F10610" s="78"/>
      <c r="G10610" s="77"/>
      <c r="H10610" s="79"/>
      <c r="BA10610" s="5" t="str">
        <f t="shared" si="165"/>
        <v/>
      </c>
      <c r="BB10610" s="5" t="str">
        <f>IF(OR($E10610="",$G10610&lt;&gt;"Ativo"),"",IF(COUNTIFS($E$4:$E10610,$E10610,$A$4:$A10610,$A10610,$G$4:$G10610,"Ativo")=1,1,0))</f>
        <v/>
      </c>
      <c r="BC10610" t="str">
        <f>IF(OR($A10610="",$G10610&lt;&gt;"Ativo"),"",IF(COUNTIFS($A$4:$A10610,$A10610,$G$4:$G10610,"Ativo")=1,1,0))</f>
        <v/>
      </c>
    </row>
    <row r="10611" spans="1:55" x14ac:dyDescent="0.3">
      <c r="A10611" s="76"/>
      <c r="B10611" s="104"/>
      <c r="C10611" s="76"/>
      <c r="D10611" s="77"/>
      <c r="E10611" s="12"/>
      <c r="F10611" s="78"/>
      <c r="G10611" s="77"/>
      <c r="H10611" s="79"/>
      <c r="BA10611" s="5" t="str">
        <f t="shared" si="165"/>
        <v/>
      </c>
      <c r="BB10611" s="5" t="str">
        <f>IF(OR($E10611="",$G10611&lt;&gt;"Ativo"),"",IF(COUNTIFS($E$4:$E10611,$E10611,$A$4:$A10611,$A10611,$G$4:$G10611,"Ativo")=1,1,0))</f>
        <v/>
      </c>
      <c r="BC10611" t="str">
        <f>IF(OR($A10611="",$G10611&lt;&gt;"Ativo"),"",IF(COUNTIFS($A$4:$A10611,$A10611,$G$4:$G10611,"Ativo")=1,1,0))</f>
        <v/>
      </c>
    </row>
    <row r="10612" spans="1:55" x14ac:dyDescent="0.3">
      <c r="A10612" s="76"/>
      <c r="B10612" s="104"/>
      <c r="C10612" s="76"/>
      <c r="D10612" s="77"/>
      <c r="E10612" s="12"/>
      <c r="F10612" s="78"/>
      <c r="G10612" s="77"/>
      <c r="H10612" s="79"/>
      <c r="BA10612" s="5" t="str">
        <f t="shared" si="165"/>
        <v/>
      </c>
      <c r="BB10612" s="5" t="str">
        <f>IF(OR($E10612="",$G10612&lt;&gt;"Ativo"),"",IF(COUNTIFS($E$4:$E10612,$E10612,$A$4:$A10612,$A10612,$G$4:$G10612,"Ativo")=1,1,0))</f>
        <v/>
      </c>
      <c r="BC10612" t="str">
        <f>IF(OR($A10612="",$G10612&lt;&gt;"Ativo"),"",IF(COUNTIFS($A$4:$A10612,$A10612,$G$4:$G10612,"Ativo")=1,1,0))</f>
        <v/>
      </c>
    </row>
    <row r="10613" spans="1:55" x14ac:dyDescent="0.3">
      <c r="A10613" s="76"/>
      <c r="B10613" s="104"/>
      <c r="C10613" s="76"/>
      <c r="D10613" s="77"/>
      <c r="E10613" s="12"/>
      <c r="F10613" s="78"/>
      <c r="G10613" s="77"/>
      <c r="H10613" s="79"/>
      <c r="BA10613" s="5" t="str">
        <f t="shared" si="165"/>
        <v/>
      </c>
      <c r="BB10613" s="5" t="str">
        <f>IF(OR($E10613="",$G10613&lt;&gt;"Ativo"),"",IF(COUNTIFS($E$4:$E10613,$E10613,$A$4:$A10613,$A10613,$G$4:$G10613,"Ativo")=1,1,0))</f>
        <v/>
      </c>
      <c r="BC10613" t="str">
        <f>IF(OR($A10613="",$G10613&lt;&gt;"Ativo"),"",IF(COUNTIFS($A$4:$A10613,$A10613,$G$4:$G10613,"Ativo")=1,1,0))</f>
        <v/>
      </c>
    </row>
    <row r="10614" spans="1:55" x14ac:dyDescent="0.3">
      <c r="A10614" s="76"/>
      <c r="B10614" s="104"/>
      <c r="C10614" s="76"/>
      <c r="D10614" s="77"/>
      <c r="E10614" s="12"/>
      <c r="F10614" s="78"/>
      <c r="G10614" s="77"/>
      <c r="H10614" s="79"/>
      <c r="BA10614" s="5" t="str">
        <f t="shared" si="165"/>
        <v/>
      </c>
      <c r="BB10614" s="5" t="str">
        <f>IF(OR($E10614="",$G10614&lt;&gt;"Ativo"),"",IF(COUNTIFS($E$4:$E10614,$E10614,$A$4:$A10614,$A10614,$G$4:$G10614,"Ativo")=1,1,0))</f>
        <v/>
      </c>
      <c r="BC10614" t="str">
        <f>IF(OR($A10614="",$G10614&lt;&gt;"Ativo"),"",IF(COUNTIFS($A$4:$A10614,$A10614,$G$4:$G10614,"Ativo")=1,1,0))</f>
        <v/>
      </c>
    </row>
    <row r="10615" spans="1:55" x14ac:dyDescent="0.3">
      <c r="A10615" s="76"/>
      <c r="B10615" s="104"/>
      <c r="C10615" s="76"/>
      <c r="D10615" s="77"/>
      <c r="E10615" s="12"/>
      <c r="F10615" s="78"/>
      <c r="G10615" s="77"/>
      <c r="H10615" s="79"/>
      <c r="BA10615" s="5" t="str">
        <f t="shared" si="165"/>
        <v/>
      </c>
      <c r="BB10615" s="5" t="str">
        <f>IF(OR($E10615="",$G10615&lt;&gt;"Ativo"),"",IF(COUNTIFS($E$4:$E10615,$E10615,$A$4:$A10615,$A10615,$G$4:$G10615,"Ativo")=1,1,0))</f>
        <v/>
      </c>
      <c r="BC10615" t="str">
        <f>IF(OR($A10615="",$G10615&lt;&gt;"Ativo"),"",IF(COUNTIFS($A$4:$A10615,$A10615,$G$4:$G10615,"Ativo")=1,1,0))</f>
        <v/>
      </c>
    </row>
    <row r="10616" spans="1:55" x14ac:dyDescent="0.3">
      <c r="A10616" s="76"/>
      <c r="B10616" s="104"/>
      <c r="C10616" s="76"/>
      <c r="D10616" s="77"/>
      <c r="E10616" s="12"/>
      <c r="F10616" s="78"/>
      <c r="G10616" s="77"/>
      <c r="H10616" s="79"/>
      <c r="BA10616" s="5" t="str">
        <f t="shared" si="165"/>
        <v/>
      </c>
      <c r="BB10616" s="5" t="str">
        <f>IF(OR($E10616="",$G10616&lt;&gt;"Ativo"),"",IF(COUNTIFS($E$4:$E10616,$E10616,$A$4:$A10616,$A10616,$G$4:$G10616,"Ativo")=1,1,0))</f>
        <v/>
      </c>
      <c r="BC10616" t="str">
        <f>IF(OR($A10616="",$G10616&lt;&gt;"Ativo"),"",IF(COUNTIFS($A$4:$A10616,$A10616,$G$4:$G10616,"Ativo")=1,1,0))</f>
        <v/>
      </c>
    </row>
    <row r="10617" spans="1:55" x14ac:dyDescent="0.3">
      <c r="A10617" s="76"/>
      <c r="B10617" s="104"/>
      <c r="C10617" s="76"/>
      <c r="D10617" s="77"/>
      <c r="E10617" s="12"/>
      <c r="F10617" s="78"/>
      <c r="G10617" s="77"/>
      <c r="H10617" s="79"/>
      <c r="BA10617" s="5" t="str">
        <f t="shared" si="165"/>
        <v/>
      </c>
      <c r="BB10617" s="5" t="str">
        <f>IF(OR($E10617="",$G10617&lt;&gt;"Ativo"),"",IF(COUNTIFS($E$4:$E10617,$E10617,$A$4:$A10617,$A10617,$G$4:$G10617,"Ativo")=1,1,0))</f>
        <v/>
      </c>
      <c r="BC10617" t="str">
        <f>IF(OR($A10617="",$G10617&lt;&gt;"Ativo"),"",IF(COUNTIFS($A$4:$A10617,$A10617,$G$4:$G10617,"Ativo")=1,1,0))</f>
        <v/>
      </c>
    </row>
    <row r="10618" spans="1:55" x14ac:dyDescent="0.3">
      <c r="A10618" s="76"/>
      <c r="B10618" s="104"/>
      <c r="C10618" s="76"/>
      <c r="D10618" s="77"/>
      <c r="E10618" s="12"/>
      <c r="F10618" s="78"/>
      <c r="G10618" s="77"/>
      <c r="H10618" s="79"/>
      <c r="BA10618" s="5" t="str">
        <f t="shared" si="165"/>
        <v/>
      </c>
      <c r="BB10618" s="5" t="str">
        <f>IF(OR($E10618="",$G10618&lt;&gt;"Ativo"),"",IF(COUNTIFS($E$4:$E10618,$E10618,$A$4:$A10618,$A10618,$G$4:$G10618,"Ativo")=1,1,0))</f>
        <v/>
      </c>
      <c r="BC10618" t="str">
        <f>IF(OR($A10618="",$G10618&lt;&gt;"Ativo"),"",IF(COUNTIFS($A$4:$A10618,$A10618,$G$4:$G10618,"Ativo")=1,1,0))</f>
        <v/>
      </c>
    </row>
    <row r="10619" spans="1:55" x14ac:dyDescent="0.3">
      <c r="A10619" s="76"/>
      <c r="B10619" s="104"/>
      <c r="C10619" s="76"/>
      <c r="D10619" s="77"/>
      <c r="E10619" s="12"/>
      <c r="F10619" s="78"/>
      <c r="G10619" s="77"/>
      <c r="H10619" s="79"/>
      <c r="BA10619" s="5" t="str">
        <f t="shared" si="165"/>
        <v/>
      </c>
      <c r="BB10619" s="5" t="str">
        <f>IF(OR($E10619="",$G10619&lt;&gt;"Ativo"),"",IF(COUNTIFS($E$4:$E10619,$E10619,$A$4:$A10619,$A10619,$G$4:$G10619,"Ativo")=1,1,0))</f>
        <v/>
      </c>
      <c r="BC10619" t="str">
        <f>IF(OR($A10619="",$G10619&lt;&gt;"Ativo"),"",IF(COUNTIFS($A$4:$A10619,$A10619,$G$4:$G10619,"Ativo")=1,1,0))</f>
        <v/>
      </c>
    </row>
    <row r="10620" spans="1:55" x14ac:dyDescent="0.3">
      <c r="A10620" s="76"/>
      <c r="B10620" s="104"/>
      <c r="C10620" s="76"/>
      <c r="D10620" s="77"/>
      <c r="E10620" s="12"/>
      <c r="F10620" s="78"/>
      <c r="G10620" s="77"/>
      <c r="H10620" s="79"/>
      <c r="BA10620" s="5" t="str">
        <f t="shared" si="165"/>
        <v/>
      </c>
      <c r="BB10620" s="5" t="str">
        <f>IF(OR($E10620="",$G10620&lt;&gt;"Ativo"),"",IF(COUNTIFS($E$4:$E10620,$E10620,$A$4:$A10620,$A10620,$G$4:$G10620,"Ativo")=1,1,0))</f>
        <v/>
      </c>
      <c r="BC10620" t="str">
        <f>IF(OR($A10620="",$G10620&lt;&gt;"Ativo"),"",IF(COUNTIFS($A$4:$A10620,$A10620,$G$4:$G10620,"Ativo")=1,1,0))</f>
        <v/>
      </c>
    </row>
    <row r="10621" spans="1:55" x14ac:dyDescent="0.3">
      <c r="A10621" s="76"/>
      <c r="B10621" s="104"/>
      <c r="C10621" s="76"/>
      <c r="D10621" s="77"/>
      <c r="E10621" s="12"/>
      <c r="F10621" s="78"/>
      <c r="G10621" s="77"/>
      <c r="H10621" s="79"/>
      <c r="BA10621" s="5" t="str">
        <f t="shared" si="165"/>
        <v/>
      </c>
      <c r="BB10621" s="5" t="str">
        <f>IF(OR($E10621="",$G10621&lt;&gt;"Ativo"),"",IF(COUNTIFS($E$4:$E10621,$E10621,$A$4:$A10621,$A10621,$G$4:$G10621,"Ativo")=1,1,0))</f>
        <v/>
      </c>
      <c r="BC10621" t="str">
        <f>IF(OR($A10621="",$G10621&lt;&gt;"Ativo"),"",IF(COUNTIFS($A$4:$A10621,$A10621,$G$4:$G10621,"Ativo")=1,1,0))</f>
        <v/>
      </c>
    </row>
    <row r="10622" spans="1:55" x14ac:dyDescent="0.3">
      <c r="A10622" s="76"/>
      <c r="B10622" s="104"/>
      <c r="C10622" s="76"/>
      <c r="D10622" s="77"/>
      <c r="E10622" s="12"/>
      <c r="F10622" s="78"/>
      <c r="G10622" s="77"/>
      <c r="H10622" s="79"/>
      <c r="BA10622" s="5" t="str">
        <f t="shared" si="165"/>
        <v/>
      </c>
      <c r="BB10622" s="5" t="str">
        <f>IF(OR($E10622="",$G10622&lt;&gt;"Ativo"),"",IF(COUNTIFS($E$4:$E10622,$E10622,$A$4:$A10622,$A10622,$G$4:$G10622,"Ativo")=1,1,0))</f>
        <v/>
      </c>
      <c r="BC10622" t="str">
        <f>IF(OR($A10622="",$G10622&lt;&gt;"Ativo"),"",IF(COUNTIFS($A$4:$A10622,$A10622,$G$4:$G10622,"Ativo")=1,1,0))</f>
        <v/>
      </c>
    </row>
    <row r="10623" spans="1:55" x14ac:dyDescent="0.3">
      <c r="A10623" s="76"/>
      <c r="B10623" s="104"/>
      <c r="C10623" s="76"/>
      <c r="D10623" s="77"/>
      <c r="E10623" s="12"/>
      <c r="F10623" s="78"/>
      <c r="G10623" s="77"/>
      <c r="H10623" s="79"/>
      <c r="BA10623" s="5" t="str">
        <f t="shared" si="165"/>
        <v/>
      </c>
      <c r="BB10623" s="5" t="str">
        <f>IF(OR($E10623="",$G10623&lt;&gt;"Ativo"),"",IF(COUNTIFS($E$4:$E10623,$E10623,$A$4:$A10623,$A10623,$G$4:$G10623,"Ativo")=1,1,0))</f>
        <v/>
      </c>
      <c r="BC10623" t="str">
        <f>IF(OR($A10623="",$G10623&lt;&gt;"Ativo"),"",IF(COUNTIFS($A$4:$A10623,$A10623,$G$4:$G10623,"Ativo")=1,1,0))</f>
        <v/>
      </c>
    </row>
    <row r="10624" spans="1:55" x14ac:dyDescent="0.3">
      <c r="A10624" s="76"/>
      <c r="B10624" s="104"/>
      <c r="C10624" s="76"/>
      <c r="D10624" s="77"/>
      <c r="E10624" s="12"/>
      <c r="F10624" s="78"/>
      <c r="G10624" s="77"/>
      <c r="H10624" s="79"/>
      <c r="BA10624" s="5" t="str">
        <f t="shared" si="165"/>
        <v/>
      </c>
      <c r="BB10624" s="5" t="str">
        <f>IF(OR($E10624="",$G10624&lt;&gt;"Ativo"),"",IF(COUNTIFS($E$4:$E10624,$E10624,$A$4:$A10624,$A10624,$G$4:$G10624,"Ativo")=1,1,0))</f>
        <v/>
      </c>
      <c r="BC10624" t="str">
        <f>IF(OR($A10624="",$G10624&lt;&gt;"Ativo"),"",IF(COUNTIFS($A$4:$A10624,$A10624,$G$4:$G10624,"Ativo")=1,1,0))</f>
        <v/>
      </c>
    </row>
    <row r="10625" spans="1:55" x14ac:dyDescent="0.3">
      <c r="A10625" s="76"/>
      <c r="B10625" s="104"/>
      <c r="C10625" s="76"/>
      <c r="D10625" s="77"/>
      <c r="E10625" s="12"/>
      <c r="F10625" s="78"/>
      <c r="G10625" s="77"/>
      <c r="H10625" s="79"/>
      <c r="BA10625" s="5" t="str">
        <f t="shared" si="165"/>
        <v/>
      </c>
      <c r="BB10625" s="5" t="str">
        <f>IF(OR($E10625="",$G10625&lt;&gt;"Ativo"),"",IF(COUNTIFS($E$4:$E10625,$E10625,$A$4:$A10625,$A10625,$G$4:$G10625,"Ativo")=1,1,0))</f>
        <v/>
      </c>
      <c r="BC10625" t="str">
        <f>IF(OR($A10625="",$G10625&lt;&gt;"Ativo"),"",IF(COUNTIFS($A$4:$A10625,$A10625,$G$4:$G10625,"Ativo")=1,1,0))</f>
        <v/>
      </c>
    </row>
    <row r="10626" spans="1:55" x14ac:dyDescent="0.3">
      <c r="A10626" s="76"/>
      <c r="B10626" s="104"/>
      <c r="C10626" s="76"/>
      <c r="D10626" s="77"/>
      <c r="E10626" s="12"/>
      <c r="F10626" s="78"/>
      <c r="G10626" s="77"/>
      <c r="H10626" s="79"/>
      <c r="BA10626" s="5" t="str">
        <f t="shared" si="165"/>
        <v/>
      </c>
      <c r="BB10626" s="5" t="str">
        <f>IF(OR($E10626="",$G10626&lt;&gt;"Ativo"),"",IF(COUNTIFS($E$4:$E10626,$E10626,$A$4:$A10626,$A10626,$G$4:$G10626,"Ativo")=1,1,0))</f>
        <v/>
      </c>
      <c r="BC10626" t="str">
        <f>IF(OR($A10626="",$G10626&lt;&gt;"Ativo"),"",IF(COUNTIFS($A$4:$A10626,$A10626,$G$4:$G10626,"Ativo")=1,1,0))</f>
        <v/>
      </c>
    </row>
    <row r="10627" spans="1:55" x14ac:dyDescent="0.3">
      <c r="A10627" s="76"/>
      <c r="B10627" s="104"/>
      <c r="C10627" s="76"/>
      <c r="D10627" s="77"/>
      <c r="E10627" s="12"/>
      <c r="F10627" s="78"/>
      <c r="G10627" s="77"/>
      <c r="H10627" s="79"/>
      <c r="BA10627" s="5" t="str">
        <f t="shared" si="165"/>
        <v/>
      </c>
      <c r="BB10627" s="5" t="str">
        <f>IF(OR($E10627="",$G10627&lt;&gt;"Ativo"),"",IF(COUNTIFS($E$4:$E10627,$E10627,$A$4:$A10627,$A10627,$G$4:$G10627,"Ativo")=1,1,0))</f>
        <v/>
      </c>
      <c r="BC10627" t="str">
        <f>IF(OR($A10627="",$G10627&lt;&gt;"Ativo"),"",IF(COUNTIFS($A$4:$A10627,$A10627,$G$4:$G10627,"Ativo")=1,1,0))</f>
        <v/>
      </c>
    </row>
    <row r="10628" spans="1:55" x14ac:dyDescent="0.3">
      <c r="A10628" s="76"/>
      <c r="B10628" s="104"/>
      <c r="C10628" s="76"/>
      <c r="D10628" s="77"/>
      <c r="E10628" s="12"/>
      <c r="F10628" s="78"/>
      <c r="G10628" s="77"/>
      <c r="H10628" s="79"/>
      <c r="BA10628" s="5" t="str">
        <f t="shared" ref="BA10628:BA10691" si="166">IF($D10628="","",MID($D10628,4,LEN($D10628)-5))</f>
        <v/>
      </c>
      <c r="BB10628" s="5" t="str">
        <f>IF(OR($E10628="",$G10628&lt;&gt;"Ativo"),"",IF(COUNTIFS($E$4:$E10628,$E10628,$A$4:$A10628,$A10628,$G$4:$G10628,"Ativo")=1,1,0))</f>
        <v/>
      </c>
      <c r="BC10628" t="str">
        <f>IF(OR($A10628="",$G10628&lt;&gt;"Ativo"),"",IF(COUNTIFS($A$4:$A10628,$A10628,$G$4:$G10628,"Ativo")=1,1,0))</f>
        <v/>
      </c>
    </row>
    <row r="10629" spans="1:55" x14ac:dyDescent="0.3">
      <c r="A10629" s="76"/>
      <c r="B10629" s="104"/>
      <c r="C10629" s="76"/>
      <c r="D10629" s="77"/>
      <c r="E10629" s="12"/>
      <c r="F10629" s="78"/>
      <c r="G10629" s="77"/>
      <c r="H10629" s="79"/>
      <c r="BA10629" s="5" t="str">
        <f t="shared" si="166"/>
        <v/>
      </c>
      <c r="BB10629" s="5" t="str">
        <f>IF(OR($E10629="",$G10629&lt;&gt;"Ativo"),"",IF(COUNTIFS($E$4:$E10629,$E10629,$A$4:$A10629,$A10629,$G$4:$G10629,"Ativo")=1,1,0))</f>
        <v/>
      </c>
      <c r="BC10629" t="str">
        <f>IF(OR($A10629="",$G10629&lt;&gt;"Ativo"),"",IF(COUNTIFS($A$4:$A10629,$A10629,$G$4:$G10629,"Ativo")=1,1,0))</f>
        <v/>
      </c>
    </row>
    <row r="10630" spans="1:55" x14ac:dyDescent="0.3">
      <c r="A10630" s="76"/>
      <c r="B10630" s="104"/>
      <c r="C10630" s="76"/>
      <c r="D10630" s="77"/>
      <c r="E10630" s="12"/>
      <c r="F10630" s="78"/>
      <c r="G10630" s="77"/>
      <c r="H10630" s="79"/>
      <c r="BA10630" s="5" t="str">
        <f t="shared" si="166"/>
        <v/>
      </c>
      <c r="BB10630" s="5" t="str">
        <f>IF(OR($E10630="",$G10630&lt;&gt;"Ativo"),"",IF(COUNTIFS($E$4:$E10630,$E10630,$A$4:$A10630,$A10630,$G$4:$G10630,"Ativo")=1,1,0))</f>
        <v/>
      </c>
      <c r="BC10630" t="str">
        <f>IF(OR($A10630="",$G10630&lt;&gt;"Ativo"),"",IF(COUNTIFS($A$4:$A10630,$A10630,$G$4:$G10630,"Ativo")=1,1,0))</f>
        <v/>
      </c>
    </row>
    <row r="10631" spans="1:55" x14ac:dyDescent="0.3">
      <c r="A10631" s="76"/>
      <c r="B10631" s="104"/>
      <c r="C10631" s="76"/>
      <c r="D10631" s="77"/>
      <c r="E10631" s="12"/>
      <c r="F10631" s="78"/>
      <c r="G10631" s="77"/>
      <c r="H10631" s="79"/>
      <c r="BA10631" s="5" t="str">
        <f t="shared" si="166"/>
        <v/>
      </c>
      <c r="BB10631" s="5" t="str">
        <f>IF(OR($E10631="",$G10631&lt;&gt;"Ativo"),"",IF(COUNTIFS($E$4:$E10631,$E10631,$A$4:$A10631,$A10631,$G$4:$G10631,"Ativo")=1,1,0))</f>
        <v/>
      </c>
      <c r="BC10631" t="str">
        <f>IF(OR($A10631="",$G10631&lt;&gt;"Ativo"),"",IF(COUNTIFS($A$4:$A10631,$A10631,$G$4:$G10631,"Ativo")=1,1,0))</f>
        <v/>
      </c>
    </row>
    <row r="10632" spans="1:55" x14ac:dyDescent="0.3">
      <c r="A10632" s="76"/>
      <c r="B10632" s="104"/>
      <c r="C10632" s="76"/>
      <c r="D10632" s="77"/>
      <c r="E10632" s="12"/>
      <c r="F10632" s="78"/>
      <c r="G10632" s="77"/>
      <c r="H10632" s="79"/>
      <c r="BA10632" s="5" t="str">
        <f t="shared" si="166"/>
        <v/>
      </c>
      <c r="BB10632" s="5" t="str">
        <f>IF(OR($E10632="",$G10632&lt;&gt;"Ativo"),"",IF(COUNTIFS($E$4:$E10632,$E10632,$A$4:$A10632,$A10632,$G$4:$G10632,"Ativo")=1,1,0))</f>
        <v/>
      </c>
      <c r="BC10632" t="str">
        <f>IF(OR($A10632="",$G10632&lt;&gt;"Ativo"),"",IF(COUNTIFS($A$4:$A10632,$A10632,$G$4:$G10632,"Ativo")=1,1,0))</f>
        <v/>
      </c>
    </row>
    <row r="10633" spans="1:55" x14ac:dyDescent="0.3">
      <c r="A10633" s="76"/>
      <c r="B10633" s="104"/>
      <c r="C10633" s="76"/>
      <c r="D10633" s="77"/>
      <c r="E10633" s="12"/>
      <c r="F10633" s="78"/>
      <c r="G10633" s="77"/>
      <c r="H10633" s="79"/>
      <c r="BA10633" s="5" t="str">
        <f t="shared" si="166"/>
        <v/>
      </c>
      <c r="BB10633" s="5" t="str">
        <f>IF(OR($E10633="",$G10633&lt;&gt;"Ativo"),"",IF(COUNTIFS($E$4:$E10633,$E10633,$A$4:$A10633,$A10633,$G$4:$G10633,"Ativo")=1,1,0))</f>
        <v/>
      </c>
      <c r="BC10633" t="str">
        <f>IF(OR($A10633="",$G10633&lt;&gt;"Ativo"),"",IF(COUNTIFS($A$4:$A10633,$A10633,$G$4:$G10633,"Ativo")=1,1,0))</f>
        <v/>
      </c>
    </row>
    <row r="10634" spans="1:55" x14ac:dyDescent="0.3">
      <c r="A10634" s="76"/>
      <c r="B10634" s="104"/>
      <c r="C10634" s="76"/>
      <c r="D10634" s="77"/>
      <c r="E10634" s="12"/>
      <c r="F10634" s="78"/>
      <c r="G10634" s="77"/>
      <c r="H10634" s="79"/>
      <c r="BA10634" s="5" t="str">
        <f t="shared" si="166"/>
        <v/>
      </c>
      <c r="BB10634" s="5" t="str">
        <f>IF(OR($E10634="",$G10634&lt;&gt;"Ativo"),"",IF(COUNTIFS($E$4:$E10634,$E10634,$A$4:$A10634,$A10634,$G$4:$G10634,"Ativo")=1,1,0))</f>
        <v/>
      </c>
      <c r="BC10634" t="str">
        <f>IF(OR($A10634="",$G10634&lt;&gt;"Ativo"),"",IF(COUNTIFS($A$4:$A10634,$A10634,$G$4:$G10634,"Ativo")=1,1,0))</f>
        <v/>
      </c>
    </row>
    <row r="10635" spans="1:55" x14ac:dyDescent="0.3">
      <c r="A10635" s="76"/>
      <c r="B10635" s="104"/>
      <c r="C10635" s="76"/>
      <c r="D10635" s="77"/>
      <c r="E10635" s="12"/>
      <c r="F10635" s="78"/>
      <c r="G10635" s="77"/>
      <c r="H10635" s="79"/>
      <c r="BA10635" s="5" t="str">
        <f t="shared" si="166"/>
        <v/>
      </c>
      <c r="BB10635" s="5" t="str">
        <f>IF(OR($E10635="",$G10635&lt;&gt;"Ativo"),"",IF(COUNTIFS($E$4:$E10635,$E10635,$A$4:$A10635,$A10635,$G$4:$G10635,"Ativo")=1,1,0))</f>
        <v/>
      </c>
      <c r="BC10635" t="str">
        <f>IF(OR($A10635="",$G10635&lt;&gt;"Ativo"),"",IF(COUNTIFS($A$4:$A10635,$A10635,$G$4:$G10635,"Ativo")=1,1,0))</f>
        <v/>
      </c>
    </row>
    <row r="10636" spans="1:55" x14ac:dyDescent="0.3">
      <c r="A10636" s="76"/>
      <c r="B10636" s="104"/>
      <c r="C10636" s="76"/>
      <c r="D10636" s="77"/>
      <c r="E10636" s="12"/>
      <c r="F10636" s="78"/>
      <c r="G10636" s="77"/>
      <c r="H10636" s="79"/>
      <c r="BA10636" s="5" t="str">
        <f t="shared" si="166"/>
        <v/>
      </c>
      <c r="BB10636" s="5" t="str">
        <f>IF(OR($E10636="",$G10636&lt;&gt;"Ativo"),"",IF(COUNTIFS($E$4:$E10636,$E10636,$A$4:$A10636,$A10636,$G$4:$G10636,"Ativo")=1,1,0))</f>
        <v/>
      </c>
      <c r="BC10636" t="str">
        <f>IF(OR($A10636="",$G10636&lt;&gt;"Ativo"),"",IF(COUNTIFS($A$4:$A10636,$A10636,$G$4:$G10636,"Ativo")=1,1,0))</f>
        <v/>
      </c>
    </row>
    <row r="10637" spans="1:55" x14ac:dyDescent="0.3">
      <c r="A10637" s="76"/>
      <c r="B10637" s="104"/>
      <c r="C10637" s="76"/>
      <c r="D10637" s="77"/>
      <c r="E10637" s="12"/>
      <c r="F10637" s="78"/>
      <c r="G10637" s="77"/>
      <c r="H10637" s="79"/>
      <c r="BA10637" s="5" t="str">
        <f t="shared" si="166"/>
        <v/>
      </c>
      <c r="BB10637" s="5" t="str">
        <f>IF(OR($E10637="",$G10637&lt;&gt;"Ativo"),"",IF(COUNTIFS($E$4:$E10637,$E10637,$A$4:$A10637,$A10637,$G$4:$G10637,"Ativo")=1,1,0))</f>
        <v/>
      </c>
      <c r="BC10637" t="str">
        <f>IF(OR($A10637="",$G10637&lt;&gt;"Ativo"),"",IF(COUNTIFS($A$4:$A10637,$A10637,$G$4:$G10637,"Ativo")=1,1,0))</f>
        <v/>
      </c>
    </row>
    <row r="10638" spans="1:55" x14ac:dyDescent="0.3">
      <c r="A10638" s="76"/>
      <c r="B10638" s="104"/>
      <c r="C10638" s="76"/>
      <c r="D10638" s="77"/>
      <c r="E10638" s="12"/>
      <c r="F10638" s="78"/>
      <c r="G10638" s="77"/>
      <c r="H10638" s="79"/>
      <c r="BA10638" s="5" t="str">
        <f t="shared" si="166"/>
        <v/>
      </c>
      <c r="BB10638" s="5" t="str">
        <f>IF(OR($E10638="",$G10638&lt;&gt;"Ativo"),"",IF(COUNTIFS($E$4:$E10638,$E10638,$A$4:$A10638,$A10638,$G$4:$G10638,"Ativo")=1,1,0))</f>
        <v/>
      </c>
      <c r="BC10638" t="str">
        <f>IF(OR($A10638="",$G10638&lt;&gt;"Ativo"),"",IF(COUNTIFS($A$4:$A10638,$A10638,$G$4:$G10638,"Ativo")=1,1,0))</f>
        <v/>
      </c>
    </row>
    <row r="10639" spans="1:55" x14ac:dyDescent="0.3">
      <c r="A10639" s="76"/>
      <c r="B10639" s="104"/>
      <c r="C10639" s="76"/>
      <c r="D10639" s="77"/>
      <c r="E10639" s="12"/>
      <c r="F10639" s="78"/>
      <c r="G10639" s="77"/>
      <c r="H10639" s="79"/>
      <c r="BA10639" s="5" t="str">
        <f t="shared" si="166"/>
        <v/>
      </c>
      <c r="BB10639" s="5" t="str">
        <f>IF(OR($E10639="",$G10639&lt;&gt;"Ativo"),"",IF(COUNTIFS($E$4:$E10639,$E10639,$A$4:$A10639,$A10639,$G$4:$G10639,"Ativo")=1,1,0))</f>
        <v/>
      </c>
      <c r="BC10639" t="str">
        <f>IF(OR($A10639="",$G10639&lt;&gt;"Ativo"),"",IF(COUNTIFS($A$4:$A10639,$A10639,$G$4:$G10639,"Ativo")=1,1,0))</f>
        <v/>
      </c>
    </row>
    <row r="10640" spans="1:55" x14ac:dyDescent="0.3">
      <c r="A10640" s="76"/>
      <c r="B10640" s="104"/>
      <c r="C10640" s="76"/>
      <c r="D10640" s="77"/>
      <c r="E10640" s="12"/>
      <c r="F10640" s="78"/>
      <c r="G10640" s="77"/>
      <c r="H10640" s="79"/>
      <c r="BA10640" s="5" t="str">
        <f t="shared" si="166"/>
        <v/>
      </c>
      <c r="BB10640" s="5" t="str">
        <f>IF(OR($E10640="",$G10640&lt;&gt;"Ativo"),"",IF(COUNTIFS($E$4:$E10640,$E10640,$A$4:$A10640,$A10640,$G$4:$G10640,"Ativo")=1,1,0))</f>
        <v/>
      </c>
      <c r="BC10640" t="str">
        <f>IF(OR($A10640="",$G10640&lt;&gt;"Ativo"),"",IF(COUNTIFS($A$4:$A10640,$A10640,$G$4:$G10640,"Ativo")=1,1,0))</f>
        <v/>
      </c>
    </row>
    <row r="10641" spans="1:55" x14ac:dyDescent="0.3">
      <c r="A10641" s="76"/>
      <c r="B10641" s="104"/>
      <c r="C10641" s="76"/>
      <c r="D10641" s="77"/>
      <c r="E10641" s="12"/>
      <c r="F10641" s="78"/>
      <c r="G10641" s="77"/>
      <c r="H10641" s="79"/>
      <c r="BA10641" s="5" t="str">
        <f t="shared" si="166"/>
        <v/>
      </c>
      <c r="BB10641" s="5" t="str">
        <f>IF(OR($E10641="",$G10641&lt;&gt;"Ativo"),"",IF(COUNTIFS($E$4:$E10641,$E10641,$A$4:$A10641,$A10641,$G$4:$G10641,"Ativo")=1,1,0))</f>
        <v/>
      </c>
      <c r="BC10641" t="str">
        <f>IF(OR($A10641="",$G10641&lt;&gt;"Ativo"),"",IF(COUNTIFS($A$4:$A10641,$A10641,$G$4:$G10641,"Ativo")=1,1,0))</f>
        <v/>
      </c>
    </row>
    <row r="10642" spans="1:55" x14ac:dyDescent="0.3">
      <c r="A10642" s="76"/>
      <c r="B10642" s="104"/>
      <c r="C10642" s="76"/>
      <c r="D10642" s="77"/>
      <c r="E10642" s="12"/>
      <c r="F10642" s="78"/>
      <c r="G10642" s="77"/>
      <c r="H10642" s="79"/>
      <c r="BA10642" s="5" t="str">
        <f t="shared" si="166"/>
        <v/>
      </c>
      <c r="BB10642" s="5" t="str">
        <f>IF(OR($E10642="",$G10642&lt;&gt;"Ativo"),"",IF(COUNTIFS($E$4:$E10642,$E10642,$A$4:$A10642,$A10642,$G$4:$G10642,"Ativo")=1,1,0))</f>
        <v/>
      </c>
      <c r="BC10642" t="str">
        <f>IF(OR($A10642="",$G10642&lt;&gt;"Ativo"),"",IF(COUNTIFS($A$4:$A10642,$A10642,$G$4:$G10642,"Ativo")=1,1,0))</f>
        <v/>
      </c>
    </row>
    <row r="10643" spans="1:55" x14ac:dyDescent="0.3">
      <c r="A10643" s="76"/>
      <c r="B10643" s="104"/>
      <c r="C10643" s="76"/>
      <c r="D10643" s="77"/>
      <c r="E10643" s="12"/>
      <c r="F10643" s="78"/>
      <c r="G10643" s="77"/>
      <c r="H10643" s="79"/>
      <c r="BA10643" s="5" t="str">
        <f t="shared" si="166"/>
        <v/>
      </c>
      <c r="BB10643" s="5" t="str">
        <f>IF(OR($E10643="",$G10643&lt;&gt;"Ativo"),"",IF(COUNTIFS($E$4:$E10643,$E10643,$A$4:$A10643,$A10643,$G$4:$G10643,"Ativo")=1,1,0))</f>
        <v/>
      </c>
      <c r="BC10643" t="str">
        <f>IF(OR($A10643="",$G10643&lt;&gt;"Ativo"),"",IF(COUNTIFS($A$4:$A10643,$A10643,$G$4:$G10643,"Ativo")=1,1,0))</f>
        <v/>
      </c>
    </row>
    <row r="10644" spans="1:55" x14ac:dyDescent="0.3">
      <c r="A10644" s="76"/>
      <c r="B10644" s="104"/>
      <c r="C10644" s="76"/>
      <c r="D10644" s="77"/>
      <c r="E10644" s="12"/>
      <c r="F10644" s="78"/>
      <c r="G10644" s="77"/>
      <c r="H10644" s="79"/>
      <c r="BA10644" s="5" t="str">
        <f t="shared" si="166"/>
        <v/>
      </c>
      <c r="BB10644" s="5" t="str">
        <f>IF(OR($E10644="",$G10644&lt;&gt;"Ativo"),"",IF(COUNTIFS($E$4:$E10644,$E10644,$A$4:$A10644,$A10644,$G$4:$G10644,"Ativo")=1,1,0))</f>
        <v/>
      </c>
      <c r="BC10644" t="str">
        <f>IF(OR($A10644="",$G10644&lt;&gt;"Ativo"),"",IF(COUNTIFS($A$4:$A10644,$A10644,$G$4:$G10644,"Ativo")=1,1,0))</f>
        <v/>
      </c>
    </row>
    <row r="10645" spans="1:55" x14ac:dyDescent="0.3">
      <c r="A10645" s="76"/>
      <c r="B10645" s="104"/>
      <c r="C10645" s="76"/>
      <c r="D10645" s="77"/>
      <c r="E10645" s="12"/>
      <c r="F10645" s="78"/>
      <c r="G10645" s="77"/>
      <c r="H10645" s="79"/>
      <c r="BA10645" s="5" t="str">
        <f t="shared" si="166"/>
        <v/>
      </c>
      <c r="BB10645" s="5" t="str">
        <f>IF(OR($E10645="",$G10645&lt;&gt;"Ativo"),"",IF(COUNTIFS($E$4:$E10645,$E10645,$A$4:$A10645,$A10645,$G$4:$G10645,"Ativo")=1,1,0))</f>
        <v/>
      </c>
      <c r="BC10645" t="str">
        <f>IF(OR($A10645="",$G10645&lt;&gt;"Ativo"),"",IF(COUNTIFS($A$4:$A10645,$A10645,$G$4:$G10645,"Ativo")=1,1,0))</f>
        <v/>
      </c>
    </row>
    <row r="10646" spans="1:55" x14ac:dyDescent="0.3">
      <c r="A10646" s="76"/>
      <c r="B10646" s="104"/>
      <c r="C10646" s="76"/>
      <c r="D10646" s="77"/>
      <c r="E10646" s="12"/>
      <c r="F10646" s="78"/>
      <c r="G10646" s="77"/>
      <c r="H10646" s="79"/>
      <c r="BA10646" s="5" t="str">
        <f t="shared" si="166"/>
        <v/>
      </c>
      <c r="BB10646" s="5" t="str">
        <f>IF(OR($E10646="",$G10646&lt;&gt;"Ativo"),"",IF(COUNTIFS($E$4:$E10646,$E10646,$A$4:$A10646,$A10646,$G$4:$G10646,"Ativo")=1,1,0))</f>
        <v/>
      </c>
      <c r="BC10646" t="str">
        <f>IF(OR($A10646="",$G10646&lt;&gt;"Ativo"),"",IF(COUNTIFS($A$4:$A10646,$A10646,$G$4:$G10646,"Ativo")=1,1,0))</f>
        <v/>
      </c>
    </row>
    <row r="10647" spans="1:55" x14ac:dyDescent="0.3">
      <c r="A10647" s="76"/>
      <c r="B10647" s="104"/>
      <c r="C10647" s="76"/>
      <c r="D10647" s="77"/>
      <c r="E10647" s="12"/>
      <c r="F10647" s="78"/>
      <c r="G10647" s="77"/>
      <c r="H10647" s="79"/>
      <c r="BA10647" s="5" t="str">
        <f t="shared" si="166"/>
        <v/>
      </c>
      <c r="BB10647" s="5" t="str">
        <f>IF(OR($E10647="",$G10647&lt;&gt;"Ativo"),"",IF(COUNTIFS($E$4:$E10647,$E10647,$A$4:$A10647,$A10647,$G$4:$G10647,"Ativo")=1,1,0))</f>
        <v/>
      </c>
      <c r="BC10647" t="str">
        <f>IF(OR($A10647="",$G10647&lt;&gt;"Ativo"),"",IF(COUNTIFS($A$4:$A10647,$A10647,$G$4:$G10647,"Ativo")=1,1,0))</f>
        <v/>
      </c>
    </row>
    <row r="10648" spans="1:55" x14ac:dyDescent="0.3">
      <c r="A10648" s="76"/>
      <c r="B10648" s="104"/>
      <c r="C10648" s="76"/>
      <c r="D10648" s="77"/>
      <c r="E10648" s="12"/>
      <c r="F10648" s="78"/>
      <c r="G10648" s="77"/>
      <c r="H10648" s="79"/>
      <c r="BA10648" s="5" t="str">
        <f t="shared" si="166"/>
        <v/>
      </c>
      <c r="BB10648" s="5" t="str">
        <f>IF(OR($E10648="",$G10648&lt;&gt;"Ativo"),"",IF(COUNTIFS($E$4:$E10648,$E10648,$A$4:$A10648,$A10648,$G$4:$G10648,"Ativo")=1,1,0))</f>
        <v/>
      </c>
      <c r="BC10648" t="str">
        <f>IF(OR($A10648="",$G10648&lt;&gt;"Ativo"),"",IF(COUNTIFS($A$4:$A10648,$A10648,$G$4:$G10648,"Ativo")=1,1,0))</f>
        <v/>
      </c>
    </row>
    <row r="10649" spans="1:55" x14ac:dyDescent="0.3">
      <c r="A10649" s="76"/>
      <c r="B10649" s="104"/>
      <c r="C10649" s="76"/>
      <c r="D10649" s="77"/>
      <c r="E10649" s="12"/>
      <c r="F10649" s="78"/>
      <c r="G10649" s="77"/>
      <c r="H10649" s="79"/>
      <c r="BA10649" s="5" t="str">
        <f t="shared" si="166"/>
        <v/>
      </c>
      <c r="BB10649" s="5" t="str">
        <f>IF(OR($E10649="",$G10649&lt;&gt;"Ativo"),"",IF(COUNTIFS($E$4:$E10649,$E10649,$A$4:$A10649,$A10649,$G$4:$G10649,"Ativo")=1,1,0))</f>
        <v/>
      </c>
      <c r="BC10649" t="str">
        <f>IF(OR($A10649="",$G10649&lt;&gt;"Ativo"),"",IF(COUNTIFS($A$4:$A10649,$A10649,$G$4:$G10649,"Ativo")=1,1,0))</f>
        <v/>
      </c>
    </row>
    <row r="10650" spans="1:55" x14ac:dyDescent="0.3">
      <c r="A10650" s="76"/>
      <c r="B10650" s="104"/>
      <c r="C10650" s="76"/>
      <c r="D10650" s="77"/>
      <c r="E10650" s="12"/>
      <c r="F10650" s="78"/>
      <c r="G10650" s="77"/>
      <c r="H10650" s="79"/>
      <c r="BA10650" s="5" t="str">
        <f t="shared" si="166"/>
        <v/>
      </c>
      <c r="BB10650" s="5" t="str">
        <f>IF(OR($E10650="",$G10650&lt;&gt;"Ativo"),"",IF(COUNTIFS($E$4:$E10650,$E10650,$A$4:$A10650,$A10650,$G$4:$G10650,"Ativo")=1,1,0))</f>
        <v/>
      </c>
      <c r="BC10650" t="str">
        <f>IF(OR($A10650="",$G10650&lt;&gt;"Ativo"),"",IF(COUNTIFS($A$4:$A10650,$A10650,$G$4:$G10650,"Ativo")=1,1,0))</f>
        <v/>
      </c>
    </row>
    <row r="10651" spans="1:55" x14ac:dyDescent="0.3">
      <c r="A10651" s="76"/>
      <c r="B10651" s="104"/>
      <c r="C10651" s="76"/>
      <c r="D10651" s="77"/>
      <c r="E10651" s="12"/>
      <c r="F10651" s="78"/>
      <c r="G10651" s="77"/>
      <c r="H10651" s="79"/>
      <c r="BA10651" s="5" t="str">
        <f t="shared" si="166"/>
        <v/>
      </c>
      <c r="BB10651" s="5" t="str">
        <f>IF(OR($E10651="",$G10651&lt;&gt;"Ativo"),"",IF(COUNTIFS($E$4:$E10651,$E10651,$A$4:$A10651,$A10651,$G$4:$G10651,"Ativo")=1,1,0))</f>
        <v/>
      </c>
      <c r="BC10651" t="str">
        <f>IF(OR($A10651="",$G10651&lt;&gt;"Ativo"),"",IF(COUNTIFS($A$4:$A10651,$A10651,$G$4:$G10651,"Ativo")=1,1,0))</f>
        <v/>
      </c>
    </row>
    <row r="10652" spans="1:55" x14ac:dyDescent="0.3">
      <c r="A10652" s="76"/>
      <c r="B10652" s="104"/>
      <c r="C10652" s="76"/>
      <c r="D10652" s="77"/>
      <c r="E10652" s="12"/>
      <c r="F10652" s="78"/>
      <c r="G10652" s="77"/>
      <c r="H10652" s="79"/>
      <c r="BA10652" s="5" t="str">
        <f t="shared" si="166"/>
        <v/>
      </c>
      <c r="BB10652" s="5" t="str">
        <f>IF(OR($E10652="",$G10652&lt;&gt;"Ativo"),"",IF(COUNTIFS($E$4:$E10652,$E10652,$A$4:$A10652,$A10652,$G$4:$G10652,"Ativo")=1,1,0))</f>
        <v/>
      </c>
      <c r="BC10652" t="str">
        <f>IF(OR($A10652="",$G10652&lt;&gt;"Ativo"),"",IF(COUNTIFS($A$4:$A10652,$A10652,$G$4:$G10652,"Ativo")=1,1,0))</f>
        <v/>
      </c>
    </row>
    <row r="10653" spans="1:55" x14ac:dyDescent="0.3">
      <c r="A10653" s="76"/>
      <c r="B10653" s="104"/>
      <c r="C10653" s="76"/>
      <c r="D10653" s="77"/>
      <c r="E10653" s="12"/>
      <c r="F10653" s="78"/>
      <c r="G10653" s="77"/>
      <c r="H10653" s="79"/>
      <c r="BA10653" s="5" t="str">
        <f t="shared" si="166"/>
        <v/>
      </c>
      <c r="BB10653" s="5" t="str">
        <f>IF(OR($E10653="",$G10653&lt;&gt;"Ativo"),"",IF(COUNTIFS($E$4:$E10653,$E10653,$A$4:$A10653,$A10653,$G$4:$G10653,"Ativo")=1,1,0))</f>
        <v/>
      </c>
      <c r="BC10653" t="str">
        <f>IF(OR($A10653="",$G10653&lt;&gt;"Ativo"),"",IF(COUNTIFS($A$4:$A10653,$A10653,$G$4:$G10653,"Ativo")=1,1,0))</f>
        <v/>
      </c>
    </row>
    <row r="10654" spans="1:55" x14ac:dyDescent="0.3">
      <c r="A10654" s="76"/>
      <c r="B10654" s="104"/>
      <c r="C10654" s="76"/>
      <c r="D10654" s="77"/>
      <c r="E10654" s="12"/>
      <c r="F10654" s="78"/>
      <c r="G10654" s="77"/>
      <c r="H10654" s="79"/>
      <c r="BA10654" s="5" t="str">
        <f t="shared" si="166"/>
        <v/>
      </c>
      <c r="BB10654" s="5" t="str">
        <f>IF(OR($E10654="",$G10654&lt;&gt;"Ativo"),"",IF(COUNTIFS($E$4:$E10654,$E10654,$A$4:$A10654,$A10654,$G$4:$G10654,"Ativo")=1,1,0))</f>
        <v/>
      </c>
      <c r="BC10654" t="str">
        <f>IF(OR($A10654="",$G10654&lt;&gt;"Ativo"),"",IF(COUNTIFS($A$4:$A10654,$A10654,$G$4:$G10654,"Ativo")=1,1,0))</f>
        <v/>
      </c>
    </row>
    <row r="10655" spans="1:55" x14ac:dyDescent="0.3">
      <c r="A10655" s="76"/>
      <c r="B10655" s="104"/>
      <c r="C10655" s="76"/>
      <c r="D10655" s="77"/>
      <c r="E10655" s="12"/>
      <c r="F10655" s="78"/>
      <c r="G10655" s="77"/>
      <c r="H10655" s="79"/>
      <c r="BA10655" s="5" t="str">
        <f t="shared" si="166"/>
        <v/>
      </c>
      <c r="BB10655" s="5" t="str">
        <f>IF(OR($E10655="",$G10655&lt;&gt;"Ativo"),"",IF(COUNTIFS($E$4:$E10655,$E10655,$A$4:$A10655,$A10655,$G$4:$G10655,"Ativo")=1,1,0))</f>
        <v/>
      </c>
      <c r="BC10655" t="str">
        <f>IF(OR($A10655="",$G10655&lt;&gt;"Ativo"),"",IF(COUNTIFS($A$4:$A10655,$A10655,$G$4:$G10655,"Ativo")=1,1,0))</f>
        <v/>
      </c>
    </row>
    <row r="10656" spans="1:55" x14ac:dyDescent="0.3">
      <c r="A10656" s="76"/>
      <c r="B10656" s="104"/>
      <c r="C10656" s="76"/>
      <c r="D10656" s="77"/>
      <c r="E10656" s="12"/>
      <c r="F10656" s="78"/>
      <c r="G10656" s="77"/>
      <c r="H10656" s="79"/>
      <c r="BA10656" s="5" t="str">
        <f t="shared" si="166"/>
        <v/>
      </c>
      <c r="BB10656" s="5" t="str">
        <f>IF(OR($E10656="",$G10656&lt;&gt;"Ativo"),"",IF(COUNTIFS($E$4:$E10656,$E10656,$A$4:$A10656,$A10656,$G$4:$G10656,"Ativo")=1,1,0))</f>
        <v/>
      </c>
      <c r="BC10656" t="str">
        <f>IF(OR($A10656="",$G10656&lt;&gt;"Ativo"),"",IF(COUNTIFS($A$4:$A10656,$A10656,$G$4:$G10656,"Ativo")=1,1,0))</f>
        <v/>
      </c>
    </row>
    <row r="10657" spans="1:55" x14ac:dyDescent="0.3">
      <c r="A10657" s="76"/>
      <c r="B10657" s="104"/>
      <c r="C10657" s="76"/>
      <c r="D10657" s="77"/>
      <c r="E10657" s="12"/>
      <c r="F10657" s="78"/>
      <c r="G10657" s="77"/>
      <c r="H10657" s="79"/>
      <c r="BA10657" s="5" t="str">
        <f t="shared" si="166"/>
        <v/>
      </c>
      <c r="BB10657" s="5" t="str">
        <f>IF(OR($E10657="",$G10657&lt;&gt;"Ativo"),"",IF(COUNTIFS($E$4:$E10657,$E10657,$A$4:$A10657,$A10657,$G$4:$G10657,"Ativo")=1,1,0))</f>
        <v/>
      </c>
      <c r="BC10657" t="str">
        <f>IF(OR($A10657="",$G10657&lt;&gt;"Ativo"),"",IF(COUNTIFS($A$4:$A10657,$A10657,$G$4:$G10657,"Ativo")=1,1,0))</f>
        <v/>
      </c>
    </row>
    <row r="10658" spans="1:55" x14ac:dyDescent="0.3">
      <c r="A10658" s="76"/>
      <c r="B10658" s="104"/>
      <c r="C10658" s="76"/>
      <c r="D10658" s="77"/>
      <c r="E10658" s="12"/>
      <c r="F10658" s="78"/>
      <c r="G10658" s="77"/>
      <c r="H10658" s="79"/>
      <c r="BA10658" s="5" t="str">
        <f t="shared" si="166"/>
        <v/>
      </c>
      <c r="BB10658" s="5" t="str">
        <f>IF(OR($E10658="",$G10658&lt;&gt;"Ativo"),"",IF(COUNTIFS($E$4:$E10658,$E10658,$A$4:$A10658,$A10658,$G$4:$G10658,"Ativo")=1,1,0))</f>
        <v/>
      </c>
      <c r="BC10658" t="str">
        <f>IF(OR($A10658="",$G10658&lt;&gt;"Ativo"),"",IF(COUNTIFS($A$4:$A10658,$A10658,$G$4:$G10658,"Ativo")=1,1,0))</f>
        <v/>
      </c>
    </row>
    <row r="10659" spans="1:55" x14ac:dyDescent="0.3">
      <c r="A10659" s="76"/>
      <c r="B10659" s="104"/>
      <c r="C10659" s="76"/>
      <c r="D10659" s="77"/>
      <c r="E10659" s="12"/>
      <c r="F10659" s="78"/>
      <c r="G10659" s="77"/>
      <c r="H10659" s="79"/>
      <c r="BA10659" s="5" t="str">
        <f t="shared" si="166"/>
        <v/>
      </c>
      <c r="BB10659" s="5" t="str">
        <f>IF(OR($E10659="",$G10659&lt;&gt;"Ativo"),"",IF(COUNTIFS($E$4:$E10659,$E10659,$A$4:$A10659,$A10659,$G$4:$G10659,"Ativo")=1,1,0))</f>
        <v/>
      </c>
      <c r="BC10659" t="str">
        <f>IF(OR($A10659="",$G10659&lt;&gt;"Ativo"),"",IF(COUNTIFS($A$4:$A10659,$A10659,$G$4:$G10659,"Ativo")=1,1,0))</f>
        <v/>
      </c>
    </row>
    <row r="10660" spans="1:55" x14ac:dyDescent="0.3">
      <c r="A10660" s="76"/>
      <c r="B10660" s="104"/>
      <c r="C10660" s="76"/>
      <c r="D10660" s="77"/>
      <c r="E10660" s="12"/>
      <c r="F10660" s="78"/>
      <c r="G10660" s="77"/>
      <c r="H10660" s="79"/>
      <c r="BA10660" s="5" t="str">
        <f t="shared" si="166"/>
        <v/>
      </c>
      <c r="BB10660" s="5" t="str">
        <f>IF(OR($E10660="",$G10660&lt;&gt;"Ativo"),"",IF(COUNTIFS($E$4:$E10660,$E10660,$A$4:$A10660,$A10660,$G$4:$G10660,"Ativo")=1,1,0))</f>
        <v/>
      </c>
      <c r="BC10660" t="str">
        <f>IF(OR($A10660="",$G10660&lt;&gt;"Ativo"),"",IF(COUNTIFS($A$4:$A10660,$A10660,$G$4:$G10660,"Ativo")=1,1,0))</f>
        <v/>
      </c>
    </row>
    <row r="10661" spans="1:55" x14ac:dyDescent="0.3">
      <c r="A10661" s="76"/>
      <c r="B10661" s="104"/>
      <c r="C10661" s="76"/>
      <c r="D10661" s="77"/>
      <c r="E10661" s="12"/>
      <c r="F10661" s="78"/>
      <c r="G10661" s="77"/>
      <c r="H10661" s="79"/>
      <c r="BA10661" s="5" t="str">
        <f t="shared" si="166"/>
        <v/>
      </c>
      <c r="BB10661" s="5" t="str">
        <f>IF(OR($E10661="",$G10661&lt;&gt;"Ativo"),"",IF(COUNTIFS($E$4:$E10661,$E10661,$A$4:$A10661,$A10661,$G$4:$G10661,"Ativo")=1,1,0))</f>
        <v/>
      </c>
      <c r="BC10661" t="str">
        <f>IF(OR($A10661="",$G10661&lt;&gt;"Ativo"),"",IF(COUNTIFS($A$4:$A10661,$A10661,$G$4:$G10661,"Ativo")=1,1,0))</f>
        <v/>
      </c>
    </row>
    <row r="10662" spans="1:55" x14ac:dyDescent="0.3">
      <c r="A10662" s="76"/>
      <c r="B10662" s="104"/>
      <c r="C10662" s="76"/>
      <c r="D10662" s="77"/>
      <c r="E10662" s="12"/>
      <c r="F10662" s="78"/>
      <c r="G10662" s="77"/>
      <c r="H10662" s="79"/>
      <c r="BA10662" s="5" t="str">
        <f t="shared" si="166"/>
        <v/>
      </c>
      <c r="BB10662" s="5" t="str">
        <f>IF(OR($E10662="",$G10662&lt;&gt;"Ativo"),"",IF(COUNTIFS($E$4:$E10662,$E10662,$A$4:$A10662,$A10662,$G$4:$G10662,"Ativo")=1,1,0))</f>
        <v/>
      </c>
      <c r="BC10662" t="str">
        <f>IF(OR($A10662="",$G10662&lt;&gt;"Ativo"),"",IF(COUNTIFS($A$4:$A10662,$A10662,$G$4:$G10662,"Ativo")=1,1,0))</f>
        <v/>
      </c>
    </row>
    <row r="10663" spans="1:55" x14ac:dyDescent="0.3">
      <c r="A10663" s="76"/>
      <c r="B10663" s="104"/>
      <c r="C10663" s="76"/>
      <c r="D10663" s="77"/>
      <c r="E10663" s="12"/>
      <c r="F10663" s="78"/>
      <c r="G10663" s="77"/>
      <c r="H10663" s="79"/>
      <c r="BA10663" s="5" t="str">
        <f t="shared" si="166"/>
        <v/>
      </c>
      <c r="BB10663" s="5" t="str">
        <f>IF(OR($E10663="",$G10663&lt;&gt;"Ativo"),"",IF(COUNTIFS($E$4:$E10663,$E10663,$A$4:$A10663,$A10663,$G$4:$G10663,"Ativo")=1,1,0))</f>
        <v/>
      </c>
      <c r="BC10663" t="str">
        <f>IF(OR($A10663="",$G10663&lt;&gt;"Ativo"),"",IF(COUNTIFS($A$4:$A10663,$A10663,$G$4:$G10663,"Ativo")=1,1,0))</f>
        <v/>
      </c>
    </row>
    <row r="10664" spans="1:55" x14ac:dyDescent="0.3">
      <c r="A10664" s="76"/>
      <c r="B10664" s="104"/>
      <c r="C10664" s="76"/>
      <c r="D10664" s="77"/>
      <c r="E10664" s="12"/>
      <c r="F10664" s="78"/>
      <c r="G10664" s="77"/>
      <c r="H10664" s="79"/>
      <c r="BA10664" s="5" t="str">
        <f t="shared" si="166"/>
        <v/>
      </c>
      <c r="BB10664" s="5" t="str">
        <f>IF(OR($E10664="",$G10664&lt;&gt;"Ativo"),"",IF(COUNTIFS($E$4:$E10664,$E10664,$A$4:$A10664,$A10664,$G$4:$G10664,"Ativo")=1,1,0))</f>
        <v/>
      </c>
      <c r="BC10664" t="str">
        <f>IF(OR($A10664="",$G10664&lt;&gt;"Ativo"),"",IF(COUNTIFS($A$4:$A10664,$A10664,$G$4:$G10664,"Ativo")=1,1,0))</f>
        <v/>
      </c>
    </row>
    <row r="10665" spans="1:55" x14ac:dyDescent="0.3">
      <c r="A10665" s="76"/>
      <c r="B10665" s="104"/>
      <c r="C10665" s="76"/>
      <c r="D10665" s="77"/>
      <c r="E10665" s="12"/>
      <c r="F10665" s="78"/>
      <c r="G10665" s="77"/>
      <c r="H10665" s="79"/>
      <c r="BA10665" s="5" t="str">
        <f t="shared" si="166"/>
        <v/>
      </c>
      <c r="BB10665" s="5" t="str">
        <f>IF(OR($E10665="",$G10665&lt;&gt;"Ativo"),"",IF(COUNTIFS($E$4:$E10665,$E10665,$A$4:$A10665,$A10665,$G$4:$G10665,"Ativo")=1,1,0))</f>
        <v/>
      </c>
      <c r="BC10665" t="str">
        <f>IF(OR($A10665="",$G10665&lt;&gt;"Ativo"),"",IF(COUNTIFS($A$4:$A10665,$A10665,$G$4:$G10665,"Ativo")=1,1,0))</f>
        <v/>
      </c>
    </row>
    <row r="10666" spans="1:55" x14ac:dyDescent="0.3">
      <c r="A10666" s="76"/>
      <c r="B10666" s="104"/>
      <c r="C10666" s="76"/>
      <c r="D10666" s="77"/>
      <c r="E10666" s="12"/>
      <c r="F10666" s="78"/>
      <c r="G10666" s="77"/>
      <c r="H10666" s="79"/>
      <c r="BA10666" s="5" t="str">
        <f t="shared" si="166"/>
        <v/>
      </c>
      <c r="BB10666" s="5" t="str">
        <f>IF(OR($E10666="",$G10666&lt;&gt;"Ativo"),"",IF(COUNTIFS($E$4:$E10666,$E10666,$A$4:$A10666,$A10666,$G$4:$G10666,"Ativo")=1,1,0))</f>
        <v/>
      </c>
      <c r="BC10666" t="str">
        <f>IF(OR($A10666="",$G10666&lt;&gt;"Ativo"),"",IF(COUNTIFS($A$4:$A10666,$A10666,$G$4:$G10666,"Ativo")=1,1,0))</f>
        <v/>
      </c>
    </row>
    <row r="10667" spans="1:55" x14ac:dyDescent="0.3">
      <c r="A10667" s="76"/>
      <c r="B10667" s="104"/>
      <c r="C10667" s="76"/>
      <c r="D10667" s="77"/>
      <c r="E10667" s="12"/>
      <c r="F10667" s="78"/>
      <c r="G10667" s="77"/>
      <c r="H10667" s="79"/>
      <c r="BA10667" s="5" t="str">
        <f t="shared" si="166"/>
        <v/>
      </c>
      <c r="BB10667" s="5" t="str">
        <f>IF(OR($E10667="",$G10667&lt;&gt;"Ativo"),"",IF(COUNTIFS($E$4:$E10667,$E10667,$A$4:$A10667,$A10667,$G$4:$G10667,"Ativo")=1,1,0))</f>
        <v/>
      </c>
      <c r="BC10667" t="str">
        <f>IF(OR($A10667="",$G10667&lt;&gt;"Ativo"),"",IF(COUNTIFS($A$4:$A10667,$A10667,$G$4:$G10667,"Ativo")=1,1,0))</f>
        <v/>
      </c>
    </row>
    <row r="10668" spans="1:55" x14ac:dyDescent="0.3">
      <c r="A10668" s="76"/>
      <c r="B10668" s="104"/>
      <c r="C10668" s="76"/>
      <c r="D10668" s="77"/>
      <c r="E10668" s="12"/>
      <c r="F10668" s="78"/>
      <c r="G10668" s="77"/>
      <c r="H10668" s="79"/>
      <c r="BA10668" s="5" t="str">
        <f t="shared" si="166"/>
        <v/>
      </c>
      <c r="BB10668" s="5" t="str">
        <f>IF(OR($E10668="",$G10668&lt;&gt;"Ativo"),"",IF(COUNTIFS($E$4:$E10668,$E10668,$A$4:$A10668,$A10668,$G$4:$G10668,"Ativo")=1,1,0))</f>
        <v/>
      </c>
      <c r="BC10668" t="str">
        <f>IF(OR($A10668="",$G10668&lt;&gt;"Ativo"),"",IF(COUNTIFS($A$4:$A10668,$A10668,$G$4:$G10668,"Ativo")=1,1,0))</f>
        <v/>
      </c>
    </row>
    <row r="10669" spans="1:55" x14ac:dyDescent="0.3">
      <c r="A10669" s="76"/>
      <c r="B10669" s="104"/>
      <c r="C10669" s="76"/>
      <c r="D10669" s="77"/>
      <c r="E10669" s="12"/>
      <c r="F10669" s="78"/>
      <c r="G10669" s="77"/>
      <c r="H10669" s="79"/>
      <c r="BA10669" s="5" t="str">
        <f t="shared" si="166"/>
        <v/>
      </c>
      <c r="BB10669" s="5" t="str">
        <f>IF(OR($E10669="",$G10669&lt;&gt;"Ativo"),"",IF(COUNTIFS($E$4:$E10669,$E10669,$A$4:$A10669,$A10669,$G$4:$G10669,"Ativo")=1,1,0))</f>
        <v/>
      </c>
      <c r="BC10669" t="str">
        <f>IF(OR($A10669="",$G10669&lt;&gt;"Ativo"),"",IF(COUNTIFS($A$4:$A10669,$A10669,$G$4:$G10669,"Ativo")=1,1,0))</f>
        <v/>
      </c>
    </row>
    <row r="10670" spans="1:55" x14ac:dyDescent="0.3">
      <c r="A10670" s="76"/>
      <c r="B10670" s="104"/>
      <c r="C10670" s="76"/>
      <c r="D10670" s="77"/>
      <c r="E10670" s="12"/>
      <c r="F10670" s="78"/>
      <c r="G10670" s="77"/>
      <c r="H10670" s="79"/>
      <c r="BA10670" s="5" t="str">
        <f t="shared" si="166"/>
        <v/>
      </c>
      <c r="BB10670" s="5" t="str">
        <f>IF(OR($E10670="",$G10670&lt;&gt;"Ativo"),"",IF(COUNTIFS($E$4:$E10670,$E10670,$A$4:$A10670,$A10670,$G$4:$G10670,"Ativo")=1,1,0))</f>
        <v/>
      </c>
      <c r="BC10670" t="str">
        <f>IF(OR($A10670="",$G10670&lt;&gt;"Ativo"),"",IF(COUNTIFS($A$4:$A10670,$A10670,$G$4:$G10670,"Ativo")=1,1,0))</f>
        <v/>
      </c>
    </row>
    <row r="10671" spans="1:55" x14ac:dyDescent="0.3">
      <c r="A10671" s="76"/>
      <c r="B10671" s="104"/>
      <c r="C10671" s="76"/>
      <c r="D10671" s="77"/>
      <c r="E10671" s="12"/>
      <c r="F10671" s="78"/>
      <c r="G10671" s="77"/>
      <c r="H10671" s="79"/>
      <c r="BA10671" s="5" t="str">
        <f t="shared" si="166"/>
        <v/>
      </c>
      <c r="BB10671" s="5" t="str">
        <f>IF(OR($E10671="",$G10671&lt;&gt;"Ativo"),"",IF(COUNTIFS($E$4:$E10671,$E10671,$A$4:$A10671,$A10671,$G$4:$G10671,"Ativo")=1,1,0))</f>
        <v/>
      </c>
      <c r="BC10671" t="str">
        <f>IF(OR($A10671="",$G10671&lt;&gt;"Ativo"),"",IF(COUNTIFS($A$4:$A10671,$A10671,$G$4:$G10671,"Ativo")=1,1,0))</f>
        <v/>
      </c>
    </row>
    <row r="10672" spans="1:55" x14ac:dyDescent="0.3">
      <c r="A10672" s="76"/>
      <c r="B10672" s="104"/>
      <c r="C10672" s="76"/>
      <c r="D10672" s="77"/>
      <c r="E10672" s="12"/>
      <c r="F10672" s="78"/>
      <c r="G10672" s="77"/>
      <c r="H10672" s="79"/>
      <c r="BA10672" s="5" t="str">
        <f t="shared" si="166"/>
        <v/>
      </c>
      <c r="BB10672" s="5" t="str">
        <f>IF(OR($E10672="",$G10672&lt;&gt;"Ativo"),"",IF(COUNTIFS($E$4:$E10672,$E10672,$A$4:$A10672,$A10672,$G$4:$G10672,"Ativo")=1,1,0))</f>
        <v/>
      </c>
      <c r="BC10672" t="str">
        <f>IF(OR($A10672="",$G10672&lt;&gt;"Ativo"),"",IF(COUNTIFS($A$4:$A10672,$A10672,$G$4:$G10672,"Ativo")=1,1,0))</f>
        <v/>
      </c>
    </row>
    <row r="10673" spans="1:55" x14ac:dyDescent="0.3">
      <c r="A10673" s="76"/>
      <c r="B10673" s="104"/>
      <c r="C10673" s="76"/>
      <c r="D10673" s="77"/>
      <c r="E10673" s="12"/>
      <c r="F10673" s="78"/>
      <c r="G10673" s="77"/>
      <c r="H10673" s="79"/>
      <c r="BA10673" s="5" t="str">
        <f t="shared" si="166"/>
        <v/>
      </c>
      <c r="BB10673" s="5" t="str">
        <f>IF(OR($E10673="",$G10673&lt;&gt;"Ativo"),"",IF(COUNTIFS($E$4:$E10673,$E10673,$A$4:$A10673,$A10673,$G$4:$G10673,"Ativo")=1,1,0))</f>
        <v/>
      </c>
      <c r="BC10673" t="str">
        <f>IF(OR($A10673="",$G10673&lt;&gt;"Ativo"),"",IF(COUNTIFS($A$4:$A10673,$A10673,$G$4:$G10673,"Ativo")=1,1,0))</f>
        <v/>
      </c>
    </row>
    <row r="10674" spans="1:55" x14ac:dyDescent="0.3">
      <c r="A10674" s="76"/>
      <c r="B10674" s="104"/>
      <c r="C10674" s="76"/>
      <c r="D10674" s="77"/>
      <c r="E10674" s="12"/>
      <c r="F10674" s="78"/>
      <c r="G10674" s="77"/>
      <c r="H10674" s="79"/>
      <c r="BA10674" s="5" t="str">
        <f t="shared" si="166"/>
        <v/>
      </c>
      <c r="BB10674" s="5" t="str">
        <f>IF(OR($E10674="",$G10674&lt;&gt;"Ativo"),"",IF(COUNTIFS($E$4:$E10674,$E10674,$A$4:$A10674,$A10674,$G$4:$G10674,"Ativo")=1,1,0))</f>
        <v/>
      </c>
      <c r="BC10674" t="str">
        <f>IF(OR($A10674="",$G10674&lt;&gt;"Ativo"),"",IF(COUNTIFS($A$4:$A10674,$A10674,$G$4:$G10674,"Ativo")=1,1,0))</f>
        <v/>
      </c>
    </row>
    <row r="10675" spans="1:55" x14ac:dyDescent="0.3">
      <c r="A10675" s="76"/>
      <c r="B10675" s="104"/>
      <c r="C10675" s="76"/>
      <c r="D10675" s="77"/>
      <c r="E10675" s="12"/>
      <c r="F10675" s="78"/>
      <c r="G10675" s="77"/>
      <c r="H10675" s="79"/>
      <c r="BA10675" s="5" t="str">
        <f t="shared" si="166"/>
        <v/>
      </c>
      <c r="BB10675" s="5" t="str">
        <f>IF(OR($E10675="",$G10675&lt;&gt;"Ativo"),"",IF(COUNTIFS($E$4:$E10675,$E10675,$A$4:$A10675,$A10675,$G$4:$G10675,"Ativo")=1,1,0))</f>
        <v/>
      </c>
      <c r="BC10675" t="str">
        <f>IF(OR($A10675="",$G10675&lt;&gt;"Ativo"),"",IF(COUNTIFS($A$4:$A10675,$A10675,$G$4:$G10675,"Ativo")=1,1,0))</f>
        <v/>
      </c>
    </row>
    <row r="10676" spans="1:55" x14ac:dyDescent="0.3">
      <c r="A10676" s="76"/>
      <c r="B10676" s="104"/>
      <c r="C10676" s="76"/>
      <c r="D10676" s="77"/>
      <c r="E10676" s="12"/>
      <c r="F10676" s="78"/>
      <c r="G10676" s="77"/>
      <c r="H10676" s="79"/>
      <c r="BA10676" s="5" t="str">
        <f t="shared" si="166"/>
        <v/>
      </c>
      <c r="BB10676" s="5" t="str">
        <f>IF(OR($E10676="",$G10676&lt;&gt;"Ativo"),"",IF(COUNTIFS($E$4:$E10676,$E10676,$A$4:$A10676,$A10676,$G$4:$G10676,"Ativo")=1,1,0))</f>
        <v/>
      </c>
      <c r="BC10676" t="str">
        <f>IF(OR($A10676="",$G10676&lt;&gt;"Ativo"),"",IF(COUNTIFS($A$4:$A10676,$A10676,$G$4:$G10676,"Ativo")=1,1,0))</f>
        <v/>
      </c>
    </row>
    <row r="10677" spans="1:55" x14ac:dyDescent="0.3">
      <c r="A10677" s="76"/>
      <c r="B10677" s="104"/>
      <c r="C10677" s="76"/>
      <c r="D10677" s="77"/>
      <c r="E10677" s="12"/>
      <c r="F10677" s="78"/>
      <c r="G10677" s="77"/>
      <c r="H10677" s="79"/>
      <c r="BA10677" s="5" t="str">
        <f t="shared" si="166"/>
        <v/>
      </c>
      <c r="BB10677" s="5" t="str">
        <f>IF(OR($E10677="",$G10677&lt;&gt;"Ativo"),"",IF(COUNTIFS($E$4:$E10677,$E10677,$A$4:$A10677,$A10677,$G$4:$G10677,"Ativo")=1,1,0))</f>
        <v/>
      </c>
      <c r="BC10677" t="str">
        <f>IF(OR($A10677="",$G10677&lt;&gt;"Ativo"),"",IF(COUNTIFS($A$4:$A10677,$A10677,$G$4:$G10677,"Ativo")=1,1,0))</f>
        <v/>
      </c>
    </row>
    <row r="10678" spans="1:55" x14ac:dyDescent="0.3">
      <c r="A10678" s="76"/>
      <c r="B10678" s="104"/>
      <c r="C10678" s="76"/>
      <c r="D10678" s="77"/>
      <c r="E10678" s="12"/>
      <c r="F10678" s="78"/>
      <c r="G10678" s="77"/>
      <c r="H10678" s="79"/>
      <c r="BA10678" s="5" t="str">
        <f t="shared" si="166"/>
        <v/>
      </c>
      <c r="BB10678" s="5" t="str">
        <f>IF(OR($E10678="",$G10678&lt;&gt;"Ativo"),"",IF(COUNTIFS($E$4:$E10678,$E10678,$A$4:$A10678,$A10678,$G$4:$G10678,"Ativo")=1,1,0))</f>
        <v/>
      </c>
      <c r="BC10678" t="str">
        <f>IF(OR($A10678="",$G10678&lt;&gt;"Ativo"),"",IF(COUNTIFS($A$4:$A10678,$A10678,$G$4:$G10678,"Ativo")=1,1,0))</f>
        <v/>
      </c>
    </row>
    <row r="10679" spans="1:55" x14ac:dyDescent="0.3">
      <c r="A10679" s="76"/>
      <c r="B10679" s="104"/>
      <c r="C10679" s="76"/>
      <c r="D10679" s="77"/>
      <c r="E10679" s="12"/>
      <c r="F10679" s="78"/>
      <c r="G10679" s="77"/>
      <c r="H10679" s="79"/>
      <c r="BA10679" s="5" t="str">
        <f t="shared" si="166"/>
        <v/>
      </c>
      <c r="BB10679" s="5" t="str">
        <f>IF(OR($E10679="",$G10679&lt;&gt;"Ativo"),"",IF(COUNTIFS($E$4:$E10679,$E10679,$A$4:$A10679,$A10679,$G$4:$G10679,"Ativo")=1,1,0))</f>
        <v/>
      </c>
      <c r="BC10679" t="str">
        <f>IF(OR($A10679="",$G10679&lt;&gt;"Ativo"),"",IF(COUNTIFS($A$4:$A10679,$A10679,$G$4:$G10679,"Ativo")=1,1,0))</f>
        <v/>
      </c>
    </row>
    <row r="10680" spans="1:55" x14ac:dyDescent="0.3">
      <c r="A10680" s="76"/>
      <c r="B10680" s="104"/>
      <c r="C10680" s="76"/>
      <c r="D10680" s="77"/>
      <c r="E10680" s="12"/>
      <c r="F10680" s="78"/>
      <c r="G10680" s="77"/>
      <c r="H10680" s="79"/>
      <c r="BA10680" s="5" t="str">
        <f t="shared" si="166"/>
        <v/>
      </c>
      <c r="BB10680" s="5" t="str">
        <f>IF(OR($E10680="",$G10680&lt;&gt;"Ativo"),"",IF(COUNTIFS($E$4:$E10680,$E10680,$A$4:$A10680,$A10680,$G$4:$G10680,"Ativo")=1,1,0))</f>
        <v/>
      </c>
      <c r="BC10680" t="str">
        <f>IF(OR($A10680="",$G10680&lt;&gt;"Ativo"),"",IF(COUNTIFS($A$4:$A10680,$A10680,$G$4:$G10680,"Ativo")=1,1,0))</f>
        <v/>
      </c>
    </row>
    <row r="10681" spans="1:55" x14ac:dyDescent="0.3">
      <c r="A10681" s="76"/>
      <c r="B10681" s="104"/>
      <c r="C10681" s="76"/>
      <c r="D10681" s="77"/>
      <c r="E10681" s="12"/>
      <c r="F10681" s="78"/>
      <c r="G10681" s="77"/>
      <c r="H10681" s="79"/>
      <c r="BA10681" s="5" t="str">
        <f t="shared" si="166"/>
        <v/>
      </c>
      <c r="BB10681" s="5" t="str">
        <f>IF(OR($E10681="",$G10681&lt;&gt;"Ativo"),"",IF(COUNTIFS($E$4:$E10681,$E10681,$A$4:$A10681,$A10681,$G$4:$G10681,"Ativo")=1,1,0))</f>
        <v/>
      </c>
      <c r="BC10681" t="str">
        <f>IF(OR($A10681="",$G10681&lt;&gt;"Ativo"),"",IF(COUNTIFS($A$4:$A10681,$A10681,$G$4:$G10681,"Ativo")=1,1,0))</f>
        <v/>
      </c>
    </row>
    <row r="10682" spans="1:55" x14ac:dyDescent="0.3">
      <c r="A10682" s="76"/>
      <c r="B10682" s="104"/>
      <c r="C10682" s="76"/>
      <c r="D10682" s="77"/>
      <c r="E10682" s="12"/>
      <c r="F10682" s="78"/>
      <c r="G10682" s="77"/>
      <c r="H10682" s="79"/>
      <c r="BA10682" s="5" t="str">
        <f t="shared" si="166"/>
        <v/>
      </c>
      <c r="BB10682" s="5" t="str">
        <f>IF(OR($E10682="",$G10682&lt;&gt;"Ativo"),"",IF(COUNTIFS($E$4:$E10682,$E10682,$A$4:$A10682,$A10682,$G$4:$G10682,"Ativo")=1,1,0))</f>
        <v/>
      </c>
      <c r="BC10682" t="str">
        <f>IF(OR($A10682="",$G10682&lt;&gt;"Ativo"),"",IF(COUNTIFS($A$4:$A10682,$A10682,$G$4:$G10682,"Ativo")=1,1,0))</f>
        <v/>
      </c>
    </row>
    <row r="10683" spans="1:55" x14ac:dyDescent="0.3">
      <c r="A10683" s="76"/>
      <c r="B10683" s="104"/>
      <c r="C10683" s="76"/>
      <c r="D10683" s="77"/>
      <c r="E10683" s="12"/>
      <c r="F10683" s="78"/>
      <c r="G10683" s="77"/>
      <c r="H10683" s="79"/>
      <c r="BA10683" s="5" t="str">
        <f t="shared" si="166"/>
        <v/>
      </c>
      <c r="BB10683" s="5" t="str">
        <f>IF(OR($E10683="",$G10683&lt;&gt;"Ativo"),"",IF(COUNTIFS($E$4:$E10683,$E10683,$A$4:$A10683,$A10683,$G$4:$G10683,"Ativo")=1,1,0))</f>
        <v/>
      </c>
      <c r="BC10683" t="str">
        <f>IF(OR($A10683="",$G10683&lt;&gt;"Ativo"),"",IF(COUNTIFS($A$4:$A10683,$A10683,$G$4:$G10683,"Ativo")=1,1,0))</f>
        <v/>
      </c>
    </row>
    <row r="10684" spans="1:55" x14ac:dyDescent="0.3">
      <c r="A10684" s="76"/>
      <c r="B10684" s="104"/>
      <c r="C10684" s="76"/>
      <c r="D10684" s="77"/>
      <c r="E10684" s="12"/>
      <c r="F10684" s="78"/>
      <c r="G10684" s="77"/>
      <c r="H10684" s="79"/>
      <c r="BA10684" s="5" t="str">
        <f t="shared" si="166"/>
        <v/>
      </c>
      <c r="BB10684" s="5" t="str">
        <f>IF(OR($E10684="",$G10684&lt;&gt;"Ativo"),"",IF(COUNTIFS($E$4:$E10684,$E10684,$A$4:$A10684,$A10684,$G$4:$G10684,"Ativo")=1,1,0))</f>
        <v/>
      </c>
      <c r="BC10684" t="str">
        <f>IF(OR($A10684="",$G10684&lt;&gt;"Ativo"),"",IF(COUNTIFS($A$4:$A10684,$A10684,$G$4:$G10684,"Ativo")=1,1,0))</f>
        <v/>
      </c>
    </row>
    <row r="10685" spans="1:55" x14ac:dyDescent="0.3">
      <c r="A10685" s="76"/>
      <c r="B10685" s="104"/>
      <c r="C10685" s="76"/>
      <c r="D10685" s="77"/>
      <c r="E10685" s="12"/>
      <c r="F10685" s="78"/>
      <c r="G10685" s="77"/>
      <c r="H10685" s="79"/>
      <c r="BA10685" s="5" t="str">
        <f t="shared" si="166"/>
        <v/>
      </c>
      <c r="BB10685" s="5" t="str">
        <f>IF(OR($E10685="",$G10685&lt;&gt;"Ativo"),"",IF(COUNTIFS($E$4:$E10685,$E10685,$A$4:$A10685,$A10685,$G$4:$G10685,"Ativo")=1,1,0))</f>
        <v/>
      </c>
      <c r="BC10685" t="str">
        <f>IF(OR($A10685="",$G10685&lt;&gt;"Ativo"),"",IF(COUNTIFS($A$4:$A10685,$A10685,$G$4:$G10685,"Ativo")=1,1,0))</f>
        <v/>
      </c>
    </row>
    <row r="10686" spans="1:55" x14ac:dyDescent="0.3">
      <c r="A10686" s="76"/>
      <c r="B10686" s="104"/>
      <c r="C10686" s="76"/>
      <c r="D10686" s="77"/>
      <c r="E10686" s="12"/>
      <c r="F10686" s="78"/>
      <c r="G10686" s="77"/>
      <c r="H10686" s="79"/>
      <c r="BA10686" s="5" t="str">
        <f t="shared" si="166"/>
        <v/>
      </c>
      <c r="BB10686" s="5" t="str">
        <f>IF(OR($E10686="",$G10686&lt;&gt;"Ativo"),"",IF(COUNTIFS($E$4:$E10686,$E10686,$A$4:$A10686,$A10686,$G$4:$G10686,"Ativo")=1,1,0))</f>
        <v/>
      </c>
      <c r="BC10686" t="str">
        <f>IF(OR($A10686="",$G10686&lt;&gt;"Ativo"),"",IF(COUNTIFS($A$4:$A10686,$A10686,$G$4:$G10686,"Ativo")=1,1,0))</f>
        <v/>
      </c>
    </row>
    <row r="10687" spans="1:55" x14ac:dyDescent="0.3">
      <c r="A10687" s="76"/>
      <c r="B10687" s="104"/>
      <c r="C10687" s="76"/>
      <c r="D10687" s="77"/>
      <c r="E10687" s="12"/>
      <c r="F10687" s="78"/>
      <c r="G10687" s="77"/>
      <c r="H10687" s="79"/>
      <c r="BA10687" s="5" t="str">
        <f t="shared" si="166"/>
        <v/>
      </c>
      <c r="BB10687" s="5" t="str">
        <f>IF(OR($E10687="",$G10687&lt;&gt;"Ativo"),"",IF(COUNTIFS($E$4:$E10687,$E10687,$A$4:$A10687,$A10687,$G$4:$G10687,"Ativo")=1,1,0))</f>
        <v/>
      </c>
      <c r="BC10687" t="str">
        <f>IF(OR($A10687="",$G10687&lt;&gt;"Ativo"),"",IF(COUNTIFS($A$4:$A10687,$A10687,$G$4:$G10687,"Ativo")=1,1,0))</f>
        <v/>
      </c>
    </row>
    <row r="10688" spans="1:55" x14ac:dyDescent="0.3">
      <c r="A10688" s="76"/>
      <c r="B10688" s="104"/>
      <c r="C10688" s="76"/>
      <c r="D10688" s="77"/>
      <c r="E10688" s="12"/>
      <c r="F10688" s="78"/>
      <c r="G10688" s="77"/>
      <c r="H10688" s="79"/>
      <c r="BA10688" s="5" t="str">
        <f t="shared" si="166"/>
        <v/>
      </c>
      <c r="BB10688" s="5" t="str">
        <f>IF(OR($E10688="",$G10688&lt;&gt;"Ativo"),"",IF(COUNTIFS($E$4:$E10688,$E10688,$A$4:$A10688,$A10688,$G$4:$G10688,"Ativo")=1,1,0))</f>
        <v/>
      </c>
      <c r="BC10688" t="str">
        <f>IF(OR($A10688="",$G10688&lt;&gt;"Ativo"),"",IF(COUNTIFS($A$4:$A10688,$A10688,$G$4:$G10688,"Ativo")=1,1,0))</f>
        <v/>
      </c>
    </row>
    <row r="10689" spans="1:55" x14ac:dyDescent="0.3">
      <c r="A10689" s="76"/>
      <c r="B10689" s="104"/>
      <c r="C10689" s="76"/>
      <c r="D10689" s="77"/>
      <c r="E10689" s="12"/>
      <c r="F10689" s="78"/>
      <c r="G10689" s="77"/>
      <c r="H10689" s="79"/>
      <c r="BA10689" s="5" t="str">
        <f t="shared" si="166"/>
        <v/>
      </c>
      <c r="BB10689" s="5" t="str">
        <f>IF(OR($E10689="",$G10689&lt;&gt;"Ativo"),"",IF(COUNTIFS($E$4:$E10689,$E10689,$A$4:$A10689,$A10689,$G$4:$G10689,"Ativo")=1,1,0))</f>
        <v/>
      </c>
      <c r="BC10689" t="str">
        <f>IF(OR($A10689="",$G10689&lt;&gt;"Ativo"),"",IF(COUNTIFS($A$4:$A10689,$A10689,$G$4:$G10689,"Ativo")=1,1,0))</f>
        <v/>
      </c>
    </row>
    <row r="10690" spans="1:55" x14ac:dyDescent="0.3">
      <c r="A10690" s="76"/>
      <c r="B10690" s="104"/>
      <c r="C10690" s="76"/>
      <c r="D10690" s="77"/>
      <c r="E10690" s="12"/>
      <c r="F10690" s="78"/>
      <c r="G10690" s="77"/>
      <c r="H10690" s="79"/>
      <c r="BA10690" s="5" t="str">
        <f t="shared" si="166"/>
        <v/>
      </c>
      <c r="BB10690" s="5" t="str">
        <f>IF(OR($E10690="",$G10690&lt;&gt;"Ativo"),"",IF(COUNTIFS($E$4:$E10690,$E10690,$A$4:$A10690,$A10690,$G$4:$G10690,"Ativo")=1,1,0))</f>
        <v/>
      </c>
      <c r="BC10690" t="str">
        <f>IF(OR($A10690="",$G10690&lt;&gt;"Ativo"),"",IF(COUNTIFS($A$4:$A10690,$A10690,$G$4:$G10690,"Ativo")=1,1,0))</f>
        <v/>
      </c>
    </row>
    <row r="10691" spans="1:55" x14ac:dyDescent="0.3">
      <c r="A10691" s="76"/>
      <c r="B10691" s="104"/>
      <c r="C10691" s="76"/>
      <c r="D10691" s="77"/>
      <c r="E10691" s="12"/>
      <c r="F10691" s="78"/>
      <c r="G10691" s="77"/>
      <c r="H10691" s="79"/>
      <c r="BA10691" s="5" t="str">
        <f t="shared" si="166"/>
        <v/>
      </c>
      <c r="BB10691" s="5" t="str">
        <f>IF(OR($E10691="",$G10691&lt;&gt;"Ativo"),"",IF(COUNTIFS($E$4:$E10691,$E10691,$A$4:$A10691,$A10691,$G$4:$G10691,"Ativo")=1,1,0))</f>
        <v/>
      </c>
      <c r="BC10691" t="str">
        <f>IF(OR($A10691="",$G10691&lt;&gt;"Ativo"),"",IF(COUNTIFS($A$4:$A10691,$A10691,$G$4:$G10691,"Ativo")=1,1,0))</f>
        <v/>
      </c>
    </row>
    <row r="10692" spans="1:55" x14ac:dyDescent="0.3">
      <c r="A10692" s="76"/>
      <c r="B10692" s="104"/>
      <c r="C10692" s="76"/>
      <c r="D10692" s="77"/>
      <c r="E10692" s="12"/>
      <c r="F10692" s="78"/>
      <c r="G10692" s="77"/>
      <c r="H10692" s="79"/>
      <c r="BA10692" s="5" t="str">
        <f t="shared" ref="BA10692:BA10755" si="167">IF($D10692="","",MID($D10692,4,LEN($D10692)-5))</f>
        <v/>
      </c>
      <c r="BB10692" s="5" t="str">
        <f>IF(OR($E10692="",$G10692&lt;&gt;"Ativo"),"",IF(COUNTIFS($E$4:$E10692,$E10692,$A$4:$A10692,$A10692,$G$4:$G10692,"Ativo")=1,1,0))</f>
        <v/>
      </c>
      <c r="BC10692" t="str">
        <f>IF(OR($A10692="",$G10692&lt;&gt;"Ativo"),"",IF(COUNTIFS($A$4:$A10692,$A10692,$G$4:$G10692,"Ativo")=1,1,0))</f>
        <v/>
      </c>
    </row>
    <row r="10693" spans="1:55" x14ac:dyDescent="0.3">
      <c r="A10693" s="76"/>
      <c r="B10693" s="104"/>
      <c r="C10693" s="76"/>
      <c r="D10693" s="77"/>
      <c r="E10693" s="12"/>
      <c r="F10693" s="78"/>
      <c r="G10693" s="77"/>
      <c r="H10693" s="79"/>
      <c r="BA10693" s="5" t="str">
        <f t="shared" si="167"/>
        <v/>
      </c>
      <c r="BB10693" s="5" t="str">
        <f>IF(OR($E10693="",$G10693&lt;&gt;"Ativo"),"",IF(COUNTIFS($E$4:$E10693,$E10693,$A$4:$A10693,$A10693,$G$4:$G10693,"Ativo")=1,1,0))</f>
        <v/>
      </c>
      <c r="BC10693" t="str">
        <f>IF(OR($A10693="",$G10693&lt;&gt;"Ativo"),"",IF(COUNTIFS($A$4:$A10693,$A10693,$G$4:$G10693,"Ativo")=1,1,0))</f>
        <v/>
      </c>
    </row>
    <row r="10694" spans="1:55" x14ac:dyDescent="0.3">
      <c r="A10694" s="76"/>
      <c r="B10694" s="104"/>
      <c r="C10694" s="76"/>
      <c r="D10694" s="77"/>
      <c r="E10694" s="12"/>
      <c r="F10694" s="78"/>
      <c r="G10694" s="77"/>
      <c r="H10694" s="79"/>
      <c r="BA10694" s="5" t="str">
        <f t="shared" si="167"/>
        <v/>
      </c>
      <c r="BB10694" s="5" t="str">
        <f>IF(OR($E10694="",$G10694&lt;&gt;"Ativo"),"",IF(COUNTIFS($E$4:$E10694,$E10694,$A$4:$A10694,$A10694,$G$4:$G10694,"Ativo")=1,1,0))</f>
        <v/>
      </c>
      <c r="BC10694" t="str">
        <f>IF(OR($A10694="",$G10694&lt;&gt;"Ativo"),"",IF(COUNTIFS($A$4:$A10694,$A10694,$G$4:$G10694,"Ativo")=1,1,0))</f>
        <v/>
      </c>
    </row>
    <row r="10695" spans="1:55" x14ac:dyDescent="0.3">
      <c r="A10695" s="76"/>
      <c r="B10695" s="104"/>
      <c r="C10695" s="76"/>
      <c r="D10695" s="77"/>
      <c r="E10695" s="12"/>
      <c r="F10695" s="78"/>
      <c r="G10695" s="77"/>
      <c r="H10695" s="79"/>
      <c r="BA10695" s="5" t="str">
        <f t="shared" si="167"/>
        <v/>
      </c>
      <c r="BB10695" s="5" t="str">
        <f>IF(OR($E10695="",$G10695&lt;&gt;"Ativo"),"",IF(COUNTIFS($E$4:$E10695,$E10695,$A$4:$A10695,$A10695,$G$4:$G10695,"Ativo")=1,1,0))</f>
        <v/>
      </c>
      <c r="BC10695" t="str">
        <f>IF(OR($A10695="",$G10695&lt;&gt;"Ativo"),"",IF(COUNTIFS($A$4:$A10695,$A10695,$G$4:$G10695,"Ativo")=1,1,0))</f>
        <v/>
      </c>
    </row>
    <row r="10696" spans="1:55" x14ac:dyDescent="0.3">
      <c r="A10696" s="76"/>
      <c r="B10696" s="104"/>
      <c r="C10696" s="76"/>
      <c r="D10696" s="77"/>
      <c r="E10696" s="12"/>
      <c r="F10696" s="78"/>
      <c r="G10696" s="77"/>
      <c r="H10696" s="79"/>
      <c r="BA10696" s="5" t="str">
        <f t="shared" si="167"/>
        <v/>
      </c>
      <c r="BB10696" s="5" t="str">
        <f>IF(OR($E10696="",$G10696&lt;&gt;"Ativo"),"",IF(COUNTIFS($E$4:$E10696,$E10696,$A$4:$A10696,$A10696,$G$4:$G10696,"Ativo")=1,1,0))</f>
        <v/>
      </c>
      <c r="BC10696" t="str">
        <f>IF(OR($A10696="",$G10696&lt;&gt;"Ativo"),"",IF(COUNTIFS($A$4:$A10696,$A10696,$G$4:$G10696,"Ativo")=1,1,0))</f>
        <v/>
      </c>
    </row>
    <row r="10697" spans="1:55" x14ac:dyDescent="0.3">
      <c r="A10697" s="76"/>
      <c r="B10697" s="104"/>
      <c r="C10697" s="76"/>
      <c r="D10697" s="77"/>
      <c r="E10697" s="12"/>
      <c r="F10697" s="78"/>
      <c r="G10697" s="77"/>
      <c r="H10697" s="79"/>
      <c r="BA10697" s="5" t="str">
        <f t="shared" si="167"/>
        <v/>
      </c>
      <c r="BB10697" s="5" t="str">
        <f>IF(OR($E10697="",$G10697&lt;&gt;"Ativo"),"",IF(COUNTIFS($E$4:$E10697,$E10697,$A$4:$A10697,$A10697,$G$4:$G10697,"Ativo")=1,1,0))</f>
        <v/>
      </c>
      <c r="BC10697" t="str">
        <f>IF(OR($A10697="",$G10697&lt;&gt;"Ativo"),"",IF(COUNTIFS($A$4:$A10697,$A10697,$G$4:$G10697,"Ativo")=1,1,0))</f>
        <v/>
      </c>
    </row>
    <row r="10698" spans="1:55" x14ac:dyDescent="0.3">
      <c r="A10698" s="76"/>
      <c r="B10698" s="104"/>
      <c r="C10698" s="76"/>
      <c r="D10698" s="77"/>
      <c r="E10698" s="12"/>
      <c r="F10698" s="78"/>
      <c r="G10698" s="77"/>
      <c r="H10698" s="79"/>
      <c r="BA10698" s="5" t="str">
        <f t="shared" si="167"/>
        <v/>
      </c>
      <c r="BB10698" s="5" t="str">
        <f>IF(OR($E10698="",$G10698&lt;&gt;"Ativo"),"",IF(COUNTIFS($E$4:$E10698,$E10698,$A$4:$A10698,$A10698,$G$4:$G10698,"Ativo")=1,1,0))</f>
        <v/>
      </c>
      <c r="BC10698" t="str">
        <f>IF(OR($A10698="",$G10698&lt;&gt;"Ativo"),"",IF(COUNTIFS($A$4:$A10698,$A10698,$G$4:$G10698,"Ativo")=1,1,0))</f>
        <v/>
      </c>
    </row>
    <row r="10699" spans="1:55" x14ac:dyDescent="0.3">
      <c r="A10699" s="76"/>
      <c r="B10699" s="104"/>
      <c r="C10699" s="76"/>
      <c r="D10699" s="77"/>
      <c r="E10699" s="12"/>
      <c r="F10699" s="78"/>
      <c r="G10699" s="77"/>
      <c r="H10699" s="79"/>
      <c r="BA10699" s="5" t="str">
        <f t="shared" si="167"/>
        <v/>
      </c>
      <c r="BB10699" s="5" t="str">
        <f>IF(OR($E10699="",$G10699&lt;&gt;"Ativo"),"",IF(COUNTIFS($E$4:$E10699,$E10699,$A$4:$A10699,$A10699,$G$4:$G10699,"Ativo")=1,1,0))</f>
        <v/>
      </c>
      <c r="BC10699" t="str">
        <f>IF(OR($A10699="",$G10699&lt;&gt;"Ativo"),"",IF(COUNTIFS($A$4:$A10699,$A10699,$G$4:$G10699,"Ativo")=1,1,0))</f>
        <v/>
      </c>
    </row>
    <row r="10700" spans="1:55" x14ac:dyDescent="0.3">
      <c r="A10700" s="76"/>
      <c r="B10700" s="104"/>
      <c r="C10700" s="76"/>
      <c r="D10700" s="77"/>
      <c r="E10700" s="12"/>
      <c r="F10700" s="78"/>
      <c r="G10700" s="77"/>
      <c r="H10700" s="79"/>
      <c r="BA10700" s="5" t="str">
        <f t="shared" si="167"/>
        <v/>
      </c>
      <c r="BB10700" s="5" t="str">
        <f>IF(OR($E10700="",$G10700&lt;&gt;"Ativo"),"",IF(COUNTIFS($E$4:$E10700,$E10700,$A$4:$A10700,$A10700,$G$4:$G10700,"Ativo")=1,1,0))</f>
        <v/>
      </c>
      <c r="BC10700" t="str">
        <f>IF(OR($A10700="",$G10700&lt;&gt;"Ativo"),"",IF(COUNTIFS($A$4:$A10700,$A10700,$G$4:$G10700,"Ativo")=1,1,0))</f>
        <v/>
      </c>
    </row>
    <row r="10701" spans="1:55" x14ac:dyDescent="0.3">
      <c r="A10701" s="76"/>
      <c r="B10701" s="104"/>
      <c r="C10701" s="76"/>
      <c r="D10701" s="77"/>
      <c r="E10701" s="12"/>
      <c r="F10701" s="78"/>
      <c r="G10701" s="77"/>
      <c r="H10701" s="79"/>
      <c r="BA10701" s="5" t="str">
        <f t="shared" si="167"/>
        <v/>
      </c>
      <c r="BB10701" s="5" t="str">
        <f>IF(OR($E10701="",$G10701&lt;&gt;"Ativo"),"",IF(COUNTIFS($E$4:$E10701,$E10701,$A$4:$A10701,$A10701,$G$4:$G10701,"Ativo")=1,1,0))</f>
        <v/>
      </c>
      <c r="BC10701" t="str">
        <f>IF(OR($A10701="",$G10701&lt;&gt;"Ativo"),"",IF(COUNTIFS($A$4:$A10701,$A10701,$G$4:$G10701,"Ativo")=1,1,0))</f>
        <v/>
      </c>
    </row>
    <row r="10702" spans="1:55" x14ac:dyDescent="0.3">
      <c r="A10702" s="76"/>
      <c r="B10702" s="104"/>
      <c r="C10702" s="76"/>
      <c r="D10702" s="77"/>
      <c r="E10702" s="12"/>
      <c r="F10702" s="78"/>
      <c r="G10702" s="77"/>
      <c r="H10702" s="79"/>
      <c r="BA10702" s="5" t="str">
        <f t="shared" si="167"/>
        <v/>
      </c>
      <c r="BB10702" s="5" t="str">
        <f>IF(OR($E10702="",$G10702&lt;&gt;"Ativo"),"",IF(COUNTIFS($E$4:$E10702,$E10702,$A$4:$A10702,$A10702,$G$4:$G10702,"Ativo")=1,1,0))</f>
        <v/>
      </c>
      <c r="BC10702" t="str">
        <f>IF(OR($A10702="",$G10702&lt;&gt;"Ativo"),"",IF(COUNTIFS($A$4:$A10702,$A10702,$G$4:$G10702,"Ativo")=1,1,0))</f>
        <v/>
      </c>
    </row>
    <row r="10703" spans="1:55" x14ac:dyDescent="0.3">
      <c r="A10703" s="76"/>
      <c r="B10703" s="104"/>
      <c r="C10703" s="76"/>
      <c r="D10703" s="77"/>
      <c r="E10703" s="12"/>
      <c r="F10703" s="78"/>
      <c r="G10703" s="77"/>
      <c r="H10703" s="79"/>
      <c r="BA10703" s="5" t="str">
        <f t="shared" si="167"/>
        <v/>
      </c>
      <c r="BB10703" s="5" t="str">
        <f>IF(OR($E10703="",$G10703&lt;&gt;"Ativo"),"",IF(COUNTIFS($E$4:$E10703,$E10703,$A$4:$A10703,$A10703,$G$4:$G10703,"Ativo")=1,1,0))</f>
        <v/>
      </c>
      <c r="BC10703" t="str">
        <f>IF(OR($A10703="",$G10703&lt;&gt;"Ativo"),"",IF(COUNTIFS($A$4:$A10703,$A10703,$G$4:$G10703,"Ativo")=1,1,0))</f>
        <v/>
      </c>
    </row>
    <row r="10704" spans="1:55" x14ac:dyDescent="0.3">
      <c r="A10704" s="76"/>
      <c r="B10704" s="104"/>
      <c r="C10704" s="76"/>
      <c r="D10704" s="77"/>
      <c r="E10704" s="12"/>
      <c r="F10704" s="78"/>
      <c r="G10704" s="77"/>
      <c r="H10704" s="79"/>
      <c r="BA10704" s="5" t="str">
        <f t="shared" si="167"/>
        <v/>
      </c>
      <c r="BB10704" s="5" t="str">
        <f>IF(OR($E10704="",$G10704&lt;&gt;"Ativo"),"",IF(COUNTIFS($E$4:$E10704,$E10704,$A$4:$A10704,$A10704,$G$4:$G10704,"Ativo")=1,1,0))</f>
        <v/>
      </c>
      <c r="BC10704" t="str">
        <f>IF(OR($A10704="",$G10704&lt;&gt;"Ativo"),"",IF(COUNTIFS($A$4:$A10704,$A10704,$G$4:$G10704,"Ativo")=1,1,0))</f>
        <v/>
      </c>
    </row>
    <row r="10705" spans="1:55" x14ac:dyDescent="0.3">
      <c r="A10705" s="76"/>
      <c r="B10705" s="104"/>
      <c r="C10705" s="76"/>
      <c r="D10705" s="77"/>
      <c r="E10705" s="12"/>
      <c r="F10705" s="78"/>
      <c r="G10705" s="77"/>
      <c r="H10705" s="79"/>
      <c r="BA10705" s="5" t="str">
        <f t="shared" si="167"/>
        <v/>
      </c>
      <c r="BB10705" s="5" t="str">
        <f>IF(OR($E10705="",$G10705&lt;&gt;"Ativo"),"",IF(COUNTIFS($E$4:$E10705,$E10705,$A$4:$A10705,$A10705,$G$4:$G10705,"Ativo")=1,1,0))</f>
        <v/>
      </c>
      <c r="BC10705" t="str">
        <f>IF(OR($A10705="",$G10705&lt;&gt;"Ativo"),"",IF(COUNTIFS($A$4:$A10705,$A10705,$G$4:$G10705,"Ativo")=1,1,0))</f>
        <v/>
      </c>
    </row>
    <row r="10706" spans="1:55" x14ac:dyDescent="0.3">
      <c r="A10706" s="76"/>
      <c r="B10706" s="104"/>
      <c r="C10706" s="76"/>
      <c r="D10706" s="77"/>
      <c r="E10706" s="12"/>
      <c r="F10706" s="78"/>
      <c r="G10706" s="77"/>
      <c r="H10706" s="79"/>
      <c r="BA10706" s="5" t="str">
        <f t="shared" si="167"/>
        <v/>
      </c>
      <c r="BB10706" s="5" t="str">
        <f>IF(OR($E10706="",$G10706&lt;&gt;"Ativo"),"",IF(COUNTIFS($E$4:$E10706,$E10706,$A$4:$A10706,$A10706,$G$4:$G10706,"Ativo")=1,1,0))</f>
        <v/>
      </c>
      <c r="BC10706" t="str">
        <f>IF(OR($A10706="",$G10706&lt;&gt;"Ativo"),"",IF(COUNTIFS($A$4:$A10706,$A10706,$G$4:$G10706,"Ativo")=1,1,0))</f>
        <v/>
      </c>
    </row>
    <row r="10707" spans="1:55" x14ac:dyDescent="0.3">
      <c r="A10707" s="76"/>
      <c r="B10707" s="104"/>
      <c r="C10707" s="76"/>
      <c r="D10707" s="77"/>
      <c r="E10707" s="12"/>
      <c r="F10707" s="78"/>
      <c r="G10707" s="77"/>
      <c r="H10707" s="79"/>
      <c r="BA10707" s="5" t="str">
        <f t="shared" si="167"/>
        <v/>
      </c>
      <c r="BB10707" s="5" t="str">
        <f>IF(OR($E10707="",$G10707&lt;&gt;"Ativo"),"",IF(COUNTIFS($E$4:$E10707,$E10707,$A$4:$A10707,$A10707,$G$4:$G10707,"Ativo")=1,1,0))</f>
        <v/>
      </c>
      <c r="BC10707" t="str">
        <f>IF(OR($A10707="",$G10707&lt;&gt;"Ativo"),"",IF(COUNTIFS($A$4:$A10707,$A10707,$G$4:$G10707,"Ativo")=1,1,0))</f>
        <v/>
      </c>
    </row>
    <row r="10708" spans="1:55" x14ac:dyDescent="0.3">
      <c r="A10708" s="76"/>
      <c r="B10708" s="104"/>
      <c r="C10708" s="76"/>
      <c r="D10708" s="77"/>
      <c r="E10708" s="12"/>
      <c r="F10708" s="78"/>
      <c r="G10708" s="77"/>
      <c r="H10708" s="79"/>
      <c r="BA10708" s="5" t="str">
        <f t="shared" si="167"/>
        <v/>
      </c>
      <c r="BB10708" s="5" t="str">
        <f>IF(OR($E10708="",$G10708&lt;&gt;"Ativo"),"",IF(COUNTIFS($E$4:$E10708,$E10708,$A$4:$A10708,$A10708,$G$4:$G10708,"Ativo")=1,1,0))</f>
        <v/>
      </c>
      <c r="BC10708" t="str">
        <f>IF(OR($A10708="",$G10708&lt;&gt;"Ativo"),"",IF(COUNTIFS($A$4:$A10708,$A10708,$G$4:$G10708,"Ativo")=1,1,0))</f>
        <v/>
      </c>
    </row>
    <row r="10709" spans="1:55" x14ac:dyDescent="0.3">
      <c r="A10709" s="76"/>
      <c r="B10709" s="104"/>
      <c r="C10709" s="76"/>
      <c r="D10709" s="77"/>
      <c r="E10709" s="12"/>
      <c r="F10709" s="78"/>
      <c r="G10709" s="77"/>
      <c r="H10709" s="79"/>
      <c r="BA10709" s="5" t="str">
        <f t="shared" si="167"/>
        <v/>
      </c>
      <c r="BB10709" s="5" t="str">
        <f>IF(OR($E10709="",$G10709&lt;&gt;"Ativo"),"",IF(COUNTIFS($E$4:$E10709,$E10709,$A$4:$A10709,$A10709,$G$4:$G10709,"Ativo")=1,1,0))</f>
        <v/>
      </c>
      <c r="BC10709" t="str">
        <f>IF(OR($A10709="",$G10709&lt;&gt;"Ativo"),"",IF(COUNTIFS($A$4:$A10709,$A10709,$G$4:$G10709,"Ativo")=1,1,0))</f>
        <v/>
      </c>
    </row>
    <row r="10710" spans="1:55" x14ac:dyDescent="0.3">
      <c r="A10710" s="76"/>
      <c r="B10710" s="104"/>
      <c r="C10710" s="76"/>
      <c r="D10710" s="77"/>
      <c r="E10710" s="12"/>
      <c r="F10710" s="78"/>
      <c r="G10710" s="77"/>
      <c r="H10710" s="79"/>
      <c r="BA10710" s="5" t="str">
        <f t="shared" si="167"/>
        <v/>
      </c>
      <c r="BB10710" s="5" t="str">
        <f>IF(OR($E10710="",$G10710&lt;&gt;"Ativo"),"",IF(COUNTIFS($E$4:$E10710,$E10710,$A$4:$A10710,$A10710,$G$4:$G10710,"Ativo")=1,1,0))</f>
        <v/>
      </c>
      <c r="BC10710" t="str">
        <f>IF(OR($A10710="",$G10710&lt;&gt;"Ativo"),"",IF(COUNTIFS($A$4:$A10710,$A10710,$G$4:$G10710,"Ativo")=1,1,0))</f>
        <v/>
      </c>
    </row>
    <row r="10711" spans="1:55" x14ac:dyDescent="0.3">
      <c r="A10711" s="76"/>
      <c r="B10711" s="104"/>
      <c r="C10711" s="76"/>
      <c r="D10711" s="77"/>
      <c r="E10711" s="12"/>
      <c r="F10711" s="78"/>
      <c r="G10711" s="77"/>
      <c r="H10711" s="79"/>
      <c r="BA10711" s="5" t="str">
        <f t="shared" si="167"/>
        <v/>
      </c>
      <c r="BB10711" s="5" t="str">
        <f>IF(OR($E10711="",$G10711&lt;&gt;"Ativo"),"",IF(COUNTIFS($E$4:$E10711,$E10711,$A$4:$A10711,$A10711,$G$4:$G10711,"Ativo")=1,1,0))</f>
        <v/>
      </c>
      <c r="BC10711" t="str">
        <f>IF(OR($A10711="",$G10711&lt;&gt;"Ativo"),"",IF(COUNTIFS($A$4:$A10711,$A10711,$G$4:$G10711,"Ativo")=1,1,0))</f>
        <v/>
      </c>
    </row>
    <row r="10712" spans="1:55" x14ac:dyDescent="0.3">
      <c r="A10712" s="76"/>
      <c r="B10712" s="104"/>
      <c r="C10712" s="76"/>
      <c r="D10712" s="77"/>
      <c r="E10712" s="12"/>
      <c r="F10712" s="78"/>
      <c r="G10712" s="77"/>
      <c r="H10712" s="79"/>
      <c r="BA10712" s="5" t="str">
        <f t="shared" si="167"/>
        <v/>
      </c>
      <c r="BB10712" s="5" t="str">
        <f>IF(OR($E10712="",$G10712&lt;&gt;"Ativo"),"",IF(COUNTIFS($E$4:$E10712,$E10712,$A$4:$A10712,$A10712,$G$4:$G10712,"Ativo")=1,1,0))</f>
        <v/>
      </c>
      <c r="BC10712" t="str">
        <f>IF(OR($A10712="",$G10712&lt;&gt;"Ativo"),"",IF(COUNTIFS($A$4:$A10712,$A10712,$G$4:$G10712,"Ativo")=1,1,0))</f>
        <v/>
      </c>
    </row>
    <row r="10713" spans="1:55" x14ac:dyDescent="0.3">
      <c r="A10713" s="76"/>
      <c r="B10713" s="104"/>
      <c r="C10713" s="76"/>
      <c r="D10713" s="77"/>
      <c r="E10713" s="12"/>
      <c r="F10713" s="78"/>
      <c r="G10713" s="77"/>
      <c r="H10713" s="79"/>
      <c r="BA10713" s="5" t="str">
        <f t="shared" si="167"/>
        <v/>
      </c>
      <c r="BB10713" s="5" t="str">
        <f>IF(OR($E10713="",$G10713&lt;&gt;"Ativo"),"",IF(COUNTIFS($E$4:$E10713,$E10713,$A$4:$A10713,$A10713,$G$4:$G10713,"Ativo")=1,1,0))</f>
        <v/>
      </c>
      <c r="BC10713" t="str">
        <f>IF(OR($A10713="",$G10713&lt;&gt;"Ativo"),"",IF(COUNTIFS($A$4:$A10713,$A10713,$G$4:$G10713,"Ativo")=1,1,0))</f>
        <v/>
      </c>
    </row>
    <row r="10714" spans="1:55" x14ac:dyDescent="0.3">
      <c r="A10714" s="76"/>
      <c r="B10714" s="104"/>
      <c r="C10714" s="76"/>
      <c r="D10714" s="77"/>
      <c r="E10714" s="12"/>
      <c r="F10714" s="78"/>
      <c r="G10714" s="77"/>
      <c r="H10714" s="79"/>
      <c r="BA10714" s="5" t="str">
        <f t="shared" si="167"/>
        <v/>
      </c>
      <c r="BB10714" s="5" t="str">
        <f>IF(OR($E10714="",$G10714&lt;&gt;"Ativo"),"",IF(COUNTIFS($E$4:$E10714,$E10714,$A$4:$A10714,$A10714,$G$4:$G10714,"Ativo")=1,1,0))</f>
        <v/>
      </c>
      <c r="BC10714" t="str">
        <f>IF(OR($A10714="",$G10714&lt;&gt;"Ativo"),"",IF(COUNTIFS($A$4:$A10714,$A10714,$G$4:$G10714,"Ativo")=1,1,0))</f>
        <v/>
      </c>
    </row>
    <row r="10715" spans="1:55" x14ac:dyDescent="0.3">
      <c r="A10715" s="76"/>
      <c r="B10715" s="104"/>
      <c r="C10715" s="76"/>
      <c r="D10715" s="77"/>
      <c r="E10715" s="12"/>
      <c r="F10715" s="78"/>
      <c r="G10715" s="77"/>
      <c r="H10715" s="79"/>
      <c r="BA10715" s="5" t="str">
        <f t="shared" si="167"/>
        <v/>
      </c>
      <c r="BB10715" s="5" t="str">
        <f>IF(OR($E10715="",$G10715&lt;&gt;"Ativo"),"",IF(COUNTIFS($E$4:$E10715,$E10715,$A$4:$A10715,$A10715,$G$4:$G10715,"Ativo")=1,1,0))</f>
        <v/>
      </c>
      <c r="BC10715" t="str">
        <f>IF(OR($A10715="",$G10715&lt;&gt;"Ativo"),"",IF(COUNTIFS($A$4:$A10715,$A10715,$G$4:$G10715,"Ativo")=1,1,0))</f>
        <v/>
      </c>
    </row>
    <row r="10716" spans="1:55" x14ac:dyDescent="0.3">
      <c r="A10716" s="76"/>
      <c r="B10716" s="104"/>
      <c r="C10716" s="76"/>
      <c r="D10716" s="77"/>
      <c r="E10716" s="12"/>
      <c r="F10716" s="78"/>
      <c r="G10716" s="77"/>
      <c r="H10716" s="79"/>
      <c r="BA10716" s="5" t="str">
        <f t="shared" si="167"/>
        <v/>
      </c>
      <c r="BB10716" s="5" t="str">
        <f>IF(OR($E10716="",$G10716&lt;&gt;"Ativo"),"",IF(COUNTIFS($E$4:$E10716,$E10716,$A$4:$A10716,$A10716,$G$4:$G10716,"Ativo")=1,1,0))</f>
        <v/>
      </c>
      <c r="BC10716" t="str">
        <f>IF(OR($A10716="",$G10716&lt;&gt;"Ativo"),"",IF(COUNTIFS($A$4:$A10716,$A10716,$G$4:$G10716,"Ativo")=1,1,0))</f>
        <v/>
      </c>
    </row>
    <row r="10717" spans="1:55" x14ac:dyDescent="0.3">
      <c r="A10717" s="76"/>
      <c r="B10717" s="104"/>
      <c r="C10717" s="76"/>
      <c r="D10717" s="77"/>
      <c r="E10717" s="12"/>
      <c r="F10717" s="78"/>
      <c r="G10717" s="77"/>
      <c r="H10717" s="79"/>
      <c r="BA10717" s="5" t="str">
        <f t="shared" si="167"/>
        <v/>
      </c>
      <c r="BB10717" s="5" t="str">
        <f>IF(OR($E10717="",$G10717&lt;&gt;"Ativo"),"",IF(COUNTIFS($E$4:$E10717,$E10717,$A$4:$A10717,$A10717,$G$4:$G10717,"Ativo")=1,1,0))</f>
        <v/>
      </c>
      <c r="BC10717" t="str">
        <f>IF(OR($A10717="",$G10717&lt;&gt;"Ativo"),"",IF(COUNTIFS($A$4:$A10717,$A10717,$G$4:$G10717,"Ativo")=1,1,0))</f>
        <v/>
      </c>
    </row>
    <row r="10718" spans="1:55" x14ac:dyDescent="0.3">
      <c r="A10718" s="76"/>
      <c r="B10718" s="104"/>
      <c r="C10718" s="76"/>
      <c r="D10718" s="77"/>
      <c r="E10718" s="12"/>
      <c r="F10718" s="78"/>
      <c r="G10718" s="77"/>
      <c r="H10718" s="79"/>
      <c r="BA10718" s="5" t="str">
        <f t="shared" si="167"/>
        <v/>
      </c>
      <c r="BB10718" s="5" t="str">
        <f>IF(OR($E10718="",$G10718&lt;&gt;"Ativo"),"",IF(COUNTIFS($E$4:$E10718,$E10718,$A$4:$A10718,$A10718,$G$4:$G10718,"Ativo")=1,1,0))</f>
        <v/>
      </c>
      <c r="BC10718" t="str">
        <f>IF(OR($A10718="",$G10718&lt;&gt;"Ativo"),"",IF(COUNTIFS($A$4:$A10718,$A10718,$G$4:$G10718,"Ativo")=1,1,0))</f>
        <v/>
      </c>
    </row>
    <row r="10719" spans="1:55" x14ac:dyDescent="0.3">
      <c r="A10719" s="76"/>
      <c r="B10719" s="104"/>
      <c r="C10719" s="76"/>
      <c r="D10719" s="77"/>
      <c r="E10719" s="12"/>
      <c r="F10719" s="78"/>
      <c r="G10719" s="77"/>
      <c r="H10719" s="79"/>
      <c r="BA10719" s="5" t="str">
        <f t="shared" si="167"/>
        <v/>
      </c>
      <c r="BB10719" s="5" t="str">
        <f>IF(OR($E10719="",$G10719&lt;&gt;"Ativo"),"",IF(COUNTIFS($E$4:$E10719,$E10719,$A$4:$A10719,$A10719,$G$4:$G10719,"Ativo")=1,1,0))</f>
        <v/>
      </c>
      <c r="BC10719" t="str">
        <f>IF(OR($A10719="",$G10719&lt;&gt;"Ativo"),"",IF(COUNTIFS($A$4:$A10719,$A10719,$G$4:$G10719,"Ativo")=1,1,0))</f>
        <v/>
      </c>
    </row>
    <row r="10720" spans="1:55" x14ac:dyDescent="0.3">
      <c r="A10720" s="76"/>
      <c r="B10720" s="104"/>
      <c r="C10720" s="76"/>
      <c r="D10720" s="77"/>
      <c r="E10720" s="12"/>
      <c r="F10720" s="78"/>
      <c r="G10720" s="77"/>
      <c r="H10720" s="79"/>
      <c r="BA10720" s="5" t="str">
        <f t="shared" si="167"/>
        <v/>
      </c>
      <c r="BB10720" s="5" t="str">
        <f>IF(OR($E10720="",$G10720&lt;&gt;"Ativo"),"",IF(COUNTIFS($E$4:$E10720,$E10720,$A$4:$A10720,$A10720,$G$4:$G10720,"Ativo")=1,1,0))</f>
        <v/>
      </c>
      <c r="BC10720" t="str">
        <f>IF(OR($A10720="",$G10720&lt;&gt;"Ativo"),"",IF(COUNTIFS($A$4:$A10720,$A10720,$G$4:$G10720,"Ativo")=1,1,0))</f>
        <v/>
      </c>
    </row>
    <row r="10721" spans="1:55" x14ac:dyDescent="0.3">
      <c r="A10721" s="76"/>
      <c r="B10721" s="104"/>
      <c r="C10721" s="76"/>
      <c r="D10721" s="77"/>
      <c r="E10721" s="12"/>
      <c r="F10721" s="78"/>
      <c r="G10721" s="77"/>
      <c r="H10721" s="79"/>
      <c r="BA10721" s="5" t="str">
        <f t="shared" si="167"/>
        <v/>
      </c>
      <c r="BB10721" s="5" t="str">
        <f>IF(OR($E10721="",$G10721&lt;&gt;"Ativo"),"",IF(COUNTIFS($E$4:$E10721,$E10721,$A$4:$A10721,$A10721,$G$4:$G10721,"Ativo")=1,1,0))</f>
        <v/>
      </c>
      <c r="BC10721" t="str">
        <f>IF(OR($A10721="",$G10721&lt;&gt;"Ativo"),"",IF(COUNTIFS($A$4:$A10721,$A10721,$G$4:$G10721,"Ativo")=1,1,0))</f>
        <v/>
      </c>
    </row>
    <row r="10722" spans="1:55" x14ac:dyDescent="0.3">
      <c r="A10722" s="76"/>
      <c r="B10722" s="104"/>
      <c r="C10722" s="76"/>
      <c r="D10722" s="77"/>
      <c r="E10722" s="12"/>
      <c r="F10722" s="78"/>
      <c r="G10722" s="77"/>
      <c r="H10722" s="79"/>
      <c r="BA10722" s="5" t="str">
        <f t="shared" si="167"/>
        <v/>
      </c>
      <c r="BB10722" s="5" t="str">
        <f>IF(OR($E10722="",$G10722&lt;&gt;"Ativo"),"",IF(COUNTIFS($E$4:$E10722,$E10722,$A$4:$A10722,$A10722,$G$4:$G10722,"Ativo")=1,1,0))</f>
        <v/>
      </c>
      <c r="BC10722" t="str">
        <f>IF(OR($A10722="",$G10722&lt;&gt;"Ativo"),"",IF(COUNTIFS($A$4:$A10722,$A10722,$G$4:$G10722,"Ativo")=1,1,0))</f>
        <v/>
      </c>
    </row>
    <row r="10723" spans="1:55" x14ac:dyDescent="0.3">
      <c r="A10723" s="76"/>
      <c r="B10723" s="104"/>
      <c r="C10723" s="76"/>
      <c r="D10723" s="77"/>
      <c r="E10723" s="12"/>
      <c r="F10723" s="78"/>
      <c r="G10723" s="77"/>
      <c r="H10723" s="79"/>
      <c r="BA10723" s="5" t="str">
        <f t="shared" si="167"/>
        <v/>
      </c>
      <c r="BB10723" s="5" t="str">
        <f>IF(OR($E10723="",$G10723&lt;&gt;"Ativo"),"",IF(COUNTIFS($E$4:$E10723,$E10723,$A$4:$A10723,$A10723,$G$4:$G10723,"Ativo")=1,1,0))</f>
        <v/>
      </c>
      <c r="BC10723" t="str">
        <f>IF(OR($A10723="",$G10723&lt;&gt;"Ativo"),"",IF(COUNTIFS($A$4:$A10723,$A10723,$G$4:$G10723,"Ativo")=1,1,0))</f>
        <v/>
      </c>
    </row>
    <row r="10724" spans="1:55" x14ac:dyDescent="0.3">
      <c r="A10724" s="76"/>
      <c r="B10724" s="104"/>
      <c r="C10724" s="76"/>
      <c r="D10724" s="77"/>
      <c r="E10724" s="12"/>
      <c r="F10724" s="78"/>
      <c r="G10724" s="77"/>
      <c r="H10724" s="79"/>
      <c r="BA10724" s="5" t="str">
        <f t="shared" si="167"/>
        <v/>
      </c>
      <c r="BB10724" s="5" t="str">
        <f>IF(OR($E10724="",$G10724&lt;&gt;"Ativo"),"",IF(COUNTIFS($E$4:$E10724,$E10724,$A$4:$A10724,$A10724,$G$4:$G10724,"Ativo")=1,1,0))</f>
        <v/>
      </c>
      <c r="BC10724" t="str">
        <f>IF(OR($A10724="",$G10724&lt;&gt;"Ativo"),"",IF(COUNTIFS($A$4:$A10724,$A10724,$G$4:$G10724,"Ativo")=1,1,0))</f>
        <v/>
      </c>
    </row>
    <row r="10725" spans="1:55" x14ac:dyDescent="0.3">
      <c r="A10725" s="76"/>
      <c r="B10725" s="104"/>
      <c r="C10725" s="76"/>
      <c r="D10725" s="77"/>
      <c r="E10725" s="12"/>
      <c r="F10725" s="78"/>
      <c r="G10725" s="77"/>
      <c r="H10725" s="79"/>
      <c r="BA10725" s="5" t="str">
        <f t="shared" si="167"/>
        <v/>
      </c>
      <c r="BB10725" s="5" t="str">
        <f>IF(OR($E10725="",$G10725&lt;&gt;"Ativo"),"",IF(COUNTIFS($E$4:$E10725,$E10725,$A$4:$A10725,$A10725,$G$4:$G10725,"Ativo")=1,1,0))</f>
        <v/>
      </c>
      <c r="BC10725" t="str">
        <f>IF(OR($A10725="",$G10725&lt;&gt;"Ativo"),"",IF(COUNTIFS($A$4:$A10725,$A10725,$G$4:$G10725,"Ativo")=1,1,0))</f>
        <v/>
      </c>
    </row>
    <row r="10726" spans="1:55" x14ac:dyDescent="0.3">
      <c r="A10726" s="76"/>
      <c r="B10726" s="104"/>
      <c r="C10726" s="76"/>
      <c r="D10726" s="77"/>
      <c r="E10726" s="12"/>
      <c r="F10726" s="78"/>
      <c r="G10726" s="77"/>
      <c r="H10726" s="79"/>
      <c r="BA10726" s="5" t="str">
        <f t="shared" si="167"/>
        <v/>
      </c>
      <c r="BB10726" s="5" t="str">
        <f>IF(OR($E10726="",$G10726&lt;&gt;"Ativo"),"",IF(COUNTIFS($E$4:$E10726,$E10726,$A$4:$A10726,$A10726,$G$4:$G10726,"Ativo")=1,1,0))</f>
        <v/>
      </c>
      <c r="BC10726" t="str">
        <f>IF(OR($A10726="",$G10726&lt;&gt;"Ativo"),"",IF(COUNTIFS($A$4:$A10726,$A10726,$G$4:$G10726,"Ativo")=1,1,0))</f>
        <v/>
      </c>
    </row>
    <row r="10727" spans="1:55" x14ac:dyDescent="0.3">
      <c r="A10727" s="76"/>
      <c r="B10727" s="104"/>
      <c r="C10727" s="76"/>
      <c r="D10727" s="77"/>
      <c r="E10727" s="12"/>
      <c r="F10727" s="78"/>
      <c r="G10727" s="77"/>
      <c r="H10727" s="79"/>
      <c r="BA10727" s="5" t="str">
        <f t="shared" si="167"/>
        <v/>
      </c>
      <c r="BB10727" s="5" t="str">
        <f>IF(OR($E10727="",$G10727&lt;&gt;"Ativo"),"",IF(COUNTIFS($E$4:$E10727,$E10727,$A$4:$A10727,$A10727,$G$4:$G10727,"Ativo")=1,1,0))</f>
        <v/>
      </c>
      <c r="BC10727" t="str">
        <f>IF(OR($A10727="",$G10727&lt;&gt;"Ativo"),"",IF(COUNTIFS($A$4:$A10727,$A10727,$G$4:$G10727,"Ativo")=1,1,0))</f>
        <v/>
      </c>
    </row>
    <row r="10728" spans="1:55" x14ac:dyDescent="0.3">
      <c r="A10728" s="76"/>
      <c r="B10728" s="104"/>
      <c r="C10728" s="76"/>
      <c r="D10728" s="77"/>
      <c r="E10728" s="12"/>
      <c r="F10728" s="78"/>
      <c r="G10728" s="77"/>
      <c r="H10728" s="79"/>
      <c r="BA10728" s="5" t="str">
        <f t="shared" si="167"/>
        <v/>
      </c>
      <c r="BB10728" s="5" t="str">
        <f>IF(OR($E10728="",$G10728&lt;&gt;"Ativo"),"",IF(COUNTIFS($E$4:$E10728,$E10728,$A$4:$A10728,$A10728,$G$4:$G10728,"Ativo")=1,1,0))</f>
        <v/>
      </c>
      <c r="BC10728" t="str">
        <f>IF(OR($A10728="",$G10728&lt;&gt;"Ativo"),"",IF(COUNTIFS($A$4:$A10728,$A10728,$G$4:$G10728,"Ativo")=1,1,0))</f>
        <v/>
      </c>
    </row>
    <row r="10729" spans="1:55" x14ac:dyDescent="0.3">
      <c r="A10729" s="76"/>
      <c r="B10729" s="104"/>
      <c r="C10729" s="76"/>
      <c r="D10729" s="77"/>
      <c r="E10729" s="12"/>
      <c r="F10729" s="78"/>
      <c r="G10729" s="77"/>
      <c r="H10729" s="79"/>
      <c r="BA10729" s="5" t="str">
        <f t="shared" si="167"/>
        <v/>
      </c>
      <c r="BB10729" s="5" t="str">
        <f>IF(OR($E10729="",$G10729&lt;&gt;"Ativo"),"",IF(COUNTIFS($E$4:$E10729,$E10729,$A$4:$A10729,$A10729,$G$4:$G10729,"Ativo")=1,1,0))</f>
        <v/>
      </c>
      <c r="BC10729" t="str">
        <f>IF(OR($A10729="",$G10729&lt;&gt;"Ativo"),"",IF(COUNTIFS($A$4:$A10729,$A10729,$G$4:$G10729,"Ativo")=1,1,0))</f>
        <v/>
      </c>
    </row>
    <row r="10730" spans="1:55" x14ac:dyDescent="0.3">
      <c r="A10730" s="76"/>
      <c r="B10730" s="104"/>
      <c r="C10730" s="76"/>
      <c r="D10730" s="77"/>
      <c r="E10730" s="12"/>
      <c r="F10730" s="78"/>
      <c r="G10730" s="77"/>
      <c r="H10730" s="79"/>
      <c r="BA10730" s="5" t="str">
        <f t="shared" si="167"/>
        <v/>
      </c>
      <c r="BB10730" s="5" t="str">
        <f>IF(OR($E10730="",$G10730&lt;&gt;"Ativo"),"",IF(COUNTIFS($E$4:$E10730,$E10730,$A$4:$A10730,$A10730,$G$4:$G10730,"Ativo")=1,1,0))</f>
        <v/>
      </c>
      <c r="BC10730" t="str">
        <f>IF(OR($A10730="",$G10730&lt;&gt;"Ativo"),"",IF(COUNTIFS($A$4:$A10730,$A10730,$G$4:$G10730,"Ativo")=1,1,0))</f>
        <v/>
      </c>
    </row>
    <row r="10731" spans="1:55" x14ac:dyDescent="0.3">
      <c r="A10731" s="76"/>
      <c r="B10731" s="104"/>
      <c r="C10731" s="76"/>
      <c r="D10731" s="77"/>
      <c r="E10731" s="12"/>
      <c r="F10731" s="78"/>
      <c r="G10731" s="77"/>
      <c r="H10731" s="79"/>
      <c r="BA10731" s="5" t="str">
        <f t="shared" si="167"/>
        <v/>
      </c>
      <c r="BB10731" s="5" t="str">
        <f>IF(OR($E10731="",$G10731&lt;&gt;"Ativo"),"",IF(COUNTIFS($E$4:$E10731,$E10731,$A$4:$A10731,$A10731,$G$4:$G10731,"Ativo")=1,1,0))</f>
        <v/>
      </c>
      <c r="BC10731" t="str">
        <f>IF(OR($A10731="",$G10731&lt;&gt;"Ativo"),"",IF(COUNTIFS($A$4:$A10731,$A10731,$G$4:$G10731,"Ativo")=1,1,0))</f>
        <v/>
      </c>
    </row>
    <row r="10732" spans="1:55" x14ac:dyDescent="0.3">
      <c r="A10732" s="76"/>
      <c r="B10732" s="104"/>
      <c r="C10732" s="76"/>
      <c r="D10732" s="77"/>
      <c r="E10732" s="12"/>
      <c r="F10732" s="78"/>
      <c r="G10732" s="77"/>
      <c r="H10732" s="79"/>
      <c r="BA10732" s="5" t="str">
        <f t="shared" si="167"/>
        <v/>
      </c>
      <c r="BB10732" s="5" t="str">
        <f>IF(OR($E10732="",$G10732&lt;&gt;"Ativo"),"",IF(COUNTIFS($E$4:$E10732,$E10732,$A$4:$A10732,$A10732,$G$4:$G10732,"Ativo")=1,1,0))</f>
        <v/>
      </c>
      <c r="BC10732" t="str">
        <f>IF(OR($A10732="",$G10732&lt;&gt;"Ativo"),"",IF(COUNTIFS($A$4:$A10732,$A10732,$G$4:$G10732,"Ativo")=1,1,0))</f>
        <v/>
      </c>
    </row>
    <row r="10733" spans="1:55" x14ac:dyDescent="0.3">
      <c r="A10733" s="76"/>
      <c r="B10733" s="104"/>
      <c r="C10733" s="76"/>
      <c r="D10733" s="77"/>
      <c r="E10733" s="12"/>
      <c r="F10733" s="78"/>
      <c r="G10733" s="77"/>
      <c r="H10733" s="79"/>
      <c r="BA10733" s="5" t="str">
        <f t="shared" si="167"/>
        <v/>
      </c>
      <c r="BB10733" s="5" t="str">
        <f>IF(OR($E10733="",$G10733&lt;&gt;"Ativo"),"",IF(COUNTIFS($E$4:$E10733,$E10733,$A$4:$A10733,$A10733,$G$4:$G10733,"Ativo")=1,1,0))</f>
        <v/>
      </c>
      <c r="BC10733" t="str">
        <f>IF(OR($A10733="",$G10733&lt;&gt;"Ativo"),"",IF(COUNTIFS($A$4:$A10733,$A10733,$G$4:$G10733,"Ativo")=1,1,0))</f>
        <v/>
      </c>
    </row>
    <row r="10734" spans="1:55" x14ac:dyDescent="0.3">
      <c r="A10734" s="76"/>
      <c r="B10734" s="104"/>
      <c r="C10734" s="76"/>
      <c r="D10734" s="77"/>
      <c r="E10734" s="12"/>
      <c r="F10734" s="78"/>
      <c r="G10734" s="77"/>
      <c r="H10734" s="79"/>
      <c r="BA10734" s="5" t="str">
        <f t="shared" si="167"/>
        <v/>
      </c>
      <c r="BB10734" s="5" t="str">
        <f>IF(OR($E10734="",$G10734&lt;&gt;"Ativo"),"",IF(COUNTIFS($E$4:$E10734,$E10734,$A$4:$A10734,$A10734,$G$4:$G10734,"Ativo")=1,1,0))</f>
        <v/>
      </c>
      <c r="BC10734" t="str">
        <f>IF(OR($A10734="",$G10734&lt;&gt;"Ativo"),"",IF(COUNTIFS($A$4:$A10734,$A10734,$G$4:$G10734,"Ativo")=1,1,0))</f>
        <v/>
      </c>
    </row>
    <row r="10735" spans="1:55" x14ac:dyDescent="0.3">
      <c r="A10735" s="76"/>
      <c r="B10735" s="104"/>
      <c r="C10735" s="76"/>
      <c r="D10735" s="77"/>
      <c r="E10735" s="12"/>
      <c r="F10735" s="78"/>
      <c r="G10735" s="77"/>
      <c r="H10735" s="79"/>
      <c r="BA10735" s="5" t="str">
        <f t="shared" si="167"/>
        <v/>
      </c>
      <c r="BB10735" s="5" t="str">
        <f>IF(OR($E10735="",$G10735&lt;&gt;"Ativo"),"",IF(COUNTIFS($E$4:$E10735,$E10735,$A$4:$A10735,$A10735,$G$4:$G10735,"Ativo")=1,1,0))</f>
        <v/>
      </c>
      <c r="BC10735" t="str">
        <f>IF(OR($A10735="",$G10735&lt;&gt;"Ativo"),"",IF(COUNTIFS($A$4:$A10735,$A10735,$G$4:$G10735,"Ativo")=1,1,0))</f>
        <v/>
      </c>
    </row>
    <row r="10736" spans="1:55" x14ac:dyDescent="0.3">
      <c r="A10736" s="76"/>
      <c r="B10736" s="104"/>
      <c r="C10736" s="76"/>
      <c r="D10736" s="77"/>
      <c r="E10736" s="12"/>
      <c r="F10736" s="78"/>
      <c r="G10736" s="77"/>
      <c r="H10736" s="79"/>
      <c r="BA10736" s="5" t="str">
        <f t="shared" si="167"/>
        <v/>
      </c>
      <c r="BB10736" s="5" t="str">
        <f>IF(OR($E10736="",$G10736&lt;&gt;"Ativo"),"",IF(COUNTIFS($E$4:$E10736,$E10736,$A$4:$A10736,$A10736,$G$4:$G10736,"Ativo")=1,1,0))</f>
        <v/>
      </c>
      <c r="BC10736" t="str">
        <f>IF(OR($A10736="",$G10736&lt;&gt;"Ativo"),"",IF(COUNTIFS($A$4:$A10736,$A10736,$G$4:$G10736,"Ativo")=1,1,0))</f>
        <v/>
      </c>
    </row>
    <row r="10737" spans="1:55" x14ac:dyDescent="0.3">
      <c r="A10737" s="76"/>
      <c r="B10737" s="104"/>
      <c r="C10737" s="76"/>
      <c r="D10737" s="77"/>
      <c r="E10737" s="12"/>
      <c r="F10737" s="78"/>
      <c r="G10737" s="77"/>
      <c r="H10737" s="79"/>
      <c r="BA10737" s="5" t="str">
        <f t="shared" si="167"/>
        <v/>
      </c>
      <c r="BB10737" s="5" t="str">
        <f>IF(OR($E10737="",$G10737&lt;&gt;"Ativo"),"",IF(COUNTIFS($E$4:$E10737,$E10737,$A$4:$A10737,$A10737,$G$4:$G10737,"Ativo")=1,1,0))</f>
        <v/>
      </c>
      <c r="BC10737" t="str">
        <f>IF(OR($A10737="",$G10737&lt;&gt;"Ativo"),"",IF(COUNTIFS($A$4:$A10737,$A10737,$G$4:$G10737,"Ativo")=1,1,0))</f>
        <v/>
      </c>
    </row>
    <row r="10738" spans="1:55" x14ac:dyDescent="0.3">
      <c r="A10738" s="76"/>
      <c r="B10738" s="104"/>
      <c r="C10738" s="76"/>
      <c r="D10738" s="77"/>
      <c r="E10738" s="12"/>
      <c r="F10738" s="78"/>
      <c r="G10738" s="77"/>
      <c r="H10738" s="79"/>
      <c r="BA10738" s="5" t="str">
        <f t="shared" si="167"/>
        <v/>
      </c>
      <c r="BB10738" s="5" t="str">
        <f>IF(OR($E10738="",$G10738&lt;&gt;"Ativo"),"",IF(COUNTIFS($E$4:$E10738,$E10738,$A$4:$A10738,$A10738,$G$4:$G10738,"Ativo")=1,1,0))</f>
        <v/>
      </c>
      <c r="BC10738" t="str">
        <f>IF(OR($A10738="",$G10738&lt;&gt;"Ativo"),"",IF(COUNTIFS($A$4:$A10738,$A10738,$G$4:$G10738,"Ativo")=1,1,0))</f>
        <v/>
      </c>
    </row>
    <row r="10739" spans="1:55" x14ac:dyDescent="0.3">
      <c r="A10739" s="76"/>
      <c r="B10739" s="104"/>
      <c r="C10739" s="76"/>
      <c r="D10739" s="77"/>
      <c r="E10739" s="12"/>
      <c r="F10739" s="78"/>
      <c r="G10739" s="77"/>
      <c r="H10739" s="79"/>
      <c r="BA10739" s="5" t="str">
        <f t="shared" si="167"/>
        <v/>
      </c>
      <c r="BB10739" s="5" t="str">
        <f>IF(OR($E10739="",$G10739&lt;&gt;"Ativo"),"",IF(COUNTIFS($E$4:$E10739,$E10739,$A$4:$A10739,$A10739,$G$4:$G10739,"Ativo")=1,1,0))</f>
        <v/>
      </c>
      <c r="BC10739" t="str">
        <f>IF(OR($A10739="",$G10739&lt;&gt;"Ativo"),"",IF(COUNTIFS($A$4:$A10739,$A10739,$G$4:$G10739,"Ativo")=1,1,0))</f>
        <v/>
      </c>
    </row>
    <row r="10740" spans="1:55" x14ac:dyDescent="0.3">
      <c r="A10740" s="76"/>
      <c r="B10740" s="104"/>
      <c r="C10740" s="76"/>
      <c r="D10740" s="77"/>
      <c r="E10740" s="12"/>
      <c r="F10740" s="78"/>
      <c r="G10740" s="77"/>
      <c r="H10740" s="79"/>
      <c r="BA10740" s="5" t="str">
        <f t="shared" si="167"/>
        <v/>
      </c>
      <c r="BB10740" s="5" t="str">
        <f>IF(OR($E10740="",$G10740&lt;&gt;"Ativo"),"",IF(COUNTIFS($E$4:$E10740,$E10740,$A$4:$A10740,$A10740,$G$4:$G10740,"Ativo")=1,1,0))</f>
        <v/>
      </c>
      <c r="BC10740" t="str">
        <f>IF(OR($A10740="",$G10740&lt;&gt;"Ativo"),"",IF(COUNTIFS($A$4:$A10740,$A10740,$G$4:$G10740,"Ativo")=1,1,0))</f>
        <v/>
      </c>
    </row>
    <row r="10741" spans="1:55" x14ac:dyDescent="0.3">
      <c r="A10741" s="76"/>
      <c r="B10741" s="104"/>
      <c r="C10741" s="76"/>
      <c r="D10741" s="77"/>
      <c r="E10741" s="12"/>
      <c r="F10741" s="78"/>
      <c r="G10741" s="77"/>
      <c r="H10741" s="79"/>
      <c r="BA10741" s="5" t="str">
        <f t="shared" si="167"/>
        <v/>
      </c>
      <c r="BB10741" s="5" t="str">
        <f>IF(OR($E10741="",$G10741&lt;&gt;"Ativo"),"",IF(COUNTIFS($E$4:$E10741,$E10741,$A$4:$A10741,$A10741,$G$4:$G10741,"Ativo")=1,1,0))</f>
        <v/>
      </c>
      <c r="BC10741" t="str">
        <f>IF(OR($A10741="",$G10741&lt;&gt;"Ativo"),"",IF(COUNTIFS($A$4:$A10741,$A10741,$G$4:$G10741,"Ativo")=1,1,0))</f>
        <v/>
      </c>
    </row>
    <row r="10742" spans="1:55" x14ac:dyDescent="0.3">
      <c r="A10742" s="76"/>
      <c r="B10742" s="104"/>
      <c r="C10742" s="76"/>
      <c r="D10742" s="77"/>
      <c r="E10742" s="12"/>
      <c r="F10742" s="78"/>
      <c r="G10742" s="77"/>
      <c r="H10742" s="79"/>
      <c r="BA10742" s="5" t="str">
        <f t="shared" si="167"/>
        <v/>
      </c>
      <c r="BB10742" s="5" t="str">
        <f>IF(OR($E10742="",$G10742&lt;&gt;"Ativo"),"",IF(COUNTIFS($E$4:$E10742,$E10742,$A$4:$A10742,$A10742,$G$4:$G10742,"Ativo")=1,1,0))</f>
        <v/>
      </c>
      <c r="BC10742" t="str">
        <f>IF(OR($A10742="",$G10742&lt;&gt;"Ativo"),"",IF(COUNTIFS($A$4:$A10742,$A10742,$G$4:$G10742,"Ativo")=1,1,0))</f>
        <v/>
      </c>
    </row>
    <row r="10743" spans="1:55" x14ac:dyDescent="0.3">
      <c r="A10743" s="76"/>
      <c r="B10743" s="104"/>
      <c r="C10743" s="76"/>
      <c r="D10743" s="77"/>
      <c r="E10743" s="12"/>
      <c r="F10743" s="78"/>
      <c r="G10743" s="77"/>
      <c r="H10743" s="79"/>
      <c r="BA10743" s="5" t="str">
        <f t="shared" si="167"/>
        <v/>
      </c>
      <c r="BB10743" s="5" t="str">
        <f>IF(OR($E10743="",$G10743&lt;&gt;"Ativo"),"",IF(COUNTIFS($E$4:$E10743,$E10743,$A$4:$A10743,$A10743,$G$4:$G10743,"Ativo")=1,1,0))</f>
        <v/>
      </c>
      <c r="BC10743" t="str">
        <f>IF(OR($A10743="",$G10743&lt;&gt;"Ativo"),"",IF(COUNTIFS($A$4:$A10743,$A10743,$G$4:$G10743,"Ativo")=1,1,0))</f>
        <v/>
      </c>
    </row>
    <row r="10744" spans="1:55" x14ac:dyDescent="0.3">
      <c r="A10744" s="76"/>
      <c r="B10744" s="104"/>
      <c r="C10744" s="76"/>
      <c r="D10744" s="77"/>
      <c r="E10744" s="12"/>
      <c r="F10744" s="78"/>
      <c r="G10744" s="77"/>
      <c r="H10744" s="79"/>
      <c r="BA10744" s="5" t="str">
        <f t="shared" si="167"/>
        <v/>
      </c>
      <c r="BB10744" s="5" t="str">
        <f>IF(OR($E10744="",$G10744&lt;&gt;"Ativo"),"",IF(COUNTIFS($E$4:$E10744,$E10744,$A$4:$A10744,$A10744,$G$4:$G10744,"Ativo")=1,1,0))</f>
        <v/>
      </c>
      <c r="BC10744" t="str">
        <f>IF(OR($A10744="",$G10744&lt;&gt;"Ativo"),"",IF(COUNTIFS($A$4:$A10744,$A10744,$G$4:$G10744,"Ativo")=1,1,0))</f>
        <v/>
      </c>
    </row>
    <row r="10745" spans="1:55" x14ac:dyDescent="0.3">
      <c r="A10745" s="76"/>
      <c r="B10745" s="104"/>
      <c r="C10745" s="76"/>
      <c r="D10745" s="77"/>
      <c r="E10745" s="12"/>
      <c r="F10745" s="78"/>
      <c r="G10745" s="77"/>
      <c r="H10745" s="79"/>
      <c r="BA10745" s="5" t="str">
        <f t="shared" si="167"/>
        <v/>
      </c>
      <c r="BB10745" s="5" t="str">
        <f>IF(OR($E10745="",$G10745&lt;&gt;"Ativo"),"",IF(COUNTIFS($E$4:$E10745,$E10745,$A$4:$A10745,$A10745,$G$4:$G10745,"Ativo")=1,1,0))</f>
        <v/>
      </c>
      <c r="BC10745" t="str">
        <f>IF(OR($A10745="",$G10745&lt;&gt;"Ativo"),"",IF(COUNTIFS($A$4:$A10745,$A10745,$G$4:$G10745,"Ativo")=1,1,0))</f>
        <v/>
      </c>
    </row>
    <row r="10746" spans="1:55" x14ac:dyDescent="0.3">
      <c r="A10746" s="76"/>
      <c r="B10746" s="104"/>
      <c r="C10746" s="76"/>
      <c r="D10746" s="77"/>
      <c r="E10746" s="12"/>
      <c r="F10746" s="78"/>
      <c r="G10746" s="77"/>
      <c r="H10746" s="79"/>
      <c r="BA10746" s="5" t="str">
        <f t="shared" si="167"/>
        <v/>
      </c>
      <c r="BB10746" s="5" t="str">
        <f>IF(OR($E10746="",$G10746&lt;&gt;"Ativo"),"",IF(COUNTIFS($E$4:$E10746,$E10746,$A$4:$A10746,$A10746,$G$4:$G10746,"Ativo")=1,1,0))</f>
        <v/>
      </c>
      <c r="BC10746" t="str">
        <f>IF(OR($A10746="",$G10746&lt;&gt;"Ativo"),"",IF(COUNTIFS($A$4:$A10746,$A10746,$G$4:$G10746,"Ativo")=1,1,0))</f>
        <v/>
      </c>
    </row>
    <row r="10747" spans="1:55" x14ac:dyDescent="0.3">
      <c r="A10747" s="76"/>
      <c r="B10747" s="104"/>
      <c r="C10747" s="76"/>
      <c r="D10747" s="77"/>
      <c r="E10747" s="12"/>
      <c r="F10747" s="78"/>
      <c r="G10747" s="77"/>
      <c r="H10747" s="79"/>
      <c r="BA10747" s="5" t="str">
        <f t="shared" si="167"/>
        <v/>
      </c>
      <c r="BB10747" s="5" t="str">
        <f>IF(OR($E10747="",$G10747&lt;&gt;"Ativo"),"",IF(COUNTIFS($E$4:$E10747,$E10747,$A$4:$A10747,$A10747,$G$4:$G10747,"Ativo")=1,1,0))</f>
        <v/>
      </c>
      <c r="BC10747" t="str">
        <f>IF(OR($A10747="",$G10747&lt;&gt;"Ativo"),"",IF(COUNTIFS($A$4:$A10747,$A10747,$G$4:$G10747,"Ativo")=1,1,0))</f>
        <v/>
      </c>
    </row>
    <row r="10748" spans="1:55" x14ac:dyDescent="0.3">
      <c r="A10748" s="76"/>
      <c r="B10748" s="104"/>
      <c r="C10748" s="76"/>
      <c r="D10748" s="77"/>
      <c r="E10748" s="12"/>
      <c r="F10748" s="78"/>
      <c r="G10748" s="77"/>
      <c r="H10748" s="79"/>
      <c r="BA10748" s="5" t="str">
        <f t="shared" si="167"/>
        <v/>
      </c>
      <c r="BB10748" s="5" t="str">
        <f>IF(OR($E10748="",$G10748&lt;&gt;"Ativo"),"",IF(COUNTIFS($E$4:$E10748,$E10748,$A$4:$A10748,$A10748,$G$4:$G10748,"Ativo")=1,1,0))</f>
        <v/>
      </c>
      <c r="BC10748" t="str">
        <f>IF(OR($A10748="",$G10748&lt;&gt;"Ativo"),"",IF(COUNTIFS($A$4:$A10748,$A10748,$G$4:$G10748,"Ativo")=1,1,0))</f>
        <v/>
      </c>
    </row>
    <row r="10749" spans="1:55" x14ac:dyDescent="0.3">
      <c r="A10749" s="76"/>
      <c r="B10749" s="104"/>
      <c r="C10749" s="76"/>
      <c r="D10749" s="77"/>
      <c r="E10749" s="12"/>
      <c r="F10749" s="78"/>
      <c r="G10749" s="77"/>
      <c r="H10749" s="79"/>
      <c r="BA10749" s="5" t="str">
        <f t="shared" si="167"/>
        <v/>
      </c>
      <c r="BB10749" s="5" t="str">
        <f>IF(OR($E10749="",$G10749&lt;&gt;"Ativo"),"",IF(COUNTIFS($E$4:$E10749,$E10749,$A$4:$A10749,$A10749,$G$4:$G10749,"Ativo")=1,1,0))</f>
        <v/>
      </c>
      <c r="BC10749" t="str">
        <f>IF(OR($A10749="",$G10749&lt;&gt;"Ativo"),"",IF(COUNTIFS($A$4:$A10749,$A10749,$G$4:$G10749,"Ativo")=1,1,0))</f>
        <v/>
      </c>
    </row>
    <row r="10750" spans="1:55" x14ac:dyDescent="0.3">
      <c r="A10750" s="76"/>
      <c r="B10750" s="104"/>
      <c r="C10750" s="76"/>
      <c r="D10750" s="77"/>
      <c r="E10750" s="12"/>
      <c r="F10750" s="78"/>
      <c r="G10750" s="77"/>
      <c r="H10750" s="79"/>
      <c r="BA10750" s="5" t="str">
        <f t="shared" si="167"/>
        <v/>
      </c>
      <c r="BB10750" s="5" t="str">
        <f>IF(OR($E10750="",$G10750&lt;&gt;"Ativo"),"",IF(COUNTIFS($E$4:$E10750,$E10750,$A$4:$A10750,$A10750,$G$4:$G10750,"Ativo")=1,1,0))</f>
        <v/>
      </c>
      <c r="BC10750" t="str">
        <f>IF(OR($A10750="",$G10750&lt;&gt;"Ativo"),"",IF(COUNTIFS($A$4:$A10750,$A10750,$G$4:$G10750,"Ativo")=1,1,0))</f>
        <v/>
      </c>
    </row>
    <row r="10751" spans="1:55" x14ac:dyDescent="0.3">
      <c r="A10751" s="76"/>
      <c r="B10751" s="104"/>
      <c r="C10751" s="76"/>
      <c r="D10751" s="77"/>
      <c r="E10751" s="12"/>
      <c r="F10751" s="78"/>
      <c r="G10751" s="77"/>
      <c r="H10751" s="79"/>
      <c r="BA10751" s="5" t="str">
        <f t="shared" si="167"/>
        <v/>
      </c>
      <c r="BB10751" s="5" t="str">
        <f>IF(OR($E10751="",$G10751&lt;&gt;"Ativo"),"",IF(COUNTIFS($E$4:$E10751,$E10751,$A$4:$A10751,$A10751,$G$4:$G10751,"Ativo")=1,1,0))</f>
        <v/>
      </c>
      <c r="BC10751" t="str">
        <f>IF(OR($A10751="",$G10751&lt;&gt;"Ativo"),"",IF(COUNTIFS($A$4:$A10751,$A10751,$G$4:$G10751,"Ativo")=1,1,0))</f>
        <v/>
      </c>
    </row>
    <row r="10752" spans="1:55" x14ac:dyDescent="0.3">
      <c r="A10752" s="76"/>
      <c r="B10752" s="104"/>
      <c r="C10752" s="76"/>
      <c r="D10752" s="77"/>
      <c r="E10752" s="12"/>
      <c r="F10752" s="78"/>
      <c r="G10752" s="77"/>
      <c r="H10752" s="79"/>
      <c r="BA10752" s="5" t="str">
        <f t="shared" si="167"/>
        <v/>
      </c>
      <c r="BB10752" s="5" t="str">
        <f>IF(OR($E10752="",$G10752&lt;&gt;"Ativo"),"",IF(COUNTIFS($E$4:$E10752,$E10752,$A$4:$A10752,$A10752,$G$4:$G10752,"Ativo")=1,1,0))</f>
        <v/>
      </c>
      <c r="BC10752" t="str">
        <f>IF(OR($A10752="",$G10752&lt;&gt;"Ativo"),"",IF(COUNTIFS($A$4:$A10752,$A10752,$G$4:$G10752,"Ativo")=1,1,0))</f>
        <v/>
      </c>
    </row>
    <row r="10753" spans="1:55" x14ac:dyDescent="0.3">
      <c r="A10753" s="76"/>
      <c r="B10753" s="104"/>
      <c r="C10753" s="76"/>
      <c r="D10753" s="77"/>
      <c r="E10753" s="12"/>
      <c r="F10753" s="78"/>
      <c r="G10753" s="77"/>
      <c r="H10753" s="79"/>
      <c r="BA10753" s="5" t="str">
        <f t="shared" si="167"/>
        <v/>
      </c>
      <c r="BB10753" s="5" t="str">
        <f>IF(OR($E10753="",$G10753&lt;&gt;"Ativo"),"",IF(COUNTIFS($E$4:$E10753,$E10753,$A$4:$A10753,$A10753,$G$4:$G10753,"Ativo")=1,1,0))</f>
        <v/>
      </c>
      <c r="BC10753" t="str">
        <f>IF(OR($A10753="",$G10753&lt;&gt;"Ativo"),"",IF(COUNTIFS($A$4:$A10753,$A10753,$G$4:$G10753,"Ativo")=1,1,0))</f>
        <v/>
      </c>
    </row>
    <row r="10754" spans="1:55" x14ac:dyDescent="0.3">
      <c r="A10754" s="76"/>
      <c r="B10754" s="104"/>
      <c r="C10754" s="76"/>
      <c r="D10754" s="77"/>
      <c r="E10754" s="12"/>
      <c r="F10754" s="78"/>
      <c r="G10754" s="77"/>
      <c r="H10754" s="79"/>
      <c r="BA10754" s="5" t="str">
        <f t="shared" si="167"/>
        <v/>
      </c>
      <c r="BB10754" s="5" t="str">
        <f>IF(OR($E10754="",$G10754&lt;&gt;"Ativo"),"",IF(COUNTIFS($E$4:$E10754,$E10754,$A$4:$A10754,$A10754,$G$4:$G10754,"Ativo")=1,1,0))</f>
        <v/>
      </c>
      <c r="BC10754" t="str">
        <f>IF(OR($A10754="",$G10754&lt;&gt;"Ativo"),"",IF(COUNTIFS($A$4:$A10754,$A10754,$G$4:$G10754,"Ativo")=1,1,0))</f>
        <v/>
      </c>
    </row>
    <row r="10755" spans="1:55" x14ac:dyDescent="0.3">
      <c r="A10755" s="76"/>
      <c r="B10755" s="104"/>
      <c r="C10755" s="76"/>
      <c r="D10755" s="77"/>
      <c r="E10755" s="12"/>
      <c r="F10755" s="78"/>
      <c r="G10755" s="77"/>
      <c r="H10755" s="79"/>
      <c r="BA10755" s="5" t="str">
        <f t="shared" si="167"/>
        <v/>
      </c>
      <c r="BB10755" s="5" t="str">
        <f>IF(OR($E10755="",$G10755&lt;&gt;"Ativo"),"",IF(COUNTIFS($E$4:$E10755,$E10755,$A$4:$A10755,$A10755,$G$4:$G10755,"Ativo")=1,1,0))</f>
        <v/>
      </c>
      <c r="BC10755" t="str">
        <f>IF(OR($A10755="",$G10755&lt;&gt;"Ativo"),"",IF(COUNTIFS($A$4:$A10755,$A10755,$G$4:$G10755,"Ativo")=1,1,0))</f>
        <v/>
      </c>
    </row>
    <row r="10756" spans="1:55" x14ac:dyDescent="0.3">
      <c r="A10756" s="76"/>
      <c r="B10756" s="104"/>
      <c r="C10756" s="76"/>
      <c r="D10756" s="77"/>
      <c r="E10756" s="12"/>
      <c r="F10756" s="78"/>
      <c r="G10756" s="77"/>
      <c r="H10756" s="79"/>
      <c r="BA10756" s="5" t="str">
        <f t="shared" ref="BA10756:BA10819" si="168">IF($D10756="","",MID($D10756,4,LEN($D10756)-5))</f>
        <v/>
      </c>
      <c r="BB10756" s="5" t="str">
        <f>IF(OR($E10756="",$G10756&lt;&gt;"Ativo"),"",IF(COUNTIFS($E$4:$E10756,$E10756,$A$4:$A10756,$A10756,$G$4:$G10756,"Ativo")=1,1,0))</f>
        <v/>
      </c>
      <c r="BC10756" t="str">
        <f>IF(OR($A10756="",$G10756&lt;&gt;"Ativo"),"",IF(COUNTIFS($A$4:$A10756,$A10756,$G$4:$G10756,"Ativo")=1,1,0))</f>
        <v/>
      </c>
    </row>
    <row r="10757" spans="1:55" x14ac:dyDescent="0.3">
      <c r="A10757" s="76"/>
      <c r="B10757" s="104"/>
      <c r="C10757" s="76"/>
      <c r="D10757" s="77"/>
      <c r="E10757" s="12"/>
      <c r="F10757" s="78"/>
      <c r="G10757" s="77"/>
      <c r="H10757" s="79"/>
      <c r="BA10757" s="5" t="str">
        <f t="shared" si="168"/>
        <v/>
      </c>
      <c r="BB10757" s="5" t="str">
        <f>IF(OR($E10757="",$G10757&lt;&gt;"Ativo"),"",IF(COUNTIFS($E$4:$E10757,$E10757,$A$4:$A10757,$A10757,$G$4:$G10757,"Ativo")=1,1,0))</f>
        <v/>
      </c>
      <c r="BC10757" t="str">
        <f>IF(OR($A10757="",$G10757&lt;&gt;"Ativo"),"",IF(COUNTIFS($A$4:$A10757,$A10757,$G$4:$G10757,"Ativo")=1,1,0))</f>
        <v/>
      </c>
    </row>
    <row r="10758" spans="1:55" x14ac:dyDescent="0.3">
      <c r="A10758" s="76"/>
      <c r="B10758" s="104"/>
      <c r="C10758" s="76"/>
      <c r="D10758" s="77"/>
      <c r="E10758" s="12"/>
      <c r="F10758" s="78"/>
      <c r="G10758" s="77"/>
      <c r="H10758" s="79"/>
      <c r="BA10758" s="5" t="str">
        <f t="shared" si="168"/>
        <v/>
      </c>
      <c r="BB10758" s="5" t="str">
        <f>IF(OR($E10758="",$G10758&lt;&gt;"Ativo"),"",IF(COUNTIFS($E$4:$E10758,$E10758,$A$4:$A10758,$A10758,$G$4:$G10758,"Ativo")=1,1,0))</f>
        <v/>
      </c>
      <c r="BC10758" t="str">
        <f>IF(OR($A10758="",$G10758&lt;&gt;"Ativo"),"",IF(COUNTIFS($A$4:$A10758,$A10758,$G$4:$G10758,"Ativo")=1,1,0))</f>
        <v/>
      </c>
    </row>
    <row r="10759" spans="1:55" x14ac:dyDescent="0.3">
      <c r="A10759" s="76"/>
      <c r="B10759" s="104"/>
      <c r="C10759" s="76"/>
      <c r="D10759" s="77"/>
      <c r="E10759" s="12"/>
      <c r="F10759" s="78"/>
      <c r="G10759" s="77"/>
      <c r="H10759" s="79"/>
      <c r="BA10759" s="5" t="str">
        <f t="shared" si="168"/>
        <v/>
      </c>
      <c r="BB10759" s="5" t="str">
        <f>IF(OR($E10759="",$G10759&lt;&gt;"Ativo"),"",IF(COUNTIFS($E$4:$E10759,$E10759,$A$4:$A10759,$A10759,$G$4:$G10759,"Ativo")=1,1,0))</f>
        <v/>
      </c>
      <c r="BC10759" t="str">
        <f>IF(OR($A10759="",$G10759&lt;&gt;"Ativo"),"",IF(COUNTIFS($A$4:$A10759,$A10759,$G$4:$G10759,"Ativo")=1,1,0))</f>
        <v/>
      </c>
    </row>
    <row r="10760" spans="1:55" x14ac:dyDescent="0.3">
      <c r="A10760" s="76"/>
      <c r="B10760" s="104"/>
      <c r="C10760" s="76"/>
      <c r="D10760" s="77"/>
      <c r="E10760" s="12"/>
      <c r="F10760" s="78"/>
      <c r="G10760" s="77"/>
      <c r="H10760" s="79"/>
      <c r="BA10760" s="5" t="str">
        <f t="shared" si="168"/>
        <v/>
      </c>
      <c r="BB10760" s="5" t="str">
        <f>IF(OR($E10760="",$G10760&lt;&gt;"Ativo"),"",IF(COUNTIFS($E$4:$E10760,$E10760,$A$4:$A10760,$A10760,$G$4:$G10760,"Ativo")=1,1,0))</f>
        <v/>
      </c>
      <c r="BC10760" t="str">
        <f>IF(OR($A10760="",$G10760&lt;&gt;"Ativo"),"",IF(COUNTIFS($A$4:$A10760,$A10760,$G$4:$G10760,"Ativo")=1,1,0))</f>
        <v/>
      </c>
    </row>
    <row r="10761" spans="1:55" x14ac:dyDescent="0.3">
      <c r="A10761" s="76"/>
      <c r="B10761" s="104"/>
      <c r="C10761" s="76"/>
      <c r="D10761" s="77"/>
      <c r="E10761" s="12"/>
      <c r="F10761" s="78"/>
      <c r="G10761" s="77"/>
      <c r="H10761" s="79"/>
      <c r="BA10761" s="5" t="str">
        <f t="shared" si="168"/>
        <v/>
      </c>
      <c r="BB10761" s="5" t="str">
        <f>IF(OR($E10761="",$G10761&lt;&gt;"Ativo"),"",IF(COUNTIFS($E$4:$E10761,$E10761,$A$4:$A10761,$A10761,$G$4:$G10761,"Ativo")=1,1,0))</f>
        <v/>
      </c>
      <c r="BC10761" t="str">
        <f>IF(OR($A10761="",$G10761&lt;&gt;"Ativo"),"",IF(COUNTIFS($A$4:$A10761,$A10761,$G$4:$G10761,"Ativo")=1,1,0))</f>
        <v/>
      </c>
    </row>
    <row r="10762" spans="1:55" x14ac:dyDescent="0.3">
      <c r="A10762" s="76"/>
      <c r="B10762" s="104"/>
      <c r="C10762" s="76"/>
      <c r="D10762" s="77"/>
      <c r="E10762" s="12"/>
      <c r="F10762" s="78"/>
      <c r="G10762" s="77"/>
      <c r="H10762" s="79"/>
      <c r="BA10762" s="5" t="str">
        <f t="shared" si="168"/>
        <v/>
      </c>
      <c r="BB10762" s="5" t="str">
        <f>IF(OR($E10762="",$G10762&lt;&gt;"Ativo"),"",IF(COUNTIFS($E$4:$E10762,$E10762,$A$4:$A10762,$A10762,$G$4:$G10762,"Ativo")=1,1,0))</f>
        <v/>
      </c>
      <c r="BC10762" t="str">
        <f>IF(OR($A10762="",$G10762&lt;&gt;"Ativo"),"",IF(COUNTIFS($A$4:$A10762,$A10762,$G$4:$G10762,"Ativo")=1,1,0))</f>
        <v/>
      </c>
    </row>
    <row r="10763" spans="1:55" x14ac:dyDescent="0.3">
      <c r="A10763" s="76"/>
      <c r="B10763" s="104"/>
      <c r="C10763" s="76"/>
      <c r="D10763" s="77"/>
      <c r="E10763" s="12"/>
      <c r="F10763" s="78"/>
      <c r="G10763" s="77"/>
      <c r="H10763" s="79"/>
      <c r="BA10763" s="5" t="str">
        <f t="shared" si="168"/>
        <v/>
      </c>
      <c r="BB10763" s="5" t="str">
        <f>IF(OR($E10763="",$G10763&lt;&gt;"Ativo"),"",IF(COUNTIFS($E$4:$E10763,$E10763,$A$4:$A10763,$A10763,$G$4:$G10763,"Ativo")=1,1,0))</f>
        <v/>
      </c>
      <c r="BC10763" t="str">
        <f>IF(OR($A10763="",$G10763&lt;&gt;"Ativo"),"",IF(COUNTIFS($A$4:$A10763,$A10763,$G$4:$G10763,"Ativo")=1,1,0))</f>
        <v/>
      </c>
    </row>
    <row r="10764" spans="1:55" x14ac:dyDescent="0.3">
      <c r="A10764" s="76"/>
      <c r="B10764" s="104"/>
      <c r="C10764" s="76"/>
      <c r="D10764" s="77"/>
      <c r="E10764" s="12"/>
      <c r="F10764" s="78"/>
      <c r="G10764" s="77"/>
      <c r="H10764" s="79"/>
      <c r="BA10764" s="5" t="str">
        <f t="shared" si="168"/>
        <v/>
      </c>
      <c r="BB10764" s="5" t="str">
        <f>IF(OR($E10764="",$G10764&lt;&gt;"Ativo"),"",IF(COUNTIFS($E$4:$E10764,$E10764,$A$4:$A10764,$A10764,$G$4:$G10764,"Ativo")=1,1,0))</f>
        <v/>
      </c>
      <c r="BC10764" t="str">
        <f>IF(OR($A10764="",$G10764&lt;&gt;"Ativo"),"",IF(COUNTIFS($A$4:$A10764,$A10764,$G$4:$G10764,"Ativo")=1,1,0))</f>
        <v/>
      </c>
    </row>
    <row r="10765" spans="1:55" x14ac:dyDescent="0.3">
      <c r="A10765" s="76"/>
      <c r="B10765" s="104"/>
      <c r="C10765" s="76"/>
      <c r="D10765" s="77"/>
      <c r="E10765" s="12"/>
      <c r="F10765" s="78"/>
      <c r="G10765" s="77"/>
      <c r="H10765" s="79"/>
      <c r="BA10765" s="5" t="str">
        <f t="shared" si="168"/>
        <v/>
      </c>
      <c r="BB10765" s="5" t="str">
        <f>IF(OR($E10765="",$G10765&lt;&gt;"Ativo"),"",IF(COUNTIFS($E$4:$E10765,$E10765,$A$4:$A10765,$A10765,$G$4:$G10765,"Ativo")=1,1,0))</f>
        <v/>
      </c>
      <c r="BC10765" t="str">
        <f>IF(OR($A10765="",$G10765&lt;&gt;"Ativo"),"",IF(COUNTIFS($A$4:$A10765,$A10765,$G$4:$G10765,"Ativo")=1,1,0))</f>
        <v/>
      </c>
    </row>
    <row r="10766" spans="1:55" x14ac:dyDescent="0.3">
      <c r="A10766" s="76"/>
      <c r="B10766" s="104"/>
      <c r="C10766" s="76"/>
      <c r="D10766" s="77"/>
      <c r="E10766" s="12"/>
      <c r="F10766" s="78"/>
      <c r="G10766" s="77"/>
      <c r="H10766" s="79"/>
      <c r="BA10766" s="5" t="str">
        <f t="shared" si="168"/>
        <v/>
      </c>
      <c r="BB10766" s="5" t="str">
        <f>IF(OR($E10766="",$G10766&lt;&gt;"Ativo"),"",IF(COUNTIFS($E$4:$E10766,$E10766,$A$4:$A10766,$A10766,$G$4:$G10766,"Ativo")=1,1,0))</f>
        <v/>
      </c>
      <c r="BC10766" t="str">
        <f>IF(OR($A10766="",$G10766&lt;&gt;"Ativo"),"",IF(COUNTIFS($A$4:$A10766,$A10766,$G$4:$G10766,"Ativo")=1,1,0))</f>
        <v/>
      </c>
    </row>
    <row r="10767" spans="1:55" x14ac:dyDescent="0.3">
      <c r="A10767" s="76"/>
      <c r="B10767" s="104"/>
      <c r="C10767" s="76"/>
      <c r="D10767" s="77"/>
      <c r="E10767" s="12"/>
      <c r="F10767" s="78"/>
      <c r="G10767" s="77"/>
      <c r="H10767" s="79"/>
      <c r="BA10767" s="5" t="str">
        <f t="shared" si="168"/>
        <v/>
      </c>
      <c r="BB10767" s="5" t="str">
        <f>IF(OR($E10767="",$G10767&lt;&gt;"Ativo"),"",IF(COUNTIFS($E$4:$E10767,$E10767,$A$4:$A10767,$A10767,$G$4:$G10767,"Ativo")=1,1,0))</f>
        <v/>
      </c>
      <c r="BC10767" t="str">
        <f>IF(OR($A10767="",$G10767&lt;&gt;"Ativo"),"",IF(COUNTIFS($A$4:$A10767,$A10767,$G$4:$G10767,"Ativo")=1,1,0))</f>
        <v/>
      </c>
    </row>
    <row r="10768" spans="1:55" x14ac:dyDescent="0.3">
      <c r="A10768" s="76"/>
      <c r="B10768" s="104"/>
      <c r="C10768" s="76"/>
      <c r="D10768" s="77"/>
      <c r="E10768" s="12"/>
      <c r="F10768" s="78"/>
      <c r="G10768" s="77"/>
      <c r="H10768" s="79"/>
      <c r="BA10768" s="5" t="str">
        <f t="shared" si="168"/>
        <v/>
      </c>
      <c r="BB10768" s="5" t="str">
        <f>IF(OR($E10768="",$G10768&lt;&gt;"Ativo"),"",IF(COUNTIFS($E$4:$E10768,$E10768,$A$4:$A10768,$A10768,$G$4:$G10768,"Ativo")=1,1,0))</f>
        <v/>
      </c>
      <c r="BC10768" t="str">
        <f>IF(OR($A10768="",$G10768&lt;&gt;"Ativo"),"",IF(COUNTIFS($A$4:$A10768,$A10768,$G$4:$G10768,"Ativo")=1,1,0))</f>
        <v/>
      </c>
    </row>
    <row r="10769" spans="1:55" x14ac:dyDescent="0.3">
      <c r="A10769" s="76"/>
      <c r="B10769" s="104"/>
      <c r="C10769" s="76"/>
      <c r="D10769" s="77"/>
      <c r="E10769" s="12"/>
      <c r="F10769" s="78"/>
      <c r="G10769" s="77"/>
      <c r="H10769" s="79"/>
      <c r="BA10769" s="5" t="str">
        <f t="shared" si="168"/>
        <v/>
      </c>
      <c r="BB10769" s="5" t="str">
        <f>IF(OR($E10769="",$G10769&lt;&gt;"Ativo"),"",IF(COUNTIFS($E$4:$E10769,$E10769,$A$4:$A10769,$A10769,$G$4:$G10769,"Ativo")=1,1,0))</f>
        <v/>
      </c>
      <c r="BC10769" t="str">
        <f>IF(OR($A10769="",$G10769&lt;&gt;"Ativo"),"",IF(COUNTIFS($A$4:$A10769,$A10769,$G$4:$G10769,"Ativo")=1,1,0))</f>
        <v/>
      </c>
    </row>
    <row r="10770" spans="1:55" x14ac:dyDescent="0.3">
      <c r="A10770" s="76"/>
      <c r="B10770" s="104"/>
      <c r="C10770" s="76"/>
      <c r="D10770" s="77"/>
      <c r="E10770" s="12"/>
      <c r="F10770" s="78"/>
      <c r="G10770" s="77"/>
      <c r="H10770" s="79"/>
      <c r="BA10770" s="5" t="str">
        <f t="shared" si="168"/>
        <v/>
      </c>
      <c r="BB10770" s="5" t="str">
        <f>IF(OR($E10770="",$G10770&lt;&gt;"Ativo"),"",IF(COUNTIFS($E$4:$E10770,$E10770,$A$4:$A10770,$A10770,$G$4:$G10770,"Ativo")=1,1,0))</f>
        <v/>
      </c>
      <c r="BC10770" t="str">
        <f>IF(OR($A10770="",$G10770&lt;&gt;"Ativo"),"",IF(COUNTIFS($A$4:$A10770,$A10770,$G$4:$G10770,"Ativo")=1,1,0))</f>
        <v/>
      </c>
    </row>
    <row r="10771" spans="1:55" x14ac:dyDescent="0.3">
      <c r="A10771" s="76"/>
      <c r="B10771" s="104"/>
      <c r="C10771" s="76"/>
      <c r="D10771" s="77"/>
      <c r="E10771" s="12"/>
      <c r="F10771" s="78"/>
      <c r="G10771" s="77"/>
      <c r="H10771" s="79"/>
      <c r="BA10771" s="5" t="str">
        <f t="shared" si="168"/>
        <v/>
      </c>
      <c r="BB10771" s="5" t="str">
        <f>IF(OR($E10771="",$G10771&lt;&gt;"Ativo"),"",IF(COUNTIFS($E$4:$E10771,$E10771,$A$4:$A10771,$A10771,$G$4:$G10771,"Ativo")=1,1,0))</f>
        <v/>
      </c>
      <c r="BC10771" t="str">
        <f>IF(OR($A10771="",$G10771&lt;&gt;"Ativo"),"",IF(COUNTIFS($A$4:$A10771,$A10771,$G$4:$G10771,"Ativo")=1,1,0))</f>
        <v/>
      </c>
    </row>
    <row r="10772" spans="1:55" x14ac:dyDescent="0.3">
      <c r="A10772" s="76"/>
      <c r="B10772" s="104"/>
      <c r="C10772" s="76"/>
      <c r="D10772" s="77"/>
      <c r="E10772" s="12"/>
      <c r="F10772" s="78"/>
      <c r="G10772" s="77"/>
      <c r="H10772" s="79"/>
      <c r="BA10772" s="5" t="str">
        <f t="shared" si="168"/>
        <v/>
      </c>
      <c r="BB10772" s="5" t="str">
        <f>IF(OR($E10772="",$G10772&lt;&gt;"Ativo"),"",IF(COUNTIFS($E$4:$E10772,$E10772,$A$4:$A10772,$A10772,$G$4:$G10772,"Ativo")=1,1,0))</f>
        <v/>
      </c>
      <c r="BC10772" t="str">
        <f>IF(OR($A10772="",$G10772&lt;&gt;"Ativo"),"",IF(COUNTIFS($A$4:$A10772,$A10772,$G$4:$G10772,"Ativo")=1,1,0))</f>
        <v/>
      </c>
    </row>
    <row r="10773" spans="1:55" x14ac:dyDescent="0.3">
      <c r="A10773" s="76"/>
      <c r="B10773" s="104"/>
      <c r="C10773" s="76"/>
      <c r="D10773" s="77"/>
      <c r="E10773" s="12"/>
      <c r="F10773" s="78"/>
      <c r="G10773" s="77"/>
      <c r="H10773" s="79"/>
      <c r="BA10773" s="5" t="str">
        <f t="shared" si="168"/>
        <v/>
      </c>
      <c r="BB10773" s="5" t="str">
        <f>IF(OR($E10773="",$G10773&lt;&gt;"Ativo"),"",IF(COUNTIFS($E$4:$E10773,$E10773,$A$4:$A10773,$A10773,$G$4:$G10773,"Ativo")=1,1,0))</f>
        <v/>
      </c>
      <c r="BC10773" t="str">
        <f>IF(OR($A10773="",$G10773&lt;&gt;"Ativo"),"",IF(COUNTIFS($A$4:$A10773,$A10773,$G$4:$G10773,"Ativo")=1,1,0))</f>
        <v/>
      </c>
    </row>
    <row r="10774" spans="1:55" x14ac:dyDescent="0.3">
      <c r="A10774" s="76"/>
      <c r="B10774" s="104"/>
      <c r="C10774" s="76"/>
      <c r="D10774" s="77"/>
      <c r="E10774" s="12"/>
      <c r="F10774" s="78"/>
      <c r="G10774" s="77"/>
      <c r="H10774" s="79"/>
      <c r="BA10774" s="5" t="str">
        <f t="shared" si="168"/>
        <v/>
      </c>
      <c r="BB10774" s="5" t="str">
        <f>IF(OR($E10774="",$G10774&lt;&gt;"Ativo"),"",IF(COUNTIFS($E$4:$E10774,$E10774,$A$4:$A10774,$A10774,$G$4:$G10774,"Ativo")=1,1,0))</f>
        <v/>
      </c>
      <c r="BC10774" t="str">
        <f>IF(OR($A10774="",$G10774&lt;&gt;"Ativo"),"",IF(COUNTIFS($A$4:$A10774,$A10774,$G$4:$G10774,"Ativo")=1,1,0))</f>
        <v/>
      </c>
    </row>
    <row r="10775" spans="1:55" x14ac:dyDescent="0.3">
      <c r="A10775" s="76"/>
      <c r="B10775" s="104"/>
      <c r="C10775" s="76"/>
      <c r="D10775" s="77"/>
      <c r="E10775" s="12"/>
      <c r="F10775" s="78"/>
      <c r="G10775" s="77"/>
      <c r="H10775" s="79"/>
      <c r="BA10775" s="5" t="str">
        <f t="shared" si="168"/>
        <v/>
      </c>
      <c r="BB10775" s="5" t="str">
        <f>IF(OR($E10775="",$G10775&lt;&gt;"Ativo"),"",IF(COUNTIFS($E$4:$E10775,$E10775,$A$4:$A10775,$A10775,$G$4:$G10775,"Ativo")=1,1,0))</f>
        <v/>
      </c>
      <c r="BC10775" t="str">
        <f>IF(OR($A10775="",$G10775&lt;&gt;"Ativo"),"",IF(COUNTIFS($A$4:$A10775,$A10775,$G$4:$G10775,"Ativo")=1,1,0))</f>
        <v/>
      </c>
    </row>
    <row r="10776" spans="1:55" x14ac:dyDescent="0.3">
      <c r="A10776" s="76"/>
      <c r="B10776" s="104"/>
      <c r="C10776" s="76"/>
      <c r="D10776" s="77"/>
      <c r="E10776" s="12"/>
      <c r="F10776" s="78"/>
      <c r="G10776" s="77"/>
      <c r="H10776" s="79"/>
      <c r="BA10776" s="5" t="str">
        <f t="shared" si="168"/>
        <v/>
      </c>
      <c r="BB10776" s="5" t="str">
        <f>IF(OR($E10776="",$G10776&lt;&gt;"Ativo"),"",IF(COUNTIFS($E$4:$E10776,$E10776,$A$4:$A10776,$A10776,$G$4:$G10776,"Ativo")=1,1,0))</f>
        <v/>
      </c>
      <c r="BC10776" t="str">
        <f>IF(OR($A10776="",$G10776&lt;&gt;"Ativo"),"",IF(COUNTIFS($A$4:$A10776,$A10776,$G$4:$G10776,"Ativo")=1,1,0))</f>
        <v/>
      </c>
    </row>
    <row r="10777" spans="1:55" x14ac:dyDescent="0.3">
      <c r="A10777" s="76"/>
      <c r="B10777" s="104"/>
      <c r="C10777" s="76"/>
      <c r="D10777" s="77"/>
      <c r="E10777" s="12"/>
      <c r="F10777" s="78"/>
      <c r="G10777" s="77"/>
      <c r="H10777" s="79"/>
      <c r="BA10777" s="5" t="str">
        <f t="shared" si="168"/>
        <v/>
      </c>
      <c r="BB10777" s="5" t="str">
        <f>IF(OR($E10777="",$G10777&lt;&gt;"Ativo"),"",IF(COUNTIFS($E$4:$E10777,$E10777,$A$4:$A10777,$A10777,$G$4:$G10777,"Ativo")=1,1,0))</f>
        <v/>
      </c>
      <c r="BC10777" t="str">
        <f>IF(OR($A10777="",$G10777&lt;&gt;"Ativo"),"",IF(COUNTIFS($A$4:$A10777,$A10777,$G$4:$G10777,"Ativo")=1,1,0))</f>
        <v/>
      </c>
    </row>
    <row r="10778" spans="1:55" x14ac:dyDescent="0.3">
      <c r="A10778" s="76"/>
      <c r="B10778" s="104"/>
      <c r="C10778" s="76"/>
      <c r="D10778" s="77"/>
      <c r="E10778" s="12"/>
      <c r="F10778" s="78"/>
      <c r="G10778" s="77"/>
      <c r="H10778" s="79"/>
      <c r="BA10778" s="5" t="str">
        <f t="shared" si="168"/>
        <v/>
      </c>
      <c r="BB10778" s="5" t="str">
        <f>IF(OR($E10778="",$G10778&lt;&gt;"Ativo"),"",IF(COUNTIFS($E$4:$E10778,$E10778,$A$4:$A10778,$A10778,$G$4:$G10778,"Ativo")=1,1,0))</f>
        <v/>
      </c>
      <c r="BC10778" t="str">
        <f>IF(OR($A10778="",$G10778&lt;&gt;"Ativo"),"",IF(COUNTIFS($A$4:$A10778,$A10778,$G$4:$G10778,"Ativo")=1,1,0))</f>
        <v/>
      </c>
    </row>
    <row r="10779" spans="1:55" x14ac:dyDescent="0.3">
      <c r="A10779" s="76"/>
      <c r="B10779" s="104"/>
      <c r="C10779" s="76"/>
      <c r="D10779" s="77"/>
      <c r="E10779" s="12"/>
      <c r="F10779" s="78"/>
      <c r="G10779" s="77"/>
      <c r="H10779" s="79"/>
      <c r="BA10779" s="5" t="str">
        <f t="shared" si="168"/>
        <v/>
      </c>
      <c r="BB10779" s="5" t="str">
        <f>IF(OR($E10779="",$G10779&lt;&gt;"Ativo"),"",IF(COUNTIFS($E$4:$E10779,$E10779,$A$4:$A10779,$A10779,$G$4:$G10779,"Ativo")=1,1,0))</f>
        <v/>
      </c>
      <c r="BC10779" t="str">
        <f>IF(OR($A10779="",$G10779&lt;&gt;"Ativo"),"",IF(COUNTIFS($A$4:$A10779,$A10779,$G$4:$G10779,"Ativo")=1,1,0))</f>
        <v/>
      </c>
    </row>
    <row r="10780" spans="1:55" x14ac:dyDescent="0.3">
      <c r="A10780" s="76"/>
      <c r="B10780" s="104"/>
      <c r="C10780" s="76"/>
      <c r="D10780" s="77"/>
      <c r="E10780" s="12"/>
      <c r="F10780" s="78"/>
      <c r="G10780" s="77"/>
      <c r="H10780" s="79"/>
      <c r="BA10780" s="5" t="str">
        <f t="shared" si="168"/>
        <v/>
      </c>
      <c r="BB10780" s="5" t="str">
        <f>IF(OR($E10780="",$G10780&lt;&gt;"Ativo"),"",IF(COUNTIFS($E$4:$E10780,$E10780,$A$4:$A10780,$A10780,$G$4:$G10780,"Ativo")=1,1,0))</f>
        <v/>
      </c>
      <c r="BC10780" t="str">
        <f>IF(OR($A10780="",$G10780&lt;&gt;"Ativo"),"",IF(COUNTIFS($A$4:$A10780,$A10780,$G$4:$G10780,"Ativo")=1,1,0))</f>
        <v/>
      </c>
    </row>
    <row r="10781" spans="1:55" x14ac:dyDescent="0.3">
      <c r="A10781" s="76"/>
      <c r="B10781" s="104"/>
      <c r="C10781" s="76"/>
      <c r="D10781" s="77"/>
      <c r="E10781" s="12"/>
      <c r="F10781" s="78"/>
      <c r="G10781" s="77"/>
      <c r="H10781" s="79"/>
      <c r="BA10781" s="5" t="str">
        <f t="shared" si="168"/>
        <v/>
      </c>
      <c r="BB10781" s="5" t="str">
        <f>IF(OR($E10781="",$G10781&lt;&gt;"Ativo"),"",IF(COUNTIFS($E$4:$E10781,$E10781,$A$4:$A10781,$A10781,$G$4:$G10781,"Ativo")=1,1,0))</f>
        <v/>
      </c>
      <c r="BC10781" t="str">
        <f>IF(OR($A10781="",$G10781&lt;&gt;"Ativo"),"",IF(COUNTIFS($A$4:$A10781,$A10781,$G$4:$G10781,"Ativo")=1,1,0))</f>
        <v/>
      </c>
    </row>
    <row r="10782" spans="1:55" x14ac:dyDescent="0.3">
      <c r="A10782" s="76"/>
      <c r="B10782" s="104"/>
      <c r="C10782" s="76"/>
      <c r="D10782" s="77"/>
      <c r="E10782" s="12"/>
      <c r="F10782" s="78"/>
      <c r="G10782" s="77"/>
      <c r="H10782" s="79"/>
      <c r="BA10782" s="5" t="str">
        <f t="shared" si="168"/>
        <v/>
      </c>
      <c r="BB10782" s="5" t="str">
        <f>IF(OR($E10782="",$G10782&lt;&gt;"Ativo"),"",IF(COUNTIFS($E$4:$E10782,$E10782,$A$4:$A10782,$A10782,$G$4:$G10782,"Ativo")=1,1,0))</f>
        <v/>
      </c>
      <c r="BC10782" t="str">
        <f>IF(OR($A10782="",$G10782&lt;&gt;"Ativo"),"",IF(COUNTIFS($A$4:$A10782,$A10782,$G$4:$G10782,"Ativo")=1,1,0))</f>
        <v/>
      </c>
    </row>
    <row r="10783" spans="1:55" x14ac:dyDescent="0.3">
      <c r="A10783" s="76"/>
      <c r="B10783" s="104"/>
      <c r="C10783" s="76"/>
      <c r="D10783" s="77"/>
      <c r="E10783" s="12"/>
      <c r="F10783" s="78"/>
      <c r="G10783" s="77"/>
      <c r="H10783" s="79"/>
      <c r="BA10783" s="5" t="str">
        <f t="shared" si="168"/>
        <v/>
      </c>
      <c r="BB10783" s="5" t="str">
        <f>IF(OR($E10783="",$G10783&lt;&gt;"Ativo"),"",IF(COUNTIFS($E$4:$E10783,$E10783,$A$4:$A10783,$A10783,$G$4:$G10783,"Ativo")=1,1,0))</f>
        <v/>
      </c>
      <c r="BC10783" t="str">
        <f>IF(OR($A10783="",$G10783&lt;&gt;"Ativo"),"",IF(COUNTIFS($A$4:$A10783,$A10783,$G$4:$G10783,"Ativo")=1,1,0))</f>
        <v/>
      </c>
    </row>
    <row r="10784" spans="1:55" x14ac:dyDescent="0.3">
      <c r="A10784" s="76"/>
      <c r="B10784" s="104"/>
      <c r="C10784" s="76"/>
      <c r="D10784" s="77"/>
      <c r="E10784" s="12"/>
      <c r="F10784" s="78"/>
      <c r="G10784" s="77"/>
      <c r="H10784" s="79"/>
      <c r="BA10784" s="5" t="str">
        <f t="shared" si="168"/>
        <v/>
      </c>
      <c r="BB10784" s="5" t="str">
        <f>IF(OR($E10784="",$G10784&lt;&gt;"Ativo"),"",IF(COUNTIFS($E$4:$E10784,$E10784,$A$4:$A10784,$A10784,$G$4:$G10784,"Ativo")=1,1,0))</f>
        <v/>
      </c>
      <c r="BC10784" t="str">
        <f>IF(OR($A10784="",$G10784&lt;&gt;"Ativo"),"",IF(COUNTIFS($A$4:$A10784,$A10784,$G$4:$G10784,"Ativo")=1,1,0))</f>
        <v/>
      </c>
    </row>
    <row r="10785" spans="1:55" x14ac:dyDescent="0.3">
      <c r="A10785" s="76"/>
      <c r="B10785" s="104"/>
      <c r="C10785" s="76"/>
      <c r="D10785" s="77"/>
      <c r="E10785" s="12"/>
      <c r="F10785" s="78"/>
      <c r="G10785" s="77"/>
      <c r="H10785" s="79"/>
      <c r="BA10785" s="5" t="str">
        <f t="shared" si="168"/>
        <v/>
      </c>
      <c r="BB10785" s="5" t="str">
        <f>IF(OR($E10785="",$G10785&lt;&gt;"Ativo"),"",IF(COUNTIFS($E$4:$E10785,$E10785,$A$4:$A10785,$A10785,$G$4:$G10785,"Ativo")=1,1,0))</f>
        <v/>
      </c>
      <c r="BC10785" t="str">
        <f>IF(OR($A10785="",$G10785&lt;&gt;"Ativo"),"",IF(COUNTIFS($A$4:$A10785,$A10785,$G$4:$G10785,"Ativo")=1,1,0))</f>
        <v/>
      </c>
    </row>
    <row r="10786" spans="1:55" x14ac:dyDescent="0.3">
      <c r="A10786" s="76"/>
      <c r="B10786" s="104"/>
      <c r="C10786" s="76"/>
      <c r="D10786" s="77"/>
      <c r="E10786" s="12"/>
      <c r="F10786" s="78"/>
      <c r="G10786" s="77"/>
      <c r="H10786" s="79"/>
      <c r="BA10786" s="5" t="str">
        <f t="shared" si="168"/>
        <v/>
      </c>
      <c r="BB10786" s="5" t="str">
        <f>IF(OR($E10786="",$G10786&lt;&gt;"Ativo"),"",IF(COUNTIFS($E$4:$E10786,$E10786,$A$4:$A10786,$A10786,$G$4:$G10786,"Ativo")=1,1,0))</f>
        <v/>
      </c>
      <c r="BC10786" t="str">
        <f>IF(OR($A10786="",$G10786&lt;&gt;"Ativo"),"",IF(COUNTIFS($A$4:$A10786,$A10786,$G$4:$G10786,"Ativo")=1,1,0))</f>
        <v/>
      </c>
    </row>
    <row r="10787" spans="1:55" x14ac:dyDescent="0.3">
      <c r="A10787" s="76"/>
      <c r="B10787" s="104"/>
      <c r="C10787" s="76"/>
      <c r="D10787" s="77"/>
      <c r="E10787" s="12"/>
      <c r="F10787" s="78"/>
      <c r="G10787" s="77"/>
      <c r="H10787" s="79"/>
      <c r="BA10787" s="5" t="str">
        <f t="shared" si="168"/>
        <v/>
      </c>
      <c r="BB10787" s="5" t="str">
        <f>IF(OR($E10787="",$G10787&lt;&gt;"Ativo"),"",IF(COUNTIFS($E$4:$E10787,$E10787,$A$4:$A10787,$A10787,$G$4:$G10787,"Ativo")=1,1,0))</f>
        <v/>
      </c>
      <c r="BC10787" t="str">
        <f>IF(OR($A10787="",$G10787&lt;&gt;"Ativo"),"",IF(COUNTIFS($A$4:$A10787,$A10787,$G$4:$G10787,"Ativo")=1,1,0))</f>
        <v/>
      </c>
    </row>
    <row r="10788" spans="1:55" x14ac:dyDescent="0.3">
      <c r="A10788" s="76"/>
      <c r="B10788" s="104"/>
      <c r="C10788" s="76"/>
      <c r="D10788" s="77"/>
      <c r="E10788" s="12"/>
      <c r="F10788" s="78"/>
      <c r="G10788" s="77"/>
      <c r="H10788" s="79"/>
      <c r="BA10788" s="5" t="str">
        <f t="shared" si="168"/>
        <v/>
      </c>
      <c r="BB10788" s="5" t="str">
        <f>IF(OR($E10788="",$G10788&lt;&gt;"Ativo"),"",IF(COUNTIFS($E$4:$E10788,$E10788,$A$4:$A10788,$A10788,$G$4:$G10788,"Ativo")=1,1,0))</f>
        <v/>
      </c>
      <c r="BC10788" t="str">
        <f>IF(OR($A10788="",$G10788&lt;&gt;"Ativo"),"",IF(COUNTIFS($A$4:$A10788,$A10788,$G$4:$G10788,"Ativo")=1,1,0))</f>
        <v/>
      </c>
    </row>
    <row r="10789" spans="1:55" x14ac:dyDescent="0.3">
      <c r="A10789" s="76"/>
      <c r="B10789" s="104"/>
      <c r="C10789" s="76"/>
      <c r="D10789" s="77"/>
      <c r="E10789" s="12"/>
      <c r="F10789" s="78"/>
      <c r="G10789" s="77"/>
      <c r="H10789" s="79"/>
      <c r="BA10789" s="5" t="str">
        <f t="shared" si="168"/>
        <v/>
      </c>
      <c r="BB10789" s="5" t="str">
        <f>IF(OR($E10789="",$G10789&lt;&gt;"Ativo"),"",IF(COUNTIFS($E$4:$E10789,$E10789,$A$4:$A10789,$A10789,$G$4:$G10789,"Ativo")=1,1,0))</f>
        <v/>
      </c>
      <c r="BC10789" t="str">
        <f>IF(OR($A10789="",$G10789&lt;&gt;"Ativo"),"",IF(COUNTIFS($A$4:$A10789,$A10789,$G$4:$G10789,"Ativo")=1,1,0))</f>
        <v/>
      </c>
    </row>
    <row r="10790" spans="1:55" x14ac:dyDescent="0.3">
      <c r="A10790" s="76"/>
      <c r="B10790" s="104"/>
      <c r="C10790" s="76"/>
      <c r="D10790" s="77"/>
      <c r="E10790" s="12"/>
      <c r="F10790" s="78"/>
      <c r="G10790" s="77"/>
      <c r="H10790" s="79"/>
      <c r="BA10790" s="5" t="str">
        <f t="shared" si="168"/>
        <v/>
      </c>
      <c r="BB10790" s="5" t="str">
        <f>IF(OR($E10790="",$G10790&lt;&gt;"Ativo"),"",IF(COUNTIFS($E$4:$E10790,$E10790,$A$4:$A10790,$A10790,$G$4:$G10790,"Ativo")=1,1,0))</f>
        <v/>
      </c>
      <c r="BC10790" t="str">
        <f>IF(OR($A10790="",$G10790&lt;&gt;"Ativo"),"",IF(COUNTIFS($A$4:$A10790,$A10790,$G$4:$G10790,"Ativo")=1,1,0))</f>
        <v/>
      </c>
    </row>
    <row r="10791" spans="1:55" x14ac:dyDescent="0.3">
      <c r="A10791" s="76"/>
      <c r="B10791" s="104"/>
      <c r="C10791" s="76"/>
      <c r="D10791" s="77"/>
      <c r="E10791" s="12"/>
      <c r="F10791" s="78"/>
      <c r="G10791" s="77"/>
      <c r="H10791" s="79"/>
      <c r="BA10791" s="5" t="str">
        <f t="shared" si="168"/>
        <v/>
      </c>
      <c r="BB10791" s="5" t="str">
        <f>IF(OR($E10791="",$G10791&lt;&gt;"Ativo"),"",IF(COUNTIFS($E$4:$E10791,$E10791,$A$4:$A10791,$A10791,$G$4:$G10791,"Ativo")=1,1,0))</f>
        <v/>
      </c>
      <c r="BC10791" t="str">
        <f>IF(OR($A10791="",$G10791&lt;&gt;"Ativo"),"",IF(COUNTIFS($A$4:$A10791,$A10791,$G$4:$G10791,"Ativo")=1,1,0))</f>
        <v/>
      </c>
    </row>
    <row r="10792" spans="1:55" x14ac:dyDescent="0.3">
      <c r="A10792" s="76"/>
      <c r="B10792" s="104"/>
      <c r="C10792" s="76"/>
      <c r="D10792" s="77"/>
      <c r="E10792" s="12"/>
      <c r="F10792" s="78"/>
      <c r="G10792" s="77"/>
      <c r="H10792" s="79"/>
      <c r="BA10792" s="5" t="str">
        <f t="shared" si="168"/>
        <v/>
      </c>
      <c r="BB10792" s="5" t="str">
        <f>IF(OR($E10792="",$G10792&lt;&gt;"Ativo"),"",IF(COUNTIFS($E$4:$E10792,$E10792,$A$4:$A10792,$A10792,$G$4:$G10792,"Ativo")=1,1,0))</f>
        <v/>
      </c>
      <c r="BC10792" t="str">
        <f>IF(OR($A10792="",$G10792&lt;&gt;"Ativo"),"",IF(COUNTIFS($A$4:$A10792,$A10792,$G$4:$G10792,"Ativo")=1,1,0))</f>
        <v/>
      </c>
    </row>
    <row r="10793" spans="1:55" x14ac:dyDescent="0.3">
      <c r="A10793" s="76"/>
      <c r="B10793" s="104"/>
      <c r="C10793" s="76"/>
      <c r="D10793" s="77"/>
      <c r="E10793" s="12"/>
      <c r="F10793" s="78"/>
      <c r="G10793" s="77"/>
      <c r="H10793" s="79"/>
      <c r="BA10793" s="5" t="str">
        <f t="shared" si="168"/>
        <v/>
      </c>
      <c r="BB10793" s="5" t="str">
        <f>IF(OR($E10793="",$G10793&lt;&gt;"Ativo"),"",IF(COUNTIFS($E$4:$E10793,$E10793,$A$4:$A10793,$A10793,$G$4:$G10793,"Ativo")=1,1,0))</f>
        <v/>
      </c>
      <c r="BC10793" t="str">
        <f>IF(OR($A10793="",$G10793&lt;&gt;"Ativo"),"",IF(COUNTIFS($A$4:$A10793,$A10793,$G$4:$G10793,"Ativo")=1,1,0))</f>
        <v/>
      </c>
    </row>
    <row r="10794" spans="1:55" x14ac:dyDescent="0.3">
      <c r="A10794" s="76"/>
      <c r="B10794" s="104"/>
      <c r="C10794" s="76"/>
      <c r="D10794" s="77"/>
      <c r="E10794" s="12"/>
      <c r="F10794" s="78"/>
      <c r="G10794" s="77"/>
      <c r="H10794" s="79"/>
      <c r="BA10794" s="5" t="str">
        <f t="shared" si="168"/>
        <v/>
      </c>
      <c r="BB10794" s="5" t="str">
        <f>IF(OR($E10794="",$G10794&lt;&gt;"Ativo"),"",IF(COUNTIFS($E$4:$E10794,$E10794,$A$4:$A10794,$A10794,$G$4:$G10794,"Ativo")=1,1,0))</f>
        <v/>
      </c>
      <c r="BC10794" t="str">
        <f>IF(OR($A10794="",$G10794&lt;&gt;"Ativo"),"",IF(COUNTIFS($A$4:$A10794,$A10794,$G$4:$G10794,"Ativo")=1,1,0))</f>
        <v/>
      </c>
    </row>
    <row r="10795" spans="1:55" x14ac:dyDescent="0.3">
      <c r="A10795" s="76"/>
      <c r="B10795" s="104"/>
      <c r="C10795" s="76"/>
      <c r="D10795" s="77"/>
      <c r="E10795" s="12"/>
      <c r="F10795" s="78"/>
      <c r="G10795" s="77"/>
      <c r="H10795" s="79"/>
      <c r="BA10795" s="5" t="str">
        <f t="shared" si="168"/>
        <v/>
      </c>
      <c r="BB10795" s="5" t="str">
        <f>IF(OR($E10795="",$G10795&lt;&gt;"Ativo"),"",IF(COUNTIFS($E$4:$E10795,$E10795,$A$4:$A10795,$A10795,$G$4:$G10795,"Ativo")=1,1,0))</f>
        <v/>
      </c>
      <c r="BC10795" t="str">
        <f>IF(OR($A10795="",$G10795&lt;&gt;"Ativo"),"",IF(COUNTIFS($A$4:$A10795,$A10795,$G$4:$G10795,"Ativo")=1,1,0))</f>
        <v/>
      </c>
    </row>
    <row r="10796" spans="1:55" x14ac:dyDescent="0.3">
      <c r="A10796" s="76"/>
      <c r="B10796" s="104"/>
      <c r="C10796" s="76"/>
      <c r="D10796" s="77"/>
      <c r="E10796" s="12"/>
      <c r="F10796" s="78"/>
      <c r="G10796" s="77"/>
      <c r="H10796" s="79"/>
      <c r="BA10796" s="5" t="str">
        <f t="shared" si="168"/>
        <v/>
      </c>
      <c r="BB10796" s="5" t="str">
        <f>IF(OR($E10796="",$G10796&lt;&gt;"Ativo"),"",IF(COUNTIFS($E$4:$E10796,$E10796,$A$4:$A10796,$A10796,$G$4:$G10796,"Ativo")=1,1,0))</f>
        <v/>
      </c>
      <c r="BC10796" t="str">
        <f>IF(OR($A10796="",$G10796&lt;&gt;"Ativo"),"",IF(COUNTIFS($A$4:$A10796,$A10796,$G$4:$G10796,"Ativo")=1,1,0))</f>
        <v/>
      </c>
    </row>
    <row r="10797" spans="1:55" x14ac:dyDescent="0.3">
      <c r="A10797" s="76"/>
      <c r="B10797" s="104"/>
      <c r="C10797" s="76"/>
      <c r="D10797" s="77"/>
      <c r="E10797" s="12"/>
      <c r="F10797" s="78"/>
      <c r="G10797" s="77"/>
      <c r="H10797" s="79"/>
      <c r="BA10797" s="5" t="str">
        <f t="shared" si="168"/>
        <v/>
      </c>
      <c r="BB10797" s="5" t="str">
        <f>IF(OR($E10797="",$G10797&lt;&gt;"Ativo"),"",IF(COUNTIFS($E$4:$E10797,$E10797,$A$4:$A10797,$A10797,$G$4:$G10797,"Ativo")=1,1,0))</f>
        <v/>
      </c>
      <c r="BC10797" t="str">
        <f>IF(OR($A10797="",$G10797&lt;&gt;"Ativo"),"",IF(COUNTIFS($A$4:$A10797,$A10797,$G$4:$G10797,"Ativo")=1,1,0))</f>
        <v/>
      </c>
    </row>
    <row r="10798" spans="1:55" x14ac:dyDescent="0.3">
      <c r="A10798" s="76"/>
      <c r="B10798" s="104"/>
      <c r="C10798" s="76"/>
      <c r="D10798" s="77"/>
      <c r="E10798" s="12"/>
      <c r="F10798" s="78"/>
      <c r="G10798" s="77"/>
      <c r="H10798" s="79"/>
      <c r="BA10798" s="5" t="str">
        <f t="shared" si="168"/>
        <v/>
      </c>
      <c r="BB10798" s="5" t="str">
        <f>IF(OR($E10798="",$G10798&lt;&gt;"Ativo"),"",IF(COUNTIFS($E$4:$E10798,$E10798,$A$4:$A10798,$A10798,$G$4:$G10798,"Ativo")=1,1,0))</f>
        <v/>
      </c>
      <c r="BC10798" t="str">
        <f>IF(OR($A10798="",$G10798&lt;&gt;"Ativo"),"",IF(COUNTIFS($A$4:$A10798,$A10798,$G$4:$G10798,"Ativo")=1,1,0))</f>
        <v/>
      </c>
    </row>
    <row r="10799" spans="1:55" x14ac:dyDescent="0.3">
      <c r="A10799" s="76"/>
      <c r="B10799" s="104"/>
      <c r="C10799" s="76"/>
      <c r="D10799" s="77"/>
      <c r="E10799" s="12"/>
      <c r="F10799" s="78"/>
      <c r="G10799" s="77"/>
      <c r="H10799" s="79"/>
      <c r="BA10799" s="5" t="str">
        <f t="shared" si="168"/>
        <v/>
      </c>
      <c r="BB10799" s="5" t="str">
        <f>IF(OR($E10799="",$G10799&lt;&gt;"Ativo"),"",IF(COUNTIFS($E$4:$E10799,$E10799,$A$4:$A10799,$A10799,$G$4:$G10799,"Ativo")=1,1,0))</f>
        <v/>
      </c>
      <c r="BC10799" t="str">
        <f>IF(OR($A10799="",$G10799&lt;&gt;"Ativo"),"",IF(COUNTIFS($A$4:$A10799,$A10799,$G$4:$G10799,"Ativo")=1,1,0))</f>
        <v/>
      </c>
    </row>
    <row r="10800" spans="1:55" x14ac:dyDescent="0.3">
      <c r="A10800" s="76"/>
      <c r="B10800" s="104"/>
      <c r="C10800" s="76"/>
      <c r="D10800" s="77"/>
      <c r="E10800" s="12"/>
      <c r="F10800" s="78"/>
      <c r="G10800" s="77"/>
      <c r="H10800" s="79"/>
      <c r="BA10800" s="5" t="str">
        <f t="shared" si="168"/>
        <v/>
      </c>
      <c r="BB10800" s="5" t="str">
        <f>IF(OR($E10800="",$G10800&lt;&gt;"Ativo"),"",IF(COUNTIFS($E$4:$E10800,$E10800,$A$4:$A10800,$A10800,$G$4:$G10800,"Ativo")=1,1,0))</f>
        <v/>
      </c>
      <c r="BC10800" t="str">
        <f>IF(OR($A10800="",$G10800&lt;&gt;"Ativo"),"",IF(COUNTIFS($A$4:$A10800,$A10800,$G$4:$G10800,"Ativo")=1,1,0))</f>
        <v/>
      </c>
    </row>
    <row r="10801" spans="1:55" x14ac:dyDescent="0.3">
      <c r="A10801" s="76"/>
      <c r="B10801" s="104"/>
      <c r="C10801" s="76"/>
      <c r="D10801" s="77"/>
      <c r="E10801" s="12"/>
      <c r="F10801" s="78"/>
      <c r="G10801" s="77"/>
      <c r="H10801" s="79"/>
      <c r="BA10801" s="5" t="str">
        <f t="shared" si="168"/>
        <v/>
      </c>
      <c r="BB10801" s="5" t="str">
        <f>IF(OR($E10801="",$G10801&lt;&gt;"Ativo"),"",IF(COUNTIFS($E$4:$E10801,$E10801,$A$4:$A10801,$A10801,$G$4:$G10801,"Ativo")=1,1,0))</f>
        <v/>
      </c>
      <c r="BC10801" t="str">
        <f>IF(OR($A10801="",$G10801&lt;&gt;"Ativo"),"",IF(COUNTIFS($A$4:$A10801,$A10801,$G$4:$G10801,"Ativo")=1,1,0))</f>
        <v/>
      </c>
    </row>
    <row r="10802" spans="1:55" x14ac:dyDescent="0.3">
      <c r="A10802" s="76"/>
      <c r="B10802" s="104"/>
      <c r="C10802" s="76"/>
      <c r="D10802" s="77"/>
      <c r="E10802" s="12"/>
      <c r="F10802" s="78"/>
      <c r="G10802" s="77"/>
      <c r="H10802" s="79"/>
      <c r="BA10802" s="5" t="str">
        <f t="shared" si="168"/>
        <v/>
      </c>
      <c r="BB10802" s="5" t="str">
        <f>IF(OR($E10802="",$G10802&lt;&gt;"Ativo"),"",IF(COUNTIFS($E$4:$E10802,$E10802,$A$4:$A10802,$A10802,$G$4:$G10802,"Ativo")=1,1,0))</f>
        <v/>
      </c>
      <c r="BC10802" t="str">
        <f>IF(OR($A10802="",$G10802&lt;&gt;"Ativo"),"",IF(COUNTIFS($A$4:$A10802,$A10802,$G$4:$G10802,"Ativo")=1,1,0))</f>
        <v/>
      </c>
    </row>
    <row r="10803" spans="1:55" x14ac:dyDescent="0.3">
      <c r="A10803" s="76"/>
      <c r="B10803" s="104"/>
      <c r="C10803" s="76"/>
      <c r="D10803" s="77"/>
      <c r="E10803" s="12"/>
      <c r="F10803" s="78"/>
      <c r="G10803" s="77"/>
      <c r="H10803" s="79"/>
      <c r="BA10803" s="5" t="str">
        <f t="shared" si="168"/>
        <v/>
      </c>
      <c r="BB10803" s="5" t="str">
        <f>IF(OR($E10803="",$G10803&lt;&gt;"Ativo"),"",IF(COUNTIFS($E$4:$E10803,$E10803,$A$4:$A10803,$A10803,$G$4:$G10803,"Ativo")=1,1,0))</f>
        <v/>
      </c>
      <c r="BC10803" t="str">
        <f>IF(OR($A10803="",$G10803&lt;&gt;"Ativo"),"",IF(COUNTIFS($A$4:$A10803,$A10803,$G$4:$G10803,"Ativo")=1,1,0))</f>
        <v/>
      </c>
    </row>
    <row r="10804" spans="1:55" x14ac:dyDescent="0.3">
      <c r="A10804" s="76"/>
      <c r="B10804" s="104"/>
      <c r="C10804" s="76"/>
      <c r="D10804" s="77"/>
      <c r="E10804" s="12"/>
      <c r="F10804" s="78"/>
      <c r="G10804" s="77"/>
      <c r="H10804" s="79"/>
      <c r="BA10804" s="5" t="str">
        <f t="shared" si="168"/>
        <v/>
      </c>
      <c r="BB10804" s="5" t="str">
        <f>IF(OR($E10804="",$G10804&lt;&gt;"Ativo"),"",IF(COUNTIFS($E$4:$E10804,$E10804,$A$4:$A10804,$A10804,$G$4:$G10804,"Ativo")=1,1,0))</f>
        <v/>
      </c>
      <c r="BC10804" t="str">
        <f>IF(OR($A10804="",$G10804&lt;&gt;"Ativo"),"",IF(COUNTIFS($A$4:$A10804,$A10804,$G$4:$G10804,"Ativo")=1,1,0))</f>
        <v/>
      </c>
    </row>
    <row r="10805" spans="1:55" x14ac:dyDescent="0.3">
      <c r="A10805" s="76"/>
      <c r="B10805" s="104"/>
      <c r="C10805" s="76"/>
      <c r="D10805" s="77"/>
      <c r="E10805" s="12"/>
      <c r="F10805" s="78"/>
      <c r="G10805" s="77"/>
      <c r="H10805" s="79"/>
      <c r="BA10805" s="5" t="str">
        <f t="shared" si="168"/>
        <v/>
      </c>
      <c r="BB10805" s="5" t="str">
        <f>IF(OR($E10805="",$G10805&lt;&gt;"Ativo"),"",IF(COUNTIFS($E$4:$E10805,$E10805,$A$4:$A10805,$A10805,$G$4:$G10805,"Ativo")=1,1,0))</f>
        <v/>
      </c>
      <c r="BC10805" t="str">
        <f>IF(OR($A10805="",$G10805&lt;&gt;"Ativo"),"",IF(COUNTIFS($A$4:$A10805,$A10805,$G$4:$G10805,"Ativo")=1,1,0))</f>
        <v/>
      </c>
    </row>
    <row r="10806" spans="1:55" x14ac:dyDescent="0.3">
      <c r="A10806" s="76"/>
      <c r="B10806" s="104"/>
      <c r="C10806" s="76"/>
      <c r="D10806" s="77"/>
      <c r="E10806" s="12"/>
      <c r="F10806" s="78"/>
      <c r="G10806" s="77"/>
      <c r="H10806" s="79"/>
      <c r="BA10806" s="5" t="str">
        <f t="shared" si="168"/>
        <v/>
      </c>
      <c r="BB10806" s="5" t="str">
        <f>IF(OR($E10806="",$G10806&lt;&gt;"Ativo"),"",IF(COUNTIFS($E$4:$E10806,$E10806,$A$4:$A10806,$A10806,$G$4:$G10806,"Ativo")=1,1,0))</f>
        <v/>
      </c>
      <c r="BC10806" t="str">
        <f>IF(OR($A10806="",$G10806&lt;&gt;"Ativo"),"",IF(COUNTIFS($A$4:$A10806,$A10806,$G$4:$G10806,"Ativo")=1,1,0))</f>
        <v/>
      </c>
    </row>
    <row r="10807" spans="1:55" x14ac:dyDescent="0.3">
      <c r="A10807" s="76"/>
      <c r="B10807" s="104"/>
      <c r="C10807" s="76"/>
      <c r="D10807" s="77"/>
      <c r="E10807" s="12"/>
      <c r="F10807" s="78"/>
      <c r="G10807" s="77"/>
      <c r="H10807" s="79"/>
      <c r="BA10807" s="5" t="str">
        <f t="shared" si="168"/>
        <v/>
      </c>
      <c r="BB10807" s="5" t="str">
        <f>IF(OR($E10807="",$G10807&lt;&gt;"Ativo"),"",IF(COUNTIFS($E$4:$E10807,$E10807,$A$4:$A10807,$A10807,$G$4:$G10807,"Ativo")=1,1,0))</f>
        <v/>
      </c>
      <c r="BC10807" t="str">
        <f>IF(OR($A10807="",$G10807&lt;&gt;"Ativo"),"",IF(COUNTIFS($A$4:$A10807,$A10807,$G$4:$G10807,"Ativo")=1,1,0))</f>
        <v/>
      </c>
    </row>
    <row r="10808" spans="1:55" x14ac:dyDescent="0.3">
      <c r="A10808" s="76"/>
      <c r="B10808" s="104"/>
      <c r="C10808" s="76"/>
      <c r="D10808" s="77"/>
      <c r="E10808" s="12"/>
      <c r="F10808" s="78"/>
      <c r="G10808" s="77"/>
      <c r="H10808" s="79"/>
      <c r="BA10808" s="5" t="str">
        <f t="shared" si="168"/>
        <v/>
      </c>
      <c r="BB10808" s="5" t="str">
        <f>IF(OR($E10808="",$G10808&lt;&gt;"Ativo"),"",IF(COUNTIFS($E$4:$E10808,$E10808,$A$4:$A10808,$A10808,$G$4:$G10808,"Ativo")=1,1,0))</f>
        <v/>
      </c>
      <c r="BC10808" t="str">
        <f>IF(OR($A10808="",$G10808&lt;&gt;"Ativo"),"",IF(COUNTIFS($A$4:$A10808,$A10808,$G$4:$G10808,"Ativo")=1,1,0))</f>
        <v/>
      </c>
    </row>
    <row r="10809" spans="1:55" x14ac:dyDescent="0.3">
      <c r="A10809" s="76"/>
      <c r="B10809" s="104"/>
      <c r="C10809" s="76"/>
      <c r="D10809" s="77"/>
      <c r="E10809" s="12"/>
      <c r="F10809" s="78"/>
      <c r="G10809" s="77"/>
      <c r="H10809" s="79"/>
      <c r="BA10809" s="5" t="str">
        <f t="shared" si="168"/>
        <v/>
      </c>
      <c r="BB10809" s="5" t="str">
        <f>IF(OR($E10809="",$G10809&lt;&gt;"Ativo"),"",IF(COUNTIFS($E$4:$E10809,$E10809,$A$4:$A10809,$A10809,$G$4:$G10809,"Ativo")=1,1,0))</f>
        <v/>
      </c>
      <c r="BC10809" t="str">
        <f>IF(OR($A10809="",$G10809&lt;&gt;"Ativo"),"",IF(COUNTIFS($A$4:$A10809,$A10809,$G$4:$G10809,"Ativo")=1,1,0))</f>
        <v/>
      </c>
    </row>
    <row r="10810" spans="1:55" x14ac:dyDescent="0.3">
      <c r="A10810" s="76"/>
      <c r="B10810" s="104"/>
      <c r="C10810" s="76"/>
      <c r="D10810" s="77"/>
      <c r="E10810" s="12"/>
      <c r="F10810" s="78"/>
      <c r="G10810" s="77"/>
      <c r="H10810" s="79"/>
      <c r="BA10810" s="5" t="str">
        <f t="shared" si="168"/>
        <v/>
      </c>
      <c r="BB10810" s="5" t="str">
        <f>IF(OR($E10810="",$G10810&lt;&gt;"Ativo"),"",IF(COUNTIFS($E$4:$E10810,$E10810,$A$4:$A10810,$A10810,$G$4:$G10810,"Ativo")=1,1,0))</f>
        <v/>
      </c>
      <c r="BC10810" t="str">
        <f>IF(OR($A10810="",$G10810&lt;&gt;"Ativo"),"",IF(COUNTIFS($A$4:$A10810,$A10810,$G$4:$G10810,"Ativo")=1,1,0))</f>
        <v/>
      </c>
    </row>
    <row r="10811" spans="1:55" x14ac:dyDescent="0.3">
      <c r="A10811" s="76"/>
      <c r="B10811" s="104"/>
      <c r="C10811" s="76"/>
      <c r="D10811" s="77"/>
      <c r="E10811" s="12"/>
      <c r="F10811" s="78"/>
      <c r="G10811" s="77"/>
      <c r="H10811" s="79"/>
      <c r="BA10811" s="5" t="str">
        <f t="shared" si="168"/>
        <v/>
      </c>
      <c r="BB10811" s="5" t="str">
        <f>IF(OR($E10811="",$G10811&lt;&gt;"Ativo"),"",IF(COUNTIFS($E$4:$E10811,$E10811,$A$4:$A10811,$A10811,$G$4:$G10811,"Ativo")=1,1,0))</f>
        <v/>
      </c>
      <c r="BC10811" t="str">
        <f>IF(OR($A10811="",$G10811&lt;&gt;"Ativo"),"",IF(COUNTIFS($A$4:$A10811,$A10811,$G$4:$G10811,"Ativo")=1,1,0))</f>
        <v/>
      </c>
    </row>
    <row r="10812" spans="1:55" x14ac:dyDescent="0.3">
      <c r="A10812" s="76"/>
      <c r="B10812" s="104"/>
      <c r="C10812" s="76"/>
      <c r="D10812" s="77"/>
      <c r="E10812" s="12"/>
      <c r="F10812" s="78"/>
      <c r="G10812" s="77"/>
      <c r="H10812" s="79"/>
      <c r="BA10812" s="5" t="str">
        <f t="shared" si="168"/>
        <v/>
      </c>
      <c r="BB10812" s="5" t="str">
        <f>IF(OR($E10812="",$G10812&lt;&gt;"Ativo"),"",IF(COUNTIFS($E$4:$E10812,$E10812,$A$4:$A10812,$A10812,$G$4:$G10812,"Ativo")=1,1,0))</f>
        <v/>
      </c>
      <c r="BC10812" t="str">
        <f>IF(OR($A10812="",$G10812&lt;&gt;"Ativo"),"",IF(COUNTIFS($A$4:$A10812,$A10812,$G$4:$G10812,"Ativo")=1,1,0))</f>
        <v/>
      </c>
    </row>
    <row r="10813" spans="1:55" x14ac:dyDescent="0.3">
      <c r="A10813" s="76"/>
      <c r="B10813" s="104"/>
      <c r="C10813" s="76"/>
      <c r="D10813" s="77"/>
      <c r="E10813" s="12"/>
      <c r="F10813" s="78"/>
      <c r="G10813" s="77"/>
      <c r="H10813" s="79"/>
      <c r="BA10813" s="5" t="str">
        <f t="shared" si="168"/>
        <v/>
      </c>
      <c r="BB10813" s="5" t="str">
        <f>IF(OR($E10813="",$G10813&lt;&gt;"Ativo"),"",IF(COUNTIFS($E$4:$E10813,$E10813,$A$4:$A10813,$A10813,$G$4:$G10813,"Ativo")=1,1,0))</f>
        <v/>
      </c>
      <c r="BC10813" t="str">
        <f>IF(OR($A10813="",$G10813&lt;&gt;"Ativo"),"",IF(COUNTIFS($A$4:$A10813,$A10813,$G$4:$G10813,"Ativo")=1,1,0))</f>
        <v/>
      </c>
    </row>
    <row r="10814" spans="1:55" x14ac:dyDescent="0.3">
      <c r="A10814" s="76"/>
      <c r="B10814" s="104"/>
      <c r="C10814" s="76"/>
      <c r="D10814" s="77"/>
      <c r="E10814" s="12"/>
      <c r="F10814" s="78"/>
      <c r="G10814" s="77"/>
      <c r="H10814" s="79"/>
      <c r="BA10814" s="5" t="str">
        <f t="shared" si="168"/>
        <v/>
      </c>
      <c r="BB10814" s="5" t="str">
        <f>IF(OR($E10814="",$G10814&lt;&gt;"Ativo"),"",IF(COUNTIFS($E$4:$E10814,$E10814,$A$4:$A10814,$A10814,$G$4:$G10814,"Ativo")=1,1,0))</f>
        <v/>
      </c>
      <c r="BC10814" t="str">
        <f>IF(OR($A10814="",$G10814&lt;&gt;"Ativo"),"",IF(COUNTIFS($A$4:$A10814,$A10814,$G$4:$G10814,"Ativo")=1,1,0))</f>
        <v/>
      </c>
    </row>
    <row r="10815" spans="1:55" x14ac:dyDescent="0.3">
      <c r="A10815" s="76"/>
      <c r="B10815" s="104"/>
      <c r="C10815" s="76"/>
      <c r="D10815" s="77"/>
      <c r="E10815" s="12"/>
      <c r="F10815" s="78"/>
      <c r="G10815" s="77"/>
      <c r="H10815" s="79"/>
      <c r="BA10815" s="5" t="str">
        <f t="shared" si="168"/>
        <v/>
      </c>
      <c r="BB10815" s="5" t="str">
        <f>IF(OR($E10815="",$G10815&lt;&gt;"Ativo"),"",IF(COUNTIFS($E$4:$E10815,$E10815,$A$4:$A10815,$A10815,$G$4:$G10815,"Ativo")=1,1,0))</f>
        <v/>
      </c>
      <c r="BC10815" t="str">
        <f>IF(OR($A10815="",$G10815&lt;&gt;"Ativo"),"",IF(COUNTIFS($A$4:$A10815,$A10815,$G$4:$G10815,"Ativo")=1,1,0))</f>
        <v/>
      </c>
    </row>
    <row r="10816" spans="1:55" x14ac:dyDescent="0.3">
      <c r="A10816" s="76"/>
      <c r="B10816" s="104"/>
      <c r="C10816" s="76"/>
      <c r="D10816" s="77"/>
      <c r="E10816" s="12"/>
      <c r="F10816" s="78"/>
      <c r="G10816" s="77"/>
      <c r="H10816" s="79"/>
      <c r="BA10816" s="5" t="str">
        <f t="shared" si="168"/>
        <v/>
      </c>
      <c r="BB10816" s="5" t="str">
        <f>IF(OR($E10816="",$G10816&lt;&gt;"Ativo"),"",IF(COUNTIFS($E$4:$E10816,$E10816,$A$4:$A10816,$A10816,$G$4:$G10816,"Ativo")=1,1,0))</f>
        <v/>
      </c>
      <c r="BC10816" t="str">
        <f>IF(OR($A10816="",$G10816&lt;&gt;"Ativo"),"",IF(COUNTIFS($A$4:$A10816,$A10816,$G$4:$G10816,"Ativo")=1,1,0))</f>
        <v/>
      </c>
    </row>
    <row r="10817" spans="1:55" x14ac:dyDescent="0.3">
      <c r="A10817" s="76"/>
      <c r="B10817" s="104"/>
      <c r="C10817" s="76"/>
      <c r="D10817" s="77"/>
      <c r="E10817" s="12"/>
      <c r="F10817" s="78"/>
      <c r="G10817" s="77"/>
      <c r="H10817" s="79"/>
      <c r="BA10817" s="5" t="str">
        <f t="shared" si="168"/>
        <v/>
      </c>
      <c r="BB10817" s="5" t="str">
        <f>IF(OR($E10817="",$G10817&lt;&gt;"Ativo"),"",IF(COUNTIFS($E$4:$E10817,$E10817,$A$4:$A10817,$A10817,$G$4:$G10817,"Ativo")=1,1,0))</f>
        <v/>
      </c>
      <c r="BC10817" t="str">
        <f>IF(OR($A10817="",$G10817&lt;&gt;"Ativo"),"",IF(COUNTIFS($A$4:$A10817,$A10817,$G$4:$G10817,"Ativo")=1,1,0))</f>
        <v/>
      </c>
    </row>
    <row r="10818" spans="1:55" x14ac:dyDescent="0.3">
      <c r="A10818" s="76"/>
      <c r="B10818" s="104"/>
      <c r="C10818" s="76"/>
      <c r="D10818" s="77"/>
      <c r="E10818" s="12"/>
      <c r="F10818" s="78"/>
      <c r="G10818" s="77"/>
      <c r="H10818" s="79"/>
      <c r="BA10818" s="5" t="str">
        <f t="shared" si="168"/>
        <v/>
      </c>
      <c r="BB10818" s="5" t="str">
        <f>IF(OR($E10818="",$G10818&lt;&gt;"Ativo"),"",IF(COUNTIFS($E$4:$E10818,$E10818,$A$4:$A10818,$A10818,$G$4:$G10818,"Ativo")=1,1,0))</f>
        <v/>
      </c>
      <c r="BC10818" t="str">
        <f>IF(OR($A10818="",$G10818&lt;&gt;"Ativo"),"",IF(COUNTIFS($A$4:$A10818,$A10818,$G$4:$G10818,"Ativo")=1,1,0))</f>
        <v/>
      </c>
    </row>
    <row r="10819" spans="1:55" x14ac:dyDescent="0.3">
      <c r="A10819" s="76"/>
      <c r="B10819" s="104"/>
      <c r="C10819" s="76"/>
      <c r="D10819" s="77"/>
      <c r="E10819" s="12"/>
      <c r="F10819" s="78"/>
      <c r="G10819" s="77"/>
      <c r="H10819" s="79"/>
      <c r="BA10819" s="5" t="str">
        <f t="shared" si="168"/>
        <v/>
      </c>
      <c r="BB10819" s="5" t="str">
        <f>IF(OR($E10819="",$G10819&lt;&gt;"Ativo"),"",IF(COUNTIFS($E$4:$E10819,$E10819,$A$4:$A10819,$A10819,$G$4:$G10819,"Ativo")=1,1,0))</f>
        <v/>
      </c>
      <c r="BC10819" t="str">
        <f>IF(OR($A10819="",$G10819&lt;&gt;"Ativo"),"",IF(COUNTIFS($A$4:$A10819,$A10819,$G$4:$G10819,"Ativo")=1,1,0))</f>
        <v/>
      </c>
    </row>
    <row r="10820" spans="1:55" x14ac:dyDescent="0.3">
      <c r="A10820" s="76"/>
      <c r="B10820" s="104"/>
      <c r="C10820" s="76"/>
      <c r="D10820" s="77"/>
      <c r="E10820" s="12"/>
      <c r="F10820" s="78"/>
      <c r="G10820" s="77"/>
      <c r="H10820" s="79"/>
      <c r="BA10820" s="5" t="str">
        <f t="shared" ref="BA10820:BA10883" si="169">IF($D10820="","",MID($D10820,4,LEN($D10820)-5))</f>
        <v/>
      </c>
      <c r="BB10820" s="5" t="str">
        <f>IF(OR($E10820="",$G10820&lt;&gt;"Ativo"),"",IF(COUNTIFS($E$4:$E10820,$E10820,$A$4:$A10820,$A10820,$G$4:$G10820,"Ativo")=1,1,0))</f>
        <v/>
      </c>
      <c r="BC10820" t="str">
        <f>IF(OR($A10820="",$G10820&lt;&gt;"Ativo"),"",IF(COUNTIFS($A$4:$A10820,$A10820,$G$4:$G10820,"Ativo")=1,1,0))</f>
        <v/>
      </c>
    </row>
    <row r="10821" spans="1:55" x14ac:dyDescent="0.3">
      <c r="A10821" s="76"/>
      <c r="B10821" s="104"/>
      <c r="C10821" s="76"/>
      <c r="D10821" s="77"/>
      <c r="E10821" s="12"/>
      <c r="F10821" s="78"/>
      <c r="G10821" s="77"/>
      <c r="H10821" s="79"/>
      <c r="BA10821" s="5" t="str">
        <f t="shared" si="169"/>
        <v/>
      </c>
      <c r="BB10821" s="5" t="str">
        <f>IF(OR($E10821="",$G10821&lt;&gt;"Ativo"),"",IF(COUNTIFS($E$4:$E10821,$E10821,$A$4:$A10821,$A10821,$G$4:$G10821,"Ativo")=1,1,0))</f>
        <v/>
      </c>
      <c r="BC10821" t="str">
        <f>IF(OR($A10821="",$G10821&lt;&gt;"Ativo"),"",IF(COUNTIFS($A$4:$A10821,$A10821,$G$4:$G10821,"Ativo")=1,1,0))</f>
        <v/>
      </c>
    </row>
    <row r="10822" spans="1:55" x14ac:dyDescent="0.3">
      <c r="A10822" s="76"/>
      <c r="B10822" s="104"/>
      <c r="C10822" s="76"/>
      <c r="D10822" s="77"/>
      <c r="E10822" s="12"/>
      <c r="F10822" s="78"/>
      <c r="G10822" s="77"/>
      <c r="H10822" s="79"/>
      <c r="BA10822" s="5" t="str">
        <f t="shared" si="169"/>
        <v/>
      </c>
      <c r="BB10822" s="5" t="str">
        <f>IF(OR($E10822="",$G10822&lt;&gt;"Ativo"),"",IF(COUNTIFS($E$4:$E10822,$E10822,$A$4:$A10822,$A10822,$G$4:$G10822,"Ativo")=1,1,0))</f>
        <v/>
      </c>
      <c r="BC10822" t="str">
        <f>IF(OR($A10822="",$G10822&lt;&gt;"Ativo"),"",IF(COUNTIFS($A$4:$A10822,$A10822,$G$4:$G10822,"Ativo")=1,1,0))</f>
        <v/>
      </c>
    </row>
    <row r="10823" spans="1:55" x14ac:dyDescent="0.3">
      <c r="A10823" s="76"/>
      <c r="B10823" s="104"/>
      <c r="C10823" s="76"/>
      <c r="D10823" s="77"/>
      <c r="E10823" s="12"/>
      <c r="F10823" s="78"/>
      <c r="G10823" s="77"/>
      <c r="H10823" s="79"/>
      <c r="BA10823" s="5" t="str">
        <f t="shared" si="169"/>
        <v/>
      </c>
      <c r="BB10823" s="5" t="str">
        <f>IF(OR($E10823="",$G10823&lt;&gt;"Ativo"),"",IF(COUNTIFS($E$4:$E10823,$E10823,$A$4:$A10823,$A10823,$G$4:$G10823,"Ativo")=1,1,0))</f>
        <v/>
      </c>
      <c r="BC10823" t="str">
        <f>IF(OR($A10823="",$G10823&lt;&gt;"Ativo"),"",IF(COUNTIFS($A$4:$A10823,$A10823,$G$4:$G10823,"Ativo")=1,1,0))</f>
        <v/>
      </c>
    </row>
    <row r="10824" spans="1:55" x14ac:dyDescent="0.3">
      <c r="A10824" s="76"/>
      <c r="B10824" s="104"/>
      <c r="C10824" s="76"/>
      <c r="D10824" s="77"/>
      <c r="E10824" s="12"/>
      <c r="F10824" s="78"/>
      <c r="G10824" s="77"/>
      <c r="H10824" s="79"/>
      <c r="BA10824" s="5" t="str">
        <f t="shared" si="169"/>
        <v/>
      </c>
      <c r="BB10824" s="5" t="str">
        <f>IF(OR($E10824="",$G10824&lt;&gt;"Ativo"),"",IF(COUNTIFS($E$4:$E10824,$E10824,$A$4:$A10824,$A10824,$G$4:$G10824,"Ativo")=1,1,0))</f>
        <v/>
      </c>
      <c r="BC10824" t="str">
        <f>IF(OR($A10824="",$G10824&lt;&gt;"Ativo"),"",IF(COUNTIFS($A$4:$A10824,$A10824,$G$4:$G10824,"Ativo")=1,1,0))</f>
        <v/>
      </c>
    </row>
    <row r="10825" spans="1:55" x14ac:dyDescent="0.3">
      <c r="A10825" s="76"/>
      <c r="B10825" s="104"/>
      <c r="C10825" s="76"/>
      <c r="D10825" s="77"/>
      <c r="E10825" s="12"/>
      <c r="F10825" s="78"/>
      <c r="G10825" s="77"/>
      <c r="H10825" s="79"/>
      <c r="BA10825" s="5" t="str">
        <f t="shared" si="169"/>
        <v/>
      </c>
      <c r="BB10825" s="5" t="str">
        <f>IF(OR($E10825="",$G10825&lt;&gt;"Ativo"),"",IF(COUNTIFS($E$4:$E10825,$E10825,$A$4:$A10825,$A10825,$G$4:$G10825,"Ativo")=1,1,0))</f>
        <v/>
      </c>
      <c r="BC10825" t="str">
        <f>IF(OR($A10825="",$G10825&lt;&gt;"Ativo"),"",IF(COUNTIFS($A$4:$A10825,$A10825,$G$4:$G10825,"Ativo")=1,1,0))</f>
        <v/>
      </c>
    </row>
    <row r="10826" spans="1:55" x14ac:dyDescent="0.3">
      <c r="A10826" s="76"/>
      <c r="B10826" s="104"/>
      <c r="C10826" s="76"/>
      <c r="D10826" s="77"/>
      <c r="E10826" s="12"/>
      <c r="F10826" s="78"/>
      <c r="G10826" s="77"/>
      <c r="H10826" s="79"/>
      <c r="BA10826" s="5" t="str">
        <f t="shared" si="169"/>
        <v/>
      </c>
      <c r="BB10826" s="5" t="str">
        <f>IF(OR($E10826="",$G10826&lt;&gt;"Ativo"),"",IF(COUNTIFS($E$4:$E10826,$E10826,$A$4:$A10826,$A10826,$G$4:$G10826,"Ativo")=1,1,0))</f>
        <v/>
      </c>
      <c r="BC10826" t="str">
        <f>IF(OR($A10826="",$G10826&lt;&gt;"Ativo"),"",IF(COUNTIFS($A$4:$A10826,$A10826,$G$4:$G10826,"Ativo")=1,1,0))</f>
        <v/>
      </c>
    </row>
    <row r="10827" spans="1:55" x14ac:dyDescent="0.3">
      <c r="A10827" s="76"/>
      <c r="B10827" s="104"/>
      <c r="C10827" s="76"/>
      <c r="D10827" s="77"/>
      <c r="E10827" s="12"/>
      <c r="F10827" s="78"/>
      <c r="G10827" s="77"/>
      <c r="H10827" s="79"/>
      <c r="BA10827" s="5" t="str">
        <f t="shared" si="169"/>
        <v/>
      </c>
      <c r="BB10827" s="5" t="str">
        <f>IF(OR($E10827="",$G10827&lt;&gt;"Ativo"),"",IF(COUNTIFS($E$4:$E10827,$E10827,$A$4:$A10827,$A10827,$G$4:$G10827,"Ativo")=1,1,0))</f>
        <v/>
      </c>
      <c r="BC10827" t="str">
        <f>IF(OR($A10827="",$G10827&lt;&gt;"Ativo"),"",IF(COUNTIFS($A$4:$A10827,$A10827,$G$4:$G10827,"Ativo")=1,1,0))</f>
        <v/>
      </c>
    </row>
    <row r="10828" spans="1:55" x14ac:dyDescent="0.3">
      <c r="A10828" s="76"/>
      <c r="B10828" s="104"/>
      <c r="C10828" s="76"/>
      <c r="D10828" s="77"/>
      <c r="E10828" s="12"/>
      <c r="F10828" s="78"/>
      <c r="G10828" s="77"/>
      <c r="H10828" s="79"/>
      <c r="BA10828" s="5" t="str">
        <f t="shared" si="169"/>
        <v/>
      </c>
      <c r="BB10828" s="5" t="str">
        <f>IF(OR($E10828="",$G10828&lt;&gt;"Ativo"),"",IF(COUNTIFS($E$4:$E10828,$E10828,$A$4:$A10828,$A10828,$G$4:$G10828,"Ativo")=1,1,0))</f>
        <v/>
      </c>
      <c r="BC10828" t="str">
        <f>IF(OR($A10828="",$G10828&lt;&gt;"Ativo"),"",IF(COUNTIFS($A$4:$A10828,$A10828,$G$4:$G10828,"Ativo")=1,1,0))</f>
        <v/>
      </c>
    </row>
    <row r="10829" spans="1:55" x14ac:dyDescent="0.3">
      <c r="A10829" s="76"/>
      <c r="B10829" s="104"/>
      <c r="C10829" s="76"/>
      <c r="D10829" s="77"/>
      <c r="E10829" s="12"/>
      <c r="F10829" s="78"/>
      <c r="G10829" s="77"/>
      <c r="H10829" s="79"/>
      <c r="BA10829" s="5" t="str">
        <f t="shared" si="169"/>
        <v/>
      </c>
      <c r="BB10829" s="5" t="str">
        <f>IF(OR($E10829="",$G10829&lt;&gt;"Ativo"),"",IF(COUNTIFS($E$4:$E10829,$E10829,$A$4:$A10829,$A10829,$G$4:$G10829,"Ativo")=1,1,0))</f>
        <v/>
      </c>
      <c r="BC10829" t="str">
        <f>IF(OR($A10829="",$G10829&lt;&gt;"Ativo"),"",IF(COUNTIFS($A$4:$A10829,$A10829,$G$4:$G10829,"Ativo")=1,1,0))</f>
        <v/>
      </c>
    </row>
    <row r="10830" spans="1:55" x14ac:dyDescent="0.3">
      <c r="A10830" s="76"/>
      <c r="B10830" s="104"/>
      <c r="C10830" s="76"/>
      <c r="D10830" s="77"/>
      <c r="E10830" s="12"/>
      <c r="F10830" s="78"/>
      <c r="G10830" s="77"/>
      <c r="H10830" s="79"/>
      <c r="BA10830" s="5" t="str">
        <f t="shared" si="169"/>
        <v/>
      </c>
      <c r="BB10830" s="5" t="str">
        <f>IF(OR($E10830="",$G10830&lt;&gt;"Ativo"),"",IF(COUNTIFS($E$4:$E10830,$E10830,$A$4:$A10830,$A10830,$G$4:$G10830,"Ativo")=1,1,0))</f>
        <v/>
      </c>
      <c r="BC10830" t="str">
        <f>IF(OR($A10830="",$G10830&lt;&gt;"Ativo"),"",IF(COUNTIFS($A$4:$A10830,$A10830,$G$4:$G10830,"Ativo")=1,1,0))</f>
        <v/>
      </c>
    </row>
    <row r="10831" spans="1:55" x14ac:dyDescent="0.3">
      <c r="A10831" s="76"/>
      <c r="B10831" s="104"/>
      <c r="C10831" s="76"/>
      <c r="D10831" s="77"/>
      <c r="E10831" s="12"/>
      <c r="F10831" s="78"/>
      <c r="G10831" s="77"/>
      <c r="H10831" s="79"/>
      <c r="BA10831" s="5" t="str">
        <f t="shared" si="169"/>
        <v/>
      </c>
      <c r="BB10831" s="5" t="str">
        <f>IF(OR($E10831="",$G10831&lt;&gt;"Ativo"),"",IF(COUNTIFS($E$4:$E10831,$E10831,$A$4:$A10831,$A10831,$G$4:$G10831,"Ativo")=1,1,0))</f>
        <v/>
      </c>
      <c r="BC10831" t="str">
        <f>IF(OR($A10831="",$G10831&lt;&gt;"Ativo"),"",IF(COUNTIFS($A$4:$A10831,$A10831,$G$4:$G10831,"Ativo")=1,1,0))</f>
        <v/>
      </c>
    </row>
    <row r="10832" spans="1:55" x14ac:dyDescent="0.3">
      <c r="A10832" s="76"/>
      <c r="B10832" s="104"/>
      <c r="C10832" s="76"/>
      <c r="D10832" s="77"/>
      <c r="E10832" s="12"/>
      <c r="F10832" s="78"/>
      <c r="G10832" s="77"/>
      <c r="H10832" s="79"/>
      <c r="BA10832" s="5" t="str">
        <f t="shared" si="169"/>
        <v/>
      </c>
      <c r="BB10832" s="5" t="str">
        <f>IF(OR($E10832="",$G10832&lt;&gt;"Ativo"),"",IF(COUNTIFS($E$4:$E10832,$E10832,$A$4:$A10832,$A10832,$G$4:$G10832,"Ativo")=1,1,0))</f>
        <v/>
      </c>
      <c r="BC10832" t="str">
        <f>IF(OR($A10832="",$G10832&lt;&gt;"Ativo"),"",IF(COUNTIFS($A$4:$A10832,$A10832,$G$4:$G10832,"Ativo")=1,1,0))</f>
        <v/>
      </c>
    </row>
    <row r="10833" spans="1:55" x14ac:dyDescent="0.3">
      <c r="A10833" s="76"/>
      <c r="B10833" s="104"/>
      <c r="C10833" s="76"/>
      <c r="D10833" s="77"/>
      <c r="E10833" s="12"/>
      <c r="F10833" s="78"/>
      <c r="G10833" s="77"/>
      <c r="H10833" s="79"/>
      <c r="BA10833" s="5" t="str">
        <f t="shared" si="169"/>
        <v/>
      </c>
      <c r="BB10833" s="5" t="str">
        <f>IF(OR($E10833="",$G10833&lt;&gt;"Ativo"),"",IF(COUNTIFS($E$4:$E10833,$E10833,$A$4:$A10833,$A10833,$G$4:$G10833,"Ativo")=1,1,0))</f>
        <v/>
      </c>
      <c r="BC10833" t="str">
        <f>IF(OR($A10833="",$G10833&lt;&gt;"Ativo"),"",IF(COUNTIFS($A$4:$A10833,$A10833,$G$4:$G10833,"Ativo")=1,1,0))</f>
        <v/>
      </c>
    </row>
    <row r="10834" spans="1:55" x14ac:dyDescent="0.3">
      <c r="A10834" s="76"/>
      <c r="B10834" s="104"/>
      <c r="C10834" s="76"/>
      <c r="D10834" s="77"/>
      <c r="E10834" s="12"/>
      <c r="F10834" s="78"/>
      <c r="G10834" s="77"/>
      <c r="H10834" s="79"/>
      <c r="BA10834" s="5" t="str">
        <f t="shared" si="169"/>
        <v/>
      </c>
      <c r="BB10834" s="5" t="str">
        <f>IF(OR($E10834="",$G10834&lt;&gt;"Ativo"),"",IF(COUNTIFS($E$4:$E10834,$E10834,$A$4:$A10834,$A10834,$G$4:$G10834,"Ativo")=1,1,0))</f>
        <v/>
      </c>
      <c r="BC10834" t="str">
        <f>IF(OR($A10834="",$G10834&lt;&gt;"Ativo"),"",IF(COUNTIFS($A$4:$A10834,$A10834,$G$4:$G10834,"Ativo")=1,1,0))</f>
        <v/>
      </c>
    </row>
    <row r="10835" spans="1:55" x14ac:dyDescent="0.3">
      <c r="A10835" s="76"/>
      <c r="B10835" s="104"/>
      <c r="C10835" s="76"/>
      <c r="D10835" s="77"/>
      <c r="E10835" s="12"/>
      <c r="F10835" s="78"/>
      <c r="G10835" s="77"/>
      <c r="H10835" s="79"/>
      <c r="BA10835" s="5" t="str">
        <f t="shared" si="169"/>
        <v/>
      </c>
      <c r="BB10835" s="5" t="str">
        <f>IF(OR($E10835="",$G10835&lt;&gt;"Ativo"),"",IF(COUNTIFS($E$4:$E10835,$E10835,$A$4:$A10835,$A10835,$G$4:$G10835,"Ativo")=1,1,0))</f>
        <v/>
      </c>
      <c r="BC10835" t="str">
        <f>IF(OR($A10835="",$G10835&lt;&gt;"Ativo"),"",IF(COUNTIFS($A$4:$A10835,$A10835,$G$4:$G10835,"Ativo")=1,1,0))</f>
        <v/>
      </c>
    </row>
    <row r="10836" spans="1:55" x14ac:dyDescent="0.3">
      <c r="A10836" s="76"/>
      <c r="B10836" s="104"/>
      <c r="C10836" s="76"/>
      <c r="D10836" s="77"/>
      <c r="E10836" s="12"/>
      <c r="F10836" s="78"/>
      <c r="G10836" s="77"/>
      <c r="H10836" s="79"/>
      <c r="BA10836" s="5" t="str">
        <f t="shared" si="169"/>
        <v/>
      </c>
      <c r="BB10836" s="5" t="str">
        <f>IF(OR($E10836="",$G10836&lt;&gt;"Ativo"),"",IF(COUNTIFS($E$4:$E10836,$E10836,$A$4:$A10836,$A10836,$G$4:$G10836,"Ativo")=1,1,0))</f>
        <v/>
      </c>
      <c r="BC10836" t="str">
        <f>IF(OR($A10836="",$G10836&lt;&gt;"Ativo"),"",IF(COUNTIFS($A$4:$A10836,$A10836,$G$4:$G10836,"Ativo")=1,1,0))</f>
        <v/>
      </c>
    </row>
    <row r="10837" spans="1:55" x14ac:dyDescent="0.3">
      <c r="A10837" s="76"/>
      <c r="B10837" s="104"/>
      <c r="C10837" s="76"/>
      <c r="D10837" s="77"/>
      <c r="E10837" s="12"/>
      <c r="F10837" s="78"/>
      <c r="G10837" s="77"/>
      <c r="H10837" s="79"/>
      <c r="BA10837" s="5" t="str">
        <f t="shared" si="169"/>
        <v/>
      </c>
      <c r="BB10837" s="5" t="str">
        <f>IF(OR($E10837="",$G10837&lt;&gt;"Ativo"),"",IF(COUNTIFS($E$4:$E10837,$E10837,$A$4:$A10837,$A10837,$G$4:$G10837,"Ativo")=1,1,0))</f>
        <v/>
      </c>
      <c r="BC10837" t="str">
        <f>IF(OR($A10837="",$G10837&lt;&gt;"Ativo"),"",IF(COUNTIFS($A$4:$A10837,$A10837,$G$4:$G10837,"Ativo")=1,1,0))</f>
        <v/>
      </c>
    </row>
    <row r="10838" spans="1:55" x14ac:dyDescent="0.3">
      <c r="A10838" s="76"/>
      <c r="B10838" s="104"/>
      <c r="C10838" s="76"/>
      <c r="D10838" s="77"/>
      <c r="E10838" s="12"/>
      <c r="F10838" s="78"/>
      <c r="G10838" s="77"/>
      <c r="H10838" s="79"/>
      <c r="BA10838" s="5" t="str">
        <f t="shared" si="169"/>
        <v/>
      </c>
      <c r="BB10838" s="5" t="str">
        <f>IF(OR($E10838="",$G10838&lt;&gt;"Ativo"),"",IF(COUNTIFS($E$4:$E10838,$E10838,$A$4:$A10838,$A10838,$G$4:$G10838,"Ativo")=1,1,0))</f>
        <v/>
      </c>
      <c r="BC10838" t="str">
        <f>IF(OR($A10838="",$G10838&lt;&gt;"Ativo"),"",IF(COUNTIFS($A$4:$A10838,$A10838,$G$4:$G10838,"Ativo")=1,1,0))</f>
        <v/>
      </c>
    </row>
    <row r="10839" spans="1:55" x14ac:dyDescent="0.3">
      <c r="A10839" s="76"/>
      <c r="B10839" s="104"/>
      <c r="C10839" s="76"/>
      <c r="D10839" s="77"/>
      <c r="E10839" s="12"/>
      <c r="F10839" s="78"/>
      <c r="G10839" s="77"/>
      <c r="H10839" s="79"/>
      <c r="BA10839" s="5" t="str">
        <f t="shared" si="169"/>
        <v/>
      </c>
      <c r="BB10839" s="5" t="str">
        <f>IF(OR($E10839="",$G10839&lt;&gt;"Ativo"),"",IF(COUNTIFS($E$4:$E10839,$E10839,$A$4:$A10839,$A10839,$G$4:$G10839,"Ativo")=1,1,0))</f>
        <v/>
      </c>
      <c r="BC10839" t="str">
        <f>IF(OR($A10839="",$G10839&lt;&gt;"Ativo"),"",IF(COUNTIFS($A$4:$A10839,$A10839,$G$4:$G10839,"Ativo")=1,1,0))</f>
        <v/>
      </c>
    </row>
    <row r="10840" spans="1:55" x14ac:dyDescent="0.3">
      <c r="A10840" s="76"/>
      <c r="B10840" s="104"/>
      <c r="C10840" s="76"/>
      <c r="D10840" s="77"/>
      <c r="E10840" s="12"/>
      <c r="F10840" s="78"/>
      <c r="G10840" s="77"/>
      <c r="H10840" s="79"/>
      <c r="BA10840" s="5" t="str">
        <f t="shared" si="169"/>
        <v/>
      </c>
      <c r="BB10840" s="5" t="str">
        <f>IF(OR($E10840="",$G10840&lt;&gt;"Ativo"),"",IF(COUNTIFS($E$4:$E10840,$E10840,$A$4:$A10840,$A10840,$G$4:$G10840,"Ativo")=1,1,0))</f>
        <v/>
      </c>
      <c r="BC10840" t="str">
        <f>IF(OR($A10840="",$G10840&lt;&gt;"Ativo"),"",IF(COUNTIFS($A$4:$A10840,$A10840,$G$4:$G10840,"Ativo")=1,1,0))</f>
        <v/>
      </c>
    </row>
    <row r="10841" spans="1:55" x14ac:dyDescent="0.3">
      <c r="A10841" s="76"/>
      <c r="B10841" s="104"/>
      <c r="C10841" s="76"/>
      <c r="D10841" s="77"/>
      <c r="E10841" s="12"/>
      <c r="F10841" s="78"/>
      <c r="G10841" s="77"/>
      <c r="H10841" s="79"/>
      <c r="BA10841" s="5" t="str">
        <f t="shared" si="169"/>
        <v/>
      </c>
      <c r="BB10841" s="5" t="str">
        <f>IF(OR($E10841="",$G10841&lt;&gt;"Ativo"),"",IF(COUNTIFS($E$4:$E10841,$E10841,$A$4:$A10841,$A10841,$G$4:$G10841,"Ativo")=1,1,0))</f>
        <v/>
      </c>
      <c r="BC10841" t="str">
        <f>IF(OR($A10841="",$G10841&lt;&gt;"Ativo"),"",IF(COUNTIFS($A$4:$A10841,$A10841,$G$4:$G10841,"Ativo")=1,1,0))</f>
        <v/>
      </c>
    </row>
    <row r="10842" spans="1:55" x14ac:dyDescent="0.3">
      <c r="A10842" s="76"/>
      <c r="B10842" s="104"/>
      <c r="C10842" s="76"/>
      <c r="D10842" s="77"/>
      <c r="E10842" s="12"/>
      <c r="F10842" s="78"/>
      <c r="G10842" s="77"/>
      <c r="H10842" s="79"/>
      <c r="BA10842" s="5" t="str">
        <f t="shared" si="169"/>
        <v/>
      </c>
      <c r="BB10842" s="5" t="str">
        <f>IF(OR($E10842="",$G10842&lt;&gt;"Ativo"),"",IF(COUNTIFS($E$4:$E10842,$E10842,$A$4:$A10842,$A10842,$G$4:$G10842,"Ativo")=1,1,0))</f>
        <v/>
      </c>
      <c r="BC10842" t="str">
        <f>IF(OR($A10842="",$G10842&lt;&gt;"Ativo"),"",IF(COUNTIFS($A$4:$A10842,$A10842,$G$4:$G10842,"Ativo")=1,1,0))</f>
        <v/>
      </c>
    </row>
    <row r="10843" spans="1:55" x14ac:dyDescent="0.3">
      <c r="A10843" s="76"/>
      <c r="B10843" s="104"/>
      <c r="C10843" s="76"/>
      <c r="D10843" s="77"/>
      <c r="E10843" s="12"/>
      <c r="F10843" s="78"/>
      <c r="G10843" s="77"/>
      <c r="H10843" s="79"/>
      <c r="BA10843" s="5" t="str">
        <f t="shared" si="169"/>
        <v/>
      </c>
      <c r="BB10843" s="5" t="str">
        <f>IF(OR($E10843="",$G10843&lt;&gt;"Ativo"),"",IF(COUNTIFS($E$4:$E10843,$E10843,$A$4:$A10843,$A10843,$G$4:$G10843,"Ativo")=1,1,0))</f>
        <v/>
      </c>
      <c r="BC10843" t="str">
        <f>IF(OR($A10843="",$G10843&lt;&gt;"Ativo"),"",IF(COUNTIFS($A$4:$A10843,$A10843,$G$4:$G10843,"Ativo")=1,1,0))</f>
        <v/>
      </c>
    </row>
    <row r="10844" spans="1:55" x14ac:dyDescent="0.3">
      <c r="A10844" s="76"/>
      <c r="B10844" s="104"/>
      <c r="C10844" s="76"/>
      <c r="D10844" s="77"/>
      <c r="E10844" s="12"/>
      <c r="F10844" s="78"/>
      <c r="G10844" s="77"/>
      <c r="H10844" s="79"/>
      <c r="BA10844" s="5" t="str">
        <f t="shared" si="169"/>
        <v/>
      </c>
      <c r="BB10844" s="5" t="str">
        <f>IF(OR($E10844="",$G10844&lt;&gt;"Ativo"),"",IF(COUNTIFS($E$4:$E10844,$E10844,$A$4:$A10844,$A10844,$G$4:$G10844,"Ativo")=1,1,0))</f>
        <v/>
      </c>
      <c r="BC10844" t="str">
        <f>IF(OR($A10844="",$G10844&lt;&gt;"Ativo"),"",IF(COUNTIFS($A$4:$A10844,$A10844,$G$4:$G10844,"Ativo")=1,1,0))</f>
        <v/>
      </c>
    </row>
    <row r="10845" spans="1:55" x14ac:dyDescent="0.3">
      <c r="A10845" s="76"/>
      <c r="B10845" s="104"/>
      <c r="C10845" s="76"/>
      <c r="D10845" s="77"/>
      <c r="E10845" s="12"/>
      <c r="F10845" s="78"/>
      <c r="G10845" s="77"/>
      <c r="H10845" s="79"/>
      <c r="BA10845" s="5" t="str">
        <f t="shared" si="169"/>
        <v/>
      </c>
      <c r="BB10845" s="5" t="str">
        <f>IF(OR($E10845="",$G10845&lt;&gt;"Ativo"),"",IF(COUNTIFS($E$4:$E10845,$E10845,$A$4:$A10845,$A10845,$G$4:$G10845,"Ativo")=1,1,0))</f>
        <v/>
      </c>
      <c r="BC10845" t="str">
        <f>IF(OR($A10845="",$G10845&lt;&gt;"Ativo"),"",IF(COUNTIFS($A$4:$A10845,$A10845,$G$4:$G10845,"Ativo")=1,1,0))</f>
        <v/>
      </c>
    </row>
    <row r="10846" spans="1:55" x14ac:dyDescent="0.3">
      <c r="A10846" s="76"/>
      <c r="B10846" s="104"/>
      <c r="C10846" s="76"/>
      <c r="D10846" s="77"/>
      <c r="E10846" s="12"/>
      <c r="F10846" s="78"/>
      <c r="G10846" s="77"/>
      <c r="H10846" s="79"/>
      <c r="BA10846" s="5" t="str">
        <f t="shared" si="169"/>
        <v/>
      </c>
      <c r="BB10846" s="5" t="str">
        <f>IF(OR($E10846="",$G10846&lt;&gt;"Ativo"),"",IF(COUNTIFS($E$4:$E10846,$E10846,$A$4:$A10846,$A10846,$G$4:$G10846,"Ativo")=1,1,0))</f>
        <v/>
      </c>
      <c r="BC10846" t="str">
        <f>IF(OR($A10846="",$G10846&lt;&gt;"Ativo"),"",IF(COUNTIFS($A$4:$A10846,$A10846,$G$4:$G10846,"Ativo")=1,1,0))</f>
        <v/>
      </c>
    </row>
    <row r="10847" spans="1:55" x14ac:dyDescent="0.3">
      <c r="A10847" s="76"/>
      <c r="B10847" s="104"/>
      <c r="C10847" s="76"/>
      <c r="D10847" s="77"/>
      <c r="E10847" s="12"/>
      <c r="F10847" s="78"/>
      <c r="G10847" s="77"/>
      <c r="H10847" s="79"/>
      <c r="BA10847" s="5" t="str">
        <f t="shared" si="169"/>
        <v/>
      </c>
      <c r="BB10847" s="5" t="str">
        <f>IF(OR($E10847="",$G10847&lt;&gt;"Ativo"),"",IF(COUNTIFS($E$4:$E10847,$E10847,$A$4:$A10847,$A10847,$G$4:$G10847,"Ativo")=1,1,0))</f>
        <v/>
      </c>
      <c r="BC10847" t="str">
        <f>IF(OR($A10847="",$G10847&lt;&gt;"Ativo"),"",IF(COUNTIFS($A$4:$A10847,$A10847,$G$4:$G10847,"Ativo")=1,1,0))</f>
        <v/>
      </c>
    </row>
    <row r="10848" spans="1:55" x14ac:dyDescent="0.3">
      <c r="A10848" s="76"/>
      <c r="B10848" s="104"/>
      <c r="C10848" s="76"/>
      <c r="D10848" s="77"/>
      <c r="E10848" s="12"/>
      <c r="F10848" s="78"/>
      <c r="G10848" s="77"/>
      <c r="H10848" s="79"/>
      <c r="BA10848" s="5" t="str">
        <f t="shared" si="169"/>
        <v/>
      </c>
      <c r="BB10848" s="5" t="str">
        <f>IF(OR($E10848="",$G10848&lt;&gt;"Ativo"),"",IF(COUNTIFS($E$4:$E10848,$E10848,$A$4:$A10848,$A10848,$G$4:$G10848,"Ativo")=1,1,0))</f>
        <v/>
      </c>
      <c r="BC10848" t="str">
        <f>IF(OR($A10848="",$G10848&lt;&gt;"Ativo"),"",IF(COUNTIFS($A$4:$A10848,$A10848,$G$4:$G10848,"Ativo")=1,1,0))</f>
        <v/>
      </c>
    </row>
    <row r="10849" spans="1:55" x14ac:dyDescent="0.3">
      <c r="A10849" s="76"/>
      <c r="B10849" s="104"/>
      <c r="C10849" s="76"/>
      <c r="D10849" s="77"/>
      <c r="E10849" s="12"/>
      <c r="F10849" s="78"/>
      <c r="G10849" s="77"/>
      <c r="H10849" s="79"/>
      <c r="BA10849" s="5" t="str">
        <f t="shared" si="169"/>
        <v/>
      </c>
      <c r="BB10849" s="5" t="str">
        <f>IF(OR($E10849="",$G10849&lt;&gt;"Ativo"),"",IF(COUNTIFS($E$4:$E10849,$E10849,$A$4:$A10849,$A10849,$G$4:$G10849,"Ativo")=1,1,0))</f>
        <v/>
      </c>
      <c r="BC10849" t="str">
        <f>IF(OR($A10849="",$G10849&lt;&gt;"Ativo"),"",IF(COUNTIFS($A$4:$A10849,$A10849,$G$4:$G10849,"Ativo")=1,1,0))</f>
        <v/>
      </c>
    </row>
    <row r="10850" spans="1:55" x14ac:dyDescent="0.3">
      <c r="A10850" s="76"/>
      <c r="B10850" s="104"/>
      <c r="C10850" s="76"/>
      <c r="D10850" s="77"/>
      <c r="E10850" s="12"/>
      <c r="F10850" s="78"/>
      <c r="G10850" s="77"/>
      <c r="H10850" s="79"/>
      <c r="BA10850" s="5" t="str">
        <f t="shared" si="169"/>
        <v/>
      </c>
      <c r="BB10850" s="5" t="str">
        <f>IF(OR($E10850="",$G10850&lt;&gt;"Ativo"),"",IF(COUNTIFS($E$4:$E10850,$E10850,$A$4:$A10850,$A10850,$G$4:$G10850,"Ativo")=1,1,0))</f>
        <v/>
      </c>
      <c r="BC10850" t="str">
        <f>IF(OR($A10850="",$G10850&lt;&gt;"Ativo"),"",IF(COUNTIFS($A$4:$A10850,$A10850,$G$4:$G10850,"Ativo")=1,1,0))</f>
        <v/>
      </c>
    </row>
    <row r="10851" spans="1:55" x14ac:dyDescent="0.3">
      <c r="A10851" s="76"/>
      <c r="B10851" s="104"/>
      <c r="C10851" s="76"/>
      <c r="D10851" s="77"/>
      <c r="E10851" s="12"/>
      <c r="F10851" s="78"/>
      <c r="G10851" s="77"/>
      <c r="H10851" s="79"/>
      <c r="BA10851" s="5" t="str">
        <f t="shared" si="169"/>
        <v/>
      </c>
      <c r="BB10851" s="5" t="str">
        <f>IF(OR($E10851="",$G10851&lt;&gt;"Ativo"),"",IF(COUNTIFS($E$4:$E10851,$E10851,$A$4:$A10851,$A10851,$G$4:$G10851,"Ativo")=1,1,0))</f>
        <v/>
      </c>
      <c r="BC10851" t="str">
        <f>IF(OR($A10851="",$G10851&lt;&gt;"Ativo"),"",IF(COUNTIFS($A$4:$A10851,$A10851,$G$4:$G10851,"Ativo")=1,1,0))</f>
        <v/>
      </c>
    </row>
    <row r="10852" spans="1:55" x14ac:dyDescent="0.3">
      <c r="A10852" s="76"/>
      <c r="B10852" s="104"/>
      <c r="C10852" s="76"/>
      <c r="D10852" s="77"/>
      <c r="E10852" s="12"/>
      <c r="F10852" s="78"/>
      <c r="G10852" s="77"/>
      <c r="H10852" s="79"/>
      <c r="BA10852" s="5" t="str">
        <f t="shared" si="169"/>
        <v/>
      </c>
      <c r="BB10852" s="5" t="str">
        <f>IF(OR($E10852="",$G10852&lt;&gt;"Ativo"),"",IF(COUNTIFS($E$4:$E10852,$E10852,$A$4:$A10852,$A10852,$G$4:$G10852,"Ativo")=1,1,0))</f>
        <v/>
      </c>
      <c r="BC10852" t="str">
        <f>IF(OR($A10852="",$G10852&lt;&gt;"Ativo"),"",IF(COUNTIFS($A$4:$A10852,$A10852,$G$4:$G10852,"Ativo")=1,1,0))</f>
        <v/>
      </c>
    </row>
    <row r="10853" spans="1:55" x14ac:dyDescent="0.3">
      <c r="A10853" s="76"/>
      <c r="B10853" s="104"/>
      <c r="C10853" s="76"/>
      <c r="D10853" s="77"/>
      <c r="E10853" s="12"/>
      <c r="F10853" s="78"/>
      <c r="G10853" s="77"/>
      <c r="H10853" s="79"/>
      <c r="BA10853" s="5" t="str">
        <f t="shared" si="169"/>
        <v/>
      </c>
      <c r="BB10853" s="5" t="str">
        <f>IF(OR($E10853="",$G10853&lt;&gt;"Ativo"),"",IF(COUNTIFS($E$4:$E10853,$E10853,$A$4:$A10853,$A10853,$G$4:$G10853,"Ativo")=1,1,0))</f>
        <v/>
      </c>
      <c r="BC10853" t="str">
        <f>IF(OR($A10853="",$G10853&lt;&gt;"Ativo"),"",IF(COUNTIFS($A$4:$A10853,$A10853,$G$4:$G10853,"Ativo")=1,1,0))</f>
        <v/>
      </c>
    </row>
    <row r="10854" spans="1:55" x14ac:dyDescent="0.3">
      <c r="A10854" s="76"/>
      <c r="B10854" s="104"/>
      <c r="C10854" s="76"/>
      <c r="D10854" s="77"/>
      <c r="E10854" s="12"/>
      <c r="F10854" s="78"/>
      <c r="G10854" s="77"/>
      <c r="H10854" s="79"/>
      <c r="BA10854" s="5" t="str">
        <f t="shared" si="169"/>
        <v/>
      </c>
      <c r="BB10854" s="5" t="str">
        <f>IF(OR($E10854="",$G10854&lt;&gt;"Ativo"),"",IF(COUNTIFS($E$4:$E10854,$E10854,$A$4:$A10854,$A10854,$G$4:$G10854,"Ativo")=1,1,0))</f>
        <v/>
      </c>
      <c r="BC10854" t="str">
        <f>IF(OR($A10854="",$G10854&lt;&gt;"Ativo"),"",IF(COUNTIFS($A$4:$A10854,$A10854,$G$4:$G10854,"Ativo")=1,1,0))</f>
        <v/>
      </c>
    </row>
    <row r="10855" spans="1:55" x14ac:dyDescent="0.3">
      <c r="A10855" s="76"/>
      <c r="B10855" s="104"/>
      <c r="C10855" s="76"/>
      <c r="D10855" s="77"/>
      <c r="E10855" s="12"/>
      <c r="F10855" s="78"/>
      <c r="G10855" s="77"/>
      <c r="H10855" s="79"/>
      <c r="BA10855" s="5" t="str">
        <f t="shared" si="169"/>
        <v/>
      </c>
      <c r="BB10855" s="5" t="str">
        <f>IF(OR($E10855="",$G10855&lt;&gt;"Ativo"),"",IF(COUNTIFS($E$4:$E10855,$E10855,$A$4:$A10855,$A10855,$G$4:$G10855,"Ativo")=1,1,0))</f>
        <v/>
      </c>
      <c r="BC10855" t="str">
        <f>IF(OR($A10855="",$G10855&lt;&gt;"Ativo"),"",IF(COUNTIFS($A$4:$A10855,$A10855,$G$4:$G10855,"Ativo")=1,1,0))</f>
        <v/>
      </c>
    </row>
    <row r="10856" spans="1:55" x14ac:dyDescent="0.3">
      <c r="A10856" s="76"/>
      <c r="B10856" s="104"/>
      <c r="C10856" s="76"/>
      <c r="D10856" s="77"/>
      <c r="E10856" s="12"/>
      <c r="F10856" s="78"/>
      <c r="G10856" s="77"/>
      <c r="H10856" s="79"/>
      <c r="BA10856" s="5" t="str">
        <f t="shared" si="169"/>
        <v/>
      </c>
      <c r="BB10856" s="5" t="str">
        <f>IF(OR($E10856="",$G10856&lt;&gt;"Ativo"),"",IF(COUNTIFS($E$4:$E10856,$E10856,$A$4:$A10856,$A10856,$G$4:$G10856,"Ativo")=1,1,0))</f>
        <v/>
      </c>
      <c r="BC10856" t="str">
        <f>IF(OR($A10856="",$G10856&lt;&gt;"Ativo"),"",IF(COUNTIFS($A$4:$A10856,$A10856,$G$4:$G10856,"Ativo")=1,1,0))</f>
        <v/>
      </c>
    </row>
    <row r="10857" spans="1:55" x14ac:dyDescent="0.3">
      <c r="A10857" s="76"/>
      <c r="B10857" s="104"/>
      <c r="C10857" s="76"/>
      <c r="D10857" s="77"/>
      <c r="E10857" s="12"/>
      <c r="F10857" s="78"/>
      <c r="G10857" s="77"/>
      <c r="H10857" s="79"/>
      <c r="BA10857" s="5" t="str">
        <f t="shared" si="169"/>
        <v/>
      </c>
      <c r="BB10857" s="5" t="str">
        <f>IF(OR($E10857="",$G10857&lt;&gt;"Ativo"),"",IF(COUNTIFS($E$4:$E10857,$E10857,$A$4:$A10857,$A10857,$G$4:$G10857,"Ativo")=1,1,0))</f>
        <v/>
      </c>
      <c r="BC10857" t="str">
        <f>IF(OR($A10857="",$G10857&lt;&gt;"Ativo"),"",IF(COUNTIFS($A$4:$A10857,$A10857,$G$4:$G10857,"Ativo")=1,1,0))</f>
        <v/>
      </c>
    </row>
    <row r="10858" spans="1:55" x14ac:dyDescent="0.3">
      <c r="A10858" s="76"/>
      <c r="B10858" s="104"/>
      <c r="C10858" s="76"/>
      <c r="D10858" s="77"/>
      <c r="E10858" s="12"/>
      <c r="F10858" s="78"/>
      <c r="G10858" s="77"/>
      <c r="H10858" s="79"/>
      <c r="BA10858" s="5" t="str">
        <f t="shared" si="169"/>
        <v/>
      </c>
      <c r="BB10858" s="5" t="str">
        <f>IF(OR($E10858="",$G10858&lt;&gt;"Ativo"),"",IF(COUNTIFS($E$4:$E10858,$E10858,$A$4:$A10858,$A10858,$G$4:$G10858,"Ativo")=1,1,0))</f>
        <v/>
      </c>
      <c r="BC10858" t="str">
        <f>IF(OR($A10858="",$G10858&lt;&gt;"Ativo"),"",IF(COUNTIFS($A$4:$A10858,$A10858,$G$4:$G10858,"Ativo")=1,1,0))</f>
        <v/>
      </c>
    </row>
    <row r="10859" spans="1:55" x14ac:dyDescent="0.3">
      <c r="A10859" s="76"/>
      <c r="B10859" s="104"/>
      <c r="C10859" s="76"/>
      <c r="D10859" s="77"/>
      <c r="E10859" s="12"/>
      <c r="F10859" s="78"/>
      <c r="G10859" s="77"/>
      <c r="H10859" s="79"/>
      <c r="BA10859" s="5" t="str">
        <f t="shared" si="169"/>
        <v/>
      </c>
      <c r="BB10859" s="5" t="str">
        <f>IF(OR($E10859="",$G10859&lt;&gt;"Ativo"),"",IF(COUNTIFS($E$4:$E10859,$E10859,$A$4:$A10859,$A10859,$G$4:$G10859,"Ativo")=1,1,0))</f>
        <v/>
      </c>
      <c r="BC10859" t="str">
        <f>IF(OR($A10859="",$G10859&lt;&gt;"Ativo"),"",IF(COUNTIFS($A$4:$A10859,$A10859,$G$4:$G10859,"Ativo")=1,1,0))</f>
        <v/>
      </c>
    </row>
    <row r="10860" spans="1:55" x14ac:dyDescent="0.3">
      <c r="A10860" s="76"/>
      <c r="B10860" s="104"/>
      <c r="C10860" s="76"/>
      <c r="D10860" s="77"/>
      <c r="E10860" s="12"/>
      <c r="F10860" s="78"/>
      <c r="G10860" s="77"/>
      <c r="H10860" s="79"/>
      <c r="BA10860" s="5" t="str">
        <f t="shared" si="169"/>
        <v/>
      </c>
      <c r="BB10860" s="5" t="str">
        <f>IF(OR($E10860="",$G10860&lt;&gt;"Ativo"),"",IF(COUNTIFS($E$4:$E10860,$E10860,$A$4:$A10860,$A10860,$G$4:$G10860,"Ativo")=1,1,0))</f>
        <v/>
      </c>
      <c r="BC10860" t="str">
        <f>IF(OR($A10860="",$G10860&lt;&gt;"Ativo"),"",IF(COUNTIFS($A$4:$A10860,$A10860,$G$4:$G10860,"Ativo")=1,1,0))</f>
        <v/>
      </c>
    </row>
    <row r="10861" spans="1:55" x14ac:dyDescent="0.3">
      <c r="A10861" s="76"/>
      <c r="B10861" s="104"/>
      <c r="C10861" s="76"/>
      <c r="D10861" s="77"/>
      <c r="E10861" s="12"/>
      <c r="F10861" s="78"/>
      <c r="G10861" s="77"/>
      <c r="H10861" s="79"/>
      <c r="BA10861" s="5" t="str">
        <f t="shared" si="169"/>
        <v/>
      </c>
      <c r="BB10861" s="5" t="str">
        <f>IF(OR($E10861="",$G10861&lt;&gt;"Ativo"),"",IF(COUNTIFS($E$4:$E10861,$E10861,$A$4:$A10861,$A10861,$G$4:$G10861,"Ativo")=1,1,0))</f>
        <v/>
      </c>
      <c r="BC10861" t="str">
        <f>IF(OR($A10861="",$G10861&lt;&gt;"Ativo"),"",IF(COUNTIFS($A$4:$A10861,$A10861,$G$4:$G10861,"Ativo")=1,1,0))</f>
        <v/>
      </c>
    </row>
    <row r="10862" spans="1:55" x14ac:dyDescent="0.3">
      <c r="A10862" s="76"/>
      <c r="B10862" s="104"/>
      <c r="C10862" s="76"/>
      <c r="D10862" s="77"/>
      <c r="E10862" s="12"/>
      <c r="F10862" s="78"/>
      <c r="G10862" s="77"/>
      <c r="H10862" s="79"/>
      <c r="BA10862" s="5" t="str">
        <f t="shared" si="169"/>
        <v/>
      </c>
      <c r="BB10862" s="5" t="str">
        <f>IF(OR($E10862="",$G10862&lt;&gt;"Ativo"),"",IF(COUNTIFS($E$4:$E10862,$E10862,$A$4:$A10862,$A10862,$G$4:$G10862,"Ativo")=1,1,0))</f>
        <v/>
      </c>
      <c r="BC10862" t="str">
        <f>IF(OR($A10862="",$G10862&lt;&gt;"Ativo"),"",IF(COUNTIFS($A$4:$A10862,$A10862,$G$4:$G10862,"Ativo")=1,1,0))</f>
        <v/>
      </c>
    </row>
    <row r="10863" spans="1:55" x14ac:dyDescent="0.3">
      <c r="A10863" s="76"/>
      <c r="B10863" s="104"/>
      <c r="C10863" s="76"/>
      <c r="D10863" s="77"/>
      <c r="E10863" s="12"/>
      <c r="F10863" s="78"/>
      <c r="G10863" s="77"/>
      <c r="H10863" s="79"/>
      <c r="BA10863" s="5" t="str">
        <f t="shared" si="169"/>
        <v/>
      </c>
      <c r="BB10863" s="5" t="str">
        <f>IF(OR($E10863="",$G10863&lt;&gt;"Ativo"),"",IF(COUNTIFS($E$4:$E10863,$E10863,$A$4:$A10863,$A10863,$G$4:$G10863,"Ativo")=1,1,0))</f>
        <v/>
      </c>
      <c r="BC10863" t="str">
        <f>IF(OR($A10863="",$G10863&lt;&gt;"Ativo"),"",IF(COUNTIFS($A$4:$A10863,$A10863,$G$4:$G10863,"Ativo")=1,1,0))</f>
        <v/>
      </c>
    </row>
    <row r="10864" spans="1:55" x14ac:dyDescent="0.3">
      <c r="A10864" s="76"/>
      <c r="B10864" s="104"/>
      <c r="C10864" s="76"/>
      <c r="D10864" s="77"/>
      <c r="E10864" s="12"/>
      <c r="F10864" s="78"/>
      <c r="G10864" s="77"/>
      <c r="H10864" s="79"/>
      <c r="BA10864" s="5" t="str">
        <f t="shared" si="169"/>
        <v/>
      </c>
      <c r="BB10864" s="5" t="str">
        <f>IF(OR($E10864="",$G10864&lt;&gt;"Ativo"),"",IF(COUNTIFS($E$4:$E10864,$E10864,$A$4:$A10864,$A10864,$G$4:$G10864,"Ativo")=1,1,0))</f>
        <v/>
      </c>
      <c r="BC10864" t="str">
        <f>IF(OR($A10864="",$G10864&lt;&gt;"Ativo"),"",IF(COUNTIFS($A$4:$A10864,$A10864,$G$4:$G10864,"Ativo")=1,1,0))</f>
        <v/>
      </c>
    </row>
    <row r="10865" spans="1:55" x14ac:dyDescent="0.3">
      <c r="A10865" s="76"/>
      <c r="B10865" s="104"/>
      <c r="C10865" s="76"/>
      <c r="D10865" s="77"/>
      <c r="E10865" s="12"/>
      <c r="F10865" s="78"/>
      <c r="G10865" s="77"/>
      <c r="H10865" s="79"/>
      <c r="BA10865" s="5" t="str">
        <f t="shared" si="169"/>
        <v/>
      </c>
      <c r="BB10865" s="5" t="str">
        <f>IF(OR($E10865="",$G10865&lt;&gt;"Ativo"),"",IF(COUNTIFS($E$4:$E10865,$E10865,$A$4:$A10865,$A10865,$G$4:$G10865,"Ativo")=1,1,0))</f>
        <v/>
      </c>
      <c r="BC10865" t="str">
        <f>IF(OR($A10865="",$G10865&lt;&gt;"Ativo"),"",IF(COUNTIFS($A$4:$A10865,$A10865,$G$4:$G10865,"Ativo")=1,1,0))</f>
        <v/>
      </c>
    </row>
    <row r="10866" spans="1:55" x14ac:dyDescent="0.3">
      <c r="A10866" s="76"/>
      <c r="B10866" s="104"/>
      <c r="C10866" s="76"/>
      <c r="D10866" s="77"/>
      <c r="E10866" s="12"/>
      <c r="F10866" s="78"/>
      <c r="G10866" s="77"/>
      <c r="H10866" s="79"/>
      <c r="BA10866" s="5" t="str">
        <f t="shared" si="169"/>
        <v/>
      </c>
      <c r="BB10866" s="5" t="str">
        <f>IF(OR($E10866="",$G10866&lt;&gt;"Ativo"),"",IF(COUNTIFS($E$4:$E10866,$E10866,$A$4:$A10866,$A10866,$G$4:$G10866,"Ativo")=1,1,0))</f>
        <v/>
      </c>
      <c r="BC10866" t="str">
        <f>IF(OR($A10866="",$G10866&lt;&gt;"Ativo"),"",IF(COUNTIFS($A$4:$A10866,$A10866,$G$4:$G10866,"Ativo")=1,1,0))</f>
        <v/>
      </c>
    </row>
    <row r="10867" spans="1:55" x14ac:dyDescent="0.3">
      <c r="A10867" s="76"/>
      <c r="B10867" s="104"/>
      <c r="C10867" s="76"/>
      <c r="D10867" s="77"/>
      <c r="E10867" s="12"/>
      <c r="F10867" s="78"/>
      <c r="G10867" s="77"/>
      <c r="H10867" s="79"/>
      <c r="BA10867" s="5" t="str">
        <f t="shared" si="169"/>
        <v/>
      </c>
      <c r="BB10867" s="5" t="str">
        <f>IF(OR($E10867="",$G10867&lt;&gt;"Ativo"),"",IF(COUNTIFS($E$4:$E10867,$E10867,$A$4:$A10867,$A10867,$G$4:$G10867,"Ativo")=1,1,0))</f>
        <v/>
      </c>
      <c r="BC10867" t="str">
        <f>IF(OR($A10867="",$G10867&lt;&gt;"Ativo"),"",IF(COUNTIFS($A$4:$A10867,$A10867,$G$4:$G10867,"Ativo")=1,1,0))</f>
        <v/>
      </c>
    </row>
    <row r="10868" spans="1:55" x14ac:dyDescent="0.3">
      <c r="A10868" s="76"/>
      <c r="B10868" s="104"/>
      <c r="C10868" s="76"/>
      <c r="D10868" s="77"/>
      <c r="E10868" s="12"/>
      <c r="F10868" s="78"/>
      <c r="G10868" s="77"/>
      <c r="H10868" s="79"/>
      <c r="BA10868" s="5" t="str">
        <f t="shared" si="169"/>
        <v/>
      </c>
      <c r="BB10868" s="5" t="str">
        <f>IF(OR($E10868="",$G10868&lt;&gt;"Ativo"),"",IF(COUNTIFS($E$4:$E10868,$E10868,$A$4:$A10868,$A10868,$G$4:$G10868,"Ativo")=1,1,0))</f>
        <v/>
      </c>
      <c r="BC10868" t="str">
        <f>IF(OR($A10868="",$G10868&lt;&gt;"Ativo"),"",IF(COUNTIFS($A$4:$A10868,$A10868,$G$4:$G10868,"Ativo")=1,1,0))</f>
        <v/>
      </c>
    </row>
    <row r="10869" spans="1:55" x14ac:dyDescent="0.3">
      <c r="A10869" s="76"/>
      <c r="B10869" s="104"/>
      <c r="C10869" s="76"/>
      <c r="D10869" s="77"/>
      <c r="E10869" s="12"/>
      <c r="F10869" s="78"/>
      <c r="G10869" s="77"/>
      <c r="H10869" s="79"/>
      <c r="BA10869" s="5" t="str">
        <f t="shared" si="169"/>
        <v/>
      </c>
      <c r="BB10869" s="5" t="str">
        <f>IF(OR($E10869="",$G10869&lt;&gt;"Ativo"),"",IF(COUNTIFS($E$4:$E10869,$E10869,$A$4:$A10869,$A10869,$G$4:$G10869,"Ativo")=1,1,0))</f>
        <v/>
      </c>
      <c r="BC10869" t="str">
        <f>IF(OR($A10869="",$G10869&lt;&gt;"Ativo"),"",IF(COUNTIFS($A$4:$A10869,$A10869,$G$4:$G10869,"Ativo")=1,1,0))</f>
        <v/>
      </c>
    </row>
    <row r="10870" spans="1:55" x14ac:dyDescent="0.3">
      <c r="A10870" s="76"/>
      <c r="B10870" s="104"/>
      <c r="C10870" s="76"/>
      <c r="D10870" s="77"/>
      <c r="E10870" s="12"/>
      <c r="F10870" s="78"/>
      <c r="G10870" s="77"/>
      <c r="H10870" s="79"/>
      <c r="BA10870" s="5" t="str">
        <f t="shared" si="169"/>
        <v/>
      </c>
      <c r="BB10870" s="5" t="str">
        <f>IF(OR($E10870="",$G10870&lt;&gt;"Ativo"),"",IF(COUNTIFS($E$4:$E10870,$E10870,$A$4:$A10870,$A10870,$G$4:$G10870,"Ativo")=1,1,0))</f>
        <v/>
      </c>
      <c r="BC10870" t="str">
        <f>IF(OR($A10870="",$G10870&lt;&gt;"Ativo"),"",IF(COUNTIFS($A$4:$A10870,$A10870,$G$4:$G10870,"Ativo")=1,1,0))</f>
        <v/>
      </c>
    </row>
    <row r="10871" spans="1:55" x14ac:dyDescent="0.3">
      <c r="A10871" s="76"/>
      <c r="B10871" s="104"/>
      <c r="C10871" s="76"/>
      <c r="D10871" s="77"/>
      <c r="E10871" s="12"/>
      <c r="F10871" s="78"/>
      <c r="G10871" s="77"/>
      <c r="H10871" s="79"/>
      <c r="BA10871" s="5" t="str">
        <f t="shared" si="169"/>
        <v/>
      </c>
      <c r="BB10871" s="5" t="str">
        <f>IF(OR($E10871="",$G10871&lt;&gt;"Ativo"),"",IF(COUNTIFS($E$4:$E10871,$E10871,$A$4:$A10871,$A10871,$G$4:$G10871,"Ativo")=1,1,0))</f>
        <v/>
      </c>
      <c r="BC10871" t="str">
        <f>IF(OR($A10871="",$G10871&lt;&gt;"Ativo"),"",IF(COUNTIFS($A$4:$A10871,$A10871,$G$4:$G10871,"Ativo")=1,1,0))</f>
        <v/>
      </c>
    </row>
    <row r="10872" spans="1:55" x14ac:dyDescent="0.3">
      <c r="A10872" s="76"/>
      <c r="B10872" s="104"/>
      <c r="C10872" s="76"/>
      <c r="D10872" s="77"/>
      <c r="E10872" s="12"/>
      <c r="F10872" s="78"/>
      <c r="G10872" s="77"/>
      <c r="H10872" s="79"/>
      <c r="BA10872" s="5" t="str">
        <f t="shared" si="169"/>
        <v/>
      </c>
      <c r="BB10872" s="5" t="str">
        <f>IF(OR($E10872="",$G10872&lt;&gt;"Ativo"),"",IF(COUNTIFS($E$4:$E10872,$E10872,$A$4:$A10872,$A10872,$G$4:$G10872,"Ativo")=1,1,0))</f>
        <v/>
      </c>
      <c r="BC10872" t="str">
        <f>IF(OR($A10872="",$G10872&lt;&gt;"Ativo"),"",IF(COUNTIFS($A$4:$A10872,$A10872,$G$4:$G10872,"Ativo")=1,1,0))</f>
        <v/>
      </c>
    </row>
    <row r="10873" spans="1:55" x14ac:dyDescent="0.3">
      <c r="A10873" s="76"/>
      <c r="B10873" s="104"/>
      <c r="C10873" s="76"/>
      <c r="D10873" s="77"/>
      <c r="E10873" s="12"/>
      <c r="F10873" s="78"/>
      <c r="G10873" s="77"/>
      <c r="H10873" s="79"/>
      <c r="BA10873" s="5" t="str">
        <f t="shared" si="169"/>
        <v/>
      </c>
      <c r="BB10873" s="5" t="str">
        <f>IF(OR($E10873="",$G10873&lt;&gt;"Ativo"),"",IF(COUNTIFS($E$4:$E10873,$E10873,$A$4:$A10873,$A10873,$G$4:$G10873,"Ativo")=1,1,0))</f>
        <v/>
      </c>
      <c r="BC10873" t="str">
        <f>IF(OR($A10873="",$G10873&lt;&gt;"Ativo"),"",IF(COUNTIFS($A$4:$A10873,$A10873,$G$4:$G10873,"Ativo")=1,1,0))</f>
        <v/>
      </c>
    </row>
    <row r="10874" spans="1:55" x14ac:dyDescent="0.3">
      <c r="A10874" s="76"/>
      <c r="B10874" s="104"/>
      <c r="C10874" s="76"/>
      <c r="D10874" s="77"/>
      <c r="E10874" s="12"/>
      <c r="F10874" s="78"/>
      <c r="G10874" s="77"/>
      <c r="H10874" s="79"/>
      <c r="BA10874" s="5" t="str">
        <f t="shared" si="169"/>
        <v/>
      </c>
      <c r="BB10874" s="5" t="str">
        <f>IF(OR($E10874="",$G10874&lt;&gt;"Ativo"),"",IF(COUNTIFS($E$4:$E10874,$E10874,$A$4:$A10874,$A10874,$G$4:$G10874,"Ativo")=1,1,0))</f>
        <v/>
      </c>
      <c r="BC10874" t="str">
        <f>IF(OR($A10874="",$G10874&lt;&gt;"Ativo"),"",IF(COUNTIFS($A$4:$A10874,$A10874,$G$4:$G10874,"Ativo")=1,1,0))</f>
        <v/>
      </c>
    </row>
    <row r="10875" spans="1:55" x14ac:dyDescent="0.3">
      <c r="A10875" s="76"/>
      <c r="B10875" s="104"/>
      <c r="C10875" s="76"/>
      <c r="D10875" s="77"/>
      <c r="E10875" s="12"/>
      <c r="F10875" s="78"/>
      <c r="G10875" s="77"/>
      <c r="H10875" s="79"/>
      <c r="BA10875" s="5" t="str">
        <f t="shared" si="169"/>
        <v/>
      </c>
      <c r="BB10875" s="5" t="str">
        <f>IF(OR($E10875="",$G10875&lt;&gt;"Ativo"),"",IF(COUNTIFS($E$4:$E10875,$E10875,$A$4:$A10875,$A10875,$G$4:$G10875,"Ativo")=1,1,0))</f>
        <v/>
      </c>
      <c r="BC10875" t="str">
        <f>IF(OR($A10875="",$G10875&lt;&gt;"Ativo"),"",IF(COUNTIFS($A$4:$A10875,$A10875,$G$4:$G10875,"Ativo")=1,1,0))</f>
        <v/>
      </c>
    </row>
    <row r="10876" spans="1:55" x14ac:dyDescent="0.3">
      <c r="A10876" s="76"/>
      <c r="B10876" s="104"/>
      <c r="C10876" s="76"/>
      <c r="D10876" s="77"/>
      <c r="E10876" s="12"/>
      <c r="F10876" s="78"/>
      <c r="G10876" s="77"/>
      <c r="H10876" s="79"/>
      <c r="BA10876" s="5" t="str">
        <f t="shared" si="169"/>
        <v/>
      </c>
      <c r="BB10876" s="5" t="str">
        <f>IF(OR($E10876="",$G10876&lt;&gt;"Ativo"),"",IF(COUNTIFS($E$4:$E10876,$E10876,$A$4:$A10876,$A10876,$G$4:$G10876,"Ativo")=1,1,0))</f>
        <v/>
      </c>
      <c r="BC10876" t="str">
        <f>IF(OR($A10876="",$G10876&lt;&gt;"Ativo"),"",IF(COUNTIFS($A$4:$A10876,$A10876,$G$4:$G10876,"Ativo")=1,1,0))</f>
        <v/>
      </c>
    </row>
    <row r="10877" spans="1:55" x14ac:dyDescent="0.3">
      <c r="A10877" s="76"/>
      <c r="B10877" s="104"/>
      <c r="C10877" s="76"/>
      <c r="D10877" s="77"/>
      <c r="E10877" s="12"/>
      <c r="F10877" s="78"/>
      <c r="G10877" s="77"/>
      <c r="H10877" s="79"/>
      <c r="BA10877" s="5" t="str">
        <f t="shared" si="169"/>
        <v/>
      </c>
      <c r="BB10877" s="5" t="str">
        <f>IF(OR($E10877="",$G10877&lt;&gt;"Ativo"),"",IF(COUNTIFS($E$4:$E10877,$E10877,$A$4:$A10877,$A10877,$G$4:$G10877,"Ativo")=1,1,0))</f>
        <v/>
      </c>
      <c r="BC10877" t="str">
        <f>IF(OR($A10877="",$G10877&lt;&gt;"Ativo"),"",IF(COUNTIFS($A$4:$A10877,$A10877,$G$4:$G10877,"Ativo")=1,1,0))</f>
        <v/>
      </c>
    </row>
    <row r="10878" spans="1:55" x14ac:dyDescent="0.3">
      <c r="A10878" s="76"/>
      <c r="B10878" s="104"/>
      <c r="C10878" s="76"/>
      <c r="D10878" s="77"/>
      <c r="E10878" s="12"/>
      <c r="F10878" s="78"/>
      <c r="G10878" s="77"/>
      <c r="H10878" s="79"/>
      <c r="BA10878" s="5" t="str">
        <f t="shared" si="169"/>
        <v/>
      </c>
      <c r="BB10878" s="5" t="str">
        <f>IF(OR($E10878="",$G10878&lt;&gt;"Ativo"),"",IF(COUNTIFS($E$4:$E10878,$E10878,$A$4:$A10878,$A10878,$G$4:$G10878,"Ativo")=1,1,0))</f>
        <v/>
      </c>
      <c r="BC10878" t="str">
        <f>IF(OR($A10878="",$G10878&lt;&gt;"Ativo"),"",IF(COUNTIFS($A$4:$A10878,$A10878,$G$4:$G10878,"Ativo")=1,1,0))</f>
        <v/>
      </c>
    </row>
    <row r="10879" spans="1:55" x14ac:dyDescent="0.3">
      <c r="A10879" s="76"/>
      <c r="B10879" s="104"/>
      <c r="C10879" s="76"/>
      <c r="D10879" s="77"/>
      <c r="E10879" s="12"/>
      <c r="F10879" s="78"/>
      <c r="G10879" s="77"/>
      <c r="H10879" s="79"/>
      <c r="BA10879" s="5" t="str">
        <f t="shared" si="169"/>
        <v/>
      </c>
      <c r="BB10879" s="5" t="str">
        <f>IF(OR($E10879="",$G10879&lt;&gt;"Ativo"),"",IF(COUNTIFS($E$4:$E10879,$E10879,$A$4:$A10879,$A10879,$G$4:$G10879,"Ativo")=1,1,0))</f>
        <v/>
      </c>
      <c r="BC10879" t="str">
        <f>IF(OR($A10879="",$G10879&lt;&gt;"Ativo"),"",IF(COUNTIFS($A$4:$A10879,$A10879,$G$4:$G10879,"Ativo")=1,1,0))</f>
        <v/>
      </c>
    </row>
    <row r="10880" spans="1:55" x14ac:dyDescent="0.3">
      <c r="A10880" s="76"/>
      <c r="B10880" s="104"/>
      <c r="C10880" s="76"/>
      <c r="D10880" s="77"/>
      <c r="E10880" s="12"/>
      <c r="F10880" s="78"/>
      <c r="G10880" s="77"/>
      <c r="H10880" s="79"/>
      <c r="BA10880" s="5" t="str">
        <f t="shared" si="169"/>
        <v/>
      </c>
      <c r="BB10880" s="5" t="str">
        <f>IF(OR($E10880="",$G10880&lt;&gt;"Ativo"),"",IF(COUNTIFS($E$4:$E10880,$E10880,$A$4:$A10880,$A10880,$G$4:$G10880,"Ativo")=1,1,0))</f>
        <v/>
      </c>
      <c r="BC10880" t="str">
        <f>IF(OR($A10880="",$G10880&lt;&gt;"Ativo"),"",IF(COUNTIFS($A$4:$A10880,$A10880,$G$4:$G10880,"Ativo")=1,1,0))</f>
        <v/>
      </c>
    </row>
    <row r="10881" spans="1:55" x14ac:dyDescent="0.3">
      <c r="A10881" s="76"/>
      <c r="B10881" s="104"/>
      <c r="C10881" s="76"/>
      <c r="D10881" s="77"/>
      <c r="E10881" s="12"/>
      <c r="F10881" s="78"/>
      <c r="G10881" s="77"/>
      <c r="H10881" s="79"/>
      <c r="BA10881" s="5" t="str">
        <f t="shared" si="169"/>
        <v/>
      </c>
      <c r="BB10881" s="5" t="str">
        <f>IF(OR($E10881="",$G10881&lt;&gt;"Ativo"),"",IF(COUNTIFS($E$4:$E10881,$E10881,$A$4:$A10881,$A10881,$G$4:$G10881,"Ativo")=1,1,0))</f>
        <v/>
      </c>
      <c r="BC10881" t="str">
        <f>IF(OR($A10881="",$G10881&lt;&gt;"Ativo"),"",IF(COUNTIFS($A$4:$A10881,$A10881,$G$4:$G10881,"Ativo")=1,1,0))</f>
        <v/>
      </c>
    </row>
    <row r="10882" spans="1:55" x14ac:dyDescent="0.3">
      <c r="A10882" s="76"/>
      <c r="B10882" s="104"/>
      <c r="C10882" s="76"/>
      <c r="D10882" s="77"/>
      <c r="E10882" s="12"/>
      <c r="F10882" s="78"/>
      <c r="G10882" s="77"/>
      <c r="H10882" s="79"/>
      <c r="BA10882" s="5" t="str">
        <f t="shared" si="169"/>
        <v/>
      </c>
      <c r="BB10882" s="5" t="str">
        <f>IF(OR($E10882="",$G10882&lt;&gt;"Ativo"),"",IF(COUNTIFS($E$4:$E10882,$E10882,$A$4:$A10882,$A10882,$G$4:$G10882,"Ativo")=1,1,0))</f>
        <v/>
      </c>
      <c r="BC10882" t="str">
        <f>IF(OR($A10882="",$G10882&lt;&gt;"Ativo"),"",IF(COUNTIFS($A$4:$A10882,$A10882,$G$4:$G10882,"Ativo")=1,1,0))</f>
        <v/>
      </c>
    </row>
    <row r="10883" spans="1:55" x14ac:dyDescent="0.3">
      <c r="A10883" s="76"/>
      <c r="B10883" s="104"/>
      <c r="C10883" s="76"/>
      <c r="D10883" s="77"/>
      <c r="E10883" s="12"/>
      <c r="F10883" s="78"/>
      <c r="G10883" s="77"/>
      <c r="H10883" s="79"/>
      <c r="BA10883" s="5" t="str">
        <f t="shared" si="169"/>
        <v/>
      </c>
      <c r="BB10883" s="5" t="str">
        <f>IF(OR($E10883="",$G10883&lt;&gt;"Ativo"),"",IF(COUNTIFS($E$4:$E10883,$E10883,$A$4:$A10883,$A10883,$G$4:$G10883,"Ativo")=1,1,0))</f>
        <v/>
      </c>
      <c r="BC10883" t="str">
        <f>IF(OR($A10883="",$G10883&lt;&gt;"Ativo"),"",IF(COUNTIFS($A$4:$A10883,$A10883,$G$4:$G10883,"Ativo")=1,1,0))</f>
        <v/>
      </c>
    </row>
    <row r="10884" spans="1:55" x14ac:dyDescent="0.3">
      <c r="A10884" s="76"/>
      <c r="B10884" s="104"/>
      <c r="C10884" s="76"/>
      <c r="D10884" s="77"/>
      <c r="E10884" s="12"/>
      <c r="F10884" s="78"/>
      <c r="G10884" s="77"/>
      <c r="H10884" s="79"/>
      <c r="BA10884" s="5" t="str">
        <f t="shared" ref="BA10884:BA10947" si="170">IF($D10884="","",MID($D10884,4,LEN($D10884)-5))</f>
        <v/>
      </c>
      <c r="BB10884" s="5" t="str">
        <f>IF(OR($E10884="",$G10884&lt;&gt;"Ativo"),"",IF(COUNTIFS($E$4:$E10884,$E10884,$A$4:$A10884,$A10884,$G$4:$G10884,"Ativo")=1,1,0))</f>
        <v/>
      </c>
      <c r="BC10884" t="str">
        <f>IF(OR($A10884="",$G10884&lt;&gt;"Ativo"),"",IF(COUNTIFS($A$4:$A10884,$A10884,$G$4:$G10884,"Ativo")=1,1,0))</f>
        <v/>
      </c>
    </row>
    <row r="10885" spans="1:55" x14ac:dyDescent="0.3">
      <c r="A10885" s="76"/>
      <c r="B10885" s="104"/>
      <c r="C10885" s="76"/>
      <c r="D10885" s="77"/>
      <c r="E10885" s="12"/>
      <c r="F10885" s="78"/>
      <c r="G10885" s="77"/>
      <c r="H10885" s="79"/>
      <c r="BA10885" s="5" t="str">
        <f t="shared" si="170"/>
        <v/>
      </c>
      <c r="BB10885" s="5" t="str">
        <f>IF(OR($E10885="",$G10885&lt;&gt;"Ativo"),"",IF(COUNTIFS($E$4:$E10885,$E10885,$A$4:$A10885,$A10885,$G$4:$G10885,"Ativo")=1,1,0))</f>
        <v/>
      </c>
      <c r="BC10885" t="str">
        <f>IF(OR($A10885="",$G10885&lt;&gt;"Ativo"),"",IF(COUNTIFS($A$4:$A10885,$A10885,$G$4:$G10885,"Ativo")=1,1,0))</f>
        <v/>
      </c>
    </row>
    <row r="10886" spans="1:55" x14ac:dyDescent="0.3">
      <c r="A10886" s="76"/>
      <c r="B10886" s="104"/>
      <c r="C10886" s="76"/>
      <c r="D10886" s="77"/>
      <c r="E10886" s="12"/>
      <c r="F10886" s="78"/>
      <c r="G10886" s="77"/>
      <c r="H10886" s="79"/>
      <c r="BA10886" s="5" t="str">
        <f t="shared" si="170"/>
        <v/>
      </c>
      <c r="BB10886" s="5" t="str">
        <f>IF(OR($E10886="",$G10886&lt;&gt;"Ativo"),"",IF(COUNTIFS($E$4:$E10886,$E10886,$A$4:$A10886,$A10886,$G$4:$G10886,"Ativo")=1,1,0))</f>
        <v/>
      </c>
      <c r="BC10886" t="str">
        <f>IF(OR($A10886="",$G10886&lt;&gt;"Ativo"),"",IF(COUNTIFS($A$4:$A10886,$A10886,$G$4:$G10886,"Ativo")=1,1,0))</f>
        <v/>
      </c>
    </row>
    <row r="10887" spans="1:55" x14ac:dyDescent="0.3">
      <c r="A10887" s="76"/>
      <c r="B10887" s="104"/>
      <c r="C10887" s="76"/>
      <c r="D10887" s="77"/>
      <c r="E10887" s="12"/>
      <c r="F10887" s="78"/>
      <c r="G10887" s="77"/>
      <c r="H10887" s="79"/>
      <c r="BA10887" s="5" t="str">
        <f t="shared" si="170"/>
        <v/>
      </c>
      <c r="BB10887" s="5" t="str">
        <f>IF(OR($E10887="",$G10887&lt;&gt;"Ativo"),"",IF(COUNTIFS($E$4:$E10887,$E10887,$A$4:$A10887,$A10887,$G$4:$G10887,"Ativo")=1,1,0))</f>
        <v/>
      </c>
      <c r="BC10887" t="str">
        <f>IF(OR($A10887="",$G10887&lt;&gt;"Ativo"),"",IF(COUNTIFS($A$4:$A10887,$A10887,$G$4:$G10887,"Ativo")=1,1,0))</f>
        <v/>
      </c>
    </row>
    <row r="10888" spans="1:55" x14ac:dyDescent="0.3">
      <c r="A10888" s="76"/>
      <c r="B10888" s="104"/>
      <c r="C10888" s="76"/>
      <c r="D10888" s="77"/>
      <c r="E10888" s="12"/>
      <c r="F10888" s="78"/>
      <c r="G10888" s="77"/>
      <c r="H10888" s="79"/>
      <c r="BA10888" s="5" t="str">
        <f t="shared" si="170"/>
        <v/>
      </c>
      <c r="BB10888" s="5" t="str">
        <f>IF(OR($E10888="",$G10888&lt;&gt;"Ativo"),"",IF(COUNTIFS($E$4:$E10888,$E10888,$A$4:$A10888,$A10888,$G$4:$G10888,"Ativo")=1,1,0))</f>
        <v/>
      </c>
      <c r="BC10888" t="str">
        <f>IF(OR($A10888="",$G10888&lt;&gt;"Ativo"),"",IF(COUNTIFS($A$4:$A10888,$A10888,$G$4:$G10888,"Ativo")=1,1,0))</f>
        <v/>
      </c>
    </row>
    <row r="10889" spans="1:55" x14ac:dyDescent="0.3">
      <c r="A10889" s="76"/>
      <c r="B10889" s="104"/>
      <c r="C10889" s="76"/>
      <c r="D10889" s="77"/>
      <c r="E10889" s="12"/>
      <c r="F10889" s="78"/>
      <c r="G10889" s="77"/>
      <c r="H10889" s="79"/>
      <c r="BA10889" s="5" t="str">
        <f t="shared" si="170"/>
        <v/>
      </c>
      <c r="BB10889" s="5" t="str">
        <f>IF(OR($E10889="",$G10889&lt;&gt;"Ativo"),"",IF(COUNTIFS($E$4:$E10889,$E10889,$A$4:$A10889,$A10889,$G$4:$G10889,"Ativo")=1,1,0))</f>
        <v/>
      </c>
      <c r="BC10889" t="str">
        <f>IF(OR($A10889="",$G10889&lt;&gt;"Ativo"),"",IF(COUNTIFS($A$4:$A10889,$A10889,$G$4:$G10889,"Ativo")=1,1,0))</f>
        <v/>
      </c>
    </row>
    <row r="10890" spans="1:55" x14ac:dyDescent="0.3">
      <c r="A10890" s="76"/>
      <c r="B10890" s="104"/>
      <c r="C10890" s="76"/>
      <c r="D10890" s="77"/>
      <c r="E10890" s="12"/>
      <c r="F10890" s="78"/>
      <c r="G10890" s="77"/>
      <c r="H10890" s="79"/>
      <c r="BA10890" s="5" t="str">
        <f t="shared" si="170"/>
        <v/>
      </c>
      <c r="BB10890" s="5" t="str">
        <f>IF(OR($E10890="",$G10890&lt;&gt;"Ativo"),"",IF(COUNTIFS($E$4:$E10890,$E10890,$A$4:$A10890,$A10890,$G$4:$G10890,"Ativo")=1,1,0))</f>
        <v/>
      </c>
      <c r="BC10890" t="str">
        <f>IF(OR($A10890="",$G10890&lt;&gt;"Ativo"),"",IF(COUNTIFS($A$4:$A10890,$A10890,$G$4:$G10890,"Ativo")=1,1,0))</f>
        <v/>
      </c>
    </row>
    <row r="10891" spans="1:55" x14ac:dyDescent="0.3">
      <c r="A10891" s="76"/>
      <c r="B10891" s="104"/>
      <c r="C10891" s="76"/>
      <c r="D10891" s="77"/>
      <c r="E10891" s="12"/>
      <c r="F10891" s="78"/>
      <c r="G10891" s="77"/>
      <c r="H10891" s="79"/>
      <c r="BA10891" s="5" t="str">
        <f t="shared" si="170"/>
        <v/>
      </c>
      <c r="BB10891" s="5" t="str">
        <f>IF(OR($E10891="",$G10891&lt;&gt;"Ativo"),"",IF(COUNTIFS($E$4:$E10891,$E10891,$A$4:$A10891,$A10891,$G$4:$G10891,"Ativo")=1,1,0))</f>
        <v/>
      </c>
      <c r="BC10891" t="str">
        <f>IF(OR($A10891="",$G10891&lt;&gt;"Ativo"),"",IF(COUNTIFS($A$4:$A10891,$A10891,$G$4:$G10891,"Ativo")=1,1,0))</f>
        <v/>
      </c>
    </row>
    <row r="10892" spans="1:55" x14ac:dyDescent="0.3">
      <c r="A10892" s="76"/>
      <c r="B10892" s="104"/>
      <c r="C10892" s="76"/>
      <c r="D10892" s="77"/>
      <c r="E10892" s="12"/>
      <c r="F10892" s="78"/>
      <c r="G10892" s="77"/>
      <c r="H10892" s="79"/>
      <c r="BA10892" s="5" t="str">
        <f t="shared" si="170"/>
        <v/>
      </c>
      <c r="BB10892" s="5" t="str">
        <f>IF(OR($E10892="",$G10892&lt;&gt;"Ativo"),"",IF(COUNTIFS($E$4:$E10892,$E10892,$A$4:$A10892,$A10892,$G$4:$G10892,"Ativo")=1,1,0))</f>
        <v/>
      </c>
      <c r="BC10892" t="str">
        <f>IF(OR($A10892="",$G10892&lt;&gt;"Ativo"),"",IF(COUNTIFS($A$4:$A10892,$A10892,$G$4:$G10892,"Ativo")=1,1,0))</f>
        <v/>
      </c>
    </row>
    <row r="10893" spans="1:55" x14ac:dyDescent="0.3">
      <c r="A10893" s="76"/>
      <c r="B10893" s="104"/>
      <c r="C10893" s="76"/>
      <c r="D10893" s="77"/>
      <c r="E10893" s="12"/>
      <c r="F10893" s="78"/>
      <c r="G10893" s="77"/>
      <c r="H10893" s="79"/>
      <c r="BA10893" s="5" t="str">
        <f t="shared" si="170"/>
        <v/>
      </c>
      <c r="BB10893" s="5" t="str">
        <f>IF(OR($E10893="",$G10893&lt;&gt;"Ativo"),"",IF(COUNTIFS($E$4:$E10893,$E10893,$A$4:$A10893,$A10893,$G$4:$G10893,"Ativo")=1,1,0))</f>
        <v/>
      </c>
      <c r="BC10893" t="str">
        <f>IF(OR($A10893="",$G10893&lt;&gt;"Ativo"),"",IF(COUNTIFS($A$4:$A10893,$A10893,$G$4:$G10893,"Ativo")=1,1,0))</f>
        <v/>
      </c>
    </row>
    <row r="10894" spans="1:55" x14ac:dyDescent="0.3">
      <c r="A10894" s="76"/>
      <c r="B10894" s="104"/>
      <c r="C10894" s="76"/>
      <c r="D10894" s="77"/>
      <c r="E10894" s="12"/>
      <c r="F10894" s="78"/>
      <c r="G10894" s="77"/>
      <c r="H10894" s="79"/>
      <c r="BA10894" s="5" t="str">
        <f t="shared" si="170"/>
        <v/>
      </c>
      <c r="BB10894" s="5" t="str">
        <f>IF(OR($E10894="",$G10894&lt;&gt;"Ativo"),"",IF(COUNTIFS($E$4:$E10894,$E10894,$A$4:$A10894,$A10894,$G$4:$G10894,"Ativo")=1,1,0))</f>
        <v/>
      </c>
      <c r="BC10894" t="str">
        <f>IF(OR($A10894="",$G10894&lt;&gt;"Ativo"),"",IF(COUNTIFS($A$4:$A10894,$A10894,$G$4:$G10894,"Ativo")=1,1,0))</f>
        <v/>
      </c>
    </row>
    <row r="10895" spans="1:55" x14ac:dyDescent="0.3">
      <c r="A10895" s="76"/>
      <c r="B10895" s="104"/>
      <c r="C10895" s="76"/>
      <c r="D10895" s="77"/>
      <c r="E10895" s="12"/>
      <c r="F10895" s="78"/>
      <c r="G10895" s="77"/>
      <c r="H10895" s="79"/>
      <c r="BA10895" s="5" t="str">
        <f t="shared" si="170"/>
        <v/>
      </c>
      <c r="BB10895" s="5" t="str">
        <f>IF(OR($E10895="",$G10895&lt;&gt;"Ativo"),"",IF(COUNTIFS($E$4:$E10895,$E10895,$A$4:$A10895,$A10895,$G$4:$G10895,"Ativo")=1,1,0))</f>
        <v/>
      </c>
      <c r="BC10895" t="str">
        <f>IF(OR($A10895="",$G10895&lt;&gt;"Ativo"),"",IF(COUNTIFS($A$4:$A10895,$A10895,$G$4:$G10895,"Ativo")=1,1,0))</f>
        <v/>
      </c>
    </row>
    <row r="10896" spans="1:55" x14ac:dyDescent="0.3">
      <c r="A10896" s="76"/>
      <c r="B10896" s="104"/>
      <c r="C10896" s="76"/>
      <c r="D10896" s="77"/>
      <c r="E10896" s="12"/>
      <c r="F10896" s="78"/>
      <c r="G10896" s="77"/>
      <c r="H10896" s="79"/>
      <c r="BA10896" s="5" t="str">
        <f t="shared" si="170"/>
        <v/>
      </c>
      <c r="BB10896" s="5" t="str">
        <f>IF(OR($E10896="",$G10896&lt;&gt;"Ativo"),"",IF(COUNTIFS($E$4:$E10896,$E10896,$A$4:$A10896,$A10896,$G$4:$G10896,"Ativo")=1,1,0))</f>
        <v/>
      </c>
      <c r="BC10896" t="str">
        <f>IF(OR($A10896="",$G10896&lt;&gt;"Ativo"),"",IF(COUNTIFS($A$4:$A10896,$A10896,$G$4:$G10896,"Ativo")=1,1,0))</f>
        <v/>
      </c>
    </row>
    <row r="10897" spans="1:55" x14ac:dyDescent="0.3">
      <c r="A10897" s="76"/>
      <c r="B10897" s="104"/>
      <c r="C10897" s="76"/>
      <c r="D10897" s="77"/>
      <c r="E10897" s="12"/>
      <c r="F10897" s="78"/>
      <c r="G10897" s="77"/>
      <c r="H10897" s="79"/>
      <c r="BA10897" s="5" t="str">
        <f t="shared" si="170"/>
        <v/>
      </c>
      <c r="BB10897" s="5" t="str">
        <f>IF(OR($E10897="",$G10897&lt;&gt;"Ativo"),"",IF(COUNTIFS($E$4:$E10897,$E10897,$A$4:$A10897,$A10897,$G$4:$G10897,"Ativo")=1,1,0))</f>
        <v/>
      </c>
      <c r="BC10897" t="str">
        <f>IF(OR($A10897="",$G10897&lt;&gt;"Ativo"),"",IF(COUNTIFS($A$4:$A10897,$A10897,$G$4:$G10897,"Ativo")=1,1,0))</f>
        <v/>
      </c>
    </row>
    <row r="10898" spans="1:55" x14ac:dyDescent="0.3">
      <c r="A10898" s="76"/>
      <c r="B10898" s="104"/>
      <c r="C10898" s="76"/>
      <c r="D10898" s="77"/>
      <c r="E10898" s="12"/>
      <c r="F10898" s="78"/>
      <c r="G10898" s="77"/>
      <c r="H10898" s="79"/>
      <c r="BA10898" s="5" t="str">
        <f t="shared" si="170"/>
        <v/>
      </c>
      <c r="BB10898" s="5" t="str">
        <f>IF(OR($E10898="",$G10898&lt;&gt;"Ativo"),"",IF(COUNTIFS($E$4:$E10898,$E10898,$A$4:$A10898,$A10898,$G$4:$G10898,"Ativo")=1,1,0))</f>
        <v/>
      </c>
      <c r="BC10898" t="str">
        <f>IF(OR($A10898="",$G10898&lt;&gt;"Ativo"),"",IF(COUNTIFS($A$4:$A10898,$A10898,$G$4:$G10898,"Ativo")=1,1,0))</f>
        <v/>
      </c>
    </row>
    <row r="10899" spans="1:55" x14ac:dyDescent="0.3">
      <c r="A10899" s="76"/>
      <c r="B10899" s="104"/>
      <c r="C10899" s="76"/>
      <c r="D10899" s="77"/>
      <c r="E10899" s="12"/>
      <c r="F10899" s="78"/>
      <c r="G10899" s="77"/>
      <c r="H10899" s="79"/>
      <c r="BA10899" s="5" t="str">
        <f t="shared" si="170"/>
        <v/>
      </c>
      <c r="BB10899" s="5" t="str">
        <f>IF(OR($E10899="",$G10899&lt;&gt;"Ativo"),"",IF(COUNTIFS($E$4:$E10899,$E10899,$A$4:$A10899,$A10899,$G$4:$G10899,"Ativo")=1,1,0))</f>
        <v/>
      </c>
      <c r="BC10899" t="str">
        <f>IF(OR($A10899="",$G10899&lt;&gt;"Ativo"),"",IF(COUNTIFS($A$4:$A10899,$A10899,$G$4:$G10899,"Ativo")=1,1,0))</f>
        <v/>
      </c>
    </row>
    <row r="10900" spans="1:55" x14ac:dyDescent="0.3">
      <c r="A10900" s="76"/>
      <c r="B10900" s="104"/>
      <c r="C10900" s="76"/>
      <c r="D10900" s="77"/>
      <c r="E10900" s="12"/>
      <c r="F10900" s="78"/>
      <c r="G10900" s="77"/>
      <c r="H10900" s="79"/>
      <c r="BA10900" s="5" t="str">
        <f t="shared" si="170"/>
        <v/>
      </c>
      <c r="BB10900" s="5" t="str">
        <f>IF(OR($E10900="",$G10900&lt;&gt;"Ativo"),"",IF(COUNTIFS($E$4:$E10900,$E10900,$A$4:$A10900,$A10900,$G$4:$G10900,"Ativo")=1,1,0))</f>
        <v/>
      </c>
      <c r="BC10900" t="str">
        <f>IF(OR($A10900="",$G10900&lt;&gt;"Ativo"),"",IF(COUNTIFS($A$4:$A10900,$A10900,$G$4:$G10900,"Ativo")=1,1,0))</f>
        <v/>
      </c>
    </row>
    <row r="10901" spans="1:55" x14ac:dyDescent="0.3">
      <c r="A10901" s="76"/>
      <c r="B10901" s="104"/>
      <c r="C10901" s="76"/>
      <c r="D10901" s="77"/>
      <c r="E10901" s="12"/>
      <c r="F10901" s="78"/>
      <c r="G10901" s="77"/>
      <c r="H10901" s="79"/>
      <c r="BA10901" s="5" t="str">
        <f t="shared" si="170"/>
        <v/>
      </c>
      <c r="BB10901" s="5" t="str">
        <f>IF(OR($E10901="",$G10901&lt;&gt;"Ativo"),"",IF(COUNTIFS($E$4:$E10901,$E10901,$A$4:$A10901,$A10901,$G$4:$G10901,"Ativo")=1,1,0))</f>
        <v/>
      </c>
      <c r="BC10901" t="str">
        <f>IF(OR($A10901="",$G10901&lt;&gt;"Ativo"),"",IF(COUNTIFS($A$4:$A10901,$A10901,$G$4:$G10901,"Ativo")=1,1,0))</f>
        <v/>
      </c>
    </row>
    <row r="10902" spans="1:55" x14ac:dyDescent="0.3">
      <c r="A10902" s="76"/>
      <c r="B10902" s="104"/>
      <c r="C10902" s="76"/>
      <c r="D10902" s="77"/>
      <c r="E10902" s="12"/>
      <c r="F10902" s="78"/>
      <c r="G10902" s="77"/>
      <c r="H10902" s="79"/>
      <c r="BA10902" s="5" t="str">
        <f t="shared" si="170"/>
        <v/>
      </c>
      <c r="BB10902" s="5" t="str">
        <f>IF(OR($E10902="",$G10902&lt;&gt;"Ativo"),"",IF(COUNTIFS($E$4:$E10902,$E10902,$A$4:$A10902,$A10902,$G$4:$G10902,"Ativo")=1,1,0))</f>
        <v/>
      </c>
      <c r="BC10902" t="str">
        <f>IF(OR($A10902="",$G10902&lt;&gt;"Ativo"),"",IF(COUNTIFS($A$4:$A10902,$A10902,$G$4:$G10902,"Ativo")=1,1,0))</f>
        <v/>
      </c>
    </row>
    <row r="10903" spans="1:55" x14ac:dyDescent="0.3">
      <c r="A10903" s="76"/>
      <c r="B10903" s="104"/>
      <c r="C10903" s="76"/>
      <c r="D10903" s="77"/>
      <c r="E10903" s="12"/>
      <c r="F10903" s="78"/>
      <c r="G10903" s="77"/>
      <c r="H10903" s="79"/>
      <c r="BA10903" s="5" t="str">
        <f t="shared" si="170"/>
        <v/>
      </c>
      <c r="BB10903" s="5" t="str">
        <f>IF(OR($E10903="",$G10903&lt;&gt;"Ativo"),"",IF(COUNTIFS($E$4:$E10903,$E10903,$A$4:$A10903,$A10903,$G$4:$G10903,"Ativo")=1,1,0))</f>
        <v/>
      </c>
      <c r="BC10903" t="str">
        <f>IF(OR($A10903="",$G10903&lt;&gt;"Ativo"),"",IF(COUNTIFS($A$4:$A10903,$A10903,$G$4:$G10903,"Ativo")=1,1,0))</f>
        <v/>
      </c>
    </row>
    <row r="10904" spans="1:55" x14ac:dyDescent="0.3">
      <c r="A10904" s="76"/>
      <c r="B10904" s="104"/>
      <c r="C10904" s="76"/>
      <c r="D10904" s="77"/>
      <c r="E10904" s="12"/>
      <c r="F10904" s="78"/>
      <c r="G10904" s="77"/>
      <c r="H10904" s="79"/>
      <c r="BA10904" s="5" t="str">
        <f t="shared" si="170"/>
        <v/>
      </c>
      <c r="BB10904" s="5" t="str">
        <f>IF(OR($E10904="",$G10904&lt;&gt;"Ativo"),"",IF(COUNTIFS($E$4:$E10904,$E10904,$A$4:$A10904,$A10904,$G$4:$G10904,"Ativo")=1,1,0))</f>
        <v/>
      </c>
      <c r="BC10904" t="str">
        <f>IF(OR($A10904="",$G10904&lt;&gt;"Ativo"),"",IF(COUNTIFS($A$4:$A10904,$A10904,$G$4:$G10904,"Ativo")=1,1,0))</f>
        <v/>
      </c>
    </row>
    <row r="10905" spans="1:55" x14ac:dyDescent="0.3">
      <c r="A10905" s="76"/>
      <c r="B10905" s="104"/>
      <c r="C10905" s="76"/>
      <c r="D10905" s="77"/>
      <c r="E10905" s="12"/>
      <c r="F10905" s="78"/>
      <c r="G10905" s="77"/>
      <c r="H10905" s="79"/>
      <c r="BA10905" s="5" t="str">
        <f t="shared" si="170"/>
        <v/>
      </c>
      <c r="BB10905" s="5" t="str">
        <f>IF(OR($E10905="",$G10905&lt;&gt;"Ativo"),"",IF(COUNTIFS($E$4:$E10905,$E10905,$A$4:$A10905,$A10905,$G$4:$G10905,"Ativo")=1,1,0))</f>
        <v/>
      </c>
      <c r="BC10905" t="str">
        <f>IF(OR($A10905="",$G10905&lt;&gt;"Ativo"),"",IF(COUNTIFS($A$4:$A10905,$A10905,$G$4:$G10905,"Ativo")=1,1,0))</f>
        <v/>
      </c>
    </row>
    <row r="10906" spans="1:55" x14ac:dyDescent="0.3">
      <c r="A10906" s="76"/>
      <c r="B10906" s="104"/>
      <c r="C10906" s="76"/>
      <c r="D10906" s="77"/>
      <c r="E10906" s="12"/>
      <c r="F10906" s="78"/>
      <c r="G10906" s="77"/>
      <c r="H10906" s="79"/>
      <c r="BA10906" s="5" t="str">
        <f t="shared" si="170"/>
        <v/>
      </c>
      <c r="BB10906" s="5" t="str">
        <f>IF(OR($E10906="",$G10906&lt;&gt;"Ativo"),"",IF(COUNTIFS($E$4:$E10906,$E10906,$A$4:$A10906,$A10906,$G$4:$G10906,"Ativo")=1,1,0))</f>
        <v/>
      </c>
      <c r="BC10906" t="str">
        <f>IF(OR($A10906="",$G10906&lt;&gt;"Ativo"),"",IF(COUNTIFS($A$4:$A10906,$A10906,$G$4:$G10906,"Ativo")=1,1,0))</f>
        <v/>
      </c>
    </row>
    <row r="10907" spans="1:55" x14ac:dyDescent="0.3">
      <c r="A10907" s="76"/>
      <c r="B10907" s="104"/>
      <c r="C10907" s="76"/>
      <c r="D10907" s="77"/>
      <c r="E10907" s="12"/>
      <c r="F10907" s="78"/>
      <c r="G10907" s="77"/>
      <c r="H10907" s="79"/>
      <c r="BA10907" s="5" t="str">
        <f t="shared" si="170"/>
        <v/>
      </c>
      <c r="BB10907" s="5" t="str">
        <f>IF(OR($E10907="",$G10907&lt;&gt;"Ativo"),"",IF(COUNTIFS($E$4:$E10907,$E10907,$A$4:$A10907,$A10907,$G$4:$G10907,"Ativo")=1,1,0))</f>
        <v/>
      </c>
      <c r="BC10907" t="str">
        <f>IF(OR($A10907="",$G10907&lt;&gt;"Ativo"),"",IF(COUNTIFS($A$4:$A10907,$A10907,$G$4:$G10907,"Ativo")=1,1,0))</f>
        <v/>
      </c>
    </row>
    <row r="10908" spans="1:55" x14ac:dyDescent="0.3">
      <c r="A10908" s="76"/>
      <c r="B10908" s="104"/>
      <c r="C10908" s="76"/>
      <c r="D10908" s="77"/>
      <c r="E10908" s="12"/>
      <c r="F10908" s="78"/>
      <c r="G10908" s="77"/>
      <c r="H10908" s="79"/>
      <c r="BA10908" s="5" t="str">
        <f t="shared" si="170"/>
        <v/>
      </c>
      <c r="BB10908" s="5" t="str">
        <f>IF(OR($E10908="",$G10908&lt;&gt;"Ativo"),"",IF(COUNTIFS($E$4:$E10908,$E10908,$A$4:$A10908,$A10908,$G$4:$G10908,"Ativo")=1,1,0))</f>
        <v/>
      </c>
      <c r="BC10908" t="str">
        <f>IF(OR($A10908="",$G10908&lt;&gt;"Ativo"),"",IF(COUNTIFS($A$4:$A10908,$A10908,$G$4:$G10908,"Ativo")=1,1,0))</f>
        <v/>
      </c>
    </row>
    <row r="10909" spans="1:55" x14ac:dyDescent="0.3">
      <c r="A10909" s="76"/>
      <c r="B10909" s="104"/>
      <c r="C10909" s="76"/>
      <c r="D10909" s="77"/>
      <c r="E10909" s="12"/>
      <c r="F10909" s="78"/>
      <c r="G10909" s="77"/>
      <c r="H10909" s="79"/>
      <c r="BA10909" s="5" t="str">
        <f t="shared" si="170"/>
        <v/>
      </c>
      <c r="BB10909" s="5" t="str">
        <f>IF(OR($E10909="",$G10909&lt;&gt;"Ativo"),"",IF(COUNTIFS($E$4:$E10909,$E10909,$A$4:$A10909,$A10909,$G$4:$G10909,"Ativo")=1,1,0))</f>
        <v/>
      </c>
      <c r="BC10909" t="str">
        <f>IF(OR($A10909="",$G10909&lt;&gt;"Ativo"),"",IF(COUNTIFS($A$4:$A10909,$A10909,$G$4:$G10909,"Ativo")=1,1,0))</f>
        <v/>
      </c>
    </row>
    <row r="10910" spans="1:55" x14ac:dyDescent="0.3">
      <c r="A10910" s="76"/>
      <c r="B10910" s="104"/>
      <c r="C10910" s="76"/>
      <c r="D10910" s="77"/>
      <c r="E10910" s="12"/>
      <c r="F10910" s="78"/>
      <c r="G10910" s="77"/>
      <c r="H10910" s="79"/>
      <c r="BA10910" s="5" t="str">
        <f t="shared" si="170"/>
        <v/>
      </c>
      <c r="BB10910" s="5" t="str">
        <f>IF(OR($E10910="",$G10910&lt;&gt;"Ativo"),"",IF(COUNTIFS($E$4:$E10910,$E10910,$A$4:$A10910,$A10910,$G$4:$G10910,"Ativo")=1,1,0))</f>
        <v/>
      </c>
      <c r="BC10910" t="str">
        <f>IF(OR($A10910="",$G10910&lt;&gt;"Ativo"),"",IF(COUNTIFS($A$4:$A10910,$A10910,$G$4:$G10910,"Ativo")=1,1,0))</f>
        <v/>
      </c>
    </row>
    <row r="10911" spans="1:55" x14ac:dyDescent="0.3">
      <c r="A10911" s="76"/>
      <c r="B10911" s="104"/>
      <c r="C10911" s="76"/>
      <c r="D10911" s="77"/>
      <c r="E10911" s="12"/>
      <c r="F10911" s="78"/>
      <c r="G10911" s="77"/>
      <c r="H10911" s="79"/>
      <c r="BA10911" s="5" t="str">
        <f t="shared" si="170"/>
        <v/>
      </c>
      <c r="BB10911" s="5" t="str">
        <f>IF(OR($E10911="",$G10911&lt;&gt;"Ativo"),"",IF(COUNTIFS($E$4:$E10911,$E10911,$A$4:$A10911,$A10911,$G$4:$G10911,"Ativo")=1,1,0))</f>
        <v/>
      </c>
      <c r="BC10911" t="str">
        <f>IF(OR($A10911="",$G10911&lt;&gt;"Ativo"),"",IF(COUNTIFS($A$4:$A10911,$A10911,$G$4:$G10911,"Ativo")=1,1,0))</f>
        <v/>
      </c>
    </row>
    <row r="10912" spans="1:55" x14ac:dyDescent="0.3">
      <c r="A10912" s="76"/>
      <c r="B10912" s="104"/>
      <c r="C10912" s="76"/>
      <c r="D10912" s="77"/>
      <c r="E10912" s="12"/>
      <c r="F10912" s="78"/>
      <c r="G10912" s="77"/>
      <c r="H10912" s="79"/>
      <c r="BA10912" s="5" t="str">
        <f t="shared" si="170"/>
        <v/>
      </c>
      <c r="BB10912" s="5" t="str">
        <f>IF(OR($E10912="",$G10912&lt;&gt;"Ativo"),"",IF(COUNTIFS($E$4:$E10912,$E10912,$A$4:$A10912,$A10912,$G$4:$G10912,"Ativo")=1,1,0))</f>
        <v/>
      </c>
      <c r="BC10912" t="str">
        <f>IF(OR($A10912="",$G10912&lt;&gt;"Ativo"),"",IF(COUNTIFS($A$4:$A10912,$A10912,$G$4:$G10912,"Ativo")=1,1,0))</f>
        <v/>
      </c>
    </row>
    <row r="10913" spans="1:55" x14ac:dyDescent="0.3">
      <c r="A10913" s="76"/>
      <c r="B10913" s="104"/>
      <c r="C10913" s="76"/>
      <c r="D10913" s="77"/>
      <c r="E10913" s="12"/>
      <c r="F10913" s="78"/>
      <c r="G10913" s="77"/>
      <c r="H10913" s="79"/>
      <c r="BA10913" s="5" t="str">
        <f t="shared" si="170"/>
        <v/>
      </c>
      <c r="BB10913" s="5" t="str">
        <f>IF(OR($E10913="",$G10913&lt;&gt;"Ativo"),"",IF(COUNTIFS($E$4:$E10913,$E10913,$A$4:$A10913,$A10913,$G$4:$G10913,"Ativo")=1,1,0))</f>
        <v/>
      </c>
      <c r="BC10913" t="str">
        <f>IF(OR($A10913="",$G10913&lt;&gt;"Ativo"),"",IF(COUNTIFS($A$4:$A10913,$A10913,$G$4:$G10913,"Ativo")=1,1,0))</f>
        <v/>
      </c>
    </row>
    <row r="10914" spans="1:55" x14ac:dyDescent="0.3">
      <c r="A10914" s="76"/>
      <c r="B10914" s="104"/>
      <c r="C10914" s="76"/>
      <c r="D10914" s="77"/>
      <c r="E10914" s="12"/>
      <c r="F10914" s="78"/>
      <c r="G10914" s="77"/>
      <c r="H10914" s="79"/>
      <c r="BA10914" s="5" t="str">
        <f t="shared" si="170"/>
        <v/>
      </c>
      <c r="BB10914" s="5" t="str">
        <f>IF(OR($E10914="",$G10914&lt;&gt;"Ativo"),"",IF(COUNTIFS($E$4:$E10914,$E10914,$A$4:$A10914,$A10914,$G$4:$G10914,"Ativo")=1,1,0))</f>
        <v/>
      </c>
      <c r="BC10914" t="str">
        <f>IF(OR($A10914="",$G10914&lt;&gt;"Ativo"),"",IF(COUNTIFS($A$4:$A10914,$A10914,$G$4:$G10914,"Ativo")=1,1,0))</f>
        <v/>
      </c>
    </row>
    <row r="10915" spans="1:55" x14ac:dyDescent="0.3">
      <c r="A10915" s="76"/>
      <c r="B10915" s="104"/>
      <c r="C10915" s="76"/>
      <c r="D10915" s="77"/>
      <c r="E10915" s="12"/>
      <c r="F10915" s="78"/>
      <c r="G10915" s="77"/>
      <c r="H10915" s="79"/>
      <c r="BA10915" s="5" t="str">
        <f t="shared" si="170"/>
        <v/>
      </c>
      <c r="BB10915" s="5" t="str">
        <f>IF(OR($E10915="",$G10915&lt;&gt;"Ativo"),"",IF(COUNTIFS($E$4:$E10915,$E10915,$A$4:$A10915,$A10915,$G$4:$G10915,"Ativo")=1,1,0))</f>
        <v/>
      </c>
      <c r="BC10915" t="str">
        <f>IF(OR($A10915="",$G10915&lt;&gt;"Ativo"),"",IF(COUNTIFS($A$4:$A10915,$A10915,$G$4:$G10915,"Ativo")=1,1,0))</f>
        <v/>
      </c>
    </row>
    <row r="10916" spans="1:55" x14ac:dyDescent="0.3">
      <c r="A10916" s="76"/>
      <c r="B10916" s="104"/>
      <c r="C10916" s="76"/>
      <c r="D10916" s="77"/>
      <c r="E10916" s="12"/>
      <c r="F10916" s="78"/>
      <c r="G10916" s="77"/>
      <c r="H10916" s="79"/>
      <c r="BA10916" s="5" t="str">
        <f t="shared" si="170"/>
        <v/>
      </c>
      <c r="BB10916" s="5" t="str">
        <f>IF(OR($E10916="",$G10916&lt;&gt;"Ativo"),"",IF(COUNTIFS($E$4:$E10916,$E10916,$A$4:$A10916,$A10916,$G$4:$G10916,"Ativo")=1,1,0))</f>
        <v/>
      </c>
      <c r="BC10916" t="str">
        <f>IF(OR($A10916="",$G10916&lt;&gt;"Ativo"),"",IF(COUNTIFS($A$4:$A10916,$A10916,$G$4:$G10916,"Ativo")=1,1,0))</f>
        <v/>
      </c>
    </row>
    <row r="10917" spans="1:55" x14ac:dyDescent="0.3">
      <c r="A10917" s="76"/>
      <c r="B10917" s="104"/>
      <c r="C10917" s="76"/>
      <c r="D10917" s="77"/>
      <c r="E10917" s="12"/>
      <c r="F10917" s="78"/>
      <c r="G10917" s="77"/>
      <c r="H10917" s="79"/>
      <c r="BA10917" s="5" t="str">
        <f t="shared" si="170"/>
        <v/>
      </c>
      <c r="BB10917" s="5" t="str">
        <f>IF(OR($E10917="",$G10917&lt;&gt;"Ativo"),"",IF(COUNTIFS($E$4:$E10917,$E10917,$A$4:$A10917,$A10917,$G$4:$G10917,"Ativo")=1,1,0))</f>
        <v/>
      </c>
      <c r="BC10917" t="str">
        <f>IF(OR($A10917="",$G10917&lt;&gt;"Ativo"),"",IF(COUNTIFS($A$4:$A10917,$A10917,$G$4:$G10917,"Ativo")=1,1,0))</f>
        <v/>
      </c>
    </row>
    <row r="10918" spans="1:55" x14ac:dyDescent="0.3">
      <c r="A10918" s="76"/>
      <c r="B10918" s="104"/>
      <c r="C10918" s="76"/>
      <c r="D10918" s="77"/>
      <c r="E10918" s="12"/>
      <c r="F10918" s="78"/>
      <c r="G10918" s="77"/>
      <c r="H10918" s="79"/>
      <c r="BA10918" s="5" t="str">
        <f t="shared" si="170"/>
        <v/>
      </c>
      <c r="BB10918" s="5" t="str">
        <f>IF(OR($E10918="",$G10918&lt;&gt;"Ativo"),"",IF(COUNTIFS($E$4:$E10918,$E10918,$A$4:$A10918,$A10918,$G$4:$G10918,"Ativo")=1,1,0))</f>
        <v/>
      </c>
      <c r="BC10918" t="str">
        <f>IF(OR($A10918="",$G10918&lt;&gt;"Ativo"),"",IF(COUNTIFS($A$4:$A10918,$A10918,$G$4:$G10918,"Ativo")=1,1,0))</f>
        <v/>
      </c>
    </row>
    <row r="10919" spans="1:55" x14ac:dyDescent="0.3">
      <c r="A10919" s="76"/>
      <c r="B10919" s="104"/>
      <c r="C10919" s="76"/>
      <c r="D10919" s="77"/>
      <c r="E10919" s="12"/>
      <c r="F10919" s="78"/>
      <c r="G10919" s="77"/>
      <c r="H10919" s="79"/>
      <c r="BA10919" s="5" t="str">
        <f t="shared" si="170"/>
        <v/>
      </c>
      <c r="BB10919" s="5" t="str">
        <f>IF(OR($E10919="",$G10919&lt;&gt;"Ativo"),"",IF(COUNTIFS($E$4:$E10919,$E10919,$A$4:$A10919,$A10919,$G$4:$G10919,"Ativo")=1,1,0))</f>
        <v/>
      </c>
      <c r="BC10919" t="str">
        <f>IF(OR($A10919="",$G10919&lt;&gt;"Ativo"),"",IF(COUNTIFS($A$4:$A10919,$A10919,$G$4:$G10919,"Ativo")=1,1,0))</f>
        <v/>
      </c>
    </row>
    <row r="10920" spans="1:55" x14ac:dyDescent="0.3">
      <c r="A10920" s="76"/>
      <c r="B10920" s="104"/>
      <c r="C10920" s="76"/>
      <c r="D10920" s="77"/>
      <c r="E10920" s="12"/>
      <c r="F10920" s="78"/>
      <c r="G10920" s="77"/>
      <c r="H10920" s="79"/>
      <c r="BA10920" s="5" t="str">
        <f t="shared" si="170"/>
        <v/>
      </c>
      <c r="BB10920" s="5" t="str">
        <f>IF(OR($E10920="",$G10920&lt;&gt;"Ativo"),"",IF(COUNTIFS($E$4:$E10920,$E10920,$A$4:$A10920,$A10920,$G$4:$G10920,"Ativo")=1,1,0))</f>
        <v/>
      </c>
      <c r="BC10920" t="str">
        <f>IF(OR($A10920="",$G10920&lt;&gt;"Ativo"),"",IF(COUNTIFS($A$4:$A10920,$A10920,$G$4:$G10920,"Ativo")=1,1,0))</f>
        <v/>
      </c>
    </row>
    <row r="10921" spans="1:55" x14ac:dyDescent="0.3">
      <c r="A10921" s="76"/>
      <c r="B10921" s="104"/>
      <c r="C10921" s="76"/>
      <c r="D10921" s="77"/>
      <c r="E10921" s="12"/>
      <c r="F10921" s="78"/>
      <c r="G10921" s="77"/>
      <c r="H10921" s="79"/>
      <c r="BA10921" s="5" t="str">
        <f t="shared" si="170"/>
        <v/>
      </c>
      <c r="BB10921" s="5" t="str">
        <f>IF(OR($E10921="",$G10921&lt;&gt;"Ativo"),"",IF(COUNTIFS($E$4:$E10921,$E10921,$A$4:$A10921,$A10921,$G$4:$G10921,"Ativo")=1,1,0))</f>
        <v/>
      </c>
      <c r="BC10921" t="str">
        <f>IF(OR($A10921="",$G10921&lt;&gt;"Ativo"),"",IF(COUNTIFS($A$4:$A10921,$A10921,$G$4:$G10921,"Ativo")=1,1,0))</f>
        <v/>
      </c>
    </row>
    <row r="10922" spans="1:55" x14ac:dyDescent="0.3">
      <c r="A10922" s="76"/>
      <c r="B10922" s="104"/>
      <c r="C10922" s="76"/>
      <c r="D10922" s="77"/>
      <c r="E10922" s="12"/>
      <c r="F10922" s="78"/>
      <c r="G10922" s="77"/>
      <c r="H10922" s="79"/>
      <c r="BA10922" s="5" t="str">
        <f t="shared" si="170"/>
        <v/>
      </c>
      <c r="BB10922" s="5" t="str">
        <f>IF(OR($E10922="",$G10922&lt;&gt;"Ativo"),"",IF(COUNTIFS($E$4:$E10922,$E10922,$A$4:$A10922,$A10922,$G$4:$G10922,"Ativo")=1,1,0))</f>
        <v/>
      </c>
      <c r="BC10922" t="str">
        <f>IF(OR($A10922="",$G10922&lt;&gt;"Ativo"),"",IF(COUNTIFS($A$4:$A10922,$A10922,$G$4:$G10922,"Ativo")=1,1,0))</f>
        <v/>
      </c>
    </row>
    <row r="10923" spans="1:55" x14ac:dyDescent="0.3">
      <c r="A10923" s="76"/>
      <c r="B10923" s="104"/>
      <c r="C10923" s="76"/>
      <c r="D10923" s="77"/>
      <c r="E10923" s="12"/>
      <c r="F10923" s="78"/>
      <c r="G10923" s="77"/>
      <c r="H10923" s="79"/>
      <c r="BA10923" s="5" t="str">
        <f t="shared" si="170"/>
        <v/>
      </c>
      <c r="BB10923" s="5" t="str">
        <f>IF(OR($E10923="",$G10923&lt;&gt;"Ativo"),"",IF(COUNTIFS($E$4:$E10923,$E10923,$A$4:$A10923,$A10923,$G$4:$G10923,"Ativo")=1,1,0))</f>
        <v/>
      </c>
      <c r="BC10923" t="str">
        <f>IF(OR($A10923="",$G10923&lt;&gt;"Ativo"),"",IF(COUNTIFS($A$4:$A10923,$A10923,$G$4:$G10923,"Ativo")=1,1,0))</f>
        <v/>
      </c>
    </row>
    <row r="10924" spans="1:55" x14ac:dyDescent="0.3">
      <c r="A10924" s="76"/>
      <c r="B10924" s="104"/>
      <c r="C10924" s="76"/>
      <c r="D10924" s="77"/>
      <c r="E10924" s="12"/>
      <c r="F10924" s="78"/>
      <c r="G10924" s="77"/>
      <c r="H10924" s="79"/>
      <c r="BA10924" s="5" t="str">
        <f t="shared" si="170"/>
        <v/>
      </c>
      <c r="BB10924" s="5" t="str">
        <f>IF(OR($E10924="",$G10924&lt;&gt;"Ativo"),"",IF(COUNTIFS($E$4:$E10924,$E10924,$A$4:$A10924,$A10924,$G$4:$G10924,"Ativo")=1,1,0))</f>
        <v/>
      </c>
      <c r="BC10924" t="str">
        <f>IF(OR($A10924="",$G10924&lt;&gt;"Ativo"),"",IF(COUNTIFS($A$4:$A10924,$A10924,$G$4:$G10924,"Ativo")=1,1,0))</f>
        <v/>
      </c>
    </row>
    <row r="10925" spans="1:55" x14ac:dyDescent="0.3">
      <c r="A10925" s="76"/>
      <c r="B10925" s="104"/>
      <c r="C10925" s="76"/>
      <c r="D10925" s="77"/>
      <c r="E10925" s="12"/>
      <c r="F10925" s="78"/>
      <c r="G10925" s="77"/>
      <c r="H10925" s="79"/>
      <c r="BA10925" s="5" t="str">
        <f t="shared" si="170"/>
        <v/>
      </c>
      <c r="BB10925" s="5" t="str">
        <f>IF(OR($E10925="",$G10925&lt;&gt;"Ativo"),"",IF(COUNTIFS($E$4:$E10925,$E10925,$A$4:$A10925,$A10925,$G$4:$G10925,"Ativo")=1,1,0))</f>
        <v/>
      </c>
      <c r="BC10925" t="str">
        <f>IF(OR($A10925="",$G10925&lt;&gt;"Ativo"),"",IF(COUNTIFS($A$4:$A10925,$A10925,$G$4:$G10925,"Ativo")=1,1,0))</f>
        <v/>
      </c>
    </row>
    <row r="10926" spans="1:55" x14ac:dyDescent="0.3">
      <c r="A10926" s="76"/>
      <c r="B10926" s="104"/>
      <c r="C10926" s="76"/>
      <c r="D10926" s="77"/>
      <c r="E10926" s="12"/>
      <c r="F10926" s="78"/>
      <c r="G10926" s="77"/>
      <c r="H10926" s="79"/>
      <c r="BA10926" s="5" t="str">
        <f t="shared" si="170"/>
        <v/>
      </c>
      <c r="BB10926" s="5" t="str">
        <f>IF(OR($E10926="",$G10926&lt;&gt;"Ativo"),"",IF(COUNTIFS($E$4:$E10926,$E10926,$A$4:$A10926,$A10926,$G$4:$G10926,"Ativo")=1,1,0))</f>
        <v/>
      </c>
      <c r="BC10926" t="str">
        <f>IF(OR($A10926="",$G10926&lt;&gt;"Ativo"),"",IF(COUNTIFS($A$4:$A10926,$A10926,$G$4:$G10926,"Ativo")=1,1,0))</f>
        <v/>
      </c>
    </row>
    <row r="10927" spans="1:55" x14ac:dyDescent="0.3">
      <c r="A10927" s="76"/>
      <c r="B10927" s="104"/>
      <c r="C10927" s="76"/>
      <c r="D10927" s="77"/>
      <c r="E10927" s="12"/>
      <c r="F10927" s="78"/>
      <c r="G10927" s="77"/>
      <c r="H10927" s="79"/>
      <c r="BA10927" s="5" t="str">
        <f t="shared" si="170"/>
        <v/>
      </c>
      <c r="BB10927" s="5" t="str">
        <f>IF(OR($E10927="",$G10927&lt;&gt;"Ativo"),"",IF(COUNTIFS($E$4:$E10927,$E10927,$A$4:$A10927,$A10927,$G$4:$G10927,"Ativo")=1,1,0))</f>
        <v/>
      </c>
      <c r="BC10927" t="str">
        <f>IF(OR($A10927="",$G10927&lt;&gt;"Ativo"),"",IF(COUNTIFS($A$4:$A10927,$A10927,$G$4:$G10927,"Ativo")=1,1,0))</f>
        <v/>
      </c>
    </row>
    <row r="10928" spans="1:55" x14ac:dyDescent="0.3">
      <c r="A10928" s="76"/>
      <c r="B10928" s="104"/>
      <c r="C10928" s="76"/>
      <c r="D10928" s="77"/>
      <c r="E10928" s="12"/>
      <c r="F10928" s="78"/>
      <c r="G10928" s="77"/>
      <c r="H10928" s="79"/>
      <c r="BA10928" s="5" t="str">
        <f t="shared" si="170"/>
        <v/>
      </c>
      <c r="BB10928" s="5" t="str">
        <f>IF(OR($E10928="",$G10928&lt;&gt;"Ativo"),"",IF(COUNTIFS($E$4:$E10928,$E10928,$A$4:$A10928,$A10928,$G$4:$G10928,"Ativo")=1,1,0))</f>
        <v/>
      </c>
      <c r="BC10928" t="str">
        <f>IF(OR($A10928="",$G10928&lt;&gt;"Ativo"),"",IF(COUNTIFS($A$4:$A10928,$A10928,$G$4:$G10928,"Ativo")=1,1,0))</f>
        <v/>
      </c>
    </row>
    <row r="10929" spans="1:55" x14ac:dyDescent="0.3">
      <c r="A10929" s="76"/>
      <c r="B10929" s="104"/>
      <c r="C10929" s="76"/>
      <c r="D10929" s="77"/>
      <c r="E10929" s="12"/>
      <c r="F10929" s="78"/>
      <c r="G10929" s="77"/>
      <c r="H10929" s="79"/>
      <c r="BA10929" s="5" t="str">
        <f t="shared" si="170"/>
        <v/>
      </c>
      <c r="BB10929" s="5" t="str">
        <f>IF(OR($E10929="",$G10929&lt;&gt;"Ativo"),"",IF(COUNTIFS($E$4:$E10929,$E10929,$A$4:$A10929,$A10929,$G$4:$G10929,"Ativo")=1,1,0))</f>
        <v/>
      </c>
      <c r="BC10929" t="str">
        <f>IF(OR($A10929="",$G10929&lt;&gt;"Ativo"),"",IF(COUNTIFS($A$4:$A10929,$A10929,$G$4:$G10929,"Ativo")=1,1,0))</f>
        <v/>
      </c>
    </row>
    <row r="10930" spans="1:55" x14ac:dyDescent="0.3">
      <c r="A10930" s="76"/>
      <c r="B10930" s="104"/>
      <c r="C10930" s="76"/>
      <c r="D10930" s="77"/>
      <c r="E10930" s="12"/>
      <c r="F10930" s="78"/>
      <c r="G10930" s="77"/>
      <c r="H10930" s="79"/>
      <c r="BA10930" s="5" t="str">
        <f t="shared" si="170"/>
        <v/>
      </c>
      <c r="BB10930" s="5" t="str">
        <f>IF(OR($E10930="",$G10930&lt;&gt;"Ativo"),"",IF(COUNTIFS($E$4:$E10930,$E10930,$A$4:$A10930,$A10930,$G$4:$G10930,"Ativo")=1,1,0))</f>
        <v/>
      </c>
      <c r="BC10930" t="str">
        <f>IF(OR($A10930="",$G10930&lt;&gt;"Ativo"),"",IF(COUNTIFS($A$4:$A10930,$A10930,$G$4:$G10930,"Ativo")=1,1,0))</f>
        <v/>
      </c>
    </row>
    <row r="10931" spans="1:55" x14ac:dyDescent="0.3">
      <c r="A10931" s="76"/>
      <c r="B10931" s="104"/>
      <c r="C10931" s="76"/>
      <c r="D10931" s="77"/>
      <c r="E10931" s="12"/>
      <c r="F10931" s="78"/>
      <c r="G10931" s="77"/>
      <c r="H10931" s="79"/>
      <c r="BA10931" s="5" t="str">
        <f t="shared" si="170"/>
        <v/>
      </c>
      <c r="BB10931" s="5" t="str">
        <f>IF(OR($E10931="",$G10931&lt;&gt;"Ativo"),"",IF(COUNTIFS($E$4:$E10931,$E10931,$A$4:$A10931,$A10931,$G$4:$G10931,"Ativo")=1,1,0))</f>
        <v/>
      </c>
      <c r="BC10931" t="str">
        <f>IF(OR($A10931="",$G10931&lt;&gt;"Ativo"),"",IF(COUNTIFS($A$4:$A10931,$A10931,$G$4:$G10931,"Ativo")=1,1,0))</f>
        <v/>
      </c>
    </row>
    <row r="10932" spans="1:55" x14ac:dyDescent="0.3">
      <c r="A10932" s="76"/>
      <c r="B10932" s="104"/>
      <c r="C10932" s="76"/>
      <c r="D10932" s="77"/>
      <c r="E10932" s="12"/>
      <c r="F10932" s="78"/>
      <c r="G10932" s="77"/>
      <c r="H10932" s="79"/>
      <c r="BA10932" s="5" t="str">
        <f t="shared" si="170"/>
        <v/>
      </c>
      <c r="BB10932" s="5" t="str">
        <f>IF(OR($E10932="",$G10932&lt;&gt;"Ativo"),"",IF(COUNTIFS($E$4:$E10932,$E10932,$A$4:$A10932,$A10932,$G$4:$G10932,"Ativo")=1,1,0))</f>
        <v/>
      </c>
      <c r="BC10932" t="str">
        <f>IF(OR($A10932="",$G10932&lt;&gt;"Ativo"),"",IF(COUNTIFS($A$4:$A10932,$A10932,$G$4:$G10932,"Ativo")=1,1,0))</f>
        <v/>
      </c>
    </row>
    <row r="10933" spans="1:55" x14ac:dyDescent="0.3">
      <c r="A10933" s="76"/>
      <c r="B10933" s="104"/>
      <c r="C10933" s="76"/>
      <c r="D10933" s="77"/>
      <c r="E10933" s="12"/>
      <c r="F10933" s="78"/>
      <c r="G10933" s="77"/>
      <c r="H10933" s="79"/>
      <c r="BA10933" s="5" t="str">
        <f t="shared" si="170"/>
        <v/>
      </c>
      <c r="BB10933" s="5" t="str">
        <f>IF(OR($E10933="",$G10933&lt;&gt;"Ativo"),"",IF(COUNTIFS($E$4:$E10933,$E10933,$A$4:$A10933,$A10933,$G$4:$G10933,"Ativo")=1,1,0))</f>
        <v/>
      </c>
      <c r="BC10933" t="str">
        <f>IF(OR($A10933="",$G10933&lt;&gt;"Ativo"),"",IF(COUNTIFS($A$4:$A10933,$A10933,$G$4:$G10933,"Ativo")=1,1,0))</f>
        <v/>
      </c>
    </row>
    <row r="10934" spans="1:55" x14ac:dyDescent="0.3">
      <c r="A10934" s="76"/>
      <c r="B10934" s="104"/>
      <c r="C10934" s="76"/>
      <c r="D10934" s="77"/>
      <c r="E10934" s="12"/>
      <c r="F10934" s="78"/>
      <c r="G10934" s="77"/>
      <c r="H10934" s="79"/>
      <c r="BA10934" s="5" t="str">
        <f t="shared" si="170"/>
        <v/>
      </c>
      <c r="BB10934" s="5" t="str">
        <f>IF(OR($E10934="",$G10934&lt;&gt;"Ativo"),"",IF(COUNTIFS($E$4:$E10934,$E10934,$A$4:$A10934,$A10934,$G$4:$G10934,"Ativo")=1,1,0))</f>
        <v/>
      </c>
      <c r="BC10934" t="str">
        <f>IF(OR($A10934="",$G10934&lt;&gt;"Ativo"),"",IF(COUNTIFS($A$4:$A10934,$A10934,$G$4:$G10934,"Ativo")=1,1,0))</f>
        <v/>
      </c>
    </row>
    <row r="10935" spans="1:55" x14ac:dyDescent="0.3">
      <c r="A10935" s="76"/>
      <c r="B10935" s="104"/>
      <c r="C10935" s="76"/>
      <c r="D10935" s="77"/>
      <c r="E10935" s="12"/>
      <c r="F10935" s="78"/>
      <c r="G10935" s="77"/>
      <c r="H10935" s="79"/>
      <c r="BA10935" s="5" t="str">
        <f t="shared" si="170"/>
        <v/>
      </c>
      <c r="BB10935" s="5" t="str">
        <f>IF(OR($E10935="",$G10935&lt;&gt;"Ativo"),"",IF(COUNTIFS($E$4:$E10935,$E10935,$A$4:$A10935,$A10935,$G$4:$G10935,"Ativo")=1,1,0))</f>
        <v/>
      </c>
      <c r="BC10935" t="str">
        <f>IF(OR($A10935="",$G10935&lt;&gt;"Ativo"),"",IF(COUNTIFS($A$4:$A10935,$A10935,$G$4:$G10935,"Ativo")=1,1,0))</f>
        <v/>
      </c>
    </row>
    <row r="10936" spans="1:55" x14ac:dyDescent="0.3">
      <c r="A10936" s="76"/>
      <c r="B10936" s="104"/>
      <c r="C10936" s="76"/>
      <c r="D10936" s="77"/>
      <c r="E10936" s="12"/>
      <c r="F10936" s="78"/>
      <c r="G10936" s="77"/>
      <c r="H10936" s="79"/>
      <c r="BA10936" s="5" t="str">
        <f t="shared" si="170"/>
        <v/>
      </c>
      <c r="BB10936" s="5" t="str">
        <f>IF(OR($E10936="",$G10936&lt;&gt;"Ativo"),"",IF(COUNTIFS($E$4:$E10936,$E10936,$A$4:$A10936,$A10936,$G$4:$G10936,"Ativo")=1,1,0))</f>
        <v/>
      </c>
      <c r="BC10936" t="str">
        <f>IF(OR($A10936="",$G10936&lt;&gt;"Ativo"),"",IF(COUNTIFS($A$4:$A10936,$A10936,$G$4:$G10936,"Ativo")=1,1,0))</f>
        <v/>
      </c>
    </row>
    <row r="10937" spans="1:55" x14ac:dyDescent="0.3">
      <c r="A10937" s="76"/>
      <c r="B10937" s="104"/>
      <c r="C10937" s="76"/>
      <c r="D10937" s="77"/>
      <c r="E10937" s="12"/>
      <c r="F10937" s="78"/>
      <c r="G10937" s="77"/>
      <c r="H10937" s="79"/>
      <c r="BA10937" s="5" t="str">
        <f t="shared" si="170"/>
        <v/>
      </c>
      <c r="BB10937" s="5" t="str">
        <f>IF(OR($E10937="",$G10937&lt;&gt;"Ativo"),"",IF(COUNTIFS($E$4:$E10937,$E10937,$A$4:$A10937,$A10937,$G$4:$G10937,"Ativo")=1,1,0))</f>
        <v/>
      </c>
      <c r="BC10937" t="str">
        <f>IF(OR($A10937="",$G10937&lt;&gt;"Ativo"),"",IF(COUNTIFS($A$4:$A10937,$A10937,$G$4:$G10937,"Ativo")=1,1,0))</f>
        <v/>
      </c>
    </row>
    <row r="10938" spans="1:55" x14ac:dyDescent="0.3">
      <c r="A10938" s="76"/>
      <c r="B10938" s="104"/>
      <c r="C10938" s="76"/>
      <c r="D10938" s="77"/>
      <c r="E10938" s="12"/>
      <c r="F10938" s="78"/>
      <c r="G10938" s="77"/>
      <c r="H10938" s="79"/>
      <c r="BA10938" s="5" t="str">
        <f t="shared" si="170"/>
        <v/>
      </c>
      <c r="BB10938" s="5" t="str">
        <f>IF(OR($E10938="",$G10938&lt;&gt;"Ativo"),"",IF(COUNTIFS($E$4:$E10938,$E10938,$A$4:$A10938,$A10938,$G$4:$G10938,"Ativo")=1,1,0))</f>
        <v/>
      </c>
      <c r="BC10938" t="str">
        <f>IF(OR($A10938="",$G10938&lt;&gt;"Ativo"),"",IF(COUNTIFS($A$4:$A10938,$A10938,$G$4:$G10938,"Ativo")=1,1,0))</f>
        <v/>
      </c>
    </row>
    <row r="10939" spans="1:55" x14ac:dyDescent="0.3">
      <c r="A10939" s="76"/>
      <c r="B10939" s="104"/>
      <c r="C10939" s="76"/>
      <c r="D10939" s="77"/>
      <c r="E10939" s="12"/>
      <c r="F10939" s="78"/>
      <c r="G10939" s="77"/>
      <c r="H10939" s="79"/>
      <c r="BA10939" s="5" t="str">
        <f t="shared" si="170"/>
        <v/>
      </c>
      <c r="BB10939" s="5" t="str">
        <f>IF(OR($E10939="",$G10939&lt;&gt;"Ativo"),"",IF(COUNTIFS($E$4:$E10939,$E10939,$A$4:$A10939,$A10939,$G$4:$G10939,"Ativo")=1,1,0))</f>
        <v/>
      </c>
      <c r="BC10939" t="str">
        <f>IF(OR($A10939="",$G10939&lt;&gt;"Ativo"),"",IF(COUNTIFS($A$4:$A10939,$A10939,$G$4:$G10939,"Ativo")=1,1,0))</f>
        <v/>
      </c>
    </row>
    <row r="10940" spans="1:55" x14ac:dyDescent="0.3">
      <c r="A10940" s="76"/>
      <c r="B10940" s="104"/>
      <c r="C10940" s="76"/>
      <c r="D10940" s="77"/>
      <c r="E10940" s="12"/>
      <c r="F10940" s="78"/>
      <c r="G10940" s="77"/>
      <c r="H10940" s="79"/>
      <c r="BA10940" s="5" t="str">
        <f t="shared" si="170"/>
        <v/>
      </c>
      <c r="BB10940" s="5" t="str">
        <f>IF(OR($E10940="",$G10940&lt;&gt;"Ativo"),"",IF(COUNTIFS($E$4:$E10940,$E10940,$A$4:$A10940,$A10940,$G$4:$G10940,"Ativo")=1,1,0))</f>
        <v/>
      </c>
      <c r="BC10940" t="str">
        <f>IF(OR($A10940="",$G10940&lt;&gt;"Ativo"),"",IF(COUNTIFS($A$4:$A10940,$A10940,$G$4:$G10940,"Ativo")=1,1,0))</f>
        <v/>
      </c>
    </row>
    <row r="10941" spans="1:55" x14ac:dyDescent="0.3">
      <c r="A10941" s="76"/>
      <c r="B10941" s="104"/>
      <c r="C10941" s="76"/>
      <c r="D10941" s="77"/>
      <c r="E10941" s="12"/>
      <c r="F10941" s="78"/>
      <c r="G10941" s="77"/>
      <c r="H10941" s="79"/>
      <c r="BA10941" s="5" t="str">
        <f t="shared" si="170"/>
        <v/>
      </c>
      <c r="BB10941" s="5" t="str">
        <f>IF(OR($E10941="",$G10941&lt;&gt;"Ativo"),"",IF(COUNTIFS($E$4:$E10941,$E10941,$A$4:$A10941,$A10941,$G$4:$G10941,"Ativo")=1,1,0))</f>
        <v/>
      </c>
      <c r="BC10941" t="str">
        <f>IF(OR($A10941="",$G10941&lt;&gt;"Ativo"),"",IF(COUNTIFS($A$4:$A10941,$A10941,$G$4:$G10941,"Ativo")=1,1,0))</f>
        <v/>
      </c>
    </row>
    <row r="10942" spans="1:55" x14ac:dyDescent="0.3">
      <c r="A10942" s="76"/>
      <c r="B10942" s="104"/>
      <c r="C10942" s="76"/>
      <c r="D10942" s="77"/>
      <c r="E10942" s="12"/>
      <c r="F10942" s="78"/>
      <c r="G10942" s="77"/>
      <c r="H10942" s="79"/>
      <c r="BA10942" s="5" t="str">
        <f t="shared" si="170"/>
        <v/>
      </c>
      <c r="BB10942" s="5" t="str">
        <f>IF(OR($E10942="",$G10942&lt;&gt;"Ativo"),"",IF(COUNTIFS($E$4:$E10942,$E10942,$A$4:$A10942,$A10942,$G$4:$G10942,"Ativo")=1,1,0))</f>
        <v/>
      </c>
      <c r="BC10942" t="str">
        <f>IF(OR($A10942="",$G10942&lt;&gt;"Ativo"),"",IF(COUNTIFS($A$4:$A10942,$A10942,$G$4:$G10942,"Ativo")=1,1,0))</f>
        <v/>
      </c>
    </row>
    <row r="10943" spans="1:55" x14ac:dyDescent="0.3">
      <c r="A10943" s="76"/>
      <c r="B10943" s="104"/>
      <c r="C10943" s="76"/>
      <c r="D10943" s="77"/>
      <c r="E10943" s="12"/>
      <c r="F10943" s="78"/>
      <c r="G10943" s="77"/>
      <c r="H10943" s="79"/>
      <c r="BA10943" s="5" t="str">
        <f t="shared" si="170"/>
        <v/>
      </c>
      <c r="BB10943" s="5" t="str">
        <f>IF(OR($E10943="",$G10943&lt;&gt;"Ativo"),"",IF(COUNTIFS($E$4:$E10943,$E10943,$A$4:$A10943,$A10943,$G$4:$G10943,"Ativo")=1,1,0))</f>
        <v/>
      </c>
      <c r="BC10943" t="str">
        <f>IF(OR($A10943="",$G10943&lt;&gt;"Ativo"),"",IF(COUNTIFS($A$4:$A10943,$A10943,$G$4:$G10943,"Ativo")=1,1,0))</f>
        <v/>
      </c>
    </row>
    <row r="10944" spans="1:55" x14ac:dyDescent="0.3">
      <c r="A10944" s="76"/>
      <c r="B10944" s="104"/>
      <c r="C10944" s="76"/>
      <c r="D10944" s="77"/>
      <c r="E10944" s="12"/>
      <c r="F10944" s="78"/>
      <c r="G10944" s="77"/>
      <c r="H10944" s="79"/>
      <c r="BA10944" s="5" t="str">
        <f t="shared" si="170"/>
        <v/>
      </c>
      <c r="BB10944" s="5" t="str">
        <f>IF(OR($E10944="",$G10944&lt;&gt;"Ativo"),"",IF(COUNTIFS($E$4:$E10944,$E10944,$A$4:$A10944,$A10944,$G$4:$G10944,"Ativo")=1,1,0))</f>
        <v/>
      </c>
      <c r="BC10944" t="str">
        <f>IF(OR($A10944="",$G10944&lt;&gt;"Ativo"),"",IF(COUNTIFS($A$4:$A10944,$A10944,$G$4:$G10944,"Ativo")=1,1,0))</f>
        <v/>
      </c>
    </row>
    <row r="10945" spans="1:55" x14ac:dyDescent="0.3">
      <c r="A10945" s="76"/>
      <c r="B10945" s="104"/>
      <c r="C10945" s="76"/>
      <c r="D10945" s="77"/>
      <c r="E10945" s="12"/>
      <c r="F10945" s="78"/>
      <c r="G10945" s="77"/>
      <c r="H10945" s="79"/>
      <c r="BA10945" s="5" t="str">
        <f t="shared" si="170"/>
        <v/>
      </c>
      <c r="BB10945" s="5" t="str">
        <f>IF(OR($E10945="",$G10945&lt;&gt;"Ativo"),"",IF(COUNTIFS($E$4:$E10945,$E10945,$A$4:$A10945,$A10945,$G$4:$G10945,"Ativo")=1,1,0))</f>
        <v/>
      </c>
      <c r="BC10945" t="str">
        <f>IF(OR($A10945="",$G10945&lt;&gt;"Ativo"),"",IF(COUNTIFS($A$4:$A10945,$A10945,$G$4:$G10945,"Ativo")=1,1,0))</f>
        <v/>
      </c>
    </row>
    <row r="10946" spans="1:55" x14ac:dyDescent="0.3">
      <c r="A10946" s="76"/>
      <c r="B10946" s="104"/>
      <c r="C10946" s="76"/>
      <c r="D10946" s="77"/>
      <c r="E10946" s="12"/>
      <c r="F10946" s="78"/>
      <c r="G10946" s="77"/>
      <c r="H10946" s="79"/>
      <c r="BA10946" s="5" t="str">
        <f t="shared" si="170"/>
        <v/>
      </c>
      <c r="BB10946" s="5" t="str">
        <f>IF(OR($E10946="",$G10946&lt;&gt;"Ativo"),"",IF(COUNTIFS($E$4:$E10946,$E10946,$A$4:$A10946,$A10946,$G$4:$G10946,"Ativo")=1,1,0))</f>
        <v/>
      </c>
      <c r="BC10946" t="str">
        <f>IF(OR($A10946="",$G10946&lt;&gt;"Ativo"),"",IF(COUNTIFS($A$4:$A10946,$A10946,$G$4:$G10946,"Ativo")=1,1,0))</f>
        <v/>
      </c>
    </row>
    <row r="10947" spans="1:55" x14ac:dyDescent="0.3">
      <c r="A10947" s="76"/>
      <c r="B10947" s="104"/>
      <c r="C10947" s="76"/>
      <c r="D10947" s="77"/>
      <c r="E10947" s="12"/>
      <c r="F10947" s="78"/>
      <c r="G10947" s="77"/>
      <c r="H10947" s="79"/>
      <c r="BA10947" s="5" t="str">
        <f t="shared" si="170"/>
        <v/>
      </c>
      <c r="BB10947" s="5" t="str">
        <f>IF(OR($E10947="",$G10947&lt;&gt;"Ativo"),"",IF(COUNTIFS($E$4:$E10947,$E10947,$A$4:$A10947,$A10947,$G$4:$G10947,"Ativo")=1,1,0))</f>
        <v/>
      </c>
      <c r="BC10947" t="str">
        <f>IF(OR($A10947="",$G10947&lt;&gt;"Ativo"),"",IF(COUNTIFS($A$4:$A10947,$A10947,$G$4:$G10947,"Ativo")=1,1,0))</f>
        <v/>
      </c>
    </row>
    <row r="10948" spans="1:55" x14ac:dyDescent="0.3">
      <c r="A10948" s="76"/>
      <c r="B10948" s="104"/>
      <c r="C10948" s="76"/>
      <c r="D10948" s="77"/>
      <c r="E10948" s="12"/>
      <c r="F10948" s="78"/>
      <c r="G10948" s="77"/>
      <c r="H10948" s="79"/>
      <c r="BA10948" s="5" t="str">
        <f t="shared" ref="BA10948:BA11011" si="171">IF($D10948="","",MID($D10948,4,LEN($D10948)-5))</f>
        <v/>
      </c>
      <c r="BB10948" s="5" t="str">
        <f>IF(OR($E10948="",$G10948&lt;&gt;"Ativo"),"",IF(COUNTIFS($E$4:$E10948,$E10948,$A$4:$A10948,$A10948,$G$4:$G10948,"Ativo")=1,1,0))</f>
        <v/>
      </c>
      <c r="BC10948" t="str">
        <f>IF(OR($A10948="",$G10948&lt;&gt;"Ativo"),"",IF(COUNTIFS($A$4:$A10948,$A10948,$G$4:$G10948,"Ativo")=1,1,0))</f>
        <v/>
      </c>
    </row>
    <row r="10949" spans="1:55" x14ac:dyDescent="0.3">
      <c r="A10949" s="76"/>
      <c r="B10949" s="104"/>
      <c r="C10949" s="76"/>
      <c r="D10949" s="77"/>
      <c r="E10949" s="12"/>
      <c r="F10949" s="78"/>
      <c r="G10949" s="77"/>
      <c r="H10949" s="79"/>
      <c r="BA10949" s="5" t="str">
        <f t="shared" si="171"/>
        <v/>
      </c>
      <c r="BB10949" s="5" t="str">
        <f>IF(OR($E10949="",$G10949&lt;&gt;"Ativo"),"",IF(COUNTIFS($E$4:$E10949,$E10949,$A$4:$A10949,$A10949,$G$4:$G10949,"Ativo")=1,1,0))</f>
        <v/>
      </c>
      <c r="BC10949" t="str">
        <f>IF(OR($A10949="",$G10949&lt;&gt;"Ativo"),"",IF(COUNTIFS($A$4:$A10949,$A10949,$G$4:$G10949,"Ativo")=1,1,0))</f>
        <v/>
      </c>
    </row>
    <row r="10950" spans="1:55" x14ac:dyDescent="0.3">
      <c r="A10950" s="76"/>
      <c r="B10950" s="104"/>
      <c r="C10950" s="76"/>
      <c r="D10950" s="77"/>
      <c r="E10950" s="12"/>
      <c r="F10950" s="78"/>
      <c r="G10950" s="77"/>
      <c r="H10950" s="79"/>
      <c r="BA10950" s="5" t="str">
        <f t="shared" si="171"/>
        <v/>
      </c>
      <c r="BB10950" s="5" t="str">
        <f>IF(OR($E10950="",$G10950&lt;&gt;"Ativo"),"",IF(COUNTIFS($E$4:$E10950,$E10950,$A$4:$A10950,$A10950,$G$4:$G10950,"Ativo")=1,1,0))</f>
        <v/>
      </c>
      <c r="BC10950" t="str">
        <f>IF(OR($A10950="",$G10950&lt;&gt;"Ativo"),"",IF(COUNTIFS($A$4:$A10950,$A10950,$G$4:$G10950,"Ativo")=1,1,0))</f>
        <v/>
      </c>
    </row>
    <row r="10951" spans="1:55" x14ac:dyDescent="0.3">
      <c r="A10951" s="76"/>
      <c r="B10951" s="104"/>
      <c r="C10951" s="76"/>
      <c r="D10951" s="77"/>
      <c r="E10951" s="12"/>
      <c r="F10951" s="78"/>
      <c r="G10951" s="77"/>
      <c r="H10951" s="79"/>
      <c r="BA10951" s="5" t="str">
        <f t="shared" si="171"/>
        <v/>
      </c>
      <c r="BB10951" s="5" t="str">
        <f>IF(OR($E10951="",$G10951&lt;&gt;"Ativo"),"",IF(COUNTIFS($E$4:$E10951,$E10951,$A$4:$A10951,$A10951,$G$4:$G10951,"Ativo")=1,1,0))</f>
        <v/>
      </c>
      <c r="BC10951" t="str">
        <f>IF(OR($A10951="",$G10951&lt;&gt;"Ativo"),"",IF(COUNTIFS($A$4:$A10951,$A10951,$G$4:$G10951,"Ativo")=1,1,0))</f>
        <v/>
      </c>
    </row>
    <row r="10952" spans="1:55" x14ac:dyDescent="0.3">
      <c r="A10952" s="76"/>
      <c r="B10952" s="104"/>
      <c r="C10952" s="76"/>
      <c r="D10952" s="77"/>
      <c r="E10952" s="12"/>
      <c r="F10952" s="78"/>
      <c r="G10952" s="77"/>
      <c r="H10952" s="79"/>
      <c r="BA10952" s="5" t="str">
        <f t="shared" si="171"/>
        <v/>
      </c>
      <c r="BB10952" s="5" t="str">
        <f>IF(OR($E10952="",$G10952&lt;&gt;"Ativo"),"",IF(COUNTIFS($E$4:$E10952,$E10952,$A$4:$A10952,$A10952,$G$4:$G10952,"Ativo")=1,1,0))</f>
        <v/>
      </c>
      <c r="BC10952" t="str">
        <f>IF(OR($A10952="",$G10952&lt;&gt;"Ativo"),"",IF(COUNTIFS($A$4:$A10952,$A10952,$G$4:$G10952,"Ativo")=1,1,0))</f>
        <v/>
      </c>
    </row>
    <row r="10953" spans="1:55" x14ac:dyDescent="0.3">
      <c r="A10953" s="76"/>
      <c r="B10953" s="104"/>
      <c r="C10953" s="76"/>
      <c r="D10953" s="77"/>
      <c r="E10953" s="12"/>
      <c r="F10953" s="78"/>
      <c r="G10953" s="77"/>
      <c r="H10953" s="79"/>
      <c r="BA10953" s="5" t="str">
        <f t="shared" si="171"/>
        <v/>
      </c>
      <c r="BB10953" s="5" t="str">
        <f>IF(OR($E10953="",$G10953&lt;&gt;"Ativo"),"",IF(COUNTIFS($E$4:$E10953,$E10953,$A$4:$A10953,$A10953,$G$4:$G10953,"Ativo")=1,1,0))</f>
        <v/>
      </c>
      <c r="BC10953" t="str">
        <f>IF(OR($A10953="",$G10953&lt;&gt;"Ativo"),"",IF(COUNTIFS($A$4:$A10953,$A10953,$G$4:$G10953,"Ativo")=1,1,0))</f>
        <v/>
      </c>
    </row>
    <row r="10954" spans="1:55" x14ac:dyDescent="0.3">
      <c r="A10954" s="76"/>
      <c r="B10954" s="104"/>
      <c r="C10954" s="76"/>
      <c r="D10954" s="77"/>
      <c r="E10954" s="12"/>
      <c r="F10954" s="78"/>
      <c r="G10954" s="77"/>
      <c r="H10954" s="79"/>
      <c r="BA10954" s="5" t="str">
        <f t="shared" si="171"/>
        <v/>
      </c>
      <c r="BB10954" s="5" t="str">
        <f>IF(OR($E10954="",$G10954&lt;&gt;"Ativo"),"",IF(COUNTIFS($E$4:$E10954,$E10954,$A$4:$A10954,$A10954,$G$4:$G10954,"Ativo")=1,1,0))</f>
        <v/>
      </c>
      <c r="BC10954" t="str">
        <f>IF(OR($A10954="",$G10954&lt;&gt;"Ativo"),"",IF(COUNTIFS($A$4:$A10954,$A10954,$G$4:$G10954,"Ativo")=1,1,0))</f>
        <v/>
      </c>
    </row>
    <row r="10955" spans="1:55" x14ac:dyDescent="0.3">
      <c r="A10955" s="76"/>
      <c r="B10955" s="104"/>
      <c r="C10955" s="76"/>
      <c r="D10955" s="77"/>
      <c r="E10955" s="12"/>
      <c r="F10955" s="78"/>
      <c r="G10955" s="77"/>
      <c r="H10955" s="79"/>
      <c r="BA10955" s="5" t="str">
        <f t="shared" si="171"/>
        <v/>
      </c>
      <c r="BB10955" s="5" t="str">
        <f>IF(OR($E10955="",$G10955&lt;&gt;"Ativo"),"",IF(COUNTIFS($E$4:$E10955,$E10955,$A$4:$A10955,$A10955,$G$4:$G10955,"Ativo")=1,1,0))</f>
        <v/>
      </c>
      <c r="BC10955" t="str">
        <f>IF(OR($A10955="",$G10955&lt;&gt;"Ativo"),"",IF(COUNTIFS($A$4:$A10955,$A10955,$G$4:$G10955,"Ativo")=1,1,0))</f>
        <v/>
      </c>
    </row>
    <row r="10956" spans="1:55" x14ac:dyDescent="0.3">
      <c r="A10956" s="76"/>
      <c r="B10956" s="104"/>
      <c r="C10956" s="76"/>
      <c r="D10956" s="77"/>
      <c r="E10956" s="12"/>
      <c r="F10956" s="78"/>
      <c r="G10956" s="77"/>
      <c r="H10956" s="79"/>
      <c r="BA10956" s="5" t="str">
        <f t="shared" si="171"/>
        <v/>
      </c>
      <c r="BB10956" s="5" t="str">
        <f>IF(OR($E10956="",$G10956&lt;&gt;"Ativo"),"",IF(COUNTIFS($E$4:$E10956,$E10956,$A$4:$A10956,$A10956,$G$4:$G10956,"Ativo")=1,1,0))</f>
        <v/>
      </c>
      <c r="BC10956" t="str">
        <f>IF(OR($A10956="",$G10956&lt;&gt;"Ativo"),"",IF(COUNTIFS($A$4:$A10956,$A10956,$G$4:$G10956,"Ativo")=1,1,0))</f>
        <v/>
      </c>
    </row>
    <row r="10957" spans="1:55" x14ac:dyDescent="0.3">
      <c r="A10957" s="76"/>
      <c r="B10957" s="104"/>
      <c r="C10957" s="76"/>
      <c r="D10957" s="77"/>
      <c r="E10957" s="12"/>
      <c r="F10957" s="78"/>
      <c r="G10957" s="77"/>
      <c r="H10957" s="79"/>
      <c r="BA10957" s="5" t="str">
        <f t="shared" si="171"/>
        <v/>
      </c>
      <c r="BB10957" s="5" t="str">
        <f>IF(OR($E10957="",$G10957&lt;&gt;"Ativo"),"",IF(COUNTIFS($E$4:$E10957,$E10957,$A$4:$A10957,$A10957,$G$4:$G10957,"Ativo")=1,1,0))</f>
        <v/>
      </c>
      <c r="BC10957" t="str">
        <f>IF(OR($A10957="",$G10957&lt;&gt;"Ativo"),"",IF(COUNTIFS($A$4:$A10957,$A10957,$G$4:$G10957,"Ativo")=1,1,0))</f>
        <v/>
      </c>
    </row>
    <row r="10958" spans="1:55" x14ac:dyDescent="0.3">
      <c r="A10958" s="76"/>
      <c r="B10958" s="104"/>
      <c r="C10958" s="76"/>
      <c r="D10958" s="77"/>
      <c r="E10958" s="12"/>
      <c r="F10958" s="78"/>
      <c r="G10958" s="77"/>
      <c r="H10958" s="79"/>
      <c r="BA10958" s="5" t="str">
        <f t="shared" si="171"/>
        <v/>
      </c>
      <c r="BB10958" s="5" t="str">
        <f>IF(OR($E10958="",$G10958&lt;&gt;"Ativo"),"",IF(COUNTIFS($E$4:$E10958,$E10958,$A$4:$A10958,$A10958,$G$4:$G10958,"Ativo")=1,1,0))</f>
        <v/>
      </c>
      <c r="BC10958" t="str">
        <f>IF(OR($A10958="",$G10958&lt;&gt;"Ativo"),"",IF(COUNTIFS($A$4:$A10958,$A10958,$G$4:$G10958,"Ativo")=1,1,0))</f>
        <v/>
      </c>
    </row>
    <row r="10959" spans="1:55" x14ac:dyDescent="0.3">
      <c r="A10959" s="76"/>
      <c r="B10959" s="104"/>
      <c r="C10959" s="76"/>
      <c r="D10959" s="77"/>
      <c r="E10959" s="12"/>
      <c r="F10959" s="78"/>
      <c r="G10959" s="77"/>
      <c r="H10959" s="79"/>
      <c r="BA10959" s="5" t="str">
        <f t="shared" si="171"/>
        <v/>
      </c>
      <c r="BB10959" s="5" t="str">
        <f>IF(OR($E10959="",$G10959&lt;&gt;"Ativo"),"",IF(COUNTIFS($E$4:$E10959,$E10959,$A$4:$A10959,$A10959,$G$4:$G10959,"Ativo")=1,1,0))</f>
        <v/>
      </c>
      <c r="BC10959" t="str">
        <f>IF(OR($A10959="",$G10959&lt;&gt;"Ativo"),"",IF(COUNTIFS($A$4:$A10959,$A10959,$G$4:$G10959,"Ativo")=1,1,0))</f>
        <v/>
      </c>
    </row>
    <row r="10960" spans="1:55" x14ac:dyDescent="0.3">
      <c r="A10960" s="76"/>
      <c r="B10960" s="104"/>
      <c r="C10960" s="76"/>
      <c r="D10960" s="77"/>
      <c r="E10960" s="12"/>
      <c r="F10960" s="78"/>
      <c r="G10960" s="77"/>
      <c r="H10960" s="79"/>
      <c r="BA10960" s="5" t="str">
        <f t="shared" si="171"/>
        <v/>
      </c>
      <c r="BB10960" s="5" t="str">
        <f>IF(OR($E10960="",$G10960&lt;&gt;"Ativo"),"",IF(COUNTIFS($E$4:$E10960,$E10960,$A$4:$A10960,$A10960,$G$4:$G10960,"Ativo")=1,1,0))</f>
        <v/>
      </c>
      <c r="BC10960" t="str">
        <f>IF(OR($A10960="",$G10960&lt;&gt;"Ativo"),"",IF(COUNTIFS($A$4:$A10960,$A10960,$G$4:$G10960,"Ativo")=1,1,0))</f>
        <v/>
      </c>
    </row>
    <row r="10961" spans="1:55" x14ac:dyDescent="0.3">
      <c r="A10961" s="76"/>
      <c r="B10961" s="104"/>
      <c r="C10961" s="76"/>
      <c r="D10961" s="77"/>
      <c r="E10961" s="12"/>
      <c r="F10961" s="78"/>
      <c r="G10961" s="77"/>
      <c r="H10961" s="79"/>
      <c r="BA10961" s="5" t="str">
        <f t="shared" si="171"/>
        <v/>
      </c>
      <c r="BB10961" s="5" t="str">
        <f>IF(OR($E10961="",$G10961&lt;&gt;"Ativo"),"",IF(COUNTIFS($E$4:$E10961,$E10961,$A$4:$A10961,$A10961,$G$4:$G10961,"Ativo")=1,1,0))</f>
        <v/>
      </c>
      <c r="BC10961" t="str">
        <f>IF(OR($A10961="",$G10961&lt;&gt;"Ativo"),"",IF(COUNTIFS($A$4:$A10961,$A10961,$G$4:$G10961,"Ativo")=1,1,0))</f>
        <v/>
      </c>
    </row>
    <row r="10962" spans="1:55" x14ac:dyDescent="0.3">
      <c r="A10962" s="76"/>
      <c r="B10962" s="104"/>
      <c r="C10962" s="76"/>
      <c r="D10962" s="77"/>
      <c r="E10962" s="12"/>
      <c r="F10962" s="78"/>
      <c r="G10962" s="77"/>
      <c r="H10962" s="79"/>
      <c r="BA10962" s="5" t="str">
        <f t="shared" si="171"/>
        <v/>
      </c>
      <c r="BB10962" s="5" t="str">
        <f>IF(OR($E10962="",$G10962&lt;&gt;"Ativo"),"",IF(COUNTIFS($E$4:$E10962,$E10962,$A$4:$A10962,$A10962,$G$4:$G10962,"Ativo")=1,1,0))</f>
        <v/>
      </c>
      <c r="BC10962" t="str">
        <f>IF(OR($A10962="",$G10962&lt;&gt;"Ativo"),"",IF(COUNTIFS($A$4:$A10962,$A10962,$G$4:$G10962,"Ativo")=1,1,0))</f>
        <v/>
      </c>
    </row>
    <row r="10963" spans="1:55" x14ac:dyDescent="0.3">
      <c r="A10963" s="76"/>
      <c r="B10963" s="104"/>
      <c r="C10963" s="76"/>
      <c r="D10963" s="77"/>
      <c r="E10963" s="12"/>
      <c r="F10963" s="78"/>
      <c r="G10963" s="77"/>
      <c r="H10963" s="79"/>
      <c r="BA10963" s="5" t="str">
        <f t="shared" si="171"/>
        <v/>
      </c>
      <c r="BB10963" s="5" t="str">
        <f>IF(OR($E10963="",$G10963&lt;&gt;"Ativo"),"",IF(COUNTIFS($E$4:$E10963,$E10963,$A$4:$A10963,$A10963,$G$4:$G10963,"Ativo")=1,1,0))</f>
        <v/>
      </c>
      <c r="BC10963" t="str">
        <f>IF(OR($A10963="",$G10963&lt;&gt;"Ativo"),"",IF(COUNTIFS($A$4:$A10963,$A10963,$G$4:$G10963,"Ativo")=1,1,0))</f>
        <v/>
      </c>
    </row>
    <row r="10964" spans="1:55" x14ac:dyDescent="0.3">
      <c r="A10964" s="76"/>
      <c r="B10964" s="104"/>
      <c r="C10964" s="76"/>
      <c r="D10964" s="77"/>
      <c r="E10964" s="12"/>
      <c r="F10964" s="78"/>
      <c r="G10964" s="77"/>
      <c r="H10964" s="79"/>
      <c r="BA10964" s="5" t="str">
        <f t="shared" si="171"/>
        <v/>
      </c>
      <c r="BB10964" s="5" t="str">
        <f>IF(OR($E10964="",$G10964&lt;&gt;"Ativo"),"",IF(COUNTIFS($E$4:$E10964,$E10964,$A$4:$A10964,$A10964,$G$4:$G10964,"Ativo")=1,1,0))</f>
        <v/>
      </c>
      <c r="BC10964" t="str">
        <f>IF(OR($A10964="",$G10964&lt;&gt;"Ativo"),"",IF(COUNTIFS($A$4:$A10964,$A10964,$G$4:$G10964,"Ativo")=1,1,0))</f>
        <v/>
      </c>
    </row>
    <row r="10965" spans="1:55" x14ac:dyDescent="0.3">
      <c r="A10965" s="76"/>
      <c r="B10965" s="104"/>
      <c r="C10965" s="76"/>
      <c r="D10965" s="77"/>
      <c r="E10965" s="12"/>
      <c r="F10965" s="78"/>
      <c r="G10965" s="77"/>
      <c r="H10965" s="79"/>
      <c r="BA10965" s="5" t="str">
        <f t="shared" si="171"/>
        <v/>
      </c>
      <c r="BB10965" s="5" t="str">
        <f>IF(OR($E10965="",$G10965&lt;&gt;"Ativo"),"",IF(COUNTIFS($E$4:$E10965,$E10965,$A$4:$A10965,$A10965,$G$4:$G10965,"Ativo")=1,1,0))</f>
        <v/>
      </c>
      <c r="BC10965" t="str">
        <f>IF(OR($A10965="",$G10965&lt;&gt;"Ativo"),"",IF(COUNTIFS($A$4:$A10965,$A10965,$G$4:$G10965,"Ativo")=1,1,0))</f>
        <v/>
      </c>
    </row>
    <row r="10966" spans="1:55" x14ac:dyDescent="0.3">
      <c r="A10966" s="76"/>
      <c r="B10966" s="104"/>
      <c r="C10966" s="76"/>
      <c r="D10966" s="77"/>
      <c r="E10966" s="12"/>
      <c r="F10966" s="78"/>
      <c r="G10966" s="77"/>
      <c r="H10966" s="79"/>
      <c r="BA10966" s="5" t="str">
        <f t="shared" si="171"/>
        <v/>
      </c>
      <c r="BB10966" s="5" t="str">
        <f>IF(OR($E10966="",$G10966&lt;&gt;"Ativo"),"",IF(COUNTIFS($E$4:$E10966,$E10966,$A$4:$A10966,$A10966,$G$4:$G10966,"Ativo")=1,1,0))</f>
        <v/>
      </c>
      <c r="BC10966" t="str">
        <f>IF(OR($A10966="",$G10966&lt;&gt;"Ativo"),"",IF(COUNTIFS($A$4:$A10966,$A10966,$G$4:$G10966,"Ativo")=1,1,0))</f>
        <v/>
      </c>
    </row>
    <row r="10967" spans="1:55" x14ac:dyDescent="0.3">
      <c r="A10967" s="76"/>
      <c r="B10967" s="104"/>
      <c r="C10967" s="76"/>
      <c r="D10967" s="77"/>
      <c r="E10967" s="12"/>
      <c r="F10967" s="78"/>
      <c r="G10967" s="77"/>
      <c r="H10967" s="79"/>
      <c r="BA10967" s="5" t="str">
        <f t="shared" si="171"/>
        <v/>
      </c>
      <c r="BB10967" s="5" t="str">
        <f>IF(OR($E10967="",$G10967&lt;&gt;"Ativo"),"",IF(COUNTIFS($E$4:$E10967,$E10967,$A$4:$A10967,$A10967,$G$4:$G10967,"Ativo")=1,1,0))</f>
        <v/>
      </c>
      <c r="BC10967" t="str">
        <f>IF(OR($A10967="",$G10967&lt;&gt;"Ativo"),"",IF(COUNTIFS($A$4:$A10967,$A10967,$G$4:$G10967,"Ativo")=1,1,0))</f>
        <v/>
      </c>
    </row>
    <row r="10968" spans="1:55" x14ac:dyDescent="0.3">
      <c r="A10968" s="76"/>
      <c r="B10968" s="104"/>
      <c r="C10968" s="76"/>
      <c r="D10968" s="77"/>
      <c r="E10968" s="12"/>
      <c r="F10968" s="78"/>
      <c r="G10968" s="77"/>
      <c r="H10968" s="79"/>
      <c r="BA10968" s="5" t="str">
        <f t="shared" si="171"/>
        <v/>
      </c>
      <c r="BB10968" s="5" t="str">
        <f>IF(OR($E10968="",$G10968&lt;&gt;"Ativo"),"",IF(COUNTIFS($E$4:$E10968,$E10968,$A$4:$A10968,$A10968,$G$4:$G10968,"Ativo")=1,1,0))</f>
        <v/>
      </c>
      <c r="BC10968" t="str">
        <f>IF(OR($A10968="",$G10968&lt;&gt;"Ativo"),"",IF(COUNTIFS($A$4:$A10968,$A10968,$G$4:$G10968,"Ativo")=1,1,0))</f>
        <v/>
      </c>
    </row>
    <row r="10969" spans="1:55" x14ac:dyDescent="0.3">
      <c r="A10969" s="76"/>
      <c r="B10969" s="104"/>
      <c r="C10969" s="76"/>
      <c r="D10969" s="77"/>
      <c r="E10969" s="12"/>
      <c r="F10969" s="78"/>
      <c r="G10969" s="77"/>
      <c r="H10969" s="79"/>
      <c r="BA10969" s="5" t="str">
        <f t="shared" si="171"/>
        <v/>
      </c>
      <c r="BB10969" s="5" t="str">
        <f>IF(OR($E10969="",$G10969&lt;&gt;"Ativo"),"",IF(COUNTIFS($E$4:$E10969,$E10969,$A$4:$A10969,$A10969,$G$4:$G10969,"Ativo")=1,1,0))</f>
        <v/>
      </c>
      <c r="BC10969" t="str">
        <f>IF(OR($A10969="",$G10969&lt;&gt;"Ativo"),"",IF(COUNTIFS($A$4:$A10969,$A10969,$G$4:$G10969,"Ativo")=1,1,0))</f>
        <v/>
      </c>
    </row>
    <row r="10970" spans="1:55" x14ac:dyDescent="0.3">
      <c r="A10970" s="76"/>
      <c r="B10970" s="104"/>
      <c r="C10970" s="76"/>
      <c r="D10970" s="77"/>
      <c r="E10970" s="12"/>
      <c r="F10970" s="78"/>
      <c r="G10970" s="77"/>
      <c r="H10970" s="79"/>
      <c r="BA10970" s="5" t="str">
        <f t="shared" si="171"/>
        <v/>
      </c>
      <c r="BB10970" s="5" t="str">
        <f>IF(OR($E10970="",$G10970&lt;&gt;"Ativo"),"",IF(COUNTIFS($E$4:$E10970,$E10970,$A$4:$A10970,$A10970,$G$4:$G10970,"Ativo")=1,1,0))</f>
        <v/>
      </c>
      <c r="BC10970" t="str">
        <f>IF(OR($A10970="",$G10970&lt;&gt;"Ativo"),"",IF(COUNTIFS($A$4:$A10970,$A10970,$G$4:$G10970,"Ativo")=1,1,0))</f>
        <v/>
      </c>
    </row>
    <row r="10971" spans="1:55" x14ac:dyDescent="0.3">
      <c r="A10971" s="76"/>
      <c r="B10971" s="104"/>
      <c r="C10971" s="76"/>
      <c r="D10971" s="77"/>
      <c r="E10971" s="12"/>
      <c r="F10971" s="78"/>
      <c r="G10971" s="77"/>
      <c r="H10971" s="79"/>
      <c r="BA10971" s="5" t="str">
        <f t="shared" si="171"/>
        <v/>
      </c>
      <c r="BB10971" s="5" t="str">
        <f>IF(OR($E10971="",$G10971&lt;&gt;"Ativo"),"",IF(COUNTIFS($E$4:$E10971,$E10971,$A$4:$A10971,$A10971,$G$4:$G10971,"Ativo")=1,1,0))</f>
        <v/>
      </c>
      <c r="BC10971" t="str">
        <f>IF(OR($A10971="",$G10971&lt;&gt;"Ativo"),"",IF(COUNTIFS($A$4:$A10971,$A10971,$G$4:$G10971,"Ativo")=1,1,0))</f>
        <v/>
      </c>
    </row>
    <row r="10972" spans="1:55" x14ac:dyDescent="0.3">
      <c r="A10972" s="76"/>
      <c r="B10972" s="104"/>
      <c r="C10972" s="76"/>
      <c r="D10972" s="77"/>
      <c r="E10972" s="12"/>
      <c r="F10972" s="78"/>
      <c r="G10972" s="77"/>
      <c r="H10972" s="79"/>
      <c r="BA10972" s="5" t="str">
        <f t="shared" si="171"/>
        <v/>
      </c>
      <c r="BB10972" s="5" t="str">
        <f>IF(OR($E10972="",$G10972&lt;&gt;"Ativo"),"",IF(COUNTIFS($E$4:$E10972,$E10972,$A$4:$A10972,$A10972,$G$4:$G10972,"Ativo")=1,1,0))</f>
        <v/>
      </c>
      <c r="BC10972" t="str">
        <f>IF(OR($A10972="",$G10972&lt;&gt;"Ativo"),"",IF(COUNTIFS($A$4:$A10972,$A10972,$G$4:$G10972,"Ativo")=1,1,0))</f>
        <v/>
      </c>
    </row>
    <row r="10973" spans="1:55" x14ac:dyDescent="0.3">
      <c r="A10973" s="76"/>
      <c r="B10973" s="104"/>
      <c r="C10973" s="76"/>
      <c r="D10973" s="77"/>
      <c r="E10973" s="12"/>
      <c r="F10973" s="78"/>
      <c r="G10973" s="77"/>
      <c r="H10973" s="79"/>
      <c r="BA10973" s="5" t="str">
        <f t="shared" si="171"/>
        <v/>
      </c>
      <c r="BB10973" s="5" t="str">
        <f>IF(OR($E10973="",$G10973&lt;&gt;"Ativo"),"",IF(COUNTIFS($E$4:$E10973,$E10973,$A$4:$A10973,$A10973,$G$4:$G10973,"Ativo")=1,1,0))</f>
        <v/>
      </c>
      <c r="BC10973" t="str">
        <f>IF(OR($A10973="",$G10973&lt;&gt;"Ativo"),"",IF(COUNTIFS($A$4:$A10973,$A10973,$G$4:$G10973,"Ativo")=1,1,0))</f>
        <v/>
      </c>
    </row>
    <row r="10974" spans="1:55" x14ac:dyDescent="0.3">
      <c r="A10974" s="76"/>
      <c r="B10974" s="104"/>
      <c r="C10974" s="76"/>
      <c r="D10974" s="77"/>
      <c r="E10974" s="12"/>
      <c r="F10974" s="78"/>
      <c r="G10974" s="77"/>
      <c r="H10974" s="79"/>
      <c r="BA10974" s="5" t="str">
        <f t="shared" si="171"/>
        <v/>
      </c>
      <c r="BB10974" s="5" t="str">
        <f>IF(OR($E10974="",$G10974&lt;&gt;"Ativo"),"",IF(COUNTIFS($E$4:$E10974,$E10974,$A$4:$A10974,$A10974,$G$4:$G10974,"Ativo")=1,1,0))</f>
        <v/>
      </c>
      <c r="BC10974" t="str">
        <f>IF(OR($A10974="",$G10974&lt;&gt;"Ativo"),"",IF(COUNTIFS($A$4:$A10974,$A10974,$G$4:$G10974,"Ativo")=1,1,0))</f>
        <v/>
      </c>
    </row>
    <row r="10975" spans="1:55" x14ac:dyDescent="0.3">
      <c r="A10975" s="76"/>
      <c r="B10975" s="104"/>
      <c r="C10975" s="76"/>
      <c r="D10975" s="77"/>
      <c r="E10975" s="12"/>
      <c r="F10975" s="78"/>
      <c r="G10975" s="77"/>
      <c r="H10975" s="79"/>
      <c r="BA10975" s="5" t="str">
        <f t="shared" si="171"/>
        <v/>
      </c>
      <c r="BB10975" s="5" t="str">
        <f>IF(OR($E10975="",$G10975&lt;&gt;"Ativo"),"",IF(COUNTIFS($E$4:$E10975,$E10975,$A$4:$A10975,$A10975,$G$4:$G10975,"Ativo")=1,1,0))</f>
        <v/>
      </c>
      <c r="BC10975" t="str">
        <f>IF(OR($A10975="",$G10975&lt;&gt;"Ativo"),"",IF(COUNTIFS($A$4:$A10975,$A10975,$G$4:$G10975,"Ativo")=1,1,0))</f>
        <v/>
      </c>
    </row>
    <row r="10976" spans="1:55" x14ac:dyDescent="0.3">
      <c r="A10976" s="76"/>
      <c r="B10976" s="104"/>
      <c r="C10976" s="76"/>
      <c r="D10976" s="77"/>
      <c r="E10976" s="12"/>
      <c r="F10976" s="78"/>
      <c r="G10976" s="77"/>
      <c r="H10976" s="79"/>
      <c r="BA10976" s="5" t="str">
        <f t="shared" si="171"/>
        <v/>
      </c>
      <c r="BB10976" s="5" t="str">
        <f>IF(OR($E10976="",$G10976&lt;&gt;"Ativo"),"",IF(COUNTIFS($E$4:$E10976,$E10976,$A$4:$A10976,$A10976,$G$4:$G10976,"Ativo")=1,1,0))</f>
        <v/>
      </c>
      <c r="BC10976" t="str">
        <f>IF(OR($A10976="",$G10976&lt;&gt;"Ativo"),"",IF(COUNTIFS($A$4:$A10976,$A10976,$G$4:$G10976,"Ativo")=1,1,0))</f>
        <v/>
      </c>
    </row>
    <row r="10977" spans="1:55" x14ac:dyDescent="0.3">
      <c r="A10977" s="76"/>
      <c r="B10977" s="104"/>
      <c r="C10977" s="76"/>
      <c r="D10977" s="77"/>
      <c r="E10977" s="12"/>
      <c r="F10977" s="78"/>
      <c r="G10977" s="77"/>
      <c r="H10977" s="79"/>
      <c r="BA10977" s="5" t="str">
        <f t="shared" si="171"/>
        <v/>
      </c>
      <c r="BB10977" s="5" t="str">
        <f>IF(OR($E10977="",$G10977&lt;&gt;"Ativo"),"",IF(COUNTIFS($E$4:$E10977,$E10977,$A$4:$A10977,$A10977,$G$4:$G10977,"Ativo")=1,1,0))</f>
        <v/>
      </c>
      <c r="BC10977" t="str">
        <f>IF(OR($A10977="",$G10977&lt;&gt;"Ativo"),"",IF(COUNTIFS($A$4:$A10977,$A10977,$G$4:$G10977,"Ativo")=1,1,0))</f>
        <v/>
      </c>
    </row>
    <row r="10978" spans="1:55" x14ac:dyDescent="0.3">
      <c r="A10978" s="76"/>
      <c r="B10978" s="104"/>
      <c r="C10978" s="76"/>
      <c r="D10978" s="77"/>
      <c r="E10978" s="12"/>
      <c r="F10978" s="78"/>
      <c r="G10978" s="77"/>
      <c r="H10978" s="79"/>
      <c r="BA10978" s="5" t="str">
        <f t="shared" si="171"/>
        <v/>
      </c>
      <c r="BB10978" s="5" t="str">
        <f>IF(OR($E10978="",$G10978&lt;&gt;"Ativo"),"",IF(COUNTIFS($E$4:$E10978,$E10978,$A$4:$A10978,$A10978,$G$4:$G10978,"Ativo")=1,1,0))</f>
        <v/>
      </c>
      <c r="BC10978" t="str">
        <f>IF(OR($A10978="",$G10978&lt;&gt;"Ativo"),"",IF(COUNTIFS($A$4:$A10978,$A10978,$G$4:$G10978,"Ativo")=1,1,0))</f>
        <v/>
      </c>
    </row>
    <row r="10979" spans="1:55" x14ac:dyDescent="0.3">
      <c r="A10979" s="76"/>
      <c r="B10979" s="104"/>
      <c r="C10979" s="76"/>
      <c r="D10979" s="77"/>
      <c r="E10979" s="12"/>
      <c r="F10979" s="78"/>
      <c r="G10979" s="77"/>
      <c r="H10979" s="79"/>
      <c r="BA10979" s="5" t="str">
        <f t="shared" si="171"/>
        <v/>
      </c>
      <c r="BB10979" s="5" t="str">
        <f>IF(OR($E10979="",$G10979&lt;&gt;"Ativo"),"",IF(COUNTIFS($E$4:$E10979,$E10979,$A$4:$A10979,$A10979,$G$4:$G10979,"Ativo")=1,1,0))</f>
        <v/>
      </c>
      <c r="BC10979" t="str">
        <f>IF(OR($A10979="",$G10979&lt;&gt;"Ativo"),"",IF(COUNTIFS($A$4:$A10979,$A10979,$G$4:$G10979,"Ativo")=1,1,0))</f>
        <v/>
      </c>
    </row>
    <row r="10980" spans="1:55" x14ac:dyDescent="0.3">
      <c r="A10980" s="76"/>
      <c r="B10980" s="104"/>
      <c r="C10980" s="76"/>
      <c r="D10980" s="77"/>
      <c r="E10980" s="12"/>
      <c r="F10980" s="78"/>
      <c r="G10980" s="77"/>
      <c r="H10980" s="79"/>
      <c r="BA10980" s="5" t="str">
        <f t="shared" si="171"/>
        <v/>
      </c>
      <c r="BB10980" s="5" t="str">
        <f>IF(OR($E10980="",$G10980&lt;&gt;"Ativo"),"",IF(COUNTIFS($E$4:$E10980,$E10980,$A$4:$A10980,$A10980,$G$4:$G10980,"Ativo")=1,1,0))</f>
        <v/>
      </c>
      <c r="BC10980" t="str">
        <f>IF(OR($A10980="",$G10980&lt;&gt;"Ativo"),"",IF(COUNTIFS($A$4:$A10980,$A10980,$G$4:$G10980,"Ativo")=1,1,0))</f>
        <v/>
      </c>
    </row>
    <row r="10981" spans="1:55" x14ac:dyDescent="0.3">
      <c r="A10981" s="76"/>
      <c r="B10981" s="104"/>
      <c r="C10981" s="76"/>
      <c r="D10981" s="77"/>
      <c r="E10981" s="12"/>
      <c r="F10981" s="78"/>
      <c r="G10981" s="77"/>
      <c r="H10981" s="79"/>
      <c r="BA10981" s="5" t="str">
        <f t="shared" si="171"/>
        <v/>
      </c>
      <c r="BB10981" s="5" t="str">
        <f>IF(OR($E10981="",$G10981&lt;&gt;"Ativo"),"",IF(COUNTIFS($E$4:$E10981,$E10981,$A$4:$A10981,$A10981,$G$4:$G10981,"Ativo")=1,1,0))</f>
        <v/>
      </c>
      <c r="BC10981" t="str">
        <f>IF(OR($A10981="",$G10981&lt;&gt;"Ativo"),"",IF(COUNTIFS($A$4:$A10981,$A10981,$G$4:$G10981,"Ativo")=1,1,0))</f>
        <v/>
      </c>
    </row>
    <row r="10982" spans="1:55" x14ac:dyDescent="0.3">
      <c r="A10982" s="76"/>
      <c r="B10982" s="104"/>
      <c r="C10982" s="76"/>
      <c r="D10982" s="77"/>
      <c r="E10982" s="12"/>
      <c r="F10982" s="78"/>
      <c r="G10982" s="77"/>
      <c r="H10982" s="79"/>
      <c r="BA10982" s="5" t="str">
        <f t="shared" si="171"/>
        <v/>
      </c>
      <c r="BB10982" s="5" t="str">
        <f>IF(OR($E10982="",$G10982&lt;&gt;"Ativo"),"",IF(COUNTIFS($E$4:$E10982,$E10982,$A$4:$A10982,$A10982,$G$4:$G10982,"Ativo")=1,1,0))</f>
        <v/>
      </c>
      <c r="BC10982" t="str">
        <f>IF(OR($A10982="",$G10982&lt;&gt;"Ativo"),"",IF(COUNTIFS($A$4:$A10982,$A10982,$G$4:$G10982,"Ativo")=1,1,0))</f>
        <v/>
      </c>
    </row>
    <row r="10983" spans="1:55" x14ac:dyDescent="0.3">
      <c r="A10983" s="76"/>
      <c r="B10983" s="104"/>
      <c r="C10983" s="76"/>
      <c r="D10983" s="77"/>
      <c r="E10983" s="12"/>
      <c r="F10983" s="78"/>
      <c r="G10983" s="77"/>
      <c r="H10983" s="79"/>
      <c r="BA10983" s="5" t="str">
        <f t="shared" si="171"/>
        <v/>
      </c>
      <c r="BB10983" s="5" t="str">
        <f>IF(OR($E10983="",$G10983&lt;&gt;"Ativo"),"",IF(COUNTIFS($E$4:$E10983,$E10983,$A$4:$A10983,$A10983,$G$4:$G10983,"Ativo")=1,1,0))</f>
        <v/>
      </c>
      <c r="BC10983" t="str">
        <f>IF(OR($A10983="",$G10983&lt;&gt;"Ativo"),"",IF(COUNTIFS($A$4:$A10983,$A10983,$G$4:$G10983,"Ativo")=1,1,0))</f>
        <v/>
      </c>
    </row>
    <row r="10984" spans="1:55" x14ac:dyDescent="0.3">
      <c r="A10984" s="76"/>
      <c r="B10984" s="104"/>
      <c r="C10984" s="76"/>
      <c r="D10984" s="77"/>
      <c r="E10984" s="12"/>
      <c r="F10984" s="78"/>
      <c r="G10984" s="77"/>
      <c r="H10984" s="79"/>
      <c r="BA10984" s="5" t="str">
        <f t="shared" si="171"/>
        <v/>
      </c>
      <c r="BB10984" s="5" t="str">
        <f>IF(OR($E10984="",$G10984&lt;&gt;"Ativo"),"",IF(COUNTIFS($E$4:$E10984,$E10984,$A$4:$A10984,$A10984,$G$4:$G10984,"Ativo")=1,1,0))</f>
        <v/>
      </c>
      <c r="BC10984" t="str">
        <f>IF(OR($A10984="",$G10984&lt;&gt;"Ativo"),"",IF(COUNTIFS($A$4:$A10984,$A10984,$G$4:$G10984,"Ativo")=1,1,0))</f>
        <v/>
      </c>
    </row>
    <row r="10985" spans="1:55" x14ac:dyDescent="0.3">
      <c r="A10985" s="76"/>
      <c r="B10985" s="104"/>
      <c r="C10985" s="76"/>
      <c r="D10985" s="77"/>
      <c r="E10985" s="12"/>
      <c r="F10985" s="78"/>
      <c r="G10985" s="77"/>
      <c r="H10985" s="79"/>
      <c r="BA10985" s="5" t="str">
        <f t="shared" si="171"/>
        <v/>
      </c>
      <c r="BB10985" s="5" t="str">
        <f>IF(OR($E10985="",$G10985&lt;&gt;"Ativo"),"",IF(COUNTIFS($E$4:$E10985,$E10985,$A$4:$A10985,$A10985,$G$4:$G10985,"Ativo")=1,1,0))</f>
        <v/>
      </c>
      <c r="BC10985" t="str">
        <f>IF(OR($A10985="",$G10985&lt;&gt;"Ativo"),"",IF(COUNTIFS($A$4:$A10985,$A10985,$G$4:$G10985,"Ativo")=1,1,0))</f>
        <v/>
      </c>
    </row>
    <row r="10986" spans="1:55" x14ac:dyDescent="0.3">
      <c r="A10986" s="76"/>
      <c r="B10986" s="104"/>
      <c r="C10986" s="76"/>
      <c r="D10986" s="77"/>
      <c r="E10986" s="12"/>
      <c r="F10986" s="78"/>
      <c r="G10986" s="77"/>
      <c r="H10986" s="79"/>
      <c r="BA10986" s="5" t="str">
        <f t="shared" si="171"/>
        <v/>
      </c>
      <c r="BB10986" s="5" t="str">
        <f>IF(OR($E10986="",$G10986&lt;&gt;"Ativo"),"",IF(COUNTIFS($E$4:$E10986,$E10986,$A$4:$A10986,$A10986,$G$4:$G10986,"Ativo")=1,1,0))</f>
        <v/>
      </c>
      <c r="BC10986" t="str">
        <f>IF(OR($A10986="",$G10986&lt;&gt;"Ativo"),"",IF(COUNTIFS($A$4:$A10986,$A10986,$G$4:$G10986,"Ativo")=1,1,0))</f>
        <v/>
      </c>
    </row>
    <row r="10987" spans="1:55" x14ac:dyDescent="0.3">
      <c r="A10987" s="76"/>
      <c r="B10987" s="104"/>
      <c r="C10987" s="76"/>
      <c r="D10987" s="77"/>
      <c r="E10987" s="12"/>
      <c r="F10987" s="78"/>
      <c r="G10987" s="77"/>
      <c r="H10987" s="79"/>
      <c r="BA10987" s="5" t="str">
        <f t="shared" si="171"/>
        <v/>
      </c>
      <c r="BB10987" s="5" t="str">
        <f>IF(OR($E10987="",$G10987&lt;&gt;"Ativo"),"",IF(COUNTIFS($E$4:$E10987,$E10987,$A$4:$A10987,$A10987,$G$4:$G10987,"Ativo")=1,1,0))</f>
        <v/>
      </c>
      <c r="BC10987" t="str">
        <f>IF(OR($A10987="",$G10987&lt;&gt;"Ativo"),"",IF(COUNTIFS($A$4:$A10987,$A10987,$G$4:$G10987,"Ativo")=1,1,0))</f>
        <v/>
      </c>
    </row>
    <row r="10988" spans="1:55" x14ac:dyDescent="0.3">
      <c r="A10988" s="76"/>
      <c r="B10988" s="104"/>
      <c r="C10988" s="76"/>
      <c r="D10988" s="77"/>
      <c r="E10988" s="12"/>
      <c r="F10988" s="78"/>
      <c r="G10988" s="77"/>
      <c r="H10988" s="79"/>
      <c r="BA10988" s="5" t="str">
        <f t="shared" si="171"/>
        <v/>
      </c>
      <c r="BB10988" s="5" t="str">
        <f>IF(OR($E10988="",$G10988&lt;&gt;"Ativo"),"",IF(COUNTIFS($E$4:$E10988,$E10988,$A$4:$A10988,$A10988,$G$4:$G10988,"Ativo")=1,1,0))</f>
        <v/>
      </c>
      <c r="BC10988" t="str">
        <f>IF(OR($A10988="",$G10988&lt;&gt;"Ativo"),"",IF(COUNTIFS($A$4:$A10988,$A10988,$G$4:$G10988,"Ativo")=1,1,0))</f>
        <v/>
      </c>
    </row>
    <row r="10989" spans="1:55" x14ac:dyDescent="0.3">
      <c r="A10989" s="76"/>
      <c r="B10989" s="104"/>
      <c r="C10989" s="76"/>
      <c r="D10989" s="77"/>
      <c r="E10989" s="12"/>
      <c r="F10989" s="78"/>
      <c r="G10989" s="77"/>
      <c r="H10989" s="79"/>
      <c r="BA10989" s="5" t="str">
        <f t="shared" si="171"/>
        <v/>
      </c>
      <c r="BB10989" s="5" t="str">
        <f>IF(OR($E10989="",$G10989&lt;&gt;"Ativo"),"",IF(COUNTIFS($E$4:$E10989,$E10989,$A$4:$A10989,$A10989,$G$4:$G10989,"Ativo")=1,1,0))</f>
        <v/>
      </c>
      <c r="BC10989" t="str">
        <f>IF(OR($A10989="",$G10989&lt;&gt;"Ativo"),"",IF(COUNTIFS($A$4:$A10989,$A10989,$G$4:$G10989,"Ativo")=1,1,0))</f>
        <v/>
      </c>
    </row>
    <row r="10990" spans="1:55" x14ac:dyDescent="0.3">
      <c r="A10990" s="76"/>
      <c r="B10990" s="104"/>
      <c r="C10990" s="76"/>
      <c r="D10990" s="77"/>
      <c r="E10990" s="12"/>
      <c r="F10990" s="78"/>
      <c r="G10990" s="77"/>
      <c r="H10990" s="79"/>
      <c r="BA10990" s="5" t="str">
        <f t="shared" si="171"/>
        <v/>
      </c>
      <c r="BB10990" s="5" t="str">
        <f>IF(OR($E10990="",$G10990&lt;&gt;"Ativo"),"",IF(COUNTIFS($E$4:$E10990,$E10990,$A$4:$A10990,$A10990,$G$4:$G10990,"Ativo")=1,1,0))</f>
        <v/>
      </c>
      <c r="BC10990" t="str">
        <f>IF(OR($A10990="",$G10990&lt;&gt;"Ativo"),"",IF(COUNTIFS($A$4:$A10990,$A10990,$G$4:$G10990,"Ativo")=1,1,0))</f>
        <v/>
      </c>
    </row>
    <row r="10991" spans="1:55" x14ac:dyDescent="0.3">
      <c r="A10991" s="76"/>
      <c r="B10991" s="104"/>
      <c r="C10991" s="76"/>
      <c r="D10991" s="77"/>
      <c r="E10991" s="12"/>
      <c r="F10991" s="78"/>
      <c r="G10991" s="77"/>
      <c r="H10991" s="79"/>
      <c r="BA10991" s="5" t="str">
        <f t="shared" si="171"/>
        <v/>
      </c>
      <c r="BB10991" s="5" t="str">
        <f>IF(OR($E10991="",$G10991&lt;&gt;"Ativo"),"",IF(COUNTIFS($E$4:$E10991,$E10991,$A$4:$A10991,$A10991,$G$4:$G10991,"Ativo")=1,1,0))</f>
        <v/>
      </c>
      <c r="BC10991" t="str">
        <f>IF(OR($A10991="",$G10991&lt;&gt;"Ativo"),"",IF(COUNTIFS($A$4:$A10991,$A10991,$G$4:$G10991,"Ativo")=1,1,0))</f>
        <v/>
      </c>
    </row>
    <row r="10992" spans="1:55" x14ac:dyDescent="0.3">
      <c r="A10992" s="76"/>
      <c r="B10992" s="104"/>
      <c r="C10992" s="76"/>
      <c r="D10992" s="77"/>
      <c r="E10992" s="12"/>
      <c r="F10992" s="78"/>
      <c r="G10992" s="77"/>
      <c r="H10992" s="79"/>
      <c r="BA10992" s="5" t="str">
        <f t="shared" si="171"/>
        <v/>
      </c>
      <c r="BB10992" s="5" t="str">
        <f>IF(OR($E10992="",$G10992&lt;&gt;"Ativo"),"",IF(COUNTIFS($E$4:$E10992,$E10992,$A$4:$A10992,$A10992,$G$4:$G10992,"Ativo")=1,1,0))</f>
        <v/>
      </c>
      <c r="BC10992" t="str">
        <f>IF(OR($A10992="",$G10992&lt;&gt;"Ativo"),"",IF(COUNTIFS($A$4:$A10992,$A10992,$G$4:$G10992,"Ativo")=1,1,0))</f>
        <v/>
      </c>
    </row>
    <row r="10993" spans="1:55" x14ac:dyDescent="0.3">
      <c r="A10993" s="76"/>
      <c r="B10993" s="104"/>
      <c r="C10993" s="76"/>
      <c r="D10993" s="77"/>
      <c r="E10993" s="12"/>
      <c r="F10993" s="78"/>
      <c r="G10993" s="77"/>
      <c r="H10993" s="79"/>
      <c r="BA10993" s="5" t="str">
        <f t="shared" si="171"/>
        <v/>
      </c>
      <c r="BB10993" s="5" t="str">
        <f>IF(OR($E10993="",$G10993&lt;&gt;"Ativo"),"",IF(COUNTIFS($E$4:$E10993,$E10993,$A$4:$A10993,$A10993,$G$4:$G10993,"Ativo")=1,1,0))</f>
        <v/>
      </c>
      <c r="BC10993" t="str">
        <f>IF(OR($A10993="",$G10993&lt;&gt;"Ativo"),"",IF(COUNTIFS($A$4:$A10993,$A10993,$G$4:$G10993,"Ativo")=1,1,0))</f>
        <v/>
      </c>
    </row>
    <row r="10994" spans="1:55" x14ac:dyDescent="0.3">
      <c r="A10994" s="76"/>
      <c r="B10994" s="104"/>
      <c r="C10994" s="76"/>
      <c r="D10994" s="77"/>
      <c r="E10994" s="12"/>
      <c r="F10994" s="78"/>
      <c r="G10994" s="77"/>
      <c r="H10994" s="79"/>
      <c r="BA10994" s="5" t="str">
        <f t="shared" si="171"/>
        <v/>
      </c>
      <c r="BB10994" s="5" t="str">
        <f>IF(OR($E10994="",$G10994&lt;&gt;"Ativo"),"",IF(COUNTIFS($E$4:$E10994,$E10994,$A$4:$A10994,$A10994,$G$4:$G10994,"Ativo")=1,1,0))</f>
        <v/>
      </c>
      <c r="BC10994" t="str">
        <f>IF(OR($A10994="",$G10994&lt;&gt;"Ativo"),"",IF(COUNTIFS($A$4:$A10994,$A10994,$G$4:$G10994,"Ativo")=1,1,0))</f>
        <v/>
      </c>
    </row>
    <row r="10995" spans="1:55" x14ac:dyDescent="0.3">
      <c r="A10995" s="76"/>
      <c r="B10995" s="104"/>
      <c r="C10995" s="76"/>
      <c r="D10995" s="77"/>
      <c r="E10995" s="12"/>
      <c r="F10995" s="78"/>
      <c r="G10995" s="77"/>
      <c r="H10995" s="79"/>
      <c r="BA10995" s="5" t="str">
        <f t="shared" si="171"/>
        <v/>
      </c>
      <c r="BB10995" s="5" t="str">
        <f>IF(OR($E10995="",$G10995&lt;&gt;"Ativo"),"",IF(COUNTIFS($E$4:$E10995,$E10995,$A$4:$A10995,$A10995,$G$4:$G10995,"Ativo")=1,1,0))</f>
        <v/>
      </c>
      <c r="BC10995" t="str">
        <f>IF(OR($A10995="",$G10995&lt;&gt;"Ativo"),"",IF(COUNTIFS($A$4:$A10995,$A10995,$G$4:$G10995,"Ativo")=1,1,0))</f>
        <v/>
      </c>
    </row>
    <row r="10996" spans="1:55" x14ac:dyDescent="0.3">
      <c r="A10996" s="76"/>
      <c r="B10996" s="104"/>
      <c r="C10996" s="76"/>
      <c r="D10996" s="77"/>
      <c r="E10996" s="12"/>
      <c r="F10996" s="78"/>
      <c r="G10996" s="77"/>
      <c r="H10996" s="79"/>
      <c r="BA10996" s="5" t="str">
        <f t="shared" si="171"/>
        <v/>
      </c>
      <c r="BB10996" s="5" t="str">
        <f>IF(OR($E10996="",$G10996&lt;&gt;"Ativo"),"",IF(COUNTIFS($E$4:$E10996,$E10996,$A$4:$A10996,$A10996,$G$4:$G10996,"Ativo")=1,1,0))</f>
        <v/>
      </c>
      <c r="BC10996" t="str">
        <f>IF(OR($A10996="",$G10996&lt;&gt;"Ativo"),"",IF(COUNTIFS($A$4:$A10996,$A10996,$G$4:$G10996,"Ativo")=1,1,0))</f>
        <v/>
      </c>
    </row>
    <row r="10997" spans="1:55" x14ac:dyDescent="0.3">
      <c r="A10997" s="76"/>
      <c r="B10997" s="104"/>
      <c r="C10997" s="76"/>
      <c r="D10997" s="77"/>
      <c r="E10997" s="12"/>
      <c r="F10997" s="78"/>
      <c r="G10997" s="77"/>
      <c r="H10997" s="79"/>
      <c r="BA10997" s="5" t="str">
        <f t="shared" si="171"/>
        <v/>
      </c>
      <c r="BB10997" s="5" t="str">
        <f>IF(OR($E10997="",$G10997&lt;&gt;"Ativo"),"",IF(COUNTIFS($E$4:$E10997,$E10997,$A$4:$A10997,$A10997,$G$4:$G10997,"Ativo")=1,1,0))</f>
        <v/>
      </c>
      <c r="BC10997" t="str">
        <f>IF(OR($A10997="",$G10997&lt;&gt;"Ativo"),"",IF(COUNTIFS($A$4:$A10997,$A10997,$G$4:$G10997,"Ativo")=1,1,0))</f>
        <v/>
      </c>
    </row>
    <row r="10998" spans="1:55" x14ac:dyDescent="0.3">
      <c r="A10998" s="76"/>
      <c r="B10998" s="104"/>
      <c r="C10998" s="76"/>
      <c r="D10998" s="77"/>
      <c r="E10998" s="12"/>
      <c r="F10998" s="78"/>
      <c r="G10998" s="77"/>
      <c r="H10998" s="79"/>
      <c r="BA10998" s="5" t="str">
        <f t="shared" si="171"/>
        <v/>
      </c>
      <c r="BB10998" s="5" t="str">
        <f>IF(OR($E10998="",$G10998&lt;&gt;"Ativo"),"",IF(COUNTIFS($E$4:$E10998,$E10998,$A$4:$A10998,$A10998,$G$4:$G10998,"Ativo")=1,1,0))</f>
        <v/>
      </c>
      <c r="BC10998" t="str">
        <f>IF(OR($A10998="",$G10998&lt;&gt;"Ativo"),"",IF(COUNTIFS($A$4:$A10998,$A10998,$G$4:$G10998,"Ativo")=1,1,0))</f>
        <v/>
      </c>
    </row>
    <row r="10999" spans="1:55" x14ac:dyDescent="0.3">
      <c r="A10999" s="76"/>
      <c r="B10999" s="104"/>
      <c r="C10999" s="76"/>
      <c r="D10999" s="77"/>
      <c r="E10999" s="12"/>
      <c r="F10999" s="78"/>
      <c r="G10999" s="77"/>
      <c r="H10999" s="79"/>
      <c r="BA10999" s="5" t="str">
        <f t="shared" si="171"/>
        <v/>
      </c>
      <c r="BB10999" s="5" t="str">
        <f>IF(OR($E10999="",$G10999&lt;&gt;"Ativo"),"",IF(COUNTIFS($E$4:$E10999,$E10999,$A$4:$A10999,$A10999,$G$4:$G10999,"Ativo")=1,1,0))</f>
        <v/>
      </c>
      <c r="BC10999" t="str">
        <f>IF(OR($A10999="",$G10999&lt;&gt;"Ativo"),"",IF(COUNTIFS($A$4:$A10999,$A10999,$G$4:$G10999,"Ativo")=1,1,0))</f>
        <v/>
      </c>
    </row>
    <row r="11000" spans="1:55" x14ac:dyDescent="0.3">
      <c r="A11000" s="76"/>
      <c r="B11000" s="104"/>
      <c r="C11000" s="76"/>
      <c r="D11000" s="77"/>
      <c r="E11000" s="12"/>
      <c r="F11000" s="78"/>
      <c r="G11000" s="77"/>
      <c r="H11000" s="79"/>
      <c r="BA11000" s="5" t="str">
        <f t="shared" si="171"/>
        <v/>
      </c>
      <c r="BB11000" s="5" t="str">
        <f>IF(OR($E11000="",$G11000&lt;&gt;"Ativo"),"",IF(COUNTIFS($E$4:$E11000,$E11000,$A$4:$A11000,$A11000,$G$4:$G11000,"Ativo")=1,1,0))</f>
        <v/>
      </c>
      <c r="BC11000" t="str">
        <f>IF(OR($A11000="",$G11000&lt;&gt;"Ativo"),"",IF(COUNTIFS($A$4:$A11000,$A11000,$G$4:$G11000,"Ativo")=1,1,0))</f>
        <v/>
      </c>
    </row>
    <row r="11001" spans="1:55" x14ac:dyDescent="0.3">
      <c r="A11001" s="76"/>
      <c r="B11001" s="104"/>
      <c r="C11001" s="76"/>
      <c r="D11001" s="77"/>
      <c r="E11001" s="12"/>
      <c r="F11001" s="78"/>
      <c r="G11001" s="77"/>
      <c r="H11001" s="79"/>
      <c r="BA11001" s="5" t="str">
        <f t="shared" si="171"/>
        <v/>
      </c>
      <c r="BB11001" s="5" t="str">
        <f>IF(OR($E11001="",$G11001&lt;&gt;"Ativo"),"",IF(COUNTIFS($E$4:$E11001,$E11001,$A$4:$A11001,$A11001,$G$4:$G11001,"Ativo")=1,1,0))</f>
        <v/>
      </c>
      <c r="BC11001" t="str">
        <f>IF(OR($A11001="",$G11001&lt;&gt;"Ativo"),"",IF(COUNTIFS($A$4:$A11001,$A11001,$G$4:$G11001,"Ativo")=1,1,0))</f>
        <v/>
      </c>
    </row>
    <row r="11002" spans="1:55" x14ac:dyDescent="0.3">
      <c r="A11002" s="76"/>
      <c r="B11002" s="104"/>
      <c r="C11002" s="76"/>
      <c r="D11002" s="77"/>
      <c r="E11002" s="12"/>
      <c r="F11002" s="78"/>
      <c r="G11002" s="77"/>
      <c r="H11002" s="79"/>
      <c r="BA11002" s="5" t="str">
        <f t="shared" si="171"/>
        <v/>
      </c>
      <c r="BB11002" s="5" t="str">
        <f>IF(OR($E11002="",$G11002&lt;&gt;"Ativo"),"",IF(COUNTIFS($E$4:$E11002,$E11002,$A$4:$A11002,$A11002,$G$4:$G11002,"Ativo")=1,1,0))</f>
        <v/>
      </c>
      <c r="BC11002" t="str">
        <f>IF(OR($A11002="",$G11002&lt;&gt;"Ativo"),"",IF(COUNTIFS($A$4:$A11002,$A11002,$G$4:$G11002,"Ativo")=1,1,0))</f>
        <v/>
      </c>
    </row>
    <row r="11003" spans="1:55" x14ac:dyDescent="0.3">
      <c r="A11003" s="76"/>
      <c r="B11003" s="104"/>
      <c r="C11003" s="76"/>
      <c r="D11003" s="77"/>
      <c r="E11003" s="12"/>
      <c r="F11003" s="78"/>
      <c r="G11003" s="77"/>
      <c r="H11003" s="79"/>
      <c r="BA11003" s="5" t="str">
        <f t="shared" si="171"/>
        <v/>
      </c>
      <c r="BB11003" s="5" t="str">
        <f>IF(OR($E11003="",$G11003&lt;&gt;"Ativo"),"",IF(COUNTIFS($E$4:$E11003,$E11003,$A$4:$A11003,$A11003,$G$4:$G11003,"Ativo")=1,1,0))</f>
        <v/>
      </c>
      <c r="BC11003" t="str">
        <f>IF(OR($A11003="",$G11003&lt;&gt;"Ativo"),"",IF(COUNTIFS($A$4:$A11003,$A11003,$G$4:$G11003,"Ativo")=1,1,0))</f>
        <v/>
      </c>
    </row>
    <row r="11004" spans="1:55" x14ac:dyDescent="0.3">
      <c r="A11004" s="76"/>
      <c r="B11004" s="104"/>
      <c r="C11004" s="76"/>
      <c r="D11004" s="77"/>
      <c r="E11004" s="12"/>
      <c r="F11004" s="78"/>
      <c r="G11004" s="77"/>
      <c r="H11004" s="79"/>
      <c r="BA11004" s="5" t="str">
        <f t="shared" si="171"/>
        <v/>
      </c>
      <c r="BB11004" s="5" t="str">
        <f>IF(OR($E11004="",$G11004&lt;&gt;"Ativo"),"",IF(COUNTIFS($E$4:$E11004,$E11004,$A$4:$A11004,$A11004,$G$4:$G11004,"Ativo")=1,1,0))</f>
        <v/>
      </c>
      <c r="BC11004" t="str">
        <f>IF(OR($A11004="",$G11004&lt;&gt;"Ativo"),"",IF(COUNTIFS($A$4:$A11004,$A11004,$G$4:$G11004,"Ativo")=1,1,0))</f>
        <v/>
      </c>
    </row>
    <row r="11005" spans="1:55" x14ac:dyDescent="0.3">
      <c r="A11005" s="76"/>
      <c r="B11005" s="104"/>
      <c r="C11005" s="76"/>
      <c r="D11005" s="77"/>
      <c r="E11005" s="12"/>
      <c r="F11005" s="78"/>
      <c r="G11005" s="77"/>
      <c r="H11005" s="79"/>
      <c r="BA11005" s="5" t="str">
        <f t="shared" si="171"/>
        <v/>
      </c>
      <c r="BB11005" s="5" t="str">
        <f>IF(OR($E11005="",$G11005&lt;&gt;"Ativo"),"",IF(COUNTIFS($E$4:$E11005,$E11005,$A$4:$A11005,$A11005,$G$4:$G11005,"Ativo")=1,1,0))</f>
        <v/>
      </c>
      <c r="BC11005" t="str">
        <f>IF(OR($A11005="",$G11005&lt;&gt;"Ativo"),"",IF(COUNTIFS($A$4:$A11005,$A11005,$G$4:$G11005,"Ativo")=1,1,0))</f>
        <v/>
      </c>
    </row>
    <row r="11006" spans="1:55" x14ac:dyDescent="0.3">
      <c r="A11006" s="76"/>
      <c r="B11006" s="104"/>
      <c r="C11006" s="76"/>
      <c r="D11006" s="77"/>
      <c r="E11006" s="12"/>
      <c r="F11006" s="78"/>
      <c r="G11006" s="77"/>
      <c r="H11006" s="79"/>
      <c r="BA11006" s="5" t="str">
        <f t="shared" si="171"/>
        <v/>
      </c>
      <c r="BB11006" s="5" t="str">
        <f>IF(OR($E11006="",$G11006&lt;&gt;"Ativo"),"",IF(COUNTIFS($E$4:$E11006,$E11006,$A$4:$A11006,$A11006,$G$4:$G11006,"Ativo")=1,1,0))</f>
        <v/>
      </c>
      <c r="BC11006" t="str">
        <f>IF(OR($A11006="",$G11006&lt;&gt;"Ativo"),"",IF(COUNTIFS($A$4:$A11006,$A11006,$G$4:$G11006,"Ativo")=1,1,0))</f>
        <v/>
      </c>
    </row>
    <row r="11007" spans="1:55" x14ac:dyDescent="0.3">
      <c r="A11007" s="76"/>
      <c r="B11007" s="104"/>
      <c r="C11007" s="76"/>
      <c r="D11007" s="77"/>
      <c r="E11007" s="12"/>
      <c r="F11007" s="78"/>
      <c r="G11007" s="77"/>
      <c r="H11007" s="79"/>
      <c r="BA11007" s="5" t="str">
        <f t="shared" si="171"/>
        <v/>
      </c>
      <c r="BB11007" s="5" t="str">
        <f>IF(OR($E11007="",$G11007&lt;&gt;"Ativo"),"",IF(COUNTIFS($E$4:$E11007,$E11007,$A$4:$A11007,$A11007,$G$4:$G11007,"Ativo")=1,1,0))</f>
        <v/>
      </c>
      <c r="BC11007" t="str">
        <f>IF(OR($A11007="",$G11007&lt;&gt;"Ativo"),"",IF(COUNTIFS($A$4:$A11007,$A11007,$G$4:$G11007,"Ativo")=1,1,0))</f>
        <v/>
      </c>
    </row>
    <row r="11008" spans="1:55" x14ac:dyDescent="0.3">
      <c r="A11008" s="76"/>
      <c r="B11008" s="104"/>
      <c r="C11008" s="76"/>
      <c r="D11008" s="77"/>
      <c r="E11008" s="12"/>
      <c r="F11008" s="78"/>
      <c r="G11008" s="77"/>
      <c r="H11008" s="79"/>
      <c r="BA11008" s="5" t="str">
        <f t="shared" si="171"/>
        <v/>
      </c>
      <c r="BB11008" s="5" t="str">
        <f>IF(OR($E11008="",$G11008&lt;&gt;"Ativo"),"",IF(COUNTIFS($E$4:$E11008,$E11008,$A$4:$A11008,$A11008,$G$4:$G11008,"Ativo")=1,1,0))</f>
        <v/>
      </c>
      <c r="BC11008" t="str">
        <f>IF(OR($A11008="",$G11008&lt;&gt;"Ativo"),"",IF(COUNTIFS($A$4:$A11008,$A11008,$G$4:$G11008,"Ativo")=1,1,0))</f>
        <v/>
      </c>
    </row>
    <row r="11009" spans="1:55" x14ac:dyDescent="0.3">
      <c r="A11009" s="76"/>
      <c r="B11009" s="104"/>
      <c r="C11009" s="76"/>
      <c r="D11009" s="77"/>
      <c r="E11009" s="12"/>
      <c r="F11009" s="78"/>
      <c r="G11009" s="77"/>
      <c r="H11009" s="79"/>
      <c r="BA11009" s="5" t="str">
        <f t="shared" si="171"/>
        <v/>
      </c>
      <c r="BB11009" s="5" t="str">
        <f>IF(OR($E11009="",$G11009&lt;&gt;"Ativo"),"",IF(COUNTIFS($E$4:$E11009,$E11009,$A$4:$A11009,$A11009,$G$4:$G11009,"Ativo")=1,1,0))</f>
        <v/>
      </c>
      <c r="BC11009" t="str">
        <f>IF(OR($A11009="",$G11009&lt;&gt;"Ativo"),"",IF(COUNTIFS($A$4:$A11009,$A11009,$G$4:$G11009,"Ativo")=1,1,0))</f>
        <v/>
      </c>
    </row>
    <row r="11010" spans="1:55" x14ac:dyDescent="0.3">
      <c r="A11010" s="76"/>
      <c r="B11010" s="104"/>
      <c r="C11010" s="76"/>
      <c r="D11010" s="77"/>
      <c r="E11010" s="12"/>
      <c r="F11010" s="78"/>
      <c r="G11010" s="77"/>
      <c r="H11010" s="79"/>
      <c r="BA11010" s="5" t="str">
        <f t="shared" si="171"/>
        <v/>
      </c>
      <c r="BB11010" s="5" t="str">
        <f>IF(OR($E11010="",$G11010&lt;&gt;"Ativo"),"",IF(COUNTIFS($E$4:$E11010,$E11010,$A$4:$A11010,$A11010,$G$4:$G11010,"Ativo")=1,1,0))</f>
        <v/>
      </c>
      <c r="BC11010" t="str">
        <f>IF(OR($A11010="",$G11010&lt;&gt;"Ativo"),"",IF(COUNTIFS($A$4:$A11010,$A11010,$G$4:$G11010,"Ativo")=1,1,0))</f>
        <v/>
      </c>
    </row>
    <row r="11011" spans="1:55" x14ac:dyDescent="0.3">
      <c r="A11011" s="76"/>
      <c r="B11011" s="104"/>
      <c r="C11011" s="76"/>
      <c r="D11011" s="77"/>
      <c r="E11011" s="12"/>
      <c r="F11011" s="78"/>
      <c r="G11011" s="77"/>
      <c r="H11011" s="79"/>
      <c r="BA11011" s="5" t="str">
        <f t="shared" si="171"/>
        <v/>
      </c>
      <c r="BB11011" s="5" t="str">
        <f>IF(OR($E11011="",$G11011&lt;&gt;"Ativo"),"",IF(COUNTIFS($E$4:$E11011,$E11011,$A$4:$A11011,$A11011,$G$4:$G11011,"Ativo")=1,1,0))</f>
        <v/>
      </c>
      <c r="BC11011" t="str">
        <f>IF(OR($A11011="",$G11011&lt;&gt;"Ativo"),"",IF(COUNTIFS($A$4:$A11011,$A11011,$G$4:$G11011,"Ativo")=1,1,0))</f>
        <v/>
      </c>
    </row>
    <row r="11012" spans="1:55" x14ac:dyDescent="0.3">
      <c r="A11012" s="76"/>
      <c r="B11012" s="104"/>
      <c r="C11012" s="76"/>
      <c r="D11012" s="77"/>
      <c r="E11012" s="12"/>
      <c r="F11012" s="78"/>
      <c r="G11012" s="77"/>
      <c r="H11012" s="79"/>
      <c r="BA11012" s="5" t="str">
        <f t="shared" ref="BA11012:BA11075" si="172">IF($D11012="","",MID($D11012,4,LEN($D11012)-5))</f>
        <v/>
      </c>
      <c r="BB11012" s="5" t="str">
        <f>IF(OR($E11012="",$G11012&lt;&gt;"Ativo"),"",IF(COUNTIFS($E$4:$E11012,$E11012,$A$4:$A11012,$A11012,$G$4:$G11012,"Ativo")=1,1,0))</f>
        <v/>
      </c>
      <c r="BC11012" t="str">
        <f>IF(OR($A11012="",$G11012&lt;&gt;"Ativo"),"",IF(COUNTIFS($A$4:$A11012,$A11012,$G$4:$G11012,"Ativo")=1,1,0))</f>
        <v/>
      </c>
    </row>
    <row r="11013" spans="1:55" x14ac:dyDescent="0.3">
      <c r="A11013" s="76"/>
      <c r="B11013" s="104"/>
      <c r="C11013" s="76"/>
      <c r="D11013" s="77"/>
      <c r="E11013" s="12"/>
      <c r="F11013" s="78"/>
      <c r="G11013" s="77"/>
      <c r="H11013" s="79"/>
      <c r="BA11013" s="5" t="str">
        <f t="shared" si="172"/>
        <v/>
      </c>
      <c r="BB11013" s="5" t="str">
        <f>IF(OR($E11013="",$G11013&lt;&gt;"Ativo"),"",IF(COUNTIFS($E$4:$E11013,$E11013,$A$4:$A11013,$A11013,$G$4:$G11013,"Ativo")=1,1,0))</f>
        <v/>
      </c>
      <c r="BC11013" t="str">
        <f>IF(OR($A11013="",$G11013&lt;&gt;"Ativo"),"",IF(COUNTIFS($A$4:$A11013,$A11013,$G$4:$G11013,"Ativo")=1,1,0))</f>
        <v/>
      </c>
    </row>
    <row r="11014" spans="1:55" x14ac:dyDescent="0.3">
      <c r="A11014" s="76"/>
      <c r="B11014" s="104"/>
      <c r="C11014" s="76"/>
      <c r="D11014" s="77"/>
      <c r="E11014" s="12"/>
      <c r="F11014" s="78"/>
      <c r="G11014" s="77"/>
      <c r="H11014" s="79"/>
      <c r="BA11014" s="5" t="str">
        <f t="shared" si="172"/>
        <v/>
      </c>
      <c r="BB11014" s="5" t="str">
        <f>IF(OR($E11014="",$G11014&lt;&gt;"Ativo"),"",IF(COUNTIFS($E$4:$E11014,$E11014,$A$4:$A11014,$A11014,$G$4:$G11014,"Ativo")=1,1,0))</f>
        <v/>
      </c>
      <c r="BC11014" t="str">
        <f>IF(OR($A11014="",$G11014&lt;&gt;"Ativo"),"",IF(COUNTIFS($A$4:$A11014,$A11014,$G$4:$G11014,"Ativo")=1,1,0))</f>
        <v/>
      </c>
    </row>
    <row r="11015" spans="1:55" x14ac:dyDescent="0.3">
      <c r="A11015" s="76"/>
      <c r="B11015" s="104"/>
      <c r="C11015" s="76"/>
      <c r="D11015" s="77"/>
      <c r="E11015" s="12"/>
      <c r="F11015" s="78"/>
      <c r="G11015" s="77"/>
      <c r="H11015" s="79"/>
      <c r="BA11015" s="5" t="str">
        <f t="shared" si="172"/>
        <v/>
      </c>
      <c r="BB11015" s="5" t="str">
        <f>IF(OR($E11015="",$G11015&lt;&gt;"Ativo"),"",IF(COUNTIFS($E$4:$E11015,$E11015,$A$4:$A11015,$A11015,$G$4:$G11015,"Ativo")=1,1,0))</f>
        <v/>
      </c>
      <c r="BC11015" t="str">
        <f>IF(OR($A11015="",$G11015&lt;&gt;"Ativo"),"",IF(COUNTIFS($A$4:$A11015,$A11015,$G$4:$G11015,"Ativo")=1,1,0))</f>
        <v/>
      </c>
    </row>
    <row r="11016" spans="1:55" x14ac:dyDescent="0.3">
      <c r="A11016" s="76"/>
      <c r="B11016" s="104"/>
      <c r="C11016" s="76"/>
      <c r="D11016" s="77"/>
      <c r="E11016" s="12"/>
      <c r="F11016" s="78"/>
      <c r="G11016" s="77"/>
      <c r="H11016" s="79"/>
      <c r="BA11016" s="5" t="str">
        <f t="shared" si="172"/>
        <v/>
      </c>
      <c r="BB11016" s="5" t="str">
        <f>IF(OR($E11016="",$G11016&lt;&gt;"Ativo"),"",IF(COUNTIFS($E$4:$E11016,$E11016,$A$4:$A11016,$A11016,$G$4:$G11016,"Ativo")=1,1,0))</f>
        <v/>
      </c>
      <c r="BC11016" t="str">
        <f>IF(OR($A11016="",$G11016&lt;&gt;"Ativo"),"",IF(COUNTIFS($A$4:$A11016,$A11016,$G$4:$G11016,"Ativo")=1,1,0))</f>
        <v/>
      </c>
    </row>
    <row r="11017" spans="1:55" x14ac:dyDescent="0.3">
      <c r="A11017" s="76"/>
      <c r="B11017" s="104"/>
      <c r="C11017" s="76"/>
      <c r="D11017" s="77"/>
      <c r="E11017" s="12"/>
      <c r="F11017" s="78"/>
      <c r="G11017" s="77"/>
      <c r="H11017" s="79"/>
      <c r="BA11017" s="5" t="str">
        <f t="shared" si="172"/>
        <v/>
      </c>
      <c r="BB11017" s="5" t="str">
        <f>IF(OR($E11017="",$G11017&lt;&gt;"Ativo"),"",IF(COUNTIFS($E$4:$E11017,$E11017,$A$4:$A11017,$A11017,$G$4:$G11017,"Ativo")=1,1,0))</f>
        <v/>
      </c>
      <c r="BC11017" t="str">
        <f>IF(OR($A11017="",$G11017&lt;&gt;"Ativo"),"",IF(COUNTIFS($A$4:$A11017,$A11017,$G$4:$G11017,"Ativo")=1,1,0))</f>
        <v/>
      </c>
    </row>
    <row r="11018" spans="1:55" x14ac:dyDescent="0.3">
      <c r="A11018" s="76"/>
      <c r="B11018" s="104"/>
      <c r="C11018" s="76"/>
      <c r="D11018" s="77"/>
      <c r="E11018" s="12"/>
      <c r="F11018" s="78"/>
      <c r="G11018" s="77"/>
      <c r="H11018" s="79"/>
      <c r="BA11018" s="5" t="str">
        <f t="shared" si="172"/>
        <v/>
      </c>
      <c r="BB11018" s="5" t="str">
        <f>IF(OR($E11018="",$G11018&lt;&gt;"Ativo"),"",IF(COUNTIFS($E$4:$E11018,$E11018,$A$4:$A11018,$A11018,$G$4:$G11018,"Ativo")=1,1,0))</f>
        <v/>
      </c>
      <c r="BC11018" t="str">
        <f>IF(OR($A11018="",$G11018&lt;&gt;"Ativo"),"",IF(COUNTIFS($A$4:$A11018,$A11018,$G$4:$G11018,"Ativo")=1,1,0))</f>
        <v/>
      </c>
    </row>
    <row r="11019" spans="1:55" x14ac:dyDescent="0.3">
      <c r="A11019" s="76"/>
      <c r="B11019" s="104"/>
      <c r="C11019" s="76"/>
      <c r="D11019" s="77"/>
      <c r="E11019" s="12"/>
      <c r="F11019" s="78"/>
      <c r="G11019" s="77"/>
      <c r="H11019" s="79"/>
      <c r="BA11019" s="5" t="str">
        <f t="shared" si="172"/>
        <v/>
      </c>
      <c r="BB11019" s="5" t="str">
        <f>IF(OR($E11019="",$G11019&lt;&gt;"Ativo"),"",IF(COUNTIFS($E$4:$E11019,$E11019,$A$4:$A11019,$A11019,$G$4:$G11019,"Ativo")=1,1,0))</f>
        <v/>
      </c>
      <c r="BC11019" t="str">
        <f>IF(OR($A11019="",$G11019&lt;&gt;"Ativo"),"",IF(COUNTIFS($A$4:$A11019,$A11019,$G$4:$G11019,"Ativo")=1,1,0))</f>
        <v/>
      </c>
    </row>
    <row r="11020" spans="1:55" x14ac:dyDescent="0.3">
      <c r="A11020" s="76"/>
      <c r="B11020" s="104"/>
      <c r="C11020" s="76"/>
      <c r="D11020" s="77"/>
      <c r="E11020" s="12"/>
      <c r="F11020" s="78"/>
      <c r="G11020" s="77"/>
      <c r="H11020" s="79"/>
      <c r="BA11020" s="5" t="str">
        <f t="shared" si="172"/>
        <v/>
      </c>
      <c r="BB11020" s="5" t="str">
        <f>IF(OR($E11020="",$G11020&lt;&gt;"Ativo"),"",IF(COUNTIFS($E$4:$E11020,$E11020,$A$4:$A11020,$A11020,$G$4:$G11020,"Ativo")=1,1,0))</f>
        <v/>
      </c>
      <c r="BC11020" t="str">
        <f>IF(OR($A11020="",$G11020&lt;&gt;"Ativo"),"",IF(COUNTIFS($A$4:$A11020,$A11020,$G$4:$G11020,"Ativo")=1,1,0))</f>
        <v/>
      </c>
    </row>
    <row r="11021" spans="1:55" x14ac:dyDescent="0.3">
      <c r="A11021" s="76"/>
      <c r="B11021" s="104"/>
      <c r="C11021" s="76"/>
      <c r="D11021" s="77"/>
      <c r="E11021" s="12"/>
      <c r="F11021" s="78"/>
      <c r="G11021" s="77"/>
      <c r="H11021" s="79"/>
      <c r="BA11021" s="5" t="str">
        <f t="shared" si="172"/>
        <v/>
      </c>
      <c r="BB11021" s="5" t="str">
        <f>IF(OR($E11021="",$G11021&lt;&gt;"Ativo"),"",IF(COUNTIFS($E$4:$E11021,$E11021,$A$4:$A11021,$A11021,$G$4:$G11021,"Ativo")=1,1,0))</f>
        <v/>
      </c>
      <c r="BC11021" t="str">
        <f>IF(OR($A11021="",$G11021&lt;&gt;"Ativo"),"",IF(COUNTIFS($A$4:$A11021,$A11021,$G$4:$G11021,"Ativo")=1,1,0))</f>
        <v/>
      </c>
    </row>
    <row r="11022" spans="1:55" x14ac:dyDescent="0.3">
      <c r="A11022" s="76"/>
      <c r="B11022" s="104"/>
      <c r="C11022" s="76"/>
      <c r="D11022" s="77"/>
      <c r="E11022" s="12"/>
      <c r="F11022" s="78"/>
      <c r="G11022" s="77"/>
      <c r="H11022" s="79"/>
      <c r="BA11022" s="5" t="str">
        <f t="shared" si="172"/>
        <v/>
      </c>
      <c r="BB11022" s="5" t="str">
        <f>IF(OR($E11022="",$G11022&lt;&gt;"Ativo"),"",IF(COUNTIFS($E$4:$E11022,$E11022,$A$4:$A11022,$A11022,$G$4:$G11022,"Ativo")=1,1,0))</f>
        <v/>
      </c>
      <c r="BC11022" t="str">
        <f>IF(OR($A11022="",$G11022&lt;&gt;"Ativo"),"",IF(COUNTIFS($A$4:$A11022,$A11022,$G$4:$G11022,"Ativo")=1,1,0))</f>
        <v/>
      </c>
    </row>
    <row r="11023" spans="1:55" x14ac:dyDescent="0.3">
      <c r="A11023" s="76"/>
      <c r="B11023" s="104"/>
      <c r="C11023" s="76"/>
      <c r="D11023" s="77"/>
      <c r="E11023" s="12"/>
      <c r="F11023" s="78"/>
      <c r="G11023" s="77"/>
      <c r="H11023" s="79"/>
      <c r="BA11023" s="5" t="str">
        <f t="shared" si="172"/>
        <v/>
      </c>
      <c r="BB11023" s="5" t="str">
        <f>IF(OR($E11023="",$G11023&lt;&gt;"Ativo"),"",IF(COUNTIFS($E$4:$E11023,$E11023,$A$4:$A11023,$A11023,$G$4:$G11023,"Ativo")=1,1,0))</f>
        <v/>
      </c>
      <c r="BC11023" t="str">
        <f>IF(OR($A11023="",$G11023&lt;&gt;"Ativo"),"",IF(COUNTIFS($A$4:$A11023,$A11023,$G$4:$G11023,"Ativo")=1,1,0))</f>
        <v/>
      </c>
    </row>
    <row r="11024" spans="1:55" x14ac:dyDescent="0.3">
      <c r="A11024" s="76"/>
      <c r="B11024" s="104"/>
      <c r="C11024" s="76"/>
      <c r="D11024" s="77"/>
      <c r="E11024" s="12"/>
      <c r="F11024" s="78"/>
      <c r="G11024" s="77"/>
      <c r="H11024" s="79"/>
      <c r="BA11024" s="5" t="str">
        <f t="shared" si="172"/>
        <v/>
      </c>
      <c r="BB11024" s="5" t="str">
        <f>IF(OR($E11024="",$G11024&lt;&gt;"Ativo"),"",IF(COUNTIFS($E$4:$E11024,$E11024,$A$4:$A11024,$A11024,$G$4:$G11024,"Ativo")=1,1,0))</f>
        <v/>
      </c>
      <c r="BC11024" t="str">
        <f>IF(OR($A11024="",$G11024&lt;&gt;"Ativo"),"",IF(COUNTIFS($A$4:$A11024,$A11024,$G$4:$G11024,"Ativo")=1,1,0))</f>
        <v/>
      </c>
    </row>
    <row r="11025" spans="1:55" x14ac:dyDescent="0.3">
      <c r="A11025" s="76"/>
      <c r="B11025" s="104"/>
      <c r="C11025" s="76"/>
      <c r="D11025" s="77"/>
      <c r="E11025" s="12"/>
      <c r="F11025" s="78"/>
      <c r="G11025" s="77"/>
      <c r="H11025" s="79"/>
      <c r="BA11025" s="5" t="str">
        <f t="shared" si="172"/>
        <v/>
      </c>
      <c r="BB11025" s="5" t="str">
        <f>IF(OR($E11025="",$G11025&lt;&gt;"Ativo"),"",IF(COUNTIFS($E$4:$E11025,$E11025,$A$4:$A11025,$A11025,$G$4:$G11025,"Ativo")=1,1,0))</f>
        <v/>
      </c>
      <c r="BC11025" t="str">
        <f>IF(OR($A11025="",$G11025&lt;&gt;"Ativo"),"",IF(COUNTIFS($A$4:$A11025,$A11025,$G$4:$G11025,"Ativo")=1,1,0))</f>
        <v/>
      </c>
    </row>
    <row r="11026" spans="1:55" x14ac:dyDescent="0.3">
      <c r="A11026" s="76"/>
      <c r="B11026" s="104"/>
      <c r="C11026" s="76"/>
      <c r="D11026" s="77"/>
      <c r="E11026" s="12"/>
      <c r="F11026" s="78"/>
      <c r="G11026" s="77"/>
      <c r="H11026" s="79"/>
      <c r="BA11026" s="5" t="str">
        <f t="shared" si="172"/>
        <v/>
      </c>
      <c r="BB11026" s="5" t="str">
        <f>IF(OR($E11026="",$G11026&lt;&gt;"Ativo"),"",IF(COUNTIFS($E$4:$E11026,$E11026,$A$4:$A11026,$A11026,$G$4:$G11026,"Ativo")=1,1,0))</f>
        <v/>
      </c>
      <c r="BC11026" t="str">
        <f>IF(OR($A11026="",$G11026&lt;&gt;"Ativo"),"",IF(COUNTIFS($A$4:$A11026,$A11026,$G$4:$G11026,"Ativo")=1,1,0))</f>
        <v/>
      </c>
    </row>
    <row r="11027" spans="1:55" x14ac:dyDescent="0.3">
      <c r="A11027" s="76"/>
      <c r="B11027" s="104"/>
      <c r="C11027" s="76"/>
      <c r="D11027" s="77"/>
      <c r="E11027" s="12"/>
      <c r="F11027" s="78"/>
      <c r="G11027" s="77"/>
      <c r="H11027" s="79"/>
      <c r="BA11027" s="5" t="str">
        <f t="shared" si="172"/>
        <v/>
      </c>
      <c r="BB11027" s="5" t="str">
        <f>IF(OR($E11027="",$G11027&lt;&gt;"Ativo"),"",IF(COUNTIFS($E$4:$E11027,$E11027,$A$4:$A11027,$A11027,$G$4:$G11027,"Ativo")=1,1,0))</f>
        <v/>
      </c>
      <c r="BC11027" t="str">
        <f>IF(OR($A11027="",$G11027&lt;&gt;"Ativo"),"",IF(COUNTIFS($A$4:$A11027,$A11027,$G$4:$G11027,"Ativo")=1,1,0))</f>
        <v/>
      </c>
    </row>
    <row r="11028" spans="1:55" x14ac:dyDescent="0.3">
      <c r="A11028" s="76"/>
      <c r="B11028" s="104"/>
      <c r="C11028" s="76"/>
      <c r="D11028" s="77"/>
      <c r="E11028" s="12"/>
      <c r="F11028" s="78"/>
      <c r="G11028" s="77"/>
      <c r="H11028" s="79"/>
      <c r="BA11028" s="5" t="str">
        <f t="shared" si="172"/>
        <v/>
      </c>
      <c r="BB11028" s="5" t="str">
        <f>IF(OR($E11028="",$G11028&lt;&gt;"Ativo"),"",IF(COUNTIFS($E$4:$E11028,$E11028,$A$4:$A11028,$A11028,$G$4:$G11028,"Ativo")=1,1,0))</f>
        <v/>
      </c>
      <c r="BC11028" t="str">
        <f>IF(OR($A11028="",$G11028&lt;&gt;"Ativo"),"",IF(COUNTIFS($A$4:$A11028,$A11028,$G$4:$G11028,"Ativo")=1,1,0))</f>
        <v/>
      </c>
    </row>
    <row r="11029" spans="1:55" x14ac:dyDescent="0.3">
      <c r="A11029" s="76"/>
      <c r="B11029" s="104"/>
      <c r="C11029" s="76"/>
      <c r="D11029" s="77"/>
      <c r="E11029" s="12"/>
      <c r="F11029" s="78"/>
      <c r="G11029" s="77"/>
      <c r="H11029" s="79"/>
      <c r="BA11029" s="5" t="str">
        <f t="shared" si="172"/>
        <v/>
      </c>
      <c r="BB11029" s="5" t="str">
        <f>IF(OR($E11029="",$G11029&lt;&gt;"Ativo"),"",IF(COUNTIFS($E$4:$E11029,$E11029,$A$4:$A11029,$A11029,$G$4:$G11029,"Ativo")=1,1,0))</f>
        <v/>
      </c>
      <c r="BC11029" t="str">
        <f>IF(OR($A11029="",$G11029&lt;&gt;"Ativo"),"",IF(COUNTIFS($A$4:$A11029,$A11029,$G$4:$G11029,"Ativo")=1,1,0))</f>
        <v/>
      </c>
    </row>
    <row r="11030" spans="1:55" x14ac:dyDescent="0.3">
      <c r="A11030" s="76"/>
      <c r="B11030" s="104"/>
      <c r="C11030" s="76"/>
      <c r="D11030" s="77"/>
      <c r="E11030" s="12"/>
      <c r="F11030" s="78"/>
      <c r="G11030" s="77"/>
      <c r="H11030" s="79"/>
      <c r="BA11030" s="5" t="str">
        <f t="shared" si="172"/>
        <v/>
      </c>
      <c r="BB11030" s="5" t="str">
        <f>IF(OR($E11030="",$G11030&lt;&gt;"Ativo"),"",IF(COUNTIFS($E$4:$E11030,$E11030,$A$4:$A11030,$A11030,$G$4:$G11030,"Ativo")=1,1,0))</f>
        <v/>
      </c>
      <c r="BC11030" t="str">
        <f>IF(OR($A11030="",$G11030&lt;&gt;"Ativo"),"",IF(COUNTIFS($A$4:$A11030,$A11030,$G$4:$G11030,"Ativo")=1,1,0))</f>
        <v/>
      </c>
    </row>
    <row r="11031" spans="1:55" x14ac:dyDescent="0.3">
      <c r="A11031" s="76"/>
      <c r="B11031" s="104"/>
      <c r="C11031" s="76"/>
      <c r="D11031" s="77"/>
      <c r="E11031" s="12"/>
      <c r="F11031" s="78"/>
      <c r="G11031" s="77"/>
      <c r="H11031" s="79"/>
      <c r="BA11031" s="5" t="str">
        <f t="shared" si="172"/>
        <v/>
      </c>
      <c r="BB11031" s="5" t="str">
        <f>IF(OR($E11031="",$G11031&lt;&gt;"Ativo"),"",IF(COUNTIFS($E$4:$E11031,$E11031,$A$4:$A11031,$A11031,$G$4:$G11031,"Ativo")=1,1,0))</f>
        <v/>
      </c>
      <c r="BC11031" t="str">
        <f>IF(OR($A11031="",$G11031&lt;&gt;"Ativo"),"",IF(COUNTIFS($A$4:$A11031,$A11031,$G$4:$G11031,"Ativo")=1,1,0))</f>
        <v/>
      </c>
    </row>
    <row r="11032" spans="1:55" x14ac:dyDescent="0.3">
      <c r="A11032" s="76"/>
      <c r="B11032" s="104"/>
      <c r="C11032" s="76"/>
      <c r="D11032" s="77"/>
      <c r="E11032" s="12"/>
      <c r="F11032" s="78"/>
      <c r="G11032" s="77"/>
      <c r="H11032" s="79"/>
      <c r="BA11032" s="5" t="str">
        <f t="shared" si="172"/>
        <v/>
      </c>
      <c r="BB11032" s="5" t="str">
        <f>IF(OR($E11032="",$G11032&lt;&gt;"Ativo"),"",IF(COUNTIFS($E$4:$E11032,$E11032,$A$4:$A11032,$A11032,$G$4:$G11032,"Ativo")=1,1,0))</f>
        <v/>
      </c>
      <c r="BC11032" t="str">
        <f>IF(OR($A11032="",$G11032&lt;&gt;"Ativo"),"",IF(COUNTIFS($A$4:$A11032,$A11032,$G$4:$G11032,"Ativo")=1,1,0))</f>
        <v/>
      </c>
    </row>
    <row r="11033" spans="1:55" x14ac:dyDescent="0.3">
      <c r="A11033" s="76"/>
      <c r="B11033" s="104"/>
      <c r="C11033" s="76"/>
      <c r="D11033" s="77"/>
      <c r="E11033" s="12"/>
      <c r="F11033" s="78"/>
      <c r="G11033" s="77"/>
      <c r="H11033" s="79"/>
      <c r="BA11033" s="5" t="str">
        <f t="shared" si="172"/>
        <v/>
      </c>
      <c r="BB11033" s="5" t="str">
        <f>IF(OR($E11033="",$G11033&lt;&gt;"Ativo"),"",IF(COUNTIFS($E$4:$E11033,$E11033,$A$4:$A11033,$A11033,$G$4:$G11033,"Ativo")=1,1,0))</f>
        <v/>
      </c>
      <c r="BC11033" t="str">
        <f>IF(OR($A11033="",$G11033&lt;&gt;"Ativo"),"",IF(COUNTIFS($A$4:$A11033,$A11033,$G$4:$G11033,"Ativo")=1,1,0))</f>
        <v/>
      </c>
    </row>
    <row r="11034" spans="1:55" x14ac:dyDescent="0.3">
      <c r="A11034" s="76"/>
      <c r="B11034" s="104"/>
      <c r="C11034" s="76"/>
      <c r="D11034" s="77"/>
      <c r="E11034" s="12"/>
      <c r="F11034" s="78"/>
      <c r="G11034" s="77"/>
      <c r="H11034" s="79"/>
      <c r="BA11034" s="5" t="str">
        <f t="shared" si="172"/>
        <v/>
      </c>
      <c r="BB11034" s="5" t="str">
        <f>IF(OR($E11034="",$G11034&lt;&gt;"Ativo"),"",IF(COUNTIFS($E$4:$E11034,$E11034,$A$4:$A11034,$A11034,$G$4:$G11034,"Ativo")=1,1,0))</f>
        <v/>
      </c>
      <c r="BC11034" t="str">
        <f>IF(OR($A11034="",$G11034&lt;&gt;"Ativo"),"",IF(COUNTIFS($A$4:$A11034,$A11034,$G$4:$G11034,"Ativo")=1,1,0))</f>
        <v/>
      </c>
    </row>
    <row r="11035" spans="1:55" x14ac:dyDescent="0.3">
      <c r="A11035" s="76"/>
      <c r="B11035" s="104"/>
      <c r="C11035" s="76"/>
      <c r="D11035" s="77"/>
      <c r="E11035" s="12"/>
      <c r="F11035" s="78"/>
      <c r="G11035" s="77"/>
      <c r="H11035" s="79"/>
      <c r="BA11035" s="5" t="str">
        <f t="shared" si="172"/>
        <v/>
      </c>
      <c r="BB11035" s="5" t="str">
        <f>IF(OR($E11035="",$G11035&lt;&gt;"Ativo"),"",IF(COUNTIFS($E$4:$E11035,$E11035,$A$4:$A11035,$A11035,$G$4:$G11035,"Ativo")=1,1,0))</f>
        <v/>
      </c>
      <c r="BC11035" t="str">
        <f>IF(OR($A11035="",$G11035&lt;&gt;"Ativo"),"",IF(COUNTIFS($A$4:$A11035,$A11035,$G$4:$G11035,"Ativo")=1,1,0))</f>
        <v/>
      </c>
    </row>
    <row r="11036" spans="1:55" x14ac:dyDescent="0.3">
      <c r="A11036" s="76"/>
      <c r="B11036" s="104"/>
      <c r="C11036" s="76"/>
      <c r="D11036" s="77"/>
      <c r="E11036" s="12"/>
      <c r="F11036" s="78"/>
      <c r="G11036" s="77"/>
      <c r="H11036" s="79"/>
      <c r="BA11036" s="5" t="str">
        <f t="shared" si="172"/>
        <v/>
      </c>
      <c r="BB11036" s="5" t="str">
        <f>IF(OR($E11036="",$G11036&lt;&gt;"Ativo"),"",IF(COUNTIFS($E$4:$E11036,$E11036,$A$4:$A11036,$A11036,$G$4:$G11036,"Ativo")=1,1,0))</f>
        <v/>
      </c>
      <c r="BC11036" t="str">
        <f>IF(OR($A11036="",$G11036&lt;&gt;"Ativo"),"",IF(COUNTIFS($A$4:$A11036,$A11036,$G$4:$G11036,"Ativo")=1,1,0))</f>
        <v/>
      </c>
    </row>
    <row r="11037" spans="1:55" x14ac:dyDescent="0.3">
      <c r="A11037" s="76"/>
      <c r="B11037" s="104"/>
      <c r="C11037" s="76"/>
      <c r="D11037" s="77"/>
      <c r="E11037" s="12"/>
      <c r="F11037" s="78"/>
      <c r="G11037" s="77"/>
      <c r="H11037" s="79"/>
      <c r="BA11037" s="5" t="str">
        <f t="shared" si="172"/>
        <v/>
      </c>
      <c r="BB11037" s="5" t="str">
        <f>IF(OR($E11037="",$G11037&lt;&gt;"Ativo"),"",IF(COUNTIFS($E$4:$E11037,$E11037,$A$4:$A11037,$A11037,$G$4:$G11037,"Ativo")=1,1,0))</f>
        <v/>
      </c>
      <c r="BC11037" t="str">
        <f>IF(OR($A11037="",$G11037&lt;&gt;"Ativo"),"",IF(COUNTIFS($A$4:$A11037,$A11037,$G$4:$G11037,"Ativo")=1,1,0))</f>
        <v/>
      </c>
    </row>
    <row r="11038" spans="1:55" x14ac:dyDescent="0.3">
      <c r="A11038" s="76"/>
      <c r="B11038" s="104"/>
      <c r="C11038" s="76"/>
      <c r="D11038" s="77"/>
      <c r="E11038" s="12"/>
      <c r="F11038" s="78"/>
      <c r="G11038" s="77"/>
      <c r="H11038" s="79"/>
      <c r="BA11038" s="5" t="str">
        <f t="shared" si="172"/>
        <v/>
      </c>
      <c r="BB11038" s="5" t="str">
        <f>IF(OR($E11038="",$G11038&lt;&gt;"Ativo"),"",IF(COUNTIFS($E$4:$E11038,$E11038,$A$4:$A11038,$A11038,$G$4:$G11038,"Ativo")=1,1,0))</f>
        <v/>
      </c>
      <c r="BC11038" t="str">
        <f>IF(OR($A11038="",$G11038&lt;&gt;"Ativo"),"",IF(COUNTIFS($A$4:$A11038,$A11038,$G$4:$G11038,"Ativo")=1,1,0))</f>
        <v/>
      </c>
    </row>
    <row r="11039" spans="1:55" x14ac:dyDescent="0.3">
      <c r="A11039" s="76"/>
      <c r="B11039" s="104"/>
      <c r="C11039" s="76"/>
      <c r="D11039" s="77"/>
      <c r="E11039" s="12"/>
      <c r="F11039" s="78"/>
      <c r="G11039" s="77"/>
      <c r="H11039" s="79"/>
      <c r="BA11039" s="5" t="str">
        <f t="shared" si="172"/>
        <v/>
      </c>
      <c r="BB11039" s="5" t="str">
        <f>IF(OR($E11039="",$G11039&lt;&gt;"Ativo"),"",IF(COUNTIFS($E$4:$E11039,$E11039,$A$4:$A11039,$A11039,$G$4:$G11039,"Ativo")=1,1,0))</f>
        <v/>
      </c>
      <c r="BC11039" t="str">
        <f>IF(OR($A11039="",$G11039&lt;&gt;"Ativo"),"",IF(COUNTIFS($A$4:$A11039,$A11039,$G$4:$G11039,"Ativo")=1,1,0))</f>
        <v/>
      </c>
    </row>
    <row r="11040" spans="1:55" x14ac:dyDescent="0.3">
      <c r="A11040" s="76"/>
      <c r="B11040" s="104"/>
      <c r="C11040" s="76"/>
      <c r="D11040" s="77"/>
      <c r="E11040" s="12"/>
      <c r="F11040" s="78"/>
      <c r="G11040" s="77"/>
      <c r="H11040" s="79"/>
      <c r="BA11040" s="5" t="str">
        <f t="shared" si="172"/>
        <v/>
      </c>
      <c r="BB11040" s="5" t="str">
        <f>IF(OR($E11040="",$G11040&lt;&gt;"Ativo"),"",IF(COUNTIFS($E$4:$E11040,$E11040,$A$4:$A11040,$A11040,$G$4:$G11040,"Ativo")=1,1,0))</f>
        <v/>
      </c>
      <c r="BC11040" t="str">
        <f>IF(OR($A11040="",$G11040&lt;&gt;"Ativo"),"",IF(COUNTIFS($A$4:$A11040,$A11040,$G$4:$G11040,"Ativo")=1,1,0))</f>
        <v/>
      </c>
    </row>
    <row r="11041" spans="1:55" x14ac:dyDescent="0.3">
      <c r="A11041" s="76"/>
      <c r="B11041" s="104"/>
      <c r="C11041" s="76"/>
      <c r="D11041" s="77"/>
      <c r="E11041" s="12"/>
      <c r="F11041" s="78"/>
      <c r="G11041" s="77"/>
      <c r="H11041" s="79"/>
      <c r="BA11041" s="5" t="str">
        <f t="shared" si="172"/>
        <v/>
      </c>
      <c r="BB11041" s="5" t="str">
        <f>IF(OR($E11041="",$G11041&lt;&gt;"Ativo"),"",IF(COUNTIFS($E$4:$E11041,$E11041,$A$4:$A11041,$A11041,$G$4:$G11041,"Ativo")=1,1,0))</f>
        <v/>
      </c>
      <c r="BC11041" t="str">
        <f>IF(OR($A11041="",$G11041&lt;&gt;"Ativo"),"",IF(COUNTIFS($A$4:$A11041,$A11041,$G$4:$G11041,"Ativo")=1,1,0))</f>
        <v/>
      </c>
    </row>
    <row r="11042" spans="1:55" x14ac:dyDescent="0.3">
      <c r="A11042" s="76"/>
      <c r="B11042" s="104"/>
      <c r="C11042" s="76"/>
      <c r="D11042" s="77"/>
      <c r="E11042" s="12"/>
      <c r="F11042" s="78"/>
      <c r="G11042" s="77"/>
      <c r="H11042" s="79"/>
      <c r="BA11042" s="5" t="str">
        <f t="shared" si="172"/>
        <v/>
      </c>
      <c r="BB11042" s="5" t="str">
        <f>IF(OR($E11042="",$G11042&lt;&gt;"Ativo"),"",IF(COUNTIFS($E$4:$E11042,$E11042,$A$4:$A11042,$A11042,$G$4:$G11042,"Ativo")=1,1,0))</f>
        <v/>
      </c>
      <c r="BC11042" t="str">
        <f>IF(OR($A11042="",$G11042&lt;&gt;"Ativo"),"",IF(COUNTIFS($A$4:$A11042,$A11042,$G$4:$G11042,"Ativo")=1,1,0))</f>
        <v/>
      </c>
    </row>
    <row r="11043" spans="1:55" x14ac:dyDescent="0.3">
      <c r="A11043" s="76"/>
      <c r="B11043" s="104"/>
      <c r="C11043" s="76"/>
      <c r="D11043" s="77"/>
      <c r="E11043" s="12"/>
      <c r="F11043" s="78"/>
      <c r="G11043" s="77"/>
      <c r="H11043" s="79"/>
      <c r="BA11043" s="5" t="str">
        <f t="shared" si="172"/>
        <v/>
      </c>
      <c r="BB11043" s="5" t="str">
        <f>IF(OR($E11043="",$G11043&lt;&gt;"Ativo"),"",IF(COUNTIFS($E$4:$E11043,$E11043,$A$4:$A11043,$A11043,$G$4:$G11043,"Ativo")=1,1,0))</f>
        <v/>
      </c>
      <c r="BC11043" t="str">
        <f>IF(OR($A11043="",$G11043&lt;&gt;"Ativo"),"",IF(COUNTIFS($A$4:$A11043,$A11043,$G$4:$G11043,"Ativo")=1,1,0))</f>
        <v/>
      </c>
    </row>
    <row r="11044" spans="1:55" x14ac:dyDescent="0.3">
      <c r="A11044" s="76"/>
      <c r="B11044" s="104"/>
      <c r="C11044" s="76"/>
      <c r="D11044" s="77"/>
      <c r="E11044" s="12"/>
      <c r="F11044" s="78"/>
      <c r="G11044" s="77"/>
      <c r="H11044" s="79"/>
      <c r="BA11044" s="5" t="str">
        <f t="shared" si="172"/>
        <v/>
      </c>
      <c r="BB11044" s="5" t="str">
        <f>IF(OR($E11044="",$G11044&lt;&gt;"Ativo"),"",IF(COUNTIFS($E$4:$E11044,$E11044,$A$4:$A11044,$A11044,$G$4:$G11044,"Ativo")=1,1,0))</f>
        <v/>
      </c>
      <c r="BC11044" t="str">
        <f>IF(OR($A11044="",$G11044&lt;&gt;"Ativo"),"",IF(COUNTIFS($A$4:$A11044,$A11044,$G$4:$G11044,"Ativo")=1,1,0))</f>
        <v/>
      </c>
    </row>
    <row r="11045" spans="1:55" x14ac:dyDescent="0.3">
      <c r="A11045" s="76"/>
      <c r="B11045" s="104"/>
      <c r="C11045" s="76"/>
      <c r="D11045" s="77"/>
      <c r="E11045" s="12"/>
      <c r="F11045" s="78"/>
      <c r="G11045" s="77"/>
      <c r="H11045" s="79"/>
      <c r="BA11045" s="5" t="str">
        <f t="shared" si="172"/>
        <v/>
      </c>
      <c r="BB11045" s="5" t="str">
        <f>IF(OR($E11045="",$G11045&lt;&gt;"Ativo"),"",IF(COUNTIFS($E$4:$E11045,$E11045,$A$4:$A11045,$A11045,$G$4:$G11045,"Ativo")=1,1,0))</f>
        <v/>
      </c>
      <c r="BC11045" t="str">
        <f>IF(OR($A11045="",$G11045&lt;&gt;"Ativo"),"",IF(COUNTIFS($A$4:$A11045,$A11045,$G$4:$G11045,"Ativo")=1,1,0))</f>
        <v/>
      </c>
    </row>
    <row r="11046" spans="1:55" x14ac:dyDescent="0.3">
      <c r="A11046" s="76"/>
      <c r="B11046" s="104"/>
      <c r="C11046" s="76"/>
      <c r="D11046" s="77"/>
      <c r="E11046" s="12"/>
      <c r="F11046" s="78"/>
      <c r="G11046" s="77"/>
      <c r="H11046" s="79"/>
      <c r="BA11046" s="5" t="str">
        <f t="shared" si="172"/>
        <v/>
      </c>
      <c r="BB11046" s="5" t="str">
        <f>IF(OR($E11046="",$G11046&lt;&gt;"Ativo"),"",IF(COUNTIFS($E$4:$E11046,$E11046,$A$4:$A11046,$A11046,$G$4:$G11046,"Ativo")=1,1,0))</f>
        <v/>
      </c>
      <c r="BC11046" t="str">
        <f>IF(OR($A11046="",$G11046&lt;&gt;"Ativo"),"",IF(COUNTIFS($A$4:$A11046,$A11046,$G$4:$G11046,"Ativo")=1,1,0))</f>
        <v/>
      </c>
    </row>
    <row r="11047" spans="1:55" x14ac:dyDescent="0.3">
      <c r="A11047" s="76"/>
      <c r="B11047" s="104"/>
      <c r="C11047" s="76"/>
      <c r="D11047" s="77"/>
      <c r="E11047" s="12"/>
      <c r="F11047" s="78"/>
      <c r="G11047" s="77"/>
      <c r="H11047" s="79"/>
      <c r="BA11047" s="5" t="str">
        <f t="shared" si="172"/>
        <v/>
      </c>
      <c r="BB11047" s="5" t="str">
        <f>IF(OR($E11047="",$G11047&lt;&gt;"Ativo"),"",IF(COUNTIFS($E$4:$E11047,$E11047,$A$4:$A11047,$A11047,$G$4:$G11047,"Ativo")=1,1,0))</f>
        <v/>
      </c>
      <c r="BC11047" t="str">
        <f>IF(OR($A11047="",$G11047&lt;&gt;"Ativo"),"",IF(COUNTIFS($A$4:$A11047,$A11047,$G$4:$G11047,"Ativo")=1,1,0))</f>
        <v/>
      </c>
    </row>
    <row r="11048" spans="1:55" x14ac:dyDescent="0.3">
      <c r="A11048" s="76"/>
      <c r="B11048" s="104"/>
      <c r="C11048" s="76"/>
      <c r="D11048" s="77"/>
      <c r="E11048" s="12"/>
      <c r="F11048" s="78"/>
      <c r="G11048" s="77"/>
      <c r="H11048" s="79"/>
      <c r="BA11048" s="5" t="str">
        <f t="shared" si="172"/>
        <v/>
      </c>
      <c r="BB11048" s="5" t="str">
        <f>IF(OR($E11048="",$G11048&lt;&gt;"Ativo"),"",IF(COUNTIFS($E$4:$E11048,$E11048,$A$4:$A11048,$A11048,$G$4:$G11048,"Ativo")=1,1,0))</f>
        <v/>
      </c>
      <c r="BC11048" t="str">
        <f>IF(OR($A11048="",$G11048&lt;&gt;"Ativo"),"",IF(COUNTIFS($A$4:$A11048,$A11048,$G$4:$G11048,"Ativo")=1,1,0))</f>
        <v/>
      </c>
    </row>
    <row r="11049" spans="1:55" x14ac:dyDescent="0.3">
      <c r="A11049" s="76"/>
      <c r="B11049" s="104"/>
      <c r="C11049" s="76"/>
      <c r="D11049" s="77"/>
      <c r="E11049" s="12"/>
      <c r="F11049" s="78"/>
      <c r="G11049" s="77"/>
      <c r="H11049" s="79"/>
      <c r="BA11049" s="5" t="str">
        <f t="shared" si="172"/>
        <v/>
      </c>
      <c r="BB11049" s="5" t="str">
        <f>IF(OR($E11049="",$G11049&lt;&gt;"Ativo"),"",IF(COUNTIFS($E$4:$E11049,$E11049,$A$4:$A11049,$A11049,$G$4:$G11049,"Ativo")=1,1,0))</f>
        <v/>
      </c>
      <c r="BC11049" t="str">
        <f>IF(OR($A11049="",$G11049&lt;&gt;"Ativo"),"",IF(COUNTIFS($A$4:$A11049,$A11049,$G$4:$G11049,"Ativo")=1,1,0))</f>
        <v/>
      </c>
    </row>
    <row r="11050" spans="1:55" x14ac:dyDescent="0.3">
      <c r="A11050" s="76"/>
      <c r="B11050" s="104"/>
      <c r="C11050" s="76"/>
      <c r="D11050" s="77"/>
      <c r="E11050" s="12"/>
      <c r="F11050" s="78"/>
      <c r="G11050" s="77"/>
      <c r="H11050" s="79"/>
      <c r="BA11050" s="5" t="str">
        <f t="shared" si="172"/>
        <v/>
      </c>
      <c r="BB11050" s="5" t="str">
        <f>IF(OR($E11050="",$G11050&lt;&gt;"Ativo"),"",IF(COUNTIFS($E$4:$E11050,$E11050,$A$4:$A11050,$A11050,$G$4:$G11050,"Ativo")=1,1,0))</f>
        <v/>
      </c>
      <c r="BC11050" t="str">
        <f>IF(OR($A11050="",$G11050&lt;&gt;"Ativo"),"",IF(COUNTIFS($A$4:$A11050,$A11050,$G$4:$G11050,"Ativo")=1,1,0))</f>
        <v/>
      </c>
    </row>
    <row r="11051" spans="1:55" x14ac:dyDescent="0.3">
      <c r="A11051" s="76"/>
      <c r="B11051" s="104"/>
      <c r="C11051" s="76"/>
      <c r="D11051" s="77"/>
      <c r="E11051" s="12"/>
      <c r="F11051" s="78"/>
      <c r="G11051" s="77"/>
      <c r="H11051" s="79"/>
      <c r="BA11051" s="5" t="str">
        <f t="shared" si="172"/>
        <v/>
      </c>
      <c r="BB11051" s="5" t="str">
        <f>IF(OR($E11051="",$G11051&lt;&gt;"Ativo"),"",IF(COUNTIFS($E$4:$E11051,$E11051,$A$4:$A11051,$A11051,$G$4:$G11051,"Ativo")=1,1,0))</f>
        <v/>
      </c>
      <c r="BC11051" t="str">
        <f>IF(OR($A11051="",$G11051&lt;&gt;"Ativo"),"",IF(COUNTIFS($A$4:$A11051,$A11051,$G$4:$G11051,"Ativo")=1,1,0))</f>
        <v/>
      </c>
    </row>
    <row r="11052" spans="1:55" x14ac:dyDescent="0.3">
      <c r="A11052" s="76"/>
      <c r="B11052" s="104"/>
      <c r="C11052" s="76"/>
      <c r="D11052" s="77"/>
      <c r="E11052" s="12"/>
      <c r="F11052" s="78"/>
      <c r="G11052" s="77"/>
      <c r="H11052" s="79"/>
      <c r="BA11052" s="5" t="str">
        <f t="shared" si="172"/>
        <v/>
      </c>
      <c r="BB11052" s="5" t="str">
        <f>IF(OR($E11052="",$G11052&lt;&gt;"Ativo"),"",IF(COUNTIFS($E$4:$E11052,$E11052,$A$4:$A11052,$A11052,$G$4:$G11052,"Ativo")=1,1,0))</f>
        <v/>
      </c>
      <c r="BC11052" t="str">
        <f>IF(OR($A11052="",$G11052&lt;&gt;"Ativo"),"",IF(COUNTIFS($A$4:$A11052,$A11052,$G$4:$G11052,"Ativo")=1,1,0))</f>
        <v/>
      </c>
    </row>
    <row r="11053" spans="1:55" x14ac:dyDescent="0.3">
      <c r="A11053" s="76"/>
      <c r="B11053" s="104"/>
      <c r="C11053" s="76"/>
      <c r="D11053" s="77"/>
      <c r="E11053" s="12"/>
      <c r="F11053" s="78"/>
      <c r="G11053" s="77"/>
      <c r="H11053" s="79"/>
      <c r="BA11053" s="5" t="str">
        <f t="shared" si="172"/>
        <v/>
      </c>
      <c r="BB11053" s="5" t="str">
        <f>IF(OR($E11053="",$G11053&lt;&gt;"Ativo"),"",IF(COUNTIFS($E$4:$E11053,$E11053,$A$4:$A11053,$A11053,$G$4:$G11053,"Ativo")=1,1,0))</f>
        <v/>
      </c>
      <c r="BC11053" t="str">
        <f>IF(OR($A11053="",$G11053&lt;&gt;"Ativo"),"",IF(COUNTIFS($A$4:$A11053,$A11053,$G$4:$G11053,"Ativo")=1,1,0))</f>
        <v/>
      </c>
    </row>
    <row r="11054" spans="1:55" x14ac:dyDescent="0.3">
      <c r="A11054" s="76"/>
      <c r="B11054" s="104"/>
      <c r="C11054" s="76"/>
      <c r="D11054" s="77"/>
      <c r="E11054" s="12"/>
      <c r="F11054" s="78"/>
      <c r="G11054" s="77"/>
      <c r="H11054" s="79"/>
      <c r="BA11054" s="5" t="str">
        <f t="shared" si="172"/>
        <v/>
      </c>
      <c r="BB11054" s="5" t="str">
        <f>IF(OR($E11054="",$G11054&lt;&gt;"Ativo"),"",IF(COUNTIFS($E$4:$E11054,$E11054,$A$4:$A11054,$A11054,$G$4:$G11054,"Ativo")=1,1,0))</f>
        <v/>
      </c>
      <c r="BC11054" t="str">
        <f>IF(OR($A11054="",$G11054&lt;&gt;"Ativo"),"",IF(COUNTIFS($A$4:$A11054,$A11054,$G$4:$G11054,"Ativo")=1,1,0))</f>
        <v/>
      </c>
    </row>
    <row r="11055" spans="1:55" x14ac:dyDescent="0.3">
      <c r="A11055" s="76"/>
      <c r="B11055" s="104"/>
      <c r="C11055" s="76"/>
      <c r="D11055" s="77"/>
      <c r="E11055" s="12"/>
      <c r="F11055" s="78"/>
      <c r="G11055" s="77"/>
      <c r="H11055" s="79"/>
      <c r="BA11055" s="5" t="str">
        <f t="shared" si="172"/>
        <v/>
      </c>
      <c r="BB11055" s="5" t="str">
        <f>IF(OR($E11055="",$G11055&lt;&gt;"Ativo"),"",IF(COUNTIFS($E$4:$E11055,$E11055,$A$4:$A11055,$A11055,$G$4:$G11055,"Ativo")=1,1,0))</f>
        <v/>
      </c>
      <c r="BC11055" t="str">
        <f>IF(OR($A11055="",$G11055&lt;&gt;"Ativo"),"",IF(COUNTIFS($A$4:$A11055,$A11055,$G$4:$G11055,"Ativo")=1,1,0))</f>
        <v/>
      </c>
    </row>
    <row r="11056" spans="1:55" x14ac:dyDescent="0.3">
      <c r="A11056" s="76"/>
      <c r="B11056" s="104"/>
      <c r="C11056" s="76"/>
      <c r="D11056" s="77"/>
      <c r="E11056" s="12"/>
      <c r="F11056" s="78"/>
      <c r="G11056" s="77"/>
      <c r="H11056" s="79"/>
      <c r="BA11056" s="5" t="str">
        <f t="shared" si="172"/>
        <v/>
      </c>
      <c r="BB11056" s="5" t="str">
        <f>IF(OR($E11056="",$G11056&lt;&gt;"Ativo"),"",IF(COUNTIFS($E$4:$E11056,$E11056,$A$4:$A11056,$A11056,$G$4:$G11056,"Ativo")=1,1,0))</f>
        <v/>
      </c>
      <c r="BC11056" t="str">
        <f>IF(OR($A11056="",$G11056&lt;&gt;"Ativo"),"",IF(COUNTIFS($A$4:$A11056,$A11056,$G$4:$G11056,"Ativo")=1,1,0))</f>
        <v/>
      </c>
    </row>
    <row r="11057" spans="1:55" x14ac:dyDescent="0.3">
      <c r="A11057" s="76"/>
      <c r="B11057" s="104"/>
      <c r="C11057" s="76"/>
      <c r="D11057" s="77"/>
      <c r="E11057" s="12"/>
      <c r="F11057" s="78"/>
      <c r="G11057" s="77"/>
      <c r="H11057" s="79"/>
      <c r="BA11057" s="5" t="str">
        <f t="shared" si="172"/>
        <v/>
      </c>
      <c r="BB11057" s="5" t="str">
        <f>IF(OR($E11057="",$G11057&lt;&gt;"Ativo"),"",IF(COUNTIFS($E$4:$E11057,$E11057,$A$4:$A11057,$A11057,$G$4:$G11057,"Ativo")=1,1,0))</f>
        <v/>
      </c>
      <c r="BC11057" t="str">
        <f>IF(OR($A11057="",$G11057&lt;&gt;"Ativo"),"",IF(COUNTIFS($A$4:$A11057,$A11057,$G$4:$G11057,"Ativo")=1,1,0))</f>
        <v/>
      </c>
    </row>
    <row r="11058" spans="1:55" x14ac:dyDescent="0.3">
      <c r="A11058" s="76"/>
      <c r="B11058" s="104"/>
      <c r="C11058" s="76"/>
      <c r="D11058" s="77"/>
      <c r="E11058" s="12"/>
      <c r="F11058" s="78"/>
      <c r="G11058" s="77"/>
      <c r="H11058" s="79"/>
      <c r="BA11058" s="5" t="str">
        <f t="shared" si="172"/>
        <v/>
      </c>
      <c r="BB11058" s="5" t="str">
        <f>IF(OR($E11058="",$G11058&lt;&gt;"Ativo"),"",IF(COUNTIFS($E$4:$E11058,$E11058,$A$4:$A11058,$A11058,$G$4:$G11058,"Ativo")=1,1,0))</f>
        <v/>
      </c>
      <c r="BC11058" t="str">
        <f>IF(OR($A11058="",$G11058&lt;&gt;"Ativo"),"",IF(COUNTIFS($A$4:$A11058,$A11058,$G$4:$G11058,"Ativo")=1,1,0))</f>
        <v/>
      </c>
    </row>
    <row r="11059" spans="1:55" x14ac:dyDescent="0.3">
      <c r="A11059" s="76"/>
      <c r="B11059" s="104"/>
      <c r="C11059" s="76"/>
      <c r="D11059" s="77"/>
      <c r="E11059" s="12"/>
      <c r="F11059" s="78"/>
      <c r="G11059" s="77"/>
      <c r="H11059" s="79"/>
      <c r="BA11059" s="5" t="str">
        <f t="shared" si="172"/>
        <v/>
      </c>
      <c r="BB11059" s="5" t="str">
        <f>IF(OR($E11059="",$G11059&lt;&gt;"Ativo"),"",IF(COUNTIFS($E$4:$E11059,$E11059,$A$4:$A11059,$A11059,$G$4:$G11059,"Ativo")=1,1,0))</f>
        <v/>
      </c>
      <c r="BC11059" t="str">
        <f>IF(OR($A11059="",$G11059&lt;&gt;"Ativo"),"",IF(COUNTIFS($A$4:$A11059,$A11059,$G$4:$G11059,"Ativo")=1,1,0))</f>
        <v/>
      </c>
    </row>
    <row r="11060" spans="1:55" x14ac:dyDescent="0.3">
      <c r="A11060" s="76"/>
      <c r="B11060" s="104"/>
      <c r="C11060" s="76"/>
      <c r="D11060" s="77"/>
      <c r="E11060" s="12"/>
      <c r="F11060" s="78"/>
      <c r="G11060" s="77"/>
      <c r="H11060" s="79"/>
      <c r="BA11060" s="5" t="str">
        <f t="shared" si="172"/>
        <v/>
      </c>
      <c r="BB11060" s="5" t="str">
        <f>IF(OR($E11060="",$G11060&lt;&gt;"Ativo"),"",IF(COUNTIFS($E$4:$E11060,$E11060,$A$4:$A11060,$A11060,$G$4:$G11060,"Ativo")=1,1,0))</f>
        <v/>
      </c>
      <c r="BC11060" t="str">
        <f>IF(OR($A11060="",$G11060&lt;&gt;"Ativo"),"",IF(COUNTIFS($A$4:$A11060,$A11060,$G$4:$G11060,"Ativo")=1,1,0))</f>
        <v/>
      </c>
    </row>
    <row r="11061" spans="1:55" x14ac:dyDescent="0.3">
      <c r="A11061" s="76"/>
      <c r="B11061" s="104"/>
      <c r="C11061" s="76"/>
      <c r="D11061" s="77"/>
      <c r="E11061" s="12"/>
      <c r="F11061" s="78"/>
      <c r="G11061" s="77"/>
      <c r="H11061" s="79"/>
      <c r="BA11061" s="5" t="str">
        <f t="shared" si="172"/>
        <v/>
      </c>
      <c r="BB11061" s="5" t="str">
        <f>IF(OR($E11061="",$G11061&lt;&gt;"Ativo"),"",IF(COUNTIFS($E$4:$E11061,$E11061,$A$4:$A11061,$A11061,$G$4:$G11061,"Ativo")=1,1,0))</f>
        <v/>
      </c>
      <c r="BC11061" t="str">
        <f>IF(OR($A11061="",$G11061&lt;&gt;"Ativo"),"",IF(COUNTIFS($A$4:$A11061,$A11061,$G$4:$G11061,"Ativo")=1,1,0))</f>
        <v/>
      </c>
    </row>
    <row r="11062" spans="1:55" x14ac:dyDescent="0.3">
      <c r="A11062" s="76"/>
      <c r="B11062" s="104"/>
      <c r="C11062" s="76"/>
      <c r="D11062" s="77"/>
      <c r="E11062" s="12"/>
      <c r="F11062" s="78"/>
      <c r="G11062" s="77"/>
      <c r="H11062" s="79"/>
      <c r="BA11062" s="5" t="str">
        <f t="shared" si="172"/>
        <v/>
      </c>
      <c r="BB11062" s="5" t="str">
        <f>IF(OR($E11062="",$G11062&lt;&gt;"Ativo"),"",IF(COUNTIFS($E$4:$E11062,$E11062,$A$4:$A11062,$A11062,$G$4:$G11062,"Ativo")=1,1,0))</f>
        <v/>
      </c>
      <c r="BC11062" t="str">
        <f>IF(OR($A11062="",$G11062&lt;&gt;"Ativo"),"",IF(COUNTIFS($A$4:$A11062,$A11062,$G$4:$G11062,"Ativo")=1,1,0))</f>
        <v/>
      </c>
    </row>
    <row r="11063" spans="1:55" x14ac:dyDescent="0.3">
      <c r="A11063" s="76"/>
      <c r="B11063" s="104"/>
      <c r="C11063" s="76"/>
      <c r="D11063" s="77"/>
      <c r="E11063" s="12"/>
      <c r="F11063" s="78"/>
      <c r="G11063" s="77"/>
      <c r="H11063" s="79"/>
      <c r="BA11063" s="5" t="str">
        <f t="shared" si="172"/>
        <v/>
      </c>
      <c r="BB11063" s="5" t="str">
        <f>IF(OR($E11063="",$G11063&lt;&gt;"Ativo"),"",IF(COUNTIFS($E$4:$E11063,$E11063,$A$4:$A11063,$A11063,$G$4:$G11063,"Ativo")=1,1,0))</f>
        <v/>
      </c>
      <c r="BC11063" t="str">
        <f>IF(OR($A11063="",$G11063&lt;&gt;"Ativo"),"",IF(COUNTIFS($A$4:$A11063,$A11063,$G$4:$G11063,"Ativo")=1,1,0))</f>
        <v/>
      </c>
    </row>
    <row r="11064" spans="1:55" x14ac:dyDescent="0.3">
      <c r="A11064" s="76"/>
      <c r="B11064" s="104"/>
      <c r="C11064" s="76"/>
      <c r="D11064" s="77"/>
      <c r="E11064" s="12"/>
      <c r="F11064" s="78"/>
      <c r="G11064" s="77"/>
      <c r="H11064" s="79"/>
      <c r="BA11064" s="5" t="str">
        <f t="shared" si="172"/>
        <v/>
      </c>
      <c r="BB11064" s="5" t="str">
        <f>IF(OR($E11064="",$G11064&lt;&gt;"Ativo"),"",IF(COUNTIFS($E$4:$E11064,$E11064,$A$4:$A11064,$A11064,$G$4:$G11064,"Ativo")=1,1,0))</f>
        <v/>
      </c>
      <c r="BC11064" t="str">
        <f>IF(OR($A11064="",$G11064&lt;&gt;"Ativo"),"",IF(COUNTIFS($A$4:$A11064,$A11064,$G$4:$G11064,"Ativo")=1,1,0))</f>
        <v/>
      </c>
    </row>
    <row r="11065" spans="1:55" x14ac:dyDescent="0.3">
      <c r="A11065" s="76"/>
      <c r="B11065" s="104"/>
      <c r="C11065" s="76"/>
      <c r="D11065" s="77"/>
      <c r="E11065" s="12"/>
      <c r="F11065" s="78"/>
      <c r="G11065" s="77"/>
      <c r="H11065" s="79"/>
      <c r="BA11065" s="5" t="str">
        <f t="shared" si="172"/>
        <v/>
      </c>
      <c r="BB11065" s="5" t="str">
        <f>IF(OR($E11065="",$G11065&lt;&gt;"Ativo"),"",IF(COUNTIFS($E$4:$E11065,$E11065,$A$4:$A11065,$A11065,$G$4:$G11065,"Ativo")=1,1,0))</f>
        <v/>
      </c>
      <c r="BC11065" t="str">
        <f>IF(OR($A11065="",$G11065&lt;&gt;"Ativo"),"",IF(COUNTIFS($A$4:$A11065,$A11065,$G$4:$G11065,"Ativo")=1,1,0))</f>
        <v/>
      </c>
    </row>
    <row r="11066" spans="1:55" x14ac:dyDescent="0.3">
      <c r="A11066" s="76"/>
      <c r="B11066" s="104"/>
      <c r="C11066" s="76"/>
      <c r="D11066" s="77"/>
      <c r="E11066" s="12"/>
      <c r="F11066" s="78"/>
      <c r="G11066" s="77"/>
      <c r="H11066" s="79"/>
      <c r="BA11066" s="5" t="str">
        <f t="shared" si="172"/>
        <v/>
      </c>
      <c r="BB11066" s="5" t="str">
        <f>IF(OR($E11066="",$G11066&lt;&gt;"Ativo"),"",IF(COUNTIFS($E$4:$E11066,$E11066,$A$4:$A11066,$A11066,$G$4:$G11066,"Ativo")=1,1,0))</f>
        <v/>
      </c>
      <c r="BC11066" t="str">
        <f>IF(OR($A11066="",$G11066&lt;&gt;"Ativo"),"",IF(COUNTIFS($A$4:$A11066,$A11066,$G$4:$G11066,"Ativo")=1,1,0))</f>
        <v/>
      </c>
    </row>
    <row r="11067" spans="1:55" x14ac:dyDescent="0.3">
      <c r="A11067" s="76"/>
      <c r="B11067" s="104"/>
      <c r="C11067" s="76"/>
      <c r="D11067" s="77"/>
      <c r="E11067" s="12"/>
      <c r="F11067" s="78"/>
      <c r="G11067" s="77"/>
      <c r="H11067" s="79"/>
      <c r="BA11067" s="5" t="str">
        <f t="shared" si="172"/>
        <v/>
      </c>
      <c r="BB11067" s="5" t="str">
        <f>IF(OR($E11067="",$G11067&lt;&gt;"Ativo"),"",IF(COUNTIFS($E$4:$E11067,$E11067,$A$4:$A11067,$A11067,$G$4:$G11067,"Ativo")=1,1,0))</f>
        <v/>
      </c>
      <c r="BC11067" t="str">
        <f>IF(OR($A11067="",$G11067&lt;&gt;"Ativo"),"",IF(COUNTIFS($A$4:$A11067,$A11067,$G$4:$G11067,"Ativo")=1,1,0))</f>
        <v/>
      </c>
    </row>
    <row r="11068" spans="1:55" x14ac:dyDescent="0.3">
      <c r="A11068" s="76"/>
      <c r="B11068" s="104"/>
      <c r="C11068" s="76"/>
      <c r="D11068" s="77"/>
      <c r="E11068" s="12"/>
      <c r="F11068" s="78"/>
      <c r="G11068" s="77"/>
      <c r="H11068" s="79"/>
      <c r="BA11068" s="5" t="str">
        <f t="shared" si="172"/>
        <v/>
      </c>
      <c r="BB11068" s="5" t="str">
        <f>IF(OR($E11068="",$G11068&lt;&gt;"Ativo"),"",IF(COUNTIFS($E$4:$E11068,$E11068,$A$4:$A11068,$A11068,$G$4:$G11068,"Ativo")=1,1,0))</f>
        <v/>
      </c>
      <c r="BC11068" t="str">
        <f>IF(OR($A11068="",$G11068&lt;&gt;"Ativo"),"",IF(COUNTIFS($A$4:$A11068,$A11068,$G$4:$G11068,"Ativo")=1,1,0))</f>
        <v/>
      </c>
    </row>
    <row r="11069" spans="1:55" x14ac:dyDescent="0.3">
      <c r="A11069" s="76"/>
      <c r="B11069" s="104"/>
      <c r="C11069" s="76"/>
      <c r="D11069" s="77"/>
      <c r="E11069" s="12"/>
      <c r="F11069" s="78"/>
      <c r="G11069" s="77"/>
      <c r="H11069" s="79"/>
      <c r="BA11069" s="5" t="str">
        <f t="shared" si="172"/>
        <v/>
      </c>
      <c r="BB11069" s="5" t="str">
        <f>IF(OR($E11069="",$G11069&lt;&gt;"Ativo"),"",IF(COUNTIFS($E$4:$E11069,$E11069,$A$4:$A11069,$A11069,$G$4:$G11069,"Ativo")=1,1,0))</f>
        <v/>
      </c>
      <c r="BC11069" t="str">
        <f>IF(OR($A11069="",$G11069&lt;&gt;"Ativo"),"",IF(COUNTIFS($A$4:$A11069,$A11069,$G$4:$G11069,"Ativo")=1,1,0))</f>
        <v/>
      </c>
    </row>
    <row r="11070" spans="1:55" x14ac:dyDescent="0.3">
      <c r="A11070" s="76"/>
      <c r="B11070" s="104"/>
      <c r="C11070" s="76"/>
      <c r="D11070" s="77"/>
      <c r="E11070" s="12"/>
      <c r="F11070" s="78"/>
      <c r="G11070" s="77"/>
      <c r="H11070" s="79"/>
      <c r="BA11070" s="5" t="str">
        <f t="shared" si="172"/>
        <v/>
      </c>
      <c r="BB11070" s="5" t="str">
        <f>IF(OR($E11070="",$G11070&lt;&gt;"Ativo"),"",IF(COUNTIFS($E$4:$E11070,$E11070,$A$4:$A11070,$A11070,$G$4:$G11070,"Ativo")=1,1,0))</f>
        <v/>
      </c>
      <c r="BC11070" t="str">
        <f>IF(OR($A11070="",$G11070&lt;&gt;"Ativo"),"",IF(COUNTIFS($A$4:$A11070,$A11070,$G$4:$G11070,"Ativo")=1,1,0))</f>
        <v/>
      </c>
    </row>
    <row r="11071" spans="1:55" x14ac:dyDescent="0.3">
      <c r="A11071" s="76"/>
      <c r="B11071" s="104"/>
      <c r="C11071" s="76"/>
      <c r="D11071" s="77"/>
      <c r="E11071" s="12"/>
      <c r="F11071" s="78"/>
      <c r="G11071" s="77"/>
      <c r="H11071" s="79"/>
      <c r="BA11071" s="5" t="str">
        <f t="shared" si="172"/>
        <v/>
      </c>
      <c r="BB11071" s="5" t="str">
        <f>IF(OR($E11071="",$G11071&lt;&gt;"Ativo"),"",IF(COUNTIFS($E$4:$E11071,$E11071,$A$4:$A11071,$A11071,$G$4:$G11071,"Ativo")=1,1,0))</f>
        <v/>
      </c>
      <c r="BC11071" t="str">
        <f>IF(OR($A11071="",$G11071&lt;&gt;"Ativo"),"",IF(COUNTIFS($A$4:$A11071,$A11071,$G$4:$G11071,"Ativo")=1,1,0))</f>
        <v/>
      </c>
    </row>
    <row r="11072" spans="1:55" x14ac:dyDescent="0.3">
      <c r="A11072" s="76"/>
      <c r="B11072" s="104"/>
      <c r="C11072" s="76"/>
      <c r="D11072" s="77"/>
      <c r="E11072" s="12"/>
      <c r="F11072" s="78"/>
      <c r="G11072" s="77"/>
      <c r="H11072" s="79"/>
      <c r="BA11072" s="5" t="str">
        <f t="shared" si="172"/>
        <v/>
      </c>
      <c r="BB11072" s="5" t="str">
        <f>IF(OR($E11072="",$G11072&lt;&gt;"Ativo"),"",IF(COUNTIFS($E$4:$E11072,$E11072,$A$4:$A11072,$A11072,$G$4:$G11072,"Ativo")=1,1,0))</f>
        <v/>
      </c>
      <c r="BC11072" t="str">
        <f>IF(OR($A11072="",$G11072&lt;&gt;"Ativo"),"",IF(COUNTIFS($A$4:$A11072,$A11072,$G$4:$G11072,"Ativo")=1,1,0))</f>
        <v/>
      </c>
    </row>
    <row r="11073" spans="1:55" x14ac:dyDescent="0.3">
      <c r="A11073" s="76"/>
      <c r="B11073" s="104"/>
      <c r="C11073" s="76"/>
      <c r="D11073" s="77"/>
      <c r="E11073" s="12"/>
      <c r="F11073" s="78"/>
      <c r="G11073" s="77"/>
      <c r="H11073" s="79"/>
      <c r="BA11073" s="5" t="str">
        <f t="shared" si="172"/>
        <v/>
      </c>
      <c r="BB11073" s="5" t="str">
        <f>IF(OR($E11073="",$G11073&lt;&gt;"Ativo"),"",IF(COUNTIFS($E$4:$E11073,$E11073,$A$4:$A11073,$A11073,$G$4:$G11073,"Ativo")=1,1,0))</f>
        <v/>
      </c>
      <c r="BC11073" t="str">
        <f>IF(OR($A11073="",$G11073&lt;&gt;"Ativo"),"",IF(COUNTIFS($A$4:$A11073,$A11073,$G$4:$G11073,"Ativo")=1,1,0))</f>
        <v/>
      </c>
    </row>
    <row r="11074" spans="1:55" x14ac:dyDescent="0.3">
      <c r="A11074" s="76"/>
      <c r="B11074" s="104"/>
      <c r="C11074" s="76"/>
      <c r="D11074" s="77"/>
      <c r="E11074" s="12"/>
      <c r="F11074" s="78"/>
      <c r="G11074" s="77"/>
      <c r="H11074" s="79"/>
      <c r="BA11074" s="5" t="str">
        <f t="shared" si="172"/>
        <v/>
      </c>
      <c r="BB11074" s="5" t="str">
        <f>IF(OR($E11074="",$G11074&lt;&gt;"Ativo"),"",IF(COUNTIFS($E$4:$E11074,$E11074,$A$4:$A11074,$A11074,$G$4:$G11074,"Ativo")=1,1,0))</f>
        <v/>
      </c>
      <c r="BC11074" t="str">
        <f>IF(OR($A11074="",$G11074&lt;&gt;"Ativo"),"",IF(COUNTIFS($A$4:$A11074,$A11074,$G$4:$G11074,"Ativo")=1,1,0))</f>
        <v/>
      </c>
    </row>
    <row r="11075" spans="1:55" x14ac:dyDescent="0.3">
      <c r="A11075" s="76"/>
      <c r="B11075" s="104"/>
      <c r="C11075" s="76"/>
      <c r="D11075" s="77"/>
      <c r="E11075" s="12"/>
      <c r="F11075" s="78"/>
      <c r="G11075" s="77"/>
      <c r="H11075" s="79"/>
      <c r="BA11075" s="5" t="str">
        <f t="shared" si="172"/>
        <v/>
      </c>
      <c r="BB11075" s="5" t="str">
        <f>IF(OR($E11075="",$G11075&lt;&gt;"Ativo"),"",IF(COUNTIFS($E$4:$E11075,$E11075,$A$4:$A11075,$A11075,$G$4:$G11075,"Ativo")=1,1,0))</f>
        <v/>
      </c>
      <c r="BC11075" t="str">
        <f>IF(OR($A11075="",$G11075&lt;&gt;"Ativo"),"",IF(COUNTIFS($A$4:$A11075,$A11075,$G$4:$G11075,"Ativo")=1,1,0))</f>
        <v/>
      </c>
    </row>
    <row r="11076" spans="1:55" x14ac:dyDescent="0.3">
      <c r="A11076" s="76"/>
      <c r="B11076" s="104"/>
      <c r="C11076" s="76"/>
      <c r="D11076" s="77"/>
      <c r="E11076" s="12"/>
      <c r="F11076" s="78"/>
      <c r="G11076" s="77"/>
      <c r="H11076" s="79"/>
      <c r="BA11076" s="5" t="str">
        <f t="shared" ref="BA11076:BA11139" si="173">IF($D11076="","",MID($D11076,4,LEN($D11076)-5))</f>
        <v/>
      </c>
      <c r="BB11076" s="5" t="str">
        <f>IF(OR($E11076="",$G11076&lt;&gt;"Ativo"),"",IF(COUNTIFS($E$4:$E11076,$E11076,$A$4:$A11076,$A11076,$G$4:$G11076,"Ativo")=1,1,0))</f>
        <v/>
      </c>
      <c r="BC11076" t="str">
        <f>IF(OR($A11076="",$G11076&lt;&gt;"Ativo"),"",IF(COUNTIFS($A$4:$A11076,$A11076,$G$4:$G11076,"Ativo")=1,1,0))</f>
        <v/>
      </c>
    </row>
    <row r="11077" spans="1:55" x14ac:dyDescent="0.3">
      <c r="A11077" s="76"/>
      <c r="B11077" s="104"/>
      <c r="C11077" s="76"/>
      <c r="D11077" s="77"/>
      <c r="E11077" s="12"/>
      <c r="F11077" s="78"/>
      <c r="G11077" s="77"/>
      <c r="H11077" s="79"/>
      <c r="BA11077" s="5" t="str">
        <f t="shared" si="173"/>
        <v/>
      </c>
      <c r="BB11077" s="5" t="str">
        <f>IF(OR($E11077="",$G11077&lt;&gt;"Ativo"),"",IF(COUNTIFS($E$4:$E11077,$E11077,$A$4:$A11077,$A11077,$G$4:$G11077,"Ativo")=1,1,0))</f>
        <v/>
      </c>
      <c r="BC11077" t="str">
        <f>IF(OR($A11077="",$G11077&lt;&gt;"Ativo"),"",IF(COUNTIFS($A$4:$A11077,$A11077,$G$4:$G11077,"Ativo")=1,1,0))</f>
        <v/>
      </c>
    </row>
    <row r="11078" spans="1:55" x14ac:dyDescent="0.3">
      <c r="A11078" s="76"/>
      <c r="B11078" s="104"/>
      <c r="C11078" s="76"/>
      <c r="D11078" s="77"/>
      <c r="E11078" s="12"/>
      <c r="F11078" s="78"/>
      <c r="G11078" s="77"/>
      <c r="H11078" s="79"/>
      <c r="BA11078" s="5" t="str">
        <f t="shared" si="173"/>
        <v/>
      </c>
      <c r="BB11078" s="5" t="str">
        <f>IF(OR($E11078="",$G11078&lt;&gt;"Ativo"),"",IF(COUNTIFS($E$4:$E11078,$E11078,$A$4:$A11078,$A11078,$G$4:$G11078,"Ativo")=1,1,0))</f>
        <v/>
      </c>
      <c r="BC11078" t="str">
        <f>IF(OR($A11078="",$G11078&lt;&gt;"Ativo"),"",IF(COUNTIFS($A$4:$A11078,$A11078,$G$4:$G11078,"Ativo")=1,1,0))</f>
        <v/>
      </c>
    </row>
    <row r="11079" spans="1:55" x14ac:dyDescent="0.3">
      <c r="A11079" s="76"/>
      <c r="B11079" s="104"/>
      <c r="C11079" s="76"/>
      <c r="D11079" s="77"/>
      <c r="E11079" s="12"/>
      <c r="F11079" s="78"/>
      <c r="G11079" s="77"/>
      <c r="H11079" s="79"/>
      <c r="BA11079" s="5" t="str">
        <f t="shared" si="173"/>
        <v/>
      </c>
      <c r="BB11079" s="5" t="str">
        <f>IF(OR($E11079="",$G11079&lt;&gt;"Ativo"),"",IF(COUNTIFS($E$4:$E11079,$E11079,$A$4:$A11079,$A11079,$G$4:$G11079,"Ativo")=1,1,0))</f>
        <v/>
      </c>
      <c r="BC11079" t="str">
        <f>IF(OR($A11079="",$G11079&lt;&gt;"Ativo"),"",IF(COUNTIFS($A$4:$A11079,$A11079,$G$4:$G11079,"Ativo")=1,1,0))</f>
        <v/>
      </c>
    </row>
    <row r="11080" spans="1:55" x14ac:dyDescent="0.3">
      <c r="A11080" s="76"/>
      <c r="B11080" s="104"/>
      <c r="C11080" s="76"/>
      <c r="D11080" s="77"/>
      <c r="E11080" s="12"/>
      <c r="F11080" s="78"/>
      <c r="G11080" s="77"/>
      <c r="H11080" s="79"/>
      <c r="BA11080" s="5" t="str">
        <f t="shared" si="173"/>
        <v/>
      </c>
      <c r="BB11080" s="5" t="str">
        <f>IF(OR($E11080="",$G11080&lt;&gt;"Ativo"),"",IF(COUNTIFS($E$4:$E11080,$E11080,$A$4:$A11080,$A11080,$G$4:$G11080,"Ativo")=1,1,0))</f>
        <v/>
      </c>
      <c r="BC11080" t="str">
        <f>IF(OR($A11080="",$G11080&lt;&gt;"Ativo"),"",IF(COUNTIFS($A$4:$A11080,$A11080,$G$4:$G11080,"Ativo")=1,1,0))</f>
        <v/>
      </c>
    </row>
    <row r="11081" spans="1:55" x14ac:dyDescent="0.3">
      <c r="A11081" s="76"/>
      <c r="B11081" s="104"/>
      <c r="C11081" s="76"/>
      <c r="D11081" s="77"/>
      <c r="E11081" s="12"/>
      <c r="F11081" s="78"/>
      <c r="G11081" s="77"/>
      <c r="H11081" s="79"/>
      <c r="BA11081" s="5" t="str">
        <f t="shared" si="173"/>
        <v/>
      </c>
      <c r="BB11081" s="5" t="str">
        <f>IF(OR($E11081="",$G11081&lt;&gt;"Ativo"),"",IF(COUNTIFS($E$4:$E11081,$E11081,$A$4:$A11081,$A11081,$G$4:$G11081,"Ativo")=1,1,0))</f>
        <v/>
      </c>
      <c r="BC11081" t="str">
        <f>IF(OR($A11081="",$G11081&lt;&gt;"Ativo"),"",IF(COUNTIFS($A$4:$A11081,$A11081,$G$4:$G11081,"Ativo")=1,1,0))</f>
        <v/>
      </c>
    </row>
    <row r="11082" spans="1:55" x14ac:dyDescent="0.3">
      <c r="A11082" s="76"/>
      <c r="B11082" s="104"/>
      <c r="C11082" s="76"/>
      <c r="D11082" s="77"/>
      <c r="E11082" s="12"/>
      <c r="F11082" s="78"/>
      <c r="G11082" s="77"/>
      <c r="H11082" s="79"/>
      <c r="BA11082" s="5" t="str">
        <f t="shared" si="173"/>
        <v/>
      </c>
      <c r="BB11082" s="5" t="str">
        <f>IF(OR($E11082="",$G11082&lt;&gt;"Ativo"),"",IF(COUNTIFS($E$4:$E11082,$E11082,$A$4:$A11082,$A11082,$G$4:$G11082,"Ativo")=1,1,0))</f>
        <v/>
      </c>
      <c r="BC11082" t="str">
        <f>IF(OR($A11082="",$G11082&lt;&gt;"Ativo"),"",IF(COUNTIFS($A$4:$A11082,$A11082,$G$4:$G11082,"Ativo")=1,1,0))</f>
        <v/>
      </c>
    </row>
    <row r="11083" spans="1:55" x14ac:dyDescent="0.3">
      <c r="A11083" s="76"/>
      <c r="B11083" s="104"/>
      <c r="C11083" s="76"/>
      <c r="D11083" s="77"/>
      <c r="E11083" s="12"/>
      <c r="F11083" s="78"/>
      <c r="G11083" s="77"/>
      <c r="H11083" s="79"/>
      <c r="BA11083" s="5" t="str">
        <f t="shared" si="173"/>
        <v/>
      </c>
      <c r="BB11083" s="5" t="str">
        <f>IF(OR($E11083="",$G11083&lt;&gt;"Ativo"),"",IF(COUNTIFS($E$4:$E11083,$E11083,$A$4:$A11083,$A11083,$G$4:$G11083,"Ativo")=1,1,0))</f>
        <v/>
      </c>
      <c r="BC11083" t="str">
        <f>IF(OR($A11083="",$G11083&lt;&gt;"Ativo"),"",IF(COUNTIFS($A$4:$A11083,$A11083,$G$4:$G11083,"Ativo")=1,1,0))</f>
        <v/>
      </c>
    </row>
    <row r="11084" spans="1:55" x14ac:dyDescent="0.3">
      <c r="A11084" s="76"/>
      <c r="B11084" s="104"/>
      <c r="C11084" s="76"/>
      <c r="D11084" s="77"/>
      <c r="E11084" s="12"/>
      <c r="F11084" s="78"/>
      <c r="G11084" s="77"/>
      <c r="H11084" s="79"/>
      <c r="BA11084" s="5" t="str">
        <f t="shared" si="173"/>
        <v/>
      </c>
      <c r="BB11084" s="5" t="str">
        <f>IF(OR($E11084="",$G11084&lt;&gt;"Ativo"),"",IF(COUNTIFS($E$4:$E11084,$E11084,$A$4:$A11084,$A11084,$G$4:$G11084,"Ativo")=1,1,0))</f>
        <v/>
      </c>
      <c r="BC11084" t="str">
        <f>IF(OR($A11084="",$G11084&lt;&gt;"Ativo"),"",IF(COUNTIFS($A$4:$A11084,$A11084,$G$4:$G11084,"Ativo")=1,1,0))</f>
        <v/>
      </c>
    </row>
    <row r="11085" spans="1:55" x14ac:dyDescent="0.3">
      <c r="A11085" s="76"/>
      <c r="B11085" s="104"/>
      <c r="C11085" s="76"/>
      <c r="D11085" s="77"/>
      <c r="E11085" s="12"/>
      <c r="F11085" s="78"/>
      <c r="G11085" s="77"/>
      <c r="H11085" s="79"/>
      <c r="BA11085" s="5" t="str">
        <f t="shared" si="173"/>
        <v/>
      </c>
      <c r="BB11085" s="5" t="str">
        <f>IF(OR($E11085="",$G11085&lt;&gt;"Ativo"),"",IF(COUNTIFS($E$4:$E11085,$E11085,$A$4:$A11085,$A11085,$G$4:$G11085,"Ativo")=1,1,0))</f>
        <v/>
      </c>
      <c r="BC11085" t="str">
        <f>IF(OR($A11085="",$G11085&lt;&gt;"Ativo"),"",IF(COUNTIFS($A$4:$A11085,$A11085,$G$4:$G11085,"Ativo")=1,1,0))</f>
        <v/>
      </c>
    </row>
    <row r="11086" spans="1:55" x14ac:dyDescent="0.3">
      <c r="A11086" s="76"/>
      <c r="B11086" s="104"/>
      <c r="C11086" s="76"/>
      <c r="D11086" s="77"/>
      <c r="E11086" s="12"/>
      <c r="F11086" s="78"/>
      <c r="G11086" s="77"/>
      <c r="H11086" s="79"/>
      <c r="BA11086" s="5" t="str">
        <f t="shared" si="173"/>
        <v/>
      </c>
      <c r="BB11086" s="5" t="str">
        <f>IF(OR($E11086="",$G11086&lt;&gt;"Ativo"),"",IF(COUNTIFS($E$4:$E11086,$E11086,$A$4:$A11086,$A11086,$G$4:$G11086,"Ativo")=1,1,0))</f>
        <v/>
      </c>
      <c r="BC11086" t="str">
        <f>IF(OR($A11086="",$G11086&lt;&gt;"Ativo"),"",IF(COUNTIFS($A$4:$A11086,$A11086,$G$4:$G11086,"Ativo")=1,1,0))</f>
        <v/>
      </c>
    </row>
    <row r="11087" spans="1:55" x14ac:dyDescent="0.3">
      <c r="A11087" s="76"/>
      <c r="B11087" s="104"/>
      <c r="C11087" s="76"/>
      <c r="D11087" s="77"/>
      <c r="E11087" s="12"/>
      <c r="F11087" s="78"/>
      <c r="G11087" s="77"/>
      <c r="H11087" s="79"/>
      <c r="BA11087" s="5" t="str">
        <f t="shared" si="173"/>
        <v/>
      </c>
      <c r="BB11087" s="5" t="str">
        <f>IF(OR($E11087="",$G11087&lt;&gt;"Ativo"),"",IF(COUNTIFS($E$4:$E11087,$E11087,$A$4:$A11087,$A11087,$G$4:$G11087,"Ativo")=1,1,0))</f>
        <v/>
      </c>
      <c r="BC11087" t="str">
        <f>IF(OR($A11087="",$G11087&lt;&gt;"Ativo"),"",IF(COUNTIFS($A$4:$A11087,$A11087,$G$4:$G11087,"Ativo")=1,1,0))</f>
        <v/>
      </c>
    </row>
    <row r="11088" spans="1:55" x14ac:dyDescent="0.3">
      <c r="A11088" s="76"/>
      <c r="B11088" s="104"/>
      <c r="C11088" s="76"/>
      <c r="D11088" s="77"/>
      <c r="E11088" s="12"/>
      <c r="F11088" s="78"/>
      <c r="G11088" s="77"/>
      <c r="H11088" s="79"/>
      <c r="BA11088" s="5" t="str">
        <f t="shared" si="173"/>
        <v/>
      </c>
      <c r="BB11088" s="5" t="str">
        <f>IF(OR($E11088="",$G11088&lt;&gt;"Ativo"),"",IF(COUNTIFS($E$4:$E11088,$E11088,$A$4:$A11088,$A11088,$G$4:$G11088,"Ativo")=1,1,0))</f>
        <v/>
      </c>
      <c r="BC11088" t="str">
        <f>IF(OR($A11088="",$G11088&lt;&gt;"Ativo"),"",IF(COUNTIFS($A$4:$A11088,$A11088,$G$4:$G11088,"Ativo")=1,1,0))</f>
        <v/>
      </c>
    </row>
    <row r="11089" spans="1:55" x14ac:dyDescent="0.3">
      <c r="A11089" s="76"/>
      <c r="B11089" s="104"/>
      <c r="C11089" s="76"/>
      <c r="D11089" s="77"/>
      <c r="E11089" s="12"/>
      <c r="F11089" s="78"/>
      <c r="G11089" s="77"/>
      <c r="H11089" s="79"/>
      <c r="BA11089" s="5" t="str">
        <f t="shared" si="173"/>
        <v/>
      </c>
      <c r="BB11089" s="5" t="str">
        <f>IF(OR($E11089="",$G11089&lt;&gt;"Ativo"),"",IF(COUNTIFS($E$4:$E11089,$E11089,$A$4:$A11089,$A11089,$G$4:$G11089,"Ativo")=1,1,0))</f>
        <v/>
      </c>
      <c r="BC11089" t="str">
        <f>IF(OR($A11089="",$G11089&lt;&gt;"Ativo"),"",IF(COUNTIFS($A$4:$A11089,$A11089,$G$4:$G11089,"Ativo")=1,1,0))</f>
        <v/>
      </c>
    </row>
    <row r="11090" spans="1:55" x14ac:dyDescent="0.3">
      <c r="A11090" s="76"/>
      <c r="B11090" s="104"/>
      <c r="C11090" s="76"/>
      <c r="D11090" s="77"/>
      <c r="E11090" s="12"/>
      <c r="F11090" s="78"/>
      <c r="G11090" s="77"/>
      <c r="H11090" s="79"/>
      <c r="BA11090" s="5" t="str">
        <f t="shared" si="173"/>
        <v/>
      </c>
      <c r="BB11090" s="5" t="str">
        <f>IF(OR($E11090="",$G11090&lt;&gt;"Ativo"),"",IF(COUNTIFS($E$4:$E11090,$E11090,$A$4:$A11090,$A11090,$G$4:$G11090,"Ativo")=1,1,0))</f>
        <v/>
      </c>
      <c r="BC11090" t="str">
        <f>IF(OR($A11090="",$G11090&lt;&gt;"Ativo"),"",IF(COUNTIFS($A$4:$A11090,$A11090,$G$4:$G11090,"Ativo")=1,1,0))</f>
        <v/>
      </c>
    </row>
    <row r="11091" spans="1:55" x14ac:dyDescent="0.3">
      <c r="A11091" s="76"/>
      <c r="B11091" s="104"/>
      <c r="C11091" s="76"/>
      <c r="D11091" s="77"/>
      <c r="E11091" s="12"/>
      <c r="F11091" s="78"/>
      <c r="G11091" s="77"/>
      <c r="H11091" s="79"/>
      <c r="BA11091" s="5" t="str">
        <f t="shared" si="173"/>
        <v/>
      </c>
      <c r="BB11091" s="5" t="str">
        <f>IF(OR($E11091="",$G11091&lt;&gt;"Ativo"),"",IF(COUNTIFS($E$4:$E11091,$E11091,$A$4:$A11091,$A11091,$G$4:$G11091,"Ativo")=1,1,0))</f>
        <v/>
      </c>
      <c r="BC11091" t="str">
        <f>IF(OR($A11091="",$G11091&lt;&gt;"Ativo"),"",IF(COUNTIFS($A$4:$A11091,$A11091,$G$4:$G11091,"Ativo")=1,1,0))</f>
        <v/>
      </c>
    </row>
    <row r="11092" spans="1:55" x14ac:dyDescent="0.3">
      <c r="A11092" s="76"/>
      <c r="B11092" s="104"/>
      <c r="C11092" s="76"/>
      <c r="D11092" s="77"/>
      <c r="E11092" s="12"/>
      <c r="F11092" s="78"/>
      <c r="G11092" s="77"/>
      <c r="H11092" s="79"/>
      <c r="BA11092" s="5" t="str">
        <f t="shared" si="173"/>
        <v/>
      </c>
      <c r="BB11092" s="5" t="str">
        <f>IF(OR($E11092="",$G11092&lt;&gt;"Ativo"),"",IF(COUNTIFS($E$4:$E11092,$E11092,$A$4:$A11092,$A11092,$G$4:$G11092,"Ativo")=1,1,0))</f>
        <v/>
      </c>
      <c r="BC11092" t="str">
        <f>IF(OR($A11092="",$G11092&lt;&gt;"Ativo"),"",IF(COUNTIFS($A$4:$A11092,$A11092,$G$4:$G11092,"Ativo")=1,1,0))</f>
        <v/>
      </c>
    </row>
    <row r="11093" spans="1:55" x14ac:dyDescent="0.3">
      <c r="A11093" s="76"/>
      <c r="B11093" s="104"/>
      <c r="C11093" s="76"/>
      <c r="D11093" s="77"/>
      <c r="E11093" s="12"/>
      <c r="F11093" s="78"/>
      <c r="G11093" s="77"/>
      <c r="H11093" s="79"/>
      <c r="BA11093" s="5" t="str">
        <f t="shared" si="173"/>
        <v/>
      </c>
      <c r="BB11093" s="5" t="str">
        <f>IF(OR($E11093="",$G11093&lt;&gt;"Ativo"),"",IF(COUNTIFS($E$4:$E11093,$E11093,$A$4:$A11093,$A11093,$G$4:$G11093,"Ativo")=1,1,0))</f>
        <v/>
      </c>
      <c r="BC11093" t="str">
        <f>IF(OR($A11093="",$G11093&lt;&gt;"Ativo"),"",IF(COUNTIFS($A$4:$A11093,$A11093,$G$4:$G11093,"Ativo")=1,1,0))</f>
        <v/>
      </c>
    </row>
    <row r="11094" spans="1:55" x14ac:dyDescent="0.3">
      <c r="A11094" s="76"/>
      <c r="B11094" s="104"/>
      <c r="C11094" s="76"/>
      <c r="D11094" s="77"/>
      <c r="E11094" s="12"/>
      <c r="F11094" s="78"/>
      <c r="G11094" s="77"/>
      <c r="H11094" s="79"/>
      <c r="BA11094" s="5" t="str">
        <f t="shared" si="173"/>
        <v/>
      </c>
      <c r="BB11094" s="5" t="str">
        <f>IF(OR($E11094="",$G11094&lt;&gt;"Ativo"),"",IF(COUNTIFS($E$4:$E11094,$E11094,$A$4:$A11094,$A11094,$G$4:$G11094,"Ativo")=1,1,0))</f>
        <v/>
      </c>
      <c r="BC11094" t="str">
        <f>IF(OR($A11094="",$G11094&lt;&gt;"Ativo"),"",IF(COUNTIFS($A$4:$A11094,$A11094,$G$4:$G11094,"Ativo")=1,1,0))</f>
        <v/>
      </c>
    </row>
    <row r="11095" spans="1:55" x14ac:dyDescent="0.3">
      <c r="A11095" s="76"/>
      <c r="B11095" s="104"/>
      <c r="C11095" s="76"/>
      <c r="D11095" s="77"/>
      <c r="E11095" s="12"/>
      <c r="F11095" s="78"/>
      <c r="G11095" s="77"/>
      <c r="H11095" s="79"/>
      <c r="BA11095" s="5" t="str">
        <f t="shared" si="173"/>
        <v/>
      </c>
      <c r="BB11095" s="5" t="str">
        <f>IF(OR($E11095="",$G11095&lt;&gt;"Ativo"),"",IF(COUNTIFS($E$4:$E11095,$E11095,$A$4:$A11095,$A11095,$G$4:$G11095,"Ativo")=1,1,0))</f>
        <v/>
      </c>
      <c r="BC11095" t="str">
        <f>IF(OR($A11095="",$G11095&lt;&gt;"Ativo"),"",IF(COUNTIFS($A$4:$A11095,$A11095,$G$4:$G11095,"Ativo")=1,1,0))</f>
        <v/>
      </c>
    </row>
    <row r="11096" spans="1:55" x14ac:dyDescent="0.3">
      <c r="A11096" s="76"/>
      <c r="B11096" s="104"/>
      <c r="C11096" s="76"/>
      <c r="D11096" s="77"/>
      <c r="E11096" s="12"/>
      <c r="F11096" s="78"/>
      <c r="G11096" s="77"/>
      <c r="H11096" s="79"/>
      <c r="BA11096" s="5" t="str">
        <f t="shared" si="173"/>
        <v/>
      </c>
      <c r="BB11096" s="5" t="str">
        <f>IF(OR($E11096="",$G11096&lt;&gt;"Ativo"),"",IF(COUNTIFS($E$4:$E11096,$E11096,$A$4:$A11096,$A11096,$G$4:$G11096,"Ativo")=1,1,0))</f>
        <v/>
      </c>
      <c r="BC11096" t="str">
        <f>IF(OR($A11096="",$G11096&lt;&gt;"Ativo"),"",IF(COUNTIFS($A$4:$A11096,$A11096,$G$4:$G11096,"Ativo")=1,1,0))</f>
        <v/>
      </c>
    </row>
    <row r="11097" spans="1:55" x14ac:dyDescent="0.3">
      <c r="A11097" s="76"/>
      <c r="B11097" s="104"/>
      <c r="C11097" s="76"/>
      <c r="D11097" s="77"/>
      <c r="E11097" s="12"/>
      <c r="F11097" s="78"/>
      <c r="G11097" s="77"/>
      <c r="H11097" s="79"/>
      <c r="BA11097" s="5" t="str">
        <f t="shared" si="173"/>
        <v/>
      </c>
      <c r="BB11097" s="5" t="str">
        <f>IF(OR($E11097="",$G11097&lt;&gt;"Ativo"),"",IF(COUNTIFS($E$4:$E11097,$E11097,$A$4:$A11097,$A11097,$G$4:$G11097,"Ativo")=1,1,0))</f>
        <v/>
      </c>
      <c r="BC11097" t="str">
        <f>IF(OR($A11097="",$G11097&lt;&gt;"Ativo"),"",IF(COUNTIFS($A$4:$A11097,$A11097,$G$4:$G11097,"Ativo")=1,1,0))</f>
        <v/>
      </c>
    </row>
    <row r="11098" spans="1:55" x14ac:dyDescent="0.3">
      <c r="A11098" s="76"/>
      <c r="B11098" s="104"/>
      <c r="C11098" s="76"/>
      <c r="D11098" s="77"/>
      <c r="E11098" s="12"/>
      <c r="F11098" s="78"/>
      <c r="G11098" s="77"/>
      <c r="H11098" s="79"/>
      <c r="BA11098" s="5" t="str">
        <f t="shared" si="173"/>
        <v/>
      </c>
      <c r="BB11098" s="5" t="str">
        <f>IF(OR($E11098="",$G11098&lt;&gt;"Ativo"),"",IF(COUNTIFS($E$4:$E11098,$E11098,$A$4:$A11098,$A11098,$G$4:$G11098,"Ativo")=1,1,0))</f>
        <v/>
      </c>
      <c r="BC11098" t="str">
        <f>IF(OR($A11098="",$G11098&lt;&gt;"Ativo"),"",IF(COUNTIFS($A$4:$A11098,$A11098,$G$4:$G11098,"Ativo")=1,1,0))</f>
        <v/>
      </c>
    </row>
    <row r="11099" spans="1:55" x14ac:dyDescent="0.3">
      <c r="A11099" s="76"/>
      <c r="B11099" s="104"/>
      <c r="C11099" s="76"/>
      <c r="D11099" s="77"/>
      <c r="E11099" s="12"/>
      <c r="F11099" s="78"/>
      <c r="G11099" s="77"/>
      <c r="H11099" s="79"/>
      <c r="BA11099" s="5" t="str">
        <f t="shared" si="173"/>
        <v/>
      </c>
      <c r="BB11099" s="5" t="str">
        <f>IF(OR($E11099="",$G11099&lt;&gt;"Ativo"),"",IF(COUNTIFS($E$4:$E11099,$E11099,$A$4:$A11099,$A11099,$G$4:$G11099,"Ativo")=1,1,0))</f>
        <v/>
      </c>
      <c r="BC11099" t="str">
        <f>IF(OR($A11099="",$G11099&lt;&gt;"Ativo"),"",IF(COUNTIFS($A$4:$A11099,$A11099,$G$4:$G11099,"Ativo")=1,1,0))</f>
        <v/>
      </c>
    </row>
    <row r="11100" spans="1:55" x14ac:dyDescent="0.3">
      <c r="A11100" s="76"/>
      <c r="B11100" s="104"/>
      <c r="C11100" s="76"/>
      <c r="D11100" s="77"/>
      <c r="E11100" s="12"/>
      <c r="F11100" s="78"/>
      <c r="G11100" s="77"/>
      <c r="H11100" s="79"/>
      <c r="BA11100" s="5" t="str">
        <f t="shared" si="173"/>
        <v/>
      </c>
      <c r="BB11100" s="5" t="str">
        <f>IF(OR($E11100="",$G11100&lt;&gt;"Ativo"),"",IF(COUNTIFS($E$4:$E11100,$E11100,$A$4:$A11100,$A11100,$G$4:$G11100,"Ativo")=1,1,0))</f>
        <v/>
      </c>
      <c r="BC11100" t="str">
        <f>IF(OR($A11100="",$G11100&lt;&gt;"Ativo"),"",IF(COUNTIFS($A$4:$A11100,$A11100,$G$4:$G11100,"Ativo")=1,1,0))</f>
        <v/>
      </c>
    </row>
    <row r="11101" spans="1:55" x14ac:dyDescent="0.3">
      <c r="A11101" s="76"/>
      <c r="B11101" s="104"/>
      <c r="C11101" s="76"/>
      <c r="D11101" s="77"/>
      <c r="E11101" s="12"/>
      <c r="F11101" s="78"/>
      <c r="G11101" s="77"/>
      <c r="H11101" s="79"/>
      <c r="BA11101" s="5" t="str">
        <f t="shared" si="173"/>
        <v/>
      </c>
      <c r="BB11101" s="5" t="str">
        <f>IF(OR($E11101="",$G11101&lt;&gt;"Ativo"),"",IF(COUNTIFS($E$4:$E11101,$E11101,$A$4:$A11101,$A11101,$G$4:$G11101,"Ativo")=1,1,0))</f>
        <v/>
      </c>
      <c r="BC11101" t="str">
        <f>IF(OR($A11101="",$G11101&lt;&gt;"Ativo"),"",IF(COUNTIFS($A$4:$A11101,$A11101,$G$4:$G11101,"Ativo")=1,1,0))</f>
        <v/>
      </c>
    </row>
    <row r="11102" spans="1:55" x14ac:dyDescent="0.3">
      <c r="A11102" s="76"/>
      <c r="B11102" s="104"/>
      <c r="C11102" s="76"/>
      <c r="D11102" s="77"/>
      <c r="E11102" s="12"/>
      <c r="F11102" s="78"/>
      <c r="G11102" s="77"/>
      <c r="H11102" s="79"/>
      <c r="BA11102" s="5" t="str">
        <f t="shared" si="173"/>
        <v/>
      </c>
      <c r="BB11102" s="5" t="str">
        <f>IF(OR($E11102="",$G11102&lt;&gt;"Ativo"),"",IF(COUNTIFS($E$4:$E11102,$E11102,$A$4:$A11102,$A11102,$G$4:$G11102,"Ativo")=1,1,0))</f>
        <v/>
      </c>
      <c r="BC11102" t="str">
        <f>IF(OR($A11102="",$G11102&lt;&gt;"Ativo"),"",IF(COUNTIFS($A$4:$A11102,$A11102,$G$4:$G11102,"Ativo")=1,1,0))</f>
        <v/>
      </c>
    </row>
    <row r="11103" spans="1:55" x14ac:dyDescent="0.3">
      <c r="A11103" s="76"/>
      <c r="B11103" s="104"/>
      <c r="C11103" s="76"/>
      <c r="D11103" s="77"/>
      <c r="E11103" s="12"/>
      <c r="F11103" s="78"/>
      <c r="G11103" s="77"/>
      <c r="H11103" s="79"/>
      <c r="BA11103" s="5" t="str">
        <f t="shared" si="173"/>
        <v/>
      </c>
      <c r="BB11103" s="5" t="str">
        <f>IF(OR($E11103="",$G11103&lt;&gt;"Ativo"),"",IF(COUNTIFS($E$4:$E11103,$E11103,$A$4:$A11103,$A11103,$G$4:$G11103,"Ativo")=1,1,0))</f>
        <v/>
      </c>
      <c r="BC11103" t="str">
        <f>IF(OR($A11103="",$G11103&lt;&gt;"Ativo"),"",IF(COUNTIFS($A$4:$A11103,$A11103,$G$4:$G11103,"Ativo")=1,1,0))</f>
        <v/>
      </c>
    </row>
    <row r="11104" spans="1:55" x14ac:dyDescent="0.3">
      <c r="A11104" s="76"/>
      <c r="B11104" s="104"/>
      <c r="C11104" s="76"/>
      <c r="D11104" s="77"/>
      <c r="E11104" s="12"/>
      <c r="F11104" s="78"/>
      <c r="G11104" s="77"/>
      <c r="H11104" s="79"/>
      <c r="BA11104" s="5" t="str">
        <f t="shared" si="173"/>
        <v/>
      </c>
      <c r="BB11104" s="5" t="str">
        <f>IF(OR($E11104="",$G11104&lt;&gt;"Ativo"),"",IF(COUNTIFS($E$4:$E11104,$E11104,$A$4:$A11104,$A11104,$G$4:$G11104,"Ativo")=1,1,0))</f>
        <v/>
      </c>
      <c r="BC11104" t="str">
        <f>IF(OR($A11104="",$G11104&lt;&gt;"Ativo"),"",IF(COUNTIFS($A$4:$A11104,$A11104,$G$4:$G11104,"Ativo")=1,1,0))</f>
        <v/>
      </c>
    </row>
    <row r="11105" spans="1:55" x14ac:dyDescent="0.3">
      <c r="A11105" s="76"/>
      <c r="B11105" s="104"/>
      <c r="C11105" s="76"/>
      <c r="D11105" s="77"/>
      <c r="E11105" s="12"/>
      <c r="F11105" s="78"/>
      <c r="G11105" s="77"/>
      <c r="H11105" s="79"/>
      <c r="BA11105" s="5" t="str">
        <f t="shared" si="173"/>
        <v/>
      </c>
      <c r="BB11105" s="5" t="str">
        <f>IF(OR($E11105="",$G11105&lt;&gt;"Ativo"),"",IF(COUNTIFS($E$4:$E11105,$E11105,$A$4:$A11105,$A11105,$G$4:$G11105,"Ativo")=1,1,0))</f>
        <v/>
      </c>
      <c r="BC11105" t="str">
        <f>IF(OR($A11105="",$G11105&lt;&gt;"Ativo"),"",IF(COUNTIFS($A$4:$A11105,$A11105,$G$4:$G11105,"Ativo")=1,1,0))</f>
        <v/>
      </c>
    </row>
    <row r="11106" spans="1:55" x14ac:dyDescent="0.3">
      <c r="A11106" s="76"/>
      <c r="B11106" s="104"/>
      <c r="C11106" s="76"/>
      <c r="D11106" s="77"/>
      <c r="E11106" s="12"/>
      <c r="F11106" s="78"/>
      <c r="G11106" s="77"/>
      <c r="H11106" s="79"/>
      <c r="BA11106" s="5" t="str">
        <f t="shared" si="173"/>
        <v/>
      </c>
      <c r="BB11106" s="5" t="str">
        <f>IF(OR($E11106="",$G11106&lt;&gt;"Ativo"),"",IF(COUNTIFS($E$4:$E11106,$E11106,$A$4:$A11106,$A11106,$G$4:$G11106,"Ativo")=1,1,0))</f>
        <v/>
      </c>
      <c r="BC11106" t="str">
        <f>IF(OR($A11106="",$G11106&lt;&gt;"Ativo"),"",IF(COUNTIFS($A$4:$A11106,$A11106,$G$4:$G11106,"Ativo")=1,1,0))</f>
        <v/>
      </c>
    </row>
    <row r="11107" spans="1:55" x14ac:dyDescent="0.3">
      <c r="A11107" s="76"/>
      <c r="B11107" s="104"/>
      <c r="C11107" s="76"/>
      <c r="D11107" s="77"/>
      <c r="E11107" s="12"/>
      <c r="F11107" s="78"/>
      <c r="G11107" s="77"/>
      <c r="H11107" s="79"/>
      <c r="BA11107" s="5" t="str">
        <f t="shared" si="173"/>
        <v/>
      </c>
      <c r="BB11107" s="5" t="str">
        <f>IF(OR($E11107="",$G11107&lt;&gt;"Ativo"),"",IF(COUNTIFS($E$4:$E11107,$E11107,$A$4:$A11107,$A11107,$G$4:$G11107,"Ativo")=1,1,0))</f>
        <v/>
      </c>
      <c r="BC11107" t="str">
        <f>IF(OR($A11107="",$G11107&lt;&gt;"Ativo"),"",IF(COUNTIFS($A$4:$A11107,$A11107,$G$4:$G11107,"Ativo")=1,1,0))</f>
        <v/>
      </c>
    </row>
    <row r="11108" spans="1:55" x14ac:dyDescent="0.3">
      <c r="A11108" s="76"/>
      <c r="B11108" s="104"/>
      <c r="C11108" s="76"/>
      <c r="D11108" s="77"/>
      <c r="E11108" s="12"/>
      <c r="F11108" s="78"/>
      <c r="G11108" s="77"/>
      <c r="H11108" s="79"/>
      <c r="BA11108" s="5" t="str">
        <f t="shared" si="173"/>
        <v/>
      </c>
      <c r="BB11108" s="5" t="str">
        <f>IF(OR($E11108="",$G11108&lt;&gt;"Ativo"),"",IF(COUNTIFS($E$4:$E11108,$E11108,$A$4:$A11108,$A11108,$G$4:$G11108,"Ativo")=1,1,0))</f>
        <v/>
      </c>
      <c r="BC11108" t="str">
        <f>IF(OR($A11108="",$G11108&lt;&gt;"Ativo"),"",IF(COUNTIFS($A$4:$A11108,$A11108,$G$4:$G11108,"Ativo")=1,1,0))</f>
        <v/>
      </c>
    </row>
    <row r="11109" spans="1:55" x14ac:dyDescent="0.3">
      <c r="A11109" s="76"/>
      <c r="B11109" s="104"/>
      <c r="C11109" s="76"/>
      <c r="D11109" s="77"/>
      <c r="E11109" s="12"/>
      <c r="F11109" s="78"/>
      <c r="G11109" s="77"/>
      <c r="H11109" s="79"/>
      <c r="BA11109" s="5" t="str">
        <f t="shared" si="173"/>
        <v/>
      </c>
      <c r="BB11109" s="5" t="str">
        <f>IF(OR($E11109="",$G11109&lt;&gt;"Ativo"),"",IF(COUNTIFS($E$4:$E11109,$E11109,$A$4:$A11109,$A11109,$G$4:$G11109,"Ativo")=1,1,0))</f>
        <v/>
      </c>
      <c r="BC11109" t="str">
        <f>IF(OR($A11109="",$G11109&lt;&gt;"Ativo"),"",IF(COUNTIFS($A$4:$A11109,$A11109,$G$4:$G11109,"Ativo")=1,1,0))</f>
        <v/>
      </c>
    </row>
    <row r="11110" spans="1:55" x14ac:dyDescent="0.3">
      <c r="A11110" s="76"/>
      <c r="B11110" s="104"/>
      <c r="C11110" s="76"/>
      <c r="D11110" s="77"/>
      <c r="E11110" s="12"/>
      <c r="F11110" s="78"/>
      <c r="G11110" s="77"/>
      <c r="H11110" s="79"/>
      <c r="BA11110" s="5" t="str">
        <f t="shared" si="173"/>
        <v/>
      </c>
      <c r="BB11110" s="5" t="str">
        <f>IF(OR($E11110="",$G11110&lt;&gt;"Ativo"),"",IF(COUNTIFS($E$4:$E11110,$E11110,$A$4:$A11110,$A11110,$G$4:$G11110,"Ativo")=1,1,0))</f>
        <v/>
      </c>
      <c r="BC11110" t="str">
        <f>IF(OR($A11110="",$G11110&lt;&gt;"Ativo"),"",IF(COUNTIFS($A$4:$A11110,$A11110,$G$4:$G11110,"Ativo")=1,1,0))</f>
        <v/>
      </c>
    </row>
    <row r="11111" spans="1:55" x14ac:dyDescent="0.3">
      <c r="A11111" s="76"/>
      <c r="B11111" s="104"/>
      <c r="C11111" s="76"/>
      <c r="D11111" s="77"/>
      <c r="E11111" s="12"/>
      <c r="F11111" s="78"/>
      <c r="G11111" s="77"/>
      <c r="H11111" s="79"/>
      <c r="BA11111" s="5" t="str">
        <f t="shared" si="173"/>
        <v/>
      </c>
      <c r="BB11111" s="5" t="str">
        <f>IF(OR($E11111="",$G11111&lt;&gt;"Ativo"),"",IF(COUNTIFS($E$4:$E11111,$E11111,$A$4:$A11111,$A11111,$G$4:$G11111,"Ativo")=1,1,0))</f>
        <v/>
      </c>
      <c r="BC11111" t="str">
        <f>IF(OR($A11111="",$G11111&lt;&gt;"Ativo"),"",IF(COUNTIFS($A$4:$A11111,$A11111,$G$4:$G11111,"Ativo")=1,1,0))</f>
        <v/>
      </c>
    </row>
    <row r="11112" spans="1:55" x14ac:dyDescent="0.3">
      <c r="A11112" s="76"/>
      <c r="B11112" s="104"/>
      <c r="C11112" s="76"/>
      <c r="D11112" s="77"/>
      <c r="E11112" s="12"/>
      <c r="F11112" s="78"/>
      <c r="G11112" s="77"/>
      <c r="H11112" s="79"/>
      <c r="BA11112" s="5" t="str">
        <f t="shared" si="173"/>
        <v/>
      </c>
      <c r="BB11112" s="5" t="str">
        <f>IF(OR($E11112="",$G11112&lt;&gt;"Ativo"),"",IF(COUNTIFS($E$4:$E11112,$E11112,$A$4:$A11112,$A11112,$G$4:$G11112,"Ativo")=1,1,0))</f>
        <v/>
      </c>
      <c r="BC11112" t="str">
        <f>IF(OR($A11112="",$G11112&lt;&gt;"Ativo"),"",IF(COUNTIFS($A$4:$A11112,$A11112,$G$4:$G11112,"Ativo")=1,1,0))</f>
        <v/>
      </c>
    </row>
    <row r="11113" spans="1:55" x14ac:dyDescent="0.3">
      <c r="A11113" s="76"/>
      <c r="B11113" s="104"/>
      <c r="C11113" s="76"/>
      <c r="D11113" s="77"/>
      <c r="E11113" s="12"/>
      <c r="F11113" s="78"/>
      <c r="G11113" s="77"/>
      <c r="H11113" s="79"/>
      <c r="BA11113" s="5" t="str">
        <f t="shared" si="173"/>
        <v/>
      </c>
      <c r="BB11113" s="5" t="str">
        <f>IF(OR($E11113="",$G11113&lt;&gt;"Ativo"),"",IF(COUNTIFS($E$4:$E11113,$E11113,$A$4:$A11113,$A11113,$G$4:$G11113,"Ativo")=1,1,0))</f>
        <v/>
      </c>
      <c r="BC11113" t="str">
        <f>IF(OR($A11113="",$G11113&lt;&gt;"Ativo"),"",IF(COUNTIFS($A$4:$A11113,$A11113,$G$4:$G11113,"Ativo")=1,1,0))</f>
        <v/>
      </c>
    </row>
    <row r="11114" spans="1:55" x14ac:dyDescent="0.3">
      <c r="A11114" s="76"/>
      <c r="B11114" s="104"/>
      <c r="C11114" s="76"/>
      <c r="D11114" s="77"/>
      <c r="E11114" s="12"/>
      <c r="F11114" s="78"/>
      <c r="G11114" s="77"/>
      <c r="H11114" s="79"/>
      <c r="BA11114" s="5" t="str">
        <f t="shared" si="173"/>
        <v/>
      </c>
      <c r="BB11114" s="5" t="str">
        <f>IF(OR($E11114="",$G11114&lt;&gt;"Ativo"),"",IF(COUNTIFS($E$4:$E11114,$E11114,$A$4:$A11114,$A11114,$G$4:$G11114,"Ativo")=1,1,0))</f>
        <v/>
      </c>
      <c r="BC11114" t="str">
        <f>IF(OR($A11114="",$G11114&lt;&gt;"Ativo"),"",IF(COUNTIFS($A$4:$A11114,$A11114,$G$4:$G11114,"Ativo")=1,1,0))</f>
        <v/>
      </c>
    </row>
    <row r="11115" spans="1:55" x14ac:dyDescent="0.3">
      <c r="A11115" s="76"/>
      <c r="B11115" s="104"/>
      <c r="C11115" s="76"/>
      <c r="D11115" s="77"/>
      <c r="E11115" s="12"/>
      <c r="F11115" s="78"/>
      <c r="G11115" s="77"/>
      <c r="H11115" s="79"/>
      <c r="BA11115" s="5" t="str">
        <f t="shared" si="173"/>
        <v/>
      </c>
      <c r="BB11115" s="5" t="str">
        <f>IF(OR($E11115="",$G11115&lt;&gt;"Ativo"),"",IF(COUNTIFS($E$4:$E11115,$E11115,$A$4:$A11115,$A11115,$G$4:$G11115,"Ativo")=1,1,0))</f>
        <v/>
      </c>
      <c r="BC11115" t="str">
        <f>IF(OR($A11115="",$G11115&lt;&gt;"Ativo"),"",IF(COUNTIFS($A$4:$A11115,$A11115,$G$4:$G11115,"Ativo")=1,1,0))</f>
        <v/>
      </c>
    </row>
    <row r="11116" spans="1:55" x14ac:dyDescent="0.3">
      <c r="A11116" s="76"/>
      <c r="B11116" s="104"/>
      <c r="C11116" s="76"/>
      <c r="D11116" s="77"/>
      <c r="E11116" s="12"/>
      <c r="F11116" s="78"/>
      <c r="G11116" s="77"/>
      <c r="H11116" s="79"/>
      <c r="BA11116" s="5" t="str">
        <f t="shared" si="173"/>
        <v/>
      </c>
      <c r="BB11116" s="5" t="str">
        <f>IF(OR($E11116="",$G11116&lt;&gt;"Ativo"),"",IF(COUNTIFS($E$4:$E11116,$E11116,$A$4:$A11116,$A11116,$G$4:$G11116,"Ativo")=1,1,0))</f>
        <v/>
      </c>
      <c r="BC11116" t="str">
        <f>IF(OR($A11116="",$G11116&lt;&gt;"Ativo"),"",IF(COUNTIFS($A$4:$A11116,$A11116,$G$4:$G11116,"Ativo")=1,1,0))</f>
        <v/>
      </c>
    </row>
    <row r="11117" spans="1:55" x14ac:dyDescent="0.3">
      <c r="A11117" s="76"/>
      <c r="B11117" s="104"/>
      <c r="C11117" s="76"/>
      <c r="D11117" s="77"/>
      <c r="E11117" s="12"/>
      <c r="F11117" s="78"/>
      <c r="G11117" s="77"/>
      <c r="H11117" s="79"/>
      <c r="BA11117" s="5" t="str">
        <f t="shared" si="173"/>
        <v/>
      </c>
      <c r="BB11117" s="5" t="str">
        <f>IF(OR($E11117="",$G11117&lt;&gt;"Ativo"),"",IF(COUNTIFS($E$4:$E11117,$E11117,$A$4:$A11117,$A11117,$G$4:$G11117,"Ativo")=1,1,0))</f>
        <v/>
      </c>
      <c r="BC11117" t="str">
        <f>IF(OR($A11117="",$G11117&lt;&gt;"Ativo"),"",IF(COUNTIFS($A$4:$A11117,$A11117,$G$4:$G11117,"Ativo")=1,1,0))</f>
        <v/>
      </c>
    </row>
    <row r="11118" spans="1:55" x14ac:dyDescent="0.3">
      <c r="A11118" s="76"/>
      <c r="B11118" s="104"/>
      <c r="C11118" s="76"/>
      <c r="D11118" s="77"/>
      <c r="E11118" s="12"/>
      <c r="F11118" s="78"/>
      <c r="G11118" s="77"/>
      <c r="H11118" s="79"/>
      <c r="BA11118" s="5" t="str">
        <f t="shared" si="173"/>
        <v/>
      </c>
      <c r="BB11118" s="5" t="str">
        <f>IF(OR($E11118="",$G11118&lt;&gt;"Ativo"),"",IF(COUNTIFS($E$4:$E11118,$E11118,$A$4:$A11118,$A11118,$G$4:$G11118,"Ativo")=1,1,0))</f>
        <v/>
      </c>
      <c r="BC11118" t="str">
        <f>IF(OR($A11118="",$G11118&lt;&gt;"Ativo"),"",IF(COUNTIFS($A$4:$A11118,$A11118,$G$4:$G11118,"Ativo")=1,1,0))</f>
        <v/>
      </c>
    </row>
    <row r="11119" spans="1:55" x14ac:dyDescent="0.3">
      <c r="A11119" s="76"/>
      <c r="B11119" s="104"/>
      <c r="C11119" s="76"/>
      <c r="D11119" s="77"/>
      <c r="E11119" s="12"/>
      <c r="F11119" s="78"/>
      <c r="G11119" s="77"/>
      <c r="H11119" s="79"/>
      <c r="BA11119" s="5" t="str">
        <f t="shared" si="173"/>
        <v/>
      </c>
      <c r="BB11119" s="5" t="str">
        <f>IF(OR($E11119="",$G11119&lt;&gt;"Ativo"),"",IF(COUNTIFS($E$4:$E11119,$E11119,$A$4:$A11119,$A11119,$G$4:$G11119,"Ativo")=1,1,0))</f>
        <v/>
      </c>
      <c r="BC11119" t="str">
        <f>IF(OR($A11119="",$G11119&lt;&gt;"Ativo"),"",IF(COUNTIFS($A$4:$A11119,$A11119,$G$4:$G11119,"Ativo")=1,1,0))</f>
        <v/>
      </c>
    </row>
    <row r="11120" spans="1:55" x14ac:dyDescent="0.3">
      <c r="A11120" s="76"/>
      <c r="B11120" s="104"/>
      <c r="C11120" s="76"/>
      <c r="D11120" s="77"/>
      <c r="E11120" s="12"/>
      <c r="F11120" s="78"/>
      <c r="G11120" s="77"/>
      <c r="H11120" s="79"/>
      <c r="BA11120" s="5" t="str">
        <f t="shared" si="173"/>
        <v/>
      </c>
      <c r="BB11120" s="5" t="str">
        <f>IF(OR($E11120="",$G11120&lt;&gt;"Ativo"),"",IF(COUNTIFS($E$4:$E11120,$E11120,$A$4:$A11120,$A11120,$G$4:$G11120,"Ativo")=1,1,0))</f>
        <v/>
      </c>
      <c r="BC11120" t="str">
        <f>IF(OR($A11120="",$G11120&lt;&gt;"Ativo"),"",IF(COUNTIFS($A$4:$A11120,$A11120,$G$4:$G11120,"Ativo")=1,1,0))</f>
        <v/>
      </c>
    </row>
    <row r="11121" spans="1:55" x14ac:dyDescent="0.3">
      <c r="A11121" s="76"/>
      <c r="B11121" s="104"/>
      <c r="C11121" s="76"/>
      <c r="D11121" s="77"/>
      <c r="E11121" s="12"/>
      <c r="F11121" s="78"/>
      <c r="G11121" s="77"/>
      <c r="H11121" s="79"/>
      <c r="BA11121" s="5" t="str">
        <f t="shared" si="173"/>
        <v/>
      </c>
      <c r="BB11121" s="5" t="str">
        <f>IF(OR($E11121="",$G11121&lt;&gt;"Ativo"),"",IF(COUNTIFS($E$4:$E11121,$E11121,$A$4:$A11121,$A11121,$G$4:$G11121,"Ativo")=1,1,0))</f>
        <v/>
      </c>
      <c r="BC11121" t="str">
        <f>IF(OR($A11121="",$G11121&lt;&gt;"Ativo"),"",IF(COUNTIFS($A$4:$A11121,$A11121,$G$4:$G11121,"Ativo")=1,1,0))</f>
        <v/>
      </c>
    </row>
    <row r="11122" spans="1:55" x14ac:dyDescent="0.3">
      <c r="A11122" s="76"/>
      <c r="B11122" s="104"/>
      <c r="C11122" s="76"/>
      <c r="D11122" s="77"/>
      <c r="E11122" s="12"/>
      <c r="F11122" s="78"/>
      <c r="G11122" s="77"/>
      <c r="H11122" s="79"/>
      <c r="BA11122" s="5" t="str">
        <f t="shared" si="173"/>
        <v/>
      </c>
      <c r="BB11122" s="5" t="str">
        <f>IF(OR($E11122="",$G11122&lt;&gt;"Ativo"),"",IF(COUNTIFS($E$4:$E11122,$E11122,$A$4:$A11122,$A11122,$G$4:$G11122,"Ativo")=1,1,0))</f>
        <v/>
      </c>
      <c r="BC11122" t="str">
        <f>IF(OR($A11122="",$G11122&lt;&gt;"Ativo"),"",IF(COUNTIFS($A$4:$A11122,$A11122,$G$4:$G11122,"Ativo")=1,1,0))</f>
        <v/>
      </c>
    </row>
    <row r="11123" spans="1:55" x14ac:dyDescent="0.3">
      <c r="A11123" s="76"/>
      <c r="B11123" s="104"/>
      <c r="C11123" s="76"/>
      <c r="D11123" s="77"/>
      <c r="E11123" s="12"/>
      <c r="F11123" s="78"/>
      <c r="G11123" s="77"/>
      <c r="H11123" s="79"/>
      <c r="BA11123" s="5" t="str">
        <f t="shared" si="173"/>
        <v/>
      </c>
      <c r="BB11123" s="5" t="str">
        <f>IF(OR($E11123="",$G11123&lt;&gt;"Ativo"),"",IF(COUNTIFS($E$4:$E11123,$E11123,$A$4:$A11123,$A11123,$G$4:$G11123,"Ativo")=1,1,0))</f>
        <v/>
      </c>
      <c r="BC11123" t="str">
        <f>IF(OR($A11123="",$G11123&lt;&gt;"Ativo"),"",IF(COUNTIFS($A$4:$A11123,$A11123,$G$4:$G11123,"Ativo")=1,1,0))</f>
        <v/>
      </c>
    </row>
    <row r="11124" spans="1:55" x14ac:dyDescent="0.3">
      <c r="A11124" s="76"/>
      <c r="B11124" s="104"/>
      <c r="C11124" s="76"/>
      <c r="D11124" s="77"/>
      <c r="E11124" s="12"/>
      <c r="F11124" s="78"/>
      <c r="G11124" s="77"/>
      <c r="H11124" s="79"/>
      <c r="BA11124" s="5" t="str">
        <f t="shared" si="173"/>
        <v/>
      </c>
      <c r="BB11124" s="5" t="str">
        <f>IF(OR($E11124="",$G11124&lt;&gt;"Ativo"),"",IF(COUNTIFS($E$4:$E11124,$E11124,$A$4:$A11124,$A11124,$G$4:$G11124,"Ativo")=1,1,0))</f>
        <v/>
      </c>
      <c r="BC11124" t="str">
        <f>IF(OR($A11124="",$G11124&lt;&gt;"Ativo"),"",IF(COUNTIFS($A$4:$A11124,$A11124,$G$4:$G11124,"Ativo")=1,1,0))</f>
        <v/>
      </c>
    </row>
    <row r="11125" spans="1:55" x14ac:dyDescent="0.3">
      <c r="A11125" s="76"/>
      <c r="B11125" s="104"/>
      <c r="C11125" s="76"/>
      <c r="D11125" s="77"/>
      <c r="E11125" s="12"/>
      <c r="F11125" s="78"/>
      <c r="G11125" s="77"/>
      <c r="H11125" s="79"/>
      <c r="BA11125" s="5" t="str">
        <f t="shared" si="173"/>
        <v/>
      </c>
      <c r="BB11125" s="5" t="str">
        <f>IF(OR($E11125="",$G11125&lt;&gt;"Ativo"),"",IF(COUNTIFS($E$4:$E11125,$E11125,$A$4:$A11125,$A11125,$G$4:$G11125,"Ativo")=1,1,0))</f>
        <v/>
      </c>
      <c r="BC11125" t="str">
        <f>IF(OR($A11125="",$G11125&lt;&gt;"Ativo"),"",IF(COUNTIFS($A$4:$A11125,$A11125,$G$4:$G11125,"Ativo")=1,1,0))</f>
        <v/>
      </c>
    </row>
    <row r="11126" spans="1:55" x14ac:dyDescent="0.3">
      <c r="A11126" s="76"/>
      <c r="B11126" s="104"/>
      <c r="C11126" s="76"/>
      <c r="D11126" s="77"/>
      <c r="E11126" s="12"/>
      <c r="F11126" s="78"/>
      <c r="G11126" s="77"/>
      <c r="H11126" s="79"/>
      <c r="BA11126" s="5" t="str">
        <f t="shared" si="173"/>
        <v/>
      </c>
      <c r="BB11126" s="5" t="str">
        <f>IF(OR($E11126="",$G11126&lt;&gt;"Ativo"),"",IF(COUNTIFS($E$4:$E11126,$E11126,$A$4:$A11126,$A11126,$G$4:$G11126,"Ativo")=1,1,0))</f>
        <v/>
      </c>
      <c r="BC11126" t="str">
        <f>IF(OR($A11126="",$G11126&lt;&gt;"Ativo"),"",IF(COUNTIFS($A$4:$A11126,$A11126,$G$4:$G11126,"Ativo")=1,1,0))</f>
        <v/>
      </c>
    </row>
    <row r="11127" spans="1:55" x14ac:dyDescent="0.3">
      <c r="A11127" s="76"/>
      <c r="B11127" s="104"/>
      <c r="C11127" s="76"/>
      <c r="D11127" s="77"/>
      <c r="E11127" s="12"/>
      <c r="F11127" s="78"/>
      <c r="G11127" s="77"/>
      <c r="H11127" s="79"/>
      <c r="BA11127" s="5" t="str">
        <f t="shared" si="173"/>
        <v/>
      </c>
      <c r="BB11127" s="5" t="str">
        <f>IF(OR($E11127="",$G11127&lt;&gt;"Ativo"),"",IF(COUNTIFS($E$4:$E11127,$E11127,$A$4:$A11127,$A11127,$G$4:$G11127,"Ativo")=1,1,0))</f>
        <v/>
      </c>
      <c r="BC11127" t="str">
        <f>IF(OR($A11127="",$G11127&lt;&gt;"Ativo"),"",IF(COUNTIFS($A$4:$A11127,$A11127,$G$4:$G11127,"Ativo")=1,1,0))</f>
        <v/>
      </c>
    </row>
    <row r="11128" spans="1:55" x14ac:dyDescent="0.3">
      <c r="A11128" s="76"/>
      <c r="B11128" s="104"/>
      <c r="C11128" s="76"/>
      <c r="D11128" s="77"/>
      <c r="E11128" s="12"/>
      <c r="F11128" s="78"/>
      <c r="G11128" s="77"/>
      <c r="H11128" s="79"/>
      <c r="BA11128" s="5" t="str">
        <f t="shared" si="173"/>
        <v/>
      </c>
      <c r="BB11128" s="5" t="str">
        <f>IF(OR($E11128="",$G11128&lt;&gt;"Ativo"),"",IF(COUNTIFS($E$4:$E11128,$E11128,$A$4:$A11128,$A11128,$G$4:$G11128,"Ativo")=1,1,0))</f>
        <v/>
      </c>
      <c r="BC11128" t="str">
        <f>IF(OR($A11128="",$G11128&lt;&gt;"Ativo"),"",IF(COUNTIFS($A$4:$A11128,$A11128,$G$4:$G11128,"Ativo")=1,1,0))</f>
        <v/>
      </c>
    </row>
    <row r="11129" spans="1:55" x14ac:dyDescent="0.3">
      <c r="A11129" s="76"/>
      <c r="B11129" s="104"/>
      <c r="C11129" s="76"/>
      <c r="D11129" s="77"/>
      <c r="E11129" s="12"/>
      <c r="F11129" s="78"/>
      <c r="G11129" s="77"/>
      <c r="H11129" s="79"/>
      <c r="BA11129" s="5" t="str">
        <f t="shared" si="173"/>
        <v/>
      </c>
      <c r="BB11129" s="5" t="str">
        <f>IF(OR($E11129="",$G11129&lt;&gt;"Ativo"),"",IF(COUNTIFS($E$4:$E11129,$E11129,$A$4:$A11129,$A11129,$G$4:$G11129,"Ativo")=1,1,0))</f>
        <v/>
      </c>
      <c r="BC11129" t="str">
        <f>IF(OR($A11129="",$G11129&lt;&gt;"Ativo"),"",IF(COUNTIFS($A$4:$A11129,$A11129,$G$4:$G11129,"Ativo")=1,1,0))</f>
        <v/>
      </c>
    </row>
    <row r="11130" spans="1:55" x14ac:dyDescent="0.3">
      <c r="A11130" s="76"/>
      <c r="B11130" s="104"/>
      <c r="C11130" s="76"/>
      <c r="D11130" s="77"/>
      <c r="E11130" s="12"/>
      <c r="F11130" s="78"/>
      <c r="G11130" s="77"/>
      <c r="H11130" s="79"/>
      <c r="BA11130" s="5" t="str">
        <f t="shared" si="173"/>
        <v/>
      </c>
      <c r="BB11130" s="5" t="str">
        <f>IF(OR($E11130="",$G11130&lt;&gt;"Ativo"),"",IF(COUNTIFS($E$4:$E11130,$E11130,$A$4:$A11130,$A11130,$G$4:$G11130,"Ativo")=1,1,0))</f>
        <v/>
      </c>
      <c r="BC11130" t="str">
        <f>IF(OR($A11130="",$G11130&lt;&gt;"Ativo"),"",IF(COUNTIFS($A$4:$A11130,$A11130,$G$4:$G11130,"Ativo")=1,1,0))</f>
        <v/>
      </c>
    </row>
    <row r="11131" spans="1:55" x14ac:dyDescent="0.3">
      <c r="A11131" s="76"/>
      <c r="B11131" s="104"/>
      <c r="C11131" s="76"/>
      <c r="D11131" s="77"/>
      <c r="E11131" s="12"/>
      <c r="F11131" s="78"/>
      <c r="G11131" s="77"/>
      <c r="H11131" s="79"/>
      <c r="BA11131" s="5" t="str">
        <f t="shared" si="173"/>
        <v/>
      </c>
      <c r="BB11131" s="5" t="str">
        <f>IF(OR($E11131="",$G11131&lt;&gt;"Ativo"),"",IF(COUNTIFS($E$4:$E11131,$E11131,$A$4:$A11131,$A11131,$G$4:$G11131,"Ativo")=1,1,0))</f>
        <v/>
      </c>
      <c r="BC11131" t="str">
        <f>IF(OR($A11131="",$G11131&lt;&gt;"Ativo"),"",IF(COUNTIFS($A$4:$A11131,$A11131,$G$4:$G11131,"Ativo")=1,1,0))</f>
        <v/>
      </c>
    </row>
    <row r="11132" spans="1:55" x14ac:dyDescent="0.3">
      <c r="A11132" s="76"/>
      <c r="B11132" s="104"/>
      <c r="C11132" s="76"/>
      <c r="D11132" s="77"/>
      <c r="E11132" s="12"/>
      <c r="F11132" s="78"/>
      <c r="G11132" s="77"/>
      <c r="H11132" s="79"/>
      <c r="BA11132" s="5" t="str">
        <f t="shared" si="173"/>
        <v/>
      </c>
      <c r="BB11132" s="5" t="str">
        <f>IF(OR($E11132="",$G11132&lt;&gt;"Ativo"),"",IF(COUNTIFS($E$4:$E11132,$E11132,$A$4:$A11132,$A11132,$G$4:$G11132,"Ativo")=1,1,0))</f>
        <v/>
      </c>
      <c r="BC11132" t="str">
        <f>IF(OR($A11132="",$G11132&lt;&gt;"Ativo"),"",IF(COUNTIFS($A$4:$A11132,$A11132,$G$4:$G11132,"Ativo")=1,1,0))</f>
        <v/>
      </c>
    </row>
    <row r="11133" spans="1:55" x14ac:dyDescent="0.3">
      <c r="A11133" s="76"/>
      <c r="B11133" s="104"/>
      <c r="C11133" s="76"/>
      <c r="D11133" s="77"/>
      <c r="E11133" s="12"/>
      <c r="F11133" s="78"/>
      <c r="G11133" s="77"/>
      <c r="H11133" s="79"/>
      <c r="BA11133" s="5" t="str">
        <f t="shared" si="173"/>
        <v/>
      </c>
      <c r="BB11133" s="5" t="str">
        <f>IF(OR($E11133="",$G11133&lt;&gt;"Ativo"),"",IF(COUNTIFS($E$4:$E11133,$E11133,$A$4:$A11133,$A11133,$G$4:$G11133,"Ativo")=1,1,0))</f>
        <v/>
      </c>
      <c r="BC11133" t="str">
        <f>IF(OR($A11133="",$G11133&lt;&gt;"Ativo"),"",IF(COUNTIFS($A$4:$A11133,$A11133,$G$4:$G11133,"Ativo")=1,1,0))</f>
        <v/>
      </c>
    </row>
    <row r="11134" spans="1:55" x14ac:dyDescent="0.3">
      <c r="A11134" s="76"/>
      <c r="B11134" s="104"/>
      <c r="C11134" s="76"/>
      <c r="D11134" s="77"/>
      <c r="E11134" s="12"/>
      <c r="F11134" s="78"/>
      <c r="G11134" s="77"/>
      <c r="H11134" s="79"/>
      <c r="BA11134" s="5" t="str">
        <f t="shared" si="173"/>
        <v/>
      </c>
      <c r="BB11134" s="5" t="str">
        <f>IF(OR($E11134="",$G11134&lt;&gt;"Ativo"),"",IF(COUNTIFS($E$4:$E11134,$E11134,$A$4:$A11134,$A11134,$G$4:$G11134,"Ativo")=1,1,0))</f>
        <v/>
      </c>
      <c r="BC11134" t="str">
        <f>IF(OR($A11134="",$G11134&lt;&gt;"Ativo"),"",IF(COUNTIFS($A$4:$A11134,$A11134,$G$4:$G11134,"Ativo")=1,1,0))</f>
        <v/>
      </c>
    </row>
    <row r="11135" spans="1:55" x14ac:dyDescent="0.3">
      <c r="A11135" s="76"/>
      <c r="B11135" s="104"/>
      <c r="C11135" s="76"/>
      <c r="D11135" s="77"/>
      <c r="E11135" s="12"/>
      <c r="F11135" s="78"/>
      <c r="G11135" s="77"/>
      <c r="H11135" s="79"/>
      <c r="BA11135" s="5" t="str">
        <f t="shared" si="173"/>
        <v/>
      </c>
      <c r="BB11135" s="5" t="str">
        <f>IF(OR($E11135="",$G11135&lt;&gt;"Ativo"),"",IF(COUNTIFS($E$4:$E11135,$E11135,$A$4:$A11135,$A11135,$G$4:$G11135,"Ativo")=1,1,0))</f>
        <v/>
      </c>
      <c r="BC11135" t="str">
        <f>IF(OR($A11135="",$G11135&lt;&gt;"Ativo"),"",IF(COUNTIFS($A$4:$A11135,$A11135,$G$4:$G11135,"Ativo")=1,1,0))</f>
        <v/>
      </c>
    </row>
    <row r="11136" spans="1:55" x14ac:dyDescent="0.3">
      <c r="A11136" s="76"/>
      <c r="B11136" s="104"/>
      <c r="C11136" s="76"/>
      <c r="D11136" s="77"/>
      <c r="E11136" s="12"/>
      <c r="F11136" s="78"/>
      <c r="G11136" s="77"/>
      <c r="H11136" s="79"/>
      <c r="BA11136" s="5" t="str">
        <f t="shared" si="173"/>
        <v/>
      </c>
      <c r="BB11136" s="5" t="str">
        <f>IF(OR($E11136="",$G11136&lt;&gt;"Ativo"),"",IF(COUNTIFS($E$4:$E11136,$E11136,$A$4:$A11136,$A11136,$G$4:$G11136,"Ativo")=1,1,0))</f>
        <v/>
      </c>
      <c r="BC11136" t="str">
        <f>IF(OR($A11136="",$G11136&lt;&gt;"Ativo"),"",IF(COUNTIFS($A$4:$A11136,$A11136,$G$4:$G11136,"Ativo")=1,1,0))</f>
        <v/>
      </c>
    </row>
    <row r="11137" spans="1:55" x14ac:dyDescent="0.3">
      <c r="A11137" s="76"/>
      <c r="B11137" s="104"/>
      <c r="C11137" s="76"/>
      <c r="D11137" s="77"/>
      <c r="E11137" s="12"/>
      <c r="F11137" s="78"/>
      <c r="G11137" s="77"/>
      <c r="H11137" s="79"/>
      <c r="BA11137" s="5" t="str">
        <f t="shared" si="173"/>
        <v/>
      </c>
      <c r="BB11137" s="5" t="str">
        <f>IF(OR($E11137="",$G11137&lt;&gt;"Ativo"),"",IF(COUNTIFS($E$4:$E11137,$E11137,$A$4:$A11137,$A11137,$G$4:$G11137,"Ativo")=1,1,0))</f>
        <v/>
      </c>
      <c r="BC11137" t="str">
        <f>IF(OR($A11137="",$G11137&lt;&gt;"Ativo"),"",IF(COUNTIFS($A$4:$A11137,$A11137,$G$4:$G11137,"Ativo")=1,1,0))</f>
        <v/>
      </c>
    </row>
    <row r="11138" spans="1:55" x14ac:dyDescent="0.3">
      <c r="A11138" s="76"/>
      <c r="B11138" s="104"/>
      <c r="C11138" s="76"/>
      <c r="D11138" s="77"/>
      <c r="E11138" s="12"/>
      <c r="F11138" s="78"/>
      <c r="G11138" s="77"/>
      <c r="H11138" s="79"/>
      <c r="BA11138" s="5" t="str">
        <f t="shared" si="173"/>
        <v/>
      </c>
      <c r="BB11138" s="5" t="str">
        <f>IF(OR($E11138="",$G11138&lt;&gt;"Ativo"),"",IF(COUNTIFS($E$4:$E11138,$E11138,$A$4:$A11138,$A11138,$G$4:$G11138,"Ativo")=1,1,0))</f>
        <v/>
      </c>
      <c r="BC11138" t="str">
        <f>IF(OR($A11138="",$G11138&lt;&gt;"Ativo"),"",IF(COUNTIFS($A$4:$A11138,$A11138,$G$4:$G11138,"Ativo")=1,1,0))</f>
        <v/>
      </c>
    </row>
    <row r="11139" spans="1:55" x14ac:dyDescent="0.3">
      <c r="A11139" s="76"/>
      <c r="B11139" s="104"/>
      <c r="C11139" s="76"/>
      <c r="D11139" s="77"/>
      <c r="E11139" s="12"/>
      <c r="F11139" s="78"/>
      <c r="G11139" s="77"/>
      <c r="H11139" s="79"/>
      <c r="BA11139" s="5" t="str">
        <f t="shared" si="173"/>
        <v/>
      </c>
      <c r="BB11139" s="5" t="str">
        <f>IF(OR($E11139="",$G11139&lt;&gt;"Ativo"),"",IF(COUNTIFS($E$4:$E11139,$E11139,$A$4:$A11139,$A11139,$G$4:$G11139,"Ativo")=1,1,0))</f>
        <v/>
      </c>
      <c r="BC11139" t="str">
        <f>IF(OR($A11139="",$G11139&lt;&gt;"Ativo"),"",IF(COUNTIFS($A$4:$A11139,$A11139,$G$4:$G11139,"Ativo")=1,1,0))</f>
        <v/>
      </c>
    </row>
    <row r="11140" spans="1:55" x14ac:dyDescent="0.3">
      <c r="A11140" s="76"/>
      <c r="B11140" s="104"/>
      <c r="C11140" s="76"/>
      <c r="D11140" s="77"/>
      <c r="E11140" s="12"/>
      <c r="F11140" s="78"/>
      <c r="G11140" s="77"/>
      <c r="H11140" s="79"/>
      <c r="BA11140" s="5" t="str">
        <f t="shared" ref="BA11140:BA11203" si="174">IF($D11140="","",MID($D11140,4,LEN($D11140)-5))</f>
        <v/>
      </c>
      <c r="BB11140" s="5" t="str">
        <f>IF(OR($E11140="",$G11140&lt;&gt;"Ativo"),"",IF(COUNTIFS($E$4:$E11140,$E11140,$A$4:$A11140,$A11140,$G$4:$G11140,"Ativo")=1,1,0))</f>
        <v/>
      </c>
      <c r="BC11140" t="str">
        <f>IF(OR($A11140="",$G11140&lt;&gt;"Ativo"),"",IF(COUNTIFS($A$4:$A11140,$A11140,$G$4:$G11140,"Ativo")=1,1,0))</f>
        <v/>
      </c>
    </row>
    <row r="11141" spans="1:55" x14ac:dyDescent="0.3">
      <c r="A11141" s="76"/>
      <c r="B11141" s="104"/>
      <c r="C11141" s="76"/>
      <c r="D11141" s="77"/>
      <c r="E11141" s="12"/>
      <c r="F11141" s="78"/>
      <c r="G11141" s="77"/>
      <c r="H11141" s="79"/>
      <c r="BA11141" s="5" t="str">
        <f t="shared" si="174"/>
        <v/>
      </c>
      <c r="BB11141" s="5" t="str">
        <f>IF(OR($E11141="",$G11141&lt;&gt;"Ativo"),"",IF(COUNTIFS($E$4:$E11141,$E11141,$A$4:$A11141,$A11141,$G$4:$G11141,"Ativo")=1,1,0))</f>
        <v/>
      </c>
      <c r="BC11141" t="str">
        <f>IF(OR($A11141="",$G11141&lt;&gt;"Ativo"),"",IF(COUNTIFS($A$4:$A11141,$A11141,$G$4:$G11141,"Ativo")=1,1,0))</f>
        <v/>
      </c>
    </row>
    <row r="11142" spans="1:55" x14ac:dyDescent="0.3">
      <c r="A11142" s="76"/>
      <c r="B11142" s="104"/>
      <c r="C11142" s="76"/>
      <c r="D11142" s="77"/>
      <c r="E11142" s="12"/>
      <c r="F11142" s="78"/>
      <c r="G11142" s="77"/>
      <c r="H11142" s="79"/>
      <c r="BA11142" s="5" t="str">
        <f t="shared" si="174"/>
        <v/>
      </c>
      <c r="BB11142" s="5" t="str">
        <f>IF(OR($E11142="",$G11142&lt;&gt;"Ativo"),"",IF(COUNTIFS($E$4:$E11142,$E11142,$A$4:$A11142,$A11142,$G$4:$G11142,"Ativo")=1,1,0))</f>
        <v/>
      </c>
      <c r="BC11142" t="str">
        <f>IF(OR($A11142="",$G11142&lt;&gt;"Ativo"),"",IF(COUNTIFS($A$4:$A11142,$A11142,$G$4:$G11142,"Ativo")=1,1,0))</f>
        <v/>
      </c>
    </row>
    <row r="11143" spans="1:55" x14ac:dyDescent="0.3">
      <c r="A11143" s="76"/>
      <c r="B11143" s="104"/>
      <c r="C11143" s="76"/>
      <c r="D11143" s="77"/>
      <c r="E11143" s="12"/>
      <c r="F11143" s="78"/>
      <c r="G11143" s="77"/>
      <c r="H11143" s="79"/>
      <c r="BA11143" s="5" t="str">
        <f t="shared" si="174"/>
        <v/>
      </c>
      <c r="BB11143" s="5" t="str">
        <f>IF(OR($E11143="",$G11143&lt;&gt;"Ativo"),"",IF(COUNTIFS($E$4:$E11143,$E11143,$A$4:$A11143,$A11143,$G$4:$G11143,"Ativo")=1,1,0))</f>
        <v/>
      </c>
      <c r="BC11143" t="str">
        <f>IF(OR($A11143="",$G11143&lt;&gt;"Ativo"),"",IF(COUNTIFS($A$4:$A11143,$A11143,$G$4:$G11143,"Ativo")=1,1,0))</f>
        <v/>
      </c>
    </row>
    <row r="11144" spans="1:55" x14ac:dyDescent="0.3">
      <c r="A11144" s="76"/>
      <c r="B11144" s="104"/>
      <c r="C11144" s="76"/>
      <c r="D11144" s="77"/>
      <c r="E11144" s="12"/>
      <c r="F11144" s="78"/>
      <c r="G11144" s="77"/>
      <c r="H11144" s="79"/>
      <c r="BA11144" s="5" t="str">
        <f t="shared" si="174"/>
        <v/>
      </c>
      <c r="BB11144" s="5" t="str">
        <f>IF(OR($E11144="",$G11144&lt;&gt;"Ativo"),"",IF(COUNTIFS($E$4:$E11144,$E11144,$A$4:$A11144,$A11144,$G$4:$G11144,"Ativo")=1,1,0))</f>
        <v/>
      </c>
      <c r="BC11144" t="str">
        <f>IF(OR($A11144="",$G11144&lt;&gt;"Ativo"),"",IF(COUNTIFS($A$4:$A11144,$A11144,$G$4:$G11144,"Ativo")=1,1,0))</f>
        <v/>
      </c>
    </row>
    <row r="11145" spans="1:55" x14ac:dyDescent="0.3">
      <c r="A11145" s="76"/>
      <c r="B11145" s="104"/>
      <c r="C11145" s="76"/>
      <c r="D11145" s="77"/>
      <c r="E11145" s="12"/>
      <c r="F11145" s="78"/>
      <c r="G11145" s="77"/>
      <c r="H11145" s="79"/>
      <c r="BA11145" s="5" t="str">
        <f t="shared" si="174"/>
        <v/>
      </c>
      <c r="BB11145" s="5" t="str">
        <f>IF(OR($E11145="",$G11145&lt;&gt;"Ativo"),"",IF(COUNTIFS($E$4:$E11145,$E11145,$A$4:$A11145,$A11145,$G$4:$G11145,"Ativo")=1,1,0))</f>
        <v/>
      </c>
      <c r="BC11145" t="str">
        <f>IF(OR($A11145="",$G11145&lt;&gt;"Ativo"),"",IF(COUNTIFS($A$4:$A11145,$A11145,$G$4:$G11145,"Ativo")=1,1,0))</f>
        <v/>
      </c>
    </row>
    <row r="11146" spans="1:55" x14ac:dyDescent="0.3">
      <c r="A11146" s="76"/>
      <c r="B11146" s="104"/>
      <c r="C11146" s="76"/>
      <c r="D11146" s="77"/>
      <c r="E11146" s="12"/>
      <c r="F11146" s="78"/>
      <c r="G11146" s="77"/>
      <c r="H11146" s="79"/>
      <c r="BA11146" s="5" t="str">
        <f t="shared" si="174"/>
        <v/>
      </c>
      <c r="BB11146" s="5" t="str">
        <f>IF(OR($E11146="",$G11146&lt;&gt;"Ativo"),"",IF(COUNTIFS($E$4:$E11146,$E11146,$A$4:$A11146,$A11146,$G$4:$G11146,"Ativo")=1,1,0))</f>
        <v/>
      </c>
      <c r="BC11146" t="str">
        <f>IF(OR($A11146="",$G11146&lt;&gt;"Ativo"),"",IF(COUNTIFS($A$4:$A11146,$A11146,$G$4:$G11146,"Ativo")=1,1,0))</f>
        <v/>
      </c>
    </row>
    <row r="11147" spans="1:55" x14ac:dyDescent="0.3">
      <c r="A11147" s="76"/>
      <c r="B11147" s="104"/>
      <c r="C11147" s="76"/>
      <c r="D11147" s="77"/>
      <c r="E11147" s="12"/>
      <c r="F11147" s="78"/>
      <c r="G11147" s="77"/>
      <c r="H11147" s="79"/>
      <c r="BA11147" s="5" t="str">
        <f t="shared" si="174"/>
        <v/>
      </c>
      <c r="BB11147" s="5" t="str">
        <f>IF(OR($E11147="",$G11147&lt;&gt;"Ativo"),"",IF(COUNTIFS($E$4:$E11147,$E11147,$A$4:$A11147,$A11147,$G$4:$G11147,"Ativo")=1,1,0))</f>
        <v/>
      </c>
      <c r="BC11147" t="str">
        <f>IF(OR($A11147="",$G11147&lt;&gt;"Ativo"),"",IF(COUNTIFS($A$4:$A11147,$A11147,$G$4:$G11147,"Ativo")=1,1,0))</f>
        <v/>
      </c>
    </row>
    <row r="11148" spans="1:55" x14ac:dyDescent="0.3">
      <c r="A11148" s="76"/>
      <c r="B11148" s="104"/>
      <c r="C11148" s="76"/>
      <c r="D11148" s="77"/>
      <c r="E11148" s="12"/>
      <c r="F11148" s="78"/>
      <c r="G11148" s="77"/>
      <c r="H11148" s="79"/>
      <c r="BA11148" s="5" t="str">
        <f t="shared" si="174"/>
        <v/>
      </c>
      <c r="BB11148" s="5" t="str">
        <f>IF(OR($E11148="",$G11148&lt;&gt;"Ativo"),"",IF(COUNTIFS($E$4:$E11148,$E11148,$A$4:$A11148,$A11148,$G$4:$G11148,"Ativo")=1,1,0))</f>
        <v/>
      </c>
      <c r="BC11148" t="str">
        <f>IF(OR($A11148="",$G11148&lt;&gt;"Ativo"),"",IF(COUNTIFS($A$4:$A11148,$A11148,$G$4:$G11148,"Ativo")=1,1,0))</f>
        <v/>
      </c>
    </row>
    <row r="11149" spans="1:55" x14ac:dyDescent="0.3">
      <c r="A11149" s="76"/>
      <c r="B11149" s="104"/>
      <c r="C11149" s="76"/>
      <c r="D11149" s="77"/>
      <c r="E11149" s="12"/>
      <c r="F11149" s="78"/>
      <c r="G11149" s="77"/>
      <c r="H11149" s="79"/>
      <c r="BA11149" s="5" t="str">
        <f t="shared" si="174"/>
        <v/>
      </c>
      <c r="BB11149" s="5" t="str">
        <f>IF(OR($E11149="",$G11149&lt;&gt;"Ativo"),"",IF(COUNTIFS($E$4:$E11149,$E11149,$A$4:$A11149,$A11149,$G$4:$G11149,"Ativo")=1,1,0))</f>
        <v/>
      </c>
      <c r="BC11149" t="str">
        <f>IF(OR($A11149="",$G11149&lt;&gt;"Ativo"),"",IF(COUNTIFS($A$4:$A11149,$A11149,$G$4:$G11149,"Ativo")=1,1,0))</f>
        <v/>
      </c>
    </row>
    <row r="11150" spans="1:55" x14ac:dyDescent="0.3">
      <c r="A11150" s="76"/>
      <c r="B11150" s="104"/>
      <c r="C11150" s="76"/>
      <c r="D11150" s="77"/>
      <c r="E11150" s="12"/>
      <c r="F11150" s="78"/>
      <c r="G11150" s="77"/>
      <c r="H11150" s="79"/>
      <c r="BA11150" s="5" t="str">
        <f t="shared" si="174"/>
        <v/>
      </c>
      <c r="BB11150" s="5" t="str">
        <f>IF(OR($E11150="",$G11150&lt;&gt;"Ativo"),"",IF(COUNTIFS($E$4:$E11150,$E11150,$A$4:$A11150,$A11150,$G$4:$G11150,"Ativo")=1,1,0))</f>
        <v/>
      </c>
      <c r="BC11150" t="str">
        <f>IF(OR($A11150="",$G11150&lt;&gt;"Ativo"),"",IF(COUNTIFS($A$4:$A11150,$A11150,$G$4:$G11150,"Ativo")=1,1,0))</f>
        <v/>
      </c>
    </row>
    <row r="11151" spans="1:55" x14ac:dyDescent="0.3">
      <c r="A11151" s="76"/>
      <c r="B11151" s="104"/>
      <c r="C11151" s="76"/>
      <c r="D11151" s="77"/>
      <c r="E11151" s="12"/>
      <c r="F11151" s="78"/>
      <c r="G11151" s="77"/>
      <c r="H11151" s="79"/>
      <c r="BA11151" s="5" t="str">
        <f t="shared" si="174"/>
        <v/>
      </c>
      <c r="BB11151" s="5" t="str">
        <f>IF(OR($E11151="",$G11151&lt;&gt;"Ativo"),"",IF(COUNTIFS($E$4:$E11151,$E11151,$A$4:$A11151,$A11151,$G$4:$G11151,"Ativo")=1,1,0))</f>
        <v/>
      </c>
      <c r="BC11151" t="str">
        <f>IF(OR($A11151="",$G11151&lt;&gt;"Ativo"),"",IF(COUNTIFS($A$4:$A11151,$A11151,$G$4:$G11151,"Ativo")=1,1,0))</f>
        <v/>
      </c>
    </row>
    <row r="11152" spans="1:55" x14ac:dyDescent="0.3">
      <c r="A11152" s="76"/>
      <c r="B11152" s="104"/>
      <c r="C11152" s="76"/>
      <c r="D11152" s="77"/>
      <c r="E11152" s="12"/>
      <c r="F11152" s="78"/>
      <c r="G11152" s="77"/>
      <c r="H11152" s="79"/>
      <c r="BA11152" s="5" t="str">
        <f t="shared" si="174"/>
        <v/>
      </c>
      <c r="BB11152" s="5" t="str">
        <f>IF(OR($E11152="",$G11152&lt;&gt;"Ativo"),"",IF(COUNTIFS($E$4:$E11152,$E11152,$A$4:$A11152,$A11152,$G$4:$G11152,"Ativo")=1,1,0))</f>
        <v/>
      </c>
      <c r="BC11152" t="str">
        <f>IF(OR($A11152="",$G11152&lt;&gt;"Ativo"),"",IF(COUNTIFS($A$4:$A11152,$A11152,$G$4:$G11152,"Ativo")=1,1,0))</f>
        <v/>
      </c>
    </row>
    <row r="11153" spans="1:55" x14ac:dyDescent="0.3">
      <c r="A11153" s="76"/>
      <c r="B11153" s="104"/>
      <c r="C11153" s="76"/>
      <c r="D11153" s="77"/>
      <c r="E11153" s="12"/>
      <c r="F11153" s="78"/>
      <c r="G11153" s="77"/>
      <c r="H11153" s="79"/>
      <c r="BA11153" s="5" t="str">
        <f t="shared" si="174"/>
        <v/>
      </c>
      <c r="BB11153" s="5" t="str">
        <f>IF(OR($E11153="",$G11153&lt;&gt;"Ativo"),"",IF(COUNTIFS($E$4:$E11153,$E11153,$A$4:$A11153,$A11153,$G$4:$G11153,"Ativo")=1,1,0))</f>
        <v/>
      </c>
      <c r="BC11153" t="str">
        <f>IF(OR($A11153="",$G11153&lt;&gt;"Ativo"),"",IF(COUNTIFS($A$4:$A11153,$A11153,$G$4:$G11153,"Ativo")=1,1,0))</f>
        <v/>
      </c>
    </row>
    <row r="11154" spans="1:55" x14ac:dyDescent="0.3">
      <c r="A11154" s="76"/>
      <c r="B11154" s="104"/>
      <c r="C11154" s="76"/>
      <c r="D11154" s="77"/>
      <c r="E11154" s="12"/>
      <c r="F11154" s="78"/>
      <c r="G11154" s="77"/>
      <c r="H11154" s="79"/>
      <c r="BA11154" s="5" t="str">
        <f t="shared" si="174"/>
        <v/>
      </c>
      <c r="BB11154" s="5" t="str">
        <f>IF(OR($E11154="",$G11154&lt;&gt;"Ativo"),"",IF(COUNTIFS($E$4:$E11154,$E11154,$A$4:$A11154,$A11154,$G$4:$G11154,"Ativo")=1,1,0))</f>
        <v/>
      </c>
      <c r="BC11154" t="str">
        <f>IF(OR($A11154="",$G11154&lt;&gt;"Ativo"),"",IF(COUNTIFS($A$4:$A11154,$A11154,$G$4:$G11154,"Ativo")=1,1,0))</f>
        <v/>
      </c>
    </row>
    <row r="11155" spans="1:55" x14ac:dyDescent="0.3">
      <c r="A11155" s="76"/>
      <c r="B11155" s="104"/>
      <c r="C11155" s="76"/>
      <c r="D11155" s="77"/>
      <c r="E11155" s="12"/>
      <c r="F11155" s="78"/>
      <c r="G11155" s="77"/>
      <c r="H11155" s="79"/>
      <c r="BA11155" s="5" t="str">
        <f t="shared" si="174"/>
        <v/>
      </c>
      <c r="BB11155" s="5" t="str">
        <f>IF(OR($E11155="",$G11155&lt;&gt;"Ativo"),"",IF(COUNTIFS($E$4:$E11155,$E11155,$A$4:$A11155,$A11155,$G$4:$G11155,"Ativo")=1,1,0))</f>
        <v/>
      </c>
      <c r="BC11155" t="str">
        <f>IF(OR($A11155="",$G11155&lt;&gt;"Ativo"),"",IF(COUNTIFS($A$4:$A11155,$A11155,$G$4:$G11155,"Ativo")=1,1,0))</f>
        <v/>
      </c>
    </row>
    <row r="11156" spans="1:55" x14ac:dyDescent="0.3">
      <c r="A11156" s="76"/>
      <c r="B11156" s="104"/>
      <c r="C11156" s="76"/>
      <c r="D11156" s="77"/>
      <c r="E11156" s="12"/>
      <c r="F11156" s="78"/>
      <c r="G11156" s="77"/>
      <c r="H11156" s="79"/>
      <c r="BA11156" s="5" t="str">
        <f t="shared" si="174"/>
        <v/>
      </c>
      <c r="BB11156" s="5" t="str">
        <f>IF(OR($E11156="",$G11156&lt;&gt;"Ativo"),"",IF(COUNTIFS($E$4:$E11156,$E11156,$A$4:$A11156,$A11156,$G$4:$G11156,"Ativo")=1,1,0))</f>
        <v/>
      </c>
      <c r="BC11156" t="str">
        <f>IF(OR($A11156="",$G11156&lt;&gt;"Ativo"),"",IF(COUNTIFS($A$4:$A11156,$A11156,$G$4:$G11156,"Ativo")=1,1,0))</f>
        <v/>
      </c>
    </row>
    <row r="11157" spans="1:55" x14ac:dyDescent="0.3">
      <c r="A11157" s="76"/>
      <c r="B11157" s="104"/>
      <c r="C11157" s="76"/>
      <c r="D11157" s="77"/>
      <c r="E11157" s="12"/>
      <c r="F11157" s="78"/>
      <c r="G11157" s="77"/>
      <c r="H11157" s="79"/>
      <c r="BA11157" s="5" t="str">
        <f t="shared" si="174"/>
        <v/>
      </c>
      <c r="BB11157" s="5" t="str">
        <f>IF(OR($E11157="",$G11157&lt;&gt;"Ativo"),"",IF(COUNTIFS($E$4:$E11157,$E11157,$A$4:$A11157,$A11157,$G$4:$G11157,"Ativo")=1,1,0))</f>
        <v/>
      </c>
      <c r="BC11157" t="str">
        <f>IF(OR($A11157="",$G11157&lt;&gt;"Ativo"),"",IF(COUNTIFS($A$4:$A11157,$A11157,$G$4:$G11157,"Ativo")=1,1,0))</f>
        <v/>
      </c>
    </row>
    <row r="11158" spans="1:55" x14ac:dyDescent="0.3">
      <c r="A11158" s="76"/>
      <c r="B11158" s="104"/>
      <c r="C11158" s="76"/>
      <c r="D11158" s="77"/>
      <c r="E11158" s="12"/>
      <c r="F11158" s="78"/>
      <c r="G11158" s="77"/>
      <c r="H11158" s="79"/>
      <c r="BA11158" s="5" t="str">
        <f t="shared" si="174"/>
        <v/>
      </c>
      <c r="BB11158" s="5" t="str">
        <f>IF(OR($E11158="",$G11158&lt;&gt;"Ativo"),"",IF(COUNTIFS($E$4:$E11158,$E11158,$A$4:$A11158,$A11158,$G$4:$G11158,"Ativo")=1,1,0))</f>
        <v/>
      </c>
      <c r="BC11158" t="str">
        <f>IF(OR($A11158="",$G11158&lt;&gt;"Ativo"),"",IF(COUNTIFS($A$4:$A11158,$A11158,$G$4:$G11158,"Ativo")=1,1,0))</f>
        <v/>
      </c>
    </row>
    <row r="11159" spans="1:55" x14ac:dyDescent="0.3">
      <c r="A11159" s="76"/>
      <c r="B11159" s="104"/>
      <c r="C11159" s="76"/>
      <c r="D11159" s="77"/>
      <c r="E11159" s="12"/>
      <c r="F11159" s="78"/>
      <c r="G11159" s="77"/>
      <c r="H11159" s="79"/>
      <c r="BA11159" s="5" t="str">
        <f t="shared" si="174"/>
        <v/>
      </c>
      <c r="BB11159" s="5" t="str">
        <f>IF(OR($E11159="",$G11159&lt;&gt;"Ativo"),"",IF(COUNTIFS($E$4:$E11159,$E11159,$A$4:$A11159,$A11159,$G$4:$G11159,"Ativo")=1,1,0))</f>
        <v/>
      </c>
      <c r="BC11159" t="str">
        <f>IF(OR($A11159="",$G11159&lt;&gt;"Ativo"),"",IF(COUNTIFS($A$4:$A11159,$A11159,$G$4:$G11159,"Ativo")=1,1,0))</f>
        <v/>
      </c>
    </row>
    <row r="11160" spans="1:55" x14ac:dyDescent="0.3">
      <c r="A11160" s="76"/>
      <c r="B11160" s="104"/>
      <c r="C11160" s="76"/>
      <c r="D11160" s="77"/>
      <c r="E11160" s="12"/>
      <c r="F11160" s="78"/>
      <c r="G11160" s="77"/>
      <c r="H11160" s="79"/>
      <c r="BA11160" s="5" t="str">
        <f t="shared" si="174"/>
        <v/>
      </c>
      <c r="BB11160" s="5" t="str">
        <f>IF(OR($E11160="",$G11160&lt;&gt;"Ativo"),"",IF(COUNTIFS($E$4:$E11160,$E11160,$A$4:$A11160,$A11160,$G$4:$G11160,"Ativo")=1,1,0))</f>
        <v/>
      </c>
      <c r="BC11160" t="str">
        <f>IF(OR($A11160="",$G11160&lt;&gt;"Ativo"),"",IF(COUNTIFS($A$4:$A11160,$A11160,$G$4:$G11160,"Ativo")=1,1,0))</f>
        <v/>
      </c>
    </row>
    <row r="11161" spans="1:55" x14ac:dyDescent="0.3">
      <c r="A11161" s="76"/>
      <c r="B11161" s="104"/>
      <c r="C11161" s="76"/>
      <c r="D11161" s="77"/>
      <c r="E11161" s="12"/>
      <c r="F11161" s="78"/>
      <c r="G11161" s="77"/>
      <c r="H11161" s="79"/>
      <c r="BA11161" s="5" t="str">
        <f t="shared" si="174"/>
        <v/>
      </c>
      <c r="BB11161" s="5" t="str">
        <f>IF(OR($E11161="",$G11161&lt;&gt;"Ativo"),"",IF(COUNTIFS($E$4:$E11161,$E11161,$A$4:$A11161,$A11161,$G$4:$G11161,"Ativo")=1,1,0))</f>
        <v/>
      </c>
      <c r="BC11161" t="str">
        <f>IF(OR($A11161="",$G11161&lt;&gt;"Ativo"),"",IF(COUNTIFS($A$4:$A11161,$A11161,$G$4:$G11161,"Ativo")=1,1,0))</f>
        <v/>
      </c>
    </row>
    <row r="11162" spans="1:55" x14ac:dyDescent="0.3">
      <c r="A11162" s="76"/>
      <c r="B11162" s="104"/>
      <c r="C11162" s="76"/>
      <c r="D11162" s="77"/>
      <c r="E11162" s="12"/>
      <c r="F11162" s="78"/>
      <c r="G11162" s="77"/>
      <c r="H11162" s="79"/>
      <c r="BA11162" s="5" t="str">
        <f t="shared" si="174"/>
        <v/>
      </c>
      <c r="BB11162" s="5" t="str">
        <f>IF(OR($E11162="",$G11162&lt;&gt;"Ativo"),"",IF(COUNTIFS($E$4:$E11162,$E11162,$A$4:$A11162,$A11162,$G$4:$G11162,"Ativo")=1,1,0))</f>
        <v/>
      </c>
      <c r="BC11162" t="str">
        <f>IF(OR($A11162="",$G11162&lt;&gt;"Ativo"),"",IF(COUNTIFS($A$4:$A11162,$A11162,$G$4:$G11162,"Ativo")=1,1,0))</f>
        <v/>
      </c>
    </row>
    <row r="11163" spans="1:55" x14ac:dyDescent="0.3">
      <c r="A11163" s="76"/>
      <c r="B11163" s="104"/>
      <c r="C11163" s="76"/>
      <c r="D11163" s="77"/>
      <c r="E11163" s="12"/>
      <c r="F11163" s="78"/>
      <c r="G11163" s="77"/>
      <c r="H11163" s="79"/>
      <c r="BA11163" s="5" t="str">
        <f t="shared" si="174"/>
        <v/>
      </c>
      <c r="BB11163" s="5" t="str">
        <f>IF(OR($E11163="",$G11163&lt;&gt;"Ativo"),"",IF(COUNTIFS($E$4:$E11163,$E11163,$A$4:$A11163,$A11163,$G$4:$G11163,"Ativo")=1,1,0))</f>
        <v/>
      </c>
      <c r="BC11163" t="str">
        <f>IF(OR($A11163="",$G11163&lt;&gt;"Ativo"),"",IF(COUNTIFS($A$4:$A11163,$A11163,$G$4:$G11163,"Ativo")=1,1,0))</f>
        <v/>
      </c>
    </row>
    <row r="11164" spans="1:55" x14ac:dyDescent="0.3">
      <c r="A11164" s="76"/>
      <c r="B11164" s="104"/>
      <c r="C11164" s="76"/>
      <c r="D11164" s="77"/>
      <c r="E11164" s="12"/>
      <c r="F11164" s="78"/>
      <c r="G11164" s="77"/>
      <c r="H11164" s="79"/>
      <c r="BA11164" s="5" t="str">
        <f t="shared" si="174"/>
        <v/>
      </c>
      <c r="BB11164" s="5" t="str">
        <f>IF(OR($E11164="",$G11164&lt;&gt;"Ativo"),"",IF(COUNTIFS($E$4:$E11164,$E11164,$A$4:$A11164,$A11164,$G$4:$G11164,"Ativo")=1,1,0))</f>
        <v/>
      </c>
      <c r="BC11164" t="str">
        <f>IF(OR($A11164="",$G11164&lt;&gt;"Ativo"),"",IF(COUNTIFS($A$4:$A11164,$A11164,$G$4:$G11164,"Ativo")=1,1,0))</f>
        <v/>
      </c>
    </row>
    <row r="11165" spans="1:55" x14ac:dyDescent="0.3">
      <c r="A11165" s="76"/>
      <c r="B11165" s="104"/>
      <c r="C11165" s="76"/>
      <c r="D11165" s="77"/>
      <c r="E11165" s="12"/>
      <c r="F11165" s="78"/>
      <c r="G11165" s="77"/>
      <c r="H11165" s="79"/>
      <c r="BA11165" s="5" t="str">
        <f t="shared" si="174"/>
        <v/>
      </c>
      <c r="BB11165" s="5" t="str">
        <f>IF(OR($E11165="",$G11165&lt;&gt;"Ativo"),"",IF(COUNTIFS($E$4:$E11165,$E11165,$A$4:$A11165,$A11165,$G$4:$G11165,"Ativo")=1,1,0))</f>
        <v/>
      </c>
      <c r="BC11165" t="str">
        <f>IF(OR($A11165="",$G11165&lt;&gt;"Ativo"),"",IF(COUNTIFS($A$4:$A11165,$A11165,$G$4:$G11165,"Ativo")=1,1,0))</f>
        <v/>
      </c>
    </row>
    <row r="11166" spans="1:55" x14ac:dyDescent="0.3">
      <c r="A11166" s="76"/>
      <c r="B11166" s="104"/>
      <c r="C11166" s="76"/>
      <c r="D11166" s="77"/>
      <c r="E11166" s="12"/>
      <c r="F11166" s="78"/>
      <c r="G11166" s="77"/>
      <c r="H11166" s="79"/>
      <c r="BA11166" s="5" t="str">
        <f t="shared" si="174"/>
        <v/>
      </c>
      <c r="BB11166" s="5" t="str">
        <f>IF(OR($E11166="",$G11166&lt;&gt;"Ativo"),"",IF(COUNTIFS($E$4:$E11166,$E11166,$A$4:$A11166,$A11166,$G$4:$G11166,"Ativo")=1,1,0))</f>
        <v/>
      </c>
      <c r="BC11166" t="str">
        <f>IF(OR($A11166="",$G11166&lt;&gt;"Ativo"),"",IF(COUNTIFS($A$4:$A11166,$A11166,$G$4:$G11166,"Ativo")=1,1,0))</f>
        <v/>
      </c>
    </row>
    <row r="11167" spans="1:55" x14ac:dyDescent="0.3">
      <c r="A11167" s="76"/>
      <c r="B11167" s="104"/>
      <c r="C11167" s="76"/>
      <c r="D11167" s="77"/>
      <c r="E11167" s="12"/>
      <c r="F11167" s="78"/>
      <c r="G11167" s="77"/>
      <c r="H11167" s="79"/>
      <c r="BA11167" s="5" t="str">
        <f t="shared" si="174"/>
        <v/>
      </c>
      <c r="BB11167" s="5" t="str">
        <f>IF(OR($E11167="",$G11167&lt;&gt;"Ativo"),"",IF(COUNTIFS($E$4:$E11167,$E11167,$A$4:$A11167,$A11167,$G$4:$G11167,"Ativo")=1,1,0))</f>
        <v/>
      </c>
      <c r="BC11167" t="str">
        <f>IF(OR($A11167="",$G11167&lt;&gt;"Ativo"),"",IF(COUNTIFS($A$4:$A11167,$A11167,$G$4:$G11167,"Ativo")=1,1,0))</f>
        <v/>
      </c>
    </row>
    <row r="11168" spans="1:55" x14ac:dyDescent="0.3">
      <c r="A11168" s="76"/>
      <c r="B11168" s="104"/>
      <c r="C11168" s="76"/>
      <c r="D11168" s="77"/>
      <c r="E11168" s="12"/>
      <c r="F11168" s="78"/>
      <c r="G11168" s="77"/>
      <c r="H11168" s="79"/>
      <c r="BA11168" s="5" t="str">
        <f t="shared" si="174"/>
        <v/>
      </c>
      <c r="BB11168" s="5" t="str">
        <f>IF(OR($E11168="",$G11168&lt;&gt;"Ativo"),"",IF(COUNTIFS($E$4:$E11168,$E11168,$A$4:$A11168,$A11168,$G$4:$G11168,"Ativo")=1,1,0))</f>
        <v/>
      </c>
      <c r="BC11168" t="str">
        <f>IF(OR($A11168="",$G11168&lt;&gt;"Ativo"),"",IF(COUNTIFS($A$4:$A11168,$A11168,$G$4:$G11168,"Ativo")=1,1,0))</f>
        <v/>
      </c>
    </row>
    <row r="11169" spans="1:55" x14ac:dyDescent="0.3">
      <c r="A11169" s="76"/>
      <c r="B11169" s="104"/>
      <c r="C11169" s="76"/>
      <c r="D11169" s="77"/>
      <c r="E11169" s="12"/>
      <c r="F11169" s="78"/>
      <c r="G11169" s="77"/>
      <c r="H11169" s="79"/>
      <c r="BA11169" s="5" t="str">
        <f t="shared" si="174"/>
        <v/>
      </c>
      <c r="BB11169" s="5" t="str">
        <f>IF(OR($E11169="",$G11169&lt;&gt;"Ativo"),"",IF(COUNTIFS($E$4:$E11169,$E11169,$A$4:$A11169,$A11169,$G$4:$G11169,"Ativo")=1,1,0))</f>
        <v/>
      </c>
      <c r="BC11169" t="str">
        <f>IF(OR($A11169="",$G11169&lt;&gt;"Ativo"),"",IF(COUNTIFS($A$4:$A11169,$A11169,$G$4:$G11169,"Ativo")=1,1,0))</f>
        <v/>
      </c>
    </row>
    <row r="11170" spans="1:55" x14ac:dyDescent="0.3">
      <c r="A11170" s="76"/>
      <c r="B11170" s="104"/>
      <c r="C11170" s="76"/>
      <c r="D11170" s="77"/>
      <c r="E11170" s="12"/>
      <c r="F11170" s="78"/>
      <c r="G11170" s="77"/>
      <c r="H11170" s="79"/>
      <c r="BA11170" s="5" t="str">
        <f t="shared" si="174"/>
        <v/>
      </c>
      <c r="BB11170" s="5" t="str">
        <f>IF(OR($E11170="",$G11170&lt;&gt;"Ativo"),"",IF(COUNTIFS($E$4:$E11170,$E11170,$A$4:$A11170,$A11170,$G$4:$G11170,"Ativo")=1,1,0))</f>
        <v/>
      </c>
      <c r="BC11170" t="str">
        <f>IF(OR($A11170="",$G11170&lt;&gt;"Ativo"),"",IF(COUNTIFS($A$4:$A11170,$A11170,$G$4:$G11170,"Ativo")=1,1,0))</f>
        <v/>
      </c>
    </row>
    <row r="11171" spans="1:55" x14ac:dyDescent="0.3">
      <c r="A11171" s="76"/>
      <c r="B11171" s="104"/>
      <c r="C11171" s="76"/>
      <c r="D11171" s="77"/>
      <c r="E11171" s="12"/>
      <c r="F11171" s="78"/>
      <c r="G11171" s="77"/>
      <c r="H11171" s="79"/>
      <c r="BA11171" s="5" t="str">
        <f t="shared" si="174"/>
        <v/>
      </c>
      <c r="BB11171" s="5" t="str">
        <f>IF(OR($E11171="",$G11171&lt;&gt;"Ativo"),"",IF(COUNTIFS($E$4:$E11171,$E11171,$A$4:$A11171,$A11171,$G$4:$G11171,"Ativo")=1,1,0))</f>
        <v/>
      </c>
      <c r="BC11171" t="str">
        <f>IF(OR($A11171="",$G11171&lt;&gt;"Ativo"),"",IF(COUNTIFS($A$4:$A11171,$A11171,$G$4:$G11171,"Ativo")=1,1,0))</f>
        <v/>
      </c>
    </row>
    <row r="11172" spans="1:55" x14ac:dyDescent="0.3">
      <c r="A11172" s="76"/>
      <c r="B11172" s="104"/>
      <c r="C11172" s="76"/>
      <c r="D11172" s="77"/>
      <c r="E11172" s="12"/>
      <c r="F11172" s="78"/>
      <c r="G11172" s="77"/>
      <c r="H11172" s="79"/>
      <c r="BA11172" s="5" t="str">
        <f t="shared" si="174"/>
        <v/>
      </c>
      <c r="BB11172" s="5" t="str">
        <f>IF(OR($E11172="",$G11172&lt;&gt;"Ativo"),"",IF(COUNTIFS($E$4:$E11172,$E11172,$A$4:$A11172,$A11172,$G$4:$G11172,"Ativo")=1,1,0))</f>
        <v/>
      </c>
      <c r="BC11172" t="str">
        <f>IF(OR($A11172="",$G11172&lt;&gt;"Ativo"),"",IF(COUNTIFS($A$4:$A11172,$A11172,$G$4:$G11172,"Ativo")=1,1,0))</f>
        <v/>
      </c>
    </row>
    <row r="11173" spans="1:55" x14ac:dyDescent="0.3">
      <c r="A11173" s="76"/>
      <c r="B11173" s="104"/>
      <c r="C11173" s="76"/>
      <c r="D11173" s="77"/>
      <c r="E11173" s="12"/>
      <c r="F11173" s="78"/>
      <c r="G11173" s="77"/>
      <c r="H11173" s="79"/>
      <c r="BA11173" s="5" t="str">
        <f t="shared" si="174"/>
        <v/>
      </c>
      <c r="BB11173" s="5" t="str">
        <f>IF(OR($E11173="",$G11173&lt;&gt;"Ativo"),"",IF(COUNTIFS($E$4:$E11173,$E11173,$A$4:$A11173,$A11173,$G$4:$G11173,"Ativo")=1,1,0))</f>
        <v/>
      </c>
      <c r="BC11173" t="str">
        <f>IF(OR($A11173="",$G11173&lt;&gt;"Ativo"),"",IF(COUNTIFS($A$4:$A11173,$A11173,$G$4:$G11173,"Ativo")=1,1,0))</f>
        <v/>
      </c>
    </row>
    <row r="11174" spans="1:55" x14ac:dyDescent="0.3">
      <c r="A11174" s="76"/>
      <c r="B11174" s="104"/>
      <c r="C11174" s="76"/>
      <c r="D11174" s="77"/>
      <c r="E11174" s="12"/>
      <c r="F11174" s="78"/>
      <c r="G11174" s="77"/>
      <c r="H11174" s="79"/>
      <c r="BA11174" s="5" t="str">
        <f t="shared" si="174"/>
        <v/>
      </c>
      <c r="BB11174" s="5" t="str">
        <f>IF(OR($E11174="",$G11174&lt;&gt;"Ativo"),"",IF(COUNTIFS($E$4:$E11174,$E11174,$A$4:$A11174,$A11174,$G$4:$G11174,"Ativo")=1,1,0))</f>
        <v/>
      </c>
      <c r="BC11174" t="str">
        <f>IF(OR($A11174="",$G11174&lt;&gt;"Ativo"),"",IF(COUNTIFS($A$4:$A11174,$A11174,$G$4:$G11174,"Ativo")=1,1,0))</f>
        <v/>
      </c>
    </row>
    <row r="11175" spans="1:55" x14ac:dyDescent="0.3">
      <c r="A11175" s="76"/>
      <c r="B11175" s="104"/>
      <c r="C11175" s="76"/>
      <c r="D11175" s="77"/>
      <c r="E11175" s="12"/>
      <c r="F11175" s="78"/>
      <c r="G11175" s="77"/>
      <c r="H11175" s="79"/>
      <c r="BA11175" s="5" t="str">
        <f t="shared" si="174"/>
        <v/>
      </c>
      <c r="BB11175" s="5" t="str">
        <f>IF(OR($E11175="",$G11175&lt;&gt;"Ativo"),"",IF(COUNTIFS($E$4:$E11175,$E11175,$A$4:$A11175,$A11175,$G$4:$G11175,"Ativo")=1,1,0))</f>
        <v/>
      </c>
      <c r="BC11175" t="str">
        <f>IF(OR($A11175="",$G11175&lt;&gt;"Ativo"),"",IF(COUNTIFS($A$4:$A11175,$A11175,$G$4:$G11175,"Ativo")=1,1,0))</f>
        <v/>
      </c>
    </row>
    <row r="11176" spans="1:55" x14ac:dyDescent="0.3">
      <c r="A11176" s="76"/>
      <c r="B11176" s="104"/>
      <c r="C11176" s="76"/>
      <c r="D11176" s="77"/>
      <c r="E11176" s="12"/>
      <c r="F11176" s="78"/>
      <c r="G11176" s="77"/>
      <c r="H11176" s="79"/>
      <c r="BA11176" s="5" t="str">
        <f t="shared" si="174"/>
        <v/>
      </c>
      <c r="BB11176" s="5" t="str">
        <f>IF(OR($E11176="",$G11176&lt;&gt;"Ativo"),"",IF(COUNTIFS($E$4:$E11176,$E11176,$A$4:$A11176,$A11176,$G$4:$G11176,"Ativo")=1,1,0))</f>
        <v/>
      </c>
      <c r="BC11176" t="str">
        <f>IF(OR($A11176="",$G11176&lt;&gt;"Ativo"),"",IF(COUNTIFS($A$4:$A11176,$A11176,$G$4:$G11176,"Ativo")=1,1,0))</f>
        <v/>
      </c>
    </row>
    <row r="11177" spans="1:55" x14ac:dyDescent="0.3">
      <c r="A11177" s="76"/>
      <c r="B11177" s="104"/>
      <c r="C11177" s="76"/>
      <c r="D11177" s="77"/>
      <c r="E11177" s="12"/>
      <c r="F11177" s="78"/>
      <c r="G11177" s="77"/>
      <c r="H11177" s="79"/>
      <c r="BA11177" s="5" t="str">
        <f t="shared" si="174"/>
        <v/>
      </c>
      <c r="BB11177" s="5" t="str">
        <f>IF(OR($E11177="",$G11177&lt;&gt;"Ativo"),"",IF(COUNTIFS($E$4:$E11177,$E11177,$A$4:$A11177,$A11177,$G$4:$G11177,"Ativo")=1,1,0))</f>
        <v/>
      </c>
      <c r="BC11177" t="str">
        <f>IF(OR($A11177="",$G11177&lt;&gt;"Ativo"),"",IF(COUNTIFS($A$4:$A11177,$A11177,$G$4:$G11177,"Ativo")=1,1,0))</f>
        <v/>
      </c>
    </row>
    <row r="11178" spans="1:55" x14ac:dyDescent="0.3">
      <c r="A11178" s="76"/>
      <c r="B11178" s="104"/>
      <c r="C11178" s="76"/>
      <c r="D11178" s="77"/>
      <c r="E11178" s="12"/>
      <c r="F11178" s="78"/>
      <c r="G11178" s="77"/>
      <c r="H11178" s="79"/>
      <c r="BA11178" s="5" t="str">
        <f t="shared" si="174"/>
        <v/>
      </c>
      <c r="BB11178" s="5" t="str">
        <f>IF(OR($E11178="",$G11178&lt;&gt;"Ativo"),"",IF(COUNTIFS($E$4:$E11178,$E11178,$A$4:$A11178,$A11178,$G$4:$G11178,"Ativo")=1,1,0))</f>
        <v/>
      </c>
      <c r="BC11178" t="str">
        <f>IF(OR($A11178="",$G11178&lt;&gt;"Ativo"),"",IF(COUNTIFS($A$4:$A11178,$A11178,$G$4:$G11178,"Ativo")=1,1,0))</f>
        <v/>
      </c>
    </row>
    <row r="11179" spans="1:55" x14ac:dyDescent="0.3">
      <c r="A11179" s="76"/>
      <c r="B11179" s="104"/>
      <c r="C11179" s="76"/>
      <c r="D11179" s="77"/>
      <c r="E11179" s="12"/>
      <c r="F11179" s="78"/>
      <c r="G11179" s="77"/>
      <c r="H11179" s="79"/>
      <c r="BA11179" s="5" t="str">
        <f t="shared" si="174"/>
        <v/>
      </c>
      <c r="BB11179" s="5" t="str">
        <f>IF(OR($E11179="",$G11179&lt;&gt;"Ativo"),"",IF(COUNTIFS($E$4:$E11179,$E11179,$A$4:$A11179,$A11179,$G$4:$G11179,"Ativo")=1,1,0))</f>
        <v/>
      </c>
      <c r="BC11179" t="str">
        <f>IF(OR($A11179="",$G11179&lt;&gt;"Ativo"),"",IF(COUNTIFS($A$4:$A11179,$A11179,$G$4:$G11179,"Ativo")=1,1,0))</f>
        <v/>
      </c>
    </row>
    <row r="11180" spans="1:55" x14ac:dyDescent="0.3">
      <c r="A11180" s="76"/>
      <c r="B11180" s="104"/>
      <c r="C11180" s="76"/>
      <c r="D11180" s="77"/>
      <c r="E11180" s="12"/>
      <c r="F11180" s="78"/>
      <c r="G11180" s="77"/>
      <c r="H11180" s="79"/>
      <c r="BA11180" s="5" t="str">
        <f t="shared" si="174"/>
        <v/>
      </c>
      <c r="BB11180" s="5" t="str">
        <f>IF(OR($E11180="",$G11180&lt;&gt;"Ativo"),"",IF(COUNTIFS($E$4:$E11180,$E11180,$A$4:$A11180,$A11180,$G$4:$G11180,"Ativo")=1,1,0))</f>
        <v/>
      </c>
      <c r="BC11180" t="str">
        <f>IF(OR($A11180="",$G11180&lt;&gt;"Ativo"),"",IF(COUNTIFS($A$4:$A11180,$A11180,$G$4:$G11180,"Ativo")=1,1,0))</f>
        <v/>
      </c>
    </row>
    <row r="11181" spans="1:55" x14ac:dyDescent="0.3">
      <c r="A11181" s="76"/>
      <c r="B11181" s="104"/>
      <c r="C11181" s="76"/>
      <c r="D11181" s="77"/>
      <c r="E11181" s="12"/>
      <c r="F11181" s="78"/>
      <c r="G11181" s="77"/>
      <c r="H11181" s="79"/>
      <c r="BA11181" s="5" t="str">
        <f t="shared" si="174"/>
        <v/>
      </c>
      <c r="BB11181" s="5" t="str">
        <f>IF(OR($E11181="",$G11181&lt;&gt;"Ativo"),"",IF(COUNTIFS($E$4:$E11181,$E11181,$A$4:$A11181,$A11181,$G$4:$G11181,"Ativo")=1,1,0))</f>
        <v/>
      </c>
      <c r="BC11181" t="str">
        <f>IF(OR($A11181="",$G11181&lt;&gt;"Ativo"),"",IF(COUNTIFS($A$4:$A11181,$A11181,$G$4:$G11181,"Ativo")=1,1,0))</f>
        <v/>
      </c>
    </row>
    <row r="11182" spans="1:55" x14ac:dyDescent="0.3">
      <c r="A11182" s="76"/>
      <c r="B11182" s="104"/>
      <c r="C11182" s="76"/>
      <c r="D11182" s="77"/>
      <c r="E11182" s="12"/>
      <c r="F11182" s="78"/>
      <c r="G11182" s="77"/>
      <c r="H11182" s="79"/>
      <c r="BA11182" s="5" t="str">
        <f t="shared" si="174"/>
        <v/>
      </c>
      <c r="BB11182" s="5" t="str">
        <f>IF(OR($E11182="",$G11182&lt;&gt;"Ativo"),"",IF(COUNTIFS($E$4:$E11182,$E11182,$A$4:$A11182,$A11182,$G$4:$G11182,"Ativo")=1,1,0))</f>
        <v/>
      </c>
      <c r="BC11182" t="str">
        <f>IF(OR($A11182="",$G11182&lt;&gt;"Ativo"),"",IF(COUNTIFS($A$4:$A11182,$A11182,$G$4:$G11182,"Ativo")=1,1,0))</f>
        <v/>
      </c>
    </row>
    <row r="11183" spans="1:55" x14ac:dyDescent="0.3">
      <c r="A11183" s="76"/>
      <c r="B11183" s="104"/>
      <c r="C11183" s="76"/>
      <c r="D11183" s="77"/>
      <c r="E11183" s="12"/>
      <c r="F11183" s="78"/>
      <c r="G11183" s="77"/>
      <c r="H11183" s="79"/>
      <c r="BA11183" s="5" t="str">
        <f t="shared" si="174"/>
        <v/>
      </c>
      <c r="BB11183" s="5" t="str">
        <f>IF(OR($E11183="",$G11183&lt;&gt;"Ativo"),"",IF(COUNTIFS($E$4:$E11183,$E11183,$A$4:$A11183,$A11183,$G$4:$G11183,"Ativo")=1,1,0))</f>
        <v/>
      </c>
      <c r="BC11183" t="str">
        <f>IF(OR($A11183="",$G11183&lt;&gt;"Ativo"),"",IF(COUNTIFS($A$4:$A11183,$A11183,$G$4:$G11183,"Ativo")=1,1,0))</f>
        <v/>
      </c>
    </row>
    <row r="11184" spans="1:55" x14ac:dyDescent="0.3">
      <c r="A11184" s="76"/>
      <c r="B11184" s="104"/>
      <c r="C11184" s="76"/>
      <c r="D11184" s="77"/>
      <c r="E11184" s="12"/>
      <c r="F11184" s="78"/>
      <c r="G11184" s="77"/>
      <c r="H11184" s="79"/>
      <c r="BA11184" s="5" t="str">
        <f t="shared" si="174"/>
        <v/>
      </c>
      <c r="BB11184" s="5" t="str">
        <f>IF(OR($E11184="",$G11184&lt;&gt;"Ativo"),"",IF(COUNTIFS($E$4:$E11184,$E11184,$A$4:$A11184,$A11184,$G$4:$G11184,"Ativo")=1,1,0))</f>
        <v/>
      </c>
      <c r="BC11184" t="str">
        <f>IF(OR($A11184="",$G11184&lt;&gt;"Ativo"),"",IF(COUNTIFS($A$4:$A11184,$A11184,$G$4:$G11184,"Ativo")=1,1,0))</f>
        <v/>
      </c>
    </row>
    <row r="11185" spans="1:55" x14ac:dyDescent="0.3">
      <c r="A11185" s="76"/>
      <c r="B11185" s="104"/>
      <c r="C11185" s="76"/>
      <c r="D11185" s="77"/>
      <c r="E11185" s="12"/>
      <c r="F11185" s="78"/>
      <c r="G11185" s="77"/>
      <c r="H11185" s="79"/>
      <c r="BA11185" s="5" t="str">
        <f t="shared" si="174"/>
        <v/>
      </c>
      <c r="BB11185" s="5" t="str">
        <f>IF(OR($E11185="",$G11185&lt;&gt;"Ativo"),"",IF(COUNTIFS($E$4:$E11185,$E11185,$A$4:$A11185,$A11185,$G$4:$G11185,"Ativo")=1,1,0))</f>
        <v/>
      </c>
      <c r="BC11185" t="str">
        <f>IF(OR($A11185="",$G11185&lt;&gt;"Ativo"),"",IF(COUNTIFS($A$4:$A11185,$A11185,$G$4:$G11185,"Ativo")=1,1,0))</f>
        <v/>
      </c>
    </row>
    <row r="11186" spans="1:55" x14ac:dyDescent="0.3">
      <c r="A11186" s="76"/>
      <c r="B11186" s="104"/>
      <c r="C11186" s="76"/>
      <c r="D11186" s="77"/>
      <c r="E11186" s="12"/>
      <c r="F11186" s="78"/>
      <c r="G11186" s="77"/>
      <c r="H11186" s="79"/>
      <c r="BA11186" s="5" t="str">
        <f t="shared" si="174"/>
        <v/>
      </c>
      <c r="BB11186" s="5" t="str">
        <f>IF(OR($E11186="",$G11186&lt;&gt;"Ativo"),"",IF(COUNTIFS($E$4:$E11186,$E11186,$A$4:$A11186,$A11186,$G$4:$G11186,"Ativo")=1,1,0))</f>
        <v/>
      </c>
      <c r="BC11186" t="str">
        <f>IF(OR($A11186="",$G11186&lt;&gt;"Ativo"),"",IF(COUNTIFS($A$4:$A11186,$A11186,$G$4:$G11186,"Ativo")=1,1,0))</f>
        <v/>
      </c>
    </row>
    <row r="11187" spans="1:55" x14ac:dyDescent="0.3">
      <c r="A11187" s="76"/>
      <c r="B11187" s="104"/>
      <c r="C11187" s="76"/>
      <c r="D11187" s="77"/>
      <c r="E11187" s="12"/>
      <c r="F11187" s="78"/>
      <c r="G11187" s="77"/>
      <c r="H11187" s="79"/>
      <c r="BA11187" s="5" t="str">
        <f t="shared" si="174"/>
        <v/>
      </c>
      <c r="BB11187" s="5" t="str">
        <f>IF(OR($E11187="",$G11187&lt;&gt;"Ativo"),"",IF(COUNTIFS($E$4:$E11187,$E11187,$A$4:$A11187,$A11187,$G$4:$G11187,"Ativo")=1,1,0))</f>
        <v/>
      </c>
      <c r="BC11187" t="str">
        <f>IF(OR($A11187="",$G11187&lt;&gt;"Ativo"),"",IF(COUNTIFS($A$4:$A11187,$A11187,$G$4:$G11187,"Ativo")=1,1,0))</f>
        <v/>
      </c>
    </row>
    <row r="11188" spans="1:55" x14ac:dyDescent="0.3">
      <c r="A11188" s="76"/>
      <c r="B11188" s="104"/>
      <c r="C11188" s="76"/>
      <c r="D11188" s="77"/>
      <c r="E11188" s="12"/>
      <c r="F11188" s="78"/>
      <c r="G11188" s="77"/>
      <c r="H11188" s="79"/>
      <c r="BA11188" s="5" t="str">
        <f t="shared" si="174"/>
        <v/>
      </c>
      <c r="BB11188" s="5" t="str">
        <f>IF(OR($E11188="",$G11188&lt;&gt;"Ativo"),"",IF(COUNTIFS($E$4:$E11188,$E11188,$A$4:$A11188,$A11188,$G$4:$G11188,"Ativo")=1,1,0))</f>
        <v/>
      </c>
      <c r="BC11188" t="str">
        <f>IF(OR($A11188="",$G11188&lt;&gt;"Ativo"),"",IF(COUNTIFS($A$4:$A11188,$A11188,$G$4:$G11188,"Ativo")=1,1,0))</f>
        <v/>
      </c>
    </row>
    <row r="11189" spans="1:55" x14ac:dyDescent="0.3">
      <c r="A11189" s="76"/>
      <c r="B11189" s="104"/>
      <c r="C11189" s="76"/>
      <c r="D11189" s="77"/>
      <c r="E11189" s="12"/>
      <c r="F11189" s="78"/>
      <c r="G11189" s="77"/>
      <c r="H11189" s="79"/>
      <c r="BA11189" s="5" t="str">
        <f t="shared" si="174"/>
        <v/>
      </c>
      <c r="BB11189" s="5" t="str">
        <f>IF(OR($E11189="",$G11189&lt;&gt;"Ativo"),"",IF(COUNTIFS($E$4:$E11189,$E11189,$A$4:$A11189,$A11189,$G$4:$G11189,"Ativo")=1,1,0))</f>
        <v/>
      </c>
      <c r="BC11189" t="str">
        <f>IF(OR($A11189="",$G11189&lt;&gt;"Ativo"),"",IF(COUNTIFS($A$4:$A11189,$A11189,$G$4:$G11189,"Ativo")=1,1,0))</f>
        <v/>
      </c>
    </row>
    <row r="11190" spans="1:55" x14ac:dyDescent="0.3">
      <c r="A11190" s="76"/>
      <c r="B11190" s="104"/>
      <c r="C11190" s="76"/>
      <c r="D11190" s="77"/>
      <c r="E11190" s="12"/>
      <c r="F11190" s="78"/>
      <c r="G11190" s="77"/>
      <c r="H11190" s="79"/>
      <c r="BA11190" s="5" t="str">
        <f t="shared" si="174"/>
        <v/>
      </c>
      <c r="BB11190" s="5" t="str">
        <f>IF(OR($E11190="",$G11190&lt;&gt;"Ativo"),"",IF(COUNTIFS($E$4:$E11190,$E11190,$A$4:$A11190,$A11190,$G$4:$G11190,"Ativo")=1,1,0))</f>
        <v/>
      </c>
      <c r="BC11190" t="str">
        <f>IF(OR($A11190="",$G11190&lt;&gt;"Ativo"),"",IF(COUNTIFS($A$4:$A11190,$A11190,$G$4:$G11190,"Ativo")=1,1,0))</f>
        <v/>
      </c>
    </row>
    <row r="11191" spans="1:55" x14ac:dyDescent="0.3">
      <c r="A11191" s="76"/>
      <c r="B11191" s="104"/>
      <c r="C11191" s="76"/>
      <c r="D11191" s="77"/>
      <c r="E11191" s="12"/>
      <c r="F11191" s="78"/>
      <c r="G11191" s="77"/>
      <c r="H11191" s="79"/>
      <c r="BA11191" s="5" t="str">
        <f t="shared" si="174"/>
        <v/>
      </c>
      <c r="BB11191" s="5" t="str">
        <f>IF(OR($E11191="",$G11191&lt;&gt;"Ativo"),"",IF(COUNTIFS($E$4:$E11191,$E11191,$A$4:$A11191,$A11191,$G$4:$G11191,"Ativo")=1,1,0))</f>
        <v/>
      </c>
      <c r="BC11191" t="str">
        <f>IF(OR($A11191="",$G11191&lt;&gt;"Ativo"),"",IF(COUNTIFS($A$4:$A11191,$A11191,$G$4:$G11191,"Ativo")=1,1,0))</f>
        <v/>
      </c>
    </row>
    <row r="11192" spans="1:55" x14ac:dyDescent="0.3">
      <c r="A11192" s="76"/>
      <c r="B11192" s="104"/>
      <c r="C11192" s="76"/>
      <c r="D11192" s="77"/>
      <c r="E11192" s="12"/>
      <c r="F11192" s="78"/>
      <c r="G11192" s="77"/>
      <c r="H11192" s="79"/>
      <c r="BA11192" s="5" t="str">
        <f t="shared" si="174"/>
        <v/>
      </c>
      <c r="BB11192" s="5" t="str">
        <f>IF(OR($E11192="",$G11192&lt;&gt;"Ativo"),"",IF(COUNTIFS($E$4:$E11192,$E11192,$A$4:$A11192,$A11192,$G$4:$G11192,"Ativo")=1,1,0))</f>
        <v/>
      </c>
      <c r="BC11192" t="str">
        <f>IF(OR($A11192="",$G11192&lt;&gt;"Ativo"),"",IF(COUNTIFS($A$4:$A11192,$A11192,$G$4:$G11192,"Ativo")=1,1,0))</f>
        <v/>
      </c>
    </row>
    <row r="11193" spans="1:55" x14ac:dyDescent="0.3">
      <c r="A11193" s="76"/>
      <c r="B11193" s="104"/>
      <c r="C11193" s="76"/>
      <c r="D11193" s="77"/>
      <c r="E11193" s="12"/>
      <c r="F11193" s="78"/>
      <c r="G11193" s="77"/>
      <c r="H11193" s="79"/>
      <c r="BA11193" s="5" t="str">
        <f t="shared" si="174"/>
        <v/>
      </c>
      <c r="BB11193" s="5" t="str">
        <f>IF(OR($E11193="",$G11193&lt;&gt;"Ativo"),"",IF(COUNTIFS($E$4:$E11193,$E11193,$A$4:$A11193,$A11193,$G$4:$G11193,"Ativo")=1,1,0))</f>
        <v/>
      </c>
      <c r="BC11193" t="str">
        <f>IF(OR($A11193="",$G11193&lt;&gt;"Ativo"),"",IF(COUNTIFS($A$4:$A11193,$A11193,$G$4:$G11193,"Ativo")=1,1,0))</f>
        <v/>
      </c>
    </row>
    <row r="11194" spans="1:55" x14ac:dyDescent="0.3">
      <c r="A11194" s="76"/>
      <c r="B11194" s="104"/>
      <c r="C11194" s="76"/>
      <c r="D11194" s="77"/>
      <c r="E11194" s="12"/>
      <c r="F11194" s="78"/>
      <c r="G11194" s="77"/>
      <c r="H11194" s="79"/>
      <c r="BA11194" s="5" t="str">
        <f t="shared" si="174"/>
        <v/>
      </c>
      <c r="BB11194" s="5" t="str">
        <f>IF(OR($E11194="",$G11194&lt;&gt;"Ativo"),"",IF(COUNTIFS($E$4:$E11194,$E11194,$A$4:$A11194,$A11194,$G$4:$G11194,"Ativo")=1,1,0))</f>
        <v/>
      </c>
      <c r="BC11194" t="str">
        <f>IF(OR($A11194="",$G11194&lt;&gt;"Ativo"),"",IF(COUNTIFS($A$4:$A11194,$A11194,$G$4:$G11194,"Ativo")=1,1,0))</f>
        <v/>
      </c>
    </row>
    <row r="11195" spans="1:55" x14ac:dyDescent="0.3">
      <c r="A11195" s="76"/>
      <c r="B11195" s="104"/>
      <c r="C11195" s="76"/>
      <c r="D11195" s="77"/>
      <c r="E11195" s="12"/>
      <c r="F11195" s="78"/>
      <c r="G11195" s="77"/>
      <c r="H11195" s="79"/>
      <c r="BA11195" s="5" t="str">
        <f t="shared" si="174"/>
        <v/>
      </c>
      <c r="BB11195" s="5" t="str">
        <f>IF(OR($E11195="",$G11195&lt;&gt;"Ativo"),"",IF(COUNTIFS($E$4:$E11195,$E11195,$A$4:$A11195,$A11195,$G$4:$G11195,"Ativo")=1,1,0))</f>
        <v/>
      </c>
      <c r="BC11195" t="str">
        <f>IF(OR($A11195="",$G11195&lt;&gt;"Ativo"),"",IF(COUNTIFS($A$4:$A11195,$A11195,$G$4:$G11195,"Ativo")=1,1,0))</f>
        <v/>
      </c>
    </row>
    <row r="11196" spans="1:55" x14ac:dyDescent="0.3">
      <c r="A11196" s="76"/>
      <c r="B11196" s="104"/>
      <c r="C11196" s="76"/>
      <c r="D11196" s="77"/>
      <c r="E11196" s="12"/>
      <c r="F11196" s="78"/>
      <c r="G11196" s="77"/>
      <c r="H11196" s="79"/>
      <c r="BA11196" s="5" t="str">
        <f t="shared" si="174"/>
        <v/>
      </c>
      <c r="BB11196" s="5" t="str">
        <f>IF(OR($E11196="",$G11196&lt;&gt;"Ativo"),"",IF(COUNTIFS($E$4:$E11196,$E11196,$A$4:$A11196,$A11196,$G$4:$G11196,"Ativo")=1,1,0))</f>
        <v/>
      </c>
      <c r="BC11196" t="str">
        <f>IF(OR($A11196="",$G11196&lt;&gt;"Ativo"),"",IF(COUNTIFS($A$4:$A11196,$A11196,$G$4:$G11196,"Ativo")=1,1,0))</f>
        <v/>
      </c>
    </row>
    <row r="11197" spans="1:55" x14ac:dyDescent="0.3">
      <c r="A11197" s="76"/>
      <c r="B11197" s="104"/>
      <c r="C11197" s="76"/>
      <c r="D11197" s="77"/>
      <c r="E11197" s="12"/>
      <c r="F11197" s="78"/>
      <c r="G11197" s="77"/>
      <c r="H11197" s="79"/>
      <c r="BA11197" s="5" t="str">
        <f t="shared" si="174"/>
        <v/>
      </c>
      <c r="BB11197" s="5" t="str">
        <f>IF(OR($E11197="",$G11197&lt;&gt;"Ativo"),"",IF(COUNTIFS($E$4:$E11197,$E11197,$A$4:$A11197,$A11197,$G$4:$G11197,"Ativo")=1,1,0))</f>
        <v/>
      </c>
      <c r="BC11197" t="str">
        <f>IF(OR($A11197="",$G11197&lt;&gt;"Ativo"),"",IF(COUNTIFS($A$4:$A11197,$A11197,$G$4:$G11197,"Ativo")=1,1,0))</f>
        <v/>
      </c>
    </row>
    <row r="11198" spans="1:55" x14ac:dyDescent="0.3">
      <c r="A11198" s="76"/>
      <c r="B11198" s="104"/>
      <c r="C11198" s="76"/>
      <c r="D11198" s="77"/>
      <c r="E11198" s="12"/>
      <c r="F11198" s="78"/>
      <c r="G11198" s="77"/>
      <c r="H11198" s="79"/>
      <c r="BA11198" s="5" t="str">
        <f t="shared" si="174"/>
        <v/>
      </c>
      <c r="BB11198" s="5" t="str">
        <f>IF(OR($E11198="",$G11198&lt;&gt;"Ativo"),"",IF(COUNTIFS($E$4:$E11198,$E11198,$A$4:$A11198,$A11198,$G$4:$G11198,"Ativo")=1,1,0))</f>
        <v/>
      </c>
      <c r="BC11198" t="str">
        <f>IF(OR($A11198="",$G11198&lt;&gt;"Ativo"),"",IF(COUNTIFS($A$4:$A11198,$A11198,$G$4:$G11198,"Ativo")=1,1,0))</f>
        <v/>
      </c>
    </row>
    <row r="11199" spans="1:55" x14ac:dyDescent="0.3">
      <c r="A11199" s="76"/>
      <c r="B11199" s="104"/>
      <c r="C11199" s="76"/>
      <c r="D11199" s="77"/>
      <c r="E11199" s="12"/>
      <c r="F11199" s="78"/>
      <c r="G11199" s="77"/>
      <c r="H11199" s="79"/>
      <c r="BA11199" s="5" t="str">
        <f t="shared" si="174"/>
        <v/>
      </c>
      <c r="BB11199" s="5" t="str">
        <f>IF(OR($E11199="",$G11199&lt;&gt;"Ativo"),"",IF(COUNTIFS($E$4:$E11199,$E11199,$A$4:$A11199,$A11199,$G$4:$G11199,"Ativo")=1,1,0))</f>
        <v/>
      </c>
      <c r="BC11199" t="str">
        <f>IF(OR($A11199="",$G11199&lt;&gt;"Ativo"),"",IF(COUNTIFS($A$4:$A11199,$A11199,$G$4:$G11199,"Ativo")=1,1,0))</f>
        <v/>
      </c>
    </row>
    <row r="11200" spans="1:55" x14ac:dyDescent="0.3">
      <c r="A11200" s="76"/>
      <c r="B11200" s="104"/>
      <c r="C11200" s="76"/>
      <c r="D11200" s="77"/>
      <c r="E11200" s="12"/>
      <c r="F11200" s="78"/>
      <c r="G11200" s="77"/>
      <c r="H11200" s="79"/>
      <c r="BA11200" s="5" t="str">
        <f t="shared" si="174"/>
        <v/>
      </c>
      <c r="BB11200" s="5" t="str">
        <f>IF(OR($E11200="",$G11200&lt;&gt;"Ativo"),"",IF(COUNTIFS($E$4:$E11200,$E11200,$A$4:$A11200,$A11200,$G$4:$G11200,"Ativo")=1,1,0))</f>
        <v/>
      </c>
      <c r="BC11200" t="str">
        <f>IF(OR($A11200="",$G11200&lt;&gt;"Ativo"),"",IF(COUNTIFS($A$4:$A11200,$A11200,$G$4:$G11200,"Ativo")=1,1,0))</f>
        <v/>
      </c>
    </row>
    <row r="11201" spans="1:55" x14ac:dyDescent="0.3">
      <c r="A11201" s="76"/>
      <c r="B11201" s="104"/>
      <c r="C11201" s="76"/>
      <c r="D11201" s="77"/>
      <c r="E11201" s="12"/>
      <c r="F11201" s="78"/>
      <c r="G11201" s="77"/>
      <c r="H11201" s="79"/>
      <c r="BA11201" s="5" t="str">
        <f t="shared" si="174"/>
        <v/>
      </c>
      <c r="BB11201" s="5" t="str">
        <f>IF(OR($E11201="",$G11201&lt;&gt;"Ativo"),"",IF(COUNTIFS($E$4:$E11201,$E11201,$A$4:$A11201,$A11201,$G$4:$G11201,"Ativo")=1,1,0))</f>
        <v/>
      </c>
      <c r="BC11201" t="str">
        <f>IF(OR($A11201="",$G11201&lt;&gt;"Ativo"),"",IF(COUNTIFS($A$4:$A11201,$A11201,$G$4:$G11201,"Ativo")=1,1,0))</f>
        <v/>
      </c>
    </row>
    <row r="11202" spans="1:55" x14ac:dyDescent="0.3">
      <c r="A11202" s="76"/>
      <c r="B11202" s="104"/>
      <c r="C11202" s="76"/>
      <c r="D11202" s="77"/>
      <c r="E11202" s="12"/>
      <c r="F11202" s="78"/>
      <c r="G11202" s="77"/>
      <c r="H11202" s="79"/>
      <c r="BA11202" s="5" t="str">
        <f t="shared" si="174"/>
        <v/>
      </c>
      <c r="BB11202" s="5" t="str">
        <f>IF(OR($E11202="",$G11202&lt;&gt;"Ativo"),"",IF(COUNTIFS($E$4:$E11202,$E11202,$A$4:$A11202,$A11202,$G$4:$G11202,"Ativo")=1,1,0))</f>
        <v/>
      </c>
      <c r="BC11202" t="str">
        <f>IF(OR($A11202="",$G11202&lt;&gt;"Ativo"),"",IF(COUNTIFS($A$4:$A11202,$A11202,$G$4:$G11202,"Ativo")=1,1,0))</f>
        <v/>
      </c>
    </row>
    <row r="11203" spans="1:55" x14ac:dyDescent="0.3">
      <c r="A11203" s="76"/>
      <c r="B11203" s="104"/>
      <c r="C11203" s="76"/>
      <c r="D11203" s="77"/>
      <c r="E11203" s="12"/>
      <c r="F11203" s="78"/>
      <c r="G11203" s="77"/>
      <c r="H11203" s="79"/>
      <c r="BA11203" s="5" t="str">
        <f t="shared" si="174"/>
        <v/>
      </c>
      <c r="BB11203" s="5" t="str">
        <f>IF(OR($E11203="",$G11203&lt;&gt;"Ativo"),"",IF(COUNTIFS($E$4:$E11203,$E11203,$A$4:$A11203,$A11203,$G$4:$G11203,"Ativo")=1,1,0))</f>
        <v/>
      </c>
      <c r="BC11203" t="str">
        <f>IF(OR($A11203="",$G11203&lt;&gt;"Ativo"),"",IF(COUNTIFS($A$4:$A11203,$A11203,$G$4:$G11203,"Ativo")=1,1,0))</f>
        <v/>
      </c>
    </row>
    <row r="11204" spans="1:55" x14ac:dyDescent="0.3">
      <c r="A11204" s="76"/>
      <c r="B11204" s="104"/>
      <c r="C11204" s="76"/>
      <c r="D11204" s="77"/>
      <c r="E11204" s="12"/>
      <c r="F11204" s="78"/>
      <c r="G11204" s="77"/>
      <c r="H11204" s="79"/>
      <c r="BA11204" s="5" t="str">
        <f t="shared" ref="BA11204:BA11267" si="175">IF($D11204="","",MID($D11204,4,LEN($D11204)-5))</f>
        <v/>
      </c>
      <c r="BB11204" s="5" t="str">
        <f>IF(OR($E11204="",$G11204&lt;&gt;"Ativo"),"",IF(COUNTIFS($E$4:$E11204,$E11204,$A$4:$A11204,$A11204,$G$4:$G11204,"Ativo")=1,1,0))</f>
        <v/>
      </c>
      <c r="BC11204" t="str">
        <f>IF(OR($A11204="",$G11204&lt;&gt;"Ativo"),"",IF(COUNTIFS($A$4:$A11204,$A11204,$G$4:$G11204,"Ativo")=1,1,0))</f>
        <v/>
      </c>
    </row>
    <row r="11205" spans="1:55" x14ac:dyDescent="0.3">
      <c r="A11205" s="76"/>
      <c r="B11205" s="104"/>
      <c r="C11205" s="76"/>
      <c r="D11205" s="77"/>
      <c r="E11205" s="12"/>
      <c r="F11205" s="78"/>
      <c r="G11205" s="77"/>
      <c r="H11205" s="79"/>
      <c r="BA11205" s="5" t="str">
        <f t="shared" si="175"/>
        <v/>
      </c>
      <c r="BB11205" s="5" t="str">
        <f>IF(OR($E11205="",$G11205&lt;&gt;"Ativo"),"",IF(COUNTIFS($E$4:$E11205,$E11205,$A$4:$A11205,$A11205,$G$4:$G11205,"Ativo")=1,1,0))</f>
        <v/>
      </c>
      <c r="BC11205" t="str">
        <f>IF(OR($A11205="",$G11205&lt;&gt;"Ativo"),"",IF(COUNTIFS($A$4:$A11205,$A11205,$G$4:$G11205,"Ativo")=1,1,0))</f>
        <v/>
      </c>
    </row>
    <row r="11206" spans="1:55" x14ac:dyDescent="0.3">
      <c r="A11206" s="76"/>
      <c r="B11206" s="104"/>
      <c r="C11206" s="76"/>
      <c r="D11206" s="77"/>
      <c r="E11206" s="12"/>
      <c r="F11206" s="78"/>
      <c r="G11206" s="77"/>
      <c r="H11206" s="79"/>
      <c r="BA11206" s="5" t="str">
        <f t="shared" si="175"/>
        <v/>
      </c>
      <c r="BB11206" s="5" t="str">
        <f>IF(OR($E11206="",$G11206&lt;&gt;"Ativo"),"",IF(COUNTIFS($E$4:$E11206,$E11206,$A$4:$A11206,$A11206,$G$4:$G11206,"Ativo")=1,1,0))</f>
        <v/>
      </c>
      <c r="BC11206" t="str">
        <f>IF(OR($A11206="",$G11206&lt;&gt;"Ativo"),"",IF(COUNTIFS($A$4:$A11206,$A11206,$G$4:$G11206,"Ativo")=1,1,0))</f>
        <v/>
      </c>
    </row>
    <row r="11207" spans="1:55" x14ac:dyDescent="0.3">
      <c r="A11207" s="76"/>
      <c r="B11207" s="104"/>
      <c r="C11207" s="76"/>
      <c r="D11207" s="77"/>
      <c r="E11207" s="12"/>
      <c r="F11207" s="78"/>
      <c r="G11207" s="77"/>
      <c r="H11207" s="79"/>
      <c r="BA11207" s="5" t="str">
        <f t="shared" si="175"/>
        <v/>
      </c>
      <c r="BB11207" s="5" t="str">
        <f>IF(OR($E11207="",$G11207&lt;&gt;"Ativo"),"",IF(COUNTIFS($E$4:$E11207,$E11207,$A$4:$A11207,$A11207,$G$4:$G11207,"Ativo")=1,1,0))</f>
        <v/>
      </c>
      <c r="BC11207" t="str">
        <f>IF(OR($A11207="",$G11207&lt;&gt;"Ativo"),"",IF(COUNTIFS($A$4:$A11207,$A11207,$G$4:$G11207,"Ativo")=1,1,0))</f>
        <v/>
      </c>
    </row>
    <row r="11208" spans="1:55" x14ac:dyDescent="0.3">
      <c r="A11208" s="76"/>
      <c r="B11208" s="104"/>
      <c r="C11208" s="76"/>
      <c r="D11208" s="77"/>
      <c r="E11208" s="12"/>
      <c r="F11208" s="78"/>
      <c r="G11208" s="77"/>
      <c r="H11208" s="79"/>
      <c r="BA11208" s="5" t="str">
        <f t="shared" si="175"/>
        <v/>
      </c>
      <c r="BB11208" s="5" t="str">
        <f>IF(OR($E11208="",$G11208&lt;&gt;"Ativo"),"",IF(COUNTIFS($E$4:$E11208,$E11208,$A$4:$A11208,$A11208,$G$4:$G11208,"Ativo")=1,1,0))</f>
        <v/>
      </c>
      <c r="BC11208" t="str">
        <f>IF(OR($A11208="",$G11208&lt;&gt;"Ativo"),"",IF(COUNTIFS($A$4:$A11208,$A11208,$G$4:$G11208,"Ativo")=1,1,0))</f>
        <v/>
      </c>
    </row>
    <row r="11209" spans="1:55" x14ac:dyDescent="0.3">
      <c r="A11209" s="76"/>
      <c r="B11209" s="104"/>
      <c r="C11209" s="76"/>
      <c r="D11209" s="77"/>
      <c r="E11209" s="12"/>
      <c r="F11209" s="78"/>
      <c r="G11209" s="77"/>
      <c r="H11209" s="79"/>
      <c r="BA11209" s="5" t="str">
        <f t="shared" si="175"/>
        <v/>
      </c>
      <c r="BB11209" s="5" t="str">
        <f>IF(OR($E11209="",$G11209&lt;&gt;"Ativo"),"",IF(COUNTIFS($E$4:$E11209,$E11209,$A$4:$A11209,$A11209,$G$4:$G11209,"Ativo")=1,1,0))</f>
        <v/>
      </c>
      <c r="BC11209" t="str">
        <f>IF(OR($A11209="",$G11209&lt;&gt;"Ativo"),"",IF(COUNTIFS($A$4:$A11209,$A11209,$G$4:$G11209,"Ativo")=1,1,0))</f>
        <v/>
      </c>
    </row>
    <row r="11210" spans="1:55" x14ac:dyDescent="0.3">
      <c r="A11210" s="76"/>
      <c r="B11210" s="104"/>
      <c r="C11210" s="76"/>
      <c r="D11210" s="77"/>
      <c r="E11210" s="12"/>
      <c r="F11210" s="78"/>
      <c r="G11210" s="77"/>
      <c r="H11210" s="79"/>
      <c r="BA11210" s="5" t="str">
        <f t="shared" si="175"/>
        <v/>
      </c>
      <c r="BB11210" s="5" t="str">
        <f>IF(OR($E11210="",$G11210&lt;&gt;"Ativo"),"",IF(COUNTIFS($E$4:$E11210,$E11210,$A$4:$A11210,$A11210,$G$4:$G11210,"Ativo")=1,1,0))</f>
        <v/>
      </c>
      <c r="BC11210" t="str">
        <f>IF(OR($A11210="",$G11210&lt;&gt;"Ativo"),"",IF(COUNTIFS($A$4:$A11210,$A11210,$G$4:$G11210,"Ativo")=1,1,0))</f>
        <v/>
      </c>
    </row>
    <row r="11211" spans="1:55" x14ac:dyDescent="0.3">
      <c r="A11211" s="76"/>
      <c r="B11211" s="104"/>
      <c r="C11211" s="76"/>
      <c r="D11211" s="77"/>
      <c r="E11211" s="12"/>
      <c r="F11211" s="78"/>
      <c r="G11211" s="77"/>
      <c r="H11211" s="79"/>
      <c r="BA11211" s="5" t="str">
        <f t="shared" si="175"/>
        <v/>
      </c>
      <c r="BB11211" s="5" t="str">
        <f>IF(OR($E11211="",$G11211&lt;&gt;"Ativo"),"",IF(COUNTIFS($E$4:$E11211,$E11211,$A$4:$A11211,$A11211,$G$4:$G11211,"Ativo")=1,1,0))</f>
        <v/>
      </c>
      <c r="BC11211" t="str">
        <f>IF(OR($A11211="",$G11211&lt;&gt;"Ativo"),"",IF(COUNTIFS($A$4:$A11211,$A11211,$G$4:$G11211,"Ativo")=1,1,0))</f>
        <v/>
      </c>
    </row>
    <row r="11212" spans="1:55" x14ac:dyDescent="0.3">
      <c r="A11212" s="76"/>
      <c r="B11212" s="104"/>
      <c r="C11212" s="76"/>
      <c r="D11212" s="77"/>
      <c r="E11212" s="12"/>
      <c r="F11212" s="78"/>
      <c r="G11212" s="77"/>
      <c r="H11212" s="79"/>
      <c r="BA11212" s="5" t="str">
        <f t="shared" si="175"/>
        <v/>
      </c>
      <c r="BB11212" s="5" t="str">
        <f>IF(OR($E11212="",$G11212&lt;&gt;"Ativo"),"",IF(COUNTIFS($E$4:$E11212,$E11212,$A$4:$A11212,$A11212,$G$4:$G11212,"Ativo")=1,1,0))</f>
        <v/>
      </c>
      <c r="BC11212" t="str">
        <f>IF(OR($A11212="",$G11212&lt;&gt;"Ativo"),"",IF(COUNTIFS($A$4:$A11212,$A11212,$G$4:$G11212,"Ativo")=1,1,0))</f>
        <v/>
      </c>
    </row>
    <row r="11213" spans="1:55" x14ac:dyDescent="0.3">
      <c r="A11213" s="76"/>
      <c r="B11213" s="104"/>
      <c r="C11213" s="76"/>
      <c r="D11213" s="77"/>
      <c r="E11213" s="12"/>
      <c r="F11213" s="78"/>
      <c r="G11213" s="77"/>
      <c r="H11213" s="79"/>
      <c r="BA11213" s="5" t="str">
        <f t="shared" si="175"/>
        <v/>
      </c>
      <c r="BB11213" s="5" t="str">
        <f>IF(OR($E11213="",$G11213&lt;&gt;"Ativo"),"",IF(COUNTIFS($E$4:$E11213,$E11213,$A$4:$A11213,$A11213,$G$4:$G11213,"Ativo")=1,1,0))</f>
        <v/>
      </c>
      <c r="BC11213" t="str">
        <f>IF(OR($A11213="",$G11213&lt;&gt;"Ativo"),"",IF(COUNTIFS($A$4:$A11213,$A11213,$G$4:$G11213,"Ativo")=1,1,0))</f>
        <v/>
      </c>
    </row>
    <row r="11214" spans="1:55" x14ac:dyDescent="0.3">
      <c r="A11214" s="76"/>
      <c r="B11214" s="104"/>
      <c r="C11214" s="76"/>
      <c r="D11214" s="77"/>
      <c r="E11214" s="12"/>
      <c r="F11214" s="78"/>
      <c r="G11214" s="77"/>
      <c r="H11214" s="79"/>
      <c r="BA11214" s="5" t="str">
        <f t="shared" si="175"/>
        <v/>
      </c>
      <c r="BB11214" s="5" t="str">
        <f>IF(OR($E11214="",$G11214&lt;&gt;"Ativo"),"",IF(COUNTIFS($E$4:$E11214,$E11214,$A$4:$A11214,$A11214,$G$4:$G11214,"Ativo")=1,1,0))</f>
        <v/>
      </c>
      <c r="BC11214" t="str">
        <f>IF(OR($A11214="",$G11214&lt;&gt;"Ativo"),"",IF(COUNTIFS($A$4:$A11214,$A11214,$G$4:$G11214,"Ativo")=1,1,0))</f>
        <v/>
      </c>
    </row>
    <row r="11215" spans="1:55" x14ac:dyDescent="0.3">
      <c r="A11215" s="76"/>
      <c r="B11215" s="104"/>
      <c r="C11215" s="76"/>
      <c r="D11215" s="77"/>
      <c r="E11215" s="12"/>
      <c r="F11215" s="78"/>
      <c r="G11215" s="77"/>
      <c r="H11215" s="79"/>
      <c r="BA11215" s="5" t="str">
        <f t="shared" si="175"/>
        <v/>
      </c>
      <c r="BB11215" s="5" t="str">
        <f>IF(OR($E11215="",$G11215&lt;&gt;"Ativo"),"",IF(COUNTIFS($E$4:$E11215,$E11215,$A$4:$A11215,$A11215,$G$4:$G11215,"Ativo")=1,1,0))</f>
        <v/>
      </c>
      <c r="BC11215" t="str">
        <f>IF(OR($A11215="",$G11215&lt;&gt;"Ativo"),"",IF(COUNTIFS($A$4:$A11215,$A11215,$G$4:$G11215,"Ativo")=1,1,0))</f>
        <v/>
      </c>
    </row>
    <row r="11216" spans="1:55" x14ac:dyDescent="0.3">
      <c r="A11216" s="76"/>
      <c r="B11216" s="104"/>
      <c r="C11216" s="76"/>
      <c r="D11216" s="77"/>
      <c r="E11216" s="12"/>
      <c r="F11216" s="78"/>
      <c r="G11216" s="77"/>
      <c r="H11216" s="79"/>
      <c r="BA11216" s="5" t="str">
        <f t="shared" si="175"/>
        <v/>
      </c>
      <c r="BB11216" s="5" t="str">
        <f>IF(OR($E11216="",$G11216&lt;&gt;"Ativo"),"",IF(COUNTIFS($E$4:$E11216,$E11216,$A$4:$A11216,$A11216,$G$4:$G11216,"Ativo")=1,1,0))</f>
        <v/>
      </c>
      <c r="BC11216" t="str">
        <f>IF(OR($A11216="",$G11216&lt;&gt;"Ativo"),"",IF(COUNTIFS($A$4:$A11216,$A11216,$G$4:$G11216,"Ativo")=1,1,0))</f>
        <v/>
      </c>
    </row>
    <row r="11217" spans="1:55" x14ac:dyDescent="0.3">
      <c r="A11217" s="76"/>
      <c r="B11217" s="104"/>
      <c r="C11217" s="76"/>
      <c r="D11217" s="77"/>
      <c r="E11217" s="12"/>
      <c r="F11217" s="78"/>
      <c r="G11217" s="77"/>
      <c r="H11217" s="79"/>
      <c r="BA11217" s="5" t="str">
        <f t="shared" si="175"/>
        <v/>
      </c>
      <c r="BB11217" s="5" t="str">
        <f>IF(OR($E11217="",$G11217&lt;&gt;"Ativo"),"",IF(COUNTIFS($E$4:$E11217,$E11217,$A$4:$A11217,$A11217,$G$4:$G11217,"Ativo")=1,1,0))</f>
        <v/>
      </c>
      <c r="BC11217" t="str">
        <f>IF(OR($A11217="",$G11217&lt;&gt;"Ativo"),"",IF(COUNTIFS($A$4:$A11217,$A11217,$G$4:$G11217,"Ativo")=1,1,0))</f>
        <v/>
      </c>
    </row>
    <row r="11218" spans="1:55" x14ac:dyDescent="0.3">
      <c r="A11218" s="76"/>
      <c r="B11218" s="104"/>
      <c r="C11218" s="76"/>
      <c r="D11218" s="77"/>
      <c r="E11218" s="12"/>
      <c r="F11218" s="78"/>
      <c r="G11218" s="77"/>
      <c r="H11218" s="79"/>
      <c r="BA11218" s="5" t="str">
        <f t="shared" si="175"/>
        <v/>
      </c>
      <c r="BB11218" s="5" t="str">
        <f>IF(OR($E11218="",$G11218&lt;&gt;"Ativo"),"",IF(COUNTIFS($E$4:$E11218,$E11218,$A$4:$A11218,$A11218,$G$4:$G11218,"Ativo")=1,1,0))</f>
        <v/>
      </c>
      <c r="BC11218" t="str">
        <f>IF(OR($A11218="",$G11218&lt;&gt;"Ativo"),"",IF(COUNTIFS($A$4:$A11218,$A11218,$G$4:$G11218,"Ativo")=1,1,0))</f>
        <v/>
      </c>
    </row>
    <row r="11219" spans="1:55" x14ac:dyDescent="0.3">
      <c r="A11219" s="76"/>
      <c r="B11219" s="104"/>
      <c r="C11219" s="76"/>
      <c r="D11219" s="77"/>
      <c r="E11219" s="12"/>
      <c r="F11219" s="78"/>
      <c r="G11219" s="77"/>
      <c r="H11219" s="79"/>
      <c r="BA11219" s="5" t="str">
        <f t="shared" si="175"/>
        <v/>
      </c>
      <c r="BB11219" s="5" t="str">
        <f>IF(OR($E11219="",$G11219&lt;&gt;"Ativo"),"",IF(COUNTIFS($E$4:$E11219,$E11219,$A$4:$A11219,$A11219,$G$4:$G11219,"Ativo")=1,1,0))</f>
        <v/>
      </c>
      <c r="BC11219" t="str">
        <f>IF(OR($A11219="",$G11219&lt;&gt;"Ativo"),"",IF(COUNTIFS($A$4:$A11219,$A11219,$G$4:$G11219,"Ativo")=1,1,0))</f>
        <v/>
      </c>
    </row>
    <row r="11220" spans="1:55" x14ac:dyDescent="0.3">
      <c r="A11220" s="76"/>
      <c r="B11220" s="104"/>
      <c r="C11220" s="76"/>
      <c r="D11220" s="77"/>
      <c r="E11220" s="12"/>
      <c r="F11220" s="78"/>
      <c r="G11220" s="77"/>
      <c r="H11220" s="79"/>
      <c r="BA11220" s="5" t="str">
        <f t="shared" si="175"/>
        <v/>
      </c>
      <c r="BB11220" s="5" t="str">
        <f>IF(OR($E11220="",$G11220&lt;&gt;"Ativo"),"",IF(COUNTIFS($E$4:$E11220,$E11220,$A$4:$A11220,$A11220,$G$4:$G11220,"Ativo")=1,1,0))</f>
        <v/>
      </c>
      <c r="BC11220" t="str">
        <f>IF(OR($A11220="",$G11220&lt;&gt;"Ativo"),"",IF(COUNTIFS($A$4:$A11220,$A11220,$G$4:$G11220,"Ativo")=1,1,0))</f>
        <v/>
      </c>
    </row>
    <row r="11221" spans="1:55" x14ac:dyDescent="0.3">
      <c r="A11221" s="76"/>
      <c r="B11221" s="104"/>
      <c r="C11221" s="76"/>
      <c r="D11221" s="77"/>
      <c r="E11221" s="12"/>
      <c r="F11221" s="78"/>
      <c r="G11221" s="77"/>
      <c r="H11221" s="79"/>
      <c r="BA11221" s="5" t="str">
        <f t="shared" si="175"/>
        <v/>
      </c>
      <c r="BB11221" s="5" t="str">
        <f>IF(OR($E11221="",$G11221&lt;&gt;"Ativo"),"",IF(COUNTIFS($E$4:$E11221,$E11221,$A$4:$A11221,$A11221,$G$4:$G11221,"Ativo")=1,1,0))</f>
        <v/>
      </c>
      <c r="BC11221" t="str">
        <f>IF(OR($A11221="",$G11221&lt;&gt;"Ativo"),"",IF(COUNTIFS($A$4:$A11221,$A11221,$G$4:$G11221,"Ativo")=1,1,0))</f>
        <v/>
      </c>
    </row>
    <row r="11222" spans="1:55" x14ac:dyDescent="0.3">
      <c r="A11222" s="76"/>
      <c r="B11222" s="104"/>
      <c r="C11222" s="76"/>
      <c r="D11222" s="77"/>
      <c r="E11222" s="12"/>
      <c r="F11222" s="78"/>
      <c r="G11222" s="77"/>
      <c r="H11222" s="79"/>
      <c r="BA11222" s="5" t="str">
        <f t="shared" si="175"/>
        <v/>
      </c>
      <c r="BB11222" s="5" t="str">
        <f>IF(OR($E11222="",$G11222&lt;&gt;"Ativo"),"",IF(COUNTIFS($E$4:$E11222,$E11222,$A$4:$A11222,$A11222,$G$4:$G11222,"Ativo")=1,1,0))</f>
        <v/>
      </c>
      <c r="BC11222" t="str">
        <f>IF(OR($A11222="",$G11222&lt;&gt;"Ativo"),"",IF(COUNTIFS($A$4:$A11222,$A11222,$G$4:$G11222,"Ativo")=1,1,0))</f>
        <v/>
      </c>
    </row>
    <row r="11223" spans="1:55" x14ac:dyDescent="0.3">
      <c r="A11223" s="76"/>
      <c r="B11223" s="104"/>
      <c r="C11223" s="76"/>
      <c r="D11223" s="77"/>
      <c r="E11223" s="12"/>
      <c r="F11223" s="78"/>
      <c r="G11223" s="77"/>
      <c r="H11223" s="79"/>
      <c r="BA11223" s="5" t="str">
        <f t="shared" si="175"/>
        <v/>
      </c>
      <c r="BB11223" s="5" t="str">
        <f>IF(OR($E11223="",$G11223&lt;&gt;"Ativo"),"",IF(COUNTIFS($E$4:$E11223,$E11223,$A$4:$A11223,$A11223,$G$4:$G11223,"Ativo")=1,1,0))</f>
        <v/>
      </c>
      <c r="BC11223" t="str">
        <f>IF(OR($A11223="",$G11223&lt;&gt;"Ativo"),"",IF(COUNTIFS($A$4:$A11223,$A11223,$G$4:$G11223,"Ativo")=1,1,0))</f>
        <v/>
      </c>
    </row>
    <row r="11224" spans="1:55" x14ac:dyDescent="0.3">
      <c r="A11224" s="76"/>
      <c r="B11224" s="104"/>
      <c r="C11224" s="76"/>
      <c r="D11224" s="77"/>
      <c r="E11224" s="12"/>
      <c r="F11224" s="78"/>
      <c r="G11224" s="77"/>
      <c r="H11224" s="79"/>
      <c r="BA11224" s="5" t="str">
        <f t="shared" si="175"/>
        <v/>
      </c>
      <c r="BB11224" s="5" t="str">
        <f>IF(OR($E11224="",$G11224&lt;&gt;"Ativo"),"",IF(COUNTIFS($E$4:$E11224,$E11224,$A$4:$A11224,$A11224,$G$4:$G11224,"Ativo")=1,1,0))</f>
        <v/>
      </c>
      <c r="BC11224" t="str">
        <f>IF(OR($A11224="",$G11224&lt;&gt;"Ativo"),"",IF(COUNTIFS($A$4:$A11224,$A11224,$G$4:$G11224,"Ativo")=1,1,0))</f>
        <v/>
      </c>
    </row>
    <row r="11225" spans="1:55" x14ac:dyDescent="0.3">
      <c r="A11225" s="76"/>
      <c r="B11225" s="104"/>
      <c r="C11225" s="76"/>
      <c r="D11225" s="77"/>
      <c r="E11225" s="12"/>
      <c r="F11225" s="78"/>
      <c r="G11225" s="77"/>
      <c r="H11225" s="79"/>
      <c r="BA11225" s="5" t="str">
        <f t="shared" si="175"/>
        <v/>
      </c>
      <c r="BB11225" s="5" t="str">
        <f>IF(OR($E11225="",$G11225&lt;&gt;"Ativo"),"",IF(COUNTIFS($E$4:$E11225,$E11225,$A$4:$A11225,$A11225,$G$4:$G11225,"Ativo")=1,1,0))</f>
        <v/>
      </c>
      <c r="BC11225" t="str">
        <f>IF(OR($A11225="",$G11225&lt;&gt;"Ativo"),"",IF(COUNTIFS($A$4:$A11225,$A11225,$G$4:$G11225,"Ativo")=1,1,0))</f>
        <v/>
      </c>
    </row>
    <row r="11226" spans="1:55" x14ac:dyDescent="0.3">
      <c r="A11226" s="76"/>
      <c r="B11226" s="104"/>
      <c r="C11226" s="76"/>
      <c r="D11226" s="77"/>
      <c r="E11226" s="12"/>
      <c r="F11226" s="78"/>
      <c r="G11226" s="77"/>
      <c r="H11226" s="79"/>
      <c r="BA11226" s="5" t="str">
        <f t="shared" si="175"/>
        <v/>
      </c>
      <c r="BB11226" s="5" t="str">
        <f>IF(OR($E11226="",$G11226&lt;&gt;"Ativo"),"",IF(COUNTIFS($E$4:$E11226,$E11226,$A$4:$A11226,$A11226,$G$4:$G11226,"Ativo")=1,1,0))</f>
        <v/>
      </c>
      <c r="BC11226" t="str">
        <f>IF(OR($A11226="",$G11226&lt;&gt;"Ativo"),"",IF(COUNTIFS($A$4:$A11226,$A11226,$G$4:$G11226,"Ativo")=1,1,0))</f>
        <v/>
      </c>
    </row>
    <row r="11227" spans="1:55" x14ac:dyDescent="0.3">
      <c r="A11227" s="76"/>
      <c r="B11227" s="104"/>
      <c r="C11227" s="76"/>
      <c r="D11227" s="77"/>
      <c r="E11227" s="12"/>
      <c r="F11227" s="78"/>
      <c r="G11227" s="77"/>
      <c r="H11227" s="79"/>
      <c r="BA11227" s="5" t="str">
        <f t="shared" si="175"/>
        <v/>
      </c>
      <c r="BB11227" s="5" t="str">
        <f>IF(OR($E11227="",$G11227&lt;&gt;"Ativo"),"",IF(COUNTIFS($E$4:$E11227,$E11227,$A$4:$A11227,$A11227,$G$4:$G11227,"Ativo")=1,1,0))</f>
        <v/>
      </c>
      <c r="BC11227" t="str">
        <f>IF(OR($A11227="",$G11227&lt;&gt;"Ativo"),"",IF(COUNTIFS($A$4:$A11227,$A11227,$G$4:$G11227,"Ativo")=1,1,0))</f>
        <v/>
      </c>
    </row>
    <row r="11228" spans="1:55" x14ac:dyDescent="0.3">
      <c r="A11228" s="76"/>
      <c r="B11228" s="104"/>
      <c r="C11228" s="76"/>
      <c r="D11228" s="77"/>
      <c r="E11228" s="12"/>
      <c r="F11228" s="78"/>
      <c r="G11228" s="77"/>
      <c r="H11228" s="79"/>
      <c r="BA11228" s="5" t="str">
        <f t="shared" si="175"/>
        <v/>
      </c>
      <c r="BB11228" s="5" t="str">
        <f>IF(OR($E11228="",$G11228&lt;&gt;"Ativo"),"",IF(COUNTIFS($E$4:$E11228,$E11228,$A$4:$A11228,$A11228,$G$4:$G11228,"Ativo")=1,1,0))</f>
        <v/>
      </c>
      <c r="BC11228" t="str">
        <f>IF(OR($A11228="",$G11228&lt;&gt;"Ativo"),"",IF(COUNTIFS($A$4:$A11228,$A11228,$G$4:$G11228,"Ativo")=1,1,0))</f>
        <v/>
      </c>
    </row>
    <row r="11229" spans="1:55" x14ac:dyDescent="0.3">
      <c r="A11229" s="76"/>
      <c r="B11229" s="104"/>
      <c r="C11229" s="76"/>
      <c r="D11229" s="77"/>
      <c r="E11229" s="12"/>
      <c r="F11229" s="78"/>
      <c r="G11229" s="77"/>
      <c r="H11229" s="79"/>
      <c r="BA11229" s="5" t="str">
        <f t="shared" si="175"/>
        <v/>
      </c>
      <c r="BB11229" s="5" t="str">
        <f>IF(OR($E11229="",$G11229&lt;&gt;"Ativo"),"",IF(COUNTIFS($E$4:$E11229,$E11229,$A$4:$A11229,$A11229,$G$4:$G11229,"Ativo")=1,1,0))</f>
        <v/>
      </c>
      <c r="BC11229" t="str">
        <f>IF(OR($A11229="",$G11229&lt;&gt;"Ativo"),"",IF(COUNTIFS($A$4:$A11229,$A11229,$G$4:$G11229,"Ativo")=1,1,0))</f>
        <v/>
      </c>
    </row>
    <row r="11230" spans="1:55" x14ac:dyDescent="0.3">
      <c r="A11230" s="76"/>
      <c r="B11230" s="104"/>
      <c r="C11230" s="76"/>
      <c r="D11230" s="77"/>
      <c r="E11230" s="12"/>
      <c r="F11230" s="78"/>
      <c r="G11230" s="77"/>
      <c r="H11230" s="79"/>
      <c r="BA11230" s="5" t="str">
        <f t="shared" si="175"/>
        <v/>
      </c>
      <c r="BB11230" s="5" t="str">
        <f>IF(OR($E11230="",$G11230&lt;&gt;"Ativo"),"",IF(COUNTIFS($E$4:$E11230,$E11230,$A$4:$A11230,$A11230,$G$4:$G11230,"Ativo")=1,1,0))</f>
        <v/>
      </c>
      <c r="BC11230" t="str">
        <f>IF(OR($A11230="",$G11230&lt;&gt;"Ativo"),"",IF(COUNTIFS($A$4:$A11230,$A11230,$G$4:$G11230,"Ativo")=1,1,0))</f>
        <v/>
      </c>
    </row>
    <row r="11231" spans="1:55" x14ac:dyDescent="0.3">
      <c r="A11231" s="76"/>
      <c r="B11231" s="104"/>
      <c r="C11231" s="76"/>
      <c r="D11231" s="77"/>
      <c r="E11231" s="12"/>
      <c r="F11231" s="78"/>
      <c r="G11231" s="77"/>
      <c r="H11231" s="79"/>
      <c r="BA11231" s="5" t="str">
        <f t="shared" si="175"/>
        <v/>
      </c>
      <c r="BB11231" s="5" t="str">
        <f>IF(OR($E11231="",$G11231&lt;&gt;"Ativo"),"",IF(COUNTIFS($E$4:$E11231,$E11231,$A$4:$A11231,$A11231,$G$4:$G11231,"Ativo")=1,1,0))</f>
        <v/>
      </c>
      <c r="BC11231" t="str">
        <f>IF(OR($A11231="",$G11231&lt;&gt;"Ativo"),"",IF(COUNTIFS($A$4:$A11231,$A11231,$G$4:$G11231,"Ativo")=1,1,0))</f>
        <v/>
      </c>
    </row>
    <row r="11232" spans="1:55" x14ac:dyDescent="0.3">
      <c r="A11232" s="76"/>
      <c r="B11232" s="104"/>
      <c r="C11232" s="76"/>
      <c r="D11232" s="77"/>
      <c r="E11232" s="12"/>
      <c r="F11232" s="78"/>
      <c r="G11232" s="77"/>
      <c r="H11232" s="79"/>
      <c r="BA11232" s="5" t="str">
        <f t="shared" si="175"/>
        <v/>
      </c>
      <c r="BB11232" s="5" t="str">
        <f>IF(OR($E11232="",$G11232&lt;&gt;"Ativo"),"",IF(COUNTIFS($E$4:$E11232,$E11232,$A$4:$A11232,$A11232,$G$4:$G11232,"Ativo")=1,1,0))</f>
        <v/>
      </c>
      <c r="BC11232" t="str">
        <f>IF(OR($A11232="",$G11232&lt;&gt;"Ativo"),"",IF(COUNTIFS($A$4:$A11232,$A11232,$G$4:$G11232,"Ativo")=1,1,0))</f>
        <v/>
      </c>
    </row>
    <row r="11233" spans="1:55" x14ac:dyDescent="0.3">
      <c r="A11233" s="76"/>
      <c r="B11233" s="104"/>
      <c r="C11233" s="76"/>
      <c r="D11233" s="77"/>
      <c r="E11233" s="12"/>
      <c r="F11233" s="78"/>
      <c r="G11233" s="77"/>
      <c r="H11233" s="79"/>
      <c r="BA11233" s="5" t="str">
        <f t="shared" si="175"/>
        <v/>
      </c>
      <c r="BB11233" s="5" t="str">
        <f>IF(OR($E11233="",$G11233&lt;&gt;"Ativo"),"",IF(COUNTIFS($E$4:$E11233,$E11233,$A$4:$A11233,$A11233,$G$4:$G11233,"Ativo")=1,1,0))</f>
        <v/>
      </c>
      <c r="BC11233" t="str">
        <f>IF(OR($A11233="",$G11233&lt;&gt;"Ativo"),"",IF(COUNTIFS($A$4:$A11233,$A11233,$G$4:$G11233,"Ativo")=1,1,0))</f>
        <v/>
      </c>
    </row>
    <row r="11234" spans="1:55" x14ac:dyDescent="0.3">
      <c r="A11234" s="76"/>
      <c r="B11234" s="104"/>
      <c r="C11234" s="76"/>
      <c r="D11234" s="77"/>
      <c r="E11234" s="12"/>
      <c r="F11234" s="78"/>
      <c r="G11234" s="77"/>
      <c r="H11234" s="79"/>
      <c r="BA11234" s="5" t="str">
        <f t="shared" si="175"/>
        <v/>
      </c>
      <c r="BB11234" s="5" t="str">
        <f>IF(OR($E11234="",$G11234&lt;&gt;"Ativo"),"",IF(COUNTIFS($E$4:$E11234,$E11234,$A$4:$A11234,$A11234,$G$4:$G11234,"Ativo")=1,1,0))</f>
        <v/>
      </c>
      <c r="BC11234" t="str">
        <f>IF(OR($A11234="",$G11234&lt;&gt;"Ativo"),"",IF(COUNTIFS($A$4:$A11234,$A11234,$G$4:$G11234,"Ativo")=1,1,0))</f>
        <v/>
      </c>
    </row>
    <row r="11235" spans="1:55" x14ac:dyDescent="0.3">
      <c r="A11235" s="76"/>
      <c r="B11235" s="104"/>
      <c r="C11235" s="76"/>
      <c r="D11235" s="77"/>
      <c r="E11235" s="12"/>
      <c r="F11235" s="78"/>
      <c r="G11235" s="77"/>
      <c r="H11235" s="79"/>
      <c r="BA11235" s="5" t="str">
        <f t="shared" si="175"/>
        <v/>
      </c>
      <c r="BB11235" s="5" t="str">
        <f>IF(OR($E11235="",$G11235&lt;&gt;"Ativo"),"",IF(COUNTIFS($E$4:$E11235,$E11235,$A$4:$A11235,$A11235,$G$4:$G11235,"Ativo")=1,1,0))</f>
        <v/>
      </c>
      <c r="BC11235" t="str">
        <f>IF(OR($A11235="",$G11235&lt;&gt;"Ativo"),"",IF(COUNTIFS($A$4:$A11235,$A11235,$G$4:$G11235,"Ativo")=1,1,0))</f>
        <v/>
      </c>
    </row>
    <row r="11236" spans="1:55" x14ac:dyDescent="0.3">
      <c r="A11236" s="76"/>
      <c r="B11236" s="104"/>
      <c r="C11236" s="76"/>
      <c r="D11236" s="77"/>
      <c r="E11236" s="12"/>
      <c r="F11236" s="78"/>
      <c r="G11236" s="77"/>
      <c r="H11236" s="79"/>
      <c r="BA11236" s="5" t="str">
        <f t="shared" si="175"/>
        <v/>
      </c>
      <c r="BB11236" s="5" t="str">
        <f>IF(OR($E11236="",$G11236&lt;&gt;"Ativo"),"",IF(COUNTIFS($E$4:$E11236,$E11236,$A$4:$A11236,$A11236,$G$4:$G11236,"Ativo")=1,1,0))</f>
        <v/>
      </c>
      <c r="BC11236" t="str">
        <f>IF(OR($A11236="",$G11236&lt;&gt;"Ativo"),"",IF(COUNTIFS($A$4:$A11236,$A11236,$G$4:$G11236,"Ativo")=1,1,0))</f>
        <v/>
      </c>
    </row>
    <row r="11237" spans="1:55" x14ac:dyDescent="0.3">
      <c r="A11237" s="76"/>
      <c r="B11237" s="104"/>
      <c r="C11237" s="76"/>
      <c r="D11237" s="77"/>
      <c r="E11237" s="12"/>
      <c r="F11237" s="78"/>
      <c r="G11237" s="77"/>
      <c r="H11237" s="79"/>
      <c r="BA11237" s="5" t="str">
        <f t="shared" si="175"/>
        <v/>
      </c>
      <c r="BB11237" s="5" t="str">
        <f>IF(OR($E11237="",$G11237&lt;&gt;"Ativo"),"",IF(COUNTIFS($E$4:$E11237,$E11237,$A$4:$A11237,$A11237,$G$4:$G11237,"Ativo")=1,1,0))</f>
        <v/>
      </c>
      <c r="BC11237" t="str">
        <f>IF(OR($A11237="",$G11237&lt;&gt;"Ativo"),"",IF(COUNTIFS($A$4:$A11237,$A11237,$G$4:$G11237,"Ativo")=1,1,0))</f>
        <v/>
      </c>
    </row>
    <row r="11238" spans="1:55" x14ac:dyDescent="0.3">
      <c r="A11238" s="76"/>
      <c r="B11238" s="104"/>
      <c r="C11238" s="76"/>
      <c r="D11238" s="77"/>
      <c r="E11238" s="12"/>
      <c r="F11238" s="78"/>
      <c r="G11238" s="77"/>
      <c r="H11238" s="79"/>
      <c r="BA11238" s="5" t="str">
        <f t="shared" si="175"/>
        <v/>
      </c>
      <c r="BB11238" s="5" t="str">
        <f>IF(OR($E11238="",$G11238&lt;&gt;"Ativo"),"",IF(COUNTIFS($E$4:$E11238,$E11238,$A$4:$A11238,$A11238,$G$4:$G11238,"Ativo")=1,1,0))</f>
        <v/>
      </c>
      <c r="BC11238" t="str">
        <f>IF(OR($A11238="",$G11238&lt;&gt;"Ativo"),"",IF(COUNTIFS($A$4:$A11238,$A11238,$G$4:$G11238,"Ativo")=1,1,0))</f>
        <v/>
      </c>
    </row>
    <row r="11239" spans="1:55" x14ac:dyDescent="0.3">
      <c r="A11239" s="76"/>
      <c r="B11239" s="104"/>
      <c r="C11239" s="76"/>
      <c r="D11239" s="77"/>
      <c r="E11239" s="12"/>
      <c r="F11239" s="78"/>
      <c r="G11239" s="77"/>
      <c r="H11239" s="79"/>
      <c r="BA11239" s="5" t="str">
        <f t="shared" si="175"/>
        <v/>
      </c>
      <c r="BB11239" s="5" t="str">
        <f>IF(OR($E11239="",$G11239&lt;&gt;"Ativo"),"",IF(COUNTIFS($E$4:$E11239,$E11239,$A$4:$A11239,$A11239,$G$4:$G11239,"Ativo")=1,1,0))</f>
        <v/>
      </c>
      <c r="BC11239" t="str">
        <f>IF(OR($A11239="",$G11239&lt;&gt;"Ativo"),"",IF(COUNTIFS($A$4:$A11239,$A11239,$G$4:$G11239,"Ativo")=1,1,0))</f>
        <v/>
      </c>
    </row>
    <row r="11240" spans="1:55" x14ac:dyDescent="0.3">
      <c r="A11240" s="76"/>
      <c r="B11240" s="104"/>
      <c r="C11240" s="76"/>
      <c r="D11240" s="77"/>
      <c r="E11240" s="12"/>
      <c r="F11240" s="78"/>
      <c r="G11240" s="77"/>
      <c r="H11240" s="79"/>
      <c r="BA11240" s="5" t="str">
        <f t="shared" si="175"/>
        <v/>
      </c>
      <c r="BB11240" s="5" t="str">
        <f>IF(OR($E11240="",$G11240&lt;&gt;"Ativo"),"",IF(COUNTIFS($E$4:$E11240,$E11240,$A$4:$A11240,$A11240,$G$4:$G11240,"Ativo")=1,1,0))</f>
        <v/>
      </c>
      <c r="BC11240" t="str">
        <f>IF(OR($A11240="",$G11240&lt;&gt;"Ativo"),"",IF(COUNTIFS($A$4:$A11240,$A11240,$G$4:$G11240,"Ativo")=1,1,0))</f>
        <v/>
      </c>
    </row>
    <row r="11241" spans="1:55" x14ac:dyDescent="0.3">
      <c r="A11241" s="76"/>
      <c r="B11241" s="104"/>
      <c r="C11241" s="76"/>
      <c r="D11241" s="77"/>
      <c r="E11241" s="12"/>
      <c r="F11241" s="78"/>
      <c r="G11241" s="77"/>
      <c r="H11241" s="79"/>
      <c r="BA11241" s="5" t="str">
        <f t="shared" si="175"/>
        <v/>
      </c>
      <c r="BB11241" s="5" t="str">
        <f>IF(OR($E11241="",$G11241&lt;&gt;"Ativo"),"",IF(COUNTIFS($E$4:$E11241,$E11241,$A$4:$A11241,$A11241,$G$4:$G11241,"Ativo")=1,1,0))</f>
        <v/>
      </c>
      <c r="BC11241" t="str">
        <f>IF(OR($A11241="",$G11241&lt;&gt;"Ativo"),"",IF(COUNTIFS($A$4:$A11241,$A11241,$G$4:$G11241,"Ativo")=1,1,0))</f>
        <v/>
      </c>
    </row>
    <row r="11242" spans="1:55" x14ac:dyDescent="0.3">
      <c r="A11242" s="76"/>
      <c r="B11242" s="104"/>
      <c r="C11242" s="76"/>
      <c r="D11242" s="77"/>
      <c r="E11242" s="12"/>
      <c r="F11242" s="78"/>
      <c r="G11242" s="77"/>
      <c r="H11242" s="79"/>
      <c r="BA11242" s="5" t="str">
        <f t="shared" si="175"/>
        <v/>
      </c>
      <c r="BB11242" s="5" t="str">
        <f>IF(OR($E11242="",$G11242&lt;&gt;"Ativo"),"",IF(COUNTIFS($E$4:$E11242,$E11242,$A$4:$A11242,$A11242,$G$4:$G11242,"Ativo")=1,1,0))</f>
        <v/>
      </c>
      <c r="BC11242" t="str">
        <f>IF(OR($A11242="",$G11242&lt;&gt;"Ativo"),"",IF(COUNTIFS($A$4:$A11242,$A11242,$G$4:$G11242,"Ativo")=1,1,0))</f>
        <v/>
      </c>
    </row>
    <row r="11243" spans="1:55" x14ac:dyDescent="0.3">
      <c r="A11243" s="76"/>
      <c r="B11243" s="104"/>
      <c r="C11243" s="76"/>
      <c r="D11243" s="77"/>
      <c r="E11243" s="12"/>
      <c r="F11243" s="78"/>
      <c r="G11243" s="77"/>
      <c r="H11243" s="79"/>
      <c r="BA11243" s="5" t="str">
        <f t="shared" si="175"/>
        <v/>
      </c>
      <c r="BB11243" s="5" t="str">
        <f>IF(OR($E11243="",$G11243&lt;&gt;"Ativo"),"",IF(COUNTIFS($E$4:$E11243,$E11243,$A$4:$A11243,$A11243,$G$4:$G11243,"Ativo")=1,1,0))</f>
        <v/>
      </c>
      <c r="BC11243" t="str">
        <f>IF(OR($A11243="",$G11243&lt;&gt;"Ativo"),"",IF(COUNTIFS($A$4:$A11243,$A11243,$G$4:$G11243,"Ativo")=1,1,0))</f>
        <v/>
      </c>
    </row>
    <row r="11244" spans="1:55" x14ac:dyDescent="0.3">
      <c r="A11244" s="76"/>
      <c r="B11244" s="104"/>
      <c r="C11244" s="76"/>
      <c r="D11244" s="77"/>
      <c r="E11244" s="12"/>
      <c r="F11244" s="78"/>
      <c r="G11244" s="77"/>
      <c r="H11244" s="79"/>
      <c r="BA11244" s="5" t="str">
        <f t="shared" si="175"/>
        <v/>
      </c>
      <c r="BB11244" s="5" t="str">
        <f>IF(OR($E11244="",$G11244&lt;&gt;"Ativo"),"",IF(COUNTIFS($E$4:$E11244,$E11244,$A$4:$A11244,$A11244,$G$4:$G11244,"Ativo")=1,1,0))</f>
        <v/>
      </c>
      <c r="BC11244" t="str">
        <f>IF(OR($A11244="",$G11244&lt;&gt;"Ativo"),"",IF(COUNTIFS($A$4:$A11244,$A11244,$G$4:$G11244,"Ativo")=1,1,0))</f>
        <v/>
      </c>
    </row>
    <row r="11245" spans="1:55" x14ac:dyDescent="0.3">
      <c r="A11245" s="76"/>
      <c r="B11245" s="104"/>
      <c r="C11245" s="76"/>
      <c r="D11245" s="77"/>
      <c r="E11245" s="12"/>
      <c r="F11245" s="78"/>
      <c r="G11245" s="77"/>
      <c r="H11245" s="79"/>
      <c r="BA11245" s="5" t="str">
        <f t="shared" si="175"/>
        <v/>
      </c>
      <c r="BB11245" s="5" t="str">
        <f>IF(OR($E11245="",$G11245&lt;&gt;"Ativo"),"",IF(COUNTIFS($E$4:$E11245,$E11245,$A$4:$A11245,$A11245,$G$4:$G11245,"Ativo")=1,1,0))</f>
        <v/>
      </c>
      <c r="BC11245" t="str">
        <f>IF(OR($A11245="",$G11245&lt;&gt;"Ativo"),"",IF(COUNTIFS($A$4:$A11245,$A11245,$G$4:$G11245,"Ativo")=1,1,0))</f>
        <v/>
      </c>
    </row>
    <row r="11246" spans="1:55" x14ac:dyDescent="0.3">
      <c r="A11246" s="76"/>
      <c r="B11246" s="104"/>
      <c r="C11246" s="76"/>
      <c r="D11246" s="77"/>
      <c r="E11246" s="12"/>
      <c r="F11246" s="78"/>
      <c r="G11246" s="77"/>
      <c r="H11246" s="79"/>
      <c r="BA11246" s="5" t="str">
        <f t="shared" si="175"/>
        <v/>
      </c>
      <c r="BB11246" s="5" t="str">
        <f>IF(OR($E11246="",$G11246&lt;&gt;"Ativo"),"",IF(COUNTIFS($E$4:$E11246,$E11246,$A$4:$A11246,$A11246,$G$4:$G11246,"Ativo")=1,1,0))</f>
        <v/>
      </c>
      <c r="BC11246" t="str">
        <f>IF(OR($A11246="",$G11246&lt;&gt;"Ativo"),"",IF(COUNTIFS($A$4:$A11246,$A11246,$G$4:$G11246,"Ativo")=1,1,0))</f>
        <v/>
      </c>
    </row>
    <row r="11247" spans="1:55" x14ac:dyDescent="0.3">
      <c r="A11247" s="76"/>
      <c r="B11247" s="104"/>
      <c r="C11247" s="76"/>
      <c r="D11247" s="77"/>
      <c r="E11247" s="12"/>
      <c r="F11247" s="78"/>
      <c r="G11247" s="77"/>
      <c r="H11247" s="79"/>
      <c r="BA11247" s="5" t="str">
        <f t="shared" si="175"/>
        <v/>
      </c>
      <c r="BB11247" s="5" t="str">
        <f>IF(OR($E11247="",$G11247&lt;&gt;"Ativo"),"",IF(COUNTIFS($E$4:$E11247,$E11247,$A$4:$A11247,$A11247,$G$4:$G11247,"Ativo")=1,1,0))</f>
        <v/>
      </c>
      <c r="BC11247" t="str">
        <f>IF(OR($A11247="",$G11247&lt;&gt;"Ativo"),"",IF(COUNTIFS($A$4:$A11247,$A11247,$G$4:$G11247,"Ativo")=1,1,0))</f>
        <v/>
      </c>
    </row>
    <row r="11248" spans="1:55" x14ac:dyDescent="0.3">
      <c r="A11248" s="76"/>
      <c r="B11248" s="104"/>
      <c r="C11248" s="76"/>
      <c r="D11248" s="77"/>
      <c r="E11248" s="12"/>
      <c r="F11248" s="78"/>
      <c r="G11248" s="77"/>
      <c r="H11248" s="79"/>
      <c r="BA11248" s="5" t="str">
        <f t="shared" si="175"/>
        <v/>
      </c>
      <c r="BB11248" s="5" t="str">
        <f>IF(OR($E11248="",$G11248&lt;&gt;"Ativo"),"",IF(COUNTIFS($E$4:$E11248,$E11248,$A$4:$A11248,$A11248,$G$4:$G11248,"Ativo")=1,1,0))</f>
        <v/>
      </c>
      <c r="BC11248" t="str">
        <f>IF(OR($A11248="",$G11248&lt;&gt;"Ativo"),"",IF(COUNTIFS($A$4:$A11248,$A11248,$G$4:$G11248,"Ativo")=1,1,0))</f>
        <v/>
      </c>
    </row>
    <row r="11249" spans="1:55" x14ac:dyDescent="0.3">
      <c r="A11249" s="76"/>
      <c r="B11249" s="104"/>
      <c r="C11249" s="76"/>
      <c r="D11249" s="77"/>
      <c r="E11249" s="12"/>
      <c r="F11249" s="78"/>
      <c r="G11249" s="77"/>
      <c r="H11249" s="79"/>
      <c r="BA11249" s="5" t="str">
        <f t="shared" si="175"/>
        <v/>
      </c>
      <c r="BB11249" s="5" t="str">
        <f>IF(OR($E11249="",$G11249&lt;&gt;"Ativo"),"",IF(COUNTIFS($E$4:$E11249,$E11249,$A$4:$A11249,$A11249,$G$4:$G11249,"Ativo")=1,1,0))</f>
        <v/>
      </c>
      <c r="BC11249" t="str">
        <f>IF(OR($A11249="",$G11249&lt;&gt;"Ativo"),"",IF(COUNTIFS($A$4:$A11249,$A11249,$G$4:$G11249,"Ativo")=1,1,0))</f>
        <v/>
      </c>
    </row>
    <row r="11250" spans="1:55" x14ac:dyDescent="0.3">
      <c r="A11250" s="76"/>
      <c r="B11250" s="104"/>
      <c r="C11250" s="76"/>
      <c r="D11250" s="77"/>
      <c r="E11250" s="12"/>
      <c r="F11250" s="78"/>
      <c r="G11250" s="77"/>
      <c r="H11250" s="79"/>
      <c r="BA11250" s="5" t="str">
        <f t="shared" si="175"/>
        <v/>
      </c>
      <c r="BB11250" s="5" t="str">
        <f>IF(OR($E11250="",$G11250&lt;&gt;"Ativo"),"",IF(COUNTIFS($E$4:$E11250,$E11250,$A$4:$A11250,$A11250,$G$4:$G11250,"Ativo")=1,1,0))</f>
        <v/>
      </c>
      <c r="BC11250" t="str">
        <f>IF(OR($A11250="",$G11250&lt;&gt;"Ativo"),"",IF(COUNTIFS($A$4:$A11250,$A11250,$G$4:$G11250,"Ativo")=1,1,0))</f>
        <v/>
      </c>
    </row>
    <row r="11251" spans="1:55" x14ac:dyDescent="0.3">
      <c r="A11251" s="76"/>
      <c r="B11251" s="104"/>
      <c r="C11251" s="76"/>
      <c r="D11251" s="77"/>
      <c r="E11251" s="12"/>
      <c r="F11251" s="78"/>
      <c r="G11251" s="77"/>
      <c r="H11251" s="79"/>
      <c r="BA11251" s="5" t="str">
        <f t="shared" si="175"/>
        <v/>
      </c>
      <c r="BB11251" s="5" t="str">
        <f>IF(OR($E11251="",$G11251&lt;&gt;"Ativo"),"",IF(COUNTIFS($E$4:$E11251,$E11251,$A$4:$A11251,$A11251,$G$4:$G11251,"Ativo")=1,1,0))</f>
        <v/>
      </c>
      <c r="BC11251" t="str">
        <f>IF(OR($A11251="",$G11251&lt;&gt;"Ativo"),"",IF(COUNTIFS($A$4:$A11251,$A11251,$G$4:$G11251,"Ativo")=1,1,0))</f>
        <v/>
      </c>
    </row>
    <row r="11252" spans="1:55" x14ac:dyDescent="0.3">
      <c r="A11252" s="76"/>
      <c r="B11252" s="104"/>
      <c r="C11252" s="76"/>
      <c r="D11252" s="77"/>
      <c r="E11252" s="12"/>
      <c r="F11252" s="78"/>
      <c r="G11252" s="77"/>
      <c r="H11252" s="79"/>
      <c r="BA11252" s="5" t="str">
        <f t="shared" si="175"/>
        <v/>
      </c>
      <c r="BB11252" s="5" t="str">
        <f>IF(OR($E11252="",$G11252&lt;&gt;"Ativo"),"",IF(COUNTIFS($E$4:$E11252,$E11252,$A$4:$A11252,$A11252,$G$4:$G11252,"Ativo")=1,1,0))</f>
        <v/>
      </c>
      <c r="BC11252" t="str">
        <f>IF(OR($A11252="",$G11252&lt;&gt;"Ativo"),"",IF(COUNTIFS($A$4:$A11252,$A11252,$G$4:$G11252,"Ativo")=1,1,0))</f>
        <v/>
      </c>
    </row>
    <row r="11253" spans="1:55" x14ac:dyDescent="0.3">
      <c r="A11253" s="76"/>
      <c r="B11253" s="104"/>
      <c r="C11253" s="76"/>
      <c r="D11253" s="77"/>
      <c r="E11253" s="12"/>
      <c r="F11253" s="78"/>
      <c r="G11253" s="77"/>
      <c r="H11253" s="79"/>
      <c r="BA11253" s="5" t="str">
        <f t="shared" si="175"/>
        <v/>
      </c>
      <c r="BB11253" s="5" t="str">
        <f>IF(OR($E11253="",$G11253&lt;&gt;"Ativo"),"",IF(COUNTIFS($E$4:$E11253,$E11253,$A$4:$A11253,$A11253,$G$4:$G11253,"Ativo")=1,1,0))</f>
        <v/>
      </c>
      <c r="BC11253" t="str">
        <f>IF(OR($A11253="",$G11253&lt;&gt;"Ativo"),"",IF(COUNTIFS($A$4:$A11253,$A11253,$G$4:$G11253,"Ativo")=1,1,0))</f>
        <v/>
      </c>
    </row>
    <row r="11254" spans="1:55" x14ac:dyDescent="0.3">
      <c r="A11254" s="76"/>
      <c r="B11254" s="104"/>
      <c r="C11254" s="76"/>
      <c r="D11254" s="77"/>
      <c r="E11254" s="12"/>
      <c r="F11254" s="78"/>
      <c r="G11254" s="77"/>
      <c r="H11254" s="79"/>
      <c r="BA11254" s="5" t="str">
        <f t="shared" si="175"/>
        <v/>
      </c>
      <c r="BB11254" s="5" t="str">
        <f>IF(OR($E11254="",$G11254&lt;&gt;"Ativo"),"",IF(COUNTIFS($E$4:$E11254,$E11254,$A$4:$A11254,$A11254,$G$4:$G11254,"Ativo")=1,1,0))</f>
        <v/>
      </c>
      <c r="BC11254" t="str">
        <f>IF(OR($A11254="",$G11254&lt;&gt;"Ativo"),"",IF(COUNTIFS($A$4:$A11254,$A11254,$G$4:$G11254,"Ativo")=1,1,0))</f>
        <v/>
      </c>
    </row>
    <row r="11255" spans="1:55" x14ac:dyDescent="0.3">
      <c r="A11255" s="76"/>
      <c r="B11255" s="104"/>
      <c r="C11255" s="76"/>
      <c r="D11255" s="77"/>
      <c r="E11255" s="12"/>
      <c r="F11255" s="78"/>
      <c r="G11255" s="77"/>
      <c r="H11255" s="79"/>
      <c r="BA11255" s="5" t="str">
        <f t="shared" si="175"/>
        <v/>
      </c>
      <c r="BB11255" s="5" t="str">
        <f>IF(OR($E11255="",$G11255&lt;&gt;"Ativo"),"",IF(COUNTIFS($E$4:$E11255,$E11255,$A$4:$A11255,$A11255,$G$4:$G11255,"Ativo")=1,1,0))</f>
        <v/>
      </c>
      <c r="BC11255" t="str">
        <f>IF(OR($A11255="",$G11255&lt;&gt;"Ativo"),"",IF(COUNTIFS($A$4:$A11255,$A11255,$G$4:$G11255,"Ativo")=1,1,0))</f>
        <v/>
      </c>
    </row>
    <row r="11256" spans="1:55" x14ac:dyDescent="0.3">
      <c r="A11256" s="76"/>
      <c r="B11256" s="104"/>
      <c r="C11256" s="76"/>
      <c r="D11256" s="77"/>
      <c r="E11256" s="12"/>
      <c r="F11256" s="78"/>
      <c r="G11256" s="77"/>
      <c r="H11256" s="79"/>
      <c r="BA11256" s="5" t="str">
        <f t="shared" si="175"/>
        <v/>
      </c>
      <c r="BB11256" s="5" t="str">
        <f>IF(OR($E11256="",$G11256&lt;&gt;"Ativo"),"",IF(COUNTIFS($E$4:$E11256,$E11256,$A$4:$A11256,$A11256,$G$4:$G11256,"Ativo")=1,1,0))</f>
        <v/>
      </c>
      <c r="BC11256" t="str">
        <f>IF(OR($A11256="",$G11256&lt;&gt;"Ativo"),"",IF(COUNTIFS($A$4:$A11256,$A11256,$G$4:$G11256,"Ativo")=1,1,0))</f>
        <v/>
      </c>
    </row>
    <row r="11257" spans="1:55" x14ac:dyDescent="0.3">
      <c r="A11257" s="76"/>
      <c r="B11257" s="104"/>
      <c r="C11257" s="76"/>
      <c r="D11257" s="77"/>
      <c r="E11257" s="12"/>
      <c r="F11257" s="78"/>
      <c r="G11257" s="77"/>
      <c r="H11257" s="79"/>
      <c r="BA11257" s="5" t="str">
        <f t="shared" si="175"/>
        <v/>
      </c>
      <c r="BB11257" s="5" t="str">
        <f>IF(OR($E11257="",$G11257&lt;&gt;"Ativo"),"",IF(COUNTIFS($E$4:$E11257,$E11257,$A$4:$A11257,$A11257,$G$4:$G11257,"Ativo")=1,1,0))</f>
        <v/>
      </c>
      <c r="BC11257" t="str">
        <f>IF(OR($A11257="",$G11257&lt;&gt;"Ativo"),"",IF(COUNTIFS($A$4:$A11257,$A11257,$G$4:$G11257,"Ativo")=1,1,0))</f>
        <v/>
      </c>
    </row>
    <row r="11258" spans="1:55" x14ac:dyDescent="0.3">
      <c r="A11258" s="76"/>
      <c r="B11258" s="104"/>
      <c r="C11258" s="76"/>
      <c r="D11258" s="77"/>
      <c r="E11258" s="12"/>
      <c r="F11258" s="78"/>
      <c r="G11258" s="77"/>
      <c r="H11258" s="79"/>
      <c r="BA11258" s="5" t="str">
        <f t="shared" si="175"/>
        <v/>
      </c>
      <c r="BB11258" s="5" t="str">
        <f>IF(OR($E11258="",$G11258&lt;&gt;"Ativo"),"",IF(COUNTIFS($E$4:$E11258,$E11258,$A$4:$A11258,$A11258,$G$4:$G11258,"Ativo")=1,1,0))</f>
        <v/>
      </c>
      <c r="BC11258" t="str">
        <f>IF(OR($A11258="",$G11258&lt;&gt;"Ativo"),"",IF(COUNTIFS($A$4:$A11258,$A11258,$G$4:$G11258,"Ativo")=1,1,0))</f>
        <v/>
      </c>
    </row>
    <row r="11259" spans="1:55" x14ac:dyDescent="0.3">
      <c r="A11259" s="76"/>
      <c r="B11259" s="104"/>
      <c r="C11259" s="76"/>
      <c r="D11259" s="77"/>
      <c r="E11259" s="12"/>
      <c r="F11259" s="78"/>
      <c r="G11259" s="77"/>
      <c r="H11259" s="79"/>
      <c r="BA11259" s="5" t="str">
        <f t="shared" si="175"/>
        <v/>
      </c>
      <c r="BB11259" s="5" t="str">
        <f>IF(OR($E11259="",$G11259&lt;&gt;"Ativo"),"",IF(COUNTIFS($E$4:$E11259,$E11259,$A$4:$A11259,$A11259,$G$4:$G11259,"Ativo")=1,1,0))</f>
        <v/>
      </c>
      <c r="BC11259" t="str">
        <f>IF(OR($A11259="",$G11259&lt;&gt;"Ativo"),"",IF(COUNTIFS($A$4:$A11259,$A11259,$G$4:$G11259,"Ativo")=1,1,0))</f>
        <v/>
      </c>
    </row>
    <row r="11260" spans="1:55" x14ac:dyDescent="0.3">
      <c r="A11260" s="76"/>
      <c r="B11260" s="104"/>
      <c r="C11260" s="76"/>
      <c r="D11260" s="77"/>
      <c r="E11260" s="12"/>
      <c r="F11260" s="78"/>
      <c r="G11260" s="77"/>
      <c r="H11260" s="79"/>
      <c r="BA11260" s="5" t="str">
        <f t="shared" si="175"/>
        <v/>
      </c>
      <c r="BB11260" s="5" t="str">
        <f>IF(OR($E11260="",$G11260&lt;&gt;"Ativo"),"",IF(COUNTIFS($E$4:$E11260,$E11260,$A$4:$A11260,$A11260,$G$4:$G11260,"Ativo")=1,1,0))</f>
        <v/>
      </c>
      <c r="BC11260" t="str">
        <f>IF(OR($A11260="",$G11260&lt;&gt;"Ativo"),"",IF(COUNTIFS($A$4:$A11260,$A11260,$G$4:$G11260,"Ativo")=1,1,0))</f>
        <v/>
      </c>
    </row>
    <row r="11261" spans="1:55" x14ac:dyDescent="0.3">
      <c r="A11261" s="76"/>
      <c r="B11261" s="104"/>
      <c r="C11261" s="76"/>
      <c r="D11261" s="77"/>
      <c r="E11261" s="12"/>
      <c r="F11261" s="78"/>
      <c r="G11261" s="77"/>
      <c r="H11261" s="79"/>
      <c r="BA11261" s="5" t="str">
        <f t="shared" si="175"/>
        <v/>
      </c>
      <c r="BB11261" s="5" t="str">
        <f>IF(OR($E11261="",$G11261&lt;&gt;"Ativo"),"",IF(COUNTIFS($E$4:$E11261,$E11261,$A$4:$A11261,$A11261,$G$4:$G11261,"Ativo")=1,1,0))</f>
        <v/>
      </c>
      <c r="BC11261" t="str">
        <f>IF(OR($A11261="",$G11261&lt;&gt;"Ativo"),"",IF(COUNTIFS($A$4:$A11261,$A11261,$G$4:$G11261,"Ativo")=1,1,0))</f>
        <v/>
      </c>
    </row>
    <row r="11262" spans="1:55" x14ac:dyDescent="0.3">
      <c r="A11262" s="76"/>
      <c r="B11262" s="104"/>
      <c r="C11262" s="76"/>
      <c r="D11262" s="77"/>
      <c r="E11262" s="12"/>
      <c r="F11262" s="78"/>
      <c r="G11262" s="77"/>
      <c r="H11262" s="79"/>
      <c r="BA11262" s="5" t="str">
        <f t="shared" si="175"/>
        <v/>
      </c>
      <c r="BB11262" s="5" t="str">
        <f>IF(OR($E11262="",$G11262&lt;&gt;"Ativo"),"",IF(COUNTIFS($E$4:$E11262,$E11262,$A$4:$A11262,$A11262,$G$4:$G11262,"Ativo")=1,1,0))</f>
        <v/>
      </c>
      <c r="BC11262" t="str">
        <f>IF(OR($A11262="",$G11262&lt;&gt;"Ativo"),"",IF(COUNTIFS($A$4:$A11262,$A11262,$G$4:$G11262,"Ativo")=1,1,0))</f>
        <v/>
      </c>
    </row>
    <row r="11263" spans="1:55" x14ac:dyDescent="0.3">
      <c r="A11263" s="76"/>
      <c r="B11263" s="104"/>
      <c r="C11263" s="76"/>
      <c r="D11263" s="77"/>
      <c r="E11263" s="12"/>
      <c r="F11263" s="78"/>
      <c r="G11263" s="77"/>
      <c r="H11263" s="79"/>
      <c r="BA11263" s="5" t="str">
        <f t="shared" si="175"/>
        <v/>
      </c>
      <c r="BB11263" s="5" t="str">
        <f>IF(OR($E11263="",$G11263&lt;&gt;"Ativo"),"",IF(COUNTIFS($E$4:$E11263,$E11263,$A$4:$A11263,$A11263,$G$4:$G11263,"Ativo")=1,1,0))</f>
        <v/>
      </c>
      <c r="BC11263" t="str">
        <f>IF(OR($A11263="",$G11263&lt;&gt;"Ativo"),"",IF(COUNTIFS($A$4:$A11263,$A11263,$G$4:$G11263,"Ativo")=1,1,0))</f>
        <v/>
      </c>
    </row>
    <row r="11264" spans="1:55" x14ac:dyDescent="0.3">
      <c r="A11264" s="76"/>
      <c r="B11264" s="104"/>
      <c r="C11264" s="76"/>
      <c r="D11264" s="77"/>
      <c r="E11264" s="12"/>
      <c r="F11264" s="78"/>
      <c r="G11264" s="77"/>
      <c r="H11264" s="79"/>
      <c r="BA11264" s="5" t="str">
        <f t="shared" si="175"/>
        <v/>
      </c>
      <c r="BB11264" s="5" t="str">
        <f>IF(OR($E11264="",$G11264&lt;&gt;"Ativo"),"",IF(COUNTIFS($E$4:$E11264,$E11264,$A$4:$A11264,$A11264,$G$4:$G11264,"Ativo")=1,1,0))</f>
        <v/>
      </c>
      <c r="BC11264" t="str">
        <f>IF(OR($A11264="",$G11264&lt;&gt;"Ativo"),"",IF(COUNTIFS($A$4:$A11264,$A11264,$G$4:$G11264,"Ativo")=1,1,0))</f>
        <v/>
      </c>
    </row>
    <row r="11265" spans="1:55" x14ac:dyDescent="0.3">
      <c r="A11265" s="76"/>
      <c r="B11265" s="104"/>
      <c r="C11265" s="76"/>
      <c r="D11265" s="77"/>
      <c r="E11265" s="12"/>
      <c r="F11265" s="78"/>
      <c r="G11265" s="77"/>
      <c r="H11265" s="79"/>
      <c r="BA11265" s="5" t="str">
        <f t="shared" si="175"/>
        <v/>
      </c>
      <c r="BB11265" s="5" t="str">
        <f>IF(OR($E11265="",$G11265&lt;&gt;"Ativo"),"",IF(COUNTIFS($E$4:$E11265,$E11265,$A$4:$A11265,$A11265,$G$4:$G11265,"Ativo")=1,1,0))</f>
        <v/>
      </c>
      <c r="BC11265" t="str">
        <f>IF(OR($A11265="",$G11265&lt;&gt;"Ativo"),"",IF(COUNTIFS($A$4:$A11265,$A11265,$G$4:$G11265,"Ativo")=1,1,0))</f>
        <v/>
      </c>
    </row>
    <row r="11266" spans="1:55" x14ac:dyDescent="0.3">
      <c r="A11266" s="76"/>
      <c r="B11266" s="104"/>
      <c r="C11266" s="76"/>
      <c r="D11266" s="77"/>
      <c r="E11266" s="12"/>
      <c r="F11266" s="78"/>
      <c r="G11266" s="77"/>
      <c r="H11266" s="79"/>
      <c r="BA11266" s="5" t="str">
        <f t="shared" si="175"/>
        <v/>
      </c>
      <c r="BB11266" s="5" t="str">
        <f>IF(OR($E11266="",$G11266&lt;&gt;"Ativo"),"",IF(COUNTIFS($E$4:$E11266,$E11266,$A$4:$A11266,$A11266,$G$4:$G11266,"Ativo")=1,1,0))</f>
        <v/>
      </c>
      <c r="BC11266" t="str">
        <f>IF(OR($A11266="",$G11266&lt;&gt;"Ativo"),"",IF(COUNTIFS($A$4:$A11266,$A11266,$G$4:$G11266,"Ativo")=1,1,0))</f>
        <v/>
      </c>
    </row>
    <row r="11267" spans="1:55" x14ac:dyDescent="0.3">
      <c r="A11267" s="76"/>
      <c r="B11267" s="104"/>
      <c r="C11267" s="76"/>
      <c r="D11267" s="77"/>
      <c r="E11267" s="12"/>
      <c r="F11267" s="78"/>
      <c r="G11267" s="77"/>
      <c r="H11267" s="79"/>
      <c r="BA11267" s="5" t="str">
        <f t="shared" si="175"/>
        <v/>
      </c>
      <c r="BB11267" s="5" t="str">
        <f>IF(OR($E11267="",$G11267&lt;&gt;"Ativo"),"",IF(COUNTIFS($E$4:$E11267,$E11267,$A$4:$A11267,$A11267,$G$4:$G11267,"Ativo")=1,1,0))</f>
        <v/>
      </c>
      <c r="BC11267" t="str">
        <f>IF(OR($A11267="",$G11267&lt;&gt;"Ativo"),"",IF(COUNTIFS($A$4:$A11267,$A11267,$G$4:$G11267,"Ativo")=1,1,0))</f>
        <v/>
      </c>
    </row>
    <row r="11268" spans="1:55" x14ac:dyDescent="0.3">
      <c r="A11268" s="76"/>
      <c r="B11268" s="104"/>
      <c r="C11268" s="76"/>
      <c r="D11268" s="77"/>
      <c r="E11268" s="12"/>
      <c r="F11268" s="78"/>
      <c r="G11268" s="77"/>
      <c r="H11268" s="79"/>
      <c r="BA11268" s="5" t="str">
        <f t="shared" ref="BA11268:BA11331" si="176">IF($D11268="","",MID($D11268,4,LEN($D11268)-5))</f>
        <v/>
      </c>
      <c r="BB11268" s="5" t="str">
        <f>IF(OR($E11268="",$G11268&lt;&gt;"Ativo"),"",IF(COUNTIFS($E$4:$E11268,$E11268,$A$4:$A11268,$A11268,$G$4:$G11268,"Ativo")=1,1,0))</f>
        <v/>
      </c>
      <c r="BC11268" t="str">
        <f>IF(OR($A11268="",$G11268&lt;&gt;"Ativo"),"",IF(COUNTIFS($A$4:$A11268,$A11268,$G$4:$G11268,"Ativo")=1,1,0))</f>
        <v/>
      </c>
    </row>
    <row r="11269" spans="1:55" x14ac:dyDescent="0.3">
      <c r="A11269" s="76"/>
      <c r="B11269" s="104"/>
      <c r="C11269" s="76"/>
      <c r="D11269" s="77"/>
      <c r="E11269" s="12"/>
      <c r="F11269" s="78"/>
      <c r="G11269" s="77"/>
      <c r="H11269" s="79"/>
      <c r="BA11269" s="5" t="str">
        <f t="shared" si="176"/>
        <v/>
      </c>
      <c r="BB11269" s="5" t="str">
        <f>IF(OR($E11269="",$G11269&lt;&gt;"Ativo"),"",IF(COUNTIFS($E$4:$E11269,$E11269,$A$4:$A11269,$A11269,$G$4:$G11269,"Ativo")=1,1,0))</f>
        <v/>
      </c>
      <c r="BC11269" t="str">
        <f>IF(OR($A11269="",$G11269&lt;&gt;"Ativo"),"",IF(COUNTIFS($A$4:$A11269,$A11269,$G$4:$G11269,"Ativo")=1,1,0))</f>
        <v/>
      </c>
    </row>
    <row r="11270" spans="1:55" x14ac:dyDescent="0.3">
      <c r="A11270" s="76"/>
      <c r="B11270" s="104"/>
      <c r="C11270" s="76"/>
      <c r="D11270" s="77"/>
      <c r="E11270" s="12"/>
      <c r="F11270" s="78"/>
      <c r="G11270" s="77"/>
      <c r="H11270" s="79"/>
      <c r="BA11270" s="5" t="str">
        <f t="shared" si="176"/>
        <v/>
      </c>
      <c r="BB11270" s="5" t="str">
        <f>IF(OR($E11270="",$G11270&lt;&gt;"Ativo"),"",IF(COUNTIFS($E$4:$E11270,$E11270,$A$4:$A11270,$A11270,$G$4:$G11270,"Ativo")=1,1,0))</f>
        <v/>
      </c>
      <c r="BC11270" t="str">
        <f>IF(OR($A11270="",$G11270&lt;&gt;"Ativo"),"",IF(COUNTIFS($A$4:$A11270,$A11270,$G$4:$G11270,"Ativo")=1,1,0))</f>
        <v/>
      </c>
    </row>
    <row r="11271" spans="1:55" x14ac:dyDescent="0.3">
      <c r="A11271" s="76"/>
      <c r="B11271" s="104"/>
      <c r="C11271" s="76"/>
      <c r="D11271" s="77"/>
      <c r="E11271" s="12"/>
      <c r="F11271" s="78"/>
      <c r="G11271" s="77"/>
      <c r="H11271" s="79"/>
      <c r="BA11271" s="5" t="str">
        <f t="shared" si="176"/>
        <v/>
      </c>
      <c r="BB11271" s="5" t="str">
        <f>IF(OR($E11271="",$G11271&lt;&gt;"Ativo"),"",IF(COUNTIFS($E$4:$E11271,$E11271,$A$4:$A11271,$A11271,$G$4:$G11271,"Ativo")=1,1,0))</f>
        <v/>
      </c>
      <c r="BC11271" t="str">
        <f>IF(OR($A11271="",$G11271&lt;&gt;"Ativo"),"",IF(COUNTIFS($A$4:$A11271,$A11271,$G$4:$G11271,"Ativo")=1,1,0))</f>
        <v/>
      </c>
    </row>
    <row r="11272" spans="1:55" x14ac:dyDescent="0.3">
      <c r="A11272" s="76"/>
      <c r="B11272" s="104"/>
      <c r="C11272" s="76"/>
      <c r="D11272" s="77"/>
      <c r="E11272" s="12"/>
      <c r="F11272" s="78"/>
      <c r="G11272" s="77"/>
      <c r="H11272" s="79"/>
      <c r="BA11272" s="5" t="str">
        <f t="shared" si="176"/>
        <v/>
      </c>
      <c r="BB11272" s="5" t="str">
        <f>IF(OR($E11272="",$G11272&lt;&gt;"Ativo"),"",IF(COUNTIFS($E$4:$E11272,$E11272,$A$4:$A11272,$A11272,$G$4:$G11272,"Ativo")=1,1,0))</f>
        <v/>
      </c>
      <c r="BC11272" t="str">
        <f>IF(OR($A11272="",$G11272&lt;&gt;"Ativo"),"",IF(COUNTIFS($A$4:$A11272,$A11272,$G$4:$G11272,"Ativo")=1,1,0))</f>
        <v/>
      </c>
    </row>
    <row r="11273" spans="1:55" x14ac:dyDescent="0.3">
      <c r="A11273" s="76"/>
      <c r="B11273" s="104"/>
      <c r="C11273" s="76"/>
      <c r="D11273" s="77"/>
      <c r="E11273" s="12"/>
      <c r="F11273" s="78"/>
      <c r="G11273" s="77"/>
      <c r="H11273" s="79"/>
      <c r="BA11273" s="5" t="str">
        <f t="shared" si="176"/>
        <v/>
      </c>
      <c r="BB11273" s="5" t="str">
        <f>IF(OR($E11273="",$G11273&lt;&gt;"Ativo"),"",IF(COUNTIFS($E$4:$E11273,$E11273,$A$4:$A11273,$A11273,$G$4:$G11273,"Ativo")=1,1,0))</f>
        <v/>
      </c>
      <c r="BC11273" t="str">
        <f>IF(OR($A11273="",$G11273&lt;&gt;"Ativo"),"",IF(COUNTIFS($A$4:$A11273,$A11273,$G$4:$G11273,"Ativo")=1,1,0))</f>
        <v/>
      </c>
    </row>
    <row r="11274" spans="1:55" x14ac:dyDescent="0.3">
      <c r="A11274" s="76"/>
      <c r="B11274" s="104"/>
      <c r="C11274" s="76"/>
      <c r="D11274" s="77"/>
      <c r="E11274" s="12"/>
      <c r="F11274" s="78"/>
      <c r="G11274" s="77"/>
      <c r="H11274" s="79"/>
      <c r="BA11274" s="5" t="str">
        <f t="shared" si="176"/>
        <v/>
      </c>
      <c r="BB11274" s="5" t="str">
        <f>IF(OR($E11274="",$G11274&lt;&gt;"Ativo"),"",IF(COUNTIFS($E$4:$E11274,$E11274,$A$4:$A11274,$A11274,$G$4:$G11274,"Ativo")=1,1,0))</f>
        <v/>
      </c>
      <c r="BC11274" t="str">
        <f>IF(OR($A11274="",$G11274&lt;&gt;"Ativo"),"",IF(COUNTIFS($A$4:$A11274,$A11274,$G$4:$G11274,"Ativo")=1,1,0))</f>
        <v/>
      </c>
    </row>
    <row r="11275" spans="1:55" x14ac:dyDescent="0.3">
      <c r="A11275" s="76"/>
      <c r="B11275" s="104"/>
      <c r="C11275" s="76"/>
      <c r="D11275" s="77"/>
      <c r="E11275" s="12"/>
      <c r="F11275" s="78"/>
      <c r="G11275" s="77"/>
      <c r="H11275" s="79"/>
      <c r="BA11275" s="5" t="str">
        <f t="shared" si="176"/>
        <v/>
      </c>
      <c r="BB11275" s="5" t="str">
        <f>IF(OR($E11275="",$G11275&lt;&gt;"Ativo"),"",IF(COUNTIFS($E$4:$E11275,$E11275,$A$4:$A11275,$A11275,$G$4:$G11275,"Ativo")=1,1,0))</f>
        <v/>
      </c>
      <c r="BC11275" t="str">
        <f>IF(OR($A11275="",$G11275&lt;&gt;"Ativo"),"",IF(COUNTIFS($A$4:$A11275,$A11275,$G$4:$G11275,"Ativo")=1,1,0))</f>
        <v/>
      </c>
    </row>
    <row r="11276" spans="1:55" x14ac:dyDescent="0.3">
      <c r="A11276" s="76"/>
      <c r="B11276" s="104"/>
      <c r="C11276" s="76"/>
      <c r="D11276" s="77"/>
      <c r="E11276" s="12"/>
      <c r="F11276" s="78"/>
      <c r="G11276" s="77"/>
      <c r="H11276" s="79"/>
      <c r="BA11276" s="5" t="str">
        <f t="shared" si="176"/>
        <v/>
      </c>
      <c r="BB11276" s="5" t="str">
        <f>IF(OR($E11276="",$G11276&lt;&gt;"Ativo"),"",IF(COUNTIFS($E$4:$E11276,$E11276,$A$4:$A11276,$A11276,$G$4:$G11276,"Ativo")=1,1,0))</f>
        <v/>
      </c>
      <c r="BC11276" t="str">
        <f>IF(OR($A11276="",$G11276&lt;&gt;"Ativo"),"",IF(COUNTIFS($A$4:$A11276,$A11276,$G$4:$G11276,"Ativo")=1,1,0))</f>
        <v/>
      </c>
    </row>
    <row r="11277" spans="1:55" x14ac:dyDescent="0.3">
      <c r="A11277" s="76"/>
      <c r="B11277" s="104"/>
      <c r="C11277" s="76"/>
      <c r="D11277" s="77"/>
      <c r="E11277" s="12"/>
      <c r="F11277" s="78"/>
      <c r="G11277" s="77"/>
      <c r="H11277" s="79"/>
      <c r="BA11277" s="5" t="str">
        <f t="shared" si="176"/>
        <v/>
      </c>
      <c r="BB11277" s="5" t="str">
        <f>IF(OR($E11277="",$G11277&lt;&gt;"Ativo"),"",IF(COUNTIFS($E$4:$E11277,$E11277,$A$4:$A11277,$A11277,$G$4:$G11277,"Ativo")=1,1,0))</f>
        <v/>
      </c>
      <c r="BC11277" t="str">
        <f>IF(OR($A11277="",$G11277&lt;&gt;"Ativo"),"",IF(COUNTIFS($A$4:$A11277,$A11277,$G$4:$G11277,"Ativo")=1,1,0))</f>
        <v/>
      </c>
    </row>
    <row r="11278" spans="1:55" x14ac:dyDescent="0.3">
      <c r="A11278" s="76"/>
      <c r="B11278" s="104"/>
      <c r="C11278" s="76"/>
      <c r="D11278" s="77"/>
      <c r="E11278" s="12"/>
      <c r="F11278" s="78"/>
      <c r="G11278" s="77"/>
      <c r="H11278" s="79"/>
      <c r="BA11278" s="5" t="str">
        <f t="shared" si="176"/>
        <v/>
      </c>
      <c r="BB11278" s="5" t="str">
        <f>IF(OR($E11278="",$G11278&lt;&gt;"Ativo"),"",IF(COUNTIFS($E$4:$E11278,$E11278,$A$4:$A11278,$A11278,$G$4:$G11278,"Ativo")=1,1,0))</f>
        <v/>
      </c>
      <c r="BC11278" t="str">
        <f>IF(OR($A11278="",$G11278&lt;&gt;"Ativo"),"",IF(COUNTIFS($A$4:$A11278,$A11278,$G$4:$G11278,"Ativo")=1,1,0))</f>
        <v/>
      </c>
    </row>
    <row r="11279" spans="1:55" x14ac:dyDescent="0.3">
      <c r="A11279" s="76"/>
      <c r="B11279" s="104"/>
      <c r="C11279" s="76"/>
      <c r="D11279" s="77"/>
      <c r="E11279" s="12"/>
      <c r="F11279" s="78"/>
      <c r="G11279" s="77"/>
      <c r="H11279" s="79"/>
      <c r="BA11279" s="5" t="str">
        <f t="shared" si="176"/>
        <v/>
      </c>
      <c r="BB11279" s="5" t="str">
        <f>IF(OR($E11279="",$G11279&lt;&gt;"Ativo"),"",IF(COUNTIFS($E$4:$E11279,$E11279,$A$4:$A11279,$A11279,$G$4:$G11279,"Ativo")=1,1,0))</f>
        <v/>
      </c>
      <c r="BC11279" t="str">
        <f>IF(OR($A11279="",$G11279&lt;&gt;"Ativo"),"",IF(COUNTIFS($A$4:$A11279,$A11279,$G$4:$G11279,"Ativo")=1,1,0))</f>
        <v/>
      </c>
    </row>
    <row r="11280" spans="1:55" x14ac:dyDescent="0.3">
      <c r="A11280" s="76"/>
      <c r="B11280" s="104"/>
      <c r="C11280" s="76"/>
      <c r="D11280" s="77"/>
      <c r="E11280" s="12"/>
      <c r="F11280" s="78"/>
      <c r="G11280" s="77"/>
      <c r="H11280" s="79"/>
      <c r="BA11280" s="5" t="str">
        <f t="shared" si="176"/>
        <v/>
      </c>
      <c r="BB11280" s="5" t="str">
        <f>IF(OR($E11280="",$G11280&lt;&gt;"Ativo"),"",IF(COUNTIFS($E$4:$E11280,$E11280,$A$4:$A11280,$A11280,$G$4:$G11280,"Ativo")=1,1,0))</f>
        <v/>
      </c>
      <c r="BC11280" t="str">
        <f>IF(OR($A11280="",$G11280&lt;&gt;"Ativo"),"",IF(COUNTIFS($A$4:$A11280,$A11280,$G$4:$G11280,"Ativo")=1,1,0))</f>
        <v/>
      </c>
    </row>
    <row r="11281" spans="1:55" x14ac:dyDescent="0.3">
      <c r="A11281" s="76"/>
      <c r="B11281" s="104"/>
      <c r="C11281" s="76"/>
      <c r="D11281" s="77"/>
      <c r="E11281" s="12"/>
      <c r="F11281" s="78"/>
      <c r="G11281" s="77"/>
      <c r="H11281" s="79"/>
      <c r="BA11281" s="5" t="str">
        <f t="shared" si="176"/>
        <v/>
      </c>
      <c r="BB11281" s="5" t="str">
        <f>IF(OR($E11281="",$G11281&lt;&gt;"Ativo"),"",IF(COUNTIFS($E$4:$E11281,$E11281,$A$4:$A11281,$A11281,$G$4:$G11281,"Ativo")=1,1,0))</f>
        <v/>
      </c>
      <c r="BC11281" t="str">
        <f>IF(OR($A11281="",$G11281&lt;&gt;"Ativo"),"",IF(COUNTIFS($A$4:$A11281,$A11281,$G$4:$G11281,"Ativo")=1,1,0))</f>
        <v/>
      </c>
    </row>
    <row r="11282" spans="1:55" x14ac:dyDescent="0.3">
      <c r="A11282" s="76"/>
      <c r="B11282" s="104"/>
      <c r="C11282" s="76"/>
      <c r="D11282" s="77"/>
      <c r="E11282" s="12"/>
      <c r="F11282" s="78"/>
      <c r="G11282" s="77"/>
      <c r="H11282" s="79"/>
      <c r="BA11282" s="5" t="str">
        <f t="shared" si="176"/>
        <v/>
      </c>
      <c r="BB11282" s="5" t="str">
        <f>IF(OR($E11282="",$G11282&lt;&gt;"Ativo"),"",IF(COUNTIFS($E$4:$E11282,$E11282,$A$4:$A11282,$A11282,$G$4:$G11282,"Ativo")=1,1,0))</f>
        <v/>
      </c>
      <c r="BC11282" t="str">
        <f>IF(OR($A11282="",$G11282&lt;&gt;"Ativo"),"",IF(COUNTIFS($A$4:$A11282,$A11282,$G$4:$G11282,"Ativo")=1,1,0))</f>
        <v/>
      </c>
    </row>
    <row r="11283" spans="1:55" x14ac:dyDescent="0.3">
      <c r="A11283" s="76"/>
      <c r="B11283" s="104"/>
      <c r="C11283" s="76"/>
      <c r="D11283" s="77"/>
      <c r="E11283" s="12"/>
      <c r="F11283" s="78"/>
      <c r="G11283" s="77"/>
      <c r="H11283" s="79"/>
      <c r="BA11283" s="5" t="str">
        <f t="shared" si="176"/>
        <v/>
      </c>
      <c r="BB11283" s="5" t="str">
        <f>IF(OR($E11283="",$G11283&lt;&gt;"Ativo"),"",IF(COUNTIFS($E$4:$E11283,$E11283,$A$4:$A11283,$A11283,$G$4:$G11283,"Ativo")=1,1,0))</f>
        <v/>
      </c>
      <c r="BC11283" t="str">
        <f>IF(OR($A11283="",$G11283&lt;&gt;"Ativo"),"",IF(COUNTIFS($A$4:$A11283,$A11283,$G$4:$G11283,"Ativo")=1,1,0))</f>
        <v/>
      </c>
    </row>
    <row r="11284" spans="1:55" x14ac:dyDescent="0.3">
      <c r="A11284" s="76"/>
      <c r="B11284" s="104"/>
      <c r="C11284" s="76"/>
      <c r="D11284" s="77"/>
      <c r="E11284" s="12"/>
      <c r="F11284" s="78"/>
      <c r="G11284" s="77"/>
      <c r="H11284" s="79"/>
      <c r="BA11284" s="5" t="str">
        <f t="shared" si="176"/>
        <v/>
      </c>
      <c r="BB11284" s="5" t="str">
        <f>IF(OR($E11284="",$G11284&lt;&gt;"Ativo"),"",IF(COUNTIFS($E$4:$E11284,$E11284,$A$4:$A11284,$A11284,$G$4:$G11284,"Ativo")=1,1,0))</f>
        <v/>
      </c>
      <c r="BC11284" t="str">
        <f>IF(OR($A11284="",$G11284&lt;&gt;"Ativo"),"",IF(COUNTIFS($A$4:$A11284,$A11284,$G$4:$G11284,"Ativo")=1,1,0))</f>
        <v/>
      </c>
    </row>
    <row r="11285" spans="1:55" x14ac:dyDescent="0.3">
      <c r="A11285" s="76"/>
      <c r="B11285" s="104"/>
      <c r="C11285" s="76"/>
      <c r="D11285" s="77"/>
      <c r="E11285" s="12"/>
      <c r="F11285" s="78"/>
      <c r="G11285" s="77"/>
      <c r="H11285" s="79"/>
      <c r="BA11285" s="5" t="str">
        <f t="shared" si="176"/>
        <v/>
      </c>
      <c r="BB11285" s="5" t="str">
        <f>IF(OR($E11285="",$G11285&lt;&gt;"Ativo"),"",IF(COUNTIFS($E$4:$E11285,$E11285,$A$4:$A11285,$A11285,$G$4:$G11285,"Ativo")=1,1,0))</f>
        <v/>
      </c>
      <c r="BC11285" t="str">
        <f>IF(OR($A11285="",$G11285&lt;&gt;"Ativo"),"",IF(COUNTIFS($A$4:$A11285,$A11285,$G$4:$G11285,"Ativo")=1,1,0))</f>
        <v/>
      </c>
    </row>
    <row r="11286" spans="1:55" x14ac:dyDescent="0.3">
      <c r="A11286" s="76"/>
      <c r="B11286" s="104"/>
      <c r="C11286" s="76"/>
      <c r="D11286" s="77"/>
      <c r="E11286" s="12"/>
      <c r="F11286" s="78"/>
      <c r="G11286" s="77"/>
      <c r="H11286" s="79"/>
      <c r="BA11286" s="5" t="str">
        <f t="shared" si="176"/>
        <v/>
      </c>
      <c r="BB11286" s="5" t="str">
        <f>IF(OR($E11286="",$G11286&lt;&gt;"Ativo"),"",IF(COUNTIFS($E$4:$E11286,$E11286,$A$4:$A11286,$A11286,$G$4:$G11286,"Ativo")=1,1,0))</f>
        <v/>
      </c>
      <c r="BC11286" t="str">
        <f>IF(OR($A11286="",$G11286&lt;&gt;"Ativo"),"",IF(COUNTIFS($A$4:$A11286,$A11286,$G$4:$G11286,"Ativo")=1,1,0))</f>
        <v/>
      </c>
    </row>
    <row r="11287" spans="1:55" x14ac:dyDescent="0.3">
      <c r="A11287" s="76"/>
      <c r="B11287" s="104"/>
      <c r="C11287" s="76"/>
      <c r="D11287" s="77"/>
      <c r="E11287" s="12"/>
      <c r="F11287" s="78"/>
      <c r="G11287" s="77"/>
      <c r="H11287" s="79"/>
      <c r="BA11287" s="5" t="str">
        <f t="shared" si="176"/>
        <v/>
      </c>
      <c r="BB11287" s="5" t="str">
        <f>IF(OR($E11287="",$G11287&lt;&gt;"Ativo"),"",IF(COUNTIFS($E$4:$E11287,$E11287,$A$4:$A11287,$A11287,$G$4:$G11287,"Ativo")=1,1,0))</f>
        <v/>
      </c>
      <c r="BC11287" t="str">
        <f>IF(OR($A11287="",$G11287&lt;&gt;"Ativo"),"",IF(COUNTIFS($A$4:$A11287,$A11287,$G$4:$G11287,"Ativo")=1,1,0))</f>
        <v/>
      </c>
    </row>
    <row r="11288" spans="1:55" x14ac:dyDescent="0.3">
      <c r="A11288" s="76"/>
      <c r="B11288" s="104"/>
      <c r="C11288" s="76"/>
      <c r="D11288" s="77"/>
      <c r="E11288" s="12"/>
      <c r="F11288" s="78"/>
      <c r="G11288" s="77"/>
      <c r="H11288" s="79"/>
      <c r="BA11288" s="5" t="str">
        <f t="shared" si="176"/>
        <v/>
      </c>
      <c r="BB11288" s="5" t="str">
        <f>IF(OR($E11288="",$G11288&lt;&gt;"Ativo"),"",IF(COUNTIFS($E$4:$E11288,$E11288,$A$4:$A11288,$A11288,$G$4:$G11288,"Ativo")=1,1,0))</f>
        <v/>
      </c>
      <c r="BC11288" t="str">
        <f>IF(OR($A11288="",$G11288&lt;&gt;"Ativo"),"",IF(COUNTIFS($A$4:$A11288,$A11288,$G$4:$G11288,"Ativo")=1,1,0))</f>
        <v/>
      </c>
    </row>
    <row r="11289" spans="1:55" x14ac:dyDescent="0.3">
      <c r="A11289" s="76"/>
      <c r="B11289" s="104"/>
      <c r="C11289" s="76"/>
      <c r="D11289" s="77"/>
      <c r="E11289" s="12"/>
      <c r="F11289" s="78"/>
      <c r="G11289" s="77"/>
      <c r="H11289" s="79"/>
      <c r="BA11289" s="5" t="str">
        <f t="shared" si="176"/>
        <v/>
      </c>
      <c r="BB11289" s="5" t="str">
        <f>IF(OR($E11289="",$G11289&lt;&gt;"Ativo"),"",IF(COUNTIFS($E$4:$E11289,$E11289,$A$4:$A11289,$A11289,$G$4:$G11289,"Ativo")=1,1,0))</f>
        <v/>
      </c>
      <c r="BC11289" t="str">
        <f>IF(OR($A11289="",$G11289&lt;&gt;"Ativo"),"",IF(COUNTIFS($A$4:$A11289,$A11289,$G$4:$G11289,"Ativo")=1,1,0))</f>
        <v/>
      </c>
    </row>
    <row r="11290" spans="1:55" x14ac:dyDescent="0.3">
      <c r="A11290" s="76"/>
      <c r="B11290" s="104"/>
      <c r="C11290" s="76"/>
      <c r="D11290" s="77"/>
      <c r="E11290" s="12"/>
      <c r="F11290" s="78"/>
      <c r="G11290" s="77"/>
      <c r="H11290" s="79"/>
      <c r="BA11290" s="5" t="str">
        <f t="shared" si="176"/>
        <v/>
      </c>
      <c r="BB11290" s="5" t="str">
        <f>IF(OR($E11290="",$G11290&lt;&gt;"Ativo"),"",IF(COUNTIFS($E$4:$E11290,$E11290,$A$4:$A11290,$A11290,$G$4:$G11290,"Ativo")=1,1,0))</f>
        <v/>
      </c>
      <c r="BC11290" t="str">
        <f>IF(OR($A11290="",$G11290&lt;&gt;"Ativo"),"",IF(COUNTIFS($A$4:$A11290,$A11290,$G$4:$G11290,"Ativo")=1,1,0))</f>
        <v/>
      </c>
    </row>
    <row r="11291" spans="1:55" x14ac:dyDescent="0.3">
      <c r="A11291" s="76"/>
      <c r="B11291" s="104"/>
      <c r="C11291" s="76"/>
      <c r="D11291" s="77"/>
      <c r="E11291" s="12"/>
      <c r="F11291" s="78"/>
      <c r="G11291" s="77"/>
      <c r="H11291" s="79"/>
      <c r="BA11291" s="5" t="str">
        <f t="shared" si="176"/>
        <v/>
      </c>
      <c r="BB11291" s="5" t="str">
        <f>IF(OR($E11291="",$G11291&lt;&gt;"Ativo"),"",IF(COUNTIFS($E$4:$E11291,$E11291,$A$4:$A11291,$A11291,$G$4:$G11291,"Ativo")=1,1,0))</f>
        <v/>
      </c>
      <c r="BC11291" t="str">
        <f>IF(OR($A11291="",$G11291&lt;&gt;"Ativo"),"",IF(COUNTIFS($A$4:$A11291,$A11291,$G$4:$G11291,"Ativo")=1,1,0))</f>
        <v/>
      </c>
    </row>
    <row r="11292" spans="1:55" x14ac:dyDescent="0.3">
      <c r="A11292" s="76"/>
      <c r="B11292" s="104"/>
      <c r="C11292" s="76"/>
      <c r="D11292" s="77"/>
      <c r="E11292" s="12"/>
      <c r="F11292" s="78"/>
      <c r="G11292" s="77"/>
      <c r="H11292" s="79"/>
      <c r="BA11292" s="5" t="str">
        <f t="shared" si="176"/>
        <v/>
      </c>
      <c r="BB11292" s="5" t="str">
        <f>IF(OR($E11292="",$G11292&lt;&gt;"Ativo"),"",IF(COUNTIFS($E$4:$E11292,$E11292,$A$4:$A11292,$A11292,$G$4:$G11292,"Ativo")=1,1,0))</f>
        <v/>
      </c>
      <c r="BC11292" t="str">
        <f>IF(OR($A11292="",$G11292&lt;&gt;"Ativo"),"",IF(COUNTIFS($A$4:$A11292,$A11292,$G$4:$G11292,"Ativo")=1,1,0))</f>
        <v/>
      </c>
    </row>
    <row r="11293" spans="1:55" x14ac:dyDescent="0.3">
      <c r="A11293" s="76"/>
      <c r="B11293" s="104"/>
      <c r="C11293" s="76"/>
      <c r="D11293" s="77"/>
      <c r="E11293" s="12"/>
      <c r="F11293" s="78"/>
      <c r="G11293" s="77"/>
      <c r="H11293" s="79"/>
      <c r="BA11293" s="5" t="str">
        <f t="shared" si="176"/>
        <v/>
      </c>
      <c r="BB11293" s="5" t="str">
        <f>IF(OR($E11293="",$G11293&lt;&gt;"Ativo"),"",IF(COUNTIFS($E$4:$E11293,$E11293,$A$4:$A11293,$A11293,$G$4:$G11293,"Ativo")=1,1,0))</f>
        <v/>
      </c>
      <c r="BC11293" t="str">
        <f>IF(OR($A11293="",$G11293&lt;&gt;"Ativo"),"",IF(COUNTIFS($A$4:$A11293,$A11293,$G$4:$G11293,"Ativo")=1,1,0))</f>
        <v/>
      </c>
    </row>
    <row r="11294" spans="1:55" x14ac:dyDescent="0.3">
      <c r="A11294" s="76"/>
      <c r="B11294" s="104"/>
      <c r="C11294" s="76"/>
      <c r="D11294" s="77"/>
      <c r="E11294" s="12"/>
      <c r="F11294" s="78"/>
      <c r="G11294" s="77"/>
      <c r="H11294" s="79"/>
      <c r="BA11294" s="5" t="str">
        <f t="shared" si="176"/>
        <v/>
      </c>
      <c r="BB11294" s="5" t="str">
        <f>IF(OR($E11294="",$G11294&lt;&gt;"Ativo"),"",IF(COUNTIFS($E$4:$E11294,$E11294,$A$4:$A11294,$A11294,$G$4:$G11294,"Ativo")=1,1,0))</f>
        <v/>
      </c>
      <c r="BC11294" t="str">
        <f>IF(OR($A11294="",$G11294&lt;&gt;"Ativo"),"",IF(COUNTIFS($A$4:$A11294,$A11294,$G$4:$G11294,"Ativo")=1,1,0))</f>
        <v/>
      </c>
    </row>
    <row r="11295" spans="1:55" x14ac:dyDescent="0.3">
      <c r="A11295" s="76"/>
      <c r="B11295" s="104"/>
      <c r="C11295" s="76"/>
      <c r="D11295" s="77"/>
      <c r="E11295" s="12"/>
      <c r="F11295" s="78"/>
      <c r="G11295" s="77"/>
      <c r="H11295" s="79"/>
      <c r="BA11295" s="5" t="str">
        <f t="shared" si="176"/>
        <v/>
      </c>
      <c r="BB11295" s="5" t="str">
        <f>IF(OR($E11295="",$G11295&lt;&gt;"Ativo"),"",IF(COUNTIFS($E$4:$E11295,$E11295,$A$4:$A11295,$A11295,$G$4:$G11295,"Ativo")=1,1,0))</f>
        <v/>
      </c>
      <c r="BC11295" t="str">
        <f>IF(OR($A11295="",$G11295&lt;&gt;"Ativo"),"",IF(COUNTIFS($A$4:$A11295,$A11295,$G$4:$G11295,"Ativo")=1,1,0))</f>
        <v/>
      </c>
    </row>
    <row r="11296" spans="1:55" x14ac:dyDescent="0.3">
      <c r="A11296" s="76"/>
      <c r="B11296" s="104"/>
      <c r="C11296" s="76"/>
      <c r="D11296" s="77"/>
      <c r="E11296" s="12"/>
      <c r="F11296" s="78"/>
      <c r="G11296" s="77"/>
      <c r="H11296" s="79"/>
      <c r="BA11296" s="5" t="str">
        <f t="shared" si="176"/>
        <v/>
      </c>
      <c r="BB11296" s="5" t="str">
        <f>IF(OR($E11296="",$G11296&lt;&gt;"Ativo"),"",IF(COUNTIFS($E$4:$E11296,$E11296,$A$4:$A11296,$A11296,$G$4:$G11296,"Ativo")=1,1,0))</f>
        <v/>
      </c>
      <c r="BC11296" t="str">
        <f>IF(OR($A11296="",$G11296&lt;&gt;"Ativo"),"",IF(COUNTIFS($A$4:$A11296,$A11296,$G$4:$G11296,"Ativo")=1,1,0))</f>
        <v/>
      </c>
    </row>
    <row r="11297" spans="1:55" x14ac:dyDescent="0.3">
      <c r="A11297" s="76"/>
      <c r="B11297" s="104"/>
      <c r="C11297" s="76"/>
      <c r="D11297" s="77"/>
      <c r="E11297" s="12"/>
      <c r="F11297" s="78"/>
      <c r="G11297" s="77"/>
      <c r="H11297" s="79"/>
      <c r="BA11297" s="5" t="str">
        <f t="shared" si="176"/>
        <v/>
      </c>
      <c r="BB11297" s="5" t="str">
        <f>IF(OR($E11297="",$G11297&lt;&gt;"Ativo"),"",IF(COUNTIFS($E$4:$E11297,$E11297,$A$4:$A11297,$A11297,$G$4:$G11297,"Ativo")=1,1,0))</f>
        <v/>
      </c>
      <c r="BC11297" t="str">
        <f>IF(OR($A11297="",$G11297&lt;&gt;"Ativo"),"",IF(COUNTIFS($A$4:$A11297,$A11297,$G$4:$G11297,"Ativo")=1,1,0))</f>
        <v/>
      </c>
    </row>
    <row r="11298" spans="1:55" x14ac:dyDescent="0.3">
      <c r="A11298" s="76"/>
      <c r="B11298" s="104"/>
      <c r="C11298" s="76"/>
      <c r="D11298" s="77"/>
      <c r="E11298" s="12"/>
      <c r="F11298" s="78"/>
      <c r="G11298" s="77"/>
      <c r="H11298" s="79"/>
      <c r="BA11298" s="5" t="str">
        <f t="shared" si="176"/>
        <v/>
      </c>
      <c r="BB11298" s="5" t="str">
        <f>IF(OR($E11298="",$G11298&lt;&gt;"Ativo"),"",IF(COUNTIFS($E$4:$E11298,$E11298,$A$4:$A11298,$A11298,$G$4:$G11298,"Ativo")=1,1,0))</f>
        <v/>
      </c>
      <c r="BC11298" t="str">
        <f>IF(OR($A11298="",$G11298&lt;&gt;"Ativo"),"",IF(COUNTIFS($A$4:$A11298,$A11298,$G$4:$G11298,"Ativo")=1,1,0))</f>
        <v/>
      </c>
    </row>
    <row r="11299" spans="1:55" x14ac:dyDescent="0.3">
      <c r="A11299" s="76"/>
      <c r="B11299" s="104"/>
      <c r="C11299" s="76"/>
      <c r="D11299" s="77"/>
      <c r="E11299" s="12"/>
      <c r="F11299" s="78"/>
      <c r="G11299" s="77"/>
      <c r="H11299" s="79"/>
      <c r="BA11299" s="5" t="str">
        <f t="shared" si="176"/>
        <v/>
      </c>
      <c r="BB11299" s="5" t="str">
        <f>IF(OR($E11299="",$G11299&lt;&gt;"Ativo"),"",IF(COUNTIFS($E$4:$E11299,$E11299,$A$4:$A11299,$A11299,$G$4:$G11299,"Ativo")=1,1,0))</f>
        <v/>
      </c>
      <c r="BC11299" t="str">
        <f>IF(OR($A11299="",$G11299&lt;&gt;"Ativo"),"",IF(COUNTIFS($A$4:$A11299,$A11299,$G$4:$G11299,"Ativo")=1,1,0))</f>
        <v/>
      </c>
    </row>
    <row r="11300" spans="1:55" x14ac:dyDescent="0.3">
      <c r="A11300" s="76"/>
      <c r="B11300" s="104"/>
      <c r="C11300" s="76"/>
      <c r="D11300" s="77"/>
      <c r="E11300" s="12"/>
      <c r="F11300" s="78"/>
      <c r="G11300" s="77"/>
      <c r="H11300" s="79"/>
      <c r="BA11300" s="5" t="str">
        <f t="shared" si="176"/>
        <v/>
      </c>
      <c r="BB11300" s="5" t="str">
        <f>IF(OR($E11300="",$G11300&lt;&gt;"Ativo"),"",IF(COUNTIFS($E$4:$E11300,$E11300,$A$4:$A11300,$A11300,$G$4:$G11300,"Ativo")=1,1,0))</f>
        <v/>
      </c>
      <c r="BC11300" t="str">
        <f>IF(OR($A11300="",$G11300&lt;&gt;"Ativo"),"",IF(COUNTIFS($A$4:$A11300,$A11300,$G$4:$G11300,"Ativo")=1,1,0))</f>
        <v/>
      </c>
    </row>
    <row r="11301" spans="1:55" x14ac:dyDescent="0.3">
      <c r="A11301" s="76"/>
      <c r="B11301" s="104"/>
      <c r="C11301" s="76"/>
      <c r="D11301" s="77"/>
      <c r="E11301" s="12"/>
      <c r="F11301" s="78"/>
      <c r="G11301" s="77"/>
      <c r="H11301" s="79"/>
      <c r="BA11301" s="5" t="str">
        <f t="shared" si="176"/>
        <v/>
      </c>
      <c r="BB11301" s="5" t="str">
        <f>IF(OR($E11301="",$G11301&lt;&gt;"Ativo"),"",IF(COUNTIFS($E$4:$E11301,$E11301,$A$4:$A11301,$A11301,$G$4:$G11301,"Ativo")=1,1,0))</f>
        <v/>
      </c>
      <c r="BC11301" t="str">
        <f>IF(OR($A11301="",$G11301&lt;&gt;"Ativo"),"",IF(COUNTIFS($A$4:$A11301,$A11301,$G$4:$G11301,"Ativo")=1,1,0))</f>
        <v/>
      </c>
    </row>
    <row r="11302" spans="1:55" x14ac:dyDescent="0.3">
      <c r="A11302" s="76"/>
      <c r="B11302" s="104"/>
      <c r="C11302" s="76"/>
      <c r="D11302" s="77"/>
      <c r="E11302" s="12"/>
      <c r="F11302" s="78"/>
      <c r="G11302" s="77"/>
      <c r="H11302" s="79"/>
      <c r="BA11302" s="5" t="str">
        <f t="shared" si="176"/>
        <v/>
      </c>
      <c r="BB11302" s="5" t="str">
        <f>IF(OR($E11302="",$G11302&lt;&gt;"Ativo"),"",IF(COUNTIFS($E$4:$E11302,$E11302,$A$4:$A11302,$A11302,$G$4:$G11302,"Ativo")=1,1,0))</f>
        <v/>
      </c>
      <c r="BC11302" t="str">
        <f>IF(OR($A11302="",$G11302&lt;&gt;"Ativo"),"",IF(COUNTIFS($A$4:$A11302,$A11302,$G$4:$G11302,"Ativo")=1,1,0))</f>
        <v/>
      </c>
    </row>
    <row r="11303" spans="1:55" x14ac:dyDescent="0.3">
      <c r="A11303" s="76"/>
      <c r="B11303" s="104"/>
      <c r="C11303" s="76"/>
      <c r="D11303" s="77"/>
      <c r="E11303" s="12"/>
      <c r="F11303" s="78"/>
      <c r="G11303" s="77"/>
      <c r="H11303" s="79"/>
      <c r="BA11303" s="5" t="str">
        <f t="shared" si="176"/>
        <v/>
      </c>
      <c r="BB11303" s="5" t="str">
        <f>IF(OR($E11303="",$G11303&lt;&gt;"Ativo"),"",IF(COUNTIFS($E$4:$E11303,$E11303,$A$4:$A11303,$A11303,$G$4:$G11303,"Ativo")=1,1,0))</f>
        <v/>
      </c>
      <c r="BC11303" t="str">
        <f>IF(OR($A11303="",$G11303&lt;&gt;"Ativo"),"",IF(COUNTIFS($A$4:$A11303,$A11303,$G$4:$G11303,"Ativo")=1,1,0))</f>
        <v/>
      </c>
    </row>
    <row r="11304" spans="1:55" x14ac:dyDescent="0.3">
      <c r="A11304" s="76"/>
      <c r="B11304" s="104"/>
      <c r="C11304" s="76"/>
      <c r="D11304" s="77"/>
      <c r="E11304" s="12"/>
      <c r="F11304" s="78"/>
      <c r="G11304" s="77"/>
      <c r="H11304" s="79"/>
      <c r="BA11304" s="5" t="str">
        <f t="shared" si="176"/>
        <v/>
      </c>
      <c r="BB11304" s="5" t="str">
        <f>IF(OR($E11304="",$G11304&lt;&gt;"Ativo"),"",IF(COUNTIFS($E$4:$E11304,$E11304,$A$4:$A11304,$A11304,$G$4:$G11304,"Ativo")=1,1,0))</f>
        <v/>
      </c>
      <c r="BC11304" t="str">
        <f>IF(OR($A11304="",$G11304&lt;&gt;"Ativo"),"",IF(COUNTIFS($A$4:$A11304,$A11304,$G$4:$G11304,"Ativo")=1,1,0))</f>
        <v/>
      </c>
    </row>
    <row r="11305" spans="1:55" x14ac:dyDescent="0.3">
      <c r="A11305" s="76"/>
      <c r="B11305" s="104"/>
      <c r="C11305" s="76"/>
      <c r="D11305" s="77"/>
      <c r="E11305" s="12"/>
      <c r="F11305" s="78"/>
      <c r="G11305" s="77"/>
      <c r="H11305" s="79"/>
      <c r="BA11305" s="5" t="str">
        <f t="shared" si="176"/>
        <v/>
      </c>
      <c r="BB11305" s="5" t="str">
        <f>IF(OR($E11305="",$G11305&lt;&gt;"Ativo"),"",IF(COUNTIFS($E$4:$E11305,$E11305,$A$4:$A11305,$A11305,$G$4:$G11305,"Ativo")=1,1,0))</f>
        <v/>
      </c>
      <c r="BC11305" t="str">
        <f>IF(OR($A11305="",$G11305&lt;&gt;"Ativo"),"",IF(COUNTIFS($A$4:$A11305,$A11305,$G$4:$G11305,"Ativo")=1,1,0))</f>
        <v/>
      </c>
    </row>
    <row r="11306" spans="1:55" x14ac:dyDescent="0.3">
      <c r="A11306" s="76"/>
      <c r="B11306" s="104"/>
      <c r="C11306" s="76"/>
      <c r="D11306" s="77"/>
      <c r="E11306" s="12"/>
      <c r="F11306" s="78"/>
      <c r="G11306" s="77"/>
      <c r="H11306" s="79"/>
      <c r="BA11306" s="5" t="str">
        <f t="shared" si="176"/>
        <v/>
      </c>
      <c r="BB11306" s="5" t="str">
        <f>IF(OR($E11306="",$G11306&lt;&gt;"Ativo"),"",IF(COUNTIFS($E$4:$E11306,$E11306,$A$4:$A11306,$A11306,$G$4:$G11306,"Ativo")=1,1,0))</f>
        <v/>
      </c>
      <c r="BC11306" t="str">
        <f>IF(OR($A11306="",$G11306&lt;&gt;"Ativo"),"",IF(COUNTIFS($A$4:$A11306,$A11306,$G$4:$G11306,"Ativo")=1,1,0))</f>
        <v/>
      </c>
    </row>
    <row r="11307" spans="1:55" x14ac:dyDescent="0.3">
      <c r="A11307" s="76"/>
      <c r="B11307" s="104"/>
      <c r="C11307" s="76"/>
      <c r="D11307" s="77"/>
      <c r="E11307" s="12"/>
      <c r="F11307" s="78"/>
      <c r="G11307" s="77"/>
      <c r="H11307" s="79"/>
      <c r="BA11307" s="5" t="str">
        <f t="shared" si="176"/>
        <v/>
      </c>
      <c r="BB11307" s="5" t="str">
        <f>IF(OR($E11307="",$G11307&lt;&gt;"Ativo"),"",IF(COUNTIFS($E$4:$E11307,$E11307,$A$4:$A11307,$A11307,$G$4:$G11307,"Ativo")=1,1,0))</f>
        <v/>
      </c>
      <c r="BC11307" t="str">
        <f>IF(OR($A11307="",$G11307&lt;&gt;"Ativo"),"",IF(COUNTIFS($A$4:$A11307,$A11307,$G$4:$G11307,"Ativo")=1,1,0))</f>
        <v/>
      </c>
    </row>
    <row r="11308" spans="1:55" x14ac:dyDescent="0.3">
      <c r="A11308" s="76"/>
      <c r="B11308" s="104"/>
      <c r="C11308" s="76"/>
      <c r="D11308" s="77"/>
      <c r="E11308" s="12"/>
      <c r="F11308" s="78"/>
      <c r="G11308" s="77"/>
      <c r="H11308" s="79"/>
      <c r="BA11308" s="5" t="str">
        <f t="shared" si="176"/>
        <v/>
      </c>
      <c r="BB11308" s="5" t="str">
        <f>IF(OR($E11308="",$G11308&lt;&gt;"Ativo"),"",IF(COUNTIFS($E$4:$E11308,$E11308,$A$4:$A11308,$A11308,$G$4:$G11308,"Ativo")=1,1,0))</f>
        <v/>
      </c>
      <c r="BC11308" t="str">
        <f>IF(OR($A11308="",$G11308&lt;&gt;"Ativo"),"",IF(COUNTIFS($A$4:$A11308,$A11308,$G$4:$G11308,"Ativo")=1,1,0))</f>
        <v/>
      </c>
    </row>
    <row r="11309" spans="1:55" x14ac:dyDescent="0.3">
      <c r="A11309" s="76"/>
      <c r="B11309" s="104"/>
      <c r="C11309" s="76"/>
      <c r="D11309" s="77"/>
      <c r="E11309" s="12"/>
      <c r="F11309" s="78"/>
      <c r="G11309" s="77"/>
      <c r="H11309" s="79"/>
      <c r="BA11309" s="5" t="str">
        <f t="shared" si="176"/>
        <v/>
      </c>
      <c r="BB11309" s="5" t="str">
        <f>IF(OR($E11309="",$G11309&lt;&gt;"Ativo"),"",IF(COUNTIFS($E$4:$E11309,$E11309,$A$4:$A11309,$A11309,$G$4:$G11309,"Ativo")=1,1,0))</f>
        <v/>
      </c>
      <c r="BC11309" t="str">
        <f>IF(OR($A11309="",$G11309&lt;&gt;"Ativo"),"",IF(COUNTIFS($A$4:$A11309,$A11309,$G$4:$G11309,"Ativo")=1,1,0))</f>
        <v/>
      </c>
    </row>
    <row r="11310" spans="1:55" x14ac:dyDescent="0.3">
      <c r="A11310" s="76"/>
      <c r="B11310" s="104"/>
      <c r="C11310" s="76"/>
      <c r="D11310" s="77"/>
      <c r="E11310" s="12"/>
      <c r="F11310" s="78"/>
      <c r="G11310" s="77"/>
      <c r="H11310" s="79"/>
      <c r="BA11310" s="5" t="str">
        <f t="shared" si="176"/>
        <v/>
      </c>
      <c r="BB11310" s="5" t="str">
        <f>IF(OR($E11310="",$G11310&lt;&gt;"Ativo"),"",IF(COUNTIFS($E$4:$E11310,$E11310,$A$4:$A11310,$A11310,$G$4:$G11310,"Ativo")=1,1,0))</f>
        <v/>
      </c>
      <c r="BC11310" t="str">
        <f>IF(OR($A11310="",$G11310&lt;&gt;"Ativo"),"",IF(COUNTIFS($A$4:$A11310,$A11310,$G$4:$G11310,"Ativo")=1,1,0))</f>
        <v/>
      </c>
    </row>
    <row r="11311" spans="1:55" x14ac:dyDescent="0.3">
      <c r="A11311" s="76"/>
      <c r="B11311" s="104"/>
      <c r="C11311" s="76"/>
      <c r="D11311" s="77"/>
      <c r="E11311" s="12"/>
      <c r="F11311" s="78"/>
      <c r="G11311" s="77"/>
      <c r="H11311" s="79"/>
      <c r="BA11311" s="5" t="str">
        <f t="shared" si="176"/>
        <v/>
      </c>
      <c r="BB11311" s="5" t="str">
        <f>IF(OR($E11311="",$G11311&lt;&gt;"Ativo"),"",IF(COUNTIFS($E$4:$E11311,$E11311,$A$4:$A11311,$A11311,$G$4:$G11311,"Ativo")=1,1,0))</f>
        <v/>
      </c>
      <c r="BC11311" t="str">
        <f>IF(OR($A11311="",$G11311&lt;&gt;"Ativo"),"",IF(COUNTIFS($A$4:$A11311,$A11311,$G$4:$G11311,"Ativo")=1,1,0))</f>
        <v/>
      </c>
    </row>
    <row r="11312" spans="1:55" x14ac:dyDescent="0.3">
      <c r="A11312" s="76"/>
      <c r="B11312" s="104"/>
      <c r="C11312" s="76"/>
      <c r="D11312" s="77"/>
      <c r="E11312" s="12"/>
      <c r="F11312" s="78"/>
      <c r="G11312" s="77"/>
      <c r="H11312" s="79"/>
      <c r="BA11312" s="5" t="str">
        <f t="shared" si="176"/>
        <v/>
      </c>
      <c r="BB11312" s="5" t="str">
        <f>IF(OR($E11312="",$G11312&lt;&gt;"Ativo"),"",IF(COUNTIFS($E$4:$E11312,$E11312,$A$4:$A11312,$A11312,$G$4:$G11312,"Ativo")=1,1,0))</f>
        <v/>
      </c>
      <c r="BC11312" t="str">
        <f>IF(OR($A11312="",$G11312&lt;&gt;"Ativo"),"",IF(COUNTIFS($A$4:$A11312,$A11312,$G$4:$G11312,"Ativo")=1,1,0))</f>
        <v/>
      </c>
    </row>
    <row r="11313" spans="1:55" x14ac:dyDescent="0.3">
      <c r="A11313" s="76"/>
      <c r="B11313" s="104"/>
      <c r="C11313" s="76"/>
      <c r="D11313" s="77"/>
      <c r="E11313" s="12"/>
      <c r="F11313" s="78"/>
      <c r="G11313" s="77"/>
      <c r="H11313" s="79"/>
      <c r="BA11313" s="5" t="str">
        <f t="shared" si="176"/>
        <v/>
      </c>
      <c r="BB11313" s="5" t="str">
        <f>IF(OR($E11313="",$G11313&lt;&gt;"Ativo"),"",IF(COUNTIFS($E$4:$E11313,$E11313,$A$4:$A11313,$A11313,$G$4:$G11313,"Ativo")=1,1,0))</f>
        <v/>
      </c>
      <c r="BC11313" t="str">
        <f>IF(OR($A11313="",$G11313&lt;&gt;"Ativo"),"",IF(COUNTIFS($A$4:$A11313,$A11313,$G$4:$G11313,"Ativo")=1,1,0))</f>
        <v/>
      </c>
    </row>
    <row r="11314" spans="1:55" x14ac:dyDescent="0.3">
      <c r="A11314" s="76"/>
      <c r="B11314" s="104"/>
      <c r="C11314" s="76"/>
      <c r="D11314" s="77"/>
      <c r="E11314" s="12"/>
      <c r="F11314" s="78"/>
      <c r="G11314" s="77"/>
      <c r="H11314" s="79"/>
      <c r="BA11314" s="5" t="str">
        <f t="shared" si="176"/>
        <v/>
      </c>
      <c r="BB11314" s="5" t="str">
        <f>IF(OR($E11314="",$G11314&lt;&gt;"Ativo"),"",IF(COUNTIFS($E$4:$E11314,$E11314,$A$4:$A11314,$A11314,$G$4:$G11314,"Ativo")=1,1,0))</f>
        <v/>
      </c>
      <c r="BC11314" t="str">
        <f>IF(OR($A11314="",$G11314&lt;&gt;"Ativo"),"",IF(COUNTIFS($A$4:$A11314,$A11314,$G$4:$G11314,"Ativo")=1,1,0))</f>
        <v/>
      </c>
    </row>
    <row r="11315" spans="1:55" x14ac:dyDescent="0.3">
      <c r="A11315" s="76"/>
      <c r="B11315" s="104"/>
      <c r="C11315" s="76"/>
      <c r="D11315" s="77"/>
      <c r="E11315" s="12"/>
      <c r="F11315" s="78"/>
      <c r="G11315" s="77"/>
      <c r="H11315" s="79"/>
      <c r="BA11315" s="5" t="str">
        <f t="shared" si="176"/>
        <v/>
      </c>
      <c r="BB11315" s="5" t="str">
        <f>IF(OR($E11315="",$G11315&lt;&gt;"Ativo"),"",IF(COUNTIFS($E$4:$E11315,$E11315,$A$4:$A11315,$A11315,$G$4:$G11315,"Ativo")=1,1,0))</f>
        <v/>
      </c>
      <c r="BC11315" t="str">
        <f>IF(OR($A11315="",$G11315&lt;&gt;"Ativo"),"",IF(COUNTIFS($A$4:$A11315,$A11315,$G$4:$G11315,"Ativo")=1,1,0))</f>
        <v/>
      </c>
    </row>
    <row r="11316" spans="1:55" x14ac:dyDescent="0.3">
      <c r="A11316" s="76"/>
      <c r="B11316" s="104"/>
      <c r="C11316" s="76"/>
      <c r="D11316" s="77"/>
      <c r="E11316" s="12"/>
      <c r="F11316" s="78"/>
      <c r="G11316" s="77"/>
      <c r="H11316" s="79"/>
      <c r="BA11316" s="5" t="str">
        <f t="shared" si="176"/>
        <v/>
      </c>
      <c r="BB11316" s="5" t="str">
        <f>IF(OR($E11316="",$G11316&lt;&gt;"Ativo"),"",IF(COUNTIFS($E$4:$E11316,$E11316,$A$4:$A11316,$A11316,$G$4:$G11316,"Ativo")=1,1,0))</f>
        <v/>
      </c>
      <c r="BC11316" t="str">
        <f>IF(OR($A11316="",$G11316&lt;&gt;"Ativo"),"",IF(COUNTIFS($A$4:$A11316,$A11316,$G$4:$G11316,"Ativo")=1,1,0))</f>
        <v/>
      </c>
    </row>
    <row r="11317" spans="1:55" x14ac:dyDescent="0.3">
      <c r="A11317" s="76"/>
      <c r="B11317" s="104"/>
      <c r="C11317" s="76"/>
      <c r="D11317" s="77"/>
      <c r="E11317" s="12"/>
      <c r="F11317" s="78"/>
      <c r="G11317" s="77"/>
      <c r="H11317" s="79"/>
      <c r="BA11317" s="5" t="str">
        <f t="shared" si="176"/>
        <v/>
      </c>
      <c r="BB11317" s="5" t="str">
        <f>IF(OR($E11317="",$G11317&lt;&gt;"Ativo"),"",IF(COUNTIFS($E$4:$E11317,$E11317,$A$4:$A11317,$A11317,$G$4:$G11317,"Ativo")=1,1,0))</f>
        <v/>
      </c>
      <c r="BC11317" t="str">
        <f>IF(OR($A11317="",$G11317&lt;&gt;"Ativo"),"",IF(COUNTIFS($A$4:$A11317,$A11317,$G$4:$G11317,"Ativo")=1,1,0))</f>
        <v/>
      </c>
    </row>
    <row r="11318" spans="1:55" x14ac:dyDescent="0.3">
      <c r="A11318" s="76"/>
      <c r="B11318" s="104"/>
      <c r="C11318" s="76"/>
      <c r="D11318" s="77"/>
      <c r="E11318" s="12"/>
      <c r="F11318" s="78"/>
      <c r="G11318" s="77"/>
      <c r="H11318" s="79"/>
      <c r="BA11318" s="5" t="str">
        <f t="shared" si="176"/>
        <v/>
      </c>
      <c r="BB11318" s="5" t="str">
        <f>IF(OR($E11318="",$G11318&lt;&gt;"Ativo"),"",IF(COUNTIFS($E$4:$E11318,$E11318,$A$4:$A11318,$A11318,$G$4:$G11318,"Ativo")=1,1,0))</f>
        <v/>
      </c>
      <c r="BC11318" t="str">
        <f>IF(OR($A11318="",$G11318&lt;&gt;"Ativo"),"",IF(COUNTIFS($A$4:$A11318,$A11318,$G$4:$G11318,"Ativo")=1,1,0))</f>
        <v/>
      </c>
    </row>
    <row r="11319" spans="1:55" x14ac:dyDescent="0.3">
      <c r="A11319" s="76"/>
      <c r="B11319" s="104"/>
      <c r="C11319" s="76"/>
      <c r="D11319" s="77"/>
      <c r="E11319" s="12"/>
      <c r="F11319" s="78"/>
      <c r="G11319" s="77"/>
      <c r="H11319" s="79"/>
      <c r="BA11319" s="5" t="str">
        <f t="shared" si="176"/>
        <v/>
      </c>
      <c r="BB11319" s="5" t="str">
        <f>IF(OR($E11319="",$G11319&lt;&gt;"Ativo"),"",IF(COUNTIFS($E$4:$E11319,$E11319,$A$4:$A11319,$A11319,$G$4:$G11319,"Ativo")=1,1,0))</f>
        <v/>
      </c>
      <c r="BC11319" t="str">
        <f>IF(OR($A11319="",$G11319&lt;&gt;"Ativo"),"",IF(COUNTIFS($A$4:$A11319,$A11319,$G$4:$G11319,"Ativo")=1,1,0))</f>
        <v/>
      </c>
    </row>
    <row r="11320" spans="1:55" x14ac:dyDescent="0.3">
      <c r="A11320" s="76"/>
      <c r="B11320" s="104"/>
      <c r="C11320" s="76"/>
      <c r="D11320" s="77"/>
      <c r="E11320" s="12"/>
      <c r="F11320" s="78"/>
      <c r="G11320" s="77"/>
      <c r="H11320" s="79"/>
      <c r="BA11320" s="5" t="str">
        <f t="shared" si="176"/>
        <v/>
      </c>
      <c r="BB11320" s="5" t="str">
        <f>IF(OR($E11320="",$G11320&lt;&gt;"Ativo"),"",IF(COUNTIFS($E$4:$E11320,$E11320,$A$4:$A11320,$A11320,$G$4:$G11320,"Ativo")=1,1,0))</f>
        <v/>
      </c>
      <c r="BC11320" t="str">
        <f>IF(OR($A11320="",$G11320&lt;&gt;"Ativo"),"",IF(COUNTIFS($A$4:$A11320,$A11320,$G$4:$G11320,"Ativo")=1,1,0))</f>
        <v/>
      </c>
    </row>
    <row r="11321" spans="1:55" x14ac:dyDescent="0.3">
      <c r="A11321" s="76"/>
      <c r="B11321" s="104"/>
      <c r="C11321" s="76"/>
      <c r="D11321" s="77"/>
      <c r="E11321" s="12"/>
      <c r="F11321" s="78"/>
      <c r="G11321" s="77"/>
      <c r="H11321" s="79"/>
      <c r="BA11321" s="5" t="str">
        <f t="shared" si="176"/>
        <v/>
      </c>
      <c r="BB11321" s="5" t="str">
        <f>IF(OR($E11321="",$G11321&lt;&gt;"Ativo"),"",IF(COUNTIFS($E$4:$E11321,$E11321,$A$4:$A11321,$A11321,$G$4:$G11321,"Ativo")=1,1,0))</f>
        <v/>
      </c>
      <c r="BC11321" t="str">
        <f>IF(OR($A11321="",$G11321&lt;&gt;"Ativo"),"",IF(COUNTIFS($A$4:$A11321,$A11321,$G$4:$G11321,"Ativo")=1,1,0))</f>
        <v/>
      </c>
    </row>
    <row r="11322" spans="1:55" x14ac:dyDescent="0.3">
      <c r="A11322" s="76"/>
      <c r="B11322" s="104"/>
      <c r="C11322" s="76"/>
      <c r="D11322" s="77"/>
      <c r="E11322" s="12"/>
      <c r="F11322" s="78"/>
      <c r="G11322" s="77"/>
      <c r="H11322" s="79"/>
      <c r="BA11322" s="5" t="str">
        <f t="shared" si="176"/>
        <v/>
      </c>
      <c r="BB11322" s="5" t="str">
        <f>IF(OR($E11322="",$G11322&lt;&gt;"Ativo"),"",IF(COUNTIFS($E$4:$E11322,$E11322,$A$4:$A11322,$A11322,$G$4:$G11322,"Ativo")=1,1,0))</f>
        <v/>
      </c>
      <c r="BC11322" t="str">
        <f>IF(OR($A11322="",$G11322&lt;&gt;"Ativo"),"",IF(COUNTIFS($A$4:$A11322,$A11322,$G$4:$G11322,"Ativo")=1,1,0))</f>
        <v/>
      </c>
    </row>
    <row r="11323" spans="1:55" x14ac:dyDescent="0.3">
      <c r="A11323" s="76"/>
      <c r="B11323" s="104"/>
      <c r="C11323" s="76"/>
      <c r="D11323" s="77"/>
      <c r="E11323" s="12"/>
      <c r="F11323" s="78"/>
      <c r="G11323" s="77"/>
      <c r="H11323" s="79"/>
      <c r="BA11323" s="5" t="str">
        <f t="shared" si="176"/>
        <v/>
      </c>
      <c r="BB11323" s="5" t="str">
        <f>IF(OR($E11323="",$G11323&lt;&gt;"Ativo"),"",IF(COUNTIFS($E$4:$E11323,$E11323,$A$4:$A11323,$A11323,$G$4:$G11323,"Ativo")=1,1,0))</f>
        <v/>
      </c>
      <c r="BC11323" t="str">
        <f>IF(OR($A11323="",$G11323&lt;&gt;"Ativo"),"",IF(COUNTIFS($A$4:$A11323,$A11323,$G$4:$G11323,"Ativo")=1,1,0))</f>
        <v/>
      </c>
    </row>
    <row r="11324" spans="1:55" x14ac:dyDescent="0.3">
      <c r="A11324" s="76"/>
      <c r="B11324" s="104"/>
      <c r="C11324" s="76"/>
      <c r="D11324" s="77"/>
      <c r="E11324" s="12"/>
      <c r="F11324" s="78"/>
      <c r="G11324" s="77"/>
      <c r="H11324" s="79"/>
      <c r="BA11324" s="5" t="str">
        <f t="shared" si="176"/>
        <v/>
      </c>
      <c r="BB11324" s="5" t="str">
        <f>IF(OR($E11324="",$G11324&lt;&gt;"Ativo"),"",IF(COUNTIFS($E$4:$E11324,$E11324,$A$4:$A11324,$A11324,$G$4:$G11324,"Ativo")=1,1,0))</f>
        <v/>
      </c>
      <c r="BC11324" t="str">
        <f>IF(OR($A11324="",$G11324&lt;&gt;"Ativo"),"",IF(COUNTIFS($A$4:$A11324,$A11324,$G$4:$G11324,"Ativo")=1,1,0))</f>
        <v/>
      </c>
    </row>
    <row r="11325" spans="1:55" x14ac:dyDescent="0.3">
      <c r="A11325" s="76"/>
      <c r="B11325" s="104"/>
      <c r="C11325" s="76"/>
      <c r="D11325" s="77"/>
      <c r="E11325" s="12"/>
      <c r="F11325" s="78"/>
      <c r="G11325" s="77"/>
      <c r="H11325" s="79"/>
      <c r="BA11325" s="5" t="str">
        <f t="shared" si="176"/>
        <v/>
      </c>
      <c r="BB11325" s="5" t="str">
        <f>IF(OR($E11325="",$G11325&lt;&gt;"Ativo"),"",IF(COUNTIFS($E$4:$E11325,$E11325,$A$4:$A11325,$A11325,$G$4:$G11325,"Ativo")=1,1,0))</f>
        <v/>
      </c>
      <c r="BC11325" t="str">
        <f>IF(OR($A11325="",$G11325&lt;&gt;"Ativo"),"",IF(COUNTIFS($A$4:$A11325,$A11325,$G$4:$G11325,"Ativo")=1,1,0))</f>
        <v/>
      </c>
    </row>
    <row r="11326" spans="1:55" x14ac:dyDescent="0.3">
      <c r="A11326" s="76"/>
      <c r="B11326" s="104"/>
      <c r="C11326" s="76"/>
      <c r="D11326" s="77"/>
      <c r="E11326" s="12"/>
      <c r="F11326" s="78"/>
      <c r="G11326" s="77"/>
      <c r="H11326" s="79"/>
      <c r="BA11326" s="5" t="str">
        <f t="shared" si="176"/>
        <v/>
      </c>
      <c r="BB11326" s="5" t="str">
        <f>IF(OR($E11326="",$G11326&lt;&gt;"Ativo"),"",IF(COUNTIFS($E$4:$E11326,$E11326,$A$4:$A11326,$A11326,$G$4:$G11326,"Ativo")=1,1,0))</f>
        <v/>
      </c>
      <c r="BC11326" t="str">
        <f>IF(OR($A11326="",$G11326&lt;&gt;"Ativo"),"",IF(COUNTIFS($A$4:$A11326,$A11326,$G$4:$G11326,"Ativo")=1,1,0))</f>
        <v/>
      </c>
    </row>
    <row r="11327" spans="1:55" x14ac:dyDescent="0.3">
      <c r="A11327" s="76"/>
      <c r="B11327" s="104"/>
      <c r="C11327" s="76"/>
      <c r="D11327" s="77"/>
      <c r="E11327" s="12"/>
      <c r="F11327" s="78"/>
      <c r="G11327" s="77"/>
      <c r="H11327" s="79"/>
      <c r="BA11327" s="5" t="str">
        <f t="shared" si="176"/>
        <v/>
      </c>
      <c r="BB11327" s="5" t="str">
        <f>IF(OR($E11327="",$G11327&lt;&gt;"Ativo"),"",IF(COUNTIFS($E$4:$E11327,$E11327,$A$4:$A11327,$A11327,$G$4:$G11327,"Ativo")=1,1,0))</f>
        <v/>
      </c>
      <c r="BC11327" t="str">
        <f>IF(OR($A11327="",$G11327&lt;&gt;"Ativo"),"",IF(COUNTIFS($A$4:$A11327,$A11327,$G$4:$G11327,"Ativo")=1,1,0))</f>
        <v/>
      </c>
    </row>
    <row r="11328" spans="1:55" x14ac:dyDescent="0.3">
      <c r="A11328" s="76"/>
      <c r="B11328" s="104"/>
      <c r="C11328" s="76"/>
      <c r="D11328" s="77"/>
      <c r="E11328" s="12"/>
      <c r="F11328" s="78"/>
      <c r="G11328" s="77"/>
      <c r="H11328" s="79"/>
      <c r="BA11328" s="5" t="str">
        <f t="shared" si="176"/>
        <v/>
      </c>
      <c r="BB11328" s="5" t="str">
        <f>IF(OR($E11328="",$G11328&lt;&gt;"Ativo"),"",IF(COUNTIFS($E$4:$E11328,$E11328,$A$4:$A11328,$A11328,$G$4:$G11328,"Ativo")=1,1,0))</f>
        <v/>
      </c>
      <c r="BC11328" t="str">
        <f>IF(OR($A11328="",$G11328&lt;&gt;"Ativo"),"",IF(COUNTIFS($A$4:$A11328,$A11328,$G$4:$G11328,"Ativo")=1,1,0))</f>
        <v/>
      </c>
    </row>
    <row r="11329" spans="1:55" x14ac:dyDescent="0.3">
      <c r="A11329" s="76"/>
      <c r="B11329" s="104"/>
      <c r="C11329" s="76"/>
      <c r="D11329" s="77"/>
      <c r="E11329" s="12"/>
      <c r="F11329" s="78"/>
      <c r="G11329" s="77"/>
      <c r="H11329" s="79"/>
      <c r="BA11329" s="5" t="str">
        <f t="shared" si="176"/>
        <v/>
      </c>
      <c r="BB11329" s="5" t="str">
        <f>IF(OR($E11329="",$G11329&lt;&gt;"Ativo"),"",IF(COUNTIFS($E$4:$E11329,$E11329,$A$4:$A11329,$A11329,$G$4:$G11329,"Ativo")=1,1,0))</f>
        <v/>
      </c>
      <c r="BC11329" t="str">
        <f>IF(OR($A11329="",$G11329&lt;&gt;"Ativo"),"",IF(COUNTIFS($A$4:$A11329,$A11329,$G$4:$G11329,"Ativo")=1,1,0))</f>
        <v/>
      </c>
    </row>
    <row r="11330" spans="1:55" x14ac:dyDescent="0.3">
      <c r="A11330" s="76"/>
      <c r="B11330" s="104"/>
      <c r="C11330" s="76"/>
      <c r="D11330" s="77"/>
      <c r="E11330" s="12"/>
      <c r="F11330" s="78"/>
      <c r="G11330" s="77"/>
      <c r="H11330" s="79"/>
      <c r="BA11330" s="5" t="str">
        <f t="shared" si="176"/>
        <v/>
      </c>
      <c r="BB11330" s="5" t="str">
        <f>IF(OR($E11330="",$G11330&lt;&gt;"Ativo"),"",IF(COUNTIFS($E$4:$E11330,$E11330,$A$4:$A11330,$A11330,$G$4:$G11330,"Ativo")=1,1,0))</f>
        <v/>
      </c>
      <c r="BC11330" t="str">
        <f>IF(OR($A11330="",$G11330&lt;&gt;"Ativo"),"",IF(COUNTIFS($A$4:$A11330,$A11330,$G$4:$G11330,"Ativo")=1,1,0))</f>
        <v/>
      </c>
    </row>
    <row r="11331" spans="1:55" x14ac:dyDescent="0.3">
      <c r="A11331" s="76"/>
      <c r="B11331" s="104"/>
      <c r="C11331" s="76"/>
      <c r="D11331" s="77"/>
      <c r="E11331" s="12"/>
      <c r="F11331" s="78"/>
      <c r="G11331" s="77"/>
      <c r="H11331" s="79"/>
      <c r="BA11331" s="5" t="str">
        <f t="shared" si="176"/>
        <v/>
      </c>
      <c r="BB11331" s="5" t="str">
        <f>IF(OR($E11331="",$G11331&lt;&gt;"Ativo"),"",IF(COUNTIFS($E$4:$E11331,$E11331,$A$4:$A11331,$A11331,$G$4:$G11331,"Ativo")=1,1,0))</f>
        <v/>
      </c>
      <c r="BC11331" t="str">
        <f>IF(OR($A11331="",$G11331&lt;&gt;"Ativo"),"",IF(COUNTIFS($A$4:$A11331,$A11331,$G$4:$G11331,"Ativo")=1,1,0))</f>
        <v/>
      </c>
    </row>
    <row r="11332" spans="1:55" x14ac:dyDescent="0.3">
      <c r="A11332" s="76"/>
      <c r="B11332" s="104"/>
      <c r="C11332" s="76"/>
      <c r="D11332" s="77"/>
      <c r="E11332" s="12"/>
      <c r="F11332" s="78"/>
      <c r="G11332" s="77"/>
      <c r="H11332" s="79"/>
      <c r="BA11332" s="5" t="str">
        <f t="shared" ref="BA11332:BA11395" si="177">IF($D11332="","",MID($D11332,4,LEN($D11332)-5))</f>
        <v/>
      </c>
      <c r="BB11332" s="5" t="str">
        <f>IF(OR($E11332="",$G11332&lt;&gt;"Ativo"),"",IF(COUNTIFS($E$4:$E11332,$E11332,$A$4:$A11332,$A11332,$G$4:$G11332,"Ativo")=1,1,0))</f>
        <v/>
      </c>
      <c r="BC11332" t="str">
        <f>IF(OR($A11332="",$G11332&lt;&gt;"Ativo"),"",IF(COUNTIFS($A$4:$A11332,$A11332,$G$4:$G11332,"Ativo")=1,1,0))</f>
        <v/>
      </c>
    </row>
    <row r="11333" spans="1:55" x14ac:dyDescent="0.3">
      <c r="A11333" s="76"/>
      <c r="B11333" s="104"/>
      <c r="C11333" s="76"/>
      <c r="D11333" s="77"/>
      <c r="E11333" s="12"/>
      <c r="F11333" s="78"/>
      <c r="G11333" s="77"/>
      <c r="H11333" s="79"/>
      <c r="BA11333" s="5" t="str">
        <f t="shared" si="177"/>
        <v/>
      </c>
      <c r="BB11333" s="5" t="str">
        <f>IF(OR($E11333="",$G11333&lt;&gt;"Ativo"),"",IF(COUNTIFS($E$4:$E11333,$E11333,$A$4:$A11333,$A11333,$G$4:$G11333,"Ativo")=1,1,0))</f>
        <v/>
      </c>
      <c r="BC11333" t="str">
        <f>IF(OR($A11333="",$G11333&lt;&gt;"Ativo"),"",IF(COUNTIFS($A$4:$A11333,$A11333,$G$4:$G11333,"Ativo")=1,1,0))</f>
        <v/>
      </c>
    </row>
    <row r="11334" spans="1:55" x14ac:dyDescent="0.3">
      <c r="A11334" s="76"/>
      <c r="B11334" s="104"/>
      <c r="C11334" s="76"/>
      <c r="D11334" s="77"/>
      <c r="E11334" s="12"/>
      <c r="F11334" s="78"/>
      <c r="G11334" s="77"/>
      <c r="H11334" s="79"/>
      <c r="BA11334" s="5" t="str">
        <f t="shared" si="177"/>
        <v/>
      </c>
      <c r="BB11334" s="5" t="str">
        <f>IF(OR($E11334="",$G11334&lt;&gt;"Ativo"),"",IF(COUNTIFS($E$4:$E11334,$E11334,$A$4:$A11334,$A11334,$G$4:$G11334,"Ativo")=1,1,0))</f>
        <v/>
      </c>
      <c r="BC11334" t="str">
        <f>IF(OR($A11334="",$G11334&lt;&gt;"Ativo"),"",IF(COUNTIFS($A$4:$A11334,$A11334,$G$4:$G11334,"Ativo")=1,1,0))</f>
        <v/>
      </c>
    </row>
    <row r="11335" spans="1:55" x14ac:dyDescent="0.3">
      <c r="A11335" s="76"/>
      <c r="B11335" s="104"/>
      <c r="C11335" s="76"/>
      <c r="D11335" s="77"/>
      <c r="E11335" s="12"/>
      <c r="F11335" s="78"/>
      <c r="G11335" s="77"/>
      <c r="H11335" s="79"/>
      <c r="BA11335" s="5" t="str">
        <f t="shared" si="177"/>
        <v/>
      </c>
      <c r="BB11335" s="5" t="str">
        <f>IF(OR($E11335="",$G11335&lt;&gt;"Ativo"),"",IF(COUNTIFS($E$4:$E11335,$E11335,$A$4:$A11335,$A11335,$G$4:$G11335,"Ativo")=1,1,0))</f>
        <v/>
      </c>
      <c r="BC11335" t="str">
        <f>IF(OR($A11335="",$G11335&lt;&gt;"Ativo"),"",IF(COUNTIFS($A$4:$A11335,$A11335,$G$4:$G11335,"Ativo")=1,1,0))</f>
        <v/>
      </c>
    </row>
    <row r="11336" spans="1:55" x14ac:dyDescent="0.3">
      <c r="A11336" s="76"/>
      <c r="B11336" s="104"/>
      <c r="C11336" s="76"/>
      <c r="D11336" s="77"/>
      <c r="E11336" s="12"/>
      <c r="F11336" s="78"/>
      <c r="G11336" s="77"/>
      <c r="H11336" s="79"/>
      <c r="BA11336" s="5" t="str">
        <f t="shared" si="177"/>
        <v/>
      </c>
      <c r="BB11336" s="5" t="str">
        <f>IF(OR($E11336="",$G11336&lt;&gt;"Ativo"),"",IF(COUNTIFS($E$4:$E11336,$E11336,$A$4:$A11336,$A11336,$G$4:$G11336,"Ativo")=1,1,0))</f>
        <v/>
      </c>
      <c r="BC11336" t="str">
        <f>IF(OR($A11336="",$G11336&lt;&gt;"Ativo"),"",IF(COUNTIFS($A$4:$A11336,$A11336,$G$4:$G11336,"Ativo")=1,1,0))</f>
        <v/>
      </c>
    </row>
    <row r="11337" spans="1:55" x14ac:dyDescent="0.3">
      <c r="A11337" s="76"/>
      <c r="B11337" s="104"/>
      <c r="C11337" s="76"/>
      <c r="D11337" s="77"/>
      <c r="E11337" s="12"/>
      <c r="F11337" s="78"/>
      <c r="G11337" s="77"/>
      <c r="H11337" s="79"/>
      <c r="BA11337" s="5" t="str">
        <f t="shared" si="177"/>
        <v/>
      </c>
      <c r="BB11337" s="5" t="str">
        <f>IF(OR($E11337="",$G11337&lt;&gt;"Ativo"),"",IF(COUNTIFS($E$4:$E11337,$E11337,$A$4:$A11337,$A11337,$G$4:$G11337,"Ativo")=1,1,0))</f>
        <v/>
      </c>
      <c r="BC11337" t="str">
        <f>IF(OR($A11337="",$G11337&lt;&gt;"Ativo"),"",IF(COUNTIFS($A$4:$A11337,$A11337,$G$4:$G11337,"Ativo")=1,1,0))</f>
        <v/>
      </c>
    </row>
    <row r="11338" spans="1:55" x14ac:dyDescent="0.3">
      <c r="A11338" s="76"/>
      <c r="B11338" s="104"/>
      <c r="C11338" s="76"/>
      <c r="D11338" s="77"/>
      <c r="E11338" s="12"/>
      <c r="F11338" s="78"/>
      <c r="G11338" s="77"/>
      <c r="H11338" s="79"/>
      <c r="BA11338" s="5" t="str">
        <f t="shared" si="177"/>
        <v/>
      </c>
      <c r="BB11338" s="5" t="str">
        <f>IF(OR($E11338="",$G11338&lt;&gt;"Ativo"),"",IF(COUNTIFS($E$4:$E11338,$E11338,$A$4:$A11338,$A11338,$G$4:$G11338,"Ativo")=1,1,0))</f>
        <v/>
      </c>
      <c r="BC11338" t="str">
        <f>IF(OR($A11338="",$G11338&lt;&gt;"Ativo"),"",IF(COUNTIFS($A$4:$A11338,$A11338,$G$4:$G11338,"Ativo")=1,1,0))</f>
        <v/>
      </c>
    </row>
    <row r="11339" spans="1:55" x14ac:dyDescent="0.3">
      <c r="A11339" s="76"/>
      <c r="B11339" s="104"/>
      <c r="C11339" s="76"/>
      <c r="D11339" s="77"/>
      <c r="E11339" s="12"/>
      <c r="F11339" s="78"/>
      <c r="G11339" s="77"/>
      <c r="H11339" s="79"/>
      <c r="BA11339" s="5" t="str">
        <f t="shared" si="177"/>
        <v/>
      </c>
      <c r="BB11339" s="5" t="str">
        <f>IF(OR($E11339="",$G11339&lt;&gt;"Ativo"),"",IF(COUNTIFS($E$4:$E11339,$E11339,$A$4:$A11339,$A11339,$G$4:$G11339,"Ativo")=1,1,0))</f>
        <v/>
      </c>
      <c r="BC11339" t="str">
        <f>IF(OR($A11339="",$G11339&lt;&gt;"Ativo"),"",IF(COUNTIFS($A$4:$A11339,$A11339,$G$4:$G11339,"Ativo")=1,1,0))</f>
        <v/>
      </c>
    </row>
    <row r="11340" spans="1:55" x14ac:dyDescent="0.3">
      <c r="A11340" s="76"/>
      <c r="B11340" s="104"/>
      <c r="C11340" s="76"/>
      <c r="D11340" s="77"/>
      <c r="E11340" s="12"/>
      <c r="F11340" s="78"/>
      <c r="G11340" s="77"/>
      <c r="H11340" s="79"/>
      <c r="BA11340" s="5" t="str">
        <f t="shared" si="177"/>
        <v/>
      </c>
      <c r="BB11340" s="5" t="str">
        <f>IF(OR($E11340="",$G11340&lt;&gt;"Ativo"),"",IF(COUNTIFS($E$4:$E11340,$E11340,$A$4:$A11340,$A11340,$G$4:$G11340,"Ativo")=1,1,0))</f>
        <v/>
      </c>
      <c r="BC11340" t="str">
        <f>IF(OR($A11340="",$G11340&lt;&gt;"Ativo"),"",IF(COUNTIFS($A$4:$A11340,$A11340,$G$4:$G11340,"Ativo")=1,1,0))</f>
        <v/>
      </c>
    </row>
    <row r="11341" spans="1:55" x14ac:dyDescent="0.3">
      <c r="A11341" s="76"/>
      <c r="B11341" s="104"/>
      <c r="C11341" s="76"/>
      <c r="D11341" s="77"/>
      <c r="E11341" s="12"/>
      <c r="F11341" s="78"/>
      <c r="G11341" s="77"/>
      <c r="H11341" s="79"/>
      <c r="BA11341" s="5" t="str">
        <f t="shared" si="177"/>
        <v/>
      </c>
      <c r="BB11341" s="5" t="str">
        <f>IF(OR($E11341="",$G11341&lt;&gt;"Ativo"),"",IF(COUNTIFS($E$4:$E11341,$E11341,$A$4:$A11341,$A11341,$G$4:$G11341,"Ativo")=1,1,0))</f>
        <v/>
      </c>
      <c r="BC11341" t="str">
        <f>IF(OR($A11341="",$G11341&lt;&gt;"Ativo"),"",IF(COUNTIFS($A$4:$A11341,$A11341,$G$4:$G11341,"Ativo")=1,1,0))</f>
        <v/>
      </c>
    </row>
    <row r="11342" spans="1:55" x14ac:dyDescent="0.3">
      <c r="A11342" s="76"/>
      <c r="B11342" s="104"/>
      <c r="C11342" s="76"/>
      <c r="D11342" s="77"/>
      <c r="E11342" s="12"/>
      <c r="F11342" s="78"/>
      <c r="G11342" s="77"/>
      <c r="H11342" s="79"/>
      <c r="BA11342" s="5" t="str">
        <f t="shared" si="177"/>
        <v/>
      </c>
      <c r="BB11342" s="5" t="str">
        <f>IF(OR($E11342="",$G11342&lt;&gt;"Ativo"),"",IF(COUNTIFS($E$4:$E11342,$E11342,$A$4:$A11342,$A11342,$G$4:$G11342,"Ativo")=1,1,0))</f>
        <v/>
      </c>
      <c r="BC11342" t="str">
        <f>IF(OR($A11342="",$G11342&lt;&gt;"Ativo"),"",IF(COUNTIFS($A$4:$A11342,$A11342,$G$4:$G11342,"Ativo")=1,1,0))</f>
        <v/>
      </c>
    </row>
    <row r="11343" spans="1:55" x14ac:dyDescent="0.3">
      <c r="A11343" s="76"/>
      <c r="B11343" s="104"/>
      <c r="C11343" s="76"/>
      <c r="D11343" s="77"/>
      <c r="E11343" s="12"/>
      <c r="F11343" s="78"/>
      <c r="G11343" s="77"/>
      <c r="H11343" s="79"/>
      <c r="BA11343" s="5" t="str">
        <f t="shared" si="177"/>
        <v/>
      </c>
      <c r="BB11343" s="5" t="str">
        <f>IF(OR($E11343="",$G11343&lt;&gt;"Ativo"),"",IF(COUNTIFS($E$4:$E11343,$E11343,$A$4:$A11343,$A11343,$G$4:$G11343,"Ativo")=1,1,0))</f>
        <v/>
      </c>
      <c r="BC11343" t="str">
        <f>IF(OR($A11343="",$G11343&lt;&gt;"Ativo"),"",IF(COUNTIFS($A$4:$A11343,$A11343,$G$4:$G11343,"Ativo")=1,1,0))</f>
        <v/>
      </c>
    </row>
    <row r="11344" spans="1:55" x14ac:dyDescent="0.3">
      <c r="A11344" s="76"/>
      <c r="B11344" s="104"/>
      <c r="C11344" s="76"/>
      <c r="D11344" s="77"/>
      <c r="E11344" s="12"/>
      <c r="F11344" s="78"/>
      <c r="G11344" s="77"/>
      <c r="H11344" s="79"/>
      <c r="BA11344" s="5" t="str">
        <f t="shared" si="177"/>
        <v/>
      </c>
      <c r="BB11344" s="5" t="str">
        <f>IF(OR($E11344="",$G11344&lt;&gt;"Ativo"),"",IF(COUNTIFS($E$4:$E11344,$E11344,$A$4:$A11344,$A11344,$G$4:$G11344,"Ativo")=1,1,0))</f>
        <v/>
      </c>
      <c r="BC11344" t="str">
        <f>IF(OR($A11344="",$G11344&lt;&gt;"Ativo"),"",IF(COUNTIFS($A$4:$A11344,$A11344,$G$4:$G11344,"Ativo")=1,1,0))</f>
        <v/>
      </c>
    </row>
    <row r="11345" spans="1:55" x14ac:dyDescent="0.3">
      <c r="A11345" s="76"/>
      <c r="B11345" s="104"/>
      <c r="C11345" s="76"/>
      <c r="D11345" s="77"/>
      <c r="E11345" s="12"/>
      <c r="F11345" s="78"/>
      <c r="G11345" s="77"/>
      <c r="H11345" s="79"/>
      <c r="BA11345" s="5" t="str">
        <f t="shared" si="177"/>
        <v/>
      </c>
      <c r="BB11345" s="5" t="str">
        <f>IF(OR($E11345="",$G11345&lt;&gt;"Ativo"),"",IF(COUNTIFS($E$4:$E11345,$E11345,$A$4:$A11345,$A11345,$G$4:$G11345,"Ativo")=1,1,0))</f>
        <v/>
      </c>
      <c r="BC11345" t="str">
        <f>IF(OR($A11345="",$G11345&lt;&gt;"Ativo"),"",IF(COUNTIFS($A$4:$A11345,$A11345,$G$4:$G11345,"Ativo")=1,1,0))</f>
        <v/>
      </c>
    </row>
    <row r="11346" spans="1:55" x14ac:dyDescent="0.3">
      <c r="A11346" s="76"/>
      <c r="B11346" s="104"/>
      <c r="C11346" s="76"/>
      <c r="D11346" s="77"/>
      <c r="E11346" s="12"/>
      <c r="F11346" s="78"/>
      <c r="G11346" s="77"/>
      <c r="H11346" s="79"/>
      <c r="BA11346" s="5" t="str">
        <f t="shared" si="177"/>
        <v/>
      </c>
      <c r="BB11346" s="5" t="str">
        <f>IF(OR($E11346="",$G11346&lt;&gt;"Ativo"),"",IF(COUNTIFS($E$4:$E11346,$E11346,$A$4:$A11346,$A11346,$G$4:$G11346,"Ativo")=1,1,0))</f>
        <v/>
      </c>
      <c r="BC11346" t="str">
        <f>IF(OR($A11346="",$G11346&lt;&gt;"Ativo"),"",IF(COUNTIFS($A$4:$A11346,$A11346,$G$4:$G11346,"Ativo")=1,1,0))</f>
        <v/>
      </c>
    </row>
    <row r="11347" spans="1:55" x14ac:dyDescent="0.3">
      <c r="A11347" s="76"/>
      <c r="B11347" s="104"/>
      <c r="C11347" s="76"/>
      <c r="D11347" s="77"/>
      <c r="E11347" s="12"/>
      <c r="F11347" s="78"/>
      <c r="G11347" s="77"/>
      <c r="H11347" s="79"/>
      <c r="BA11347" s="5" t="str">
        <f t="shared" si="177"/>
        <v/>
      </c>
      <c r="BB11347" s="5" t="str">
        <f>IF(OR($E11347="",$G11347&lt;&gt;"Ativo"),"",IF(COUNTIFS($E$4:$E11347,$E11347,$A$4:$A11347,$A11347,$G$4:$G11347,"Ativo")=1,1,0))</f>
        <v/>
      </c>
      <c r="BC11347" t="str">
        <f>IF(OR($A11347="",$G11347&lt;&gt;"Ativo"),"",IF(COUNTIFS($A$4:$A11347,$A11347,$G$4:$G11347,"Ativo")=1,1,0))</f>
        <v/>
      </c>
    </row>
    <row r="11348" spans="1:55" x14ac:dyDescent="0.3">
      <c r="A11348" s="76"/>
      <c r="B11348" s="104"/>
      <c r="C11348" s="76"/>
      <c r="D11348" s="77"/>
      <c r="E11348" s="12"/>
      <c r="F11348" s="78"/>
      <c r="G11348" s="77"/>
      <c r="H11348" s="79"/>
      <c r="BA11348" s="5" t="str">
        <f t="shared" si="177"/>
        <v/>
      </c>
      <c r="BB11348" s="5" t="str">
        <f>IF(OR($E11348="",$G11348&lt;&gt;"Ativo"),"",IF(COUNTIFS($E$4:$E11348,$E11348,$A$4:$A11348,$A11348,$G$4:$G11348,"Ativo")=1,1,0))</f>
        <v/>
      </c>
      <c r="BC11348" t="str">
        <f>IF(OR($A11348="",$G11348&lt;&gt;"Ativo"),"",IF(COUNTIFS($A$4:$A11348,$A11348,$G$4:$G11348,"Ativo")=1,1,0))</f>
        <v/>
      </c>
    </row>
    <row r="11349" spans="1:55" x14ac:dyDescent="0.3">
      <c r="A11349" s="76"/>
      <c r="B11349" s="104"/>
      <c r="C11349" s="76"/>
      <c r="D11349" s="77"/>
      <c r="E11349" s="12"/>
      <c r="F11349" s="78"/>
      <c r="G11349" s="77"/>
      <c r="H11349" s="79"/>
      <c r="BA11349" s="5" t="str">
        <f t="shared" si="177"/>
        <v/>
      </c>
      <c r="BB11349" s="5" t="str">
        <f>IF(OR($E11349="",$G11349&lt;&gt;"Ativo"),"",IF(COUNTIFS($E$4:$E11349,$E11349,$A$4:$A11349,$A11349,$G$4:$G11349,"Ativo")=1,1,0))</f>
        <v/>
      </c>
      <c r="BC11349" t="str">
        <f>IF(OR($A11349="",$G11349&lt;&gt;"Ativo"),"",IF(COUNTIFS($A$4:$A11349,$A11349,$G$4:$G11349,"Ativo")=1,1,0))</f>
        <v/>
      </c>
    </row>
    <row r="11350" spans="1:55" x14ac:dyDescent="0.3">
      <c r="A11350" s="76"/>
      <c r="B11350" s="104"/>
      <c r="C11350" s="76"/>
      <c r="D11350" s="77"/>
      <c r="E11350" s="12"/>
      <c r="F11350" s="78"/>
      <c r="G11350" s="77"/>
      <c r="H11350" s="79"/>
      <c r="BA11350" s="5" t="str">
        <f t="shared" si="177"/>
        <v/>
      </c>
      <c r="BB11350" s="5" t="str">
        <f>IF(OR($E11350="",$G11350&lt;&gt;"Ativo"),"",IF(COUNTIFS($E$4:$E11350,$E11350,$A$4:$A11350,$A11350,$G$4:$G11350,"Ativo")=1,1,0))</f>
        <v/>
      </c>
      <c r="BC11350" t="str">
        <f>IF(OR($A11350="",$G11350&lt;&gt;"Ativo"),"",IF(COUNTIFS($A$4:$A11350,$A11350,$G$4:$G11350,"Ativo")=1,1,0))</f>
        <v/>
      </c>
    </row>
    <row r="11351" spans="1:55" x14ac:dyDescent="0.3">
      <c r="A11351" s="76"/>
      <c r="B11351" s="104"/>
      <c r="C11351" s="76"/>
      <c r="D11351" s="77"/>
      <c r="E11351" s="12"/>
      <c r="F11351" s="78"/>
      <c r="G11351" s="77"/>
      <c r="H11351" s="79"/>
      <c r="BA11351" s="5" t="str">
        <f t="shared" si="177"/>
        <v/>
      </c>
      <c r="BB11351" s="5" t="str">
        <f>IF(OR($E11351="",$G11351&lt;&gt;"Ativo"),"",IF(COUNTIFS($E$4:$E11351,$E11351,$A$4:$A11351,$A11351,$G$4:$G11351,"Ativo")=1,1,0))</f>
        <v/>
      </c>
      <c r="BC11351" t="str">
        <f>IF(OR($A11351="",$G11351&lt;&gt;"Ativo"),"",IF(COUNTIFS($A$4:$A11351,$A11351,$G$4:$G11351,"Ativo")=1,1,0))</f>
        <v/>
      </c>
    </row>
    <row r="11352" spans="1:55" x14ac:dyDescent="0.3">
      <c r="A11352" s="76"/>
      <c r="B11352" s="104"/>
      <c r="C11352" s="76"/>
      <c r="D11352" s="77"/>
      <c r="E11352" s="12"/>
      <c r="F11352" s="78"/>
      <c r="G11352" s="77"/>
      <c r="H11352" s="79"/>
      <c r="BA11352" s="5" t="str">
        <f t="shared" si="177"/>
        <v/>
      </c>
      <c r="BB11352" s="5" t="str">
        <f>IF(OR($E11352="",$G11352&lt;&gt;"Ativo"),"",IF(COUNTIFS($E$4:$E11352,$E11352,$A$4:$A11352,$A11352,$G$4:$G11352,"Ativo")=1,1,0))</f>
        <v/>
      </c>
      <c r="BC11352" t="str">
        <f>IF(OR($A11352="",$G11352&lt;&gt;"Ativo"),"",IF(COUNTIFS($A$4:$A11352,$A11352,$G$4:$G11352,"Ativo")=1,1,0))</f>
        <v/>
      </c>
    </row>
    <row r="11353" spans="1:55" x14ac:dyDescent="0.3">
      <c r="A11353" s="76"/>
      <c r="B11353" s="104"/>
      <c r="C11353" s="76"/>
      <c r="D11353" s="77"/>
      <c r="E11353" s="12"/>
      <c r="F11353" s="78"/>
      <c r="G11353" s="77"/>
      <c r="H11353" s="79"/>
      <c r="BA11353" s="5" t="str">
        <f t="shared" si="177"/>
        <v/>
      </c>
      <c r="BB11353" s="5" t="str">
        <f>IF(OR($E11353="",$G11353&lt;&gt;"Ativo"),"",IF(COUNTIFS($E$4:$E11353,$E11353,$A$4:$A11353,$A11353,$G$4:$G11353,"Ativo")=1,1,0))</f>
        <v/>
      </c>
      <c r="BC11353" t="str">
        <f>IF(OR($A11353="",$G11353&lt;&gt;"Ativo"),"",IF(COUNTIFS($A$4:$A11353,$A11353,$G$4:$G11353,"Ativo")=1,1,0))</f>
        <v/>
      </c>
    </row>
    <row r="11354" spans="1:55" x14ac:dyDescent="0.3">
      <c r="A11354" s="76"/>
      <c r="B11354" s="104"/>
      <c r="C11354" s="76"/>
      <c r="D11354" s="77"/>
      <c r="E11354" s="12"/>
      <c r="F11354" s="78"/>
      <c r="G11354" s="77"/>
      <c r="H11354" s="79"/>
      <c r="BA11354" s="5" t="str">
        <f t="shared" si="177"/>
        <v/>
      </c>
      <c r="BB11354" s="5" t="str">
        <f>IF(OR($E11354="",$G11354&lt;&gt;"Ativo"),"",IF(COUNTIFS($E$4:$E11354,$E11354,$A$4:$A11354,$A11354,$G$4:$G11354,"Ativo")=1,1,0))</f>
        <v/>
      </c>
      <c r="BC11354" t="str">
        <f>IF(OR($A11354="",$G11354&lt;&gt;"Ativo"),"",IF(COUNTIFS($A$4:$A11354,$A11354,$G$4:$G11354,"Ativo")=1,1,0))</f>
        <v/>
      </c>
    </row>
    <row r="11355" spans="1:55" x14ac:dyDescent="0.3">
      <c r="A11355" s="76"/>
      <c r="B11355" s="104"/>
      <c r="C11355" s="76"/>
      <c r="D11355" s="77"/>
      <c r="E11355" s="12"/>
      <c r="F11355" s="78"/>
      <c r="G11355" s="77"/>
      <c r="H11355" s="79"/>
      <c r="BA11355" s="5" t="str">
        <f t="shared" si="177"/>
        <v/>
      </c>
      <c r="BB11355" s="5" t="str">
        <f>IF(OR($E11355="",$G11355&lt;&gt;"Ativo"),"",IF(COUNTIFS($E$4:$E11355,$E11355,$A$4:$A11355,$A11355,$G$4:$G11355,"Ativo")=1,1,0))</f>
        <v/>
      </c>
      <c r="BC11355" t="str">
        <f>IF(OR($A11355="",$G11355&lt;&gt;"Ativo"),"",IF(COUNTIFS($A$4:$A11355,$A11355,$G$4:$G11355,"Ativo")=1,1,0))</f>
        <v/>
      </c>
    </row>
    <row r="11356" spans="1:55" x14ac:dyDescent="0.3">
      <c r="A11356" s="76"/>
      <c r="B11356" s="104"/>
      <c r="C11356" s="76"/>
      <c r="D11356" s="77"/>
      <c r="E11356" s="12"/>
      <c r="F11356" s="78"/>
      <c r="G11356" s="77"/>
      <c r="H11356" s="79"/>
      <c r="BA11356" s="5" t="str">
        <f t="shared" si="177"/>
        <v/>
      </c>
      <c r="BB11356" s="5" t="str">
        <f>IF(OR($E11356="",$G11356&lt;&gt;"Ativo"),"",IF(COUNTIFS($E$4:$E11356,$E11356,$A$4:$A11356,$A11356,$G$4:$G11356,"Ativo")=1,1,0))</f>
        <v/>
      </c>
      <c r="BC11356" t="str">
        <f>IF(OR($A11356="",$G11356&lt;&gt;"Ativo"),"",IF(COUNTIFS($A$4:$A11356,$A11356,$G$4:$G11356,"Ativo")=1,1,0))</f>
        <v/>
      </c>
    </row>
    <row r="11357" spans="1:55" x14ac:dyDescent="0.3">
      <c r="A11357" s="76"/>
      <c r="B11357" s="104"/>
      <c r="C11357" s="76"/>
      <c r="D11357" s="77"/>
      <c r="E11357" s="12"/>
      <c r="F11357" s="78"/>
      <c r="G11357" s="77"/>
      <c r="H11357" s="79"/>
      <c r="BA11357" s="5" t="str">
        <f t="shared" si="177"/>
        <v/>
      </c>
      <c r="BB11357" s="5" t="str">
        <f>IF(OR($E11357="",$G11357&lt;&gt;"Ativo"),"",IF(COUNTIFS($E$4:$E11357,$E11357,$A$4:$A11357,$A11357,$G$4:$G11357,"Ativo")=1,1,0))</f>
        <v/>
      </c>
      <c r="BC11357" t="str">
        <f>IF(OR($A11357="",$G11357&lt;&gt;"Ativo"),"",IF(COUNTIFS($A$4:$A11357,$A11357,$G$4:$G11357,"Ativo")=1,1,0))</f>
        <v/>
      </c>
    </row>
    <row r="11358" spans="1:55" x14ac:dyDescent="0.3">
      <c r="A11358" s="76"/>
      <c r="B11358" s="104"/>
      <c r="C11358" s="76"/>
      <c r="D11358" s="77"/>
      <c r="E11358" s="12"/>
      <c r="F11358" s="78"/>
      <c r="G11358" s="77"/>
      <c r="H11358" s="79"/>
      <c r="BA11358" s="5" t="str">
        <f t="shared" si="177"/>
        <v/>
      </c>
      <c r="BB11358" s="5" t="str">
        <f>IF(OR($E11358="",$G11358&lt;&gt;"Ativo"),"",IF(COUNTIFS($E$4:$E11358,$E11358,$A$4:$A11358,$A11358,$G$4:$G11358,"Ativo")=1,1,0))</f>
        <v/>
      </c>
      <c r="BC11358" t="str">
        <f>IF(OR($A11358="",$G11358&lt;&gt;"Ativo"),"",IF(COUNTIFS($A$4:$A11358,$A11358,$G$4:$G11358,"Ativo")=1,1,0))</f>
        <v/>
      </c>
    </row>
    <row r="11359" spans="1:55" x14ac:dyDescent="0.3">
      <c r="A11359" s="76"/>
      <c r="B11359" s="104"/>
      <c r="C11359" s="76"/>
      <c r="D11359" s="77"/>
      <c r="E11359" s="12"/>
      <c r="F11359" s="78"/>
      <c r="G11359" s="77"/>
      <c r="H11359" s="79"/>
      <c r="BA11359" s="5" t="str">
        <f t="shared" si="177"/>
        <v/>
      </c>
      <c r="BB11359" s="5" t="str">
        <f>IF(OR($E11359="",$G11359&lt;&gt;"Ativo"),"",IF(COUNTIFS($E$4:$E11359,$E11359,$A$4:$A11359,$A11359,$G$4:$G11359,"Ativo")=1,1,0))</f>
        <v/>
      </c>
      <c r="BC11359" t="str">
        <f>IF(OR($A11359="",$G11359&lt;&gt;"Ativo"),"",IF(COUNTIFS($A$4:$A11359,$A11359,$G$4:$G11359,"Ativo")=1,1,0))</f>
        <v/>
      </c>
    </row>
    <row r="11360" spans="1:55" x14ac:dyDescent="0.3">
      <c r="A11360" s="76"/>
      <c r="B11360" s="104"/>
      <c r="C11360" s="76"/>
      <c r="D11360" s="77"/>
      <c r="E11360" s="12"/>
      <c r="F11360" s="78"/>
      <c r="G11360" s="77"/>
      <c r="H11360" s="79"/>
      <c r="BA11360" s="5" t="str">
        <f t="shared" si="177"/>
        <v/>
      </c>
      <c r="BB11360" s="5" t="str">
        <f>IF(OR($E11360="",$G11360&lt;&gt;"Ativo"),"",IF(COUNTIFS($E$4:$E11360,$E11360,$A$4:$A11360,$A11360,$G$4:$G11360,"Ativo")=1,1,0))</f>
        <v/>
      </c>
      <c r="BC11360" t="str">
        <f>IF(OR($A11360="",$G11360&lt;&gt;"Ativo"),"",IF(COUNTIFS($A$4:$A11360,$A11360,$G$4:$G11360,"Ativo")=1,1,0))</f>
        <v/>
      </c>
    </row>
    <row r="11361" spans="1:55" x14ac:dyDescent="0.3">
      <c r="A11361" s="76"/>
      <c r="B11361" s="104"/>
      <c r="C11361" s="76"/>
      <c r="D11361" s="77"/>
      <c r="E11361" s="12"/>
      <c r="F11361" s="78"/>
      <c r="G11361" s="77"/>
      <c r="H11361" s="79"/>
      <c r="BA11361" s="5" t="str">
        <f t="shared" si="177"/>
        <v/>
      </c>
      <c r="BB11361" s="5" t="str">
        <f>IF(OR($E11361="",$G11361&lt;&gt;"Ativo"),"",IF(COUNTIFS($E$4:$E11361,$E11361,$A$4:$A11361,$A11361,$G$4:$G11361,"Ativo")=1,1,0))</f>
        <v/>
      </c>
      <c r="BC11361" t="str">
        <f>IF(OR($A11361="",$G11361&lt;&gt;"Ativo"),"",IF(COUNTIFS($A$4:$A11361,$A11361,$G$4:$G11361,"Ativo")=1,1,0))</f>
        <v/>
      </c>
    </row>
    <row r="11362" spans="1:55" x14ac:dyDescent="0.3">
      <c r="A11362" s="76"/>
      <c r="B11362" s="104"/>
      <c r="C11362" s="76"/>
      <c r="D11362" s="77"/>
      <c r="E11362" s="12"/>
      <c r="F11362" s="78"/>
      <c r="G11362" s="77"/>
      <c r="H11362" s="79"/>
      <c r="BA11362" s="5" t="str">
        <f t="shared" si="177"/>
        <v/>
      </c>
      <c r="BB11362" s="5" t="str">
        <f>IF(OR($E11362="",$G11362&lt;&gt;"Ativo"),"",IF(COUNTIFS($E$4:$E11362,$E11362,$A$4:$A11362,$A11362,$G$4:$G11362,"Ativo")=1,1,0))</f>
        <v/>
      </c>
      <c r="BC11362" t="str">
        <f>IF(OR($A11362="",$G11362&lt;&gt;"Ativo"),"",IF(COUNTIFS($A$4:$A11362,$A11362,$G$4:$G11362,"Ativo")=1,1,0))</f>
        <v/>
      </c>
    </row>
    <row r="11363" spans="1:55" x14ac:dyDescent="0.3">
      <c r="A11363" s="76"/>
      <c r="B11363" s="104"/>
      <c r="C11363" s="76"/>
      <c r="D11363" s="77"/>
      <c r="E11363" s="12"/>
      <c r="F11363" s="78"/>
      <c r="G11363" s="77"/>
      <c r="H11363" s="79"/>
      <c r="BA11363" s="5" t="str">
        <f t="shared" si="177"/>
        <v/>
      </c>
      <c r="BB11363" s="5" t="str">
        <f>IF(OR($E11363="",$G11363&lt;&gt;"Ativo"),"",IF(COUNTIFS($E$4:$E11363,$E11363,$A$4:$A11363,$A11363,$G$4:$G11363,"Ativo")=1,1,0))</f>
        <v/>
      </c>
      <c r="BC11363" t="str">
        <f>IF(OR($A11363="",$G11363&lt;&gt;"Ativo"),"",IF(COUNTIFS($A$4:$A11363,$A11363,$G$4:$G11363,"Ativo")=1,1,0))</f>
        <v/>
      </c>
    </row>
    <row r="11364" spans="1:55" x14ac:dyDescent="0.3">
      <c r="A11364" s="76"/>
      <c r="B11364" s="104"/>
      <c r="C11364" s="76"/>
      <c r="D11364" s="77"/>
      <c r="E11364" s="12"/>
      <c r="F11364" s="78"/>
      <c r="G11364" s="77"/>
      <c r="H11364" s="79"/>
      <c r="BA11364" s="5" t="str">
        <f t="shared" si="177"/>
        <v/>
      </c>
      <c r="BB11364" s="5" t="str">
        <f>IF(OR($E11364="",$G11364&lt;&gt;"Ativo"),"",IF(COUNTIFS($E$4:$E11364,$E11364,$A$4:$A11364,$A11364,$G$4:$G11364,"Ativo")=1,1,0))</f>
        <v/>
      </c>
      <c r="BC11364" t="str">
        <f>IF(OR($A11364="",$G11364&lt;&gt;"Ativo"),"",IF(COUNTIFS($A$4:$A11364,$A11364,$G$4:$G11364,"Ativo")=1,1,0))</f>
        <v/>
      </c>
    </row>
    <row r="11365" spans="1:55" x14ac:dyDescent="0.3">
      <c r="A11365" s="76"/>
      <c r="B11365" s="104"/>
      <c r="C11365" s="76"/>
      <c r="D11365" s="77"/>
      <c r="E11365" s="12"/>
      <c r="F11365" s="78"/>
      <c r="G11365" s="77"/>
      <c r="H11365" s="79"/>
      <c r="BA11365" s="5" t="str">
        <f t="shared" si="177"/>
        <v/>
      </c>
      <c r="BB11365" s="5" t="str">
        <f>IF(OR($E11365="",$G11365&lt;&gt;"Ativo"),"",IF(COUNTIFS($E$4:$E11365,$E11365,$A$4:$A11365,$A11365,$G$4:$G11365,"Ativo")=1,1,0))</f>
        <v/>
      </c>
      <c r="BC11365" t="str">
        <f>IF(OR($A11365="",$G11365&lt;&gt;"Ativo"),"",IF(COUNTIFS($A$4:$A11365,$A11365,$G$4:$G11365,"Ativo")=1,1,0))</f>
        <v/>
      </c>
    </row>
    <row r="11366" spans="1:55" x14ac:dyDescent="0.3">
      <c r="A11366" s="76"/>
      <c r="B11366" s="104"/>
      <c r="C11366" s="76"/>
      <c r="D11366" s="77"/>
      <c r="E11366" s="12"/>
      <c r="F11366" s="78"/>
      <c r="G11366" s="77"/>
      <c r="H11366" s="79"/>
      <c r="BA11366" s="5" t="str">
        <f t="shared" si="177"/>
        <v/>
      </c>
      <c r="BB11366" s="5" t="str">
        <f>IF(OR($E11366="",$G11366&lt;&gt;"Ativo"),"",IF(COUNTIFS($E$4:$E11366,$E11366,$A$4:$A11366,$A11366,$G$4:$G11366,"Ativo")=1,1,0))</f>
        <v/>
      </c>
      <c r="BC11366" t="str">
        <f>IF(OR($A11366="",$G11366&lt;&gt;"Ativo"),"",IF(COUNTIFS($A$4:$A11366,$A11366,$G$4:$G11366,"Ativo")=1,1,0))</f>
        <v/>
      </c>
    </row>
    <row r="11367" spans="1:55" x14ac:dyDescent="0.3">
      <c r="A11367" s="76"/>
      <c r="B11367" s="104"/>
      <c r="C11367" s="76"/>
      <c r="D11367" s="77"/>
      <c r="E11367" s="12"/>
      <c r="F11367" s="78"/>
      <c r="G11367" s="77"/>
      <c r="H11367" s="79"/>
      <c r="BA11367" s="5" t="str">
        <f t="shared" si="177"/>
        <v/>
      </c>
      <c r="BB11367" s="5" t="str">
        <f>IF(OR($E11367="",$G11367&lt;&gt;"Ativo"),"",IF(COUNTIFS($E$4:$E11367,$E11367,$A$4:$A11367,$A11367,$G$4:$G11367,"Ativo")=1,1,0))</f>
        <v/>
      </c>
      <c r="BC11367" t="str">
        <f>IF(OR($A11367="",$G11367&lt;&gt;"Ativo"),"",IF(COUNTIFS($A$4:$A11367,$A11367,$G$4:$G11367,"Ativo")=1,1,0))</f>
        <v/>
      </c>
    </row>
    <row r="11368" spans="1:55" x14ac:dyDescent="0.3">
      <c r="A11368" s="76"/>
      <c r="B11368" s="104"/>
      <c r="C11368" s="76"/>
      <c r="D11368" s="77"/>
      <c r="E11368" s="12"/>
      <c r="F11368" s="78"/>
      <c r="G11368" s="77"/>
      <c r="H11368" s="79"/>
      <c r="BA11368" s="5" t="str">
        <f t="shared" si="177"/>
        <v/>
      </c>
      <c r="BB11368" s="5" t="str">
        <f>IF(OR($E11368="",$G11368&lt;&gt;"Ativo"),"",IF(COUNTIFS($E$4:$E11368,$E11368,$A$4:$A11368,$A11368,$G$4:$G11368,"Ativo")=1,1,0))</f>
        <v/>
      </c>
      <c r="BC11368" t="str">
        <f>IF(OR($A11368="",$G11368&lt;&gt;"Ativo"),"",IF(COUNTIFS($A$4:$A11368,$A11368,$G$4:$G11368,"Ativo")=1,1,0))</f>
        <v/>
      </c>
    </row>
    <row r="11369" spans="1:55" x14ac:dyDescent="0.3">
      <c r="A11369" s="76"/>
      <c r="B11369" s="104"/>
      <c r="C11369" s="76"/>
      <c r="D11369" s="77"/>
      <c r="E11369" s="12"/>
      <c r="F11369" s="78"/>
      <c r="G11369" s="77"/>
      <c r="H11369" s="79"/>
      <c r="BA11369" s="5" t="str">
        <f t="shared" si="177"/>
        <v/>
      </c>
      <c r="BB11369" s="5" t="str">
        <f>IF(OR($E11369="",$G11369&lt;&gt;"Ativo"),"",IF(COUNTIFS($E$4:$E11369,$E11369,$A$4:$A11369,$A11369,$G$4:$G11369,"Ativo")=1,1,0))</f>
        <v/>
      </c>
      <c r="BC11369" t="str">
        <f>IF(OR($A11369="",$G11369&lt;&gt;"Ativo"),"",IF(COUNTIFS($A$4:$A11369,$A11369,$G$4:$G11369,"Ativo")=1,1,0))</f>
        <v/>
      </c>
    </row>
    <row r="11370" spans="1:55" x14ac:dyDescent="0.3">
      <c r="A11370" s="76"/>
      <c r="B11370" s="104"/>
      <c r="C11370" s="76"/>
      <c r="D11370" s="77"/>
      <c r="E11370" s="12"/>
      <c r="F11370" s="78"/>
      <c r="G11370" s="77"/>
      <c r="H11370" s="79"/>
      <c r="BA11370" s="5" t="str">
        <f t="shared" si="177"/>
        <v/>
      </c>
      <c r="BB11370" s="5" t="str">
        <f>IF(OR($E11370="",$G11370&lt;&gt;"Ativo"),"",IF(COUNTIFS($E$4:$E11370,$E11370,$A$4:$A11370,$A11370,$G$4:$G11370,"Ativo")=1,1,0))</f>
        <v/>
      </c>
      <c r="BC11370" t="str">
        <f>IF(OR($A11370="",$G11370&lt;&gt;"Ativo"),"",IF(COUNTIFS($A$4:$A11370,$A11370,$G$4:$G11370,"Ativo")=1,1,0))</f>
        <v/>
      </c>
    </row>
    <row r="11371" spans="1:55" x14ac:dyDescent="0.3">
      <c r="A11371" s="76"/>
      <c r="B11371" s="104"/>
      <c r="C11371" s="76"/>
      <c r="D11371" s="77"/>
      <c r="E11371" s="12"/>
      <c r="F11371" s="78"/>
      <c r="G11371" s="77"/>
      <c r="H11371" s="79"/>
      <c r="BA11371" s="5" t="str">
        <f t="shared" si="177"/>
        <v/>
      </c>
      <c r="BB11371" s="5" t="str">
        <f>IF(OR($E11371="",$G11371&lt;&gt;"Ativo"),"",IF(COUNTIFS($E$4:$E11371,$E11371,$A$4:$A11371,$A11371,$G$4:$G11371,"Ativo")=1,1,0))</f>
        <v/>
      </c>
      <c r="BC11371" t="str">
        <f>IF(OR($A11371="",$G11371&lt;&gt;"Ativo"),"",IF(COUNTIFS($A$4:$A11371,$A11371,$G$4:$G11371,"Ativo")=1,1,0))</f>
        <v/>
      </c>
    </row>
    <row r="11372" spans="1:55" x14ac:dyDescent="0.3">
      <c r="A11372" s="76"/>
      <c r="B11372" s="104"/>
      <c r="C11372" s="76"/>
      <c r="D11372" s="77"/>
      <c r="E11372" s="12"/>
      <c r="F11372" s="78"/>
      <c r="G11372" s="77"/>
      <c r="H11372" s="79"/>
      <c r="BA11372" s="5" t="str">
        <f t="shared" si="177"/>
        <v/>
      </c>
      <c r="BB11372" s="5" t="str">
        <f>IF(OR($E11372="",$G11372&lt;&gt;"Ativo"),"",IF(COUNTIFS($E$4:$E11372,$E11372,$A$4:$A11372,$A11372,$G$4:$G11372,"Ativo")=1,1,0))</f>
        <v/>
      </c>
      <c r="BC11372" t="str">
        <f>IF(OR($A11372="",$G11372&lt;&gt;"Ativo"),"",IF(COUNTIFS($A$4:$A11372,$A11372,$G$4:$G11372,"Ativo")=1,1,0))</f>
        <v/>
      </c>
    </row>
    <row r="11373" spans="1:55" x14ac:dyDescent="0.3">
      <c r="A11373" s="76"/>
      <c r="B11373" s="104"/>
      <c r="C11373" s="76"/>
      <c r="D11373" s="77"/>
      <c r="E11373" s="12"/>
      <c r="F11373" s="78"/>
      <c r="G11373" s="77"/>
      <c r="H11373" s="79"/>
      <c r="BA11373" s="5" t="str">
        <f t="shared" si="177"/>
        <v/>
      </c>
      <c r="BB11373" s="5" t="str">
        <f>IF(OR($E11373="",$G11373&lt;&gt;"Ativo"),"",IF(COUNTIFS($E$4:$E11373,$E11373,$A$4:$A11373,$A11373,$G$4:$G11373,"Ativo")=1,1,0))</f>
        <v/>
      </c>
      <c r="BC11373" t="str">
        <f>IF(OR($A11373="",$G11373&lt;&gt;"Ativo"),"",IF(COUNTIFS($A$4:$A11373,$A11373,$G$4:$G11373,"Ativo")=1,1,0))</f>
        <v/>
      </c>
    </row>
    <row r="11374" spans="1:55" x14ac:dyDescent="0.3">
      <c r="A11374" s="76"/>
      <c r="B11374" s="104"/>
      <c r="C11374" s="76"/>
      <c r="D11374" s="77"/>
      <c r="E11374" s="12"/>
      <c r="F11374" s="78"/>
      <c r="G11374" s="77"/>
      <c r="H11374" s="79"/>
      <c r="BA11374" s="5" t="str">
        <f t="shared" si="177"/>
        <v/>
      </c>
      <c r="BB11374" s="5" t="str">
        <f>IF(OR($E11374="",$G11374&lt;&gt;"Ativo"),"",IF(COUNTIFS($E$4:$E11374,$E11374,$A$4:$A11374,$A11374,$G$4:$G11374,"Ativo")=1,1,0))</f>
        <v/>
      </c>
      <c r="BC11374" t="str">
        <f>IF(OR($A11374="",$G11374&lt;&gt;"Ativo"),"",IF(COUNTIFS($A$4:$A11374,$A11374,$G$4:$G11374,"Ativo")=1,1,0))</f>
        <v/>
      </c>
    </row>
    <row r="11375" spans="1:55" x14ac:dyDescent="0.3">
      <c r="A11375" s="76"/>
      <c r="B11375" s="104"/>
      <c r="C11375" s="76"/>
      <c r="D11375" s="77"/>
      <c r="E11375" s="12"/>
      <c r="F11375" s="78"/>
      <c r="G11375" s="77"/>
      <c r="H11375" s="79"/>
      <c r="BA11375" s="5" t="str">
        <f t="shared" si="177"/>
        <v/>
      </c>
      <c r="BB11375" s="5" t="str">
        <f>IF(OR($E11375="",$G11375&lt;&gt;"Ativo"),"",IF(COUNTIFS($E$4:$E11375,$E11375,$A$4:$A11375,$A11375,$G$4:$G11375,"Ativo")=1,1,0))</f>
        <v/>
      </c>
      <c r="BC11375" t="str">
        <f>IF(OR($A11375="",$G11375&lt;&gt;"Ativo"),"",IF(COUNTIFS($A$4:$A11375,$A11375,$G$4:$G11375,"Ativo")=1,1,0))</f>
        <v/>
      </c>
    </row>
    <row r="11376" spans="1:55" x14ac:dyDescent="0.3">
      <c r="A11376" s="76"/>
      <c r="B11376" s="104"/>
      <c r="C11376" s="76"/>
      <c r="D11376" s="77"/>
      <c r="E11376" s="12"/>
      <c r="F11376" s="78"/>
      <c r="G11376" s="77"/>
      <c r="H11376" s="79"/>
      <c r="BA11376" s="5" t="str">
        <f t="shared" si="177"/>
        <v/>
      </c>
      <c r="BB11376" s="5" t="str">
        <f>IF(OR($E11376="",$G11376&lt;&gt;"Ativo"),"",IF(COUNTIFS($E$4:$E11376,$E11376,$A$4:$A11376,$A11376,$G$4:$G11376,"Ativo")=1,1,0))</f>
        <v/>
      </c>
      <c r="BC11376" t="str">
        <f>IF(OR($A11376="",$G11376&lt;&gt;"Ativo"),"",IF(COUNTIFS($A$4:$A11376,$A11376,$G$4:$G11376,"Ativo")=1,1,0))</f>
        <v/>
      </c>
    </row>
    <row r="11377" spans="1:55" x14ac:dyDescent="0.3">
      <c r="A11377" s="76"/>
      <c r="B11377" s="104"/>
      <c r="C11377" s="76"/>
      <c r="D11377" s="77"/>
      <c r="E11377" s="12"/>
      <c r="F11377" s="78"/>
      <c r="G11377" s="77"/>
      <c r="H11377" s="79"/>
      <c r="BA11377" s="5" t="str">
        <f t="shared" si="177"/>
        <v/>
      </c>
      <c r="BB11377" s="5" t="str">
        <f>IF(OR($E11377="",$G11377&lt;&gt;"Ativo"),"",IF(COUNTIFS($E$4:$E11377,$E11377,$A$4:$A11377,$A11377,$G$4:$G11377,"Ativo")=1,1,0))</f>
        <v/>
      </c>
      <c r="BC11377" t="str">
        <f>IF(OR($A11377="",$G11377&lt;&gt;"Ativo"),"",IF(COUNTIFS($A$4:$A11377,$A11377,$G$4:$G11377,"Ativo")=1,1,0))</f>
        <v/>
      </c>
    </row>
    <row r="11378" spans="1:55" x14ac:dyDescent="0.3">
      <c r="A11378" s="76"/>
      <c r="B11378" s="104"/>
      <c r="C11378" s="76"/>
      <c r="D11378" s="77"/>
      <c r="E11378" s="12"/>
      <c r="F11378" s="78"/>
      <c r="G11378" s="77"/>
      <c r="H11378" s="79"/>
      <c r="BA11378" s="5" t="str">
        <f t="shared" si="177"/>
        <v/>
      </c>
      <c r="BB11378" s="5" t="str">
        <f>IF(OR($E11378="",$G11378&lt;&gt;"Ativo"),"",IF(COUNTIFS($E$4:$E11378,$E11378,$A$4:$A11378,$A11378,$G$4:$G11378,"Ativo")=1,1,0))</f>
        <v/>
      </c>
      <c r="BC11378" t="str">
        <f>IF(OR($A11378="",$G11378&lt;&gt;"Ativo"),"",IF(COUNTIFS($A$4:$A11378,$A11378,$G$4:$G11378,"Ativo")=1,1,0))</f>
        <v/>
      </c>
    </row>
    <row r="11379" spans="1:55" x14ac:dyDescent="0.3">
      <c r="A11379" s="76"/>
      <c r="B11379" s="104"/>
      <c r="C11379" s="76"/>
      <c r="D11379" s="77"/>
      <c r="E11379" s="12"/>
      <c r="F11379" s="78"/>
      <c r="G11379" s="77"/>
      <c r="H11379" s="79"/>
      <c r="BA11379" s="5" t="str">
        <f t="shared" si="177"/>
        <v/>
      </c>
      <c r="BB11379" s="5" t="str">
        <f>IF(OR($E11379="",$G11379&lt;&gt;"Ativo"),"",IF(COUNTIFS($E$4:$E11379,$E11379,$A$4:$A11379,$A11379,$G$4:$G11379,"Ativo")=1,1,0))</f>
        <v/>
      </c>
      <c r="BC11379" t="str">
        <f>IF(OR($A11379="",$G11379&lt;&gt;"Ativo"),"",IF(COUNTIFS($A$4:$A11379,$A11379,$G$4:$G11379,"Ativo")=1,1,0))</f>
        <v/>
      </c>
    </row>
    <row r="11380" spans="1:55" x14ac:dyDescent="0.3">
      <c r="A11380" s="76"/>
      <c r="B11380" s="104"/>
      <c r="C11380" s="76"/>
      <c r="D11380" s="77"/>
      <c r="E11380" s="12"/>
      <c r="F11380" s="78"/>
      <c r="G11380" s="77"/>
      <c r="H11380" s="79"/>
      <c r="BA11380" s="5" t="str">
        <f t="shared" si="177"/>
        <v/>
      </c>
      <c r="BB11380" s="5" t="str">
        <f>IF(OR($E11380="",$G11380&lt;&gt;"Ativo"),"",IF(COUNTIFS($E$4:$E11380,$E11380,$A$4:$A11380,$A11380,$G$4:$G11380,"Ativo")=1,1,0))</f>
        <v/>
      </c>
      <c r="BC11380" t="str">
        <f>IF(OR($A11380="",$G11380&lt;&gt;"Ativo"),"",IF(COUNTIFS($A$4:$A11380,$A11380,$G$4:$G11380,"Ativo")=1,1,0))</f>
        <v/>
      </c>
    </row>
    <row r="11381" spans="1:55" x14ac:dyDescent="0.3">
      <c r="A11381" s="76"/>
      <c r="B11381" s="104"/>
      <c r="C11381" s="76"/>
      <c r="D11381" s="77"/>
      <c r="E11381" s="12"/>
      <c r="F11381" s="78"/>
      <c r="G11381" s="77"/>
      <c r="H11381" s="79"/>
      <c r="BA11381" s="5" t="str">
        <f t="shared" si="177"/>
        <v/>
      </c>
      <c r="BB11381" s="5" t="str">
        <f>IF(OR($E11381="",$G11381&lt;&gt;"Ativo"),"",IF(COUNTIFS($E$4:$E11381,$E11381,$A$4:$A11381,$A11381,$G$4:$G11381,"Ativo")=1,1,0))</f>
        <v/>
      </c>
      <c r="BC11381" t="str">
        <f>IF(OR($A11381="",$G11381&lt;&gt;"Ativo"),"",IF(COUNTIFS($A$4:$A11381,$A11381,$G$4:$G11381,"Ativo")=1,1,0))</f>
        <v/>
      </c>
    </row>
    <row r="11382" spans="1:55" x14ac:dyDescent="0.3">
      <c r="A11382" s="76"/>
      <c r="B11382" s="104"/>
      <c r="C11382" s="76"/>
      <c r="D11382" s="77"/>
      <c r="E11382" s="12"/>
      <c r="F11382" s="78"/>
      <c r="G11382" s="77"/>
      <c r="H11382" s="79"/>
      <c r="BA11382" s="5" t="str">
        <f t="shared" si="177"/>
        <v/>
      </c>
      <c r="BB11382" s="5" t="str">
        <f>IF(OR($E11382="",$G11382&lt;&gt;"Ativo"),"",IF(COUNTIFS($E$4:$E11382,$E11382,$A$4:$A11382,$A11382,$G$4:$G11382,"Ativo")=1,1,0))</f>
        <v/>
      </c>
      <c r="BC11382" t="str">
        <f>IF(OR($A11382="",$G11382&lt;&gt;"Ativo"),"",IF(COUNTIFS($A$4:$A11382,$A11382,$G$4:$G11382,"Ativo")=1,1,0))</f>
        <v/>
      </c>
    </row>
    <row r="11383" spans="1:55" x14ac:dyDescent="0.3">
      <c r="A11383" s="76"/>
      <c r="B11383" s="104"/>
      <c r="C11383" s="76"/>
      <c r="D11383" s="77"/>
      <c r="E11383" s="12"/>
      <c r="F11383" s="78"/>
      <c r="G11383" s="77"/>
      <c r="H11383" s="79"/>
      <c r="BA11383" s="5" t="str">
        <f t="shared" si="177"/>
        <v/>
      </c>
      <c r="BB11383" s="5" t="str">
        <f>IF(OR($E11383="",$G11383&lt;&gt;"Ativo"),"",IF(COUNTIFS($E$4:$E11383,$E11383,$A$4:$A11383,$A11383,$G$4:$G11383,"Ativo")=1,1,0))</f>
        <v/>
      </c>
      <c r="BC11383" t="str">
        <f>IF(OR($A11383="",$G11383&lt;&gt;"Ativo"),"",IF(COUNTIFS($A$4:$A11383,$A11383,$G$4:$G11383,"Ativo")=1,1,0))</f>
        <v/>
      </c>
    </row>
    <row r="11384" spans="1:55" x14ac:dyDescent="0.3">
      <c r="A11384" s="76"/>
      <c r="B11384" s="104"/>
      <c r="C11384" s="76"/>
      <c r="D11384" s="77"/>
      <c r="E11384" s="12"/>
      <c r="F11384" s="78"/>
      <c r="G11384" s="77"/>
      <c r="H11384" s="79"/>
      <c r="BA11384" s="5" t="str">
        <f t="shared" si="177"/>
        <v/>
      </c>
      <c r="BB11384" s="5" t="str">
        <f>IF(OR($E11384="",$G11384&lt;&gt;"Ativo"),"",IF(COUNTIFS($E$4:$E11384,$E11384,$A$4:$A11384,$A11384,$G$4:$G11384,"Ativo")=1,1,0))</f>
        <v/>
      </c>
      <c r="BC11384" t="str">
        <f>IF(OR($A11384="",$G11384&lt;&gt;"Ativo"),"",IF(COUNTIFS($A$4:$A11384,$A11384,$G$4:$G11384,"Ativo")=1,1,0))</f>
        <v/>
      </c>
    </row>
    <row r="11385" spans="1:55" x14ac:dyDescent="0.3">
      <c r="A11385" s="76"/>
      <c r="B11385" s="104"/>
      <c r="C11385" s="76"/>
      <c r="D11385" s="77"/>
      <c r="E11385" s="12"/>
      <c r="F11385" s="78"/>
      <c r="G11385" s="77"/>
      <c r="H11385" s="79"/>
      <c r="BA11385" s="5" t="str">
        <f t="shared" si="177"/>
        <v/>
      </c>
      <c r="BB11385" s="5" t="str">
        <f>IF(OR($E11385="",$G11385&lt;&gt;"Ativo"),"",IF(COUNTIFS($E$4:$E11385,$E11385,$A$4:$A11385,$A11385,$G$4:$G11385,"Ativo")=1,1,0))</f>
        <v/>
      </c>
      <c r="BC11385" t="str">
        <f>IF(OR($A11385="",$G11385&lt;&gt;"Ativo"),"",IF(COUNTIFS($A$4:$A11385,$A11385,$G$4:$G11385,"Ativo")=1,1,0))</f>
        <v/>
      </c>
    </row>
    <row r="11386" spans="1:55" x14ac:dyDescent="0.3">
      <c r="A11386" s="76"/>
      <c r="B11386" s="104"/>
      <c r="C11386" s="76"/>
      <c r="D11386" s="77"/>
      <c r="E11386" s="12"/>
      <c r="F11386" s="78"/>
      <c r="G11386" s="77"/>
      <c r="H11386" s="79"/>
      <c r="BA11386" s="5" t="str">
        <f t="shared" si="177"/>
        <v/>
      </c>
      <c r="BB11386" s="5" t="str">
        <f>IF(OR($E11386="",$G11386&lt;&gt;"Ativo"),"",IF(COUNTIFS($E$4:$E11386,$E11386,$A$4:$A11386,$A11386,$G$4:$G11386,"Ativo")=1,1,0))</f>
        <v/>
      </c>
      <c r="BC11386" t="str">
        <f>IF(OR($A11386="",$G11386&lt;&gt;"Ativo"),"",IF(COUNTIFS($A$4:$A11386,$A11386,$G$4:$G11386,"Ativo")=1,1,0))</f>
        <v/>
      </c>
    </row>
    <row r="11387" spans="1:55" x14ac:dyDescent="0.3">
      <c r="A11387" s="76"/>
      <c r="B11387" s="104"/>
      <c r="C11387" s="76"/>
      <c r="D11387" s="77"/>
      <c r="E11387" s="12"/>
      <c r="F11387" s="78"/>
      <c r="G11387" s="77"/>
      <c r="H11387" s="79"/>
      <c r="BA11387" s="5" t="str">
        <f t="shared" si="177"/>
        <v/>
      </c>
      <c r="BB11387" s="5" t="str">
        <f>IF(OR($E11387="",$G11387&lt;&gt;"Ativo"),"",IF(COUNTIFS($E$4:$E11387,$E11387,$A$4:$A11387,$A11387,$G$4:$G11387,"Ativo")=1,1,0))</f>
        <v/>
      </c>
      <c r="BC11387" t="str">
        <f>IF(OR($A11387="",$G11387&lt;&gt;"Ativo"),"",IF(COUNTIFS($A$4:$A11387,$A11387,$G$4:$G11387,"Ativo")=1,1,0))</f>
        <v/>
      </c>
    </row>
    <row r="11388" spans="1:55" x14ac:dyDescent="0.3">
      <c r="A11388" s="76"/>
      <c r="B11388" s="104"/>
      <c r="C11388" s="76"/>
      <c r="D11388" s="77"/>
      <c r="E11388" s="12"/>
      <c r="F11388" s="78"/>
      <c r="G11388" s="77"/>
      <c r="H11388" s="79"/>
      <c r="BA11388" s="5" t="str">
        <f t="shared" si="177"/>
        <v/>
      </c>
      <c r="BB11388" s="5" t="str">
        <f>IF(OR($E11388="",$G11388&lt;&gt;"Ativo"),"",IF(COUNTIFS($E$4:$E11388,$E11388,$A$4:$A11388,$A11388,$G$4:$G11388,"Ativo")=1,1,0))</f>
        <v/>
      </c>
      <c r="BC11388" t="str">
        <f>IF(OR($A11388="",$G11388&lt;&gt;"Ativo"),"",IF(COUNTIFS($A$4:$A11388,$A11388,$G$4:$G11388,"Ativo")=1,1,0))</f>
        <v/>
      </c>
    </row>
    <row r="11389" spans="1:55" x14ac:dyDescent="0.3">
      <c r="A11389" s="76"/>
      <c r="B11389" s="104"/>
      <c r="C11389" s="76"/>
      <c r="D11389" s="77"/>
      <c r="E11389" s="12"/>
      <c r="F11389" s="78"/>
      <c r="G11389" s="77"/>
      <c r="H11389" s="79"/>
      <c r="BA11389" s="5" t="str">
        <f t="shared" si="177"/>
        <v/>
      </c>
      <c r="BB11389" s="5" t="str">
        <f>IF(OR($E11389="",$G11389&lt;&gt;"Ativo"),"",IF(COUNTIFS($E$4:$E11389,$E11389,$A$4:$A11389,$A11389,$G$4:$G11389,"Ativo")=1,1,0))</f>
        <v/>
      </c>
      <c r="BC11389" t="str">
        <f>IF(OR($A11389="",$G11389&lt;&gt;"Ativo"),"",IF(COUNTIFS($A$4:$A11389,$A11389,$G$4:$G11389,"Ativo")=1,1,0))</f>
        <v/>
      </c>
    </row>
    <row r="11390" spans="1:55" x14ac:dyDescent="0.3">
      <c r="A11390" s="76"/>
      <c r="B11390" s="104"/>
      <c r="C11390" s="76"/>
      <c r="D11390" s="77"/>
      <c r="E11390" s="12"/>
      <c r="F11390" s="78"/>
      <c r="G11390" s="77"/>
      <c r="H11390" s="79"/>
      <c r="BA11390" s="5" t="str">
        <f t="shared" si="177"/>
        <v/>
      </c>
      <c r="BB11390" s="5" t="str">
        <f>IF(OR($E11390="",$G11390&lt;&gt;"Ativo"),"",IF(COUNTIFS($E$4:$E11390,$E11390,$A$4:$A11390,$A11390,$G$4:$G11390,"Ativo")=1,1,0))</f>
        <v/>
      </c>
      <c r="BC11390" t="str">
        <f>IF(OR($A11390="",$G11390&lt;&gt;"Ativo"),"",IF(COUNTIFS($A$4:$A11390,$A11390,$G$4:$G11390,"Ativo")=1,1,0))</f>
        <v/>
      </c>
    </row>
    <row r="11391" spans="1:55" x14ac:dyDescent="0.3">
      <c r="A11391" s="76"/>
      <c r="B11391" s="104"/>
      <c r="C11391" s="76"/>
      <c r="D11391" s="77"/>
      <c r="E11391" s="12"/>
      <c r="F11391" s="78"/>
      <c r="G11391" s="77"/>
      <c r="H11391" s="79"/>
      <c r="BA11391" s="5" t="str">
        <f t="shared" si="177"/>
        <v/>
      </c>
      <c r="BB11391" s="5" t="str">
        <f>IF(OR($E11391="",$G11391&lt;&gt;"Ativo"),"",IF(COUNTIFS($E$4:$E11391,$E11391,$A$4:$A11391,$A11391,$G$4:$G11391,"Ativo")=1,1,0))</f>
        <v/>
      </c>
      <c r="BC11391" t="str">
        <f>IF(OR($A11391="",$G11391&lt;&gt;"Ativo"),"",IF(COUNTIFS($A$4:$A11391,$A11391,$G$4:$G11391,"Ativo")=1,1,0))</f>
        <v/>
      </c>
    </row>
    <row r="11392" spans="1:55" x14ac:dyDescent="0.3">
      <c r="A11392" s="76"/>
      <c r="B11392" s="104"/>
      <c r="C11392" s="76"/>
      <c r="D11392" s="77"/>
      <c r="E11392" s="12"/>
      <c r="F11392" s="78"/>
      <c r="G11392" s="77"/>
      <c r="H11392" s="79"/>
      <c r="BA11392" s="5" t="str">
        <f t="shared" si="177"/>
        <v/>
      </c>
      <c r="BB11392" s="5" t="str">
        <f>IF(OR($E11392="",$G11392&lt;&gt;"Ativo"),"",IF(COUNTIFS($E$4:$E11392,$E11392,$A$4:$A11392,$A11392,$G$4:$G11392,"Ativo")=1,1,0))</f>
        <v/>
      </c>
      <c r="BC11392" t="str">
        <f>IF(OR($A11392="",$G11392&lt;&gt;"Ativo"),"",IF(COUNTIFS($A$4:$A11392,$A11392,$G$4:$G11392,"Ativo")=1,1,0))</f>
        <v/>
      </c>
    </row>
    <row r="11393" spans="1:55" x14ac:dyDescent="0.3">
      <c r="A11393" s="76"/>
      <c r="B11393" s="104"/>
      <c r="C11393" s="76"/>
      <c r="D11393" s="77"/>
      <c r="E11393" s="12"/>
      <c r="F11393" s="78"/>
      <c r="G11393" s="77"/>
      <c r="H11393" s="79"/>
      <c r="BA11393" s="5" t="str">
        <f t="shared" si="177"/>
        <v/>
      </c>
      <c r="BB11393" s="5" t="str">
        <f>IF(OR($E11393="",$G11393&lt;&gt;"Ativo"),"",IF(COUNTIFS($E$4:$E11393,$E11393,$A$4:$A11393,$A11393,$G$4:$G11393,"Ativo")=1,1,0))</f>
        <v/>
      </c>
      <c r="BC11393" t="str">
        <f>IF(OR($A11393="",$G11393&lt;&gt;"Ativo"),"",IF(COUNTIFS($A$4:$A11393,$A11393,$G$4:$G11393,"Ativo")=1,1,0))</f>
        <v/>
      </c>
    </row>
    <row r="11394" spans="1:55" x14ac:dyDescent="0.3">
      <c r="A11394" s="76"/>
      <c r="B11394" s="104"/>
      <c r="C11394" s="76"/>
      <c r="D11394" s="77"/>
      <c r="E11394" s="12"/>
      <c r="F11394" s="78"/>
      <c r="G11394" s="77"/>
      <c r="H11394" s="79"/>
      <c r="BA11394" s="5" t="str">
        <f t="shared" si="177"/>
        <v/>
      </c>
      <c r="BB11394" s="5" t="str">
        <f>IF(OR($E11394="",$G11394&lt;&gt;"Ativo"),"",IF(COUNTIFS($E$4:$E11394,$E11394,$A$4:$A11394,$A11394,$G$4:$G11394,"Ativo")=1,1,0))</f>
        <v/>
      </c>
      <c r="BC11394" t="str">
        <f>IF(OR($A11394="",$G11394&lt;&gt;"Ativo"),"",IF(COUNTIFS($A$4:$A11394,$A11394,$G$4:$G11394,"Ativo")=1,1,0))</f>
        <v/>
      </c>
    </row>
    <row r="11395" spans="1:55" x14ac:dyDescent="0.3">
      <c r="A11395" s="76"/>
      <c r="B11395" s="104"/>
      <c r="C11395" s="76"/>
      <c r="D11395" s="77"/>
      <c r="E11395" s="12"/>
      <c r="F11395" s="78"/>
      <c r="G11395" s="77"/>
      <c r="H11395" s="79"/>
      <c r="BA11395" s="5" t="str">
        <f t="shared" si="177"/>
        <v/>
      </c>
      <c r="BB11395" s="5" t="str">
        <f>IF(OR($E11395="",$G11395&lt;&gt;"Ativo"),"",IF(COUNTIFS($E$4:$E11395,$E11395,$A$4:$A11395,$A11395,$G$4:$G11395,"Ativo")=1,1,0))</f>
        <v/>
      </c>
      <c r="BC11395" t="str">
        <f>IF(OR($A11395="",$G11395&lt;&gt;"Ativo"),"",IF(COUNTIFS($A$4:$A11395,$A11395,$G$4:$G11395,"Ativo")=1,1,0))</f>
        <v/>
      </c>
    </row>
    <row r="11396" spans="1:55" x14ac:dyDescent="0.3">
      <c r="A11396" s="76"/>
      <c r="B11396" s="104"/>
      <c r="C11396" s="76"/>
      <c r="D11396" s="77"/>
      <c r="E11396" s="12"/>
      <c r="F11396" s="78"/>
      <c r="G11396" s="77"/>
      <c r="H11396" s="79"/>
      <c r="BA11396" s="5" t="str">
        <f t="shared" ref="BA11396:BA11459" si="178">IF($D11396="","",MID($D11396,4,LEN($D11396)-5))</f>
        <v/>
      </c>
      <c r="BB11396" s="5" t="str">
        <f>IF(OR($E11396="",$G11396&lt;&gt;"Ativo"),"",IF(COUNTIFS($E$4:$E11396,$E11396,$A$4:$A11396,$A11396,$G$4:$G11396,"Ativo")=1,1,0))</f>
        <v/>
      </c>
      <c r="BC11396" t="str">
        <f>IF(OR($A11396="",$G11396&lt;&gt;"Ativo"),"",IF(COUNTIFS($A$4:$A11396,$A11396,$G$4:$G11396,"Ativo")=1,1,0))</f>
        <v/>
      </c>
    </row>
    <row r="11397" spans="1:55" x14ac:dyDescent="0.3">
      <c r="A11397" s="76"/>
      <c r="B11397" s="104"/>
      <c r="C11397" s="76"/>
      <c r="D11397" s="77"/>
      <c r="E11397" s="12"/>
      <c r="F11397" s="78"/>
      <c r="G11397" s="77"/>
      <c r="H11397" s="79"/>
      <c r="BA11397" s="5" t="str">
        <f t="shared" si="178"/>
        <v/>
      </c>
      <c r="BB11397" s="5" t="str">
        <f>IF(OR($E11397="",$G11397&lt;&gt;"Ativo"),"",IF(COUNTIFS($E$4:$E11397,$E11397,$A$4:$A11397,$A11397,$G$4:$G11397,"Ativo")=1,1,0))</f>
        <v/>
      </c>
      <c r="BC11397" t="str">
        <f>IF(OR($A11397="",$G11397&lt;&gt;"Ativo"),"",IF(COUNTIFS($A$4:$A11397,$A11397,$G$4:$G11397,"Ativo")=1,1,0))</f>
        <v/>
      </c>
    </row>
    <row r="11398" spans="1:55" x14ac:dyDescent="0.3">
      <c r="A11398" s="76"/>
      <c r="B11398" s="104"/>
      <c r="C11398" s="76"/>
      <c r="D11398" s="77"/>
      <c r="E11398" s="12"/>
      <c r="F11398" s="78"/>
      <c r="G11398" s="77"/>
      <c r="H11398" s="79"/>
      <c r="BA11398" s="5" t="str">
        <f t="shared" si="178"/>
        <v/>
      </c>
      <c r="BB11398" s="5" t="str">
        <f>IF(OR($E11398="",$G11398&lt;&gt;"Ativo"),"",IF(COUNTIFS($E$4:$E11398,$E11398,$A$4:$A11398,$A11398,$G$4:$G11398,"Ativo")=1,1,0))</f>
        <v/>
      </c>
      <c r="BC11398" t="str">
        <f>IF(OR($A11398="",$G11398&lt;&gt;"Ativo"),"",IF(COUNTIFS($A$4:$A11398,$A11398,$G$4:$G11398,"Ativo")=1,1,0))</f>
        <v/>
      </c>
    </row>
    <row r="11399" spans="1:55" x14ac:dyDescent="0.3">
      <c r="A11399" s="76"/>
      <c r="B11399" s="104"/>
      <c r="C11399" s="76"/>
      <c r="D11399" s="77"/>
      <c r="E11399" s="12"/>
      <c r="F11399" s="78"/>
      <c r="G11399" s="77"/>
      <c r="H11399" s="79"/>
      <c r="BA11399" s="5" t="str">
        <f t="shared" si="178"/>
        <v/>
      </c>
      <c r="BB11399" s="5" t="str">
        <f>IF(OR($E11399="",$G11399&lt;&gt;"Ativo"),"",IF(COUNTIFS($E$4:$E11399,$E11399,$A$4:$A11399,$A11399,$G$4:$G11399,"Ativo")=1,1,0))</f>
        <v/>
      </c>
      <c r="BC11399" t="str">
        <f>IF(OR($A11399="",$G11399&lt;&gt;"Ativo"),"",IF(COUNTIFS($A$4:$A11399,$A11399,$G$4:$G11399,"Ativo")=1,1,0))</f>
        <v/>
      </c>
    </row>
    <row r="11400" spans="1:55" x14ac:dyDescent="0.3">
      <c r="A11400" s="76"/>
      <c r="B11400" s="104"/>
      <c r="C11400" s="76"/>
      <c r="D11400" s="77"/>
      <c r="E11400" s="12"/>
      <c r="F11400" s="78"/>
      <c r="G11400" s="77"/>
      <c r="H11400" s="79"/>
      <c r="BA11400" s="5" t="str">
        <f t="shared" si="178"/>
        <v/>
      </c>
      <c r="BB11400" s="5" t="str">
        <f>IF(OR($E11400="",$G11400&lt;&gt;"Ativo"),"",IF(COUNTIFS($E$4:$E11400,$E11400,$A$4:$A11400,$A11400,$G$4:$G11400,"Ativo")=1,1,0))</f>
        <v/>
      </c>
      <c r="BC11400" t="str">
        <f>IF(OR($A11400="",$G11400&lt;&gt;"Ativo"),"",IF(COUNTIFS($A$4:$A11400,$A11400,$G$4:$G11400,"Ativo")=1,1,0))</f>
        <v/>
      </c>
    </row>
    <row r="11401" spans="1:55" x14ac:dyDescent="0.3">
      <c r="A11401" s="76"/>
      <c r="B11401" s="104"/>
      <c r="C11401" s="76"/>
      <c r="D11401" s="77"/>
      <c r="E11401" s="12"/>
      <c r="F11401" s="78"/>
      <c r="G11401" s="77"/>
      <c r="H11401" s="79"/>
      <c r="BA11401" s="5" t="str">
        <f t="shared" si="178"/>
        <v/>
      </c>
      <c r="BB11401" s="5" t="str">
        <f>IF(OR($E11401="",$G11401&lt;&gt;"Ativo"),"",IF(COUNTIFS($E$4:$E11401,$E11401,$A$4:$A11401,$A11401,$G$4:$G11401,"Ativo")=1,1,0))</f>
        <v/>
      </c>
      <c r="BC11401" t="str">
        <f>IF(OR($A11401="",$G11401&lt;&gt;"Ativo"),"",IF(COUNTIFS($A$4:$A11401,$A11401,$G$4:$G11401,"Ativo")=1,1,0))</f>
        <v/>
      </c>
    </row>
    <row r="11402" spans="1:55" x14ac:dyDescent="0.3">
      <c r="A11402" s="76"/>
      <c r="B11402" s="104"/>
      <c r="C11402" s="76"/>
      <c r="D11402" s="77"/>
      <c r="E11402" s="12"/>
      <c r="F11402" s="78"/>
      <c r="G11402" s="77"/>
      <c r="H11402" s="79"/>
      <c r="BA11402" s="5" t="str">
        <f t="shared" si="178"/>
        <v/>
      </c>
      <c r="BB11402" s="5" t="str">
        <f>IF(OR($E11402="",$G11402&lt;&gt;"Ativo"),"",IF(COUNTIFS($E$4:$E11402,$E11402,$A$4:$A11402,$A11402,$G$4:$G11402,"Ativo")=1,1,0))</f>
        <v/>
      </c>
      <c r="BC11402" t="str">
        <f>IF(OR($A11402="",$G11402&lt;&gt;"Ativo"),"",IF(COUNTIFS($A$4:$A11402,$A11402,$G$4:$G11402,"Ativo")=1,1,0))</f>
        <v/>
      </c>
    </row>
    <row r="11403" spans="1:55" x14ac:dyDescent="0.3">
      <c r="A11403" s="76"/>
      <c r="B11403" s="104"/>
      <c r="C11403" s="76"/>
      <c r="D11403" s="77"/>
      <c r="E11403" s="12"/>
      <c r="F11403" s="78"/>
      <c r="G11403" s="77"/>
      <c r="H11403" s="79"/>
      <c r="BA11403" s="5" t="str">
        <f t="shared" si="178"/>
        <v/>
      </c>
      <c r="BB11403" s="5" t="str">
        <f>IF(OR($E11403="",$G11403&lt;&gt;"Ativo"),"",IF(COUNTIFS($E$4:$E11403,$E11403,$A$4:$A11403,$A11403,$G$4:$G11403,"Ativo")=1,1,0))</f>
        <v/>
      </c>
      <c r="BC11403" t="str">
        <f>IF(OR($A11403="",$G11403&lt;&gt;"Ativo"),"",IF(COUNTIFS($A$4:$A11403,$A11403,$G$4:$G11403,"Ativo")=1,1,0))</f>
        <v/>
      </c>
    </row>
    <row r="11404" spans="1:55" x14ac:dyDescent="0.3">
      <c r="A11404" s="76"/>
      <c r="B11404" s="104"/>
      <c r="C11404" s="76"/>
      <c r="D11404" s="77"/>
      <c r="E11404" s="12"/>
      <c r="F11404" s="78"/>
      <c r="G11404" s="77"/>
      <c r="H11404" s="79"/>
      <c r="BA11404" s="5" t="str">
        <f t="shared" si="178"/>
        <v/>
      </c>
      <c r="BB11404" s="5" t="str">
        <f>IF(OR($E11404="",$G11404&lt;&gt;"Ativo"),"",IF(COUNTIFS($E$4:$E11404,$E11404,$A$4:$A11404,$A11404,$G$4:$G11404,"Ativo")=1,1,0))</f>
        <v/>
      </c>
      <c r="BC11404" t="str">
        <f>IF(OR($A11404="",$G11404&lt;&gt;"Ativo"),"",IF(COUNTIFS($A$4:$A11404,$A11404,$G$4:$G11404,"Ativo")=1,1,0))</f>
        <v/>
      </c>
    </row>
    <row r="11405" spans="1:55" x14ac:dyDescent="0.3">
      <c r="A11405" s="76"/>
      <c r="B11405" s="104"/>
      <c r="C11405" s="76"/>
      <c r="D11405" s="77"/>
      <c r="E11405" s="12"/>
      <c r="F11405" s="78"/>
      <c r="G11405" s="77"/>
      <c r="H11405" s="79"/>
      <c r="BA11405" s="5" t="str">
        <f t="shared" si="178"/>
        <v/>
      </c>
      <c r="BB11405" s="5" t="str">
        <f>IF(OR($E11405="",$G11405&lt;&gt;"Ativo"),"",IF(COUNTIFS($E$4:$E11405,$E11405,$A$4:$A11405,$A11405,$G$4:$G11405,"Ativo")=1,1,0))</f>
        <v/>
      </c>
      <c r="BC11405" t="str">
        <f>IF(OR($A11405="",$G11405&lt;&gt;"Ativo"),"",IF(COUNTIFS($A$4:$A11405,$A11405,$G$4:$G11405,"Ativo")=1,1,0))</f>
        <v/>
      </c>
    </row>
    <row r="11406" spans="1:55" x14ac:dyDescent="0.3">
      <c r="A11406" s="76"/>
      <c r="B11406" s="104"/>
      <c r="C11406" s="76"/>
      <c r="D11406" s="77"/>
      <c r="E11406" s="12"/>
      <c r="F11406" s="78"/>
      <c r="G11406" s="77"/>
      <c r="H11406" s="79"/>
      <c r="BA11406" s="5" t="str">
        <f t="shared" si="178"/>
        <v/>
      </c>
      <c r="BB11406" s="5" t="str">
        <f>IF(OR($E11406="",$G11406&lt;&gt;"Ativo"),"",IF(COUNTIFS($E$4:$E11406,$E11406,$A$4:$A11406,$A11406,$G$4:$G11406,"Ativo")=1,1,0))</f>
        <v/>
      </c>
      <c r="BC11406" t="str">
        <f>IF(OR($A11406="",$G11406&lt;&gt;"Ativo"),"",IF(COUNTIFS($A$4:$A11406,$A11406,$G$4:$G11406,"Ativo")=1,1,0))</f>
        <v/>
      </c>
    </row>
    <row r="11407" spans="1:55" x14ac:dyDescent="0.3">
      <c r="A11407" s="76"/>
      <c r="B11407" s="104"/>
      <c r="C11407" s="76"/>
      <c r="D11407" s="77"/>
      <c r="E11407" s="12"/>
      <c r="F11407" s="78"/>
      <c r="G11407" s="77"/>
      <c r="H11407" s="79"/>
      <c r="BA11407" s="5" t="str">
        <f t="shared" si="178"/>
        <v/>
      </c>
      <c r="BB11407" s="5" t="str">
        <f>IF(OR($E11407="",$G11407&lt;&gt;"Ativo"),"",IF(COUNTIFS($E$4:$E11407,$E11407,$A$4:$A11407,$A11407,$G$4:$G11407,"Ativo")=1,1,0))</f>
        <v/>
      </c>
      <c r="BC11407" t="str">
        <f>IF(OR($A11407="",$G11407&lt;&gt;"Ativo"),"",IF(COUNTIFS($A$4:$A11407,$A11407,$G$4:$G11407,"Ativo")=1,1,0))</f>
        <v/>
      </c>
    </row>
    <row r="11408" spans="1:55" x14ac:dyDescent="0.3">
      <c r="A11408" s="76"/>
      <c r="B11408" s="104"/>
      <c r="C11408" s="76"/>
      <c r="D11408" s="77"/>
      <c r="E11408" s="12"/>
      <c r="F11408" s="78"/>
      <c r="G11408" s="77"/>
      <c r="H11408" s="79"/>
      <c r="BA11408" s="5" t="str">
        <f t="shared" si="178"/>
        <v/>
      </c>
      <c r="BB11408" s="5" t="str">
        <f>IF(OR($E11408="",$G11408&lt;&gt;"Ativo"),"",IF(COUNTIFS($E$4:$E11408,$E11408,$A$4:$A11408,$A11408,$G$4:$G11408,"Ativo")=1,1,0))</f>
        <v/>
      </c>
      <c r="BC11408" t="str">
        <f>IF(OR($A11408="",$G11408&lt;&gt;"Ativo"),"",IF(COUNTIFS($A$4:$A11408,$A11408,$G$4:$G11408,"Ativo")=1,1,0))</f>
        <v/>
      </c>
    </row>
    <row r="11409" spans="1:55" x14ac:dyDescent="0.3">
      <c r="A11409" s="76"/>
      <c r="B11409" s="104"/>
      <c r="C11409" s="76"/>
      <c r="D11409" s="77"/>
      <c r="E11409" s="12"/>
      <c r="F11409" s="78"/>
      <c r="G11409" s="77"/>
      <c r="H11409" s="79"/>
      <c r="BA11409" s="5" t="str">
        <f t="shared" si="178"/>
        <v/>
      </c>
      <c r="BB11409" s="5" t="str">
        <f>IF(OR($E11409="",$G11409&lt;&gt;"Ativo"),"",IF(COUNTIFS($E$4:$E11409,$E11409,$A$4:$A11409,$A11409,$G$4:$G11409,"Ativo")=1,1,0))</f>
        <v/>
      </c>
      <c r="BC11409" t="str">
        <f>IF(OR($A11409="",$G11409&lt;&gt;"Ativo"),"",IF(COUNTIFS($A$4:$A11409,$A11409,$G$4:$G11409,"Ativo")=1,1,0))</f>
        <v/>
      </c>
    </row>
    <row r="11410" spans="1:55" x14ac:dyDescent="0.3">
      <c r="A11410" s="76"/>
      <c r="B11410" s="104"/>
      <c r="C11410" s="76"/>
      <c r="D11410" s="77"/>
      <c r="E11410" s="12"/>
      <c r="F11410" s="78"/>
      <c r="G11410" s="77"/>
      <c r="H11410" s="79"/>
      <c r="BA11410" s="5" t="str">
        <f t="shared" si="178"/>
        <v/>
      </c>
      <c r="BB11410" s="5" t="str">
        <f>IF(OR($E11410="",$G11410&lt;&gt;"Ativo"),"",IF(COUNTIFS($E$4:$E11410,$E11410,$A$4:$A11410,$A11410,$G$4:$G11410,"Ativo")=1,1,0))</f>
        <v/>
      </c>
      <c r="BC11410" t="str">
        <f>IF(OR($A11410="",$G11410&lt;&gt;"Ativo"),"",IF(COUNTIFS($A$4:$A11410,$A11410,$G$4:$G11410,"Ativo")=1,1,0))</f>
        <v/>
      </c>
    </row>
    <row r="11411" spans="1:55" x14ac:dyDescent="0.3">
      <c r="A11411" s="76"/>
      <c r="B11411" s="104"/>
      <c r="C11411" s="76"/>
      <c r="D11411" s="77"/>
      <c r="E11411" s="12"/>
      <c r="F11411" s="78"/>
      <c r="G11411" s="77"/>
      <c r="H11411" s="79"/>
      <c r="BA11411" s="5" t="str">
        <f t="shared" si="178"/>
        <v/>
      </c>
      <c r="BB11411" s="5" t="str">
        <f>IF(OR($E11411="",$G11411&lt;&gt;"Ativo"),"",IF(COUNTIFS($E$4:$E11411,$E11411,$A$4:$A11411,$A11411,$G$4:$G11411,"Ativo")=1,1,0))</f>
        <v/>
      </c>
      <c r="BC11411" t="str">
        <f>IF(OR($A11411="",$G11411&lt;&gt;"Ativo"),"",IF(COUNTIFS($A$4:$A11411,$A11411,$G$4:$G11411,"Ativo")=1,1,0))</f>
        <v/>
      </c>
    </row>
    <row r="11412" spans="1:55" x14ac:dyDescent="0.3">
      <c r="A11412" s="76"/>
      <c r="B11412" s="104"/>
      <c r="C11412" s="76"/>
      <c r="D11412" s="77"/>
      <c r="E11412" s="12"/>
      <c r="F11412" s="78"/>
      <c r="G11412" s="77"/>
      <c r="H11412" s="79"/>
      <c r="BA11412" s="5" t="str">
        <f t="shared" si="178"/>
        <v/>
      </c>
      <c r="BB11412" s="5" t="str">
        <f>IF(OR($E11412="",$G11412&lt;&gt;"Ativo"),"",IF(COUNTIFS($E$4:$E11412,$E11412,$A$4:$A11412,$A11412,$G$4:$G11412,"Ativo")=1,1,0))</f>
        <v/>
      </c>
      <c r="BC11412" t="str">
        <f>IF(OR($A11412="",$G11412&lt;&gt;"Ativo"),"",IF(COUNTIFS($A$4:$A11412,$A11412,$G$4:$G11412,"Ativo")=1,1,0))</f>
        <v/>
      </c>
    </row>
    <row r="11413" spans="1:55" x14ac:dyDescent="0.3">
      <c r="A11413" s="76"/>
      <c r="B11413" s="104"/>
      <c r="C11413" s="76"/>
      <c r="D11413" s="77"/>
      <c r="E11413" s="12"/>
      <c r="F11413" s="78"/>
      <c r="G11413" s="77"/>
      <c r="H11413" s="79"/>
      <c r="BA11413" s="5" t="str">
        <f t="shared" si="178"/>
        <v/>
      </c>
      <c r="BB11413" s="5" t="str">
        <f>IF(OR($E11413="",$G11413&lt;&gt;"Ativo"),"",IF(COUNTIFS($E$4:$E11413,$E11413,$A$4:$A11413,$A11413,$G$4:$G11413,"Ativo")=1,1,0))</f>
        <v/>
      </c>
      <c r="BC11413" t="str">
        <f>IF(OR($A11413="",$G11413&lt;&gt;"Ativo"),"",IF(COUNTIFS($A$4:$A11413,$A11413,$G$4:$G11413,"Ativo")=1,1,0))</f>
        <v/>
      </c>
    </row>
    <row r="11414" spans="1:55" x14ac:dyDescent="0.3">
      <c r="A11414" s="76"/>
      <c r="B11414" s="104"/>
      <c r="C11414" s="76"/>
      <c r="D11414" s="77"/>
      <c r="E11414" s="12"/>
      <c r="F11414" s="78"/>
      <c r="G11414" s="77"/>
      <c r="H11414" s="79"/>
      <c r="BA11414" s="5" t="str">
        <f t="shared" si="178"/>
        <v/>
      </c>
      <c r="BB11414" s="5" t="str">
        <f>IF(OR($E11414="",$G11414&lt;&gt;"Ativo"),"",IF(COUNTIFS($E$4:$E11414,$E11414,$A$4:$A11414,$A11414,$G$4:$G11414,"Ativo")=1,1,0))</f>
        <v/>
      </c>
      <c r="BC11414" t="str">
        <f>IF(OR($A11414="",$G11414&lt;&gt;"Ativo"),"",IF(COUNTIFS($A$4:$A11414,$A11414,$G$4:$G11414,"Ativo")=1,1,0))</f>
        <v/>
      </c>
    </row>
    <row r="11415" spans="1:55" x14ac:dyDescent="0.3">
      <c r="A11415" s="76"/>
      <c r="B11415" s="104"/>
      <c r="C11415" s="76"/>
      <c r="D11415" s="77"/>
      <c r="E11415" s="12"/>
      <c r="F11415" s="78"/>
      <c r="G11415" s="77"/>
      <c r="H11415" s="79"/>
      <c r="BA11415" s="5" t="str">
        <f t="shared" si="178"/>
        <v/>
      </c>
      <c r="BB11415" s="5" t="str">
        <f>IF(OR($E11415="",$G11415&lt;&gt;"Ativo"),"",IF(COUNTIFS($E$4:$E11415,$E11415,$A$4:$A11415,$A11415,$G$4:$G11415,"Ativo")=1,1,0))</f>
        <v/>
      </c>
      <c r="BC11415" t="str">
        <f>IF(OR($A11415="",$G11415&lt;&gt;"Ativo"),"",IF(COUNTIFS($A$4:$A11415,$A11415,$G$4:$G11415,"Ativo")=1,1,0))</f>
        <v/>
      </c>
    </row>
    <row r="11416" spans="1:55" x14ac:dyDescent="0.3">
      <c r="A11416" s="76"/>
      <c r="B11416" s="104"/>
      <c r="C11416" s="76"/>
      <c r="D11416" s="77"/>
      <c r="E11416" s="12"/>
      <c r="F11416" s="78"/>
      <c r="G11416" s="77"/>
      <c r="H11416" s="79"/>
      <c r="BA11416" s="5" t="str">
        <f t="shared" si="178"/>
        <v/>
      </c>
      <c r="BB11416" s="5" t="str">
        <f>IF(OR($E11416="",$G11416&lt;&gt;"Ativo"),"",IF(COUNTIFS($E$4:$E11416,$E11416,$A$4:$A11416,$A11416,$G$4:$G11416,"Ativo")=1,1,0))</f>
        <v/>
      </c>
      <c r="BC11416" t="str">
        <f>IF(OR($A11416="",$G11416&lt;&gt;"Ativo"),"",IF(COUNTIFS($A$4:$A11416,$A11416,$G$4:$G11416,"Ativo")=1,1,0))</f>
        <v/>
      </c>
    </row>
    <row r="11417" spans="1:55" x14ac:dyDescent="0.3">
      <c r="A11417" s="76"/>
      <c r="B11417" s="104"/>
      <c r="C11417" s="76"/>
      <c r="D11417" s="77"/>
      <c r="E11417" s="12"/>
      <c r="F11417" s="78"/>
      <c r="G11417" s="77"/>
      <c r="H11417" s="79"/>
      <c r="BA11417" s="5" t="str">
        <f t="shared" si="178"/>
        <v/>
      </c>
      <c r="BB11417" s="5" t="str">
        <f>IF(OR($E11417="",$G11417&lt;&gt;"Ativo"),"",IF(COUNTIFS($E$4:$E11417,$E11417,$A$4:$A11417,$A11417,$G$4:$G11417,"Ativo")=1,1,0))</f>
        <v/>
      </c>
      <c r="BC11417" t="str">
        <f>IF(OR($A11417="",$G11417&lt;&gt;"Ativo"),"",IF(COUNTIFS($A$4:$A11417,$A11417,$G$4:$G11417,"Ativo")=1,1,0))</f>
        <v/>
      </c>
    </row>
    <row r="11418" spans="1:55" x14ac:dyDescent="0.3">
      <c r="A11418" s="76"/>
      <c r="B11418" s="104"/>
      <c r="C11418" s="76"/>
      <c r="D11418" s="77"/>
      <c r="E11418" s="12"/>
      <c r="F11418" s="78"/>
      <c r="G11418" s="77"/>
      <c r="H11418" s="79"/>
      <c r="BA11418" s="5" t="str">
        <f t="shared" si="178"/>
        <v/>
      </c>
      <c r="BB11418" s="5" t="str">
        <f>IF(OR($E11418="",$G11418&lt;&gt;"Ativo"),"",IF(COUNTIFS($E$4:$E11418,$E11418,$A$4:$A11418,$A11418,$G$4:$G11418,"Ativo")=1,1,0))</f>
        <v/>
      </c>
      <c r="BC11418" t="str">
        <f>IF(OR($A11418="",$G11418&lt;&gt;"Ativo"),"",IF(COUNTIFS($A$4:$A11418,$A11418,$G$4:$G11418,"Ativo")=1,1,0))</f>
        <v/>
      </c>
    </row>
    <row r="11419" spans="1:55" x14ac:dyDescent="0.3">
      <c r="A11419" s="76"/>
      <c r="B11419" s="104"/>
      <c r="C11419" s="76"/>
      <c r="D11419" s="77"/>
      <c r="E11419" s="12"/>
      <c r="F11419" s="78"/>
      <c r="G11419" s="77"/>
      <c r="H11419" s="79"/>
      <c r="BA11419" s="5" t="str">
        <f t="shared" si="178"/>
        <v/>
      </c>
      <c r="BB11419" s="5" t="str">
        <f>IF(OR($E11419="",$G11419&lt;&gt;"Ativo"),"",IF(COUNTIFS($E$4:$E11419,$E11419,$A$4:$A11419,$A11419,$G$4:$G11419,"Ativo")=1,1,0))</f>
        <v/>
      </c>
      <c r="BC11419" t="str">
        <f>IF(OR($A11419="",$G11419&lt;&gt;"Ativo"),"",IF(COUNTIFS($A$4:$A11419,$A11419,$G$4:$G11419,"Ativo")=1,1,0))</f>
        <v/>
      </c>
    </row>
    <row r="11420" spans="1:55" x14ac:dyDescent="0.3">
      <c r="A11420" s="76"/>
      <c r="B11420" s="104"/>
      <c r="C11420" s="76"/>
      <c r="D11420" s="77"/>
      <c r="E11420" s="12"/>
      <c r="F11420" s="78"/>
      <c r="G11420" s="77"/>
      <c r="H11420" s="79"/>
      <c r="BA11420" s="5" t="str">
        <f t="shared" si="178"/>
        <v/>
      </c>
      <c r="BB11420" s="5" t="str">
        <f>IF(OR($E11420="",$G11420&lt;&gt;"Ativo"),"",IF(COUNTIFS($E$4:$E11420,$E11420,$A$4:$A11420,$A11420,$G$4:$G11420,"Ativo")=1,1,0))</f>
        <v/>
      </c>
      <c r="BC11420" t="str">
        <f>IF(OR($A11420="",$G11420&lt;&gt;"Ativo"),"",IF(COUNTIFS($A$4:$A11420,$A11420,$G$4:$G11420,"Ativo")=1,1,0))</f>
        <v/>
      </c>
    </row>
    <row r="11421" spans="1:55" x14ac:dyDescent="0.3">
      <c r="A11421" s="76"/>
      <c r="B11421" s="104"/>
      <c r="C11421" s="76"/>
      <c r="D11421" s="77"/>
      <c r="E11421" s="12"/>
      <c r="F11421" s="78"/>
      <c r="G11421" s="77"/>
      <c r="H11421" s="79"/>
      <c r="BA11421" s="5" t="str">
        <f t="shared" si="178"/>
        <v/>
      </c>
      <c r="BB11421" s="5" t="str">
        <f>IF(OR($E11421="",$G11421&lt;&gt;"Ativo"),"",IF(COUNTIFS($E$4:$E11421,$E11421,$A$4:$A11421,$A11421,$G$4:$G11421,"Ativo")=1,1,0))</f>
        <v/>
      </c>
      <c r="BC11421" t="str">
        <f>IF(OR($A11421="",$G11421&lt;&gt;"Ativo"),"",IF(COUNTIFS($A$4:$A11421,$A11421,$G$4:$G11421,"Ativo")=1,1,0))</f>
        <v/>
      </c>
    </row>
    <row r="11422" spans="1:55" x14ac:dyDescent="0.3">
      <c r="A11422" s="76"/>
      <c r="B11422" s="104"/>
      <c r="C11422" s="76"/>
      <c r="D11422" s="77"/>
      <c r="E11422" s="12"/>
      <c r="F11422" s="78"/>
      <c r="G11422" s="77"/>
      <c r="H11422" s="79"/>
      <c r="BA11422" s="5" t="str">
        <f t="shared" si="178"/>
        <v/>
      </c>
      <c r="BB11422" s="5" t="str">
        <f>IF(OR($E11422="",$G11422&lt;&gt;"Ativo"),"",IF(COUNTIFS($E$4:$E11422,$E11422,$A$4:$A11422,$A11422,$G$4:$G11422,"Ativo")=1,1,0))</f>
        <v/>
      </c>
      <c r="BC11422" t="str">
        <f>IF(OR($A11422="",$G11422&lt;&gt;"Ativo"),"",IF(COUNTIFS($A$4:$A11422,$A11422,$G$4:$G11422,"Ativo")=1,1,0))</f>
        <v/>
      </c>
    </row>
    <row r="11423" spans="1:55" x14ac:dyDescent="0.3">
      <c r="A11423" s="76"/>
      <c r="B11423" s="104"/>
      <c r="C11423" s="76"/>
      <c r="D11423" s="77"/>
      <c r="E11423" s="12"/>
      <c r="F11423" s="78"/>
      <c r="G11423" s="77"/>
      <c r="H11423" s="79"/>
      <c r="BA11423" s="5" t="str">
        <f t="shared" si="178"/>
        <v/>
      </c>
      <c r="BB11423" s="5" t="str">
        <f>IF(OR($E11423="",$G11423&lt;&gt;"Ativo"),"",IF(COUNTIFS($E$4:$E11423,$E11423,$A$4:$A11423,$A11423,$G$4:$G11423,"Ativo")=1,1,0))</f>
        <v/>
      </c>
      <c r="BC11423" t="str">
        <f>IF(OR($A11423="",$G11423&lt;&gt;"Ativo"),"",IF(COUNTIFS($A$4:$A11423,$A11423,$G$4:$G11423,"Ativo")=1,1,0))</f>
        <v/>
      </c>
    </row>
    <row r="11424" spans="1:55" x14ac:dyDescent="0.3">
      <c r="A11424" s="76"/>
      <c r="B11424" s="104"/>
      <c r="C11424" s="76"/>
      <c r="D11424" s="77"/>
      <c r="E11424" s="12"/>
      <c r="F11424" s="78"/>
      <c r="G11424" s="77"/>
      <c r="H11424" s="79"/>
      <c r="BA11424" s="5" t="str">
        <f t="shared" si="178"/>
        <v/>
      </c>
      <c r="BB11424" s="5" t="str">
        <f>IF(OR($E11424="",$G11424&lt;&gt;"Ativo"),"",IF(COUNTIFS($E$4:$E11424,$E11424,$A$4:$A11424,$A11424,$G$4:$G11424,"Ativo")=1,1,0))</f>
        <v/>
      </c>
      <c r="BC11424" t="str">
        <f>IF(OR($A11424="",$G11424&lt;&gt;"Ativo"),"",IF(COUNTIFS($A$4:$A11424,$A11424,$G$4:$G11424,"Ativo")=1,1,0))</f>
        <v/>
      </c>
    </row>
    <row r="11425" spans="1:55" x14ac:dyDescent="0.3">
      <c r="A11425" s="76"/>
      <c r="B11425" s="104"/>
      <c r="C11425" s="76"/>
      <c r="D11425" s="77"/>
      <c r="E11425" s="12"/>
      <c r="F11425" s="78"/>
      <c r="G11425" s="77"/>
      <c r="H11425" s="79"/>
      <c r="BA11425" s="5" t="str">
        <f t="shared" si="178"/>
        <v/>
      </c>
      <c r="BB11425" s="5" t="str">
        <f>IF(OR($E11425="",$G11425&lt;&gt;"Ativo"),"",IF(COUNTIFS($E$4:$E11425,$E11425,$A$4:$A11425,$A11425,$G$4:$G11425,"Ativo")=1,1,0))</f>
        <v/>
      </c>
      <c r="BC11425" t="str">
        <f>IF(OR($A11425="",$G11425&lt;&gt;"Ativo"),"",IF(COUNTIFS($A$4:$A11425,$A11425,$G$4:$G11425,"Ativo")=1,1,0))</f>
        <v/>
      </c>
    </row>
    <row r="11426" spans="1:55" x14ac:dyDescent="0.3">
      <c r="A11426" s="76"/>
      <c r="B11426" s="104"/>
      <c r="C11426" s="76"/>
      <c r="D11426" s="77"/>
      <c r="E11426" s="12"/>
      <c r="F11426" s="78"/>
      <c r="G11426" s="77"/>
      <c r="H11426" s="79"/>
      <c r="BA11426" s="5" t="str">
        <f t="shared" si="178"/>
        <v/>
      </c>
      <c r="BB11426" s="5" t="str">
        <f>IF(OR($E11426="",$G11426&lt;&gt;"Ativo"),"",IF(COUNTIFS($E$4:$E11426,$E11426,$A$4:$A11426,$A11426,$G$4:$G11426,"Ativo")=1,1,0))</f>
        <v/>
      </c>
      <c r="BC11426" t="str">
        <f>IF(OR($A11426="",$G11426&lt;&gt;"Ativo"),"",IF(COUNTIFS($A$4:$A11426,$A11426,$G$4:$G11426,"Ativo")=1,1,0))</f>
        <v/>
      </c>
    </row>
    <row r="11427" spans="1:55" x14ac:dyDescent="0.3">
      <c r="A11427" s="76"/>
      <c r="B11427" s="104"/>
      <c r="C11427" s="76"/>
      <c r="D11427" s="77"/>
      <c r="E11427" s="12"/>
      <c r="F11427" s="78"/>
      <c r="G11427" s="77"/>
      <c r="H11427" s="79"/>
      <c r="BA11427" s="5" t="str">
        <f t="shared" si="178"/>
        <v/>
      </c>
      <c r="BB11427" s="5" t="str">
        <f>IF(OR($E11427="",$G11427&lt;&gt;"Ativo"),"",IF(COUNTIFS($E$4:$E11427,$E11427,$A$4:$A11427,$A11427,$G$4:$G11427,"Ativo")=1,1,0))</f>
        <v/>
      </c>
      <c r="BC11427" t="str">
        <f>IF(OR($A11427="",$G11427&lt;&gt;"Ativo"),"",IF(COUNTIFS($A$4:$A11427,$A11427,$G$4:$G11427,"Ativo")=1,1,0))</f>
        <v/>
      </c>
    </row>
    <row r="11428" spans="1:55" x14ac:dyDescent="0.3">
      <c r="A11428" s="76"/>
      <c r="B11428" s="104"/>
      <c r="C11428" s="76"/>
      <c r="D11428" s="77"/>
      <c r="E11428" s="12"/>
      <c r="F11428" s="78"/>
      <c r="G11428" s="77"/>
      <c r="H11428" s="79"/>
      <c r="BA11428" s="5" t="str">
        <f t="shared" si="178"/>
        <v/>
      </c>
      <c r="BB11428" s="5" t="str">
        <f>IF(OR($E11428="",$G11428&lt;&gt;"Ativo"),"",IF(COUNTIFS($E$4:$E11428,$E11428,$A$4:$A11428,$A11428,$G$4:$G11428,"Ativo")=1,1,0))</f>
        <v/>
      </c>
      <c r="BC11428" t="str">
        <f>IF(OR($A11428="",$G11428&lt;&gt;"Ativo"),"",IF(COUNTIFS($A$4:$A11428,$A11428,$G$4:$G11428,"Ativo")=1,1,0))</f>
        <v/>
      </c>
    </row>
    <row r="11429" spans="1:55" x14ac:dyDescent="0.3">
      <c r="A11429" s="76"/>
      <c r="B11429" s="104"/>
      <c r="C11429" s="76"/>
      <c r="D11429" s="77"/>
      <c r="E11429" s="12"/>
      <c r="F11429" s="78"/>
      <c r="G11429" s="77"/>
      <c r="H11429" s="79"/>
      <c r="BA11429" s="5" t="str">
        <f t="shared" si="178"/>
        <v/>
      </c>
      <c r="BB11429" s="5" t="str">
        <f>IF(OR($E11429="",$G11429&lt;&gt;"Ativo"),"",IF(COUNTIFS($E$4:$E11429,$E11429,$A$4:$A11429,$A11429,$G$4:$G11429,"Ativo")=1,1,0))</f>
        <v/>
      </c>
      <c r="BC11429" t="str">
        <f>IF(OR($A11429="",$G11429&lt;&gt;"Ativo"),"",IF(COUNTIFS($A$4:$A11429,$A11429,$G$4:$G11429,"Ativo")=1,1,0))</f>
        <v/>
      </c>
    </row>
    <row r="11430" spans="1:55" x14ac:dyDescent="0.3">
      <c r="A11430" s="76"/>
      <c r="B11430" s="104"/>
      <c r="C11430" s="76"/>
      <c r="D11430" s="77"/>
      <c r="E11430" s="12"/>
      <c r="F11430" s="78"/>
      <c r="G11430" s="77"/>
      <c r="H11430" s="79"/>
      <c r="BA11430" s="5" t="str">
        <f t="shared" si="178"/>
        <v/>
      </c>
      <c r="BB11430" s="5" t="str">
        <f>IF(OR($E11430="",$G11430&lt;&gt;"Ativo"),"",IF(COUNTIFS($E$4:$E11430,$E11430,$A$4:$A11430,$A11430,$G$4:$G11430,"Ativo")=1,1,0))</f>
        <v/>
      </c>
      <c r="BC11430" t="str">
        <f>IF(OR($A11430="",$G11430&lt;&gt;"Ativo"),"",IF(COUNTIFS($A$4:$A11430,$A11430,$G$4:$G11430,"Ativo")=1,1,0))</f>
        <v/>
      </c>
    </row>
    <row r="11431" spans="1:55" x14ac:dyDescent="0.3">
      <c r="A11431" s="76"/>
      <c r="B11431" s="104"/>
      <c r="C11431" s="76"/>
      <c r="D11431" s="77"/>
      <c r="E11431" s="12"/>
      <c r="F11431" s="78"/>
      <c r="G11431" s="77"/>
      <c r="H11431" s="79"/>
      <c r="BA11431" s="5" t="str">
        <f t="shared" si="178"/>
        <v/>
      </c>
      <c r="BB11431" s="5" t="str">
        <f>IF(OR($E11431="",$G11431&lt;&gt;"Ativo"),"",IF(COUNTIFS($E$4:$E11431,$E11431,$A$4:$A11431,$A11431,$G$4:$G11431,"Ativo")=1,1,0))</f>
        <v/>
      </c>
      <c r="BC11431" t="str">
        <f>IF(OR($A11431="",$G11431&lt;&gt;"Ativo"),"",IF(COUNTIFS($A$4:$A11431,$A11431,$G$4:$G11431,"Ativo")=1,1,0))</f>
        <v/>
      </c>
    </row>
    <row r="11432" spans="1:55" x14ac:dyDescent="0.3">
      <c r="A11432" s="76"/>
      <c r="B11432" s="104"/>
      <c r="C11432" s="76"/>
      <c r="D11432" s="77"/>
      <c r="E11432" s="12"/>
      <c r="F11432" s="78"/>
      <c r="G11432" s="77"/>
      <c r="H11432" s="79"/>
      <c r="BA11432" s="5" t="str">
        <f t="shared" si="178"/>
        <v/>
      </c>
      <c r="BB11432" s="5" t="str">
        <f>IF(OR($E11432="",$G11432&lt;&gt;"Ativo"),"",IF(COUNTIFS($E$4:$E11432,$E11432,$A$4:$A11432,$A11432,$G$4:$G11432,"Ativo")=1,1,0))</f>
        <v/>
      </c>
      <c r="BC11432" t="str">
        <f>IF(OR($A11432="",$G11432&lt;&gt;"Ativo"),"",IF(COUNTIFS($A$4:$A11432,$A11432,$G$4:$G11432,"Ativo")=1,1,0))</f>
        <v/>
      </c>
    </row>
    <row r="11433" spans="1:55" x14ac:dyDescent="0.3">
      <c r="A11433" s="76"/>
      <c r="B11433" s="104"/>
      <c r="C11433" s="76"/>
      <c r="D11433" s="77"/>
      <c r="E11433" s="12"/>
      <c r="F11433" s="78"/>
      <c r="G11433" s="77"/>
      <c r="H11433" s="79"/>
      <c r="BA11433" s="5" t="str">
        <f t="shared" si="178"/>
        <v/>
      </c>
      <c r="BB11433" s="5" t="str">
        <f>IF(OR($E11433="",$G11433&lt;&gt;"Ativo"),"",IF(COUNTIFS($E$4:$E11433,$E11433,$A$4:$A11433,$A11433,$G$4:$G11433,"Ativo")=1,1,0))</f>
        <v/>
      </c>
      <c r="BC11433" t="str">
        <f>IF(OR($A11433="",$G11433&lt;&gt;"Ativo"),"",IF(COUNTIFS($A$4:$A11433,$A11433,$G$4:$G11433,"Ativo")=1,1,0))</f>
        <v/>
      </c>
    </row>
    <row r="11434" spans="1:55" x14ac:dyDescent="0.3">
      <c r="A11434" s="76"/>
      <c r="B11434" s="104"/>
      <c r="C11434" s="76"/>
      <c r="D11434" s="77"/>
      <c r="E11434" s="12"/>
      <c r="F11434" s="78"/>
      <c r="G11434" s="77"/>
      <c r="H11434" s="79"/>
      <c r="BA11434" s="5" t="str">
        <f t="shared" si="178"/>
        <v/>
      </c>
      <c r="BB11434" s="5" t="str">
        <f>IF(OR($E11434="",$G11434&lt;&gt;"Ativo"),"",IF(COUNTIFS($E$4:$E11434,$E11434,$A$4:$A11434,$A11434,$G$4:$G11434,"Ativo")=1,1,0))</f>
        <v/>
      </c>
      <c r="BC11434" t="str">
        <f>IF(OR($A11434="",$G11434&lt;&gt;"Ativo"),"",IF(COUNTIFS($A$4:$A11434,$A11434,$G$4:$G11434,"Ativo")=1,1,0))</f>
        <v/>
      </c>
    </row>
    <row r="11435" spans="1:55" x14ac:dyDescent="0.3">
      <c r="A11435" s="76"/>
      <c r="B11435" s="104"/>
      <c r="C11435" s="76"/>
      <c r="D11435" s="77"/>
      <c r="E11435" s="12"/>
      <c r="F11435" s="78"/>
      <c r="G11435" s="77"/>
      <c r="H11435" s="79"/>
      <c r="BA11435" s="5" t="str">
        <f t="shared" si="178"/>
        <v/>
      </c>
      <c r="BB11435" s="5" t="str">
        <f>IF(OR($E11435="",$G11435&lt;&gt;"Ativo"),"",IF(COUNTIFS($E$4:$E11435,$E11435,$A$4:$A11435,$A11435,$G$4:$G11435,"Ativo")=1,1,0))</f>
        <v/>
      </c>
      <c r="BC11435" t="str">
        <f>IF(OR($A11435="",$G11435&lt;&gt;"Ativo"),"",IF(COUNTIFS($A$4:$A11435,$A11435,$G$4:$G11435,"Ativo")=1,1,0))</f>
        <v/>
      </c>
    </row>
    <row r="11436" spans="1:55" x14ac:dyDescent="0.3">
      <c r="A11436" s="76"/>
      <c r="B11436" s="104"/>
      <c r="C11436" s="76"/>
      <c r="D11436" s="77"/>
      <c r="E11436" s="12"/>
      <c r="F11436" s="78"/>
      <c r="G11436" s="77"/>
      <c r="H11436" s="79"/>
      <c r="BA11436" s="5" t="str">
        <f t="shared" si="178"/>
        <v/>
      </c>
      <c r="BB11436" s="5" t="str">
        <f>IF(OR($E11436="",$G11436&lt;&gt;"Ativo"),"",IF(COUNTIFS($E$4:$E11436,$E11436,$A$4:$A11436,$A11436,$G$4:$G11436,"Ativo")=1,1,0))</f>
        <v/>
      </c>
      <c r="BC11436" t="str">
        <f>IF(OR($A11436="",$G11436&lt;&gt;"Ativo"),"",IF(COUNTIFS($A$4:$A11436,$A11436,$G$4:$G11436,"Ativo")=1,1,0))</f>
        <v/>
      </c>
    </row>
    <row r="11437" spans="1:55" x14ac:dyDescent="0.3">
      <c r="A11437" s="76"/>
      <c r="B11437" s="104"/>
      <c r="C11437" s="76"/>
      <c r="D11437" s="77"/>
      <c r="E11437" s="12"/>
      <c r="F11437" s="78"/>
      <c r="G11437" s="77"/>
      <c r="H11437" s="79"/>
      <c r="BA11437" s="5" t="str">
        <f t="shared" si="178"/>
        <v/>
      </c>
      <c r="BB11437" s="5" t="str">
        <f>IF(OR($E11437="",$G11437&lt;&gt;"Ativo"),"",IF(COUNTIFS($E$4:$E11437,$E11437,$A$4:$A11437,$A11437,$G$4:$G11437,"Ativo")=1,1,0))</f>
        <v/>
      </c>
      <c r="BC11437" t="str">
        <f>IF(OR($A11437="",$G11437&lt;&gt;"Ativo"),"",IF(COUNTIFS($A$4:$A11437,$A11437,$G$4:$G11437,"Ativo")=1,1,0))</f>
        <v/>
      </c>
    </row>
    <row r="11438" spans="1:55" x14ac:dyDescent="0.3">
      <c r="A11438" s="76"/>
      <c r="B11438" s="104"/>
      <c r="C11438" s="76"/>
      <c r="D11438" s="77"/>
      <c r="E11438" s="12"/>
      <c r="F11438" s="78"/>
      <c r="G11438" s="77"/>
      <c r="H11438" s="79"/>
      <c r="BA11438" s="5" t="str">
        <f t="shared" si="178"/>
        <v/>
      </c>
      <c r="BB11438" s="5" t="str">
        <f>IF(OR($E11438="",$G11438&lt;&gt;"Ativo"),"",IF(COUNTIFS($E$4:$E11438,$E11438,$A$4:$A11438,$A11438,$G$4:$G11438,"Ativo")=1,1,0))</f>
        <v/>
      </c>
      <c r="BC11438" t="str">
        <f>IF(OR($A11438="",$G11438&lt;&gt;"Ativo"),"",IF(COUNTIFS($A$4:$A11438,$A11438,$G$4:$G11438,"Ativo")=1,1,0))</f>
        <v/>
      </c>
    </row>
    <row r="11439" spans="1:55" x14ac:dyDescent="0.3">
      <c r="A11439" s="76"/>
      <c r="B11439" s="104"/>
      <c r="C11439" s="76"/>
      <c r="D11439" s="77"/>
      <c r="E11439" s="12"/>
      <c r="F11439" s="78"/>
      <c r="G11439" s="77"/>
      <c r="H11439" s="79"/>
      <c r="BA11439" s="5" t="str">
        <f t="shared" si="178"/>
        <v/>
      </c>
      <c r="BB11439" s="5" t="str">
        <f>IF(OR($E11439="",$G11439&lt;&gt;"Ativo"),"",IF(COUNTIFS($E$4:$E11439,$E11439,$A$4:$A11439,$A11439,$G$4:$G11439,"Ativo")=1,1,0))</f>
        <v/>
      </c>
      <c r="BC11439" t="str">
        <f>IF(OR($A11439="",$G11439&lt;&gt;"Ativo"),"",IF(COUNTIFS($A$4:$A11439,$A11439,$G$4:$G11439,"Ativo")=1,1,0))</f>
        <v/>
      </c>
    </row>
    <row r="11440" spans="1:55" x14ac:dyDescent="0.3">
      <c r="A11440" s="76"/>
      <c r="B11440" s="104"/>
      <c r="C11440" s="76"/>
      <c r="D11440" s="77"/>
      <c r="E11440" s="12"/>
      <c r="F11440" s="78"/>
      <c r="G11440" s="77"/>
      <c r="H11440" s="79"/>
      <c r="BA11440" s="5" t="str">
        <f t="shared" si="178"/>
        <v/>
      </c>
      <c r="BB11440" s="5" t="str">
        <f>IF(OR($E11440="",$G11440&lt;&gt;"Ativo"),"",IF(COUNTIFS($E$4:$E11440,$E11440,$A$4:$A11440,$A11440,$G$4:$G11440,"Ativo")=1,1,0))</f>
        <v/>
      </c>
      <c r="BC11440" t="str">
        <f>IF(OR($A11440="",$G11440&lt;&gt;"Ativo"),"",IF(COUNTIFS($A$4:$A11440,$A11440,$G$4:$G11440,"Ativo")=1,1,0))</f>
        <v/>
      </c>
    </row>
    <row r="11441" spans="1:55" x14ac:dyDescent="0.3">
      <c r="A11441" s="76"/>
      <c r="B11441" s="104"/>
      <c r="C11441" s="76"/>
      <c r="D11441" s="77"/>
      <c r="E11441" s="12"/>
      <c r="F11441" s="78"/>
      <c r="G11441" s="77"/>
      <c r="H11441" s="79"/>
      <c r="BA11441" s="5" t="str">
        <f t="shared" si="178"/>
        <v/>
      </c>
      <c r="BB11441" s="5" t="str">
        <f>IF(OR($E11441="",$G11441&lt;&gt;"Ativo"),"",IF(COUNTIFS($E$4:$E11441,$E11441,$A$4:$A11441,$A11441,$G$4:$G11441,"Ativo")=1,1,0))</f>
        <v/>
      </c>
      <c r="BC11441" t="str">
        <f>IF(OR($A11441="",$G11441&lt;&gt;"Ativo"),"",IF(COUNTIFS($A$4:$A11441,$A11441,$G$4:$G11441,"Ativo")=1,1,0))</f>
        <v/>
      </c>
    </row>
    <row r="11442" spans="1:55" x14ac:dyDescent="0.3">
      <c r="A11442" s="76"/>
      <c r="B11442" s="104"/>
      <c r="C11442" s="76"/>
      <c r="D11442" s="77"/>
      <c r="E11442" s="12"/>
      <c r="F11442" s="78"/>
      <c r="G11442" s="77"/>
      <c r="H11442" s="79"/>
      <c r="BA11442" s="5" t="str">
        <f t="shared" si="178"/>
        <v/>
      </c>
      <c r="BB11442" s="5" t="str">
        <f>IF(OR($E11442="",$G11442&lt;&gt;"Ativo"),"",IF(COUNTIFS($E$4:$E11442,$E11442,$A$4:$A11442,$A11442,$G$4:$G11442,"Ativo")=1,1,0))</f>
        <v/>
      </c>
      <c r="BC11442" t="str">
        <f>IF(OR($A11442="",$G11442&lt;&gt;"Ativo"),"",IF(COUNTIFS($A$4:$A11442,$A11442,$G$4:$G11442,"Ativo")=1,1,0))</f>
        <v/>
      </c>
    </row>
    <row r="11443" spans="1:55" x14ac:dyDescent="0.3">
      <c r="A11443" s="76"/>
      <c r="B11443" s="104"/>
      <c r="C11443" s="76"/>
      <c r="D11443" s="77"/>
      <c r="E11443" s="12"/>
      <c r="F11443" s="78"/>
      <c r="G11443" s="77"/>
      <c r="H11443" s="79"/>
      <c r="BA11443" s="5" t="str">
        <f t="shared" si="178"/>
        <v/>
      </c>
      <c r="BB11443" s="5" t="str">
        <f>IF(OR($E11443="",$G11443&lt;&gt;"Ativo"),"",IF(COUNTIFS($E$4:$E11443,$E11443,$A$4:$A11443,$A11443,$G$4:$G11443,"Ativo")=1,1,0))</f>
        <v/>
      </c>
      <c r="BC11443" t="str">
        <f>IF(OR($A11443="",$G11443&lt;&gt;"Ativo"),"",IF(COUNTIFS($A$4:$A11443,$A11443,$G$4:$G11443,"Ativo")=1,1,0))</f>
        <v/>
      </c>
    </row>
    <row r="11444" spans="1:55" x14ac:dyDescent="0.3">
      <c r="A11444" s="76"/>
      <c r="B11444" s="104"/>
      <c r="C11444" s="76"/>
      <c r="D11444" s="77"/>
      <c r="E11444" s="12"/>
      <c r="F11444" s="78"/>
      <c r="G11444" s="77"/>
      <c r="H11444" s="79"/>
      <c r="BA11444" s="5" t="str">
        <f t="shared" si="178"/>
        <v/>
      </c>
      <c r="BB11444" s="5" t="str">
        <f>IF(OR($E11444="",$G11444&lt;&gt;"Ativo"),"",IF(COUNTIFS($E$4:$E11444,$E11444,$A$4:$A11444,$A11444,$G$4:$G11444,"Ativo")=1,1,0))</f>
        <v/>
      </c>
      <c r="BC11444" t="str">
        <f>IF(OR($A11444="",$G11444&lt;&gt;"Ativo"),"",IF(COUNTIFS($A$4:$A11444,$A11444,$G$4:$G11444,"Ativo")=1,1,0))</f>
        <v/>
      </c>
    </row>
    <row r="11445" spans="1:55" x14ac:dyDescent="0.3">
      <c r="A11445" s="76"/>
      <c r="B11445" s="104"/>
      <c r="C11445" s="76"/>
      <c r="D11445" s="77"/>
      <c r="E11445" s="12"/>
      <c r="F11445" s="78"/>
      <c r="G11445" s="77"/>
      <c r="H11445" s="79"/>
      <c r="BA11445" s="5" t="str">
        <f t="shared" si="178"/>
        <v/>
      </c>
      <c r="BB11445" s="5" t="str">
        <f>IF(OR($E11445="",$G11445&lt;&gt;"Ativo"),"",IF(COUNTIFS($E$4:$E11445,$E11445,$A$4:$A11445,$A11445,$G$4:$G11445,"Ativo")=1,1,0))</f>
        <v/>
      </c>
      <c r="BC11445" t="str">
        <f>IF(OR($A11445="",$G11445&lt;&gt;"Ativo"),"",IF(COUNTIFS($A$4:$A11445,$A11445,$G$4:$G11445,"Ativo")=1,1,0))</f>
        <v/>
      </c>
    </row>
    <row r="11446" spans="1:55" x14ac:dyDescent="0.3">
      <c r="A11446" s="76"/>
      <c r="B11446" s="104"/>
      <c r="C11446" s="76"/>
      <c r="D11446" s="77"/>
      <c r="E11446" s="12"/>
      <c r="F11446" s="78"/>
      <c r="G11446" s="77"/>
      <c r="H11446" s="79"/>
      <c r="BA11446" s="5" t="str">
        <f t="shared" si="178"/>
        <v/>
      </c>
      <c r="BB11446" s="5" t="str">
        <f>IF(OR($E11446="",$G11446&lt;&gt;"Ativo"),"",IF(COUNTIFS($E$4:$E11446,$E11446,$A$4:$A11446,$A11446,$G$4:$G11446,"Ativo")=1,1,0))</f>
        <v/>
      </c>
      <c r="BC11446" t="str">
        <f>IF(OR($A11446="",$G11446&lt;&gt;"Ativo"),"",IF(COUNTIFS($A$4:$A11446,$A11446,$G$4:$G11446,"Ativo")=1,1,0))</f>
        <v/>
      </c>
    </row>
    <row r="11447" spans="1:55" x14ac:dyDescent="0.3">
      <c r="A11447" s="76"/>
      <c r="B11447" s="104"/>
      <c r="C11447" s="76"/>
      <c r="D11447" s="77"/>
      <c r="E11447" s="12"/>
      <c r="F11447" s="78"/>
      <c r="G11447" s="77"/>
      <c r="H11447" s="79"/>
      <c r="BA11447" s="5" t="str">
        <f t="shared" si="178"/>
        <v/>
      </c>
      <c r="BB11447" s="5" t="str">
        <f>IF(OR($E11447="",$G11447&lt;&gt;"Ativo"),"",IF(COUNTIFS($E$4:$E11447,$E11447,$A$4:$A11447,$A11447,$G$4:$G11447,"Ativo")=1,1,0))</f>
        <v/>
      </c>
      <c r="BC11447" t="str">
        <f>IF(OR($A11447="",$G11447&lt;&gt;"Ativo"),"",IF(COUNTIFS($A$4:$A11447,$A11447,$G$4:$G11447,"Ativo")=1,1,0))</f>
        <v/>
      </c>
    </row>
    <row r="11448" spans="1:55" x14ac:dyDescent="0.3">
      <c r="A11448" s="76"/>
      <c r="B11448" s="104"/>
      <c r="C11448" s="76"/>
      <c r="D11448" s="77"/>
      <c r="E11448" s="12"/>
      <c r="F11448" s="78"/>
      <c r="G11448" s="77"/>
      <c r="H11448" s="79"/>
      <c r="BA11448" s="5" t="str">
        <f t="shared" si="178"/>
        <v/>
      </c>
      <c r="BB11448" s="5" t="str">
        <f>IF(OR($E11448="",$G11448&lt;&gt;"Ativo"),"",IF(COUNTIFS($E$4:$E11448,$E11448,$A$4:$A11448,$A11448,$G$4:$G11448,"Ativo")=1,1,0))</f>
        <v/>
      </c>
      <c r="BC11448" t="str">
        <f>IF(OR($A11448="",$G11448&lt;&gt;"Ativo"),"",IF(COUNTIFS($A$4:$A11448,$A11448,$G$4:$G11448,"Ativo")=1,1,0))</f>
        <v/>
      </c>
    </row>
    <row r="11449" spans="1:55" x14ac:dyDescent="0.3">
      <c r="A11449" s="76"/>
      <c r="B11449" s="104"/>
      <c r="C11449" s="76"/>
      <c r="D11449" s="77"/>
      <c r="E11449" s="12"/>
      <c r="F11449" s="78"/>
      <c r="G11449" s="77"/>
      <c r="H11449" s="79"/>
      <c r="BA11449" s="5" t="str">
        <f t="shared" si="178"/>
        <v/>
      </c>
      <c r="BB11449" s="5" t="str">
        <f>IF(OR($E11449="",$G11449&lt;&gt;"Ativo"),"",IF(COUNTIFS($E$4:$E11449,$E11449,$A$4:$A11449,$A11449,$G$4:$G11449,"Ativo")=1,1,0))</f>
        <v/>
      </c>
      <c r="BC11449" t="str">
        <f>IF(OR($A11449="",$G11449&lt;&gt;"Ativo"),"",IF(COUNTIFS($A$4:$A11449,$A11449,$G$4:$G11449,"Ativo")=1,1,0))</f>
        <v/>
      </c>
    </row>
    <row r="11450" spans="1:55" x14ac:dyDescent="0.3">
      <c r="A11450" s="76"/>
      <c r="B11450" s="104"/>
      <c r="C11450" s="76"/>
      <c r="D11450" s="77"/>
      <c r="E11450" s="12"/>
      <c r="F11450" s="78"/>
      <c r="G11450" s="77"/>
      <c r="H11450" s="79"/>
      <c r="BA11450" s="5" t="str">
        <f t="shared" si="178"/>
        <v/>
      </c>
      <c r="BB11450" s="5" t="str">
        <f>IF(OR($E11450="",$G11450&lt;&gt;"Ativo"),"",IF(COUNTIFS($E$4:$E11450,$E11450,$A$4:$A11450,$A11450,$G$4:$G11450,"Ativo")=1,1,0))</f>
        <v/>
      </c>
      <c r="BC11450" t="str">
        <f>IF(OR($A11450="",$G11450&lt;&gt;"Ativo"),"",IF(COUNTIFS($A$4:$A11450,$A11450,$G$4:$G11450,"Ativo")=1,1,0))</f>
        <v/>
      </c>
    </row>
    <row r="11451" spans="1:55" x14ac:dyDescent="0.3">
      <c r="A11451" s="76"/>
      <c r="B11451" s="104"/>
      <c r="C11451" s="76"/>
      <c r="D11451" s="77"/>
      <c r="E11451" s="12"/>
      <c r="F11451" s="78"/>
      <c r="G11451" s="77"/>
      <c r="H11451" s="79"/>
      <c r="BA11451" s="5" t="str">
        <f t="shared" si="178"/>
        <v/>
      </c>
      <c r="BB11451" s="5" t="str">
        <f>IF(OR($E11451="",$G11451&lt;&gt;"Ativo"),"",IF(COUNTIFS($E$4:$E11451,$E11451,$A$4:$A11451,$A11451,$G$4:$G11451,"Ativo")=1,1,0))</f>
        <v/>
      </c>
      <c r="BC11451" t="str">
        <f>IF(OR($A11451="",$G11451&lt;&gt;"Ativo"),"",IF(COUNTIFS($A$4:$A11451,$A11451,$G$4:$G11451,"Ativo")=1,1,0))</f>
        <v/>
      </c>
    </row>
    <row r="11452" spans="1:55" x14ac:dyDescent="0.3">
      <c r="A11452" s="76"/>
      <c r="B11452" s="104"/>
      <c r="C11452" s="76"/>
      <c r="D11452" s="77"/>
      <c r="E11452" s="12"/>
      <c r="F11452" s="78"/>
      <c r="G11452" s="77"/>
      <c r="H11452" s="79"/>
      <c r="BA11452" s="5" t="str">
        <f t="shared" si="178"/>
        <v/>
      </c>
      <c r="BB11452" s="5" t="str">
        <f>IF(OR($E11452="",$G11452&lt;&gt;"Ativo"),"",IF(COUNTIFS($E$4:$E11452,$E11452,$A$4:$A11452,$A11452,$G$4:$G11452,"Ativo")=1,1,0))</f>
        <v/>
      </c>
      <c r="BC11452" t="str">
        <f>IF(OR($A11452="",$G11452&lt;&gt;"Ativo"),"",IF(COUNTIFS($A$4:$A11452,$A11452,$G$4:$G11452,"Ativo")=1,1,0))</f>
        <v/>
      </c>
    </row>
    <row r="11453" spans="1:55" x14ac:dyDescent="0.3">
      <c r="A11453" s="76"/>
      <c r="B11453" s="104"/>
      <c r="C11453" s="76"/>
      <c r="D11453" s="77"/>
      <c r="E11453" s="12"/>
      <c r="F11453" s="78"/>
      <c r="G11453" s="77"/>
      <c r="H11453" s="79"/>
      <c r="BA11453" s="5" t="str">
        <f t="shared" si="178"/>
        <v/>
      </c>
      <c r="BB11453" s="5" t="str">
        <f>IF(OR($E11453="",$G11453&lt;&gt;"Ativo"),"",IF(COUNTIFS($E$4:$E11453,$E11453,$A$4:$A11453,$A11453,$G$4:$G11453,"Ativo")=1,1,0))</f>
        <v/>
      </c>
      <c r="BC11453" t="str">
        <f>IF(OR($A11453="",$G11453&lt;&gt;"Ativo"),"",IF(COUNTIFS($A$4:$A11453,$A11453,$G$4:$G11453,"Ativo")=1,1,0))</f>
        <v/>
      </c>
    </row>
    <row r="11454" spans="1:55" x14ac:dyDescent="0.3">
      <c r="A11454" s="76"/>
      <c r="B11454" s="104"/>
      <c r="C11454" s="76"/>
      <c r="D11454" s="77"/>
      <c r="E11454" s="12"/>
      <c r="F11454" s="78"/>
      <c r="G11454" s="77"/>
      <c r="H11454" s="79"/>
      <c r="BA11454" s="5" t="str">
        <f t="shared" si="178"/>
        <v/>
      </c>
      <c r="BB11454" s="5" t="str">
        <f>IF(OR($E11454="",$G11454&lt;&gt;"Ativo"),"",IF(COUNTIFS($E$4:$E11454,$E11454,$A$4:$A11454,$A11454,$G$4:$G11454,"Ativo")=1,1,0))</f>
        <v/>
      </c>
      <c r="BC11454" t="str">
        <f>IF(OR($A11454="",$G11454&lt;&gt;"Ativo"),"",IF(COUNTIFS($A$4:$A11454,$A11454,$G$4:$G11454,"Ativo")=1,1,0))</f>
        <v/>
      </c>
    </row>
    <row r="11455" spans="1:55" x14ac:dyDescent="0.3">
      <c r="A11455" s="76"/>
      <c r="B11455" s="104"/>
      <c r="C11455" s="76"/>
      <c r="D11455" s="77"/>
      <c r="E11455" s="12"/>
      <c r="F11455" s="78"/>
      <c r="G11455" s="77"/>
      <c r="H11455" s="79"/>
      <c r="BA11455" s="5" t="str">
        <f t="shared" si="178"/>
        <v/>
      </c>
      <c r="BB11455" s="5" t="str">
        <f>IF(OR($E11455="",$G11455&lt;&gt;"Ativo"),"",IF(COUNTIFS($E$4:$E11455,$E11455,$A$4:$A11455,$A11455,$G$4:$G11455,"Ativo")=1,1,0))</f>
        <v/>
      </c>
      <c r="BC11455" t="str">
        <f>IF(OR($A11455="",$G11455&lt;&gt;"Ativo"),"",IF(COUNTIFS($A$4:$A11455,$A11455,$G$4:$G11455,"Ativo")=1,1,0))</f>
        <v/>
      </c>
    </row>
    <row r="11456" spans="1:55" x14ac:dyDescent="0.3">
      <c r="A11456" s="76"/>
      <c r="B11456" s="104"/>
      <c r="C11456" s="76"/>
      <c r="D11456" s="77"/>
      <c r="E11456" s="12"/>
      <c r="F11456" s="78"/>
      <c r="G11456" s="77"/>
      <c r="H11456" s="79"/>
      <c r="BA11456" s="5" t="str">
        <f t="shared" si="178"/>
        <v/>
      </c>
      <c r="BB11456" s="5" t="str">
        <f>IF(OR($E11456="",$G11456&lt;&gt;"Ativo"),"",IF(COUNTIFS($E$4:$E11456,$E11456,$A$4:$A11456,$A11456,$G$4:$G11456,"Ativo")=1,1,0))</f>
        <v/>
      </c>
      <c r="BC11456" t="str">
        <f>IF(OR($A11456="",$G11456&lt;&gt;"Ativo"),"",IF(COUNTIFS($A$4:$A11456,$A11456,$G$4:$G11456,"Ativo")=1,1,0))</f>
        <v/>
      </c>
    </row>
    <row r="11457" spans="1:55" x14ac:dyDescent="0.3">
      <c r="A11457" s="76"/>
      <c r="B11457" s="104"/>
      <c r="C11457" s="76"/>
      <c r="D11457" s="77"/>
      <c r="E11457" s="12"/>
      <c r="F11457" s="78"/>
      <c r="G11457" s="77"/>
      <c r="H11457" s="79"/>
      <c r="BA11457" s="5" t="str">
        <f t="shared" si="178"/>
        <v/>
      </c>
      <c r="BB11457" s="5" t="str">
        <f>IF(OR($E11457="",$G11457&lt;&gt;"Ativo"),"",IF(COUNTIFS($E$4:$E11457,$E11457,$A$4:$A11457,$A11457,$G$4:$G11457,"Ativo")=1,1,0))</f>
        <v/>
      </c>
      <c r="BC11457" t="str">
        <f>IF(OR($A11457="",$G11457&lt;&gt;"Ativo"),"",IF(COUNTIFS($A$4:$A11457,$A11457,$G$4:$G11457,"Ativo")=1,1,0))</f>
        <v/>
      </c>
    </row>
    <row r="11458" spans="1:55" x14ac:dyDescent="0.3">
      <c r="A11458" s="76"/>
      <c r="B11458" s="104"/>
      <c r="C11458" s="76"/>
      <c r="D11458" s="77"/>
      <c r="E11458" s="12"/>
      <c r="F11458" s="78"/>
      <c r="G11458" s="77"/>
      <c r="H11458" s="79"/>
      <c r="BA11458" s="5" t="str">
        <f t="shared" si="178"/>
        <v/>
      </c>
      <c r="BB11458" s="5" t="str">
        <f>IF(OR($E11458="",$G11458&lt;&gt;"Ativo"),"",IF(COUNTIFS($E$4:$E11458,$E11458,$A$4:$A11458,$A11458,$G$4:$G11458,"Ativo")=1,1,0))</f>
        <v/>
      </c>
      <c r="BC11458" t="str">
        <f>IF(OR($A11458="",$G11458&lt;&gt;"Ativo"),"",IF(COUNTIFS($A$4:$A11458,$A11458,$G$4:$G11458,"Ativo")=1,1,0))</f>
        <v/>
      </c>
    </row>
    <row r="11459" spans="1:55" x14ac:dyDescent="0.3">
      <c r="A11459" s="76"/>
      <c r="B11459" s="104"/>
      <c r="C11459" s="76"/>
      <c r="D11459" s="77"/>
      <c r="E11459" s="12"/>
      <c r="F11459" s="78"/>
      <c r="G11459" s="77"/>
      <c r="H11459" s="79"/>
      <c r="BA11459" s="5" t="str">
        <f t="shared" si="178"/>
        <v/>
      </c>
      <c r="BB11459" s="5" t="str">
        <f>IF(OR($E11459="",$G11459&lt;&gt;"Ativo"),"",IF(COUNTIFS($E$4:$E11459,$E11459,$A$4:$A11459,$A11459,$G$4:$G11459,"Ativo")=1,1,0))</f>
        <v/>
      </c>
      <c r="BC11459" t="str">
        <f>IF(OR($A11459="",$G11459&lt;&gt;"Ativo"),"",IF(COUNTIFS($A$4:$A11459,$A11459,$G$4:$G11459,"Ativo")=1,1,0))</f>
        <v/>
      </c>
    </row>
    <row r="11460" spans="1:55" x14ac:dyDescent="0.3">
      <c r="A11460" s="76"/>
      <c r="B11460" s="104"/>
      <c r="C11460" s="76"/>
      <c r="D11460" s="77"/>
      <c r="E11460" s="12"/>
      <c r="F11460" s="78"/>
      <c r="G11460" s="77"/>
      <c r="H11460" s="79"/>
      <c r="BA11460" s="5" t="str">
        <f t="shared" ref="BA11460:BA11523" si="179">IF($D11460="","",MID($D11460,4,LEN($D11460)-5))</f>
        <v/>
      </c>
      <c r="BB11460" s="5" t="str">
        <f>IF(OR($E11460="",$G11460&lt;&gt;"Ativo"),"",IF(COUNTIFS($E$4:$E11460,$E11460,$A$4:$A11460,$A11460,$G$4:$G11460,"Ativo")=1,1,0))</f>
        <v/>
      </c>
      <c r="BC11460" t="str">
        <f>IF(OR($A11460="",$G11460&lt;&gt;"Ativo"),"",IF(COUNTIFS($A$4:$A11460,$A11460,$G$4:$G11460,"Ativo")=1,1,0))</f>
        <v/>
      </c>
    </row>
    <row r="11461" spans="1:55" x14ac:dyDescent="0.3">
      <c r="A11461" s="76"/>
      <c r="B11461" s="104"/>
      <c r="C11461" s="76"/>
      <c r="D11461" s="77"/>
      <c r="E11461" s="12"/>
      <c r="F11461" s="78"/>
      <c r="G11461" s="77"/>
      <c r="H11461" s="79"/>
      <c r="BA11461" s="5" t="str">
        <f t="shared" si="179"/>
        <v/>
      </c>
      <c r="BB11461" s="5" t="str">
        <f>IF(OR($E11461="",$G11461&lt;&gt;"Ativo"),"",IF(COUNTIFS($E$4:$E11461,$E11461,$A$4:$A11461,$A11461,$G$4:$G11461,"Ativo")=1,1,0))</f>
        <v/>
      </c>
      <c r="BC11461" t="str">
        <f>IF(OR($A11461="",$G11461&lt;&gt;"Ativo"),"",IF(COUNTIFS($A$4:$A11461,$A11461,$G$4:$G11461,"Ativo")=1,1,0))</f>
        <v/>
      </c>
    </row>
    <row r="11462" spans="1:55" x14ac:dyDescent="0.3">
      <c r="A11462" s="76"/>
      <c r="B11462" s="104"/>
      <c r="C11462" s="76"/>
      <c r="D11462" s="77"/>
      <c r="E11462" s="12"/>
      <c r="F11462" s="78"/>
      <c r="G11462" s="77"/>
      <c r="H11462" s="79"/>
      <c r="BA11462" s="5" t="str">
        <f t="shared" si="179"/>
        <v/>
      </c>
      <c r="BB11462" s="5" t="str">
        <f>IF(OR($E11462="",$G11462&lt;&gt;"Ativo"),"",IF(COUNTIFS($E$4:$E11462,$E11462,$A$4:$A11462,$A11462,$G$4:$G11462,"Ativo")=1,1,0))</f>
        <v/>
      </c>
      <c r="BC11462" t="str">
        <f>IF(OR($A11462="",$G11462&lt;&gt;"Ativo"),"",IF(COUNTIFS($A$4:$A11462,$A11462,$G$4:$G11462,"Ativo")=1,1,0))</f>
        <v/>
      </c>
    </row>
    <row r="11463" spans="1:55" x14ac:dyDescent="0.3">
      <c r="A11463" s="76"/>
      <c r="B11463" s="104"/>
      <c r="C11463" s="76"/>
      <c r="D11463" s="77"/>
      <c r="E11463" s="12"/>
      <c r="F11463" s="78"/>
      <c r="G11463" s="77"/>
      <c r="H11463" s="79"/>
      <c r="BA11463" s="5" t="str">
        <f t="shared" si="179"/>
        <v/>
      </c>
      <c r="BB11463" s="5" t="str">
        <f>IF(OR($E11463="",$G11463&lt;&gt;"Ativo"),"",IF(COUNTIFS($E$4:$E11463,$E11463,$A$4:$A11463,$A11463,$G$4:$G11463,"Ativo")=1,1,0))</f>
        <v/>
      </c>
      <c r="BC11463" t="str">
        <f>IF(OR($A11463="",$G11463&lt;&gt;"Ativo"),"",IF(COUNTIFS($A$4:$A11463,$A11463,$G$4:$G11463,"Ativo")=1,1,0))</f>
        <v/>
      </c>
    </row>
    <row r="11464" spans="1:55" x14ac:dyDescent="0.3">
      <c r="A11464" s="76"/>
      <c r="B11464" s="104"/>
      <c r="C11464" s="76"/>
      <c r="D11464" s="77"/>
      <c r="E11464" s="12"/>
      <c r="F11464" s="78"/>
      <c r="G11464" s="77"/>
      <c r="H11464" s="79"/>
      <c r="BA11464" s="5" t="str">
        <f t="shared" si="179"/>
        <v/>
      </c>
      <c r="BB11464" s="5" t="str">
        <f>IF(OR($E11464="",$G11464&lt;&gt;"Ativo"),"",IF(COUNTIFS($E$4:$E11464,$E11464,$A$4:$A11464,$A11464,$G$4:$G11464,"Ativo")=1,1,0))</f>
        <v/>
      </c>
      <c r="BC11464" t="str">
        <f>IF(OR($A11464="",$G11464&lt;&gt;"Ativo"),"",IF(COUNTIFS($A$4:$A11464,$A11464,$G$4:$G11464,"Ativo")=1,1,0))</f>
        <v/>
      </c>
    </row>
    <row r="11465" spans="1:55" x14ac:dyDescent="0.3">
      <c r="A11465" s="76"/>
      <c r="B11465" s="104"/>
      <c r="C11465" s="76"/>
      <c r="D11465" s="77"/>
      <c r="E11465" s="12"/>
      <c r="F11465" s="78"/>
      <c r="G11465" s="77"/>
      <c r="H11465" s="79"/>
      <c r="BA11465" s="5" t="str">
        <f t="shared" si="179"/>
        <v/>
      </c>
      <c r="BB11465" s="5" t="str">
        <f>IF(OR($E11465="",$G11465&lt;&gt;"Ativo"),"",IF(COUNTIFS($E$4:$E11465,$E11465,$A$4:$A11465,$A11465,$G$4:$G11465,"Ativo")=1,1,0))</f>
        <v/>
      </c>
      <c r="BC11465" t="str">
        <f>IF(OR($A11465="",$G11465&lt;&gt;"Ativo"),"",IF(COUNTIFS($A$4:$A11465,$A11465,$G$4:$G11465,"Ativo")=1,1,0))</f>
        <v/>
      </c>
    </row>
    <row r="11466" spans="1:55" x14ac:dyDescent="0.3">
      <c r="A11466" s="76"/>
      <c r="B11466" s="104"/>
      <c r="C11466" s="76"/>
      <c r="D11466" s="77"/>
      <c r="E11466" s="12"/>
      <c r="F11466" s="78"/>
      <c r="G11466" s="77"/>
      <c r="H11466" s="79"/>
      <c r="BA11466" s="5" t="str">
        <f t="shared" si="179"/>
        <v/>
      </c>
      <c r="BB11466" s="5" t="str">
        <f>IF(OR($E11466="",$G11466&lt;&gt;"Ativo"),"",IF(COUNTIFS($E$4:$E11466,$E11466,$A$4:$A11466,$A11466,$G$4:$G11466,"Ativo")=1,1,0))</f>
        <v/>
      </c>
      <c r="BC11466" t="str">
        <f>IF(OR($A11466="",$G11466&lt;&gt;"Ativo"),"",IF(COUNTIFS($A$4:$A11466,$A11466,$G$4:$G11466,"Ativo")=1,1,0))</f>
        <v/>
      </c>
    </row>
    <row r="11467" spans="1:55" x14ac:dyDescent="0.3">
      <c r="A11467" s="76"/>
      <c r="B11467" s="104"/>
      <c r="C11467" s="76"/>
      <c r="D11467" s="77"/>
      <c r="E11467" s="12"/>
      <c r="F11467" s="78"/>
      <c r="G11467" s="77"/>
      <c r="H11467" s="79"/>
      <c r="BA11467" s="5" t="str">
        <f t="shared" si="179"/>
        <v/>
      </c>
      <c r="BB11467" s="5" t="str">
        <f>IF(OR($E11467="",$G11467&lt;&gt;"Ativo"),"",IF(COUNTIFS($E$4:$E11467,$E11467,$A$4:$A11467,$A11467,$G$4:$G11467,"Ativo")=1,1,0))</f>
        <v/>
      </c>
      <c r="BC11467" t="str">
        <f>IF(OR($A11467="",$G11467&lt;&gt;"Ativo"),"",IF(COUNTIFS($A$4:$A11467,$A11467,$G$4:$G11467,"Ativo")=1,1,0))</f>
        <v/>
      </c>
    </row>
    <row r="11468" spans="1:55" x14ac:dyDescent="0.3">
      <c r="A11468" s="76"/>
      <c r="B11468" s="104"/>
      <c r="C11468" s="76"/>
      <c r="D11468" s="77"/>
      <c r="E11468" s="12"/>
      <c r="F11468" s="78"/>
      <c r="G11468" s="77"/>
      <c r="H11468" s="79"/>
      <c r="BA11468" s="5" t="str">
        <f t="shared" si="179"/>
        <v/>
      </c>
      <c r="BB11468" s="5" t="str">
        <f>IF(OR($E11468="",$G11468&lt;&gt;"Ativo"),"",IF(COUNTIFS($E$4:$E11468,$E11468,$A$4:$A11468,$A11468,$G$4:$G11468,"Ativo")=1,1,0))</f>
        <v/>
      </c>
      <c r="BC11468" t="str">
        <f>IF(OR($A11468="",$G11468&lt;&gt;"Ativo"),"",IF(COUNTIFS($A$4:$A11468,$A11468,$G$4:$G11468,"Ativo")=1,1,0))</f>
        <v/>
      </c>
    </row>
    <row r="11469" spans="1:55" x14ac:dyDescent="0.3">
      <c r="A11469" s="76"/>
      <c r="B11469" s="104"/>
      <c r="C11469" s="76"/>
      <c r="D11469" s="77"/>
      <c r="E11469" s="12"/>
      <c r="F11469" s="78"/>
      <c r="G11469" s="77"/>
      <c r="H11469" s="79"/>
      <c r="BA11469" s="5" t="str">
        <f t="shared" si="179"/>
        <v/>
      </c>
      <c r="BB11469" s="5" t="str">
        <f>IF(OR($E11469="",$G11469&lt;&gt;"Ativo"),"",IF(COUNTIFS($E$4:$E11469,$E11469,$A$4:$A11469,$A11469,$G$4:$G11469,"Ativo")=1,1,0))</f>
        <v/>
      </c>
      <c r="BC11469" t="str">
        <f>IF(OR($A11469="",$G11469&lt;&gt;"Ativo"),"",IF(COUNTIFS($A$4:$A11469,$A11469,$G$4:$G11469,"Ativo")=1,1,0))</f>
        <v/>
      </c>
    </row>
    <row r="11470" spans="1:55" x14ac:dyDescent="0.3">
      <c r="A11470" s="76"/>
      <c r="B11470" s="104"/>
      <c r="C11470" s="76"/>
      <c r="D11470" s="77"/>
      <c r="E11470" s="12"/>
      <c r="F11470" s="78"/>
      <c r="G11470" s="77"/>
      <c r="H11470" s="79"/>
      <c r="BA11470" s="5" t="str">
        <f t="shared" si="179"/>
        <v/>
      </c>
      <c r="BB11470" s="5" t="str">
        <f>IF(OR($E11470="",$G11470&lt;&gt;"Ativo"),"",IF(COUNTIFS($E$4:$E11470,$E11470,$A$4:$A11470,$A11470,$G$4:$G11470,"Ativo")=1,1,0))</f>
        <v/>
      </c>
      <c r="BC11470" t="str">
        <f>IF(OR($A11470="",$G11470&lt;&gt;"Ativo"),"",IF(COUNTIFS($A$4:$A11470,$A11470,$G$4:$G11470,"Ativo")=1,1,0))</f>
        <v/>
      </c>
    </row>
    <row r="11471" spans="1:55" x14ac:dyDescent="0.3">
      <c r="A11471" s="76"/>
      <c r="B11471" s="104"/>
      <c r="C11471" s="76"/>
      <c r="D11471" s="77"/>
      <c r="E11471" s="12"/>
      <c r="F11471" s="78"/>
      <c r="G11471" s="77"/>
      <c r="H11471" s="79"/>
      <c r="BA11471" s="5" t="str">
        <f t="shared" si="179"/>
        <v/>
      </c>
      <c r="BB11471" s="5" t="str">
        <f>IF(OR($E11471="",$G11471&lt;&gt;"Ativo"),"",IF(COUNTIFS($E$4:$E11471,$E11471,$A$4:$A11471,$A11471,$G$4:$G11471,"Ativo")=1,1,0))</f>
        <v/>
      </c>
      <c r="BC11471" t="str">
        <f>IF(OR($A11471="",$G11471&lt;&gt;"Ativo"),"",IF(COUNTIFS($A$4:$A11471,$A11471,$G$4:$G11471,"Ativo")=1,1,0))</f>
        <v/>
      </c>
    </row>
    <row r="11472" spans="1:55" x14ac:dyDescent="0.3">
      <c r="A11472" s="76"/>
      <c r="B11472" s="104"/>
      <c r="C11472" s="76"/>
      <c r="D11472" s="77"/>
      <c r="E11472" s="12"/>
      <c r="F11472" s="78"/>
      <c r="G11472" s="77"/>
      <c r="H11472" s="79"/>
      <c r="BA11472" s="5" t="str">
        <f t="shared" si="179"/>
        <v/>
      </c>
      <c r="BB11472" s="5" t="str">
        <f>IF(OR($E11472="",$G11472&lt;&gt;"Ativo"),"",IF(COUNTIFS($E$4:$E11472,$E11472,$A$4:$A11472,$A11472,$G$4:$G11472,"Ativo")=1,1,0))</f>
        <v/>
      </c>
      <c r="BC11472" t="str">
        <f>IF(OR($A11472="",$G11472&lt;&gt;"Ativo"),"",IF(COUNTIFS($A$4:$A11472,$A11472,$G$4:$G11472,"Ativo")=1,1,0))</f>
        <v/>
      </c>
    </row>
    <row r="11473" spans="1:55" x14ac:dyDescent="0.3">
      <c r="A11473" s="76"/>
      <c r="B11473" s="104"/>
      <c r="C11473" s="76"/>
      <c r="D11473" s="77"/>
      <c r="E11473" s="12"/>
      <c r="F11473" s="78"/>
      <c r="G11473" s="77"/>
      <c r="H11473" s="79"/>
      <c r="BA11473" s="5" t="str">
        <f t="shared" si="179"/>
        <v/>
      </c>
      <c r="BB11473" s="5" t="str">
        <f>IF(OR($E11473="",$G11473&lt;&gt;"Ativo"),"",IF(COUNTIFS($E$4:$E11473,$E11473,$A$4:$A11473,$A11473,$G$4:$G11473,"Ativo")=1,1,0))</f>
        <v/>
      </c>
      <c r="BC11473" t="str">
        <f>IF(OR($A11473="",$G11473&lt;&gt;"Ativo"),"",IF(COUNTIFS($A$4:$A11473,$A11473,$G$4:$G11473,"Ativo")=1,1,0))</f>
        <v/>
      </c>
    </row>
    <row r="11474" spans="1:55" x14ac:dyDescent="0.3">
      <c r="A11474" s="76"/>
      <c r="B11474" s="104"/>
      <c r="C11474" s="76"/>
      <c r="D11474" s="77"/>
      <c r="E11474" s="12"/>
      <c r="F11474" s="78"/>
      <c r="G11474" s="77"/>
      <c r="H11474" s="79"/>
      <c r="BA11474" s="5" t="str">
        <f t="shared" si="179"/>
        <v/>
      </c>
      <c r="BB11474" s="5" t="str">
        <f>IF(OR($E11474="",$G11474&lt;&gt;"Ativo"),"",IF(COUNTIFS($E$4:$E11474,$E11474,$A$4:$A11474,$A11474,$G$4:$G11474,"Ativo")=1,1,0))</f>
        <v/>
      </c>
      <c r="BC11474" t="str">
        <f>IF(OR($A11474="",$G11474&lt;&gt;"Ativo"),"",IF(COUNTIFS($A$4:$A11474,$A11474,$G$4:$G11474,"Ativo")=1,1,0))</f>
        <v/>
      </c>
    </row>
    <row r="11475" spans="1:55" x14ac:dyDescent="0.3">
      <c r="A11475" s="76"/>
      <c r="B11475" s="104"/>
      <c r="C11475" s="76"/>
      <c r="D11475" s="77"/>
      <c r="E11475" s="12"/>
      <c r="F11475" s="78"/>
      <c r="G11475" s="77"/>
      <c r="H11475" s="79"/>
      <c r="BA11475" s="5" t="str">
        <f t="shared" si="179"/>
        <v/>
      </c>
      <c r="BB11475" s="5" t="str">
        <f>IF(OR($E11475="",$G11475&lt;&gt;"Ativo"),"",IF(COUNTIFS($E$4:$E11475,$E11475,$A$4:$A11475,$A11475,$G$4:$G11475,"Ativo")=1,1,0))</f>
        <v/>
      </c>
      <c r="BC11475" t="str">
        <f>IF(OR($A11475="",$G11475&lt;&gt;"Ativo"),"",IF(COUNTIFS($A$4:$A11475,$A11475,$G$4:$G11475,"Ativo")=1,1,0))</f>
        <v/>
      </c>
    </row>
    <row r="11476" spans="1:55" x14ac:dyDescent="0.3">
      <c r="A11476" s="76"/>
      <c r="B11476" s="104"/>
      <c r="C11476" s="76"/>
      <c r="D11476" s="77"/>
      <c r="E11476" s="12"/>
      <c r="F11476" s="78"/>
      <c r="G11476" s="77"/>
      <c r="H11476" s="79"/>
      <c r="BA11476" s="5" t="str">
        <f t="shared" si="179"/>
        <v/>
      </c>
      <c r="BB11476" s="5" t="str">
        <f>IF(OR($E11476="",$G11476&lt;&gt;"Ativo"),"",IF(COUNTIFS($E$4:$E11476,$E11476,$A$4:$A11476,$A11476,$G$4:$G11476,"Ativo")=1,1,0))</f>
        <v/>
      </c>
      <c r="BC11476" t="str">
        <f>IF(OR($A11476="",$G11476&lt;&gt;"Ativo"),"",IF(COUNTIFS($A$4:$A11476,$A11476,$G$4:$G11476,"Ativo")=1,1,0))</f>
        <v/>
      </c>
    </row>
    <row r="11477" spans="1:55" x14ac:dyDescent="0.3">
      <c r="A11477" s="76"/>
      <c r="B11477" s="104"/>
      <c r="C11477" s="76"/>
      <c r="D11477" s="77"/>
      <c r="E11477" s="12"/>
      <c r="F11477" s="78"/>
      <c r="G11477" s="77"/>
      <c r="H11477" s="79"/>
      <c r="BA11477" s="5" t="str">
        <f t="shared" si="179"/>
        <v/>
      </c>
      <c r="BB11477" s="5" t="str">
        <f>IF(OR($E11477="",$G11477&lt;&gt;"Ativo"),"",IF(COUNTIFS($E$4:$E11477,$E11477,$A$4:$A11477,$A11477,$G$4:$G11477,"Ativo")=1,1,0))</f>
        <v/>
      </c>
      <c r="BC11477" t="str">
        <f>IF(OR($A11477="",$G11477&lt;&gt;"Ativo"),"",IF(COUNTIFS($A$4:$A11477,$A11477,$G$4:$G11477,"Ativo")=1,1,0))</f>
        <v/>
      </c>
    </row>
    <row r="11478" spans="1:55" x14ac:dyDescent="0.3">
      <c r="A11478" s="76"/>
      <c r="B11478" s="104"/>
      <c r="C11478" s="76"/>
      <c r="D11478" s="77"/>
      <c r="E11478" s="12"/>
      <c r="F11478" s="78"/>
      <c r="G11478" s="77"/>
      <c r="H11478" s="79"/>
      <c r="BA11478" s="5" t="str">
        <f t="shared" si="179"/>
        <v/>
      </c>
      <c r="BB11478" s="5" t="str">
        <f>IF(OR($E11478="",$G11478&lt;&gt;"Ativo"),"",IF(COUNTIFS($E$4:$E11478,$E11478,$A$4:$A11478,$A11478,$G$4:$G11478,"Ativo")=1,1,0))</f>
        <v/>
      </c>
      <c r="BC11478" t="str">
        <f>IF(OR($A11478="",$G11478&lt;&gt;"Ativo"),"",IF(COUNTIFS($A$4:$A11478,$A11478,$G$4:$G11478,"Ativo")=1,1,0))</f>
        <v/>
      </c>
    </row>
    <row r="11479" spans="1:55" x14ac:dyDescent="0.3">
      <c r="A11479" s="76"/>
      <c r="B11479" s="104"/>
      <c r="C11479" s="76"/>
      <c r="D11479" s="77"/>
      <c r="E11479" s="12"/>
      <c r="F11479" s="78"/>
      <c r="G11479" s="77"/>
      <c r="H11479" s="79"/>
      <c r="BA11479" s="5" t="str">
        <f t="shared" si="179"/>
        <v/>
      </c>
      <c r="BB11479" s="5" t="str">
        <f>IF(OR($E11479="",$G11479&lt;&gt;"Ativo"),"",IF(COUNTIFS($E$4:$E11479,$E11479,$A$4:$A11479,$A11479,$G$4:$G11479,"Ativo")=1,1,0))</f>
        <v/>
      </c>
      <c r="BC11479" t="str">
        <f>IF(OR($A11479="",$G11479&lt;&gt;"Ativo"),"",IF(COUNTIFS($A$4:$A11479,$A11479,$G$4:$G11479,"Ativo")=1,1,0))</f>
        <v/>
      </c>
    </row>
    <row r="11480" spans="1:55" x14ac:dyDescent="0.3">
      <c r="A11480" s="76"/>
      <c r="B11480" s="104"/>
      <c r="C11480" s="76"/>
      <c r="D11480" s="77"/>
      <c r="E11480" s="12"/>
      <c r="F11480" s="78"/>
      <c r="G11480" s="77"/>
      <c r="H11480" s="79"/>
      <c r="BA11480" s="5" t="str">
        <f t="shared" si="179"/>
        <v/>
      </c>
      <c r="BB11480" s="5" t="str">
        <f>IF(OR($E11480="",$G11480&lt;&gt;"Ativo"),"",IF(COUNTIFS($E$4:$E11480,$E11480,$A$4:$A11480,$A11480,$G$4:$G11480,"Ativo")=1,1,0))</f>
        <v/>
      </c>
      <c r="BC11480" t="str">
        <f>IF(OR($A11480="",$G11480&lt;&gt;"Ativo"),"",IF(COUNTIFS($A$4:$A11480,$A11480,$G$4:$G11480,"Ativo")=1,1,0))</f>
        <v/>
      </c>
    </row>
    <row r="11481" spans="1:55" x14ac:dyDescent="0.3">
      <c r="A11481" s="76"/>
      <c r="B11481" s="104"/>
      <c r="C11481" s="76"/>
      <c r="D11481" s="77"/>
      <c r="E11481" s="12"/>
      <c r="F11481" s="78"/>
      <c r="G11481" s="77"/>
      <c r="H11481" s="79"/>
      <c r="BA11481" s="5" t="str">
        <f t="shared" si="179"/>
        <v/>
      </c>
      <c r="BB11481" s="5" t="str">
        <f>IF(OR($E11481="",$G11481&lt;&gt;"Ativo"),"",IF(COUNTIFS($E$4:$E11481,$E11481,$A$4:$A11481,$A11481,$G$4:$G11481,"Ativo")=1,1,0))</f>
        <v/>
      </c>
      <c r="BC11481" t="str">
        <f>IF(OR($A11481="",$G11481&lt;&gt;"Ativo"),"",IF(COUNTIFS($A$4:$A11481,$A11481,$G$4:$G11481,"Ativo")=1,1,0))</f>
        <v/>
      </c>
    </row>
    <row r="11482" spans="1:55" x14ac:dyDescent="0.3">
      <c r="A11482" s="76"/>
      <c r="B11482" s="104"/>
      <c r="C11482" s="76"/>
      <c r="D11482" s="77"/>
      <c r="E11482" s="12"/>
      <c r="F11482" s="78"/>
      <c r="G11482" s="77"/>
      <c r="H11482" s="79"/>
      <c r="BA11482" s="5" t="str">
        <f t="shared" si="179"/>
        <v/>
      </c>
      <c r="BB11482" s="5" t="str">
        <f>IF(OR($E11482="",$G11482&lt;&gt;"Ativo"),"",IF(COUNTIFS($E$4:$E11482,$E11482,$A$4:$A11482,$A11482,$G$4:$G11482,"Ativo")=1,1,0))</f>
        <v/>
      </c>
      <c r="BC11482" t="str">
        <f>IF(OR($A11482="",$G11482&lt;&gt;"Ativo"),"",IF(COUNTIFS($A$4:$A11482,$A11482,$G$4:$G11482,"Ativo")=1,1,0))</f>
        <v/>
      </c>
    </row>
    <row r="11483" spans="1:55" x14ac:dyDescent="0.3">
      <c r="A11483" s="76"/>
      <c r="B11483" s="104"/>
      <c r="C11483" s="76"/>
      <c r="D11483" s="77"/>
      <c r="E11483" s="12"/>
      <c r="F11483" s="78"/>
      <c r="G11483" s="77"/>
      <c r="H11483" s="79"/>
      <c r="BA11483" s="5" t="str">
        <f t="shared" si="179"/>
        <v/>
      </c>
      <c r="BB11483" s="5" t="str">
        <f>IF(OR($E11483="",$G11483&lt;&gt;"Ativo"),"",IF(COUNTIFS($E$4:$E11483,$E11483,$A$4:$A11483,$A11483,$G$4:$G11483,"Ativo")=1,1,0))</f>
        <v/>
      </c>
      <c r="BC11483" t="str">
        <f>IF(OR($A11483="",$G11483&lt;&gt;"Ativo"),"",IF(COUNTIFS($A$4:$A11483,$A11483,$G$4:$G11483,"Ativo")=1,1,0))</f>
        <v/>
      </c>
    </row>
    <row r="11484" spans="1:55" x14ac:dyDescent="0.3">
      <c r="A11484" s="76"/>
      <c r="B11484" s="104"/>
      <c r="C11484" s="76"/>
      <c r="D11484" s="77"/>
      <c r="E11484" s="12"/>
      <c r="F11484" s="78"/>
      <c r="G11484" s="77"/>
      <c r="H11484" s="79"/>
      <c r="BA11484" s="5" t="str">
        <f t="shared" si="179"/>
        <v/>
      </c>
      <c r="BB11484" s="5" t="str">
        <f>IF(OR($E11484="",$G11484&lt;&gt;"Ativo"),"",IF(COUNTIFS($E$4:$E11484,$E11484,$A$4:$A11484,$A11484,$G$4:$G11484,"Ativo")=1,1,0))</f>
        <v/>
      </c>
      <c r="BC11484" t="str">
        <f>IF(OR($A11484="",$G11484&lt;&gt;"Ativo"),"",IF(COUNTIFS($A$4:$A11484,$A11484,$G$4:$G11484,"Ativo")=1,1,0))</f>
        <v/>
      </c>
    </row>
    <row r="11485" spans="1:55" x14ac:dyDescent="0.3">
      <c r="A11485" s="76"/>
      <c r="B11485" s="104"/>
      <c r="C11485" s="76"/>
      <c r="D11485" s="77"/>
      <c r="E11485" s="12"/>
      <c r="F11485" s="78"/>
      <c r="G11485" s="77"/>
      <c r="H11485" s="79"/>
      <c r="BA11485" s="5" t="str">
        <f t="shared" si="179"/>
        <v/>
      </c>
      <c r="BB11485" s="5" t="str">
        <f>IF(OR($E11485="",$G11485&lt;&gt;"Ativo"),"",IF(COUNTIFS($E$4:$E11485,$E11485,$A$4:$A11485,$A11485,$G$4:$G11485,"Ativo")=1,1,0))</f>
        <v/>
      </c>
      <c r="BC11485" t="str">
        <f>IF(OR($A11485="",$G11485&lt;&gt;"Ativo"),"",IF(COUNTIFS($A$4:$A11485,$A11485,$G$4:$G11485,"Ativo")=1,1,0))</f>
        <v/>
      </c>
    </row>
    <row r="11486" spans="1:55" x14ac:dyDescent="0.3">
      <c r="A11486" s="76"/>
      <c r="B11486" s="104"/>
      <c r="C11486" s="76"/>
      <c r="D11486" s="77"/>
      <c r="E11486" s="12"/>
      <c r="F11486" s="78"/>
      <c r="G11486" s="77"/>
      <c r="H11486" s="79"/>
      <c r="BA11486" s="5" t="str">
        <f t="shared" si="179"/>
        <v/>
      </c>
      <c r="BB11486" s="5" t="str">
        <f>IF(OR($E11486="",$G11486&lt;&gt;"Ativo"),"",IF(COUNTIFS($E$4:$E11486,$E11486,$A$4:$A11486,$A11486,$G$4:$G11486,"Ativo")=1,1,0))</f>
        <v/>
      </c>
      <c r="BC11486" t="str">
        <f>IF(OR($A11486="",$G11486&lt;&gt;"Ativo"),"",IF(COUNTIFS($A$4:$A11486,$A11486,$G$4:$G11486,"Ativo")=1,1,0))</f>
        <v/>
      </c>
    </row>
    <row r="11487" spans="1:55" x14ac:dyDescent="0.3">
      <c r="A11487" s="76"/>
      <c r="B11487" s="104"/>
      <c r="C11487" s="76"/>
      <c r="D11487" s="77"/>
      <c r="E11487" s="12"/>
      <c r="F11487" s="78"/>
      <c r="G11487" s="77"/>
      <c r="H11487" s="79"/>
      <c r="BA11487" s="5" t="str">
        <f t="shared" si="179"/>
        <v/>
      </c>
      <c r="BB11487" s="5" t="str">
        <f>IF(OR($E11487="",$G11487&lt;&gt;"Ativo"),"",IF(COUNTIFS($E$4:$E11487,$E11487,$A$4:$A11487,$A11487,$G$4:$G11487,"Ativo")=1,1,0))</f>
        <v/>
      </c>
      <c r="BC11487" t="str">
        <f>IF(OR($A11487="",$G11487&lt;&gt;"Ativo"),"",IF(COUNTIFS($A$4:$A11487,$A11487,$G$4:$G11487,"Ativo")=1,1,0))</f>
        <v/>
      </c>
    </row>
    <row r="11488" spans="1:55" x14ac:dyDescent="0.3">
      <c r="A11488" s="76"/>
      <c r="B11488" s="104"/>
      <c r="C11488" s="76"/>
      <c r="D11488" s="77"/>
      <c r="E11488" s="12"/>
      <c r="F11488" s="78"/>
      <c r="G11488" s="77"/>
      <c r="H11488" s="79"/>
      <c r="BA11488" s="5" t="str">
        <f t="shared" si="179"/>
        <v/>
      </c>
      <c r="BB11488" s="5" t="str">
        <f>IF(OR($E11488="",$G11488&lt;&gt;"Ativo"),"",IF(COUNTIFS($E$4:$E11488,$E11488,$A$4:$A11488,$A11488,$G$4:$G11488,"Ativo")=1,1,0))</f>
        <v/>
      </c>
      <c r="BC11488" t="str">
        <f>IF(OR($A11488="",$G11488&lt;&gt;"Ativo"),"",IF(COUNTIFS($A$4:$A11488,$A11488,$G$4:$G11488,"Ativo")=1,1,0))</f>
        <v/>
      </c>
    </row>
    <row r="11489" spans="1:55" x14ac:dyDescent="0.3">
      <c r="A11489" s="76"/>
      <c r="B11489" s="104"/>
      <c r="C11489" s="76"/>
      <c r="D11489" s="77"/>
      <c r="E11489" s="12"/>
      <c r="F11489" s="78"/>
      <c r="G11489" s="77"/>
      <c r="H11489" s="79"/>
      <c r="BA11489" s="5" t="str">
        <f t="shared" si="179"/>
        <v/>
      </c>
      <c r="BB11489" s="5" t="str">
        <f>IF(OR($E11489="",$G11489&lt;&gt;"Ativo"),"",IF(COUNTIFS($E$4:$E11489,$E11489,$A$4:$A11489,$A11489,$G$4:$G11489,"Ativo")=1,1,0))</f>
        <v/>
      </c>
      <c r="BC11489" t="str">
        <f>IF(OR($A11489="",$G11489&lt;&gt;"Ativo"),"",IF(COUNTIFS($A$4:$A11489,$A11489,$G$4:$G11489,"Ativo")=1,1,0))</f>
        <v/>
      </c>
    </row>
    <row r="11490" spans="1:55" x14ac:dyDescent="0.3">
      <c r="A11490" s="76"/>
      <c r="B11490" s="104"/>
      <c r="C11490" s="76"/>
      <c r="D11490" s="77"/>
      <c r="E11490" s="12"/>
      <c r="F11490" s="78"/>
      <c r="G11490" s="77"/>
      <c r="H11490" s="79"/>
      <c r="BA11490" s="5" t="str">
        <f t="shared" si="179"/>
        <v/>
      </c>
      <c r="BB11490" s="5" t="str">
        <f>IF(OR($E11490="",$G11490&lt;&gt;"Ativo"),"",IF(COUNTIFS($E$4:$E11490,$E11490,$A$4:$A11490,$A11490,$G$4:$G11490,"Ativo")=1,1,0))</f>
        <v/>
      </c>
      <c r="BC11490" t="str">
        <f>IF(OR($A11490="",$G11490&lt;&gt;"Ativo"),"",IF(COUNTIFS($A$4:$A11490,$A11490,$G$4:$G11490,"Ativo")=1,1,0))</f>
        <v/>
      </c>
    </row>
    <row r="11491" spans="1:55" x14ac:dyDescent="0.3">
      <c r="A11491" s="76"/>
      <c r="B11491" s="104"/>
      <c r="C11491" s="76"/>
      <c r="D11491" s="77"/>
      <c r="E11491" s="12"/>
      <c r="F11491" s="78"/>
      <c r="G11491" s="77"/>
      <c r="H11491" s="79"/>
      <c r="BA11491" s="5" t="str">
        <f t="shared" si="179"/>
        <v/>
      </c>
      <c r="BB11491" s="5" t="str">
        <f>IF(OR($E11491="",$G11491&lt;&gt;"Ativo"),"",IF(COUNTIFS($E$4:$E11491,$E11491,$A$4:$A11491,$A11491,$G$4:$G11491,"Ativo")=1,1,0))</f>
        <v/>
      </c>
      <c r="BC11491" t="str">
        <f>IF(OR($A11491="",$G11491&lt;&gt;"Ativo"),"",IF(COUNTIFS($A$4:$A11491,$A11491,$G$4:$G11491,"Ativo")=1,1,0))</f>
        <v/>
      </c>
    </row>
    <row r="11492" spans="1:55" x14ac:dyDescent="0.3">
      <c r="A11492" s="76"/>
      <c r="B11492" s="104"/>
      <c r="C11492" s="76"/>
      <c r="D11492" s="77"/>
      <c r="E11492" s="12"/>
      <c r="F11492" s="78"/>
      <c r="G11492" s="77"/>
      <c r="H11492" s="79"/>
      <c r="BA11492" s="5" t="str">
        <f t="shared" si="179"/>
        <v/>
      </c>
      <c r="BB11492" s="5" t="str">
        <f>IF(OR($E11492="",$G11492&lt;&gt;"Ativo"),"",IF(COUNTIFS($E$4:$E11492,$E11492,$A$4:$A11492,$A11492,$G$4:$G11492,"Ativo")=1,1,0))</f>
        <v/>
      </c>
      <c r="BC11492" t="str">
        <f>IF(OR($A11492="",$G11492&lt;&gt;"Ativo"),"",IF(COUNTIFS($A$4:$A11492,$A11492,$G$4:$G11492,"Ativo")=1,1,0))</f>
        <v/>
      </c>
    </row>
    <row r="11493" spans="1:55" x14ac:dyDescent="0.3">
      <c r="A11493" s="76"/>
      <c r="B11493" s="104"/>
      <c r="C11493" s="76"/>
      <c r="D11493" s="77"/>
      <c r="E11493" s="12"/>
      <c r="F11493" s="78"/>
      <c r="G11493" s="77"/>
      <c r="H11493" s="79"/>
      <c r="BA11493" s="5" t="str">
        <f t="shared" si="179"/>
        <v/>
      </c>
      <c r="BB11493" s="5" t="str">
        <f>IF(OR($E11493="",$G11493&lt;&gt;"Ativo"),"",IF(COUNTIFS($E$4:$E11493,$E11493,$A$4:$A11493,$A11493,$G$4:$G11493,"Ativo")=1,1,0))</f>
        <v/>
      </c>
      <c r="BC11493" t="str">
        <f>IF(OR($A11493="",$G11493&lt;&gt;"Ativo"),"",IF(COUNTIFS($A$4:$A11493,$A11493,$G$4:$G11493,"Ativo")=1,1,0))</f>
        <v/>
      </c>
    </row>
    <row r="11494" spans="1:55" x14ac:dyDescent="0.3">
      <c r="A11494" s="76"/>
      <c r="B11494" s="104"/>
      <c r="C11494" s="76"/>
      <c r="D11494" s="77"/>
      <c r="E11494" s="12"/>
      <c r="F11494" s="78"/>
      <c r="G11494" s="77"/>
      <c r="H11494" s="79"/>
      <c r="BA11494" s="5" t="str">
        <f t="shared" si="179"/>
        <v/>
      </c>
      <c r="BB11494" s="5" t="str">
        <f>IF(OR($E11494="",$G11494&lt;&gt;"Ativo"),"",IF(COUNTIFS($E$4:$E11494,$E11494,$A$4:$A11494,$A11494,$G$4:$G11494,"Ativo")=1,1,0))</f>
        <v/>
      </c>
      <c r="BC11494" t="str">
        <f>IF(OR($A11494="",$G11494&lt;&gt;"Ativo"),"",IF(COUNTIFS($A$4:$A11494,$A11494,$G$4:$G11494,"Ativo")=1,1,0))</f>
        <v/>
      </c>
    </row>
    <row r="11495" spans="1:55" x14ac:dyDescent="0.3">
      <c r="A11495" s="76"/>
      <c r="B11495" s="104"/>
      <c r="C11495" s="76"/>
      <c r="D11495" s="77"/>
      <c r="E11495" s="12"/>
      <c r="F11495" s="78"/>
      <c r="G11495" s="77"/>
      <c r="H11495" s="79"/>
      <c r="BA11495" s="5" t="str">
        <f t="shared" si="179"/>
        <v/>
      </c>
      <c r="BB11495" s="5" t="str">
        <f>IF(OR($E11495="",$G11495&lt;&gt;"Ativo"),"",IF(COUNTIFS($E$4:$E11495,$E11495,$A$4:$A11495,$A11495,$G$4:$G11495,"Ativo")=1,1,0))</f>
        <v/>
      </c>
      <c r="BC11495" t="str">
        <f>IF(OR($A11495="",$G11495&lt;&gt;"Ativo"),"",IF(COUNTIFS($A$4:$A11495,$A11495,$G$4:$G11495,"Ativo")=1,1,0))</f>
        <v/>
      </c>
    </row>
    <row r="11496" spans="1:55" x14ac:dyDescent="0.3">
      <c r="A11496" s="76"/>
      <c r="B11496" s="104"/>
      <c r="C11496" s="76"/>
      <c r="D11496" s="77"/>
      <c r="E11496" s="12"/>
      <c r="F11496" s="78"/>
      <c r="G11496" s="77"/>
      <c r="H11496" s="79"/>
      <c r="BA11496" s="5" t="str">
        <f t="shared" si="179"/>
        <v/>
      </c>
      <c r="BB11496" s="5" t="str">
        <f>IF(OR($E11496="",$G11496&lt;&gt;"Ativo"),"",IF(COUNTIFS($E$4:$E11496,$E11496,$A$4:$A11496,$A11496,$G$4:$G11496,"Ativo")=1,1,0))</f>
        <v/>
      </c>
      <c r="BC11496" t="str">
        <f>IF(OR($A11496="",$G11496&lt;&gt;"Ativo"),"",IF(COUNTIFS($A$4:$A11496,$A11496,$G$4:$G11496,"Ativo")=1,1,0))</f>
        <v/>
      </c>
    </row>
    <row r="11497" spans="1:55" x14ac:dyDescent="0.3">
      <c r="A11497" s="76"/>
      <c r="B11497" s="104"/>
      <c r="C11497" s="76"/>
      <c r="D11497" s="77"/>
      <c r="E11497" s="12"/>
      <c r="F11497" s="78"/>
      <c r="G11497" s="77"/>
      <c r="H11497" s="79"/>
      <c r="BA11497" s="5" t="str">
        <f t="shared" si="179"/>
        <v/>
      </c>
      <c r="BB11497" s="5" t="str">
        <f>IF(OR($E11497="",$G11497&lt;&gt;"Ativo"),"",IF(COUNTIFS($E$4:$E11497,$E11497,$A$4:$A11497,$A11497,$G$4:$G11497,"Ativo")=1,1,0))</f>
        <v/>
      </c>
      <c r="BC11497" t="str">
        <f>IF(OR($A11497="",$G11497&lt;&gt;"Ativo"),"",IF(COUNTIFS($A$4:$A11497,$A11497,$G$4:$G11497,"Ativo")=1,1,0))</f>
        <v/>
      </c>
    </row>
    <row r="11498" spans="1:55" x14ac:dyDescent="0.3">
      <c r="A11498" s="76"/>
      <c r="B11498" s="104"/>
      <c r="C11498" s="76"/>
      <c r="D11498" s="77"/>
      <c r="E11498" s="12"/>
      <c r="F11498" s="78"/>
      <c r="G11498" s="77"/>
      <c r="H11498" s="79"/>
      <c r="BA11498" s="5" t="str">
        <f t="shared" si="179"/>
        <v/>
      </c>
      <c r="BB11498" s="5" t="str">
        <f>IF(OR($E11498="",$G11498&lt;&gt;"Ativo"),"",IF(COUNTIFS($E$4:$E11498,$E11498,$A$4:$A11498,$A11498,$G$4:$G11498,"Ativo")=1,1,0))</f>
        <v/>
      </c>
      <c r="BC11498" t="str">
        <f>IF(OR($A11498="",$G11498&lt;&gt;"Ativo"),"",IF(COUNTIFS($A$4:$A11498,$A11498,$G$4:$G11498,"Ativo")=1,1,0))</f>
        <v/>
      </c>
    </row>
    <row r="11499" spans="1:55" x14ac:dyDescent="0.3">
      <c r="A11499" s="76"/>
      <c r="B11499" s="104"/>
      <c r="C11499" s="76"/>
      <c r="D11499" s="77"/>
      <c r="E11499" s="12"/>
      <c r="F11499" s="78"/>
      <c r="G11499" s="77"/>
      <c r="H11499" s="79"/>
      <c r="BA11499" s="5" t="str">
        <f t="shared" si="179"/>
        <v/>
      </c>
      <c r="BB11499" s="5" t="str">
        <f>IF(OR($E11499="",$G11499&lt;&gt;"Ativo"),"",IF(COUNTIFS($E$4:$E11499,$E11499,$A$4:$A11499,$A11499,$G$4:$G11499,"Ativo")=1,1,0))</f>
        <v/>
      </c>
      <c r="BC11499" t="str">
        <f>IF(OR($A11499="",$G11499&lt;&gt;"Ativo"),"",IF(COUNTIFS($A$4:$A11499,$A11499,$G$4:$G11499,"Ativo")=1,1,0))</f>
        <v/>
      </c>
    </row>
    <row r="11500" spans="1:55" x14ac:dyDescent="0.3">
      <c r="A11500" s="76"/>
      <c r="B11500" s="104"/>
      <c r="C11500" s="76"/>
      <c r="D11500" s="77"/>
      <c r="E11500" s="12"/>
      <c r="F11500" s="78"/>
      <c r="G11500" s="77"/>
      <c r="H11500" s="79"/>
      <c r="BA11500" s="5" t="str">
        <f t="shared" si="179"/>
        <v/>
      </c>
      <c r="BB11500" s="5" t="str">
        <f>IF(OR($E11500="",$G11500&lt;&gt;"Ativo"),"",IF(COUNTIFS($E$4:$E11500,$E11500,$A$4:$A11500,$A11500,$G$4:$G11500,"Ativo")=1,1,0))</f>
        <v/>
      </c>
      <c r="BC11500" t="str">
        <f>IF(OR($A11500="",$G11500&lt;&gt;"Ativo"),"",IF(COUNTIFS($A$4:$A11500,$A11500,$G$4:$G11500,"Ativo")=1,1,0))</f>
        <v/>
      </c>
    </row>
    <row r="11501" spans="1:55" x14ac:dyDescent="0.3">
      <c r="A11501" s="76"/>
      <c r="B11501" s="104"/>
      <c r="C11501" s="76"/>
      <c r="D11501" s="77"/>
      <c r="E11501" s="12"/>
      <c r="F11501" s="78"/>
      <c r="G11501" s="77"/>
      <c r="H11501" s="79"/>
      <c r="BA11501" s="5" t="str">
        <f t="shared" si="179"/>
        <v/>
      </c>
      <c r="BB11501" s="5" t="str">
        <f>IF(OR($E11501="",$G11501&lt;&gt;"Ativo"),"",IF(COUNTIFS($E$4:$E11501,$E11501,$A$4:$A11501,$A11501,$G$4:$G11501,"Ativo")=1,1,0))</f>
        <v/>
      </c>
      <c r="BC11501" t="str">
        <f>IF(OR($A11501="",$G11501&lt;&gt;"Ativo"),"",IF(COUNTIFS($A$4:$A11501,$A11501,$G$4:$G11501,"Ativo")=1,1,0))</f>
        <v/>
      </c>
    </row>
    <row r="11502" spans="1:55" x14ac:dyDescent="0.3">
      <c r="A11502" s="76"/>
      <c r="B11502" s="104"/>
      <c r="C11502" s="76"/>
      <c r="D11502" s="77"/>
      <c r="E11502" s="12"/>
      <c r="F11502" s="78"/>
      <c r="G11502" s="77"/>
      <c r="H11502" s="79"/>
      <c r="BA11502" s="5" t="str">
        <f t="shared" si="179"/>
        <v/>
      </c>
      <c r="BB11502" s="5" t="str">
        <f>IF(OR($E11502="",$G11502&lt;&gt;"Ativo"),"",IF(COUNTIFS($E$4:$E11502,$E11502,$A$4:$A11502,$A11502,$G$4:$G11502,"Ativo")=1,1,0))</f>
        <v/>
      </c>
      <c r="BC11502" t="str">
        <f>IF(OR($A11502="",$G11502&lt;&gt;"Ativo"),"",IF(COUNTIFS($A$4:$A11502,$A11502,$G$4:$G11502,"Ativo")=1,1,0))</f>
        <v/>
      </c>
    </row>
    <row r="11503" spans="1:55" x14ac:dyDescent="0.3">
      <c r="A11503" s="76"/>
      <c r="B11503" s="104"/>
      <c r="C11503" s="76"/>
      <c r="D11503" s="77"/>
      <c r="E11503" s="12"/>
      <c r="F11503" s="78"/>
      <c r="G11503" s="77"/>
      <c r="H11503" s="79"/>
      <c r="BA11503" s="5" t="str">
        <f t="shared" si="179"/>
        <v/>
      </c>
      <c r="BB11503" s="5" t="str">
        <f>IF(OR($E11503="",$G11503&lt;&gt;"Ativo"),"",IF(COUNTIFS($E$4:$E11503,$E11503,$A$4:$A11503,$A11503,$G$4:$G11503,"Ativo")=1,1,0))</f>
        <v/>
      </c>
      <c r="BC11503" t="str">
        <f>IF(OR($A11503="",$G11503&lt;&gt;"Ativo"),"",IF(COUNTIFS($A$4:$A11503,$A11503,$G$4:$G11503,"Ativo")=1,1,0))</f>
        <v/>
      </c>
    </row>
    <row r="11504" spans="1:55" x14ac:dyDescent="0.3">
      <c r="A11504" s="76"/>
      <c r="B11504" s="104"/>
      <c r="C11504" s="76"/>
      <c r="D11504" s="77"/>
      <c r="E11504" s="12"/>
      <c r="F11504" s="78"/>
      <c r="G11504" s="77"/>
      <c r="H11504" s="79"/>
      <c r="BA11504" s="5" t="str">
        <f t="shared" si="179"/>
        <v/>
      </c>
      <c r="BB11504" s="5" t="str">
        <f>IF(OR($E11504="",$G11504&lt;&gt;"Ativo"),"",IF(COUNTIFS($E$4:$E11504,$E11504,$A$4:$A11504,$A11504,$G$4:$G11504,"Ativo")=1,1,0))</f>
        <v/>
      </c>
      <c r="BC11504" t="str">
        <f>IF(OR($A11504="",$G11504&lt;&gt;"Ativo"),"",IF(COUNTIFS($A$4:$A11504,$A11504,$G$4:$G11504,"Ativo")=1,1,0))</f>
        <v/>
      </c>
    </row>
    <row r="11505" spans="1:55" x14ac:dyDescent="0.3">
      <c r="A11505" s="76"/>
      <c r="B11505" s="104"/>
      <c r="C11505" s="76"/>
      <c r="D11505" s="77"/>
      <c r="E11505" s="12"/>
      <c r="F11505" s="78"/>
      <c r="G11505" s="77"/>
      <c r="H11505" s="79"/>
      <c r="BA11505" s="5" t="str">
        <f t="shared" si="179"/>
        <v/>
      </c>
      <c r="BB11505" s="5" t="str">
        <f>IF(OR($E11505="",$G11505&lt;&gt;"Ativo"),"",IF(COUNTIFS($E$4:$E11505,$E11505,$A$4:$A11505,$A11505,$G$4:$G11505,"Ativo")=1,1,0))</f>
        <v/>
      </c>
      <c r="BC11505" t="str">
        <f>IF(OR($A11505="",$G11505&lt;&gt;"Ativo"),"",IF(COUNTIFS($A$4:$A11505,$A11505,$G$4:$G11505,"Ativo")=1,1,0))</f>
        <v/>
      </c>
    </row>
    <row r="11506" spans="1:55" x14ac:dyDescent="0.3">
      <c r="A11506" s="76"/>
      <c r="B11506" s="104"/>
      <c r="C11506" s="76"/>
      <c r="D11506" s="77"/>
      <c r="E11506" s="12"/>
      <c r="F11506" s="78"/>
      <c r="G11506" s="77"/>
      <c r="H11506" s="79"/>
      <c r="BA11506" s="5" t="str">
        <f t="shared" si="179"/>
        <v/>
      </c>
      <c r="BB11506" s="5" t="str">
        <f>IF(OR($E11506="",$G11506&lt;&gt;"Ativo"),"",IF(COUNTIFS($E$4:$E11506,$E11506,$A$4:$A11506,$A11506,$G$4:$G11506,"Ativo")=1,1,0))</f>
        <v/>
      </c>
      <c r="BC11506" t="str">
        <f>IF(OR($A11506="",$G11506&lt;&gt;"Ativo"),"",IF(COUNTIFS($A$4:$A11506,$A11506,$G$4:$G11506,"Ativo")=1,1,0))</f>
        <v/>
      </c>
    </row>
    <row r="11507" spans="1:55" x14ac:dyDescent="0.3">
      <c r="A11507" s="76"/>
      <c r="B11507" s="104"/>
      <c r="C11507" s="76"/>
      <c r="D11507" s="77"/>
      <c r="E11507" s="12"/>
      <c r="F11507" s="78"/>
      <c r="G11507" s="77"/>
      <c r="H11507" s="79"/>
      <c r="BA11507" s="5" t="str">
        <f t="shared" si="179"/>
        <v/>
      </c>
      <c r="BB11507" s="5" t="str">
        <f>IF(OR($E11507="",$G11507&lt;&gt;"Ativo"),"",IF(COUNTIFS($E$4:$E11507,$E11507,$A$4:$A11507,$A11507,$G$4:$G11507,"Ativo")=1,1,0))</f>
        <v/>
      </c>
      <c r="BC11507" t="str">
        <f>IF(OR($A11507="",$G11507&lt;&gt;"Ativo"),"",IF(COUNTIFS($A$4:$A11507,$A11507,$G$4:$G11507,"Ativo")=1,1,0))</f>
        <v/>
      </c>
    </row>
    <row r="11508" spans="1:55" x14ac:dyDescent="0.3">
      <c r="A11508" s="76"/>
      <c r="B11508" s="104"/>
      <c r="C11508" s="76"/>
      <c r="D11508" s="77"/>
      <c r="E11508" s="12"/>
      <c r="F11508" s="78"/>
      <c r="G11508" s="77"/>
      <c r="H11508" s="79"/>
      <c r="BA11508" s="5" t="str">
        <f t="shared" si="179"/>
        <v/>
      </c>
      <c r="BB11508" s="5" t="str">
        <f>IF(OR($E11508="",$G11508&lt;&gt;"Ativo"),"",IF(COUNTIFS($E$4:$E11508,$E11508,$A$4:$A11508,$A11508,$G$4:$G11508,"Ativo")=1,1,0))</f>
        <v/>
      </c>
      <c r="BC11508" t="str">
        <f>IF(OR($A11508="",$G11508&lt;&gt;"Ativo"),"",IF(COUNTIFS($A$4:$A11508,$A11508,$G$4:$G11508,"Ativo")=1,1,0))</f>
        <v/>
      </c>
    </row>
    <row r="11509" spans="1:55" x14ac:dyDescent="0.3">
      <c r="A11509" s="76"/>
      <c r="B11509" s="104"/>
      <c r="C11509" s="76"/>
      <c r="D11509" s="77"/>
      <c r="E11509" s="12"/>
      <c r="F11509" s="78"/>
      <c r="G11509" s="77"/>
      <c r="H11509" s="79"/>
      <c r="BA11509" s="5" t="str">
        <f t="shared" si="179"/>
        <v/>
      </c>
      <c r="BB11509" s="5" t="str">
        <f>IF(OR($E11509="",$G11509&lt;&gt;"Ativo"),"",IF(COUNTIFS($E$4:$E11509,$E11509,$A$4:$A11509,$A11509,$G$4:$G11509,"Ativo")=1,1,0))</f>
        <v/>
      </c>
      <c r="BC11509" t="str">
        <f>IF(OR($A11509="",$G11509&lt;&gt;"Ativo"),"",IF(COUNTIFS($A$4:$A11509,$A11509,$G$4:$G11509,"Ativo")=1,1,0))</f>
        <v/>
      </c>
    </row>
    <row r="11510" spans="1:55" x14ac:dyDescent="0.3">
      <c r="A11510" s="76"/>
      <c r="B11510" s="104"/>
      <c r="C11510" s="76"/>
      <c r="D11510" s="77"/>
      <c r="E11510" s="12"/>
      <c r="F11510" s="78"/>
      <c r="G11510" s="77"/>
      <c r="H11510" s="79"/>
      <c r="BA11510" s="5" t="str">
        <f t="shared" si="179"/>
        <v/>
      </c>
      <c r="BB11510" s="5" t="str">
        <f>IF(OR($E11510="",$G11510&lt;&gt;"Ativo"),"",IF(COUNTIFS($E$4:$E11510,$E11510,$A$4:$A11510,$A11510,$G$4:$G11510,"Ativo")=1,1,0))</f>
        <v/>
      </c>
      <c r="BC11510" t="str">
        <f>IF(OR($A11510="",$G11510&lt;&gt;"Ativo"),"",IF(COUNTIFS($A$4:$A11510,$A11510,$G$4:$G11510,"Ativo")=1,1,0))</f>
        <v/>
      </c>
    </row>
    <row r="11511" spans="1:55" x14ac:dyDescent="0.3">
      <c r="A11511" s="76"/>
      <c r="B11511" s="104"/>
      <c r="C11511" s="76"/>
      <c r="D11511" s="77"/>
      <c r="E11511" s="12"/>
      <c r="F11511" s="78"/>
      <c r="G11511" s="77"/>
      <c r="H11511" s="79"/>
      <c r="BA11511" s="5" t="str">
        <f t="shared" si="179"/>
        <v/>
      </c>
      <c r="BB11511" s="5" t="str">
        <f>IF(OR($E11511="",$G11511&lt;&gt;"Ativo"),"",IF(COUNTIFS($E$4:$E11511,$E11511,$A$4:$A11511,$A11511,$G$4:$G11511,"Ativo")=1,1,0))</f>
        <v/>
      </c>
      <c r="BC11511" t="str">
        <f>IF(OR($A11511="",$G11511&lt;&gt;"Ativo"),"",IF(COUNTIFS($A$4:$A11511,$A11511,$G$4:$G11511,"Ativo")=1,1,0))</f>
        <v/>
      </c>
    </row>
    <row r="11512" spans="1:55" x14ac:dyDescent="0.3">
      <c r="A11512" s="76"/>
      <c r="B11512" s="104"/>
      <c r="C11512" s="76"/>
      <c r="D11512" s="77"/>
      <c r="E11512" s="12"/>
      <c r="F11512" s="78"/>
      <c r="G11512" s="77"/>
      <c r="H11512" s="79"/>
      <c r="BA11512" s="5" t="str">
        <f t="shared" si="179"/>
        <v/>
      </c>
      <c r="BB11512" s="5" t="str">
        <f>IF(OR($E11512="",$G11512&lt;&gt;"Ativo"),"",IF(COUNTIFS($E$4:$E11512,$E11512,$A$4:$A11512,$A11512,$G$4:$G11512,"Ativo")=1,1,0))</f>
        <v/>
      </c>
      <c r="BC11512" t="str">
        <f>IF(OR($A11512="",$G11512&lt;&gt;"Ativo"),"",IF(COUNTIFS($A$4:$A11512,$A11512,$G$4:$G11512,"Ativo")=1,1,0))</f>
        <v/>
      </c>
    </row>
    <row r="11513" spans="1:55" x14ac:dyDescent="0.3">
      <c r="A11513" s="76"/>
      <c r="B11513" s="104"/>
      <c r="C11513" s="76"/>
      <c r="D11513" s="77"/>
      <c r="E11513" s="12"/>
      <c r="F11513" s="78"/>
      <c r="G11513" s="77"/>
      <c r="H11513" s="79"/>
      <c r="BA11513" s="5" t="str">
        <f t="shared" si="179"/>
        <v/>
      </c>
      <c r="BB11513" s="5" t="str">
        <f>IF(OR($E11513="",$G11513&lt;&gt;"Ativo"),"",IF(COUNTIFS($E$4:$E11513,$E11513,$A$4:$A11513,$A11513,$G$4:$G11513,"Ativo")=1,1,0))</f>
        <v/>
      </c>
      <c r="BC11513" t="str">
        <f>IF(OR($A11513="",$G11513&lt;&gt;"Ativo"),"",IF(COUNTIFS($A$4:$A11513,$A11513,$G$4:$G11513,"Ativo")=1,1,0))</f>
        <v/>
      </c>
    </row>
    <row r="11514" spans="1:55" x14ac:dyDescent="0.3">
      <c r="A11514" s="76"/>
      <c r="B11514" s="104"/>
      <c r="C11514" s="76"/>
      <c r="D11514" s="77"/>
      <c r="E11514" s="12"/>
      <c r="F11514" s="78"/>
      <c r="G11514" s="77"/>
      <c r="H11514" s="79"/>
      <c r="BA11514" s="5" t="str">
        <f t="shared" si="179"/>
        <v/>
      </c>
      <c r="BB11514" s="5" t="str">
        <f>IF(OR($E11514="",$G11514&lt;&gt;"Ativo"),"",IF(COUNTIFS($E$4:$E11514,$E11514,$A$4:$A11514,$A11514,$G$4:$G11514,"Ativo")=1,1,0))</f>
        <v/>
      </c>
      <c r="BC11514" t="str">
        <f>IF(OR($A11514="",$G11514&lt;&gt;"Ativo"),"",IF(COUNTIFS($A$4:$A11514,$A11514,$G$4:$G11514,"Ativo")=1,1,0))</f>
        <v/>
      </c>
    </row>
    <row r="11515" spans="1:55" x14ac:dyDescent="0.3">
      <c r="A11515" s="76"/>
      <c r="B11515" s="104"/>
      <c r="C11515" s="76"/>
      <c r="D11515" s="77"/>
      <c r="E11515" s="12"/>
      <c r="F11515" s="78"/>
      <c r="G11515" s="77"/>
      <c r="H11515" s="79"/>
      <c r="BA11515" s="5" t="str">
        <f t="shared" si="179"/>
        <v/>
      </c>
      <c r="BB11515" s="5" t="str">
        <f>IF(OR($E11515="",$G11515&lt;&gt;"Ativo"),"",IF(COUNTIFS($E$4:$E11515,$E11515,$A$4:$A11515,$A11515,$G$4:$G11515,"Ativo")=1,1,0))</f>
        <v/>
      </c>
      <c r="BC11515" t="str">
        <f>IF(OR($A11515="",$G11515&lt;&gt;"Ativo"),"",IF(COUNTIFS($A$4:$A11515,$A11515,$G$4:$G11515,"Ativo")=1,1,0))</f>
        <v/>
      </c>
    </row>
    <row r="11516" spans="1:55" x14ac:dyDescent="0.3">
      <c r="A11516" s="76"/>
      <c r="B11516" s="104"/>
      <c r="C11516" s="76"/>
      <c r="D11516" s="77"/>
      <c r="E11516" s="12"/>
      <c r="F11516" s="78"/>
      <c r="G11516" s="77"/>
      <c r="H11516" s="79"/>
      <c r="BA11516" s="5" t="str">
        <f t="shared" si="179"/>
        <v/>
      </c>
      <c r="BB11516" s="5" t="str">
        <f>IF(OR($E11516="",$G11516&lt;&gt;"Ativo"),"",IF(COUNTIFS($E$4:$E11516,$E11516,$A$4:$A11516,$A11516,$G$4:$G11516,"Ativo")=1,1,0))</f>
        <v/>
      </c>
      <c r="BC11516" t="str">
        <f>IF(OR($A11516="",$G11516&lt;&gt;"Ativo"),"",IF(COUNTIFS($A$4:$A11516,$A11516,$G$4:$G11516,"Ativo")=1,1,0))</f>
        <v/>
      </c>
    </row>
    <row r="11517" spans="1:55" x14ac:dyDescent="0.3">
      <c r="A11517" s="76"/>
      <c r="B11517" s="104"/>
      <c r="C11517" s="76"/>
      <c r="D11517" s="77"/>
      <c r="E11517" s="12"/>
      <c r="F11517" s="78"/>
      <c r="G11517" s="77"/>
      <c r="H11517" s="79"/>
      <c r="BA11517" s="5" t="str">
        <f t="shared" si="179"/>
        <v/>
      </c>
      <c r="BB11517" s="5" t="str">
        <f>IF(OR($E11517="",$G11517&lt;&gt;"Ativo"),"",IF(COUNTIFS($E$4:$E11517,$E11517,$A$4:$A11517,$A11517,$G$4:$G11517,"Ativo")=1,1,0))</f>
        <v/>
      </c>
      <c r="BC11517" t="str">
        <f>IF(OR($A11517="",$G11517&lt;&gt;"Ativo"),"",IF(COUNTIFS($A$4:$A11517,$A11517,$G$4:$G11517,"Ativo")=1,1,0))</f>
        <v/>
      </c>
    </row>
    <row r="11518" spans="1:55" x14ac:dyDescent="0.3">
      <c r="A11518" s="76"/>
      <c r="B11518" s="104"/>
      <c r="C11518" s="76"/>
      <c r="D11518" s="77"/>
      <c r="E11518" s="12"/>
      <c r="F11518" s="78"/>
      <c r="G11518" s="77"/>
      <c r="H11518" s="79"/>
      <c r="BA11518" s="5" t="str">
        <f t="shared" si="179"/>
        <v/>
      </c>
      <c r="BB11518" s="5" t="str">
        <f>IF(OR($E11518="",$G11518&lt;&gt;"Ativo"),"",IF(COUNTIFS($E$4:$E11518,$E11518,$A$4:$A11518,$A11518,$G$4:$G11518,"Ativo")=1,1,0))</f>
        <v/>
      </c>
      <c r="BC11518" t="str">
        <f>IF(OR($A11518="",$G11518&lt;&gt;"Ativo"),"",IF(COUNTIFS($A$4:$A11518,$A11518,$G$4:$G11518,"Ativo")=1,1,0))</f>
        <v/>
      </c>
    </row>
    <row r="11519" spans="1:55" x14ac:dyDescent="0.3">
      <c r="A11519" s="76"/>
      <c r="B11519" s="104"/>
      <c r="C11519" s="76"/>
      <c r="D11519" s="77"/>
      <c r="E11519" s="12"/>
      <c r="F11519" s="78"/>
      <c r="G11519" s="77"/>
      <c r="H11519" s="79"/>
      <c r="BA11519" s="5" t="str">
        <f t="shared" si="179"/>
        <v/>
      </c>
      <c r="BB11519" s="5" t="str">
        <f>IF(OR($E11519="",$G11519&lt;&gt;"Ativo"),"",IF(COUNTIFS($E$4:$E11519,$E11519,$A$4:$A11519,$A11519,$G$4:$G11519,"Ativo")=1,1,0))</f>
        <v/>
      </c>
      <c r="BC11519" t="str">
        <f>IF(OR($A11519="",$G11519&lt;&gt;"Ativo"),"",IF(COUNTIFS($A$4:$A11519,$A11519,$G$4:$G11519,"Ativo")=1,1,0))</f>
        <v/>
      </c>
    </row>
    <row r="11520" spans="1:55" x14ac:dyDescent="0.3">
      <c r="A11520" s="76"/>
      <c r="B11520" s="104"/>
      <c r="C11520" s="76"/>
      <c r="D11520" s="77"/>
      <c r="E11520" s="12"/>
      <c r="F11520" s="78"/>
      <c r="G11520" s="77"/>
      <c r="H11520" s="79"/>
      <c r="BA11520" s="5" t="str">
        <f t="shared" si="179"/>
        <v/>
      </c>
      <c r="BB11520" s="5" t="str">
        <f>IF(OR($E11520="",$G11520&lt;&gt;"Ativo"),"",IF(COUNTIFS($E$4:$E11520,$E11520,$A$4:$A11520,$A11520,$G$4:$G11520,"Ativo")=1,1,0))</f>
        <v/>
      </c>
      <c r="BC11520" t="str">
        <f>IF(OR($A11520="",$G11520&lt;&gt;"Ativo"),"",IF(COUNTIFS($A$4:$A11520,$A11520,$G$4:$G11520,"Ativo")=1,1,0))</f>
        <v/>
      </c>
    </row>
    <row r="11521" spans="1:55" x14ac:dyDescent="0.3">
      <c r="A11521" s="76"/>
      <c r="B11521" s="104"/>
      <c r="C11521" s="76"/>
      <c r="D11521" s="77"/>
      <c r="E11521" s="12"/>
      <c r="F11521" s="78"/>
      <c r="G11521" s="77"/>
      <c r="H11521" s="79"/>
      <c r="BA11521" s="5" t="str">
        <f t="shared" si="179"/>
        <v/>
      </c>
      <c r="BB11521" s="5" t="str">
        <f>IF(OR($E11521="",$G11521&lt;&gt;"Ativo"),"",IF(COUNTIFS($E$4:$E11521,$E11521,$A$4:$A11521,$A11521,$G$4:$G11521,"Ativo")=1,1,0))</f>
        <v/>
      </c>
      <c r="BC11521" t="str">
        <f>IF(OR($A11521="",$G11521&lt;&gt;"Ativo"),"",IF(COUNTIFS($A$4:$A11521,$A11521,$G$4:$G11521,"Ativo")=1,1,0))</f>
        <v/>
      </c>
    </row>
    <row r="11522" spans="1:55" x14ac:dyDescent="0.3">
      <c r="A11522" s="76"/>
      <c r="B11522" s="104"/>
      <c r="C11522" s="76"/>
      <c r="D11522" s="77"/>
      <c r="E11522" s="12"/>
      <c r="F11522" s="78"/>
      <c r="G11522" s="77"/>
      <c r="H11522" s="79"/>
      <c r="BA11522" s="5" t="str">
        <f t="shared" si="179"/>
        <v/>
      </c>
      <c r="BB11522" s="5" t="str">
        <f>IF(OR($E11522="",$G11522&lt;&gt;"Ativo"),"",IF(COUNTIFS($E$4:$E11522,$E11522,$A$4:$A11522,$A11522,$G$4:$G11522,"Ativo")=1,1,0))</f>
        <v/>
      </c>
      <c r="BC11522" t="str">
        <f>IF(OR($A11522="",$G11522&lt;&gt;"Ativo"),"",IF(COUNTIFS($A$4:$A11522,$A11522,$G$4:$G11522,"Ativo")=1,1,0))</f>
        <v/>
      </c>
    </row>
    <row r="11523" spans="1:55" x14ac:dyDescent="0.3">
      <c r="A11523" s="76"/>
      <c r="B11523" s="104"/>
      <c r="C11523" s="76"/>
      <c r="D11523" s="77"/>
      <c r="E11523" s="12"/>
      <c r="F11523" s="78"/>
      <c r="G11523" s="77"/>
      <c r="H11523" s="79"/>
      <c r="BA11523" s="5" t="str">
        <f t="shared" si="179"/>
        <v/>
      </c>
      <c r="BB11523" s="5" t="str">
        <f>IF(OR($E11523="",$G11523&lt;&gt;"Ativo"),"",IF(COUNTIFS($E$4:$E11523,$E11523,$A$4:$A11523,$A11523,$G$4:$G11523,"Ativo")=1,1,0))</f>
        <v/>
      </c>
      <c r="BC11523" t="str">
        <f>IF(OR($A11523="",$G11523&lt;&gt;"Ativo"),"",IF(COUNTIFS($A$4:$A11523,$A11523,$G$4:$G11523,"Ativo")=1,1,0))</f>
        <v/>
      </c>
    </row>
    <row r="11524" spans="1:55" x14ac:dyDescent="0.3">
      <c r="A11524" s="76"/>
      <c r="B11524" s="104"/>
      <c r="C11524" s="76"/>
      <c r="D11524" s="77"/>
      <c r="E11524" s="12"/>
      <c r="F11524" s="78"/>
      <c r="G11524" s="77"/>
      <c r="H11524" s="79"/>
      <c r="BA11524" s="5" t="str">
        <f t="shared" ref="BA11524:BA11587" si="180">IF($D11524="","",MID($D11524,4,LEN($D11524)-5))</f>
        <v/>
      </c>
      <c r="BB11524" s="5" t="str">
        <f>IF(OR($E11524="",$G11524&lt;&gt;"Ativo"),"",IF(COUNTIFS($E$4:$E11524,$E11524,$A$4:$A11524,$A11524,$G$4:$G11524,"Ativo")=1,1,0))</f>
        <v/>
      </c>
      <c r="BC11524" t="str">
        <f>IF(OR($A11524="",$G11524&lt;&gt;"Ativo"),"",IF(COUNTIFS($A$4:$A11524,$A11524,$G$4:$G11524,"Ativo")=1,1,0))</f>
        <v/>
      </c>
    </row>
    <row r="11525" spans="1:55" x14ac:dyDescent="0.3">
      <c r="A11525" s="76"/>
      <c r="B11525" s="104"/>
      <c r="C11525" s="76"/>
      <c r="D11525" s="77"/>
      <c r="E11525" s="12"/>
      <c r="F11525" s="78"/>
      <c r="G11525" s="77"/>
      <c r="H11525" s="79"/>
      <c r="BA11525" s="5" t="str">
        <f t="shared" si="180"/>
        <v/>
      </c>
      <c r="BB11525" s="5" t="str">
        <f>IF(OR($E11525="",$G11525&lt;&gt;"Ativo"),"",IF(COUNTIFS($E$4:$E11525,$E11525,$A$4:$A11525,$A11525,$G$4:$G11525,"Ativo")=1,1,0))</f>
        <v/>
      </c>
      <c r="BC11525" t="str">
        <f>IF(OR($A11525="",$G11525&lt;&gt;"Ativo"),"",IF(COUNTIFS($A$4:$A11525,$A11525,$G$4:$G11525,"Ativo")=1,1,0))</f>
        <v/>
      </c>
    </row>
    <row r="11526" spans="1:55" x14ac:dyDescent="0.3">
      <c r="A11526" s="76"/>
      <c r="B11526" s="104"/>
      <c r="C11526" s="76"/>
      <c r="D11526" s="77"/>
      <c r="E11526" s="12"/>
      <c r="F11526" s="78"/>
      <c r="G11526" s="77"/>
      <c r="H11526" s="79"/>
      <c r="BA11526" s="5" t="str">
        <f t="shared" si="180"/>
        <v/>
      </c>
      <c r="BB11526" s="5" t="str">
        <f>IF(OR($E11526="",$G11526&lt;&gt;"Ativo"),"",IF(COUNTIFS($E$4:$E11526,$E11526,$A$4:$A11526,$A11526,$G$4:$G11526,"Ativo")=1,1,0))</f>
        <v/>
      </c>
      <c r="BC11526" t="str">
        <f>IF(OR($A11526="",$G11526&lt;&gt;"Ativo"),"",IF(COUNTIFS($A$4:$A11526,$A11526,$G$4:$G11526,"Ativo")=1,1,0))</f>
        <v/>
      </c>
    </row>
    <row r="11527" spans="1:55" x14ac:dyDescent="0.3">
      <c r="A11527" s="76"/>
      <c r="B11527" s="104"/>
      <c r="C11527" s="76"/>
      <c r="D11527" s="77"/>
      <c r="E11527" s="12"/>
      <c r="F11527" s="78"/>
      <c r="G11527" s="77"/>
      <c r="H11527" s="79"/>
      <c r="BA11527" s="5" t="str">
        <f t="shared" si="180"/>
        <v/>
      </c>
      <c r="BB11527" s="5" t="str">
        <f>IF(OR($E11527="",$G11527&lt;&gt;"Ativo"),"",IF(COUNTIFS($E$4:$E11527,$E11527,$A$4:$A11527,$A11527,$G$4:$G11527,"Ativo")=1,1,0))</f>
        <v/>
      </c>
      <c r="BC11527" t="str">
        <f>IF(OR($A11527="",$G11527&lt;&gt;"Ativo"),"",IF(COUNTIFS($A$4:$A11527,$A11527,$G$4:$G11527,"Ativo")=1,1,0))</f>
        <v/>
      </c>
    </row>
    <row r="11528" spans="1:55" x14ac:dyDescent="0.3">
      <c r="A11528" s="76"/>
      <c r="B11528" s="104"/>
      <c r="C11528" s="76"/>
      <c r="D11528" s="77"/>
      <c r="E11528" s="12"/>
      <c r="F11528" s="78"/>
      <c r="G11528" s="77"/>
      <c r="H11528" s="79"/>
      <c r="BA11528" s="5" t="str">
        <f t="shared" si="180"/>
        <v/>
      </c>
      <c r="BB11528" s="5" t="str">
        <f>IF(OR($E11528="",$G11528&lt;&gt;"Ativo"),"",IF(COUNTIFS($E$4:$E11528,$E11528,$A$4:$A11528,$A11528,$G$4:$G11528,"Ativo")=1,1,0))</f>
        <v/>
      </c>
      <c r="BC11528" t="str">
        <f>IF(OR($A11528="",$G11528&lt;&gt;"Ativo"),"",IF(COUNTIFS($A$4:$A11528,$A11528,$G$4:$G11528,"Ativo")=1,1,0))</f>
        <v/>
      </c>
    </row>
    <row r="11529" spans="1:55" x14ac:dyDescent="0.3">
      <c r="A11529" s="76"/>
      <c r="B11529" s="104"/>
      <c r="C11529" s="76"/>
      <c r="D11529" s="77"/>
      <c r="E11529" s="12"/>
      <c r="F11529" s="78"/>
      <c r="G11529" s="77"/>
      <c r="H11529" s="79"/>
      <c r="BA11529" s="5" t="str">
        <f t="shared" si="180"/>
        <v/>
      </c>
      <c r="BB11529" s="5" t="str">
        <f>IF(OR($E11529="",$G11529&lt;&gt;"Ativo"),"",IF(COUNTIFS($E$4:$E11529,$E11529,$A$4:$A11529,$A11529,$G$4:$G11529,"Ativo")=1,1,0))</f>
        <v/>
      </c>
      <c r="BC11529" t="str">
        <f>IF(OR($A11529="",$G11529&lt;&gt;"Ativo"),"",IF(COUNTIFS($A$4:$A11529,$A11529,$G$4:$G11529,"Ativo")=1,1,0))</f>
        <v/>
      </c>
    </row>
    <row r="11530" spans="1:55" x14ac:dyDescent="0.3">
      <c r="A11530" s="76"/>
      <c r="B11530" s="104"/>
      <c r="C11530" s="76"/>
      <c r="D11530" s="77"/>
      <c r="E11530" s="12"/>
      <c r="F11530" s="78"/>
      <c r="G11530" s="77"/>
      <c r="H11530" s="79"/>
      <c r="BA11530" s="5" t="str">
        <f t="shared" si="180"/>
        <v/>
      </c>
      <c r="BB11530" s="5" t="str">
        <f>IF(OR($E11530="",$G11530&lt;&gt;"Ativo"),"",IF(COUNTIFS($E$4:$E11530,$E11530,$A$4:$A11530,$A11530,$G$4:$G11530,"Ativo")=1,1,0))</f>
        <v/>
      </c>
      <c r="BC11530" t="str">
        <f>IF(OR($A11530="",$G11530&lt;&gt;"Ativo"),"",IF(COUNTIFS($A$4:$A11530,$A11530,$G$4:$G11530,"Ativo")=1,1,0))</f>
        <v/>
      </c>
    </row>
    <row r="11531" spans="1:55" x14ac:dyDescent="0.3">
      <c r="A11531" s="76"/>
      <c r="B11531" s="104"/>
      <c r="C11531" s="76"/>
      <c r="D11531" s="77"/>
      <c r="E11531" s="12"/>
      <c r="F11531" s="78"/>
      <c r="G11531" s="77"/>
      <c r="H11531" s="79"/>
      <c r="BA11531" s="5" t="str">
        <f t="shared" si="180"/>
        <v/>
      </c>
      <c r="BB11531" s="5" t="str">
        <f>IF(OR($E11531="",$G11531&lt;&gt;"Ativo"),"",IF(COUNTIFS($E$4:$E11531,$E11531,$A$4:$A11531,$A11531,$G$4:$G11531,"Ativo")=1,1,0))</f>
        <v/>
      </c>
      <c r="BC11531" t="str">
        <f>IF(OR($A11531="",$G11531&lt;&gt;"Ativo"),"",IF(COUNTIFS($A$4:$A11531,$A11531,$G$4:$G11531,"Ativo")=1,1,0))</f>
        <v/>
      </c>
    </row>
    <row r="11532" spans="1:55" x14ac:dyDescent="0.3">
      <c r="A11532" s="76"/>
      <c r="B11532" s="104"/>
      <c r="C11532" s="76"/>
      <c r="D11532" s="77"/>
      <c r="E11532" s="12"/>
      <c r="F11532" s="78"/>
      <c r="G11532" s="77"/>
      <c r="H11532" s="79"/>
      <c r="BA11532" s="5" t="str">
        <f t="shared" si="180"/>
        <v/>
      </c>
      <c r="BB11532" s="5" t="str">
        <f>IF(OR($E11532="",$G11532&lt;&gt;"Ativo"),"",IF(COUNTIFS($E$4:$E11532,$E11532,$A$4:$A11532,$A11532,$G$4:$G11532,"Ativo")=1,1,0))</f>
        <v/>
      </c>
      <c r="BC11532" t="str">
        <f>IF(OR($A11532="",$G11532&lt;&gt;"Ativo"),"",IF(COUNTIFS($A$4:$A11532,$A11532,$G$4:$G11532,"Ativo")=1,1,0))</f>
        <v/>
      </c>
    </row>
    <row r="11533" spans="1:55" x14ac:dyDescent="0.3">
      <c r="A11533" s="76"/>
      <c r="B11533" s="104"/>
      <c r="C11533" s="76"/>
      <c r="D11533" s="77"/>
      <c r="E11533" s="12"/>
      <c r="F11533" s="78"/>
      <c r="G11533" s="77"/>
      <c r="H11533" s="79"/>
      <c r="BA11533" s="5" t="str">
        <f t="shared" si="180"/>
        <v/>
      </c>
      <c r="BB11533" s="5" t="str">
        <f>IF(OR($E11533="",$G11533&lt;&gt;"Ativo"),"",IF(COUNTIFS($E$4:$E11533,$E11533,$A$4:$A11533,$A11533,$G$4:$G11533,"Ativo")=1,1,0))</f>
        <v/>
      </c>
      <c r="BC11533" t="str">
        <f>IF(OR($A11533="",$G11533&lt;&gt;"Ativo"),"",IF(COUNTIFS($A$4:$A11533,$A11533,$G$4:$G11533,"Ativo")=1,1,0))</f>
        <v/>
      </c>
    </row>
    <row r="11534" spans="1:55" x14ac:dyDescent="0.3">
      <c r="A11534" s="76"/>
      <c r="B11534" s="104"/>
      <c r="C11534" s="76"/>
      <c r="D11534" s="77"/>
      <c r="E11534" s="12"/>
      <c r="F11534" s="78"/>
      <c r="G11534" s="77"/>
      <c r="H11534" s="79"/>
      <c r="BA11534" s="5" t="str">
        <f t="shared" si="180"/>
        <v/>
      </c>
      <c r="BB11534" s="5" t="str">
        <f>IF(OR($E11534="",$G11534&lt;&gt;"Ativo"),"",IF(COUNTIFS($E$4:$E11534,$E11534,$A$4:$A11534,$A11534,$G$4:$G11534,"Ativo")=1,1,0))</f>
        <v/>
      </c>
      <c r="BC11534" t="str">
        <f>IF(OR($A11534="",$G11534&lt;&gt;"Ativo"),"",IF(COUNTIFS($A$4:$A11534,$A11534,$G$4:$G11534,"Ativo")=1,1,0))</f>
        <v/>
      </c>
    </row>
    <row r="11535" spans="1:55" x14ac:dyDescent="0.3">
      <c r="A11535" s="76"/>
      <c r="B11535" s="104"/>
      <c r="C11535" s="76"/>
      <c r="D11535" s="77"/>
      <c r="E11535" s="12"/>
      <c r="F11535" s="78"/>
      <c r="G11535" s="77"/>
      <c r="H11535" s="79"/>
      <c r="BA11535" s="5" t="str">
        <f t="shared" si="180"/>
        <v/>
      </c>
      <c r="BB11535" s="5" t="str">
        <f>IF(OR($E11535="",$G11535&lt;&gt;"Ativo"),"",IF(COUNTIFS($E$4:$E11535,$E11535,$A$4:$A11535,$A11535,$G$4:$G11535,"Ativo")=1,1,0))</f>
        <v/>
      </c>
      <c r="BC11535" t="str">
        <f>IF(OR($A11535="",$G11535&lt;&gt;"Ativo"),"",IF(COUNTIFS($A$4:$A11535,$A11535,$G$4:$G11535,"Ativo")=1,1,0))</f>
        <v/>
      </c>
    </row>
    <row r="11536" spans="1:55" x14ac:dyDescent="0.3">
      <c r="A11536" s="76"/>
      <c r="B11536" s="104"/>
      <c r="C11536" s="76"/>
      <c r="D11536" s="77"/>
      <c r="E11536" s="12"/>
      <c r="F11536" s="78"/>
      <c r="G11536" s="77"/>
      <c r="H11536" s="79"/>
      <c r="BA11536" s="5" t="str">
        <f t="shared" si="180"/>
        <v/>
      </c>
      <c r="BB11536" s="5" t="str">
        <f>IF(OR($E11536="",$G11536&lt;&gt;"Ativo"),"",IF(COUNTIFS($E$4:$E11536,$E11536,$A$4:$A11536,$A11536,$G$4:$G11536,"Ativo")=1,1,0))</f>
        <v/>
      </c>
      <c r="BC11536" t="str">
        <f>IF(OR($A11536="",$G11536&lt;&gt;"Ativo"),"",IF(COUNTIFS($A$4:$A11536,$A11536,$G$4:$G11536,"Ativo")=1,1,0))</f>
        <v/>
      </c>
    </row>
    <row r="11537" spans="1:55" x14ac:dyDescent="0.3">
      <c r="A11537" s="76"/>
      <c r="B11537" s="104"/>
      <c r="C11537" s="76"/>
      <c r="D11537" s="77"/>
      <c r="E11537" s="12"/>
      <c r="F11537" s="78"/>
      <c r="G11537" s="77"/>
      <c r="H11537" s="79"/>
      <c r="BA11537" s="5" t="str">
        <f t="shared" si="180"/>
        <v/>
      </c>
      <c r="BB11537" s="5" t="str">
        <f>IF(OR($E11537="",$G11537&lt;&gt;"Ativo"),"",IF(COUNTIFS($E$4:$E11537,$E11537,$A$4:$A11537,$A11537,$G$4:$G11537,"Ativo")=1,1,0))</f>
        <v/>
      </c>
      <c r="BC11537" t="str">
        <f>IF(OR($A11537="",$G11537&lt;&gt;"Ativo"),"",IF(COUNTIFS($A$4:$A11537,$A11537,$G$4:$G11537,"Ativo")=1,1,0))</f>
        <v/>
      </c>
    </row>
    <row r="11538" spans="1:55" x14ac:dyDescent="0.3">
      <c r="A11538" s="76"/>
      <c r="B11538" s="104"/>
      <c r="C11538" s="76"/>
      <c r="D11538" s="77"/>
      <c r="E11538" s="12"/>
      <c r="F11538" s="78"/>
      <c r="G11538" s="77"/>
      <c r="H11538" s="79"/>
      <c r="BA11538" s="5" t="str">
        <f t="shared" si="180"/>
        <v/>
      </c>
      <c r="BB11538" s="5" t="str">
        <f>IF(OR($E11538="",$G11538&lt;&gt;"Ativo"),"",IF(COUNTIFS($E$4:$E11538,$E11538,$A$4:$A11538,$A11538,$G$4:$G11538,"Ativo")=1,1,0))</f>
        <v/>
      </c>
      <c r="BC11538" t="str">
        <f>IF(OR($A11538="",$G11538&lt;&gt;"Ativo"),"",IF(COUNTIFS($A$4:$A11538,$A11538,$G$4:$G11538,"Ativo")=1,1,0))</f>
        <v/>
      </c>
    </row>
    <row r="11539" spans="1:55" x14ac:dyDescent="0.3">
      <c r="A11539" s="76"/>
      <c r="B11539" s="104"/>
      <c r="C11539" s="76"/>
      <c r="D11539" s="77"/>
      <c r="E11539" s="12"/>
      <c r="F11539" s="78"/>
      <c r="G11539" s="77"/>
      <c r="H11539" s="79"/>
      <c r="BA11539" s="5" t="str">
        <f t="shared" si="180"/>
        <v/>
      </c>
      <c r="BB11539" s="5" t="str">
        <f>IF(OR($E11539="",$G11539&lt;&gt;"Ativo"),"",IF(COUNTIFS($E$4:$E11539,$E11539,$A$4:$A11539,$A11539,$G$4:$G11539,"Ativo")=1,1,0))</f>
        <v/>
      </c>
      <c r="BC11539" t="str">
        <f>IF(OR($A11539="",$G11539&lt;&gt;"Ativo"),"",IF(COUNTIFS($A$4:$A11539,$A11539,$G$4:$G11539,"Ativo")=1,1,0))</f>
        <v/>
      </c>
    </row>
    <row r="11540" spans="1:55" x14ac:dyDescent="0.3">
      <c r="A11540" s="76"/>
      <c r="B11540" s="104"/>
      <c r="C11540" s="76"/>
      <c r="D11540" s="77"/>
      <c r="E11540" s="12"/>
      <c r="F11540" s="78"/>
      <c r="G11540" s="77"/>
      <c r="H11540" s="79"/>
      <c r="BA11540" s="5" t="str">
        <f t="shared" si="180"/>
        <v/>
      </c>
      <c r="BB11540" s="5" t="str">
        <f>IF(OR($E11540="",$G11540&lt;&gt;"Ativo"),"",IF(COUNTIFS($E$4:$E11540,$E11540,$A$4:$A11540,$A11540,$G$4:$G11540,"Ativo")=1,1,0))</f>
        <v/>
      </c>
      <c r="BC11540" t="str">
        <f>IF(OR($A11540="",$G11540&lt;&gt;"Ativo"),"",IF(COUNTIFS($A$4:$A11540,$A11540,$G$4:$G11540,"Ativo")=1,1,0))</f>
        <v/>
      </c>
    </row>
    <row r="11541" spans="1:55" x14ac:dyDescent="0.3">
      <c r="A11541" s="76"/>
      <c r="B11541" s="104"/>
      <c r="C11541" s="76"/>
      <c r="D11541" s="77"/>
      <c r="E11541" s="12"/>
      <c r="F11541" s="78"/>
      <c r="G11541" s="77"/>
      <c r="H11541" s="79"/>
      <c r="BA11541" s="5" t="str">
        <f t="shared" si="180"/>
        <v/>
      </c>
      <c r="BB11541" s="5" t="str">
        <f>IF(OR($E11541="",$G11541&lt;&gt;"Ativo"),"",IF(COUNTIFS($E$4:$E11541,$E11541,$A$4:$A11541,$A11541,$G$4:$G11541,"Ativo")=1,1,0))</f>
        <v/>
      </c>
      <c r="BC11541" t="str">
        <f>IF(OR($A11541="",$G11541&lt;&gt;"Ativo"),"",IF(COUNTIFS($A$4:$A11541,$A11541,$G$4:$G11541,"Ativo")=1,1,0))</f>
        <v/>
      </c>
    </row>
    <row r="11542" spans="1:55" x14ac:dyDescent="0.3">
      <c r="A11542" s="76"/>
      <c r="B11542" s="104"/>
      <c r="C11542" s="76"/>
      <c r="D11542" s="77"/>
      <c r="E11542" s="12"/>
      <c r="F11542" s="78"/>
      <c r="G11542" s="77"/>
      <c r="H11542" s="79"/>
      <c r="BA11542" s="5" t="str">
        <f t="shared" si="180"/>
        <v/>
      </c>
      <c r="BB11542" s="5" t="str">
        <f>IF(OR($E11542="",$G11542&lt;&gt;"Ativo"),"",IF(COUNTIFS($E$4:$E11542,$E11542,$A$4:$A11542,$A11542,$G$4:$G11542,"Ativo")=1,1,0))</f>
        <v/>
      </c>
      <c r="BC11542" t="str">
        <f>IF(OR($A11542="",$G11542&lt;&gt;"Ativo"),"",IF(COUNTIFS($A$4:$A11542,$A11542,$G$4:$G11542,"Ativo")=1,1,0))</f>
        <v/>
      </c>
    </row>
    <row r="11543" spans="1:55" x14ac:dyDescent="0.3">
      <c r="A11543" s="76"/>
      <c r="B11543" s="104"/>
      <c r="C11543" s="76"/>
      <c r="D11543" s="77"/>
      <c r="E11543" s="12"/>
      <c r="F11543" s="78"/>
      <c r="G11543" s="77"/>
      <c r="H11543" s="79"/>
      <c r="BA11543" s="5" t="str">
        <f t="shared" si="180"/>
        <v/>
      </c>
      <c r="BB11543" s="5" t="str">
        <f>IF(OR($E11543="",$G11543&lt;&gt;"Ativo"),"",IF(COUNTIFS($E$4:$E11543,$E11543,$A$4:$A11543,$A11543,$G$4:$G11543,"Ativo")=1,1,0))</f>
        <v/>
      </c>
      <c r="BC11543" t="str">
        <f>IF(OR($A11543="",$G11543&lt;&gt;"Ativo"),"",IF(COUNTIFS($A$4:$A11543,$A11543,$G$4:$G11543,"Ativo")=1,1,0))</f>
        <v/>
      </c>
    </row>
    <row r="11544" spans="1:55" x14ac:dyDescent="0.3">
      <c r="A11544" s="76"/>
      <c r="B11544" s="104"/>
      <c r="C11544" s="76"/>
      <c r="D11544" s="77"/>
      <c r="E11544" s="12"/>
      <c r="F11544" s="78"/>
      <c r="G11544" s="77"/>
      <c r="H11544" s="79"/>
      <c r="BA11544" s="5" t="str">
        <f t="shared" si="180"/>
        <v/>
      </c>
      <c r="BB11544" s="5" t="str">
        <f>IF(OR($E11544="",$G11544&lt;&gt;"Ativo"),"",IF(COUNTIFS($E$4:$E11544,$E11544,$A$4:$A11544,$A11544,$G$4:$G11544,"Ativo")=1,1,0))</f>
        <v/>
      </c>
      <c r="BC11544" t="str">
        <f>IF(OR($A11544="",$G11544&lt;&gt;"Ativo"),"",IF(COUNTIFS($A$4:$A11544,$A11544,$G$4:$G11544,"Ativo")=1,1,0))</f>
        <v/>
      </c>
    </row>
    <row r="11545" spans="1:55" x14ac:dyDescent="0.3">
      <c r="A11545" s="76"/>
      <c r="B11545" s="104"/>
      <c r="C11545" s="76"/>
      <c r="D11545" s="77"/>
      <c r="E11545" s="12"/>
      <c r="F11545" s="78"/>
      <c r="G11545" s="77"/>
      <c r="H11545" s="79"/>
      <c r="BA11545" s="5" t="str">
        <f t="shared" si="180"/>
        <v/>
      </c>
      <c r="BB11545" s="5" t="str">
        <f>IF(OR($E11545="",$G11545&lt;&gt;"Ativo"),"",IF(COUNTIFS($E$4:$E11545,$E11545,$A$4:$A11545,$A11545,$G$4:$G11545,"Ativo")=1,1,0))</f>
        <v/>
      </c>
      <c r="BC11545" t="str">
        <f>IF(OR($A11545="",$G11545&lt;&gt;"Ativo"),"",IF(COUNTIFS($A$4:$A11545,$A11545,$G$4:$G11545,"Ativo")=1,1,0))</f>
        <v/>
      </c>
    </row>
    <row r="11546" spans="1:55" x14ac:dyDescent="0.3">
      <c r="A11546" s="76"/>
      <c r="B11546" s="104"/>
      <c r="C11546" s="76"/>
      <c r="D11546" s="77"/>
      <c r="E11546" s="12"/>
      <c r="F11546" s="78"/>
      <c r="G11546" s="77"/>
      <c r="H11546" s="79"/>
      <c r="BA11546" s="5" t="str">
        <f t="shared" si="180"/>
        <v/>
      </c>
      <c r="BB11546" s="5" t="str">
        <f>IF(OR($E11546="",$G11546&lt;&gt;"Ativo"),"",IF(COUNTIFS($E$4:$E11546,$E11546,$A$4:$A11546,$A11546,$G$4:$G11546,"Ativo")=1,1,0))</f>
        <v/>
      </c>
      <c r="BC11546" t="str">
        <f>IF(OR($A11546="",$G11546&lt;&gt;"Ativo"),"",IF(COUNTIFS($A$4:$A11546,$A11546,$G$4:$G11546,"Ativo")=1,1,0))</f>
        <v/>
      </c>
    </row>
    <row r="11547" spans="1:55" x14ac:dyDescent="0.3">
      <c r="A11547" s="76"/>
      <c r="B11547" s="104"/>
      <c r="C11547" s="76"/>
      <c r="D11547" s="77"/>
      <c r="E11547" s="12"/>
      <c r="F11547" s="78"/>
      <c r="G11547" s="77"/>
      <c r="H11547" s="79"/>
      <c r="BA11547" s="5" t="str">
        <f t="shared" si="180"/>
        <v/>
      </c>
      <c r="BB11547" s="5" t="str">
        <f>IF(OR($E11547="",$G11547&lt;&gt;"Ativo"),"",IF(COUNTIFS($E$4:$E11547,$E11547,$A$4:$A11547,$A11547,$G$4:$G11547,"Ativo")=1,1,0))</f>
        <v/>
      </c>
      <c r="BC11547" t="str">
        <f>IF(OR($A11547="",$G11547&lt;&gt;"Ativo"),"",IF(COUNTIFS($A$4:$A11547,$A11547,$G$4:$G11547,"Ativo")=1,1,0))</f>
        <v/>
      </c>
    </row>
    <row r="11548" spans="1:55" x14ac:dyDescent="0.3">
      <c r="A11548" s="76"/>
      <c r="B11548" s="104"/>
      <c r="C11548" s="76"/>
      <c r="D11548" s="77"/>
      <c r="E11548" s="12"/>
      <c r="F11548" s="78"/>
      <c r="G11548" s="77"/>
      <c r="H11548" s="79"/>
      <c r="BA11548" s="5" t="str">
        <f t="shared" si="180"/>
        <v/>
      </c>
      <c r="BB11548" s="5" t="str">
        <f>IF(OR($E11548="",$G11548&lt;&gt;"Ativo"),"",IF(COUNTIFS($E$4:$E11548,$E11548,$A$4:$A11548,$A11548,$G$4:$G11548,"Ativo")=1,1,0))</f>
        <v/>
      </c>
      <c r="BC11548" t="str">
        <f>IF(OR($A11548="",$G11548&lt;&gt;"Ativo"),"",IF(COUNTIFS($A$4:$A11548,$A11548,$G$4:$G11548,"Ativo")=1,1,0))</f>
        <v/>
      </c>
    </row>
    <row r="11549" spans="1:55" x14ac:dyDescent="0.3">
      <c r="A11549" s="76"/>
      <c r="B11549" s="104"/>
      <c r="C11549" s="76"/>
      <c r="D11549" s="77"/>
      <c r="E11549" s="12"/>
      <c r="F11549" s="78"/>
      <c r="G11549" s="77"/>
      <c r="H11549" s="79"/>
      <c r="BA11549" s="5" t="str">
        <f t="shared" si="180"/>
        <v/>
      </c>
      <c r="BB11549" s="5" t="str">
        <f>IF(OR($E11549="",$G11549&lt;&gt;"Ativo"),"",IF(COUNTIFS($E$4:$E11549,$E11549,$A$4:$A11549,$A11549,$G$4:$G11549,"Ativo")=1,1,0))</f>
        <v/>
      </c>
      <c r="BC11549" t="str">
        <f>IF(OR($A11549="",$G11549&lt;&gt;"Ativo"),"",IF(COUNTIFS($A$4:$A11549,$A11549,$G$4:$G11549,"Ativo")=1,1,0))</f>
        <v/>
      </c>
    </row>
    <row r="11550" spans="1:55" x14ac:dyDescent="0.3">
      <c r="A11550" s="76"/>
      <c r="B11550" s="104"/>
      <c r="C11550" s="76"/>
      <c r="D11550" s="77"/>
      <c r="E11550" s="12"/>
      <c r="F11550" s="78"/>
      <c r="G11550" s="77"/>
      <c r="H11550" s="79"/>
      <c r="BA11550" s="5" t="str">
        <f t="shared" si="180"/>
        <v/>
      </c>
      <c r="BB11550" s="5" t="str">
        <f>IF(OR($E11550="",$G11550&lt;&gt;"Ativo"),"",IF(COUNTIFS($E$4:$E11550,$E11550,$A$4:$A11550,$A11550,$G$4:$G11550,"Ativo")=1,1,0))</f>
        <v/>
      </c>
      <c r="BC11550" t="str">
        <f>IF(OR($A11550="",$G11550&lt;&gt;"Ativo"),"",IF(COUNTIFS($A$4:$A11550,$A11550,$G$4:$G11550,"Ativo")=1,1,0))</f>
        <v/>
      </c>
    </row>
    <row r="11551" spans="1:55" x14ac:dyDescent="0.3">
      <c r="A11551" s="76"/>
      <c r="B11551" s="104"/>
      <c r="C11551" s="76"/>
      <c r="D11551" s="77"/>
      <c r="E11551" s="12"/>
      <c r="F11551" s="78"/>
      <c r="G11551" s="77"/>
      <c r="H11551" s="79"/>
      <c r="BA11551" s="5" t="str">
        <f t="shared" si="180"/>
        <v/>
      </c>
      <c r="BB11551" s="5" t="str">
        <f>IF(OR($E11551="",$G11551&lt;&gt;"Ativo"),"",IF(COUNTIFS($E$4:$E11551,$E11551,$A$4:$A11551,$A11551,$G$4:$G11551,"Ativo")=1,1,0))</f>
        <v/>
      </c>
      <c r="BC11551" t="str">
        <f>IF(OR($A11551="",$G11551&lt;&gt;"Ativo"),"",IF(COUNTIFS($A$4:$A11551,$A11551,$G$4:$G11551,"Ativo")=1,1,0))</f>
        <v/>
      </c>
    </row>
    <row r="11552" spans="1:55" x14ac:dyDescent="0.3">
      <c r="A11552" s="76"/>
      <c r="B11552" s="104"/>
      <c r="C11552" s="76"/>
      <c r="D11552" s="77"/>
      <c r="E11552" s="12"/>
      <c r="F11552" s="78"/>
      <c r="G11552" s="77"/>
      <c r="H11552" s="79"/>
      <c r="BA11552" s="5" t="str">
        <f t="shared" si="180"/>
        <v/>
      </c>
      <c r="BB11552" s="5" t="str">
        <f>IF(OR($E11552="",$G11552&lt;&gt;"Ativo"),"",IF(COUNTIFS($E$4:$E11552,$E11552,$A$4:$A11552,$A11552,$G$4:$G11552,"Ativo")=1,1,0))</f>
        <v/>
      </c>
      <c r="BC11552" t="str">
        <f>IF(OR($A11552="",$G11552&lt;&gt;"Ativo"),"",IF(COUNTIFS($A$4:$A11552,$A11552,$G$4:$G11552,"Ativo")=1,1,0))</f>
        <v/>
      </c>
    </row>
    <row r="11553" spans="1:55" x14ac:dyDescent="0.3">
      <c r="A11553" s="76"/>
      <c r="B11553" s="104"/>
      <c r="C11553" s="76"/>
      <c r="D11553" s="77"/>
      <c r="E11553" s="12"/>
      <c r="F11553" s="78"/>
      <c r="G11553" s="77"/>
      <c r="H11553" s="79"/>
      <c r="BA11553" s="5" t="str">
        <f t="shared" si="180"/>
        <v/>
      </c>
      <c r="BB11553" s="5" t="str">
        <f>IF(OR($E11553="",$G11553&lt;&gt;"Ativo"),"",IF(COUNTIFS($E$4:$E11553,$E11553,$A$4:$A11553,$A11553,$G$4:$G11553,"Ativo")=1,1,0))</f>
        <v/>
      </c>
      <c r="BC11553" t="str">
        <f>IF(OR($A11553="",$G11553&lt;&gt;"Ativo"),"",IF(COUNTIFS($A$4:$A11553,$A11553,$G$4:$G11553,"Ativo")=1,1,0))</f>
        <v/>
      </c>
    </row>
    <row r="11554" spans="1:55" x14ac:dyDescent="0.3">
      <c r="A11554" s="76"/>
      <c r="B11554" s="104"/>
      <c r="C11554" s="76"/>
      <c r="D11554" s="77"/>
      <c r="E11554" s="12"/>
      <c r="F11554" s="78"/>
      <c r="G11554" s="77"/>
      <c r="H11554" s="79"/>
      <c r="BA11554" s="5" t="str">
        <f t="shared" si="180"/>
        <v/>
      </c>
      <c r="BB11554" s="5" t="str">
        <f>IF(OR($E11554="",$G11554&lt;&gt;"Ativo"),"",IF(COUNTIFS($E$4:$E11554,$E11554,$A$4:$A11554,$A11554,$G$4:$G11554,"Ativo")=1,1,0))</f>
        <v/>
      </c>
      <c r="BC11554" t="str">
        <f>IF(OR($A11554="",$G11554&lt;&gt;"Ativo"),"",IF(COUNTIFS($A$4:$A11554,$A11554,$G$4:$G11554,"Ativo")=1,1,0))</f>
        <v/>
      </c>
    </row>
    <row r="11555" spans="1:55" x14ac:dyDescent="0.3">
      <c r="A11555" s="76"/>
      <c r="B11555" s="104"/>
      <c r="C11555" s="76"/>
      <c r="D11555" s="77"/>
      <c r="E11555" s="12"/>
      <c r="F11555" s="78"/>
      <c r="G11555" s="77"/>
      <c r="H11555" s="79"/>
      <c r="BA11555" s="5" t="str">
        <f t="shared" si="180"/>
        <v/>
      </c>
      <c r="BB11555" s="5" t="str">
        <f>IF(OR($E11555="",$G11555&lt;&gt;"Ativo"),"",IF(COUNTIFS($E$4:$E11555,$E11555,$A$4:$A11555,$A11555,$G$4:$G11555,"Ativo")=1,1,0))</f>
        <v/>
      </c>
      <c r="BC11555" t="str">
        <f>IF(OR($A11555="",$G11555&lt;&gt;"Ativo"),"",IF(COUNTIFS($A$4:$A11555,$A11555,$G$4:$G11555,"Ativo")=1,1,0))</f>
        <v/>
      </c>
    </row>
    <row r="11556" spans="1:55" x14ac:dyDescent="0.3">
      <c r="A11556" s="76"/>
      <c r="B11556" s="104"/>
      <c r="C11556" s="76"/>
      <c r="D11556" s="77"/>
      <c r="E11556" s="12"/>
      <c r="F11556" s="78"/>
      <c r="G11556" s="77"/>
      <c r="H11556" s="79"/>
      <c r="BA11556" s="5" t="str">
        <f t="shared" si="180"/>
        <v/>
      </c>
      <c r="BB11556" s="5" t="str">
        <f>IF(OR($E11556="",$G11556&lt;&gt;"Ativo"),"",IF(COUNTIFS($E$4:$E11556,$E11556,$A$4:$A11556,$A11556,$G$4:$G11556,"Ativo")=1,1,0))</f>
        <v/>
      </c>
      <c r="BC11556" t="str">
        <f>IF(OR($A11556="",$G11556&lt;&gt;"Ativo"),"",IF(COUNTIFS($A$4:$A11556,$A11556,$G$4:$G11556,"Ativo")=1,1,0))</f>
        <v/>
      </c>
    </row>
    <row r="11557" spans="1:55" x14ac:dyDescent="0.3">
      <c r="A11557" s="76"/>
      <c r="B11557" s="104"/>
      <c r="C11557" s="76"/>
      <c r="D11557" s="77"/>
      <c r="E11557" s="12"/>
      <c r="F11557" s="78"/>
      <c r="G11557" s="77"/>
      <c r="H11557" s="79"/>
      <c r="BA11557" s="5" t="str">
        <f t="shared" si="180"/>
        <v/>
      </c>
      <c r="BB11557" s="5" t="str">
        <f>IF(OR($E11557="",$G11557&lt;&gt;"Ativo"),"",IF(COUNTIFS($E$4:$E11557,$E11557,$A$4:$A11557,$A11557,$G$4:$G11557,"Ativo")=1,1,0))</f>
        <v/>
      </c>
      <c r="BC11557" t="str">
        <f>IF(OR($A11557="",$G11557&lt;&gt;"Ativo"),"",IF(COUNTIFS($A$4:$A11557,$A11557,$G$4:$G11557,"Ativo")=1,1,0))</f>
        <v/>
      </c>
    </row>
    <row r="11558" spans="1:55" x14ac:dyDescent="0.3">
      <c r="A11558" s="76"/>
      <c r="B11558" s="104"/>
      <c r="C11558" s="76"/>
      <c r="D11558" s="77"/>
      <c r="E11558" s="12"/>
      <c r="F11558" s="78"/>
      <c r="G11558" s="77"/>
      <c r="H11558" s="79"/>
      <c r="BA11558" s="5" t="str">
        <f t="shared" si="180"/>
        <v/>
      </c>
      <c r="BB11558" s="5" t="str">
        <f>IF(OR($E11558="",$G11558&lt;&gt;"Ativo"),"",IF(COUNTIFS($E$4:$E11558,$E11558,$A$4:$A11558,$A11558,$G$4:$G11558,"Ativo")=1,1,0))</f>
        <v/>
      </c>
      <c r="BC11558" t="str">
        <f>IF(OR($A11558="",$G11558&lt;&gt;"Ativo"),"",IF(COUNTIFS($A$4:$A11558,$A11558,$G$4:$G11558,"Ativo")=1,1,0))</f>
        <v/>
      </c>
    </row>
    <row r="11559" spans="1:55" x14ac:dyDescent="0.3">
      <c r="A11559" s="76"/>
      <c r="B11559" s="104"/>
      <c r="C11559" s="76"/>
      <c r="D11559" s="77"/>
      <c r="E11559" s="12"/>
      <c r="F11559" s="78"/>
      <c r="G11559" s="77"/>
      <c r="H11559" s="79"/>
      <c r="BA11559" s="5" t="str">
        <f t="shared" si="180"/>
        <v/>
      </c>
      <c r="BB11559" s="5" t="str">
        <f>IF(OR($E11559="",$G11559&lt;&gt;"Ativo"),"",IF(COUNTIFS($E$4:$E11559,$E11559,$A$4:$A11559,$A11559,$G$4:$G11559,"Ativo")=1,1,0))</f>
        <v/>
      </c>
      <c r="BC11559" t="str">
        <f>IF(OR($A11559="",$G11559&lt;&gt;"Ativo"),"",IF(COUNTIFS($A$4:$A11559,$A11559,$G$4:$G11559,"Ativo")=1,1,0))</f>
        <v/>
      </c>
    </row>
    <row r="11560" spans="1:55" x14ac:dyDescent="0.3">
      <c r="A11560" s="76"/>
      <c r="B11560" s="104"/>
      <c r="C11560" s="76"/>
      <c r="D11560" s="77"/>
      <c r="E11560" s="12"/>
      <c r="F11560" s="78"/>
      <c r="G11560" s="77"/>
      <c r="H11560" s="79"/>
      <c r="BA11560" s="5" t="str">
        <f t="shared" si="180"/>
        <v/>
      </c>
      <c r="BB11560" s="5" t="str">
        <f>IF(OR($E11560="",$G11560&lt;&gt;"Ativo"),"",IF(COUNTIFS($E$4:$E11560,$E11560,$A$4:$A11560,$A11560,$G$4:$G11560,"Ativo")=1,1,0))</f>
        <v/>
      </c>
      <c r="BC11560" t="str">
        <f>IF(OR($A11560="",$G11560&lt;&gt;"Ativo"),"",IF(COUNTIFS($A$4:$A11560,$A11560,$G$4:$G11560,"Ativo")=1,1,0))</f>
        <v/>
      </c>
    </row>
    <row r="11561" spans="1:55" x14ac:dyDescent="0.3">
      <c r="A11561" s="76"/>
      <c r="B11561" s="104"/>
      <c r="C11561" s="76"/>
      <c r="D11561" s="77"/>
      <c r="E11561" s="12"/>
      <c r="F11561" s="78"/>
      <c r="G11561" s="77"/>
      <c r="H11561" s="79"/>
      <c r="BA11561" s="5" t="str">
        <f t="shared" si="180"/>
        <v/>
      </c>
      <c r="BB11561" s="5" t="str">
        <f>IF(OR($E11561="",$G11561&lt;&gt;"Ativo"),"",IF(COUNTIFS($E$4:$E11561,$E11561,$A$4:$A11561,$A11561,$G$4:$G11561,"Ativo")=1,1,0))</f>
        <v/>
      </c>
      <c r="BC11561" t="str">
        <f>IF(OR($A11561="",$G11561&lt;&gt;"Ativo"),"",IF(COUNTIFS($A$4:$A11561,$A11561,$G$4:$G11561,"Ativo")=1,1,0))</f>
        <v/>
      </c>
    </row>
    <row r="11562" spans="1:55" x14ac:dyDescent="0.3">
      <c r="A11562" s="76"/>
      <c r="B11562" s="104"/>
      <c r="C11562" s="76"/>
      <c r="D11562" s="77"/>
      <c r="E11562" s="12"/>
      <c r="F11562" s="78"/>
      <c r="G11562" s="77"/>
      <c r="H11562" s="79"/>
      <c r="BA11562" s="5" t="str">
        <f t="shared" si="180"/>
        <v/>
      </c>
      <c r="BB11562" s="5" t="str">
        <f>IF(OR($E11562="",$G11562&lt;&gt;"Ativo"),"",IF(COUNTIFS($E$4:$E11562,$E11562,$A$4:$A11562,$A11562,$G$4:$G11562,"Ativo")=1,1,0))</f>
        <v/>
      </c>
      <c r="BC11562" t="str">
        <f>IF(OR($A11562="",$G11562&lt;&gt;"Ativo"),"",IF(COUNTIFS($A$4:$A11562,$A11562,$G$4:$G11562,"Ativo")=1,1,0))</f>
        <v/>
      </c>
    </row>
    <row r="11563" spans="1:55" x14ac:dyDescent="0.3">
      <c r="A11563" s="76"/>
      <c r="B11563" s="104"/>
      <c r="C11563" s="76"/>
      <c r="D11563" s="77"/>
      <c r="E11563" s="12"/>
      <c r="F11563" s="78"/>
      <c r="G11563" s="77"/>
      <c r="H11563" s="79"/>
      <c r="BA11563" s="5" t="str">
        <f t="shared" si="180"/>
        <v/>
      </c>
      <c r="BB11563" s="5" t="str">
        <f>IF(OR($E11563="",$G11563&lt;&gt;"Ativo"),"",IF(COUNTIFS($E$4:$E11563,$E11563,$A$4:$A11563,$A11563,$G$4:$G11563,"Ativo")=1,1,0))</f>
        <v/>
      </c>
      <c r="BC11563" t="str">
        <f>IF(OR($A11563="",$G11563&lt;&gt;"Ativo"),"",IF(COUNTIFS($A$4:$A11563,$A11563,$G$4:$G11563,"Ativo")=1,1,0))</f>
        <v/>
      </c>
    </row>
    <row r="11564" spans="1:55" x14ac:dyDescent="0.3">
      <c r="A11564" s="76"/>
      <c r="B11564" s="104"/>
      <c r="C11564" s="76"/>
      <c r="D11564" s="77"/>
      <c r="E11564" s="12"/>
      <c r="F11564" s="78"/>
      <c r="G11564" s="77"/>
      <c r="H11564" s="79"/>
      <c r="BA11564" s="5" t="str">
        <f t="shared" si="180"/>
        <v/>
      </c>
      <c r="BB11564" s="5" t="str">
        <f>IF(OR($E11564="",$G11564&lt;&gt;"Ativo"),"",IF(COUNTIFS($E$4:$E11564,$E11564,$A$4:$A11564,$A11564,$G$4:$G11564,"Ativo")=1,1,0))</f>
        <v/>
      </c>
      <c r="BC11564" t="str">
        <f>IF(OR($A11564="",$G11564&lt;&gt;"Ativo"),"",IF(COUNTIFS($A$4:$A11564,$A11564,$G$4:$G11564,"Ativo")=1,1,0))</f>
        <v/>
      </c>
    </row>
    <row r="11565" spans="1:55" x14ac:dyDescent="0.3">
      <c r="A11565" s="76"/>
      <c r="B11565" s="104"/>
      <c r="C11565" s="76"/>
      <c r="D11565" s="77"/>
      <c r="E11565" s="12"/>
      <c r="F11565" s="78"/>
      <c r="G11565" s="77"/>
      <c r="H11565" s="79"/>
      <c r="BA11565" s="5" t="str">
        <f t="shared" si="180"/>
        <v/>
      </c>
      <c r="BB11565" s="5" t="str">
        <f>IF(OR($E11565="",$G11565&lt;&gt;"Ativo"),"",IF(COUNTIFS($E$4:$E11565,$E11565,$A$4:$A11565,$A11565,$G$4:$G11565,"Ativo")=1,1,0))</f>
        <v/>
      </c>
      <c r="BC11565" t="str">
        <f>IF(OR($A11565="",$G11565&lt;&gt;"Ativo"),"",IF(COUNTIFS($A$4:$A11565,$A11565,$G$4:$G11565,"Ativo")=1,1,0))</f>
        <v/>
      </c>
    </row>
    <row r="11566" spans="1:55" x14ac:dyDescent="0.3">
      <c r="A11566" s="76"/>
      <c r="B11566" s="104"/>
      <c r="C11566" s="76"/>
      <c r="D11566" s="77"/>
      <c r="E11566" s="12"/>
      <c r="F11566" s="78"/>
      <c r="G11566" s="77"/>
      <c r="H11566" s="79"/>
      <c r="BA11566" s="5" t="str">
        <f t="shared" si="180"/>
        <v/>
      </c>
      <c r="BB11566" s="5" t="str">
        <f>IF(OR($E11566="",$G11566&lt;&gt;"Ativo"),"",IF(COUNTIFS($E$4:$E11566,$E11566,$A$4:$A11566,$A11566,$G$4:$G11566,"Ativo")=1,1,0))</f>
        <v/>
      </c>
      <c r="BC11566" t="str">
        <f>IF(OR($A11566="",$G11566&lt;&gt;"Ativo"),"",IF(COUNTIFS($A$4:$A11566,$A11566,$G$4:$G11566,"Ativo")=1,1,0))</f>
        <v/>
      </c>
    </row>
    <row r="11567" spans="1:55" x14ac:dyDescent="0.3">
      <c r="A11567" s="76"/>
      <c r="B11567" s="104"/>
      <c r="C11567" s="76"/>
      <c r="D11567" s="77"/>
      <c r="E11567" s="12"/>
      <c r="F11567" s="78"/>
      <c r="G11567" s="77"/>
      <c r="H11567" s="79"/>
      <c r="BA11567" s="5" t="str">
        <f t="shared" si="180"/>
        <v/>
      </c>
      <c r="BB11567" s="5" t="str">
        <f>IF(OR($E11567="",$G11567&lt;&gt;"Ativo"),"",IF(COUNTIFS($E$4:$E11567,$E11567,$A$4:$A11567,$A11567,$G$4:$G11567,"Ativo")=1,1,0))</f>
        <v/>
      </c>
      <c r="BC11567" t="str">
        <f>IF(OR($A11567="",$G11567&lt;&gt;"Ativo"),"",IF(COUNTIFS($A$4:$A11567,$A11567,$G$4:$G11567,"Ativo")=1,1,0))</f>
        <v/>
      </c>
    </row>
    <row r="11568" spans="1:55" x14ac:dyDescent="0.3">
      <c r="A11568" s="76"/>
      <c r="B11568" s="104"/>
      <c r="C11568" s="76"/>
      <c r="D11568" s="77"/>
      <c r="E11568" s="12"/>
      <c r="F11568" s="78"/>
      <c r="G11568" s="77"/>
      <c r="H11568" s="79"/>
      <c r="BA11568" s="5" t="str">
        <f t="shared" si="180"/>
        <v/>
      </c>
      <c r="BB11568" s="5" t="str">
        <f>IF(OR($E11568="",$G11568&lt;&gt;"Ativo"),"",IF(COUNTIFS($E$4:$E11568,$E11568,$A$4:$A11568,$A11568,$G$4:$G11568,"Ativo")=1,1,0))</f>
        <v/>
      </c>
      <c r="BC11568" t="str">
        <f>IF(OR($A11568="",$G11568&lt;&gt;"Ativo"),"",IF(COUNTIFS($A$4:$A11568,$A11568,$G$4:$G11568,"Ativo")=1,1,0))</f>
        <v/>
      </c>
    </row>
    <row r="11569" spans="1:55" x14ac:dyDescent="0.3">
      <c r="A11569" s="76"/>
      <c r="B11569" s="104"/>
      <c r="C11569" s="76"/>
      <c r="D11569" s="77"/>
      <c r="E11569" s="12"/>
      <c r="F11569" s="78"/>
      <c r="G11569" s="77"/>
      <c r="H11569" s="79"/>
      <c r="BA11569" s="5" t="str">
        <f t="shared" si="180"/>
        <v/>
      </c>
      <c r="BB11569" s="5" t="str">
        <f>IF(OR($E11569="",$G11569&lt;&gt;"Ativo"),"",IF(COUNTIFS($E$4:$E11569,$E11569,$A$4:$A11569,$A11569,$G$4:$G11569,"Ativo")=1,1,0))</f>
        <v/>
      </c>
      <c r="BC11569" t="str">
        <f>IF(OR($A11569="",$G11569&lt;&gt;"Ativo"),"",IF(COUNTIFS($A$4:$A11569,$A11569,$G$4:$G11569,"Ativo")=1,1,0))</f>
        <v/>
      </c>
    </row>
    <row r="11570" spans="1:55" x14ac:dyDescent="0.3">
      <c r="A11570" s="76"/>
      <c r="B11570" s="104"/>
      <c r="C11570" s="76"/>
      <c r="D11570" s="77"/>
      <c r="E11570" s="12"/>
      <c r="F11570" s="78"/>
      <c r="G11570" s="77"/>
      <c r="H11570" s="79"/>
      <c r="BA11570" s="5" t="str">
        <f t="shared" si="180"/>
        <v/>
      </c>
      <c r="BB11570" s="5" t="str">
        <f>IF(OR($E11570="",$G11570&lt;&gt;"Ativo"),"",IF(COUNTIFS($E$4:$E11570,$E11570,$A$4:$A11570,$A11570,$G$4:$G11570,"Ativo")=1,1,0))</f>
        <v/>
      </c>
      <c r="BC11570" t="str">
        <f>IF(OR($A11570="",$G11570&lt;&gt;"Ativo"),"",IF(COUNTIFS($A$4:$A11570,$A11570,$G$4:$G11570,"Ativo")=1,1,0))</f>
        <v/>
      </c>
    </row>
    <row r="11571" spans="1:55" x14ac:dyDescent="0.3">
      <c r="A11571" s="76"/>
      <c r="B11571" s="104"/>
      <c r="C11571" s="76"/>
      <c r="D11571" s="77"/>
      <c r="E11571" s="12"/>
      <c r="F11571" s="78"/>
      <c r="G11571" s="77"/>
      <c r="H11571" s="79"/>
      <c r="BA11571" s="5" t="str">
        <f t="shared" si="180"/>
        <v/>
      </c>
      <c r="BB11571" s="5" t="str">
        <f>IF(OR($E11571="",$G11571&lt;&gt;"Ativo"),"",IF(COUNTIFS($E$4:$E11571,$E11571,$A$4:$A11571,$A11571,$G$4:$G11571,"Ativo")=1,1,0))</f>
        <v/>
      </c>
      <c r="BC11571" t="str">
        <f>IF(OR($A11571="",$G11571&lt;&gt;"Ativo"),"",IF(COUNTIFS($A$4:$A11571,$A11571,$G$4:$G11571,"Ativo")=1,1,0))</f>
        <v/>
      </c>
    </row>
    <row r="11572" spans="1:55" x14ac:dyDescent="0.3">
      <c r="A11572" s="76"/>
      <c r="B11572" s="104"/>
      <c r="C11572" s="76"/>
      <c r="D11572" s="77"/>
      <c r="E11572" s="12"/>
      <c r="F11572" s="78"/>
      <c r="G11572" s="77"/>
      <c r="H11572" s="79"/>
      <c r="BA11572" s="5" t="str">
        <f t="shared" si="180"/>
        <v/>
      </c>
      <c r="BB11572" s="5" t="str">
        <f>IF(OR($E11572="",$G11572&lt;&gt;"Ativo"),"",IF(COUNTIFS($E$4:$E11572,$E11572,$A$4:$A11572,$A11572,$G$4:$G11572,"Ativo")=1,1,0))</f>
        <v/>
      </c>
      <c r="BC11572" t="str">
        <f>IF(OR($A11572="",$G11572&lt;&gt;"Ativo"),"",IF(COUNTIFS($A$4:$A11572,$A11572,$G$4:$G11572,"Ativo")=1,1,0))</f>
        <v/>
      </c>
    </row>
    <row r="11573" spans="1:55" x14ac:dyDescent="0.3">
      <c r="A11573" s="76"/>
      <c r="B11573" s="104"/>
      <c r="C11573" s="76"/>
      <c r="D11573" s="77"/>
      <c r="E11573" s="12"/>
      <c r="F11573" s="78"/>
      <c r="G11573" s="77"/>
      <c r="H11573" s="79"/>
      <c r="BA11573" s="5" t="str">
        <f t="shared" si="180"/>
        <v/>
      </c>
      <c r="BB11573" s="5" t="str">
        <f>IF(OR($E11573="",$G11573&lt;&gt;"Ativo"),"",IF(COUNTIFS($E$4:$E11573,$E11573,$A$4:$A11573,$A11573,$G$4:$G11573,"Ativo")=1,1,0))</f>
        <v/>
      </c>
      <c r="BC11573" t="str">
        <f>IF(OR($A11573="",$G11573&lt;&gt;"Ativo"),"",IF(COUNTIFS($A$4:$A11573,$A11573,$G$4:$G11573,"Ativo")=1,1,0))</f>
        <v/>
      </c>
    </row>
    <row r="11574" spans="1:55" x14ac:dyDescent="0.3">
      <c r="A11574" s="76"/>
      <c r="B11574" s="104"/>
      <c r="C11574" s="76"/>
      <c r="D11574" s="77"/>
      <c r="E11574" s="12"/>
      <c r="F11574" s="78"/>
      <c r="G11574" s="77"/>
      <c r="H11574" s="79"/>
      <c r="BA11574" s="5" t="str">
        <f t="shared" si="180"/>
        <v/>
      </c>
      <c r="BB11574" s="5" t="str">
        <f>IF(OR($E11574="",$G11574&lt;&gt;"Ativo"),"",IF(COUNTIFS($E$4:$E11574,$E11574,$A$4:$A11574,$A11574,$G$4:$G11574,"Ativo")=1,1,0))</f>
        <v/>
      </c>
      <c r="BC11574" t="str">
        <f>IF(OR($A11574="",$G11574&lt;&gt;"Ativo"),"",IF(COUNTIFS($A$4:$A11574,$A11574,$G$4:$G11574,"Ativo")=1,1,0))</f>
        <v/>
      </c>
    </row>
    <row r="11575" spans="1:55" x14ac:dyDescent="0.3">
      <c r="A11575" s="76"/>
      <c r="B11575" s="104"/>
      <c r="C11575" s="76"/>
      <c r="D11575" s="77"/>
      <c r="E11575" s="12"/>
      <c r="F11575" s="78"/>
      <c r="G11575" s="77"/>
      <c r="H11575" s="79"/>
      <c r="BA11575" s="5" t="str">
        <f t="shared" si="180"/>
        <v/>
      </c>
      <c r="BB11575" s="5" t="str">
        <f>IF(OR($E11575="",$G11575&lt;&gt;"Ativo"),"",IF(COUNTIFS($E$4:$E11575,$E11575,$A$4:$A11575,$A11575,$G$4:$G11575,"Ativo")=1,1,0))</f>
        <v/>
      </c>
      <c r="BC11575" t="str">
        <f>IF(OR($A11575="",$G11575&lt;&gt;"Ativo"),"",IF(COUNTIFS($A$4:$A11575,$A11575,$G$4:$G11575,"Ativo")=1,1,0))</f>
        <v/>
      </c>
    </row>
    <row r="11576" spans="1:55" x14ac:dyDescent="0.3">
      <c r="A11576" s="76"/>
      <c r="B11576" s="104"/>
      <c r="C11576" s="76"/>
      <c r="D11576" s="77"/>
      <c r="E11576" s="12"/>
      <c r="F11576" s="78"/>
      <c r="G11576" s="77"/>
      <c r="H11576" s="79"/>
      <c r="BA11576" s="5" t="str">
        <f t="shared" si="180"/>
        <v/>
      </c>
      <c r="BB11576" s="5" t="str">
        <f>IF(OR($E11576="",$G11576&lt;&gt;"Ativo"),"",IF(COUNTIFS($E$4:$E11576,$E11576,$A$4:$A11576,$A11576,$G$4:$G11576,"Ativo")=1,1,0))</f>
        <v/>
      </c>
      <c r="BC11576" t="str">
        <f>IF(OR($A11576="",$G11576&lt;&gt;"Ativo"),"",IF(COUNTIFS($A$4:$A11576,$A11576,$G$4:$G11576,"Ativo")=1,1,0))</f>
        <v/>
      </c>
    </row>
    <row r="11577" spans="1:55" x14ac:dyDescent="0.3">
      <c r="A11577" s="76"/>
      <c r="B11577" s="104"/>
      <c r="C11577" s="76"/>
      <c r="D11577" s="77"/>
      <c r="E11577" s="12"/>
      <c r="F11577" s="78"/>
      <c r="G11577" s="77"/>
      <c r="H11577" s="79"/>
      <c r="BA11577" s="5" t="str">
        <f t="shared" si="180"/>
        <v/>
      </c>
      <c r="BB11577" s="5" t="str">
        <f>IF(OR($E11577="",$G11577&lt;&gt;"Ativo"),"",IF(COUNTIFS($E$4:$E11577,$E11577,$A$4:$A11577,$A11577,$G$4:$G11577,"Ativo")=1,1,0))</f>
        <v/>
      </c>
      <c r="BC11577" t="str">
        <f>IF(OR($A11577="",$G11577&lt;&gt;"Ativo"),"",IF(COUNTIFS($A$4:$A11577,$A11577,$G$4:$G11577,"Ativo")=1,1,0))</f>
        <v/>
      </c>
    </row>
    <row r="11578" spans="1:55" x14ac:dyDescent="0.3">
      <c r="A11578" s="76"/>
      <c r="B11578" s="104"/>
      <c r="C11578" s="76"/>
      <c r="D11578" s="77"/>
      <c r="E11578" s="12"/>
      <c r="F11578" s="78"/>
      <c r="G11578" s="77"/>
      <c r="H11578" s="79"/>
      <c r="BA11578" s="5" t="str">
        <f t="shared" si="180"/>
        <v/>
      </c>
      <c r="BB11578" s="5" t="str">
        <f>IF(OR($E11578="",$G11578&lt;&gt;"Ativo"),"",IF(COUNTIFS($E$4:$E11578,$E11578,$A$4:$A11578,$A11578,$G$4:$G11578,"Ativo")=1,1,0))</f>
        <v/>
      </c>
      <c r="BC11578" t="str">
        <f>IF(OR($A11578="",$G11578&lt;&gt;"Ativo"),"",IF(COUNTIFS($A$4:$A11578,$A11578,$G$4:$G11578,"Ativo")=1,1,0))</f>
        <v/>
      </c>
    </row>
    <row r="11579" spans="1:55" x14ac:dyDescent="0.3">
      <c r="A11579" s="76"/>
      <c r="B11579" s="104"/>
      <c r="C11579" s="76"/>
      <c r="D11579" s="77"/>
      <c r="E11579" s="12"/>
      <c r="F11579" s="78"/>
      <c r="G11579" s="77"/>
      <c r="H11579" s="79"/>
      <c r="BA11579" s="5" t="str">
        <f t="shared" si="180"/>
        <v/>
      </c>
      <c r="BB11579" s="5" t="str">
        <f>IF(OR($E11579="",$G11579&lt;&gt;"Ativo"),"",IF(COUNTIFS($E$4:$E11579,$E11579,$A$4:$A11579,$A11579,$G$4:$G11579,"Ativo")=1,1,0))</f>
        <v/>
      </c>
      <c r="BC11579" t="str">
        <f>IF(OR($A11579="",$G11579&lt;&gt;"Ativo"),"",IF(COUNTIFS($A$4:$A11579,$A11579,$G$4:$G11579,"Ativo")=1,1,0))</f>
        <v/>
      </c>
    </row>
    <row r="11580" spans="1:55" x14ac:dyDescent="0.3">
      <c r="A11580" s="76"/>
      <c r="B11580" s="104"/>
      <c r="C11580" s="76"/>
      <c r="D11580" s="77"/>
      <c r="E11580" s="12"/>
      <c r="F11580" s="78"/>
      <c r="G11580" s="77"/>
      <c r="H11580" s="79"/>
      <c r="BA11580" s="5" t="str">
        <f t="shared" si="180"/>
        <v/>
      </c>
      <c r="BB11580" s="5" t="str">
        <f>IF(OR($E11580="",$G11580&lt;&gt;"Ativo"),"",IF(COUNTIFS($E$4:$E11580,$E11580,$A$4:$A11580,$A11580,$G$4:$G11580,"Ativo")=1,1,0))</f>
        <v/>
      </c>
      <c r="BC11580" t="str">
        <f>IF(OR($A11580="",$G11580&lt;&gt;"Ativo"),"",IF(COUNTIFS($A$4:$A11580,$A11580,$G$4:$G11580,"Ativo")=1,1,0))</f>
        <v/>
      </c>
    </row>
    <row r="11581" spans="1:55" x14ac:dyDescent="0.3">
      <c r="A11581" s="76"/>
      <c r="B11581" s="104"/>
      <c r="C11581" s="76"/>
      <c r="D11581" s="77"/>
      <c r="E11581" s="12"/>
      <c r="F11581" s="78"/>
      <c r="G11581" s="77"/>
      <c r="H11581" s="79"/>
      <c r="BA11581" s="5" t="str">
        <f t="shared" si="180"/>
        <v/>
      </c>
      <c r="BB11581" s="5" t="str">
        <f>IF(OR($E11581="",$G11581&lt;&gt;"Ativo"),"",IF(COUNTIFS($E$4:$E11581,$E11581,$A$4:$A11581,$A11581,$G$4:$G11581,"Ativo")=1,1,0))</f>
        <v/>
      </c>
      <c r="BC11581" t="str">
        <f>IF(OR($A11581="",$G11581&lt;&gt;"Ativo"),"",IF(COUNTIFS($A$4:$A11581,$A11581,$G$4:$G11581,"Ativo")=1,1,0))</f>
        <v/>
      </c>
    </row>
    <row r="11582" spans="1:55" x14ac:dyDescent="0.3">
      <c r="A11582" s="76"/>
      <c r="B11582" s="104"/>
      <c r="C11582" s="76"/>
      <c r="D11582" s="77"/>
      <c r="E11582" s="12"/>
      <c r="F11582" s="78"/>
      <c r="G11582" s="77"/>
      <c r="H11582" s="79"/>
      <c r="BA11582" s="5" t="str">
        <f t="shared" si="180"/>
        <v/>
      </c>
      <c r="BB11582" s="5" t="str">
        <f>IF(OR($E11582="",$G11582&lt;&gt;"Ativo"),"",IF(COUNTIFS($E$4:$E11582,$E11582,$A$4:$A11582,$A11582,$G$4:$G11582,"Ativo")=1,1,0))</f>
        <v/>
      </c>
      <c r="BC11582" t="str">
        <f>IF(OR($A11582="",$G11582&lt;&gt;"Ativo"),"",IF(COUNTIFS($A$4:$A11582,$A11582,$G$4:$G11582,"Ativo")=1,1,0))</f>
        <v/>
      </c>
    </row>
    <row r="11583" spans="1:55" x14ac:dyDescent="0.3">
      <c r="A11583" s="76"/>
      <c r="B11583" s="104"/>
      <c r="C11583" s="76"/>
      <c r="D11583" s="77"/>
      <c r="E11583" s="12"/>
      <c r="F11583" s="78"/>
      <c r="G11583" s="77"/>
      <c r="H11583" s="79"/>
      <c r="BA11583" s="5" t="str">
        <f t="shared" si="180"/>
        <v/>
      </c>
      <c r="BB11583" s="5" t="str">
        <f>IF(OR($E11583="",$G11583&lt;&gt;"Ativo"),"",IF(COUNTIFS($E$4:$E11583,$E11583,$A$4:$A11583,$A11583,$G$4:$G11583,"Ativo")=1,1,0))</f>
        <v/>
      </c>
      <c r="BC11583" t="str">
        <f>IF(OR($A11583="",$G11583&lt;&gt;"Ativo"),"",IF(COUNTIFS($A$4:$A11583,$A11583,$G$4:$G11583,"Ativo")=1,1,0))</f>
        <v/>
      </c>
    </row>
    <row r="11584" spans="1:55" x14ac:dyDescent="0.3">
      <c r="A11584" s="76"/>
      <c r="B11584" s="104"/>
      <c r="C11584" s="76"/>
      <c r="D11584" s="77"/>
      <c r="E11584" s="12"/>
      <c r="F11584" s="78"/>
      <c r="G11584" s="77"/>
      <c r="H11584" s="79"/>
      <c r="BA11584" s="5" t="str">
        <f t="shared" si="180"/>
        <v/>
      </c>
      <c r="BB11584" s="5" t="str">
        <f>IF(OR($E11584="",$G11584&lt;&gt;"Ativo"),"",IF(COUNTIFS($E$4:$E11584,$E11584,$A$4:$A11584,$A11584,$G$4:$G11584,"Ativo")=1,1,0))</f>
        <v/>
      </c>
      <c r="BC11584" t="str">
        <f>IF(OR($A11584="",$G11584&lt;&gt;"Ativo"),"",IF(COUNTIFS($A$4:$A11584,$A11584,$G$4:$G11584,"Ativo")=1,1,0))</f>
        <v/>
      </c>
    </row>
    <row r="11585" spans="1:55" x14ac:dyDescent="0.3">
      <c r="A11585" s="76"/>
      <c r="B11585" s="104"/>
      <c r="C11585" s="76"/>
      <c r="D11585" s="77"/>
      <c r="E11585" s="12"/>
      <c r="F11585" s="78"/>
      <c r="G11585" s="77"/>
      <c r="H11585" s="79"/>
      <c r="BA11585" s="5" t="str">
        <f t="shared" si="180"/>
        <v/>
      </c>
      <c r="BB11585" s="5" t="str">
        <f>IF(OR($E11585="",$G11585&lt;&gt;"Ativo"),"",IF(COUNTIFS($E$4:$E11585,$E11585,$A$4:$A11585,$A11585,$G$4:$G11585,"Ativo")=1,1,0))</f>
        <v/>
      </c>
      <c r="BC11585" t="str">
        <f>IF(OR($A11585="",$G11585&lt;&gt;"Ativo"),"",IF(COUNTIFS($A$4:$A11585,$A11585,$G$4:$G11585,"Ativo")=1,1,0))</f>
        <v/>
      </c>
    </row>
    <row r="11586" spans="1:55" x14ac:dyDescent="0.3">
      <c r="A11586" s="76"/>
      <c r="B11586" s="104"/>
      <c r="C11586" s="76"/>
      <c r="D11586" s="77"/>
      <c r="E11586" s="12"/>
      <c r="F11586" s="78"/>
      <c r="G11586" s="77"/>
      <c r="H11586" s="79"/>
      <c r="BA11586" s="5" t="str">
        <f t="shared" si="180"/>
        <v/>
      </c>
      <c r="BB11586" s="5" t="str">
        <f>IF(OR($E11586="",$G11586&lt;&gt;"Ativo"),"",IF(COUNTIFS($E$4:$E11586,$E11586,$A$4:$A11586,$A11586,$G$4:$G11586,"Ativo")=1,1,0))</f>
        <v/>
      </c>
      <c r="BC11586" t="str">
        <f>IF(OR($A11586="",$G11586&lt;&gt;"Ativo"),"",IF(COUNTIFS($A$4:$A11586,$A11586,$G$4:$G11586,"Ativo")=1,1,0))</f>
        <v/>
      </c>
    </row>
    <row r="11587" spans="1:55" x14ac:dyDescent="0.3">
      <c r="A11587" s="76"/>
      <c r="B11587" s="104"/>
      <c r="C11587" s="76"/>
      <c r="D11587" s="77"/>
      <c r="E11587" s="12"/>
      <c r="F11587" s="78"/>
      <c r="G11587" s="77"/>
      <c r="H11587" s="79"/>
      <c r="BA11587" s="5" t="str">
        <f t="shared" si="180"/>
        <v/>
      </c>
      <c r="BB11587" s="5" t="str">
        <f>IF(OR($E11587="",$G11587&lt;&gt;"Ativo"),"",IF(COUNTIFS($E$4:$E11587,$E11587,$A$4:$A11587,$A11587,$G$4:$G11587,"Ativo")=1,1,0))</f>
        <v/>
      </c>
      <c r="BC11587" t="str">
        <f>IF(OR($A11587="",$G11587&lt;&gt;"Ativo"),"",IF(COUNTIFS($A$4:$A11587,$A11587,$G$4:$G11587,"Ativo")=1,1,0))</f>
        <v/>
      </c>
    </row>
    <row r="11588" spans="1:55" x14ac:dyDescent="0.3">
      <c r="A11588" s="76"/>
      <c r="B11588" s="104"/>
      <c r="C11588" s="76"/>
      <c r="D11588" s="77"/>
      <c r="E11588" s="12"/>
      <c r="F11588" s="78"/>
      <c r="G11588" s="77"/>
      <c r="H11588" s="79"/>
      <c r="BA11588" s="5" t="str">
        <f t="shared" ref="BA11588:BA11651" si="181">IF($D11588="","",MID($D11588,4,LEN($D11588)-5))</f>
        <v/>
      </c>
      <c r="BB11588" s="5" t="str">
        <f>IF(OR($E11588="",$G11588&lt;&gt;"Ativo"),"",IF(COUNTIFS($E$4:$E11588,$E11588,$A$4:$A11588,$A11588,$G$4:$G11588,"Ativo")=1,1,0))</f>
        <v/>
      </c>
      <c r="BC11588" t="str">
        <f>IF(OR($A11588="",$G11588&lt;&gt;"Ativo"),"",IF(COUNTIFS($A$4:$A11588,$A11588,$G$4:$G11588,"Ativo")=1,1,0))</f>
        <v/>
      </c>
    </row>
    <row r="11589" spans="1:55" x14ac:dyDescent="0.3">
      <c r="A11589" s="76"/>
      <c r="B11589" s="104"/>
      <c r="C11589" s="76"/>
      <c r="D11589" s="77"/>
      <c r="E11589" s="12"/>
      <c r="F11589" s="78"/>
      <c r="G11589" s="77"/>
      <c r="H11589" s="79"/>
      <c r="BA11589" s="5" t="str">
        <f t="shared" si="181"/>
        <v/>
      </c>
      <c r="BB11589" s="5" t="str">
        <f>IF(OR($E11589="",$G11589&lt;&gt;"Ativo"),"",IF(COUNTIFS($E$4:$E11589,$E11589,$A$4:$A11589,$A11589,$G$4:$G11589,"Ativo")=1,1,0))</f>
        <v/>
      </c>
      <c r="BC11589" t="str">
        <f>IF(OR($A11589="",$G11589&lt;&gt;"Ativo"),"",IF(COUNTIFS($A$4:$A11589,$A11589,$G$4:$G11589,"Ativo")=1,1,0))</f>
        <v/>
      </c>
    </row>
    <row r="11590" spans="1:55" x14ac:dyDescent="0.3">
      <c r="A11590" s="76"/>
      <c r="B11590" s="104"/>
      <c r="C11590" s="76"/>
      <c r="D11590" s="77"/>
      <c r="E11590" s="12"/>
      <c r="F11590" s="78"/>
      <c r="G11590" s="77"/>
      <c r="H11590" s="79"/>
      <c r="BA11590" s="5" t="str">
        <f t="shared" si="181"/>
        <v/>
      </c>
      <c r="BB11590" s="5" t="str">
        <f>IF(OR($E11590="",$G11590&lt;&gt;"Ativo"),"",IF(COUNTIFS($E$4:$E11590,$E11590,$A$4:$A11590,$A11590,$G$4:$G11590,"Ativo")=1,1,0))</f>
        <v/>
      </c>
      <c r="BC11590" t="str">
        <f>IF(OR($A11590="",$G11590&lt;&gt;"Ativo"),"",IF(COUNTIFS($A$4:$A11590,$A11590,$G$4:$G11590,"Ativo")=1,1,0))</f>
        <v/>
      </c>
    </row>
    <row r="11591" spans="1:55" x14ac:dyDescent="0.3">
      <c r="A11591" s="76"/>
      <c r="B11591" s="104"/>
      <c r="C11591" s="76"/>
      <c r="D11591" s="77"/>
      <c r="E11591" s="12"/>
      <c r="F11591" s="78"/>
      <c r="G11591" s="77"/>
      <c r="H11591" s="79"/>
      <c r="BA11591" s="5" t="str">
        <f t="shared" si="181"/>
        <v/>
      </c>
      <c r="BB11591" s="5" t="str">
        <f>IF(OR($E11591="",$G11591&lt;&gt;"Ativo"),"",IF(COUNTIFS($E$4:$E11591,$E11591,$A$4:$A11591,$A11591,$G$4:$G11591,"Ativo")=1,1,0))</f>
        <v/>
      </c>
      <c r="BC11591" t="str">
        <f>IF(OR($A11591="",$G11591&lt;&gt;"Ativo"),"",IF(COUNTIFS($A$4:$A11591,$A11591,$G$4:$G11591,"Ativo")=1,1,0))</f>
        <v/>
      </c>
    </row>
    <row r="11592" spans="1:55" x14ac:dyDescent="0.3">
      <c r="A11592" s="76"/>
      <c r="B11592" s="104"/>
      <c r="C11592" s="76"/>
      <c r="D11592" s="77"/>
      <c r="E11592" s="12"/>
      <c r="F11592" s="78"/>
      <c r="G11592" s="77"/>
      <c r="H11592" s="79"/>
      <c r="BA11592" s="5" t="str">
        <f t="shared" si="181"/>
        <v/>
      </c>
      <c r="BB11592" s="5" t="str">
        <f>IF(OR($E11592="",$G11592&lt;&gt;"Ativo"),"",IF(COUNTIFS($E$4:$E11592,$E11592,$A$4:$A11592,$A11592,$G$4:$G11592,"Ativo")=1,1,0))</f>
        <v/>
      </c>
      <c r="BC11592" t="str">
        <f>IF(OR($A11592="",$G11592&lt;&gt;"Ativo"),"",IF(COUNTIFS($A$4:$A11592,$A11592,$G$4:$G11592,"Ativo")=1,1,0))</f>
        <v/>
      </c>
    </row>
    <row r="11593" spans="1:55" x14ac:dyDescent="0.3">
      <c r="A11593" s="76"/>
      <c r="B11593" s="104"/>
      <c r="C11593" s="76"/>
      <c r="D11593" s="77"/>
      <c r="E11593" s="12"/>
      <c r="F11593" s="78"/>
      <c r="G11593" s="77"/>
      <c r="H11593" s="79"/>
      <c r="BA11593" s="5" t="str">
        <f t="shared" si="181"/>
        <v/>
      </c>
      <c r="BB11593" s="5" t="str">
        <f>IF(OR($E11593="",$G11593&lt;&gt;"Ativo"),"",IF(COUNTIFS($E$4:$E11593,$E11593,$A$4:$A11593,$A11593,$G$4:$G11593,"Ativo")=1,1,0))</f>
        <v/>
      </c>
      <c r="BC11593" t="str">
        <f>IF(OR($A11593="",$G11593&lt;&gt;"Ativo"),"",IF(COUNTIFS($A$4:$A11593,$A11593,$G$4:$G11593,"Ativo")=1,1,0))</f>
        <v/>
      </c>
    </row>
    <row r="11594" spans="1:55" x14ac:dyDescent="0.3">
      <c r="A11594" s="76"/>
      <c r="B11594" s="104"/>
      <c r="C11594" s="76"/>
      <c r="D11594" s="77"/>
      <c r="E11594" s="12"/>
      <c r="F11594" s="78"/>
      <c r="G11594" s="77"/>
      <c r="H11594" s="79"/>
      <c r="BA11594" s="5" t="str">
        <f t="shared" si="181"/>
        <v/>
      </c>
      <c r="BB11594" s="5" t="str">
        <f>IF(OR($E11594="",$G11594&lt;&gt;"Ativo"),"",IF(COUNTIFS($E$4:$E11594,$E11594,$A$4:$A11594,$A11594,$G$4:$G11594,"Ativo")=1,1,0))</f>
        <v/>
      </c>
      <c r="BC11594" t="str">
        <f>IF(OR($A11594="",$G11594&lt;&gt;"Ativo"),"",IF(COUNTIFS($A$4:$A11594,$A11594,$G$4:$G11594,"Ativo")=1,1,0))</f>
        <v/>
      </c>
    </row>
    <row r="11595" spans="1:55" x14ac:dyDescent="0.3">
      <c r="A11595" s="76"/>
      <c r="B11595" s="104"/>
      <c r="C11595" s="76"/>
      <c r="D11595" s="77"/>
      <c r="E11595" s="12"/>
      <c r="F11595" s="78"/>
      <c r="G11595" s="77"/>
      <c r="H11595" s="79"/>
      <c r="BA11595" s="5" t="str">
        <f t="shared" si="181"/>
        <v/>
      </c>
      <c r="BB11595" s="5" t="str">
        <f>IF(OR($E11595="",$G11595&lt;&gt;"Ativo"),"",IF(COUNTIFS($E$4:$E11595,$E11595,$A$4:$A11595,$A11595,$G$4:$G11595,"Ativo")=1,1,0))</f>
        <v/>
      </c>
      <c r="BC11595" t="str">
        <f>IF(OR($A11595="",$G11595&lt;&gt;"Ativo"),"",IF(COUNTIFS($A$4:$A11595,$A11595,$G$4:$G11595,"Ativo")=1,1,0))</f>
        <v/>
      </c>
    </row>
    <row r="11596" spans="1:55" x14ac:dyDescent="0.3">
      <c r="A11596" s="76"/>
      <c r="B11596" s="104"/>
      <c r="C11596" s="76"/>
      <c r="D11596" s="77"/>
      <c r="E11596" s="12"/>
      <c r="F11596" s="78"/>
      <c r="G11596" s="77"/>
      <c r="H11596" s="79"/>
      <c r="BA11596" s="5" t="str">
        <f t="shared" si="181"/>
        <v/>
      </c>
      <c r="BB11596" s="5" t="str">
        <f>IF(OR($E11596="",$G11596&lt;&gt;"Ativo"),"",IF(COUNTIFS($E$4:$E11596,$E11596,$A$4:$A11596,$A11596,$G$4:$G11596,"Ativo")=1,1,0))</f>
        <v/>
      </c>
      <c r="BC11596" t="str">
        <f>IF(OR($A11596="",$G11596&lt;&gt;"Ativo"),"",IF(COUNTIFS($A$4:$A11596,$A11596,$G$4:$G11596,"Ativo")=1,1,0))</f>
        <v/>
      </c>
    </row>
    <row r="11597" spans="1:55" x14ac:dyDescent="0.3">
      <c r="A11597" s="76"/>
      <c r="B11597" s="104"/>
      <c r="C11597" s="76"/>
      <c r="D11597" s="77"/>
      <c r="E11597" s="12"/>
      <c r="F11597" s="78"/>
      <c r="G11597" s="77"/>
      <c r="H11597" s="79"/>
      <c r="BA11597" s="5" t="str">
        <f t="shared" si="181"/>
        <v/>
      </c>
      <c r="BB11597" s="5" t="str">
        <f>IF(OR($E11597="",$G11597&lt;&gt;"Ativo"),"",IF(COUNTIFS($E$4:$E11597,$E11597,$A$4:$A11597,$A11597,$G$4:$G11597,"Ativo")=1,1,0))</f>
        <v/>
      </c>
      <c r="BC11597" t="str">
        <f>IF(OR($A11597="",$G11597&lt;&gt;"Ativo"),"",IF(COUNTIFS($A$4:$A11597,$A11597,$G$4:$G11597,"Ativo")=1,1,0))</f>
        <v/>
      </c>
    </row>
    <row r="11598" spans="1:55" x14ac:dyDescent="0.3">
      <c r="A11598" s="76"/>
      <c r="B11598" s="104"/>
      <c r="C11598" s="76"/>
      <c r="D11598" s="77"/>
      <c r="E11598" s="12"/>
      <c r="F11598" s="78"/>
      <c r="G11598" s="77"/>
      <c r="H11598" s="79"/>
      <c r="BA11598" s="5" t="str">
        <f t="shared" si="181"/>
        <v/>
      </c>
      <c r="BB11598" s="5" t="str">
        <f>IF(OR($E11598="",$G11598&lt;&gt;"Ativo"),"",IF(COUNTIFS($E$4:$E11598,$E11598,$A$4:$A11598,$A11598,$G$4:$G11598,"Ativo")=1,1,0))</f>
        <v/>
      </c>
      <c r="BC11598" t="str">
        <f>IF(OR($A11598="",$G11598&lt;&gt;"Ativo"),"",IF(COUNTIFS($A$4:$A11598,$A11598,$G$4:$G11598,"Ativo")=1,1,0))</f>
        <v/>
      </c>
    </row>
    <row r="11599" spans="1:55" x14ac:dyDescent="0.3">
      <c r="A11599" s="76"/>
      <c r="B11599" s="104"/>
      <c r="C11599" s="76"/>
      <c r="D11599" s="77"/>
      <c r="E11599" s="12"/>
      <c r="F11599" s="78"/>
      <c r="G11599" s="77"/>
      <c r="H11599" s="79"/>
      <c r="BA11599" s="5" t="str">
        <f t="shared" si="181"/>
        <v/>
      </c>
      <c r="BB11599" s="5" t="str">
        <f>IF(OR($E11599="",$G11599&lt;&gt;"Ativo"),"",IF(COUNTIFS($E$4:$E11599,$E11599,$A$4:$A11599,$A11599,$G$4:$G11599,"Ativo")=1,1,0))</f>
        <v/>
      </c>
      <c r="BC11599" t="str">
        <f>IF(OR($A11599="",$G11599&lt;&gt;"Ativo"),"",IF(COUNTIFS($A$4:$A11599,$A11599,$G$4:$G11599,"Ativo")=1,1,0))</f>
        <v/>
      </c>
    </row>
    <row r="11600" spans="1:55" x14ac:dyDescent="0.3">
      <c r="A11600" s="76"/>
      <c r="B11600" s="104"/>
      <c r="C11600" s="76"/>
      <c r="D11600" s="77"/>
      <c r="E11600" s="12"/>
      <c r="F11600" s="78"/>
      <c r="G11600" s="77"/>
      <c r="H11600" s="79"/>
      <c r="BA11600" s="5" t="str">
        <f t="shared" si="181"/>
        <v/>
      </c>
      <c r="BB11600" s="5" t="str">
        <f>IF(OR($E11600="",$G11600&lt;&gt;"Ativo"),"",IF(COUNTIFS($E$4:$E11600,$E11600,$A$4:$A11600,$A11600,$G$4:$G11600,"Ativo")=1,1,0))</f>
        <v/>
      </c>
      <c r="BC11600" t="str">
        <f>IF(OR($A11600="",$G11600&lt;&gt;"Ativo"),"",IF(COUNTIFS($A$4:$A11600,$A11600,$G$4:$G11600,"Ativo")=1,1,0))</f>
        <v/>
      </c>
    </row>
    <row r="11601" spans="1:55" x14ac:dyDescent="0.3">
      <c r="A11601" s="76"/>
      <c r="B11601" s="104"/>
      <c r="C11601" s="76"/>
      <c r="D11601" s="77"/>
      <c r="E11601" s="12"/>
      <c r="F11601" s="78"/>
      <c r="G11601" s="77"/>
      <c r="H11601" s="79"/>
      <c r="BA11601" s="5" t="str">
        <f t="shared" si="181"/>
        <v/>
      </c>
      <c r="BB11601" s="5" t="str">
        <f>IF(OR($E11601="",$G11601&lt;&gt;"Ativo"),"",IF(COUNTIFS($E$4:$E11601,$E11601,$A$4:$A11601,$A11601,$G$4:$G11601,"Ativo")=1,1,0))</f>
        <v/>
      </c>
      <c r="BC11601" t="str">
        <f>IF(OR($A11601="",$G11601&lt;&gt;"Ativo"),"",IF(COUNTIFS($A$4:$A11601,$A11601,$G$4:$G11601,"Ativo")=1,1,0))</f>
        <v/>
      </c>
    </row>
    <row r="11602" spans="1:55" x14ac:dyDescent="0.3">
      <c r="A11602" s="76"/>
      <c r="B11602" s="104"/>
      <c r="C11602" s="76"/>
      <c r="D11602" s="77"/>
      <c r="E11602" s="12"/>
      <c r="F11602" s="78"/>
      <c r="G11602" s="77"/>
      <c r="H11602" s="79"/>
      <c r="BA11602" s="5" t="str">
        <f t="shared" si="181"/>
        <v/>
      </c>
      <c r="BB11602" s="5" t="str">
        <f>IF(OR($E11602="",$G11602&lt;&gt;"Ativo"),"",IF(COUNTIFS($E$4:$E11602,$E11602,$A$4:$A11602,$A11602,$G$4:$G11602,"Ativo")=1,1,0))</f>
        <v/>
      </c>
      <c r="BC11602" t="str">
        <f>IF(OR($A11602="",$G11602&lt;&gt;"Ativo"),"",IF(COUNTIFS($A$4:$A11602,$A11602,$G$4:$G11602,"Ativo")=1,1,0))</f>
        <v/>
      </c>
    </row>
    <row r="11603" spans="1:55" x14ac:dyDescent="0.3">
      <c r="A11603" s="76"/>
      <c r="B11603" s="104"/>
      <c r="C11603" s="76"/>
      <c r="D11603" s="77"/>
      <c r="E11603" s="12"/>
      <c r="F11603" s="78"/>
      <c r="G11603" s="77"/>
      <c r="H11603" s="79"/>
      <c r="BA11603" s="5" t="str">
        <f t="shared" si="181"/>
        <v/>
      </c>
      <c r="BB11603" s="5" t="str">
        <f>IF(OR($E11603="",$G11603&lt;&gt;"Ativo"),"",IF(COUNTIFS($E$4:$E11603,$E11603,$A$4:$A11603,$A11603,$G$4:$G11603,"Ativo")=1,1,0))</f>
        <v/>
      </c>
      <c r="BC11603" t="str">
        <f>IF(OR($A11603="",$G11603&lt;&gt;"Ativo"),"",IF(COUNTIFS($A$4:$A11603,$A11603,$G$4:$G11603,"Ativo")=1,1,0))</f>
        <v/>
      </c>
    </row>
    <row r="11604" spans="1:55" x14ac:dyDescent="0.3">
      <c r="A11604" s="76"/>
      <c r="B11604" s="104"/>
      <c r="C11604" s="76"/>
      <c r="D11604" s="77"/>
      <c r="E11604" s="12"/>
      <c r="F11604" s="78"/>
      <c r="G11604" s="77"/>
      <c r="H11604" s="79"/>
      <c r="BA11604" s="5" t="str">
        <f t="shared" si="181"/>
        <v/>
      </c>
      <c r="BB11604" s="5" t="str">
        <f>IF(OR($E11604="",$G11604&lt;&gt;"Ativo"),"",IF(COUNTIFS($E$4:$E11604,$E11604,$A$4:$A11604,$A11604,$G$4:$G11604,"Ativo")=1,1,0))</f>
        <v/>
      </c>
      <c r="BC11604" t="str">
        <f>IF(OR($A11604="",$G11604&lt;&gt;"Ativo"),"",IF(COUNTIFS($A$4:$A11604,$A11604,$G$4:$G11604,"Ativo")=1,1,0))</f>
        <v/>
      </c>
    </row>
    <row r="11605" spans="1:55" x14ac:dyDescent="0.3">
      <c r="A11605" s="76"/>
      <c r="B11605" s="104"/>
      <c r="C11605" s="76"/>
      <c r="D11605" s="77"/>
      <c r="E11605" s="12"/>
      <c r="F11605" s="78"/>
      <c r="G11605" s="77"/>
      <c r="H11605" s="79"/>
      <c r="BA11605" s="5" t="str">
        <f t="shared" si="181"/>
        <v/>
      </c>
      <c r="BB11605" s="5" t="str">
        <f>IF(OR($E11605="",$G11605&lt;&gt;"Ativo"),"",IF(COUNTIFS($E$4:$E11605,$E11605,$A$4:$A11605,$A11605,$G$4:$G11605,"Ativo")=1,1,0))</f>
        <v/>
      </c>
      <c r="BC11605" t="str">
        <f>IF(OR($A11605="",$G11605&lt;&gt;"Ativo"),"",IF(COUNTIFS($A$4:$A11605,$A11605,$G$4:$G11605,"Ativo")=1,1,0))</f>
        <v/>
      </c>
    </row>
    <row r="11606" spans="1:55" x14ac:dyDescent="0.3">
      <c r="A11606" s="76"/>
      <c r="B11606" s="104"/>
      <c r="C11606" s="76"/>
      <c r="D11606" s="77"/>
      <c r="E11606" s="12"/>
      <c r="F11606" s="78"/>
      <c r="G11606" s="77"/>
      <c r="H11606" s="79"/>
      <c r="BA11606" s="5" t="str">
        <f t="shared" si="181"/>
        <v/>
      </c>
      <c r="BB11606" s="5" t="str">
        <f>IF(OR($E11606="",$G11606&lt;&gt;"Ativo"),"",IF(COUNTIFS($E$4:$E11606,$E11606,$A$4:$A11606,$A11606,$G$4:$G11606,"Ativo")=1,1,0))</f>
        <v/>
      </c>
      <c r="BC11606" t="str">
        <f>IF(OR($A11606="",$G11606&lt;&gt;"Ativo"),"",IF(COUNTIFS($A$4:$A11606,$A11606,$G$4:$G11606,"Ativo")=1,1,0))</f>
        <v/>
      </c>
    </row>
    <row r="11607" spans="1:55" x14ac:dyDescent="0.3">
      <c r="A11607" s="76"/>
      <c r="B11607" s="104"/>
      <c r="C11607" s="76"/>
      <c r="D11607" s="77"/>
      <c r="E11607" s="12"/>
      <c r="F11607" s="78"/>
      <c r="G11607" s="77"/>
      <c r="H11607" s="79"/>
      <c r="BA11607" s="5" t="str">
        <f t="shared" si="181"/>
        <v/>
      </c>
      <c r="BB11607" s="5" t="str">
        <f>IF(OR($E11607="",$G11607&lt;&gt;"Ativo"),"",IF(COUNTIFS($E$4:$E11607,$E11607,$A$4:$A11607,$A11607,$G$4:$G11607,"Ativo")=1,1,0))</f>
        <v/>
      </c>
      <c r="BC11607" t="str">
        <f>IF(OR($A11607="",$G11607&lt;&gt;"Ativo"),"",IF(COUNTIFS($A$4:$A11607,$A11607,$G$4:$G11607,"Ativo")=1,1,0))</f>
        <v/>
      </c>
    </row>
    <row r="11608" spans="1:55" x14ac:dyDescent="0.3">
      <c r="A11608" s="76"/>
      <c r="B11608" s="104"/>
      <c r="C11608" s="76"/>
      <c r="D11608" s="77"/>
      <c r="E11608" s="12"/>
      <c r="F11608" s="78"/>
      <c r="G11608" s="77"/>
      <c r="H11608" s="79"/>
      <c r="BA11608" s="5" t="str">
        <f t="shared" si="181"/>
        <v/>
      </c>
      <c r="BB11608" s="5" t="str">
        <f>IF(OR($E11608="",$G11608&lt;&gt;"Ativo"),"",IF(COUNTIFS($E$4:$E11608,$E11608,$A$4:$A11608,$A11608,$G$4:$G11608,"Ativo")=1,1,0))</f>
        <v/>
      </c>
      <c r="BC11608" t="str">
        <f>IF(OR($A11608="",$G11608&lt;&gt;"Ativo"),"",IF(COUNTIFS($A$4:$A11608,$A11608,$G$4:$G11608,"Ativo")=1,1,0))</f>
        <v/>
      </c>
    </row>
    <row r="11609" spans="1:55" x14ac:dyDescent="0.3">
      <c r="A11609" s="76"/>
      <c r="B11609" s="104"/>
      <c r="C11609" s="76"/>
      <c r="D11609" s="77"/>
      <c r="E11609" s="12"/>
      <c r="F11609" s="78"/>
      <c r="G11609" s="77"/>
      <c r="H11609" s="79"/>
      <c r="BA11609" s="5" t="str">
        <f t="shared" si="181"/>
        <v/>
      </c>
      <c r="BB11609" s="5" t="str">
        <f>IF(OR($E11609="",$G11609&lt;&gt;"Ativo"),"",IF(COUNTIFS($E$4:$E11609,$E11609,$A$4:$A11609,$A11609,$G$4:$G11609,"Ativo")=1,1,0))</f>
        <v/>
      </c>
      <c r="BC11609" t="str">
        <f>IF(OR($A11609="",$G11609&lt;&gt;"Ativo"),"",IF(COUNTIFS($A$4:$A11609,$A11609,$G$4:$G11609,"Ativo")=1,1,0))</f>
        <v/>
      </c>
    </row>
    <row r="11610" spans="1:55" x14ac:dyDescent="0.3">
      <c r="A11610" s="76"/>
      <c r="B11610" s="104"/>
      <c r="C11610" s="76"/>
      <c r="D11610" s="77"/>
      <c r="E11610" s="12"/>
      <c r="F11610" s="78"/>
      <c r="G11610" s="77"/>
      <c r="H11610" s="79"/>
      <c r="BA11610" s="5" t="str">
        <f t="shared" si="181"/>
        <v/>
      </c>
      <c r="BB11610" s="5" t="str">
        <f>IF(OR($E11610="",$G11610&lt;&gt;"Ativo"),"",IF(COUNTIFS($E$4:$E11610,$E11610,$A$4:$A11610,$A11610,$G$4:$G11610,"Ativo")=1,1,0))</f>
        <v/>
      </c>
      <c r="BC11610" t="str">
        <f>IF(OR($A11610="",$G11610&lt;&gt;"Ativo"),"",IF(COUNTIFS($A$4:$A11610,$A11610,$G$4:$G11610,"Ativo")=1,1,0))</f>
        <v/>
      </c>
    </row>
    <row r="11611" spans="1:55" x14ac:dyDescent="0.3">
      <c r="A11611" s="76"/>
      <c r="B11611" s="104"/>
      <c r="C11611" s="76"/>
      <c r="D11611" s="77"/>
      <c r="E11611" s="12"/>
      <c r="F11611" s="78"/>
      <c r="G11611" s="77"/>
      <c r="H11611" s="79"/>
      <c r="BA11611" s="5" t="str">
        <f t="shared" si="181"/>
        <v/>
      </c>
      <c r="BB11611" s="5" t="str">
        <f>IF(OR($E11611="",$G11611&lt;&gt;"Ativo"),"",IF(COUNTIFS($E$4:$E11611,$E11611,$A$4:$A11611,$A11611,$G$4:$G11611,"Ativo")=1,1,0))</f>
        <v/>
      </c>
      <c r="BC11611" t="str">
        <f>IF(OR($A11611="",$G11611&lt;&gt;"Ativo"),"",IF(COUNTIFS($A$4:$A11611,$A11611,$G$4:$G11611,"Ativo")=1,1,0))</f>
        <v/>
      </c>
    </row>
    <row r="11612" spans="1:55" x14ac:dyDescent="0.3">
      <c r="A11612" s="76"/>
      <c r="B11612" s="104"/>
      <c r="C11612" s="76"/>
      <c r="D11612" s="77"/>
      <c r="E11612" s="12"/>
      <c r="F11612" s="78"/>
      <c r="G11612" s="77"/>
      <c r="H11612" s="79"/>
      <c r="BA11612" s="5" t="str">
        <f t="shared" si="181"/>
        <v/>
      </c>
      <c r="BB11612" s="5" t="str">
        <f>IF(OR($E11612="",$G11612&lt;&gt;"Ativo"),"",IF(COUNTIFS($E$4:$E11612,$E11612,$A$4:$A11612,$A11612,$G$4:$G11612,"Ativo")=1,1,0))</f>
        <v/>
      </c>
      <c r="BC11612" t="str">
        <f>IF(OR($A11612="",$G11612&lt;&gt;"Ativo"),"",IF(COUNTIFS($A$4:$A11612,$A11612,$G$4:$G11612,"Ativo")=1,1,0))</f>
        <v/>
      </c>
    </row>
    <row r="11613" spans="1:55" x14ac:dyDescent="0.3">
      <c r="A11613" s="76"/>
      <c r="B11613" s="104"/>
      <c r="C11613" s="76"/>
      <c r="D11613" s="77"/>
      <c r="E11613" s="12"/>
      <c r="F11613" s="78"/>
      <c r="G11613" s="77"/>
      <c r="H11613" s="79"/>
      <c r="BA11613" s="5" t="str">
        <f t="shared" si="181"/>
        <v/>
      </c>
      <c r="BB11613" s="5" t="str">
        <f>IF(OR($E11613="",$G11613&lt;&gt;"Ativo"),"",IF(COUNTIFS($E$4:$E11613,$E11613,$A$4:$A11613,$A11613,$G$4:$G11613,"Ativo")=1,1,0))</f>
        <v/>
      </c>
      <c r="BC11613" t="str">
        <f>IF(OR($A11613="",$G11613&lt;&gt;"Ativo"),"",IF(COUNTIFS($A$4:$A11613,$A11613,$G$4:$G11613,"Ativo")=1,1,0))</f>
        <v/>
      </c>
    </row>
    <row r="11614" spans="1:55" x14ac:dyDescent="0.3">
      <c r="A11614" s="76"/>
      <c r="B11614" s="104"/>
      <c r="C11614" s="76"/>
      <c r="D11614" s="77"/>
      <c r="E11614" s="12"/>
      <c r="F11614" s="78"/>
      <c r="G11614" s="77"/>
      <c r="H11614" s="79"/>
      <c r="BA11614" s="5" t="str">
        <f t="shared" si="181"/>
        <v/>
      </c>
      <c r="BB11614" s="5" t="str">
        <f>IF(OR($E11614="",$G11614&lt;&gt;"Ativo"),"",IF(COUNTIFS($E$4:$E11614,$E11614,$A$4:$A11614,$A11614,$G$4:$G11614,"Ativo")=1,1,0))</f>
        <v/>
      </c>
      <c r="BC11614" t="str">
        <f>IF(OR($A11614="",$G11614&lt;&gt;"Ativo"),"",IF(COUNTIFS($A$4:$A11614,$A11614,$G$4:$G11614,"Ativo")=1,1,0))</f>
        <v/>
      </c>
    </row>
    <row r="11615" spans="1:55" x14ac:dyDescent="0.3">
      <c r="A11615" s="76"/>
      <c r="B11615" s="104"/>
      <c r="C11615" s="76"/>
      <c r="D11615" s="77"/>
      <c r="E11615" s="12"/>
      <c r="F11615" s="78"/>
      <c r="G11615" s="77"/>
      <c r="H11615" s="79"/>
      <c r="BA11615" s="5" t="str">
        <f t="shared" si="181"/>
        <v/>
      </c>
      <c r="BB11615" s="5" t="str">
        <f>IF(OR($E11615="",$G11615&lt;&gt;"Ativo"),"",IF(COUNTIFS($E$4:$E11615,$E11615,$A$4:$A11615,$A11615,$G$4:$G11615,"Ativo")=1,1,0))</f>
        <v/>
      </c>
      <c r="BC11615" t="str">
        <f>IF(OR($A11615="",$G11615&lt;&gt;"Ativo"),"",IF(COUNTIFS($A$4:$A11615,$A11615,$G$4:$G11615,"Ativo")=1,1,0))</f>
        <v/>
      </c>
    </row>
    <row r="11616" spans="1:55" x14ac:dyDescent="0.3">
      <c r="A11616" s="76"/>
      <c r="B11616" s="104"/>
      <c r="C11616" s="76"/>
      <c r="D11616" s="77"/>
      <c r="E11616" s="12"/>
      <c r="F11616" s="78"/>
      <c r="G11616" s="77"/>
      <c r="H11616" s="79"/>
      <c r="BA11616" s="5" t="str">
        <f t="shared" si="181"/>
        <v/>
      </c>
      <c r="BB11616" s="5" t="str">
        <f>IF(OR($E11616="",$G11616&lt;&gt;"Ativo"),"",IF(COUNTIFS($E$4:$E11616,$E11616,$A$4:$A11616,$A11616,$G$4:$G11616,"Ativo")=1,1,0))</f>
        <v/>
      </c>
      <c r="BC11616" t="str">
        <f>IF(OR($A11616="",$G11616&lt;&gt;"Ativo"),"",IF(COUNTIFS($A$4:$A11616,$A11616,$G$4:$G11616,"Ativo")=1,1,0))</f>
        <v/>
      </c>
    </row>
    <row r="11617" spans="1:55" x14ac:dyDescent="0.3">
      <c r="A11617" s="76"/>
      <c r="B11617" s="104"/>
      <c r="C11617" s="76"/>
      <c r="D11617" s="77"/>
      <c r="E11617" s="12"/>
      <c r="F11617" s="78"/>
      <c r="G11617" s="77"/>
      <c r="H11617" s="79"/>
      <c r="BA11617" s="5" t="str">
        <f t="shared" si="181"/>
        <v/>
      </c>
      <c r="BB11617" s="5" t="str">
        <f>IF(OR($E11617="",$G11617&lt;&gt;"Ativo"),"",IF(COUNTIFS($E$4:$E11617,$E11617,$A$4:$A11617,$A11617,$G$4:$G11617,"Ativo")=1,1,0))</f>
        <v/>
      </c>
      <c r="BC11617" t="str">
        <f>IF(OR($A11617="",$G11617&lt;&gt;"Ativo"),"",IF(COUNTIFS($A$4:$A11617,$A11617,$G$4:$G11617,"Ativo")=1,1,0))</f>
        <v/>
      </c>
    </row>
    <row r="11618" spans="1:55" x14ac:dyDescent="0.3">
      <c r="A11618" s="76"/>
      <c r="B11618" s="104"/>
      <c r="C11618" s="76"/>
      <c r="D11618" s="77"/>
      <c r="E11618" s="12"/>
      <c r="F11618" s="78"/>
      <c r="G11618" s="77"/>
      <c r="H11618" s="79"/>
      <c r="BA11618" s="5" t="str">
        <f t="shared" si="181"/>
        <v/>
      </c>
      <c r="BB11618" s="5" t="str">
        <f>IF(OR($E11618="",$G11618&lt;&gt;"Ativo"),"",IF(COUNTIFS($E$4:$E11618,$E11618,$A$4:$A11618,$A11618,$G$4:$G11618,"Ativo")=1,1,0))</f>
        <v/>
      </c>
      <c r="BC11618" t="str">
        <f>IF(OR($A11618="",$G11618&lt;&gt;"Ativo"),"",IF(COUNTIFS($A$4:$A11618,$A11618,$G$4:$G11618,"Ativo")=1,1,0))</f>
        <v/>
      </c>
    </row>
    <row r="11619" spans="1:55" x14ac:dyDescent="0.3">
      <c r="A11619" s="76"/>
      <c r="B11619" s="104"/>
      <c r="C11619" s="76"/>
      <c r="D11619" s="77"/>
      <c r="E11619" s="12"/>
      <c r="F11619" s="78"/>
      <c r="G11619" s="77"/>
      <c r="H11619" s="79"/>
      <c r="BA11619" s="5" t="str">
        <f t="shared" si="181"/>
        <v/>
      </c>
      <c r="BB11619" s="5" t="str">
        <f>IF(OR($E11619="",$G11619&lt;&gt;"Ativo"),"",IF(COUNTIFS($E$4:$E11619,$E11619,$A$4:$A11619,$A11619,$G$4:$G11619,"Ativo")=1,1,0))</f>
        <v/>
      </c>
      <c r="BC11619" t="str">
        <f>IF(OR($A11619="",$G11619&lt;&gt;"Ativo"),"",IF(COUNTIFS($A$4:$A11619,$A11619,$G$4:$G11619,"Ativo")=1,1,0))</f>
        <v/>
      </c>
    </row>
    <row r="11620" spans="1:55" x14ac:dyDescent="0.3">
      <c r="A11620" s="76"/>
      <c r="B11620" s="104"/>
      <c r="C11620" s="76"/>
      <c r="D11620" s="77"/>
      <c r="E11620" s="12"/>
      <c r="F11620" s="78"/>
      <c r="G11620" s="77"/>
      <c r="H11620" s="79"/>
      <c r="BA11620" s="5" t="str">
        <f t="shared" si="181"/>
        <v/>
      </c>
      <c r="BB11620" s="5" t="str">
        <f>IF(OR($E11620="",$G11620&lt;&gt;"Ativo"),"",IF(COUNTIFS($E$4:$E11620,$E11620,$A$4:$A11620,$A11620,$G$4:$G11620,"Ativo")=1,1,0))</f>
        <v/>
      </c>
      <c r="BC11620" t="str">
        <f>IF(OR($A11620="",$G11620&lt;&gt;"Ativo"),"",IF(COUNTIFS($A$4:$A11620,$A11620,$G$4:$G11620,"Ativo")=1,1,0))</f>
        <v/>
      </c>
    </row>
    <row r="11621" spans="1:55" x14ac:dyDescent="0.3">
      <c r="A11621" s="76"/>
      <c r="B11621" s="104"/>
      <c r="C11621" s="76"/>
      <c r="D11621" s="77"/>
      <c r="E11621" s="12"/>
      <c r="F11621" s="78"/>
      <c r="G11621" s="77"/>
      <c r="H11621" s="79"/>
      <c r="BA11621" s="5" t="str">
        <f t="shared" si="181"/>
        <v/>
      </c>
      <c r="BB11621" s="5" t="str">
        <f>IF(OR($E11621="",$G11621&lt;&gt;"Ativo"),"",IF(COUNTIFS($E$4:$E11621,$E11621,$A$4:$A11621,$A11621,$G$4:$G11621,"Ativo")=1,1,0))</f>
        <v/>
      </c>
      <c r="BC11621" t="str">
        <f>IF(OR($A11621="",$G11621&lt;&gt;"Ativo"),"",IF(COUNTIFS($A$4:$A11621,$A11621,$G$4:$G11621,"Ativo")=1,1,0))</f>
        <v/>
      </c>
    </row>
    <row r="11622" spans="1:55" x14ac:dyDescent="0.3">
      <c r="A11622" s="76"/>
      <c r="B11622" s="104"/>
      <c r="C11622" s="76"/>
      <c r="D11622" s="77"/>
      <c r="E11622" s="12"/>
      <c r="F11622" s="78"/>
      <c r="G11622" s="77"/>
      <c r="H11622" s="79"/>
      <c r="BA11622" s="5" t="str">
        <f t="shared" si="181"/>
        <v/>
      </c>
      <c r="BB11622" s="5" t="str">
        <f>IF(OR($E11622="",$G11622&lt;&gt;"Ativo"),"",IF(COUNTIFS($E$4:$E11622,$E11622,$A$4:$A11622,$A11622,$G$4:$G11622,"Ativo")=1,1,0))</f>
        <v/>
      </c>
      <c r="BC11622" t="str">
        <f>IF(OR($A11622="",$G11622&lt;&gt;"Ativo"),"",IF(COUNTIFS($A$4:$A11622,$A11622,$G$4:$G11622,"Ativo")=1,1,0))</f>
        <v/>
      </c>
    </row>
    <row r="11623" spans="1:55" x14ac:dyDescent="0.3">
      <c r="A11623" s="76"/>
      <c r="B11623" s="104"/>
      <c r="C11623" s="76"/>
      <c r="D11623" s="77"/>
      <c r="E11623" s="12"/>
      <c r="F11623" s="78"/>
      <c r="G11623" s="77"/>
      <c r="H11623" s="79"/>
      <c r="BA11623" s="5" t="str">
        <f t="shared" si="181"/>
        <v/>
      </c>
      <c r="BB11623" s="5" t="str">
        <f>IF(OR($E11623="",$G11623&lt;&gt;"Ativo"),"",IF(COUNTIFS($E$4:$E11623,$E11623,$A$4:$A11623,$A11623,$G$4:$G11623,"Ativo")=1,1,0))</f>
        <v/>
      </c>
      <c r="BC11623" t="str">
        <f>IF(OR($A11623="",$G11623&lt;&gt;"Ativo"),"",IF(COUNTIFS($A$4:$A11623,$A11623,$G$4:$G11623,"Ativo")=1,1,0))</f>
        <v/>
      </c>
    </row>
    <row r="11624" spans="1:55" x14ac:dyDescent="0.3">
      <c r="A11624" s="76"/>
      <c r="B11624" s="104"/>
      <c r="C11624" s="76"/>
      <c r="D11624" s="77"/>
      <c r="E11624" s="12"/>
      <c r="F11624" s="78"/>
      <c r="G11624" s="77"/>
      <c r="H11624" s="79"/>
      <c r="BA11624" s="5" t="str">
        <f t="shared" si="181"/>
        <v/>
      </c>
      <c r="BB11624" s="5" t="str">
        <f>IF(OR($E11624="",$G11624&lt;&gt;"Ativo"),"",IF(COUNTIFS($E$4:$E11624,$E11624,$A$4:$A11624,$A11624,$G$4:$G11624,"Ativo")=1,1,0))</f>
        <v/>
      </c>
      <c r="BC11624" t="str">
        <f>IF(OR($A11624="",$G11624&lt;&gt;"Ativo"),"",IF(COUNTIFS($A$4:$A11624,$A11624,$G$4:$G11624,"Ativo")=1,1,0))</f>
        <v/>
      </c>
    </row>
    <row r="11625" spans="1:55" x14ac:dyDescent="0.3">
      <c r="A11625" s="76"/>
      <c r="B11625" s="104"/>
      <c r="C11625" s="76"/>
      <c r="D11625" s="77"/>
      <c r="E11625" s="12"/>
      <c r="F11625" s="78"/>
      <c r="G11625" s="77"/>
      <c r="H11625" s="79"/>
      <c r="BA11625" s="5" t="str">
        <f t="shared" si="181"/>
        <v/>
      </c>
      <c r="BB11625" s="5" t="str">
        <f>IF(OR($E11625="",$G11625&lt;&gt;"Ativo"),"",IF(COUNTIFS($E$4:$E11625,$E11625,$A$4:$A11625,$A11625,$G$4:$G11625,"Ativo")=1,1,0))</f>
        <v/>
      </c>
      <c r="BC11625" t="str">
        <f>IF(OR($A11625="",$G11625&lt;&gt;"Ativo"),"",IF(COUNTIFS($A$4:$A11625,$A11625,$G$4:$G11625,"Ativo")=1,1,0))</f>
        <v/>
      </c>
    </row>
    <row r="11626" spans="1:55" x14ac:dyDescent="0.3">
      <c r="A11626" s="76"/>
      <c r="B11626" s="104"/>
      <c r="C11626" s="76"/>
      <c r="D11626" s="77"/>
      <c r="E11626" s="12"/>
      <c r="F11626" s="78"/>
      <c r="G11626" s="77"/>
      <c r="H11626" s="79"/>
      <c r="BA11626" s="5" t="str">
        <f t="shared" si="181"/>
        <v/>
      </c>
      <c r="BB11626" s="5" t="str">
        <f>IF(OR($E11626="",$G11626&lt;&gt;"Ativo"),"",IF(COUNTIFS($E$4:$E11626,$E11626,$A$4:$A11626,$A11626,$G$4:$G11626,"Ativo")=1,1,0))</f>
        <v/>
      </c>
      <c r="BC11626" t="str">
        <f>IF(OR($A11626="",$G11626&lt;&gt;"Ativo"),"",IF(COUNTIFS($A$4:$A11626,$A11626,$G$4:$G11626,"Ativo")=1,1,0))</f>
        <v/>
      </c>
    </row>
    <row r="11627" spans="1:55" x14ac:dyDescent="0.3">
      <c r="A11627" s="76"/>
      <c r="B11627" s="104"/>
      <c r="C11627" s="76"/>
      <c r="D11627" s="77"/>
      <c r="E11627" s="12"/>
      <c r="F11627" s="78"/>
      <c r="G11627" s="77"/>
      <c r="H11627" s="79"/>
      <c r="BA11627" s="5" t="str">
        <f t="shared" si="181"/>
        <v/>
      </c>
      <c r="BB11627" s="5" t="str">
        <f>IF(OR($E11627="",$G11627&lt;&gt;"Ativo"),"",IF(COUNTIFS($E$4:$E11627,$E11627,$A$4:$A11627,$A11627,$G$4:$G11627,"Ativo")=1,1,0))</f>
        <v/>
      </c>
      <c r="BC11627" t="str">
        <f>IF(OR($A11627="",$G11627&lt;&gt;"Ativo"),"",IF(COUNTIFS($A$4:$A11627,$A11627,$G$4:$G11627,"Ativo")=1,1,0))</f>
        <v/>
      </c>
    </row>
    <row r="11628" spans="1:55" x14ac:dyDescent="0.3">
      <c r="A11628" s="76"/>
      <c r="B11628" s="104"/>
      <c r="C11628" s="76"/>
      <c r="D11628" s="77"/>
      <c r="E11628" s="12"/>
      <c r="F11628" s="78"/>
      <c r="G11628" s="77"/>
      <c r="H11628" s="79"/>
      <c r="BA11628" s="5" t="str">
        <f t="shared" si="181"/>
        <v/>
      </c>
      <c r="BB11628" s="5" t="str">
        <f>IF(OR($E11628="",$G11628&lt;&gt;"Ativo"),"",IF(COUNTIFS($E$4:$E11628,$E11628,$A$4:$A11628,$A11628,$G$4:$G11628,"Ativo")=1,1,0))</f>
        <v/>
      </c>
      <c r="BC11628" t="str">
        <f>IF(OR($A11628="",$G11628&lt;&gt;"Ativo"),"",IF(COUNTIFS($A$4:$A11628,$A11628,$G$4:$G11628,"Ativo")=1,1,0))</f>
        <v/>
      </c>
    </row>
    <row r="11629" spans="1:55" x14ac:dyDescent="0.3">
      <c r="A11629" s="76"/>
      <c r="B11629" s="104"/>
      <c r="C11629" s="76"/>
      <c r="D11629" s="77"/>
      <c r="E11629" s="12"/>
      <c r="F11629" s="78"/>
      <c r="G11629" s="77"/>
      <c r="H11629" s="79"/>
      <c r="BA11629" s="5" t="str">
        <f t="shared" si="181"/>
        <v/>
      </c>
      <c r="BB11629" s="5" t="str">
        <f>IF(OR($E11629="",$G11629&lt;&gt;"Ativo"),"",IF(COUNTIFS($E$4:$E11629,$E11629,$A$4:$A11629,$A11629,$G$4:$G11629,"Ativo")=1,1,0))</f>
        <v/>
      </c>
      <c r="BC11629" t="str">
        <f>IF(OR($A11629="",$G11629&lt;&gt;"Ativo"),"",IF(COUNTIFS($A$4:$A11629,$A11629,$G$4:$G11629,"Ativo")=1,1,0))</f>
        <v/>
      </c>
    </row>
    <row r="11630" spans="1:55" x14ac:dyDescent="0.3">
      <c r="A11630" s="76"/>
      <c r="B11630" s="104"/>
      <c r="C11630" s="76"/>
      <c r="D11630" s="77"/>
      <c r="E11630" s="12"/>
      <c r="F11630" s="78"/>
      <c r="G11630" s="77"/>
      <c r="H11630" s="79"/>
      <c r="BA11630" s="5" t="str">
        <f t="shared" si="181"/>
        <v/>
      </c>
      <c r="BB11630" s="5" t="str">
        <f>IF(OR($E11630="",$G11630&lt;&gt;"Ativo"),"",IF(COUNTIFS($E$4:$E11630,$E11630,$A$4:$A11630,$A11630,$G$4:$G11630,"Ativo")=1,1,0))</f>
        <v/>
      </c>
      <c r="BC11630" t="str">
        <f>IF(OR($A11630="",$G11630&lt;&gt;"Ativo"),"",IF(COUNTIFS($A$4:$A11630,$A11630,$G$4:$G11630,"Ativo")=1,1,0))</f>
        <v/>
      </c>
    </row>
    <row r="11631" spans="1:55" x14ac:dyDescent="0.3">
      <c r="A11631" s="76"/>
      <c r="B11631" s="104"/>
      <c r="C11631" s="76"/>
      <c r="D11631" s="77"/>
      <c r="E11631" s="12"/>
      <c r="F11631" s="78"/>
      <c r="G11631" s="77"/>
      <c r="H11631" s="79"/>
      <c r="BA11631" s="5" t="str">
        <f t="shared" si="181"/>
        <v/>
      </c>
      <c r="BB11631" s="5" t="str">
        <f>IF(OR($E11631="",$G11631&lt;&gt;"Ativo"),"",IF(COUNTIFS($E$4:$E11631,$E11631,$A$4:$A11631,$A11631,$G$4:$G11631,"Ativo")=1,1,0))</f>
        <v/>
      </c>
      <c r="BC11631" t="str">
        <f>IF(OR($A11631="",$G11631&lt;&gt;"Ativo"),"",IF(COUNTIFS($A$4:$A11631,$A11631,$G$4:$G11631,"Ativo")=1,1,0))</f>
        <v/>
      </c>
    </row>
    <row r="11632" spans="1:55" x14ac:dyDescent="0.3">
      <c r="A11632" s="76"/>
      <c r="B11632" s="104"/>
      <c r="C11632" s="76"/>
      <c r="D11632" s="77"/>
      <c r="E11632" s="12"/>
      <c r="F11632" s="78"/>
      <c r="G11632" s="77"/>
      <c r="H11632" s="79"/>
      <c r="BA11632" s="5" t="str">
        <f t="shared" si="181"/>
        <v/>
      </c>
      <c r="BB11632" s="5" t="str">
        <f>IF(OR($E11632="",$G11632&lt;&gt;"Ativo"),"",IF(COUNTIFS($E$4:$E11632,$E11632,$A$4:$A11632,$A11632,$G$4:$G11632,"Ativo")=1,1,0))</f>
        <v/>
      </c>
      <c r="BC11632" t="str">
        <f>IF(OR($A11632="",$G11632&lt;&gt;"Ativo"),"",IF(COUNTIFS($A$4:$A11632,$A11632,$G$4:$G11632,"Ativo")=1,1,0))</f>
        <v/>
      </c>
    </row>
    <row r="11633" spans="1:55" x14ac:dyDescent="0.3">
      <c r="A11633" s="76"/>
      <c r="B11633" s="104"/>
      <c r="C11633" s="76"/>
      <c r="D11633" s="77"/>
      <c r="E11633" s="12"/>
      <c r="F11633" s="78"/>
      <c r="G11633" s="77"/>
      <c r="H11633" s="79"/>
      <c r="BA11633" s="5" t="str">
        <f t="shared" si="181"/>
        <v/>
      </c>
      <c r="BB11633" s="5" t="str">
        <f>IF(OR($E11633="",$G11633&lt;&gt;"Ativo"),"",IF(COUNTIFS($E$4:$E11633,$E11633,$A$4:$A11633,$A11633,$G$4:$G11633,"Ativo")=1,1,0))</f>
        <v/>
      </c>
      <c r="BC11633" t="str">
        <f>IF(OR($A11633="",$G11633&lt;&gt;"Ativo"),"",IF(COUNTIFS($A$4:$A11633,$A11633,$G$4:$G11633,"Ativo")=1,1,0))</f>
        <v/>
      </c>
    </row>
    <row r="11634" spans="1:55" x14ac:dyDescent="0.3">
      <c r="A11634" s="76"/>
      <c r="B11634" s="104"/>
      <c r="C11634" s="76"/>
      <c r="D11634" s="77"/>
      <c r="E11634" s="12"/>
      <c r="F11634" s="78"/>
      <c r="G11634" s="77"/>
      <c r="H11634" s="79"/>
      <c r="BA11634" s="5" t="str">
        <f t="shared" si="181"/>
        <v/>
      </c>
      <c r="BB11634" s="5" t="str">
        <f>IF(OR($E11634="",$G11634&lt;&gt;"Ativo"),"",IF(COUNTIFS($E$4:$E11634,$E11634,$A$4:$A11634,$A11634,$G$4:$G11634,"Ativo")=1,1,0))</f>
        <v/>
      </c>
      <c r="BC11634" t="str">
        <f>IF(OR($A11634="",$G11634&lt;&gt;"Ativo"),"",IF(COUNTIFS($A$4:$A11634,$A11634,$G$4:$G11634,"Ativo")=1,1,0))</f>
        <v/>
      </c>
    </row>
    <row r="11635" spans="1:55" x14ac:dyDescent="0.3">
      <c r="A11635" s="76"/>
      <c r="B11635" s="104"/>
      <c r="C11635" s="76"/>
      <c r="D11635" s="77"/>
      <c r="E11635" s="12"/>
      <c r="F11635" s="78"/>
      <c r="G11635" s="77"/>
      <c r="H11635" s="79"/>
      <c r="BA11635" s="5" t="str">
        <f t="shared" si="181"/>
        <v/>
      </c>
      <c r="BB11635" s="5" t="str">
        <f>IF(OR($E11635="",$G11635&lt;&gt;"Ativo"),"",IF(COUNTIFS($E$4:$E11635,$E11635,$A$4:$A11635,$A11635,$G$4:$G11635,"Ativo")=1,1,0))</f>
        <v/>
      </c>
      <c r="BC11635" t="str">
        <f>IF(OR($A11635="",$G11635&lt;&gt;"Ativo"),"",IF(COUNTIFS($A$4:$A11635,$A11635,$G$4:$G11635,"Ativo")=1,1,0))</f>
        <v/>
      </c>
    </row>
    <row r="11636" spans="1:55" x14ac:dyDescent="0.3">
      <c r="A11636" s="76"/>
      <c r="B11636" s="104"/>
      <c r="C11636" s="76"/>
      <c r="D11636" s="77"/>
      <c r="E11636" s="12"/>
      <c r="F11636" s="78"/>
      <c r="G11636" s="77"/>
      <c r="H11636" s="79"/>
      <c r="BA11636" s="5" t="str">
        <f t="shared" si="181"/>
        <v/>
      </c>
      <c r="BB11636" s="5" t="str">
        <f>IF(OR($E11636="",$G11636&lt;&gt;"Ativo"),"",IF(COUNTIFS($E$4:$E11636,$E11636,$A$4:$A11636,$A11636,$G$4:$G11636,"Ativo")=1,1,0))</f>
        <v/>
      </c>
      <c r="BC11636" t="str">
        <f>IF(OR($A11636="",$G11636&lt;&gt;"Ativo"),"",IF(COUNTIFS($A$4:$A11636,$A11636,$G$4:$G11636,"Ativo")=1,1,0))</f>
        <v/>
      </c>
    </row>
    <row r="11637" spans="1:55" x14ac:dyDescent="0.3">
      <c r="A11637" s="76"/>
      <c r="B11637" s="104"/>
      <c r="C11637" s="76"/>
      <c r="D11637" s="77"/>
      <c r="E11637" s="12"/>
      <c r="F11637" s="78"/>
      <c r="G11637" s="77"/>
      <c r="H11637" s="79"/>
      <c r="BA11637" s="5" t="str">
        <f t="shared" si="181"/>
        <v/>
      </c>
      <c r="BB11637" s="5" t="str">
        <f>IF(OR($E11637="",$G11637&lt;&gt;"Ativo"),"",IF(COUNTIFS($E$4:$E11637,$E11637,$A$4:$A11637,$A11637,$G$4:$G11637,"Ativo")=1,1,0))</f>
        <v/>
      </c>
      <c r="BC11637" t="str">
        <f>IF(OR($A11637="",$G11637&lt;&gt;"Ativo"),"",IF(COUNTIFS($A$4:$A11637,$A11637,$G$4:$G11637,"Ativo")=1,1,0))</f>
        <v/>
      </c>
    </row>
    <row r="11638" spans="1:55" x14ac:dyDescent="0.3">
      <c r="A11638" s="76"/>
      <c r="B11638" s="104"/>
      <c r="C11638" s="76"/>
      <c r="D11638" s="77"/>
      <c r="E11638" s="12"/>
      <c r="F11638" s="78"/>
      <c r="G11638" s="77"/>
      <c r="H11638" s="79"/>
      <c r="BA11638" s="5" t="str">
        <f t="shared" si="181"/>
        <v/>
      </c>
      <c r="BB11638" s="5" t="str">
        <f>IF(OR($E11638="",$G11638&lt;&gt;"Ativo"),"",IF(COUNTIFS($E$4:$E11638,$E11638,$A$4:$A11638,$A11638,$G$4:$G11638,"Ativo")=1,1,0))</f>
        <v/>
      </c>
      <c r="BC11638" t="str">
        <f>IF(OR($A11638="",$G11638&lt;&gt;"Ativo"),"",IF(COUNTIFS($A$4:$A11638,$A11638,$G$4:$G11638,"Ativo")=1,1,0))</f>
        <v/>
      </c>
    </row>
    <row r="11639" spans="1:55" x14ac:dyDescent="0.3">
      <c r="A11639" s="76"/>
      <c r="B11639" s="104"/>
      <c r="C11639" s="76"/>
      <c r="D11639" s="77"/>
      <c r="E11639" s="12"/>
      <c r="F11639" s="78"/>
      <c r="G11639" s="77"/>
      <c r="H11639" s="79"/>
      <c r="BA11639" s="5" t="str">
        <f t="shared" si="181"/>
        <v/>
      </c>
      <c r="BB11639" s="5" t="str">
        <f>IF(OR($E11639="",$G11639&lt;&gt;"Ativo"),"",IF(COUNTIFS($E$4:$E11639,$E11639,$A$4:$A11639,$A11639,$G$4:$G11639,"Ativo")=1,1,0))</f>
        <v/>
      </c>
      <c r="BC11639" t="str">
        <f>IF(OR($A11639="",$G11639&lt;&gt;"Ativo"),"",IF(COUNTIFS($A$4:$A11639,$A11639,$G$4:$G11639,"Ativo")=1,1,0))</f>
        <v/>
      </c>
    </row>
    <row r="11640" spans="1:55" x14ac:dyDescent="0.3">
      <c r="A11640" s="76"/>
      <c r="B11640" s="104"/>
      <c r="C11640" s="76"/>
      <c r="D11640" s="77"/>
      <c r="E11640" s="12"/>
      <c r="F11640" s="78"/>
      <c r="G11640" s="77"/>
      <c r="H11640" s="79"/>
      <c r="BA11640" s="5" t="str">
        <f t="shared" si="181"/>
        <v/>
      </c>
      <c r="BB11640" s="5" t="str">
        <f>IF(OR($E11640="",$G11640&lt;&gt;"Ativo"),"",IF(COUNTIFS($E$4:$E11640,$E11640,$A$4:$A11640,$A11640,$G$4:$G11640,"Ativo")=1,1,0))</f>
        <v/>
      </c>
      <c r="BC11640" t="str">
        <f>IF(OR($A11640="",$G11640&lt;&gt;"Ativo"),"",IF(COUNTIFS($A$4:$A11640,$A11640,$G$4:$G11640,"Ativo")=1,1,0))</f>
        <v/>
      </c>
    </row>
    <row r="11641" spans="1:55" x14ac:dyDescent="0.3">
      <c r="A11641" s="76"/>
      <c r="B11641" s="104"/>
      <c r="C11641" s="76"/>
      <c r="D11641" s="77"/>
      <c r="E11641" s="12"/>
      <c r="F11641" s="78"/>
      <c r="G11641" s="77"/>
      <c r="H11641" s="79"/>
      <c r="BA11641" s="5" t="str">
        <f t="shared" si="181"/>
        <v/>
      </c>
      <c r="BB11641" s="5" t="str">
        <f>IF(OR($E11641="",$G11641&lt;&gt;"Ativo"),"",IF(COUNTIFS($E$4:$E11641,$E11641,$A$4:$A11641,$A11641,$G$4:$G11641,"Ativo")=1,1,0))</f>
        <v/>
      </c>
      <c r="BC11641" t="str">
        <f>IF(OR($A11641="",$G11641&lt;&gt;"Ativo"),"",IF(COUNTIFS($A$4:$A11641,$A11641,$G$4:$G11641,"Ativo")=1,1,0))</f>
        <v/>
      </c>
    </row>
    <row r="11642" spans="1:55" x14ac:dyDescent="0.3">
      <c r="A11642" s="76"/>
      <c r="B11642" s="104"/>
      <c r="C11642" s="76"/>
      <c r="D11642" s="77"/>
      <c r="E11642" s="12"/>
      <c r="F11642" s="78"/>
      <c r="G11642" s="77"/>
      <c r="H11642" s="79"/>
      <c r="BA11642" s="5" t="str">
        <f t="shared" si="181"/>
        <v/>
      </c>
      <c r="BB11642" s="5" t="str">
        <f>IF(OR($E11642="",$G11642&lt;&gt;"Ativo"),"",IF(COUNTIFS($E$4:$E11642,$E11642,$A$4:$A11642,$A11642,$G$4:$G11642,"Ativo")=1,1,0))</f>
        <v/>
      </c>
      <c r="BC11642" t="str">
        <f>IF(OR($A11642="",$G11642&lt;&gt;"Ativo"),"",IF(COUNTIFS($A$4:$A11642,$A11642,$G$4:$G11642,"Ativo")=1,1,0))</f>
        <v/>
      </c>
    </row>
    <row r="11643" spans="1:55" x14ac:dyDescent="0.3">
      <c r="A11643" s="76"/>
      <c r="B11643" s="104"/>
      <c r="C11643" s="76"/>
      <c r="D11643" s="77"/>
      <c r="E11643" s="12"/>
      <c r="F11643" s="78"/>
      <c r="G11643" s="77"/>
      <c r="H11643" s="79"/>
      <c r="BA11643" s="5" t="str">
        <f t="shared" si="181"/>
        <v/>
      </c>
      <c r="BB11643" s="5" t="str">
        <f>IF(OR($E11643="",$G11643&lt;&gt;"Ativo"),"",IF(COUNTIFS($E$4:$E11643,$E11643,$A$4:$A11643,$A11643,$G$4:$G11643,"Ativo")=1,1,0))</f>
        <v/>
      </c>
      <c r="BC11643" t="str">
        <f>IF(OR($A11643="",$G11643&lt;&gt;"Ativo"),"",IF(COUNTIFS($A$4:$A11643,$A11643,$G$4:$G11643,"Ativo")=1,1,0))</f>
        <v/>
      </c>
    </row>
    <row r="11644" spans="1:55" x14ac:dyDescent="0.3">
      <c r="A11644" s="76"/>
      <c r="B11644" s="104"/>
      <c r="C11644" s="76"/>
      <c r="D11644" s="77"/>
      <c r="E11644" s="12"/>
      <c r="F11644" s="78"/>
      <c r="G11644" s="77"/>
      <c r="H11644" s="79"/>
      <c r="BA11644" s="5" t="str">
        <f t="shared" si="181"/>
        <v/>
      </c>
      <c r="BB11644" s="5" t="str">
        <f>IF(OR($E11644="",$G11644&lt;&gt;"Ativo"),"",IF(COUNTIFS($E$4:$E11644,$E11644,$A$4:$A11644,$A11644,$G$4:$G11644,"Ativo")=1,1,0))</f>
        <v/>
      </c>
      <c r="BC11644" t="str">
        <f>IF(OR($A11644="",$G11644&lt;&gt;"Ativo"),"",IF(COUNTIFS($A$4:$A11644,$A11644,$G$4:$G11644,"Ativo")=1,1,0))</f>
        <v/>
      </c>
    </row>
    <row r="11645" spans="1:55" x14ac:dyDescent="0.3">
      <c r="A11645" s="76"/>
      <c r="B11645" s="104"/>
      <c r="C11645" s="76"/>
      <c r="D11645" s="77"/>
      <c r="E11645" s="12"/>
      <c r="F11645" s="78"/>
      <c r="G11645" s="77"/>
      <c r="H11645" s="79"/>
      <c r="BA11645" s="5" t="str">
        <f t="shared" si="181"/>
        <v/>
      </c>
      <c r="BB11645" s="5" t="str">
        <f>IF(OR($E11645="",$G11645&lt;&gt;"Ativo"),"",IF(COUNTIFS($E$4:$E11645,$E11645,$A$4:$A11645,$A11645,$G$4:$G11645,"Ativo")=1,1,0))</f>
        <v/>
      </c>
      <c r="BC11645" t="str">
        <f>IF(OR($A11645="",$G11645&lt;&gt;"Ativo"),"",IF(COUNTIFS($A$4:$A11645,$A11645,$G$4:$G11645,"Ativo")=1,1,0))</f>
        <v/>
      </c>
    </row>
    <row r="11646" spans="1:55" x14ac:dyDescent="0.3">
      <c r="A11646" s="76"/>
      <c r="B11646" s="104"/>
      <c r="C11646" s="76"/>
      <c r="D11646" s="77"/>
      <c r="E11646" s="12"/>
      <c r="F11646" s="78"/>
      <c r="G11646" s="77"/>
      <c r="H11646" s="79"/>
      <c r="BA11646" s="5" t="str">
        <f t="shared" si="181"/>
        <v/>
      </c>
      <c r="BB11646" s="5" t="str">
        <f>IF(OR($E11646="",$G11646&lt;&gt;"Ativo"),"",IF(COUNTIFS($E$4:$E11646,$E11646,$A$4:$A11646,$A11646,$G$4:$G11646,"Ativo")=1,1,0))</f>
        <v/>
      </c>
      <c r="BC11646" t="str">
        <f>IF(OR($A11646="",$G11646&lt;&gt;"Ativo"),"",IF(COUNTIFS($A$4:$A11646,$A11646,$G$4:$G11646,"Ativo")=1,1,0))</f>
        <v/>
      </c>
    </row>
    <row r="11647" spans="1:55" x14ac:dyDescent="0.3">
      <c r="A11647" s="76"/>
      <c r="B11647" s="104"/>
      <c r="C11647" s="76"/>
      <c r="D11647" s="77"/>
      <c r="E11647" s="12"/>
      <c r="F11647" s="78"/>
      <c r="G11647" s="77"/>
      <c r="H11647" s="79"/>
      <c r="BA11647" s="5" t="str">
        <f t="shared" si="181"/>
        <v/>
      </c>
      <c r="BB11647" s="5" t="str">
        <f>IF(OR($E11647="",$G11647&lt;&gt;"Ativo"),"",IF(COUNTIFS($E$4:$E11647,$E11647,$A$4:$A11647,$A11647,$G$4:$G11647,"Ativo")=1,1,0))</f>
        <v/>
      </c>
      <c r="BC11647" t="str">
        <f>IF(OR($A11647="",$G11647&lt;&gt;"Ativo"),"",IF(COUNTIFS($A$4:$A11647,$A11647,$G$4:$G11647,"Ativo")=1,1,0))</f>
        <v/>
      </c>
    </row>
    <row r="11648" spans="1:55" x14ac:dyDescent="0.3">
      <c r="A11648" s="76"/>
      <c r="B11648" s="104"/>
      <c r="C11648" s="76"/>
      <c r="D11648" s="77"/>
      <c r="E11648" s="12"/>
      <c r="F11648" s="78"/>
      <c r="G11648" s="77"/>
      <c r="H11648" s="79"/>
      <c r="BA11648" s="5" t="str">
        <f t="shared" si="181"/>
        <v/>
      </c>
      <c r="BB11648" s="5" t="str">
        <f>IF(OR($E11648="",$G11648&lt;&gt;"Ativo"),"",IF(COUNTIFS($E$4:$E11648,$E11648,$A$4:$A11648,$A11648,$G$4:$G11648,"Ativo")=1,1,0))</f>
        <v/>
      </c>
      <c r="BC11648" t="str">
        <f>IF(OR($A11648="",$G11648&lt;&gt;"Ativo"),"",IF(COUNTIFS($A$4:$A11648,$A11648,$G$4:$G11648,"Ativo")=1,1,0))</f>
        <v/>
      </c>
    </row>
    <row r="11649" spans="1:55" x14ac:dyDescent="0.3">
      <c r="A11649" s="76"/>
      <c r="B11649" s="104"/>
      <c r="C11649" s="76"/>
      <c r="D11649" s="77"/>
      <c r="E11649" s="12"/>
      <c r="F11649" s="78"/>
      <c r="G11649" s="77"/>
      <c r="H11649" s="79"/>
      <c r="BA11649" s="5" t="str">
        <f t="shared" si="181"/>
        <v/>
      </c>
      <c r="BB11649" s="5" t="str">
        <f>IF(OR($E11649="",$G11649&lt;&gt;"Ativo"),"",IF(COUNTIFS($E$4:$E11649,$E11649,$A$4:$A11649,$A11649,$G$4:$G11649,"Ativo")=1,1,0))</f>
        <v/>
      </c>
      <c r="BC11649" t="str">
        <f>IF(OR($A11649="",$G11649&lt;&gt;"Ativo"),"",IF(COUNTIFS($A$4:$A11649,$A11649,$G$4:$G11649,"Ativo")=1,1,0))</f>
        <v/>
      </c>
    </row>
    <row r="11650" spans="1:55" x14ac:dyDescent="0.3">
      <c r="A11650" s="76"/>
      <c r="B11650" s="104"/>
      <c r="C11650" s="76"/>
      <c r="D11650" s="77"/>
      <c r="E11650" s="12"/>
      <c r="F11650" s="78"/>
      <c r="G11650" s="77"/>
      <c r="H11650" s="79"/>
      <c r="BA11650" s="5" t="str">
        <f t="shared" si="181"/>
        <v/>
      </c>
      <c r="BB11650" s="5" t="str">
        <f>IF(OR($E11650="",$G11650&lt;&gt;"Ativo"),"",IF(COUNTIFS($E$4:$E11650,$E11650,$A$4:$A11650,$A11650,$G$4:$G11650,"Ativo")=1,1,0))</f>
        <v/>
      </c>
      <c r="BC11650" t="str">
        <f>IF(OR($A11650="",$G11650&lt;&gt;"Ativo"),"",IF(COUNTIFS($A$4:$A11650,$A11650,$G$4:$G11650,"Ativo")=1,1,0))</f>
        <v/>
      </c>
    </row>
    <row r="11651" spans="1:55" x14ac:dyDescent="0.3">
      <c r="A11651" s="76"/>
      <c r="B11651" s="104"/>
      <c r="C11651" s="76"/>
      <c r="D11651" s="77"/>
      <c r="E11651" s="12"/>
      <c r="F11651" s="78"/>
      <c r="G11651" s="77"/>
      <c r="H11651" s="79"/>
      <c r="BA11651" s="5" t="str">
        <f t="shared" si="181"/>
        <v/>
      </c>
      <c r="BB11651" s="5" t="str">
        <f>IF(OR($E11651="",$G11651&lt;&gt;"Ativo"),"",IF(COUNTIFS($E$4:$E11651,$E11651,$A$4:$A11651,$A11651,$G$4:$G11651,"Ativo")=1,1,0))</f>
        <v/>
      </c>
      <c r="BC11651" t="str">
        <f>IF(OR($A11651="",$G11651&lt;&gt;"Ativo"),"",IF(COUNTIFS($A$4:$A11651,$A11651,$G$4:$G11651,"Ativo")=1,1,0))</f>
        <v/>
      </c>
    </row>
    <row r="11652" spans="1:55" x14ac:dyDescent="0.3">
      <c r="A11652" s="76"/>
      <c r="B11652" s="104"/>
      <c r="C11652" s="76"/>
      <c r="D11652" s="77"/>
      <c r="E11652" s="12"/>
      <c r="F11652" s="78"/>
      <c r="G11652" s="77"/>
      <c r="H11652" s="79"/>
      <c r="BA11652" s="5" t="str">
        <f t="shared" ref="BA11652:BA11715" si="182">IF($D11652="","",MID($D11652,4,LEN($D11652)-5))</f>
        <v/>
      </c>
      <c r="BB11652" s="5" t="str">
        <f>IF(OR($E11652="",$G11652&lt;&gt;"Ativo"),"",IF(COUNTIFS($E$4:$E11652,$E11652,$A$4:$A11652,$A11652,$G$4:$G11652,"Ativo")=1,1,0))</f>
        <v/>
      </c>
      <c r="BC11652" t="str">
        <f>IF(OR($A11652="",$G11652&lt;&gt;"Ativo"),"",IF(COUNTIFS($A$4:$A11652,$A11652,$G$4:$G11652,"Ativo")=1,1,0))</f>
        <v/>
      </c>
    </row>
    <row r="11653" spans="1:55" x14ac:dyDescent="0.3">
      <c r="A11653" s="76"/>
      <c r="B11653" s="104"/>
      <c r="C11653" s="76"/>
      <c r="D11653" s="77"/>
      <c r="E11653" s="12"/>
      <c r="F11653" s="78"/>
      <c r="G11653" s="77"/>
      <c r="H11653" s="79"/>
      <c r="BA11653" s="5" t="str">
        <f t="shared" si="182"/>
        <v/>
      </c>
      <c r="BB11653" s="5" t="str">
        <f>IF(OR($E11653="",$G11653&lt;&gt;"Ativo"),"",IF(COUNTIFS($E$4:$E11653,$E11653,$A$4:$A11653,$A11653,$G$4:$G11653,"Ativo")=1,1,0))</f>
        <v/>
      </c>
      <c r="BC11653" t="str">
        <f>IF(OR($A11653="",$G11653&lt;&gt;"Ativo"),"",IF(COUNTIFS($A$4:$A11653,$A11653,$G$4:$G11653,"Ativo")=1,1,0))</f>
        <v/>
      </c>
    </row>
    <row r="11654" spans="1:55" x14ac:dyDescent="0.3">
      <c r="A11654" s="76"/>
      <c r="B11654" s="104"/>
      <c r="C11654" s="76"/>
      <c r="D11654" s="77"/>
      <c r="E11654" s="12"/>
      <c r="F11654" s="78"/>
      <c r="G11654" s="77"/>
      <c r="H11654" s="79"/>
      <c r="BA11654" s="5" t="str">
        <f t="shared" si="182"/>
        <v/>
      </c>
      <c r="BB11654" s="5" t="str">
        <f>IF(OR($E11654="",$G11654&lt;&gt;"Ativo"),"",IF(COUNTIFS($E$4:$E11654,$E11654,$A$4:$A11654,$A11654,$G$4:$G11654,"Ativo")=1,1,0))</f>
        <v/>
      </c>
      <c r="BC11654" t="str">
        <f>IF(OR($A11654="",$G11654&lt;&gt;"Ativo"),"",IF(COUNTIFS($A$4:$A11654,$A11654,$G$4:$G11654,"Ativo")=1,1,0))</f>
        <v/>
      </c>
    </row>
    <row r="11655" spans="1:55" x14ac:dyDescent="0.3">
      <c r="A11655" s="76"/>
      <c r="B11655" s="104"/>
      <c r="C11655" s="76"/>
      <c r="D11655" s="77"/>
      <c r="E11655" s="12"/>
      <c r="F11655" s="78"/>
      <c r="G11655" s="77"/>
      <c r="H11655" s="79"/>
      <c r="BA11655" s="5" t="str">
        <f t="shared" si="182"/>
        <v/>
      </c>
      <c r="BB11655" s="5" t="str">
        <f>IF(OR($E11655="",$G11655&lt;&gt;"Ativo"),"",IF(COUNTIFS($E$4:$E11655,$E11655,$A$4:$A11655,$A11655,$G$4:$G11655,"Ativo")=1,1,0))</f>
        <v/>
      </c>
      <c r="BC11655" t="str">
        <f>IF(OR($A11655="",$G11655&lt;&gt;"Ativo"),"",IF(COUNTIFS($A$4:$A11655,$A11655,$G$4:$G11655,"Ativo")=1,1,0))</f>
        <v/>
      </c>
    </row>
    <row r="11656" spans="1:55" x14ac:dyDescent="0.3">
      <c r="A11656" s="76"/>
      <c r="B11656" s="104"/>
      <c r="C11656" s="76"/>
      <c r="D11656" s="77"/>
      <c r="E11656" s="12"/>
      <c r="F11656" s="78"/>
      <c r="G11656" s="77"/>
      <c r="H11656" s="79"/>
      <c r="BA11656" s="5" t="str">
        <f t="shared" si="182"/>
        <v/>
      </c>
      <c r="BB11656" s="5" t="str">
        <f>IF(OR($E11656="",$G11656&lt;&gt;"Ativo"),"",IF(COUNTIFS($E$4:$E11656,$E11656,$A$4:$A11656,$A11656,$G$4:$G11656,"Ativo")=1,1,0))</f>
        <v/>
      </c>
      <c r="BC11656" t="str">
        <f>IF(OR($A11656="",$G11656&lt;&gt;"Ativo"),"",IF(COUNTIFS($A$4:$A11656,$A11656,$G$4:$G11656,"Ativo")=1,1,0))</f>
        <v/>
      </c>
    </row>
    <row r="11657" spans="1:55" x14ac:dyDescent="0.3">
      <c r="A11657" s="76"/>
      <c r="B11657" s="104"/>
      <c r="C11657" s="76"/>
      <c r="D11657" s="77"/>
      <c r="E11657" s="12"/>
      <c r="F11657" s="78"/>
      <c r="G11657" s="77"/>
      <c r="H11657" s="79"/>
      <c r="BA11657" s="5" t="str">
        <f t="shared" si="182"/>
        <v/>
      </c>
      <c r="BB11657" s="5" t="str">
        <f>IF(OR($E11657="",$G11657&lt;&gt;"Ativo"),"",IF(COUNTIFS($E$4:$E11657,$E11657,$A$4:$A11657,$A11657,$G$4:$G11657,"Ativo")=1,1,0))</f>
        <v/>
      </c>
      <c r="BC11657" t="str">
        <f>IF(OR($A11657="",$G11657&lt;&gt;"Ativo"),"",IF(COUNTIFS($A$4:$A11657,$A11657,$G$4:$G11657,"Ativo")=1,1,0))</f>
        <v/>
      </c>
    </row>
    <row r="11658" spans="1:55" x14ac:dyDescent="0.3">
      <c r="A11658" s="76"/>
      <c r="B11658" s="104"/>
      <c r="C11658" s="76"/>
      <c r="D11658" s="77"/>
      <c r="E11658" s="12"/>
      <c r="F11658" s="78"/>
      <c r="G11658" s="77"/>
      <c r="H11658" s="79"/>
      <c r="BA11658" s="5" t="str">
        <f t="shared" si="182"/>
        <v/>
      </c>
      <c r="BB11658" s="5" t="str">
        <f>IF(OR($E11658="",$G11658&lt;&gt;"Ativo"),"",IF(COUNTIFS($E$4:$E11658,$E11658,$A$4:$A11658,$A11658,$G$4:$G11658,"Ativo")=1,1,0))</f>
        <v/>
      </c>
      <c r="BC11658" t="str">
        <f>IF(OR($A11658="",$G11658&lt;&gt;"Ativo"),"",IF(COUNTIFS($A$4:$A11658,$A11658,$G$4:$G11658,"Ativo")=1,1,0))</f>
        <v/>
      </c>
    </row>
    <row r="11659" spans="1:55" x14ac:dyDescent="0.3">
      <c r="A11659" s="76"/>
      <c r="B11659" s="104"/>
      <c r="C11659" s="76"/>
      <c r="D11659" s="77"/>
      <c r="E11659" s="12"/>
      <c r="F11659" s="78"/>
      <c r="G11659" s="77"/>
      <c r="H11659" s="79"/>
      <c r="BA11659" s="5" t="str">
        <f t="shared" si="182"/>
        <v/>
      </c>
      <c r="BB11659" s="5" t="str">
        <f>IF(OR($E11659="",$G11659&lt;&gt;"Ativo"),"",IF(COUNTIFS($E$4:$E11659,$E11659,$A$4:$A11659,$A11659,$G$4:$G11659,"Ativo")=1,1,0))</f>
        <v/>
      </c>
      <c r="BC11659" t="str">
        <f>IF(OR($A11659="",$G11659&lt;&gt;"Ativo"),"",IF(COUNTIFS($A$4:$A11659,$A11659,$G$4:$G11659,"Ativo")=1,1,0))</f>
        <v/>
      </c>
    </row>
    <row r="11660" spans="1:55" x14ac:dyDescent="0.3">
      <c r="A11660" s="76"/>
      <c r="B11660" s="104"/>
      <c r="C11660" s="76"/>
      <c r="D11660" s="77"/>
      <c r="E11660" s="12"/>
      <c r="F11660" s="78"/>
      <c r="G11660" s="77"/>
      <c r="H11660" s="79"/>
      <c r="BA11660" s="5" t="str">
        <f t="shared" si="182"/>
        <v/>
      </c>
      <c r="BB11660" s="5" t="str">
        <f>IF(OR($E11660="",$G11660&lt;&gt;"Ativo"),"",IF(COUNTIFS($E$4:$E11660,$E11660,$A$4:$A11660,$A11660,$G$4:$G11660,"Ativo")=1,1,0))</f>
        <v/>
      </c>
      <c r="BC11660" t="str">
        <f>IF(OR($A11660="",$G11660&lt;&gt;"Ativo"),"",IF(COUNTIFS($A$4:$A11660,$A11660,$G$4:$G11660,"Ativo")=1,1,0))</f>
        <v/>
      </c>
    </row>
    <row r="11661" spans="1:55" x14ac:dyDescent="0.3">
      <c r="A11661" s="76"/>
      <c r="B11661" s="104"/>
      <c r="C11661" s="76"/>
      <c r="D11661" s="77"/>
      <c r="E11661" s="12"/>
      <c r="F11661" s="78"/>
      <c r="G11661" s="77"/>
      <c r="H11661" s="79"/>
      <c r="BA11661" s="5" t="str">
        <f t="shared" si="182"/>
        <v/>
      </c>
      <c r="BB11661" s="5" t="str">
        <f>IF(OR($E11661="",$G11661&lt;&gt;"Ativo"),"",IF(COUNTIFS($E$4:$E11661,$E11661,$A$4:$A11661,$A11661,$G$4:$G11661,"Ativo")=1,1,0))</f>
        <v/>
      </c>
      <c r="BC11661" t="str">
        <f>IF(OR($A11661="",$G11661&lt;&gt;"Ativo"),"",IF(COUNTIFS($A$4:$A11661,$A11661,$G$4:$G11661,"Ativo")=1,1,0))</f>
        <v/>
      </c>
    </row>
    <row r="11662" spans="1:55" x14ac:dyDescent="0.3">
      <c r="A11662" s="76"/>
      <c r="B11662" s="104"/>
      <c r="C11662" s="76"/>
      <c r="D11662" s="77"/>
      <c r="E11662" s="12"/>
      <c r="F11662" s="78"/>
      <c r="G11662" s="77"/>
      <c r="H11662" s="79"/>
      <c r="BA11662" s="5" t="str">
        <f t="shared" si="182"/>
        <v/>
      </c>
      <c r="BB11662" s="5" t="str">
        <f>IF(OR($E11662="",$G11662&lt;&gt;"Ativo"),"",IF(COUNTIFS($E$4:$E11662,$E11662,$A$4:$A11662,$A11662,$G$4:$G11662,"Ativo")=1,1,0))</f>
        <v/>
      </c>
      <c r="BC11662" t="str">
        <f>IF(OR($A11662="",$G11662&lt;&gt;"Ativo"),"",IF(COUNTIFS($A$4:$A11662,$A11662,$G$4:$G11662,"Ativo")=1,1,0))</f>
        <v/>
      </c>
    </row>
    <row r="11663" spans="1:55" x14ac:dyDescent="0.3">
      <c r="A11663" s="76"/>
      <c r="B11663" s="104"/>
      <c r="C11663" s="76"/>
      <c r="D11663" s="77"/>
      <c r="E11663" s="12"/>
      <c r="F11663" s="78"/>
      <c r="G11663" s="77"/>
      <c r="H11663" s="79"/>
      <c r="BA11663" s="5" t="str">
        <f t="shared" si="182"/>
        <v/>
      </c>
      <c r="BB11663" s="5" t="str">
        <f>IF(OR($E11663="",$G11663&lt;&gt;"Ativo"),"",IF(COUNTIFS($E$4:$E11663,$E11663,$A$4:$A11663,$A11663,$G$4:$G11663,"Ativo")=1,1,0))</f>
        <v/>
      </c>
      <c r="BC11663" t="str">
        <f>IF(OR($A11663="",$G11663&lt;&gt;"Ativo"),"",IF(COUNTIFS($A$4:$A11663,$A11663,$G$4:$G11663,"Ativo")=1,1,0))</f>
        <v/>
      </c>
    </row>
    <row r="11664" spans="1:55" x14ac:dyDescent="0.3">
      <c r="A11664" s="76"/>
      <c r="B11664" s="104"/>
      <c r="C11664" s="76"/>
      <c r="D11664" s="77"/>
      <c r="E11664" s="12"/>
      <c r="F11664" s="78"/>
      <c r="G11664" s="77"/>
      <c r="H11664" s="79"/>
      <c r="BA11664" s="5" t="str">
        <f t="shared" si="182"/>
        <v/>
      </c>
      <c r="BB11664" s="5" t="str">
        <f>IF(OR($E11664="",$G11664&lt;&gt;"Ativo"),"",IF(COUNTIFS($E$4:$E11664,$E11664,$A$4:$A11664,$A11664,$G$4:$G11664,"Ativo")=1,1,0))</f>
        <v/>
      </c>
      <c r="BC11664" t="str">
        <f>IF(OR($A11664="",$G11664&lt;&gt;"Ativo"),"",IF(COUNTIFS($A$4:$A11664,$A11664,$G$4:$G11664,"Ativo")=1,1,0))</f>
        <v/>
      </c>
    </row>
    <row r="11665" spans="1:55" x14ac:dyDescent="0.3">
      <c r="A11665" s="76"/>
      <c r="B11665" s="104"/>
      <c r="C11665" s="76"/>
      <c r="D11665" s="77"/>
      <c r="E11665" s="12"/>
      <c r="F11665" s="78"/>
      <c r="G11665" s="77"/>
      <c r="H11665" s="79"/>
      <c r="BA11665" s="5" t="str">
        <f t="shared" si="182"/>
        <v/>
      </c>
      <c r="BB11665" s="5" t="str">
        <f>IF(OR($E11665="",$G11665&lt;&gt;"Ativo"),"",IF(COUNTIFS($E$4:$E11665,$E11665,$A$4:$A11665,$A11665,$G$4:$G11665,"Ativo")=1,1,0))</f>
        <v/>
      </c>
      <c r="BC11665" t="str">
        <f>IF(OR($A11665="",$G11665&lt;&gt;"Ativo"),"",IF(COUNTIFS($A$4:$A11665,$A11665,$G$4:$G11665,"Ativo")=1,1,0))</f>
        <v/>
      </c>
    </row>
    <row r="11666" spans="1:55" x14ac:dyDescent="0.3">
      <c r="A11666" s="76"/>
      <c r="B11666" s="104"/>
      <c r="C11666" s="76"/>
      <c r="D11666" s="77"/>
      <c r="E11666" s="12"/>
      <c r="F11666" s="78"/>
      <c r="G11666" s="77"/>
      <c r="H11666" s="79"/>
      <c r="BA11666" s="5" t="str">
        <f t="shared" si="182"/>
        <v/>
      </c>
      <c r="BB11666" s="5" t="str">
        <f>IF(OR($E11666="",$G11666&lt;&gt;"Ativo"),"",IF(COUNTIFS($E$4:$E11666,$E11666,$A$4:$A11666,$A11666,$G$4:$G11666,"Ativo")=1,1,0))</f>
        <v/>
      </c>
      <c r="BC11666" t="str">
        <f>IF(OR($A11666="",$G11666&lt;&gt;"Ativo"),"",IF(COUNTIFS($A$4:$A11666,$A11666,$G$4:$G11666,"Ativo")=1,1,0))</f>
        <v/>
      </c>
    </row>
    <row r="11667" spans="1:55" x14ac:dyDescent="0.3">
      <c r="A11667" s="76"/>
      <c r="B11667" s="104"/>
      <c r="C11667" s="76"/>
      <c r="D11667" s="77"/>
      <c r="E11667" s="12"/>
      <c r="F11667" s="78"/>
      <c r="G11667" s="77"/>
      <c r="H11667" s="79"/>
      <c r="BA11667" s="5" t="str">
        <f t="shared" si="182"/>
        <v/>
      </c>
      <c r="BB11667" s="5" t="str">
        <f>IF(OR($E11667="",$G11667&lt;&gt;"Ativo"),"",IF(COUNTIFS($E$4:$E11667,$E11667,$A$4:$A11667,$A11667,$G$4:$G11667,"Ativo")=1,1,0))</f>
        <v/>
      </c>
      <c r="BC11667" t="str">
        <f>IF(OR($A11667="",$G11667&lt;&gt;"Ativo"),"",IF(COUNTIFS($A$4:$A11667,$A11667,$G$4:$G11667,"Ativo")=1,1,0))</f>
        <v/>
      </c>
    </row>
    <row r="11668" spans="1:55" x14ac:dyDescent="0.3">
      <c r="A11668" s="76"/>
      <c r="B11668" s="104"/>
      <c r="C11668" s="76"/>
      <c r="D11668" s="77"/>
      <c r="E11668" s="12"/>
      <c r="F11668" s="78"/>
      <c r="G11668" s="77"/>
      <c r="H11668" s="79"/>
      <c r="BA11668" s="5" t="str">
        <f t="shared" si="182"/>
        <v/>
      </c>
      <c r="BB11668" s="5" t="str">
        <f>IF(OR($E11668="",$G11668&lt;&gt;"Ativo"),"",IF(COUNTIFS($E$4:$E11668,$E11668,$A$4:$A11668,$A11668,$G$4:$G11668,"Ativo")=1,1,0))</f>
        <v/>
      </c>
      <c r="BC11668" t="str">
        <f>IF(OR($A11668="",$G11668&lt;&gt;"Ativo"),"",IF(COUNTIFS($A$4:$A11668,$A11668,$G$4:$G11668,"Ativo")=1,1,0))</f>
        <v/>
      </c>
    </row>
    <row r="11669" spans="1:55" x14ac:dyDescent="0.3">
      <c r="A11669" s="76"/>
      <c r="B11669" s="104"/>
      <c r="C11669" s="76"/>
      <c r="D11669" s="77"/>
      <c r="E11669" s="12"/>
      <c r="F11669" s="78"/>
      <c r="G11669" s="77"/>
      <c r="H11669" s="79"/>
      <c r="BA11669" s="5" t="str">
        <f t="shared" si="182"/>
        <v/>
      </c>
      <c r="BB11669" s="5" t="str">
        <f>IF(OR($E11669="",$G11669&lt;&gt;"Ativo"),"",IF(COUNTIFS($E$4:$E11669,$E11669,$A$4:$A11669,$A11669,$G$4:$G11669,"Ativo")=1,1,0))</f>
        <v/>
      </c>
      <c r="BC11669" t="str">
        <f>IF(OR($A11669="",$G11669&lt;&gt;"Ativo"),"",IF(COUNTIFS($A$4:$A11669,$A11669,$G$4:$G11669,"Ativo")=1,1,0))</f>
        <v/>
      </c>
    </row>
    <row r="11670" spans="1:55" x14ac:dyDescent="0.3">
      <c r="A11670" s="76"/>
      <c r="B11670" s="104"/>
      <c r="C11670" s="76"/>
      <c r="D11670" s="77"/>
      <c r="E11670" s="12"/>
      <c r="F11670" s="78"/>
      <c r="G11670" s="77"/>
      <c r="H11670" s="79"/>
      <c r="BA11670" s="5" t="str">
        <f t="shared" si="182"/>
        <v/>
      </c>
      <c r="BB11670" s="5" t="str">
        <f>IF(OR($E11670="",$G11670&lt;&gt;"Ativo"),"",IF(COUNTIFS($E$4:$E11670,$E11670,$A$4:$A11670,$A11670,$G$4:$G11670,"Ativo")=1,1,0))</f>
        <v/>
      </c>
      <c r="BC11670" t="str">
        <f>IF(OR($A11670="",$G11670&lt;&gt;"Ativo"),"",IF(COUNTIFS($A$4:$A11670,$A11670,$G$4:$G11670,"Ativo")=1,1,0))</f>
        <v/>
      </c>
    </row>
    <row r="11671" spans="1:55" x14ac:dyDescent="0.3">
      <c r="A11671" s="76"/>
      <c r="B11671" s="104"/>
      <c r="C11671" s="76"/>
      <c r="D11671" s="77"/>
      <c r="E11671" s="12"/>
      <c r="F11671" s="78"/>
      <c r="G11671" s="77"/>
      <c r="H11671" s="79"/>
      <c r="BA11671" s="5" t="str">
        <f t="shared" si="182"/>
        <v/>
      </c>
      <c r="BB11671" s="5" t="str">
        <f>IF(OR($E11671="",$G11671&lt;&gt;"Ativo"),"",IF(COUNTIFS($E$4:$E11671,$E11671,$A$4:$A11671,$A11671,$G$4:$G11671,"Ativo")=1,1,0))</f>
        <v/>
      </c>
      <c r="BC11671" t="str">
        <f>IF(OR($A11671="",$G11671&lt;&gt;"Ativo"),"",IF(COUNTIFS($A$4:$A11671,$A11671,$G$4:$G11671,"Ativo")=1,1,0))</f>
        <v/>
      </c>
    </row>
    <row r="11672" spans="1:55" x14ac:dyDescent="0.3">
      <c r="A11672" s="76"/>
      <c r="B11672" s="104"/>
      <c r="C11672" s="76"/>
      <c r="D11672" s="77"/>
      <c r="E11672" s="12"/>
      <c r="F11672" s="78"/>
      <c r="G11672" s="77"/>
      <c r="H11672" s="79"/>
      <c r="BA11672" s="5" t="str">
        <f t="shared" si="182"/>
        <v/>
      </c>
      <c r="BB11672" s="5" t="str">
        <f>IF(OR($E11672="",$G11672&lt;&gt;"Ativo"),"",IF(COUNTIFS($E$4:$E11672,$E11672,$A$4:$A11672,$A11672,$G$4:$G11672,"Ativo")=1,1,0))</f>
        <v/>
      </c>
      <c r="BC11672" t="str">
        <f>IF(OR($A11672="",$G11672&lt;&gt;"Ativo"),"",IF(COUNTIFS($A$4:$A11672,$A11672,$G$4:$G11672,"Ativo")=1,1,0))</f>
        <v/>
      </c>
    </row>
    <row r="11673" spans="1:55" x14ac:dyDescent="0.3">
      <c r="A11673" s="76"/>
      <c r="B11673" s="104"/>
      <c r="C11673" s="76"/>
      <c r="D11673" s="77"/>
      <c r="E11673" s="12"/>
      <c r="F11673" s="78"/>
      <c r="G11673" s="77"/>
      <c r="H11673" s="79"/>
      <c r="BA11673" s="5" t="str">
        <f t="shared" si="182"/>
        <v/>
      </c>
      <c r="BB11673" s="5" t="str">
        <f>IF(OR($E11673="",$G11673&lt;&gt;"Ativo"),"",IF(COUNTIFS($E$4:$E11673,$E11673,$A$4:$A11673,$A11673,$G$4:$G11673,"Ativo")=1,1,0))</f>
        <v/>
      </c>
      <c r="BC11673" t="str">
        <f>IF(OR($A11673="",$G11673&lt;&gt;"Ativo"),"",IF(COUNTIFS($A$4:$A11673,$A11673,$G$4:$G11673,"Ativo")=1,1,0))</f>
        <v/>
      </c>
    </row>
    <row r="11674" spans="1:55" x14ac:dyDescent="0.3">
      <c r="A11674" s="76"/>
      <c r="B11674" s="104"/>
      <c r="C11674" s="76"/>
      <c r="D11674" s="77"/>
      <c r="E11674" s="12"/>
      <c r="F11674" s="78"/>
      <c r="G11674" s="77"/>
      <c r="H11674" s="79"/>
      <c r="BA11674" s="5" t="str">
        <f t="shared" si="182"/>
        <v/>
      </c>
      <c r="BB11674" s="5" t="str">
        <f>IF(OR($E11674="",$G11674&lt;&gt;"Ativo"),"",IF(COUNTIFS($E$4:$E11674,$E11674,$A$4:$A11674,$A11674,$G$4:$G11674,"Ativo")=1,1,0))</f>
        <v/>
      </c>
      <c r="BC11674" t="str">
        <f>IF(OR($A11674="",$G11674&lt;&gt;"Ativo"),"",IF(COUNTIFS($A$4:$A11674,$A11674,$G$4:$G11674,"Ativo")=1,1,0))</f>
        <v/>
      </c>
    </row>
    <row r="11675" spans="1:55" x14ac:dyDescent="0.3">
      <c r="A11675" s="76"/>
      <c r="B11675" s="104"/>
      <c r="C11675" s="76"/>
      <c r="D11675" s="77"/>
      <c r="E11675" s="12"/>
      <c r="F11675" s="78"/>
      <c r="G11675" s="77"/>
      <c r="H11675" s="79"/>
      <c r="BA11675" s="5" t="str">
        <f t="shared" si="182"/>
        <v/>
      </c>
      <c r="BB11675" s="5" t="str">
        <f>IF(OR($E11675="",$G11675&lt;&gt;"Ativo"),"",IF(COUNTIFS($E$4:$E11675,$E11675,$A$4:$A11675,$A11675,$G$4:$G11675,"Ativo")=1,1,0))</f>
        <v/>
      </c>
      <c r="BC11675" t="str">
        <f>IF(OR($A11675="",$G11675&lt;&gt;"Ativo"),"",IF(COUNTIFS($A$4:$A11675,$A11675,$G$4:$G11675,"Ativo")=1,1,0))</f>
        <v/>
      </c>
    </row>
    <row r="11676" spans="1:55" x14ac:dyDescent="0.3">
      <c r="A11676" s="76"/>
      <c r="B11676" s="104"/>
      <c r="C11676" s="76"/>
      <c r="D11676" s="77"/>
      <c r="E11676" s="12"/>
      <c r="F11676" s="78"/>
      <c r="G11676" s="77"/>
      <c r="H11676" s="79"/>
      <c r="BA11676" s="5" t="str">
        <f t="shared" si="182"/>
        <v/>
      </c>
      <c r="BB11676" s="5" t="str">
        <f>IF(OR($E11676="",$G11676&lt;&gt;"Ativo"),"",IF(COUNTIFS($E$4:$E11676,$E11676,$A$4:$A11676,$A11676,$G$4:$G11676,"Ativo")=1,1,0))</f>
        <v/>
      </c>
      <c r="BC11676" t="str">
        <f>IF(OR($A11676="",$G11676&lt;&gt;"Ativo"),"",IF(COUNTIFS($A$4:$A11676,$A11676,$G$4:$G11676,"Ativo")=1,1,0))</f>
        <v/>
      </c>
    </row>
    <row r="11677" spans="1:55" x14ac:dyDescent="0.3">
      <c r="A11677" s="76"/>
      <c r="B11677" s="104"/>
      <c r="C11677" s="76"/>
      <c r="D11677" s="77"/>
      <c r="E11677" s="12"/>
      <c r="F11677" s="78"/>
      <c r="G11677" s="77"/>
      <c r="H11677" s="79"/>
      <c r="BA11677" s="5" t="str">
        <f t="shared" si="182"/>
        <v/>
      </c>
      <c r="BB11677" s="5" t="str">
        <f>IF(OR($E11677="",$G11677&lt;&gt;"Ativo"),"",IF(COUNTIFS($E$4:$E11677,$E11677,$A$4:$A11677,$A11677,$G$4:$G11677,"Ativo")=1,1,0))</f>
        <v/>
      </c>
      <c r="BC11677" t="str">
        <f>IF(OR($A11677="",$G11677&lt;&gt;"Ativo"),"",IF(COUNTIFS($A$4:$A11677,$A11677,$G$4:$G11677,"Ativo")=1,1,0))</f>
        <v/>
      </c>
    </row>
    <row r="11678" spans="1:55" x14ac:dyDescent="0.3">
      <c r="A11678" s="76"/>
      <c r="B11678" s="104"/>
      <c r="C11678" s="76"/>
      <c r="D11678" s="77"/>
      <c r="E11678" s="12"/>
      <c r="F11678" s="78"/>
      <c r="G11678" s="77"/>
      <c r="H11678" s="79"/>
      <c r="BA11678" s="5" t="str">
        <f t="shared" si="182"/>
        <v/>
      </c>
      <c r="BB11678" s="5" t="str">
        <f>IF(OR($E11678="",$G11678&lt;&gt;"Ativo"),"",IF(COUNTIFS($E$4:$E11678,$E11678,$A$4:$A11678,$A11678,$G$4:$G11678,"Ativo")=1,1,0))</f>
        <v/>
      </c>
      <c r="BC11678" t="str">
        <f>IF(OR($A11678="",$G11678&lt;&gt;"Ativo"),"",IF(COUNTIFS($A$4:$A11678,$A11678,$G$4:$G11678,"Ativo")=1,1,0))</f>
        <v/>
      </c>
    </row>
    <row r="11679" spans="1:55" x14ac:dyDescent="0.3">
      <c r="A11679" s="76"/>
      <c r="B11679" s="104"/>
      <c r="C11679" s="76"/>
      <c r="D11679" s="77"/>
      <c r="E11679" s="12"/>
      <c r="F11679" s="78"/>
      <c r="G11679" s="77"/>
      <c r="H11679" s="79"/>
      <c r="BA11679" s="5" t="str">
        <f t="shared" si="182"/>
        <v/>
      </c>
      <c r="BB11679" s="5" t="str">
        <f>IF(OR($E11679="",$G11679&lt;&gt;"Ativo"),"",IF(COUNTIFS($E$4:$E11679,$E11679,$A$4:$A11679,$A11679,$G$4:$G11679,"Ativo")=1,1,0))</f>
        <v/>
      </c>
      <c r="BC11679" t="str">
        <f>IF(OR($A11679="",$G11679&lt;&gt;"Ativo"),"",IF(COUNTIFS($A$4:$A11679,$A11679,$G$4:$G11679,"Ativo")=1,1,0))</f>
        <v/>
      </c>
    </row>
    <row r="11680" spans="1:55" x14ac:dyDescent="0.3">
      <c r="A11680" s="76"/>
      <c r="B11680" s="104"/>
      <c r="C11680" s="76"/>
      <c r="D11680" s="77"/>
      <c r="E11680" s="12"/>
      <c r="F11680" s="78"/>
      <c r="G11680" s="77"/>
      <c r="H11680" s="79"/>
      <c r="BA11680" s="5" t="str">
        <f t="shared" si="182"/>
        <v/>
      </c>
      <c r="BB11680" s="5" t="str">
        <f>IF(OR($E11680="",$G11680&lt;&gt;"Ativo"),"",IF(COUNTIFS($E$4:$E11680,$E11680,$A$4:$A11680,$A11680,$G$4:$G11680,"Ativo")=1,1,0))</f>
        <v/>
      </c>
      <c r="BC11680" t="str">
        <f>IF(OR($A11680="",$G11680&lt;&gt;"Ativo"),"",IF(COUNTIFS($A$4:$A11680,$A11680,$G$4:$G11680,"Ativo")=1,1,0))</f>
        <v/>
      </c>
    </row>
    <row r="11681" spans="1:55" x14ac:dyDescent="0.3">
      <c r="A11681" s="76"/>
      <c r="B11681" s="104"/>
      <c r="C11681" s="76"/>
      <c r="D11681" s="77"/>
      <c r="E11681" s="12"/>
      <c r="F11681" s="78"/>
      <c r="G11681" s="77"/>
      <c r="H11681" s="79"/>
      <c r="BA11681" s="5" t="str">
        <f t="shared" si="182"/>
        <v/>
      </c>
      <c r="BB11681" s="5" t="str">
        <f>IF(OR($E11681="",$G11681&lt;&gt;"Ativo"),"",IF(COUNTIFS($E$4:$E11681,$E11681,$A$4:$A11681,$A11681,$G$4:$G11681,"Ativo")=1,1,0))</f>
        <v/>
      </c>
      <c r="BC11681" t="str">
        <f>IF(OR($A11681="",$G11681&lt;&gt;"Ativo"),"",IF(COUNTIFS($A$4:$A11681,$A11681,$G$4:$G11681,"Ativo")=1,1,0))</f>
        <v/>
      </c>
    </row>
    <row r="11682" spans="1:55" x14ac:dyDescent="0.3">
      <c r="A11682" s="76"/>
      <c r="B11682" s="104"/>
      <c r="C11682" s="76"/>
      <c r="D11682" s="77"/>
      <c r="E11682" s="12"/>
      <c r="F11682" s="78"/>
      <c r="G11682" s="77"/>
      <c r="H11682" s="79"/>
      <c r="BA11682" s="5" t="str">
        <f t="shared" si="182"/>
        <v/>
      </c>
      <c r="BB11682" s="5" t="str">
        <f>IF(OR($E11682="",$G11682&lt;&gt;"Ativo"),"",IF(COUNTIFS($E$4:$E11682,$E11682,$A$4:$A11682,$A11682,$G$4:$G11682,"Ativo")=1,1,0))</f>
        <v/>
      </c>
      <c r="BC11682" t="str">
        <f>IF(OR($A11682="",$G11682&lt;&gt;"Ativo"),"",IF(COUNTIFS($A$4:$A11682,$A11682,$G$4:$G11682,"Ativo")=1,1,0))</f>
        <v/>
      </c>
    </row>
    <row r="11683" spans="1:55" x14ac:dyDescent="0.3">
      <c r="A11683" s="76"/>
      <c r="B11683" s="104"/>
      <c r="C11683" s="76"/>
      <c r="D11683" s="77"/>
      <c r="E11683" s="12"/>
      <c r="F11683" s="78"/>
      <c r="G11683" s="77"/>
      <c r="H11683" s="79"/>
      <c r="BA11683" s="5" t="str">
        <f t="shared" si="182"/>
        <v/>
      </c>
      <c r="BB11683" s="5" t="str">
        <f>IF(OR($E11683="",$G11683&lt;&gt;"Ativo"),"",IF(COUNTIFS($E$4:$E11683,$E11683,$A$4:$A11683,$A11683,$G$4:$G11683,"Ativo")=1,1,0))</f>
        <v/>
      </c>
      <c r="BC11683" t="str">
        <f>IF(OR($A11683="",$G11683&lt;&gt;"Ativo"),"",IF(COUNTIFS($A$4:$A11683,$A11683,$G$4:$G11683,"Ativo")=1,1,0))</f>
        <v/>
      </c>
    </row>
    <row r="11684" spans="1:55" x14ac:dyDescent="0.3">
      <c r="A11684" s="76"/>
      <c r="B11684" s="104"/>
      <c r="C11684" s="76"/>
      <c r="D11684" s="77"/>
      <c r="E11684" s="12"/>
      <c r="F11684" s="78"/>
      <c r="G11684" s="77"/>
      <c r="H11684" s="79"/>
      <c r="BA11684" s="5" t="str">
        <f t="shared" si="182"/>
        <v/>
      </c>
      <c r="BB11684" s="5" t="str">
        <f>IF(OR($E11684="",$G11684&lt;&gt;"Ativo"),"",IF(COUNTIFS($E$4:$E11684,$E11684,$A$4:$A11684,$A11684,$G$4:$G11684,"Ativo")=1,1,0))</f>
        <v/>
      </c>
      <c r="BC11684" t="str">
        <f>IF(OR($A11684="",$G11684&lt;&gt;"Ativo"),"",IF(COUNTIFS($A$4:$A11684,$A11684,$G$4:$G11684,"Ativo")=1,1,0))</f>
        <v/>
      </c>
    </row>
    <row r="11685" spans="1:55" x14ac:dyDescent="0.3">
      <c r="A11685" s="76"/>
      <c r="B11685" s="104"/>
      <c r="C11685" s="76"/>
      <c r="D11685" s="77"/>
      <c r="E11685" s="12"/>
      <c r="F11685" s="78"/>
      <c r="G11685" s="77"/>
      <c r="H11685" s="79"/>
      <c r="BA11685" s="5" t="str">
        <f t="shared" si="182"/>
        <v/>
      </c>
      <c r="BB11685" s="5" t="str">
        <f>IF(OR($E11685="",$G11685&lt;&gt;"Ativo"),"",IF(COUNTIFS($E$4:$E11685,$E11685,$A$4:$A11685,$A11685,$G$4:$G11685,"Ativo")=1,1,0))</f>
        <v/>
      </c>
      <c r="BC11685" t="str">
        <f>IF(OR($A11685="",$G11685&lt;&gt;"Ativo"),"",IF(COUNTIFS($A$4:$A11685,$A11685,$G$4:$G11685,"Ativo")=1,1,0))</f>
        <v/>
      </c>
    </row>
    <row r="11686" spans="1:55" x14ac:dyDescent="0.3">
      <c r="A11686" s="76"/>
      <c r="B11686" s="104"/>
      <c r="C11686" s="76"/>
      <c r="D11686" s="77"/>
      <c r="E11686" s="12"/>
      <c r="F11686" s="78"/>
      <c r="G11686" s="77"/>
      <c r="H11686" s="79"/>
      <c r="BA11686" s="5" t="str">
        <f t="shared" si="182"/>
        <v/>
      </c>
      <c r="BB11686" s="5" t="str">
        <f>IF(OR($E11686="",$G11686&lt;&gt;"Ativo"),"",IF(COUNTIFS($E$4:$E11686,$E11686,$A$4:$A11686,$A11686,$G$4:$G11686,"Ativo")=1,1,0))</f>
        <v/>
      </c>
      <c r="BC11686" t="str">
        <f>IF(OR($A11686="",$G11686&lt;&gt;"Ativo"),"",IF(COUNTIFS($A$4:$A11686,$A11686,$G$4:$G11686,"Ativo")=1,1,0))</f>
        <v/>
      </c>
    </row>
    <row r="11687" spans="1:55" x14ac:dyDescent="0.3">
      <c r="A11687" s="76"/>
      <c r="B11687" s="104"/>
      <c r="C11687" s="76"/>
      <c r="D11687" s="77"/>
      <c r="E11687" s="12"/>
      <c r="F11687" s="78"/>
      <c r="G11687" s="77"/>
      <c r="H11687" s="79"/>
      <c r="BA11687" s="5" t="str">
        <f t="shared" si="182"/>
        <v/>
      </c>
      <c r="BB11687" s="5" t="str">
        <f>IF(OR($E11687="",$G11687&lt;&gt;"Ativo"),"",IF(COUNTIFS($E$4:$E11687,$E11687,$A$4:$A11687,$A11687,$G$4:$G11687,"Ativo")=1,1,0))</f>
        <v/>
      </c>
      <c r="BC11687" t="str">
        <f>IF(OR($A11687="",$G11687&lt;&gt;"Ativo"),"",IF(COUNTIFS($A$4:$A11687,$A11687,$G$4:$G11687,"Ativo")=1,1,0))</f>
        <v/>
      </c>
    </row>
    <row r="11688" spans="1:55" x14ac:dyDescent="0.3">
      <c r="A11688" s="76"/>
      <c r="B11688" s="104"/>
      <c r="C11688" s="76"/>
      <c r="D11688" s="77"/>
      <c r="E11688" s="12"/>
      <c r="F11688" s="78"/>
      <c r="G11688" s="77"/>
      <c r="H11688" s="79"/>
      <c r="BA11688" s="5" t="str">
        <f t="shared" si="182"/>
        <v/>
      </c>
      <c r="BB11688" s="5" t="str">
        <f>IF(OR($E11688="",$G11688&lt;&gt;"Ativo"),"",IF(COUNTIFS($E$4:$E11688,$E11688,$A$4:$A11688,$A11688,$G$4:$G11688,"Ativo")=1,1,0))</f>
        <v/>
      </c>
      <c r="BC11688" t="str">
        <f>IF(OR($A11688="",$G11688&lt;&gt;"Ativo"),"",IF(COUNTIFS($A$4:$A11688,$A11688,$G$4:$G11688,"Ativo")=1,1,0))</f>
        <v/>
      </c>
    </row>
    <row r="11689" spans="1:55" x14ac:dyDescent="0.3">
      <c r="A11689" s="76"/>
      <c r="B11689" s="104"/>
      <c r="C11689" s="76"/>
      <c r="D11689" s="77"/>
      <c r="E11689" s="12"/>
      <c r="F11689" s="78"/>
      <c r="G11689" s="77"/>
      <c r="H11689" s="79"/>
      <c r="BA11689" s="5" t="str">
        <f t="shared" si="182"/>
        <v/>
      </c>
      <c r="BB11689" s="5" t="str">
        <f>IF(OR($E11689="",$G11689&lt;&gt;"Ativo"),"",IF(COUNTIFS($E$4:$E11689,$E11689,$A$4:$A11689,$A11689,$G$4:$G11689,"Ativo")=1,1,0))</f>
        <v/>
      </c>
      <c r="BC11689" t="str">
        <f>IF(OR($A11689="",$G11689&lt;&gt;"Ativo"),"",IF(COUNTIFS($A$4:$A11689,$A11689,$G$4:$G11689,"Ativo")=1,1,0))</f>
        <v/>
      </c>
    </row>
    <row r="11690" spans="1:55" x14ac:dyDescent="0.3">
      <c r="A11690" s="76"/>
      <c r="B11690" s="104"/>
      <c r="C11690" s="76"/>
      <c r="D11690" s="77"/>
      <c r="E11690" s="12"/>
      <c r="F11690" s="78"/>
      <c r="G11690" s="77"/>
      <c r="H11690" s="79"/>
      <c r="BA11690" s="5" t="str">
        <f t="shared" si="182"/>
        <v/>
      </c>
      <c r="BB11690" s="5" t="str">
        <f>IF(OR($E11690="",$G11690&lt;&gt;"Ativo"),"",IF(COUNTIFS($E$4:$E11690,$E11690,$A$4:$A11690,$A11690,$G$4:$G11690,"Ativo")=1,1,0))</f>
        <v/>
      </c>
      <c r="BC11690" t="str">
        <f>IF(OR($A11690="",$G11690&lt;&gt;"Ativo"),"",IF(COUNTIFS($A$4:$A11690,$A11690,$G$4:$G11690,"Ativo")=1,1,0))</f>
        <v/>
      </c>
    </row>
    <row r="11691" spans="1:55" x14ac:dyDescent="0.3">
      <c r="A11691" s="76"/>
      <c r="B11691" s="104"/>
      <c r="C11691" s="76"/>
      <c r="D11691" s="77"/>
      <c r="E11691" s="12"/>
      <c r="F11691" s="78"/>
      <c r="G11691" s="77"/>
      <c r="H11691" s="79"/>
      <c r="BA11691" s="5" t="str">
        <f t="shared" si="182"/>
        <v/>
      </c>
      <c r="BB11691" s="5" t="str">
        <f>IF(OR($E11691="",$G11691&lt;&gt;"Ativo"),"",IF(COUNTIFS($E$4:$E11691,$E11691,$A$4:$A11691,$A11691,$G$4:$G11691,"Ativo")=1,1,0))</f>
        <v/>
      </c>
      <c r="BC11691" t="str">
        <f>IF(OR($A11691="",$G11691&lt;&gt;"Ativo"),"",IF(COUNTIFS($A$4:$A11691,$A11691,$G$4:$G11691,"Ativo")=1,1,0))</f>
        <v/>
      </c>
    </row>
    <row r="11692" spans="1:55" x14ac:dyDescent="0.3">
      <c r="A11692" s="76"/>
      <c r="B11692" s="104"/>
      <c r="C11692" s="76"/>
      <c r="D11692" s="77"/>
      <c r="E11692" s="12"/>
      <c r="F11692" s="78"/>
      <c r="G11692" s="77"/>
      <c r="H11692" s="79"/>
      <c r="BA11692" s="5" t="str">
        <f t="shared" si="182"/>
        <v/>
      </c>
      <c r="BB11692" s="5" t="str">
        <f>IF(OR($E11692="",$G11692&lt;&gt;"Ativo"),"",IF(COUNTIFS($E$4:$E11692,$E11692,$A$4:$A11692,$A11692,$G$4:$G11692,"Ativo")=1,1,0))</f>
        <v/>
      </c>
      <c r="BC11692" t="str">
        <f>IF(OR($A11692="",$G11692&lt;&gt;"Ativo"),"",IF(COUNTIFS($A$4:$A11692,$A11692,$G$4:$G11692,"Ativo")=1,1,0))</f>
        <v/>
      </c>
    </row>
    <row r="11693" spans="1:55" x14ac:dyDescent="0.3">
      <c r="A11693" s="76"/>
      <c r="B11693" s="104"/>
      <c r="C11693" s="76"/>
      <c r="D11693" s="77"/>
      <c r="E11693" s="12"/>
      <c r="F11693" s="78"/>
      <c r="G11693" s="77"/>
      <c r="H11693" s="79"/>
      <c r="BA11693" s="5" t="str">
        <f t="shared" si="182"/>
        <v/>
      </c>
      <c r="BB11693" s="5" t="str">
        <f>IF(OR($E11693="",$G11693&lt;&gt;"Ativo"),"",IF(COUNTIFS($E$4:$E11693,$E11693,$A$4:$A11693,$A11693,$G$4:$G11693,"Ativo")=1,1,0))</f>
        <v/>
      </c>
      <c r="BC11693" t="str">
        <f>IF(OR($A11693="",$G11693&lt;&gt;"Ativo"),"",IF(COUNTIFS($A$4:$A11693,$A11693,$G$4:$G11693,"Ativo")=1,1,0))</f>
        <v/>
      </c>
    </row>
    <row r="11694" spans="1:55" x14ac:dyDescent="0.3">
      <c r="A11694" s="76"/>
      <c r="B11694" s="104"/>
      <c r="C11694" s="76"/>
      <c r="D11694" s="77"/>
      <c r="E11694" s="12"/>
      <c r="F11694" s="78"/>
      <c r="G11694" s="77"/>
      <c r="H11694" s="79"/>
      <c r="BA11694" s="5" t="str">
        <f t="shared" si="182"/>
        <v/>
      </c>
      <c r="BB11694" s="5" t="str">
        <f>IF(OR($E11694="",$G11694&lt;&gt;"Ativo"),"",IF(COUNTIFS($E$4:$E11694,$E11694,$A$4:$A11694,$A11694,$G$4:$G11694,"Ativo")=1,1,0))</f>
        <v/>
      </c>
      <c r="BC11694" t="str">
        <f>IF(OR($A11694="",$G11694&lt;&gt;"Ativo"),"",IF(COUNTIFS($A$4:$A11694,$A11694,$G$4:$G11694,"Ativo")=1,1,0))</f>
        <v/>
      </c>
    </row>
    <row r="11695" spans="1:55" x14ac:dyDescent="0.3">
      <c r="A11695" s="76"/>
      <c r="B11695" s="104"/>
      <c r="C11695" s="76"/>
      <c r="D11695" s="77"/>
      <c r="E11695" s="12"/>
      <c r="F11695" s="78"/>
      <c r="G11695" s="77"/>
      <c r="H11695" s="79"/>
      <c r="BA11695" s="5" t="str">
        <f t="shared" si="182"/>
        <v/>
      </c>
      <c r="BB11695" s="5" t="str">
        <f>IF(OR($E11695="",$G11695&lt;&gt;"Ativo"),"",IF(COUNTIFS($E$4:$E11695,$E11695,$A$4:$A11695,$A11695,$G$4:$G11695,"Ativo")=1,1,0))</f>
        <v/>
      </c>
      <c r="BC11695" t="str">
        <f>IF(OR($A11695="",$G11695&lt;&gt;"Ativo"),"",IF(COUNTIFS($A$4:$A11695,$A11695,$G$4:$G11695,"Ativo")=1,1,0))</f>
        <v/>
      </c>
    </row>
    <row r="11696" spans="1:55" x14ac:dyDescent="0.3">
      <c r="A11696" s="76"/>
      <c r="B11696" s="104"/>
      <c r="C11696" s="76"/>
      <c r="D11696" s="77"/>
      <c r="E11696" s="12"/>
      <c r="F11696" s="78"/>
      <c r="G11696" s="77"/>
      <c r="H11696" s="79"/>
      <c r="BA11696" s="5" t="str">
        <f t="shared" si="182"/>
        <v/>
      </c>
      <c r="BB11696" s="5" t="str">
        <f>IF(OR($E11696="",$G11696&lt;&gt;"Ativo"),"",IF(COUNTIFS($E$4:$E11696,$E11696,$A$4:$A11696,$A11696,$G$4:$G11696,"Ativo")=1,1,0))</f>
        <v/>
      </c>
      <c r="BC11696" t="str">
        <f>IF(OR($A11696="",$G11696&lt;&gt;"Ativo"),"",IF(COUNTIFS($A$4:$A11696,$A11696,$G$4:$G11696,"Ativo")=1,1,0))</f>
        <v/>
      </c>
    </row>
    <row r="11697" spans="1:55" x14ac:dyDescent="0.3">
      <c r="A11697" s="76"/>
      <c r="B11697" s="104"/>
      <c r="C11697" s="76"/>
      <c r="D11697" s="77"/>
      <c r="E11697" s="12"/>
      <c r="F11697" s="78"/>
      <c r="G11697" s="77"/>
      <c r="H11697" s="79"/>
      <c r="BA11697" s="5" t="str">
        <f t="shared" si="182"/>
        <v/>
      </c>
      <c r="BB11697" s="5" t="str">
        <f>IF(OR($E11697="",$G11697&lt;&gt;"Ativo"),"",IF(COUNTIFS($E$4:$E11697,$E11697,$A$4:$A11697,$A11697,$G$4:$G11697,"Ativo")=1,1,0))</f>
        <v/>
      </c>
      <c r="BC11697" t="str">
        <f>IF(OR($A11697="",$G11697&lt;&gt;"Ativo"),"",IF(COUNTIFS($A$4:$A11697,$A11697,$G$4:$G11697,"Ativo")=1,1,0))</f>
        <v/>
      </c>
    </row>
    <row r="11698" spans="1:55" x14ac:dyDescent="0.3">
      <c r="A11698" s="76"/>
      <c r="B11698" s="104"/>
      <c r="C11698" s="76"/>
      <c r="D11698" s="77"/>
      <c r="E11698" s="12"/>
      <c r="F11698" s="78"/>
      <c r="G11698" s="77"/>
      <c r="H11698" s="79"/>
      <c r="BA11698" s="5" t="str">
        <f t="shared" si="182"/>
        <v/>
      </c>
      <c r="BB11698" s="5" t="str">
        <f>IF(OR($E11698="",$G11698&lt;&gt;"Ativo"),"",IF(COUNTIFS($E$4:$E11698,$E11698,$A$4:$A11698,$A11698,$G$4:$G11698,"Ativo")=1,1,0))</f>
        <v/>
      </c>
      <c r="BC11698" t="str">
        <f>IF(OR($A11698="",$G11698&lt;&gt;"Ativo"),"",IF(COUNTIFS($A$4:$A11698,$A11698,$G$4:$G11698,"Ativo")=1,1,0))</f>
        <v/>
      </c>
    </row>
    <row r="11699" spans="1:55" x14ac:dyDescent="0.3">
      <c r="A11699" s="76"/>
      <c r="B11699" s="104"/>
      <c r="C11699" s="76"/>
      <c r="D11699" s="77"/>
      <c r="E11699" s="12"/>
      <c r="F11699" s="78"/>
      <c r="G11699" s="77"/>
      <c r="H11699" s="79"/>
      <c r="BA11699" s="5" t="str">
        <f t="shared" si="182"/>
        <v/>
      </c>
      <c r="BB11699" s="5" t="str">
        <f>IF(OR($E11699="",$G11699&lt;&gt;"Ativo"),"",IF(COUNTIFS($E$4:$E11699,$E11699,$A$4:$A11699,$A11699,$G$4:$G11699,"Ativo")=1,1,0))</f>
        <v/>
      </c>
      <c r="BC11699" t="str">
        <f>IF(OR($A11699="",$G11699&lt;&gt;"Ativo"),"",IF(COUNTIFS($A$4:$A11699,$A11699,$G$4:$G11699,"Ativo")=1,1,0))</f>
        <v/>
      </c>
    </row>
    <row r="11700" spans="1:55" x14ac:dyDescent="0.3">
      <c r="A11700" s="76"/>
      <c r="B11700" s="104"/>
      <c r="C11700" s="76"/>
      <c r="D11700" s="77"/>
      <c r="E11700" s="12"/>
      <c r="F11700" s="78"/>
      <c r="G11700" s="77"/>
      <c r="H11700" s="79"/>
      <c r="BA11700" s="5" t="str">
        <f t="shared" si="182"/>
        <v/>
      </c>
      <c r="BB11700" s="5" t="str">
        <f>IF(OR($E11700="",$G11700&lt;&gt;"Ativo"),"",IF(COUNTIFS($E$4:$E11700,$E11700,$A$4:$A11700,$A11700,$G$4:$G11700,"Ativo")=1,1,0))</f>
        <v/>
      </c>
      <c r="BC11700" t="str">
        <f>IF(OR($A11700="",$G11700&lt;&gt;"Ativo"),"",IF(COUNTIFS($A$4:$A11700,$A11700,$G$4:$G11700,"Ativo")=1,1,0))</f>
        <v/>
      </c>
    </row>
    <row r="11701" spans="1:55" x14ac:dyDescent="0.3">
      <c r="A11701" s="76"/>
      <c r="B11701" s="104"/>
      <c r="C11701" s="76"/>
      <c r="D11701" s="77"/>
      <c r="E11701" s="12"/>
      <c r="F11701" s="78"/>
      <c r="G11701" s="77"/>
      <c r="H11701" s="79"/>
      <c r="BA11701" s="5" t="str">
        <f t="shared" si="182"/>
        <v/>
      </c>
      <c r="BB11701" s="5" t="str">
        <f>IF(OR($E11701="",$G11701&lt;&gt;"Ativo"),"",IF(COUNTIFS($E$4:$E11701,$E11701,$A$4:$A11701,$A11701,$G$4:$G11701,"Ativo")=1,1,0))</f>
        <v/>
      </c>
      <c r="BC11701" t="str">
        <f>IF(OR($A11701="",$G11701&lt;&gt;"Ativo"),"",IF(COUNTIFS($A$4:$A11701,$A11701,$G$4:$G11701,"Ativo")=1,1,0))</f>
        <v/>
      </c>
    </row>
    <row r="11702" spans="1:55" x14ac:dyDescent="0.3">
      <c r="A11702" s="76"/>
      <c r="B11702" s="104"/>
      <c r="C11702" s="76"/>
      <c r="D11702" s="77"/>
      <c r="E11702" s="12"/>
      <c r="F11702" s="78"/>
      <c r="G11702" s="77"/>
      <c r="H11702" s="79"/>
      <c r="BA11702" s="5" t="str">
        <f t="shared" si="182"/>
        <v/>
      </c>
      <c r="BB11702" s="5" t="str">
        <f>IF(OR($E11702="",$G11702&lt;&gt;"Ativo"),"",IF(COUNTIFS($E$4:$E11702,$E11702,$A$4:$A11702,$A11702,$G$4:$G11702,"Ativo")=1,1,0))</f>
        <v/>
      </c>
      <c r="BC11702" t="str">
        <f>IF(OR($A11702="",$G11702&lt;&gt;"Ativo"),"",IF(COUNTIFS($A$4:$A11702,$A11702,$G$4:$G11702,"Ativo")=1,1,0))</f>
        <v/>
      </c>
    </row>
    <row r="11703" spans="1:55" x14ac:dyDescent="0.3">
      <c r="A11703" s="76"/>
      <c r="B11703" s="104"/>
      <c r="C11703" s="76"/>
      <c r="D11703" s="77"/>
      <c r="E11703" s="12"/>
      <c r="F11703" s="78"/>
      <c r="G11703" s="77"/>
      <c r="H11703" s="79"/>
      <c r="BA11703" s="5" t="str">
        <f t="shared" si="182"/>
        <v/>
      </c>
      <c r="BB11703" s="5" t="str">
        <f>IF(OR($E11703="",$G11703&lt;&gt;"Ativo"),"",IF(COUNTIFS($E$4:$E11703,$E11703,$A$4:$A11703,$A11703,$G$4:$G11703,"Ativo")=1,1,0))</f>
        <v/>
      </c>
      <c r="BC11703" t="str">
        <f>IF(OR($A11703="",$G11703&lt;&gt;"Ativo"),"",IF(COUNTIFS($A$4:$A11703,$A11703,$G$4:$G11703,"Ativo")=1,1,0))</f>
        <v/>
      </c>
    </row>
    <row r="11704" spans="1:55" x14ac:dyDescent="0.3">
      <c r="A11704" s="76"/>
      <c r="B11704" s="104"/>
      <c r="C11704" s="76"/>
      <c r="D11704" s="77"/>
      <c r="E11704" s="12"/>
      <c r="F11704" s="78"/>
      <c r="G11704" s="77"/>
      <c r="H11704" s="79"/>
      <c r="BA11704" s="5" t="str">
        <f t="shared" si="182"/>
        <v/>
      </c>
      <c r="BB11704" s="5" t="str">
        <f>IF(OR($E11704="",$G11704&lt;&gt;"Ativo"),"",IF(COUNTIFS($E$4:$E11704,$E11704,$A$4:$A11704,$A11704,$G$4:$G11704,"Ativo")=1,1,0))</f>
        <v/>
      </c>
      <c r="BC11704" t="str">
        <f>IF(OR($A11704="",$G11704&lt;&gt;"Ativo"),"",IF(COUNTIFS($A$4:$A11704,$A11704,$G$4:$G11704,"Ativo")=1,1,0))</f>
        <v/>
      </c>
    </row>
    <row r="11705" spans="1:55" x14ac:dyDescent="0.3">
      <c r="A11705" s="76"/>
      <c r="B11705" s="104"/>
      <c r="C11705" s="76"/>
      <c r="D11705" s="77"/>
      <c r="E11705" s="12"/>
      <c r="F11705" s="78"/>
      <c r="G11705" s="77"/>
      <c r="H11705" s="79"/>
      <c r="BA11705" s="5" t="str">
        <f t="shared" si="182"/>
        <v/>
      </c>
      <c r="BB11705" s="5" t="str">
        <f>IF(OR($E11705="",$G11705&lt;&gt;"Ativo"),"",IF(COUNTIFS($E$4:$E11705,$E11705,$A$4:$A11705,$A11705,$G$4:$G11705,"Ativo")=1,1,0))</f>
        <v/>
      </c>
      <c r="BC11705" t="str">
        <f>IF(OR($A11705="",$G11705&lt;&gt;"Ativo"),"",IF(COUNTIFS($A$4:$A11705,$A11705,$G$4:$G11705,"Ativo")=1,1,0))</f>
        <v/>
      </c>
    </row>
    <row r="11706" spans="1:55" x14ac:dyDescent="0.3">
      <c r="A11706" s="76"/>
      <c r="B11706" s="104"/>
      <c r="C11706" s="76"/>
      <c r="D11706" s="77"/>
      <c r="E11706" s="12"/>
      <c r="F11706" s="78"/>
      <c r="G11706" s="77"/>
      <c r="H11706" s="79"/>
      <c r="BA11706" s="5" t="str">
        <f t="shared" si="182"/>
        <v/>
      </c>
      <c r="BB11706" s="5" t="str">
        <f>IF(OR($E11706="",$G11706&lt;&gt;"Ativo"),"",IF(COUNTIFS($E$4:$E11706,$E11706,$A$4:$A11706,$A11706,$G$4:$G11706,"Ativo")=1,1,0))</f>
        <v/>
      </c>
      <c r="BC11706" t="str">
        <f>IF(OR($A11706="",$G11706&lt;&gt;"Ativo"),"",IF(COUNTIFS($A$4:$A11706,$A11706,$G$4:$G11706,"Ativo")=1,1,0))</f>
        <v/>
      </c>
    </row>
    <row r="11707" spans="1:55" x14ac:dyDescent="0.3">
      <c r="A11707" s="76"/>
      <c r="B11707" s="104"/>
      <c r="C11707" s="76"/>
      <c r="D11707" s="77"/>
      <c r="E11707" s="12"/>
      <c r="F11707" s="78"/>
      <c r="G11707" s="77"/>
      <c r="H11707" s="79"/>
      <c r="BA11707" s="5" t="str">
        <f t="shared" si="182"/>
        <v/>
      </c>
      <c r="BB11707" s="5" t="str">
        <f>IF(OR($E11707="",$G11707&lt;&gt;"Ativo"),"",IF(COUNTIFS($E$4:$E11707,$E11707,$A$4:$A11707,$A11707,$G$4:$G11707,"Ativo")=1,1,0))</f>
        <v/>
      </c>
      <c r="BC11707" t="str">
        <f>IF(OR($A11707="",$G11707&lt;&gt;"Ativo"),"",IF(COUNTIFS($A$4:$A11707,$A11707,$G$4:$G11707,"Ativo")=1,1,0))</f>
        <v/>
      </c>
    </row>
    <row r="11708" spans="1:55" x14ac:dyDescent="0.3">
      <c r="A11708" s="76"/>
      <c r="B11708" s="104"/>
      <c r="C11708" s="76"/>
      <c r="D11708" s="77"/>
      <c r="E11708" s="12"/>
      <c r="F11708" s="78"/>
      <c r="G11708" s="77"/>
      <c r="H11708" s="79"/>
      <c r="BA11708" s="5" t="str">
        <f t="shared" si="182"/>
        <v/>
      </c>
      <c r="BB11708" s="5" t="str">
        <f>IF(OR($E11708="",$G11708&lt;&gt;"Ativo"),"",IF(COUNTIFS($E$4:$E11708,$E11708,$A$4:$A11708,$A11708,$G$4:$G11708,"Ativo")=1,1,0))</f>
        <v/>
      </c>
      <c r="BC11708" t="str">
        <f>IF(OR($A11708="",$G11708&lt;&gt;"Ativo"),"",IF(COUNTIFS($A$4:$A11708,$A11708,$G$4:$G11708,"Ativo")=1,1,0))</f>
        <v/>
      </c>
    </row>
    <row r="11709" spans="1:55" x14ac:dyDescent="0.3">
      <c r="A11709" s="76"/>
      <c r="B11709" s="104"/>
      <c r="C11709" s="76"/>
      <c r="D11709" s="77"/>
      <c r="E11709" s="12"/>
      <c r="F11709" s="78"/>
      <c r="G11709" s="77"/>
      <c r="H11709" s="79"/>
      <c r="BA11709" s="5" t="str">
        <f t="shared" si="182"/>
        <v/>
      </c>
      <c r="BB11709" s="5" t="str">
        <f>IF(OR($E11709="",$G11709&lt;&gt;"Ativo"),"",IF(COUNTIFS($E$4:$E11709,$E11709,$A$4:$A11709,$A11709,$G$4:$G11709,"Ativo")=1,1,0))</f>
        <v/>
      </c>
      <c r="BC11709" t="str">
        <f>IF(OR($A11709="",$G11709&lt;&gt;"Ativo"),"",IF(COUNTIFS($A$4:$A11709,$A11709,$G$4:$G11709,"Ativo")=1,1,0))</f>
        <v/>
      </c>
    </row>
    <row r="11710" spans="1:55" x14ac:dyDescent="0.3">
      <c r="A11710" s="76"/>
      <c r="B11710" s="104"/>
      <c r="C11710" s="76"/>
      <c r="D11710" s="77"/>
      <c r="E11710" s="12"/>
      <c r="F11710" s="78"/>
      <c r="G11710" s="77"/>
      <c r="H11710" s="79"/>
      <c r="BA11710" s="5" t="str">
        <f t="shared" si="182"/>
        <v/>
      </c>
      <c r="BB11710" s="5" t="str">
        <f>IF(OR($E11710="",$G11710&lt;&gt;"Ativo"),"",IF(COUNTIFS($E$4:$E11710,$E11710,$A$4:$A11710,$A11710,$G$4:$G11710,"Ativo")=1,1,0))</f>
        <v/>
      </c>
      <c r="BC11710" t="str">
        <f>IF(OR($A11710="",$G11710&lt;&gt;"Ativo"),"",IF(COUNTIFS($A$4:$A11710,$A11710,$G$4:$G11710,"Ativo")=1,1,0))</f>
        <v/>
      </c>
    </row>
    <row r="11711" spans="1:55" x14ac:dyDescent="0.3">
      <c r="A11711" s="76"/>
      <c r="B11711" s="104"/>
      <c r="C11711" s="76"/>
      <c r="D11711" s="77"/>
      <c r="E11711" s="12"/>
      <c r="F11711" s="78"/>
      <c r="G11711" s="77"/>
      <c r="H11711" s="79"/>
      <c r="BA11711" s="5" t="str">
        <f t="shared" si="182"/>
        <v/>
      </c>
      <c r="BB11711" s="5" t="str">
        <f>IF(OR($E11711="",$G11711&lt;&gt;"Ativo"),"",IF(COUNTIFS($E$4:$E11711,$E11711,$A$4:$A11711,$A11711,$G$4:$G11711,"Ativo")=1,1,0))</f>
        <v/>
      </c>
      <c r="BC11711" t="str">
        <f>IF(OR($A11711="",$G11711&lt;&gt;"Ativo"),"",IF(COUNTIFS($A$4:$A11711,$A11711,$G$4:$G11711,"Ativo")=1,1,0))</f>
        <v/>
      </c>
    </row>
    <row r="11712" spans="1:55" x14ac:dyDescent="0.3">
      <c r="A11712" s="76"/>
      <c r="B11712" s="104"/>
      <c r="C11712" s="76"/>
      <c r="D11712" s="77"/>
      <c r="E11712" s="12"/>
      <c r="F11712" s="78"/>
      <c r="G11712" s="77"/>
      <c r="H11712" s="79"/>
      <c r="BA11712" s="5" t="str">
        <f t="shared" si="182"/>
        <v/>
      </c>
      <c r="BB11712" s="5" t="str">
        <f>IF(OR($E11712="",$G11712&lt;&gt;"Ativo"),"",IF(COUNTIFS($E$4:$E11712,$E11712,$A$4:$A11712,$A11712,$G$4:$G11712,"Ativo")=1,1,0))</f>
        <v/>
      </c>
      <c r="BC11712" t="str">
        <f>IF(OR($A11712="",$G11712&lt;&gt;"Ativo"),"",IF(COUNTIFS($A$4:$A11712,$A11712,$G$4:$G11712,"Ativo")=1,1,0))</f>
        <v/>
      </c>
    </row>
    <row r="11713" spans="1:55" x14ac:dyDescent="0.3">
      <c r="A11713" s="76"/>
      <c r="B11713" s="104"/>
      <c r="C11713" s="76"/>
      <c r="D11713" s="77"/>
      <c r="E11713" s="12"/>
      <c r="F11713" s="78"/>
      <c r="G11713" s="77"/>
      <c r="H11713" s="79"/>
      <c r="BA11713" s="5" t="str">
        <f t="shared" si="182"/>
        <v/>
      </c>
      <c r="BB11713" s="5" t="str">
        <f>IF(OR($E11713="",$G11713&lt;&gt;"Ativo"),"",IF(COUNTIFS($E$4:$E11713,$E11713,$A$4:$A11713,$A11713,$G$4:$G11713,"Ativo")=1,1,0))</f>
        <v/>
      </c>
      <c r="BC11713" t="str">
        <f>IF(OR($A11713="",$G11713&lt;&gt;"Ativo"),"",IF(COUNTIFS($A$4:$A11713,$A11713,$G$4:$G11713,"Ativo")=1,1,0))</f>
        <v/>
      </c>
    </row>
    <row r="11714" spans="1:55" x14ac:dyDescent="0.3">
      <c r="A11714" s="76"/>
      <c r="B11714" s="104"/>
      <c r="C11714" s="76"/>
      <c r="D11714" s="77"/>
      <c r="E11714" s="12"/>
      <c r="F11714" s="78"/>
      <c r="G11714" s="77"/>
      <c r="H11714" s="79"/>
      <c r="BA11714" s="5" t="str">
        <f t="shared" si="182"/>
        <v/>
      </c>
      <c r="BB11714" s="5" t="str">
        <f>IF(OR($E11714="",$G11714&lt;&gt;"Ativo"),"",IF(COUNTIFS($E$4:$E11714,$E11714,$A$4:$A11714,$A11714,$G$4:$G11714,"Ativo")=1,1,0))</f>
        <v/>
      </c>
      <c r="BC11714" t="str">
        <f>IF(OR($A11714="",$G11714&lt;&gt;"Ativo"),"",IF(COUNTIFS($A$4:$A11714,$A11714,$G$4:$G11714,"Ativo")=1,1,0))</f>
        <v/>
      </c>
    </row>
    <row r="11715" spans="1:55" x14ac:dyDescent="0.3">
      <c r="A11715" s="76"/>
      <c r="B11715" s="104"/>
      <c r="C11715" s="76"/>
      <c r="D11715" s="77"/>
      <c r="E11715" s="12"/>
      <c r="F11715" s="78"/>
      <c r="G11715" s="77"/>
      <c r="H11715" s="79"/>
      <c r="BA11715" s="5" t="str">
        <f t="shared" si="182"/>
        <v/>
      </c>
      <c r="BB11715" s="5" t="str">
        <f>IF(OR($E11715="",$G11715&lt;&gt;"Ativo"),"",IF(COUNTIFS($E$4:$E11715,$E11715,$A$4:$A11715,$A11715,$G$4:$G11715,"Ativo")=1,1,0))</f>
        <v/>
      </c>
      <c r="BC11715" t="str">
        <f>IF(OR($A11715="",$G11715&lt;&gt;"Ativo"),"",IF(COUNTIFS($A$4:$A11715,$A11715,$G$4:$G11715,"Ativo")=1,1,0))</f>
        <v/>
      </c>
    </row>
    <row r="11716" spans="1:55" x14ac:dyDescent="0.3">
      <c r="A11716" s="76"/>
      <c r="B11716" s="104"/>
      <c r="C11716" s="76"/>
      <c r="D11716" s="77"/>
      <c r="E11716" s="12"/>
      <c r="F11716" s="78"/>
      <c r="G11716" s="77"/>
      <c r="H11716" s="79"/>
      <c r="BA11716" s="5" t="str">
        <f t="shared" ref="BA11716:BA11779" si="183">IF($D11716="","",MID($D11716,4,LEN($D11716)-5))</f>
        <v/>
      </c>
      <c r="BB11716" s="5" t="str">
        <f>IF(OR($E11716="",$G11716&lt;&gt;"Ativo"),"",IF(COUNTIFS($E$4:$E11716,$E11716,$A$4:$A11716,$A11716,$G$4:$G11716,"Ativo")=1,1,0))</f>
        <v/>
      </c>
      <c r="BC11716" t="str">
        <f>IF(OR($A11716="",$G11716&lt;&gt;"Ativo"),"",IF(COUNTIFS($A$4:$A11716,$A11716,$G$4:$G11716,"Ativo")=1,1,0))</f>
        <v/>
      </c>
    </row>
    <row r="11717" spans="1:55" x14ac:dyDescent="0.3">
      <c r="A11717" s="76"/>
      <c r="B11717" s="104"/>
      <c r="C11717" s="76"/>
      <c r="D11717" s="77"/>
      <c r="E11717" s="12"/>
      <c r="F11717" s="78"/>
      <c r="G11717" s="77"/>
      <c r="H11717" s="79"/>
      <c r="BA11717" s="5" t="str">
        <f t="shared" si="183"/>
        <v/>
      </c>
      <c r="BB11717" s="5" t="str">
        <f>IF(OR($E11717="",$G11717&lt;&gt;"Ativo"),"",IF(COUNTIFS($E$4:$E11717,$E11717,$A$4:$A11717,$A11717,$G$4:$G11717,"Ativo")=1,1,0))</f>
        <v/>
      </c>
      <c r="BC11717" t="str">
        <f>IF(OR($A11717="",$G11717&lt;&gt;"Ativo"),"",IF(COUNTIFS($A$4:$A11717,$A11717,$G$4:$G11717,"Ativo")=1,1,0))</f>
        <v/>
      </c>
    </row>
    <row r="11718" spans="1:55" x14ac:dyDescent="0.3">
      <c r="A11718" s="76"/>
      <c r="B11718" s="104"/>
      <c r="C11718" s="76"/>
      <c r="D11718" s="77"/>
      <c r="E11718" s="12"/>
      <c r="F11718" s="78"/>
      <c r="G11718" s="77"/>
      <c r="H11718" s="79"/>
      <c r="BA11718" s="5" t="str">
        <f t="shared" si="183"/>
        <v/>
      </c>
      <c r="BB11718" s="5" t="str">
        <f>IF(OR($E11718="",$G11718&lt;&gt;"Ativo"),"",IF(COUNTIFS($E$4:$E11718,$E11718,$A$4:$A11718,$A11718,$G$4:$G11718,"Ativo")=1,1,0))</f>
        <v/>
      </c>
      <c r="BC11718" t="str">
        <f>IF(OR($A11718="",$G11718&lt;&gt;"Ativo"),"",IF(COUNTIFS($A$4:$A11718,$A11718,$G$4:$G11718,"Ativo")=1,1,0))</f>
        <v/>
      </c>
    </row>
    <row r="11719" spans="1:55" x14ac:dyDescent="0.3">
      <c r="A11719" s="76"/>
      <c r="B11719" s="104"/>
      <c r="C11719" s="76"/>
      <c r="D11719" s="77"/>
      <c r="E11719" s="12"/>
      <c r="F11719" s="78"/>
      <c r="G11719" s="77"/>
      <c r="H11719" s="79"/>
      <c r="BA11719" s="5" t="str">
        <f t="shared" si="183"/>
        <v/>
      </c>
      <c r="BB11719" s="5" t="str">
        <f>IF(OR($E11719="",$G11719&lt;&gt;"Ativo"),"",IF(COUNTIFS($E$4:$E11719,$E11719,$A$4:$A11719,$A11719,$G$4:$G11719,"Ativo")=1,1,0))</f>
        <v/>
      </c>
      <c r="BC11719" t="str">
        <f>IF(OR($A11719="",$G11719&lt;&gt;"Ativo"),"",IF(COUNTIFS($A$4:$A11719,$A11719,$G$4:$G11719,"Ativo")=1,1,0))</f>
        <v/>
      </c>
    </row>
    <row r="11720" spans="1:55" x14ac:dyDescent="0.3">
      <c r="A11720" s="76"/>
      <c r="B11720" s="104"/>
      <c r="C11720" s="76"/>
      <c r="D11720" s="77"/>
      <c r="E11720" s="12"/>
      <c r="F11720" s="78"/>
      <c r="G11720" s="77"/>
      <c r="H11720" s="79"/>
      <c r="BA11720" s="5" t="str">
        <f t="shared" si="183"/>
        <v/>
      </c>
      <c r="BB11720" s="5" t="str">
        <f>IF(OR($E11720="",$G11720&lt;&gt;"Ativo"),"",IF(COUNTIFS($E$4:$E11720,$E11720,$A$4:$A11720,$A11720,$G$4:$G11720,"Ativo")=1,1,0))</f>
        <v/>
      </c>
      <c r="BC11720" t="str">
        <f>IF(OR($A11720="",$G11720&lt;&gt;"Ativo"),"",IF(COUNTIFS($A$4:$A11720,$A11720,$G$4:$G11720,"Ativo")=1,1,0))</f>
        <v/>
      </c>
    </row>
    <row r="11721" spans="1:55" x14ac:dyDescent="0.3">
      <c r="A11721" s="76"/>
      <c r="B11721" s="104"/>
      <c r="C11721" s="76"/>
      <c r="D11721" s="77"/>
      <c r="E11721" s="12"/>
      <c r="F11721" s="78"/>
      <c r="G11721" s="77"/>
      <c r="H11721" s="79"/>
      <c r="BA11721" s="5" t="str">
        <f t="shared" si="183"/>
        <v/>
      </c>
      <c r="BB11721" s="5" t="str">
        <f>IF(OR($E11721="",$G11721&lt;&gt;"Ativo"),"",IF(COUNTIFS($E$4:$E11721,$E11721,$A$4:$A11721,$A11721,$G$4:$G11721,"Ativo")=1,1,0))</f>
        <v/>
      </c>
      <c r="BC11721" t="str">
        <f>IF(OR($A11721="",$G11721&lt;&gt;"Ativo"),"",IF(COUNTIFS($A$4:$A11721,$A11721,$G$4:$G11721,"Ativo")=1,1,0))</f>
        <v/>
      </c>
    </row>
    <row r="11722" spans="1:55" x14ac:dyDescent="0.3">
      <c r="A11722" s="76"/>
      <c r="B11722" s="104"/>
      <c r="C11722" s="76"/>
      <c r="D11722" s="77"/>
      <c r="E11722" s="12"/>
      <c r="F11722" s="78"/>
      <c r="G11722" s="77"/>
      <c r="H11722" s="79"/>
      <c r="BA11722" s="5" t="str">
        <f t="shared" si="183"/>
        <v/>
      </c>
      <c r="BB11722" s="5" t="str">
        <f>IF(OR($E11722="",$G11722&lt;&gt;"Ativo"),"",IF(COUNTIFS($E$4:$E11722,$E11722,$A$4:$A11722,$A11722,$G$4:$G11722,"Ativo")=1,1,0))</f>
        <v/>
      </c>
      <c r="BC11722" t="str">
        <f>IF(OR($A11722="",$G11722&lt;&gt;"Ativo"),"",IF(COUNTIFS($A$4:$A11722,$A11722,$G$4:$G11722,"Ativo")=1,1,0))</f>
        <v/>
      </c>
    </row>
    <row r="11723" spans="1:55" x14ac:dyDescent="0.3">
      <c r="A11723" s="76"/>
      <c r="B11723" s="104"/>
      <c r="C11723" s="76"/>
      <c r="D11723" s="77"/>
      <c r="E11723" s="12"/>
      <c r="F11723" s="78"/>
      <c r="G11723" s="77"/>
      <c r="H11723" s="79"/>
      <c r="BA11723" s="5" t="str">
        <f t="shared" si="183"/>
        <v/>
      </c>
      <c r="BB11723" s="5" t="str">
        <f>IF(OR($E11723="",$G11723&lt;&gt;"Ativo"),"",IF(COUNTIFS($E$4:$E11723,$E11723,$A$4:$A11723,$A11723,$G$4:$G11723,"Ativo")=1,1,0))</f>
        <v/>
      </c>
      <c r="BC11723" t="str">
        <f>IF(OR($A11723="",$G11723&lt;&gt;"Ativo"),"",IF(COUNTIFS($A$4:$A11723,$A11723,$G$4:$G11723,"Ativo")=1,1,0))</f>
        <v/>
      </c>
    </row>
    <row r="11724" spans="1:55" x14ac:dyDescent="0.3">
      <c r="A11724" s="76"/>
      <c r="B11724" s="104"/>
      <c r="C11724" s="76"/>
      <c r="D11724" s="77"/>
      <c r="E11724" s="12"/>
      <c r="F11724" s="78"/>
      <c r="G11724" s="77"/>
      <c r="H11724" s="79"/>
      <c r="BA11724" s="5" t="str">
        <f t="shared" si="183"/>
        <v/>
      </c>
      <c r="BB11724" s="5" t="str">
        <f>IF(OR($E11724="",$G11724&lt;&gt;"Ativo"),"",IF(COUNTIFS($E$4:$E11724,$E11724,$A$4:$A11724,$A11724,$G$4:$G11724,"Ativo")=1,1,0))</f>
        <v/>
      </c>
      <c r="BC11724" t="str">
        <f>IF(OR($A11724="",$G11724&lt;&gt;"Ativo"),"",IF(COUNTIFS($A$4:$A11724,$A11724,$G$4:$G11724,"Ativo")=1,1,0))</f>
        <v/>
      </c>
    </row>
    <row r="11725" spans="1:55" x14ac:dyDescent="0.3">
      <c r="A11725" s="76"/>
      <c r="B11725" s="104"/>
      <c r="C11725" s="76"/>
      <c r="D11725" s="77"/>
      <c r="E11725" s="12"/>
      <c r="F11725" s="78"/>
      <c r="G11725" s="77"/>
      <c r="H11725" s="79"/>
      <c r="BA11725" s="5" t="str">
        <f t="shared" si="183"/>
        <v/>
      </c>
      <c r="BB11725" s="5" t="str">
        <f>IF(OR($E11725="",$G11725&lt;&gt;"Ativo"),"",IF(COUNTIFS($E$4:$E11725,$E11725,$A$4:$A11725,$A11725,$G$4:$G11725,"Ativo")=1,1,0))</f>
        <v/>
      </c>
      <c r="BC11725" t="str">
        <f>IF(OR($A11725="",$G11725&lt;&gt;"Ativo"),"",IF(COUNTIFS($A$4:$A11725,$A11725,$G$4:$G11725,"Ativo")=1,1,0))</f>
        <v/>
      </c>
    </row>
    <row r="11726" spans="1:55" x14ac:dyDescent="0.3">
      <c r="A11726" s="76"/>
      <c r="B11726" s="104"/>
      <c r="C11726" s="76"/>
      <c r="D11726" s="77"/>
      <c r="E11726" s="12"/>
      <c r="F11726" s="78"/>
      <c r="G11726" s="77"/>
      <c r="H11726" s="79"/>
      <c r="BA11726" s="5" t="str">
        <f t="shared" si="183"/>
        <v/>
      </c>
      <c r="BB11726" s="5" t="str">
        <f>IF(OR($E11726="",$G11726&lt;&gt;"Ativo"),"",IF(COUNTIFS($E$4:$E11726,$E11726,$A$4:$A11726,$A11726,$G$4:$G11726,"Ativo")=1,1,0))</f>
        <v/>
      </c>
      <c r="BC11726" t="str">
        <f>IF(OR($A11726="",$G11726&lt;&gt;"Ativo"),"",IF(COUNTIFS($A$4:$A11726,$A11726,$G$4:$G11726,"Ativo")=1,1,0))</f>
        <v/>
      </c>
    </row>
    <row r="11727" spans="1:55" x14ac:dyDescent="0.3">
      <c r="A11727" s="76"/>
      <c r="B11727" s="104"/>
      <c r="C11727" s="76"/>
      <c r="D11727" s="77"/>
      <c r="E11727" s="12"/>
      <c r="F11727" s="78"/>
      <c r="G11727" s="77"/>
      <c r="H11727" s="79"/>
      <c r="BA11727" s="5" t="str">
        <f t="shared" si="183"/>
        <v/>
      </c>
      <c r="BB11727" s="5" t="str">
        <f>IF(OR($E11727="",$G11727&lt;&gt;"Ativo"),"",IF(COUNTIFS($E$4:$E11727,$E11727,$A$4:$A11727,$A11727,$G$4:$G11727,"Ativo")=1,1,0))</f>
        <v/>
      </c>
      <c r="BC11727" t="str">
        <f>IF(OR($A11727="",$G11727&lt;&gt;"Ativo"),"",IF(COUNTIFS($A$4:$A11727,$A11727,$G$4:$G11727,"Ativo")=1,1,0))</f>
        <v/>
      </c>
    </row>
    <row r="11728" spans="1:55" x14ac:dyDescent="0.3">
      <c r="A11728" s="76"/>
      <c r="B11728" s="104"/>
      <c r="C11728" s="76"/>
      <c r="D11728" s="77"/>
      <c r="E11728" s="12"/>
      <c r="F11728" s="78"/>
      <c r="G11728" s="77"/>
      <c r="H11728" s="79"/>
      <c r="BA11728" s="5" t="str">
        <f t="shared" si="183"/>
        <v/>
      </c>
      <c r="BB11728" s="5" t="str">
        <f>IF(OR($E11728="",$G11728&lt;&gt;"Ativo"),"",IF(COUNTIFS($E$4:$E11728,$E11728,$A$4:$A11728,$A11728,$G$4:$G11728,"Ativo")=1,1,0))</f>
        <v/>
      </c>
      <c r="BC11728" t="str">
        <f>IF(OR($A11728="",$G11728&lt;&gt;"Ativo"),"",IF(COUNTIFS($A$4:$A11728,$A11728,$G$4:$G11728,"Ativo")=1,1,0))</f>
        <v/>
      </c>
    </row>
    <row r="11729" spans="1:55" x14ac:dyDescent="0.3">
      <c r="A11729" s="76"/>
      <c r="B11729" s="104"/>
      <c r="C11729" s="76"/>
      <c r="D11729" s="77"/>
      <c r="E11729" s="12"/>
      <c r="F11729" s="78"/>
      <c r="G11729" s="77"/>
      <c r="H11729" s="79"/>
      <c r="BA11729" s="5" t="str">
        <f t="shared" si="183"/>
        <v/>
      </c>
      <c r="BB11729" s="5" t="str">
        <f>IF(OR($E11729="",$G11729&lt;&gt;"Ativo"),"",IF(COUNTIFS($E$4:$E11729,$E11729,$A$4:$A11729,$A11729,$G$4:$G11729,"Ativo")=1,1,0))</f>
        <v/>
      </c>
      <c r="BC11729" t="str">
        <f>IF(OR($A11729="",$G11729&lt;&gt;"Ativo"),"",IF(COUNTIFS($A$4:$A11729,$A11729,$G$4:$G11729,"Ativo")=1,1,0))</f>
        <v/>
      </c>
    </row>
    <row r="11730" spans="1:55" x14ac:dyDescent="0.3">
      <c r="A11730" s="76"/>
      <c r="B11730" s="104"/>
      <c r="C11730" s="76"/>
      <c r="D11730" s="77"/>
      <c r="E11730" s="12"/>
      <c r="F11730" s="78"/>
      <c r="G11730" s="77"/>
      <c r="H11730" s="79"/>
      <c r="BA11730" s="5" t="str">
        <f t="shared" si="183"/>
        <v/>
      </c>
      <c r="BB11730" s="5" t="str">
        <f>IF(OR($E11730="",$G11730&lt;&gt;"Ativo"),"",IF(COUNTIFS($E$4:$E11730,$E11730,$A$4:$A11730,$A11730,$G$4:$G11730,"Ativo")=1,1,0))</f>
        <v/>
      </c>
      <c r="BC11730" t="str">
        <f>IF(OR($A11730="",$G11730&lt;&gt;"Ativo"),"",IF(COUNTIFS($A$4:$A11730,$A11730,$G$4:$G11730,"Ativo")=1,1,0))</f>
        <v/>
      </c>
    </row>
    <row r="11731" spans="1:55" x14ac:dyDescent="0.3">
      <c r="A11731" s="76"/>
      <c r="B11731" s="104"/>
      <c r="C11731" s="76"/>
      <c r="D11731" s="77"/>
      <c r="E11731" s="12"/>
      <c r="F11731" s="78"/>
      <c r="G11731" s="77"/>
      <c r="H11731" s="79"/>
      <c r="BA11731" s="5" t="str">
        <f t="shared" si="183"/>
        <v/>
      </c>
      <c r="BB11731" s="5" t="str">
        <f>IF(OR($E11731="",$G11731&lt;&gt;"Ativo"),"",IF(COUNTIFS($E$4:$E11731,$E11731,$A$4:$A11731,$A11731,$G$4:$G11731,"Ativo")=1,1,0))</f>
        <v/>
      </c>
      <c r="BC11731" t="str">
        <f>IF(OR($A11731="",$G11731&lt;&gt;"Ativo"),"",IF(COUNTIFS($A$4:$A11731,$A11731,$G$4:$G11731,"Ativo")=1,1,0))</f>
        <v/>
      </c>
    </row>
    <row r="11732" spans="1:55" x14ac:dyDescent="0.3">
      <c r="A11732" s="76"/>
      <c r="B11732" s="104"/>
      <c r="C11732" s="76"/>
      <c r="D11732" s="77"/>
      <c r="E11732" s="12"/>
      <c r="F11732" s="78"/>
      <c r="G11732" s="77"/>
      <c r="H11732" s="79"/>
      <c r="BA11732" s="5" t="str">
        <f t="shared" si="183"/>
        <v/>
      </c>
      <c r="BB11732" s="5" t="str">
        <f>IF(OR($E11732="",$G11732&lt;&gt;"Ativo"),"",IF(COUNTIFS($E$4:$E11732,$E11732,$A$4:$A11732,$A11732,$G$4:$G11732,"Ativo")=1,1,0))</f>
        <v/>
      </c>
      <c r="BC11732" t="str">
        <f>IF(OR($A11732="",$G11732&lt;&gt;"Ativo"),"",IF(COUNTIFS($A$4:$A11732,$A11732,$G$4:$G11732,"Ativo")=1,1,0))</f>
        <v/>
      </c>
    </row>
    <row r="11733" spans="1:55" x14ac:dyDescent="0.3">
      <c r="A11733" s="76"/>
      <c r="B11733" s="104"/>
      <c r="C11733" s="76"/>
      <c r="D11733" s="77"/>
      <c r="E11733" s="12"/>
      <c r="F11733" s="78"/>
      <c r="G11733" s="77"/>
      <c r="H11733" s="79"/>
      <c r="BA11733" s="5" t="str">
        <f t="shared" si="183"/>
        <v/>
      </c>
      <c r="BB11733" s="5" t="str">
        <f>IF(OR($E11733="",$G11733&lt;&gt;"Ativo"),"",IF(COUNTIFS($E$4:$E11733,$E11733,$A$4:$A11733,$A11733,$G$4:$G11733,"Ativo")=1,1,0))</f>
        <v/>
      </c>
      <c r="BC11733" t="str">
        <f>IF(OR($A11733="",$G11733&lt;&gt;"Ativo"),"",IF(COUNTIFS($A$4:$A11733,$A11733,$G$4:$G11733,"Ativo")=1,1,0))</f>
        <v/>
      </c>
    </row>
    <row r="11734" spans="1:55" x14ac:dyDescent="0.3">
      <c r="A11734" s="76"/>
      <c r="B11734" s="104"/>
      <c r="C11734" s="76"/>
      <c r="D11734" s="77"/>
      <c r="E11734" s="12"/>
      <c r="F11734" s="78"/>
      <c r="G11734" s="77"/>
      <c r="H11734" s="79"/>
      <c r="BA11734" s="5" t="str">
        <f t="shared" si="183"/>
        <v/>
      </c>
      <c r="BB11734" s="5" t="str">
        <f>IF(OR($E11734="",$G11734&lt;&gt;"Ativo"),"",IF(COUNTIFS($E$4:$E11734,$E11734,$A$4:$A11734,$A11734,$G$4:$G11734,"Ativo")=1,1,0))</f>
        <v/>
      </c>
      <c r="BC11734" t="str">
        <f>IF(OR($A11734="",$G11734&lt;&gt;"Ativo"),"",IF(COUNTIFS($A$4:$A11734,$A11734,$G$4:$G11734,"Ativo")=1,1,0))</f>
        <v/>
      </c>
    </row>
    <row r="11735" spans="1:55" x14ac:dyDescent="0.3">
      <c r="A11735" s="76"/>
      <c r="B11735" s="104"/>
      <c r="C11735" s="76"/>
      <c r="D11735" s="77"/>
      <c r="E11735" s="12"/>
      <c r="F11735" s="78"/>
      <c r="G11735" s="77"/>
      <c r="H11735" s="79"/>
      <c r="BA11735" s="5" t="str">
        <f t="shared" si="183"/>
        <v/>
      </c>
      <c r="BB11735" s="5" t="str">
        <f>IF(OR($E11735="",$G11735&lt;&gt;"Ativo"),"",IF(COUNTIFS($E$4:$E11735,$E11735,$A$4:$A11735,$A11735,$G$4:$G11735,"Ativo")=1,1,0))</f>
        <v/>
      </c>
      <c r="BC11735" t="str">
        <f>IF(OR($A11735="",$G11735&lt;&gt;"Ativo"),"",IF(COUNTIFS($A$4:$A11735,$A11735,$G$4:$G11735,"Ativo")=1,1,0))</f>
        <v/>
      </c>
    </row>
    <row r="11736" spans="1:55" x14ac:dyDescent="0.3">
      <c r="A11736" s="76"/>
      <c r="B11736" s="104"/>
      <c r="C11736" s="76"/>
      <c r="D11736" s="77"/>
      <c r="E11736" s="12"/>
      <c r="F11736" s="78"/>
      <c r="G11736" s="77"/>
      <c r="H11736" s="79"/>
      <c r="BA11736" s="5" t="str">
        <f t="shared" si="183"/>
        <v/>
      </c>
      <c r="BB11736" s="5" t="str">
        <f>IF(OR($E11736="",$G11736&lt;&gt;"Ativo"),"",IF(COUNTIFS($E$4:$E11736,$E11736,$A$4:$A11736,$A11736,$G$4:$G11736,"Ativo")=1,1,0))</f>
        <v/>
      </c>
      <c r="BC11736" t="str">
        <f>IF(OR($A11736="",$G11736&lt;&gt;"Ativo"),"",IF(COUNTIFS($A$4:$A11736,$A11736,$G$4:$G11736,"Ativo")=1,1,0))</f>
        <v/>
      </c>
    </row>
    <row r="11737" spans="1:55" x14ac:dyDescent="0.3">
      <c r="A11737" s="76"/>
      <c r="B11737" s="104"/>
      <c r="C11737" s="76"/>
      <c r="D11737" s="77"/>
      <c r="E11737" s="12"/>
      <c r="F11737" s="78"/>
      <c r="G11737" s="77"/>
      <c r="H11737" s="79"/>
      <c r="BA11737" s="5" t="str">
        <f t="shared" si="183"/>
        <v/>
      </c>
      <c r="BB11737" s="5" t="str">
        <f>IF(OR($E11737="",$G11737&lt;&gt;"Ativo"),"",IF(COUNTIFS($E$4:$E11737,$E11737,$A$4:$A11737,$A11737,$G$4:$G11737,"Ativo")=1,1,0))</f>
        <v/>
      </c>
      <c r="BC11737" t="str">
        <f>IF(OR($A11737="",$G11737&lt;&gt;"Ativo"),"",IF(COUNTIFS($A$4:$A11737,$A11737,$G$4:$G11737,"Ativo")=1,1,0))</f>
        <v/>
      </c>
    </row>
    <row r="11738" spans="1:55" x14ac:dyDescent="0.3">
      <c r="A11738" s="76"/>
      <c r="B11738" s="104"/>
      <c r="C11738" s="76"/>
      <c r="D11738" s="77"/>
      <c r="E11738" s="12"/>
      <c r="F11738" s="78"/>
      <c r="G11738" s="77"/>
      <c r="H11738" s="79"/>
      <c r="BA11738" s="5" t="str">
        <f t="shared" si="183"/>
        <v/>
      </c>
      <c r="BB11738" s="5" t="str">
        <f>IF(OR($E11738="",$G11738&lt;&gt;"Ativo"),"",IF(COUNTIFS($E$4:$E11738,$E11738,$A$4:$A11738,$A11738,$G$4:$G11738,"Ativo")=1,1,0))</f>
        <v/>
      </c>
      <c r="BC11738" t="str">
        <f>IF(OR($A11738="",$G11738&lt;&gt;"Ativo"),"",IF(COUNTIFS($A$4:$A11738,$A11738,$G$4:$G11738,"Ativo")=1,1,0))</f>
        <v/>
      </c>
    </row>
    <row r="11739" spans="1:55" x14ac:dyDescent="0.3">
      <c r="A11739" s="76"/>
      <c r="B11739" s="104"/>
      <c r="C11739" s="76"/>
      <c r="D11739" s="77"/>
      <c r="E11739" s="12"/>
      <c r="F11739" s="78"/>
      <c r="G11739" s="77"/>
      <c r="H11739" s="79"/>
      <c r="BA11739" s="5" t="str">
        <f t="shared" si="183"/>
        <v/>
      </c>
      <c r="BB11739" s="5" t="str">
        <f>IF(OR($E11739="",$G11739&lt;&gt;"Ativo"),"",IF(COUNTIFS($E$4:$E11739,$E11739,$A$4:$A11739,$A11739,$G$4:$G11739,"Ativo")=1,1,0))</f>
        <v/>
      </c>
      <c r="BC11739" t="str">
        <f>IF(OR($A11739="",$G11739&lt;&gt;"Ativo"),"",IF(COUNTIFS($A$4:$A11739,$A11739,$G$4:$G11739,"Ativo")=1,1,0))</f>
        <v/>
      </c>
    </row>
    <row r="11740" spans="1:55" x14ac:dyDescent="0.3">
      <c r="A11740" s="76"/>
      <c r="B11740" s="104"/>
      <c r="C11740" s="76"/>
      <c r="D11740" s="77"/>
      <c r="E11740" s="12"/>
      <c r="F11740" s="78"/>
      <c r="G11740" s="77"/>
      <c r="H11740" s="79"/>
      <c r="BA11740" s="5" t="str">
        <f t="shared" si="183"/>
        <v/>
      </c>
      <c r="BB11740" s="5" t="str">
        <f>IF(OR($E11740="",$G11740&lt;&gt;"Ativo"),"",IF(COUNTIFS($E$4:$E11740,$E11740,$A$4:$A11740,$A11740,$G$4:$G11740,"Ativo")=1,1,0))</f>
        <v/>
      </c>
      <c r="BC11740" t="str">
        <f>IF(OR($A11740="",$G11740&lt;&gt;"Ativo"),"",IF(COUNTIFS($A$4:$A11740,$A11740,$G$4:$G11740,"Ativo")=1,1,0))</f>
        <v/>
      </c>
    </row>
    <row r="11741" spans="1:55" x14ac:dyDescent="0.3">
      <c r="A11741" s="76"/>
      <c r="B11741" s="104"/>
      <c r="C11741" s="76"/>
      <c r="D11741" s="77"/>
      <c r="E11741" s="12"/>
      <c r="F11741" s="78"/>
      <c r="G11741" s="77"/>
      <c r="H11741" s="79"/>
      <c r="BA11741" s="5" t="str">
        <f t="shared" si="183"/>
        <v/>
      </c>
      <c r="BB11741" s="5" t="str">
        <f>IF(OR($E11741="",$G11741&lt;&gt;"Ativo"),"",IF(COUNTIFS($E$4:$E11741,$E11741,$A$4:$A11741,$A11741,$G$4:$G11741,"Ativo")=1,1,0))</f>
        <v/>
      </c>
      <c r="BC11741" t="str">
        <f>IF(OR($A11741="",$G11741&lt;&gt;"Ativo"),"",IF(COUNTIFS($A$4:$A11741,$A11741,$G$4:$G11741,"Ativo")=1,1,0))</f>
        <v/>
      </c>
    </row>
    <row r="11742" spans="1:55" x14ac:dyDescent="0.3">
      <c r="A11742" s="76"/>
      <c r="B11742" s="104"/>
      <c r="C11742" s="76"/>
      <c r="D11742" s="77"/>
      <c r="E11742" s="12"/>
      <c r="F11742" s="78"/>
      <c r="G11742" s="77"/>
      <c r="H11742" s="79"/>
      <c r="BA11742" s="5" t="str">
        <f t="shared" si="183"/>
        <v/>
      </c>
      <c r="BB11742" s="5" t="str">
        <f>IF(OR($E11742="",$G11742&lt;&gt;"Ativo"),"",IF(COUNTIFS($E$4:$E11742,$E11742,$A$4:$A11742,$A11742,$G$4:$G11742,"Ativo")=1,1,0))</f>
        <v/>
      </c>
      <c r="BC11742" t="str">
        <f>IF(OR($A11742="",$G11742&lt;&gt;"Ativo"),"",IF(COUNTIFS($A$4:$A11742,$A11742,$G$4:$G11742,"Ativo")=1,1,0))</f>
        <v/>
      </c>
    </row>
    <row r="11743" spans="1:55" x14ac:dyDescent="0.3">
      <c r="A11743" s="76"/>
      <c r="B11743" s="104"/>
      <c r="C11743" s="76"/>
      <c r="D11743" s="77"/>
      <c r="E11743" s="12"/>
      <c r="F11743" s="78"/>
      <c r="G11743" s="77"/>
      <c r="H11743" s="79"/>
      <c r="BA11743" s="5" t="str">
        <f t="shared" si="183"/>
        <v/>
      </c>
      <c r="BB11743" s="5" t="str">
        <f>IF(OR($E11743="",$G11743&lt;&gt;"Ativo"),"",IF(COUNTIFS($E$4:$E11743,$E11743,$A$4:$A11743,$A11743,$G$4:$G11743,"Ativo")=1,1,0))</f>
        <v/>
      </c>
      <c r="BC11743" t="str">
        <f>IF(OR($A11743="",$G11743&lt;&gt;"Ativo"),"",IF(COUNTIFS($A$4:$A11743,$A11743,$G$4:$G11743,"Ativo")=1,1,0))</f>
        <v/>
      </c>
    </row>
    <row r="11744" spans="1:55" x14ac:dyDescent="0.3">
      <c r="A11744" s="76"/>
      <c r="B11744" s="104"/>
      <c r="C11744" s="76"/>
      <c r="D11744" s="77"/>
      <c r="E11744" s="12"/>
      <c r="F11744" s="78"/>
      <c r="G11744" s="77"/>
      <c r="H11744" s="79"/>
      <c r="BA11744" s="5" t="str">
        <f t="shared" si="183"/>
        <v/>
      </c>
      <c r="BB11744" s="5" t="str">
        <f>IF(OR($E11744="",$G11744&lt;&gt;"Ativo"),"",IF(COUNTIFS($E$4:$E11744,$E11744,$A$4:$A11744,$A11744,$G$4:$G11744,"Ativo")=1,1,0))</f>
        <v/>
      </c>
      <c r="BC11744" t="str">
        <f>IF(OR($A11744="",$G11744&lt;&gt;"Ativo"),"",IF(COUNTIFS($A$4:$A11744,$A11744,$G$4:$G11744,"Ativo")=1,1,0))</f>
        <v/>
      </c>
    </row>
    <row r="11745" spans="1:55" x14ac:dyDescent="0.3">
      <c r="A11745" s="76"/>
      <c r="B11745" s="104"/>
      <c r="C11745" s="76"/>
      <c r="D11745" s="77"/>
      <c r="E11745" s="12"/>
      <c r="F11745" s="78"/>
      <c r="G11745" s="77"/>
      <c r="H11745" s="79"/>
      <c r="BA11745" s="5" t="str">
        <f t="shared" si="183"/>
        <v/>
      </c>
      <c r="BB11745" s="5" t="str">
        <f>IF(OR($E11745="",$G11745&lt;&gt;"Ativo"),"",IF(COUNTIFS($E$4:$E11745,$E11745,$A$4:$A11745,$A11745,$G$4:$G11745,"Ativo")=1,1,0))</f>
        <v/>
      </c>
      <c r="BC11745" t="str">
        <f>IF(OR($A11745="",$G11745&lt;&gt;"Ativo"),"",IF(COUNTIFS($A$4:$A11745,$A11745,$G$4:$G11745,"Ativo")=1,1,0))</f>
        <v/>
      </c>
    </row>
    <row r="11746" spans="1:55" x14ac:dyDescent="0.3">
      <c r="A11746" s="76"/>
      <c r="B11746" s="104"/>
      <c r="C11746" s="76"/>
      <c r="D11746" s="77"/>
      <c r="E11746" s="12"/>
      <c r="F11746" s="78"/>
      <c r="G11746" s="77"/>
      <c r="H11746" s="79"/>
      <c r="BA11746" s="5" t="str">
        <f t="shared" si="183"/>
        <v/>
      </c>
      <c r="BB11746" s="5" t="str">
        <f>IF(OR($E11746="",$G11746&lt;&gt;"Ativo"),"",IF(COUNTIFS($E$4:$E11746,$E11746,$A$4:$A11746,$A11746,$G$4:$G11746,"Ativo")=1,1,0))</f>
        <v/>
      </c>
      <c r="BC11746" t="str">
        <f>IF(OR($A11746="",$G11746&lt;&gt;"Ativo"),"",IF(COUNTIFS($A$4:$A11746,$A11746,$G$4:$G11746,"Ativo")=1,1,0))</f>
        <v/>
      </c>
    </row>
    <row r="11747" spans="1:55" x14ac:dyDescent="0.3">
      <c r="A11747" s="76"/>
      <c r="B11747" s="104"/>
      <c r="C11747" s="76"/>
      <c r="D11747" s="77"/>
      <c r="E11747" s="12"/>
      <c r="F11747" s="78"/>
      <c r="G11747" s="77"/>
      <c r="H11747" s="79"/>
      <c r="BA11747" s="5" t="str">
        <f t="shared" si="183"/>
        <v/>
      </c>
      <c r="BB11747" s="5" t="str">
        <f>IF(OR($E11747="",$G11747&lt;&gt;"Ativo"),"",IF(COUNTIFS($E$4:$E11747,$E11747,$A$4:$A11747,$A11747,$G$4:$G11747,"Ativo")=1,1,0))</f>
        <v/>
      </c>
      <c r="BC11747" t="str">
        <f>IF(OR($A11747="",$G11747&lt;&gt;"Ativo"),"",IF(COUNTIFS($A$4:$A11747,$A11747,$G$4:$G11747,"Ativo")=1,1,0))</f>
        <v/>
      </c>
    </row>
    <row r="11748" spans="1:55" x14ac:dyDescent="0.3">
      <c r="A11748" s="76"/>
      <c r="B11748" s="104"/>
      <c r="C11748" s="76"/>
      <c r="D11748" s="77"/>
      <c r="E11748" s="12"/>
      <c r="F11748" s="78"/>
      <c r="G11748" s="77"/>
      <c r="H11748" s="79"/>
      <c r="BA11748" s="5" t="str">
        <f t="shared" si="183"/>
        <v/>
      </c>
      <c r="BB11748" s="5" t="str">
        <f>IF(OR($E11748="",$G11748&lt;&gt;"Ativo"),"",IF(COUNTIFS($E$4:$E11748,$E11748,$A$4:$A11748,$A11748,$G$4:$G11748,"Ativo")=1,1,0))</f>
        <v/>
      </c>
      <c r="BC11748" t="str">
        <f>IF(OR($A11748="",$G11748&lt;&gt;"Ativo"),"",IF(COUNTIFS($A$4:$A11748,$A11748,$G$4:$G11748,"Ativo")=1,1,0))</f>
        <v/>
      </c>
    </row>
    <row r="11749" spans="1:55" x14ac:dyDescent="0.3">
      <c r="A11749" s="76"/>
      <c r="B11749" s="104"/>
      <c r="C11749" s="76"/>
      <c r="D11749" s="77"/>
      <c r="E11749" s="12"/>
      <c r="F11749" s="78"/>
      <c r="G11749" s="77"/>
      <c r="H11749" s="79"/>
      <c r="BA11749" s="5" t="str">
        <f t="shared" si="183"/>
        <v/>
      </c>
      <c r="BB11749" s="5" t="str">
        <f>IF(OR($E11749="",$G11749&lt;&gt;"Ativo"),"",IF(COUNTIFS($E$4:$E11749,$E11749,$A$4:$A11749,$A11749,$G$4:$G11749,"Ativo")=1,1,0))</f>
        <v/>
      </c>
      <c r="BC11749" t="str">
        <f>IF(OR($A11749="",$G11749&lt;&gt;"Ativo"),"",IF(COUNTIFS($A$4:$A11749,$A11749,$G$4:$G11749,"Ativo")=1,1,0))</f>
        <v/>
      </c>
    </row>
    <row r="11750" spans="1:55" x14ac:dyDescent="0.3">
      <c r="A11750" s="76"/>
      <c r="B11750" s="104"/>
      <c r="C11750" s="76"/>
      <c r="D11750" s="77"/>
      <c r="E11750" s="12"/>
      <c r="F11750" s="78"/>
      <c r="G11750" s="77"/>
      <c r="H11750" s="79"/>
      <c r="BA11750" s="5" t="str">
        <f t="shared" si="183"/>
        <v/>
      </c>
      <c r="BB11750" s="5" t="str">
        <f>IF(OR($E11750="",$G11750&lt;&gt;"Ativo"),"",IF(COUNTIFS($E$4:$E11750,$E11750,$A$4:$A11750,$A11750,$G$4:$G11750,"Ativo")=1,1,0))</f>
        <v/>
      </c>
      <c r="BC11750" t="str">
        <f>IF(OR($A11750="",$G11750&lt;&gt;"Ativo"),"",IF(COUNTIFS($A$4:$A11750,$A11750,$G$4:$G11750,"Ativo")=1,1,0))</f>
        <v/>
      </c>
    </row>
    <row r="11751" spans="1:55" x14ac:dyDescent="0.3">
      <c r="A11751" s="76"/>
      <c r="B11751" s="104"/>
      <c r="C11751" s="76"/>
      <c r="D11751" s="77"/>
      <c r="E11751" s="12"/>
      <c r="F11751" s="78"/>
      <c r="G11751" s="77"/>
      <c r="H11751" s="79"/>
      <c r="BA11751" s="5" t="str">
        <f t="shared" si="183"/>
        <v/>
      </c>
      <c r="BB11751" s="5" t="str">
        <f>IF(OR($E11751="",$G11751&lt;&gt;"Ativo"),"",IF(COUNTIFS($E$4:$E11751,$E11751,$A$4:$A11751,$A11751,$G$4:$G11751,"Ativo")=1,1,0))</f>
        <v/>
      </c>
      <c r="BC11751" t="str">
        <f>IF(OR($A11751="",$G11751&lt;&gt;"Ativo"),"",IF(COUNTIFS($A$4:$A11751,$A11751,$G$4:$G11751,"Ativo")=1,1,0))</f>
        <v/>
      </c>
    </row>
    <row r="11752" spans="1:55" x14ac:dyDescent="0.3">
      <c r="A11752" s="76"/>
      <c r="B11752" s="104"/>
      <c r="C11752" s="76"/>
      <c r="D11752" s="77"/>
      <c r="E11752" s="12"/>
      <c r="F11752" s="78"/>
      <c r="G11752" s="77"/>
      <c r="H11752" s="79"/>
      <c r="BA11752" s="5" t="str">
        <f t="shared" si="183"/>
        <v/>
      </c>
      <c r="BB11752" s="5" t="str">
        <f>IF(OR($E11752="",$G11752&lt;&gt;"Ativo"),"",IF(COUNTIFS($E$4:$E11752,$E11752,$A$4:$A11752,$A11752,$G$4:$G11752,"Ativo")=1,1,0))</f>
        <v/>
      </c>
      <c r="BC11752" t="str">
        <f>IF(OR($A11752="",$G11752&lt;&gt;"Ativo"),"",IF(COUNTIFS($A$4:$A11752,$A11752,$G$4:$G11752,"Ativo")=1,1,0))</f>
        <v/>
      </c>
    </row>
    <row r="11753" spans="1:55" x14ac:dyDescent="0.3">
      <c r="A11753" s="76"/>
      <c r="B11753" s="104"/>
      <c r="C11753" s="76"/>
      <c r="D11753" s="77"/>
      <c r="E11753" s="12"/>
      <c r="F11753" s="78"/>
      <c r="G11753" s="77"/>
      <c r="H11753" s="79"/>
      <c r="BA11753" s="5" t="str">
        <f t="shared" si="183"/>
        <v/>
      </c>
      <c r="BB11753" s="5" t="str">
        <f>IF(OR($E11753="",$G11753&lt;&gt;"Ativo"),"",IF(COUNTIFS($E$4:$E11753,$E11753,$A$4:$A11753,$A11753,$G$4:$G11753,"Ativo")=1,1,0))</f>
        <v/>
      </c>
      <c r="BC11753" t="str">
        <f>IF(OR($A11753="",$G11753&lt;&gt;"Ativo"),"",IF(COUNTIFS($A$4:$A11753,$A11753,$G$4:$G11753,"Ativo")=1,1,0))</f>
        <v/>
      </c>
    </row>
    <row r="11754" spans="1:55" x14ac:dyDescent="0.3">
      <c r="A11754" s="76"/>
      <c r="B11754" s="104"/>
      <c r="C11754" s="76"/>
      <c r="D11754" s="77"/>
      <c r="E11754" s="12"/>
      <c r="F11754" s="78"/>
      <c r="G11754" s="77"/>
      <c r="H11754" s="79"/>
      <c r="BA11754" s="5" t="str">
        <f t="shared" si="183"/>
        <v/>
      </c>
      <c r="BB11754" s="5" t="str">
        <f>IF(OR($E11754="",$G11754&lt;&gt;"Ativo"),"",IF(COUNTIFS($E$4:$E11754,$E11754,$A$4:$A11754,$A11754,$G$4:$G11754,"Ativo")=1,1,0))</f>
        <v/>
      </c>
      <c r="BC11754" t="str">
        <f>IF(OR($A11754="",$G11754&lt;&gt;"Ativo"),"",IF(COUNTIFS($A$4:$A11754,$A11754,$G$4:$G11754,"Ativo")=1,1,0))</f>
        <v/>
      </c>
    </row>
    <row r="11755" spans="1:55" x14ac:dyDescent="0.3">
      <c r="A11755" s="76"/>
      <c r="B11755" s="104"/>
      <c r="C11755" s="76"/>
      <c r="D11755" s="77"/>
      <c r="E11755" s="12"/>
      <c r="F11755" s="78"/>
      <c r="G11755" s="77"/>
      <c r="H11755" s="79"/>
      <c r="BA11755" s="5" t="str">
        <f t="shared" si="183"/>
        <v/>
      </c>
      <c r="BB11755" s="5" t="str">
        <f>IF(OR($E11755="",$G11755&lt;&gt;"Ativo"),"",IF(COUNTIFS($E$4:$E11755,$E11755,$A$4:$A11755,$A11755,$G$4:$G11755,"Ativo")=1,1,0))</f>
        <v/>
      </c>
      <c r="BC11755" t="str">
        <f>IF(OR($A11755="",$G11755&lt;&gt;"Ativo"),"",IF(COUNTIFS($A$4:$A11755,$A11755,$G$4:$G11755,"Ativo")=1,1,0))</f>
        <v/>
      </c>
    </row>
    <row r="11756" spans="1:55" x14ac:dyDescent="0.3">
      <c r="A11756" s="76"/>
      <c r="B11756" s="104"/>
      <c r="C11756" s="76"/>
      <c r="D11756" s="77"/>
      <c r="E11756" s="12"/>
      <c r="F11756" s="78"/>
      <c r="G11756" s="77"/>
      <c r="H11756" s="79"/>
      <c r="BA11756" s="5" t="str">
        <f t="shared" si="183"/>
        <v/>
      </c>
      <c r="BB11756" s="5" t="str">
        <f>IF(OR($E11756="",$G11756&lt;&gt;"Ativo"),"",IF(COUNTIFS($E$4:$E11756,$E11756,$A$4:$A11756,$A11756,$G$4:$G11756,"Ativo")=1,1,0))</f>
        <v/>
      </c>
      <c r="BC11756" t="str">
        <f>IF(OR($A11756="",$G11756&lt;&gt;"Ativo"),"",IF(COUNTIFS($A$4:$A11756,$A11756,$G$4:$G11756,"Ativo")=1,1,0))</f>
        <v/>
      </c>
    </row>
    <row r="11757" spans="1:55" x14ac:dyDescent="0.3">
      <c r="A11757" s="76"/>
      <c r="B11757" s="104"/>
      <c r="C11757" s="76"/>
      <c r="D11757" s="77"/>
      <c r="E11757" s="12"/>
      <c r="F11757" s="78"/>
      <c r="G11757" s="77"/>
      <c r="H11757" s="79"/>
      <c r="BA11757" s="5" t="str">
        <f t="shared" si="183"/>
        <v/>
      </c>
      <c r="BB11757" s="5" t="str">
        <f>IF(OR($E11757="",$G11757&lt;&gt;"Ativo"),"",IF(COUNTIFS($E$4:$E11757,$E11757,$A$4:$A11757,$A11757,$G$4:$G11757,"Ativo")=1,1,0))</f>
        <v/>
      </c>
      <c r="BC11757" t="str">
        <f>IF(OR($A11757="",$G11757&lt;&gt;"Ativo"),"",IF(COUNTIFS($A$4:$A11757,$A11757,$G$4:$G11757,"Ativo")=1,1,0))</f>
        <v/>
      </c>
    </row>
    <row r="11758" spans="1:55" x14ac:dyDescent="0.3">
      <c r="A11758" s="76"/>
      <c r="B11758" s="104"/>
      <c r="C11758" s="76"/>
      <c r="D11758" s="77"/>
      <c r="E11758" s="12"/>
      <c r="F11758" s="78"/>
      <c r="G11758" s="77"/>
      <c r="H11758" s="79"/>
      <c r="BA11758" s="5" t="str">
        <f t="shared" si="183"/>
        <v/>
      </c>
      <c r="BB11758" s="5" t="str">
        <f>IF(OR($E11758="",$G11758&lt;&gt;"Ativo"),"",IF(COUNTIFS($E$4:$E11758,$E11758,$A$4:$A11758,$A11758,$G$4:$G11758,"Ativo")=1,1,0))</f>
        <v/>
      </c>
      <c r="BC11758" t="str">
        <f>IF(OR($A11758="",$G11758&lt;&gt;"Ativo"),"",IF(COUNTIFS($A$4:$A11758,$A11758,$G$4:$G11758,"Ativo")=1,1,0))</f>
        <v/>
      </c>
    </row>
    <row r="11759" spans="1:55" x14ac:dyDescent="0.3">
      <c r="A11759" s="76"/>
      <c r="B11759" s="104"/>
      <c r="C11759" s="76"/>
      <c r="D11759" s="77"/>
      <c r="E11759" s="12"/>
      <c r="F11759" s="78"/>
      <c r="G11759" s="77"/>
      <c r="H11759" s="79"/>
      <c r="BA11759" s="5" t="str">
        <f t="shared" si="183"/>
        <v/>
      </c>
      <c r="BB11759" s="5" t="str">
        <f>IF(OR($E11759="",$G11759&lt;&gt;"Ativo"),"",IF(COUNTIFS($E$4:$E11759,$E11759,$A$4:$A11759,$A11759,$G$4:$G11759,"Ativo")=1,1,0))</f>
        <v/>
      </c>
      <c r="BC11759" t="str">
        <f>IF(OR($A11759="",$G11759&lt;&gt;"Ativo"),"",IF(COUNTIFS($A$4:$A11759,$A11759,$G$4:$G11759,"Ativo")=1,1,0))</f>
        <v/>
      </c>
    </row>
    <row r="11760" spans="1:55" x14ac:dyDescent="0.3">
      <c r="A11760" s="76"/>
      <c r="B11760" s="104"/>
      <c r="C11760" s="76"/>
      <c r="D11760" s="77"/>
      <c r="E11760" s="12"/>
      <c r="F11760" s="78"/>
      <c r="G11760" s="77"/>
      <c r="H11760" s="79"/>
      <c r="BA11760" s="5" t="str">
        <f t="shared" si="183"/>
        <v/>
      </c>
      <c r="BB11760" s="5" t="str">
        <f>IF(OR($E11760="",$G11760&lt;&gt;"Ativo"),"",IF(COUNTIFS($E$4:$E11760,$E11760,$A$4:$A11760,$A11760,$G$4:$G11760,"Ativo")=1,1,0))</f>
        <v/>
      </c>
      <c r="BC11760" t="str">
        <f>IF(OR($A11760="",$G11760&lt;&gt;"Ativo"),"",IF(COUNTIFS($A$4:$A11760,$A11760,$G$4:$G11760,"Ativo")=1,1,0))</f>
        <v/>
      </c>
    </row>
    <row r="11761" spans="1:55" x14ac:dyDescent="0.3">
      <c r="A11761" s="76"/>
      <c r="B11761" s="104"/>
      <c r="C11761" s="76"/>
      <c r="D11761" s="77"/>
      <c r="E11761" s="12"/>
      <c r="F11761" s="78"/>
      <c r="G11761" s="77"/>
      <c r="H11761" s="79"/>
      <c r="BA11761" s="5" t="str">
        <f t="shared" si="183"/>
        <v/>
      </c>
      <c r="BB11761" s="5" t="str">
        <f>IF(OR($E11761="",$G11761&lt;&gt;"Ativo"),"",IF(COUNTIFS($E$4:$E11761,$E11761,$A$4:$A11761,$A11761,$G$4:$G11761,"Ativo")=1,1,0))</f>
        <v/>
      </c>
      <c r="BC11761" t="str">
        <f>IF(OR($A11761="",$G11761&lt;&gt;"Ativo"),"",IF(COUNTIFS($A$4:$A11761,$A11761,$G$4:$G11761,"Ativo")=1,1,0))</f>
        <v/>
      </c>
    </row>
    <row r="11762" spans="1:55" x14ac:dyDescent="0.3">
      <c r="A11762" s="76"/>
      <c r="B11762" s="104"/>
      <c r="C11762" s="76"/>
      <c r="D11762" s="77"/>
      <c r="E11762" s="12"/>
      <c r="F11762" s="78"/>
      <c r="G11762" s="77"/>
      <c r="H11762" s="79"/>
      <c r="BA11762" s="5" t="str">
        <f t="shared" si="183"/>
        <v/>
      </c>
      <c r="BB11762" s="5" t="str">
        <f>IF(OR($E11762="",$G11762&lt;&gt;"Ativo"),"",IF(COUNTIFS($E$4:$E11762,$E11762,$A$4:$A11762,$A11762,$G$4:$G11762,"Ativo")=1,1,0))</f>
        <v/>
      </c>
      <c r="BC11762" t="str">
        <f>IF(OR($A11762="",$G11762&lt;&gt;"Ativo"),"",IF(COUNTIFS($A$4:$A11762,$A11762,$G$4:$G11762,"Ativo")=1,1,0))</f>
        <v/>
      </c>
    </row>
    <row r="11763" spans="1:55" x14ac:dyDescent="0.3">
      <c r="A11763" s="76"/>
      <c r="B11763" s="104"/>
      <c r="C11763" s="76"/>
      <c r="D11763" s="77"/>
      <c r="E11763" s="12"/>
      <c r="F11763" s="78"/>
      <c r="G11763" s="77"/>
      <c r="H11763" s="79"/>
      <c r="BA11763" s="5" t="str">
        <f t="shared" si="183"/>
        <v/>
      </c>
      <c r="BB11763" s="5" t="str">
        <f>IF(OR($E11763="",$G11763&lt;&gt;"Ativo"),"",IF(COUNTIFS($E$4:$E11763,$E11763,$A$4:$A11763,$A11763,$G$4:$G11763,"Ativo")=1,1,0))</f>
        <v/>
      </c>
      <c r="BC11763" t="str">
        <f>IF(OR($A11763="",$G11763&lt;&gt;"Ativo"),"",IF(COUNTIFS($A$4:$A11763,$A11763,$G$4:$G11763,"Ativo")=1,1,0))</f>
        <v/>
      </c>
    </row>
    <row r="11764" spans="1:55" x14ac:dyDescent="0.3">
      <c r="A11764" s="76"/>
      <c r="B11764" s="104"/>
      <c r="C11764" s="76"/>
      <c r="D11764" s="77"/>
      <c r="E11764" s="12"/>
      <c r="F11764" s="78"/>
      <c r="G11764" s="77"/>
      <c r="H11764" s="79"/>
      <c r="BA11764" s="5" t="str">
        <f t="shared" si="183"/>
        <v/>
      </c>
      <c r="BB11764" s="5" t="str">
        <f>IF(OR($E11764="",$G11764&lt;&gt;"Ativo"),"",IF(COUNTIFS($E$4:$E11764,$E11764,$A$4:$A11764,$A11764,$G$4:$G11764,"Ativo")=1,1,0))</f>
        <v/>
      </c>
      <c r="BC11764" t="str">
        <f>IF(OR($A11764="",$G11764&lt;&gt;"Ativo"),"",IF(COUNTIFS($A$4:$A11764,$A11764,$G$4:$G11764,"Ativo")=1,1,0))</f>
        <v/>
      </c>
    </row>
    <row r="11765" spans="1:55" x14ac:dyDescent="0.3">
      <c r="A11765" s="76"/>
      <c r="B11765" s="104"/>
      <c r="C11765" s="76"/>
      <c r="D11765" s="77"/>
      <c r="E11765" s="12"/>
      <c r="F11765" s="78"/>
      <c r="G11765" s="77"/>
      <c r="H11765" s="79"/>
      <c r="BA11765" s="5" t="str">
        <f t="shared" si="183"/>
        <v/>
      </c>
      <c r="BB11765" s="5" t="str">
        <f>IF(OR($E11765="",$G11765&lt;&gt;"Ativo"),"",IF(COUNTIFS($E$4:$E11765,$E11765,$A$4:$A11765,$A11765,$G$4:$G11765,"Ativo")=1,1,0))</f>
        <v/>
      </c>
      <c r="BC11765" t="str">
        <f>IF(OR($A11765="",$G11765&lt;&gt;"Ativo"),"",IF(COUNTIFS($A$4:$A11765,$A11765,$G$4:$G11765,"Ativo")=1,1,0))</f>
        <v/>
      </c>
    </row>
    <row r="11766" spans="1:55" x14ac:dyDescent="0.3">
      <c r="A11766" s="76"/>
      <c r="B11766" s="104"/>
      <c r="C11766" s="76"/>
      <c r="D11766" s="77"/>
      <c r="E11766" s="12"/>
      <c r="F11766" s="78"/>
      <c r="G11766" s="77"/>
      <c r="H11766" s="79"/>
      <c r="BA11766" s="5" t="str">
        <f t="shared" si="183"/>
        <v/>
      </c>
      <c r="BB11766" s="5" t="str">
        <f>IF(OR($E11766="",$G11766&lt;&gt;"Ativo"),"",IF(COUNTIFS($E$4:$E11766,$E11766,$A$4:$A11766,$A11766,$G$4:$G11766,"Ativo")=1,1,0))</f>
        <v/>
      </c>
      <c r="BC11766" t="str">
        <f>IF(OR($A11766="",$G11766&lt;&gt;"Ativo"),"",IF(COUNTIFS($A$4:$A11766,$A11766,$G$4:$G11766,"Ativo")=1,1,0))</f>
        <v/>
      </c>
    </row>
    <row r="11767" spans="1:55" x14ac:dyDescent="0.3">
      <c r="A11767" s="76"/>
      <c r="B11767" s="104"/>
      <c r="C11767" s="76"/>
      <c r="D11767" s="77"/>
      <c r="E11767" s="12"/>
      <c r="F11767" s="78"/>
      <c r="G11767" s="77"/>
      <c r="H11767" s="79"/>
      <c r="BA11767" s="5" t="str">
        <f t="shared" si="183"/>
        <v/>
      </c>
      <c r="BB11767" s="5" t="str">
        <f>IF(OR($E11767="",$G11767&lt;&gt;"Ativo"),"",IF(COUNTIFS($E$4:$E11767,$E11767,$A$4:$A11767,$A11767,$G$4:$G11767,"Ativo")=1,1,0))</f>
        <v/>
      </c>
      <c r="BC11767" t="str">
        <f>IF(OR($A11767="",$G11767&lt;&gt;"Ativo"),"",IF(COUNTIFS($A$4:$A11767,$A11767,$G$4:$G11767,"Ativo")=1,1,0))</f>
        <v/>
      </c>
    </row>
    <row r="11768" spans="1:55" x14ac:dyDescent="0.3">
      <c r="A11768" s="76"/>
      <c r="B11768" s="104"/>
      <c r="C11768" s="76"/>
      <c r="D11768" s="77"/>
      <c r="E11768" s="12"/>
      <c r="F11768" s="78"/>
      <c r="G11768" s="77"/>
      <c r="H11768" s="79"/>
      <c r="BA11768" s="5" t="str">
        <f t="shared" si="183"/>
        <v/>
      </c>
      <c r="BB11768" s="5" t="str">
        <f>IF(OR($E11768="",$G11768&lt;&gt;"Ativo"),"",IF(COUNTIFS($E$4:$E11768,$E11768,$A$4:$A11768,$A11768,$G$4:$G11768,"Ativo")=1,1,0))</f>
        <v/>
      </c>
      <c r="BC11768" t="str">
        <f>IF(OR($A11768="",$G11768&lt;&gt;"Ativo"),"",IF(COUNTIFS($A$4:$A11768,$A11768,$G$4:$G11768,"Ativo")=1,1,0))</f>
        <v/>
      </c>
    </row>
    <row r="11769" spans="1:55" x14ac:dyDescent="0.3">
      <c r="A11769" s="76"/>
      <c r="B11769" s="104"/>
      <c r="C11769" s="76"/>
      <c r="D11769" s="77"/>
      <c r="E11769" s="12"/>
      <c r="F11769" s="78"/>
      <c r="G11769" s="77"/>
      <c r="H11769" s="79"/>
      <c r="BA11769" s="5" t="str">
        <f t="shared" si="183"/>
        <v/>
      </c>
      <c r="BB11769" s="5" t="str">
        <f>IF(OR($E11769="",$G11769&lt;&gt;"Ativo"),"",IF(COUNTIFS($E$4:$E11769,$E11769,$A$4:$A11769,$A11769,$G$4:$G11769,"Ativo")=1,1,0))</f>
        <v/>
      </c>
      <c r="BC11769" t="str">
        <f>IF(OR($A11769="",$G11769&lt;&gt;"Ativo"),"",IF(COUNTIFS($A$4:$A11769,$A11769,$G$4:$G11769,"Ativo")=1,1,0))</f>
        <v/>
      </c>
    </row>
    <row r="11770" spans="1:55" x14ac:dyDescent="0.3">
      <c r="A11770" s="76"/>
      <c r="B11770" s="104"/>
      <c r="C11770" s="76"/>
      <c r="D11770" s="77"/>
      <c r="E11770" s="12"/>
      <c r="F11770" s="78"/>
      <c r="G11770" s="77"/>
      <c r="H11770" s="79"/>
      <c r="BA11770" s="5" t="str">
        <f t="shared" si="183"/>
        <v/>
      </c>
      <c r="BB11770" s="5" t="str">
        <f>IF(OR($E11770="",$G11770&lt;&gt;"Ativo"),"",IF(COUNTIFS($E$4:$E11770,$E11770,$A$4:$A11770,$A11770,$G$4:$G11770,"Ativo")=1,1,0))</f>
        <v/>
      </c>
      <c r="BC11770" t="str">
        <f>IF(OR($A11770="",$G11770&lt;&gt;"Ativo"),"",IF(COUNTIFS($A$4:$A11770,$A11770,$G$4:$G11770,"Ativo")=1,1,0))</f>
        <v/>
      </c>
    </row>
    <row r="11771" spans="1:55" x14ac:dyDescent="0.3">
      <c r="A11771" s="76"/>
      <c r="B11771" s="104"/>
      <c r="C11771" s="76"/>
      <c r="D11771" s="77"/>
      <c r="E11771" s="12"/>
      <c r="F11771" s="78"/>
      <c r="G11771" s="77"/>
      <c r="H11771" s="79"/>
      <c r="BA11771" s="5" t="str">
        <f t="shared" si="183"/>
        <v/>
      </c>
      <c r="BB11771" s="5" t="str">
        <f>IF(OR($E11771="",$G11771&lt;&gt;"Ativo"),"",IF(COUNTIFS($E$4:$E11771,$E11771,$A$4:$A11771,$A11771,$G$4:$G11771,"Ativo")=1,1,0))</f>
        <v/>
      </c>
      <c r="BC11771" t="str">
        <f>IF(OR($A11771="",$G11771&lt;&gt;"Ativo"),"",IF(COUNTIFS($A$4:$A11771,$A11771,$G$4:$G11771,"Ativo")=1,1,0))</f>
        <v/>
      </c>
    </row>
    <row r="11772" spans="1:55" x14ac:dyDescent="0.3">
      <c r="A11772" s="76"/>
      <c r="B11772" s="104"/>
      <c r="C11772" s="76"/>
      <c r="D11772" s="77"/>
      <c r="E11772" s="12"/>
      <c r="F11772" s="78"/>
      <c r="G11772" s="77"/>
      <c r="H11772" s="79"/>
      <c r="BA11772" s="5" t="str">
        <f t="shared" si="183"/>
        <v/>
      </c>
      <c r="BB11772" s="5" t="str">
        <f>IF(OR($E11772="",$G11772&lt;&gt;"Ativo"),"",IF(COUNTIFS($E$4:$E11772,$E11772,$A$4:$A11772,$A11772,$G$4:$G11772,"Ativo")=1,1,0))</f>
        <v/>
      </c>
      <c r="BC11772" t="str">
        <f>IF(OR($A11772="",$G11772&lt;&gt;"Ativo"),"",IF(COUNTIFS($A$4:$A11772,$A11772,$G$4:$G11772,"Ativo")=1,1,0))</f>
        <v/>
      </c>
    </row>
    <row r="11773" spans="1:55" x14ac:dyDescent="0.3">
      <c r="A11773" s="76"/>
      <c r="B11773" s="104"/>
      <c r="C11773" s="76"/>
      <c r="D11773" s="77"/>
      <c r="E11773" s="12"/>
      <c r="F11773" s="78"/>
      <c r="G11773" s="77"/>
      <c r="H11773" s="79"/>
      <c r="BA11773" s="5" t="str">
        <f t="shared" si="183"/>
        <v/>
      </c>
      <c r="BB11773" s="5" t="str">
        <f>IF(OR($E11773="",$G11773&lt;&gt;"Ativo"),"",IF(COUNTIFS($E$4:$E11773,$E11773,$A$4:$A11773,$A11773,$G$4:$G11773,"Ativo")=1,1,0))</f>
        <v/>
      </c>
      <c r="BC11773" t="str">
        <f>IF(OR($A11773="",$G11773&lt;&gt;"Ativo"),"",IF(COUNTIFS($A$4:$A11773,$A11773,$G$4:$G11773,"Ativo")=1,1,0))</f>
        <v/>
      </c>
    </row>
    <row r="11774" spans="1:55" x14ac:dyDescent="0.3">
      <c r="A11774" s="76"/>
      <c r="B11774" s="104"/>
      <c r="C11774" s="76"/>
      <c r="D11774" s="77"/>
      <c r="E11774" s="12"/>
      <c r="F11774" s="78"/>
      <c r="G11774" s="77"/>
      <c r="H11774" s="79"/>
      <c r="BA11774" s="5" t="str">
        <f t="shared" si="183"/>
        <v/>
      </c>
      <c r="BB11774" s="5" t="str">
        <f>IF(OR($E11774="",$G11774&lt;&gt;"Ativo"),"",IF(COUNTIFS($E$4:$E11774,$E11774,$A$4:$A11774,$A11774,$G$4:$G11774,"Ativo")=1,1,0))</f>
        <v/>
      </c>
      <c r="BC11774" t="str">
        <f>IF(OR($A11774="",$G11774&lt;&gt;"Ativo"),"",IF(COUNTIFS($A$4:$A11774,$A11774,$G$4:$G11774,"Ativo")=1,1,0))</f>
        <v/>
      </c>
    </row>
    <row r="11775" spans="1:55" x14ac:dyDescent="0.3">
      <c r="A11775" s="76"/>
      <c r="B11775" s="104"/>
      <c r="C11775" s="76"/>
      <c r="D11775" s="77"/>
      <c r="E11775" s="12"/>
      <c r="F11775" s="78"/>
      <c r="G11775" s="77"/>
      <c r="H11775" s="79"/>
      <c r="BA11775" s="5" t="str">
        <f t="shared" si="183"/>
        <v/>
      </c>
      <c r="BB11775" s="5" t="str">
        <f>IF(OR($E11775="",$G11775&lt;&gt;"Ativo"),"",IF(COUNTIFS($E$4:$E11775,$E11775,$A$4:$A11775,$A11775,$G$4:$G11775,"Ativo")=1,1,0))</f>
        <v/>
      </c>
      <c r="BC11775" t="str">
        <f>IF(OR($A11775="",$G11775&lt;&gt;"Ativo"),"",IF(COUNTIFS($A$4:$A11775,$A11775,$G$4:$G11775,"Ativo")=1,1,0))</f>
        <v/>
      </c>
    </row>
    <row r="11776" spans="1:55" x14ac:dyDescent="0.3">
      <c r="A11776" s="76"/>
      <c r="B11776" s="104"/>
      <c r="C11776" s="76"/>
      <c r="D11776" s="77"/>
      <c r="E11776" s="12"/>
      <c r="F11776" s="78"/>
      <c r="G11776" s="77"/>
      <c r="H11776" s="79"/>
      <c r="BA11776" s="5" t="str">
        <f t="shared" si="183"/>
        <v/>
      </c>
      <c r="BB11776" s="5" t="str">
        <f>IF(OR($E11776="",$G11776&lt;&gt;"Ativo"),"",IF(COUNTIFS($E$4:$E11776,$E11776,$A$4:$A11776,$A11776,$G$4:$G11776,"Ativo")=1,1,0))</f>
        <v/>
      </c>
      <c r="BC11776" t="str">
        <f>IF(OR($A11776="",$G11776&lt;&gt;"Ativo"),"",IF(COUNTIFS($A$4:$A11776,$A11776,$G$4:$G11776,"Ativo")=1,1,0))</f>
        <v/>
      </c>
    </row>
    <row r="11777" spans="1:55" x14ac:dyDescent="0.3">
      <c r="A11777" s="76"/>
      <c r="B11777" s="104"/>
      <c r="C11777" s="76"/>
      <c r="D11777" s="77"/>
      <c r="E11777" s="12"/>
      <c r="F11777" s="78"/>
      <c r="G11777" s="77"/>
      <c r="H11777" s="79"/>
      <c r="BA11777" s="5" t="str">
        <f t="shared" si="183"/>
        <v/>
      </c>
      <c r="BB11777" s="5" t="str">
        <f>IF(OR($E11777="",$G11777&lt;&gt;"Ativo"),"",IF(COUNTIFS($E$4:$E11777,$E11777,$A$4:$A11777,$A11777,$G$4:$G11777,"Ativo")=1,1,0))</f>
        <v/>
      </c>
      <c r="BC11777" t="str">
        <f>IF(OR($A11777="",$G11777&lt;&gt;"Ativo"),"",IF(COUNTIFS($A$4:$A11777,$A11777,$G$4:$G11777,"Ativo")=1,1,0))</f>
        <v/>
      </c>
    </row>
    <row r="11778" spans="1:55" x14ac:dyDescent="0.3">
      <c r="A11778" s="76"/>
      <c r="B11778" s="104"/>
      <c r="C11778" s="76"/>
      <c r="D11778" s="77"/>
      <c r="E11778" s="12"/>
      <c r="F11778" s="78"/>
      <c r="G11778" s="77"/>
      <c r="H11778" s="79"/>
      <c r="BA11778" s="5" t="str">
        <f t="shared" si="183"/>
        <v/>
      </c>
      <c r="BB11778" s="5" t="str">
        <f>IF(OR($E11778="",$G11778&lt;&gt;"Ativo"),"",IF(COUNTIFS($E$4:$E11778,$E11778,$A$4:$A11778,$A11778,$G$4:$G11778,"Ativo")=1,1,0))</f>
        <v/>
      </c>
      <c r="BC11778" t="str">
        <f>IF(OR($A11778="",$G11778&lt;&gt;"Ativo"),"",IF(COUNTIFS($A$4:$A11778,$A11778,$G$4:$G11778,"Ativo")=1,1,0))</f>
        <v/>
      </c>
    </row>
    <row r="11779" spans="1:55" x14ac:dyDescent="0.3">
      <c r="A11779" s="76"/>
      <c r="B11779" s="104"/>
      <c r="C11779" s="76"/>
      <c r="D11779" s="77"/>
      <c r="E11779" s="12"/>
      <c r="F11779" s="78"/>
      <c r="G11779" s="77"/>
      <c r="H11779" s="79"/>
      <c r="BA11779" s="5" t="str">
        <f t="shared" si="183"/>
        <v/>
      </c>
      <c r="BB11779" s="5" t="str">
        <f>IF(OR($E11779="",$G11779&lt;&gt;"Ativo"),"",IF(COUNTIFS($E$4:$E11779,$E11779,$A$4:$A11779,$A11779,$G$4:$G11779,"Ativo")=1,1,0))</f>
        <v/>
      </c>
      <c r="BC11779" t="str">
        <f>IF(OR($A11779="",$G11779&lt;&gt;"Ativo"),"",IF(COUNTIFS($A$4:$A11779,$A11779,$G$4:$G11779,"Ativo")=1,1,0))</f>
        <v/>
      </c>
    </row>
    <row r="11780" spans="1:55" x14ac:dyDescent="0.3">
      <c r="A11780" s="76"/>
      <c r="B11780" s="104"/>
      <c r="C11780" s="76"/>
      <c r="D11780" s="77"/>
      <c r="E11780" s="12"/>
      <c r="F11780" s="78"/>
      <c r="G11780" s="77"/>
      <c r="H11780" s="79"/>
      <c r="BA11780" s="5" t="str">
        <f t="shared" ref="BA11780:BA11843" si="184">IF($D11780="","",MID($D11780,4,LEN($D11780)-5))</f>
        <v/>
      </c>
      <c r="BB11780" s="5" t="str">
        <f>IF(OR($E11780="",$G11780&lt;&gt;"Ativo"),"",IF(COUNTIFS($E$4:$E11780,$E11780,$A$4:$A11780,$A11780,$G$4:$G11780,"Ativo")=1,1,0))</f>
        <v/>
      </c>
      <c r="BC11780" t="str">
        <f>IF(OR($A11780="",$G11780&lt;&gt;"Ativo"),"",IF(COUNTIFS($A$4:$A11780,$A11780,$G$4:$G11780,"Ativo")=1,1,0))</f>
        <v/>
      </c>
    </row>
    <row r="11781" spans="1:55" x14ac:dyDescent="0.3">
      <c r="A11781" s="76"/>
      <c r="B11781" s="104"/>
      <c r="C11781" s="76"/>
      <c r="D11781" s="77"/>
      <c r="E11781" s="12"/>
      <c r="F11781" s="78"/>
      <c r="G11781" s="77"/>
      <c r="H11781" s="79"/>
      <c r="BA11781" s="5" t="str">
        <f t="shared" si="184"/>
        <v/>
      </c>
      <c r="BB11781" s="5" t="str">
        <f>IF(OR($E11781="",$G11781&lt;&gt;"Ativo"),"",IF(COUNTIFS($E$4:$E11781,$E11781,$A$4:$A11781,$A11781,$G$4:$G11781,"Ativo")=1,1,0))</f>
        <v/>
      </c>
      <c r="BC11781" t="str">
        <f>IF(OR($A11781="",$G11781&lt;&gt;"Ativo"),"",IF(COUNTIFS($A$4:$A11781,$A11781,$G$4:$G11781,"Ativo")=1,1,0))</f>
        <v/>
      </c>
    </row>
    <row r="11782" spans="1:55" x14ac:dyDescent="0.3">
      <c r="A11782" s="76"/>
      <c r="B11782" s="104"/>
      <c r="C11782" s="76"/>
      <c r="D11782" s="77"/>
      <c r="E11782" s="12"/>
      <c r="F11782" s="78"/>
      <c r="G11782" s="77"/>
      <c r="H11782" s="79"/>
      <c r="BA11782" s="5" t="str">
        <f t="shared" si="184"/>
        <v/>
      </c>
      <c r="BB11782" s="5" t="str">
        <f>IF(OR($E11782="",$G11782&lt;&gt;"Ativo"),"",IF(COUNTIFS($E$4:$E11782,$E11782,$A$4:$A11782,$A11782,$G$4:$G11782,"Ativo")=1,1,0))</f>
        <v/>
      </c>
      <c r="BC11782" t="str">
        <f>IF(OR($A11782="",$G11782&lt;&gt;"Ativo"),"",IF(COUNTIFS($A$4:$A11782,$A11782,$G$4:$G11782,"Ativo")=1,1,0))</f>
        <v/>
      </c>
    </row>
    <row r="11783" spans="1:55" x14ac:dyDescent="0.3">
      <c r="A11783" s="76"/>
      <c r="B11783" s="104"/>
      <c r="C11783" s="76"/>
      <c r="D11783" s="77"/>
      <c r="E11783" s="12"/>
      <c r="F11783" s="78"/>
      <c r="G11783" s="77"/>
      <c r="H11783" s="79"/>
      <c r="BA11783" s="5" t="str">
        <f t="shared" si="184"/>
        <v/>
      </c>
      <c r="BB11783" s="5" t="str">
        <f>IF(OR($E11783="",$G11783&lt;&gt;"Ativo"),"",IF(COUNTIFS($E$4:$E11783,$E11783,$A$4:$A11783,$A11783,$G$4:$G11783,"Ativo")=1,1,0))</f>
        <v/>
      </c>
      <c r="BC11783" t="str">
        <f>IF(OR($A11783="",$G11783&lt;&gt;"Ativo"),"",IF(COUNTIFS($A$4:$A11783,$A11783,$G$4:$G11783,"Ativo")=1,1,0))</f>
        <v/>
      </c>
    </row>
    <row r="11784" spans="1:55" x14ac:dyDescent="0.3">
      <c r="A11784" s="76"/>
      <c r="B11784" s="104"/>
      <c r="C11784" s="76"/>
      <c r="D11784" s="77"/>
      <c r="E11784" s="12"/>
      <c r="F11784" s="78"/>
      <c r="G11784" s="77"/>
      <c r="H11784" s="79"/>
      <c r="BA11784" s="5" t="str">
        <f t="shared" si="184"/>
        <v/>
      </c>
      <c r="BB11784" s="5" t="str">
        <f>IF(OR($E11784="",$G11784&lt;&gt;"Ativo"),"",IF(COUNTIFS($E$4:$E11784,$E11784,$A$4:$A11784,$A11784,$G$4:$G11784,"Ativo")=1,1,0))</f>
        <v/>
      </c>
      <c r="BC11784" t="str">
        <f>IF(OR($A11784="",$G11784&lt;&gt;"Ativo"),"",IF(COUNTIFS($A$4:$A11784,$A11784,$G$4:$G11784,"Ativo")=1,1,0))</f>
        <v/>
      </c>
    </row>
    <row r="11785" spans="1:55" x14ac:dyDescent="0.3">
      <c r="A11785" s="76"/>
      <c r="B11785" s="104"/>
      <c r="C11785" s="76"/>
      <c r="D11785" s="77"/>
      <c r="E11785" s="12"/>
      <c r="F11785" s="78"/>
      <c r="G11785" s="77"/>
      <c r="H11785" s="79"/>
      <c r="BA11785" s="5" t="str">
        <f t="shared" si="184"/>
        <v/>
      </c>
      <c r="BB11785" s="5" t="str">
        <f>IF(OR($E11785="",$G11785&lt;&gt;"Ativo"),"",IF(COUNTIFS($E$4:$E11785,$E11785,$A$4:$A11785,$A11785,$G$4:$G11785,"Ativo")=1,1,0))</f>
        <v/>
      </c>
      <c r="BC11785" t="str">
        <f>IF(OR($A11785="",$G11785&lt;&gt;"Ativo"),"",IF(COUNTIFS($A$4:$A11785,$A11785,$G$4:$G11785,"Ativo")=1,1,0))</f>
        <v/>
      </c>
    </row>
    <row r="11786" spans="1:55" x14ac:dyDescent="0.3">
      <c r="A11786" s="76"/>
      <c r="B11786" s="104"/>
      <c r="C11786" s="76"/>
      <c r="D11786" s="77"/>
      <c r="E11786" s="12"/>
      <c r="F11786" s="78"/>
      <c r="G11786" s="77"/>
      <c r="H11786" s="79"/>
      <c r="BA11786" s="5" t="str">
        <f t="shared" si="184"/>
        <v/>
      </c>
      <c r="BB11786" s="5" t="str">
        <f>IF(OR($E11786="",$G11786&lt;&gt;"Ativo"),"",IF(COUNTIFS($E$4:$E11786,$E11786,$A$4:$A11786,$A11786,$G$4:$G11786,"Ativo")=1,1,0))</f>
        <v/>
      </c>
      <c r="BC11786" t="str">
        <f>IF(OR($A11786="",$G11786&lt;&gt;"Ativo"),"",IF(COUNTIFS($A$4:$A11786,$A11786,$G$4:$G11786,"Ativo")=1,1,0))</f>
        <v/>
      </c>
    </row>
    <row r="11787" spans="1:55" x14ac:dyDescent="0.3">
      <c r="A11787" s="76"/>
      <c r="B11787" s="104"/>
      <c r="C11787" s="76"/>
      <c r="D11787" s="77"/>
      <c r="E11787" s="12"/>
      <c r="F11787" s="78"/>
      <c r="G11787" s="77"/>
      <c r="H11787" s="79"/>
      <c r="BA11787" s="5" t="str">
        <f t="shared" si="184"/>
        <v/>
      </c>
      <c r="BB11787" s="5" t="str">
        <f>IF(OR($E11787="",$G11787&lt;&gt;"Ativo"),"",IF(COUNTIFS($E$4:$E11787,$E11787,$A$4:$A11787,$A11787,$G$4:$G11787,"Ativo")=1,1,0))</f>
        <v/>
      </c>
      <c r="BC11787" t="str">
        <f>IF(OR($A11787="",$G11787&lt;&gt;"Ativo"),"",IF(COUNTIFS($A$4:$A11787,$A11787,$G$4:$G11787,"Ativo")=1,1,0))</f>
        <v/>
      </c>
    </row>
    <row r="11788" spans="1:55" x14ac:dyDescent="0.3">
      <c r="A11788" s="76"/>
      <c r="B11788" s="104"/>
      <c r="C11788" s="76"/>
      <c r="D11788" s="77"/>
      <c r="E11788" s="12"/>
      <c r="F11788" s="78"/>
      <c r="G11788" s="77"/>
      <c r="H11788" s="79"/>
      <c r="BA11788" s="5" t="str">
        <f t="shared" si="184"/>
        <v/>
      </c>
      <c r="BB11788" s="5" t="str">
        <f>IF(OR($E11788="",$G11788&lt;&gt;"Ativo"),"",IF(COUNTIFS($E$4:$E11788,$E11788,$A$4:$A11788,$A11788,$G$4:$G11788,"Ativo")=1,1,0))</f>
        <v/>
      </c>
      <c r="BC11788" t="str">
        <f>IF(OR($A11788="",$G11788&lt;&gt;"Ativo"),"",IF(COUNTIFS($A$4:$A11788,$A11788,$G$4:$G11788,"Ativo")=1,1,0))</f>
        <v/>
      </c>
    </row>
    <row r="11789" spans="1:55" x14ac:dyDescent="0.3">
      <c r="A11789" s="76"/>
      <c r="B11789" s="104"/>
      <c r="C11789" s="76"/>
      <c r="D11789" s="77"/>
      <c r="E11789" s="12"/>
      <c r="F11789" s="78"/>
      <c r="G11789" s="77"/>
      <c r="H11789" s="79"/>
      <c r="BA11789" s="5" t="str">
        <f t="shared" si="184"/>
        <v/>
      </c>
      <c r="BB11789" s="5" t="str">
        <f>IF(OR($E11789="",$G11789&lt;&gt;"Ativo"),"",IF(COUNTIFS($E$4:$E11789,$E11789,$A$4:$A11789,$A11789,$G$4:$G11789,"Ativo")=1,1,0))</f>
        <v/>
      </c>
      <c r="BC11789" t="str">
        <f>IF(OR($A11789="",$G11789&lt;&gt;"Ativo"),"",IF(COUNTIFS($A$4:$A11789,$A11789,$G$4:$G11789,"Ativo")=1,1,0))</f>
        <v/>
      </c>
    </row>
    <row r="11790" spans="1:55" x14ac:dyDescent="0.3">
      <c r="A11790" s="76"/>
      <c r="B11790" s="104"/>
      <c r="C11790" s="76"/>
      <c r="D11790" s="77"/>
      <c r="E11790" s="12"/>
      <c r="F11790" s="78"/>
      <c r="G11790" s="77"/>
      <c r="H11790" s="79"/>
      <c r="BA11790" s="5" t="str">
        <f t="shared" si="184"/>
        <v/>
      </c>
      <c r="BB11790" s="5" t="str">
        <f>IF(OR($E11790="",$G11790&lt;&gt;"Ativo"),"",IF(COUNTIFS($E$4:$E11790,$E11790,$A$4:$A11790,$A11790,$G$4:$G11790,"Ativo")=1,1,0))</f>
        <v/>
      </c>
      <c r="BC11790" t="str">
        <f>IF(OR($A11790="",$G11790&lt;&gt;"Ativo"),"",IF(COUNTIFS($A$4:$A11790,$A11790,$G$4:$G11790,"Ativo")=1,1,0))</f>
        <v/>
      </c>
    </row>
    <row r="11791" spans="1:55" x14ac:dyDescent="0.3">
      <c r="A11791" s="76"/>
      <c r="B11791" s="104"/>
      <c r="C11791" s="76"/>
      <c r="D11791" s="77"/>
      <c r="E11791" s="12"/>
      <c r="F11791" s="78"/>
      <c r="G11791" s="77"/>
      <c r="H11791" s="79"/>
      <c r="BA11791" s="5" t="str">
        <f t="shared" si="184"/>
        <v/>
      </c>
      <c r="BB11791" s="5" t="str">
        <f>IF(OR($E11791="",$G11791&lt;&gt;"Ativo"),"",IF(COUNTIFS($E$4:$E11791,$E11791,$A$4:$A11791,$A11791,$G$4:$G11791,"Ativo")=1,1,0))</f>
        <v/>
      </c>
      <c r="BC11791" t="str">
        <f>IF(OR($A11791="",$G11791&lt;&gt;"Ativo"),"",IF(COUNTIFS($A$4:$A11791,$A11791,$G$4:$G11791,"Ativo")=1,1,0))</f>
        <v/>
      </c>
    </row>
    <row r="11792" spans="1:55" x14ac:dyDescent="0.3">
      <c r="A11792" s="76"/>
      <c r="B11792" s="104"/>
      <c r="C11792" s="76"/>
      <c r="D11792" s="77"/>
      <c r="E11792" s="12"/>
      <c r="F11792" s="78"/>
      <c r="G11792" s="77"/>
      <c r="H11792" s="79"/>
      <c r="BA11792" s="5" t="str">
        <f t="shared" si="184"/>
        <v/>
      </c>
      <c r="BB11792" s="5" t="str">
        <f>IF(OR($E11792="",$G11792&lt;&gt;"Ativo"),"",IF(COUNTIFS($E$4:$E11792,$E11792,$A$4:$A11792,$A11792,$G$4:$G11792,"Ativo")=1,1,0))</f>
        <v/>
      </c>
      <c r="BC11792" t="str">
        <f>IF(OR($A11792="",$G11792&lt;&gt;"Ativo"),"",IF(COUNTIFS($A$4:$A11792,$A11792,$G$4:$G11792,"Ativo")=1,1,0))</f>
        <v/>
      </c>
    </row>
    <row r="11793" spans="1:55" x14ac:dyDescent="0.3">
      <c r="A11793" s="76"/>
      <c r="B11793" s="104"/>
      <c r="C11793" s="76"/>
      <c r="D11793" s="77"/>
      <c r="E11793" s="12"/>
      <c r="F11793" s="78"/>
      <c r="G11793" s="77"/>
      <c r="H11793" s="79"/>
      <c r="BA11793" s="5" t="str">
        <f t="shared" si="184"/>
        <v/>
      </c>
      <c r="BB11793" s="5" t="str">
        <f>IF(OR($E11793="",$G11793&lt;&gt;"Ativo"),"",IF(COUNTIFS($E$4:$E11793,$E11793,$A$4:$A11793,$A11793,$G$4:$G11793,"Ativo")=1,1,0))</f>
        <v/>
      </c>
      <c r="BC11793" t="str">
        <f>IF(OR($A11793="",$G11793&lt;&gt;"Ativo"),"",IF(COUNTIFS($A$4:$A11793,$A11793,$G$4:$G11793,"Ativo")=1,1,0))</f>
        <v/>
      </c>
    </row>
    <row r="11794" spans="1:55" x14ac:dyDescent="0.3">
      <c r="A11794" s="76"/>
      <c r="B11794" s="104"/>
      <c r="C11794" s="76"/>
      <c r="D11794" s="77"/>
      <c r="E11794" s="12"/>
      <c r="F11794" s="78"/>
      <c r="G11794" s="77"/>
      <c r="H11794" s="79"/>
      <c r="BA11794" s="5" t="str">
        <f t="shared" si="184"/>
        <v/>
      </c>
      <c r="BB11794" s="5" t="str">
        <f>IF(OR($E11794="",$G11794&lt;&gt;"Ativo"),"",IF(COUNTIFS($E$4:$E11794,$E11794,$A$4:$A11794,$A11794,$G$4:$G11794,"Ativo")=1,1,0))</f>
        <v/>
      </c>
      <c r="BC11794" t="str">
        <f>IF(OR($A11794="",$G11794&lt;&gt;"Ativo"),"",IF(COUNTIFS($A$4:$A11794,$A11794,$G$4:$G11794,"Ativo")=1,1,0))</f>
        <v/>
      </c>
    </row>
    <row r="11795" spans="1:55" x14ac:dyDescent="0.3">
      <c r="A11795" s="76"/>
      <c r="B11795" s="104"/>
      <c r="C11795" s="76"/>
      <c r="D11795" s="77"/>
      <c r="E11795" s="12"/>
      <c r="F11795" s="78"/>
      <c r="G11795" s="77"/>
      <c r="H11795" s="79"/>
      <c r="BA11795" s="5" t="str">
        <f t="shared" si="184"/>
        <v/>
      </c>
      <c r="BB11795" s="5" t="str">
        <f>IF(OR($E11795="",$G11795&lt;&gt;"Ativo"),"",IF(COUNTIFS($E$4:$E11795,$E11795,$A$4:$A11795,$A11795,$G$4:$G11795,"Ativo")=1,1,0))</f>
        <v/>
      </c>
      <c r="BC11795" t="str">
        <f>IF(OR($A11795="",$G11795&lt;&gt;"Ativo"),"",IF(COUNTIFS($A$4:$A11795,$A11795,$G$4:$G11795,"Ativo")=1,1,0))</f>
        <v/>
      </c>
    </row>
    <row r="11796" spans="1:55" x14ac:dyDescent="0.3">
      <c r="A11796" s="76"/>
      <c r="B11796" s="104"/>
      <c r="C11796" s="76"/>
      <c r="D11796" s="77"/>
      <c r="E11796" s="12"/>
      <c r="F11796" s="78"/>
      <c r="G11796" s="77"/>
      <c r="H11796" s="79"/>
      <c r="BA11796" s="5" t="str">
        <f t="shared" si="184"/>
        <v/>
      </c>
      <c r="BB11796" s="5" t="str">
        <f>IF(OR($E11796="",$G11796&lt;&gt;"Ativo"),"",IF(COUNTIFS($E$4:$E11796,$E11796,$A$4:$A11796,$A11796,$G$4:$G11796,"Ativo")=1,1,0))</f>
        <v/>
      </c>
      <c r="BC11796" t="str">
        <f>IF(OR($A11796="",$G11796&lt;&gt;"Ativo"),"",IF(COUNTIFS($A$4:$A11796,$A11796,$G$4:$G11796,"Ativo")=1,1,0))</f>
        <v/>
      </c>
    </row>
    <row r="11797" spans="1:55" x14ac:dyDescent="0.3">
      <c r="A11797" s="76"/>
      <c r="B11797" s="104"/>
      <c r="C11797" s="76"/>
      <c r="D11797" s="77"/>
      <c r="E11797" s="12"/>
      <c r="F11797" s="78"/>
      <c r="G11797" s="77"/>
      <c r="H11797" s="79"/>
      <c r="BA11797" s="5" t="str">
        <f t="shared" si="184"/>
        <v/>
      </c>
      <c r="BB11797" s="5" t="str">
        <f>IF(OR($E11797="",$G11797&lt;&gt;"Ativo"),"",IF(COUNTIFS($E$4:$E11797,$E11797,$A$4:$A11797,$A11797,$G$4:$G11797,"Ativo")=1,1,0))</f>
        <v/>
      </c>
      <c r="BC11797" t="str">
        <f>IF(OR($A11797="",$G11797&lt;&gt;"Ativo"),"",IF(COUNTIFS($A$4:$A11797,$A11797,$G$4:$G11797,"Ativo")=1,1,0))</f>
        <v/>
      </c>
    </row>
    <row r="11798" spans="1:55" x14ac:dyDescent="0.3">
      <c r="A11798" s="76"/>
      <c r="B11798" s="104"/>
      <c r="C11798" s="76"/>
      <c r="D11798" s="77"/>
      <c r="E11798" s="12"/>
      <c r="F11798" s="78"/>
      <c r="G11798" s="77"/>
      <c r="H11798" s="79"/>
      <c r="BA11798" s="5" t="str">
        <f t="shared" si="184"/>
        <v/>
      </c>
      <c r="BB11798" s="5" t="str">
        <f>IF(OR($E11798="",$G11798&lt;&gt;"Ativo"),"",IF(COUNTIFS($E$4:$E11798,$E11798,$A$4:$A11798,$A11798,$G$4:$G11798,"Ativo")=1,1,0))</f>
        <v/>
      </c>
      <c r="BC11798" t="str">
        <f>IF(OR($A11798="",$G11798&lt;&gt;"Ativo"),"",IF(COUNTIFS($A$4:$A11798,$A11798,$G$4:$G11798,"Ativo")=1,1,0))</f>
        <v/>
      </c>
    </row>
    <row r="11799" spans="1:55" x14ac:dyDescent="0.3">
      <c r="A11799" s="76"/>
      <c r="B11799" s="104"/>
      <c r="C11799" s="76"/>
      <c r="D11799" s="77"/>
      <c r="E11799" s="12"/>
      <c r="F11799" s="78"/>
      <c r="G11799" s="77"/>
      <c r="H11799" s="79"/>
      <c r="BA11799" s="5" t="str">
        <f t="shared" si="184"/>
        <v/>
      </c>
      <c r="BB11799" s="5" t="str">
        <f>IF(OR($E11799="",$G11799&lt;&gt;"Ativo"),"",IF(COUNTIFS($E$4:$E11799,$E11799,$A$4:$A11799,$A11799,$G$4:$G11799,"Ativo")=1,1,0))</f>
        <v/>
      </c>
      <c r="BC11799" t="str">
        <f>IF(OR($A11799="",$G11799&lt;&gt;"Ativo"),"",IF(COUNTIFS($A$4:$A11799,$A11799,$G$4:$G11799,"Ativo")=1,1,0))</f>
        <v/>
      </c>
    </row>
    <row r="11800" spans="1:55" x14ac:dyDescent="0.3">
      <c r="A11800" s="76"/>
      <c r="B11800" s="104"/>
      <c r="C11800" s="76"/>
      <c r="D11800" s="77"/>
      <c r="E11800" s="12"/>
      <c r="F11800" s="78"/>
      <c r="G11800" s="77"/>
      <c r="H11800" s="79"/>
      <c r="BA11800" s="5" t="str">
        <f t="shared" si="184"/>
        <v/>
      </c>
      <c r="BB11800" s="5" t="str">
        <f>IF(OR($E11800="",$G11800&lt;&gt;"Ativo"),"",IF(COUNTIFS($E$4:$E11800,$E11800,$A$4:$A11800,$A11800,$G$4:$G11800,"Ativo")=1,1,0))</f>
        <v/>
      </c>
      <c r="BC11800" t="str">
        <f>IF(OR($A11800="",$G11800&lt;&gt;"Ativo"),"",IF(COUNTIFS($A$4:$A11800,$A11800,$G$4:$G11800,"Ativo")=1,1,0))</f>
        <v/>
      </c>
    </row>
    <row r="11801" spans="1:55" x14ac:dyDescent="0.3">
      <c r="A11801" s="76"/>
      <c r="B11801" s="104"/>
      <c r="C11801" s="76"/>
      <c r="D11801" s="77"/>
      <c r="E11801" s="12"/>
      <c r="F11801" s="78"/>
      <c r="G11801" s="77"/>
      <c r="H11801" s="79"/>
      <c r="BA11801" s="5" t="str">
        <f t="shared" si="184"/>
        <v/>
      </c>
      <c r="BB11801" s="5" t="str">
        <f>IF(OR($E11801="",$G11801&lt;&gt;"Ativo"),"",IF(COUNTIFS($E$4:$E11801,$E11801,$A$4:$A11801,$A11801,$G$4:$G11801,"Ativo")=1,1,0))</f>
        <v/>
      </c>
      <c r="BC11801" t="str">
        <f>IF(OR($A11801="",$G11801&lt;&gt;"Ativo"),"",IF(COUNTIFS($A$4:$A11801,$A11801,$G$4:$G11801,"Ativo")=1,1,0))</f>
        <v/>
      </c>
    </row>
    <row r="11802" spans="1:55" x14ac:dyDescent="0.3">
      <c r="A11802" s="76"/>
      <c r="B11802" s="104"/>
      <c r="C11802" s="76"/>
      <c r="D11802" s="77"/>
      <c r="E11802" s="12"/>
      <c r="F11802" s="78"/>
      <c r="G11802" s="77"/>
      <c r="H11802" s="79"/>
      <c r="BA11802" s="5" t="str">
        <f t="shared" si="184"/>
        <v/>
      </c>
      <c r="BB11802" s="5" t="str">
        <f>IF(OR($E11802="",$G11802&lt;&gt;"Ativo"),"",IF(COUNTIFS($E$4:$E11802,$E11802,$A$4:$A11802,$A11802,$G$4:$G11802,"Ativo")=1,1,0))</f>
        <v/>
      </c>
      <c r="BC11802" t="str">
        <f>IF(OR($A11802="",$G11802&lt;&gt;"Ativo"),"",IF(COUNTIFS($A$4:$A11802,$A11802,$G$4:$G11802,"Ativo")=1,1,0))</f>
        <v/>
      </c>
    </row>
    <row r="11803" spans="1:55" x14ac:dyDescent="0.3">
      <c r="A11803" s="76"/>
      <c r="B11803" s="104"/>
      <c r="C11803" s="76"/>
      <c r="D11803" s="77"/>
      <c r="E11803" s="12"/>
      <c r="F11803" s="78"/>
      <c r="G11803" s="77"/>
      <c r="H11803" s="79"/>
      <c r="BA11803" s="5" t="str">
        <f t="shared" si="184"/>
        <v/>
      </c>
      <c r="BB11803" s="5" t="str">
        <f>IF(OR($E11803="",$G11803&lt;&gt;"Ativo"),"",IF(COUNTIFS($E$4:$E11803,$E11803,$A$4:$A11803,$A11803,$G$4:$G11803,"Ativo")=1,1,0))</f>
        <v/>
      </c>
      <c r="BC11803" t="str">
        <f>IF(OR($A11803="",$G11803&lt;&gt;"Ativo"),"",IF(COUNTIFS($A$4:$A11803,$A11803,$G$4:$G11803,"Ativo")=1,1,0))</f>
        <v/>
      </c>
    </row>
    <row r="11804" spans="1:55" x14ac:dyDescent="0.3">
      <c r="A11804" s="76"/>
      <c r="B11804" s="104"/>
      <c r="C11804" s="76"/>
      <c r="D11804" s="77"/>
      <c r="E11804" s="12"/>
      <c r="F11804" s="78"/>
      <c r="G11804" s="77"/>
      <c r="H11804" s="79"/>
      <c r="BA11804" s="5" t="str">
        <f t="shared" si="184"/>
        <v/>
      </c>
      <c r="BB11804" s="5" t="str">
        <f>IF(OR($E11804="",$G11804&lt;&gt;"Ativo"),"",IF(COUNTIFS($E$4:$E11804,$E11804,$A$4:$A11804,$A11804,$G$4:$G11804,"Ativo")=1,1,0))</f>
        <v/>
      </c>
      <c r="BC11804" t="str">
        <f>IF(OR($A11804="",$G11804&lt;&gt;"Ativo"),"",IF(COUNTIFS($A$4:$A11804,$A11804,$G$4:$G11804,"Ativo")=1,1,0))</f>
        <v/>
      </c>
    </row>
    <row r="11805" spans="1:55" x14ac:dyDescent="0.3">
      <c r="A11805" s="76"/>
      <c r="B11805" s="104"/>
      <c r="C11805" s="76"/>
      <c r="D11805" s="77"/>
      <c r="E11805" s="12"/>
      <c r="F11805" s="78"/>
      <c r="G11805" s="77"/>
      <c r="H11805" s="79"/>
      <c r="BA11805" s="5" t="str">
        <f t="shared" si="184"/>
        <v/>
      </c>
      <c r="BB11805" s="5" t="str">
        <f>IF(OR($E11805="",$G11805&lt;&gt;"Ativo"),"",IF(COUNTIFS($E$4:$E11805,$E11805,$A$4:$A11805,$A11805,$G$4:$G11805,"Ativo")=1,1,0))</f>
        <v/>
      </c>
      <c r="BC11805" t="str">
        <f>IF(OR($A11805="",$G11805&lt;&gt;"Ativo"),"",IF(COUNTIFS($A$4:$A11805,$A11805,$G$4:$G11805,"Ativo")=1,1,0))</f>
        <v/>
      </c>
    </row>
    <row r="11806" spans="1:55" x14ac:dyDescent="0.3">
      <c r="A11806" s="76"/>
      <c r="B11806" s="104"/>
      <c r="C11806" s="76"/>
      <c r="D11806" s="77"/>
      <c r="E11806" s="12"/>
      <c r="F11806" s="78"/>
      <c r="G11806" s="77"/>
      <c r="H11806" s="79"/>
      <c r="BA11806" s="5" t="str">
        <f t="shared" si="184"/>
        <v/>
      </c>
      <c r="BB11806" s="5" t="str">
        <f>IF(OR($E11806="",$G11806&lt;&gt;"Ativo"),"",IF(COUNTIFS($E$4:$E11806,$E11806,$A$4:$A11806,$A11806,$G$4:$G11806,"Ativo")=1,1,0))</f>
        <v/>
      </c>
      <c r="BC11806" t="str">
        <f>IF(OR($A11806="",$G11806&lt;&gt;"Ativo"),"",IF(COUNTIFS($A$4:$A11806,$A11806,$G$4:$G11806,"Ativo")=1,1,0))</f>
        <v/>
      </c>
    </row>
    <row r="11807" spans="1:55" x14ac:dyDescent="0.3">
      <c r="A11807" s="76"/>
      <c r="B11807" s="104"/>
      <c r="C11807" s="76"/>
      <c r="D11807" s="77"/>
      <c r="E11807" s="12"/>
      <c r="F11807" s="78"/>
      <c r="G11807" s="77"/>
      <c r="H11807" s="79"/>
      <c r="BA11807" s="5" t="str">
        <f t="shared" si="184"/>
        <v/>
      </c>
      <c r="BB11807" s="5" t="str">
        <f>IF(OR($E11807="",$G11807&lt;&gt;"Ativo"),"",IF(COUNTIFS($E$4:$E11807,$E11807,$A$4:$A11807,$A11807,$G$4:$G11807,"Ativo")=1,1,0))</f>
        <v/>
      </c>
      <c r="BC11807" t="str">
        <f>IF(OR($A11807="",$G11807&lt;&gt;"Ativo"),"",IF(COUNTIFS($A$4:$A11807,$A11807,$G$4:$G11807,"Ativo")=1,1,0))</f>
        <v/>
      </c>
    </row>
    <row r="11808" spans="1:55" x14ac:dyDescent="0.3">
      <c r="A11808" s="76"/>
      <c r="B11808" s="104"/>
      <c r="C11808" s="76"/>
      <c r="D11808" s="77"/>
      <c r="E11808" s="12"/>
      <c r="F11808" s="78"/>
      <c r="G11808" s="77"/>
      <c r="H11808" s="79"/>
      <c r="BA11808" s="5" t="str">
        <f t="shared" si="184"/>
        <v/>
      </c>
      <c r="BB11808" s="5" t="str">
        <f>IF(OR($E11808="",$G11808&lt;&gt;"Ativo"),"",IF(COUNTIFS($E$4:$E11808,$E11808,$A$4:$A11808,$A11808,$G$4:$G11808,"Ativo")=1,1,0))</f>
        <v/>
      </c>
      <c r="BC11808" t="str">
        <f>IF(OR($A11808="",$G11808&lt;&gt;"Ativo"),"",IF(COUNTIFS($A$4:$A11808,$A11808,$G$4:$G11808,"Ativo")=1,1,0))</f>
        <v/>
      </c>
    </row>
    <row r="11809" spans="1:55" x14ac:dyDescent="0.3">
      <c r="A11809" s="76"/>
      <c r="B11809" s="104"/>
      <c r="C11809" s="76"/>
      <c r="D11809" s="77"/>
      <c r="E11809" s="12"/>
      <c r="F11809" s="78"/>
      <c r="G11809" s="77"/>
      <c r="H11809" s="79"/>
      <c r="BA11809" s="5" t="str">
        <f t="shared" si="184"/>
        <v/>
      </c>
      <c r="BB11809" s="5" t="str">
        <f>IF(OR($E11809="",$G11809&lt;&gt;"Ativo"),"",IF(COUNTIFS($E$4:$E11809,$E11809,$A$4:$A11809,$A11809,$G$4:$G11809,"Ativo")=1,1,0))</f>
        <v/>
      </c>
      <c r="BC11809" t="str">
        <f>IF(OR($A11809="",$G11809&lt;&gt;"Ativo"),"",IF(COUNTIFS($A$4:$A11809,$A11809,$G$4:$G11809,"Ativo")=1,1,0))</f>
        <v/>
      </c>
    </row>
    <row r="11810" spans="1:55" x14ac:dyDescent="0.3">
      <c r="A11810" s="76"/>
      <c r="B11810" s="104"/>
      <c r="C11810" s="76"/>
      <c r="D11810" s="77"/>
      <c r="E11810" s="12"/>
      <c r="F11810" s="78"/>
      <c r="G11810" s="77"/>
      <c r="H11810" s="79"/>
      <c r="BA11810" s="5" t="str">
        <f t="shared" si="184"/>
        <v/>
      </c>
      <c r="BB11810" s="5" t="str">
        <f>IF(OR($E11810="",$G11810&lt;&gt;"Ativo"),"",IF(COUNTIFS($E$4:$E11810,$E11810,$A$4:$A11810,$A11810,$G$4:$G11810,"Ativo")=1,1,0))</f>
        <v/>
      </c>
      <c r="BC11810" t="str">
        <f>IF(OR($A11810="",$G11810&lt;&gt;"Ativo"),"",IF(COUNTIFS($A$4:$A11810,$A11810,$G$4:$G11810,"Ativo")=1,1,0))</f>
        <v/>
      </c>
    </row>
    <row r="11811" spans="1:55" x14ac:dyDescent="0.3">
      <c r="A11811" s="76"/>
      <c r="B11811" s="104"/>
      <c r="C11811" s="76"/>
      <c r="D11811" s="77"/>
      <c r="E11811" s="12"/>
      <c r="F11811" s="78"/>
      <c r="G11811" s="77"/>
      <c r="H11811" s="79"/>
      <c r="BA11811" s="5" t="str">
        <f t="shared" si="184"/>
        <v/>
      </c>
      <c r="BB11811" s="5" t="str">
        <f>IF(OR($E11811="",$G11811&lt;&gt;"Ativo"),"",IF(COUNTIFS($E$4:$E11811,$E11811,$A$4:$A11811,$A11811,$G$4:$G11811,"Ativo")=1,1,0))</f>
        <v/>
      </c>
      <c r="BC11811" t="str">
        <f>IF(OR($A11811="",$G11811&lt;&gt;"Ativo"),"",IF(COUNTIFS($A$4:$A11811,$A11811,$G$4:$G11811,"Ativo")=1,1,0))</f>
        <v/>
      </c>
    </row>
    <row r="11812" spans="1:55" x14ac:dyDescent="0.3">
      <c r="A11812" s="76"/>
      <c r="B11812" s="104"/>
      <c r="C11812" s="76"/>
      <c r="D11812" s="77"/>
      <c r="E11812" s="12"/>
      <c r="F11812" s="78"/>
      <c r="G11812" s="77"/>
      <c r="H11812" s="79"/>
      <c r="BA11812" s="5" t="str">
        <f t="shared" si="184"/>
        <v/>
      </c>
      <c r="BB11812" s="5" t="str">
        <f>IF(OR($E11812="",$G11812&lt;&gt;"Ativo"),"",IF(COUNTIFS($E$4:$E11812,$E11812,$A$4:$A11812,$A11812,$G$4:$G11812,"Ativo")=1,1,0))</f>
        <v/>
      </c>
      <c r="BC11812" t="str">
        <f>IF(OR($A11812="",$G11812&lt;&gt;"Ativo"),"",IF(COUNTIFS($A$4:$A11812,$A11812,$G$4:$G11812,"Ativo")=1,1,0))</f>
        <v/>
      </c>
    </row>
    <row r="11813" spans="1:55" x14ac:dyDescent="0.3">
      <c r="A11813" s="76"/>
      <c r="B11813" s="104"/>
      <c r="C11813" s="76"/>
      <c r="D11813" s="77"/>
      <c r="E11813" s="12"/>
      <c r="F11813" s="78"/>
      <c r="G11813" s="77"/>
      <c r="H11813" s="79"/>
      <c r="BA11813" s="5" t="str">
        <f t="shared" si="184"/>
        <v/>
      </c>
      <c r="BB11813" s="5" t="str">
        <f>IF(OR($E11813="",$G11813&lt;&gt;"Ativo"),"",IF(COUNTIFS($E$4:$E11813,$E11813,$A$4:$A11813,$A11813,$G$4:$G11813,"Ativo")=1,1,0))</f>
        <v/>
      </c>
      <c r="BC11813" t="str">
        <f>IF(OR($A11813="",$G11813&lt;&gt;"Ativo"),"",IF(COUNTIFS($A$4:$A11813,$A11813,$G$4:$G11813,"Ativo")=1,1,0))</f>
        <v/>
      </c>
    </row>
    <row r="11814" spans="1:55" x14ac:dyDescent="0.3">
      <c r="A11814" s="76"/>
      <c r="B11814" s="104"/>
      <c r="C11814" s="76"/>
      <c r="D11814" s="77"/>
      <c r="E11814" s="12"/>
      <c r="F11814" s="78"/>
      <c r="G11814" s="77"/>
      <c r="H11814" s="79"/>
      <c r="BA11814" s="5" t="str">
        <f t="shared" si="184"/>
        <v/>
      </c>
      <c r="BB11814" s="5" t="str">
        <f>IF(OR($E11814="",$G11814&lt;&gt;"Ativo"),"",IF(COUNTIFS($E$4:$E11814,$E11814,$A$4:$A11814,$A11814,$G$4:$G11814,"Ativo")=1,1,0))</f>
        <v/>
      </c>
      <c r="BC11814" t="str">
        <f>IF(OR($A11814="",$G11814&lt;&gt;"Ativo"),"",IF(COUNTIFS($A$4:$A11814,$A11814,$G$4:$G11814,"Ativo")=1,1,0))</f>
        <v/>
      </c>
    </row>
    <row r="11815" spans="1:55" x14ac:dyDescent="0.3">
      <c r="A11815" s="76"/>
      <c r="B11815" s="104"/>
      <c r="C11815" s="76"/>
      <c r="D11815" s="77"/>
      <c r="E11815" s="12"/>
      <c r="F11815" s="78"/>
      <c r="G11815" s="77"/>
      <c r="H11815" s="79"/>
      <c r="BA11815" s="5" t="str">
        <f t="shared" si="184"/>
        <v/>
      </c>
      <c r="BB11815" s="5" t="str">
        <f>IF(OR($E11815="",$G11815&lt;&gt;"Ativo"),"",IF(COUNTIFS($E$4:$E11815,$E11815,$A$4:$A11815,$A11815,$G$4:$G11815,"Ativo")=1,1,0))</f>
        <v/>
      </c>
      <c r="BC11815" t="str">
        <f>IF(OR($A11815="",$G11815&lt;&gt;"Ativo"),"",IF(COUNTIFS($A$4:$A11815,$A11815,$G$4:$G11815,"Ativo")=1,1,0))</f>
        <v/>
      </c>
    </row>
    <row r="11816" spans="1:55" x14ac:dyDescent="0.3">
      <c r="A11816" s="76"/>
      <c r="B11816" s="104"/>
      <c r="C11816" s="76"/>
      <c r="D11816" s="77"/>
      <c r="E11816" s="12"/>
      <c r="F11816" s="78"/>
      <c r="G11816" s="77"/>
      <c r="H11816" s="79"/>
      <c r="BA11816" s="5" t="str">
        <f t="shared" si="184"/>
        <v/>
      </c>
      <c r="BB11816" s="5" t="str">
        <f>IF(OR($E11816="",$G11816&lt;&gt;"Ativo"),"",IF(COUNTIFS($E$4:$E11816,$E11816,$A$4:$A11816,$A11816,$G$4:$G11816,"Ativo")=1,1,0))</f>
        <v/>
      </c>
      <c r="BC11816" t="str">
        <f>IF(OR($A11816="",$G11816&lt;&gt;"Ativo"),"",IF(COUNTIFS($A$4:$A11816,$A11816,$G$4:$G11816,"Ativo")=1,1,0))</f>
        <v/>
      </c>
    </row>
    <row r="11817" spans="1:55" x14ac:dyDescent="0.3">
      <c r="A11817" s="76"/>
      <c r="B11817" s="104"/>
      <c r="C11817" s="76"/>
      <c r="D11817" s="77"/>
      <c r="E11817" s="12"/>
      <c r="F11817" s="78"/>
      <c r="G11817" s="77"/>
      <c r="H11817" s="79"/>
      <c r="BA11817" s="5" t="str">
        <f t="shared" si="184"/>
        <v/>
      </c>
      <c r="BB11817" s="5" t="str">
        <f>IF(OR($E11817="",$G11817&lt;&gt;"Ativo"),"",IF(COUNTIFS($E$4:$E11817,$E11817,$A$4:$A11817,$A11817,$G$4:$G11817,"Ativo")=1,1,0))</f>
        <v/>
      </c>
      <c r="BC11817" t="str">
        <f>IF(OR($A11817="",$G11817&lt;&gt;"Ativo"),"",IF(COUNTIFS($A$4:$A11817,$A11817,$G$4:$G11817,"Ativo")=1,1,0))</f>
        <v/>
      </c>
    </row>
    <row r="11818" spans="1:55" x14ac:dyDescent="0.3">
      <c r="A11818" s="76"/>
      <c r="B11818" s="104"/>
      <c r="C11818" s="76"/>
      <c r="D11818" s="77"/>
      <c r="E11818" s="12"/>
      <c r="F11818" s="78"/>
      <c r="G11818" s="77"/>
      <c r="H11818" s="79"/>
      <c r="BA11818" s="5" t="str">
        <f t="shared" si="184"/>
        <v/>
      </c>
      <c r="BB11818" s="5" t="str">
        <f>IF(OR($E11818="",$G11818&lt;&gt;"Ativo"),"",IF(COUNTIFS($E$4:$E11818,$E11818,$A$4:$A11818,$A11818,$G$4:$G11818,"Ativo")=1,1,0))</f>
        <v/>
      </c>
      <c r="BC11818" t="str">
        <f>IF(OR($A11818="",$G11818&lt;&gt;"Ativo"),"",IF(COUNTIFS($A$4:$A11818,$A11818,$G$4:$G11818,"Ativo")=1,1,0))</f>
        <v/>
      </c>
    </row>
    <row r="11819" spans="1:55" x14ac:dyDescent="0.3">
      <c r="A11819" s="76"/>
      <c r="B11819" s="104"/>
      <c r="C11819" s="76"/>
      <c r="D11819" s="77"/>
      <c r="E11819" s="12"/>
      <c r="F11819" s="78"/>
      <c r="G11819" s="77"/>
      <c r="H11819" s="79"/>
      <c r="BA11819" s="5" t="str">
        <f t="shared" si="184"/>
        <v/>
      </c>
      <c r="BB11819" s="5" t="str">
        <f>IF(OR($E11819="",$G11819&lt;&gt;"Ativo"),"",IF(COUNTIFS($E$4:$E11819,$E11819,$A$4:$A11819,$A11819,$G$4:$G11819,"Ativo")=1,1,0))</f>
        <v/>
      </c>
      <c r="BC11819" t="str">
        <f>IF(OR($A11819="",$G11819&lt;&gt;"Ativo"),"",IF(COUNTIFS($A$4:$A11819,$A11819,$G$4:$G11819,"Ativo")=1,1,0))</f>
        <v/>
      </c>
    </row>
    <row r="11820" spans="1:55" x14ac:dyDescent="0.3">
      <c r="A11820" s="76"/>
      <c r="B11820" s="104"/>
      <c r="C11820" s="76"/>
      <c r="D11820" s="77"/>
      <c r="E11820" s="12"/>
      <c r="F11820" s="78"/>
      <c r="G11820" s="77"/>
      <c r="H11820" s="79"/>
      <c r="BA11820" s="5" t="str">
        <f t="shared" si="184"/>
        <v/>
      </c>
      <c r="BB11820" s="5" t="str">
        <f>IF(OR($E11820="",$G11820&lt;&gt;"Ativo"),"",IF(COUNTIFS($E$4:$E11820,$E11820,$A$4:$A11820,$A11820,$G$4:$G11820,"Ativo")=1,1,0))</f>
        <v/>
      </c>
      <c r="BC11820" t="str">
        <f>IF(OR($A11820="",$G11820&lt;&gt;"Ativo"),"",IF(COUNTIFS($A$4:$A11820,$A11820,$G$4:$G11820,"Ativo")=1,1,0))</f>
        <v/>
      </c>
    </row>
    <row r="11821" spans="1:55" x14ac:dyDescent="0.3">
      <c r="A11821" s="76"/>
      <c r="B11821" s="104"/>
      <c r="C11821" s="76"/>
      <c r="D11821" s="77"/>
      <c r="E11821" s="12"/>
      <c r="F11821" s="78"/>
      <c r="G11821" s="77"/>
      <c r="H11821" s="79"/>
      <c r="BA11821" s="5" t="str">
        <f t="shared" si="184"/>
        <v/>
      </c>
      <c r="BB11821" s="5" t="str">
        <f>IF(OR($E11821="",$G11821&lt;&gt;"Ativo"),"",IF(COUNTIFS($E$4:$E11821,$E11821,$A$4:$A11821,$A11821,$G$4:$G11821,"Ativo")=1,1,0))</f>
        <v/>
      </c>
      <c r="BC11821" t="str">
        <f>IF(OR($A11821="",$G11821&lt;&gt;"Ativo"),"",IF(COUNTIFS($A$4:$A11821,$A11821,$G$4:$G11821,"Ativo")=1,1,0))</f>
        <v/>
      </c>
    </row>
    <row r="11822" spans="1:55" x14ac:dyDescent="0.3">
      <c r="A11822" s="76"/>
      <c r="B11822" s="104"/>
      <c r="C11822" s="76"/>
      <c r="D11822" s="77"/>
      <c r="E11822" s="12"/>
      <c r="F11822" s="78"/>
      <c r="G11822" s="77"/>
      <c r="H11822" s="79"/>
      <c r="BA11822" s="5" t="str">
        <f t="shared" si="184"/>
        <v/>
      </c>
      <c r="BB11822" s="5" t="str">
        <f>IF(OR($E11822="",$G11822&lt;&gt;"Ativo"),"",IF(COUNTIFS($E$4:$E11822,$E11822,$A$4:$A11822,$A11822,$G$4:$G11822,"Ativo")=1,1,0))</f>
        <v/>
      </c>
      <c r="BC11822" t="str">
        <f>IF(OR($A11822="",$G11822&lt;&gt;"Ativo"),"",IF(COUNTIFS($A$4:$A11822,$A11822,$G$4:$G11822,"Ativo")=1,1,0))</f>
        <v/>
      </c>
    </row>
    <row r="11823" spans="1:55" x14ac:dyDescent="0.3">
      <c r="A11823" s="76"/>
      <c r="B11823" s="104"/>
      <c r="C11823" s="76"/>
      <c r="D11823" s="77"/>
      <c r="E11823" s="12"/>
      <c r="F11823" s="78"/>
      <c r="G11823" s="77"/>
      <c r="H11823" s="79"/>
      <c r="BA11823" s="5" t="str">
        <f t="shared" si="184"/>
        <v/>
      </c>
      <c r="BB11823" s="5" t="str">
        <f>IF(OR($E11823="",$G11823&lt;&gt;"Ativo"),"",IF(COUNTIFS($E$4:$E11823,$E11823,$A$4:$A11823,$A11823,$G$4:$G11823,"Ativo")=1,1,0))</f>
        <v/>
      </c>
      <c r="BC11823" t="str">
        <f>IF(OR($A11823="",$G11823&lt;&gt;"Ativo"),"",IF(COUNTIFS($A$4:$A11823,$A11823,$G$4:$G11823,"Ativo")=1,1,0))</f>
        <v/>
      </c>
    </row>
    <row r="11824" spans="1:55" x14ac:dyDescent="0.3">
      <c r="A11824" s="76"/>
      <c r="B11824" s="104"/>
      <c r="C11824" s="76"/>
      <c r="D11824" s="77"/>
      <c r="E11824" s="12"/>
      <c r="F11824" s="78"/>
      <c r="G11824" s="77"/>
      <c r="H11824" s="79"/>
      <c r="BA11824" s="5" t="str">
        <f t="shared" si="184"/>
        <v/>
      </c>
      <c r="BB11824" s="5" t="str">
        <f>IF(OR($E11824="",$G11824&lt;&gt;"Ativo"),"",IF(COUNTIFS($E$4:$E11824,$E11824,$A$4:$A11824,$A11824,$G$4:$G11824,"Ativo")=1,1,0))</f>
        <v/>
      </c>
      <c r="BC11824" t="str">
        <f>IF(OR($A11824="",$G11824&lt;&gt;"Ativo"),"",IF(COUNTIFS($A$4:$A11824,$A11824,$G$4:$G11824,"Ativo")=1,1,0))</f>
        <v/>
      </c>
    </row>
    <row r="11825" spans="1:55" x14ac:dyDescent="0.3">
      <c r="A11825" s="76"/>
      <c r="B11825" s="104"/>
      <c r="C11825" s="76"/>
      <c r="D11825" s="77"/>
      <c r="E11825" s="12"/>
      <c r="F11825" s="78"/>
      <c r="G11825" s="77"/>
      <c r="H11825" s="79"/>
      <c r="BA11825" s="5" t="str">
        <f t="shared" si="184"/>
        <v/>
      </c>
      <c r="BB11825" s="5" t="str">
        <f>IF(OR($E11825="",$G11825&lt;&gt;"Ativo"),"",IF(COUNTIFS($E$4:$E11825,$E11825,$A$4:$A11825,$A11825,$G$4:$G11825,"Ativo")=1,1,0))</f>
        <v/>
      </c>
      <c r="BC11825" t="str">
        <f>IF(OR($A11825="",$G11825&lt;&gt;"Ativo"),"",IF(COUNTIFS($A$4:$A11825,$A11825,$G$4:$G11825,"Ativo")=1,1,0))</f>
        <v/>
      </c>
    </row>
    <row r="11826" spans="1:55" x14ac:dyDescent="0.3">
      <c r="A11826" s="76"/>
      <c r="B11826" s="104"/>
      <c r="C11826" s="76"/>
      <c r="D11826" s="77"/>
      <c r="E11826" s="12"/>
      <c r="F11826" s="78"/>
      <c r="G11826" s="77"/>
      <c r="H11826" s="79"/>
      <c r="BA11826" s="5" t="str">
        <f t="shared" si="184"/>
        <v/>
      </c>
      <c r="BB11826" s="5" t="str">
        <f>IF(OR($E11826="",$G11826&lt;&gt;"Ativo"),"",IF(COUNTIFS($E$4:$E11826,$E11826,$A$4:$A11826,$A11826,$G$4:$G11826,"Ativo")=1,1,0))</f>
        <v/>
      </c>
      <c r="BC11826" t="str">
        <f>IF(OR($A11826="",$G11826&lt;&gt;"Ativo"),"",IF(COUNTIFS($A$4:$A11826,$A11826,$G$4:$G11826,"Ativo")=1,1,0))</f>
        <v/>
      </c>
    </row>
    <row r="11827" spans="1:55" x14ac:dyDescent="0.3">
      <c r="A11827" s="76"/>
      <c r="B11827" s="104"/>
      <c r="C11827" s="76"/>
      <c r="D11827" s="77"/>
      <c r="E11827" s="12"/>
      <c r="F11827" s="78"/>
      <c r="G11827" s="77"/>
      <c r="H11827" s="79"/>
      <c r="BA11827" s="5" t="str">
        <f t="shared" si="184"/>
        <v/>
      </c>
      <c r="BB11827" s="5" t="str">
        <f>IF(OR($E11827="",$G11827&lt;&gt;"Ativo"),"",IF(COUNTIFS($E$4:$E11827,$E11827,$A$4:$A11827,$A11827,$G$4:$G11827,"Ativo")=1,1,0))</f>
        <v/>
      </c>
      <c r="BC11827" t="str">
        <f>IF(OR($A11827="",$G11827&lt;&gt;"Ativo"),"",IF(COUNTIFS($A$4:$A11827,$A11827,$G$4:$G11827,"Ativo")=1,1,0))</f>
        <v/>
      </c>
    </row>
    <row r="11828" spans="1:55" x14ac:dyDescent="0.3">
      <c r="A11828" s="76"/>
      <c r="B11828" s="104"/>
      <c r="C11828" s="76"/>
      <c r="D11828" s="77"/>
      <c r="E11828" s="12"/>
      <c r="F11828" s="78"/>
      <c r="G11828" s="77"/>
      <c r="H11828" s="79"/>
      <c r="BA11828" s="5" t="str">
        <f t="shared" si="184"/>
        <v/>
      </c>
      <c r="BB11828" s="5" t="str">
        <f>IF(OR($E11828="",$G11828&lt;&gt;"Ativo"),"",IF(COUNTIFS($E$4:$E11828,$E11828,$A$4:$A11828,$A11828,$G$4:$G11828,"Ativo")=1,1,0))</f>
        <v/>
      </c>
      <c r="BC11828" t="str">
        <f>IF(OR($A11828="",$G11828&lt;&gt;"Ativo"),"",IF(COUNTIFS($A$4:$A11828,$A11828,$G$4:$G11828,"Ativo")=1,1,0))</f>
        <v/>
      </c>
    </row>
    <row r="11829" spans="1:55" x14ac:dyDescent="0.3">
      <c r="A11829" s="76"/>
      <c r="B11829" s="104"/>
      <c r="C11829" s="76"/>
      <c r="D11829" s="77"/>
      <c r="E11829" s="12"/>
      <c r="F11829" s="78"/>
      <c r="G11829" s="77"/>
      <c r="H11829" s="79"/>
      <c r="BA11829" s="5" t="str">
        <f t="shared" si="184"/>
        <v/>
      </c>
      <c r="BB11829" s="5" t="str">
        <f>IF(OR($E11829="",$G11829&lt;&gt;"Ativo"),"",IF(COUNTIFS($E$4:$E11829,$E11829,$A$4:$A11829,$A11829,$G$4:$G11829,"Ativo")=1,1,0))</f>
        <v/>
      </c>
      <c r="BC11829" t="str">
        <f>IF(OR($A11829="",$G11829&lt;&gt;"Ativo"),"",IF(COUNTIFS($A$4:$A11829,$A11829,$G$4:$G11829,"Ativo")=1,1,0))</f>
        <v/>
      </c>
    </row>
    <row r="11830" spans="1:55" x14ac:dyDescent="0.3">
      <c r="A11830" s="76"/>
      <c r="B11830" s="104"/>
      <c r="C11830" s="76"/>
      <c r="D11830" s="77"/>
      <c r="E11830" s="12"/>
      <c r="F11830" s="78"/>
      <c r="G11830" s="77"/>
      <c r="H11830" s="79"/>
      <c r="BA11830" s="5" t="str">
        <f t="shared" si="184"/>
        <v/>
      </c>
      <c r="BB11830" s="5" t="str">
        <f>IF(OR($E11830="",$G11830&lt;&gt;"Ativo"),"",IF(COUNTIFS($E$4:$E11830,$E11830,$A$4:$A11830,$A11830,$G$4:$G11830,"Ativo")=1,1,0))</f>
        <v/>
      </c>
      <c r="BC11830" t="str">
        <f>IF(OR($A11830="",$G11830&lt;&gt;"Ativo"),"",IF(COUNTIFS($A$4:$A11830,$A11830,$G$4:$G11830,"Ativo")=1,1,0))</f>
        <v/>
      </c>
    </row>
    <row r="11831" spans="1:55" x14ac:dyDescent="0.3">
      <c r="A11831" s="76"/>
      <c r="B11831" s="104"/>
      <c r="C11831" s="76"/>
      <c r="D11831" s="77"/>
      <c r="E11831" s="12"/>
      <c r="F11831" s="78"/>
      <c r="G11831" s="77"/>
      <c r="H11831" s="79"/>
      <c r="BA11831" s="5" t="str">
        <f t="shared" si="184"/>
        <v/>
      </c>
      <c r="BB11831" s="5" t="str">
        <f>IF(OR($E11831="",$G11831&lt;&gt;"Ativo"),"",IF(COUNTIFS($E$4:$E11831,$E11831,$A$4:$A11831,$A11831,$G$4:$G11831,"Ativo")=1,1,0))</f>
        <v/>
      </c>
      <c r="BC11831" t="str">
        <f>IF(OR($A11831="",$G11831&lt;&gt;"Ativo"),"",IF(COUNTIFS($A$4:$A11831,$A11831,$G$4:$G11831,"Ativo")=1,1,0))</f>
        <v/>
      </c>
    </row>
    <row r="11832" spans="1:55" x14ac:dyDescent="0.3">
      <c r="A11832" s="76"/>
      <c r="B11832" s="104"/>
      <c r="C11832" s="76"/>
      <c r="D11832" s="77"/>
      <c r="E11832" s="12"/>
      <c r="F11832" s="78"/>
      <c r="G11832" s="77"/>
      <c r="H11832" s="79"/>
      <c r="BA11832" s="5" t="str">
        <f t="shared" si="184"/>
        <v/>
      </c>
      <c r="BB11832" s="5" t="str">
        <f>IF(OR($E11832="",$G11832&lt;&gt;"Ativo"),"",IF(COUNTIFS($E$4:$E11832,$E11832,$A$4:$A11832,$A11832,$G$4:$G11832,"Ativo")=1,1,0))</f>
        <v/>
      </c>
      <c r="BC11832" t="str">
        <f>IF(OR($A11832="",$G11832&lt;&gt;"Ativo"),"",IF(COUNTIFS($A$4:$A11832,$A11832,$G$4:$G11832,"Ativo")=1,1,0))</f>
        <v/>
      </c>
    </row>
    <row r="11833" spans="1:55" x14ac:dyDescent="0.3">
      <c r="A11833" s="76"/>
      <c r="B11833" s="104"/>
      <c r="C11833" s="76"/>
      <c r="D11833" s="77"/>
      <c r="E11833" s="12"/>
      <c r="F11833" s="78"/>
      <c r="G11833" s="77"/>
      <c r="H11833" s="79"/>
      <c r="BA11833" s="5" t="str">
        <f t="shared" si="184"/>
        <v/>
      </c>
      <c r="BB11833" s="5" t="str">
        <f>IF(OR($E11833="",$G11833&lt;&gt;"Ativo"),"",IF(COUNTIFS($E$4:$E11833,$E11833,$A$4:$A11833,$A11833,$G$4:$G11833,"Ativo")=1,1,0))</f>
        <v/>
      </c>
      <c r="BC11833" t="str">
        <f>IF(OR($A11833="",$G11833&lt;&gt;"Ativo"),"",IF(COUNTIFS($A$4:$A11833,$A11833,$G$4:$G11833,"Ativo")=1,1,0))</f>
        <v/>
      </c>
    </row>
    <row r="11834" spans="1:55" x14ac:dyDescent="0.3">
      <c r="A11834" s="76"/>
      <c r="B11834" s="104"/>
      <c r="C11834" s="76"/>
      <c r="D11834" s="77"/>
      <c r="E11834" s="12"/>
      <c r="F11834" s="78"/>
      <c r="G11834" s="77"/>
      <c r="H11834" s="79"/>
      <c r="BA11834" s="5" t="str">
        <f t="shared" si="184"/>
        <v/>
      </c>
      <c r="BB11834" s="5" t="str">
        <f>IF(OR($E11834="",$G11834&lt;&gt;"Ativo"),"",IF(COUNTIFS($E$4:$E11834,$E11834,$A$4:$A11834,$A11834,$G$4:$G11834,"Ativo")=1,1,0))</f>
        <v/>
      </c>
      <c r="BC11834" t="str">
        <f>IF(OR($A11834="",$G11834&lt;&gt;"Ativo"),"",IF(COUNTIFS($A$4:$A11834,$A11834,$G$4:$G11834,"Ativo")=1,1,0))</f>
        <v/>
      </c>
    </row>
    <row r="11835" spans="1:55" x14ac:dyDescent="0.3">
      <c r="A11835" s="76"/>
      <c r="B11835" s="104"/>
      <c r="C11835" s="76"/>
      <c r="D11835" s="77"/>
      <c r="E11835" s="12"/>
      <c r="F11835" s="78"/>
      <c r="G11835" s="77"/>
      <c r="H11835" s="79"/>
      <c r="BA11835" s="5" t="str">
        <f t="shared" si="184"/>
        <v/>
      </c>
      <c r="BB11835" s="5" t="str">
        <f>IF(OR($E11835="",$G11835&lt;&gt;"Ativo"),"",IF(COUNTIFS($E$4:$E11835,$E11835,$A$4:$A11835,$A11835,$G$4:$G11835,"Ativo")=1,1,0))</f>
        <v/>
      </c>
      <c r="BC11835" t="str">
        <f>IF(OR($A11835="",$G11835&lt;&gt;"Ativo"),"",IF(COUNTIFS($A$4:$A11835,$A11835,$G$4:$G11835,"Ativo")=1,1,0))</f>
        <v/>
      </c>
    </row>
    <row r="11836" spans="1:55" x14ac:dyDescent="0.3">
      <c r="A11836" s="76"/>
      <c r="B11836" s="104"/>
      <c r="C11836" s="76"/>
      <c r="D11836" s="77"/>
      <c r="E11836" s="12"/>
      <c r="F11836" s="78"/>
      <c r="G11836" s="77"/>
      <c r="H11836" s="79"/>
      <c r="BA11836" s="5" t="str">
        <f t="shared" si="184"/>
        <v/>
      </c>
      <c r="BB11836" s="5" t="str">
        <f>IF(OR($E11836="",$G11836&lt;&gt;"Ativo"),"",IF(COUNTIFS($E$4:$E11836,$E11836,$A$4:$A11836,$A11836,$G$4:$G11836,"Ativo")=1,1,0))</f>
        <v/>
      </c>
      <c r="BC11836" t="str">
        <f>IF(OR($A11836="",$G11836&lt;&gt;"Ativo"),"",IF(COUNTIFS($A$4:$A11836,$A11836,$G$4:$G11836,"Ativo")=1,1,0))</f>
        <v/>
      </c>
    </row>
    <row r="11837" spans="1:55" x14ac:dyDescent="0.3">
      <c r="A11837" s="76"/>
      <c r="B11837" s="104"/>
      <c r="C11837" s="76"/>
      <c r="D11837" s="77"/>
      <c r="E11837" s="12"/>
      <c r="F11837" s="78"/>
      <c r="G11837" s="77"/>
      <c r="H11837" s="79"/>
      <c r="BA11837" s="5" t="str">
        <f t="shared" si="184"/>
        <v/>
      </c>
      <c r="BB11837" s="5" t="str">
        <f>IF(OR($E11837="",$G11837&lt;&gt;"Ativo"),"",IF(COUNTIFS($E$4:$E11837,$E11837,$A$4:$A11837,$A11837,$G$4:$G11837,"Ativo")=1,1,0))</f>
        <v/>
      </c>
      <c r="BC11837" t="str">
        <f>IF(OR($A11837="",$G11837&lt;&gt;"Ativo"),"",IF(COUNTIFS($A$4:$A11837,$A11837,$G$4:$G11837,"Ativo")=1,1,0))</f>
        <v/>
      </c>
    </row>
    <row r="11838" spans="1:55" x14ac:dyDescent="0.3">
      <c r="A11838" s="76"/>
      <c r="B11838" s="104"/>
      <c r="C11838" s="76"/>
      <c r="D11838" s="77"/>
      <c r="E11838" s="12"/>
      <c r="F11838" s="78"/>
      <c r="G11838" s="77"/>
      <c r="H11838" s="79"/>
      <c r="BA11838" s="5" t="str">
        <f t="shared" si="184"/>
        <v/>
      </c>
      <c r="BB11838" s="5" t="str">
        <f>IF(OR($E11838="",$G11838&lt;&gt;"Ativo"),"",IF(COUNTIFS($E$4:$E11838,$E11838,$A$4:$A11838,$A11838,$G$4:$G11838,"Ativo")=1,1,0))</f>
        <v/>
      </c>
      <c r="BC11838" t="str">
        <f>IF(OR($A11838="",$G11838&lt;&gt;"Ativo"),"",IF(COUNTIFS($A$4:$A11838,$A11838,$G$4:$G11838,"Ativo")=1,1,0))</f>
        <v/>
      </c>
    </row>
    <row r="11839" spans="1:55" x14ac:dyDescent="0.3">
      <c r="A11839" s="76"/>
      <c r="B11839" s="104"/>
      <c r="C11839" s="76"/>
      <c r="D11839" s="77"/>
      <c r="E11839" s="12"/>
      <c r="F11839" s="78"/>
      <c r="G11839" s="77"/>
      <c r="H11839" s="79"/>
      <c r="BA11839" s="5" t="str">
        <f t="shared" si="184"/>
        <v/>
      </c>
      <c r="BB11839" s="5" t="str">
        <f>IF(OR($E11839="",$G11839&lt;&gt;"Ativo"),"",IF(COUNTIFS($E$4:$E11839,$E11839,$A$4:$A11839,$A11839,$G$4:$G11839,"Ativo")=1,1,0))</f>
        <v/>
      </c>
      <c r="BC11839" t="str">
        <f>IF(OR($A11839="",$G11839&lt;&gt;"Ativo"),"",IF(COUNTIFS($A$4:$A11839,$A11839,$G$4:$G11839,"Ativo")=1,1,0))</f>
        <v/>
      </c>
    </row>
    <row r="11840" spans="1:55" x14ac:dyDescent="0.3">
      <c r="A11840" s="76"/>
      <c r="B11840" s="104"/>
      <c r="C11840" s="76"/>
      <c r="D11840" s="77"/>
      <c r="E11840" s="12"/>
      <c r="F11840" s="78"/>
      <c r="G11840" s="77"/>
      <c r="H11840" s="79"/>
      <c r="BA11840" s="5" t="str">
        <f t="shared" si="184"/>
        <v/>
      </c>
      <c r="BB11840" s="5" t="str">
        <f>IF(OR($E11840="",$G11840&lt;&gt;"Ativo"),"",IF(COUNTIFS($E$4:$E11840,$E11840,$A$4:$A11840,$A11840,$G$4:$G11840,"Ativo")=1,1,0))</f>
        <v/>
      </c>
      <c r="BC11840" t="str">
        <f>IF(OR($A11840="",$G11840&lt;&gt;"Ativo"),"",IF(COUNTIFS($A$4:$A11840,$A11840,$G$4:$G11840,"Ativo")=1,1,0))</f>
        <v/>
      </c>
    </row>
    <row r="11841" spans="1:55" x14ac:dyDescent="0.3">
      <c r="A11841" s="76"/>
      <c r="B11841" s="104"/>
      <c r="C11841" s="76"/>
      <c r="D11841" s="77"/>
      <c r="E11841" s="12"/>
      <c r="F11841" s="78"/>
      <c r="G11841" s="77"/>
      <c r="H11841" s="79"/>
      <c r="BA11841" s="5" t="str">
        <f t="shared" si="184"/>
        <v/>
      </c>
      <c r="BB11841" s="5" t="str">
        <f>IF(OR($E11841="",$G11841&lt;&gt;"Ativo"),"",IF(COUNTIFS($E$4:$E11841,$E11841,$A$4:$A11841,$A11841,$G$4:$G11841,"Ativo")=1,1,0))</f>
        <v/>
      </c>
      <c r="BC11841" t="str">
        <f>IF(OR($A11841="",$G11841&lt;&gt;"Ativo"),"",IF(COUNTIFS($A$4:$A11841,$A11841,$G$4:$G11841,"Ativo")=1,1,0))</f>
        <v/>
      </c>
    </row>
    <row r="11842" spans="1:55" x14ac:dyDescent="0.3">
      <c r="A11842" s="76"/>
      <c r="B11842" s="104"/>
      <c r="C11842" s="76"/>
      <c r="D11842" s="77"/>
      <c r="E11842" s="12"/>
      <c r="F11842" s="78"/>
      <c r="G11842" s="77"/>
      <c r="H11842" s="79"/>
      <c r="BA11842" s="5" t="str">
        <f t="shared" si="184"/>
        <v/>
      </c>
      <c r="BB11842" s="5" t="str">
        <f>IF(OR($E11842="",$G11842&lt;&gt;"Ativo"),"",IF(COUNTIFS($E$4:$E11842,$E11842,$A$4:$A11842,$A11842,$G$4:$G11842,"Ativo")=1,1,0))</f>
        <v/>
      </c>
      <c r="BC11842" t="str">
        <f>IF(OR($A11842="",$G11842&lt;&gt;"Ativo"),"",IF(COUNTIFS($A$4:$A11842,$A11842,$G$4:$G11842,"Ativo")=1,1,0))</f>
        <v/>
      </c>
    </row>
    <row r="11843" spans="1:55" x14ac:dyDescent="0.3">
      <c r="A11843" s="76"/>
      <c r="B11843" s="104"/>
      <c r="C11843" s="76"/>
      <c r="D11843" s="77"/>
      <c r="E11843" s="12"/>
      <c r="F11843" s="78"/>
      <c r="G11843" s="77"/>
      <c r="H11843" s="79"/>
      <c r="BA11843" s="5" t="str">
        <f t="shared" si="184"/>
        <v/>
      </c>
      <c r="BB11843" s="5" t="str">
        <f>IF(OR($E11843="",$G11843&lt;&gt;"Ativo"),"",IF(COUNTIFS($E$4:$E11843,$E11843,$A$4:$A11843,$A11843,$G$4:$G11843,"Ativo")=1,1,0))</f>
        <v/>
      </c>
      <c r="BC11843" t="str">
        <f>IF(OR($A11843="",$G11843&lt;&gt;"Ativo"),"",IF(COUNTIFS($A$4:$A11843,$A11843,$G$4:$G11843,"Ativo")=1,1,0))</f>
        <v/>
      </c>
    </row>
    <row r="11844" spans="1:55" x14ac:dyDescent="0.3">
      <c r="A11844" s="76"/>
      <c r="B11844" s="104"/>
      <c r="C11844" s="76"/>
      <c r="D11844" s="77"/>
      <c r="E11844" s="12"/>
      <c r="F11844" s="78"/>
      <c r="G11844" s="77"/>
      <c r="H11844" s="79"/>
      <c r="BA11844" s="5" t="str">
        <f t="shared" ref="BA11844:BA11907" si="185">IF($D11844="","",MID($D11844,4,LEN($D11844)-5))</f>
        <v/>
      </c>
      <c r="BB11844" s="5" t="str">
        <f>IF(OR($E11844="",$G11844&lt;&gt;"Ativo"),"",IF(COUNTIFS($E$4:$E11844,$E11844,$A$4:$A11844,$A11844,$G$4:$G11844,"Ativo")=1,1,0))</f>
        <v/>
      </c>
      <c r="BC11844" t="str">
        <f>IF(OR($A11844="",$G11844&lt;&gt;"Ativo"),"",IF(COUNTIFS($A$4:$A11844,$A11844,$G$4:$G11844,"Ativo")=1,1,0))</f>
        <v/>
      </c>
    </row>
    <row r="11845" spans="1:55" x14ac:dyDescent="0.3">
      <c r="A11845" s="76"/>
      <c r="B11845" s="104"/>
      <c r="C11845" s="76"/>
      <c r="D11845" s="77"/>
      <c r="E11845" s="12"/>
      <c r="F11845" s="78"/>
      <c r="G11845" s="77"/>
      <c r="H11845" s="79"/>
      <c r="BA11845" s="5" t="str">
        <f t="shared" si="185"/>
        <v/>
      </c>
      <c r="BB11845" s="5" t="str">
        <f>IF(OR($E11845="",$G11845&lt;&gt;"Ativo"),"",IF(COUNTIFS($E$4:$E11845,$E11845,$A$4:$A11845,$A11845,$G$4:$G11845,"Ativo")=1,1,0))</f>
        <v/>
      </c>
      <c r="BC11845" t="str">
        <f>IF(OR($A11845="",$G11845&lt;&gt;"Ativo"),"",IF(COUNTIFS($A$4:$A11845,$A11845,$G$4:$G11845,"Ativo")=1,1,0))</f>
        <v/>
      </c>
    </row>
    <row r="11846" spans="1:55" x14ac:dyDescent="0.3">
      <c r="A11846" s="76"/>
      <c r="B11846" s="104"/>
      <c r="C11846" s="76"/>
      <c r="D11846" s="77"/>
      <c r="E11846" s="12"/>
      <c r="F11846" s="78"/>
      <c r="G11846" s="77"/>
      <c r="H11846" s="79"/>
      <c r="BA11846" s="5" t="str">
        <f t="shared" si="185"/>
        <v/>
      </c>
      <c r="BB11846" s="5" t="str">
        <f>IF(OR($E11846="",$G11846&lt;&gt;"Ativo"),"",IF(COUNTIFS($E$4:$E11846,$E11846,$A$4:$A11846,$A11846,$G$4:$G11846,"Ativo")=1,1,0))</f>
        <v/>
      </c>
      <c r="BC11846" t="str">
        <f>IF(OR($A11846="",$G11846&lt;&gt;"Ativo"),"",IF(COUNTIFS($A$4:$A11846,$A11846,$G$4:$G11846,"Ativo")=1,1,0))</f>
        <v/>
      </c>
    </row>
    <row r="11847" spans="1:55" x14ac:dyDescent="0.3">
      <c r="A11847" s="76"/>
      <c r="B11847" s="104"/>
      <c r="C11847" s="76"/>
      <c r="D11847" s="77"/>
      <c r="E11847" s="12"/>
      <c r="F11847" s="78"/>
      <c r="G11847" s="77"/>
      <c r="H11847" s="79"/>
      <c r="BA11847" s="5" t="str">
        <f t="shared" si="185"/>
        <v/>
      </c>
      <c r="BB11847" s="5" t="str">
        <f>IF(OR($E11847="",$G11847&lt;&gt;"Ativo"),"",IF(COUNTIFS($E$4:$E11847,$E11847,$A$4:$A11847,$A11847,$G$4:$G11847,"Ativo")=1,1,0))</f>
        <v/>
      </c>
      <c r="BC11847" t="str">
        <f>IF(OR($A11847="",$G11847&lt;&gt;"Ativo"),"",IF(COUNTIFS($A$4:$A11847,$A11847,$G$4:$G11847,"Ativo")=1,1,0))</f>
        <v/>
      </c>
    </row>
    <row r="11848" spans="1:55" x14ac:dyDescent="0.3">
      <c r="A11848" s="76"/>
      <c r="B11848" s="104"/>
      <c r="C11848" s="76"/>
      <c r="D11848" s="77"/>
      <c r="E11848" s="12"/>
      <c r="F11848" s="78"/>
      <c r="G11848" s="77"/>
      <c r="H11848" s="79"/>
      <c r="BA11848" s="5" t="str">
        <f t="shared" si="185"/>
        <v/>
      </c>
      <c r="BB11848" s="5" t="str">
        <f>IF(OR($E11848="",$G11848&lt;&gt;"Ativo"),"",IF(COUNTIFS($E$4:$E11848,$E11848,$A$4:$A11848,$A11848,$G$4:$G11848,"Ativo")=1,1,0))</f>
        <v/>
      </c>
      <c r="BC11848" t="str">
        <f>IF(OR($A11848="",$G11848&lt;&gt;"Ativo"),"",IF(COUNTIFS($A$4:$A11848,$A11848,$G$4:$G11848,"Ativo")=1,1,0))</f>
        <v/>
      </c>
    </row>
    <row r="11849" spans="1:55" x14ac:dyDescent="0.3">
      <c r="A11849" s="76"/>
      <c r="B11849" s="104"/>
      <c r="C11849" s="76"/>
      <c r="D11849" s="77"/>
      <c r="E11849" s="12"/>
      <c r="F11849" s="78"/>
      <c r="G11849" s="77"/>
      <c r="H11849" s="79"/>
      <c r="BA11849" s="5" t="str">
        <f t="shared" si="185"/>
        <v/>
      </c>
      <c r="BB11849" s="5" t="str">
        <f>IF(OR($E11849="",$G11849&lt;&gt;"Ativo"),"",IF(COUNTIFS($E$4:$E11849,$E11849,$A$4:$A11849,$A11849,$G$4:$G11849,"Ativo")=1,1,0))</f>
        <v/>
      </c>
      <c r="BC11849" t="str">
        <f>IF(OR($A11849="",$G11849&lt;&gt;"Ativo"),"",IF(COUNTIFS($A$4:$A11849,$A11849,$G$4:$G11849,"Ativo")=1,1,0))</f>
        <v/>
      </c>
    </row>
    <row r="11850" spans="1:55" x14ac:dyDescent="0.3">
      <c r="A11850" s="76"/>
      <c r="B11850" s="104"/>
      <c r="C11850" s="76"/>
      <c r="D11850" s="77"/>
      <c r="E11850" s="12"/>
      <c r="F11850" s="78"/>
      <c r="G11850" s="77"/>
      <c r="H11850" s="79"/>
      <c r="BA11850" s="5" t="str">
        <f t="shared" si="185"/>
        <v/>
      </c>
      <c r="BB11850" s="5" t="str">
        <f>IF(OR($E11850="",$G11850&lt;&gt;"Ativo"),"",IF(COUNTIFS($E$4:$E11850,$E11850,$A$4:$A11850,$A11850,$G$4:$G11850,"Ativo")=1,1,0))</f>
        <v/>
      </c>
      <c r="BC11850" t="str">
        <f>IF(OR($A11850="",$G11850&lt;&gt;"Ativo"),"",IF(COUNTIFS($A$4:$A11850,$A11850,$G$4:$G11850,"Ativo")=1,1,0))</f>
        <v/>
      </c>
    </row>
    <row r="11851" spans="1:55" x14ac:dyDescent="0.3">
      <c r="A11851" s="76"/>
      <c r="B11851" s="104"/>
      <c r="C11851" s="76"/>
      <c r="D11851" s="77"/>
      <c r="E11851" s="12"/>
      <c r="F11851" s="78"/>
      <c r="G11851" s="77"/>
      <c r="H11851" s="79"/>
      <c r="BA11851" s="5" t="str">
        <f t="shared" si="185"/>
        <v/>
      </c>
      <c r="BB11851" s="5" t="str">
        <f>IF(OR($E11851="",$G11851&lt;&gt;"Ativo"),"",IF(COUNTIFS($E$4:$E11851,$E11851,$A$4:$A11851,$A11851,$G$4:$G11851,"Ativo")=1,1,0))</f>
        <v/>
      </c>
      <c r="BC11851" t="str">
        <f>IF(OR($A11851="",$G11851&lt;&gt;"Ativo"),"",IF(COUNTIFS($A$4:$A11851,$A11851,$G$4:$G11851,"Ativo")=1,1,0))</f>
        <v/>
      </c>
    </row>
    <row r="11852" spans="1:55" x14ac:dyDescent="0.3">
      <c r="A11852" s="76"/>
      <c r="B11852" s="104"/>
      <c r="C11852" s="76"/>
      <c r="D11852" s="77"/>
      <c r="E11852" s="12"/>
      <c r="F11852" s="78"/>
      <c r="G11852" s="77"/>
      <c r="H11852" s="79"/>
      <c r="BA11852" s="5" t="str">
        <f t="shared" si="185"/>
        <v/>
      </c>
      <c r="BB11852" s="5" t="str">
        <f>IF(OR($E11852="",$G11852&lt;&gt;"Ativo"),"",IF(COUNTIFS($E$4:$E11852,$E11852,$A$4:$A11852,$A11852,$G$4:$G11852,"Ativo")=1,1,0))</f>
        <v/>
      </c>
      <c r="BC11852" t="str">
        <f>IF(OR($A11852="",$G11852&lt;&gt;"Ativo"),"",IF(COUNTIFS($A$4:$A11852,$A11852,$G$4:$G11852,"Ativo")=1,1,0))</f>
        <v/>
      </c>
    </row>
    <row r="11853" spans="1:55" x14ac:dyDescent="0.3">
      <c r="A11853" s="76"/>
      <c r="B11853" s="104"/>
      <c r="C11853" s="76"/>
      <c r="D11853" s="77"/>
      <c r="E11853" s="12"/>
      <c r="F11853" s="78"/>
      <c r="G11853" s="77"/>
      <c r="H11853" s="79"/>
      <c r="BA11853" s="5" t="str">
        <f t="shared" si="185"/>
        <v/>
      </c>
      <c r="BB11853" s="5" t="str">
        <f>IF(OR($E11853="",$G11853&lt;&gt;"Ativo"),"",IF(COUNTIFS($E$4:$E11853,$E11853,$A$4:$A11853,$A11853,$G$4:$G11853,"Ativo")=1,1,0))</f>
        <v/>
      </c>
      <c r="BC11853" t="str">
        <f>IF(OR($A11853="",$G11853&lt;&gt;"Ativo"),"",IF(COUNTIFS($A$4:$A11853,$A11853,$G$4:$G11853,"Ativo")=1,1,0))</f>
        <v/>
      </c>
    </row>
    <row r="11854" spans="1:55" x14ac:dyDescent="0.3">
      <c r="A11854" s="76"/>
      <c r="B11854" s="104"/>
      <c r="C11854" s="76"/>
      <c r="D11854" s="77"/>
      <c r="E11854" s="12"/>
      <c r="F11854" s="78"/>
      <c r="G11854" s="77"/>
      <c r="H11854" s="79"/>
      <c r="BA11854" s="5" t="str">
        <f t="shared" si="185"/>
        <v/>
      </c>
      <c r="BB11854" s="5" t="str">
        <f>IF(OR($E11854="",$G11854&lt;&gt;"Ativo"),"",IF(COUNTIFS($E$4:$E11854,$E11854,$A$4:$A11854,$A11854,$G$4:$G11854,"Ativo")=1,1,0))</f>
        <v/>
      </c>
      <c r="BC11854" t="str">
        <f>IF(OR($A11854="",$G11854&lt;&gt;"Ativo"),"",IF(COUNTIFS($A$4:$A11854,$A11854,$G$4:$G11854,"Ativo")=1,1,0))</f>
        <v/>
      </c>
    </row>
    <row r="11855" spans="1:55" x14ac:dyDescent="0.3">
      <c r="A11855" s="76"/>
      <c r="B11855" s="104"/>
      <c r="C11855" s="76"/>
      <c r="D11855" s="77"/>
      <c r="E11855" s="12"/>
      <c r="F11855" s="78"/>
      <c r="G11855" s="77"/>
      <c r="H11855" s="79"/>
      <c r="BA11855" s="5" t="str">
        <f t="shared" si="185"/>
        <v/>
      </c>
      <c r="BB11855" s="5" t="str">
        <f>IF(OR($E11855="",$G11855&lt;&gt;"Ativo"),"",IF(COUNTIFS($E$4:$E11855,$E11855,$A$4:$A11855,$A11855,$G$4:$G11855,"Ativo")=1,1,0))</f>
        <v/>
      </c>
      <c r="BC11855" t="str">
        <f>IF(OR($A11855="",$G11855&lt;&gt;"Ativo"),"",IF(COUNTIFS($A$4:$A11855,$A11855,$G$4:$G11855,"Ativo")=1,1,0))</f>
        <v/>
      </c>
    </row>
    <row r="11856" spans="1:55" x14ac:dyDescent="0.3">
      <c r="A11856" s="76"/>
      <c r="B11856" s="104"/>
      <c r="C11856" s="76"/>
      <c r="D11856" s="77"/>
      <c r="E11856" s="12"/>
      <c r="F11856" s="78"/>
      <c r="G11856" s="77"/>
      <c r="H11856" s="79"/>
      <c r="BA11856" s="5" t="str">
        <f t="shared" si="185"/>
        <v/>
      </c>
      <c r="BB11856" s="5" t="str">
        <f>IF(OR($E11856="",$G11856&lt;&gt;"Ativo"),"",IF(COUNTIFS($E$4:$E11856,$E11856,$A$4:$A11856,$A11856,$G$4:$G11856,"Ativo")=1,1,0))</f>
        <v/>
      </c>
      <c r="BC11856" t="str">
        <f>IF(OR($A11856="",$G11856&lt;&gt;"Ativo"),"",IF(COUNTIFS($A$4:$A11856,$A11856,$G$4:$G11856,"Ativo")=1,1,0))</f>
        <v/>
      </c>
    </row>
    <row r="11857" spans="1:55" x14ac:dyDescent="0.3">
      <c r="A11857" s="76"/>
      <c r="B11857" s="104"/>
      <c r="C11857" s="76"/>
      <c r="D11857" s="77"/>
      <c r="E11857" s="12"/>
      <c r="F11857" s="78"/>
      <c r="G11857" s="77"/>
      <c r="H11857" s="79"/>
      <c r="BA11857" s="5" t="str">
        <f t="shared" si="185"/>
        <v/>
      </c>
      <c r="BB11857" s="5" t="str">
        <f>IF(OR($E11857="",$G11857&lt;&gt;"Ativo"),"",IF(COUNTIFS($E$4:$E11857,$E11857,$A$4:$A11857,$A11857,$G$4:$G11857,"Ativo")=1,1,0))</f>
        <v/>
      </c>
      <c r="BC11857" t="str">
        <f>IF(OR($A11857="",$G11857&lt;&gt;"Ativo"),"",IF(COUNTIFS($A$4:$A11857,$A11857,$G$4:$G11857,"Ativo")=1,1,0))</f>
        <v/>
      </c>
    </row>
    <row r="11858" spans="1:55" x14ac:dyDescent="0.3">
      <c r="A11858" s="76"/>
      <c r="B11858" s="104"/>
      <c r="C11858" s="76"/>
      <c r="D11858" s="77"/>
      <c r="E11858" s="12"/>
      <c r="F11858" s="78"/>
      <c r="G11858" s="77"/>
      <c r="H11858" s="79"/>
      <c r="BA11858" s="5" t="str">
        <f t="shared" si="185"/>
        <v/>
      </c>
      <c r="BB11858" s="5" t="str">
        <f>IF(OR($E11858="",$G11858&lt;&gt;"Ativo"),"",IF(COUNTIFS($E$4:$E11858,$E11858,$A$4:$A11858,$A11858,$G$4:$G11858,"Ativo")=1,1,0))</f>
        <v/>
      </c>
      <c r="BC11858" t="str">
        <f>IF(OR($A11858="",$G11858&lt;&gt;"Ativo"),"",IF(COUNTIFS($A$4:$A11858,$A11858,$G$4:$G11858,"Ativo")=1,1,0))</f>
        <v/>
      </c>
    </row>
    <row r="11859" spans="1:55" x14ac:dyDescent="0.3">
      <c r="A11859" s="76"/>
      <c r="B11859" s="104"/>
      <c r="C11859" s="76"/>
      <c r="D11859" s="77"/>
      <c r="E11859" s="12"/>
      <c r="F11859" s="78"/>
      <c r="G11859" s="77"/>
      <c r="H11859" s="79"/>
      <c r="BA11859" s="5" t="str">
        <f t="shared" si="185"/>
        <v/>
      </c>
      <c r="BB11859" s="5" t="str">
        <f>IF(OR($E11859="",$G11859&lt;&gt;"Ativo"),"",IF(COUNTIFS($E$4:$E11859,$E11859,$A$4:$A11859,$A11859,$G$4:$G11859,"Ativo")=1,1,0))</f>
        <v/>
      </c>
      <c r="BC11859" t="str">
        <f>IF(OR($A11859="",$G11859&lt;&gt;"Ativo"),"",IF(COUNTIFS($A$4:$A11859,$A11859,$G$4:$G11859,"Ativo")=1,1,0))</f>
        <v/>
      </c>
    </row>
    <row r="11860" spans="1:55" x14ac:dyDescent="0.3">
      <c r="A11860" s="76"/>
      <c r="B11860" s="104"/>
      <c r="C11860" s="76"/>
      <c r="D11860" s="77"/>
      <c r="E11860" s="12"/>
      <c r="F11860" s="78"/>
      <c r="G11860" s="77"/>
      <c r="H11860" s="79"/>
      <c r="BA11860" s="5" t="str">
        <f t="shared" si="185"/>
        <v/>
      </c>
      <c r="BB11860" s="5" t="str">
        <f>IF(OR($E11860="",$G11860&lt;&gt;"Ativo"),"",IF(COUNTIFS($E$4:$E11860,$E11860,$A$4:$A11860,$A11860,$G$4:$G11860,"Ativo")=1,1,0))</f>
        <v/>
      </c>
      <c r="BC11860" t="str">
        <f>IF(OR($A11860="",$G11860&lt;&gt;"Ativo"),"",IF(COUNTIFS($A$4:$A11860,$A11860,$G$4:$G11860,"Ativo")=1,1,0))</f>
        <v/>
      </c>
    </row>
    <row r="11861" spans="1:55" x14ac:dyDescent="0.3">
      <c r="A11861" s="76"/>
      <c r="B11861" s="104"/>
      <c r="C11861" s="76"/>
      <c r="D11861" s="77"/>
      <c r="E11861" s="12"/>
      <c r="F11861" s="78"/>
      <c r="G11861" s="77"/>
      <c r="H11861" s="79"/>
      <c r="BA11861" s="5" t="str">
        <f t="shared" si="185"/>
        <v/>
      </c>
      <c r="BB11861" s="5" t="str">
        <f>IF(OR($E11861="",$G11861&lt;&gt;"Ativo"),"",IF(COUNTIFS($E$4:$E11861,$E11861,$A$4:$A11861,$A11861,$G$4:$G11861,"Ativo")=1,1,0))</f>
        <v/>
      </c>
      <c r="BC11861" t="str">
        <f>IF(OR($A11861="",$G11861&lt;&gt;"Ativo"),"",IF(COUNTIFS($A$4:$A11861,$A11861,$G$4:$G11861,"Ativo")=1,1,0))</f>
        <v/>
      </c>
    </row>
    <row r="11862" spans="1:55" x14ac:dyDescent="0.3">
      <c r="A11862" s="76"/>
      <c r="B11862" s="104"/>
      <c r="C11862" s="76"/>
      <c r="D11862" s="77"/>
      <c r="E11862" s="12"/>
      <c r="F11862" s="78"/>
      <c r="G11862" s="77"/>
      <c r="H11862" s="79"/>
      <c r="BA11862" s="5" t="str">
        <f t="shared" si="185"/>
        <v/>
      </c>
      <c r="BB11862" s="5" t="str">
        <f>IF(OR($E11862="",$G11862&lt;&gt;"Ativo"),"",IF(COUNTIFS($E$4:$E11862,$E11862,$A$4:$A11862,$A11862,$G$4:$G11862,"Ativo")=1,1,0))</f>
        <v/>
      </c>
      <c r="BC11862" t="str">
        <f>IF(OR($A11862="",$G11862&lt;&gt;"Ativo"),"",IF(COUNTIFS($A$4:$A11862,$A11862,$G$4:$G11862,"Ativo")=1,1,0))</f>
        <v/>
      </c>
    </row>
    <row r="11863" spans="1:55" x14ac:dyDescent="0.3">
      <c r="A11863" s="76"/>
      <c r="B11863" s="104"/>
      <c r="C11863" s="76"/>
      <c r="D11863" s="77"/>
      <c r="E11863" s="12"/>
      <c r="F11863" s="78"/>
      <c r="G11863" s="77"/>
      <c r="H11863" s="79"/>
      <c r="BA11863" s="5" t="str">
        <f t="shared" si="185"/>
        <v/>
      </c>
      <c r="BB11863" s="5" t="str">
        <f>IF(OR($E11863="",$G11863&lt;&gt;"Ativo"),"",IF(COUNTIFS($E$4:$E11863,$E11863,$A$4:$A11863,$A11863,$G$4:$G11863,"Ativo")=1,1,0))</f>
        <v/>
      </c>
      <c r="BC11863" t="str">
        <f>IF(OR($A11863="",$G11863&lt;&gt;"Ativo"),"",IF(COUNTIFS($A$4:$A11863,$A11863,$G$4:$G11863,"Ativo")=1,1,0))</f>
        <v/>
      </c>
    </row>
    <row r="11864" spans="1:55" x14ac:dyDescent="0.3">
      <c r="A11864" s="76"/>
      <c r="B11864" s="104"/>
      <c r="C11864" s="76"/>
      <c r="D11864" s="77"/>
      <c r="E11864" s="12"/>
      <c r="F11864" s="78"/>
      <c r="G11864" s="77"/>
      <c r="H11864" s="79"/>
      <c r="BA11864" s="5" t="str">
        <f t="shared" si="185"/>
        <v/>
      </c>
      <c r="BB11864" s="5" t="str">
        <f>IF(OR($E11864="",$G11864&lt;&gt;"Ativo"),"",IF(COUNTIFS($E$4:$E11864,$E11864,$A$4:$A11864,$A11864,$G$4:$G11864,"Ativo")=1,1,0))</f>
        <v/>
      </c>
      <c r="BC11864" t="str">
        <f>IF(OR($A11864="",$G11864&lt;&gt;"Ativo"),"",IF(COUNTIFS($A$4:$A11864,$A11864,$G$4:$G11864,"Ativo")=1,1,0))</f>
        <v/>
      </c>
    </row>
    <row r="11865" spans="1:55" x14ac:dyDescent="0.3">
      <c r="A11865" s="76"/>
      <c r="B11865" s="104"/>
      <c r="C11865" s="76"/>
      <c r="D11865" s="77"/>
      <c r="E11865" s="12"/>
      <c r="F11865" s="78"/>
      <c r="G11865" s="77"/>
      <c r="H11865" s="79"/>
      <c r="BA11865" s="5" t="str">
        <f t="shared" si="185"/>
        <v/>
      </c>
      <c r="BB11865" s="5" t="str">
        <f>IF(OR($E11865="",$G11865&lt;&gt;"Ativo"),"",IF(COUNTIFS($E$4:$E11865,$E11865,$A$4:$A11865,$A11865,$G$4:$G11865,"Ativo")=1,1,0))</f>
        <v/>
      </c>
      <c r="BC11865" t="str">
        <f>IF(OR($A11865="",$G11865&lt;&gt;"Ativo"),"",IF(COUNTIFS($A$4:$A11865,$A11865,$G$4:$G11865,"Ativo")=1,1,0))</f>
        <v/>
      </c>
    </row>
    <row r="11866" spans="1:55" x14ac:dyDescent="0.3">
      <c r="A11866" s="76"/>
      <c r="B11866" s="104"/>
      <c r="C11866" s="76"/>
      <c r="D11866" s="77"/>
      <c r="E11866" s="12"/>
      <c r="F11866" s="78"/>
      <c r="G11866" s="77"/>
      <c r="H11866" s="79"/>
      <c r="BA11866" s="5" t="str">
        <f t="shared" si="185"/>
        <v/>
      </c>
      <c r="BB11866" s="5" t="str">
        <f>IF(OR($E11866="",$G11866&lt;&gt;"Ativo"),"",IF(COUNTIFS($E$4:$E11866,$E11866,$A$4:$A11866,$A11866,$G$4:$G11866,"Ativo")=1,1,0))</f>
        <v/>
      </c>
      <c r="BC11866" t="str">
        <f>IF(OR($A11866="",$G11866&lt;&gt;"Ativo"),"",IF(COUNTIFS($A$4:$A11866,$A11866,$G$4:$G11866,"Ativo")=1,1,0))</f>
        <v/>
      </c>
    </row>
    <row r="11867" spans="1:55" x14ac:dyDescent="0.3">
      <c r="A11867" s="76"/>
      <c r="B11867" s="104"/>
      <c r="C11867" s="76"/>
      <c r="D11867" s="77"/>
      <c r="E11867" s="12"/>
      <c r="F11867" s="78"/>
      <c r="G11867" s="77"/>
      <c r="H11867" s="79"/>
      <c r="BA11867" s="5" t="str">
        <f t="shared" si="185"/>
        <v/>
      </c>
      <c r="BB11867" s="5" t="str">
        <f>IF(OR($E11867="",$G11867&lt;&gt;"Ativo"),"",IF(COUNTIFS($E$4:$E11867,$E11867,$A$4:$A11867,$A11867,$G$4:$G11867,"Ativo")=1,1,0))</f>
        <v/>
      </c>
      <c r="BC11867" t="str">
        <f>IF(OR($A11867="",$G11867&lt;&gt;"Ativo"),"",IF(COUNTIFS($A$4:$A11867,$A11867,$G$4:$G11867,"Ativo")=1,1,0))</f>
        <v/>
      </c>
    </row>
    <row r="11868" spans="1:55" x14ac:dyDescent="0.3">
      <c r="A11868" s="76"/>
      <c r="B11868" s="104"/>
      <c r="C11868" s="76"/>
      <c r="D11868" s="77"/>
      <c r="E11868" s="12"/>
      <c r="F11868" s="78"/>
      <c r="G11868" s="77"/>
      <c r="H11868" s="79"/>
      <c r="BA11868" s="5" t="str">
        <f t="shared" si="185"/>
        <v/>
      </c>
      <c r="BB11868" s="5" t="str">
        <f>IF(OR($E11868="",$G11868&lt;&gt;"Ativo"),"",IF(COUNTIFS($E$4:$E11868,$E11868,$A$4:$A11868,$A11868,$G$4:$G11868,"Ativo")=1,1,0))</f>
        <v/>
      </c>
      <c r="BC11868" t="str">
        <f>IF(OR($A11868="",$G11868&lt;&gt;"Ativo"),"",IF(COUNTIFS($A$4:$A11868,$A11868,$G$4:$G11868,"Ativo")=1,1,0))</f>
        <v/>
      </c>
    </row>
    <row r="11869" spans="1:55" x14ac:dyDescent="0.3">
      <c r="A11869" s="76"/>
      <c r="B11869" s="104"/>
      <c r="C11869" s="76"/>
      <c r="D11869" s="77"/>
      <c r="E11869" s="12"/>
      <c r="F11869" s="78"/>
      <c r="G11869" s="77"/>
      <c r="H11869" s="79"/>
      <c r="BA11869" s="5" t="str">
        <f t="shared" si="185"/>
        <v/>
      </c>
      <c r="BB11869" s="5" t="str">
        <f>IF(OR($E11869="",$G11869&lt;&gt;"Ativo"),"",IF(COUNTIFS($E$4:$E11869,$E11869,$A$4:$A11869,$A11869,$G$4:$G11869,"Ativo")=1,1,0))</f>
        <v/>
      </c>
      <c r="BC11869" t="str">
        <f>IF(OR($A11869="",$G11869&lt;&gt;"Ativo"),"",IF(COUNTIFS($A$4:$A11869,$A11869,$G$4:$G11869,"Ativo")=1,1,0))</f>
        <v/>
      </c>
    </row>
    <row r="11870" spans="1:55" x14ac:dyDescent="0.3">
      <c r="A11870" s="76"/>
      <c r="B11870" s="104"/>
      <c r="C11870" s="76"/>
      <c r="D11870" s="77"/>
      <c r="E11870" s="12"/>
      <c r="F11870" s="78"/>
      <c r="G11870" s="77"/>
      <c r="H11870" s="79"/>
      <c r="BA11870" s="5" t="str">
        <f t="shared" si="185"/>
        <v/>
      </c>
      <c r="BB11870" s="5" t="str">
        <f>IF(OR($E11870="",$G11870&lt;&gt;"Ativo"),"",IF(COUNTIFS($E$4:$E11870,$E11870,$A$4:$A11870,$A11870,$G$4:$G11870,"Ativo")=1,1,0))</f>
        <v/>
      </c>
      <c r="BC11870" t="str">
        <f>IF(OR($A11870="",$G11870&lt;&gt;"Ativo"),"",IF(COUNTIFS($A$4:$A11870,$A11870,$G$4:$G11870,"Ativo")=1,1,0))</f>
        <v/>
      </c>
    </row>
    <row r="11871" spans="1:55" x14ac:dyDescent="0.3">
      <c r="A11871" s="76"/>
      <c r="B11871" s="104"/>
      <c r="C11871" s="76"/>
      <c r="D11871" s="77"/>
      <c r="E11871" s="12"/>
      <c r="F11871" s="78"/>
      <c r="G11871" s="77"/>
      <c r="H11871" s="79"/>
      <c r="BA11871" s="5" t="str">
        <f t="shared" si="185"/>
        <v/>
      </c>
      <c r="BB11871" s="5" t="str">
        <f>IF(OR($E11871="",$G11871&lt;&gt;"Ativo"),"",IF(COUNTIFS($E$4:$E11871,$E11871,$A$4:$A11871,$A11871,$G$4:$G11871,"Ativo")=1,1,0))</f>
        <v/>
      </c>
      <c r="BC11871" t="str">
        <f>IF(OR($A11871="",$G11871&lt;&gt;"Ativo"),"",IF(COUNTIFS($A$4:$A11871,$A11871,$G$4:$G11871,"Ativo")=1,1,0))</f>
        <v/>
      </c>
    </row>
    <row r="11872" spans="1:55" x14ac:dyDescent="0.3">
      <c r="A11872" s="76"/>
      <c r="B11872" s="104"/>
      <c r="C11872" s="76"/>
      <c r="D11872" s="77"/>
      <c r="E11872" s="12"/>
      <c r="F11872" s="78"/>
      <c r="G11872" s="77"/>
      <c r="H11872" s="79"/>
      <c r="BA11872" s="5" t="str">
        <f t="shared" si="185"/>
        <v/>
      </c>
      <c r="BB11872" s="5" t="str">
        <f>IF(OR($E11872="",$G11872&lt;&gt;"Ativo"),"",IF(COUNTIFS($E$4:$E11872,$E11872,$A$4:$A11872,$A11872,$G$4:$G11872,"Ativo")=1,1,0))</f>
        <v/>
      </c>
      <c r="BC11872" t="str">
        <f>IF(OR($A11872="",$G11872&lt;&gt;"Ativo"),"",IF(COUNTIFS($A$4:$A11872,$A11872,$G$4:$G11872,"Ativo")=1,1,0))</f>
        <v/>
      </c>
    </row>
    <row r="11873" spans="1:55" x14ac:dyDescent="0.3">
      <c r="A11873" s="76"/>
      <c r="B11873" s="104"/>
      <c r="C11873" s="76"/>
      <c r="D11873" s="77"/>
      <c r="E11873" s="12"/>
      <c r="F11873" s="78"/>
      <c r="G11873" s="77"/>
      <c r="H11873" s="79"/>
      <c r="BA11873" s="5" t="str">
        <f t="shared" si="185"/>
        <v/>
      </c>
      <c r="BB11873" s="5" t="str">
        <f>IF(OR($E11873="",$G11873&lt;&gt;"Ativo"),"",IF(COUNTIFS($E$4:$E11873,$E11873,$A$4:$A11873,$A11873,$G$4:$G11873,"Ativo")=1,1,0))</f>
        <v/>
      </c>
      <c r="BC11873" t="str">
        <f>IF(OR($A11873="",$G11873&lt;&gt;"Ativo"),"",IF(COUNTIFS($A$4:$A11873,$A11873,$G$4:$G11873,"Ativo")=1,1,0))</f>
        <v/>
      </c>
    </row>
    <row r="11874" spans="1:55" x14ac:dyDescent="0.3">
      <c r="A11874" s="76"/>
      <c r="B11874" s="104"/>
      <c r="C11874" s="76"/>
      <c r="D11874" s="77"/>
      <c r="E11874" s="12"/>
      <c r="F11874" s="78"/>
      <c r="G11874" s="77"/>
      <c r="H11874" s="79"/>
      <c r="BA11874" s="5" t="str">
        <f t="shared" si="185"/>
        <v/>
      </c>
      <c r="BB11874" s="5" t="str">
        <f>IF(OR($E11874="",$G11874&lt;&gt;"Ativo"),"",IF(COUNTIFS($E$4:$E11874,$E11874,$A$4:$A11874,$A11874,$G$4:$G11874,"Ativo")=1,1,0))</f>
        <v/>
      </c>
      <c r="BC11874" t="str">
        <f>IF(OR($A11874="",$G11874&lt;&gt;"Ativo"),"",IF(COUNTIFS($A$4:$A11874,$A11874,$G$4:$G11874,"Ativo")=1,1,0))</f>
        <v/>
      </c>
    </row>
    <row r="11875" spans="1:55" x14ac:dyDescent="0.3">
      <c r="A11875" s="76"/>
      <c r="B11875" s="104"/>
      <c r="C11875" s="76"/>
      <c r="D11875" s="77"/>
      <c r="E11875" s="12"/>
      <c r="F11875" s="78"/>
      <c r="G11875" s="77"/>
      <c r="H11875" s="79"/>
      <c r="BA11875" s="5" t="str">
        <f t="shared" si="185"/>
        <v/>
      </c>
      <c r="BB11875" s="5" t="str">
        <f>IF(OR($E11875="",$G11875&lt;&gt;"Ativo"),"",IF(COUNTIFS($E$4:$E11875,$E11875,$A$4:$A11875,$A11875,$G$4:$G11875,"Ativo")=1,1,0))</f>
        <v/>
      </c>
      <c r="BC11875" t="str">
        <f>IF(OR($A11875="",$G11875&lt;&gt;"Ativo"),"",IF(COUNTIFS($A$4:$A11875,$A11875,$G$4:$G11875,"Ativo")=1,1,0))</f>
        <v/>
      </c>
    </row>
    <row r="11876" spans="1:55" x14ac:dyDescent="0.3">
      <c r="A11876" s="76"/>
      <c r="B11876" s="104"/>
      <c r="C11876" s="76"/>
      <c r="D11876" s="77"/>
      <c r="E11876" s="12"/>
      <c r="F11876" s="78"/>
      <c r="G11876" s="77"/>
      <c r="H11876" s="79"/>
      <c r="BA11876" s="5" t="str">
        <f t="shared" si="185"/>
        <v/>
      </c>
      <c r="BB11876" s="5" t="str">
        <f>IF(OR($E11876="",$G11876&lt;&gt;"Ativo"),"",IF(COUNTIFS($E$4:$E11876,$E11876,$A$4:$A11876,$A11876,$G$4:$G11876,"Ativo")=1,1,0))</f>
        <v/>
      </c>
      <c r="BC11876" t="str">
        <f>IF(OR($A11876="",$G11876&lt;&gt;"Ativo"),"",IF(COUNTIFS($A$4:$A11876,$A11876,$G$4:$G11876,"Ativo")=1,1,0))</f>
        <v/>
      </c>
    </row>
    <row r="11877" spans="1:55" x14ac:dyDescent="0.3">
      <c r="A11877" s="76"/>
      <c r="B11877" s="104"/>
      <c r="C11877" s="76"/>
      <c r="D11877" s="77"/>
      <c r="E11877" s="12"/>
      <c r="F11877" s="78"/>
      <c r="G11877" s="77"/>
      <c r="H11877" s="79"/>
      <c r="BA11877" s="5" t="str">
        <f t="shared" si="185"/>
        <v/>
      </c>
      <c r="BB11877" s="5" t="str">
        <f>IF(OR($E11877="",$G11877&lt;&gt;"Ativo"),"",IF(COUNTIFS($E$4:$E11877,$E11877,$A$4:$A11877,$A11877,$G$4:$G11877,"Ativo")=1,1,0))</f>
        <v/>
      </c>
      <c r="BC11877" t="str">
        <f>IF(OR($A11877="",$G11877&lt;&gt;"Ativo"),"",IF(COUNTIFS($A$4:$A11877,$A11877,$G$4:$G11877,"Ativo")=1,1,0))</f>
        <v/>
      </c>
    </row>
    <row r="11878" spans="1:55" x14ac:dyDescent="0.3">
      <c r="A11878" s="76"/>
      <c r="B11878" s="104"/>
      <c r="C11878" s="76"/>
      <c r="D11878" s="77"/>
      <c r="E11878" s="12"/>
      <c r="F11878" s="78"/>
      <c r="G11878" s="77"/>
      <c r="H11878" s="79"/>
      <c r="BA11878" s="5" t="str">
        <f t="shared" si="185"/>
        <v/>
      </c>
      <c r="BB11878" s="5" t="str">
        <f>IF(OR($E11878="",$G11878&lt;&gt;"Ativo"),"",IF(COUNTIFS($E$4:$E11878,$E11878,$A$4:$A11878,$A11878,$G$4:$G11878,"Ativo")=1,1,0))</f>
        <v/>
      </c>
      <c r="BC11878" t="str">
        <f>IF(OR($A11878="",$G11878&lt;&gt;"Ativo"),"",IF(COUNTIFS($A$4:$A11878,$A11878,$G$4:$G11878,"Ativo")=1,1,0))</f>
        <v/>
      </c>
    </row>
    <row r="11879" spans="1:55" x14ac:dyDescent="0.3">
      <c r="A11879" s="76"/>
      <c r="B11879" s="104"/>
      <c r="C11879" s="76"/>
      <c r="D11879" s="77"/>
      <c r="E11879" s="12"/>
      <c r="F11879" s="78"/>
      <c r="G11879" s="77"/>
      <c r="H11879" s="79"/>
      <c r="BA11879" s="5" t="str">
        <f t="shared" si="185"/>
        <v/>
      </c>
      <c r="BB11879" s="5" t="str">
        <f>IF(OR($E11879="",$G11879&lt;&gt;"Ativo"),"",IF(COUNTIFS($E$4:$E11879,$E11879,$A$4:$A11879,$A11879,$G$4:$G11879,"Ativo")=1,1,0))</f>
        <v/>
      </c>
      <c r="BC11879" t="str">
        <f>IF(OR($A11879="",$G11879&lt;&gt;"Ativo"),"",IF(COUNTIFS($A$4:$A11879,$A11879,$G$4:$G11879,"Ativo")=1,1,0))</f>
        <v/>
      </c>
    </row>
    <row r="11880" spans="1:55" x14ac:dyDescent="0.3">
      <c r="A11880" s="76"/>
      <c r="B11880" s="104"/>
      <c r="C11880" s="76"/>
      <c r="D11880" s="77"/>
      <c r="E11880" s="12"/>
      <c r="F11880" s="78"/>
      <c r="G11880" s="77"/>
      <c r="H11880" s="79"/>
      <c r="BA11880" s="5" t="str">
        <f t="shared" si="185"/>
        <v/>
      </c>
      <c r="BB11880" s="5" t="str">
        <f>IF(OR($E11880="",$G11880&lt;&gt;"Ativo"),"",IF(COUNTIFS($E$4:$E11880,$E11880,$A$4:$A11880,$A11880,$G$4:$G11880,"Ativo")=1,1,0))</f>
        <v/>
      </c>
      <c r="BC11880" t="str">
        <f>IF(OR($A11880="",$G11880&lt;&gt;"Ativo"),"",IF(COUNTIFS($A$4:$A11880,$A11880,$G$4:$G11880,"Ativo")=1,1,0))</f>
        <v/>
      </c>
    </row>
    <row r="11881" spans="1:55" x14ac:dyDescent="0.3">
      <c r="A11881" s="76"/>
      <c r="B11881" s="104"/>
      <c r="C11881" s="76"/>
      <c r="D11881" s="77"/>
      <c r="E11881" s="12"/>
      <c r="F11881" s="78"/>
      <c r="G11881" s="77"/>
      <c r="H11881" s="79"/>
      <c r="BA11881" s="5" t="str">
        <f t="shared" si="185"/>
        <v/>
      </c>
      <c r="BB11881" s="5" t="str">
        <f>IF(OR($E11881="",$G11881&lt;&gt;"Ativo"),"",IF(COUNTIFS($E$4:$E11881,$E11881,$A$4:$A11881,$A11881,$G$4:$G11881,"Ativo")=1,1,0))</f>
        <v/>
      </c>
      <c r="BC11881" t="str">
        <f>IF(OR($A11881="",$G11881&lt;&gt;"Ativo"),"",IF(COUNTIFS($A$4:$A11881,$A11881,$G$4:$G11881,"Ativo")=1,1,0))</f>
        <v/>
      </c>
    </row>
    <row r="11882" spans="1:55" x14ac:dyDescent="0.3">
      <c r="A11882" s="76"/>
      <c r="B11882" s="104"/>
      <c r="C11882" s="76"/>
      <c r="D11882" s="77"/>
      <c r="E11882" s="12"/>
      <c r="F11882" s="78"/>
      <c r="G11882" s="77"/>
      <c r="H11882" s="79"/>
      <c r="BA11882" s="5" t="str">
        <f t="shared" si="185"/>
        <v/>
      </c>
      <c r="BB11882" s="5" t="str">
        <f>IF(OR($E11882="",$G11882&lt;&gt;"Ativo"),"",IF(COUNTIFS($E$4:$E11882,$E11882,$A$4:$A11882,$A11882,$G$4:$G11882,"Ativo")=1,1,0))</f>
        <v/>
      </c>
      <c r="BC11882" t="str">
        <f>IF(OR($A11882="",$G11882&lt;&gt;"Ativo"),"",IF(COUNTIFS($A$4:$A11882,$A11882,$G$4:$G11882,"Ativo")=1,1,0))</f>
        <v/>
      </c>
    </row>
    <row r="11883" spans="1:55" x14ac:dyDescent="0.3">
      <c r="A11883" s="76"/>
      <c r="B11883" s="104"/>
      <c r="C11883" s="76"/>
      <c r="D11883" s="77"/>
      <c r="E11883" s="12"/>
      <c r="F11883" s="78"/>
      <c r="G11883" s="77"/>
      <c r="H11883" s="79"/>
      <c r="BA11883" s="5" t="str">
        <f t="shared" si="185"/>
        <v/>
      </c>
      <c r="BB11883" s="5" t="str">
        <f>IF(OR($E11883="",$G11883&lt;&gt;"Ativo"),"",IF(COUNTIFS($E$4:$E11883,$E11883,$A$4:$A11883,$A11883,$G$4:$G11883,"Ativo")=1,1,0))</f>
        <v/>
      </c>
      <c r="BC11883" t="str">
        <f>IF(OR($A11883="",$G11883&lt;&gt;"Ativo"),"",IF(COUNTIFS($A$4:$A11883,$A11883,$G$4:$G11883,"Ativo")=1,1,0))</f>
        <v/>
      </c>
    </row>
    <row r="11884" spans="1:55" x14ac:dyDescent="0.3">
      <c r="A11884" s="76"/>
      <c r="B11884" s="104"/>
      <c r="C11884" s="76"/>
      <c r="D11884" s="77"/>
      <c r="E11884" s="12"/>
      <c r="F11884" s="78"/>
      <c r="G11884" s="77"/>
      <c r="H11884" s="79"/>
      <c r="BA11884" s="5" t="str">
        <f t="shared" si="185"/>
        <v/>
      </c>
      <c r="BB11884" s="5" t="str">
        <f>IF(OR($E11884="",$G11884&lt;&gt;"Ativo"),"",IF(COUNTIFS($E$4:$E11884,$E11884,$A$4:$A11884,$A11884,$G$4:$G11884,"Ativo")=1,1,0))</f>
        <v/>
      </c>
      <c r="BC11884" t="str">
        <f>IF(OR($A11884="",$G11884&lt;&gt;"Ativo"),"",IF(COUNTIFS($A$4:$A11884,$A11884,$G$4:$G11884,"Ativo")=1,1,0))</f>
        <v/>
      </c>
    </row>
    <row r="11885" spans="1:55" x14ac:dyDescent="0.3">
      <c r="A11885" s="76"/>
      <c r="B11885" s="104"/>
      <c r="C11885" s="76"/>
      <c r="D11885" s="77"/>
      <c r="E11885" s="12"/>
      <c r="F11885" s="78"/>
      <c r="G11885" s="77"/>
      <c r="H11885" s="79"/>
      <c r="BA11885" s="5" t="str">
        <f t="shared" si="185"/>
        <v/>
      </c>
      <c r="BB11885" s="5" t="str">
        <f>IF(OR($E11885="",$G11885&lt;&gt;"Ativo"),"",IF(COUNTIFS($E$4:$E11885,$E11885,$A$4:$A11885,$A11885,$G$4:$G11885,"Ativo")=1,1,0))</f>
        <v/>
      </c>
      <c r="BC11885" t="str">
        <f>IF(OR($A11885="",$G11885&lt;&gt;"Ativo"),"",IF(COUNTIFS($A$4:$A11885,$A11885,$G$4:$G11885,"Ativo")=1,1,0))</f>
        <v/>
      </c>
    </row>
    <row r="11886" spans="1:55" x14ac:dyDescent="0.3">
      <c r="A11886" s="76"/>
      <c r="B11886" s="104"/>
      <c r="C11886" s="76"/>
      <c r="D11886" s="77"/>
      <c r="E11886" s="12"/>
      <c r="F11886" s="78"/>
      <c r="G11886" s="77"/>
      <c r="H11886" s="79"/>
      <c r="BA11886" s="5" t="str">
        <f t="shared" si="185"/>
        <v/>
      </c>
      <c r="BB11886" s="5" t="str">
        <f>IF(OR($E11886="",$G11886&lt;&gt;"Ativo"),"",IF(COUNTIFS($E$4:$E11886,$E11886,$A$4:$A11886,$A11886,$G$4:$G11886,"Ativo")=1,1,0))</f>
        <v/>
      </c>
      <c r="BC11886" t="str">
        <f>IF(OR($A11886="",$G11886&lt;&gt;"Ativo"),"",IF(COUNTIFS($A$4:$A11886,$A11886,$G$4:$G11886,"Ativo")=1,1,0))</f>
        <v/>
      </c>
    </row>
    <row r="11887" spans="1:55" x14ac:dyDescent="0.3">
      <c r="A11887" s="76"/>
      <c r="B11887" s="104"/>
      <c r="C11887" s="76"/>
      <c r="D11887" s="77"/>
      <c r="E11887" s="12"/>
      <c r="F11887" s="78"/>
      <c r="G11887" s="77"/>
      <c r="H11887" s="79"/>
      <c r="BA11887" s="5" t="str">
        <f t="shared" si="185"/>
        <v/>
      </c>
      <c r="BB11887" s="5" t="str">
        <f>IF(OR($E11887="",$G11887&lt;&gt;"Ativo"),"",IF(COUNTIFS($E$4:$E11887,$E11887,$A$4:$A11887,$A11887,$G$4:$G11887,"Ativo")=1,1,0))</f>
        <v/>
      </c>
      <c r="BC11887" t="str">
        <f>IF(OR($A11887="",$G11887&lt;&gt;"Ativo"),"",IF(COUNTIFS($A$4:$A11887,$A11887,$G$4:$G11887,"Ativo")=1,1,0))</f>
        <v/>
      </c>
    </row>
    <row r="11888" spans="1:55" x14ac:dyDescent="0.3">
      <c r="A11888" s="76"/>
      <c r="B11888" s="104"/>
      <c r="C11888" s="76"/>
      <c r="D11888" s="77"/>
      <c r="E11888" s="12"/>
      <c r="F11888" s="78"/>
      <c r="G11888" s="77"/>
      <c r="H11888" s="79"/>
      <c r="BA11888" s="5" t="str">
        <f t="shared" si="185"/>
        <v/>
      </c>
      <c r="BB11888" s="5" t="str">
        <f>IF(OR($E11888="",$G11888&lt;&gt;"Ativo"),"",IF(COUNTIFS($E$4:$E11888,$E11888,$A$4:$A11888,$A11888,$G$4:$G11888,"Ativo")=1,1,0))</f>
        <v/>
      </c>
      <c r="BC11888" t="str">
        <f>IF(OR($A11888="",$G11888&lt;&gt;"Ativo"),"",IF(COUNTIFS($A$4:$A11888,$A11888,$G$4:$G11888,"Ativo")=1,1,0))</f>
        <v/>
      </c>
    </row>
    <row r="11889" spans="1:55" x14ac:dyDescent="0.3">
      <c r="A11889" s="76"/>
      <c r="B11889" s="104"/>
      <c r="C11889" s="76"/>
      <c r="D11889" s="77"/>
      <c r="E11889" s="12"/>
      <c r="F11889" s="78"/>
      <c r="G11889" s="77"/>
      <c r="H11889" s="79"/>
      <c r="BA11889" s="5" t="str">
        <f t="shared" si="185"/>
        <v/>
      </c>
      <c r="BB11889" s="5" t="str">
        <f>IF(OR($E11889="",$G11889&lt;&gt;"Ativo"),"",IF(COUNTIFS($E$4:$E11889,$E11889,$A$4:$A11889,$A11889,$G$4:$G11889,"Ativo")=1,1,0))</f>
        <v/>
      </c>
      <c r="BC11889" t="str">
        <f>IF(OR($A11889="",$G11889&lt;&gt;"Ativo"),"",IF(COUNTIFS($A$4:$A11889,$A11889,$G$4:$G11889,"Ativo")=1,1,0))</f>
        <v/>
      </c>
    </row>
    <row r="11890" spans="1:55" x14ac:dyDescent="0.3">
      <c r="A11890" s="76"/>
      <c r="B11890" s="104"/>
      <c r="C11890" s="76"/>
      <c r="D11890" s="77"/>
      <c r="E11890" s="12"/>
      <c r="F11890" s="78"/>
      <c r="G11890" s="77"/>
      <c r="H11890" s="79"/>
      <c r="BA11890" s="5" t="str">
        <f t="shared" si="185"/>
        <v/>
      </c>
      <c r="BB11890" s="5" t="str">
        <f>IF(OR($E11890="",$G11890&lt;&gt;"Ativo"),"",IF(COUNTIFS($E$4:$E11890,$E11890,$A$4:$A11890,$A11890,$G$4:$G11890,"Ativo")=1,1,0))</f>
        <v/>
      </c>
      <c r="BC11890" t="str">
        <f>IF(OR($A11890="",$G11890&lt;&gt;"Ativo"),"",IF(COUNTIFS($A$4:$A11890,$A11890,$G$4:$G11890,"Ativo")=1,1,0))</f>
        <v/>
      </c>
    </row>
    <row r="11891" spans="1:55" x14ac:dyDescent="0.3">
      <c r="A11891" s="76"/>
      <c r="B11891" s="104"/>
      <c r="C11891" s="76"/>
      <c r="D11891" s="77"/>
      <c r="E11891" s="12"/>
      <c r="F11891" s="78"/>
      <c r="G11891" s="77"/>
      <c r="H11891" s="79"/>
      <c r="BA11891" s="5" t="str">
        <f t="shared" si="185"/>
        <v/>
      </c>
      <c r="BB11891" s="5" t="str">
        <f>IF(OR($E11891="",$G11891&lt;&gt;"Ativo"),"",IF(COUNTIFS($E$4:$E11891,$E11891,$A$4:$A11891,$A11891,$G$4:$G11891,"Ativo")=1,1,0))</f>
        <v/>
      </c>
      <c r="BC11891" t="str">
        <f>IF(OR($A11891="",$G11891&lt;&gt;"Ativo"),"",IF(COUNTIFS($A$4:$A11891,$A11891,$G$4:$G11891,"Ativo")=1,1,0))</f>
        <v/>
      </c>
    </row>
    <row r="11892" spans="1:55" x14ac:dyDescent="0.3">
      <c r="A11892" s="76"/>
      <c r="B11892" s="104"/>
      <c r="C11892" s="76"/>
      <c r="D11892" s="77"/>
      <c r="E11892" s="12"/>
      <c r="F11892" s="78"/>
      <c r="G11892" s="77"/>
      <c r="H11892" s="79"/>
      <c r="BA11892" s="5" t="str">
        <f t="shared" si="185"/>
        <v/>
      </c>
      <c r="BB11892" s="5" t="str">
        <f>IF(OR($E11892="",$G11892&lt;&gt;"Ativo"),"",IF(COUNTIFS($E$4:$E11892,$E11892,$A$4:$A11892,$A11892,$G$4:$G11892,"Ativo")=1,1,0))</f>
        <v/>
      </c>
      <c r="BC11892" t="str">
        <f>IF(OR($A11892="",$G11892&lt;&gt;"Ativo"),"",IF(COUNTIFS($A$4:$A11892,$A11892,$G$4:$G11892,"Ativo")=1,1,0))</f>
        <v/>
      </c>
    </row>
    <row r="11893" spans="1:55" x14ac:dyDescent="0.3">
      <c r="A11893" s="76"/>
      <c r="B11893" s="104"/>
      <c r="C11893" s="76"/>
      <c r="D11893" s="77"/>
      <c r="E11893" s="12"/>
      <c r="F11893" s="78"/>
      <c r="G11893" s="77"/>
      <c r="H11893" s="79"/>
      <c r="BA11893" s="5" t="str">
        <f t="shared" si="185"/>
        <v/>
      </c>
      <c r="BB11893" s="5" t="str">
        <f>IF(OR($E11893="",$G11893&lt;&gt;"Ativo"),"",IF(COUNTIFS($E$4:$E11893,$E11893,$A$4:$A11893,$A11893,$G$4:$G11893,"Ativo")=1,1,0))</f>
        <v/>
      </c>
      <c r="BC11893" t="str">
        <f>IF(OR($A11893="",$G11893&lt;&gt;"Ativo"),"",IF(COUNTIFS($A$4:$A11893,$A11893,$G$4:$G11893,"Ativo")=1,1,0))</f>
        <v/>
      </c>
    </row>
    <row r="11894" spans="1:55" x14ac:dyDescent="0.3">
      <c r="A11894" s="76"/>
      <c r="B11894" s="104"/>
      <c r="C11894" s="76"/>
      <c r="D11894" s="77"/>
      <c r="E11894" s="12"/>
      <c r="F11894" s="78"/>
      <c r="G11894" s="77"/>
      <c r="H11894" s="79"/>
      <c r="BA11894" s="5" t="str">
        <f t="shared" si="185"/>
        <v/>
      </c>
      <c r="BB11894" s="5" t="str">
        <f>IF(OR($E11894="",$G11894&lt;&gt;"Ativo"),"",IF(COUNTIFS($E$4:$E11894,$E11894,$A$4:$A11894,$A11894,$G$4:$G11894,"Ativo")=1,1,0))</f>
        <v/>
      </c>
      <c r="BC11894" t="str">
        <f>IF(OR($A11894="",$G11894&lt;&gt;"Ativo"),"",IF(COUNTIFS($A$4:$A11894,$A11894,$G$4:$G11894,"Ativo")=1,1,0))</f>
        <v/>
      </c>
    </row>
    <row r="11895" spans="1:55" x14ac:dyDescent="0.3">
      <c r="A11895" s="76"/>
      <c r="B11895" s="104"/>
      <c r="C11895" s="76"/>
      <c r="D11895" s="77"/>
      <c r="E11895" s="12"/>
      <c r="F11895" s="78"/>
      <c r="G11895" s="77"/>
      <c r="H11895" s="79"/>
      <c r="BA11895" s="5" t="str">
        <f t="shared" si="185"/>
        <v/>
      </c>
      <c r="BB11895" s="5" t="str">
        <f>IF(OR($E11895="",$G11895&lt;&gt;"Ativo"),"",IF(COUNTIFS($E$4:$E11895,$E11895,$A$4:$A11895,$A11895,$G$4:$G11895,"Ativo")=1,1,0))</f>
        <v/>
      </c>
      <c r="BC11895" t="str">
        <f>IF(OR($A11895="",$G11895&lt;&gt;"Ativo"),"",IF(COUNTIFS($A$4:$A11895,$A11895,$G$4:$G11895,"Ativo")=1,1,0))</f>
        <v/>
      </c>
    </row>
    <row r="11896" spans="1:55" x14ac:dyDescent="0.3">
      <c r="A11896" s="76"/>
      <c r="B11896" s="104"/>
      <c r="C11896" s="76"/>
      <c r="D11896" s="77"/>
      <c r="E11896" s="12"/>
      <c r="F11896" s="78"/>
      <c r="G11896" s="77"/>
      <c r="H11896" s="79"/>
      <c r="BA11896" s="5" t="str">
        <f t="shared" si="185"/>
        <v/>
      </c>
      <c r="BB11896" s="5" t="str">
        <f>IF(OR($E11896="",$G11896&lt;&gt;"Ativo"),"",IF(COUNTIFS($E$4:$E11896,$E11896,$A$4:$A11896,$A11896,$G$4:$G11896,"Ativo")=1,1,0))</f>
        <v/>
      </c>
      <c r="BC11896" t="str">
        <f>IF(OR($A11896="",$G11896&lt;&gt;"Ativo"),"",IF(COUNTIFS($A$4:$A11896,$A11896,$G$4:$G11896,"Ativo")=1,1,0))</f>
        <v/>
      </c>
    </row>
    <row r="11897" spans="1:55" x14ac:dyDescent="0.3">
      <c r="A11897" s="76"/>
      <c r="B11897" s="104"/>
      <c r="C11897" s="76"/>
      <c r="D11897" s="77"/>
      <c r="E11897" s="12"/>
      <c r="F11897" s="78"/>
      <c r="G11897" s="77"/>
      <c r="H11897" s="79"/>
      <c r="BA11897" s="5" t="str">
        <f t="shared" si="185"/>
        <v/>
      </c>
      <c r="BB11897" s="5" t="str">
        <f>IF(OR($E11897="",$G11897&lt;&gt;"Ativo"),"",IF(COUNTIFS($E$4:$E11897,$E11897,$A$4:$A11897,$A11897,$G$4:$G11897,"Ativo")=1,1,0))</f>
        <v/>
      </c>
      <c r="BC11897" t="str">
        <f>IF(OR($A11897="",$G11897&lt;&gt;"Ativo"),"",IF(COUNTIFS($A$4:$A11897,$A11897,$G$4:$G11897,"Ativo")=1,1,0))</f>
        <v/>
      </c>
    </row>
    <row r="11898" spans="1:55" x14ac:dyDescent="0.3">
      <c r="A11898" s="76"/>
      <c r="B11898" s="104"/>
      <c r="C11898" s="76"/>
      <c r="D11898" s="77"/>
      <c r="E11898" s="12"/>
      <c r="F11898" s="78"/>
      <c r="G11898" s="77"/>
      <c r="H11898" s="79"/>
      <c r="BA11898" s="5" t="str">
        <f t="shared" si="185"/>
        <v/>
      </c>
      <c r="BB11898" s="5" t="str">
        <f>IF(OR($E11898="",$G11898&lt;&gt;"Ativo"),"",IF(COUNTIFS($E$4:$E11898,$E11898,$A$4:$A11898,$A11898,$G$4:$G11898,"Ativo")=1,1,0))</f>
        <v/>
      </c>
      <c r="BC11898" t="str">
        <f>IF(OR($A11898="",$G11898&lt;&gt;"Ativo"),"",IF(COUNTIFS($A$4:$A11898,$A11898,$G$4:$G11898,"Ativo")=1,1,0))</f>
        <v/>
      </c>
    </row>
    <row r="11899" spans="1:55" x14ac:dyDescent="0.3">
      <c r="A11899" s="76"/>
      <c r="B11899" s="104"/>
      <c r="C11899" s="76"/>
      <c r="D11899" s="77"/>
      <c r="E11899" s="12"/>
      <c r="F11899" s="78"/>
      <c r="G11899" s="77"/>
      <c r="H11899" s="79"/>
      <c r="BA11899" s="5" t="str">
        <f t="shared" si="185"/>
        <v/>
      </c>
      <c r="BB11899" s="5" t="str">
        <f>IF(OR($E11899="",$G11899&lt;&gt;"Ativo"),"",IF(COUNTIFS($E$4:$E11899,$E11899,$A$4:$A11899,$A11899,$G$4:$G11899,"Ativo")=1,1,0))</f>
        <v/>
      </c>
      <c r="BC11899" t="str">
        <f>IF(OR($A11899="",$G11899&lt;&gt;"Ativo"),"",IF(COUNTIFS($A$4:$A11899,$A11899,$G$4:$G11899,"Ativo")=1,1,0))</f>
        <v/>
      </c>
    </row>
    <row r="11900" spans="1:55" x14ac:dyDescent="0.3">
      <c r="A11900" s="76"/>
      <c r="B11900" s="104"/>
      <c r="C11900" s="76"/>
      <c r="D11900" s="77"/>
      <c r="E11900" s="12"/>
      <c r="F11900" s="78"/>
      <c r="G11900" s="77"/>
      <c r="H11900" s="79"/>
      <c r="BA11900" s="5" t="str">
        <f t="shared" si="185"/>
        <v/>
      </c>
      <c r="BB11900" s="5" t="str">
        <f>IF(OR($E11900="",$G11900&lt;&gt;"Ativo"),"",IF(COUNTIFS($E$4:$E11900,$E11900,$A$4:$A11900,$A11900,$G$4:$G11900,"Ativo")=1,1,0))</f>
        <v/>
      </c>
      <c r="BC11900" t="str">
        <f>IF(OR($A11900="",$G11900&lt;&gt;"Ativo"),"",IF(COUNTIFS($A$4:$A11900,$A11900,$G$4:$G11900,"Ativo")=1,1,0))</f>
        <v/>
      </c>
    </row>
    <row r="11901" spans="1:55" x14ac:dyDescent="0.3">
      <c r="A11901" s="76"/>
      <c r="B11901" s="104"/>
      <c r="C11901" s="76"/>
      <c r="D11901" s="77"/>
      <c r="E11901" s="12"/>
      <c r="F11901" s="78"/>
      <c r="G11901" s="77"/>
      <c r="H11901" s="79"/>
      <c r="BA11901" s="5" t="str">
        <f t="shared" si="185"/>
        <v/>
      </c>
      <c r="BB11901" s="5" t="str">
        <f>IF(OR($E11901="",$G11901&lt;&gt;"Ativo"),"",IF(COUNTIFS($E$4:$E11901,$E11901,$A$4:$A11901,$A11901,$G$4:$G11901,"Ativo")=1,1,0))</f>
        <v/>
      </c>
      <c r="BC11901" t="str">
        <f>IF(OR($A11901="",$G11901&lt;&gt;"Ativo"),"",IF(COUNTIFS($A$4:$A11901,$A11901,$G$4:$G11901,"Ativo")=1,1,0))</f>
        <v/>
      </c>
    </row>
    <row r="11902" spans="1:55" x14ac:dyDescent="0.3">
      <c r="A11902" s="76"/>
      <c r="B11902" s="104"/>
      <c r="C11902" s="76"/>
      <c r="D11902" s="77"/>
      <c r="E11902" s="12"/>
      <c r="F11902" s="78"/>
      <c r="G11902" s="77"/>
      <c r="H11902" s="79"/>
      <c r="BA11902" s="5" t="str">
        <f t="shared" si="185"/>
        <v/>
      </c>
      <c r="BB11902" s="5" t="str">
        <f>IF(OR($E11902="",$G11902&lt;&gt;"Ativo"),"",IF(COUNTIFS($E$4:$E11902,$E11902,$A$4:$A11902,$A11902,$G$4:$G11902,"Ativo")=1,1,0))</f>
        <v/>
      </c>
      <c r="BC11902" t="str">
        <f>IF(OR($A11902="",$G11902&lt;&gt;"Ativo"),"",IF(COUNTIFS($A$4:$A11902,$A11902,$G$4:$G11902,"Ativo")=1,1,0))</f>
        <v/>
      </c>
    </row>
    <row r="11903" spans="1:55" x14ac:dyDescent="0.3">
      <c r="A11903" s="76"/>
      <c r="B11903" s="104"/>
      <c r="C11903" s="76"/>
      <c r="D11903" s="77"/>
      <c r="E11903" s="12"/>
      <c r="F11903" s="78"/>
      <c r="G11903" s="77"/>
      <c r="H11903" s="79"/>
      <c r="BA11903" s="5" t="str">
        <f t="shared" si="185"/>
        <v/>
      </c>
      <c r="BB11903" s="5" t="str">
        <f>IF(OR($E11903="",$G11903&lt;&gt;"Ativo"),"",IF(COUNTIFS($E$4:$E11903,$E11903,$A$4:$A11903,$A11903,$G$4:$G11903,"Ativo")=1,1,0))</f>
        <v/>
      </c>
      <c r="BC11903" t="str">
        <f>IF(OR($A11903="",$G11903&lt;&gt;"Ativo"),"",IF(COUNTIFS($A$4:$A11903,$A11903,$G$4:$G11903,"Ativo")=1,1,0))</f>
        <v/>
      </c>
    </row>
    <row r="11904" spans="1:55" x14ac:dyDescent="0.3">
      <c r="A11904" s="76"/>
      <c r="B11904" s="104"/>
      <c r="C11904" s="76"/>
      <c r="D11904" s="77"/>
      <c r="E11904" s="12"/>
      <c r="F11904" s="78"/>
      <c r="G11904" s="77"/>
      <c r="H11904" s="79"/>
      <c r="BA11904" s="5" t="str">
        <f t="shared" si="185"/>
        <v/>
      </c>
      <c r="BB11904" s="5" t="str">
        <f>IF(OR($E11904="",$G11904&lt;&gt;"Ativo"),"",IF(COUNTIFS($E$4:$E11904,$E11904,$A$4:$A11904,$A11904,$G$4:$G11904,"Ativo")=1,1,0))</f>
        <v/>
      </c>
      <c r="BC11904" t="str">
        <f>IF(OR($A11904="",$G11904&lt;&gt;"Ativo"),"",IF(COUNTIFS($A$4:$A11904,$A11904,$G$4:$G11904,"Ativo")=1,1,0))</f>
        <v/>
      </c>
    </row>
    <row r="11905" spans="1:55" x14ac:dyDescent="0.3">
      <c r="A11905" s="76"/>
      <c r="B11905" s="104"/>
      <c r="C11905" s="76"/>
      <c r="D11905" s="77"/>
      <c r="E11905" s="12"/>
      <c r="F11905" s="78"/>
      <c r="G11905" s="77"/>
      <c r="H11905" s="79"/>
      <c r="BA11905" s="5" t="str">
        <f t="shared" si="185"/>
        <v/>
      </c>
      <c r="BB11905" s="5" t="str">
        <f>IF(OR($E11905="",$G11905&lt;&gt;"Ativo"),"",IF(COUNTIFS($E$4:$E11905,$E11905,$A$4:$A11905,$A11905,$G$4:$G11905,"Ativo")=1,1,0))</f>
        <v/>
      </c>
      <c r="BC11905" t="str">
        <f>IF(OR($A11905="",$G11905&lt;&gt;"Ativo"),"",IF(COUNTIFS($A$4:$A11905,$A11905,$G$4:$G11905,"Ativo")=1,1,0))</f>
        <v/>
      </c>
    </row>
    <row r="11906" spans="1:55" x14ac:dyDescent="0.3">
      <c r="A11906" s="76"/>
      <c r="B11906" s="104"/>
      <c r="C11906" s="76"/>
      <c r="D11906" s="77"/>
      <c r="E11906" s="12"/>
      <c r="F11906" s="78"/>
      <c r="G11906" s="77"/>
      <c r="H11906" s="79"/>
      <c r="BA11906" s="5" t="str">
        <f t="shared" si="185"/>
        <v/>
      </c>
      <c r="BB11906" s="5" t="str">
        <f>IF(OR($E11906="",$G11906&lt;&gt;"Ativo"),"",IF(COUNTIFS($E$4:$E11906,$E11906,$A$4:$A11906,$A11906,$G$4:$G11906,"Ativo")=1,1,0))</f>
        <v/>
      </c>
      <c r="BC11906" t="str">
        <f>IF(OR($A11906="",$G11906&lt;&gt;"Ativo"),"",IF(COUNTIFS($A$4:$A11906,$A11906,$G$4:$G11906,"Ativo")=1,1,0))</f>
        <v/>
      </c>
    </row>
    <row r="11907" spans="1:55" x14ac:dyDescent="0.3">
      <c r="A11907" s="76"/>
      <c r="B11907" s="104"/>
      <c r="C11907" s="76"/>
      <c r="D11907" s="77"/>
      <c r="E11907" s="12"/>
      <c r="F11907" s="78"/>
      <c r="G11907" s="77"/>
      <c r="H11907" s="79"/>
      <c r="BA11907" s="5" t="str">
        <f t="shared" si="185"/>
        <v/>
      </c>
      <c r="BB11907" s="5" t="str">
        <f>IF(OR($E11907="",$G11907&lt;&gt;"Ativo"),"",IF(COUNTIFS($E$4:$E11907,$E11907,$A$4:$A11907,$A11907,$G$4:$G11907,"Ativo")=1,1,0))</f>
        <v/>
      </c>
      <c r="BC11907" t="str">
        <f>IF(OR($A11907="",$G11907&lt;&gt;"Ativo"),"",IF(COUNTIFS($A$4:$A11907,$A11907,$G$4:$G11907,"Ativo")=1,1,0))</f>
        <v/>
      </c>
    </row>
    <row r="11908" spans="1:55" x14ac:dyDescent="0.3">
      <c r="A11908" s="76"/>
      <c r="B11908" s="104"/>
      <c r="C11908" s="76"/>
      <c r="D11908" s="77"/>
      <c r="E11908" s="12"/>
      <c r="F11908" s="78"/>
      <c r="G11908" s="77"/>
      <c r="H11908" s="79"/>
      <c r="BA11908" s="5" t="str">
        <f t="shared" ref="BA11908:BA11971" si="186">IF($D11908="","",MID($D11908,4,LEN($D11908)-5))</f>
        <v/>
      </c>
      <c r="BB11908" s="5" t="str">
        <f>IF(OR($E11908="",$G11908&lt;&gt;"Ativo"),"",IF(COUNTIFS($E$4:$E11908,$E11908,$A$4:$A11908,$A11908,$G$4:$G11908,"Ativo")=1,1,0))</f>
        <v/>
      </c>
      <c r="BC11908" t="str">
        <f>IF(OR($A11908="",$G11908&lt;&gt;"Ativo"),"",IF(COUNTIFS($A$4:$A11908,$A11908,$G$4:$G11908,"Ativo")=1,1,0))</f>
        <v/>
      </c>
    </row>
    <row r="11909" spans="1:55" x14ac:dyDescent="0.3">
      <c r="A11909" s="76"/>
      <c r="B11909" s="104"/>
      <c r="C11909" s="76"/>
      <c r="D11909" s="77"/>
      <c r="E11909" s="12"/>
      <c r="F11909" s="78"/>
      <c r="G11909" s="77"/>
      <c r="H11909" s="79"/>
      <c r="BA11909" s="5" t="str">
        <f t="shared" si="186"/>
        <v/>
      </c>
      <c r="BB11909" s="5" t="str">
        <f>IF(OR($E11909="",$G11909&lt;&gt;"Ativo"),"",IF(COUNTIFS($E$4:$E11909,$E11909,$A$4:$A11909,$A11909,$G$4:$G11909,"Ativo")=1,1,0))</f>
        <v/>
      </c>
      <c r="BC11909" t="str">
        <f>IF(OR($A11909="",$G11909&lt;&gt;"Ativo"),"",IF(COUNTIFS($A$4:$A11909,$A11909,$G$4:$G11909,"Ativo")=1,1,0))</f>
        <v/>
      </c>
    </row>
    <row r="11910" spans="1:55" x14ac:dyDescent="0.3">
      <c r="A11910" s="76"/>
      <c r="B11910" s="104"/>
      <c r="C11910" s="76"/>
      <c r="D11910" s="77"/>
      <c r="E11910" s="12"/>
      <c r="F11910" s="78"/>
      <c r="G11910" s="77"/>
      <c r="H11910" s="79"/>
      <c r="BA11910" s="5" t="str">
        <f t="shared" si="186"/>
        <v/>
      </c>
      <c r="BB11910" s="5" t="str">
        <f>IF(OR($E11910="",$G11910&lt;&gt;"Ativo"),"",IF(COUNTIFS($E$4:$E11910,$E11910,$A$4:$A11910,$A11910,$G$4:$G11910,"Ativo")=1,1,0))</f>
        <v/>
      </c>
      <c r="BC11910" t="str">
        <f>IF(OR($A11910="",$G11910&lt;&gt;"Ativo"),"",IF(COUNTIFS($A$4:$A11910,$A11910,$G$4:$G11910,"Ativo")=1,1,0))</f>
        <v/>
      </c>
    </row>
    <row r="11911" spans="1:55" x14ac:dyDescent="0.3">
      <c r="A11911" s="76"/>
      <c r="B11911" s="104"/>
      <c r="C11911" s="76"/>
      <c r="D11911" s="77"/>
      <c r="E11911" s="12"/>
      <c r="F11911" s="78"/>
      <c r="G11911" s="77"/>
      <c r="H11911" s="79"/>
      <c r="BA11911" s="5" t="str">
        <f t="shared" si="186"/>
        <v/>
      </c>
      <c r="BB11911" s="5" t="str">
        <f>IF(OR($E11911="",$G11911&lt;&gt;"Ativo"),"",IF(COUNTIFS($E$4:$E11911,$E11911,$A$4:$A11911,$A11911,$G$4:$G11911,"Ativo")=1,1,0))</f>
        <v/>
      </c>
      <c r="BC11911" t="str">
        <f>IF(OR($A11911="",$G11911&lt;&gt;"Ativo"),"",IF(COUNTIFS($A$4:$A11911,$A11911,$G$4:$G11911,"Ativo")=1,1,0))</f>
        <v/>
      </c>
    </row>
    <row r="11912" spans="1:55" x14ac:dyDescent="0.3">
      <c r="A11912" s="76"/>
      <c r="B11912" s="104"/>
      <c r="C11912" s="76"/>
      <c r="D11912" s="77"/>
      <c r="E11912" s="12"/>
      <c r="F11912" s="78"/>
      <c r="G11912" s="77"/>
      <c r="H11912" s="79"/>
      <c r="BA11912" s="5" t="str">
        <f t="shared" si="186"/>
        <v/>
      </c>
      <c r="BB11912" s="5" t="str">
        <f>IF(OR($E11912="",$G11912&lt;&gt;"Ativo"),"",IF(COUNTIFS($E$4:$E11912,$E11912,$A$4:$A11912,$A11912,$G$4:$G11912,"Ativo")=1,1,0))</f>
        <v/>
      </c>
      <c r="BC11912" t="str">
        <f>IF(OR($A11912="",$G11912&lt;&gt;"Ativo"),"",IF(COUNTIFS($A$4:$A11912,$A11912,$G$4:$G11912,"Ativo")=1,1,0))</f>
        <v/>
      </c>
    </row>
    <row r="11913" spans="1:55" x14ac:dyDescent="0.3">
      <c r="A11913" s="76"/>
      <c r="B11913" s="104"/>
      <c r="C11913" s="76"/>
      <c r="D11913" s="77"/>
      <c r="E11913" s="12"/>
      <c r="F11913" s="78"/>
      <c r="G11913" s="77"/>
      <c r="H11913" s="79"/>
      <c r="BA11913" s="5" t="str">
        <f t="shared" si="186"/>
        <v/>
      </c>
      <c r="BB11913" s="5" t="str">
        <f>IF(OR($E11913="",$G11913&lt;&gt;"Ativo"),"",IF(COUNTIFS($E$4:$E11913,$E11913,$A$4:$A11913,$A11913,$G$4:$G11913,"Ativo")=1,1,0))</f>
        <v/>
      </c>
      <c r="BC11913" t="str">
        <f>IF(OR($A11913="",$G11913&lt;&gt;"Ativo"),"",IF(COUNTIFS($A$4:$A11913,$A11913,$G$4:$G11913,"Ativo")=1,1,0))</f>
        <v/>
      </c>
    </row>
    <row r="11914" spans="1:55" x14ac:dyDescent="0.3">
      <c r="A11914" s="76"/>
      <c r="B11914" s="104"/>
      <c r="C11914" s="76"/>
      <c r="D11914" s="77"/>
      <c r="E11914" s="12"/>
      <c r="F11914" s="78"/>
      <c r="G11914" s="77"/>
      <c r="H11914" s="79"/>
      <c r="BA11914" s="5" t="str">
        <f t="shared" si="186"/>
        <v/>
      </c>
      <c r="BB11914" s="5" t="str">
        <f>IF(OR($E11914="",$G11914&lt;&gt;"Ativo"),"",IF(COUNTIFS($E$4:$E11914,$E11914,$A$4:$A11914,$A11914,$G$4:$G11914,"Ativo")=1,1,0))</f>
        <v/>
      </c>
      <c r="BC11914" t="str">
        <f>IF(OR($A11914="",$G11914&lt;&gt;"Ativo"),"",IF(COUNTIFS($A$4:$A11914,$A11914,$G$4:$G11914,"Ativo")=1,1,0))</f>
        <v/>
      </c>
    </row>
    <row r="11915" spans="1:55" x14ac:dyDescent="0.3">
      <c r="A11915" s="76"/>
      <c r="B11915" s="104"/>
      <c r="C11915" s="76"/>
      <c r="D11915" s="77"/>
      <c r="E11915" s="12"/>
      <c r="F11915" s="78"/>
      <c r="G11915" s="77"/>
      <c r="H11915" s="79"/>
      <c r="BA11915" s="5" t="str">
        <f t="shared" si="186"/>
        <v/>
      </c>
      <c r="BB11915" s="5" t="str">
        <f>IF(OR($E11915="",$G11915&lt;&gt;"Ativo"),"",IF(COUNTIFS($E$4:$E11915,$E11915,$A$4:$A11915,$A11915,$G$4:$G11915,"Ativo")=1,1,0))</f>
        <v/>
      </c>
      <c r="BC11915" t="str">
        <f>IF(OR($A11915="",$G11915&lt;&gt;"Ativo"),"",IF(COUNTIFS($A$4:$A11915,$A11915,$G$4:$G11915,"Ativo")=1,1,0))</f>
        <v/>
      </c>
    </row>
    <row r="11916" spans="1:55" x14ac:dyDescent="0.3">
      <c r="A11916" s="76"/>
      <c r="B11916" s="104"/>
      <c r="C11916" s="76"/>
      <c r="D11916" s="77"/>
      <c r="E11916" s="12"/>
      <c r="F11916" s="78"/>
      <c r="G11916" s="77"/>
      <c r="H11916" s="79"/>
      <c r="BA11916" s="5" t="str">
        <f t="shared" si="186"/>
        <v/>
      </c>
      <c r="BB11916" s="5" t="str">
        <f>IF(OR($E11916="",$G11916&lt;&gt;"Ativo"),"",IF(COUNTIFS($E$4:$E11916,$E11916,$A$4:$A11916,$A11916,$G$4:$G11916,"Ativo")=1,1,0))</f>
        <v/>
      </c>
      <c r="BC11916" t="str">
        <f>IF(OR($A11916="",$G11916&lt;&gt;"Ativo"),"",IF(COUNTIFS($A$4:$A11916,$A11916,$G$4:$G11916,"Ativo")=1,1,0))</f>
        <v/>
      </c>
    </row>
    <row r="11917" spans="1:55" x14ac:dyDescent="0.3">
      <c r="A11917" s="76"/>
      <c r="B11917" s="104"/>
      <c r="C11917" s="76"/>
      <c r="D11917" s="77"/>
      <c r="E11917" s="12"/>
      <c r="F11917" s="78"/>
      <c r="G11917" s="77"/>
      <c r="H11917" s="79"/>
      <c r="BA11917" s="5" t="str">
        <f t="shared" si="186"/>
        <v/>
      </c>
      <c r="BB11917" s="5" t="str">
        <f>IF(OR($E11917="",$G11917&lt;&gt;"Ativo"),"",IF(COUNTIFS($E$4:$E11917,$E11917,$A$4:$A11917,$A11917,$G$4:$G11917,"Ativo")=1,1,0))</f>
        <v/>
      </c>
      <c r="BC11917" t="str">
        <f>IF(OR($A11917="",$G11917&lt;&gt;"Ativo"),"",IF(COUNTIFS($A$4:$A11917,$A11917,$G$4:$G11917,"Ativo")=1,1,0))</f>
        <v/>
      </c>
    </row>
    <row r="11918" spans="1:55" x14ac:dyDescent="0.3">
      <c r="A11918" s="76"/>
      <c r="B11918" s="104"/>
      <c r="C11918" s="76"/>
      <c r="D11918" s="77"/>
      <c r="E11918" s="12"/>
      <c r="F11918" s="78"/>
      <c r="G11918" s="77"/>
      <c r="H11918" s="79"/>
      <c r="BA11918" s="5" t="str">
        <f t="shared" si="186"/>
        <v/>
      </c>
      <c r="BB11918" s="5" t="str">
        <f>IF(OR($E11918="",$G11918&lt;&gt;"Ativo"),"",IF(COUNTIFS($E$4:$E11918,$E11918,$A$4:$A11918,$A11918,$G$4:$G11918,"Ativo")=1,1,0))</f>
        <v/>
      </c>
      <c r="BC11918" t="str">
        <f>IF(OR($A11918="",$G11918&lt;&gt;"Ativo"),"",IF(COUNTIFS($A$4:$A11918,$A11918,$G$4:$G11918,"Ativo")=1,1,0))</f>
        <v/>
      </c>
    </row>
    <row r="11919" spans="1:55" x14ac:dyDescent="0.3">
      <c r="A11919" s="76"/>
      <c r="B11919" s="104"/>
      <c r="C11919" s="76"/>
      <c r="D11919" s="77"/>
      <c r="E11919" s="12"/>
      <c r="F11919" s="78"/>
      <c r="G11919" s="77"/>
      <c r="H11919" s="79"/>
      <c r="BA11919" s="5" t="str">
        <f t="shared" si="186"/>
        <v/>
      </c>
      <c r="BB11919" s="5" t="str">
        <f>IF(OR($E11919="",$G11919&lt;&gt;"Ativo"),"",IF(COUNTIFS($E$4:$E11919,$E11919,$A$4:$A11919,$A11919,$G$4:$G11919,"Ativo")=1,1,0))</f>
        <v/>
      </c>
      <c r="BC11919" t="str">
        <f>IF(OR($A11919="",$G11919&lt;&gt;"Ativo"),"",IF(COUNTIFS($A$4:$A11919,$A11919,$G$4:$G11919,"Ativo")=1,1,0))</f>
        <v/>
      </c>
    </row>
    <row r="11920" spans="1:55" x14ac:dyDescent="0.3">
      <c r="A11920" s="76"/>
      <c r="B11920" s="104"/>
      <c r="C11920" s="76"/>
      <c r="D11920" s="77"/>
      <c r="E11920" s="12"/>
      <c r="F11920" s="78"/>
      <c r="G11920" s="77"/>
      <c r="H11920" s="79"/>
      <c r="BA11920" s="5" t="str">
        <f t="shared" si="186"/>
        <v/>
      </c>
      <c r="BB11920" s="5" t="str">
        <f>IF(OR($E11920="",$G11920&lt;&gt;"Ativo"),"",IF(COUNTIFS($E$4:$E11920,$E11920,$A$4:$A11920,$A11920,$G$4:$G11920,"Ativo")=1,1,0))</f>
        <v/>
      </c>
      <c r="BC11920" t="str">
        <f>IF(OR($A11920="",$G11920&lt;&gt;"Ativo"),"",IF(COUNTIFS($A$4:$A11920,$A11920,$G$4:$G11920,"Ativo")=1,1,0))</f>
        <v/>
      </c>
    </row>
    <row r="11921" spans="1:55" x14ac:dyDescent="0.3">
      <c r="A11921" s="76"/>
      <c r="B11921" s="104"/>
      <c r="C11921" s="76"/>
      <c r="D11921" s="77"/>
      <c r="E11921" s="12"/>
      <c r="F11921" s="78"/>
      <c r="G11921" s="77"/>
      <c r="H11921" s="79"/>
      <c r="BA11921" s="5" t="str">
        <f t="shared" si="186"/>
        <v/>
      </c>
      <c r="BB11921" s="5" t="str">
        <f>IF(OR($E11921="",$G11921&lt;&gt;"Ativo"),"",IF(COUNTIFS($E$4:$E11921,$E11921,$A$4:$A11921,$A11921,$G$4:$G11921,"Ativo")=1,1,0))</f>
        <v/>
      </c>
      <c r="BC11921" t="str">
        <f>IF(OR($A11921="",$G11921&lt;&gt;"Ativo"),"",IF(COUNTIFS($A$4:$A11921,$A11921,$G$4:$G11921,"Ativo")=1,1,0))</f>
        <v/>
      </c>
    </row>
    <row r="11922" spans="1:55" x14ac:dyDescent="0.3">
      <c r="A11922" s="76"/>
      <c r="B11922" s="104"/>
      <c r="C11922" s="76"/>
      <c r="D11922" s="77"/>
      <c r="E11922" s="12"/>
      <c r="F11922" s="78"/>
      <c r="G11922" s="77"/>
      <c r="H11922" s="79"/>
      <c r="BA11922" s="5" t="str">
        <f t="shared" si="186"/>
        <v/>
      </c>
      <c r="BB11922" s="5" t="str">
        <f>IF(OR($E11922="",$G11922&lt;&gt;"Ativo"),"",IF(COUNTIFS($E$4:$E11922,$E11922,$A$4:$A11922,$A11922,$G$4:$G11922,"Ativo")=1,1,0))</f>
        <v/>
      </c>
      <c r="BC11922" t="str">
        <f>IF(OR($A11922="",$G11922&lt;&gt;"Ativo"),"",IF(COUNTIFS($A$4:$A11922,$A11922,$G$4:$G11922,"Ativo")=1,1,0))</f>
        <v/>
      </c>
    </row>
    <row r="11923" spans="1:55" x14ac:dyDescent="0.3">
      <c r="A11923" s="76"/>
      <c r="B11923" s="104"/>
      <c r="C11923" s="76"/>
      <c r="D11923" s="77"/>
      <c r="E11923" s="12"/>
      <c r="F11923" s="78"/>
      <c r="G11923" s="77"/>
      <c r="H11923" s="79"/>
      <c r="BA11923" s="5" t="str">
        <f t="shared" si="186"/>
        <v/>
      </c>
      <c r="BB11923" s="5" t="str">
        <f>IF(OR($E11923="",$G11923&lt;&gt;"Ativo"),"",IF(COUNTIFS($E$4:$E11923,$E11923,$A$4:$A11923,$A11923,$G$4:$G11923,"Ativo")=1,1,0))</f>
        <v/>
      </c>
      <c r="BC11923" t="str">
        <f>IF(OR($A11923="",$G11923&lt;&gt;"Ativo"),"",IF(COUNTIFS($A$4:$A11923,$A11923,$G$4:$G11923,"Ativo")=1,1,0))</f>
        <v/>
      </c>
    </row>
    <row r="11924" spans="1:55" x14ac:dyDescent="0.3">
      <c r="A11924" s="76"/>
      <c r="B11924" s="104"/>
      <c r="C11924" s="76"/>
      <c r="D11924" s="77"/>
      <c r="E11924" s="12"/>
      <c r="F11924" s="78"/>
      <c r="G11924" s="77"/>
      <c r="H11924" s="79"/>
      <c r="BA11924" s="5" t="str">
        <f t="shared" si="186"/>
        <v/>
      </c>
      <c r="BB11924" s="5" t="str">
        <f>IF(OR($E11924="",$G11924&lt;&gt;"Ativo"),"",IF(COUNTIFS($E$4:$E11924,$E11924,$A$4:$A11924,$A11924,$G$4:$G11924,"Ativo")=1,1,0))</f>
        <v/>
      </c>
      <c r="BC11924" t="str">
        <f>IF(OR($A11924="",$G11924&lt;&gt;"Ativo"),"",IF(COUNTIFS($A$4:$A11924,$A11924,$G$4:$G11924,"Ativo")=1,1,0))</f>
        <v/>
      </c>
    </row>
    <row r="11925" spans="1:55" x14ac:dyDescent="0.3">
      <c r="A11925" s="76"/>
      <c r="B11925" s="104"/>
      <c r="C11925" s="76"/>
      <c r="D11925" s="77"/>
      <c r="E11925" s="12"/>
      <c r="F11925" s="78"/>
      <c r="G11925" s="77"/>
      <c r="H11925" s="79"/>
      <c r="BA11925" s="5" t="str">
        <f t="shared" si="186"/>
        <v/>
      </c>
      <c r="BB11925" s="5" t="str">
        <f>IF(OR($E11925="",$G11925&lt;&gt;"Ativo"),"",IF(COUNTIFS($E$4:$E11925,$E11925,$A$4:$A11925,$A11925,$G$4:$G11925,"Ativo")=1,1,0))</f>
        <v/>
      </c>
      <c r="BC11925" t="str">
        <f>IF(OR($A11925="",$G11925&lt;&gt;"Ativo"),"",IF(COUNTIFS($A$4:$A11925,$A11925,$G$4:$G11925,"Ativo")=1,1,0))</f>
        <v/>
      </c>
    </row>
    <row r="11926" spans="1:55" x14ac:dyDescent="0.3">
      <c r="A11926" s="76"/>
      <c r="B11926" s="104"/>
      <c r="C11926" s="76"/>
      <c r="D11926" s="77"/>
      <c r="E11926" s="12"/>
      <c r="F11926" s="78"/>
      <c r="G11926" s="77"/>
      <c r="H11926" s="79"/>
      <c r="BA11926" s="5" t="str">
        <f t="shared" si="186"/>
        <v/>
      </c>
      <c r="BB11926" s="5" t="str">
        <f>IF(OR($E11926="",$G11926&lt;&gt;"Ativo"),"",IF(COUNTIFS($E$4:$E11926,$E11926,$A$4:$A11926,$A11926,$G$4:$G11926,"Ativo")=1,1,0))</f>
        <v/>
      </c>
      <c r="BC11926" t="str">
        <f>IF(OR($A11926="",$G11926&lt;&gt;"Ativo"),"",IF(COUNTIFS($A$4:$A11926,$A11926,$G$4:$G11926,"Ativo")=1,1,0))</f>
        <v/>
      </c>
    </row>
    <row r="11927" spans="1:55" x14ac:dyDescent="0.3">
      <c r="A11927" s="76"/>
      <c r="B11927" s="104"/>
      <c r="C11927" s="76"/>
      <c r="D11927" s="77"/>
      <c r="E11927" s="12"/>
      <c r="F11927" s="78"/>
      <c r="G11927" s="77"/>
      <c r="H11927" s="79"/>
      <c r="BA11927" s="5" t="str">
        <f t="shared" si="186"/>
        <v/>
      </c>
      <c r="BB11927" s="5" t="str">
        <f>IF(OR($E11927="",$G11927&lt;&gt;"Ativo"),"",IF(COUNTIFS($E$4:$E11927,$E11927,$A$4:$A11927,$A11927,$G$4:$G11927,"Ativo")=1,1,0))</f>
        <v/>
      </c>
      <c r="BC11927" t="str">
        <f>IF(OR($A11927="",$G11927&lt;&gt;"Ativo"),"",IF(COUNTIFS($A$4:$A11927,$A11927,$G$4:$G11927,"Ativo")=1,1,0))</f>
        <v/>
      </c>
    </row>
    <row r="11928" spans="1:55" x14ac:dyDescent="0.3">
      <c r="A11928" s="76"/>
      <c r="B11928" s="104"/>
      <c r="C11928" s="76"/>
      <c r="D11928" s="77"/>
      <c r="E11928" s="12"/>
      <c r="F11928" s="78"/>
      <c r="G11928" s="77"/>
      <c r="H11928" s="79"/>
      <c r="BA11928" s="5" t="str">
        <f t="shared" si="186"/>
        <v/>
      </c>
      <c r="BB11928" s="5" t="str">
        <f>IF(OR($E11928="",$G11928&lt;&gt;"Ativo"),"",IF(COUNTIFS($E$4:$E11928,$E11928,$A$4:$A11928,$A11928,$G$4:$G11928,"Ativo")=1,1,0))</f>
        <v/>
      </c>
      <c r="BC11928" t="str">
        <f>IF(OR($A11928="",$G11928&lt;&gt;"Ativo"),"",IF(COUNTIFS($A$4:$A11928,$A11928,$G$4:$G11928,"Ativo")=1,1,0))</f>
        <v/>
      </c>
    </row>
    <row r="11929" spans="1:55" x14ac:dyDescent="0.3">
      <c r="A11929" s="76"/>
      <c r="B11929" s="104"/>
      <c r="C11929" s="76"/>
      <c r="D11929" s="77"/>
      <c r="E11929" s="12"/>
      <c r="F11929" s="78"/>
      <c r="G11929" s="77"/>
      <c r="H11929" s="79"/>
      <c r="BA11929" s="5" t="str">
        <f t="shared" si="186"/>
        <v/>
      </c>
      <c r="BB11929" s="5" t="str">
        <f>IF(OR($E11929="",$G11929&lt;&gt;"Ativo"),"",IF(COUNTIFS($E$4:$E11929,$E11929,$A$4:$A11929,$A11929,$G$4:$G11929,"Ativo")=1,1,0))</f>
        <v/>
      </c>
      <c r="BC11929" t="str">
        <f>IF(OR($A11929="",$G11929&lt;&gt;"Ativo"),"",IF(COUNTIFS($A$4:$A11929,$A11929,$G$4:$G11929,"Ativo")=1,1,0))</f>
        <v/>
      </c>
    </row>
    <row r="11930" spans="1:55" x14ac:dyDescent="0.3">
      <c r="A11930" s="76"/>
      <c r="B11930" s="104"/>
      <c r="C11930" s="76"/>
      <c r="D11930" s="77"/>
      <c r="E11930" s="12"/>
      <c r="F11930" s="78"/>
      <c r="G11930" s="77"/>
      <c r="H11930" s="79"/>
      <c r="BA11930" s="5" t="str">
        <f t="shared" si="186"/>
        <v/>
      </c>
      <c r="BB11930" s="5" t="str">
        <f>IF(OR($E11930="",$G11930&lt;&gt;"Ativo"),"",IF(COUNTIFS($E$4:$E11930,$E11930,$A$4:$A11930,$A11930,$G$4:$G11930,"Ativo")=1,1,0))</f>
        <v/>
      </c>
      <c r="BC11930" t="str">
        <f>IF(OR($A11930="",$G11930&lt;&gt;"Ativo"),"",IF(COUNTIFS($A$4:$A11930,$A11930,$G$4:$G11930,"Ativo")=1,1,0))</f>
        <v/>
      </c>
    </row>
    <row r="11931" spans="1:55" x14ac:dyDescent="0.3">
      <c r="A11931" s="76"/>
      <c r="B11931" s="104"/>
      <c r="C11931" s="76"/>
      <c r="D11931" s="77"/>
      <c r="E11931" s="12"/>
      <c r="F11931" s="78"/>
      <c r="G11931" s="77"/>
      <c r="H11931" s="79"/>
      <c r="BA11931" s="5" t="str">
        <f t="shared" si="186"/>
        <v/>
      </c>
      <c r="BB11931" s="5" t="str">
        <f>IF(OR($E11931="",$G11931&lt;&gt;"Ativo"),"",IF(COUNTIFS($E$4:$E11931,$E11931,$A$4:$A11931,$A11931,$G$4:$G11931,"Ativo")=1,1,0))</f>
        <v/>
      </c>
      <c r="BC11931" t="str">
        <f>IF(OR($A11931="",$G11931&lt;&gt;"Ativo"),"",IF(COUNTIFS($A$4:$A11931,$A11931,$G$4:$G11931,"Ativo")=1,1,0))</f>
        <v/>
      </c>
    </row>
    <row r="11932" spans="1:55" x14ac:dyDescent="0.3">
      <c r="A11932" s="76"/>
      <c r="B11932" s="104"/>
      <c r="C11932" s="76"/>
      <c r="D11932" s="77"/>
      <c r="E11932" s="12"/>
      <c r="F11932" s="78"/>
      <c r="G11932" s="77"/>
      <c r="H11932" s="79"/>
      <c r="BA11932" s="5" t="str">
        <f t="shared" si="186"/>
        <v/>
      </c>
      <c r="BB11932" s="5" t="str">
        <f>IF(OR($E11932="",$G11932&lt;&gt;"Ativo"),"",IF(COUNTIFS($E$4:$E11932,$E11932,$A$4:$A11932,$A11932,$G$4:$G11932,"Ativo")=1,1,0))</f>
        <v/>
      </c>
      <c r="BC11932" t="str">
        <f>IF(OR($A11932="",$G11932&lt;&gt;"Ativo"),"",IF(COUNTIFS($A$4:$A11932,$A11932,$G$4:$G11932,"Ativo")=1,1,0))</f>
        <v/>
      </c>
    </row>
    <row r="11933" spans="1:55" x14ac:dyDescent="0.3">
      <c r="A11933" s="76"/>
      <c r="B11933" s="104"/>
      <c r="C11933" s="76"/>
      <c r="D11933" s="77"/>
      <c r="E11933" s="12"/>
      <c r="F11933" s="78"/>
      <c r="G11933" s="77"/>
      <c r="H11933" s="79"/>
      <c r="BA11933" s="5" t="str">
        <f t="shared" si="186"/>
        <v/>
      </c>
      <c r="BB11933" s="5" t="str">
        <f>IF(OR($E11933="",$G11933&lt;&gt;"Ativo"),"",IF(COUNTIFS($E$4:$E11933,$E11933,$A$4:$A11933,$A11933,$G$4:$G11933,"Ativo")=1,1,0))</f>
        <v/>
      </c>
      <c r="BC11933" t="str">
        <f>IF(OR($A11933="",$G11933&lt;&gt;"Ativo"),"",IF(COUNTIFS($A$4:$A11933,$A11933,$G$4:$G11933,"Ativo")=1,1,0))</f>
        <v/>
      </c>
    </row>
    <row r="11934" spans="1:55" x14ac:dyDescent="0.3">
      <c r="A11934" s="76"/>
      <c r="B11934" s="104"/>
      <c r="C11934" s="76"/>
      <c r="D11934" s="77"/>
      <c r="E11934" s="12"/>
      <c r="F11934" s="78"/>
      <c r="G11934" s="77"/>
      <c r="H11934" s="79"/>
      <c r="BA11934" s="5" t="str">
        <f t="shared" si="186"/>
        <v/>
      </c>
      <c r="BB11934" s="5" t="str">
        <f>IF(OR($E11934="",$G11934&lt;&gt;"Ativo"),"",IF(COUNTIFS($E$4:$E11934,$E11934,$A$4:$A11934,$A11934,$G$4:$G11934,"Ativo")=1,1,0))</f>
        <v/>
      </c>
      <c r="BC11934" t="str">
        <f>IF(OR($A11934="",$G11934&lt;&gt;"Ativo"),"",IF(COUNTIFS($A$4:$A11934,$A11934,$G$4:$G11934,"Ativo")=1,1,0))</f>
        <v/>
      </c>
    </row>
    <row r="11935" spans="1:55" x14ac:dyDescent="0.3">
      <c r="A11935" s="76"/>
      <c r="B11935" s="104"/>
      <c r="C11935" s="76"/>
      <c r="D11935" s="77"/>
      <c r="E11935" s="12"/>
      <c r="F11935" s="78"/>
      <c r="G11935" s="77"/>
      <c r="H11935" s="79"/>
      <c r="BA11935" s="5" t="str">
        <f t="shared" si="186"/>
        <v/>
      </c>
      <c r="BB11935" s="5" t="str">
        <f>IF(OR($E11935="",$G11935&lt;&gt;"Ativo"),"",IF(COUNTIFS($E$4:$E11935,$E11935,$A$4:$A11935,$A11935,$G$4:$G11935,"Ativo")=1,1,0))</f>
        <v/>
      </c>
      <c r="BC11935" t="str">
        <f>IF(OR($A11935="",$G11935&lt;&gt;"Ativo"),"",IF(COUNTIFS($A$4:$A11935,$A11935,$G$4:$G11935,"Ativo")=1,1,0))</f>
        <v/>
      </c>
    </row>
    <row r="11936" spans="1:55" x14ac:dyDescent="0.3">
      <c r="A11936" s="76"/>
      <c r="B11936" s="104"/>
      <c r="C11936" s="76"/>
      <c r="D11936" s="77"/>
      <c r="E11936" s="12"/>
      <c r="F11936" s="78"/>
      <c r="G11936" s="77"/>
      <c r="H11936" s="79"/>
      <c r="BA11936" s="5" t="str">
        <f t="shared" si="186"/>
        <v/>
      </c>
      <c r="BB11936" s="5" t="str">
        <f>IF(OR($E11936="",$G11936&lt;&gt;"Ativo"),"",IF(COUNTIFS($E$4:$E11936,$E11936,$A$4:$A11936,$A11936,$G$4:$G11936,"Ativo")=1,1,0))</f>
        <v/>
      </c>
      <c r="BC11936" t="str">
        <f>IF(OR($A11936="",$G11936&lt;&gt;"Ativo"),"",IF(COUNTIFS($A$4:$A11936,$A11936,$G$4:$G11936,"Ativo")=1,1,0))</f>
        <v/>
      </c>
    </row>
    <row r="11937" spans="1:55" x14ac:dyDescent="0.3">
      <c r="A11937" s="76"/>
      <c r="B11937" s="104"/>
      <c r="C11937" s="76"/>
      <c r="D11937" s="77"/>
      <c r="E11937" s="12"/>
      <c r="F11937" s="78"/>
      <c r="G11937" s="77"/>
      <c r="H11937" s="79"/>
      <c r="BA11937" s="5" t="str">
        <f t="shared" si="186"/>
        <v/>
      </c>
      <c r="BB11937" s="5" t="str">
        <f>IF(OR($E11937="",$G11937&lt;&gt;"Ativo"),"",IF(COUNTIFS($E$4:$E11937,$E11937,$A$4:$A11937,$A11937,$G$4:$G11937,"Ativo")=1,1,0))</f>
        <v/>
      </c>
      <c r="BC11937" t="str">
        <f>IF(OR($A11937="",$G11937&lt;&gt;"Ativo"),"",IF(COUNTIFS($A$4:$A11937,$A11937,$G$4:$G11937,"Ativo")=1,1,0))</f>
        <v/>
      </c>
    </row>
    <row r="11938" spans="1:55" x14ac:dyDescent="0.3">
      <c r="A11938" s="76"/>
      <c r="B11938" s="104"/>
      <c r="C11938" s="76"/>
      <c r="D11938" s="77"/>
      <c r="E11938" s="12"/>
      <c r="F11938" s="78"/>
      <c r="G11938" s="77"/>
      <c r="H11938" s="79"/>
      <c r="BA11938" s="5" t="str">
        <f t="shared" si="186"/>
        <v/>
      </c>
      <c r="BB11938" s="5" t="str">
        <f>IF(OR($E11938="",$G11938&lt;&gt;"Ativo"),"",IF(COUNTIFS($E$4:$E11938,$E11938,$A$4:$A11938,$A11938,$G$4:$G11938,"Ativo")=1,1,0))</f>
        <v/>
      </c>
      <c r="BC11938" t="str">
        <f>IF(OR($A11938="",$G11938&lt;&gt;"Ativo"),"",IF(COUNTIFS($A$4:$A11938,$A11938,$G$4:$G11938,"Ativo")=1,1,0))</f>
        <v/>
      </c>
    </row>
    <row r="11939" spans="1:55" x14ac:dyDescent="0.3">
      <c r="A11939" s="76"/>
      <c r="B11939" s="104"/>
      <c r="C11939" s="76"/>
      <c r="D11939" s="77"/>
      <c r="E11939" s="12"/>
      <c r="F11939" s="78"/>
      <c r="G11939" s="77"/>
      <c r="H11939" s="79"/>
      <c r="BA11939" s="5" t="str">
        <f t="shared" si="186"/>
        <v/>
      </c>
      <c r="BB11939" s="5" t="str">
        <f>IF(OR($E11939="",$G11939&lt;&gt;"Ativo"),"",IF(COUNTIFS($E$4:$E11939,$E11939,$A$4:$A11939,$A11939,$G$4:$G11939,"Ativo")=1,1,0))</f>
        <v/>
      </c>
      <c r="BC11939" t="str">
        <f>IF(OR($A11939="",$G11939&lt;&gt;"Ativo"),"",IF(COUNTIFS($A$4:$A11939,$A11939,$G$4:$G11939,"Ativo")=1,1,0))</f>
        <v/>
      </c>
    </row>
    <row r="11940" spans="1:55" x14ac:dyDescent="0.3">
      <c r="A11940" s="76"/>
      <c r="B11940" s="104"/>
      <c r="C11940" s="76"/>
      <c r="D11940" s="77"/>
      <c r="E11940" s="12"/>
      <c r="F11940" s="78"/>
      <c r="G11940" s="77"/>
      <c r="H11940" s="79"/>
      <c r="BA11940" s="5" t="str">
        <f t="shared" si="186"/>
        <v/>
      </c>
      <c r="BB11940" s="5" t="str">
        <f>IF(OR($E11940="",$G11940&lt;&gt;"Ativo"),"",IF(COUNTIFS($E$4:$E11940,$E11940,$A$4:$A11940,$A11940,$G$4:$G11940,"Ativo")=1,1,0))</f>
        <v/>
      </c>
      <c r="BC11940" t="str">
        <f>IF(OR($A11940="",$G11940&lt;&gt;"Ativo"),"",IF(COUNTIFS($A$4:$A11940,$A11940,$G$4:$G11940,"Ativo")=1,1,0))</f>
        <v/>
      </c>
    </row>
    <row r="11941" spans="1:55" x14ac:dyDescent="0.3">
      <c r="A11941" s="76"/>
      <c r="B11941" s="104"/>
      <c r="C11941" s="76"/>
      <c r="D11941" s="77"/>
      <c r="E11941" s="12"/>
      <c r="F11941" s="78"/>
      <c r="G11941" s="77"/>
      <c r="H11941" s="79"/>
      <c r="BA11941" s="5" t="str">
        <f t="shared" si="186"/>
        <v/>
      </c>
      <c r="BB11941" s="5" t="str">
        <f>IF(OR($E11941="",$G11941&lt;&gt;"Ativo"),"",IF(COUNTIFS($E$4:$E11941,$E11941,$A$4:$A11941,$A11941,$G$4:$G11941,"Ativo")=1,1,0))</f>
        <v/>
      </c>
      <c r="BC11941" t="str">
        <f>IF(OR($A11941="",$G11941&lt;&gt;"Ativo"),"",IF(COUNTIFS($A$4:$A11941,$A11941,$G$4:$G11941,"Ativo")=1,1,0))</f>
        <v/>
      </c>
    </row>
    <row r="11942" spans="1:55" x14ac:dyDescent="0.3">
      <c r="A11942" s="76"/>
      <c r="B11942" s="104"/>
      <c r="C11942" s="76"/>
      <c r="D11942" s="77"/>
      <c r="E11942" s="12"/>
      <c r="F11942" s="78"/>
      <c r="G11942" s="77"/>
      <c r="H11942" s="79"/>
      <c r="BA11942" s="5" t="str">
        <f t="shared" si="186"/>
        <v/>
      </c>
      <c r="BB11942" s="5" t="str">
        <f>IF(OR($E11942="",$G11942&lt;&gt;"Ativo"),"",IF(COUNTIFS($E$4:$E11942,$E11942,$A$4:$A11942,$A11942,$G$4:$G11942,"Ativo")=1,1,0))</f>
        <v/>
      </c>
      <c r="BC11942" t="str">
        <f>IF(OR($A11942="",$G11942&lt;&gt;"Ativo"),"",IF(COUNTIFS($A$4:$A11942,$A11942,$G$4:$G11942,"Ativo")=1,1,0))</f>
        <v/>
      </c>
    </row>
    <row r="11943" spans="1:55" x14ac:dyDescent="0.3">
      <c r="A11943" s="76"/>
      <c r="B11943" s="104"/>
      <c r="C11943" s="76"/>
      <c r="D11943" s="77"/>
      <c r="E11943" s="12"/>
      <c r="F11943" s="78"/>
      <c r="G11943" s="77"/>
      <c r="H11943" s="79"/>
      <c r="BA11943" s="5" t="str">
        <f t="shared" si="186"/>
        <v/>
      </c>
      <c r="BB11943" s="5" t="str">
        <f>IF(OR($E11943="",$G11943&lt;&gt;"Ativo"),"",IF(COUNTIFS($E$4:$E11943,$E11943,$A$4:$A11943,$A11943,$G$4:$G11943,"Ativo")=1,1,0))</f>
        <v/>
      </c>
      <c r="BC11943" t="str">
        <f>IF(OR($A11943="",$G11943&lt;&gt;"Ativo"),"",IF(COUNTIFS($A$4:$A11943,$A11943,$G$4:$G11943,"Ativo")=1,1,0))</f>
        <v/>
      </c>
    </row>
    <row r="11944" spans="1:55" x14ac:dyDescent="0.3">
      <c r="A11944" s="76"/>
      <c r="B11944" s="104"/>
      <c r="C11944" s="76"/>
      <c r="D11944" s="77"/>
      <c r="E11944" s="12"/>
      <c r="F11944" s="78"/>
      <c r="G11944" s="77"/>
      <c r="H11944" s="79"/>
      <c r="BA11944" s="5" t="str">
        <f t="shared" si="186"/>
        <v/>
      </c>
      <c r="BB11944" s="5" t="str">
        <f>IF(OR($E11944="",$G11944&lt;&gt;"Ativo"),"",IF(COUNTIFS($E$4:$E11944,$E11944,$A$4:$A11944,$A11944,$G$4:$G11944,"Ativo")=1,1,0))</f>
        <v/>
      </c>
      <c r="BC11944" t="str">
        <f>IF(OR($A11944="",$G11944&lt;&gt;"Ativo"),"",IF(COUNTIFS($A$4:$A11944,$A11944,$G$4:$G11944,"Ativo")=1,1,0))</f>
        <v/>
      </c>
    </row>
    <row r="11945" spans="1:55" x14ac:dyDescent="0.3">
      <c r="A11945" s="76"/>
      <c r="B11945" s="104"/>
      <c r="C11945" s="76"/>
      <c r="D11945" s="77"/>
      <c r="E11945" s="12"/>
      <c r="F11945" s="78"/>
      <c r="G11945" s="77"/>
      <c r="H11945" s="79"/>
      <c r="BA11945" s="5" t="str">
        <f t="shared" si="186"/>
        <v/>
      </c>
      <c r="BB11945" s="5" t="str">
        <f>IF(OR($E11945="",$G11945&lt;&gt;"Ativo"),"",IF(COUNTIFS($E$4:$E11945,$E11945,$A$4:$A11945,$A11945,$G$4:$G11945,"Ativo")=1,1,0))</f>
        <v/>
      </c>
      <c r="BC11945" t="str">
        <f>IF(OR($A11945="",$G11945&lt;&gt;"Ativo"),"",IF(COUNTIFS($A$4:$A11945,$A11945,$G$4:$G11945,"Ativo")=1,1,0))</f>
        <v/>
      </c>
    </row>
    <row r="11946" spans="1:55" x14ac:dyDescent="0.3">
      <c r="A11946" s="76"/>
      <c r="B11946" s="104"/>
      <c r="C11946" s="76"/>
      <c r="D11946" s="77"/>
      <c r="E11946" s="12"/>
      <c r="F11946" s="78"/>
      <c r="G11946" s="77"/>
      <c r="H11946" s="79"/>
      <c r="BA11946" s="5" t="str">
        <f t="shared" si="186"/>
        <v/>
      </c>
      <c r="BB11946" s="5" t="str">
        <f>IF(OR($E11946="",$G11946&lt;&gt;"Ativo"),"",IF(COUNTIFS($E$4:$E11946,$E11946,$A$4:$A11946,$A11946,$G$4:$G11946,"Ativo")=1,1,0))</f>
        <v/>
      </c>
      <c r="BC11946" t="str">
        <f>IF(OR($A11946="",$G11946&lt;&gt;"Ativo"),"",IF(COUNTIFS($A$4:$A11946,$A11946,$G$4:$G11946,"Ativo")=1,1,0))</f>
        <v/>
      </c>
    </row>
    <row r="11947" spans="1:55" x14ac:dyDescent="0.3">
      <c r="A11947" s="76"/>
      <c r="B11947" s="104"/>
      <c r="C11947" s="76"/>
      <c r="D11947" s="77"/>
      <c r="E11947" s="12"/>
      <c r="F11947" s="78"/>
      <c r="G11947" s="77"/>
      <c r="H11947" s="79"/>
      <c r="BA11947" s="5" t="str">
        <f t="shared" si="186"/>
        <v/>
      </c>
      <c r="BB11947" s="5" t="str">
        <f>IF(OR($E11947="",$G11947&lt;&gt;"Ativo"),"",IF(COUNTIFS($E$4:$E11947,$E11947,$A$4:$A11947,$A11947,$G$4:$G11947,"Ativo")=1,1,0))</f>
        <v/>
      </c>
      <c r="BC11947" t="str">
        <f>IF(OR($A11947="",$G11947&lt;&gt;"Ativo"),"",IF(COUNTIFS($A$4:$A11947,$A11947,$G$4:$G11947,"Ativo")=1,1,0))</f>
        <v/>
      </c>
    </row>
    <row r="11948" spans="1:55" x14ac:dyDescent="0.3">
      <c r="A11948" s="76"/>
      <c r="B11948" s="104"/>
      <c r="C11948" s="76"/>
      <c r="D11948" s="77"/>
      <c r="E11948" s="12"/>
      <c r="F11948" s="78"/>
      <c r="G11948" s="77"/>
      <c r="H11948" s="79"/>
      <c r="BA11948" s="5" t="str">
        <f t="shared" si="186"/>
        <v/>
      </c>
      <c r="BB11948" s="5" t="str">
        <f>IF(OR($E11948="",$G11948&lt;&gt;"Ativo"),"",IF(COUNTIFS($E$4:$E11948,$E11948,$A$4:$A11948,$A11948,$G$4:$G11948,"Ativo")=1,1,0))</f>
        <v/>
      </c>
      <c r="BC11948" t="str">
        <f>IF(OR($A11948="",$G11948&lt;&gt;"Ativo"),"",IF(COUNTIFS($A$4:$A11948,$A11948,$G$4:$G11948,"Ativo")=1,1,0))</f>
        <v/>
      </c>
    </row>
    <row r="11949" spans="1:55" x14ac:dyDescent="0.3">
      <c r="A11949" s="76"/>
      <c r="B11949" s="104"/>
      <c r="C11949" s="76"/>
      <c r="D11949" s="77"/>
      <c r="E11949" s="12"/>
      <c r="F11949" s="78"/>
      <c r="G11949" s="77"/>
      <c r="H11949" s="79"/>
      <c r="BA11949" s="5" t="str">
        <f t="shared" si="186"/>
        <v/>
      </c>
      <c r="BB11949" s="5" t="str">
        <f>IF(OR($E11949="",$G11949&lt;&gt;"Ativo"),"",IF(COUNTIFS($E$4:$E11949,$E11949,$A$4:$A11949,$A11949,$G$4:$G11949,"Ativo")=1,1,0))</f>
        <v/>
      </c>
      <c r="BC11949" t="str">
        <f>IF(OR($A11949="",$G11949&lt;&gt;"Ativo"),"",IF(COUNTIFS($A$4:$A11949,$A11949,$G$4:$G11949,"Ativo")=1,1,0))</f>
        <v/>
      </c>
    </row>
    <row r="11950" spans="1:55" x14ac:dyDescent="0.3">
      <c r="A11950" s="76"/>
      <c r="B11950" s="104"/>
      <c r="C11950" s="76"/>
      <c r="D11950" s="77"/>
      <c r="E11950" s="12"/>
      <c r="F11950" s="78"/>
      <c r="G11950" s="77"/>
      <c r="H11950" s="79"/>
      <c r="BA11950" s="5" t="str">
        <f t="shared" si="186"/>
        <v/>
      </c>
      <c r="BB11950" s="5" t="str">
        <f>IF(OR($E11950="",$G11950&lt;&gt;"Ativo"),"",IF(COUNTIFS($E$4:$E11950,$E11950,$A$4:$A11950,$A11950,$G$4:$G11950,"Ativo")=1,1,0))</f>
        <v/>
      </c>
      <c r="BC11950" t="str">
        <f>IF(OR($A11950="",$G11950&lt;&gt;"Ativo"),"",IF(COUNTIFS($A$4:$A11950,$A11950,$G$4:$G11950,"Ativo")=1,1,0))</f>
        <v/>
      </c>
    </row>
    <row r="11951" spans="1:55" x14ac:dyDescent="0.3">
      <c r="A11951" s="76"/>
      <c r="B11951" s="104"/>
      <c r="C11951" s="76"/>
      <c r="D11951" s="77"/>
      <c r="E11951" s="12"/>
      <c r="F11951" s="78"/>
      <c r="G11951" s="77"/>
      <c r="H11951" s="79"/>
      <c r="BA11951" s="5" t="str">
        <f t="shared" si="186"/>
        <v/>
      </c>
      <c r="BB11951" s="5" t="str">
        <f>IF(OR($E11951="",$G11951&lt;&gt;"Ativo"),"",IF(COUNTIFS($E$4:$E11951,$E11951,$A$4:$A11951,$A11951,$G$4:$G11951,"Ativo")=1,1,0))</f>
        <v/>
      </c>
      <c r="BC11951" t="str">
        <f>IF(OR($A11951="",$G11951&lt;&gt;"Ativo"),"",IF(COUNTIFS($A$4:$A11951,$A11951,$G$4:$G11951,"Ativo")=1,1,0))</f>
        <v/>
      </c>
    </row>
    <row r="11952" spans="1:55" x14ac:dyDescent="0.3">
      <c r="A11952" s="76"/>
      <c r="B11952" s="104"/>
      <c r="C11952" s="76"/>
      <c r="D11952" s="77"/>
      <c r="E11952" s="12"/>
      <c r="F11952" s="78"/>
      <c r="G11952" s="77"/>
      <c r="H11952" s="79"/>
      <c r="BA11952" s="5" t="str">
        <f t="shared" si="186"/>
        <v/>
      </c>
      <c r="BB11952" s="5" t="str">
        <f>IF(OR($E11952="",$G11952&lt;&gt;"Ativo"),"",IF(COUNTIFS($E$4:$E11952,$E11952,$A$4:$A11952,$A11952,$G$4:$G11952,"Ativo")=1,1,0))</f>
        <v/>
      </c>
      <c r="BC11952" t="str">
        <f>IF(OR($A11952="",$G11952&lt;&gt;"Ativo"),"",IF(COUNTIFS($A$4:$A11952,$A11952,$G$4:$G11952,"Ativo")=1,1,0))</f>
        <v/>
      </c>
    </row>
    <row r="11953" spans="1:55" x14ac:dyDescent="0.3">
      <c r="A11953" s="76"/>
      <c r="B11953" s="104"/>
      <c r="C11953" s="76"/>
      <c r="D11953" s="77"/>
      <c r="E11953" s="12"/>
      <c r="F11953" s="78"/>
      <c r="G11953" s="77"/>
      <c r="H11953" s="79"/>
      <c r="BA11953" s="5" t="str">
        <f t="shared" si="186"/>
        <v/>
      </c>
      <c r="BB11953" s="5" t="str">
        <f>IF(OR($E11953="",$G11953&lt;&gt;"Ativo"),"",IF(COUNTIFS($E$4:$E11953,$E11953,$A$4:$A11953,$A11953,$G$4:$G11953,"Ativo")=1,1,0))</f>
        <v/>
      </c>
      <c r="BC11953" t="str">
        <f>IF(OR($A11953="",$G11953&lt;&gt;"Ativo"),"",IF(COUNTIFS($A$4:$A11953,$A11953,$G$4:$G11953,"Ativo")=1,1,0))</f>
        <v/>
      </c>
    </row>
    <row r="11954" spans="1:55" x14ac:dyDescent="0.3">
      <c r="A11954" s="76"/>
      <c r="B11954" s="104"/>
      <c r="C11954" s="76"/>
      <c r="D11954" s="77"/>
      <c r="E11954" s="12"/>
      <c r="F11954" s="78"/>
      <c r="G11954" s="77"/>
      <c r="H11954" s="79"/>
      <c r="BA11954" s="5" t="str">
        <f t="shared" si="186"/>
        <v/>
      </c>
      <c r="BB11954" s="5" t="str">
        <f>IF(OR($E11954="",$G11954&lt;&gt;"Ativo"),"",IF(COUNTIFS($E$4:$E11954,$E11954,$A$4:$A11954,$A11954,$G$4:$G11954,"Ativo")=1,1,0))</f>
        <v/>
      </c>
      <c r="BC11954" t="str">
        <f>IF(OR($A11954="",$G11954&lt;&gt;"Ativo"),"",IF(COUNTIFS($A$4:$A11954,$A11954,$G$4:$G11954,"Ativo")=1,1,0))</f>
        <v/>
      </c>
    </row>
    <row r="11955" spans="1:55" x14ac:dyDescent="0.3">
      <c r="A11955" s="76"/>
      <c r="B11955" s="104"/>
      <c r="C11955" s="76"/>
      <c r="D11955" s="77"/>
      <c r="E11955" s="12"/>
      <c r="F11955" s="78"/>
      <c r="G11955" s="77"/>
      <c r="H11955" s="79"/>
      <c r="BA11955" s="5" t="str">
        <f t="shared" si="186"/>
        <v/>
      </c>
      <c r="BB11955" s="5" t="str">
        <f>IF(OR($E11955="",$G11955&lt;&gt;"Ativo"),"",IF(COUNTIFS($E$4:$E11955,$E11955,$A$4:$A11955,$A11955,$G$4:$G11955,"Ativo")=1,1,0))</f>
        <v/>
      </c>
      <c r="BC11955" t="str">
        <f>IF(OR($A11955="",$G11955&lt;&gt;"Ativo"),"",IF(COUNTIFS($A$4:$A11955,$A11955,$G$4:$G11955,"Ativo")=1,1,0))</f>
        <v/>
      </c>
    </row>
    <row r="11956" spans="1:55" x14ac:dyDescent="0.3">
      <c r="A11956" s="76"/>
      <c r="B11956" s="104"/>
      <c r="C11956" s="76"/>
      <c r="D11956" s="77"/>
      <c r="E11956" s="12"/>
      <c r="F11956" s="78"/>
      <c r="G11956" s="77"/>
      <c r="H11956" s="79"/>
      <c r="BA11956" s="5" t="str">
        <f t="shared" si="186"/>
        <v/>
      </c>
      <c r="BB11956" s="5" t="str">
        <f>IF(OR($E11956="",$G11956&lt;&gt;"Ativo"),"",IF(COUNTIFS($E$4:$E11956,$E11956,$A$4:$A11956,$A11956,$G$4:$G11956,"Ativo")=1,1,0))</f>
        <v/>
      </c>
      <c r="BC11956" t="str">
        <f>IF(OR($A11956="",$G11956&lt;&gt;"Ativo"),"",IF(COUNTIFS($A$4:$A11956,$A11956,$G$4:$G11956,"Ativo")=1,1,0))</f>
        <v/>
      </c>
    </row>
    <row r="11957" spans="1:55" x14ac:dyDescent="0.3">
      <c r="A11957" s="76"/>
      <c r="B11957" s="104"/>
      <c r="C11957" s="76"/>
      <c r="D11957" s="77"/>
      <c r="E11957" s="12"/>
      <c r="F11957" s="78"/>
      <c r="G11957" s="77"/>
      <c r="H11957" s="79"/>
      <c r="BA11957" s="5" t="str">
        <f t="shared" si="186"/>
        <v/>
      </c>
      <c r="BB11957" s="5" t="str">
        <f>IF(OR($E11957="",$G11957&lt;&gt;"Ativo"),"",IF(COUNTIFS($E$4:$E11957,$E11957,$A$4:$A11957,$A11957,$G$4:$G11957,"Ativo")=1,1,0))</f>
        <v/>
      </c>
      <c r="BC11957" t="str">
        <f>IF(OR($A11957="",$G11957&lt;&gt;"Ativo"),"",IF(COUNTIFS($A$4:$A11957,$A11957,$G$4:$G11957,"Ativo")=1,1,0))</f>
        <v/>
      </c>
    </row>
    <row r="11958" spans="1:55" x14ac:dyDescent="0.3">
      <c r="A11958" s="76"/>
      <c r="B11958" s="104"/>
      <c r="C11958" s="76"/>
      <c r="D11958" s="77"/>
      <c r="E11958" s="12"/>
      <c r="F11958" s="78"/>
      <c r="G11958" s="77"/>
      <c r="H11958" s="79"/>
      <c r="BA11958" s="5" t="str">
        <f t="shared" si="186"/>
        <v/>
      </c>
      <c r="BB11958" s="5" t="str">
        <f>IF(OR($E11958="",$G11958&lt;&gt;"Ativo"),"",IF(COUNTIFS($E$4:$E11958,$E11958,$A$4:$A11958,$A11958,$G$4:$G11958,"Ativo")=1,1,0))</f>
        <v/>
      </c>
      <c r="BC11958" t="str">
        <f>IF(OR($A11958="",$G11958&lt;&gt;"Ativo"),"",IF(COUNTIFS($A$4:$A11958,$A11958,$G$4:$G11958,"Ativo")=1,1,0))</f>
        <v/>
      </c>
    </row>
    <row r="11959" spans="1:55" x14ac:dyDescent="0.3">
      <c r="A11959" s="76"/>
      <c r="B11959" s="104"/>
      <c r="C11959" s="76"/>
      <c r="D11959" s="77"/>
      <c r="E11959" s="12"/>
      <c r="F11959" s="78"/>
      <c r="G11959" s="77"/>
      <c r="H11959" s="79"/>
      <c r="BA11959" s="5" t="str">
        <f t="shared" si="186"/>
        <v/>
      </c>
      <c r="BB11959" s="5" t="str">
        <f>IF(OR($E11959="",$G11959&lt;&gt;"Ativo"),"",IF(COUNTIFS($E$4:$E11959,$E11959,$A$4:$A11959,$A11959,$G$4:$G11959,"Ativo")=1,1,0))</f>
        <v/>
      </c>
      <c r="BC11959" t="str">
        <f>IF(OR($A11959="",$G11959&lt;&gt;"Ativo"),"",IF(COUNTIFS($A$4:$A11959,$A11959,$G$4:$G11959,"Ativo")=1,1,0))</f>
        <v/>
      </c>
    </row>
    <row r="11960" spans="1:55" x14ac:dyDescent="0.3">
      <c r="A11960" s="76"/>
      <c r="B11960" s="104"/>
      <c r="C11960" s="76"/>
      <c r="D11960" s="77"/>
      <c r="E11960" s="12"/>
      <c r="F11960" s="78"/>
      <c r="G11960" s="77"/>
      <c r="H11960" s="79"/>
      <c r="BA11960" s="5" t="str">
        <f t="shared" si="186"/>
        <v/>
      </c>
      <c r="BB11960" s="5" t="str">
        <f>IF(OR($E11960="",$G11960&lt;&gt;"Ativo"),"",IF(COUNTIFS($E$4:$E11960,$E11960,$A$4:$A11960,$A11960,$G$4:$G11960,"Ativo")=1,1,0))</f>
        <v/>
      </c>
      <c r="BC11960" t="str">
        <f>IF(OR($A11960="",$G11960&lt;&gt;"Ativo"),"",IF(COUNTIFS($A$4:$A11960,$A11960,$G$4:$G11960,"Ativo")=1,1,0))</f>
        <v/>
      </c>
    </row>
    <row r="11961" spans="1:55" x14ac:dyDescent="0.3">
      <c r="A11961" s="76"/>
      <c r="B11961" s="104"/>
      <c r="C11961" s="76"/>
      <c r="D11961" s="77"/>
      <c r="E11961" s="12"/>
      <c r="F11961" s="78"/>
      <c r="G11961" s="77"/>
      <c r="H11961" s="79"/>
      <c r="BA11961" s="5" t="str">
        <f t="shared" si="186"/>
        <v/>
      </c>
      <c r="BB11961" s="5" t="str">
        <f>IF(OR($E11961="",$G11961&lt;&gt;"Ativo"),"",IF(COUNTIFS($E$4:$E11961,$E11961,$A$4:$A11961,$A11961,$G$4:$G11961,"Ativo")=1,1,0))</f>
        <v/>
      </c>
      <c r="BC11961" t="str">
        <f>IF(OR($A11961="",$G11961&lt;&gt;"Ativo"),"",IF(COUNTIFS($A$4:$A11961,$A11961,$G$4:$G11961,"Ativo")=1,1,0))</f>
        <v/>
      </c>
    </row>
    <row r="11962" spans="1:55" x14ac:dyDescent="0.3">
      <c r="A11962" s="76"/>
      <c r="B11962" s="104"/>
      <c r="C11962" s="76"/>
      <c r="D11962" s="77"/>
      <c r="E11962" s="12"/>
      <c r="F11962" s="78"/>
      <c r="G11962" s="77"/>
      <c r="H11962" s="79"/>
      <c r="BA11962" s="5" t="str">
        <f t="shared" si="186"/>
        <v/>
      </c>
      <c r="BB11962" s="5" t="str">
        <f>IF(OR($E11962="",$G11962&lt;&gt;"Ativo"),"",IF(COUNTIFS($E$4:$E11962,$E11962,$A$4:$A11962,$A11962,$G$4:$G11962,"Ativo")=1,1,0))</f>
        <v/>
      </c>
      <c r="BC11962" t="str">
        <f>IF(OR($A11962="",$G11962&lt;&gt;"Ativo"),"",IF(COUNTIFS($A$4:$A11962,$A11962,$G$4:$G11962,"Ativo")=1,1,0))</f>
        <v/>
      </c>
    </row>
    <row r="11963" spans="1:55" x14ac:dyDescent="0.3">
      <c r="A11963" s="76"/>
      <c r="B11963" s="104"/>
      <c r="C11963" s="76"/>
      <c r="D11963" s="77"/>
      <c r="E11963" s="12"/>
      <c r="F11963" s="78"/>
      <c r="G11963" s="77"/>
      <c r="H11963" s="79"/>
      <c r="BA11963" s="5" t="str">
        <f t="shared" si="186"/>
        <v/>
      </c>
      <c r="BB11963" s="5" t="str">
        <f>IF(OR($E11963="",$G11963&lt;&gt;"Ativo"),"",IF(COUNTIFS($E$4:$E11963,$E11963,$A$4:$A11963,$A11963,$G$4:$G11963,"Ativo")=1,1,0))</f>
        <v/>
      </c>
      <c r="BC11963" t="str">
        <f>IF(OR($A11963="",$G11963&lt;&gt;"Ativo"),"",IF(COUNTIFS($A$4:$A11963,$A11963,$G$4:$G11963,"Ativo")=1,1,0))</f>
        <v/>
      </c>
    </row>
    <row r="11964" spans="1:55" x14ac:dyDescent="0.3">
      <c r="A11964" s="76"/>
      <c r="B11964" s="104"/>
      <c r="C11964" s="76"/>
      <c r="D11964" s="77"/>
      <c r="E11964" s="12"/>
      <c r="F11964" s="78"/>
      <c r="G11964" s="77"/>
      <c r="H11964" s="79"/>
      <c r="BA11964" s="5" t="str">
        <f t="shared" si="186"/>
        <v/>
      </c>
      <c r="BB11964" s="5" t="str">
        <f>IF(OR($E11964="",$G11964&lt;&gt;"Ativo"),"",IF(COUNTIFS($E$4:$E11964,$E11964,$A$4:$A11964,$A11964,$G$4:$G11964,"Ativo")=1,1,0))</f>
        <v/>
      </c>
      <c r="BC11964" t="str">
        <f>IF(OR($A11964="",$G11964&lt;&gt;"Ativo"),"",IF(COUNTIFS($A$4:$A11964,$A11964,$G$4:$G11964,"Ativo")=1,1,0))</f>
        <v/>
      </c>
    </row>
    <row r="11965" spans="1:55" x14ac:dyDescent="0.3">
      <c r="A11965" s="76"/>
      <c r="B11965" s="104"/>
      <c r="C11965" s="76"/>
      <c r="D11965" s="77"/>
      <c r="E11965" s="12"/>
      <c r="F11965" s="78"/>
      <c r="G11965" s="77"/>
      <c r="H11965" s="79"/>
      <c r="BA11965" s="5" t="str">
        <f t="shared" si="186"/>
        <v/>
      </c>
      <c r="BB11965" s="5" t="str">
        <f>IF(OR($E11965="",$G11965&lt;&gt;"Ativo"),"",IF(COUNTIFS($E$4:$E11965,$E11965,$A$4:$A11965,$A11965,$G$4:$G11965,"Ativo")=1,1,0))</f>
        <v/>
      </c>
      <c r="BC11965" t="str">
        <f>IF(OR($A11965="",$G11965&lt;&gt;"Ativo"),"",IF(COUNTIFS($A$4:$A11965,$A11965,$G$4:$G11965,"Ativo")=1,1,0))</f>
        <v/>
      </c>
    </row>
    <row r="11966" spans="1:55" x14ac:dyDescent="0.3">
      <c r="A11966" s="76"/>
      <c r="B11966" s="104"/>
      <c r="C11966" s="76"/>
      <c r="D11966" s="77"/>
      <c r="E11966" s="12"/>
      <c r="F11966" s="78"/>
      <c r="G11966" s="77"/>
      <c r="H11966" s="79"/>
      <c r="BA11966" s="5" t="str">
        <f t="shared" si="186"/>
        <v/>
      </c>
      <c r="BB11966" s="5" t="str">
        <f>IF(OR($E11966="",$G11966&lt;&gt;"Ativo"),"",IF(COUNTIFS($E$4:$E11966,$E11966,$A$4:$A11966,$A11966,$G$4:$G11966,"Ativo")=1,1,0))</f>
        <v/>
      </c>
      <c r="BC11966" t="str">
        <f>IF(OR($A11966="",$G11966&lt;&gt;"Ativo"),"",IF(COUNTIFS($A$4:$A11966,$A11966,$G$4:$G11966,"Ativo")=1,1,0))</f>
        <v/>
      </c>
    </row>
    <row r="11967" spans="1:55" x14ac:dyDescent="0.3">
      <c r="A11967" s="76"/>
      <c r="B11967" s="104"/>
      <c r="C11967" s="76"/>
      <c r="D11967" s="77"/>
      <c r="E11967" s="12"/>
      <c r="F11967" s="78"/>
      <c r="G11967" s="77"/>
      <c r="H11967" s="79"/>
      <c r="BA11967" s="5" t="str">
        <f t="shared" si="186"/>
        <v/>
      </c>
      <c r="BB11967" s="5" t="str">
        <f>IF(OR($E11967="",$G11967&lt;&gt;"Ativo"),"",IF(COUNTIFS($E$4:$E11967,$E11967,$A$4:$A11967,$A11967,$G$4:$G11967,"Ativo")=1,1,0))</f>
        <v/>
      </c>
      <c r="BC11967" t="str">
        <f>IF(OR($A11967="",$G11967&lt;&gt;"Ativo"),"",IF(COUNTIFS($A$4:$A11967,$A11967,$G$4:$G11967,"Ativo")=1,1,0))</f>
        <v/>
      </c>
    </row>
    <row r="11968" spans="1:55" x14ac:dyDescent="0.3">
      <c r="A11968" s="76"/>
      <c r="B11968" s="104"/>
      <c r="C11968" s="76"/>
      <c r="D11968" s="77"/>
      <c r="E11968" s="12"/>
      <c r="F11968" s="78"/>
      <c r="G11968" s="77"/>
      <c r="H11968" s="79"/>
      <c r="BA11968" s="5" t="str">
        <f t="shared" si="186"/>
        <v/>
      </c>
      <c r="BB11968" s="5" t="str">
        <f>IF(OR($E11968="",$G11968&lt;&gt;"Ativo"),"",IF(COUNTIFS($E$4:$E11968,$E11968,$A$4:$A11968,$A11968,$G$4:$G11968,"Ativo")=1,1,0))</f>
        <v/>
      </c>
      <c r="BC11968" t="str">
        <f>IF(OR($A11968="",$G11968&lt;&gt;"Ativo"),"",IF(COUNTIFS($A$4:$A11968,$A11968,$G$4:$G11968,"Ativo")=1,1,0))</f>
        <v/>
      </c>
    </row>
    <row r="11969" spans="1:55" x14ac:dyDescent="0.3">
      <c r="A11969" s="76"/>
      <c r="B11969" s="104"/>
      <c r="C11969" s="76"/>
      <c r="D11969" s="77"/>
      <c r="E11969" s="12"/>
      <c r="F11969" s="78"/>
      <c r="G11969" s="77"/>
      <c r="H11969" s="79"/>
      <c r="BA11969" s="5" t="str">
        <f t="shared" si="186"/>
        <v/>
      </c>
      <c r="BB11969" s="5" t="str">
        <f>IF(OR($E11969="",$G11969&lt;&gt;"Ativo"),"",IF(COUNTIFS($E$4:$E11969,$E11969,$A$4:$A11969,$A11969,$G$4:$G11969,"Ativo")=1,1,0))</f>
        <v/>
      </c>
      <c r="BC11969" t="str">
        <f>IF(OR($A11969="",$G11969&lt;&gt;"Ativo"),"",IF(COUNTIFS($A$4:$A11969,$A11969,$G$4:$G11969,"Ativo")=1,1,0))</f>
        <v/>
      </c>
    </row>
    <row r="11970" spans="1:55" x14ac:dyDescent="0.3">
      <c r="A11970" s="76"/>
      <c r="B11970" s="104"/>
      <c r="C11970" s="76"/>
      <c r="D11970" s="77"/>
      <c r="E11970" s="12"/>
      <c r="F11970" s="78"/>
      <c r="G11970" s="77"/>
      <c r="H11970" s="79"/>
      <c r="BA11970" s="5" t="str">
        <f t="shared" si="186"/>
        <v/>
      </c>
      <c r="BB11970" s="5" t="str">
        <f>IF(OR($E11970="",$G11970&lt;&gt;"Ativo"),"",IF(COUNTIFS($E$4:$E11970,$E11970,$A$4:$A11970,$A11970,$G$4:$G11970,"Ativo")=1,1,0))</f>
        <v/>
      </c>
      <c r="BC11970" t="str">
        <f>IF(OR($A11970="",$G11970&lt;&gt;"Ativo"),"",IF(COUNTIFS($A$4:$A11970,$A11970,$G$4:$G11970,"Ativo")=1,1,0))</f>
        <v/>
      </c>
    </row>
    <row r="11971" spans="1:55" x14ac:dyDescent="0.3">
      <c r="A11971" s="76"/>
      <c r="B11971" s="104"/>
      <c r="C11971" s="76"/>
      <c r="D11971" s="77"/>
      <c r="E11971" s="12"/>
      <c r="F11971" s="78"/>
      <c r="G11971" s="77"/>
      <c r="H11971" s="79"/>
      <c r="BA11971" s="5" t="str">
        <f t="shared" si="186"/>
        <v/>
      </c>
      <c r="BB11971" s="5" t="str">
        <f>IF(OR($E11971="",$G11971&lt;&gt;"Ativo"),"",IF(COUNTIFS($E$4:$E11971,$E11971,$A$4:$A11971,$A11971,$G$4:$G11971,"Ativo")=1,1,0))</f>
        <v/>
      </c>
      <c r="BC11971" t="str">
        <f>IF(OR($A11971="",$G11971&lt;&gt;"Ativo"),"",IF(COUNTIFS($A$4:$A11971,$A11971,$G$4:$G11971,"Ativo")=1,1,0))</f>
        <v/>
      </c>
    </row>
    <row r="11972" spans="1:55" x14ac:dyDescent="0.3">
      <c r="A11972" s="76"/>
      <c r="B11972" s="104"/>
      <c r="C11972" s="76"/>
      <c r="D11972" s="77"/>
      <c r="E11972" s="12"/>
      <c r="F11972" s="78"/>
      <c r="G11972" s="77"/>
      <c r="H11972" s="79"/>
      <c r="BA11972" s="5" t="str">
        <f t="shared" ref="BA11972:BA12035" si="187">IF($D11972="","",MID($D11972,4,LEN($D11972)-5))</f>
        <v/>
      </c>
      <c r="BB11972" s="5" t="str">
        <f>IF(OR($E11972="",$G11972&lt;&gt;"Ativo"),"",IF(COUNTIFS($E$4:$E11972,$E11972,$A$4:$A11972,$A11972,$G$4:$G11972,"Ativo")=1,1,0))</f>
        <v/>
      </c>
      <c r="BC11972" t="str">
        <f>IF(OR($A11972="",$G11972&lt;&gt;"Ativo"),"",IF(COUNTIFS($A$4:$A11972,$A11972,$G$4:$G11972,"Ativo")=1,1,0))</f>
        <v/>
      </c>
    </row>
    <row r="11973" spans="1:55" x14ac:dyDescent="0.3">
      <c r="A11973" s="76"/>
      <c r="B11973" s="104"/>
      <c r="C11973" s="76"/>
      <c r="D11973" s="77"/>
      <c r="E11973" s="12"/>
      <c r="F11973" s="78"/>
      <c r="G11973" s="77"/>
      <c r="H11973" s="79"/>
      <c r="BA11973" s="5" t="str">
        <f t="shared" si="187"/>
        <v/>
      </c>
      <c r="BB11973" s="5" t="str">
        <f>IF(OR($E11973="",$G11973&lt;&gt;"Ativo"),"",IF(COUNTIFS($E$4:$E11973,$E11973,$A$4:$A11973,$A11973,$G$4:$G11973,"Ativo")=1,1,0))</f>
        <v/>
      </c>
      <c r="BC11973" t="str">
        <f>IF(OR($A11973="",$G11973&lt;&gt;"Ativo"),"",IF(COUNTIFS($A$4:$A11973,$A11973,$G$4:$G11973,"Ativo")=1,1,0))</f>
        <v/>
      </c>
    </row>
    <row r="11974" spans="1:55" x14ac:dyDescent="0.3">
      <c r="A11974" s="76"/>
      <c r="B11974" s="104"/>
      <c r="C11974" s="76"/>
      <c r="D11974" s="77"/>
      <c r="E11974" s="12"/>
      <c r="F11974" s="78"/>
      <c r="G11974" s="77"/>
      <c r="H11974" s="79"/>
      <c r="BA11974" s="5" t="str">
        <f t="shared" si="187"/>
        <v/>
      </c>
      <c r="BB11974" s="5" t="str">
        <f>IF(OR($E11974="",$G11974&lt;&gt;"Ativo"),"",IF(COUNTIFS($E$4:$E11974,$E11974,$A$4:$A11974,$A11974,$G$4:$G11974,"Ativo")=1,1,0))</f>
        <v/>
      </c>
      <c r="BC11974" t="str">
        <f>IF(OR($A11974="",$G11974&lt;&gt;"Ativo"),"",IF(COUNTIFS($A$4:$A11974,$A11974,$G$4:$G11974,"Ativo")=1,1,0))</f>
        <v/>
      </c>
    </row>
    <row r="11975" spans="1:55" x14ac:dyDescent="0.3">
      <c r="A11975" s="76"/>
      <c r="B11975" s="104"/>
      <c r="C11975" s="76"/>
      <c r="D11975" s="77"/>
      <c r="E11975" s="12"/>
      <c r="F11975" s="78"/>
      <c r="G11975" s="77"/>
      <c r="H11975" s="79"/>
      <c r="BA11975" s="5" t="str">
        <f t="shared" si="187"/>
        <v/>
      </c>
      <c r="BB11975" s="5" t="str">
        <f>IF(OR($E11975="",$G11975&lt;&gt;"Ativo"),"",IF(COUNTIFS($E$4:$E11975,$E11975,$A$4:$A11975,$A11975,$G$4:$G11975,"Ativo")=1,1,0))</f>
        <v/>
      </c>
      <c r="BC11975" t="str">
        <f>IF(OR($A11975="",$G11975&lt;&gt;"Ativo"),"",IF(COUNTIFS($A$4:$A11975,$A11975,$G$4:$G11975,"Ativo")=1,1,0))</f>
        <v/>
      </c>
    </row>
    <row r="11976" spans="1:55" x14ac:dyDescent="0.3">
      <c r="A11976" s="76"/>
      <c r="B11976" s="104"/>
      <c r="C11976" s="76"/>
      <c r="D11976" s="77"/>
      <c r="E11976" s="12"/>
      <c r="F11976" s="78"/>
      <c r="G11976" s="77"/>
      <c r="H11976" s="79"/>
      <c r="BA11976" s="5" t="str">
        <f t="shared" si="187"/>
        <v/>
      </c>
      <c r="BB11976" s="5" t="str">
        <f>IF(OR($E11976="",$G11976&lt;&gt;"Ativo"),"",IF(COUNTIFS($E$4:$E11976,$E11976,$A$4:$A11976,$A11976,$G$4:$G11976,"Ativo")=1,1,0))</f>
        <v/>
      </c>
      <c r="BC11976" t="str">
        <f>IF(OR($A11976="",$G11976&lt;&gt;"Ativo"),"",IF(COUNTIFS($A$4:$A11976,$A11976,$G$4:$G11976,"Ativo")=1,1,0))</f>
        <v/>
      </c>
    </row>
    <row r="11977" spans="1:55" x14ac:dyDescent="0.3">
      <c r="A11977" s="76"/>
      <c r="B11977" s="104"/>
      <c r="C11977" s="76"/>
      <c r="D11977" s="77"/>
      <c r="E11977" s="12"/>
      <c r="F11977" s="78"/>
      <c r="G11977" s="77"/>
      <c r="H11977" s="79"/>
      <c r="BA11977" s="5" t="str">
        <f t="shared" si="187"/>
        <v/>
      </c>
      <c r="BB11977" s="5" t="str">
        <f>IF(OR($E11977="",$G11977&lt;&gt;"Ativo"),"",IF(COUNTIFS($E$4:$E11977,$E11977,$A$4:$A11977,$A11977,$G$4:$G11977,"Ativo")=1,1,0))</f>
        <v/>
      </c>
      <c r="BC11977" t="str">
        <f>IF(OR($A11977="",$G11977&lt;&gt;"Ativo"),"",IF(COUNTIFS($A$4:$A11977,$A11977,$G$4:$G11977,"Ativo")=1,1,0))</f>
        <v/>
      </c>
    </row>
    <row r="11978" spans="1:55" x14ac:dyDescent="0.3">
      <c r="A11978" s="76"/>
      <c r="B11978" s="104"/>
      <c r="C11978" s="76"/>
      <c r="D11978" s="77"/>
      <c r="E11978" s="12"/>
      <c r="F11978" s="78"/>
      <c r="G11978" s="77"/>
      <c r="H11978" s="79"/>
      <c r="BA11978" s="5" t="str">
        <f t="shared" si="187"/>
        <v/>
      </c>
      <c r="BB11978" s="5" t="str">
        <f>IF(OR($E11978="",$G11978&lt;&gt;"Ativo"),"",IF(COUNTIFS($E$4:$E11978,$E11978,$A$4:$A11978,$A11978,$G$4:$G11978,"Ativo")=1,1,0))</f>
        <v/>
      </c>
      <c r="BC11978" t="str">
        <f>IF(OR($A11978="",$G11978&lt;&gt;"Ativo"),"",IF(COUNTIFS($A$4:$A11978,$A11978,$G$4:$G11978,"Ativo")=1,1,0))</f>
        <v/>
      </c>
    </row>
    <row r="11979" spans="1:55" x14ac:dyDescent="0.3">
      <c r="A11979" s="76"/>
      <c r="B11979" s="104"/>
      <c r="C11979" s="76"/>
      <c r="D11979" s="77"/>
      <c r="E11979" s="12"/>
      <c r="F11979" s="78"/>
      <c r="G11979" s="77"/>
      <c r="H11979" s="79"/>
      <c r="BA11979" s="5" t="str">
        <f t="shared" si="187"/>
        <v/>
      </c>
      <c r="BB11979" s="5" t="str">
        <f>IF(OR($E11979="",$G11979&lt;&gt;"Ativo"),"",IF(COUNTIFS($E$4:$E11979,$E11979,$A$4:$A11979,$A11979,$G$4:$G11979,"Ativo")=1,1,0))</f>
        <v/>
      </c>
      <c r="BC11979" t="str">
        <f>IF(OR($A11979="",$G11979&lt;&gt;"Ativo"),"",IF(COUNTIFS($A$4:$A11979,$A11979,$G$4:$G11979,"Ativo")=1,1,0))</f>
        <v/>
      </c>
    </row>
    <row r="11980" spans="1:55" x14ac:dyDescent="0.3">
      <c r="A11980" s="76"/>
      <c r="B11980" s="104"/>
      <c r="C11980" s="76"/>
      <c r="D11980" s="77"/>
      <c r="E11980" s="12"/>
      <c r="F11980" s="78"/>
      <c r="G11980" s="77"/>
      <c r="H11980" s="79"/>
      <c r="BA11980" s="5" t="str">
        <f t="shared" si="187"/>
        <v/>
      </c>
      <c r="BB11980" s="5" t="str">
        <f>IF(OR($E11980="",$G11980&lt;&gt;"Ativo"),"",IF(COUNTIFS($E$4:$E11980,$E11980,$A$4:$A11980,$A11980,$G$4:$G11980,"Ativo")=1,1,0))</f>
        <v/>
      </c>
      <c r="BC11980" t="str">
        <f>IF(OR($A11980="",$G11980&lt;&gt;"Ativo"),"",IF(COUNTIFS($A$4:$A11980,$A11980,$G$4:$G11980,"Ativo")=1,1,0))</f>
        <v/>
      </c>
    </row>
    <row r="11981" spans="1:55" x14ac:dyDescent="0.3">
      <c r="A11981" s="76"/>
      <c r="B11981" s="104"/>
      <c r="C11981" s="76"/>
      <c r="D11981" s="77"/>
      <c r="E11981" s="12"/>
      <c r="F11981" s="78"/>
      <c r="G11981" s="77"/>
      <c r="H11981" s="79"/>
      <c r="BA11981" s="5" t="str">
        <f t="shared" si="187"/>
        <v/>
      </c>
      <c r="BB11981" s="5" t="str">
        <f>IF(OR($E11981="",$G11981&lt;&gt;"Ativo"),"",IF(COUNTIFS($E$4:$E11981,$E11981,$A$4:$A11981,$A11981,$G$4:$G11981,"Ativo")=1,1,0))</f>
        <v/>
      </c>
      <c r="BC11981" t="str">
        <f>IF(OR($A11981="",$G11981&lt;&gt;"Ativo"),"",IF(COUNTIFS($A$4:$A11981,$A11981,$G$4:$G11981,"Ativo")=1,1,0))</f>
        <v/>
      </c>
    </row>
    <row r="11982" spans="1:55" x14ac:dyDescent="0.3">
      <c r="A11982" s="76"/>
      <c r="B11982" s="104"/>
      <c r="C11982" s="76"/>
      <c r="D11982" s="77"/>
      <c r="E11982" s="12"/>
      <c r="F11982" s="78"/>
      <c r="G11982" s="77"/>
      <c r="H11982" s="79"/>
      <c r="BA11982" s="5" t="str">
        <f t="shared" si="187"/>
        <v/>
      </c>
      <c r="BB11982" s="5" t="str">
        <f>IF(OR($E11982="",$G11982&lt;&gt;"Ativo"),"",IF(COUNTIFS($E$4:$E11982,$E11982,$A$4:$A11982,$A11982,$G$4:$G11982,"Ativo")=1,1,0))</f>
        <v/>
      </c>
      <c r="BC11982" t="str">
        <f>IF(OR($A11982="",$G11982&lt;&gt;"Ativo"),"",IF(COUNTIFS($A$4:$A11982,$A11982,$G$4:$G11982,"Ativo")=1,1,0))</f>
        <v/>
      </c>
    </row>
    <row r="11983" spans="1:55" x14ac:dyDescent="0.3">
      <c r="A11983" s="76"/>
      <c r="B11983" s="104"/>
      <c r="C11983" s="76"/>
      <c r="D11983" s="77"/>
      <c r="E11983" s="12"/>
      <c r="F11983" s="78"/>
      <c r="G11983" s="77"/>
      <c r="H11983" s="79"/>
      <c r="BA11983" s="5" t="str">
        <f t="shared" si="187"/>
        <v/>
      </c>
      <c r="BB11983" s="5" t="str">
        <f>IF(OR($E11983="",$G11983&lt;&gt;"Ativo"),"",IF(COUNTIFS($E$4:$E11983,$E11983,$A$4:$A11983,$A11983,$G$4:$G11983,"Ativo")=1,1,0))</f>
        <v/>
      </c>
      <c r="BC11983" t="str">
        <f>IF(OR($A11983="",$G11983&lt;&gt;"Ativo"),"",IF(COUNTIFS($A$4:$A11983,$A11983,$G$4:$G11983,"Ativo")=1,1,0))</f>
        <v/>
      </c>
    </row>
    <row r="11984" spans="1:55" x14ac:dyDescent="0.3">
      <c r="A11984" s="76"/>
      <c r="B11984" s="104"/>
      <c r="C11984" s="76"/>
      <c r="D11984" s="77"/>
      <c r="E11984" s="12"/>
      <c r="F11984" s="78"/>
      <c r="G11984" s="77"/>
      <c r="H11984" s="79"/>
      <c r="BA11984" s="5" t="str">
        <f t="shared" si="187"/>
        <v/>
      </c>
      <c r="BB11984" s="5" t="str">
        <f>IF(OR($E11984="",$G11984&lt;&gt;"Ativo"),"",IF(COUNTIFS($E$4:$E11984,$E11984,$A$4:$A11984,$A11984,$G$4:$G11984,"Ativo")=1,1,0))</f>
        <v/>
      </c>
      <c r="BC11984" t="str">
        <f>IF(OR($A11984="",$G11984&lt;&gt;"Ativo"),"",IF(COUNTIFS($A$4:$A11984,$A11984,$G$4:$G11984,"Ativo")=1,1,0))</f>
        <v/>
      </c>
    </row>
    <row r="11985" spans="1:55" x14ac:dyDescent="0.3">
      <c r="A11985" s="76"/>
      <c r="B11985" s="104"/>
      <c r="C11985" s="76"/>
      <c r="D11985" s="77"/>
      <c r="E11985" s="12"/>
      <c r="F11985" s="78"/>
      <c r="G11985" s="77"/>
      <c r="H11985" s="79"/>
      <c r="BA11985" s="5" t="str">
        <f t="shared" si="187"/>
        <v/>
      </c>
      <c r="BB11985" s="5" t="str">
        <f>IF(OR($E11985="",$G11985&lt;&gt;"Ativo"),"",IF(COUNTIFS($E$4:$E11985,$E11985,$A$4:$A11985,$A11985,$G$4:$G11985,"Ativo")=1,1,0))</f>
        <v/>
      </c>
      <c r="BC11985" t="str">
        <f>IF(OR($A11985="",$G11985&lt;&gt;"Ativo"),"",IF(COUNTIFS($A$4:$A11985,$A11985,$G$4:$G11985,"Ativo")=1,1,0))</f>
        <v/>
      </c>
    </row>
    <row r="11986" spans="1:55" x14ac:dyDescent="0.3">
      <c r="A11986" s="76"/>
      <c r="B11986" s="104"/>
      <c r="C11986" s="76"/>
      <c r="D11986" s="77"/>
      <c r="E11986" s="12"/>
      <c r="F11986" s="78"/>
      <c r="G11986" s="77"/>
      <c r="H11986" s="79"/>
      <c r="BA11986" s="5" t="str">
        <f t="shared" si="187"/>
        <v/>
      </c>
      <c r="BB11986" s="5" t="str">
        <f>IF(OR($E11986="",$G11986&lt;&gt;"Ativo"),"",IF(COUNTIFS($E$4:$E11986,$E11986,$A$4:$A11986,$A11986,$G$4:$G11986,"Ativo")=1,1,0))</f>
        <v/>
      </c>
      <c r="BC11986" t="str">
        <f>IF(OR($A11986="",$G11986&lt;&gt;"Ativo"),"",IF(COUNTIFS($A$4:$A11986,$A11986,$G$4:$G11986,"Ativo")=1,1,0))</f>
        <v/>
      </c>
    </row>
    <row r="11987" spans="1:55" x14ac:dyDescent="0.3">
      <c r="A11987" s="76"/>
      <c r="B11987" s="104"/>
      <c r="C11987" s="76"/>
      <c r="D11987" s="77"/>
      <c r="E11987" s="12"/>
      <c r="F11987" s="78"/>
      <c r="G11987" s="77"/>
      <c r="H11987" s="79"/>
      <c r="BA11987" s="5" t="str">
        <f t="shared" si="187"/>
        <v/>
      </c>
      <c r="BB11987" s="5" t="str">
        <f>IF(OR($E11987="",$G11987&lt;&gt;"Ativo"),"",IF(COUNTIFS($E$4:$E11987,$E11987,$A$4:$A11987,$A11987,$G$4:$G11987,"Ativo")=1,1,0))</f>
        <v/>
      </c>
      <c r="BC11987" t="str">
        <f>IF(OR($A11987="",$G11987&lt;&gt;"Ativo"),"",IF(COUNTIFS($A$4:$A11987,$A11987,$G$4:$G11987,"Ativo")=1,1,0))</f>
        <v/>
      </c>
    </row>
    <row r="11988" spans="1:55" x14ac:dyDescent="0.3">
      <c r="A11988" s="76"/>
      <c r="B11988" s="104"/>
      <c r="C11988" s="76"/>
      <c r="D11988" s="77"/>
      <c r="E11988" s="12"/>
      <c r="F11988" s="78"/>
      <c r="G11988" s="77"/>
      <c r="H11988" s="79"/>
      <c r="BA11988" s="5" t="str">
        <f t="shared" si="187"/>
        <v/>
      </c>
      <c r="BB11988" s="5" t="str">
        <f>IF(OR($E11988="",$G11988&lt;&gt;"Ativo"),"",IF(COUNTIFS($E$4:$E11988,$E11988,$A$4:$A11988,$A11988,$G$4:$G11988,"Ativo")=1,1,0))</f>
        <v/>
      </c>
      <c r="BC11988" t="str">
        <f>IF(OR($A11988="",$G11988&lt;&gt;"Ativo"),"",IF(COUNTIFS($A$4:$A11988,$A11988,$G$4:$G11988,"Ativo")=1,1,0))</f>
        <v/>
      </c>
    </row>
    <row r="11989" spans="1:55" x14ac:dyDescent="0.3">
      <c r="A11989" s="76"/>
      <c r="B11989" s="104"/>
      <c r="C11989" s="76"/>
      <c r="D11989" s="77"/>
      <c r="E11989" s="12"/>
      <c r="F11989" s="78"/>
      <c r="G11989" s="77"/>
      <c r="H11989" s="79"/>
      <c r="BA11989" s="5" t="str">
        <f t="shared" si="187"/>
        <v/>
      </c>
      <c r="BB11989" s="5" t="str">
        <f>IF(OR($E11989="",$G11989&lt;&gt;"Ativo"),"",IF(COUNTIFS($E$4:$E11989,$E11989,$A$4:$A11989,$A11989,$G$4:$G11989,"Ativo")=1,1,0))</f>
        <v/>
      </c>
      <c r="BC11989" t="str">
        <f>IF(OR($A11989="",$G11989&lt;&gt;"Ativo"),"",IF(COUNTIFS($A$4:$A11989,$A11989,$G$4:$G11989,"Ativo")=1,1,0))</f>
        <v/>
      </c>
    </row>
    <row r="11990" spans="1:55" x14ac:dyDescent="0.3">
      <c r="A11990" s="76"/>
      <c r="B11990" s="104"/>
      <c r="C11990" s="76"/>
      <c r="D11990" s="77"/>
      <c r="E11990" s="12"/>
      <c r="F11990" s="78"/>
      <c r="G11990" s="77"/>
      <c r="H11990" s="79"/>
      <c r="BA11990" s="5" t="str">
        <f t="shared" si="187"/>
        <v/>
      </c>
      <c r="BB11990" s="5" t="str">
        <f>IF(OR($E11990="",$G11990&lt;&gt;"Ativo"),"",IF(COUNTIFS($E$4:$E11990,$E11990,$A$4:$A11990,$A11990,$G$4:$G11990,"Ativo")=1,1,0))</f>
        <v/>
      </c>
      <c r="BC11990" t="str">
        <f>IF(OR($A11990="",$G11990&lt;&gt;"Ativo"),"",IF(COUNTIFS($A$4:$A11990,$A11990,$G$4:$G11990,"Ativo")=1,1,0))</f>
        <v/>
      </c>
    </row>
    <row r="11991" spans="1:55" x14ac:dyDescent="0.3">
      <c r="A11991" s="76"/>
      <c r="B11991" s="104"/>
      <c r="C11991" s="76"/>
      <c r="D11991" s="77"/>
      <c r="E11991" s="12"/>
      <c r="F11991" s="78"/>
      <c r="G11991" s="77"/>
      <c r="H11991" s="79"/>
      <c r="BA11991" s="5" t="str">
        <f t="shared" si="187"/>
        <v/>
      </c>
      <c r="BB11991" s="5" t="str">
        <f>IF(OR($E11991="",$G11991&lt;&gt;"Ativo"),"",IF(COUNTIFS($E$4:$E11991,$E11991,$A$4:$A11991,$A11991,$G$4:$G11991,"Ativo")=1,1,0))</f>
        <v/>
      </c>
      <c r="BC11991" t="str">
        <f>IF(OR($A11991="",$G11991&lt;&gt;"Ativo"),"",IF(COUNTIFS($A$4:$A11991,$A11991,$G$4:$G11991,"Ativo")=1,1,0))</f>
        <v/>
      </c>
    </row>
    <row r="11992" spans="1:55" x14ac:dyDescent="0.3">
      <c r="A11992" s="76"/>
      <c r="B11992" s="104"/>
      <c r="C11992" s="76"/>
      <c r="D11992" s="77"/>
      <c r="E11992" s="12"/>
      <c r="F11992" s="78"/>
      <c r="G11992" s="77"/>
      <c r="H11992" s="79"/>
      <c r="BA11992" s="5" t="str">
        <f t="shared" si="187"/>
        <v/>
      </c>
      <c r="BB11992" s="5" t="str">
        <f>IF(OR($E11992="",$G11992&lt;&gt;"Ativo"),"",IF(COUNTIFS($E$4:$E11992,$E11992,$A$4:$A11992,$A11992,$G$4:$G11992,"Ativo")=1,1,0))</f>
        <v/>
      </c>
      <c r="BC11992" t="str">
        <f>IF(OR($A11992="",$G11992&lt;&gt;"Ativo"),"",IF(COUNTIFS($A$4:$A11992,$A11992,$G$4:$G11992,"Ativo")=1,1,0))</f>
        <v/>
      </c>
    </row>
    <row r="11993" spans="1:55" x14ac:dyDescent="0.3">
      <c r="A11993" s="76"/>
      <c r="B11993" s="104"/>
      <c r="C11993" s="76"/>
      <c r="D11993" s="77"/>
      <c r="E11993" s="12"/>
      <c r="F11993" s="78"/>
      <c r="G11993" s="77"/>
      <c r="H11993" s="79"/>
      <c r="BA11993" s="5" t="str">
        <f t="shared" si="187"/>
        <v/>
      </c>
      <c r="BB11993" s="5" t="str">
        <f>IF(OR($E11993="",$G11993&lt;&gt;"Ativo"),"",IF(COUNTIFS($E$4:$E11993,$E11993,$A$4:$A11993,$A11993,$G$4:$G11993,"Ativo")=1,1,0))</f>
        <v/>
      </c>
      <c r="BC11993" t="str">
        <f>IF(OR($A11993="",$G11993&lt;&gt;"Ativo"),"",IF(COUNTIFS($A$4:$A11993,$A11993,$G$4:$G11993,"Ativo")=1,1,0))</f>
        <v/>
      </c>
    </row>
    <row r="11994" spans="1:55" x14ac:dyDescent="0.3">
      <c r="A11994" s="76"/>
      <c r="B11994" s="104"/>
      <c r="C11994" s="76"/>
      <c r="D11994" s="77"/>
      <c r="E11994" s="12"/>
      <c r="F11994" s="78"/>
      <c r="G11994" s="77"/>
      <c r="H11994" s="79"/>
      <c r="BA11994" s="5" t="str">
        <f t="shared" si="187"/>
        <v/>
      </c>
      <c r="BB11994" s="5" t="str">
        <f>IF(OR($E11994="",$G11994&lt;&gt;"Ativo"),"",IF(COUNTIFS($E$4:$E11994,$E11994,$A$4:$A11994,$A11994,$G$4:$G11994,"Ativo")=1,1,0))</f>
        <v/>
      </c>
      <c r="BC11994" t="str">
        <f>IF(OR($A11994="",$G11994&lt;&gt;"Ativo"),"",IF(COUNTIFS($A$4:$A11994,$A11994,$G$4:$G11994,"Ativo")=1,1,0))</f>
        <v/>
      </c>
    </row>
    <row r="11995" spans="1:55" x14ac:dyDescent="0.3">
      <c r="A11995" s="76"/>
      <c r="B11995" s="104"/>
      <c r="C11995" s="76"/>
      <c r="D11995" s="77"/>
      <c r="E11995" s="12"/>
      <c r="F11995" s="78"/>
      <c r="G11995" s="77"/>
      <c r="H11995" s="79"/>
      <c r="BA11995" s="5" t="str">
        <f t="shared" si="187"/>
        <v/>
      </c>
      <c r="BB11995" s="5" t="str">
        <f>IF(OR($E11995="",$G11995&lt;&gt;"Ativo"),"",IF(COUNTIFS($E$4:$E11995,$E11995,$A$4:$A11995,$A11995,$G$4:$G11995,"Ativo")=1,1,0))</f>
        <v/>
      </c>
      <c r="BC11995" t="str">
        <f>IF(OR($A11995="",$G11995&lt;&gt;"Ativo"),"",IF(COUNTIFS($A$4:$A11995,$A11995,$G$4:$G11995,"Ativo")=1,1,0))</f>
        <v/>
      </c>
    </row>
    <row r="11996" spans="1:55" x14ac:dyDescent="0.3">
      <c r="A11996" s="76"/>
      <c r="B11996" s="104"/>
      <c r="C11996" s="76"/>
      <c r="D11996" s="77"/>
      <c r="E11996" s="12"/>
      <c r="F11996" s="78"/>
      <c r="G11996" s="77"/>
      <c r="H11996" s="79"/>
      <c r="BA11996" s="5" t="str">
        <f t="shared" si="187"/>
        <v/>
      </c>
      <c r="BB11996" s="5" t="str">
        <f>IF(OR($E11996="",$G11996&lt;&gt;"Ativo"),"",IF(COUNTIFS($E$4:$E11996,$E11996,$A$4:$A11996,$A11996,$G$4:$G11996,"Ativo")=1,1,0))</f>
        <v/>
      </c>
      <c r="BC11996" t="str">
        <f>IF(OR($A11996="",$G11996&lt;&gt;"Ativo"),"",IF(COUNTIFS($A$4:$A11996,$A11996,$G$4:$G11996,"Ativo")=1,1,0))</f>
        <v/>
      </c>
    </row>
    <row r="11997" spans="1:55" x14ac:dyDescent="0.3">
      <c r="A11997" s="76"/>
      <c r="B11997" s="104"/>
      <c r="C11997" s="76"/>
      <c r="D11997" s="77"/>
      <c r="E11997" s="12"/>
      <c r="F11997" s="78"/>
      <c r="G11997" s="77"/>
      <c r="H11997" s="79"/>
      <c r="BA11997" s="5" t="str">
        <f t="shared" si="187"/>
        <v/>
      </c>
      <c r="BB11997" s="5" t="str">
        <f>IF(OR($E11997="",$G11997&lt;&gt;"Ativo"),"",IF(COUNTIFS($E$4:$E11997,$E11997,$A$4:$A11997,$A11997,$G$4:$G11997,"Ativo")=1,1,0))</f>
        <v/>
      </c>
      <c r="BC11997" t="str">
        <f>IF(OR($A11997="",$G11997&lt;&gt;"Ativo"),"",IF(COUNTIFS($A$4:$A11997,$A11997,$G$4:$G11997,"Ativo")=1,1,0))</f>
        <v/>
      </c>
    </row>
    <row r="11998" spans="1:55" x14ac:dyDescent="0.3">
      <c r="A11998" s="76"/>
      <c r="B11998" s="104"/>
      <c r="C11998" s="76"/>
      <c r="D11998" s="77"/>
      <c r="E11998" s="12"/>
      <c r="F11998" s="78"/>
      <c r="G11998" s="77"/>
      <c r="H11998" s="79"/>
      <c r="BA11998" s="5" t="str">
        <f t="shared" si="187"/>
        <v/>
      </c>
      <c r="BB11998" s="5" t="str">
        <f>IF(OR($E11998="",$G11998&lt;&gt;"Ativo"),"",IF(COUNTIFS($E$4:$E11998,$E11998,$A$4:$A11998,$A11998,$G$4:$G11998,"Ativo")=1,1,0))</f>
        <v/>
      </c>
      <c r="BC11998" t="str">
        <f>IF(OR($A11998="",$G11998&lt;&gt;"Ativo"),"",IF(COUNTIFS($A$4:$A11998,$A11998,$G$4:$G11998,"Ativo")=1,1,0))</f>
        <v/>
      </c>
    </row>
    <row r="11999" spans="1:55" x14ac:dyDescent="0.3">
      <c r="A11999" s="76"/>
      <c r="B11999" s="104"/>
      <c r="C11999" s="76"/>
      <c r="D11999" s="77"/>
      <c r="E11999" s="12"/>
      <c r="F11999" s="78"/>
      <c r="G11999" s="77"/>
      <c r="H11999" s="79"/>
      <c r="BA11999" s="5" t="str">
        <f t="shared" si="187"/>
        <v/>
      </c>
      <c r="BB11999" s="5" t="str">
        <f>IF(OR($E11999="",$G11999&lt;&gt;"Ativo"),"",IF(COUNTIFS($E$4:$E11999,$E11999,$A$4:$A11999,$A11999,$G$4:$G11999,"Ativo")=1,1,0))</f>
        <v/>
      </c>
      <c r="BC11999" t="str">
        <f>IF(OR($A11999="",$G11999&lt;&gt;"Ativo"),"",IF(COUNTIFS($A$4:$A11999,$A11999,$G$4:$G11999,"Ativo")=1,1,0))</f>
        <v/>
      </c>
    </row>
    <row r="12000" spans="1:55" x14ac:dyDescent="0.3">
      <c r="A12000" s="76"/>
      <c r="B12000" s="104"/>
      <c r="C12000" s="76"/>
      <c r="D12000" s="77"/>
      <c r="E12000" s="12"/>
      <c r="F12000" s="78"/>
      <c r="G12000" s="77"/>
      <c r="H12000" s="79"/>
      <c r="BA12000" s="5" t="str">
        <f t="shared" si="187"/>
        <v/>
      </c>
      <c r="BB12000" s="5" t="str">
        <f>IF(OR($E12000="",$G12000&lt;&gt;"Ativo"),"",IF(COUNTIFS($E$4:$E12000,$E12000,$A$4:$A12000,$A12000,$G$4:$G12000,"Ativo")=1,1,0))</f>
        <v/>
      </c>
      <c r="BC12000" t="str">
        <f>IF(OR($A12000="",$G12000&lt;&gt;"Ativo"),"",IF(COUNTIFS($A$4:$A12000,$A12000,$G$4:$G12000,"Ativo")=1,1,0))</f>
        <v/>
      </c>
    </row>
    <row r="12001" spans="1:55" x14ac:dyDescent="0.3">
      <c r="A12001" s="76"/>
      <c r="B12001" s="104"/>
      <c r="C12001" s="76"/>
      <c r="D12001" s="77"/>
      <c r="E12001" s="12"/>
      <c r="F12001" s="78"/>
      <c r="G12001" s="77"/>
      <c r="H12001" s="79"/>
      <c r="BA12001" s="5" t="str">
        <f t="shared" si="187"/>
        <v/>
      </c>
      <c r="BB12001" s="5" t="str">
        <f>IF(OR($E12001="",$G12001&lt;&gt;"Ativo"),"",IF(COUNTIFS($E$4:$E12001,$E12001,$A$4:$A12001,$A12001,$G$4:$G12001,"Ativo")=1,1,0))</f>
        <v/>
      </c>
      <c r="BC12001" t="str">
        <f>IF(OR($A12001="",$G12001&lt;&gt;"Ativo"),"",IF(COUNTIFS($A$4:$A12001,$A12001,$G$4:$G12001,"Ativo")=1,1,0))</f>
        <v/>
      </c>
    </row>
    <row r="12002" spans="1:55" x14ac:dyDescent="0.3">
      <c r="A12002" s="76"/>
      <c r="B12002" s="104"/>
      <c r="C12002" s="76"/>
      <c r="D12002" s="77"/>
      <c r="E12002" s="12"/>
      <c r="F12002" s="78"/>
      <c r="G12002" s="77"/>
      <c r="H12002" s="79"/>
      <c r="BA12002" s="5" t="str">
        <f t="shared" si="187"/>
        <v/>
      </c>
      <c r="BB12002" s="5" t="str">
        <f>IF(OR($E12002="",$G12002&lt;&gt;"Ativo"),"",IF(COUNTIFS($E$4:$E12002,$E12002,$A$4:$A12002,$A12002,$G$4:$G12002,"Ativo")=1,1,0))</f>
        <v/>
      </c>
      <c r="BC12002" t="str">
        <f>IF(OR($A12002="",$G12002&lt;&gt;"Ativo"),"",IF(COUNTIFS($A$4:$A12002,$A12002,$G$4:$G12002,"Ativo")=1,1,0))</f>
        <v/>
      </c>
    </row>
    <row r="12003" spans="1:55" x14ac:dyDescent="0.3">
      <c r="A12003" s="76"/>
      <c r="B12003" s="104"/>
      <c r="C12003" s="76"/>
      <c r="D12003" s="77"/>
      <c r="E12003" s="12"/>
      <c r="F12003" s="78"/>
      <c r="G12003" s="77"/>
      <c r="H12003" s="79"/>
      <c r="BA12003" s="5" t="str">
        <f t="shared" si="187"/>
        <v/>
      </c>
      <c r="BB12003" s="5" t="str">
        <f>IF(OR($E12003="",$G12003&lt;&gt;"Ativo"),"",IF(COUNTIFS($E$4:$E12003,$E12003,$A$4:$A12003,$A12003,$G$4:$G12003,"Ativo")=1,1,0))</f>
        <v/>
      </c>
      <c r="BC12003" t="str">
        <f>IF(OR($A12003="",$G12003&lt;&gt;"Ativo"),"",IF(COUNTIFS($A$4:$A12003,$A12003,$G$4:$G12003,"Ativo")=1,1,0))</f>
        <v/>
      </c>
    </row>
    <row r="12004" spans="1:55" x14ac:dyDescent="0.3">
      <c r="A12004" s="76"/>
      <c r="B12004" s="104"/>
      <c r="C12004" s="76"/>
      <c r="D12004" s="77"/>
      <c r="E12004" s="12"/>
      <c r="F12004" s="78"/>
      <c r="G12004" s="77"/>
      <c r="H12004" s="79"/>
      <c r="BA12004" s="5" t="str">
        <f t="shared" si="187"/>
        <v/>
      </c>
      <c r="BB12004" s="5" t="str">
        <f>IF(OR($E12004="",$G12004&lt;&gt;"Ativo"),"",IF(COUNTIFS($E$4:$E12004,$E12004,$A$4:$A12004,$A12004,$G$4:$G12004,"Ativo")=1,1,0))</f>
        <v/>
      </c>
      <c r="BC12004" t="str">
        <f>IF(OR($A12004="",$G12004&lt;&gt;"Ativo"),"",IF(COUNTIFS($A$4:$A12004,$A12004,$G$4:$G12004,"Ativo")=1,1,0))</f>
        <v/>
      </c>
    </row>
    <row r="12005" spans="1:55" x14ac:dyDescent="0.3">
      <c r="A12005" s="76"/>
      <c r="B12005" s="104"/>
      <c r="C12005" s="76"/>
      <c r="D12005" s="77"/>
      <c r="E12005" s="12"/>
      <c r="F12005" s="78"/>
      <c r="G12005" s="77"/>
      <c r="H12005" s="79"/>
      <c r="BA12005" s="5" t="str">
        <f t="shared" si="187"/>
        <v/>
      </c>
      <c r="BB12005" s="5" t="str">
        <f>IF(OR($E12005="",$G12005&lt;&gt;"Ativo"),"",IF(COUNTIFS($E$4:$E12005,$E12005,$A$4:$A12005,$A12005,$G$4:$G12005,"Ativo")=1,1,0))</f>
        <v/>
      </c>
      <c r="BC12005" t="str">
        <f>IF(OR($A12005="",$G12005&lt;&gt;"Ativo"),"",IF(COUNTIFS($A$4:$A12005,$A12005,$G$4:$G12005,"Ativo")=1,1,0))</f>
        <v/>
      </c>
    </row>
    <row r="12006" spans="1:55" x14ac:dyDescent="0.3">
      <c r="A12006" s="76"/>
      <c r="B12006" s="104"/>
      <c r="C12006" s="76"/>
      <c r="D12006" s="77"/>
      <c r="E12006" s="12"/>
      <c r="F12006" s="78"/>
      <c r="G12006" s="77"/>
      <c r="H12006" s="79"/>
      <c r="BA12006" s="5" t="str">
        <f t="shared" si="187"/>
        <v/>
      </c>
      <c r="BB12006" s="5" t="str">
        <f>IF(OR($E12006="",$G12006&lt;&gt;"Ativo"),"",IF(COUNTIFS($E$4:$E12006,$E12006,$A$4:$A12006,$A12006,$G$4:$G12006,"Ativo")=1,1,0))</f>
        <v/>
      </c>
      <c r="BC12006" t="str">
        <f>IF(OR($A12006="",$G12006&lt;&gt;"Ativo"),"",IF(COUNTIFS($A$4:$A12006,$A12006,$G$4:$G12006,"Ativo")=1,1,0))</f>
        <v/>
      </c>
    </row>
    <row r="12007" spans="1:55" x14ac:dyDescent="0.3">
      <c r="A12007" s="76"/>
      <c r="B12007" s="104"/>
      <c r="C12007" s="76"/>
      <c r="D12007" s="77"/>
      <c r="E12007" s="12"/>
      <c r="F12007" s="78"/>
      <c r="G12007" s="77"/>
      <c r="H12007" s="79"/>
      <c r="BA12007" s="5" t="str">
        <f t="shared" si="187"/>
        <v/>
      </c>
      <c r="BB12007" s="5" t="str">
        <f>IF(OR($E12007="",$G12007&lt;&gt;"Ativo"),"",IF(COUNTIFS($E$4:$E12007,$E12007,$A$4:$A12007,$A12007,$G$4:$G12007,"Ativo")=1,1,0))</f>
        <v/>
      </c>
      <c r="BC12007" t="str">
        <f>IF(OR($A12007="",$G12007&lt;&gt;"Ativo"),"",IF(COUNTIFS($A$4:$A12007,$A12007,$G$4:$G12007,"Ativo")=1,1,0))</f>
        <v/>
      </c>
    </row>
    <row r="12008" spans="1:55" x14ac:dyDescent="0.3">
      <c r="A12008" s="76"/>
      <c r="B12008" s="104"/>
      <c r="C12008" s="76"/>
      <c r="D12008" s="77"/>
      <c r="E12008" s="12"/>
      <c r="F12008" s="78"/>
      <c r="G12008" s="77"/>
      <c r="H12008" s="79"/>
      <c r="BA12008" s="5" t="str">
        <f t="shared" si="187"/>
        <v/>
      </c>
      <c r="BB12008" s="5" t="str">
        <f>IF(OR($E12008="",$G12008&lt;&gt;"Ativo"),"",IF(COUNTIFS($E$4:$E12008,$E12008,$A$4:$A12008,$A12008,$G$4:$G12008,"Ativo")=1,1,0))</f>
        <v/>
      </c>
      <c r="BC12008" t="str">
        <f>IF(OR($A12008="",$G12008&lt;&gt;"Ativo"),"",IF(COUNTIFS($A$4:$A12008,$A12008,$G$4:$G12008,"Ativo")=1,1,0))</f>
        <v/>
      </c>
    </row>
    <row r="12009" spans="1:55" x14ac:dyDescent="0.3">
      <c r="A12009" s="76"/>
      <c r="B12009" s="104"/>
      <c r="C12009" s="76"/>
      <c r="D12009" s="77"/>
      <c r="E12009" s="12"/>
      <c r="F12009" s="78"/>
      <c r="G12009" s="77"/>
      <c r="H12009" s="79"/>
      <c r="BA12009" s="5" t="str">
        <f t="shared" si="187"/>
        <v/>
      </c>
      <c r="BB12009" s="5" t="str">
        <f>IF(OR($E12009="",$G12009&lt;&gt;"Ativo"),"",IF(COUNTIFS($E$4:$E12009,$E12009,$A$4:$A12009,$A12009,$G$4:$G12009,"Ativo")=1,1,0))</f>
        <v/>
      </c>
      <c r="BC12009" t="str">
        <f>IF(OR($A12009="",$G12009&lt;&gt;"Ativo"),"",IF(COUNTIFS($A$4:$A12009,$A12009,$G$4:$G12009,"Ativo")=1,1,0))</f>
        <v/>
      </c>
    </row>
    <row r="12010" spans="1:55" x14ac:dyDescent="0.3">
      <c r="A12010" s="76"/>
      <c r="B12010" s="104"/>
      <c r="C12010" s="76"/>
      <c r="D12010" s="77"/>
      <c r="E12010" s="12"/>
      <c r="F12010" s="78"/>
      <c r="G12010" s="77"/>
      <c r="H12010" s="79"/>
      <c r="BA12010" s="5" t="str">
        <f t="shared" si="187"/>
        <v/>
      </c>
      <c r="BB12010" s="5" t="str">
        <f>IF(OR($E12010="",$G12010&lt;&gt;"Ativo"),"",IF(COUNTIFS($E$4:$E12010,$E12010,$A$4:$A12010,$A12010,$G$4:$G12010,"Ativo")=1,1,0))</f>
        <v/>
      </c>
      <c r="BC12010" t="str">
        <f>IF(OR($A12010="",$G12010&lt;&gt;"Ativo"),"",IF(COUNTIFS($A$4:$A12010,$A12010,$G$4:$G12010,"Ativo")=1,1,0))</f>
        <v/>
      </c>
    </row>
    <row r="12011" spans="1:55" x14ac:dyDescent="0.3">
      <c r="A12011" s="76"/>
      <c r="B12011" s="104"/>
      <c r="C12011" s="76"/>
      <c r="D12011" s="77"/>
      <c r="E12011" s="12"/>
      <c r="F12011" s="78"/>
      <c r="G12011" s="77"/>
      <c r="H12011" s="79"/>
      <c r="BA12011" s="5" t="str">
        <f t="shared" si="187"/>
        <v/>
      </c>
      <c r="BB12011" s="5" t="str">
        <f>IF(OR($E12011="",$G12011&lt;&gt;"Ativo"),"",IF(COUNTIFS($E$4:$E12011,$E12011,$A$4:$A12011,$A12011,$G$4:$G12011,"Ativo")=1,1,0))</f>
        <v/>
      </c>
      <c r="BC12011" t="str">
        <f>IF(OR($A12011="",$G12011&lt;&gt;"Ativo"),"",IF(COUNTIFS($A$4:$A12011,$A12011,$G$4:$G12011,"Ativo")=1,1,0))</f>
        <v/>
      </c>
    </row>
    <row r="12012" spans="1:55" x14ac:dyDescent="0.3">
      <c r="A12012" s="76"/>
      <c r="B12012" s="104"/>
      <c r="C12012" s="76"/>
      <c r="D12012" s="77"/>
      <c r="E12012" s="12"/>
      <c r="F12012" s="78"/>
      <c r="G12012" s="77"/>
      <c r="H12012" s="79"/>
      <c r="BA12012" s="5" t="str">
        <f t="shared" si="187"/>
        <v/>
      </c>
      <c r="BB12012" s="5" t="str">
        <f>IF(OR($E12012="",$G12012&lt;&gt;"Ativo"),"",IF(COUNTIFS($E$4:$E12012,$E12012,$A$4:$A12012,$A12012,$G$4:$G12012,"Ativo")=1,1,0))</f>
        <v/>
      </c>
      <c r="BC12012" t="str">
        <f>IF(OR($A12012="",$G12012&lt;&gt;"Ativo"),"",IF(COUNTIFS($A$4:$A12012,$A12012,$G$4:$G12012,"Ativo")=1,1,0))</f>
        <v/>
      </c>
    </row>
    <row r="12013" spans="1:55" x14ac:dyDescent="0.3">
      <c r="A12013" s="76"/>
      <c r="B12013" s="104"/>
      <c r="C12013" s="76"/>
      <c r="D12013" s="77"/>
      <c r="E12013" s="12"/>
      <c r="F12013" s="78"/>
      <c r="G12013" s="77"/>
      <c r="H12013" s="79"/>
      <c r="BA12013" s="5" t="str">
        <f t="shared" si="187"/>
        <v/>
      </c>
      <c r="BB12013" s="5" t="str">
        <f>IF(OR($E12013="",$G12013&lt;&gt;"Ativo"),"",IF(COUNTIFS($E$4:$E12013,$E12013,$A$4:$A12013,$A12013,$G$4:$G12013,"Ativo")=1,1,0))</f>
        <v/>
      </c>
      <c r="BC12013" t="str">
        <f>IF(OR($A12013="",$G12013&lt;&gt;"Ativo"),"",IF(COUNTIFS($A$4:$A12013,$A12013,$G$4:$G12013,"Ativo")=1,1,0))</f>
        <v/>
      </c>
    </row>
    <row r="12014" spans="1:55" x14ac:dyDescent="0.3">
      <c r="A12014" s="76"/>
      <c r="B12014" s="104"/>
      <c r="C12014" s="76"/>
      <c r="D12014" s="77"/>
      <c r="E12014" s="12"/>
      <c r="F12014" s="78"/>
      <c r="G12014" s="77"/>
      <c r="H12014" s="79"/>
      <c r="BA12014" s="5" t="str">
        <f t="shared" si="187"/>
        <v/>
      </c>
      <c r="BB12014" s="5" t="str">
        <f>IF(OR($E12014="",$G12014&lt;&gt;"Ativo"),"",IF(COUNTIFS($E$4:$E12014,$E12014,$A$4:$A12014,$A12014,$G$4:$G12014,"Ativo")=1,1,0))</f>
        <v/>
      </c>
      <c r="BC12014" t="str">
        <f>IF(OR($A12014="",$G12014&lt;&gt;"Ativo"),"",IF(COUNTIFS($A$4:$A12014,$A12014,$G$4:$G12014,"Ativo")=1,1,0))</f>
        <v/>
      </c>
    </row>
    <row r="12015" spans="1:55" x14ac:dyDescent="0.3">
      <c r="A12015" s="76"/>
      <c r="B12015" s="104"/>
      <c r="C12015" s="76"/>
      <c r="D12015" s="77"/>
      <c r="E12015" s="12"/>
      <c r="F12015" s="78"/>
      <c r="G12015" s="77"/>
      <c r="H12015" s="79"/>
      <c r="BA12015" s="5" t="str">
        <f t="shared" si="187"/>
        <v/>
      </c>
      <c r="BB12015" s="5" t="str">
        <f>IF(OR($E12015="",$G12015&lt;&gt;"Ativo"),"",IF(COUNTIFS($E$4:$E12015,$E12015,$A$4:$A12015,$A12015,$G$4:$G12015,"Ativo")=1,1,0))</f>
        <v/>
      </c>
      <c r="BC12015" t="str">
        <f>IF(OR($A12015="",$G12015&lt;&gt;"Ativo"),"",IF(COUNTIFS($A$4:$A12015,$A12015,$G$4:$G12015,"Ativo")=1,1,0))</f>
        <v/>
      </c>
    </row>
    <row r="12016" spans="1:55" x14ac:dyDescent="0.3">
      <c r="A12016" s="76"/>
      <c r="B12016" s="104"/>
      <c r="C12016" s="76"/>
      <c r="D12016" s="77"/>
      <c r="E12016" s="12"/>
      <c r="F12016" s="78"/>
      <c r="G12016" s="77"/>
      <c r="H12016" s="79"/>
      <c r="BA12016" s="5" t="str">
        <f t="shared" si="187"/>
        <v/>
      </c>
      <c r="BB12016" s="5" t="str">
        <f>IF(OR($E12016="",$G12016&lt;&gt;"Ativo"),"",IF(COUNTIFS($E$4:$E12016,$E12016,$A$4:$A12016,$A12016,$G$4:$G12016,"Ativo")=1,1,0))</f>
        <v/>
      </c>
      <c r="BC12016" t="str">
        <f>IF(OR($A12016="",$G12016&lt;&gt;"Ativo"),"",IF(COUNTIFS($A$4:$A12016,$A12016,$G$4:$G12016,"Ativo")=1,1,0))</f>
        <v/>
      </c>
    </row>
    <row r="12017" spans="1:55" x14ac:dyDescent="0.3">
      <c r="A12017" s="76"/>
      <c r="B12017" s="104"/>
      <c r="C12017" s="76"/>
      <c r="D12017" s="77"/>
      <c r="E12017" s="12"/>
      <c r="F12017" s="78"/>
      <c r="G12017" s="77"/>
      <c r="H12017" s="79"/>
      <c r="BA12017" s="5" t="str">
        <f t="shared" si="187"/>
        <v/>
      </c>
      <c r="BB12017" s="5" t="str">
        <f>IF(OR($E12017="",$G12017&lt;&gt;"Ativo"),"",IF(COUNTIFS($E$4:$E12017,$E12017,$A$4:$A12017,$A12017,$G$4:$G12017,"Ativo")=1,1,0))</f>
        <v/>
      </c>
      <c r="BC12017" t="str">
        <f>IF(OR($A12017="",$G12017&lt;&gt;"Ativo"),"",IF(COUNTIFS($A$4:$A12017,$A12017,$G$4:$G12017,"Ativo")=1,1,0))</f>
        <v/>
      </c>
    </row>
    <row r="12018" spans="1:55" x14ac:dyDescent="0.3">
      <c r="A12018" s="76"/>
      <c r="B12018" s="104"/>
      <c r="C12018" s="76"/>
      <c r="D12018" s="77"/>
      <c r="E12018" s="12"/>
      <c r="F12018" s="78"/>
      <c r="G12018" s="77"/>
      <c r="H12018" s="79"/>
      <c r="BA12018" s="5" t="str">
        <f t="shared" si="187"/>
        <v/>
      </c>
      <c r="BB12018" s="5" t="str">
        <f>IF(OR($E12018="",$G12018&lt;&gt;"Ativo"),"",IF(COUNTIFS($E$4:$E12018,$E12018,$A$4:$A12018,$A12018,$G$4:$G12018,"Ativo")=1,1,0))</f>
        <v/>
      </c>
      <c r="BC12018" t="str">
        <f>IF(OR($A12018="",$G12018&lt;&gt;"Ativo"),"",IF(COUNTIFS($A$4:$A12018,$A12018,$G$4:$G12018,"Ativo")=1,1,0))</f>
        <v/>
      </c>
    </row>
    <row r="12019" spans="1:55" x14ac:dyDescent="0.3">
      <c r="A12019" s="76"/>
      <c r="B12019" s="104"/>
      <c r="C12019" s="76"/>
      <c r="D12019" s="77"/>
      <c r="E12019" s="12"/>
      <c r="F12019" s="78"/>
      <c r="G12019" s="77"/>
      <c r="H12019" s="79"/>
      <c r="BA12019" s="5" t="str">
        <f t="shared" si="187"/>
        <v/>
      </c>
      <c r="BB12019" s="5" t="str">
        <f>IF(OR($E12019="",$G12019&lt;&gt;"Ativo"),"",IF(COUNTIFS($E$4:$E12019,$E12019,$A$4:$A12019,$A12019,$G$4:$G12019,"Ativo")=1,1,0))</f>
        <v/>
      </c>
      <c r="BC12019" t="str">
        <f>IF(OR($A12019="",$G12019&lt;&gt;"Ativo"),"",IF(COUNTIFS($A$4:$A12019,$A12019,$G$4:$G12019,"Ativo")=1,1,0))</f>
        <v/>
      </c>
    </row>
    <row r="12020" spans="1:55" x14ac:dyDescent="0.3">
      <c r="A12020" s="76"/>
      <c r="B12020" s="104"/>
      <c r="C12020" s="76"/>
      <c r="D12020" s="77"/>
      <c r="E12020" s="12"/>
      <c r="F12020" s="78"/>
      <c r="G12020" s="77"/>
      <c r="H12020" s="79"/>
      <c r="BA12020" s="5" t="str">
        <f t="shared" si="187"/>
        <v/>
      </c>
      <c r="BB12020" s="5" t="str">
        <f>IF(OR($E12020="",$G12020&lt;&gt;"Ativo"),"",IF(COUNTIFS($E$4:$E12020,$E12020,$A$4:$A12020,$A12020,$G$4:$G12020,"Ativo")=1,1,0))</f>
        <v/>
      </c>
      <c r="BC12020" t="str">
        <f>IF(OR($A12020="",$G12020&lt;&gt;"Ativo"),"",IF(COUNTIFS($A$4:$A12020,$A12020,$G$4:$G12020,"Ativo")=1,1,0))</f>
        <v/>
      </c>
    </row>
    <row r="12021" spans="1:55" x14ac:dyDescent="0.3">
      <c r="A12021" s="76"/>
      <c r="B12021" s="104"/>
      <c r="C12021" s="76"/>
      <c r="D12021" s="77"/>
      <c r="E12021" s="12"/>
      <c r="F12021" s="78"/>
      <c r="G12021" s="77"/>
      <c r="H12021" s="79"/>
      <c r="BA12021" s="5" t="str">
        <f t="shared" si="187"/>
        <v/>
      </c>
      <c r="BB12021" s="5" t="str">
        <f>IF(OR($E12021="",$G12021&lt;&gt;"Ativo"),"",IF(COUNTIFS($E$4:$E12021,$E12021,$A$4:$A12021,$A12021,$G$4:$G12021,"Ativo")=1,1,0))</f>
        <v/>
      </c>
      <c r="BC12021" t="str">
        <f>IF(OR($A12021="",$G12021&lt;&gt;"Ativo"),"",IF(COUNTIFS($A$4:$A12021,$A12021,$G$4:$G12021,"Ativo")=1,1,0))</f>
        <v/>
      </c>
    </row>
    <row r="12022" spans="1:55" x14ac:dyDescent="0.3">
      <c r="A12022" s="76"/>
      <c r="B12022" s="104"/>
      <c r="C12022" s="76"/>
      <c r="D12022" s="77"/>
      <c r="E12022" s="12"/>
      <c r="F12022" s="78"/>
      <c r="G12022" s="77"/>
      <c r="H12022" s="79"/>
      <c r="BA12022" s="5" t="str">
        <f t="shared" si="187"/>
        <v/>
      </c>
      <c r="BB12022" s="5" t="str">
        <f>IF(OR($E12022="",$G12022&lt;&gt;"Ativo"),"",IF(COUNTIFS($E$4:$E12022,$E12022,$A$4:$A12022,$A12022,$G$4:$G12022,"Ativo")=1,1,0))</f>
        <v/>
      </c>
      <c r="BC12022" t="str">
        <f>IF(OR($A12022="",$G12022&lt;&gt;"Ativo"),"",IF(COUNTIFS($A$4:$A12022,$A12022,$G$4:$G12022,"Ativo")=1,1,0))</f>
        <v/>
      </c>
    </row>
    <row r="12023" spans="1:55" x14ac:dyDescent="0.3">
      <c r="A12023" s="76"/>
      <c r="B12023" s="104"/>
      <c r="C12023" s="76"/>
      <c r="D12023" s="77"/>
      <c r="E12023" s="12"/>
      <c r="F12023" s="78"/>
      <c r="G12023" s="77"/>
      <c r="H12023" s="79"/>
      <c r="BA12023" s="5" t="str">
        <f t="shared" si="187"/>
        <v/>
      </c>
      <c r="BB12023" s="5" t="str">
        <f>IF(OR($E12023="",$G12023&lt;&gt;"Ativo"),"",IF(COUNTIFS($E$4:$E12023,$E12023,$A$4:$A12023,$A12023,$G$4:$G12023,"Ativo")=1,1,0))</f>
        <v/>
      </c>
      <c r="BC12023" t="str">
        <f>IF(OR($A12023="",$G12023&lt;&gt;"Ativo"),"",IF(COUNTIFS($A$4:$A12023,$A12023,$G$4:$G12023,"Ativo")=1,1,0))</f>
        <v/>
      </c>
    </row>
    <row r="12024" spans="1:55" x14ac:dyDescent="0.3">
      <c r="A12024" s="76"/>
      <c r="B12024" s="104"/>
      <c r="C12024" s="76"/>
      <c r="D12024" s="77"/>
      <c r="E12024" s="12"/>
      <c r="F12024" s="78"/>
      <c r="G12024" s="77"/>
      <c r="H12024" s="79"/>
      <c r="BA12024" s="5" t="str">
        <f t="shared" si="187"/>
        <v/>
      </c>
      <c r="BB12024" s="5" t="str">
        <f>IF(OR($E12024="",$G12024&lt;&gt;"Ativo"),"",IF(COUNTIFS($E$4:$E12024,$E12024,$A$4:$A12024,$A12024,$G$4:$G12024,"Ativo")=1,1,0))</f>
        <v/>
      </c>
      <c r="BC12024" t="str">
        <f>IF(OR($A12024="",$G12024&lt;&gt;"Ativo"),"",IF(COUNTIFS($A$4:$A12024,$A12024,$G$4:$G12024,"Ativo")=1,1,0))</f>
        <v/>
      </c>
    </row>
    <row r="12025" spans="1:55" x14ac:dyDescent="0.3">
      <c r="A12025" s="76"/>
      <c r="B12025" s="104"/>
      <c r="C12025" s="76"/>
      <c r="D12025" s="77"/>
      <c r="E12025" s="12"/>
      <c r="F12025" s="78"/>
      <c r="G12025" s="77"/>
      <c r="H12025" s="79"/>
      <c r="BA12025" s="5" t="str">
        <f t="shared" si="187"/>
        <v/>
      </c>
      <c r="BB12025" s="5" t="str">
        <f>IF(OR($E12025="",$G12025&lt;&gt;"Ativo"),"",IF(COUNTIFS($E$4:$E12025,$E12025,$A$4:$A12025,$A12025,$G$4:$G12025,"Ativo")=1,1,0))</f>
        <v/>
      </c>
      <c r="BC12025" t="str">
        <f>IF(OR($A12025="",$G12025&lt;&gt;"Ativo"),"",IF(COUNTIFS($A$4:$A12025,$A12025,$G$4:$G12025,"Ativo")=1,1,0))</f>
        <v/>
      </c>
    </row>
    <row r="12026" spans="1:55" x14ac:dyDescent="0.3">
      <c r="A12026" s="76"/>
      <c r="B12026" s="104"/>
      <c r="C12026" s="76"/>
      <c r="D12026" s="77"/>
      <c r="E12026" s="12"/>
      <c r="F12026" s="78"/>
      <c r="G12026" s="77"/>
      <c r="H12026" s="79"/>
      <c r="BA12026" s="5" t="str">
        <f t="shared" si="187"/>
        <v/>
      </c>
      <c r="BB12026" s="5" t="str">
        <f>IF(OR($E12026="",$G12026&lt;&gt;"Ativo"),"",IF(COUNTIFS($E$4:$E12026,$E12026,$A$4:$A12026,$A12026,$G$4:$G12026,"Ativo")=1,1,0))</f>
        <v/>
      </c>
      <c r="BC12026" t="str">
        <f>IF(OR($A12026="",$G12026&lt;&gt;"Ativo"),"",IF(COUNTIFS($A$4:$A12026,$A12026,$G$4:$G12026,"Ativo")=1,1,0))</f>
        <v/>
      </c>
    </row>
    <row r="12027" spans="1:55" x14ac:dyDescent="0.3">
      <c r="A12027" s="76"/>
      <c r="B12027" s="104"/>
      <c r="C12027" s="76"/>
      <c r="D12027" s="77"/>
      <c r="E12027" s="12"/>
      <c r="F12027" s="78"/>
      <c r="G12027" s="77"/>
      <c r="H12027" s="79"/>
      <c r="BA12027" s="5" t="str">
        <f t="shared" si="187"/>
        <v/>
      </c>
      <c r="BB12027" s="5" t="str">
        <f>IF(OR($E12027="",$G12027&lt;&gt;"Ativo"),"",IF(COUNTIFS($E$4:$E12027,$E12027,$A$4:$A12027,$A12027,$G$4:$G12027,"Ativo")=1,1,0))</f>
        <v/>
      </c>
      <c r="BC12027" t="str">
        <f>IF(OR($A12027="",$G12027&lt;&gt;"Ativo"),"",IF(COUNTIFS($A$4:$A12027,$A12027,$G$4:$G12027,"Ativo")=1,1,0))</f>
        <v/>
      </c>
    </row>
    <row r="12028" spans="1:55" x14ac:dyDescent="0.3">
      <c r="A12028" s="76"/>
      <c r="B12028" s="104"/>
      <c r="C12028" s="76"/>
      <c r="D12028" s="77"/>
      <c r="E12028" s="12"/>
      <c r="F12028" s="78"/>
      <c r="G12028" s="77"/>
      <c r="H12028" s="79"/>
      <c r="BA12028" s="5" t="str">
        <f t="shared" si="187"/>
        <v/>
      </c>
      <c r="BB12028" s="5" t="str">
        <f>IF(OR($E12028="",$G12028&lt;&gt;"Ativo"),"",IF(COUNTIFS($E$4:$E12028,$E12028,$A$4:$A12028,$A12028,$G$4:$G12028,"Ativo")=1,1,0))</f>
        <v/>
      </c>
      <c r="BC12028" t="str">
        <f>IF(OR($A12028="",$G12028&lt;&gt;"Ativo"),"",IF(COUNTIFS($A$4:$A12028,$A12028,$G$4:$G12028,"Ativo")=1,1,0))</f>
        <v/>
      </c>
    </row>
    <row r="12029" spans="1:55" x14ac:dyDescent="0.3">
      <c r="A12029" s="76"/>
      <c r="B12029" s="104"/>
      <c r="C12029" s="76"/>
      <c r="D12029" s="77"/>
      <c r="E12029" s="12"/>
      <c r="F12029" s="78"/>
      <c r="G12029" s="77"/>
      <c r="H12029" s="79"/>
      <c r="BA12029" s="5" t="str">
        <f t="shared" si="187"/>
        <v/>
      </c>
      <c r="BB12029" s="5" t="str">
        <f>IF(OR($E12029="",$G12029&lt;&gt;"Ativo"),"",IF(COUNTIFS($E$4:$E12029,$E12029,$A$4:$A12029,$A12029,$G$4:$G12029,"Ativo")=1,1,0))</f>
        <v/>
      </c>
      <c r="BC12029" t="str">
        <f>IF(OR($A12029="",$G12029&lt;&gt;"Ativo"),"",IF(COUNTIFS($A$4:$A12029,$A12029,$G$4:$G12029,"Ativo")=1,1,0))</f>
        <v/>
      </c>
    </row>
    <row r="12030" spans="1:55" x14ac:dyDescent="0.3">
      <c r="A12030" s="76"/>
      <c r="B12030" s="104"/>
      <c r="C12030" s="76"/>
      <c r="D12030" s="77"/>
      <c r="E12030" s="12"/>
      <c r="F12030" s="78"/>
      <c r="G12030" s="77"/>
      <c r="H12030" s="79"/>
      <c r="BA12030" s="5" t="str">
        <f t="shared" si="187"/>
        <v/>
      </c>
      <c r="BB12030" s="5" t="str">
        <f>IF(OR($E12030="",$G12030&lt;&gt;"Ativo"),"",IF(COUNTIFS($E$4:$E12030,$E12030,$A$4:$A12030,$A12030,$G$4:$G12030,"Ativo")=1,1,0))</f>
        <v/>
      </c>
      <c r="BC12030" t="str">
        <f>IF(OR($A12030="",$G12030&lt;&gt;"Ativo"),"",IF(COUNTIFS($A$4:$A12030,$A12030,$G$4:$G12030,"Ativo")=1,1,0))</f>
        <v/>
      </c>
    </row>
    <row r="12031" spans="1:55" x14ac:dyDescent="0.3">
      <c r="A12031" s="76"/>
      <c r="B12031" s="104"/>
      <c r="C12031" s="76"/>
      <c r="D12031" s="77"/>
      <c r="E12031" s="12"/>
      <c r="F12031" s="78"/>
      <c r="G12031" s="77"/>
      <c r="H12031" s="79"/>
      <c r="BA12031" s="5" t="str">
        <f t="shared" si="187"/>
        <v/>
      </c>
      <c r="BB12031" s="5" t="str">
        <f>IF(OR($E12031="",$G12031&lt;&gt;"Ativo"),"",IF(COUNTIFS($E$4:$E12031,$E12031,$A$4:$A12031,$A12031,$G$4:$G12031,"Ativo")=1,1,0))</f>
        <v/>
      </c>
      <c r="BC12031" t="str">
        <f>IF(OR($A12031="",$G12031&lt;&gt;"Ativo"),"",IF(COUNTIFS($A$4:$A12031,$A12031,$G$4:$G12031,"Ativo")=1,1,0))</f>
        <v/>
      </c>
    </row>
    <row r="12032" spans="1:55" x14ac:dyDescent="0.3">
      <c r="A12032" s="76"/>
      <c r="B12032" s="104"/>
      <c r="C12032" s="76"/>
      <c r="D12032" s="77"/>
      <c r="E12032" s="12"/>
      <c r="F12032" s="78"/>
      <c r="G12032" s="77"/>
      <c r="H12032" s="79"/>
      <c r="BA12032" s="5" t="str">
        <f t="shared" si="187"/>
        <v/>
      </c>
      <c r="BB12032" s="5" t="str">
        <f>IF(OR($E12032="",$G12032&lt;&gt;"Ativo"),"",IF(COUNTIFS($E$4:$E12032,$E12032,$A$4:$A12032,$A12032,$G$4:$G12032,"Ativo")=1,1,0))</f>
        <v/>
      </c>
      <c r="BC12032" t="str">
        <f>IF(OR($A12032="",$G12032&lt;&gt;"Ativo"),"",IF(COUNTIFS($A$4:$A12032,$A12032,$G$4:$G12032,"Ativo")=1,1,0))</f>
        <v/>
      </c>
    </row>
    <row r="12033" spans="1:55" x14ac:dyDescent="0.3">
      <c r="A12033" s="76"/>
      <c r="B12033" s="104"/>
      <c r="C12033" s="76"/>
      <c r="D12033" s="77"/>
      <c r="E12033" s="12"/>
      <c r="F12033" s="78"/>
      <c r="G12033" s="77"/>
      <c r="H12033" s="79"/>
      <c r="BA12033" s="5" t="str">
        <f t="shared" si="187"/>
        <v/>
      </c>
      <c r="BB12033" s="5" t="str">
        <f>IF(OR($E12033="",$G12033&lt;&gt;"Ativo"),"",IF(COUNTIFS($E$4:$E12033,$E12033,$A$4:$A12033,$A12033,$G$4:$G12033,"Ativo")=1,1,0))</f>
        <v/>
      </c>
      <c r="BC12033" t="str">
        <f>IF(OR($A12033="",$G12033&lt;&gt;"Ativo"),"",IF(COUNTIFS($A$4:$A12033,$A12033,$G$4:$G12033,"Ativo")=1,1,0))</f>
        <v/>
      </c>
    </row>
    <row r="12034" spans="1:55" x14ac:dyDescent="0.3">
      <c r="A12034" s="76"/>
      <c r="B12034" s="104"/>
      <c r="C12034" s="76"/>
      <c r="D12034" s="77"/>
      <c r="E12034" s="12"/>
      <c r="F12034" s="78"/>
      <c r="G12034" s="77"/>
      <c r="H12034" s="79"/>
      <c r="BA12034" s="5" t="str">
        <f t="shared" si="187"/>
        <v/>
      </c>
      <c r="BB12034" s="5" t="str">
        <f>IF(OR($E12034="",$G12034&lt;&gt;"Ativo"),"",IF(COUNTIFS($E$4:$E12034,$E12034,$A$4:$A12034,$A12034,$G$4:$G12034,"Ativo")=1,1,0))</f>
        <v/>
      </c>
      <c r="BC12034" t="str">
        <f>IF(OR($A12034="",$G12034&lt;&gt;"Ativo"),"",IF(COUNTIFS($A$4:$A12034,$A12034,$G$4:$G12034,"Ativo")=1,1,0))</f>
        <v/>
      </c>
    </row>
    <row r="12035" spans="1:55" x14ac:dyDescent="0.3">
      <c r="A12035" s="76"/>
      <c r="B12035" s="104"/>
      <c r="C12035" s="76"/>
      <c r="D12035" s="77"/>
      <c r="E12035" s="12"/>
      <c r="F12035" s="78"/>
      <c r="G12035" s="77"/>
      <c r="H12035" s="79"/>
      <c r="BA12035" s="5" t="str">
        <f t="shared" si="187"/>
        <v/>
      </c>
      <c r="BB12035" s="5" t="str">
        <f>IF(OR($E12035="",$G12035&lt;&gt;"Ativo"),"",IF(COUNTIFS($E$4:$E12035,$E12035,$A$4:$A12035,$A12035,$G$4:$G12035,"Ativo")=1,1,0))</f>
        <v/>
      </c>
      <c r="BC12035" t="str">
        <f>IF(OR($A12035="",$G12035&lt;&gt;"Ativo"),"",IF(COUNTIFS($A$4:$A12035,$A12035,$G$4:$G12035,"Ativo")=1,1,0))</f>
        <v/>
      </c>
    </row>
    <row r="12036" spans="1:55" x14ac:dyDescent="0.3">
      <c r="A12036" s="76"/>
      <c r="B12036" s="104"/>
      <c r="C12036" s="76"/>
      <c r="D12036" s="77"/>
      <c r="E12036" s="12"/>
      <c r="F12036" s="78"/>
      <c r="G12036" s="77"/>
      <c r="H12036" s="79"/>
      <c r="BA12036" s="5" t="str">
        <f t="shared" ref="BA12036:BA12099" si="188">IF($D12036="","",MID($D12036,4,LEN($D12036)-5))</f>
        <v/>
      </c>
      <c r="BB12036" s="5" t="str">
        <f>IF(OR($E12036="",$G12036&lt;&gt;"Ativo"),"",IF(COUNTIFS($E$4:$E12036,$E12036,$A$4:$A12036,$A12036,$G$4:$G12036,"Ativo")=1,1,0))</f>
        <v/>
      </c>
      <c r="BC12036" t="str">
        <f>IF(OR($A12036="",$G12036&lt;&gt;"Ativo"),"",IF(COUNTIFS($A$4:$A12036,$A12036,$G$4:$G12036,"Ativo")=1,1,0))</f>
        <v/>
      </c>
    </row>
    <row r="12037" spans="1:55" x14ac:dyDescent="0.3">
      <c r="A12037" s="76"/>
      <c r="B12037" s="104"/>
      <c r="C12037" s="76"/>
      <c r="D12037" s="77"/>
      <c r="E12037" s="12"/>
      <c r="F12037" s="78"/>
      <c r="G12037" s="77"/>
      <c r="H12037" s="79"/>
      <c r="BA12037" s="5" t="str">
        <f t="shared" si="188"/>
        <v/>
      </c>
      <c r="BB12037" s="5" t="str">
        <f>IF(OR($E12037="",$G12037&lt;&gt;"Ativo"),"",IF(COUNTIFS($E$4:$E12037,$E12037,$A$4:$A12037,$A12037,$G$4:$G12037,"Ativo")=1,1,0))</f>
        <v/>
      </c>
      <c r="BC12037" t="str">
        <f>IF(OR($A12037="",$G12037&lt;&gt;"Ativo"),"",IF(COUNTIFS($A$4:$A12037,$A12037,$G$4:$G12037,"Ativo")=1,1,0))</f>
        <v/>
      </c>
    </row>
    <row r="12038" spans="1:55" x14ac:dyDescent="0.3">
      <c r="A12038" s="76"/>
      <c r="B12038" s="104"/>
      <c r="C12038" s="76"/>
      <c r="D12038" s="77"/>
      <c r="E12038" s="12"/>
      <c r="F12038" s="78"/>
      <c r="G12038" s="77"/>
      <c r="H12038" s="79"/>
      <c r="BA12038" s="5" t="str">
        <f t="shared" si="188"/>
        <v/>
      </c>
      <c r="BB12038" s="5" t="str">
        <f>IF(OR($E12038="",$G12038&lt;&gt;"Ativo"),"",IF(COUNTIFS($E$4:$E12038,$E12038,$A$4:$A12038,$A12038,$G$4:$G12038,"Ativo")=1,1,0))</f>
        <v/>
      </c>
      <c r="BC12038" t="str">
        <f>IF(OR($A12038="",$G12038&lt;&gt;"Ativo"),"",IF(COUNTIFS($A$4:$A12038,$A12038,$G$4:$G12038,"Ativo")=1,1,0))</f>
        <v/>
      </c>
    </row>
    <row r="12039" spans="1:55" x14ac:dyDescent="0.3">
      <c r="A12039" s="76"/>
      <c r="B12039" s="104"/>
      <c r="C12039" s="76"/>
      <c r="D12039" s="77"/>
      <c r="E12039" s="12"/>
      <c r="F12039" s="78"/>
      <c r="G12039" s="77"/>
      <c r="H12039" s="79"/>
      <c r="BA12039" s="5" t="str">
        <f t="shared" si="188"/>
        <v/>
      </c>
      <c r="BB12039" s="5" t="str">
        <f>IF(OR($E12039="",$G12039&lt;&gt;"Ativo"),"",IF(COUNTIFS($E$4:$E12039,$E12039,$A$4:$A12039,$A12039,$G$4:$G12039,"Ativo")=1,1,0))</f>
        <v/>
      </c>
      <c r="BC12039" t="str">
        <f>IF(OR($A12039="",$G12039&lt;&gt;"Ativo"),"",IF(COUNTIFS($A$4:$A12039,$A12039,$G$4:$G12039,"Ativo")=1,1,0))</f>
        <v/>
      </c>
    </row>
    <row r="12040" spans="1:55" x14ac:dyDescent="0.3">
      <c r="A12040" s="76"/>
      <c r="B12040" s="104"/>
      <c r="C12040" s="76"/>
      <c r="D12040" s="77"/>
      <c r="E12040" s="12"/>
      <c r="F12040" s="78"/>
      <c r="G12040" s="77"/>
      <c r="H12040" s="79"/>
      <c r="BA12040" s="5" t="str">
        <f t="shared" si="188"/>
        <v/>
      </c>
      <c r="BB12040" s="5" t="str">
        <f>IF(OR($E12040="",$G12040&lt;&gt;"Ativo"),"",IF(COUNTIFS($E$4:$E12040,$E12040,$A$4:$A12040,$A12040,$G$4:$G12040,"Ativo")=1,1,0))</f>
        <v/>
      </c>
      <c r="BC12040" t="str">
        <f>IF(OR($A12040="",$G12040&lt;&gt;"Ativo"),"",IF(COUNTIFS($A$4:$A12040,$A12040,$G$4:$G12040,"Ativo")=1,1,0))</f>
        <v/>
      </c>
    </row>
    <row r="12041" spans="1:55" x14ac:dyDescent="0.3">
      <c r="A12041" s="76"/>
      <c r="B12041" s="104"/>
      <c r="C12041" s="76"/>
      <c r="D12041" s="77"/>
      <c r="E12041" s="12"/>
      <c r="F12041" s="78"/>
      <c r="G12041" s="77"/>
      <c r="H12041" s="79"/>
      <c r="BA12041" s="5" t="str">
        <f t="shared" si="188"/>
        <v/>
      </c>
      <c r="BB12041" s="5" t="str">
        <f>IF(OR($E12041="",$G12041&lt;&gt;"Ativo"),"",IF(COUNTIFS($E$4:$E12041,$E12041,$A$4:$A12041,$A12041,$G$4:$G12041,"Ativo")=1,1,0))</f>
        <v/>
      </c>
      <c r="BC12041" t="str">
        <f>IF(OR($A12041="",$G12041&lt;&gt;"Ativo"),"",IF(COUNTIFS($A$4:$A12041,$A12041,$G$4:$G12041,"Ativo")=1,1,0))</f>
        <v/>
      </c>
    </row>
    <row r="12042" spans="1:55" x14ac:dyDescent="0.3">
      <c r="A12042" s="76"/>
      <c r="B12042" s="104"/>
      <c r="C12042" s="76"/>
      <c r="D12042" s="77"/>
      <c r="E12042" s="12"/>
      <c r="F12042" s="78"/>
      <c r="G12042" s="77"/>
      <c r="H12042" s="79"/>
      <c r="BA12042" s="5" t="str">
        <f t="shared" si="188"/>
        <v/>
      </c>
      <c r="BB12042" s="5" t="str">
        <f>IF(OR($E12042="",$G12042&lt;&gt;"Ativo"),"",IF(COUNTIFS($E$4:$E12042,$E12042,$A$4:$A12042,$A12042,$G$4:$G12042,"Ativo")=1,1,0))</f>
        <v/>
      </c>
      <c r="BC12042" t="str">
        <f>IF(OR($A12042="",$G12042&lt;&gt;"Ativo"),"",IF(COUNTIFS($A$4:$A12042,$A12042,$G$4:$G12042,"Ativo")=1,1,0))</f>
        <v/>
      </c>
    </row>
    <row r="12043" spans="1:55" x14ac:dyDescent="0.3">
      <c r="A12043" s="76"/>
      <c r="B12043" s="104"/>
      <c r="C12043" s="76"/>
      <c r="D12043" s="77"/>
      <c r="E12043" s="12"/>
      <c r="F12043" s="78"/>
      <c r="G12043" s="77"/>
      <c r="H12043" s="79"/>
      <c r="BA12043" s="5" t="str">
        <f t="shared" si="188"/>
        <v/>
      </c>
      <c r="BB12043" s="5" t="str">
        <f>IF(OR($E12043="",$G12043&lt;&gt;"Ativo"),"",IF(COUNTIFS($E$4:$E12043,$E12043,$A$4:$A12043,$A12043,$G$4:$G12043,"Ativo")=1,1,0))</f>
        <v/>
      </c>
      <c r="BC12043" t="str">
        <f>IF(OR($A12043="",$G12043&lt;&gt;"Ativo"),"",IF(COUNTIFS($A$4:$A12043,$A12043,$G$4:$G12043,"Ativo")=1,1,0))</f>
        <v/>
      </c>
    </row>
    <row r="12044" spans="1:55" x14ac:dyDescent="0.3">
      <c r="A12044" s="76"/>
      <c r="B12044" s="104"/>
      <c r="C12044" s="76"/>
      <c r="D12044" s="77"/>
      <c r="E12044" s="12"/>
      <c r="F12044" s="78"/>
      <c r="G12044" s="77"/>
      <c r="H12044" s="79"/>
      <c r="BA12044" s="5" t="str">
        <f t="shared" si="188"/>
        <v/>
      </c>
      <c r="BB12044" s="5" t="str">
        <f>IF(OR($E12044="",$G12044&lt;&gt;"Ativo"),"",IF(COUNTIFS($E$4:$E12044,$E12044,$A$4:$A12044,$A12044,$G$4:$G12044,"Ativo")=1,1,0))</f>
        <v/>
      </c>
      <c r="BC12044" t="str">
        <f>IF(OR($A12044="",$G12044&lt;&gt;"Ativo"),"",IF(COUNTIFS($A$4:$A12044,$A12044,$G$4:$G12044,"Ativo")=1,1,0))</f>
        <v/>
      </c>
    </row>
    <row r="12045" spans="1:55" x14ac:dyDescent="0.3">
      <c r="A12045" s="76"/>
      <c r="B12045" s="104"/>
      <c r="C12045" s="76"/>
      <c r="D12045" s="77"/>
      <c r="E12045" s="12"/>
      <c r="F12045" s="78"/>
      <c r="G12045" s="77"/>
      <c r="H12045" s="79"/>
      <c r="BA12045" s="5" t="str">
        <f t="shared" si="188"/>
        <v/>
      </c>
      <c r="BB12045" s="5" t="str">
        <f>IF(OR($E12045="",$G12045&lt;&gt;"Ativo"),"",IF(COUNTIFS($E$4:$E12045,$E12045,$A$4:$A12045,$A12045,$G$4:$G12045,"Ativo")=1,1,0))</f>
        <v/>
      </c>
      <c r="BC12045" t="str">
        <f>IF(OR($A12045="",$G12045&lt;&gt;"Ativo"),"",IF(COUNTIFS($A$4:$A12045,$A12045,$G$4:$G12045,"Ativo")=1,1,0))</f>
        <v/>
      </c>
    </row>
    <row r="12046" spans="1:55" x14ac:dyDescent="0.3">
      <c r="A12046" s="76"/>
      <c r="B12046" s="104"/>
      <c r="C12046" s="76"/>
      <c r="D12046" s="77"/>
      <c r="E12046" s="12"/>
      <c r="F12046" s="78"/>
      <c r="G12046" s="77"/>
      <c r="H12046" s="79"/>
      <c r="BA12046" s="5" t="str">
        <f t="shared" si="188"/>
        <v/>
      </c>
      <c r="BB12046" s="5" t="str">
        <f>IF(OR($E12046="",$G12046&lt;&gt;"Ativo"),"",IF(COUNTIFS($E$4:$E12046,$E12046,$A$4:$A12046,$A12046,$G$4:$G12046,"Ativo")=1,1,0))</f>
        <v/>
      </c>
      <c r="BC12046" t="str">
        <f>IF(OR($A12046="",$G12046&lt;&gt;"Ativo"),"",IF(COUNTIFS($A$4:$A12046,$A12046,$G$4:$G12046,"Ativo")=1,1,0))</f>
        <v/>
      </c>
    </row>
    <row r="12047" spans="1:55" x14ac:dyDescent="0.3">
      <c r="A12047" s="76"/>
      <c r="B12047" s="104"/>
      <c r="C12047" s="76"/>
      <c r="D12047" s="77"/>
      <c r="E12047" s="12"/>
      <c r="F12047" s="78"/>
      <c r="G12047" s="77"/>
      <c r="H12047" s="79"/>
      <c r="BA12047" s="5" t="str">
        <f t="shared" si="188"/>
        <v/>
      </c>
      <c r="BB12047" s="5" t="str">
        <f>IF(OR($E12047="",$G12047&lt;&gt;"Ativo"),"",IF(COUNTIFS($E$4:$E12047,$E12047,$A$4:$A12047,$A12047,$G$4:$G12047,"Ativo")=1,1,0))</f>
        <v/>
      </c>
      <c r="BC12047" t="str">
        <f>IF(OR($A12047="",$G12047&lt;&gt;"Ativo"),"",IF(COUNTIFS($A$4:$A12047,$A12047,$G$4:$G12047,"Ativo")=1,1,0))</f>
        <v/>
      </c>
    </row>
    <row r="12048" spans="1:55" x14ac:dyDescent="0.3">
      <c r="A12048" s="76"/>
      <c r="B12048" s="104"/>
      <c r="C12048" s="76"/>
      <c r="D12048" s="77"/>
      <c r="E12048" s="12"/>
      <c r="F12048" s="78"/>
      <c r="G12048" s="77"/>
      <c r="H12048" s="79"/>
      <c r="BA12048" s="5" t="str">
        <f t="shared" si="188"/>
        <v/>
      </c>
      <c r="BB12048" s="5" t="str">
        <f>IF(OR($E12048="",$G12048&lt;&gt;"Ativo"),"",IF(COUNTIFS($E$4:$E12048,$E12048,$A$4:$A12048,$A12048,$G$4:$G12048,"Ativo")=1,1,0))</f>
        <v/>
      </c>
      <c r="BC12048" t="str">
        <f>IF(OR($A12048="",$G12048&lt;&gt;"Ativo"),"",IF(COUNTIFS($A$4:$A12048,$A12048,$G$4:$G12048,"Ativo")=1,1,0))</f>
        <v/>
      </c>
    </row>
    <row r="12049" spans="1:55" x14ac:dyDescent="0.3">
      <c r="A12049" s="76"/>
      <c r="B12049" s="104"/>
      <c r="C12049" s="76"/>
      <c r="D12049" s="77"/>
      <c r="E12049" s="12"/>
      <c r="F12049" s="78"/>
      <c r="G12049" s="77"/>
      <c r="H12049" s="79"/>
      <c r="BA12049" s="5" t="str">
        <f t="shared" si="188"/>
        <v/>
      </c>
      <c r="BB12049" s="5" t="str">
        <f>IF(OR($E12049="",$G12049&lt;&gt;"Ativo"),"",IF(COUNTIFS($E$4:$E12049,$E12049,$A$4:$A12049,$A12049,$G$4:$G12049,"Ativo")=1,1,0))</f>
        <v/>
      </c>
      <c r="BC12049" t="str">
        <f>IF(OR($A12049="",$G12049&lt;&gt;"Ativo"),"",IF(COUNTIFS($A$4:$A12049,$A12049,$G$4:$G12049,"Ativo")=1,1,0))</f>
        <v/>
      </c>
    </row>
    <row r="12050" spans="1:55" x14ac:dyDescent="0.3">
      <c r="A12050" s="76"/>
      <c r="B12050" s="104"/>
      <c r="C12050" s="76"/>
      <c r="D12050" s="77"/>
      <c r="E12050" s="12"/>
      <c r="F12050" s="78"/>
      <c r="G12050" s="77"/>
      <c r="H12050" s="79"/>
      <c r="BA12050" s="5" t="str">
        <f t="shared" si="188"/>
        <v/>
      </c>
      <c r="BB12050" s="5" t="str">
        <f>IF(OR($E12050="",$G12050&lt;&gt;"Ativo"),"",IF(COUNTIFS($E$4:$E12050,$E12050,$A$4:$A12050,$A12050,$G$4:$G12050,"Ativo")=1,1,0))</f>
        <v/>
      </c>
      <c r="BC12050" t="str">
        <f>IF(OR($A12050="",$G12050&lt;&gt;"Ativo"),"",IF(COUNTIFS($A$4:$A12050,$A12050,$G$4:$G12050,"Ativo")=1,1,0))</f>
        <v/>
      </c>
    </row>
    <row r="12051" spans="1:55" x14ac:dyDescent="0.3">
      <c r="A12051" s="76"/>
      <c r="B12051" s="104"/>
      <c r="C12051" s="76"/>
      <c r="D12051" s="77"/>
      <c r="E12051" s="12"/>
      <c r="F12051" s="78"/>
      <c r="G12051" s="77"/>
      <c r="H12051" s="79"/>
      <c r="BA12051" s="5" t="str">
        <f t="shared" si="188"/>
        <v/>
      </c>
      <c r="BB12051" s="5" t="str">
        <f>IF(OR($E12051="",$G12051&lt;&gt;"Ativo"),"",IF(COUNTIFS($E$4:$E12051,$E12051,$A$4:$A12051,$A12051,$G$4:$G12051,"Ativo")=1,1,0))</f>
        <v/>
      </c>
      <c r="BC12051" t="str">
        <f>IF(OR($A12051="",$G12051&lt;&gt;"Ativo"),"",IF(COUNTIFS($A$4:$A12051,$A12051,$G$4:$G12051,"Ativo")=1,1,0))</f>
        <v/>
      </c>
    </row>
    <row r="12052" spans="1:55" x14ac:dyDescent="0.3">
      <c r="A12052" s="76"/>
      <c r="B12052" s="104"/>
      <c r="C12052" s="76"/>
      <c r="D12052" s="77"/>
      <c r="E12052" s="12"/>
      <c r="F12052" s="78"/>
      <c r="G12052" s="77"/>
      <c r="H12052" s="79"/>
      <c r="BA12052" s="5" t="str">
        <f t="shared" si="188"/>
        <v/>
      </c>
      <c r="BB12052" s="5" t="str">
        <f>IF(OR($E12052="",$G12052&lt;&gt;"Ativo"),"",IF(COUNTIFS($E$4:$E12052,$E12052,$A$4:$A12052,$A12052,$G$4:$G12052,"Ativo")=1,1,0))</f>
        <v/>
      </c>
      <c r="BC12052" t="str">
        <f>IF(OR($A12052="",$G12052&lt;&gt;"Ativo"),"",IF(COUNTIFS($A$4:$A12052,$A12052,$G$4:$G12052,"Ativo")=1,1,0))</f>
        <v/>
      </c>
    </row>
    <row r="12053" spans="1:55" x14ac:dyDescent="0.3">
      <c r="A12053" s="76"/>
      <c r="B12053" s="104"/>
      <c r="C12053" s="76"/>
      <c r="D12053" s="77"/>
      <c r="E12053" s="12"/>
      <c r="F12053" s="78"/>
      <c r="G12053" s="77"/>
      <c r="H12053" s="79"/>
      <c r="BA12053" s="5" t="str">
        <f t="shared" si="188"/>
        <v/>
      </c>
      <c r="BB12053" s="5" t="str">
        <f>IF(OR($E12053="",$G12053&lt;&gt;"Ativo"),"",IF(COUNTIFS($E$4:$E12053,$E12053,$A$4:$A12053,$A12053,$G$4:$G12053,"Ativo")=1,1,0))</f>
        <v/>
      </c>
      <c r="BC12053" t="str">
        <f>IF(OR($A12053="",$G12053&lt;&gt;"Ativo"),"",IF(COUNTIFS($A$4:$A12053,$A12053,$G$4:$G12053,"Ativo")=1,1,0))</f>
        <v/>
      </c>
    </row>
    <row r="12054" spans="1:55" x14ac:dyDescent="0.3">
      <c r="A12054" s="76"/>
      <c r="B12054" s="104"/>
      <c r="C12054" s="76"/>
      <c r="D12054" s="77"/>
      <c r="E12054" s="12"/>
      <c r="F12054" s="78"/>
      <c r="G12054" s="77"/>
      <c r="H12054" s="79"/>
      <c r="BA12054" s="5" t="str">
        <f t="shared" si="188"/>
        <v/>
      </c>
      <c r="BB12054" s="5" t="str">
        <f>IF(OR($E12054="",$G12054&lt;&gt;"Ativo"),"",IF(COUNTIFS($E$4:$E12054,$E12054,$A$4:$A12054,$A12054,$G$4:$G12054,"Ativo")=1,1,0))</f>
        <v/>
      </c>
      <c r="BC12054" t="str">
        <f>IF(OR($A12054="",$G12054&lt;&gt;"Ativo"),"",IF(COUNTIFS($A$4:$A12054,$A12054,$G$4:$G12054,"Ativo")=1,1,0))</f>
        <v/>
      </c>
    </row>
    <row r="12055" spans="1:55" x14ac:dyDescent="0.3">
      <c r="A12055" s="76"/>
      <c r="B12055" s="104"/>
      <c r="C12055" s="76"/>
      <c r="D12055" s="77"/>
      <c r="E12055" s="12"/>
      <c r="F12055" s="78"/>
      <c r="G12055" s="77"/>
      <c r="H12055" s="79"/>
      <c r="BA12055" s="5" t="str">
        <f t="shared" si="188"/>
        <v/>
      </c>
      <c r="BB12055" s="5" t="str">
        <f>IF(OR($E12055="",$G12055&lt;&gt;"Ativo"),"",IF(COUNTIFS($E$4:$E12055,$E12055,$A$4:$A12055,$A12055,$G$4:$G12055,"Ativo")=1,1,0))</f>
        <v/>
      </c>
      <c r="BC12055" t="str">
        <f>IF(OR($A12055="",$G12055&lt;&gt;"Ativo"),"",IF(COUNTIFS($A$4:$A12055,$A12055,$G$4:$G12055,"Ativo")=1,1,0))</f>
        <v/>
      </c>
    </row>
    <row r="12056" spans="1:55" x14ac:dyDescent="0.3">
      <c r="A12056" s="76"/>
      <c r="B12056" s="104"/>
      <c r="C12056" s="76"/>
      <c r="D12056" s="77"/>
      <c r="E12056" s="12"/>
      <c r="F12056" s="78"/>
      <c r="G12056" s="77"/>
      <c r="H12056" s="79"/>
      <c r="BA12056" s="5" t="str">
        <f t="shared" si="188"/>
        <v/>
      </c>
      <c r="BB12056" s="5" t="str">
        <f>IF(OR($E12056="",$G12056&lt;&gt;"Ativo"),"",IF(COUNTIFS($E$4:$E12056,$E12056,$A$4:$A12056,$A12056,$G$4:$G12056,"Ativo")=1,1,0))</f>
        <v/>
      </c>
      <c r="BC12056" t="str">
        <f>IF(OR($A12056="",$G12056&lt;&gt;"Ativo"),"",IF(COUNTIFS($A$4:$A12056,$A12056,$G$4:$G12056,"Ativo")=1,1,0))</f>
        <v/>
      </c>
    </row>
    <row r="12057" spans="1:55" x14ac:dyDescent="0.3">
      <c r="A12057" s="76"/>
      <c r="B12057" s="104"/>
      <c r="C12057" s="76"/>
      <c r="D12057" s="77"/>
      <c r="E12057" s="12"/>
      <c r="F12057" s="78"/>
      <c r="G12057" s="77"/>
      <c r="H12057" s="79"/>
      <c r="BA12057" s="5" t="str">
        <f t="shared" si="188"/>
        <v/>
      </c>
      <c r="BB12057" s="5" t="str">
        <f>IF(OR($E12057="",$G12057&lt;&gt;"Ativo"),"",IF(COUNTIFS($E$4:$E12057,$E12057,$A$4:$A12057,$A12057,$G$4:$G12057,"Ativo")=1,1,0))</f>
        <v/>
      </c>
      <c r="BC12057" t="str">
        <f>IF(OR($A12057="",$G12057&lt;&gt;"Ativo"),"",IF(COUNTIFS($A$4:$A12057,$A12057,$G$4:$G12057,"Ativo")=1,1,0))</f>
        <v/>
      </c>
    </row>
    <row r="12058" spans="1:55" x14ac:dyDescent="0.3">
      <c r="A12058" s="76"/>
      <c r="B12058" s="104"/>
      <c r="C12058" s="76"/>
      <c r="D12058" s="77"/>
      <c r="E12058" s="12"/>
      <c r="F12058" s="78"/>
      <c r="G12058" s="77"/>
      <c r="H12058" s="79"/>
      <c r="BA12058" s="5" t="str">
        <f t="shared" si="188"/>
        <v/>
      </c>
      <c r="BB12058" s="5" t="str">
        <f>IF(OR($E12058="",$G12058&lt;&gt;"Ativo"),"",IF(COUNTIFS($E$4:$E12058,$E12058,$A$4:$A12058,$A12058,$G$4:$G12058,"Ativo")=1,1,0))</f>
        <v/>
      </c>
      <c r="BC12058" t="str">
        <f>IF(OR($A12058="",$G12058&lt;&gt;"Ativo"),"",IF(COUNTIFS($A$4:$A12058,$A12058,$G$4:$G12058,"Ativo")=1,1,0))</f>
        <v/>
      </c>
    </row>
    <row r="12059" spans="1:55" x14ac:dyDescent="0.3">
      <c r="A12059" s="76"/>
      <c r="B12059" s="104"/>
      <c r="C12059" s="76"/>
      <c r="D12059" s="77"/>
      <c r="E12059" s="12"/>
      <c r="F12059" s="78"/>
      <c r="G12059" s="77"/>
      <c r="H12059" s="79"/>
      <c r="BA12059" s="5" t="str">
        <f t="shared" si="188"/>
        <v/>
      </c>
      <c r="BB12059" s="5" t="str">
        <f>IF(OR($E12059="",$G12059&lt;&gt;"Ativo"),"",IF(COUNTIFS($E$4:$E12059,$E12059,$A$4:$A12059,$A12059,$G$4:$G12059,"Ativo")=1,1,0))</f>
        <v/>
      </c>
      <c r="BC12059" t="str">
        <f>IF(OR($A12059="",$G12059&lt;&gt;"Ativo"),"",IF(COUNTIFS($A$4:$A12059,$A12059,$G$4:$G12059,"Ativo")=1,1,0))</f>
        <v/>
      </c>
    </row>
    <row r="12060" spans="1:55" x14ac:dyDescent="0.3">
      <c r="A12060" s="76"/>
      <c r="B12060" s="104"/>
      <c r="C12060" s="76"/>
      <c r="D12060" s="77"/>
      <c r="E12060" s="12"/>
      <c r="F12060" s="78"/>
      <c r="G12060" s="77"/>
      <c r="H12060" s="79"/>
      <c r="BA12060" s="5" t="str">
        <f t="shared" si="188"/>
        <v/>
      </c>
      <c r="BB12060" s="5" t="str">
        <f>IF(OR($E12060="",$G12060&lt;&gt;"Ativo"),"",IF(COUNTIFS($E$4:$E12060,$E12060,$A$4:$A12060,$A12060,$G$4:$G12060,"Ativo")=1,1,0))</f>
        <v/>
      </c>
      <c r="BC12060" t="str">
        <f>IF(OR($A12060="",$G12060&lt;&gt;"Ativo"),"",IF(COUNTIFS($A$4:$A12060,$A12060,$G$4:$G12060,"Ativo")=1,1,0))</f>
        <v/>
      </c>
    </row>
    <row r="12061" spans="1:55" x14ac:dyDescent="0.3">
      <c r="A12061" s="76"/>
      <c r="B12061" s="104"/>
      <c r="C12061" s="76"/>
      <c r="D12061" s="77"/>
      <c r="E12061" s="12"/>
      <c r="F12061" s="78"/>
      <c r="G12061" s="77"/>
      <c r="H12061" s="79"/>
      <c r="BA12061" s="5" t="str">
        <f t="shared" si="188"/>
        <v/>
      </c>
      <c r="BB12061" s="5" t="str">
        <f>IF(OR($E12061="",$G12061&lt;&gt;"Ativo"),"",IF(COUNTIFS($E$4:$E12061,$E12061,$A$4:$A12061,$A12061,$G$4:$G12061,"Ativo")=1,1,0))</f>
        <v/>
      </c>
      <c r="BC12061" t="str">
        <f>IF(OR($A12061="",$G12061&lt;&gt;"Ativo"),"",IF(COUNTIFS($A$4:$A12061,$A12061,$G$4:$G12061,"Ativo")=1,1,0))</f>
        <v/>
      </c>
    </row>
    <row r="12062" spans="1:55" x14ac:dyDescent="0.3">
      <c r="A12062" s="76"/>
      <c r="B12062" s="104"/>
      <c r="C12062" s="76"/>
      <c r="D12062" s="77"/>
      <c r="E12062" s="12"/>
      <c r="F12062" s="78"/>
      <c r="G12062" s="77"/>
      <c r="H12062" s="79"/>
      <c r="BA12062" s="5" t="str">
        <f t="shared" si="188"/>
        <v/>
      </c>
      <c r="BB12062" s="5" t="str">
        <f>IF(OR($E12062="",$G12062&lt;&gt;"Ativo"),"",IF(COUNTIFS($E$4:$E12062,$E12062,$A$4:$A12062,$A12062,$G$4:$G12062,"Ativo")=1,1,0))</f>
        <v/>
      </c>
      <c r="BC12062" t="str">
        <f>IF(OR($A12062="",$G12062&lt;&gt;"Ativo"),"",IF(COUNTIFS($A$4:$A12062,$A12062,$G$4:$G12062,"Ativo")=1,1,0))</f>
        <v/>
      </c>
    </row>
    <row r="12063" spans="1:55" x14ac:dyDescent="0.3">
      <c r="A12063" s="76"/>
      <c r="B12063" s="104"/>
      <c r="C12063" s="76"/>
      <c r="D12063" s="77"/>
      <c r="E12063" s="12"/>
      <c r="F12063" s="78"/>
      <c r="G12063" s="77"/>
      <c r="H12063" s="79"/>
      <c r="BA12063" s="5" t="str">
        <f t="shared" si="188"/>
        <v/>
      </c>
      <c r="BB12063" s="5" t="str">
        <f>IF(OR($E12063="",$G12063&lt;&gt;"Ativo"),"",IF(COUNTIFS($E$4:$E12063,$E12063,$A$4:$A12063,$A12063,$G$4:$G12063,"Ativo")=1,1,0))</f>
        <v/>
      </c>
      <c r="BC12063" t="str">
        <f>IF(OR($A12063="",$G12063&lt;&gt;"Ativo"),"",IF(COUNTIFS($A$4:$A12063,$A12063,$G$4:$G12063,"Ativo")=1,1,0))</f>
        <v/>
      </c>
    </row>
    <row r="12064" spans="1:55" x14ac:dyDescent="0.3">
      <c r="A12064" s="76"/>
      <c r="B12064" s="104"/>
      <c r="C12064" s="76"/>
      <c r="D12064" s="77"/>
      <c r="E12064" s="12"/>
      <c r="F12064" s="78"/>
      <c r="G12064" s="77"/>
      <c r="H12064" s="79"/>
      <c r="BA12064" s="5" t="str">
        <f t="shared" si="188"/>
        <v/>
      </c>
      <c r="BB12064" s="5" t="str">
        <f>IF(OR($E12064="",$G12064&lt;&gt;"Ativo"),"",IF(COUNTIFS($E$4:$E12064,$E12064,$A$4:$A12064,$A12064,$G$4:$G12064,"Ativo")=1,1,0))</f>
        <v/>
      </c>
      <c r="BC12064" t="str">
        <f>IF(OR($A12064="",$G12064&lt;&gt;"Ativo"),"",IF(COUNTIFS($A$4:$A12064,$A12064,$G$4:$G12064,"Ativo")=1,1,0))</f>
        <v/>
      </c>
    </row>
    <row r="12065" spans="1:55" x14ac:dyDescent="0.3">
      <c r="A12065" s="76"/>
      <c r="B12065" s="104"/>
      <c r="C12065" s="76"/>
      <c r="D12065" s="77"/>
      <c r="E12065" s="12"/>
      <c r="F12065" s="78"/>
      <c r="G12065" s="77"/>
      <c r="H12065" s="79"/>
      <c r="BA12065" s="5" t="str">
        <f t="shared" si="188"/>
        <v/>
      </c>
      <c r="BB12065" s="5" t="str">
        <f>IF(OR($E12065="",$G12065&lt;&gt;"Ativo"),"",IF(COUNTIFS($E$4:$E12065,$E12065,$A$4:$A12065,$A12065,$G$4:$G12065,"Ativo")=1,1,0))</f>
        <v/>
      </c>
      <c r="BC12065" t="str">
        <f>IF(OR($A12065="",$G12065&lt;&gt;"Ativo"),"",IF(COUNTIFS($A$4:$A12065,$A12065,$G$4:$G12065,"Ativo")=1,1,0))</f>
        <v/>
      </c>
    </row>
    <row r="12066" spans="1:55" x14ac:dyDescent="0.3">
      <c r="A12066" s="76"/>
      <c r="B12066" s="104"/>
      <c r="C12066" s="76"/>
      <c r="D12066" s="77"/>
      <c r="E12066" s="12"/>
      <c r="F12066" s="78"/>
      <c r="G12066" s="77"/>
      <c r="H12066" s="79"/>
      <c r="BA12066" s="5" t="str">
        <f t="shared" si="188"/>
        <v/>
      </c>
      <c r="BB12066" s="5" t="str">
        <f>IF(OR($E12066="",$G12066&lt;&gt;"Ativo"),"",IF(COUNTIFS($E$4:$E12066,$E12066,$A$4:$A12066,$A12066,$G$4:$G12066,"Ativo")=1,1,0))</f>
        <v/>
      </c>
      <c r="BC12066" t="str">
        <f>IF(OR($A12066="",$G12066&lt;&gt;"Ativo"),"",IF(COUNTIFS($A$4:$A12066,$A12066,$G$4:$G12066,"Ativo")=1,1,0))</f>
        <v/>
      </c>
    </row>
    <row r="12067" spans="1:55" x14ac:dyDescent="0.3">
      <c r="A12067" s="76"/>
      <c r="B12067" s="104"/>
      <c r="C12067" s="76"/>
      <c r="D12067" s="77"/>
      <c r="E12067" s="12"/>
      <c r="F12067" s="78"/>
      <c r="G12067" s="77"/>
      <c r="H12067" s="79"/>
      <c r="BA12067" s="5" t="str">
        <f t="shared" si="188"/>
        <v/>
      </c>
      <c r="BB12067" s="5" t="str">
        <f>IF(OR($E12067="",$G12067&lt;&gt;"Ativo"),"",IF(COUNTIFS($E$4:$E12067,$E12067,$A$4:$A12067,$A12067,$G$4:$G12067,"Ativo")=1,1,0))</f>
        <v/>
      </c>
      <c r="BC12067" t="str">
        <f>IF(OR($A12067="",$G12067&lt;&gt;"Ativo"),"",IF(COUNTIFS($A$4:$A12067,$A12067,$G$4:$G12067,"Ativo")=1,1,0))</f>
        <v/>
      </c>
    </row>
    <row r="12068" spans="1:55" x14ac:dyDescent="0.3">
      <c r="A12068" s="76"/>
      <c r="B12068" s="104"/>
      <c r="C12068" s="76"/>
      <c r="D12068" s="77"/>
      <c r="E12068" s="12"/>
      <c r="F12068" s="78"/>
      <c r="G12068" s="77"/>
      <c r="H12068" s="79"/>
      <c r="BA12068" s="5" t="str">
        <f t="shared" si="188"/>
        <v/>
      </c>
      <c r="BB12068" s="5" t="str">
        <f>IF(OR($E12068="",$G12068&lt;&gt;"Ativo"),"",IF(COUNTIFS($E$4:$E12068,$E12068,$A$4:$A12068,$A12068,$G$4:$G12068,"Ativo")=1,1,0))</f>
        <v/>
      </c>
      <c r="BC12068" t="str">
        <f>IF(OR($A12068="",$G12068&lt;&gt;"Ativo"),"",IF(COUNTIFS($A$4:$A12068,$A12068,$G$4:$G12068,"Ativo")=1,1,0))</f>
        <v/>
      </c>
    </row>
    <row r="12069" spans="1:55" x14ac:dyDescent="0.3">
      <c r="A12069" s="76"/>
      <c r="B12069" s="104"/>
      <c r="C12069" s="76"/>
      <c r="D12069" s="77"/>
      <c r="E12069" s="12"/>
      <c r="F12069" s="78"/>
      <c r="G12069" s="77"/>
      <c r="H12069" s="79"/>
      <c r="BA12069" s="5" t="str">
        <f t="shared" si="188"/>
        <v/>
      </c>
      <c r="BB12069" s="5" t="str">
        <f>IF(OR($E12069="",$G12069&lt;&gt;"Ativo"),"",IF(COUNTIFS($E$4:$E12069,$E12069,$A$4:$A12069,$A12069,$G$4:$G12069,"Ativo")=1,1,0))</f>
        <v/>
      </c>
      <c r="BC12069" t="str">
        <f>IF(OR($A12069="",$G12069&lt;&gt;"Ativo"),"",IF(COUNTIFS($A$4:$A12069,$A12069,$G$4:$G12069,"Ativo")=1,1,0))</f>
        <v/>
      </c>
    </row>
    <row r="12070" spans="1:55" x14ac:dyDescent="0.3">
      <c r="A12070" s="76"/>
      <c r="B12070" s="104"/>
      <c r="C12070" s="76"/>
      <c r="D12070" s="77"/>
      <c r="E12070" s="12"/>
      <c r="F12070" s="78"/>
      <c r="G12070" s="77"/>
      <c r="H12070" s="79"/>
      <c r="BA12070" s="5" t="str">
        <f t="shared" si="188"/>
        <v/>
      </c>
      <c r="BB12070" s="5" t="str">
        <f>IF(OR($E12070="",$G12070&lt;&gt;"Ativo"),"",IF(COUNTIFS($E$4:$E12070,$E12070,$A$4:$A12070,$A12070,$G$4:$G12070,"Ativo")=1,1,0))</f>
        <v/>
      </c>
      <c r="BC12070" t="str">
        <f>IF(OR($A12070="",$G12070&lt;&gt;"Ativo"),"",IF(COUNTIFS($A$4:$A12070,$A12070,$G$4:$G12070,"Ativo")=1,1,0))</f>
        <v/>
      </c>
    </row>
    <row r="12071" spans="1:55" x14ac:dyDescent="0.3">
      <c r="A12071" s="76"/>
      <c r="B12071" s="104"/>
      <c r="C12071" s="76"/>
      <c r="D12071" s="77"/>
      <c r="E12071" s="12"/>
      <c r="F12071" s="78"/>
      <c r="G12071" s="77"/>
      <c r="H12071" s="79"/>
      <c r="BA12071" s="5" t="str">
        <f t="shared" si="188"/>
        <v/>
      </c>
      <c r="BB12071" s="5" t="str">
        <f>IF(OR($E12071="",$G12071&lt;&gt;"Ativo"),"",IF(COUNTIFS($E$4:$E12071,$E12071,$A$4:$A12071,$A12071,$G$4:$G12071,"Ativo")=1,1,0))</f>
        <v/>
      </c>
      <c r="BC12071" t="str">
        <f>IF(OR($A12071="",$G12071&lt;&gt;"Ativo"),"",IF(COUNTIFS($A$4:$A12071,$A12071,$G$4:$G12071,"Ativo")=1,1,0))</f>
        <v/>
      </c>
    </row>
    <row r="12072" spans="1:55" x14ac:dyDescent="0.3">
      <c r="A12072" s="76"/>
      <c r="B12072" s="104"/>
      <c r="C12072" s="76"/>
      <c r="D12072" s="77"/>
      <c r="E12072" s="12"/>
      <c r="F12072" s="78"/>
      <c r="G12072" s="77"/>
      <c r="H12072" s="79"/>
      <c r="BA12072" s="5" t="str">
        <f t="shared" si="188"/>
        <v/>
      </c>
      <c r="BB12072" s="5" t="str">
        <f>IF(OR($E12072="",$G12072&lt;&gt;"Ativo"),"",IF(COUNTIFS($E$4:$E12072,$E12072,$A$4:$A12072,$A12072,$G$4:$G12072,"Ativo")=1,1,0))</f>
        <v/>
      </c>
      <c r="BC12072" t="str">
        <f>IF(OR($A12072="",$G12072&lt;&gt;"Ativo"),"",IF(COUNTIFS($A$4:$A12072,$A12072,$G$4:$G12072,"Ativo")=1,1,0))</f>
        <v/>
      </c>
    </row>
    <row r="12073" spans="1:55" x14ac:dyDescent="0.3">
      <c r="A12073" s="76"/>
      <c r="B12073" s="104"/>
      <c r="C12073" s="76"/>
      <c r="D12073" s="77"/>
      <c r="E12073" s="12"/>
      <c r="F12073" s="78"/>
      <c r="G12073" s="77"/>
      <c r="H12073" s="79"/>
      <c r="BA12073" s="5" t="str">
        <f t="shared" si="188"/>
        <v/>
      </c>
      <c r="BB12073" s="5" t="str">
        <f>IF(OR($E12073="",$G12073&lt;&gt;"Ativo"),"",IF(COUNTIFS($E$4:$E12073,$E12073,$A$4:$A12073,$A12073,$G$4:$G12073,"Ativo")=1,1,0))</f>
        <v/>
      </c>
      <c r="BC12073" t="str">
        <f>IF(OR($A12073="",$G12073&lt;&gt;"Ativo"),"",IF(COUNTIFS($A$4:$A12073,$A12073,$G$4:$G12073,"Ativo")=1,1,0))</f>
        <v/>
      </c>
    </row>
    <row r="12074" spans="1:55" x14ac:dyDescent="0.3">
      <c r="A12074" s="76"/>
      <c r="B12074" s="104"/>
      <c r="C12074" s="76"/>
      <c r="D12074" s="77"/>
      <c r="E12074" s="12"/>
      <c r="F12074" s="78"/>
      <c r="G12074" s="77"/>
      <c r="H12074" s="79"/>
      <c r="BA12074" s="5" t="str">
        <f t="shared" si="188"/>
        <v/>
      </c>
      <c r="BB12074" s="5" t="str">
        <f>IF(OR($E12074="",$G12074&lt;&gt;"Ativo"),"",IF(COUNTIFS($E$4:$E12074,$E12074,$A$4:$A12074,$A12074,$G$4:$G12074,"Ativo")=1,1,0))</f>
        <v/>
      </c>
      <c r="BC12074" t="str">
        <f>IF(OR($A12074="",$G12074&lt;&gt;"Ativo"),"",IF(COUNTIFS($A$4:$A12074,$A12074,$G$4:$G12074,"Ativo")=1,1,0))</f>
        <v/>
      </c>
    </row>
    <row r="12075" spans="1:55" x14ac:dyDescent="0.3">
      <c r="A12075" s="76"/>
      <c r="B12075" s="104"/>
      <c r="C12075" s="76"/>
      <c r="D12075" s="77"/>
      <c r="E12075" s="12"/>
      <c r="F12075" s="78"/>
      <c r="G12075" s="77"/>
      <c r="H12075" s="79"/>
      <c r="BA12075" s="5" t="str">
        <f t="shared" si="188"/>
        <v/>
      </c>
      <c r="BB12075" s="5" t="str">
        <f>IF(OR($E12075="",$G12075&lt;&gt;"Ativo"),"",IF(COUNTIFS($E$4:$E12075,$E12075,$A$4:$A12075,$A12075,$G$4:$G12075,"Ativo")=1,1,0))</f>
        <v/>
      </c>
      <c r="BC12075" t="str">
        <f>IF(OR($A12075="",$G12075&lt;&gt;"Ativo"),"",IF(COUNTIFS($A$4:$A12075,$A12075,$G$4:$G12075,"Ativo")=1,1,0))</f>
        <v/>
      </c>
    </row>
    <row r="12076" spans="1:55" x14ac:dyDescent="0.3">
      <c r="A12076" s="76"/>
      <c r="B12076" s="104"/>
      <c r="C12076" s="76"/>
      <c r="D12076" s="77"/>
      <c r="E12076" s="12"/>
      <c r="F12076" s="78"/>
      <c r="G12076" s="77"/>
      <c r="H12076" s="79"/>
      <c r="BA12076" s="5" t="str">
        <f t="shared" si="188"/>
        <v/>
      </c>
      <c r="BB12076" s="5" t="str">
        <f>IF(OR($E12076="",$G12076&lt;&gt;"Ativo"),"",IF(COUNTIFS($E$4:$E12076,$E12076,$A$4:$A12076,$A12076,$G$4:$G12076,"Ativo")=1,1,0))</f>
        <v/>
      </c>
      <c r="BC12076" t="str">
        <f>IF(OR($A12076="",$G12076&lt;&gt;"Ativo"),"",IF(COUNTIFS($A$4:$A12076,$A12076,$G$4:$G12076,"Ativo")=1,1,0))</f>
        <v/>
      </c>
    </row>
    <row r="12077" spans="1:55" x14ac:dyDescent="0.3">
      <c r="A12077" s="76"/>
      <c r="B12077" s="104"/>
      <c r="C12077" s="76"/>
      <c r="D12077" s="77"/>
      <c r="E12077" s="12"/>
      <c r="F12077" s="78"/>
      <c r="G12077" s="77"/>
      <c r="H12077" s="79"/>
      <c r="BA12077" s="5" t="str">
        <f t="shared" si="188"/>
        <v/>
      </c>
      <c r="BB12077" s="5" t="str">
        <f>IF(OR($E12077="",$G12077&lt;&gt;"Ativo"),"",IF(COUNTIFS($E$4:$E12077,$E12077,$A$4:$A12077,$A12077,$G$4:$G12077,"Ativo")=1,1,0))</f>
        <v/>
      </c>
      <c r="BC12077" t="str">
        <f>IF(OR($A12077="",$G12077&lt;&gt;"Ativo"),"",IF(COUNTIFS($A$4:$A12077,$A12077,$G$4:$G12077,"Ativo")=1,1,0))</f>
        <v/>
      </c>
    </row>
    <row r="12078" spans="1:55" x14ac:dyDescent="0.3">
      <c r="A12078" s="76"/>
      <c r="B12078" s="104"/>
      <c r="C12078" s="76"/>
      <c r="D12078" s="77"/>
      <c r="E12078" s="12"/>
      <c r="F12078" s="78"/>
      <c r="G12078" s="77"/>
      <c r="H12078" s="79"/>
      <c r="BA12078" s="5" t="str">
        <f t="shared" si="188"/>
        <v/>
      </c>
      <c r="BB12078" s="5" t="str">
        <f>IF(OR($E12078="",$G12078&lt;&gt;"Ativo"),"",IF(COUNTIFS($E$4:$E12078,$E12078,$A$4:$A12078,$A12078,$G$4:$G12078,"Ativo")=1,1,0))</f>
        <v/>
      </c>
      <c r="BC12078" t="str">
        <f>IF(OR($A12078="",$G12078&lt;&gt;"Ativo"),"",IF(COUNTIFS($A$4:$A12078,$A12078,$G$4:$G12078,"Ativo")=1,1,0))</f>
        <v/>
      </c>
    </row>
    <row r="12079" spans="1:55" x14ac:dyDescent="0.3">
      <c r="A12079" s="76"/>
      <c r="B12079" s="104"/>
      <c r="C12079" s="76"/>
      <c r="D12079" s="77"/>
      <c r="E12079" s="12"/>
      <c r="F12079" s="78"/>
      <c r="G12079" s="77"/>
      <c r="H12079" s="79"/>
      <c r="BA12079" s="5" t="str">
        <f t="shared" si="188"/>
        <v/>
      </c>
      <c r="BB12079" s="5" t="str">
        <f>IF(OR($E12079="",$G12079&lt;&gt;"Ativo"),"",IF(COUNTIFS($E$4:$E12079,$E12079,$A$4:$A12079,$A12079,$G$4:$G12079,"Ativo")=1,1,0))</f>
        <v/>
      </c>
      <c r="BC12079" t="str">
        <f>IF(OR($A12079="",$G12079&lt;&gt;"Ativo"),"",IF(COUNTIFS($A$4:$A12079,$A12079,$G$4:$G12079,"Ativo")=1,1,0))</f>
        <v/>
      </c>
    </row>
    <row r="12080" spans="1:55" x14ac:dyDescent="0.3">
      <c r="A12080" s="76"/>
      <c r="B12080" s="104"/>
      <c r="C12080" s="76"/>
      <c r="D12080" s="77"/>
      <c r="E12080" s="12"/>
      <c r="F12080" s="78"/>
      <c r="G12080" s="77"/>
      <c r="H12080" s="79"/>
      <c r="BA12080" s="5" t="str">
        <f t="shared" si="188"/>
        <v/>
      </c>
      <c r="BB12080" s="5" t="str">
        <f>IF(OR($E12080="",$G12080&lt;&gt;"Ativo"),"",IF(COUNTIFS($E$4:$E12080,$E12080,$A$4:$A12080,$A12080,$G$4:$G12080,"Ativo")=1,1,0))</f>
        <v/>
      </c>
      <c r="BC12080" t="str">
        <f>IF(OR($A12080="",$G12080&lt;&gt;"Ativo"),"",IF(COUNTIFS($A$4:$A12080,$A12080,$G$4:$G12080,"Ativo")=1,1,0))</f>
        <v/>
      </c>
    </row>
    <row r="12081" spans="1:55" x14ac:dyDescent="0.3">
      <c r="A12081" s="76"/>
      <c r="B12081" s="104"/>
      <c r="C12081" s="76"/>
      <c r="D12081" s="77"/>
      <c r="E12081" s="12"/>
      <c r="F12081" s="78"/>
      <c r="G12081" s="77"/>
      <c r="H12081" s="79"/>
      <c r="BA12081" s="5" t="str">
        <f t="shared" si="188"/>
        <v/>
      </c>
      <c r="BB12081" s="5" t="str">
        <f>IF(OR($E12081="",$G12081&lt;&gt;"Ativo"),"",IF(COUNTIFS($E$4:$E12081,$E12081,$A$4:$A12081,$A12081,$G$4:$G12081,"Ativo")=1,1,0))</f>
        <v/>
      </c>
      <c r="BC12081" t="str">
        <f>IF(OR($A12081="",$G12081&lt;&gt;"Ativo"),"",IF(COUNTIFS($A$4:$A12081,$A12081,$G$4:$G12081,"Ativo")=1,1,0))</f>
        <v/>
      </c>
    </row>
    <row r="12082" spans="1:55" x14ac:dyDescent="0.3">
      <c r="A12082" s="76"/>
      <c r="B12082" s="104"/>
      <c r="C12082" s="76"/>
      <c r="D12082" s="77"/>
      <c r="E12082" s="12"/>
      <c r="F12082" s="78"/>
      <c r="G12082" s="77"/>
      <c r="H12082" s="79"/>
      <c r="BA12082" s="5" t="str">
        <f t="shared" si="188"/>
        <v/>
      </c>
      <c r="BB12082" s="5" t="str">
        <f>IF(OR($E12082="",$G12082&lt;&gt;"Ativo"),"",IF(COUNTIFS($E$4:$E12082,$E12082,$A$4:$A12082,$A12082,$G$4:$G12082,"Ativo")=1,1,0))</f>
        <v/>
      </c>
      <c r="BC12082" t="str">
        <f>IF(OR($A12082="",$G12082&lt;&gt;"Ativo"),"",IF(COUNTIFS($A$4:$A12082,$A12082,$G$4:$G12082,"Ativo")=1,1,0))</f>
        <v/>
      </c>
    </row>
    <row r="12083" spans="1:55" x14ac:dyDescent="0.3">
      <c r="A12083" s="76"/>
      <c r="B12083" s="104"/>
      <c r="C12083" s="76"/>
      <c r="D12083" s="77"/>
      <c r="E12083" s="12"/>
      <c r="F12083" s="78"/>
      <c r="G12083" s="77"/>
      <c r="H12083" s="79"/>
      <c r="BA12083" s="5" t="str">
        <f t="shared" si="188"/>
        <v/>
      </c>
      <c r="BB12083" s="5" t="str">
        <f>IF(OR($E12083="",$G12083&lt;&gt;"Ativo"),"",IF(COUNTIFS($E$4:$E12083,$E12083,$A$4:$A12083,$A12083,$G$4:$G12083,"Ativo")=1,1,0))</f>
        <v/>
      </c>
      <c r="BC12083" t="str">
        <f>IF(OR($A12083="",$G12083&lt;&gt;"Ativo"),"",IF(COUNTIFS($A$4:$A12083,$A12083,$G$4:$G12083,"Ativo")=1,1,0))</f>
        <v/>
      </c>
    </row>
    <row r="12084" spans="1:55" x14ac:dyDescent="0.3">
      <c r="A12084" s="76"/>
      <c r="B12084" s="104"/>
      <c r="C12084" s="76"/>
      <c r="D12084" s="77"/>
      <c r="E12084" s="12"/>
      <c r="F12084" s="78"/>
      <c r="G12084" s="77"/>
      <c r="H12084" s="79"/>
      <c r="BA12084" s="5" t="str">
        <f t="shared" si="188"/>
        <v/>
      </c>
      <c r="BB12084" s="5" t="str">
        <f>IF(OR($E12084="",$G12084&lt;&gt;"Ativo"),"",IF(COUNTIFS($E$4:$E12084,$E12084,$A$4:$A12084,$A12084,$G$4:$G12084,"Ativo")=1,1,0))</f>
        <v/>
      </c>
      <c r="BC12084" t="str">
        <f>IF(OR($A12084="",$G12084&lt;&gt;"Ativo"),"",IF(COUNTIFS($A$4:$A12084,$A12084,$G$4:$G12084,"Ativo")=1,1,0))</f>
        <v/>
      </c>
    </row>
    <row r="12085" spans="1:55" x14ac:dyDescent="0.3">
      <c r="A12085" s="76"/>
      <c r="B12085" s="104"/>
      <c r="C12085" s="76"/>
      <c r="D12085" s="77"/>
      <c r="E12085" s="12"/>
      <c r="F12085" s="78"/>
      <c r="G12085" s="77"/>
      <c r="H12085" s="79"/>
      <c r="BA12085" s="5" t="str">
        <f t="shared" si="188"/>
        <v/>
      </c>
      <c r="BB12085" s="5" t="str">
        <f>IF(OR($E12085="",$G12085&lt;&gt;"Ativo"),"",IF(COUNTIFS($E$4:$E12085,$E12085,$A$4:$A12085,$A12085,$G$4:$G12085,"Ativo")=1,1,0))</f>
        <v/>
      </c>
      <c r="BC12085" t="str">
        <f>IF(OR($A12085="",$G12085&lt;&gt;"Ativo"),"",IF(COUNTIFS($A$4:$A12085,$A12085,$G$4:$G12085,"Ativo")=1,1,0))</f>
        <v/>
      </c>
    </row>
    <row r="12086" spans="1:55" x14ac:dyDescent="0.3">
      <c r="A12086" s="76"/>
      <c r="B12086" s="104"/>
      <c r="C12086" s="76"/>
      <c r="D12086" s="77"/>
      <c r="E12086" s="12"/>
      <c r="F12086" s="78"/>
      <c r="G12086" s="77"/>
      <c r="H12086" s="79"/>
      <c r="BA12086" s="5" t="str">
        <f t="shared" si="188"/>
        <v/>
      </c>
      <c r="BB12086" s="5" t="str">
        <f>IF(OR($E12086="",$G12086&lt;&gt;"Ativo"),"",IF(COUNTIFS($E$4:$E12086,$E12086,$A$4:$A12086,$A12086,$G$4:$G12086,"Ativo")=1,1,0))</f>
        <v/>
      </c>
      <c r="BC12086" t="str">
        <f>IF(OR($A12086="",$G12086&lt;&gt;"Ativo"),"",IF(COUNTIFS($A$4:$A12086,$A12086,$G$4:$G12086,"Ativo")=1,1,0))</f>
        <v/>
      </c>
    </row>
    <row r="12087" spans="1:55" x14ac:dyDescent="0.3">
      <c r="A12087" s="76"/>
      <c r="B12087" s="104"/>
      <c r="C12087" s="76"/>
      <c r="D12087" s="77"/>
      <c r="E12087" s="12"/>
      <c r="F12087" s="78"/>
      <c r="G12087" s="77"/>
      <c r="H12087" s="79"/>
      <c r="BA12087" s="5" t="str">
        <f t="shared" si="188"/>
        <v/>
      </c>
      <c r="BB12087" s="5" t="str">
        <f>IF(OR($E12087="",$G12087&lt;&gt;"Ativo"),"",IF(COUNTIFS($E$4:$E12087,$E12087,$A$4:$A12087,$A12087,$G$4:$G12087,"Ativo")=1,1,0))</f>
        <v/>
      </c>
      <c r="BC12087" t="str">
        <f>IF(OR($A12087="",$G12087&lt;&gt;"Ativo"),"",IF(COUNTIFS($A$4:$A12087,$A12087,$G$4:$G12087,"Ativo")=1,1,0))</f>
        <v/>
      </c>
    </row>
    <row r="12088" spans="1:55" x14ac:dyDescent="0.3">
      <c r="A12088" s="76"/>
      <c r="B12088" s="104"/>
      <c r="C12088" s="76"/>
      <c r="D12088" s="77"/>
      <c r="E12088" s="12"/>
      <c r="F12088" s="78"/>
      <c r="G12088" s="77"/>
      <c r="H12088" s="79"/>
      <c r="BA12088" s="5" t="str">
        <f t="shared" si="188"/>
        <v/>
      </c>
      <c r="BB12088" s="5" t="str">
        <f>IF(OR($E12088="",$G12088&lt;&gt;"Ativo"),"",IF(COUNTIFS($E$4:$E12088,$E12088,$A$4:$A12088,$A12088,$G$4:$G12088,"Ativo")=1,1,0))</f>
        <v/>
      </c>
      <c r="BC12088" t="str">
        <f>IF(OR($A12088="",$G12088&lt;&gt;"Ativo"),"",IF(COUNTIFS($A$4:$A12088,$A12088,$G$4:$G12088,"Ativo")=1,1,0))</f>
        <v/>
      </c>
    </row>
    <row r="12089" spans="1:55" x14ac:dyDescent="0.3">
      <c r="A12089" s="76"/>
      <c r="B12089" s="104"/>
      <c r="C12089" s="76"/>
      <c r="D12089" s="77"/>
      <c r="E12089" s="12"/>
      <c r="F12089" s="78"/>
      <c r="G12089" s="77"/>
      <c r="H12089" s="79"/>
      <c r="BA12089" s="5" t="str">
        <f t="shared" si="188"/>
        <v/>
      </c>
      <c r="BB12089" s="5" t="str">
        <f>IF(OR($E12089="",$G12089&lt;&gt;"Ativo"),"",IF(COUNTIFS($E$4:$E12089,$E12089,$A$4:$A12089,$A12089,$G$4:$G12089,"Ativo")=1,1,0))</f>
        <v/>
      </c>
      <c r="BC12089" t="str">
        <f>IF(OR($A12089="",$G12089&lt;&gt;"Ativo"),"",IF(COUNTIFS($A$4:$A12089,$A12089,$G$4:$G12089,"Ativo")=1,1,0))</f>
        <v/>
      </c>
    </row>
    <row r="12090" spans="1:55" x14ac:dyDescent="0.3">
      <c r="A12090" s="76"/>
      <c r="B12090" s="104"/>
      <c r="C12090" s="76"/>
      <c r="D12090" s="77"/>
      <c r="E12090" s="12"/>
      <c r="F12090" s="78"/>
      <c r="G12090" s="77"/>
      <c r="H12090" s="79"/>
      <c r="BA12090" s="5" t="str">
        <f t="shared" si="188"/>
        <v/>
      </c>
      <c r="BB12090" s="5" t="str">
        <f>IF(OR($E12090="",$G12090&lt;&gt;"Ativo"),"",IF(COUNTIFS($E$4:$E12090,$E12090,$A$4:$A12090,$A12090,$G$4:$G12090,"Ativo")=1,1,0))</f>
        <v/>
      </c>
      <c r="BC12090" t="str">
        <f>IF(OR($A12090="",$G12090&lt;&gt;"Ativo"),"",IF(COUNTIFS($A$4:$A12090,$A12090,$G$4:$G12090,"Ativo")=1,1,0))</f>
        <v/>
      </c>
    </row>
    <row r="12091" spans="1:55" x14ac:dyDescent="0.3">
      <c r="A12091" s="76"/>
      <c r="B12091" s="104"/>
      <c r="C12091" s="76"/>
      <c r="D12091" s="77"/>
      <c r="E12091" s="12"/>
      <c r="F12091" s="78"/>
      <c r="G12091" s="77"/>
      <c r="H12091" s="79"/>
      <c r="BA12091" s="5" t="str">
        <f t="shared" si="188"/>
        <v/>
      </c>
      <c r="BB12091" s="5" t="str">
        <f>IF(OR($E12091="",$G12091&lt;&gt;"Ativo"),"",IF(COUNTIFS($E$4:$E12091,$E12091,$A$4:$A12091,$A12091,$G$4:$G12091,"Ativo")=1,1,0))</f>
        <v/>
      </c>
      <c r="BC12091" t="str">
        <f>IF(OR($A12091="",$G12091&lt;&gt;"Ativo"),"",IF(COUNTIFS($A$4:$A12091,$A12091,$G$4:$G12091,"Ativo")=1,1,0))</f>
        <v/>
      </c>
    </row>
    <row r="12092" spans="1:55" x14ac:dyDescent="0.3">
      <c r="A12092" s="76"/>
      <c r="B12092" s="104"/>
      <c r="C12092" s="76"/>
      <c r="D12092" s="77"/>
      <c r="E12092" s="12"/>
      <c r="F12092" s="78"/>
      <c r="G12092" s="77"/>
      <c r="H12092" s="79"/>
      <c r="BA12092" s="5" t="str">
        <f t="shared" si="188"/>
        <v/>
      </c>
      <c r="BB12092" s="5" t="str">
        <f>IF(OR($E12092="",$G12092&lt;&gt;"Ativo"),"",IF(COUNTIFS($E$4:$E12092,$E12092,$A$4:$A12092,$A12092,$G$4:$G12092,"Ativo")=1,1,0))</f>
        <v/>
      </c>
      <c r="BC12092" t="str">
        <f>IF(OR($A12092="",$G12092&lt;&gt;"Ativo"),"",IF(COUNTIFS($A$4:$A12092,$A12092,$G$4:$G12092,"Ativo")=1,1,0))</f>
        <v/>
      </c>
    </row>
    <row r="12093" spans="1:55" x14ac:dyDescent="0.3">
      <c r="A12093" s="76"/>
      <c r="B12093" s="104"/>
      <c r="C12093" s="76"/>
      <c r="D12093" s="77"/>
      <c r="E12093" s="12"/>
      <c r="F12093" s="78"/>
      <c r="G12093" s="77"/>
      <c r="H12093" s="79"/>
      <c r="BA12093" s="5" t="str">
        <f t="shared" si="188"/>
        <v/>
      </c>
      <c r="BB12093" s="5" t="str">
        <f>IF(OR($E12093="",$G12093&lt;&gt;"Ativo"),"",IF(COUNTIFS($E$4:$E12093,$E12093,$A$4:$A12093,$A12093,$G$4:$G12093,"Ativo")=1,1,0))</f>
        <v/>
      </c>
      <c r="BC12093" t="str">
        <f>IF(OR($A12093="",$G12093&lt;&gt;"Ativo"),"",IF(COUNTIFS($A$4:$A12093,$A12093,$G$4:$G12093,"Ativo")=1,1,0))</f>
        <v/>
      </c>
    </row>
    <row r="12094" spans="1:55" x14ac:dyDescent="0.3">
      <c r="A12094" s="76"/>
      <c r="B12094" s="104"/>
      <c r="C12094" s="76"/>
      <c r="D12094" s="77"/>
      <c r="E12094" s="12"/>
      <c r="F12094" s="78"/>
      <c r="G12094" s="77"/>
      <c r="H12094" s="79"/>
      <c r="BA12094" s="5" t="str">
        <f t="shared" si="188"/>
        <v/>
      </c>
      <c r="BB12094" s="5" t="str">
        <f>IF(OR($E12094="",$G12094&lt;&gt;"Ativo"),"",IF(COUNTIFS($E$4:$E12094,$E12094,$A$4:$A12094,$A12094,$G$4:$G12094,"Ativo")=1,1,0))</f>
        <v/>
      </c>
      <c r="BC12094" t="str">
        <f>IF(OR($A12094="",$G12094&lt;&gt;"Ativo"),"",IF(COUNTIFS($A$4:$A12094,$A12094,$G$4:$G12094,"Ativo")=1,1,0))</f>
        <v/>
      </c>
    </row>
    <row r="12095" spans="1:55" x14ac:dyDescent="0.3">
      <c r="A12095" s="76"/>
      <c r="B12095" s="104"/>
      <c r="C12095" s="76"/>
      <c r="D12095" s="77"/>
      <c r="E12095" s="12"/>
      <c r="F12095" s="78"/>
      <c r="G12095" s="77"/>
      <c r="H12095" s="79"/>
      <c r="BA12095" s="5" t="str">
        <f t="shared" si="188"/>
        <v/>
      </c>
      <c r="BB12095" s="5" t="str">
        <f>IF(OR($E12095="",$G12095&lt;&gt;"Ativo"),"",IF(COUNTIFS($E$4:$E12095,$E12095,$A$4:$A12095,$A12095,$G$4:$G12095,"Ativo")=1,1,0))</f>
        <v/>
      </c>
      <c r="BC12095" t="str">
        <f>IF(OR($A12095="",$G12095&lt;&gt;"Ativo"),"",IF(COUNTIFS($A$4:$A12095,$A12095,$G$4:$G12095,"Ativo")=1,1,0))</f>
        <v/>
      </c>
    </row>
    <row r="12096" spans="1:55" x14ac:dyDescent="0.3">
      <c r="A12096" s="76"/>
      <c r="B12096" s="104"/>
      <c r="C12096" s="76"/>
      <c r="D12096" s="77"/>
      <c r="E12096" s="12"/>
      <c r="F12096" s="78"/>
      <c r="G12096" s="77"/>
      <c r="H12096" s="79"/>
      <c r="BA12096" s="5" t="str">
        <f t="shared" si="188"/>
        <v/>
      </c>
      <c r="BB12096" s="5" t="str">
        <f>IF(OR($E12096="",$G12096&lt;&gt;"Ativo"),"",IF(COUNTIFS($E$4:$E12096,$E12096,$A$4:$A12096,$A12096,$G$4:$G12096,"Ativo")=1,1,0))</f>
        <v/>
      </c>
      <c r="BC12096" t="str">
        <f>IF(OR($A12096="",$G12096&lt;&gt;"Ativo"),"",IF(COUNTIFS($A$4:$A12096,$A12096,$G$4:$G12096,"Ativo")=1,1,0))</f>
        <v/>
      </c>
    </row>
    <row r="12097" spans="1:55" x14ac:dyDescent="0.3">
      <c r="A12097" s="76"/>
      <c r="B12097" s="104"/>
      <c r="C12097" s="76"/>
      <c r="D12097" s="77"/>
      <c r="E12097" s="12"/>
      <c r="F12097" s="78"/>
      <c r="G12097" s="77"/>
      <c r="H12097" s="79"/>
      <c r="BA12097" s="5" t="str">
        <f t="shared" si="188"/>
        <v/>
      </c>
      <c r="BB12097" s="5" t="str">
        <f>IF(OR($E12097="",$G12097&lt;&gt;"Ativo"),"",IF(COUNTIFS($E$4:$E12097,$E12097,$A$4:$A12097,$A12097,$G$4:$G12097,"Ativo")=1,1,0))</f>
        <v/>
      </c>
      <c r="BC12097" t="str">
        <f>IF(OR($A12097="",$G12097&lt;&gt;"Ativo"),"",IF(COUNTIFS($A$4:$A12097,$A12097,$G$4:$G12097,"Ativo")=1,1,0))</f>
        <v/>
      </c>
    </row>
    <row r="12098" spans="1:55" x14ac:dyDescent="0.3">
      <c r="A12098" s="76"/>
      <c r="B12098" s="104"/>
      <c r="C12098" s="76"/>
      <c r="D12098" s="77"/>
      <c r="E12098" s="12"/>
      <c r="F12098" s="78"/>
      <c r="G12098" s="77"/>
      <c r="H12098" s="79"/>
      <c r="BA12098" s="5" t="str">
        <f t="shared" si="188"/>
        <v/>
      </c>
      <c r="BB12098" s="5" t="str">
        <f>IF(OR($E12098="",$G12098&lt;&gt;"Ativo"),"",IF(COUNTIFS($E$4:$E12098,$E12098,$A$4:$A12098,$A12098,$G$4:$G12098,"Ativo")=1,1,0))</f>
        <v/>
      </c>
      <c r="BC12098" t="str">
        <f>IF(OR($A12098="",$G12098&lt;&gt;"Ativo"),"",IF(COUNTIFS($A$4:$A12098,$A12098,$G$4:$G12098,"Ativo")=1,1,0))</f>
        <v/>
      </c>
    </row>
    <row r="12099" spans="1:55" x14ac:dyDescent="0.3">
      <c r="A12099" s="76"/>
      <c r="B12099" s="104"/>
      <c r="C12099" s="76"/>
      <c r="D12099" s="77"/>
      <c r="E12099" s="12"/>
      <c r="F12099" s="78"/>
      <c r="G12099" s="77"/>
      <c r="H12099" s="79"/>
      <c r="BA12099" s="5" t="str">
        <f t="shared" si="188"/>
        <v/>
      </c>
      <c r="BB12099" s="5" t="str">
        <f>IF(OR($E12099="",$G12099&lt;&gt;"Ativo"),"",IF(COUNTIFS($E$4:$E12099,$E12099,$A$4:$A12099,$A12099,$G$4:$G12099,"Ativo")=1,1,0))</f>
        <v/>
      </c>
      <c r="BC12099" t="str">
        <f>IF(OR($A12099="",$G12099&lt;&gt;"Ativo"),"",IF(COUNTIFS($A$4:$A12099,$A12099,$G$4:$G12099,"Ativo")=1,1,0))</f>
        <v/>
      </c>
    </row>
    <row r="12100" spans="1:55" x14ac:dyDescent="0.3">
      <c r="A12100" s="76"/>
      <c r="B12100" s="104"/>
      <c r="C12100" s="76"/>
      <c r="D12100" s="77"/>
      <c r="E12100" s="12"/>
      <c r="F12100" s="78"/>
      <c r="G12100" s="77"/>
      <c r="H12100" s="79"/>
      <c r="BA12100" s="5" t="str">
        <f t="shared" ref="BA12100:BA12163" si="189">IF($D12100="","",MID($D12100,4,LEN($D12100)-5))</f>
        <v/>
      </c>
      <c r="BB12100" s="5" t="str">
        <f>IF(OR($E12100="",$G12100&lt;&gt;"Ativo"),"",IF(COUNTIFS($E$4:$E12100,$E12100,$A$4:$A12100,$A12100,$G$4:$G12100,"Ativo")=1,1,0))</f>
        <v/>
      </c>
      <c r="BC12100" t="str">
        <f>IF(OR($A12100="",$G12100&lt;&gt;"Ativo"),"",IF(COUNTIFS($A$4:$A12100,$A12100,$G$4:$G12100,"Ativo")=1,1,0))</f>
        <v/>
      </c>
    </row>
    <row r="12101" spans="1:55" x14ac:dyDescent="0.3">
      <c r="A12101" s="76"/>
      <c r="B12101" s="104"/>
      <c r="C12101" s="76"/>
      <c r="D12101" s="77"/>
      <c r="E12101" s="12"/>
      <c r="F12101" s="78"/>
      <c r="G12101" s="77"/>
      <c r="H12101" s="79"/>
      <c r="BA12101" s="5" t="str">
        <f t="shared" si="189"/>
        <v/>
      </c>
      <c r="BB12101" s="5" t="str">
        <f>IF(OR($E12101="",$G12101&lt;&gt;"Ativo"),"",IF(COUNTIFS($E$4:$E12101,$E12101,$A$4:$A12101,$A12101,$G$4:$G12101,"Ativo")=1,1,0))</f>
        <v/>
      </c>
      <c r="BC12101" t="str">
        <f>IF(OR($A12101="",$G12101&lt;&gt;"Ativo"),"",IF(COUNTIFS($A$4:$A12101,$A12101,$G$4:$G12101,"Ativo")=1,1,0))</f>
        <v/>
      </c>
    </row>
    <row r="12102" spans="1:55" x14ac:dyDescent="0.3">
      <c r="A12102" s="76"/>
      <c r="B12102" s="104"/>
      <c r="C12102" s="76"/>
      <c r="D12102" s="77"/>
      <c r="E12102" s="12"/>
      <c r="F12102" s="78"/>
      <c r="G12102" s="77"/>
      <c r="H12102" s="79"/>
      <c r="BA12102" s="5" t="str">
        <f t="shared" si="189"/>
        <v/>
      </c>
      <c r="BB12102" s="5" t="str">
        <f>IF(OR($E12102="",$G12102&lt;&gt;"Ativo"),"",IF(COUNTIFS($E$4:$E12102,$E12102,$A$4:$A12102,$A12102,$G$4:$G12102,"Ativo")=1,1,0))</f>
        <v/>
      </c>
      <c r="BC12102" t="str">
        <f>IF(OR($A12102="",$G12102&lt;&gt;"Ativo"),"",IF(COUNTIFS($A$4:$A12102,$A12102,$G$4:$G12102,"Ativo")=1,1,0))</f>
        <v/>
      </c>
    </row>
    <row r="12103" spans="1:55" x14ac:dyDescent="0.3">
      <c r="A12103" s="76"/>
      <c r="B12103" s="104"/>
      <c r="C12103" s="76"/>
      <c r="D12103" s="77"/>
      <c r="E12103" s="12"/>
      <c r="F12103" s="78"/>
      <c r="G12103" s="77"/>
      <c r="H12103" s="79"/>
      <c r="BA12103" s="5" t="str">
        <f t="shared" si="189"/>
        <v/>
      </c>
      <c r="BB12103" s="5" t="str">
        <f>IF(OR($E12103="",$G12103&lt;&gt;"Ativo"),"",IF(COUNTIFS($E$4:$E12103,$E12103,$A$4:$A12103,$A12103,$G$4:$G12103,"Ativo")=1,1,0))</f>
        <v/>
      </c>
      <c r="BC12103" t="str">
        <f>IF(OR($A12103="",$G12103&lt;&gt;"Ativo"),"",IF(COUNTIFS($A$4:$A12103,$A12103,$G$4:$G12103,"Ativo")=1,1,0))</f>
        <v/>
      </c>
    </row>
    <row r="12104" spans="1:55" x14ac:dyDescent="0.3">
      <c r="A12104" s="76"/>
      <c r="B12104" s="104"/>
      <c r="C12104" s="76"/>
      <c r="D12104" s="77"/>
      <c r="E12104" s="12"/>
      <c r="F12104" s="78"/>
      <c r="G12104" s="77"/>
      <c r="H12104" s="79"/>
      <c r="BA12104" s="5" t="str">
        <f t="shared" si="189"/>
        <v/>
      </c>
      <c r="BB12104" s="5" t="str">
        <f>IF(OR($E12104="",$G12104&lt;&gt;"Ativo"),"",IF(COUNTIFS($E$4:$E12104,$E12104,$A$4:$A12104,$A12104,$G$4:$G12104,"Ativo")=1,1,0))</f>
        <v/>
      </c>
      <c r="BC12104" t="str">
        <f>IF(OR($A12104="",$G12104&lt;&gt;"Ativo"),"",IF(COUNTIFS($A$4:$A12104,$A12104,$G$4:$G12104,"Ativo")=1,1,0))</f>
        <v/>
      </c>
    </row>
    <row r="12105" spans="1:55" x14ac:dyDescent="0.3">
      <c r="A12105" s="76"/>
      <c r="B12105" s="104"/>
      <c r="C12105" s="76"/>
      <c r="D12105" s="77"/>
      <c r="E12105" s="12"/>
      <c r="F12105" s="78"/>
      <c r="G12105" s="77"/>
      <c r="H12105" s="79"/>
      <c r="BA12105" s="5" t="str">
        <f t="shared" si="189"/>
        <v/>
      </c>
      <c r="BB12105" s="5" t="str">
        <f>IF(OR($E12105="",$G12105&lt;&gt;"Ativo"),"",IF(COUNTIFS($E$4:$E12105,$E12105,$A$4:$A12105,$A12105,$G$4:$G12105,"Ativo")=1,1,0))</f>
        <v/>
      </c>
      <c r="BC12105" t="str">
        <f>IF(OR($A12105="",$G12105&lt;&gt;"Ativo"),"",IF(COUNTIFS($A$4:$A12105,$A12105,$G$4:$G12105,"Ativo")=1,1,0))</f>
        <v/>
      </c>
    </row>
    <row r="12106" spans="1:55" x14ac:dyDescent="0.3">
      <c r="A12106" s="76"/>
      <c r="B12106" s="104"/>
      <c r="C12106" s="76"/>
      <c r="D12106" s="77"/>
      <c r="E12106" s="12"/>
      <c r="F12106" s="78"/>
      <c r="G12106" s="77"/>
      <c r="H12106" s="79"/>
      <c r="BA12106" s="5" t="str">
        <f t="shared" si="189"/>
        <v/>
      </c>
      <c r="BB12106" s="5" t="str">
        <f>IF(OR($E12106="",$G12106&lt;&gt;"Ativo"),"",IF(COUNTIFS($E$4:$E12106,$E12106,$A$4:$A12106,$A12106,$G$4:$G12106,"Ativo")=1,1,0))</f>
        <v/>
      </c>
      <c r="BC12106" t="str">
        <f>IF(OR($A12106="",$G12106&lt;&gt;"Ativo"),"",IF(COUNTIFS($A$4:$A12106,$A12106,$G$4:$G12106,"Ativo")=1,1,0))</f>
        <v/>
      </c>
    </row>
    <row r="12107" spans="1:55" x14ac:dyDescent="0.3">
      <c r="A12107" s="76"/>
      <c r="B12107" s="104"/>
      <c r="C12107" s="76"/>
      <c r="D12107" s="77"/>
      <c r="E12107" s="12"/>
      <c r="F12107" s="78"/>
      <c r="G12107" s="77"/>
      <c r="H12107" s="79"/>
      <c r="BA12107" s="5" t="str">
        <f t="shared" si="189"/>
        <v/>
      </c>
      <c r="BB12107" s="5" t="str">
        <f>IF(OR($E12107="",$G12107&lt;&gt;"Ativo"),"",IF(COUNTIFS($E$4:$E12107,$E12107,$A$4:$A12107,$A12107,$G$4:$G12107,"Ativo")=1,1,0))</f>
        <v/>
      </c>
      <c r="BC12107" t="str">
        <f>IF(OR($A12107="",$G12107&lt;&gt;"Ativo"),"",IF(COUNTIFS($A$4:$A12107,$A12107,$G$4:$G12107,"Ativo")=1,1,0))</f>
        <v/>
      </c>
    </row>
    <row r="12108" spans="1:55" x14ac:dyDescent="0.3">
      <c r="A12108" s="76"/>
      <c r="B12108" s="104"/>
      <c r="C12108" s="76"/>
      <c r="D12108" s="77"/>
      <c r="E12108" s="12"/>
      <c r="F12108" s="78"/>
      <c r="G12108" s="77"/>
      <c r="H12108" s="79"/>
      <c r="BA12108" s="5" t="str">
        <f t="shared" si="189"/>
        <v/>
      </c>
      <c r="BB12108" s="5" t="str">
        <f>IF(OR($E12108="",$G12108&lt;&gt;"Ativo"),"",IF(COUNTIFS($E$4:$E12108,$E12108,$A$4:$A12108,$A12108,$G$4:$G12108,"Ativo")=1,1,0))</f>
        <v/>
      </c>
      <c r="BC12108" t="str">
        <f>IF(OR($A12108="",$G12108&lt;&gt;"Ativo"),"",IF(COUNTIFS($A$4:$A12108,$A12108,$G$4:$G12108,"Ativo")=1,1,0))</f>
        <v/>
      </c>
    </row>
    <row r="12109" spans="1:55" x14ac:dyDescent="0.3">
      <c r="A12109" s="76"/>
      <c r="B12109" s="104"/>
      <c r="C12109" s="76"/>
      <c r="D12109" s="77"/>
      <c r="E12109" s="12"/>
      <c r="F12109" s="78"/>
      <c r="G12109" s="77"/>
      <c r="H12109" s="79"/>
      <c r="BA12109" s="5" t="str">
        <f t="shared" si="189"/>
        <v/>
      </c>
      <c r="BB12109" s="5" t="str">
        <f>IF(OR($E12109="",$G12109&lt;&gt;"Ativo"),"",IF(COUNTIFS($E$4:$E12109,$E12109,$A$4:$A12109,$A12109,$G$4:$G12109,"Ativo")=1,1,0))</f>
        <v/>
      </c>
      <c r="BC12109" t="str">
        <f>IF(OR($A12109="",$G12109&lt;&gt;"Ativo"),"",IF(COUNTIFS($A$4:$A12109,$A12109,$G$4:$G12109,"Ativo")=1,1,0))</f>
        <v/>
      </c>
    </row>
    <row r="12110" spans="1:55" x14ac:dyDescent="0.3">
      <c r="A12110" s="76"/>
      <c r="B12110" s="104"/>
      <c r="C12110" s="76"/>
      <c r="D12110" s="77"/>
      <c r="E12110" s="12"/>
      <c r="F12110" s="78"/>
      <c r="G12110" s="77"/>
      <c r="H12110" s="79"/>
      <c r="BA12110" s="5" t="str">
        <f t="shared" si="189"/>
        <v/>
      </c>
      <c r="BB12110" s="5" t="str">
        <f>IF(OR($E12110="",$G12110&lt;&gt;"Ativo"),"",IF(COUNTIFS($E$4:$E12110,$E12110,$A$4:$A12110,$A12110,$G$4:$G12110,"Ativo")=1,1,0))</f>
        <v/>
      </c>
      <c r="BC12110" t="str">
        <f>IF(OR($A12110="",$G12110&lt;&gt;"Ativo"),"",IF(COUNTIFS($A$4:$A12110,$A12110,$G$4:$G12110,"Ativo")=1,1,0))</f>
        <v/>
      </c>
    </row>
    <row r="12111" spans="1:55" x14ac:dyDescent="0.3">
      <c r="A12111" s="76"/>
      <c r="B12111" s="104"/>
      <c r="C12111" s="76"/>
      <c r="D12111" s="77"/>
      <c r="E12111" s="12"/>
      <c r="F12111" s="78"/>
      <c r="G12111" s="77"/>
      <c r="H12111" s="79"/>
      <c r="BA12111" s="5" t="str">
        <f t="shared" si="189"/>
        <v/>
      </c>
      <c r="BB12111" s="5" t="str">
        <f>IF(OR($E12111="",$G12111&lt;&gt;"Ativo"),"",IF(COUNTIFS($E$4:$E12111,$E12111,$A$4:$A12111,$A12111,$G$4:$G12111,"Ativo")=1,1,0))</f>
        <v/>
      </c>
      <c r="BC12111" t="str">
        <f>IF(OR($A12111="",$G12111&lt;&gt;"Ativo"),"",IF(COUNTIFS($A$4:$A12111,$A12111,$G$4:$G12111,"Ativo")=1,1,0))</f>
        <v/>
      </c>
    </row>
    <row r="12112" spans="1:55" x14ac:dyDescent="0.3">
      <c r="A12112" s="76"/>
      <c r="B12112" s="104"/>
      <c r="C12112" s="76"/>
      <c r="D12112" s="77"/>
      <c r="E12112" s="12"/>
      <c r="F12112" s="78"/>
      <c r="G12112" s="77"/>
      <c r="H12112" s="79"/>
      <c r="BA12112" s="5" t="str">
        <f t="shared" si="189"/>
        <v/>
      </c>
      <c r="BB12112" s="5" t="str">
        <f>IF(OR($E12112="",$G12112&lt;&gt;"Ativo"),"",IF(COUNTIFS($E$4:$E12112,$E12112,$A$4:$A12112,$A12112,$G$4:$G12112,"Ativo")=1,1,0))</f>
        <v/>
      </c>
      <c r="BC12112" t="str">
        <f>IF(OR($A12112="",$G12112&lt;&gt;"Ativo"),"",IF(COUNTIFS($A$4:$A12112,$A12112,$G$4:$G12112,"Ativo")=1,1,0))</f>
        <v/>
      </c>
    </row>
    <row r="12113" spans="1:55" x14ac:dyDescent="0.3">
      <c r="A12113" s="76"/>
      <c r="B12113" s="104"/>
      <c r="C12113" s="76"/>
      <c r="D12113" s="77"/>
      <c r="E12113" s="12"/>
      <c r="F12113" s="78"/>
      <c r="G12113" s="77"/>
      <c r="H12113" s="79"/>
      <c r="BA12113" s="5" t="str">
        <f t="shared" si="189"/>
        <v/>
      </c>
      <c r="BB12113" s="5" t="str">
        <f>IF(OR($E12113="",$G12113&lt;&gt;"Ativo"),"",IF(COUNTIFS($E$4:$E12113,$E12113,$A$4:$A12113,$A12113,$G$4:$G12113,"Ativo")=1,1,0))</f>
        <v/>
      </c>
      <c r="BC12113" t="str">
        <f>IF(OR($A12113="",$G12113&lt;&gt;"Ativo"),"",IF(COUNTIFS($A$4:$A12113,$A12113,$G$4:$G12113,"Ativo")=1,1,0))</f>
        <v/>
      </c>
    </row>
    <row r="12114" spans="1:55" x14ac:dyDescent="0.3">
      <c r="A12114" s="76"/>
      <c r="B12114" s="104"/>
      <c r="C12114" s="76"/>
      <c r="D12114" s="77"/>
      <c r="E12114" s="12"/>
      <c r="F12114" s="78"/>
      <c r="G12114" s="77"/>
      <c r="H12114" s="79"/>
      <c r="BA12114" s="5" t="str">
        <f t="shared" si="189"/>
        <v/>
      </c>
      <c r="BB12114" s="5" t="str">
        <f>IF(OR($E12114="",$G12114&lt;&gt;"Ativo"),"",IF(COUNTIFS($E$4:$E12114,$E12114,$A$4:$A12114,$A12114,$G$4:$G12114,"Ativo")=1,1,0))</f>
        <v/>
      </c>
      <c r="BC12114" t="str">
        <f>IF(OR($A12114="",$G12114&lt;&gt;"Ativo"),"",IF(COUNTIFS($A$4:$A12114,$A12114,$G$4:$G12114,"Ativo")=1,1,0))</f>
        <v/>
      </c>
    </row>
    <row r="12115" spans="1:55" x14ac:dyDescent="0.3">
      <c r="A12115" s="76"/>
      <c r="B12115" s="104"/>
      <c r="C12115" s="76"/>
      <c r="D12115" s="77"/>
      <c r="E12115" s="12"/>
      <c r="F12115" s="78"/>
      <c r="G12115" s="77"/>
      <c r="H12115" s="79"/>
      <c r="BA12115" s="5" t="str">
        <f t="shared" si="189"/>
        <v/>
      </c>
      <c r="BB12115" s="5" t="str">
        <f>IF(OR($E12115="",$G12115&lt;&gt;"Ativo"),"",IF(COUNTIFS($E$4:$E12115,$E12115,$A$4:$A12115,$A12115,$G$4:$G12115,"Ativo")=1,1,0))</f>
        <v/>
      </c>
      <c r="BC12115" t="str">
        <f>IF(OR($A12115="",$G12115&lt;&gt;"Ativo"),"",IF(COUNTIFS($A$4:$A12115,$A12115,$G$4:$G12115,"Ativo")=1,1,0))</f>
        <v/>
      </c>
    </row>
    <row r="12116" spans="1:55" x14ac:dyDescent="0.3">
      <c r="A12116" s="76"/>
      <c r="B12116" s="104"/>
      <c r="C12116" s="76"/>
      <c r="D12116" s="77"/>
      <c r="E12116" s="12"/>
      <c r="F12116" s="78"/>
      <c r="G12116" s="77"/>
      <c r="H12116" s="79"/>
      <c r="BA12116" s="5" t="str">
        <f t="shared" si="189"/>
        <v/>
      </c>
      <c r="BB12116" s="5" t="str">
        <f>IF(OR($E12116="",$G12116&lt;&gt;"Ativo"),"",IF(COUNTIFS($E$4:$E12116,$E12116,$A$4:$A12116,$A12116,$G$4:$G12116,"Ativo")=1,1,0))</f>
        <v/>
      </c>
      <c r="BC12116" t="str">
        <f>IF(OR($A12116="",$G12116&lt;&gt;"Ativo"),"",IF(COUNTIFS($A$4:$A12116,$A12116,$G$4:$G12116,"Ativo")=1,1,0))</f>
        <v/>
      </c>
    </row>
    <row r="12117" spans="1:55" x14ac:dyDescent="0.3">
      <c r="A12117" s="76"/>
      <c r="B12117" s="104"/>
      <c r="C12117" s="76"/>
      <c r="D12117" s="77"/>
      <c r="E12117" s="12"/>
      <c r="F12117" s="78"/>
      <c r="G12117" s="77"/>
      <c r="H12117" s="79"/>
      <c r="BA12117" s="5" t="str">
        <f t="shared" si="189"/>
        <v/>
      </c>
      <c r="BB12117" s="5" t="str">
        <f>IF(OR($E12117="",$G12117&lt;&gt;"Ativo"),"",IF(COUNTIFS($E$4:$E12117,$E12117,$A$4:$A12117,$A12117,$G$4:$G12117,"Ativo")=1,1,0))</f>
        <v/>
      </c>
      <c r="BC12117" t="str">
        <f>IF(OR($A12117="",$G12117&lt;&gt;"Ativo"),"",IF(COUNTIFS($A$4:$A12117,$A12117,$G$4:$G12117,"Ativo")=1,1,0))</f>
        <v/>
      </c>
    </row>
    <row r="12118" spans="1:55" x14ac:dyDescent="0.3">
      <c r="A12118" s="76"/>
      <c r="B12118" s="104"/>
      <c r="C12118" s="76"/>
      <c r="D12118" s="77"/>
      <c r="E12118" s="12"/>
      <c r="F12118" s="78"/>
      <c r="G12118" s="77"/>
      <c r="H12118" s="79"/>
      <c r="BA12118" s="5" t="str">
        <f t="shared" si="189"/>
        <v/>
      </c>
      <c r="BB12118" s="5" t="str">
        <f>IF(OR($E12118="",$G12118&lt;&gt;"Ativo"),"",IF(COUNTIFS($E$4:$E12118,$E12118,$A$4:$A12118,$A12118,$G$4:$G12118,"Ativo")=1,1,0))</f>
        <v/>
      </c>
      <c r="BC12118" t="str">
        <f>IF(OR($A12118="",$G12118&lt;&gt;"Ativo"),"",IF(COUNTIFS($A$4:$A12118,$A12118,$G$4:$G12118,"Ativo")=1,1,0))</f>
        <v/>
      </c>
    </row>
    <row r="12119" spans="1:55" x14ac:dyDescent="0.3">
      <c r="A12119" s="76"/>
      <c r="B12119" s="104"/>
      <c r="C12119" s="76"/>
      <c r="D12119" s="77"/>
      <c r="E12119" s="12"/>
      <c r="F12119" s="78"/>
      <c r="G12119" s="77"/>
      <c r="H12119" s="79"/>
      <c r="BA12119" s="5" t="str">
        <f t="shared" si="189"/>
        <v/>
      </c>
      <c r="BB12119" s="5" t="str">
        <f>IF(OR($E12119="",$G12119&lt;&gt;"Ativo"),"",IF(COUNTIFS($E$4:$E12119,$E12119,$A$4:$A12119,$A12119,$G$4:$G12119,"Ativo")=1,1,0))</f>
        <v/>
      </c>
      <c r="BC12119" t="str">
        <f>IF(OR($A12119="",$G12119&lt;&gt;"Ativo"),"",IF(COUNTIFS($A$4:$A12119,$A12119,$G$4:$G12119,"Ativo")=1,1,0))</f>
        <v/>
      </c>
    </row>
    <row r="12120" spans="1:55" x14ac:dyDescent="0.3">
      <c r="A12120" s="76"/>
      <c r="B12120" s="104"/>
      <c r="C12120" s="76"/>
      <c r="D12120" s="77"/>
      <c r="E12120" s="12"/>
      <c r="F12120" s="78"/>
      <c r="G12120" s="77"/>
      <c r="H12120" s="79"/>
      <c r="BA12120" s="5" t="str">
        <f t="shared" si="189"/>
        <v/>
      </c>
      <c r="BB12120" s="5" t="str">
        <f>IF(OR($E12120="",$G12120&lt;&gt;"Ativo"),"",IF(COUNTIFS($E$4:$E12120,$E12120,$A$4:$A12120,$A12120,$G$4:$G12120,"Ativo")=1,1,0))</f>
        <v/>
      </c>
      <c r="BC12120" t="str">
        <f>IF(OR($A12120="",$G12120&lt;&gt;"Ativo"),"",IF(COUNTIFS($A$4:$A12120,$A12120,$G$4:$G12120,"Ativo")=1,1,0))</f>
        <v/>
      </c>
    </row>
    <row r="12121" spans="1:55" x14ac:dyDescent="0.3">
      <c r="A12121" s="76"/>
      <c r="B12121" s="104"/>
      <c r="C12121" s="76"/>
      <c r="D12121" s="77"/>
      <c r="E12121" s="12"/>
      <c r="F12121" s="78"/>
      <c r="G12121" s="77"/>
      <c r="H12121" s="79"/>
      <c r="BA12121" s="5" t="str">
        <f t="shared" si="189"/>
        <v/>
      </c>
      <c r="BB12121" s="5" t="str">
        <f>IF(OR($E12121="",$G12121&lt;&gt;"Ativo"),"",IF(COUNTIFS($E$4:$E12121,$E12121,$A$4:$A12121,$A12121,$G$4:$G12121,"Ativo")=1,1,0))</f>
        <v/>
      </c>
      <c r="BC12121" t="str">
        <f>IF(OR($A12121="",$G12121&lt;&gt;"Ativo"),"",IF(COUNTIFS($A$4:$A12121,$A12121,$G$4:$G12121,"Ativo")=1,1,0))</f>
        <v/>
      </c>
    </row>
    <row r="12122" spans="1:55" x14ac:dyDescent="0.3">
      <c r="A12122" s="76"/>
      <c r="B12122" s="104"/>
      <c r="C12122" s="76"/>
      <c r="D12122" s="77"/>
      <c r="E12122" s="12"/>
      <c r="F12122" s="78"/>
      <c r="G12122" s="77"/>
      <c r="H12122" s="79"/>
      <c r="BA12122" s="5" t="str">
        <f t="shared" si="189"/>
        <v/>
      </c>
      <c r="BB12122" s="5" t="str">
        <f>IF(OR($E12122="",$G12122&lt;&gt;"Ativo"),"",IF(COUNTIFS($E$4:$E12122,$E12122,$A$4:$A12122,$A12122,$G$4:$G12122,"Ativo")=1,1,0))</f>
        <v/>
      </c>
      <c r="BC12122" t="str">
        <f>IF(OR($A12122="",$G12122&lt;&gt;"Ativo"),"",IF(COUNTIFS($A$4:$A12122,$A12122,$G$4:$G12122,"Ativo")=1,1,0))</f>
        <v/>
      </c>
    </row>
    <row r="12123" spans="1:55" x14ac:dyDescent="0.3">
      <c r="A12123" s="76"/>
      <c r="B12123" s="104"/>
      <c r="C12123" s="76"/>
      <c r="D12123" s="77"/>
      <c r="E12123" s="12"/>
      <c r="F12123" s="78"/>
      <c r="G12123" s="77"/>
      <c r="H12123" s="79"/>
      <c r="BA12123" s="5" t="str">
        <f t="shared" si="189"/>
        <v/>
      </c>
      <c r="BB12123" s="5" t="str">
        <f>IF(OR($E12123="",$G12123&lt;&gt;"Ativo"),"",IF(COUNTIFS($E$4:$E12123,$E12123,$A$4:$A12123,$A12123,$G$4:$G12123,"Ativo")=1,1,0))</f>
        <v/>
      </c>
      <c r="BC12123" t="str">
        <f>IF(OR($A12123="",$G12123&lt;&gt;"Ativo"),"",IF(COUNTIFS($A$4:$A12123,$A12123,$G$4:$G12123,"Ativo")=1,1,0))</f>
        <v/>
      </c>
    </row>
    <row r="12124" spans="1:55" x14ac:dyDescent="0.3">
      <c r="A12124" s="76"/>
      <c r="B12124" s="104"/>
      <c r="C12124" s="76"/>
      <c r="D12124" s="77"/>
      <c r="E12124" s="12"/>
      <c r="F12124" s="78"/>
      <c r="G12124" s="77"/>
      <c r="H12124" s="79"/>
      <c r="BA12124" s="5" t="str">
        <f t="shared" si="189"/>
        <v/>
      </c>
      <c r="BB12124" s="5" t="str">
        <f>IF(OR($E12124="",$G12124&lt;&gt;"Ativo"),"",IF(COUNTIFS($E$4:$E12124,$E12124,$A$4:$A12124,$A12124,$G$4:$G12124,"Ativo")=1,1,0))</f>
        <v/>
      </c>
      <c r="BC12124" t="str">
        <f>IF(OR($A12124="",$G12124&lt;&gt;"Ativo"),"",IF(COUNTIFS($A$4:$A12124,$A12124,$G$4:$G12124,"Ativo")=1,1,0))</f>
        <v/>
      </c>
    </row>
    <row r="12125" spans="1:55" x14ac:dyDescent="0.3">
      <c r="A12125" s="76"/>
      <c r="B12125" s="104"/>
      <c r="C12125" s="76"/>
      <c r="D12125" s="77"/>
      <c r="E12125" s="12"/>
      <c r="F12125" s="78"/>
      <c r="G12125" s="77"/>
      <c r="H12125" s="79"/>
      <c r="BA12125" s="5" t="str">
        <f t="shared" si="189"/>
        <v/>
      </c>
      <c r="BB12125" s="5" t="str">
        <f>IF(OR($E12125="",$G12125&lt;&gt;"Ativo"),"",IF(COUNTIFS($E$4:$E12125,$E12125,$A$4:$A12125,$A12125,$G$4:$G12125,"Ativo")=1,1,0))</f>
        <v/>
      </c>
      <c r="BC12125" t="str">
        <f>IF(OR($A12125="",$G12125&lt;&gt;"Ativo"),"",IF(COUNTIFS($A$4:$A12125,$A12125,$G$4:$G12125,"Ativo")=1,1,0))</f>
        <v/>
      </c>
    </row>
    <row r="12126" spans="1:55" x14ac:dyDescent="0.3">
      <c r="A12126" s="76"/>
      <c r="B12126" s="104"/>
      <c r="C12126" s="76"/>
      <c r="D12126" s="77"/>
      <c r="E12126" s="12"/>
      <c r="F12126" s="78"/>
      <c r="G12126" s="77"/>
      <c r="H12126" s="79"/>
      <c r="BA12126" s="5" t="str">
        <f t="shared" si="189"/>
        <v/>
      </c>
      <c r="BB12126" s="5" t="str">
        <f>IF(OR($E12126="",$G12126&lt;&gt;"Ativo"),"",IF(COUNTIFS($E$4:$E12126,$E12126,$A$4:$A12126,$A12126,$G$4:$G12126,"Ativo")=1,1,0))</f>
        <v/>
      </c>
      <c r="BC12126" t="str">
        <f>IF(OR($A12126="",$G12126&lt;&gt;"Ativo"),"",IF(COUNTIFS($A$4:$A12126,$A12126,$G$4:$G12126,"Ativo")=1,1,0))</f>
        <v/>
      </c>
    </row>
    <row r="12127" spans="1:55" x14ac:dyDescent="0.3">
      <c r="A12127" s="76"/>
      <c r="B12127" s="104"/>
      <c r="C12127" s="76"/>
      <c r="D12127" s="77"/>
      <c r="E12127" s="12"/>
      <c r="F12127" s="78"/>
      <c r="G12127" s="77"/>
      <c r="H12127" s="79"/>
      <c r="BA12127" s="5" t="str">
        <f t="shared" si="189"/>
        <v/>
      </c>
      <c r="BB12127" s="5" t="str">
        <f>IF(OR($E12127="",$G12127&lt;&gt;"Ativo"),"",IF(COUNTIFS($E$4:$E12127,$E12127,$A$4:$A12127,$A12127,$G$4:$G12127,"Ativo")=1,1,0))</f>
        <v/>
      </c>
      <c r="BC12127" t="str">
        <f>IF(OR($A12127="",$G12127&lt;&gt;"Ativo"),"",IF(COUNTIFS($A$4:$A12127,$A12127,$G$4:$G12127,"Ativo")=1,1,0))</f>
        <v/>
      </c>
    </row>
    <row r="12128" spans="1:55" x14ac:dyDescent="0.3">
      <c r="A12128" s="76"/>
      <c r="B12128" s="104"/>
      <c r="C12128" s="76"/>
      <c r="D12128" s="77"/>
      <c r="E12128" s="12"/>
      <c r="F12128" s="78"/>
      <c r="G12128" s="77"/>
      <c r="H12128" s="79"/>
      <c r="BA12128" s="5" t="str">
        <f t="shared" si="189"/>
        <v/>
      </c>
      <c r="BB12128" s="5" t="str">
        <f>IF(OR($E12128="",$G12128&lt;&gt;"Ativo"),"",IF(COUNTIFS($E$4:$E12128,$E12128,$A$4:$A12128,$A12128,$G$4:$G12128,"Ativo")=1,1,0))</f>
        <v/>
      </c>
      <c r="BC12128" t="str">
        <f>IF(OR($A12128="",$G12128&lt;&gt;"Ativo"),"",IF(COUNTIFS($A$4:$A12128,$A12128,$G$4:$G12128,"Ativo")=1,1,0))</f>
        <v/>
      </c>
    </row>
    <row r="12129" spans="1:55" x14ac:dyDescent="0.3">
      <c r="A12129" s="76"/>
      <c r="B12129" s="104"/>
      <c r="C12129" s="76"/>
      <c r="D12129" s="77"/>
      <c r="E12129" s="12"/>
      <c r="F12129" s="78"/>
      <c r="G12129" s="77"/>
      <c r="H12129" s="79"/>
      <c r="BA12129" s="5" t="str">
        <f t="shared" si="189"/>
        <v/>
      </c>
      <c r="BB12129" s="5" t="str">
        <f>IF(OR($E12129="",$G12129&lt;&gt;"Ativo"),"",IF(COUNTIFS($E$4:$E12129,$E12129,$A$4:$A12129,$A12129,$G$4:$G12129,"Ativo")=1,1,0))</f>
        <v/>
      </c>
      <c r="BC12129" t="str">
        <f>IF(OR($A12129="",$G12129&lt;&gt;"Ativo"),"",IF(COUNTIFS($A$4:$A12129,$A12129,$G$4:$G12129,"Ativo")=1,1,0))</f>
        <v/>
      </c>
    </row>
    <row r="12130" spans="1:55" x14ac:dyDescent="0.3">
      <c r="A12130" s="76"/>
      <c r="B12130" s="104"/>
      <c r="C12130" s="76"/>
      <c r="D12130" s="77"/>
      <c r="E12130" s="12"/>
      <c r="F12130" s="78"/>
      <c r="G12130" s="77"/>
      <c r="H12130" s="79"/>
      <c r="BA12130" s="5" t="str">
        <f t="shared" si="189"/>
        <v/>
      </c>
      <c r="BB12130" s="5" t="str">
        <f>IF(OR($E12130="",$G12130&lt;&gt;"Ativo"),"",IF(COUNTIFS($E$4:$E12130,$E12130,$A$4:$A12130,$A12130,$G$4:$G12130,"Ativo")=1,1,0))</f>
        <v/>
      </c>
      <c r="BC12130" t="str">
        <f>IF(OR($A12130="",$G12130&lt;&gt;"Ativo"),"",IF(COUNTIFS($A$4:$A12130,$A12130,$G$4:$G12130,"Ativo")=1,1,0))</f>
        <v/>
      </c>
    </row>
    <row r="12131" spans="1:55" x14ac:dyDescent="0.3">
      <c r="A12131" s="76"/>
      <c r="B12131" s="104"/>
      <c r="C12131" s="76"/>
      <c r="D12131" s="77"/>
      <c r="E12131" s="12"/>
      <c r="F12131" s="78"/>
      <c r="G12131" s="77"/>
      <c r="H12131" s="79"/>
      <c r="BA12131" s="5" t="str">
        <f t="shared" si="189"/>
        <v/>
      </c>
      <c r="BB12131" s="5" t="str">
        <f>IF(OR($E12131="",$G12131&lt;&gt;"Ativo"),"",IF(COUNTIFS($E$4:$E12131,$E12131,$A$4:$A12131,$A12131,$G$4:$G12131,"Ativo")=1,1,0))</f>
        <v/>
      </c>
      <c r="BC12131" t="str">
        <f>IF(OR($A12131="",$G12131&lt;&gt;"Ativo"),"",IF(COUNTIFS($A$4:$A12131,$A12131,$G$4:$G12131,"Ativo")=1,1,0))</f>
        <v/>
      </c>
    </row>
    <row r="12132" spans="1:55" x14ac:dyDescent="0.3">
      <c r="A12132" s="76"/>
      <c r="B12132" s="104"/>
      <c r="C12132" s="76"/>
      <c r="D12132" s="77"/>
      <c r="E12132" s="12"/>
      <c r="F12132" s="78"/>
      <c r="G12132" s="77"/>
      <c r="H12132" s="79"/>
      <c r="BA12132" s="5" t="str">
        <f t="shared" si="189"/>
        <v/>
      </c>
      <c r="BB12132" s="5" t="str">
        <f>IF(OR($E12132="",$G12132&lt;&gt;"Ativo"),"",IF(COUNTIFS($E$4:$E12132,$E12132,$A$4:$A12132,$A12132,$G$4:$G12132,"Ativo")=1,1,0))</f>
        <v/>
      </c>
      <c r="BC12132" t="str">
        <f>IF(OR($A12132="",$G12132&lt;&gt;"Ativo"),"",IF(COUNTIFS($A$4:$A12132,$A12132,$G$4:$G12132,"Ativo")=1,1,0))</f>
        <v/>
      </c>
    </row>
    <row r="12133" spans="1:55" x14ac:dyDescent="0.3">
      <c r="A12133" s="76"/>
      <c r="B12133" s="104"/>
      <c r="C12133" s="76"/>
      <c r="D12133" s="77"/>
      <c r="E12133" s="12"/>
      <c r="F12133" s="78"/>
      <c r="G12133" s="77"/>
      <c r="H12133" s="79"/>
      <c r="BA12133" s="5" t="str">
        <f t="shared" si="189"/>
        <v/>
      </c>
      <c r="BB12133" s="5" t="str">
        <f>IF(OR($E12133="",$G12133&lt;&gt;"Ativo"),"",IF(COUNTIFS($E$4:$E12133,$E12133,$A$4:$A12133,$A12133,$G$4:$G12133,"Ativo")=1,1,0))</f>
        <v/>
      </c>
      <c r="BC12133" t="str">
        <f>IF(OR($A12133="",$G12133&lt;&gt;"Ativo"),"",IF(COUNTIFS($A$4:$A12133,$A12133,$G$4:$G12133,"Ativo")=1,1,0))</f>
        <v/>
      </c>
    </row>
    <row r="12134" spans="1:55" x14ac:dyDescent="0.3">
      <c r="A12134" s="76"/>
      <c r="B12134" s="104"/>
      <c r="C12134" s="76"/>
      <c r="D12134" s="77"/>
      <c r="E12134" s="12"/>
      <c r="F12134" s="78"/>
      <c r="G12134" s="77"/>
      <c r="H12134" s="79"/>
      <c r="BA12134" s="5" t="str">
        <f t="shared" si="189"/>
        <v/>
      </c>
      <c r="BB12134" s="5" t="str">
        <f>IF(OR($E12134="",$G12134&lt;&gt;"Ativo"),"",IF(COUNTIFS($E$4:$E12134,$E12134,$A$4:$A12134,$A12134,$G$4:$G12134,"Ativo")=1,1,0))</f>
        <v/>
      </c>
      <c r="BC12134" t="str">
        <f>IF(OR($A12134="",$G12134&lt;&gt;"Ativo"),"",IF(COUNTIFS($A$4:$A12134,$A12134,$G$4:$G12134,"Ativo")=1,1,0))</f>
        <v/>
      </c>
    </row>
    <row r="12135" spans="1:55" x14ac:dyDescent="0.3">
      <c r="A12135" s="76"/>
      <c r="B12135" s="104"/>
      <c r="C12135" s="76"/>
      <c r="D12135" s="77"/>
      <c r="E12135" s="12"/>
      <c r="F12135" s="78"/>
      <c r="G12135" s="77"/>
      <c r="H12135" s="79"/>
      <c r="BA12135" s="5" t="str">
        <f t="shared" si="189"/>
        <v/>
      </c>
      <c r="BB12135" s="5" t="str">
        <f>IF(OR($E12135="",$G12135&lt;&gt;"Ativo"),"",IF(COUNTIFS($E$4:$E12135,$E12135,$A$4:$A12135,$A12135,$G$4:$G12135,"Ativo")=1,1,0))</f>
        <v/>
      </c>
      <c r="BC12135" t="str">
        <f>IF(OR($A12135="",$G12135&lt;&gt;"Ativo"),"",IF(COUNTIFS($A$4:$A12135,$A12135,$G$4:$G12135,"Ativo")=1,1,0))</f>
        <v/>
      </c>
    </row>
    <row r="12136" spans="1:55" x14ac:dyDescent="0.3">
      <c r="A12136" s="76"/>
      <c r="B12136" s="104"/>
      <c r="C12136" s="76"/>
      <c r="D12136" s="77"/>
      <c r="E12136" s="12"/>
      <c r="F12136" s="78"/>
      <c r="G12136" s="77"/>
      <c r="H12136" s="79"/>
      <c r="BA12136" s="5" t="str">
        <f t="shared" si="189"/>
        <v/>
      </c>
      <c r="BB12136" s="5" t="str">
        <f>IF(OR($E12136="",$G12136&lt;&gt;"Ativo"),"",IF(COUNTIFS($E$4:$E12136,$E12136,$A$4:$A12136,$A12136,$G$4:$G12136,"Ativo")=1,1,0))</f>
        <v/>
      </c>
      <c r="BC12136" t="str">
        <f>IF(OR($A12136="",$G12136&lt;&gt;"Ativo"),"",IF(COUNTIFS($A$4:$A12136,$A12136,$G$4:$G12136,"Ativo")=1,1,0))</f>
        <v/>
      </c>
    </row>
    <row r="12137" spans="1:55" x14ac:dyDescent="0.3">
      <c r="A12137" s="76"/>
      <c r="B12137" s="104"/>
      <c r="C12137" s="76"/>
      <c r="D12137" s="77"/>
      <c r="E12137" s="12"/>
      <c r="F12137" s="78"/>
      <c r="G12137" s="77"/>
      <c r="H12137" s="79"/>
      <c r="BA12137" s="5" t="str">
        <f t="shared" si="189"/>
        <v/>
      </c>
      <c r="BB12137" s="5" t="str">
        <f>IF(OR($E12137="",$G12137&lt;&gt;"Ativo"),"",IF(COUNTIFS($E$4:$E12137,$E12137,$A$4:$A12137,$A12137,$G$4:$G12137,"Ativo")=1,1,0))</f>
        <v/>
      </c>
      <c r="BC12137" t="str">
        <f>IF(OR($A12137="",$G12137&lt;&gt;"Ativo"),"",IF(COUNTIFS($A$4:$A12137,$A12137,$G$4:$G12137,"Ativo")=1,1,0))</f>
        <v/>
      </c>
    </row>
    <row r="12138" spans="1:55" x14ac:dyDescent="0.3">
      <c r="A12138" s="76"/>
      <c r="B12138" s="104"/>
      <c r="C12138" s="76"/>
      <c r="D12138" s="77"/>
      <c r="E12138" s="12"/>
      <c r="F12138" s="78"/>
      <c r="G12138" s="77"/>
      <c r="H12138" s="79"/>
      <c r="BA12138" s="5" t="str">
        <f t="shared" si="189"/>
        <v/>
      </c>
      <c r="BB12138" s="5" t="str">
        <f>IF(OR($E12138="",$G12138&lt;&gt;"Ativo"),"",IF(COUNTIFS($E$4:$E12138,$E12138,$A$4:$A12138,$A12138,$G$4:$G12138,"Ativo")=1,1,0))</f>
        <v/>
      </c>
      <c r="BC12138" t="str">
        <f>IF(OR($A12138="",$G12138&lt;&gt;"Ativo"),"",IF(COUNTIFS($A$4:$A12138,$A12138,$G$4:$G12138,"Ativo")=1,1,0))</f>
        <v/>
      </c>
    </row>
    <row r="12139" spans="1:55" x14ac:dyDescent="0.3">
      <c r="A12139" s="76"/>
      <c r="B12139" s="104"/>
      <c r="C12139" s="76"/>
      <c r="D12139" s="77"/>
      <c r="E12139" s="12"/>
      <c r="F12139" s="78"/>
      <c r="G12139" s="77"/>
      <c r="H12139" s="79"/>
      <c r="BA12139" s="5" t="str">
        <f t="shared" si="189"/>
        <v/>
      </c>
      <c r="BB12139" s="5" t="str">
        <f>IF(OR($E12139="",$G12139&lt;&gt;"Ativo"),"",IF(COUNTIFS($E$4:$E12139,$E12139,$A$4:$A12139,$A12139,$G$4:$G12139,"Ativo")=1,1,0))</f>
        <v/>
      </c>
      <c r="BC12139" t="str">
        <f>IF(OR($A12139="",$G12139&lt;&gt;"Ativo"),"",IF(COUNTIFS($A$4:$A12139,$A12139,$G$4:$G12139,"Ativo")=1,1,0))</f>
        <v/>
      </c>
    </row>
    <row r="12140" spans="1:55" x14ac:dyDescent="0.3">
      <c r="A12140" s="76"/>
      <c r="B12140" s="104"/>
      <c r="C12140" s="76"/>
      <c r="D12140" s="77"/>
      <c r="E12140" s="12"/>
      <c r="F12140" s="78"/>
      <c r="G12140" s="77"/>
      <c r="H12140" s="79"/>
      <c r="BA12140" s="5" t="str">
        <f t="shared" si="189"/>
        <v/>
      </c>
      <c r="BB12140" s="5" t="str">
        <f>IF(OR($E12140="",$G12140&lt;&gt;"Ativo"),"",IF(COUNTIFS($E$4:$E12140,$E12140,$A$4:$A12140,$A12140,$G$4:$G12140,"Ativo")=1,1,0))</f>
        <v/>
      </c>
      <c r="BC12140" t="str">
        <f>IF(OR($A12140="",$G12140&lt;&gt;"Ativo"),"",IF(COUNTIFS($A$4:$A12140,$A12140,$G$4:$G12140,"Ativo")=1,1,0))</f>
        <v/>
      </c>
    </row>
    <row r="12141" spans="1:55" x14ac:dyDescent="0.3">
      <c r="A12141" s="76"/>
      <c r="B12141" s="104"/>
      <c r="C12141" s="76"/>
      <c r="D12141" s="77"/>
      <c r="E12141" s="12"/>
      <c r="F12141" s="78"/>
      <c r="G12141" s="77"/>
      <c r="H12141" s="79"/>
      <c r="BA12141" s="5" t="str">
        <f t="shared" si="189"/>
        <v/>
      </c>
      <c r="BB12141" s="5" t="str">
        <f>IF(OR($E12141="",$G12141&lt;&gt;"Ativo"),"",IF(COUNTIFS($E$4:$E12141,$E12141,$A$4:$A12141,$A12141,$G$4:$G12141,"Ativo")=1,1,0))</f>
        <v/>
      </c>
      <c r="BC12141" t="str">
        <f>IF(OR($A12141="",$G12141&lt;&gt;"Ativo"),"",IF(COUNTIFS($A$4:$A12141,$A12141,$G$4:$G12141,"Ativo")=1,1,0))</f>
        <v/>
      </c>
    </row>
    <row r="12142" spans="1:55" x14ac:dyDescent="0.3">
      <c r="A12142" s="76"/>
      <c r="B12142" s="104"/>
      <c r="C12142" s="76"/>
      <c r="D12142" s="77"/>
      <c r="E12142" s="12"/>
      <c r="F12142" s="78"/>
      <c r="G12142" s="77"/>
      <c r="H12142" s="79"/>
      <c r="BA12142" s="5" t="str">
        <f t="shared" si="189"/>
        <v/>
      </c>
      <c r="BB12142" s="5" t="str">
        <f>IF(OR($E12142="",$G12142&lt;&gt;"Ativo"),"",IF(COUNTIFS($E$4:$E12142,$E12142,$A$4:$A12142,$A12142,$G$4:$G12142,"Ativo")=1,1,0))</f>
        <v/>
      </c>
      <c r="BC12142" t="str">
        <f>IF(OR($A12142="",$G12142&lt;&gt;"Ativo"),"",IF(COUNTIFS($A$4:$A12142,$A12142,$G$4:$G12142,"Ativo")=1,1,0))</f>
        <v/>
      </c>
    </row>
    <row r="12143" spans="1:55" x14ac:dyDescent="0.3">
      <c r="A12143" s="76"/>
      <c r="B12143" s="104"/>
      <c r="C12143" s="76"/>
      <c r="D12143" s="77"/>
      <c r="E12143" s="12"/>
      <c r="F12143" s="78"/>
      <c r="G12143" s="77"/>
      <c r="H12143" s="79"/>
      <c r="BA12143" s="5" t="str">
        <f t="shared" si="189"/>
        <v/>
      </c>
      <c r="BB12143" s="5" t="str">
        <f>IF(OR($E12143="",$G12143&lt;&gt;"Ativo"),"",IF(COUNTIFS($E$4:$E12143,$E12143,$A$4:$A12143,$A12143,$G$4:$G12143,"Ativo")=1,1,0))</f>
        <v/>
      </c>
      <c r="BC12143" t="str">
        <f>IF(OR($A12143="",$G12143&lt;&gt;"Ativo"),"",IF(COUNTIFS($A$4:$A12143,$A12143,$G$4:$G12143,"Ativo")=1,1,0))</f>
        <v/>
      </c>
    </row>
    <row r="12144" spans="1:55" x14ac:dyDescent="0.3">
      <c r="A12144" s="76"/>
      <c r="B12144" s="104"/>
      <c r="C12144" s="76"/>
      <c r="D12144" s="77"/>
      <c r="E12144" s="12"/>
      <c r="F12144" s="78"/>
      <c r="G12144" s="77"/>
      <c r="H12144" s="79"/>
      <c r="BA12144" s="5" t="str">
        <f t="shared" si="189"/>
        <v/>
      </c>
      <c r="BB12144" s="5" t="str">
        <f>IF(OR($E12144="",$G12144&lt;&gt;"Ativo"),"",IF(COUNTIFS($E$4:$E12144,$E12144,$A$4:$A12144,$A12144,$G$4:$G12144,"Ativo")=1,1,0))</f>
        <v/>
      </c>
      <c r="BC12144" t="str">
        <f>IF(OR($A12144="",$G12144&lt;&gt;"Ativo"),"",IF(COUNTIFS($A$4:$A12144,$A12144,$G$4:$G12144,"Ativo")=1,1,0))</f>
        <v/>
      </c>
    </row>
    <row r="12145" spans="1:55" x14ac:dyDescent="0.3">
      <c r="A12145" s="76"/>
      <c r="B12145" s="104"/>
      <c r="C12145" s="76"/>
      <c r="D12145" s="77"/>
      <c r="E12145" s="12"/>
      <c r="F12145" s="78"/>
      <c r="G12145" s="77"/>
      <c r="H12145" s="79"/>
      <c r="BA12145" s="5" t="str">
        <f t="shared" si="189"/>
        <v/>
      </c>
      <c r="BB12145" s="5" t="str">
        <f>IF(OR($E12145="",$G12145&lt;&gt;"Ativo"),"",IF(COUNTIFS($E$4:$E12145,$E12145,$A$4:$A12145,$A12145,$G$4:$G12145,"Ativo")=1,1,0))</f>
        <v/>
      </c>
      <c r="BC12145" t="str">
        <f>IF(OR($A12145="",$G12145&lt;&gt;"Ativo"),"",IF(COUNTIFS($A$4:$A12145,$A12145,$G$4:$G12145,"Ativo")=1,1,0))</f>
        <v/>
      </c>
    </row>
    <row r="12146" spans="1:55" x14ac:dyDescent="0.3">
      <c r="A12146" s="76"/>
      <c r="B12146" s="104"/>
      <c r="C12146" s="76"/>
      <c r="D12146" s="77"/>
      <c r="E12146" s="12"/>
      <c r="F12146" s="78"/>
      <c r="G12146" s="77"/>
      <c r="H12146" s="79"/>
      <c r="BA12146" s="5" t="str">
        <f t="shared" si="189"/>
        <v/>
      </c>
      <c r="BB12146" s="5" t="str">
        <f>IF(OR($E12146="",$G12146&lt;&gt;"Ativo"),"",IF(COUNTIFS($E$4:$E12146,$E12146,$A$4:$A12146,$A12146,$G$4:$G12146,"Ativo")=1,1,0))</f>
        <v/>
      </c>
      <c r="BC12146" t="str">
        <f>IF(OR($A12146="",$G12146&lt;&gt;"Ativo"),"",IF(COUNTIFS($A$4:$A12146,$A12146,$G$4:$G12146,"Ativo")=1,1,0))</f>
        <v/>
      </c>
    </row>
    <row r="12147" spans="1:55" x14ac:dyDescent="0.3">
      <c r="A12147" s="76"/>
      <c r="B12147" s="104"/>
      <c r="C12147" s="76"/>
      <c r="D12147" s="77"/>
      <c r="E12147" s="12"/>
      <c r="F12147" s="78"/>
      <c r="G12147" s="77"/>
      <c r="H12147" s="79"/>
      <c r="BA12147" s="5" t="str">
        <f t="shared" si="189"/>
        <v/>
      </c>
      <c r="BB12147" s="5" t="str">
        <f>IF(OR($E12147="",$G12147&lt;&gt;"Ativo"),"",IF(COUNTIFS($E$4:$E12147,$E12147,$A$4:$A12147,$A12147,$G$4:$G12147,"Ativo")=1,1,0))</f>
        <v/>
      </c>
      <c r="BC12147" t="str">
        <f>IF(OR($A12147="",$G12147&lt;&gt;"Ativo"),"",IF(COUNTIFS($A$4:$A12147,$A12147,$G$4:$G12147,"Ativo")=1,1,0))</f>
        <v/>
      </c>
    </row>
    <row r="12148" spans="1:55" x14ac:dyDescent="0.3">
      <c r="A12148" s="76"/>
      <c r="B12148" s="104"/>
      <c r="C12148" s="76"/>
      <c r="D12148" s="77"/>
      <c r="E12148" s="12"/>
      <c r="F12148" s="78"/>
      <c r="G12148" s="77"/>
      <c r="H12148" s="79"/>
      <c r="BA12148" s="5" t="str">
        <f t="shared" si="189"/>
        <v/>
      </c>
      <c r="BB12148" s="5" t="str">
        <f>IF(OR($E12148="",$G12148&lt;&gt;"Ativo"),"",IF(COUNTIFS($E$4:$E12148,$E12148,$A$4:$A12148,$A12148,$G$4:$G12148,"Ativo")=1,1,0))</f>
        <v/>
      </c>
      <c r="BC12148" t="str">
        <f>IF(OR($A12148="",$G12148&lt;&gt;"Ativo"),"",IF(COUNTIFS($A$4:$A12148,$A12148,$G$4:$G12148,"Ativo")=1,1,0))</f>
        <v/>
      </c>
    </row>
    <row r="12149" spans="1:55" x14ac:dyDescent="0.3">
      <c r="A12149" s="76"/>
      <c r="B12149" s="104"/>
      <c r="C12149" s="76"/>
      <c r="D12149" s="77"/>
      <c r="E12149" s="12"/>
      <c r="F12149" s="78"/>
      <c r="G12149" s="77"/>
      <c r="H12149" s="79"/>
      <c r="BA12149" s="5" t="str">
        <f t="shared" si="189"/>
        <v/>
      </c>
      <c r="BB12149" s="5" t="str">
        <f>IF(OR($E12149="",$G12149&lt;&gt;"Ativo"),"",IF(COUNTIFS($E$4:$E12149,$E12149,$A$4:$A12149,$A12149,$G$4:$G12149,"Ativo")=1,1,0))</f>
        <v/>
      </c>
      <c r="BC12149" t="str">
        <f>IF(OR($A12149="",$G12149&lt;&gt;"Ativo"),"",IF(COUNTIFS($A$4:$A12149,$A12149,$G$4:$G12149,"Ativo")=1,1,0))</f>
        <v/>
      </c>
    </row>
    <row r="12150" spans="1:55" x14ac:dyDescent="0.3">
      <c r="A12150" s="76"/>
      <c r="B12150" s="104"/>
      <c r="C12150" s="76"/>
      <c r="D12150" s="77"/>
      <c r="E12150" s="12"/>
      <c r="F12150" s="78"/>
      <c r="G12150" s="77"/>
      <c r="H12150" s="79"/>
      <c r="BA12150" s="5" t="str">
        <f t="shared" si="189"/>
        <v/>
      </c>
      <c r="BB12150" s="5" t="str">
        <f>IF(OR($E12150="",$G12150&lt;&gt;"Ativo"),"",IF(COUNTIFS($E$4:$E12150,$E12150,$A$4:$A12150,$A12150,$G$4:$G12150,"Ativo")=1,1,0))</f>
        <v/>
      </c>
      <c r="BC12150" t="str">
        <f>IF(OR($A12150="",$G12150&lt;&gt;"Ativo"),"",IF(COUNTIFS($A$4:$A12150,$A12150,$G$4:$G12150,"Ativo")=1,1,0))</f>
        <v/>
      </c>
    </row>
    <row r="12151" spans="1:55" x14ac:dyDescent="0.3">
      <c r="A12151" s="76"/>
      <c r="B12151" s="104"/>
      <c r="C12151" s="76"/>
      <c r="D12151" s="77"/>
      <c r="E12151" s="12"/>
      <c r="F12151" s="78"/>
      <c r="G12151" s="77"/>
      <c r="H12151" s="79"/>
      <c r="BA12151" s="5" t="str">
        <f t="shared" si="189"/>
        <v/>
      </c>
      <c r="BB12151" s="5" t="str">
        <f>IF(OR($E12151="",$G12151&lt;&gt;"Ativo"),"",IF(COUNTIFS($E$4:$E12151,$E12151,$A$4:$A12151,$A12151,$G$4:$G12151,"Ativo")=1,1,0))</f>
        <v/>
      </c>
      <c r="BC12151" t="str">
        <f>IF(OR($A12151="",$G12151&lt;&gt;"Ativo"),"",IF(COUNTIFS($A$4:$A12151,$A12151,$G$4:$G12151,"Ativo")=1,1,0))</f>
        <v/>
      </c>
    </row>
    <row r="12152" spans="1:55" x14ac:dyDescent="0.3">
      <c r="A12152" s="76"/>
      <c r="B12152" s="104"/>
      <c r="C12152" s="76"/>
      <c r="D12152" s="77"/>
      <c r="E12152" s="12"/>
      <c r="F12152" s="78"/>
      <c r="G12152" s="77"/>
      <c r="H12152" s="79"/>
      <c r="BA12152" s="5" t="str">
        <f t="shared" si="189"/>
        <v/>
      </c>
      <c r="BB12152" s="5" t="str">
        <f>IF(OR($E12152="",$G12152&lt;&gt;"Ativo"),"",IF(COUNTIFS($E$4:$E12152,$E12152,$A$4:$A12152,$A12152,$G$4:$G12152,"Ativo")=1,1,0))</f>
        <v/>
      </c>
      <c r="BC12152" t="str">
        <f>IF(OR($A12152="",$G12152&lt;&gt;"Ativo"),"",IF(COUNTIFS($A$4:$A12152,$A12152,$G$4:$G12152,"Ativo")=1,1,0))</f>
        <v/>
      </c>
    </row>
    <row r="12153" spans="1:55" x14ac:dyDescent="0.3">
      <c r="A12153" s="76"/>
      <c r="B12153" s="104"/>
      <c r="C12153" s="76"/>
      <c r="D12153" s="77"/>
      <c r="E12153" s="12"/>
      <c r="F12153" s="78"/>
      <c r="G12153" s="77"/>
      <c r="H12153" s="79"/>
      <c r="BA12153" s="5" t="str">
        <f t="shared" si="189"/>
        <v/>
      </c>
      <c r="BB12153" s="5" t="str">
        <f>IF(OR($E12153="",$G12153&lt;&gt;"Ativo"),"",IF(COUNTIFS($E$4:$E12153,$E12153,$A$4:$A12153,$A12153,$G$4:$G12153,"Ativo")=1,1,0))</f>
        <v/>
      </c>
      <c r="BC12153" t="str">
        <f>IF(OR($A12153="",$G12153&lt;&gt;"Ativo"),"",IF(COUNTIFS($A$4:$A12153,$A12153,$G$4:$G12153,"Ativo")=1,1,0))</f>
        <v/>
      </c>
    </row>
    <row r="12154" spans="1:55" x14ac:dyDescent="0.3">
      <c r="A12154" s="76"/>
      <c r="B12154" s="104"/>
      <c r="C12154" s="76"/>
      <c r="D12154" s="77"/>
      <c r="E12154" s="12"/>
      <c r="F12154" s="78"/>
      <c r="G12154" s="77"/>
      <c r="H12154" s="79"/>
      <c r="BA12154" s="5" t="str">
        <f t="shared" si="189"/>
        <v/>
      </c>
      <c r="BB12154" s="5" t="str">
        <f>IF(OR($E12154="",$G12154&lt;&gt;"Ativo"),"",IF(COUNTIFS($E$4:$E12154,$E12154,$A$4:$A12154,$A12154,$G$4:$G12154,"Ativo")=1,1,0))</f>
        <v/>
      </c>
      <c r="BC12154" t="str">
        <f>IF(OR($A12154="",$G12154&lt;&gt;"Ativo"),"",IF(COUNTIFS($A$4:$A12154,$A12154,$G$4:$G12154,"Ativo")=1,1,0))</f>
        <v/>
      </c>
    </row>
    <row r="12155" spans="1:55" x14ac:dyDescent="0.3">
      <c r="A12155" s="76"/>
      <c r="B12155" s="104"/>
      <c r="C12155" s="76"/>
      <c r="D12155" s="77"/>
      <c r="E12155" s="12"/>
      <c r="F12155" s="78"/>
      <c r="G12155" s="77"/>
      <c r="H12155" s="79"/>
      <c r="BA12155" s="5" t="str">
        <f t="shared" si="189"/>
        <v/>
      </c>
      <c r="BB12155" s="5" t="str">
        <f>IF(OR($E12155="",$G12155&lt;&gt;"Ativo"),"",IF(COUNTIFS($E$4:$E12155,$E12155,$A$4:$A12155,$A12155,$G$4:$G12155,"Ativo")=1,1,0))</f>
        <v/>
      </c>
      <c r="BC12155" t="str">
        <f>IF(OR($A12155="",$G12155&lt;&gt;"Ativo"),"",IF(COUNTIFS($A$4:$A12155,$A12155,$G$4:$G12155,"Ativo")=1,1,0))</f>
        <v/>
      </c>
    </row>
    <row r="12156" spans="1:55" x14ac:dyDescent="0.3">
      <c r="A12156" s="76"/>
      <c r="B12156" s="104"/>
      <c r="C12156" s="76"/>
      <c r="D12156" s="77"/>
      <c r="E12156" s="12"/>
      <c r="F12156" s="78"/>
      <c r="G12156" s="77"/>
      <c r="H12156" s="79"/>
      <c r="BA12156" s="5" t="str">
        <f t="shared" si="189"/>
        <v/>
      </c>
      <c r="BB12156" s="5" t="str">
        <f>IF(OR($E12156="",$G12156&lt;&gt;"Ativo"),"",IF(COUNTIFS($E$4:$E12156,$E12156,$A$4:$A12156,$A12156,$G$4:$G12156,"Ativo")=1,1,0))</f>
        <v/>
      </c>
      <c r="BC12156" t="str">
        <f>IF(OR($A12156="",$G12156&lt;&gt;"Ativo"),"",IF(COUNTIFS($A$4:$A12156,$A12156,$G$4:$G12156,"Ativo")=1,1,0))</f>
        <v/>
      </c>
    </row>
    <row r="12157" spans="1:55" x14ac:dyDescent="0.3">
      <c r="A12157" s="76"/>
      <c r="B12157" s="104"/>
      <c r="C12157" s="76"/>
      <c r="D12157" s="77"/>
      <c r="E12157" s="12"/>
      <c r="F12157" s="78"/>
      <c r="G12157" s="77"/>
      <c r="H12157" s="79"/>
      <c r="BA12157" s="5" t="str">
        <f t="shared" si="189"/>
        <v/>
      </c>
      <c r="BB12157" s="5" t="str">
        <f>IF(OR($E12157="",$G12157&lt;&gt;"Ativo"),"",IF(COUNTIFS($E$4:$E12157,$E12157,$A$4:$A12157,$A12157,$G$4:$G12157,"Ativo")=1,1,0))</f>
        <v/>
      </c>
      <c r="BC12157" t="str">
        <f>IF(OR($A12157="",$G12157&lt;&gt;"Ativo"),"",IF(COUNTIFS($A$4:$A12157,$A12157,$G$4:$G12157,"Ativo")=1,1,0))</f>
        <v/>
      </c>
    </row>
    <row r="12158" spans="1:55" x14ac:dyDescent="0.3">
      <c r="A12158" s="76"/>
      <c r="B12158" s="104"/>
      <c r="C12158" s="76"/>
      <c r="D12158" s="77"/>
      <c r="E12158" s="12"/>
      <c r="F12158" s="78"/>
      <c r="G12158" s="77"/>
      <c r="H12158" s="79"/>
      <c r="BA12158" s="5" t="str">
        <f t="shared" si="189"/>
        <v/>
      </c>
      <c r="BB12158" s="5" t="str">
        <f>IF(OR($E12158="",$G12158&lt;&gt;"Ativo"),"",IF(COUNTIFS($E$4:$E12158,$E12158,$A$4:$A12158,$A12158,$G$4:$G12158,"Ativo")=1,1,0))</f>
        <v/>
      </c>
      <c r="BC12158" t="str">
        <f>IF(OR($A12158="",$G12158&lt;&gt;"Ativo"),"",IF(COUNTIFS($A$4:$A12158,$A12158,$G$4:$G12158,"Ativo")=1,1,0))</f>
        <v/>
      </c>
    </row>
    <row r="12159" spans="1:55" x14ac:dyDescent="0.3">
      <c r="A12159" s="76"/>
      <c r="B12159" s="104"/>
      <c r="C12159" s="76"/>
      <c r="D12159" s="77"/>
      <c r="E12159" s="12"/>
      <c r="F12159" s="78"/>
      <c r="G12159" s="77"/>
      <c r="H12159" s="79"/>
      <c r="BA12159" s="5" t="str">
        <f t="shared" si="189"/>
        <v/>
      </c>
      <c r="BB12159" s="5" t="str">
        <f>IF(OR($E12159="",$G12159&lt;&gt;"Ativo"),"",IF(COUNTIFS($E$4:$E12159,$E12159,$A$4:$A12159,$A12159,$G$4:$G12159,"Ativo")=1,1,0))</f>
        <v/>
      </c>
      <c r="BC12159" t="str">
        <f>IF(OR($A12159="",$G12159&lt;&gt;"Ativo"),"",IF(COUNTIFS($A$4:$A12159,$A12159,$G$4:$G12159,"Ativo")=1,1,0))</f>
        <v/>
      </c>
    </row>
    <row r="12160" spans="1:55" x14ac:dyDescent="0.3">
      <c r="A12160" s="76"/>
      <c r="B12160" s="104"/>
      <c r="C12160" s="76"/>
      <c r="D12160" s="77"/>
      <c r="E12160" s="12"/>
      <c r="F12160" s="78"/>
      <c r="G12160" s="77"/>
      <c r="H12160" s="79"/>
      <c r="BA12160" s="5" t="str">
        <f t="shared" si="189"/>
        <v/>
      </c>
      <c r="BB12160" s="5" t="str">
        <f>IF(OR($E12160="",$G12160&lt;&gt;"Ativo"),"",IF(COUNTIFS($E$4:$E12160,$E12160,$A$4:$A12160,$A12160,$G$4:$G12160,"Ativo")=1,1,0))</f>
        <v/>
      </c>
      <c r="BC12160" t="str">
        <f>IF(OR($A12160="",$G12160&lt;&gt;"Ativo"),"",IF(COUNTIFS($A$4:$A12160,$A12160,$G$4:$G12160,"Ativo")=1,1,0))</f>
        <v/>
      </c>
    </row>
    <row r="12161" spans="1:55" x14ac:dyDescent="0.3">
      <c r="A12161" s="76"/>
      <c r="B12161" s="104"/>
      <c r="C12161" s="76"/>
      <c r="D12161" s="77"/>
      <c r="E12161" s="12"/>
      <c r="F12161" s="78"/>
      <c r="G12161" s="77"/>
      <c r="H12161" s="79"/>
      <c r="BA12161" s="5" t="str">
        <f t="shared" si="189"/>
        <v/>
      </c>
      <c r="BB12161" s="5" t="str">
        <f>IF(OR($E12161="",$G12161&lt;&gt;"Ativo"),"",IF(COUNTIFS($E$4:$E12161,$E12161,$A$4:$A12161,$A12161,$G$4:$G12161,"Ativo")=1,1,0))</f>
        <v/>
      </c>
      <c r="BC12161" t="str">
        <f>IF(OR($A12161="",$G12161&lt;&gt;"Ativo"),"",IF(COUNTIFS($A$4:$A12161,$A12161,$G$4:$G12161,"Ativo")=1,1,0))</f>
        <v/>
      </c>
    </row>
    <row r="12162" spans="1:55" x14ac:dyDescent="0.3">
      <c r="A12162" s="76"/>
      <c r="B12162" s="104"/>
      <c r="C12162" s="76"/>
      <c r="D12162" s="77"/>
      <c r="E12162" s="12"/>
      <c r="F12162" s="78"/>
      <c r="G12162" s="77"/>
      <c r="H12162" s="79"/>
      <c r="BA12162" s="5" t="str">
        <f t="shared" si="189"/>
        <v/>
      </c>
      <c r="BB12162" s="5" t="str">
        <f>IF(OR($E12162="",$G12162&lt;&gt;"Ativo"),"",IF(COUNTIFS($E$4:$E12162,$E12162,$A$4:$A12162,$A12162,$G$4:$G12162,"Ativo")=1,1,0))</f>
        <v/>
      </c>
      <c r="BC12162" t="str">
        <f>IF(OR($A12162="",$G12162&lt;&gt;"Ativo"),"",IF(COUNTIFS($A$4:$A12162,$A12162,$G$4:$G12162,"Ativo")=1,1,0))</f>
        <v/>
      </c>
    </row>
    <row r="12163" spans="1:55" x14ac:dyDescent="0.3">
      <c r="A12163" s="76"/>
      <c r="B12163" s="104"/>
      <c r="C12163" s="76"/>
      <c r="D12163" s="77"/>
      <c r="E12163" s="12"/>
      <c r="F12163" s="78"/>
      <c r="G12163" s="77"/>
      <c r="H12163" s="79"/>
      <c r="BA12163" s="5" t="str">
        <f t="shared" si="189"/>
        <v/>
      </c>
      <c r="BB12163" s="5" t="str">
        <f>IF(OR($E12163="",$G12163&lt;&gt;"Ativo"),"",IF(COUNTIFS($E$4:$E12163,$E12163,$A$4:$A12163,$A12163,$G$4:$G12163,"Ativo")=1,1,0))</f>
        <v/>
      </c>
      <c r="BC12163" t="str">
        <f>IF(OR($A12163="",$G12163&lt;&gt;"Ativo"),"",IF(COUNTIFS($A$4:$A12163,$A12163,$G$4:$G12163,"Ativo")=1,1,0))</f>
        <v/>
      </c>
    </row>
    <row r="12164" spans="1:55" x14ac:dyDescent="0.3">
      <c r="A12164" s="76"/>
      <c r="B12164" s="104"/>
      <c r="C12164" s="76"/>
      <c r="D12164" s="77"/>
      <c r="E12164" s="12"/>
      <c r="F12164" s="78"/>
      <c r="G12164" s="77"/>
      <c r="H12164" s="79"/>
      <c r="BA12164" s="5" t="str">
        <f t="shared" ref="BA12164:BA12227" si="190">IF($D12164="","",MID($D12164,4,LEN($D12164)-5))</f>
        <v/>
      </c>
      <c r="BB12164" s="5" t="str">
        <f>IF(OR($E12164="",$G12164&lt;&gt;"Ativo"),"",IF(COUNTIFS($E$4:$E12164,$E12164,$A$4:$A12164,$A12164,$G$4:$G12164,"Ativo")=1,1,0))</f>
        <v/>
      </c>
      <c r="BC12164" t="str">
        <f>IF(OR($A12164="",$G12164&lt;&gt;"Ativo"),"",IF(COUNTIFS($A$4:$A12164,$A12164,$G$4:$G12164,"Ativo")=1,1,0))</f>
        <v/>
      </c>
    </row>
    <row r="12165" spans="1:55" x14ac:dyDescent="0.3">
      <c r="A12165" s="76"/>
      <c r="B12165" s="104"/>
      <c r="C12165" s="76"/>
      <c r="D12165" s="77"/>
      <c r="E12165" s="12"/>
      <c r="F12165" s="78"/>
      <c r="G12165" s="77"/>
      <c r="H12165" s="79"/>
      <c r="BA12165" s="5" t="str">
        <f t="shared" si="190"/>
        <v/>
      </c>
      <c r="BB12165" s="5" t="str">
        <f>IF(OR($E12165="",$G12165&lt;&gt;"Ativo"),"",IF(COUNTIFS($E$4:$E12165,$E12165,$A$4:$A12165,$A12165,$G$4:$G12165,"Ativo")=1,1,0))</f>
        <v/>
      </c>
      <c r="BC12165" t="str">
        <f>IF(OR($A12165="",$G12165&lt;&gt;"Ativo"),"",IF(COUNTIFS($A$4:$A12165,$A12165,$G$4:$G12165,"Ativo")=1,1,0))</f>
        <v/>
      </c>
    </row>
    <row r="12166" spans="1:55" x14ac:dyDescent="0.3">
      <c r="A12166" s="76"/>
      <c r="B12166" s="104"/>
      <c r="C12166" s="76"/>
      <c r="D12166" s="77"/>
      <c r="E12166" s="12"/>
      <c r="F12166" s="78"/>
      <c r="G12166" s="77"/>
      <c r="H12166" s="79"/>
      <c r="BA12166" s="5" t="str">
        <f t="shared" si="190"/>
        <v/>
      </c>
      <c r="BB12166" s="5" t="str">
        <f>IF(OR($E12166="",$G12166&lt;&gt;"Ativo"),"",IF(COUNTIFS($E$4:$E12166,$E12166,$A$4:$A12166,$A12166,$G$4:$G12166,"Ativo")=1,1,0))</f>
        <v/>
      </c>
      <c r="BC12166" t="str">
        <f>IF(OR($A12166="",$G12166&lt;&gt;"Ativo"),"",IF(COUNTIFS($A$4:$A12166,$A12166,$G$4:$G12166,"Ativo")=1,1,0))</f>
        <v/>
      </c>
    </row>
    <row r="12167" spans="1:55" x14ac:dyDescent="0.3">
      <c r="A12167" s="76"/>
      <c r="B12167" s="104"/>
      <c r="C12167" s="76"/>
      <c r="D12167" s="77"/>
      <c r="E12167" s="12"/>
      <c r="F12167" s="78"/>
      <c r="G12167" s="77"/>
      <c r="H12167" s="79"/>
      <c r="BA12167" s="5" t="str">
        <f t="shared" si="190"/>
        <v/>
      </c>
      <c r="BB12167" s="5" t="str">
        <f>IF(OR($E12167="",$G12167&lt;&gt;"Ativo"),"",IF(COUNTIFS($E$4:$E12167,$E12167,$A$4:$A12167,$A12167,$G$4:$G12167,"Ativo")=1,1,0))</f>
        <v/>
      </c>
      <c r="BC12167" t="str">
        <f>IF(OR($A12167="",$G12167&lt;&gt;"Ativo"),"",IF(COUNTIFS($A$4:$A12167,$A12167,$G$4:$G12167,"Ativo")=1,1,0))</f>
        <v/>
      </c>
    </row>
    <row r="12168" spans="1:55" x14ac:dyDescent="0.3">
      <c r="A12168" s="76"/>
      <c r="B12168" s="104"/>
      <c r="C12168" s="76"/>
      <c r="D12168" s="77"/>
      <c r="E12168" s="12"/>
      <c r="F12168" s="78"/>
      <c r="G12168" s="77"/>
      <c r="H12168" s="79"/>
      <c r="BA12168" s="5" t="str">
        <f t="shared" si="190"/>
        <v/>
      </c>
      <c r="BB12168" s="5" t="str">
        <f>IF(OR($E12168="",$G12168&lt;&gt;"Ativo"),"",IF(COUNTIFS($E$4:$E12168,$E12168,$A$4:$A12168,$A12168,$G$4:$G12168,"Ativo")=1,1,0))</f>
        <v/>
      </c>
      <c r="BC12168" t="str">
        <f>IF(OR($A12168="",$G12168&lt;&gt;"Ativo"),"",IF(COUNTIFS($A$4:$A12168,$A12168,$G$4:$G12168,"Ativo")=1,1,0))</f>
        <v/>
      </c>
    </row>
    <row r="12169" spans="1:55" x14ac:dyDescent="0.3">
      <c r="A12169" s="76"/>
      <c r="B12169" s="104"/>
      <c r="C12169" s="76"/>
      <c r="D12169" s="77"/>
      <c r="E12169" s="12"/>
      <c r="F12169" s="78"/>
      <c r="G12169" s="77"/>
      <c r="H12169" s="79"/>
      <c r="BA12169" s="5" t="str">
        <f t="shared" si="190"/>
        <v/>
      </c>
      <c r="BB12169" s="5" t="str">
        <f>IF(OR($E12169="",$G12169&lt;&gt;"Ativo"),"",IF(COUNTIFS($E$4:$E12169,$E12169,$A$4:$A12169,$A12169,$G$4:$G12169,"Ativo")=1,1,0))</f>
        <v/>
      </c>
      <c r="BC12169" t="str">
        <f>IF(OR($A12169="",$G12169&lt;&gt;"Ativo"),"",IF(COUNTIFS($A$4:$A12169,$A12169,$G$4:$G12169,"Ativo")=1,1,0))</f>
        <v/>
      </c>
    </row>
    <row r="12170" spans="1:55" x14ac:dyDescent="0.3">
      <c r="A12170" s="76"/>
      <c r="B12170" s="104"/>
      <c r="C12170" s="76"/>
      <c r="D12170" s="77"/>
      <c r="E12170" s="12"/>
      <c r="F12170" s="78"/>
      <c r="G12170" s="77"/>
      <c r="H12170" s="79"/>
      <c r="BA12170" s="5" t="str">
        <f t="shared" si="190"/>
        <v/>
      </c>
      <c r="BB12170" s="5" t="str">
        <f>IF(OR($E12170="",$G12170&lt;&gt;"Ativo"),"",IF(COUNTIFS($E$4:$E12170,$E12170,$A$4:$A12170,$A12170,$G$4:$G12170,"Ativo")=1,1,0))</f>
        <v/>
      </c>
      <c r="BC12170" t="str">
        <f>IF(OR($A12170="",$G12170&lt;&gt;"Ativo"),"",IF(COUNTIFS($A$4:$A12170,$A12170,$G$4:$G12170,"Ativo")=1,1,0))</f>
        <v/>
      </c>
    </row>
    <row r="12171" spans="1:55" x14ac:dyDescent="0.3">
      <c r="A12171" s="76"/>
      <c r="B12171" s="104"/>
      <c r="C12171" s="76"/>
      <c r="D12171" s="77"/>
      <c r="E12171" s="12"/>
      <c r="F12171" s="78"/>
      <c r="G12171" s="77"/>
      <c r="H12171" s="79"/>
      <c r="BA12171" s="5" t="str">
        <f t="shared" si="190"/>
        <v/>
      </c>
      <c r="BB12171" s="5" t="str">
        <f>IF(OR($E12171="",$G12171&lt;&gt;"Ativo"),"",IF(COUNTIFS($E$4:$E12171,$E12171,$A$4:$A12171,$A12171,$G$4:$G12171,"Ativo")=1,1,0))</f>
        <v/>
      </c>
      <c r="BC12171" t="str">
        <f>IF(OR($A12171="",$G12171&lt;&gt;"Ativo"),"",IF(COUNTIFS($A$4:$A12171,$A12171,$G$4:$G12171,"Ativo")=1,1,0))</f>
        <v/>
      </c>
    </row>
    <row r="12172" spans="1:55" x14ac:dyDescent="0.3">
      <c r="A12172" s="76"/>
      <c r="B12172" s="104"/>
      <c r="C12172" s="76"/>
      <c r="D12172" s="77"/>
      <c r="E12172" s="12"/>
      <c r="F12172" s="78"/>
      <c r="G12172" s="77"/>
      <c r="H12172" s="79"/>
      <c r="BA12172" s="5" t="str">
        <f t="shared" si="190"/>
        <v/>
      </c>
      <c r="BB12172" s="5" t="str">
        <f>IF(OR($E12172="",$G12172&lt;&gt;"Ativo"),"",IF(COUNTIFS($E$4:$E12172,$E12172,$A$4:$A12172,$A12172,$G$4:$G12172,"Ativo")=1,1,0))</f>
        <v/>
      </c>
      <c r="BC12172" t="str">
        <f>IF(OR($A12172="",$G12172&lt;&gt;"Ativo"),"",IF(COUNTIFS($A$4:$A12172,$A12172,$G$4:$G12172,"Ativo")=1,1,0))</f>
        <v/>
      </c>
    </row>
    <row r="12173" spans="1:55" x14ac:dyDescent="0.3">
      <c r="A12173" s="76"/>
      <c r="B12173" s="104"/>
      <c r="C12173" s="76"/>
      <c r="D12173" s="77"/>
      <c r="E12173" s="12"/>
      <c r="F12173" s="78"/>
      <c r="G12173" s="77"/>
      <c r="H12173" s="79"/>
      <c r="BA12173" s="5" t="str">
        <f t="shared" si="190"/>
        <v/>
      </c>
      <c r="BB12173" s="5" t="str">
        <f>IF(OR($E12173="",$G12173&lt;&gt;"Ativo"),"",IF(COUNTIFS($E$4:$E12173,$E12173,$A$4:$A12173,$A12173,$G$4:$G12173,"Ativo")=1,1,0))</f>
        <v/>
      </c>
      <c r="BC12173" t="str">
        <f>IF(OR($A12173="",$G12173&lt;&gt;"Ativo"),"",IF(COUNTIFS($A$4:$A12173,$A12173,$G$4:$G12173,"Ativo")=1,1,0))</f>
        <v/>
      </c>
    </row>
    <row r="12174" spans="1:55" x14ac:dyDescent="0.3">
      <c r="A12174" s="76"/>
      <c r="B12174" s="104"/>
      <c r="C12174" s="76"/>
      <c r="D12174" s="77"/>
      <c r="E12174" s="12"/>
      <c r="F12174" s="78"/>
      <c r="G12174" s="77"/>
      <c r="H12174" s="79"/>
      <c r="BA12174" s="5" t="str">
        <f t="shared" si="190"/>
        <v/>
      </c>
      <c r="BB12174" s="5" t="str">
        <f>IF(OR($E12174="",$G12174&lt;&gt;"Ativo"),"",IF(COUNTIFS($E$4:$E12174,$E12174,$A$4:$A12174,$A12174,$G$4:$G12174,"Ativo")=1,1,0))</f>
        <v/>
      </c>
      <c r="BC12174" t="str">
        <f>IF(OR($A12174="",$G12174&lt;&gt;"Ativo"),"",IF(COUNTIFS($A$4:$A12174,$A12174,$G$4:$G12174,"Ativo")=1,1,0))</f>
        <v/>
      </c>
    </row>
    <row r="12175" spans="1:55" x14ac:dyDescent="0.3">
      <c r="A12175" s="76"/>
      <c r="B12175" s="104"/>
      <c r="C12175" s="76"/>
      <c r="D12175" s="77"/>
      <c r="E12175" s="12"/>
      <c r="F12175" s="78"/>
      <c r="G12175" s="77"/>
      <c r="H12175" s="79"/>
      <c r="BA12175" s="5" t="str">
        <f t="shared" si="190"/>
        <v/>
      </c>
      <c r="BB12175" s="5" t="str">
        <f>IF(OR($E12175="",$G12175&lt;&gt;"Ativo"),"",IF(COUNTIFS($E$4:$E12175,$E12175,$A$4:$A12175,$A12175,$G$4:$G12175,"Ativo")=1,1,0))</f>
        <v/>
      </c>
      <c r="BC12175" t="str">
        <f>IF(OR($A12175="",$G12175&lt;&gt;"Ativo"),"",IF(COUNTIFS($A$4:$A12175,$A12175,$G$4:$G12175,"Ativo")=1,1,0))</f>
        <v/>
      </c>
    </row>
    <row r="12176" spans="1:55" x14ac:dyDescent="0.3">
      <c r="A12176" s="76"/>
      <c r="B12176" s="104"/>
      <c r="C12176" s="76"/>
      <c r="D12176" s="77"/>
      <c r="E12176" s="12"/>
      <c r="F12176" s="78"/>
      <c r="G12176" s="77"/>
      <c r="H12176" s="79"/>
      <c r="BA12176" s="5" t="str">
        <f t="shared" si="190"/>
        <v/>
      </c>
      <c r="BB12176" s="5" t="str">
        <f>IF(OR($E12176="",$G12176&lt;&gt;"Ativo"),"",IF(COUNTIFS($E$4:$E12176,$E12176,$A$4:$A12176,$A12176,$G$4:$G12176,"Ativo")=1,1,0))</f>
        <v/>
      </c>
      <c r="BC12176" t="str">
        <f>IF(OR($A12176="",$G12176&lt;&gt;"Ativo"),"",IF(COUNTIFS($A$4:$A12176,$A12176,$G$4:$G12176,"Ativo")=1,1,0))</f>
        <v/>
      </c>
    </row>
    <row r="12177" spans="1:55" x14ac:dyDescent="0.3">
      <c r="A12177" s="76"/>
      <c r="B12177" s="104"/>
      <c r="C12177" s="76"/>
      <c r="D12177" s="77"/>
      <c r="E12177" s="12"/>
      <c r="F12177" s="78"/>
      <c r="G12177" s="77"/>
      <c r="H12177" s="79"/>
      <c r="BA12177" s="5" t="str">
        <f t="shared" si="190"/>
        <v/>
      </c>
      <c r="BB12177" s="5" t="str">
        <f>IF(OR($E12177="",$G12177&lt;&gt;"Ativo"),"",IF(COUNTIFS($E$4:$E12177,$E12177,$A$4:$A12177,$A12177,$G$4:$G12177,"Ativo")=1,1,0))</f>
        <v/>
      </c>
      <c r="BC12177" t="str">
        <f>IF(OR($A12177="",$G12177&lt;&gt;"Ativo"),"",IF(COUNTIFS($A$4:$A12177,$A12177,$G$4:$G12177,"Ativo")=1,1,0))</f>
        <v/>
      </c>
    </row>
    <row r="12178" spans="1:55" x14ac:dyDescent="0.3">
      <c r="A12178" s="76"/>
      <c r="B12178" s="104"/>
      <c r="C12178" s="76"/>
      <c r="D12178" s="77"/>
      <c r="E12178" s="12"/>
      <c r="F12178" s="78"/>
      <c r="G12178" s="77"/>
      <c r="H12178" s="79"/>
      <c r="BA12178" s="5" t="str">
        <f t="shared" si="190"/>
        <v/>
      </c>
      <c r="BB12178" s="5" t="str">
        <f>IF(OR($E12178="",$G12178&lt;&gt;"Ativo"),"",IF(COUNTIFS($E$4:$E12178,$E12178,$A$4:$A12178,$A12178,$G$4:$G12178,"Ativo")=1,1,0))</f>
        <v/>
      </c>
      <c r="BC12178" t="str">
        <f>IF(OR($A12178="",$G12178&lt;&gt;"Ativo"),"",IF(COUNTIFS($A$4:$A12178,$A12178,$G$4:$G12178,"Ativo")=1,1,0))</f>
        <v/>
      </c>
    </row>
    <row r="12179" spans="1:55" x14ac:dyDescent="0.3">
      <c r="A12179" s="76"/>
      <c r="B12179" s="104"/>
      <c r="C12179" s="76"/>
      <c r="D12179" s="77"/>
      <c r="E12179" s="12"/>
      <c r="F12179" s="78"/>
      <c r="G12179" s="77"/>
      <c r="H12179" s="79"/>
      <c r="BA12179" s="5" t="str">
        <f t="shared" si="190"/>
        <v/>
      </c>
      <c r="BB12179" s="5" t="str">
        <f>IF(OR($E12179="",$G12179&lt;&gt;"Ativo"),"",IF(COUNTIFS($E$4:$E12179,$E12179,$A$4:$A12179,$A12179,$G$4:$G12179,"Ativo")=1,1,0))</f>
        <v/>
      </c>
      <c r="BC12179" t="str">
        <f>IF(OR($A12179="",$G12179&lt;&gt;"Ativo"),"",IF(COUNTIFS($A$4:$A12179,$A12179,$G$4:$G12179,"Ativo")=1,1,0))</f>
        <v/>
      </c>
    </row>
    <row r="12180" spans="1:55" x14ac:dyDescent="0.3">
      <c r="A12180" s="76"/>
      <c r="B12180" s="104"/>
      <c r="C12180" s="76"/>
      <c r="D12180" s="77"/>
      <c r="E12180" s="12"/>
      <c r="F12180" s="78"/>
      <c r="G12180" s="77"/>
      <c r="H12180" s="79"/>
      <c r="BA12180" s="5" t="str">
        <f t="shared" si="190"/>
        <v/>
      </c>
      <c r="BB12180" s="5" t="str">
        <f>IF(OR($E12180="",$G12180&lt;&gt;"Ativo"),"",IF(COUNTIFS($E$4:$E12180,$E12180,$A$4:$A12180,$A12180,$G$4:$G12180,"Ativo")=1,1,0))</f>
        <v/>
      </c>
      <c r="BC12180" t="str">
        <f>IF(OR($A12180="",$G12180&lt;&gt;"Ativo"),"",IF(COUNTIFS($A$4:$A12180,$A12180,$G$4:$G12180,"Ativo")=1,1,0))</f>
        <v/>
      </c>
    </row>
    <row r="12181" spans="1:55" x14ac:dyDescent="0.3">
      <c r="A12181" s="76"/>
      <c r="B12181" s="104"/>
      <c r="C12181" s="76"/>
      <c r="D12181" s="77"/>
      <c r="E12181" s="12"/>
      <c r="F12181" s="78"/>
      <c r="G12181" s="77"/>
      <c r="H12181" s="79"/>
      <c r="BA12181" s="5" t="str">
        <f t="shared" si="190"/>
        <v/>
      </c>
      <c r="BB12181" s="5" t="str">
        <f>IF(OR($E12181="",$G12181&lt;&gt;"Ativo"),"",IF(COUNTIFS($E$4:$E12181,$E12181,$A$4:$A12181,$A12181,$G$4:$G12181,"Ativo")=1,1,0))</f>
        <v/>
      </c>
      <c r="BC12181" t="str">
        <f>IF(OR($A12181="",$G12181&lt;&gt;"Ativo"),"",IF(COUNTIFS($A$4:$A12181,$A12181,$G$4:$G12181,"Ativo")=1,1,0))</f>
        <v/>
      </c>
    </row>
    <row r="12182" spans="1:55" x14ac:dyDescent="0.3">
      <c r="A12182" s="76"/>
      <c r="B12182" s="104"/>
      <c r="C12182" s="76"/>
      <c r="D12182" s="77"/>
      <c r="E12182" s="12"/>
      <c r="F12182" s="78"/>
      <c r="G12182" s="77"/>
      <c r="H12182" s="79"/>
      <c r="BA12182" s="5" t="str">
        <f t="shared" si="190"/>
        <v/>
      </c>
      <c r="BB12182" s="5" t="str">
        <f>IF(OR($E12182="",$G12182&lt;&gt;"Ativo"),"",IF(COUNTIFS($E$4:$E12182,$E12182,$A$4:$A12182,$A12182,$G$4:$G12182,"Ativo")=1,1,0))</f>
        <v/>
      </c>
      <c r="BC12182" t="str">
        <f>IF(OR($A12182="",$G12182&lt;&gt;"Ativo"),"",IF(COUNTIFS($A$4:$A12182,$A12182,$G$4:$G12182,"Ativo")=1,1,0))</f>
        <v/>
      </c>
    </row>
    <row r="12183" spans="1:55" x14ac:dyDescent="0.3">
      <c r="A12183" s="76"/>
      <c r="B12183" s="104"/>
      <c r="C12183" s="76"/>
      <c r="D12183" s="77"/>
      <c r="E12183" s="12"/>
      <c r="F12183" s="78"/>
      <c r="G12183" s="77"/>
      <c r="H12183" s="79"/>
      <c r="BA12183" s="5" t="str">
        <f t="shared" si="190"/>
        <v/>
      </c>
      <c r="BB12183" s="5" t="str">
        <f>IF(OR($E12183="",$G12183&lt;&gt;"Ativo"),"",IF(COUNTIFS($E$4:$E12183,$E12183,$A$4:$A12183,$A12183,$G$4:$G12183,"Ativo")=1,1,0))</f>
        <v/>
      </c>
      <c r="BC12183" t="str">
        <f>IF(OR($A12183="",$G12183&lt;&gt;"Ativo"),"",IF(COUNTIFS($A$4:$A12183,$A12183,$G$4:$G12183,"Ativo")=1,1,0))</f>
        <v/>
      </c>
    </row>
    <row r="12184" spans="1:55" x14ac:dyDescent="0.3">
      <c r="A12184" s="76"/>
      <c r="B12184" s="104"/>
      <c r="C12184" s="76"/>
      <c r="D12184" s="77"/>
      <c r="E12184" s="12"/>
      <c r="F12184" s="78"/>
      <c r="G12184" s="77"/>
      <c r="H12184" s="79"/>
      <c r="BA12184" s="5" t="str">
        <f t="shared" si="190"/>
        <v/>
      </c>
      <c r="BB12184" s="5" t="str">
        <f>IF(OR($E12184="",$G12184&lt;&gt;"Ativo"),"",IF(COUNTIFS($E$4:$E12184,$E12184,$A$4:$A12184,$A12184,$G$4:$G12184,"Ativo")=1,1,0))</f>
        <v/>
      </c>
      <c r="BC12184" t="str">
        <f>IF(OR($A12184="",$G12184&lt;&gt;"Ativo"),"",IF(COUNTIFS($A$4:$A12184,$A12184,$G$4:$G12184,"Ativo")=1,1,0))</f>
        <v/>
      </c>
    </row>
    <row r="12185" spans="1:55" x14ac:dyDescent="0.3">
      <c r="A12185" s="76"/>
      <c r="B12185" s="104"/>
      <c r="C12185" s="76"/>
      <c r="D12185" s="77"/>
      <c r="E12185" s="12"/>
      <c r="F12185" s="78"/>
      <c r="G12185" s="77"/>
      <c r="H12185" s="79"/>
      <c r="BA12185" s="5" t="str">
        <f t="shared" si="190"/>
        <v/>
      </c>
      <c r="BB12185" s="5" t="str">
        <f>IF(OR($E12185="",$G12185&lt;&gt;"Ativo"),"",IF(COUNTIFS($E$4:$E12185,$E12185,$A$4:$A12185,$A12185,$G$4:$G12185,"Ativo")=1,1,0))</f>
        <v/>
      </c>
      <c r="BC12185" t="str">
        <f>IF(OR($A12185="",$G12185&lt;&gt;"Ativo"),"",IF(COUNTIFS($A$4:$A12185,$A12185,$G$4:$G12185,"Ativo")=1,1,0))</f>
        <v/>
      </c>
    </row>
    <row r="12186" spans="1:55" x14ac:dyDescent="0.3">
      <c r="A12186" s="76"/>
      <c r="B12186" s="104"/>
      <c r="C12186" s="76"/>
      <c r="D12186" s="77"/>
      <c r="E12186" s="12"/>
      <c r="F12186" s="78"/>
      <c r="G12186" s="77"/>
      <c r="H12186" s="79"/>
      <c r="BA12186" s="5" t="str">
        <f t="shared" si="190"/>
        <v/>
      </c>
      <c r="BB12186" s="5" t="str">
        <f>IF(OR($E12186="",$G12186&lt;&gt;"Ativo"),"",IF(COUNTIFS($E$4:$E12186,$E12186,$A$4:$A12186,$A12186,$G$4:$G12186,"Ativo")=1,1,0))</f>
        <v/>
      </c>
      <c r="BC12186" t="str">
        <f>IF(OR($A12186="",$G12186&lt;&gt;"Ativo"),"",IF(COUNTIFS($A$4:$A12186,$A12186,$G$4:$G12186,"Ativo")=1,1,0))</f>
        <v/>
      </c>
    </row>
    <row r="12187" spans="1:55" x14ac:dyDescent="0.3">
      <c r="A12187" s="76"/>
      <c r="B12187" s="104"/>
      <c r="C12187" s="76"/>
      <c r="D12187" s="77"/>
      <c r="E12187" s="12"/>
      <c r="F12187" s="78"/>
      <c r="G12187" s="77"/>
      <c r="H12187" s="79"/>
      <c r="BA12187" s="5" t="str">
        <f t="shared" si="190"/>
        <v/>
      </c>
      <c r="BB12187" s="5" t="str">
        <f>IF(OR($E12187="",$G12187&lt;&gt;"Ativo"),"",IF(COUNTIFS($E$4:$E12187,$E12187,$A$4:$A12187,$A12187,$G$4:$G12187,"Ativo")=1,1,0))</f>
        <v/>
      </c>
      <c r="BC12187" t="str">
        <f>IF(OR($A12187="",$G12187&lt;&gt;"Ativo"),"",IF(COUNTIFS($A$4:$A12187,$A12187,$G$4:$G12187,"Ativo")=1,1,0))</f>
        <v/>
      </c>
    </row>
    <row r="12188" spans="1:55" x14ac:dyDescent="0.3">
      <c r="A12188" s="76"/>
      <c r="B12188" s="104"/>
      <c r="C12188" s="76"/>
      <c r="D12188" s="77"/>
      <c r="E12188" s="12"/>
      <c r="F12188" s="78"/>
      <c r="G12188" s="77"/>
      <c r="H12188" s="79"/>
      <c r="BA12188" s="5" t="str">
        <f t="shared" si="190"/>
        <v/>
      </c>
      <c r="BB12188" s="5" t="str">
        <f>IF(OR($E12188="",$G12188&lt;&gt;"Ativo"),"",IF(COUNTIFS($E$4:$E12188,$E12188,$A$4:$A12188,$A12188,$G$4:$G12188,"Ativo")=1,1,0))</f>
        <v/>
      </c>
      <c r="BC12188" t="str">
        <f>IF(OR($A12188="",$G12188&lt;&gt;"Ativo"),"",IF(COUNTIFS($A$4:$A12188,$A12188,$G$4:$G12188,"Ativo")=1,1,0))</f>
        <v/>
      </c>
    </row>
    <row r="12189" spans="1:55" x14ac:dyDescent="0.3">
      <c r="A12189" s="76"/>
      <c r="B12189" s="104"/>
      <c r="C12189" s="76"/>
      <c r="D12189" s="77"/>
      <c r="E12189" s="12"/>
      <c r="F12189" s="78"/>
      <c r="G12189" s="77"/>
      <c r="H12189" s="79"/>
      <c r="BA12189" s="5" t="str">
        <f t="shared" si="190"/>
        <v/>
      </c>
      <c r="BB12189" s="5" t="str">
        <f>IF(OR($E12189="",$G12189&lt;&gt;"Ativo"),"",IF(COUNTIFS($E$4:$E12189,$E12189,$A$4:$A12189,$A12189,$G$4:$G12189,"Ativo")=1,1,0))</f>
        <v/>
      </c>
      <c r="BC12189" t="str">
        <f>IF(OR($A12189="",$G12189&lt;&gt;"Ativo"),"",IF(COUNTIFS($A$4:$A12189,$A12189,$G$4:$G12189,"Ativo")=1,1,0))</f>
        <v/>
      </c>
    </row>
    <row r="12190" spans="1:55" x14ac:dyDescent="0.3">
      <c r="A12190" s="76"/>
      <c r="B12190" s="104"/>
      <c r="C12190" s="76"/>
      <c r="D12190" s="77"/>
      <c r="E12190" s="12"/>
      <c r="F12190" s="78"/>
      <c r="G12190" s="77"/>
      <c r="H12190" s="79"/>
      <c r="BA12190" s="5" t="str">
        <f t="shared" si="190"/>
        <v/>
      </c>
      <c r="BB12190" s="5" t="str">
        <f>IF(OR($E12190="",$G12190&lt;&gt;"Ativo"),"",IF(COUNTIFS($E$4:$E12190,$E12190,$A$4:$A12190,$A12190,$G$4:$G12190,"Ativo")=1,1,0))</f>
        <v/>
      </c>
      <c r="BC12190" t="str">
        <f>IF(OR($A12190="",$G12190&lt;&gt;"Ativo"),"",IF(COUNTIFS($A$4:$A12190,$A12190,$G$4:$G12190,"Ativo")=1,1,0))</f>
        <v/>
      </c>
    </row>
    <row r="12191" spans="1:55" x14ac:dyDescent="0.3">
      <c r="A12191" s="76"/>
      <c r="B12191" s="104"/>
      <c r="C12191" s="76"/>
      <c r="D12191" s="77"/>
      <c r="E12191" s="12"/>
      <c r="F12191" s="78"/>
      <c r="G12191" s="77"/>
      <c r="H12191" s="79"/>
      <c r="BA12191" s="5" t="str">
        <f t="shared" si="190"/>
        <v/>
      </c>
      <c r="BB12191" s="5" t="str">
        <f>IF(OR($E12191="",$G12191&lt;&gt;"Ativo"),"",IF(COUNTIFS($E$4:$E12191,$E12191,$A$4:$A12191,$A12191,$G$4:$G12191,"Ativo")=1,1,0))</f>
        <v/>
      </c>
      <c r="BC12191" t="str">
        <f>IF(OR($A12191="",$G12191&lt;&gt;"Ativo"),"",IF(COUNTIFS($A$4:$A12191,$A12191,$G$4:$G12191,"Ativo")=1,1,0))</f>
        <v/>
      </c>
    </row>
    <row r="12192" spans="1:55" x14ac:dyDescent="0.3">
      <c r="A12192" s="76"/>
      <c r="B12192" s="104"/>
      <c r="C12192" s="76"/>
      <c r="D12192" s="77"/>
      <c r="E12192" s="12"/>
      <c r="F12192" s="78"/>
      <c r="G12192" s="77"/>
      <c r="H12192" s="79"/>
      <c r="BA12192" s="5" t="str">
        <f t="shared" si="190"/>
        <v/>
      </c>
      <c r="BB12192" s="5" t="str">
        <f>IF(OR($E12192="",$G12192&lt;&gt;"Ativo"),"",IF(COUNTIFS($E$4:$E12192,$E12192,$A$4:$A12192,$A12192,$G$4:$G12192,"Ativo")=1,1,0))</f>
        <v/>
      </c>
      <c r="BC12192" t="str">
        <f>IF(OR($A12192="",$G12192&lt;&gt;"Ativo"),"",IF(COUNTIFS($A$4:$A12192,$A12192,$G$4:$G12192,"Ativo")=1,1,0))</f>
        <v/>
      </c>
    </row>
    <row r="12193" spans="1:55" x14ac:dyDescent="0.3">
      <c r="A12193" s="76"/>
      <c r="B12193" s="104"/>
      <c r="C12193" s="76"/>
      <c r="D12193" s="77"/>
      <c r="E12193" s="12"/>
      <c r="F12193" s="78"/>
      <c r="G12193" s="77"/>
      <c r="H12193" s="79"/>
      <c r="BA12193" s="5" t="str">
        <f t="shared" si="190"/>
        <v/>
      </c>
      <c r="BB12193" s="5" t="str">
        <f>IF(OR($E12193="",$G12193&lt;&gt;"Ativo"),"",IF(COUNTIFS($E$4:$E12193,$E12193,$A$4:$A12193,$A12193,$G$4:$G12193,"Ativo")=1,1,0))</f>
        <v/>
      </c>
      <c r="BC12193" t="str">
        <f>IF(OR($A12193="",$G12193&lt;&gt;"Ativo"),"",IF(COUNTIFS($A$4:$A12193,$A12193,$G$4:$G12193,"Ativo")=1,1,0))</f>
        <v/>
      </c>
    </row>
    <row r="12194" spans="1:55" x14ac:dyDescent="0.3">
      <c r="A12194" s="76"/>
      <c r="B12194" s="104"/>
      <c r="C12194" s="76"/>
      <c r="D12194" s="77"/>
      <c r="E12194" s="12"/>
      <c r="F12194" s="78"/>
      <c r="G12194" s="77"/>
      <c r="H12194" s="79"/>
      <c r="BA12194" s="5" t="str">
        <f t="shared" si="190"/>
        <v/>
      </c>
      <c r="BB12194" s="5" t="str">
        <f>IF(OR($E12194="",$G12194&lt;&gt;"Ativo"),"",IF(COUNTIFS($E$4:$E12194,$E12194,$A$4:$A12194,$A12194,$G$4:$G12194,"Ativo")=1,1,0))</f>
        <v/>
      </c>
      <c r="BC12194" t="str">
        <f>IF(OR($A12194="",$G12194&lt;&gt;"Ativo"),"",IF(COUNTIFS($A$4:$A12194,$A12194,$G$4:$G12194,"Ativo")=1,1,0))</f>
        <v/>
      </c>
    </row>
    <row r="12195" spans="1:55" x14ac:dyDescent="0.3">
      <c r="A12195" s="76"/>
      <c r="B12195" s="104"/>
      <c r="C12195" s="76"/>
      <c r="D12195" s="77"/>
      <c r="E12195" s="12"/>
      <c r="F12195" s="78"/>
      <c r="G12195" s="77"/>
      <c r="H12195" s="79"/>
      <c r="BA12195" s="5" t="str">
        <f t="shared" si="190"/>
        <v/>
      </c>
      <c r="BB12195" s="5" t="str">
        <f>IF(OR($E12195="",$G12195&lt;&gt;"Ativo"),"",IF(COUNTIFS($E$4:$E12195,$E12195,$A$4:$A12195,$A12195,$G$4:$G12195,"Ativo")=1,1,0))</f>
        <v/>
      </c>
      <c r="BC12195" t="str">
        <f>IF(OR($A12195="",$G12195&lt;&gt;"Ativo"),"",IF(COUNTIFS($A$4:$A12195,$A12195,$G$4:$G12195,"Ativo")=1,1,0))</f>
        <v/>
      </c>
    </row>
    <row r="12196" spans="1:55" x14ac:dyDescent="0.3">
      <c r="A12196" s="76"/>
      <c r="B12196" s="104"/>
      <c r="C12196" s="76"/>
      <c r="D12196" s="77"/>
      <c r="E12196" s="12"/>
      <c r="F12196" s="78"/>
      <c r="G12196" s="77"/>
      <c r="H12196" s="79"/>
      <c r="BA12196" s="5" t="str">
        <f t="shared" si="190"/>
        <v/>
      </c>
      <c r="BB12196" s="5" t="str">
        <f>IF(OR($E12196="",$G12196&lt;&gt;"Ativo"),"",IF(COUNTIFS($E$4:$E12196,$E12196,$A$4:$A12196,$A12196,$G$4:$G12196,"Ativo")=1,1,0))</f>
        <v/>
      </c>
      <c r="BC12196" t="str">
        <f>IF(OR($A12196="",$G12196&lt;&gt;"Ativo"),"",IF(COUNTIFS($A$4:$A12196,$A12196,$G$4:$G12196,"Ativo")=1,1,0))</f>
        <v/>
      </c>
    </row>
    <row r="12197" spans="1:55" x14ac:dyDescent="0.3">
      <c r="A12197" s="76"/>
      <c r="B12197" s="104"/>
      <c r="C12197" s="76"/>
      <c r="D12197" s="77"/>
      <c r="E12197" s="12"/>
      <c r="F12197" s="78"/>
      <c r="G12197" s="77"/>
      <c r="H12197" s="79"/>
      <c r="BA12197" s="5" t="str">
        <f t="shared" si="190"/>
        <v/>
      </c>
      <c r="BB12197" s="5" t="str">
        <f>IF(OR($E12197="",$G12197&lt;&gt;"Ativo"),"",IF(COUNTIFS($E$4:$E12197,$E12197,$A$4:$A12197,$A12197,$G$4:$G12197,"Ativo")=1,1,0))</f>
        <v/>
      </c>
      <c r="BC12197" t="str">
        <f>IF(OR($A12197="",$G12197&lt;&gt;"Ativo"),"",IF(COUNTIFS($A$4:$A12197,$A12197,$G$4:$G12197,"Ativo")=1,1,0))</f>
        <v/>
      </c>
    </row>
    <row r="12198" spans="1:55" x14ac:dyDescent="0.3">
      <c r="A12198" s="76"/>
      <c r="B12198" s="104"/>
      <c r="C12198" s="76"/>
      <c r="D12198" s="77"/>
      <c r="E12198" s="12"/>
      <c r="F12198" s="78"/>
      <c r="G12198" s="77"/>
      <c r="H12198" s="79"/>
      <c r="BA12198" s="5" t="str">
        <f t="shared" si="190"/>
        <v/>
      </c>
      <c r="BB12198" s="5" t="str">
        <f>IF(OR($E12198="",$G12198&lt;&gt;"Ativo"),"",IF(COUNTIFS($E$4:$E12198,$E12198,$A$4:$A12198,$A12198,$G$4:$G12198,"Ativo")=1,1,0))</f>
        <v/>
      </c>
      <c r="BC12198" t="str">
        <f>IF(OR($A12198="",$G12198&lt;&gt;"Ativo"),"",IF(COUNTIFS($A$4:$A12198,$A12198,$G$4:$G12198,"Ativo")=1,1,0))</f>
        <v/>
      </c>
    </row>
    <row r="12199" spans="1:55" x14ac:dyDescent="0.3">
      <c r="A12199" s="76"/>
      <c r="B12199" s="104"/>
      <c r="C12199" s="76"/>
      <c r="D12199" s="77"/>
      <c r="E12199" s="12"/>
      <c r="F12199" s="78"/>
      <c r="G12199" s="77"/>
      <c r="H12199" s="79"/>
      <c r="BA12199" s="5" t="str">
        <f t="shared" si="190"/>
        <v/>
      </c>
      <c r="BB12199" s="5" t="str">
        <f>IF(OR($E12199="",$G12199&lt;&gt;"Ativo"),"",IF(COUNTIFS($E$4:$E12199,$E12199,$A$4:$A12199,$A12199,$G$4:$G12199,"Ativo")=1,1,0))</f>
        <v/>
      </c>
      <c r="BC12199" t="str">
        <f>IF(OR($A12199="",$G12199&lt;&gt;"Ativo"),"",IF(COUNTIFS($A$4:$A12199,$A12199,$G$4:$G12199,"Ativo")=1,1,0))</f>
        <v/>
      </c>
    </row>
    <row r="12200" spans="1:55" x14ac:dyDescent="0.3">
      <c r="A12200" s="76"/>
      <c r="B12200" s="104"/>
      <c r="C12200" s="76"/>
      <c r="D12200" s="77"/>
      <c r="E12200" s="12"/>
      <c r="F12200" s="78"/>
      <c r="G12200" s="77"/>
      <c r="H12200" s="79"/>
      <c r="BA12200" s="5" t="str">
        <f t="shared" si="190"/>
        <v/>
      </c>
      <c r="BB12200" s="5" t="str">
        <f>IF(OR($E12200="",$G12200&lt;&gt;"Ativo"),"",IF(COUNTIFS($E$4:$E12200,$E12200,$A$4:$A12200,$A12200,$G$4:$G12200,"Ativo")=1,1,0))</f>
        <v/>
      </c>
      <c r="BC12200" t="str">
        <f>IF(OR($A12200="",$G12200&lt;&gt;"Ativo"),"",IF(COUNTIFS($A$4:$A12200,$A12200,$G$4:$G12200,"Ativo")=1,1,0))</f>
        <v/>
      </c>
    </row>
    <row r="12201" spans="1:55" x14ac:dyDescent="0.3">
      <c r="A12201" s="76"/>
      <c r="B12201" s="104"/>
      <c r="C12201" s="76"/>
      <c r="D12201" s="77"/>
      <c r="E12201" s="12"/>
      <c r="F12201" s="78"/>
      <c r="G12201" s="77"/>
      <c r="H12201" s="79"/>
      <c r="BA12201" s="5" t="str">
        <f t="shared" si="190"/>
        <v/>
      </c>
      <c r="BB12201" s="5" t="str">
        <f>IF(OR($E12201="",$G12201&lt;&gt;"Ativo"),"",IF(COUNTIFS($E$4:$E12201,$E12201,$A$4:$A12201,$A12201,$G$4:$G12201,"Ativo")=1,1,0))</f>
        <v/>
      </c>
      <c r="BC12201" t="str">
        <f>IF(OR($A12201="",$G12201&lt;&gt;"Ativo"),"",IF(COUNTIFS($A$4:$A12201,$A12201,$G$4:$G12201,"Ativo")=1,1,0))</f>
        <v/>
      </c>
    </row>
    <row r="12202" spans="1:55" x14ac:dyDescent="0.3">
      <c r="A12202" s="76"/>
      <c r="B12202" s="104"/>
      <c r="C12202" s="76"/>
      <c r="D12202" s="77"/>
      <c r="E12202" s="12"/>
      <c r="F12202" s="78"/>
      <c r="G12202" s="77"/>
      <c r="H12202" s="79"/>
      <c r="BA12202" s="5" t="str">
        <f t="shared" si="190"/>
        <v/>
      </c>
      <c r="BB12202" s="5" t="str">
        <f>IF(OR($E12202="",$G12202&lt;&gt;"Ativo"),"",IF(COUNTIFS($E$4:$E12202,$E12202,$A$4:$A12202,$A12202,$G$4:$G12202,"Ativo")=1,1,0))</f>
        <v/>
      </c>
      <c r="BC12202" t="str">
        <f>IF(OR($A12202="",$G12202&lt;&gt;"Ativo"),"",IF(COUNTIFS($A$4:$A12202,$A12202,$G$4:$G12202,"Ativo")=1,1,0))</f>
        <v/>
      </c>
    </row>
    <row r="12203" spans="1:55" x14ac:dyDescent="0.3">
      <c r="A12203" s="76"/>
      <c r="B12203" s="104"/>
      <c r="C12203" s="76"/>
      <c r="D12203" s="77"/>
      <c r="E12203" s="12"/>
      <c r="F12203" s="78"/>
      <c r="G12203" s="77"/>
      <c r="H12203" s="79"/>
      <c r="BA12203" s="5" t="str">
        <f t="shared" si="190"/>
        <v/>
      </c>
      <c r="BB12203" s="5" t="str">
        <f>IF(OR($E12203="",$G12203&lt;&gt;"Ativo"),"",IF(COUNTIFS($E$4:$E12203,$E12203,$A$4:$A12203,$A12203,$G$4:$G12203,"Ativo")=1,1,0))</f>
        <v/>
      </c>
      <c r="BC12203" t="str">
        <f>IF(OR($A12203="",$G12203&lt;&gt;"Ativo"),"",IF(COUNTIFS($A$4:$A12203,$A12203,$G$4:$G12203,"Ativo")=1,1,0))</f>
        <v/>
      </c>
    </row>
    <row r="12204" spans="1:55" x14ac:dyDescent="0.3">
      <c r="A12204" s="76"/>
      <c r="B12204" s="104"/>
      <c r="C12204" s="76"/>
      <c r="D12204" s="77"/>
      <c r="E12204" s="12"/>
      <c r="F12204" s="78"/>
      <c r="G12204" s="77"/>
      <c r="H12204" s="79"/>
      <c r="BA12204" s="5" t="str">
        <f t="shared" si="190"/>
        <v/>
      </c>
      <c r="BB12204" s="5" t="str">
        <f>IF(OR($E12204="",$G12204&lt;&gt;"Ativo"),"",IF(COUNTIFS($E$4:$E12204,$E12204,$A$4:$A12204,$A12204,$G$4:$G12204,"Ativo")=1,1,0))</f>
        <v/>
      </c>
      <c r="BC12204" t="str">
        <f>IF(OR($A12204="",$G12204&lt;&gt;"Ativo"),"",IF(COUNTIFS($A$4:$A12204,$A12204,$G$4:$G12204,"Ativo")=1,1,0))</f>
        <v/>
      </c>
    </row>
    <row r="12205" spans="1:55" x14ac:dyDescent="0.3">
      <c r="A12205" s="76"/>
      <c r="B12205" s="104"/>
      <c r="C12205" s="76"/>
      <c r="D12205" s="77"/>
      <c r="E12205" s="12"/>
      <c r="F12205" s="78"/>
      <c r="G12205" s="77"/>
      <c r="H12205" s="79"/>
      <c r="BA12205" s="5" t="str">
        <f t="shared" si="190"/>
        <v/>
      </c>
      <c r="BB12205" s="5" t="str">
        <f>IF(OR($E12205="",$G12205&lt;&gt;"Ativo"),"",IF(COUNTIFS($E$4:$E12205,$E12205,$A$4:$A12205,$A12205,$G$4:$G12205,"Ativo")=1,1,0))</f>
        <v/>
      </c>
      <c r="BC12205" t="str">
        <f>IF(OR($A12205="",$G12205&lt;&gt;"Ativo"),"",IF(COUNTIFS($A$4:$A12205,$A12205,$G$4:$G12205,"Ativo")=1,1,0))</f>
        <v/>
      </c>
    </row>
    <row r="12206" spans="1:55" x14ac:dyDescent="0.3">
      <c r="A12206" s="76"/>
      <c r="B12206" s="104"/>
      <c r="C12206" s="76"/>
      <c r="D12206" s="77"/>
      <c r="E12206" s="12"/>
      <c r="F12206" s="78"/>
      <c r="G12206" s="77"/>
      <c r="H12206" s="79"/>
      <c r="BA12206" s="5" t="str">
        <f t="shared" si="190"/>
        <v/>
      </c>
      <c r="BB12206" s="5" t="str">
        <f>IF(OR($E12206="",$G12206&lt;&gt;"Ativo"),"",IF(COUNTIFS($E$4:$E12206,$E12206,$A$4:$A12206,$A12206,$G$4:$G12206,"Ativo")=1,1,0))</f>
        <v/>
      </c>
      <c r="BC12206" t="str">
        <f>IF(OR($A12206="",$G12206&lt;&gt;"Ativo"),"",IF(COUNTIFS($A$4:$A12206,$A12206,$G$4:$G12206,"Ativo")=1,1,0))</f>
        <v/>
      </c>
    </row>
    <row r="12207" spans="1:55" x14ac:dyDescent="0.3">
      <c r="A12207" s="76"/>
      <c r="B12207" s="104"/>
      <c r="C12207" s="76"/>
      <c r="D12207" s="77"/>
      <c r="E12207" s="12"/>
      <c r="F12207" s="78"/>
      <c r="G12207" s="77"/>
      <c r="H12207" s="79"/>
      <c r="BA12207" s="5" t="str">
        <f t="shared" si="190"/>
        <v/>
      </c>
      <c r="BB12207" s="5" t="str">
        <f>IF(OR($E12207="",$G12207&lt;&gt;"Ativo"),"",IF(COUNTIFS($E$4:$E12207,$E12207,$A$4:$A12207,$A12207,$G$4:$G12207,"Ativo")=1,1,0))</f>
        <v/>
      </c>
      <c r="BC12207" t="str">
        <f>IF(OR($A12207="",$G12207&lt;&gt;"Ativo"),"",IF(COUNTIFS($A$4:$A12207,$A12207,$G$4:$G12207,"Ativo")=1,1,0))</f>
        <v/>
      </c>
    </row>
    <row r="12208" spans="1:55" x14ac:dyDescent="0.3">
      <c r="A12208" s="76"/>
      <c r="B12208" s="104"/>
      <c r="C12208" s="76"/>
      <c r="D12208" s="77"/>
      <c r="E12208" s="12"/>
      <c r="F12208" s="78"/>
      <c r="G12208" s="77"/>
      <c r="H12208" s="79"/>
      <c r="BA12208" s="5" t="str">
        <f t="shared" si="190"/>
        <v/>
      </c>
      <c r="BB12208" s="5" t="str">
        <f>IF(OR($E12208="",$G12208&lt;&gt;"Ativo"),"",IF(COUNTIFS($E$4:$E12208,$E12208,$A$4:$A12208,$A12208,$G$4:$G12208,"Ativo")=1,1,0))</f>
        <v/>
      </c>
      <c r="BC12208" t="str">
        <f>IF(OR($A12208="",$G12208&lt;&gt;"Ativo"),"",IF(COUNTIFS($A$4:$A12208,$A12208,$G$4:$G12208,"Ativo")=1,1,0))</f>
        <v/>
      </c>
    </row>
    <row r="12209" spans="1:55" x14ac:dyDescent="0.3">
      <c r="A12209" s="76"/>
      <c r="B12209" s="104"/>
      <c r="C12209" s="76"/>
      <c r="D12209" s="77"/>
      <c r="E12209" s="12"/>
      <c r="F12209" s="78"/>
      <c r="G12209" s="77"/>
      <c r="H12209" s="79"/>
      <c r="BA12209" s="5" t="str">
        <f t="shared" si="190"/>
        <v/>
      </c>
      <c r="BB12209" s="5" t="str">
        <f>IF(OR($E12209="",$G12209&lt;&gt;"Ativo"),"",IF(COUNTIFS($E$4:$E12209,$E12209,$A$4:$A12209,$A12209,$G$4:$G12209,"Ativo")=1,1,0))</f>
        <v/>
      </c>
      <c r="BC12209" t="str">
        <f>IF(OR($A12209="",$G12209&lt;&gt;"Ativo"),"",IF(COUNTIFS($A$4:$A12209,$A12209,$G$4:$G12209,"Ativo")=1,1,0))</f>
        <v/>
      </c>
    </row>
    <row r="12210" spans="1:55" x14ac:dyDescent="0.3">
      <c r="A12210" s="76"/>
      <c r="B12210" s="104"/>
      <c r="C12210" s="76"/>
      <c r="D12210" s="77"/>
      <c r="E12210" s="12"/>
      <c r="F12210" s="78"/>
      <c r="G12210" s="77"/>
      <c r="H12210" s="79"/>
      <c r="BA12210" s="5" t="str">
        <f t="shared" si="190"/>
        <v/>
      </c>
      <c r="BB12210" s="5" t="str">
        <f>IF(OR($E12210="",$G12210&lt;&gt;"Ativo"),"",IF(COUNTIFS($E$4:$E12210,$E12210,$A$4:$A12210,$A12210,$G$4:$G12210,"Ativo")=1,1,0))</f>
        <v/>
      </c>
      <c r="BC12210" t="str">
        <f>IF(OR($A12210="",$G12210&lt;&gt;"Ativo"),"",IF(COUNTIFS($A$4:$A12210,$A12210,$G$4:$G12210,"Ativo")=1,1,0))</f>
        <v/>
      </c>
    </row>
    <row r="12211" spans="1:55" x14ac:dyDescent="0.3">
      <c r="A12211" s="76"/>
      <c r="B12211" s="104"/>
      <c r="C12211" s="76"/>
      <c r="D12211" s="77"/>
      <c r="E12211" s="12"/>
      <c r="F12211" s="78"/>
      <c r="G12211" s="77"/>
      <c r="H12211" s="79"/>
      <c r="BA12211" s="5" t="str">
        <f t="shared" si="190"/>
        <v/>
      </c>
      <c r="BB12211" s="5" t="str">
        <f>IF(OR($E12211="",$G12211&lt;&gt;"Ativo"),"",IF(COUNTIFS($E$4:$E12211,$E12211,$A$4:$A12211,$A12211,$G$4:$G12211,"Ativo")=1,1,0))</f>
        <v/>
      </c>
      <c r="BC12211" t="str">
        <f>IF(OR($A12211="",$G12211&lt;&gt;"Ativo"),"",IF(COUNTIFS($A$4:$A12211,$A12211,$G$4:$G12211,"Ativo")=1,1,0))</f>
        <v/>
      </c>
    </row>
    <row r="12212" spans="1:55" x14ac:dyDescent="0.3">
      <c r="A12212" s="76"/>
      <c r="B12212" s="104"/>
      <c r="C12212" s="76"/>
      <c r="D12212" s="77"/>
      <c r="E12212" s="12"/>
      <c r="F12212" s="78"/>
      <c r="G12212" s="77"/>
      <c r="H12212" s="79"/>
      <c r="BA12212" s="5" t="str">
        <f t="shared" si="190"/>
        <v/>
      </c>
      <c r="BB12212" s="5" t="str">
        <f>IF(OR($E12212="",$G12212&lt;&gt;"Ativo"),"",IF(COUNTIFS($E$4:$E12212,$E12212,$A$4:$A12212,$A12212,$G$4:$G12212,"Ativo")=1,1,0))</f>
        <v/>
      </c>
      <c r="BC12212" t="str">
        <f>IF(OR($A12212="",$G12212&lt;&gt;"Ativo"),"",IF(COUNTIFS($A$4:$A12212,$A12212,$G$4:$G12212,"Ativo")=1,1,0))</f>
        <v/>
      </c>
    </row>
    <row r="12213" spans="1:55" x14ac:dyDescent="0.3">
      <c r="A12213" s="76"/>
      <c r="B12213" s="104"/>
      <c r="C12213" s="76"/>
      <c r="D12213" s="77"/>
      <c r="E12213" s="12"/>
      <c r="F12213" s="78"/>
      <c r="G12213" s="77"/>
      <c r="H12213" s="79"/>
      <c r="BA12213" s="5" t="str">
        <f t="shared" si="190"/>
        <v/>
      </c>
      <c r="BB12213" s="5" t="str">
        <f>IF(OR($E12213="",$G12213&lt;&gt;"Ativo"),"",IF(COUNTIFS($E$4:$E12213,$E12213,$A$4:$A12213,$A12213,$G$4:$G12213,"Ativo")=1,1,0))</f>
        <v/>
      </c>
      <c r="BC12213" t="str">
        <f>IF(OR($A12213="",$G12213&lt;&gt;"Ativo"),"",IF(COUNTIFS($A$4:$A12213,$A12213,$G$4:$G12213,"Ativo")=1,1,0))</f>
        <v/>
      </c>
    </row>
    <row r="12214" spans="1:55" x14ac:dyDescent="0.3">
      <c r="A12214" s="76"/>
      <c r="B12214" s="104"/>
      <c r="C12214" s="76"/>
      <c r="D12214" s="77"/>
      <c r="E12214" s="12"/>
      <c r="F12214" s="78"/>
      <c r="G12214" s="77"/>
      <c r="H12214" s="79"/>
      <c r="BA12214" s="5" t="str">
        <f t="shared" si="190"/>
        <v/>
      </c>
      <c r="BB12214" s="5" t="str">
        <f>IF(OR($E12214="",$G12214&lt;&gt;"Ativo"),"",IF(COUNTIFS($E$4:$E12214,$E12214,$A$4:$A12214,$A12214,$G$4:$G12214,"Ativo")=1,1,0))</f>
        <v/>
      </c>
      <c r="BC12214" t="str">
        <f>IF(OR($A12214="",$G12214&lt;&gt;"Ativo"),"",IF(COUNTIFS($A$4:$A12214,$A12214,$G$4:$G12214,"Ativo")=1,1,0))</f>
        <v/>
      </c>
    </row>
    <row r="12215" spans="1:55" x14ac:dyDescent="0.3">
      <c r="A12215" s="76"/>
      <c r="B12215" s="104"/>
      <c r="C12215" s="76"/>
      <c r="D12215" s="77"/>
      <c r="E12215" s="12"/>
      <c r="F12215" s="78"/>
      <c r="G12215" s="77"/>
      <c r="H12215" s="79"/>
      <c r="BA12215" s="5" t="str">
        <f t="shared" si="190"/>
        <v/>
      </c>
      <c r="BB12215" s="5" t="str">
        <f>IF(OR($E12215="",$G12215&lt;&gt;"Ativo"),"",IF(COUNTIFS($E$4:$E12215,$E12215,$A$4:$A12215,$A12215,$G$4:$G12215,"Ativo")=1,1,0))</f>
        <v/>
      </c>
      <c r="BC12215" t="str">
        <f>IF(OR($A12215="",$G12215&lt;&gt;"Ativo"),"",IF(COUNTIFS($A$4:$A12215,$A12215,$G$4:$G12215,"Ativo")=1,1,0))</f>
        <v/>
      </c>
    </row>
    <row r="12216" spans="1:55" x14ac:dyDescent="0.3">
      <c r="A12216" s="76"/>
      <c r="B12216" s="104"/>
      <c r="C12216" s="76"/>
      <c r="D12216" s="77"/>
      <c r="E12216" s="12"/>
      <c r="F12216" s="78"/>
      <c r="G12216" s="77"/>
      <c r="H12216" s="79"/>
      <c r="BA12216" s="5" t="str">
        <f t="shared" si="190"/>
        <v/>
      </c>
      <c r="BB12216" s="5" t="str">
        <f>IF(OR($E12216="",$G12216&lt;&gt;"Ativo"),"",IF(COUNTIFS($E$4:$E12216,$E12216,$A$4:$A12216,$A12216,$G$4:$G12216,"Ativo")=1,1,0))</f>
        <v/>
      </c>
      <c r="BC12216" t="str">
        <f>IF(OR($A12216="",$G12216&lt;&gt;"Ativo"),"",IF(COUNTIFS($A$4:$A12216,$A12216,$G$4:$G12216,"Ativo")=1,1,0))</f>
        <v/>
      </c>
    </row>
    <row r="12217" spans="1:55" x14ac:dyDescent="0.3">
      <c r="A12217" s="76"/>
      <c r="B12217" s="104"/>
      <c r="C12217" s="76"/>
      <c r="D12217" s="77"/>
      <c r="E12217" s="12"/>
      <c r="F12217" s="78"/>
      <c r="G12217" s="77"/>
      <c r="H12217" s="79"/>
      <c r="BA12217" s="5" t="str">
        <f t="shared" si="190"/>
        <v/>
      </c>
      <c r="BB12217" s="5" t="str">
        <f>IF(OR($E12217="",$G12217&lt;&gt;"Ativo"),"",IF(COUNTIFS($E$4:$E12217,$E12217,$A$4:$A12217,$A12217,$G$4:$G12217,"Ativo")=1,1,0))</f>
        <v/>
      </c>
      <c r="BC12217" t="str">
        <f>IF(OR($A12217="",$G12217&lt;&gt;"Ativo"),"",IF(COUNTIFS($A$4:$A12217,$A12217,$G$4:$G12217,"Ativo")=1,1,0))</f>
        <v/>
      </c>
    </row>
    <row r="12218" spans="1:55" x14ac:dyDescent="0.3">
      <c r="A12218" s="76"/>
      <c r="B12218" s="104"/>
      <c r="C12218" s="76"/>
      <c r="D12218" s="77"/>
      <c r="E12218" s="12"/>
      <c r="F12218" s="78"/>
      <c r="G12218" s="77"/>
      <c r="H12218" s="79"/>
      <c r="BA12218" s="5" t="str">
        <f t="shared" si="190"/>
        <v/>
      </c>
      <c r="BB12218" s="5" t="str">
        <f>IF(OR($E12218="",$G12218&lt;&gt;"Ativo"),"",IF(COUNTIFS($E$4:$E12218,$E12218,$A$4:$A12218,$A12218,$G$4:$G12218,"Ativo")=1,1,0))</f>
        <v/>
      </c>
      <c r="BC12218" t="str">
        <f>IF(OR($A12218="",$G12218&lt;&gt;"Ativo"),"",IF(COUNTIFS($A$4:$A12218,$A12218,$G$4:$G12218,"Ativo")=1,1,0))</f>
        <v/>
      </c>
    </row>
    <row r="12219" spans="1:55" x14ac:dyDescent="0.3">
      <c r="A12219" s="76"/>
      <c r="B12219" s="104"/>
      <c r="C12219" s="76"/>
      <c r="D12219" s="77"/>
      <c r="E12219" s="12"/>
      <c r="F12219" s="78"/>
      <c r="G12219" s="77"/>
      <c r="H12219" s="79"/>
      <c r="BA12219" s="5" t="str">
        <f t="shared" si="190"/>
        <v/>
      </c>
      <c r="BB12219" s="5" t="str">
        <f>IF(OR($E12219="",$G12219&lt;&gt;"Ativo"),"",IF(COUNTIFS($E$4:$E12219,$E12219,$A$4:$A12219,$A12219,$G$4:$G12219,"Ativo")=1,1,0))</f>
        <v/>
      </c>
      <c r="BC12219" t="str">
        <f>IF(OR($A12219="",$G12219&lt;&gt;"Ativo"),"",IF(COUNTIFS($A$4:$A12219,$A12219,$G$4:$G12219,"Ativo")=1,1,0))</f>
        <v/>
      </c>
    </row>
    <row r="12220" spans="1:55" x14ac:dyDescent="0.3">
      <c r="A12220" s="76"/>
      <c r="B12220" s="104"/>
      <c r="C12220" s="76"/>
      <c r="D12220" s="77"/>
      <c r="E12220" s="12"/>
      <c r="F12220" s="78"/>
      <c r="G12220" s="77"/>
      <c r="H12220" s="79"/>
      <c r="BA12220" s="5" t="str">
        <f t="shared" si="190"/>
        <v/>
      </c>
      <c r="BB12220" s="5" t="str">
        <f>IF(OR($E12220="",$G12220&lt;&gt;"Ativo"),"",IF(COUNTIFS($E$4:$E12220,$E12220,$A$4:$A12220,$A12220,$G$4:$G12220,"Ativo")=1,1,0))</f>
        <v/>
      </c>
      <c r="BC12220" t="str">
        <f>IF(OR($A12220="",$G12220&lt;&gt;"Ativo"),"",IF(COUNTIFS($A$4:$A12220,$A12220,$G$4:$G12220,"Ativo")=1,1,0))</f>
        <v/>
      </c>
    </row>
    <row r="12221" spans="1:55" x14ac:dyDescent="0.3">
      <c r="A12221" s="76"/>
      <c r="B12221" s="104"/>
      <c r="C12221" s="76"/>
      <c r="D12221" s="77"/>
      <c r="E12221" s="12"/>
      <c r="F12221" s="78"/>
      <c r="G12221" s="77"/>
      <c r="H12221" s="79"/>
      <c r="BA12221" s="5" t="str">
        <f t="shared" si="190"/>
        <v/>
      </c>
      <c r="BB12221" s="5" t="str">
        <f>IF(OR($E12221="",$G12221&lt;&gt;"Ativo"),"",IF(COUNTIFS($E$4:$E12221,$E12221,$A$4:$A12221,$A12221,$G$4:$G12221,"Ativo")=1,1,0))</f>
        <v/>
      </c>
      <c r="BC12221" t="str">
        <f>IF(OR($A12221="",$G12221&lt;&gt;"Ativo"),"",IF(COUNTIFS($A$4:$A12221,$A12221,$G$4:$G12221,"Ativo")=1,1,0))</f>
        <v/>
      </c>
    </row>
    <row r="12222" spans="1:55" x14ac:dyDescent="0.3">
      <c r="A12222" s="76"/>
      <c r="B12222" s="104"/>
      <c r="C12222" s="76"/>
      <c r="D12222" s="77"/>
      <c r="E12222" s="12"/>
      <c r="F12222" s="78"/>
      <c r="G12222" s="77"/>
      <c r="H12222" s="79"/>
      <c r="BA12222" s="5" t="str">
        <f t="shared" si="190"/>
        <v/>
      </c>
      <c r="BB12222" s="5" t="str">
        <f>IF(OR($E12222="",$G12222&lt;&gt;"Ativo"),"",IF(COUNTIFS($E$4:$E12222,$E12222,$A$4:$A12222,$A12222,$G$4:$G12222,"Ativo")=1,1,0))</f>
        <v/>
      </c>
      <c r="BC12222" t="str">
        <f>IF(OR($A12222="",$G12222&lt;&gt;"Ativo"),"",IF(COUNTIFS($A$4:$A12222,$A12222,$G$4:$G12222,"Ativo")=1,1,0))</f>
        <v/>
      </c>
    </row>
    <row r="12223" spans="1:55" x14ac:dyDescent="0.3">
      <c r="A12223" s="76"/>
      <c r="B12223" s="104"/>
      <c r="C12223" s="76"/>
      <c r="D12223" s="77"/>
      <c r="E12223" s="12"/>
      <c r="F12223" s="78"/>
      <c r="G12223" s="77"/>
      <c r="H12223" s="79"/>
      <c r="BA12223" s="5" t="str">
        <f t="shared" si="190"/>
        <v/>
      </c>
      <c r="BB12223" s="5" t="str">
        <f>IF(OR($E12223="",$G12223&lt;&gt;"Ativo"),"",IF(COUNTIFS($E$4:$E12223,$E12223,$A$4:$A12223,$A12223,$G$4:$G12223,"Ativo")=1,1,0))</f>
        <v/>
      </c>
      <c r="BC12223" t="str">
        <f>IF(OR($A12223="",$G12223&lt;&gt;"Ativo"),"",IF(COUNTIFS($A$4:$A12223,$A12223,$G$4:$G12223,"Ativo")=1,1,0))</f>
        <v/>
      </c>
    </row>
    <row r="12224" spans="1:55" x14ac:dyDescent="0.3">
      <c r="A12224" s="76"/>
      <c r="B12224" s="104"/>
      <c r="C12224" s="76"/>
      <c r="D12224" s="77"/>
      <c r="E12224" s="12"/>
      <c r="F12224" s="78"/>
      <c r="G12224" s="77"/>
      <c r="H12224" s="79"/>
      <c r="BA12224" s="5" t="str">
        <f t="shared" si="190"/>
        <v/>
      </c>
      <c r="BB12224" s="5" t="str">
        <f>IF(OR($E12224="",$G12224&lt;&gt;"Ativo"),"",IF(COUNTIFS($E$4:$E12224,$E12224,$A$4:$A12224,$A12224,$G$4:$G12224,"Ativo")=1,1,0))</f>
        <v/>
      </c>
      <c r="BC12224" t="str">
        <f>IF(OR($A12224="",$G12224&lt;&gt;"Ativo"),"",IF(COUNTIFS($A$4:$A12224,$A12224,$G$4:$G12224,"Ativo")=1,1,0))</f>
        <v/>
      </c>
    </row>
    <row r="12225" spans="1:55" x14ac:dyDescent="0.3">
      <c r="A12225" s="76"/>
      <c r="B12225" s="104"/>
      <c r="C12225" s="76"/>
      <c r="D12225" s="77"/>
      <c r="E12225" s="12"/>
      <c r="F12225" s="78"/>
      <c r="G12225" s="77"/>
      <c r="H12225" s="79"/>
      <c r="BA12225" s="5" t="str">
        <f t="shared" si="190"/>
        <v/>
      </c>
      <c r="BB12225" s="5" t="str">
        <f>IF(OR($E12225="",$G12225&lt;&gt;"Ativo"),"",IF(COUNTIFS($E$4:$E12225,$E12225,$A$4:$A12225,$A12225,$G$4:$G12225,"Ativo")=1,1,0))</f>
        <v/>
      </c>
      <c r="BC12225" t="str">
        <f>IF(OR($A12225="",$G12225&lt;&gt;"Ativo"),"",IF(COUNTIFS($A$4:$A12225,$A12225,$G$4:$G12225,"Ativo")=1,1,0))</f>
        <v/>
      </c>
    </row>
    <row r="12226" spans="1:55" x14ac:dyDescent="0.3">
      <c r="A12226" s="76"/>
      <c r="B12226" s="104"/>
      <c r="C12226" s="76"/>
      <c r="D12226" s="77"/>
      <c r="E12226" s="12"/>
      <c r="F12226" s="78"/>
      <c r="G12226" s="77"/>
      <c r="H12226" s="79"/>
      <c r="BA12226" s="5" t="str">
        <f t="shared" si="190"/>
        <v/>
      </c>
      <c r="BB12226" s="5" t="str">
        <f>IF(OR($E12226="",$G12226&lt;&gt;"Ativo"),"",IF(COUNTIFS($E$4:$E12226,$E12226,$A$4:$A12226,$A12226,$G$4:$G12226,"Ativo")=1,1,0))</f>
        <v/>
      </c>
      <c r="BC12226" t="str">
        <f>IF(OR($A12226="",$G12226&lt;&gt;"Ativo"),"",IF(COUNTIFS($A$4:$A12226,$A12226,$G$4:$G12226,"Ativo")=1,1,0))</f>
        <v/>
      </c>
    </row>
    <row r="12227" spans="1:55" x14ac:dyDescent="0.3">
      <c r="A12227" s="76"/>
      <c r="B12227" s="104"/>
      <c r="C12227" s="76"/>
      <c r="D12227" s="77"/>
      <c r="E12227" s="12"/>
      <c r="F12227" s="78"/>
      <c r="G12227" s="77"/>
      <c r="H12227" s="79"/>
      <c r="BA12227" s="5" t="str">
        <f t="shared" si="190"/>
        <v/>
      </c>
      <c r="BB12227" s="5" t="str">
        <f>IF(OR($E12227="",$G12227&lt;&gt;"Ativo"),"",IF(COUNTIFS($E$4:$E12227,$E12227,$A$4:$A12227,$A12227,$G$4:$G12227,"Ativo")=1,1,0))</f>
        <v/>
      </c>
      <c r="BC12227" t="str">
        <f>IF(OR($A12227="",$G12227&lt;&gt;"Ativo"),"",IF(COUNTIFS($A$4:$A12227,$A12227,$G$4:$G12227,"Ativo")=1,1,0))</f>
        <v/>
      </c>
    </row>
    <row r="12228" spans="1:55" x14ac:dyDescent="0.3">
      <c r="A12228" s="76"/>
      <c r="B12228" s="104"/>
      <c r="C12228" s="76"/>
      <c r="D12228" s="77"/>
      <c r="E12228" s="12"/>
      <c r="F12228" s="78"/>
      <c r="G12228" s="77"/>
      <c r="H12228" s="79"/>
      <c r="BA12228" s="5" t="str">
        <f t="shared" ref="BA12228:BA12291" si="191">IF($D12228="","",MID($D12228,4,LEN($D12228)-5))</f>
        <v/>
      </c>
      <c r="BB12228" s="5" t="str">
        <f>IF(OR($E12228="",$G12228&lt;&gt;"Ativo"),"",IF(COUNTIFS($E$4:$E12228,$E12228,$A$4:$A12228,$A12228,$G$4:$G12228,"Ativo")=1,1,0))</f>
        <v/>
      </c>
      <c r="BC12228" t="str">
        <f>IF(OR($A12228="",$G12228&lt;&gt;"Ativo"),"",IF(COUNTIFS($A$4:$A12228,$A12228,$G$4:$G12228,"Ativo")=1,1,0))</f>
        <v/>
      </c>
    </row>
    <row r="12229" spans="1:55" x14ac:dyDescent="0.3">
      <c r="A12229" s="76"/>
      <c r="B12229" s="104"/>
      <c r="C12229" s="76"/>
      <c r="D12229" s="77"/>
      <c r="E12229" s="12"/>
      <c r="F12229" s="78"/>
      <c r="G12229" s="77"/>
      <c r="H12229" s="79"/>
      <c r="BA12229" s="5" t="str">
        <f t="shared" si="191"/>
        <v/>
      </c>
      <c r="BB12229" s="5" t="str">
        <f>IF(OR($E12229="",$G12229&lt;&gt;"Ativo"),"",IF(COUNTIFS($E$4:$E12229,$E12229,$A$4:$A12229,$A12229,$G$4:$G12229,"Ativo")=1,1,0))</f>
        <v/>
      </c>
      <c r="BC12229" t="str">
        <f>IF(OR($A12229="",$G12229&lt;&gt;"Ativo"),"",IF(COUNTIFS($A$4:$A12229,$A12229,$G$4:$G12229,"Ativo")=1,1,0))</f>
        <v/>
      </c>
    </row>
    <row r="12230" spans="1:55" x14ac:dyDescent="0.3">
      <c r="A12230" s="76"/>
      <c r="B12230" s="104"/>
      <c r="C12230" s="76"/>
      <c r="D12230" s="77"/>
      <c r="E12230" s="12"/>
      <c r="F12230" s="78"/>
      <c r="G12230" s="77"/>
      <c r="H12230" s="79"/>
      <c r="BA12230" s="5" t="str">
        <f t="shared" si="191"/>
        <v/>
      </c>
      <c r="BB12230" s="5" t="str">
        <f>IF(OR($E12230="",$G12230&lt;&gt;"Ativo"),"",IF(COUNTIFS($E$4:$E12230,$E12230,$A$4:$A12230,$A12230,$G$4:$G12230,"Ativo")=1,1,0))</f>
        <v/>
      </c>
      <c r="BC12230" t="str">
        <f>IF(OR($A12230="",$G12230&lt;&gt;"Ativo"),"",IF(COUNTIFS($A$4:$A12230,$A12230,$G$4:$G12230,"Ativo")=1,1,0))</f>
        <v/>
      </c>
    </row>
    <row r="12231" spans="1:55" x14ac:dyDescent="0.3">
      <c r="A12231" s="76"/>
      <c r="B12231" s="104"/>
      <c r="C12231" s="76"/>
      <c r="D12231" s="77"/>
      <c r="E12231" s="12"/>
      <c r="F12231" s="78"/>
      <c r="G12231" s="77"/>
      <c r="H12231" s="79"/>
      <c r="BA12231" s="5" t="str">
        <f t="shared" si="191"/>
        <v/>
      </c>
      <c r="BB12231" s="5" t="str">
        <f>IF(OR($E12231="",$G12231&lt;&gt;"Ativo"),"",IF(COUNTIFS($E$4:$E12231,$E12231,$A$4:$A12231,$A12231,$G$4:$G12231,"Ativo")=1,1,0))</f>
        <v/>
      </c>
      <c r="BC12231" t="str">
        <f>IF(OR($A12231="",$G12231&lt;&gt;"Ativo"),"",IF(COUNTIFS($A$4:$A12231,$A12231,$G$4:$G12231,"Ativo")=1,1,0))</f>
        <v/>
      </c>
    </row>
    <row r="12232" spans="1:55" x14ac:dyDescent="0.3">
      <c r="A12232" s="76"/>
      <c r="B12232" s="104"/>
      <c r="C12232" s="76"/>
      <c r="D12232" s="77"/>
      <c r="E12232" s="12"/>
      <c r="F12232" s="78"/>
      <c r="G12232" s="77"/>
      <c r="H12232" s="79"/>
      <c r="BA12232" s="5" t="str">
        <f t="shared" si="191"/>
        <v/>
      </c>
      <c r="BB12232" s="5" t="str">
        <f>IF(OR($E12232="",$G12232&lt;&gt;"Ativo"),"",IF(COUNTIFS($E$4:$E12232,$E12232,$A$4:$A12232,$A12232,$G$4:$G12232,"Ativo")=1,1,0))</f>
        <v/>
      </c>
      <c r="BC12232" t="str">
        <f>IF(OR($A12232="",$G12232&lt;&gt;"Ativo"),"",IF(COUNTIFS($A$4:$A12232,$A12232,$G$4:$G12232,"Ativo")=1,1,0))</f>
        <v/>
      </c>
    </row>
    <row r="12233" spans="1:55" x14ac:dyDescent="0.3">
      <c r="A12233" s="76"/>
      <c r="B12233" s="104"/>
      <c r="C12233" s="76"/>
      <c r="D12233" s="77"/>
      <c r="E12233" s="12"/>
      <c r="F12233" s="78"/>
      <c r="G12233" s="77"/>
      <c r="H12233" s="79"/>
      <c r="BA12233" s="5" t="str">
        <f t="shared" si="191"/>
        <v/>
      </c>
      <c r="BB12233" s="5" t="str">
        <f>IF(OR($E12233="",$G12233&lt;&gt;"Ativo"),"",IF(COUNTIFS($E$4:$E12233,$E12233,$A$4:$A12233,$A12233,$G$4:$G12233,"Ativo")=1,1,0))</f>
        <v/>
      </c>
      <c r="BC12233" t="str">
        <f>IF(OR($A12233="",$G12233&lt;&gt;"Ativo"),"",IF(COUNTIFS($A$4:$A12233,$A12233,$G$4:$G12233,"Ativo")=1,1,0))</f>
        <v/>
      </c>
    </row>
    <row r="12234" spans="1:55" x14ac:dyDescent="0.3">
      <c r="A12234" s="76"/>
      <c r="B12234" s="104"/>
      <c r="C12234" s="76"/>
      <c r="D12234" s="77"/>
      <c r="E12234" s="12"/>
      <c r="F12234" s="78"/>
      <c r="G12234" s="77"/>
      <c r="H12234" s="79"/>
      <c r="BA12234" s="5" t="str">
        <f t="shared" si="191"/>
        <v/>
      </c>
      <c r="BB12234" s="5" t="str">
        <f>IF(OR($E12234="",$G12234&lt;&gt;"Ativo"),"",IF(COUNTIFS($E$4:$E12234,$E12234,$A$4:$A12234,$A12234,$G$4:$G12234,"Ativo")=1,1,0))</f>
        <v/>
      </c>
      <c r="BC12234" t="str">
        <f>IF(OR($A12234="",$G12234&lt;&gt;"Ativo"),"",IF(COUNTIFS($A$4:$A12234,$A12234,$G$4:$G12234,"Ativo")=1,1,0))</f>
        <v/>
      </c>
    </row>
    <row r="12235" spans="1:55" x14ac:dyDescent="0.3">
      <c r="A12235" s="76"/>
      <c r="B12235" s="104"/>
      <c r="C12235" s="76"/>
      <c r="D12235" s="77"/>
      <c r="E12235" s="12"/>
      <c r="F12235" s="78"/>
      <c r="G12235" s="77"/>
      <c r="H12235" s="79"/>
      <c r="BA12235" s="5" t="str">
        <f t="shared" si="191"/>
        <v/>
      </c>
      <c r="BB12235" s="5" t="str">
        <f>IF(OR($E12235="",$G12235&lt;&gt;"Ativo"),"",IF(COUNTIFS($E$4:$E12235,$E12235,$A$4:$A12235,$A12235,$G$4:$G12235,"Ativo")=1,1,0))</f>
        <v/>
      </c>
      <c r="BC12235" t="str">
        <f>IF(OR($A12235="",$G12235&lt;&gt;"Ativo"),"",IF(COUNTIFS($A$4:$A12235,$A12235,$G$4:$G12235,"Ativo")=1,1,0))</f>
        <v/>
      </c>
    </row>
    <row r="12236" spans="1:55" x14ac:dyDescent="0.3">
      <c r="A12236" s="76"/>
      <c r="B12236" s="104"/>
      <c r="C12236" s="76"/>
      <c r="D12236" s="77"/>
      <c r="E12236" s="12"/>
      <c r="F12236" s="78"/>
      <c r="G12236" s="77"/>
      <c r="H12236" s="79"/>
      <c r="BA12236" s="5" t="str">
        <f t="shared" si="191"/>
        <v/>
      </c>
      <c r="BB12236" s="5" t="str">
        <f>IF(OR($E12236="",$G12236&lt;&gt;"Ativo"),"",IF(COUNTIFS($E$4:$E12236,$E12236,$A$4:$A12236,$A12236,$G$4:$G12236,"Ativo")=1,1,0))</f>
        <v/>
      </c>
      <c r="BC12236" t="str">
        <f>IF(OR($A12236="",$G12236&lt;&gt;"Ativo"),"",IF(COUNTIFS($A$4:$A12236,$A12236,$G$4:$G12236,"Ativo")=1,1,0))</f>
        <v/>
      </c>
    </row>
    <row r="12237" spans="1:55" x14ac:dyDescent="0.3">
      <c r="A12237" s="76"/>
      <c r="B12237" s="104"/>
      <c r="C12237" s="76"/>
      <c r="D12237" s="77"/>
      <c r="E12237" s="12"/>
      <c r="F12237" s="78"/>
      <c r="G12237" s="77"/>
      <c r="H12237" s="79"/>
      <c r="BA12237" s="5" t="str">
        <f t="shared" si="191"/>
        <v/>
      </c>
      <c r="BB12237" s="5" t="str">
        <f>IF(OR($E12237="",$G12237&lt;&gt;"Ativo"),"",IF(COUNTIFS($E$4:$E12237,$E12237,$A$4:$A12237,$A12237,$G$4:$G12237,"Ativo")=1,1,0))</f>
        <v/>
      </c>
      <c r="BC12237" t="str">
        <f>IF(OR($A12237="",$G12237&lt;&gt;"Ativo"),"",IF(COUNTIFS($A$4:$A12237,$A12237,$G$4:$G12237,"Ativo")=1,1,0))</f>
        <v/>
      </c>
    </row>
    <row r="12238" spans="1:55" x14ac:dyDescent="0.3">
      <c r="A12238" s="76"/>
      <c r="B12238" s="104"/>
      <c r="C12238" s="76"/>
      <c r="D12238" s="77"/>
      <c r="E12238" s="12"/>
      <c r="F12238" s="78"/>
      <c r="G12238" s="77"/>
      <c r="H12238" s="79"/>
      <c r="BA12238" s="5" t="str">
        <f t="shared" si="191"/>
        <v/>
      </c>
      <c r="BB12238" s="5" t="str">
        <f>IF(OR($E12238="",$G12238&lt;&gt;"Ativo"),"",IF(COUNTIFS($E$4:$E12238,$E12238,$A$4:$A12238,$A12238,$G$4:$G12238,"Ativo")=1,1,0))</f>
        <v/>
      </c>
      <c r="BC12238" t="str">
        <f>IF(OR($A12238="",$G12238&lt;&gt;"Ativo"),"",IF(COUNTIFS($A$4:$A12238,$A12238,$G$4:$G12238,"Ativo")=1,1,0))</f>
        <v/>
      </c>
    </row>
    <row r="12239" spans="1:55" x14ac:dyDescent="0.3">
      <c r="A12239" s="76"/>
      <c r="B12239" s="104"/>
      <c r="C12239" s="76"/>
      <c r="D12239" s="77"/>
      <c r="E12239" s="12"/>
      <c r="F12239" s="78"/>
      <c r="G12239" s="77"/>
      <c r="H12239" s="79"/>
      <c r="BA12239" s="5" t="str">
        <f t="shared" si="191"/>
        <v/>
      </c>
      <c r="BB12239" s="5" t="str">
        <f>IF(OR($E12239="",$G12239&lt;&gt;"Ativo"),"",IF(COUNTIFS($E$4:$E12239,$E12239,$A$4:$A12239,$A12239,$G$4:$G12239,"Ativo")=1,1,0))</f>
        <v/>
      </c>
      <c r="BC12239" t="str">
        <f>IF(OR($A12239="",$G12239&lt;&gt;"Ativo"),"",IF(COUNTIFS($A$4:$A12239,$A12239,$G$4:$G12239,"Ativo")=1,1,0))</f>
        <v/>
      </c>
    </row>
    <row r="12240" spans="1:55" x14ac:dyDescent="0.3">
      <c r="A12240" s="76"/>
      <c r="B12240" s="104"/>
      <c r="C12240" s="76"/>
      <c r="D12240" s="77"/>
      <c r="E12240" s="12"/>
      <c r="F12240" s="78"/>
      <c r="G12240" s="77"/>
      <c r="H12240" s="79"/>
      <c r="BA12240" s="5" t="str">
        <f t="shared" si="191"/>
        <v/>
      </c>
      <c r="BB12240" s="5" t="str">
        <f>IF(OR($E12240="",$G12240&lt;&gt;"Ativo"),"",IF(COUNTIFS($E$4:$E12240,$E12240,$A$4:$A12240,$A12240,$G$4:$G12240,"Ativo")=1,1,0))</f>
        <v/>
      </c>
      <c r="BC12240" t="str">
        <f>IF(OR($A12240="",$G12240&lt;&gt;"Ativo"),"",IF(COUNTIFS($A$4:$A12240,$A12240,$G$4:$G12240,"Ativo")=1,1,0))</f>
        <v/>
      </c>
    </row>
    <row r="12241" spans="1:55" x14ac:dyDescent="0.3">
      <c r="A12241" s="76"/>
      <c r="B12241" s="104"/>
      <c r="C12241" s="76"/>
      <c r="D12241" s="77"/>
      <c r="E12241" s="12"/>
      <c r="F12241" s="78"/>
      <c r="G12241" s="77"/>
      <c r="H12241" s="79"/>
      <c r="BA12241" s="5" t="str">
        <f t="shared" si="191"/>
        <v/>
      </c>
      <c r="BB12241" s="5" t="str">
        <f>IF(OR($E12241="",$G12241&lt;&gt;"Ativo"),"",IF(COUNTIFS($E$4:$E12241,$E12241,$A$4:$A12241,$A12241,$G$4:$G12241,"Ativo")=1,1,0))</f>
        <v/>
      </c>
      <c r="BC12241" t="str">
        <f>IF(OR($A12241="",$G12241&lt;&gt;"Ativo"),"",IF(COUNTIFS($A$4:$A12241,$A12241,$G$4:$G12241,"Ativo")=1,1,0))</f>
        <v/>
      </c>
    </row>
    <row r="12242" spans="1:55" x14ac:dyDescent="0.3">
      <c r="A12242" s="76"/>
      <c r="B12242" s="104"/>
      <c r="C12242" s="76"/>
      <c r="D12242" s="77"/>
      <c r="E12242" s="12"/>
      <c r="F12242" s="78"/>
      <c r="G12242" s="77"/>
      <c r="H12242" s="79"/>
      <c r="BA12242" s="5" t="str">
        <f t="shared" si="191"/>
        <v/>
      </c>
      <c r="BB12242" s="5" t="str">
        <f>IF(OR($E12242="",$G12242&lt;&gt;"Ativo"),"",IF(COUNTIFS($E$4:$E12242,$E12242,$A$4:$A12242,$A12242,$G$4:$G12242,"Ativo")=1,1,0))</f>
        <v/>
      </c>
      <c r="BC12242" t="str">
        <f>IF(OR($A12242="",$G12242&lt;&gt;"Ativo"),"",IF(COUNTIFS($A$4:$A12242,$A12242,$G$4:$G12242,"Ativo")=1,1,0))</f>
        <v/>
      </c>
    </row>
    <row r="12243" spans="1:55" x14ac:dyDescent="0.3">
      <c r="A12243" s="76"/>
      <c r="B12243" s="104"/>
      <c r="C12243" s="76"/>
      <c r="D12243" s="77"/>
      <c r="E12243" s="12"/>
      <c r="F12243" s="78"/>
      <c r="G12243" s="77"/>
      <c r="H12243" s="79"/>
      <c r="BA12243" s="5" t="str">
        <f t="shared" si="191"/>
        <v/>
      </c>
      <c r="BB12243" s="5" t="str">
        <f>IF(OR($E12243="",$G12243&lt;&gt;"Ativo"),"",IF(COUNTIFS($E$4:$E12243,$E12243,$A$4:$A12243,$A12243,$G$4:$G12243,"Ativo")=1,1,0))</f>
        <v/>
      </c>
      <c r="BC12243" t="str">
        <f>IF(OR($A12243="",$G12243&lt;&gt;"Ativo"),"",IF(COUNTIFS($A$4:$A12243,$A12243,$G$4:$G12243,"Ativo")=1,1,0))</f>
        <v/>
      </c>
    </row>
    <row r="12244" spans="1:55" x14ac:dyDescent="0.3">
      <c r="A12244" s="76"/>
      <c r="B12244" s="104"/>
      <c r="C12244" s="76"/>
      <c r="D12244" s="77"/>
      <c r="E12244" s="12"/>
      <c r="F12244" s="78"/>
      <c r="G12244" s="77"/>
      <c r="H12244" s="79"/>
      <c r="BA12244" s="5" t="str">
        <f t="shared" si="191"/>
        <v/>
      </c>
      <c r="BB12244" s="5" t="str">
        <f>IF(OR($E12244="",$G12244&lt;&gt;"Ativo"),"",IF(COUNTIFS($E$4:$E12244,$E12244,$A$4:$A12244,$A12244,$G$4:$G12244,"Ativo")=1,1,0))</f>
        <v/>
      </c>
      <c r="BC12244" t="str">
        <f>IF(OR($A12244="",$G12244&lt;&gt;"Ativo"),"",IF(COUNTIFS($A$4:$A12244,$A12244,$G$4:$G12244,"Ativo")=1,1,0))</f>
        <v/>
      </c>
    </row>
    <row r="12245" spans="1:55" x14ac:dyDescent="0.3">
      <c r="A12245" s="76"/>
      <c r="B12245" s="104"/>
      <c r="C12245" s="76"/>
      <c r="D12245" s="77"/>
      <c r="E12245" s="12"/>
      <c r="F12245" s="78"/>
      <c r="G12245" s="77"/>
      <c r="H12245" s="79"/>
      <c r="BA12245" s="5" t="str">
        <f t="shared" si="191"/>
        <v/>
      </c>
      <c r="BB12245" s="5" t="str">
        <f>IF(OR($E12245="",$G12245&lt;&gt;"Ativo"),"",IF(COUNTIFS($E$4:$E12245,$E12245,$A$4:$A12245,$A12245,$G$4:$G12245,"Ativo")=1,1,0))</f>
        <v/>
      </c>
      <c r="BC12245" t="str">
        <f>IF(OR($A12245="",$G12245&lt;&gt;"Ativo"),"",IF(COUNTIFS($A$4:$A12245,$A12245,$G$4:$G12245,"Ativo")=1,1,0))</f>
        <v/>
      </c>
    </row>
    <row r="12246" spans="1:55" x14ac:dyDescent="0.3">
      <c r="A12246" s="76"/>
      <c r="B12246" s="104"/>
      <c r="C12246" s="76"/>
      <c r="D12246" s="77"/>
      <c r="E12246" s="12"/>
      <c r="F12246" s="78"/>
      <c r="G12246" s="77"/>
      <c r="H12246" s="79"/>
      <c r="BA12246" s="5" t="str">
        <f t="shared" si="191"/>
        <v/>
      </c>
      <c r="BB12246" s="5" t="str">
        <f>IF(OR($E12246="",$G12246&lt;&gt;"Ativo"),"",IF(COUNTIFS($E$4:$E12246,$E12246,$A$4:$A12246,$A12246,$G$4:$G12246,"Ativo")=1,1,0))</f>
        <v/>
      </c>
      <c r="BC12246" t="str">
        <f>IF(OR($A12246="",$G12246&lt;&gt;"Ativo"),"",IF(COUNTIFS($A$4:$A12246,$A12246,$G$4:$G12246,"Ativo")=1,1,0))</f>
        <v/>
      </c>
    </row>
    <row r="12247" spans="1:55" x14ac:dyDescent="0.3">
      <c r="A12247" s="76"/>
      <c r="B12247" s="104"/>
      <c r="C12247" s="76"/>
      <c r="D12247" s="77"/>
      <c r="E12247" s="12"/>
      <c r="F12247" s="78"/>
      <c r="G12247" s="77"/>
      <c r="H12247" s="79"/>
      <c r="BA12247" s="5" t="str">
        <f t="shared" si="191"/>
        <v/>
      </c>
      <c r="BB12247" s="5" t="str">
        <f>IF(OR($E12247="",$G12247&lt;&gt;"Ativo"),"",IF(COUNTIFS($E$4:$E12247,$E12247,$A$4:$A12247,$A12247,$G$4:$G12247,"Ativo")=1,1,0))</f>
        <v/>
      </c>
      <c r="BC12247" t="str">
        <f>IF(OR($A12247="",$G12247&lt;&gt;"Ativo"),"",IF(COUNTIFS($A$4:$A12247,$A12247,$G$4:$G12247,"Ativo")=1,1,0))</f>
        <v/>
      </c>
    </row>
    <row r="12248" spans="1:55" x14ac:dyDescent="0.3">
      <c r="A12248" s="76"/>
      <c r="B12248" s="104"/>
      <c r="C12248" s="76"/>
      <c r="D12248" s="77"/>
      <c r="E12248" s="12"/>
      <c r="F12248" s="78"/>
      <c r="G12248" s="77"/>
      <c r="H12248" s="79"/>
      <c r="BA12248" s="5" t="str">
        <f t="shared" si="191"/>
        <v/>
      </c>
      <c r="BB12248" s="5" t="str">
        <f>IF(OR($E12248="",$G12248&lt;&gt;"Ativo"),"",IF(COUNTIFS($E$4:$E12248,$E12248,$A$4:$A12248,$A12248,$G$4:$G12248,"Ativo")=1,1,0))</f>
        <v/>
      </c>
      <c r="BC12248" t="str">
        <f>IF(OR($A12248="",$G12248&lt;&gt;"Ativo"),"",IF(COUNTIFS($A$4:$A12248,$A12248,$G$4:$G12248,"Ativo")=1,1,0))</f>
        <v/>
      </c>
    </row>
    <row r="12249" spans="1:55" x14ac:dyDescent="0.3">
      <c r="A12249" s="76"/>
      <c r="B12249" s="104"/>
      <c r="C12249" s="76"/>
      <c r="D12249" s="77"/>
      <c r="E12249" s="12"/>
      <c r="F12249" s="78"/>
      <c r="G12249" s="77"/>
      <c r="H12249" s="79"/>
      <c r="BA12249" s="5" t="str">
        <f t="shared" si="191"/>
        <v/>
      </c>
      <c r="BB12249" s="5" t="str">
        <f>IF(OR($E12249="",$G12249&lt;&gt;"Ativo"),"",IF(COUNTIFS($E$4:$E12249,$E12249,$A$4:$A12249,$A12249,$G$4:$G12249,"Ativo")=1,1,0))</f>
        <v/>
      </c>
      <c r="BC12249" t="str">
        <f>IF(OR($A12249="",$G12249&lt;&gt;"Ativo"),"",IF(COUNTIFS($A$4:$A12249,$A12249,$G$4:$G12249,"Ativo")=1,1,0))</f>
        <v/>
      </c>
    </row>
    <row r="12250" spans="1:55" x14ac:dyDescent="0.3">
      <c r="A12250" s="76"/>
      <c r="B12250" s="104"/>
      <c r="C12250" s="76"/>
      <c r="D12250" s="77"/>
      <c r="E12250" s="12"/>
      <c r="F12250" s="78"/>
      <c r="G12250" s="77"/>
      <c r="H12250" s="79"/>
      <c r="BA12250" s="5" t="str">
        <f t="shared" si="191"/>
        <v/>
      </c>
      <c r="BB12250" s="5" t="str">
        <f>IF(OR($E12250="",$G12250&lt;&gt;"Ativo"),"",IF(COUNTIFS($E$4:$E12250,$E12250,$A$4:$A12250,$A12250,$G$4:$G12250,"Ativo")=1,1,0))</f>
        <v/>
      </c>
      <c r="BC12250" t="str">
        <f>IF(OR($A12250="",$G12250&lt;&gt;"Ativo"),"",IF(COUNTIFS($A$4:$A12250,$A12250,$G$4:$G12250,"Ativo")=1,1,0))</f>
        <v/>
      </c>
    </row>
    <row r="12251" spans="1:55" x14ac:dyDescent="0.3">
      <c r="A12251" s="76"/>
      <c r="B12251" s="104"/>
      <c r="C12251" s="76"/>
      <c r="D12251" s="77"/>
      <c r="E12251" s="12"/>
      <c r="F12251" s="78"/>
      <c r="G12251" s="77"/>
      <c r="H12251" s="79"/>
      <c r="BA12251" s="5" t="str">
        <f t="shared" si="191"/>
        <v/>
      </c>
      <c r="BB12251" s="5" t="str">
        <f>IF(OR($E12251="",$G12251&lt;&gt;"Ativo"),"",IF(COUNTIFS($E$4:$E12251,$E12251,$A$4:$A12251,$A12251,$G$4:$G12251,"Ativo")=1,1,0))</f>
        <v/>
      </c>
      <c r="BC12251" t="str">
        <f>IF(OR($A12251="",$G12251&lt;&gt;"Ativo"),"",IF(COUNTIFS($A$4:$A12251,$A12251,$G$4:$G12251,"Ativo")=1,1,0))</f>
        <v/>
      </c>
    </row>
    <row r="12252" spans="1:55" x14ac:dyDescent="0.3">
      <c r="A12252" s="76"/>
      <c r="B12252" s="104"/>
      <c r="C12252" s="76"/>
      <c r="D12252" s="77"/>
      <c r="E12252" s="12"/>
      <c r="F12252" s="78"/>
      <c r="G12252" s="77"/>
      <c r="H12252" s="79"/>
      <c r="BA12252" s="5" t="str">
        <f t="shared" si="191"/>
        <v/>
      </c>
      <c r="BB12252" s="5" t="str">
        <f>IF(OR($E12252="",$G12252&lt;&gt;"Ativo"),"",IF(COUNTIFS($E$4:$E12252,$E12252,$A$4:$A12252,$A12252,$G$4:$G12252,"Ativo")=1,1,0))</f>
        <v/>
      </c>
      <c r="BC12252" t="str">
        <f>IF(OR($A12252="",$G12252&lt;&gt;"Ativo"),"",IF(COUNTIFS($A$4:$A12252,$A12252,$G$4:$G12252,"Ativo")=1,1,0))</f>
        <v/>
      </c>
    </row>
    <row r="12253" spans="1:55" x14ac:dyDescent="0.3">
      <c r="A12253" s="76"/>
      <c r="B12253" s="104"/>
      <c r="C12253" s="76"/>
      <c r="D12253" s="77"/>
      <c r="E12253" s="12"/>
      <c r="F12253" s="78"/>
      <c r="G12253" s="77"/>
      <c r="H12253" s="79"/>
      <c r="BA12253" s="5" t="str">
        <f t="shared" si="191"/>
        <v/>
      </c>
      <c r="BB12253" s="5" t="str">
        <f>IF(OR($E12253="",$G12253&lt;&gt;"Ativo"),"",IF(COUNTIFS($E$4:$E12253,$E12253,$A$4:$A12253,$A12253,$G$4:$G12253,"Ativo")=1,1,0))</f>
        <v/>
      </c>
      <c r="BC12253" t="str">
        <f>IF(OR($A12253="",$G12253&lt;&gt;"Ativo"),"",IF(COUNTIFS($A$4:$A12253,$A12253,$G$4:$G12253,"Ativo")=1,1,0))</f>
        <v/>
      </c>
    </row>
    <row r="12254" spans="1:55" x14ac:dyDescent="0.3">
      <c r="A12254" s="76"/>
      <c r="B12254" s="104"/>
      <c r="C12254" s="76"/>
      <c r="D12254" s="77"/>
      <c r="E12254" s="12"/>
      <c r="F12254" s="78"/>
      <c r="G12254" s="77"/>
      <c r="H12254" s="79"/>
      <c r="BA12254" s="5" t="str">
        <f t="shared" si="191"/>
        <v/>
      </c>
      <c r="BB12254" s="5" t="str">
        <f>IF(OR($E12254="",$G12254&lt;&gt;"Ativo"),"",IF(COUNTIFS($E$4:$E12254,$E12254,$A$4:$A12254,$A12254,$G$4:$G12254,"Ativo")=1,1,0))</f>
        <v/>
      </c>
      <c r="BC12254" t="str">
        <f>IF(OR($A12254="",$G12254&lt;&gt;"Ativo"),"",IF(COUNTIFS($A$4:$A12254,$A12254,$G$4:$G12254,"Ativo")=1,1,0))</f>
        <v/>
      </c>
    </row>
    <row r="12255" spans="1:55" x14ac:dyDescent="0.3">
      <c r="A12255" s="76"/>
      <c r="B12255" s="104"/>
      <c r="C12255" s="76"/>
      <c r="D12255" s="77"/>
      <c r="E12255" s="12"/>
      <c r="F12255" s="78"/>
      <c r="G12255" s="77"/>
      <c r="H12255" s="79"/>
      <c r="BA12255" s="5" t="str">
        <f t="shared" si="191"/>
        <v/>
      </c>
      <c r="BB12255" s="5" t="str">
        <f>IF(OR($E12255="",$G12255&lt;&gt;"Ativo"),"",IF(COUNTIFS($E$4:$E12255,$E12255,$A$4:$A12255,$A12255,$G$4:$G12255,"Ativo")=1,1,0))</f>
        <v/>
      </c>
      <c r="BC12255" t="str">
        <f>IF(OR($A12255="",$G12255&lt;&gt;"Ativo"),"",IF(COUNTIFS($A$4:$A12255,$A12255,$G$4:$G12255,"Ativo")=1,1,0))</f>
        <v/>
      </c>
    </row>
    <row r="12256" spans="1:55" x14ac:dyDescent="0.3">
      <c r="A12256" s="76"/>
      <c r="B12256" s="104"/>
      <c r="C12256" s="76"/>
      <c r="D12256" s="77"/>
      <c r="E12256" s="12"/>
      <c r="F12256" s="78"/>
      <c r="G12256" s="77"/>
      <c r="H12256" s="79"/>
      <c r="BA12256" s="5" t="str">
        <f t="shared" si="191"/>
        <v/>
      </c>
      <c r="BB12256" s="5" t="str">
        <f>IF(OR($E12256="",$G12256&lt;&gt;"Ativo"),"",IF(COUNTIFS($E$4:$E12256,$E12256,$A$4:$A12256,$A12256,$G$4:$G12256,"Ativo")=1,1,0))</f>
        <v/>
      </c>
      <c r="BC12256" t="str">
        <f>IF(OR($A12256="",$G12256&lt;&gt;"Ativo"),"",IF(COUNTIFS($A$4:$A12256,$A12256,$G$4:$G12256,"Ativo")=1,1,0))</f>
        <v/>
      </c>
    </row>
    <row r="12257" spans="1:55" x14ac:dyDescent="0.3">
      <c r="A12257" s="76"/>
      <c r="B12257" s="104"/>
      <c r="C12257" s="76"/>
      <c r="D12257" s="77"/>
      <c r="E12257" s="12"/>
      <c r="F12257" s="78"/>
      <c r="G12257" s="77"/>
      <c r="H12257" s="79"/>
      <c r="BA12257" s="5" t="str">
        <f t="shared" si="191"/>
        <v/>
      </c>
      <c r="BB12257" s="5" t="str">
        <f>IF(OR($E12257="",$G12257&lt;&gt;"Ativo"),"",IF(COUNTIFS($E$4:$E12257,$E12257,$A$4:$A12257,$A12257,$G$4:$G12257,"Ativo")=1,1,0))</f>
        <v/>
      </c>
      <c r="BC12257" t="str">
        <f>IF(OR($A12257="",$G12257&lt;&gt;"Ativo"),"",IF(COUNTIFS($A$4:$A12257,$A12257,$G$4:$G12257,"Ativo")=1,1,0))</f>
        <v/>
      </c>
    </row>
    <row r="12258" spans="1:55" x14ac:dyDescent="0.3">
      <c r="A12258" s="76"/>
      <c r="B12258" s="104"/>
      <c r="C12258" s="76"/>
      <c r="D12258" s="77"/>
      <c r="E12258" s="12"/>
      <c r="F12258" s="78"/>
      <c r="G12258" s="77"/>
      <c r="H12258" s="79"/>
      <c r="BA12258" s="5" t="str">
        <f t="shared" si="191"/>
        <v/>
      </c>
      <c r="BB12258" s="5" t="str">
        <f>IF(OR($E12258="",$G12258&lt;&gt;"Ativo"),"",IF(COUNTIFS($E$4:$E12258,$E12258,$A$4:$A12258,$A12258,$G$4:$G12258,"Ativo")=1,1,0))</f>
        <v/>
      </c>
      <c r="BC12258" t="str">
        <f>IF(OR($A12258="",$G12258&lt;&gt;"Ativo"),"",IF(COUNTIFS($A$4:$A12258,$A12258,$G$4:$G12258,"Ativo")=1,1,0))</f>
        <v/>
      </c>
    </row>
    <row r="12259" spans="1:55" x14ac:dyDescent="0.3">
      <c r="A12259" s="76"/>
      <c r="B12259" s="104"/>
      <c r="C12259" s="76"/>
      <c r="D12259" s="77"/>
      <c r="E12259" s="12"/>
      <c r="F12259" s="78"/>
      <c r="G12259" s="77"/>
      <c r="H12259" s="79"/>
      <c r="BA12259" s="5" t="str">
        <f t="shared" si="191"/>
        <v/>
      </c>
      <c r="BB12259" s="5" t="str">
        <f>IF(OR($E12259="",$G12259&lt;&gt;"Ativo"),"",IF(COUNTIFS($E$4:$E12259,$E12259,$A$4:$A12259,$A12259,$G$4:$G12259,"Ativo")=1,1,0))</f>
        <v/>
      </c>
      <c r="BC12259" t="str">
        <f>IF(OR($A12259="",$G12259&lt;&gt;"Ativo"),"",IF(COUNTIFS($A$4:$A12259,$A12259,$G$4:$G12259,"Ativo")=1,1,0))</f>
        <v/>
      </c>
    </row>
    <row r="12260" spans="1:55" x14ac:dyDescent="0.3">
      <c r="A12260" s="76"/>
      <c r="B12260" s="104"/>
      <c r="C12260" s="76"/>
      <c r="D12260" s="77"/>
      <c r="E12260" s="12"/>
      <c r="F12260" s="78"/>
      <c r="G12260" s="77"/>
      <c r="H12260" s="79"/>
      <c r="BA12260" s="5" t="str">
        <f t="shared" si="191"/>
        <v/>
      </c>
      <c r="BB12260" s="5" t="str">
        <f>IF(OR($E12260="",$G12260&lt;&gt;"Ativo"),"",IF(COUNTIFS($E$4:$E12260,$E12260,$A$4:$A12260,$A12260,$G$4:$G12260,"Ativo")=1,1,0))</f>
        <v/>
      </c>
      <c r="BC12260" t="str">
        <f>IF(OR($A12260="",$G12260&lt;&gt;"Ativo"),"",IF(COUNTIFS($A$4:$A12260,$A12260,$G$4:$G12260,"Ativo")=1,1,0))</f>
        <v/>
      </c>
    </row>
    <row r="12261" spans="1:55" x14ac:dyDescent="0.3">
      <c r="A12261" s="76"/>
      <c r="B12261" s="104"/>
      <c r="C12261" s="76"/>
      <c r="D12261" s="77"/>
      <c r="E12261" s="12"/>
      <c r="F12261" s="78"/>
      <c r="G12261" s="77"/>
      <c r="H12261" s="79"/>
      <c r="BA12261" s="5" t="str">
        <f t="shared" si="191"/>
        <v/>
      </c>
      <c r="BB12261" s="5" t="str">
        <f>IF(OR($E12261="",$G12261&lt;&gt;"Ativo"),"",IF(COUNTIFS($E$4:$E12261,$E12261,$A$4:$A12261,$A12261,$G$4:$G12261,"Ativo")=1,1,0))</f>
        <v/>
      </c>
      <c r="BC12261" t="str">
        <f>IF(OR($A12261="",$G12261&lt;&gt;"Ativo"),"",IF(COUNTIFS($A$4:$A12261,$A12261,$G$4:$G12261,"Ativo")=1,1,0))</f>
        <v/>
      </c>
    </row>
    <row r="12262" spans="1:55" x14ac:dyDescent="0.3">
      <c r="A12262" s="76"/>
      <c r="B12262" s="104"/>
      <c r="C12262" s="76"/>
      <c r="D12262" s="77"/>
      <c r="E12262" s="12"/>
      <c r="F12262" s="78"/>
      <c r="G12262" s="77"/>
      <c r="H12262" s="79"/>
      <c r="BA12262" s="5" t="str">
        <f t="shared" si="191"/>
        <v/>
      </c>
      <c r="BB12262" s="5" t="str">
        <f>IF(OR($E12262="",$G12262&lt;&gt;"Ativo"),"",IF(COUNTIFS($E$4:$E12262,$E12262,$A$4:$A12262,$A12262,$G$4:$G12262,"Ativo")=1,1,0))</f>
        <v/>
      </c>
      <c r="BC12262" t="str">
        <f>IF(OR($A12262="",$G12262&lt;&gt;"Ativo"),"",IF(COUNTIFS($A$4:$A12262,$A12262,$G$4:$G12262,"Ativo")=1,1,0))</f>
        <v/>
      </c>
    </row>
    <row r="12263" spans="1:55" x14ac:dyDescent="0.3">
      <c r="A12263" s="76"/>
      <c r="B12263" s="104"/>
      <c r="C12263" s="76"/>
      <c r="D12263" s="77"/>
      <c r="E12263" s="12"/>
      <c r="F12263" s="78"/>
      <c r="G12263" s="77"/>
      <c r="H12263" s="79"/>
      <c r="BA12263" s="5" t="str">
        <f t="shared" si="191"/>
        <v/>
      </c>
      <c r="BB12263" s="5" t="str">
        <f>IF(OR($E12263="",$G12263&lt;&gt;"Ativo"),"",IF(COUNTIFS($E$4:$E12263,$E12263,$A$4:$A12263,$A12263,$G$4:$G12263,"Ativo")=1,1,0))</f>
        <v/>
      </c>
      <c r="BC12263" t="str">
        <f>IF(OR($A12263="",$G12263&lt;&gt;"Ativo"),"",IF(COUNTIFS($A$4:$A12263,$A12263,$G$4:$G12263,"Ativo")=1,1,0))</f>
        <v/>
      </c>
    </row>
    <row r="12264" spans="1:55" x14ac:dyDescent="0.3">
      <c r="A12264" s="76"/>
      <c r="B12264" s="104"/>
      <c r="C12264" s="76"/>
      <c r="D12264" s="77"/>
      <c r="E12264" s="12"/>
      <c r="F12264" s="78"/>
      <c r="G12264" s="77"/>
      <c r="H12264" s="79"/>
      <c r="BA12264" s="5" t="str">
        <f t="shared" si="191"/>
        <v/>
      </c>
      <c r="BB12264" s="5" t="str">
        <f>IF(OR($E12264="",$G12264&lt;&gt;"Ativo"),"",IF(COUNTIFS($E$4:$E12264,$E12264,$A$4:$A12264,$A12264,$G$4:$G12264,"Ativo")=1,1,0))</f>
        <v/>
      </c>
      <c r="BC12264" t="str">
        <f>IF(OR($A12264="",$G12264&lt;&gt;"Ativo"),"",IF(COUNTIFS($A$4:$A12264,$A12264,$G$4:$G12264,"Ativo")=1,1,0))</f>
        <v/>
      </c>
    </row>
    <row r="12265" spans="1:55" x14ac:dyDescent="0.3">
      <c r="A12265" s="76"/>
      <c r="B12265" s="104"/>
      <c r="C12265" s="76"/>
      <c r="D12265" s="77"/>
      <c r="E12265" s="12"/>
      <c r="F12265" s="78"/>
      <c r="G12265" s="77"/>
      <c r="H12265" s="79"/>
      <c r="BA12265" s="5" t="str">
        <f t="shared" si="191"/>
        <v/>
      </c>
      <c r="BB12265" s="5" t="str">
        <f>IF(OR($E12265="",$G12265&lt;&gt;"Ativo"),"",IF(COUNTIFS($E$4:$E12265,$E12265,$A$4:$A12265,$A12265,$G$4:$G12265,"Ativo")=1,1,0))</f>
        <v/>
      </c>
      <c r="BC12265" t="str">
        <f>IF(OR($A12265="",$G12265&lt;&gt;"Ativo"),"",IF(COUNTIFS($A$4:$A12265,$A12265,$G$4:$G12265,"Ativo")=1,1,0))</f>
        <v/>
      </c>
    </row>
    <row r="12266" spans="1:55" x14ac:dyDescent="0.3">
      <c r="A12266" s="76"/>
      <c r="B12266" s="104"/>
      <c r="C12266" s="76"/>
      <c r="D12266" s="77"/>
      <c r="E12266" s="12"/>
      <c r="F12266" s="78"/>
      <c r="G12266" s="77"/>
      <c r="H12266" s="79"/>
      <c r="BA12266" s="5" t="str">
        <f t="shared" si="191"/>
        <v/>
      </c>
      <c r="BB12266" s="5" t="str">
        <f>IF(OR($E12266="",$G12266&lt;&gt;"Ativo"),"",IF(COUNTIFS($E$4:$E12266,$E12266,$A$4:$A12266,$A12266,$G$4:$G12266,"Ativo")=1,1,0))</f>
        <v/>
      </c>
      <c r="BC12266" t="str">
        <f>IF(OR($A12266="",$G12266&lt;&gt;"Ativo"),"",IF(COUNTIFS($A$4:$A12266,$A12266,$G$4:$G12266,"Ativo")=1,1,0))</f>
        <v/>
      </c>
    </row>
    <row r="12267" spans="1:55" x14ac:dyDescent="0.3">
      <c r="A12267" s="76"/>
      <c r="B12267" s="104"/>
      <c r="C12267" s="76"/>
      <c r="D12267" s="77"/>
      <c r="E12267" s="12"/>
      <c r="F12267" s="78"/>
      <c r="G12267" s="77"/>
      <c r="H12267" s="79"/>
      <c r="BA12267" s="5" t="str">
        <f t="shared" si="191"/>
        <v/>
      </c>
      <c r="BB12267" s="5" t="str">
        <f>IF(OR($E12267="",$G12267&lt;&gt;"Ativo"),"",IF(COUNTIFS($E$4:$E12267,$E12267,$A$4:$A12267,$A12267,$G$4:$G12267,"Ativo")=1,1,0))</f>
        <v/>
      </c>
      <c r="BC12267" t="str">
        <f>IF(OR($A12267="",$G12267&lt;&gt;"Ativo"),"",IF(COUNTIFS($A$4:$A12267,$A12267,$G$4:$G12267,"Ativo")=1,1,0))</f>
        <v/>
      </c>
    </row>
    <row r="12268" spans="1:55" x14ac:dyDescent="0.3">
      <c r="A12268" s="76"/>
      <c r="B12268" s="104"/>
      <c r="C12268" s="76"/>
      <c r="D12268" s="77"/>
      <c r="E12268" s="12"/>
      <c r="F12268" s="78"/>
      <c r="G12268" s="77"/>
      <c r="H12268" s="79"/>
      <c r="BA12268" s="5" t="str">
        <f t="shared" si="191"/>
        <v/>
      </c>
      <c r="BB12268" s="5" t="str">
        <f>IF(OR($E12268="",$G12268&lt;&gt;"Ativo"),"",IF(COUNTIFS($E$4:$E12268,$E12268,$A$4:$A12268,$A12268,$G$4:$G12268,"Ativo")=1,1,0))</f>
        <v/>
      </c>
      <c r="BC12268" t="str">
        <f>IF(OR($A12268="",$G12268&lt;&gt;"Ativo"),"",IF(COUNTIFS($A$4:$A12268,$A12268,$G$4:$G12268,"Ativo")=1,1,0))</f>
        <v/>
      </c>
    </row>
    <row r="12269" spans="1:55" x14ac:dyDescent="0.3">
      <c r="A12269" s="76"/>
      <c r="B12269" s="104"/>
      <c r="C12269" s="76"/>
      <c r="D12269" s="77"/>
      <c r="E12269" s="12"/>
      <c r="F12269" s="78"/>
      <c r="G12269" s="77"/>
      <c r="H12269" s="79"/>
      <c r="BA12269" s="5" t="str">
        <f t="shared" si="191"/>
        <v/>
      </c>
      <c r="BB12269" s="5" t="str">
        <f>IF(OR($E12269="",$G12269&lt;&gt;"Ativo"),"",IF(COUNTIFS($E$4:$E12269,$E12269,$A$4:$A12269,$A12269,$G$4:$G12269,"Ativo")=1,1,0))</f>
        <v/>
      </c>
      <c r="BC12269" t="str">
        <f>IF(OR($A12269="",$G12269&lt;&gt;"Ativo"),"",IF(COUNTIFS($A$4:$A12269,$A12269,$G$4:$G12269,"Ativo")=1,1,0))</f>
        <v/>
      </c>
    </row>
    <row r="12270" spans="1:55" x14ac:dyDescent="0.3">
      <c r="A12270" s="76"/>
      <c r="B12270" s="104"/>
      <c r="C12270" s="76"/>
      <c r="D12270" s="77"/>
      <c r="E12270" s="12"/>
      <c r="F12270" s="78"/>
      <c r="G12270" s="77"/>
      <c r="H12270" s="79"/>
      <c r="BA12270" s="5" t="str">
        <f t="shared" si="191"/>
        <v/>
      </c>
      <c r="BB12270" s="5" t="str">
        <f>IF(OR($E12270="",$G12270&lt;&gt;"Ativo"),"",IF(COUNTIFS($E$4:$E12270,$E12270,$A$4:$A12270,$A12270,$G$4:$G12270,"Ativo")=1,1,0))</f>
        <v/>
      </c>
      <c r="BC12270" t="str">
        <f>IF(OR($A12270="",$G12270&lt;&gt;"Ativo"),"",IF(COUNTIFS($A$4:$A12270,$A12270,$G$4:$G12270,"Ativo")=1,1,0))</f>
        <v/>
      </c>
    </row>
    <row r="12271" spans="1:55" x14ac:dyDescent="0.3">
      <c r="A12271" s="76"/>
      <c r="B12271" s="104"/>
      <c r="C12271" s="76"/>
      <c r="D12271" s="77"/>
      <c r="E12271" s="12"/>
      <c r="F12271" s="78"/>
      <c r="G12271" s="77"/>
      <c r="H12271" s="79"/>
      <c r="BA12271" s="5" t="str">
        <f t="shared" si="191"/>
        <v/>
      </c>
      <c r="BB12271" s="5" t="str">
        <f>IF(OR($E12271="",$G12271&lt;&gt;"Ativo"),"",IF(COUNTIFS($E$4:$E12271,$E12271,$A$4:$A12271,$A12271,$G$4:$G12271,"Ativo")=1,1,0))</f>
        <v/>
      </c>
      <c r="BC12271" t="str">
        <f>IF(OR($A12271="",$G12271&lt;&gt;"Ativo"),"",IF(COUNTIFS($A$4:$A12271,$A12271,$G$4:$G12271,"Ativo")=1,1,0))</f>
        <v/>
      </c>
    </row>
    <row r="12272" spans="1:55" x14ac:dyDescent="0.3">
      <c r="A12272" s="76"/>
      <c r="B12272" s="104"/>
      <c r="C12272" s="76"/>
      <c r="D12272" s="77"/>
      <c r="E12272" s="12"/>
      <c r="F12272" s="78"/>
      <c r="G12272" s="77"/>
      <c r="H12272" s="79"/>
      <c r="BA12272" s="5" t="str">
        <f t="shared" si="191"/>
        <v/>
      </c>
      <c r="BB12272" s="5" t="str">
        <f>IF(OR($E12272="",$G12272&lt;&gt;"Ativo"),"",IF(COUNTIFS($E$4:$E12272,$E12272,$A$4:$A12272,$A12272,$G$4:$G12272,"Ativo")=1,1,0))</f>
        <v/>
      </c>
      <c r="BC12272" t="str">
        <f>IF(OR($A12272="",$G12272&lt;&gt;"Ativo"),"",IF(COUNTIFS($A$4:$A12272,$A12272,$G$4:$G12272,"Ativo")=1,1,0))</f>
        <v/>
      </c>
    </row>
    <row r="12273" spans="1:55" x14ac:dyDescent="0.3">
      <c r="A12273" s="76"/>
      <c r="B12273" s="104"/>
      <c r="C12273" s="76"/>
      <c r="D12273" s="77"/>
      <c r="E12273" s="12"/>
      <c r="F12273" s="78"/>
      <c r="G12273" s="77"/>
      <c r="H12273" s="79"/>
      <c r="BA12273" s="5" t="str">
        <f t="shared" si="191"/>
        <v/>
      </c>
      <c r="BB12273" s="5" t="str">
        <f>IF(OR($E12273="",$G12273&lt;&gt;"Ativo"),"",IF(COUNTIFS($E$4:$E12273,$E12273,$A$4:$A12273,$A12273,$G$4:$G12273,"Ativo")=1,1,0))</f>
        <v/>
      </c>
      <c r="BC12273" t="str">
        <f>IF(OR($A12273="",$G12273&lt;&gt;"Ativo"),"",IF(COUNTIFS($A$4:$A12273,$A12273,$G$4:$G12273,"Ativo")=1,1,0))</f>
        <v/>
      </c>
    </row>
    <row r="12274" spans="1:55" x14ac:dyDescent="0.3">
      <c r="A12274" s="76"/>
      <c r="B12274" s="104"/>
      <c r="C12274" s="76"/>
      <c r="D12274" s="77"/>
      <c r="E12274" s="12"/>
      <c r="F12274" s="78"/>
      <c r="G12274" s="77"/>
      <c r="H12274" s="79"/>
      <c r="BA12274" s="5" t="str">
        <f t="shared" si="191"/>
        <v/>
      </c>
      <c r="BB12274" s="5" t="str">
        <f>IF(OR($E12274="",$G12274&lt;&gt;"Ativo"),"",IF(COUNTIFS($E$4:$E12274,$E12274,$A$4:$A12274,$A12274,$G$4:$G12274,"Ativo")=1,1,0))</f>
        <v/>
      </c>
      <c r="BC12274" t="str">
        <f>IF(OR($A12274="",$G12274&lt;&gt;"Ativo"),"",IF(COUNTIFS($A$4:$A12274,$A12274,$G$4:$G12274,"Ativo")=1,1,0))</f>
        <v/>
      </c>
    </row>
    <row r="12275" spans="1:55" x14ac:dyDescent="0.3">
      <c r="A12275" s="76"/>
      <c r="B12275" s="104"/>
      <c r="C12275" s="76"/>
      <c r="D12275" s="77"/>
      <c r="E12275" s="12"/>
      <c r="F12275" s="78"/>
      <c r="G12275" s="77"/>
      <c r="H12275" s="79"/>
      <c r="BA12275" s="5" t="str">
        <f t="shared" si="191"/>
        <v/>
      </c>
      <c r="BB12275" s="5" t="str">
        <f>IF(OR($E12275="",$G12275&lt;&gt;"Ativo"),"",IF(COUNTIFS($E$4:$E12275,$E12275,$A$4:$A12275,$A12275,$G$4:$G12275,"Ativo")=1,1,0))</f>
        <v/>
      </c>
      <c r="BC12275" t="str">
        <f>IF(OR($A12275="",$G12275&lt;&gt;"Ativo"),"",IF(COUNTIFS($A$4:$A12275,$A12275,$G$4:$G12275,"Ativo")=1,1,0))</f>
        <v/>
      </c>
    </row>
    <row r="12276" spans="1:55" x14ac:dyDescent="0.3">
      <c r="A12276" s="76"/>
      <c r="B12276" s="104"/>
      <c r="C12276" s="76"/>
      <c r="D12276" s="77"/>
      <c r="E12276" s="12"/>
      <c r="F12276" s="78"/>
      <c r="G12276" s="77"/>
      <c r="H12276" s="79"/>
      <c r="BA12276" s="5" t="str">
        <f t="shared" si="191"/>
        <v/>
      </c>
      <c r="BB12276" s="5" t="str">
        <f>IF(OR($E12276="",$G12276&lt;&gt;"Ativo"),"",IF(COUNTIFS($E$4:$E12276,$E12276,$A$4:$A12276,$A12276,$G$4:$G12276,"Ativo")=1,1,0))</f>
        <v/>
      </c>
      <c r="BC12276" t="str">
        <f>IF(OR($A12276="",$G12276&lt;&gt;"Ativo"),"",IF(COUNTIFS($A$4:$A12276,$A12276,$G$4:$G12276,"Ativo")=1,1,0))</f>
        <v/>
      </c>
    </row>
    <row r="12277" spans="1:55" x14ac:dyDescent="0.3">
      <c r="A12277" s="76"/>
      <c r="B12277" s="104"/>
      <c r="C12277" s="76"/>
      <c r="D12277" s="77"/>
      <c r="E12277" s="12"/>
      <c r="F12277" s="78"/>
      <c r="G12277" s="77"/>
      <c r="H12277" s="79"/>
      <c r="BA12277" s="5" t="str">
        <f t="shared" si="191"/>
        <v/>
      </c>
      <c r="BB12277" s="5" t="str">
        <f>IF(OR($E12277="",$G12277&lt;&gt;"Ativo"),"",IF(COUNTIFS($E$4:$E12277,$E12277,$A$4:$A12277,$A12277,$G$4:$G12277,"Ativo")=1,1,0))</f>
        <v/>
      </c>
      <c r="BC12277" t="str">
        <f>IF(OR($A12277="",$G12277&lt;&gt;"Ativo"),"",IF(COUNTIFS($A$4:$A12277,$A12277,$G$4:$G12277,"Ativo")=1,1,0))</f>
        <v/>
      </c>
    </row>
    <row r="12278" spans="1:55" x14ac:dyDescent="0.3">
      <c r="A12278" s="76"/>
      <c r="B12278" s="104"/>
      <c r="C12278" s="76"/>
      <c r="D12278" s="77"/>
      <c r="E12278" s="12"/>
      <c r="F12278" s="78"/>
      <c r="G12278" s="77"/>
      <c r="H12278" s="79"/>
      <c r="BA12278" s="5" t="str">
        <f t="shared" si="191"/>
        <v/>
      </c>
      <c r="BB12278" s="5" t="str">
        <f>IF(OR($E12278="",$G12278&lt;&gt;"Ativo"),"",IF(COUNTIFS($E$4:$E12278,$E12278,$A$4:$A12278,$A12278,$G$4:$G12278,"Ativo")=1,1,0))</f>
        <v/>
      </c>
      <c r="BC12278" t="str">
        <f>IF(OR($A12278="",$G12278&lt;&gt;"Ativo"),"",IF(COUNTIFS($A$4:$A12278,$A12278,$G$4:$G12278,"Ativo")=1,1,0))</f>
        <v/>
      </c>
    </row>
    <row r="12279" spans="1:55" x14ac:dyDescent="0.3">
      <c r="A12279" s="76"/>
      <c r="B12279" s="104"/>
      <c r="C12279" s="76"/>
      <c r="D12279" s="77"/>
      <c r="E12279" s="12"/>
      <c r="F12279" s="78"/>
      <c r="G12279" s="77"/>
      <c r="H12279" s="79"/>
      <c r="BA12279" s="5" t="str">
        <f t="shared" si="191"/>
        <v/>
      </c>
      <c r="BB12279" s="5" t="str">
        <f>IF(OR($E12279="",$G12279&lt;&gt;"Ativo"),"",IF(COUNTIFS($E$4:$E12279,$E12279,$A$4:$A12279,$A12279,$G$4:$G12279,"Ativo")=1,1,0))</f>
        <v/>
      </c>
      <c r="BC12279" t="str">
        <f>IF(OR($A12279="",$G12279&lt;&gt;"Ativo"),"",IF(COUNTIFS($A$4:$A12279,$A12279,$G$4:$G12279,"Ativo")=1,1,0))</f>
        <v/>
      </c>
    </row>
    <row r="12280" spans="1:55" x14ac:dyDescent="0.3">
      <c r="A12280" s="76"/>
      <c r="B12280" s="104"/>
      <c r="C12280" s="76"/>
      <c r="D12280" s="77"/>
      <c r="E12280" s="12"/>
      <c r="F12280" s="78"/>
      <c r="G12280" s="77"/>
      <c r="H12280" s="79"/>
      <c r="BA12280" s="5" t="str">
        <f t="shared" si="191"/>
        <v/>
      </c>
      <c r="BB12280" s="5" t="str">
        <f>IF(OR($E12280="",$G12280&lt;&gt;"Ativo"),"",IF(COUNTIFS($E$4:$E12280,$E12280,$A$4:$A12280,$A12280,$G$4:$G12280,"Ativo")=1,1,0))</f>
        <v/>
      </c>
      <c r="BC12280" t="str">
        <f>IF(OR($A12280="",$G12280&lt;&gt;"Ativo"),"",IF(COUNTIFS($A$4:$A12280,$A12280,$G$4:$G12280,"Ativo")=1,1,0))</f>
        <v/>
      </c>
    </row>
    <row r="12281" spans="1:55" x14ac:dyDescent="0.3">
      <c r="A12281" s="76"/>
      <c r="B12281" s="104"/>
      <c r="C12281" s="76"/>
      <c r="D12281" s="77"/>
      <c r="E12281" s="12"/>
      <c r="F12281" s="78"/>
      <c r="G12281" s="77"/>
      <c r="H12281" s="79"/>
      <c r="BA12281" s="5" t="str">
        <f t="shared" si="191"/>
        <v/>
      </c>
      <c r="BB12281" s="5" t="str">
        <f>IF(OR($E12281="",$G12281&lt;&gt;"Ativo"),"",IF(COUNTIFS($E$4:$E12281,$E12281,$A$4:$A12281,$A12281,$G$4:$G12281,"Ativo")=1,1,0))</f>
        <v/>
      </c>
      <c r="BC12281" t="str">
        <f>IF(OR($A12281="",$G12281&lt;&gt;"Ativo"),"",IF(COUNTIFS($A$4:$A12281,$A12281,$G$4:$G12281,"Ativo")=1,1,0))</f>
        <v/>
      </c>
    </row>
    <row r="12282" spans="1:55" x14ac:dyDescent="0.3">
      <c r="A12282" s="76"/>
      <c r="B12282" s="104"/>
      <c r="C12282" s="76"/>
      <c r="D12282" s="77"/>
      <c r="E12282" s="12"/>
      <c r="F12282" s="78"/>
      <c r="G12282" s="77"/>
      <c r="H12282" s="79"/>
      <c r="BA12282" s="5" t="str">
        <f t="shared" si="191"/>
        <v/>
      </c>
      <c r="BB12282" s="5" t="str">
        <f>IF(OR($E12282="",$G12282&lt;&gt;"Ativo"),"",IF(COUNTIFS($E$4:$E12282,$E12282,$A$4:$A12282,$A12282,$G$4:$G12282,"Ativo")=1,1,0))</f>
        <v/>
      </c>
      <c r="BC12282" t="str">
        <f>IF(OR($A12282="",$G12282&lt;&gt;"Ativo"),"",IF(COUNTIFS($A$4:$A12282,$A12282,$G$4:$G12282,"Ativo")=1,1,0))</f>
        <v/>
      </c>
    </row>
    <row r="12283" spans="1:55" x14ac:dyDescent="0.3">
      <c r="A12283" s="76"/>
      <c r="B12283" s="104"/>
      <c r="C12283" s="76"/>
      <c r="D12283" s="77"/>
      <c r="E12283" s="12"/>
      <c r="F12283" s="78"/>
      <c r="G12283" s="77"/>
      <c r="H12283" s="79"/>
      <c r="BA12283" s="5" t="str">
        <f t="shared" si="191"/>
        <v/>
      </c>
      <c r="BB12283" s="5" t="str">
        <f>IF(OR($E12283="",$G12283&lt;&gt;"Ativo"),"",IF(COUNTIFS($E$4:$E12283,$E12283,$A$4:$A12283,$A12283,$G$4:$G12283,"Ativo")=1,1,0))</f>
        <v/>
      </c>
      <c r="BC12283" t="str">
        <f>IF(OR($A12283="",$G12283&lt;&gt;"Ativo"),"",IF(COUNTIFS($A$4:$A12283,$A12283,$G$4:$G12283,"Ativo")=1,1,0))</f>
        <v/>
      </c>
    </row>
    <row r="12284" spans="1:55" x14ac:dyDescent="0.3">
      <c r="A12284" s="76"/>
      <c r="B12284" s="104"/>
      <c r="C12284" s="76"/>
      <c r="D12284" s="77"/>
      <c r="E12284" s="12"/>
      <c r="F12284" s="78"/>
      <c r="G12284" s="77"/>
      <c r="H12284" s="79"/>
      <c r="BA12284" s="5" t="str">
        <f t="shared" si="191"/>
        <v/>
      </c>
      <c r="BB12284" s="5" t="str">
        <f>IF(OR($E12284="",$G12284&lt;&gt;"Ativo"),"",IF(COUNTIFS($E$4:$E12284,$E12284,$A$4:$A12284,$A12284,$G$4:$G12284,"Ativo")=1,1,0))</f>
        <v/>
      </c>
      <c r="BC12284" t="str">
        <f>IF(OR($A12284="",$G12284&lt;&gt;"Ativo"),"",IF(COUNTIFS($A$4:$A12284,$A12284,$G$4:$G12284,"Ativo")=1,1,0))</f>
        <v/>
      </c>
    </row>
    <row r="12285" spans="1:55" x14ac:dyDescent="0.3">
      <c r="A12285" s="76"/>
      <c r="B12285" s="104"/>
      <c r="C12285" s="76"/>
      <c r="D12285" s="77"/>
      <c r="E12285" s="12"/>
      <c r="F12285" s="78"/>
      <c r="G12285" s="77"/>
      <c r="H12285" s="79"/>
      <c r="BA12285" s="5" t="str">
        <f t="shared" si="191"/>
        <v/>
      </c>
      <c r="BB12285" s="5" t="str">
        <f>IF(OR($E12285="",$G12285&lt;&gt;"Ativo"),"",IF(COUNTIFS($E$4:$E12285,$E12285,$A$4:$A12285,$A12285,$G$4:$G12285,"Ativo")=1,1,0))</f>
        <v/>
      </c>
      <c r="BC12285" t="str">
        <f>IF(OR($A12285="",$G12285&lt;&gt;"Ativo"),"",IF(COUNTIFS($A$4:$A12285,$A12285,$G$4:$G12285,"Ativo")=1,1,0))</f>
        <v/>
      </c>
    </row>
    <row r="12286" spans="1:55" x14ac:dyDescent="0.3">
      <c r="A12286" s="76"/>
      <c r="B12286" s="104"/>
      <c r="C12286" s="76"/>
      <c r="D12286" s="77"/>
      <c r="E12286" s="12"/>
      <c r="F12286" s="78"/>
      <c r="G12286" s="77"/>
      <c r="H12286" s="79"/>
      <c r="BA12286" s="5" t="str">
        <f t="shared" si="191"/>
        <v/>
      </c>
      <c r="BB12286" s="5" t="str">
        <f>IF(OR($E12286="",$G12286&lt;&gt;"Ativo"),"",IF(COUNTIFS($E$4:$E12286,$E12286,$A$4:$A12286,$A12286,$G$4:$G12286,"Ativo")=1,1,0))</f>
        <v/>
      </c>
      <c r="BC12286" t="str">
        <f>IF(OR($A12286="",$G12286&lt;&gt;"Ativo"),"",IF(COUNTIFS($A$4:$A12286,$A12286,$G$4:$G12286,"Ativo")=1,1,0))</f>
        <v/>
      </c>
    </row>
    <row r="12287" spans="1:55" x14ac:dyDescent="0.3">
      <c r="A12287" s="76"/>
      <c r="B12287" s="104"/>
      <c r="C12287" s="76"/>
      <c r="D12287" s="77"/>
      <c r="E12287" s="12"/>
      <c r="F12287" s="78"/>
      <c r="G12287" s="77"/>
      <c r="H12287" s="79"/>
      <c r="BA12287" s="5" t="str">
        <f t="shared" si="191"/>
        <v/>
      </c>
      <c r="BB12287" s="5" t="str">
        <f>IF(OR($E12287="",$G12287&lt;&gt;"Ativo"),"",IF(COUNTIFS($E$4:$E12287,$E12287,$A$4:$A12287,$A12287,$G$4:$G12287,"Ativo")=1,1,0))</f>
        <v/>
      </c>
      <c r="BC12287" t="str">
        <f>IF(OR($A12287="",$G12287&lt;&gt;"Ativo"),"",IF(COUNTIFS($A$4:$A12287,$A12287,$G$4:$G12287,"Ativo")=1,1,0))</f>
        <v/>
      </c>
    </row>
    <row r="12288" spans="1:55" x14ac:dyDescent="0.3">
      <c r="A12288" s="76"/>
      <c r="B12288" s="104"/>
      <c r="C12288" s="76"/>
      <c r="D12288" s="77"/>
      <c r="E12288" s="12"/>
      <c r="F12288" s="78"/>
      <c r="G12288" s="77"/>
      <c r="H12288" s="79"/>
      <c r="BA12288" s="5" t="str">
        <f t="shared" si="191"/>
        <v/>
      </c>
      <c r="BB12288" s="5" t="str">
        <f>IF(OR($E12288="",$G12288&lt;&gt;"Ativo"),"",IF(COUNTIFS($E$4:$E12288,$E12288,$A$4:$A12288,$A12288,$G$4:$G12288,"Ativo")=1,1,0))</f>
        <v/>
      </c>
      <c r="BC12288" t="str">
        <f>IF(OR($A12288="",$G12288&lt;&gt;"Ativo"),"",IF(COUNTIFS($A$4:$A12288,$A12288,$G$4:$G12288,"Ativo")=1,1,0))</f>
        <v/>
      </c>
    </row>
    <row r="12289" spans="1:55" x14ac:dyDescent="0.3">
      <c r="A12289" s="76"/>
      <c r="B12289" s="104"/>
      <c r="C12289" s="76"/>
      <c r="D12289" s="77"/>
      <c r="E12289" s="12"/>
      <c r="F12289" s="78"/>
      <c r="G12289" s="77"/>
      <c r="H12289" s="79"/>
      <c r="BA12289" s="5" t="str">
        <f t="shared" si="191"/>
        <v/>
      </c>
      <c r="BB12289" s="5" t="str">
        <f>IF(OR($E12289="",$G12289&lt;&gt;"Ativo"),"",IF(COUNTIFS($E$4:$E12289,$E12289,$A$4:$A12289,$A12289,$G$4:$G12289,"Ativo")=1,1,0))</f>
        <v/>
      </c>
      <c r="BC12289" t="str">
        <f>IF(OR($A12289="",$G12289&lt;&gt;"Ativo"),"",IF(COUNTIFS($A$4:$A12289,$A12289,$G$4:$G12289,"Ativo")=1,1,0))</f>
        <v/>
      </c>
    </row>
    <row r="12290" spans="1:55" x14ac:dyDescent="0.3">
      <c r="A12290" s="76"/>
      <c r="B12290" s="104"/>
      <c r="C12290" s="76"/>
      <c r="D12290" s="77"/>
      <c r="E12290" s="12"/>
      <c r="F12290" s="78"/>
      <c r="G12290" s="77"/>
      <c r="H12290" s="79"/>
      <c r="BA12290" s="5" t="str">
        <f t="shared" si="191"/>
        <v/>
      </c>
      <c r="BB12290" s="5" t="str">
        <f>IF(OR($E12290="",$G12290&lt;&gt;"Ativo"),"",IF(COUNTIFS($E$4:$E12290,$E12290,$A$4:$A12290,$A12290,$G$4:$G12290,"Ativo")=1,1,0))</f>
        <v/>
      </c>
      <c r="BC12290" t="str">
        <f>IF(OR($A12290="",$G12290&lt;&gt;"Ativo"),"",IF(COUNTIFS($A$4:$A12290,$A12290,$G$4:$G12290,"Ativo")=1,1,0))</f>
        <v/>
      </c>
    </row>
    <row r="12291" spans="1:55" x14ac:dyDescent="0.3">
      <c r="A12291" s="76"/>
      <c r="B12291" s="104"/>
      <c r="C12291" s="76"/>
      <c r="D12291" s="77"/>
      <c r="E12291" s="12"/>
      <c r="F12291" s="78"/>
      <c r="G12291" s="77"/>
      <c r="H12291" s="79"/>
      <c r="BA12291" s="5" t="str">
        <f t="shared" si="191"/>
        <v/>
      </c>
      <c r="BB12291" s="5" t="str">
        <f>IF(OR($E12291="",$G12291&lt;&gt;"Ativo"),"",IF(COUNTIFS($E$4:$E12291,$E12291,$A$4:$A12291,$A12291,$G$4:$G12291,"Ativo")=1,1,0))</f>
        <v/>
      </c>
      <c r="BC12291" t="str">
        <f>IF(OR($A12291="",$G12291&lt;&gt;"Ativo"),"",IF(COUNTIFS($A$4:$A12291,$A12291,$G$4:$G12291,"Ativo")=1,1,0))</f>
        <v/>
      </c>
    </row>
    <row r="12292" spans="1:55" x14ac:dyDescent="0.3">
      <c r="A12292" s="76"/>
      <c r="B12292" s="104"/>
      <c r="C12292" s="76"/>
      <c r="D12292" s="77"/>
      <c r="E12292" s="12"/>
      <c r="F12292" s="78"/>
      <c r="G12292" s="77"/>
      <c r="H12292" s="79"/>
      <c r="BA12292" s="5" t="str">
        <f t="shared" ref="BA12292:BA12355" si="192">IF($D12292="","",MID($D12292,4,LEN($D12292)-5))</f>
        <v/>
      </c>
      <c r="BB12292" s="5" t="str">
        <f>IF(OR($E12292="",$G12292&lt;&gt;"Ativo"),"",IF(COUNTIFS($E$4:$E12292,$E12292,$A$4:$A12292,$A12292,$G$4:$G12292,"Ativo")=1,1,0))</f>
        <v/>
      </c>
      <c r="BC12292" t="str">
        <f>IF(OR($A12292="",$G12292&lt;&gt;"Ativo"),"",IF(COUNTIFS($A$4:$A12292,$A12292,$G$4:$G12292,"Ativo")=1,1,0))</f>
        <v/>
      </c>
    </row>
    <row r="12293" spans="1:55" x14ac:dyDescent="0.3">
      <c r="A12293" s="76"/>
      <c r="B12293" s="104"/>
      <c r="C12293" s="76"/>
      <c r="D12293" s="77"/>
      <c r="E12293" s="12"/>
      <c r="F12293" s="78"/>
      <c r="G12293" s="77"/>
      <c r="H12293" s="79"/>
      <c r="BA12293" s="5" t="str">
        <f t="shared" si="192"/>
        <v/>
      </c>
      <c r="BB12293" s="5" t="str">
        <f>IF(OR($E12293="",$G12293&lt;&gt;"Ativo"),"",IF(COUNTIFS($E$4:$E12293,$E12293,$A$4:$A12293,$A12293,$G$4:$G12293,"Ativo")=1,1,0))</f>
        <v/>
      </c>
      <c r="BC12293" t="str">
        <f>IF(OR($A12293="",$G12293&lt;&gt;"Ativo"),"",IF(COUNTIFS($A$4:$A12293,$A12293,$G$4:$G12293,"Ativo")=1,1,0))</f>
        <v/>
      </c>
    </row>
    <row r="12294" spans="1:55" x14ac:dyDescent="0.3">
      <c r="A12294" s="76"/>
      <c r="B12294" s="104"/>
      <c r="C12294" s="76"/>
      <c r="D12294" s="77"/>
      <c r="E12294" s="12"/>
      <c r="F12294" s="78"/>
      <c r="G12294" s="77"/>
      <c r="H12294" s="79"/>
      <c r="BA12294" s="5" t="str">
        <f t="shared" si="192"/>
        <v/>
      </c>
      <c r="BB12294" s="5" t="str">
        <f>IF(OR($E12294="",$G12294&lt;&gt;"Ativo"),"",IF(COUNTIFS($E$4:$E12294,$E12294,$A$4:$A12294,$A12294,$G$4:$G12294,"Ativo")=1,1,0))</f>
        <v/>
      </c>
      <c r="BC12294" t="str">
        <f>IF(OR($A12294="",$G12294&lt;&gt;"Ativo"),"",IF(COUNTIFS($A$4:$A12294,$A12294,$G$4:$G12294,"Ativo")=1,1,0))</f>
        <v/>
      </c>
    </row>
    <row r="12295" spans="1:55" x14ac:dyDescent="0.3">
      <c r="A12295" s="76"/>
      <c r="B12295" s="104"/>
      <c r="C12295" s="76"/>
      <c r="D12295" s="77"/>
      <c r="E12295" s="12"/>
      <c r="F12295" s="78"/>
      <c r="G12295" s="77"/>
      <c r="H12295" s="79"/>
      <c r="BA12295" s="5" t="str">
        <f t="shared" si="192"/>
        <v/>
      </c>
      <c r="BB12295" s="5" t="str">
        <f>IF(OR($E12295="",$G12295&lt;&gt;"Ativo"),"",IF(COUNTIFS($E$4:$E12295,$E12295,$A$4:$A12295,$A12295,$G$4:$G12295,"Ativo")=1,1,0))</f>
        <v/>
      </c>
      <c r="BC12295" t="str">
        <f>IF(OR($A12295="",$G12295&lt;&gt;"Ativo"),"",IF(COUNTIFS($A$4:$A12295,$A12295,$G$4:$G12295,"Ativo")=1,1,0))</f>
        <v/>
      </c>
    </row>
    <row r="12296" spans="1:55" x14ac:dyDescent="0.3">
      <c r="A12296" s="76"/>
      <c r="B12296" s="104"/>
      <c r="C12296" s="76"/>
      <c r="D12296" s="77"/>
      <c r="E12296" s="12"/>
      <c r="F12296" s="78"/>
      <c r="G12296" s="77"/>
      <c r="H12296" s="79"/>
      <c r="BA12296" s="5" t="str">
        <f t="shared" si="192"/>
        <v/>
      </c>
      <c r="BB12296" s="5" t="str">
        <f>IF(OR($E12296="",$G12296&lt;&gt;"Ativo"),"",IF(COUNTIFS($E$4:$E12296,$E12296,$A$4:$A12296,$A12296,$G$4:$G12296,"Ativo")=1,1,0))</f>
        <v/>
      </c>
      <c r="BC12296" t="str">
        <f>IF(OR($A12296="",$G12296&lt;&gt;"Ativo"),"",IF(COUNTIFS($A$4:$A12296,$A12296,$G$4:$G12296,"Ativo")=1,1,0))</f>
        <v/>
      </c>
    </row>
    <row r="12297" spans="1:55" x14ac:dyDescent="0.3">
      <c r="A12297" s="76"/>
      <c r="B12297" s="104"/>
      <c r="C12297" s="76"/>
      <c r="D12297" s="77"/>
      <c r="E12297" s="12"/>
      <c r="F12297" s="78"/>
      <c r="G12297" s="77"/>
      <c r="H12297" s="79"/>
      <c r="BA12297" s="5" t="str">
        <f t="shared" si="192"/>
        <v/>
      </c>
      <c r="BB12297" s="5" t="str">
        <f>IF(OR($E12297="",$G12297&lt;&gt;"Ativo"),"",IF(COUNTIFS($E$4:$E12297,$E12297,$A$4:$A12297,$A12297,$G$4:$G12297,"Ativo")=1,1,0))</f>
        <v/>
      </c>
      <c r="BC12297" t="str">
        <f>IF(OR($A12297="",$G12297&lt;&gt;"Ativo"),"",IF(COUNTIFS($A$4:$A12297,$A12297,$G$4:$G12297,"Ativo")=1,1,0))</f>
        <v/>
      </c>
    </row>
    <row r="12298" spans="1:55" x14ac:dyDescent="0.3">
      <c r="A12298" s="76"/>
      <c r="B12298" s="104"/>
      <c r="C12298" s="76"/>
      <c r="D12298" s="77"/>
      <c r="E12298" s="12"/>
      <c r="F12298" s="78"/>
      <c r="G12298" s="77"/>
      <c r="H12298" s="79"/>
      <c r="BA12298" s="5" t="str">
        <f t="shared" si="192"/>
        <v/>
      </c>
      <c r="BB12298" s="5" t="str">
        <f>IF(OR($E12298="",$G12298&lt;&gt;"Ativo"),"",IF(COUNTIFS($E$4:$E12298,$E12298,$A$4:$A12298,$A12298,$G$4:$G12298,"Ativo")=1,1,0))</f>
        <v/>
      </c>
      <c r="BC12298" t="str">
        <f>IF(OR($A12298="",$G12298&lt;&gt;"Ativo"),"",IF(COUNTIFS($A$4:$A12298,$A12298,$G$4:$G12298,"Ativo")=1,1,0))</f>
        <v/>
      </c>
    </row>
    <row r="12299" spans="1:55" x14ac:dyDescent="0.3">
      <c r="A12299" s="76"/>
      <c r="B12299" s="104"/>
      <c r="C12299" s="76"/>
      <c r="D12299" s="77"/>
      <c r="E12299" s="12"/>
      <c r="F12299" s="78"/>
      <c r="G12299" s="77"/>
      <c r="H12299" s="79"/>
      <c r="BA12299" s="5" t="str">
        <f t="shared" si="192"/>
        <v/>
      </c>
      <c r="BB12299" s="5" t="str">
        <f>IF(OR($E12299="",$G12299&lt;&gt;"Ativo"),"",IF(COUNTIFS($E$4:$E12299,$E12299,$A$4:$A12299,$A12299,$G$4:$G12299,"Ativo")=1,1,0))</f>
        <v/>
      </c>
      <c r="BC12299" t="str">
        <f>IF(OR($A12299="",$G12299&lt;&gt;"Ativo"),"",IF(COUNTIFS($A$4:$A12299,$A12299,$G$4:$G12299,"Ativo")=1,1,0))</f>
        <v/>
      </c>
    </row>
    <row r="12300" spans="1:55" x14ac:dyDescent="0.3">
      <c r="A12300" s="76"/>
      <c r="B12300" s="104"/>
      <c r="C12300" s="76"/>
      <c r="D12300" s="77"/>
      <c r="E12300" s="12"/>
      <c r="F12300" s="78"/>
      <c r="G12300" s="77"/>
      <c r="H12300" s="79"/>
      <c r="BA12300" s="5" t="str">
        <f t="shared" si="192"/>
        <v/>
      </c>
      <c r="BB12300" s="5" t="str">
        <f>IF(OR($E12300="",$G12300&lt;&gt;"Ativo"),"",IF(COUNTIFS($E$4:$E12300,$E12300,$A$4:$A12300,$A12300,$G$4:$G12300,"Ativo")=1,1,0))</f>
        <v/>
      </c>
      <c r="BC12300" t="str">
        <f>IF(OR($A12300="",$G12300&lt;&gt;"Ativo"),"",IF(COUNTIFS($A$4:$A12300,$A12300,$G$4:$G12300,"Ativo")=1,1,0))</f>
        <v/>
      </c>
    </row>
    <row r="12301" spans="1:55" x14ac:dyDescent="0.3">
      <c r="A12301" s="76"/>
      <c r="B12301" s="104"/>
      <c r="C12301" s="76"/>
      <c r="D12301" s="77"/>
      <c r="E12301" s="12"/>
      <c r="F12301" s="78"/>
      <c r="G12301" s="77"/>
      <c r="H12301" s="79"/>
      <c r="BA12301" s="5" t="str">
        <f t="shared" si="192"/>
        <v/>
      </c>
      <c r="BB12301" s="5" t="str">
        <f>IF(OR($E12301="",$G12301&lt;&gt;"Ativo"),"",IF(COUNTIFS($E$4:$E12301,$E12301,$A$4:$A12301,$A12301,$G$4:$G12301,"Ativo")=1,1,0))</f>
        <v/>
      </c>
      <c r="BC12301" t="str">
        <f>IF(OR($A12301="",$G12301&lt;&gt;"Ativo"),"",IF(COUNTIFS($A$4:$A12301,$A12301,$G$4:$G12301,"Ativo")=1,1,0))</f>
        <v/>
      </c>
    </row>
    <row r="12302" spans="1:55" x14ac:dyDescent="0.3">
      <c r="A12302" s="76"/>
      <c r="B12302" s="104"/>
      <c r="C12302" s="76"/>
      <c r="D12302" s="77"/>
      <c r="E12302" s="12"/>
      <c r="F12302" s="78"/>
      <c r="G12302" s="77"/>
      <c r="H12302" s="79"/>
      <c r="BA12302" s="5" t="str">
        <f t="shared" si="192"/>
        <v/>
      </c>
      <c r="BB12302" s="5" t="str">
        <f>IF(OR($E12302="",$G12302&lt;&gt;"Ativo"),"",IF(COUNTIFS($E$4:$E12302,$E12302,$A$4:$A12302,$A12302,$G$4:$G12302,"Ativo")=1,1,0))</f>
        <v/>
      </c>
      <c r="BC12302" t="str">
        <f>IF(OR($A12302="",$G12302&lt;&gt;"Ativo"),"",IF(COUNTIFS($A$4:$A12302,$A12302,$G$4:$G12302,"Ativo")=1,1,0))</f>
        <v/>
      </c>
    </row>
    <row r="12303" spans="1:55" x14ac:dyDescent="0.3">
      <c r="A12303" s="76"/>
      <c r="B12303" s="104"/>
      <c r="C12303" s="76"/>
      <c r="D12303" s="77"/>
      <c r="E12303" s="12"/>
      <c r="F12303" s="78"/>
      <c r="G12303" s="77"/>
      <c r="H12303" s="79"/>
      <c r="BA12303" s="5" t="str">
        <f t="shared" si="192"/>
        <v/>
      </c>
      <c r="BB12303" s="5" t="str">
        <f>IF(OR($E12303="",$G12303&lt;&gt;"Ativo"),"",IF(COUNTIFS($E$4:$E12303,$E12303,$A$4:$A12303,$A12303,$G$4:$G12303,"Ativo")=1,1,0))</f>
        <v/>
      </c>
      <c r="BC12303" t="str">
        <f>IF(OR($A12303="",$G12303&lt;&gt;"Ativo"),"",IF(COUNTIFS($A$4:$A12303,$A12303,$G$4:$G12303,"Ativo")=1,1,0))</f>
        <v/>
      </c>
    </row>
    <row r="12304" spans="1:55" x14ac:dyDescent="0.3">
      <c r="A12304" s="76"/>
      <c r="B12304" s="104"/>
      <c r="C12304" s="76"/>
      <c r="D12304" s="77"/>
      <c r="E12304" s="12"/>
      <c r="F12304" s="78"/>
      <c r="G12304" s="77"/>
      <c r="H12304" s="79"/>
      <c r="BA12304" s="5" t="str">
        <f t="shared" si="192"/>
        <v/>
      </c>
      <c r="BB12304" s="5" t="str">
        <f>IF(OR($E12304="",$G12304&lt;&gt;"Ativo"),"",IF(COUNTIFS($E$4:$E12304,$E12304,$A$4:$A12304,$A12304,$G$4:$G12304,"Ativo")=1,1,0))</f>
        <v/>
      </c>
      <c r="BC12304" t="str">
        <f>IF(OR($A12304="",$G12304&lt;&gt;"Ativo"),"",IF(COUNTIFS($A$4:$A12304,$A12304,$G$4:$G12304,"Ativo")=1,1,0))</f>
        <v/>
      </c>
    </row>
    <row r="12305" spans="1:55" x14ac:dyDescent="0.3">
      <c r="A12305" s="76"/>
      <c r="B12305" s="104"/>
      <c r="C12305" s="76"/>
      <c r="D12305" s="77"/>
      <c r="E12305" s="12"/>
      <c r="F12305" s="78"/>
      <c r="G12305" s="77"/>
      <c r="H12305" s="79"/>
      <c r="BA12305" s="5" t="str">
        <f t="shared" si="192"/>
        <v/>
      </c>
      <c r="BB12305" s="5" t="str">
        <f>IF(OR($E12305="",$G12305&lt;&gt;"Ativo"),"",IF(COUNTIFS($E$4:$E12305,$E12305,$A$4:$A12305,$A12305,$G$4:$G12305,"Ativo")=1,1,0))</f>
        <v/>
      </c>
      <c r="BC12305" t="str">
        <f>IF(OR($A12305="",$G12305&lt;&gt;"Ativo"),"",IF(COUNTIFS($A$4:$A12305,$A12305,$G$4:$G12305,"Ativo")=1,1,0))</f>
        <v/>
      </c>
    </row>
    <row r="12306" spans="1:55" x14ac:dyDescent="0.3">
      <c r="A12306" s="76"/>
      <c r="B12306" s="104"/>
      <c r="C12306" s="76"/>
      <c r="D12306" s="77"/>
      <c r="E12306" s="12"/>
      <c r="F12306" s="78"/>
      <c r="G12306" s="77"/>
      <c r="H12306" s="79"/>
      <c r="BA12306" s="5" t="str">
        <f t="shared" si="192"/>
        <v/>
      </c>
      <c r="BB12306" s="5" t="str">
        <f>IF(OR($E12306="",$G12306&lt;&gt;"Ativo"),"",IF(COUNTIFS($E$4:$E12306,$E12306,$A$4:$A12306,$A12306,$G$4:$G12306,"Ativo")=1,1,0))</f>
        <v/>
      </c>
      <c r="BC12306" t="str">
        <f>IF(OR($A12306="",$G12306&lt;&gt;"Ativo"),"",IF(COUNTIFS($A$4:$A12306,$A12306,$G$4:$G12306,"Ativo")=1,1,0))</f>
        <v/>
      </c>
    </row>
    <row r="12307" spans="1:55" x14ac:dyDescent="0.3">
      <c r="A12307" s="76"/>
      <c r="B12307" s="104"/>
      <c r="C12307" s="76"/>
      <c r="D12307" s="77"/>
      <c r="E12307" s="12"/>
      <c r="F12307" s="78"/>
      <c r="G12307" s="77"/>
      <c r="H12307" s="79"/>
      <c r="BA12307" s="5" t="str">
        <f t="shared" si="192"/>
        <v/>
      </c>
      <c r="BB12307" s="5" t="str">
        <f>IF(OR($E12307="",$G12307&lt;&gt;"Ativo"),"",IF(COUNTIFS($E$4:$E12307,$E12307,$A$4:$A12307,$A12307,$G$4:$G12307,"Ativo")=1,1,0))</f>
        <v/>
      </c>
      <c r="BC12307" t="str">
        <f>IF(OR($A12307="",$G12307&lt;&gt;"Ativo"),"",IF(COUNTIFS($A$4:$A12307,$A12307,$G$4:$G12307,"Ativo")=1,1,0))</f>
        <v/>
      </c>
    </row>
    <row r="12308" spans="1:55" x14ac:dyDescent="0.3">
      <c r="A12308" s="76"/>
      <c r="B12308" s="104"/>
      <c r="C12308" s="76"/>
      <c r="D12308" s="77"/>
      <c r="E12308" s="12"/>
      <c r="F12308" s="78"/>
      <c r="G12308" s="77"/>
      <c r="H12308" s="79"/>
      <c r="BA12308" s="5" t="str">
        <f t="shared" si="192"/>
        <v/>
      </c>
      <c r="BB12308" s="5" t="str">
        <f>IF(OR($E12308="",$G12308&lt;&gt;"Ativo"),"",IF(COUNTIFS($E$4:$E12308,$E12308,$A$4:$A12308,$A12308,$G$4:$G12308,"Ativo")=1,1,0))</f>
        <v/>
      </c>
      <c r="BC12308" t="str">
        <f>IF(OR($A12308="",$G12308&lt;&gt;"Ativo"),"",IF(COUNTIFS($A$4:$A12308,$A12308,$G$4:$G12308,"Ativo")=1,1,0))</f>
        <v/>
      </c>
    </row>
    <row r="12309" spans="1:55" x14ac:dyDescent="0.3">
      <c r="A12309" s="76"/>
      <c r="B12309" s="104"/>
      <c r="C12309" s="76"/>
      <c r="D12309" s="77"/>
      <c r="E12309" s="12"/>
      <c r="F12309" s="78"/>
      <c r="G12309" s="77"/>
      <c r="H12309" s="79"/>
      <c r="BA12309" s="5" t="str">
        <f t="shared" si="192"/>
        <v/>
      </c>
      <c r="BB12309" s="5" t="str">
        <f>IF(OR($E12309="",$G12309&lt;&gt;"Ativo"),"",IF(COUNTIFS($E$4:$E12309,$E12309,$A$4:$A12309,$A12309,$G$4:$G12309,"Ativo")=1,1,0))</f>
        <v/>
      </c>
      <c r="BC12309" t="str">
        <f>IF(OR($A12309="",$G12309&lt;&gt;"Ativo"),"",IF(COUNTIFS($A$4:$A12309,$A12309,$G$4:$G12309,"Ativo")=1,1,0))</f>
        <v/>
      </c>
    </row>
    <row r="12310" spans="1:55" x14ac:dyDescent="0.3">
      <c r="A12310" s="76"/>
      <c r="B12310" s="104"/>
      <c r="C12310" s="76"/>
      <c r="D12310" s="77"/>
      <c r="E12310" s="12"/>
      <c r="F12310" s="78"/>
      <c r="G12310" s="77"/>
      <c r="H12310" s="79"/>
      <c r="BA12310" s="5" t="str">
        <f t="shared" si="192"/>
        <v/>
      </c>
      <c r="BB12310" s="5" t="str">
        <f>IF(OR($E12310="",$G12310&lt;&gt;"Ativo"),"",IF(COUNTIFS($E$4:$E12310,$E12310,$A$4:$A12310,$A12310,$G$4:$G12310,"Ativo")=1,1,0))</f>
        <v/>
      </c>
      <c r="BC12310" t="str">
        <f>IF(OR($A12310="",$G12310&lt;&gt;"Ativo"),"",IF(COUNTIFS($A$4:$A12310,$A12310,$G$4:$G12310,"Ativo")=1,1,0))</f>
        <v/>
      </c>
    </row>
    <row r="12311" spans="1:55" x14ac:dyDescent="0.3">
      <c r="A12311" s="76"/>
      <c r="B12311" s="104"/>
      <c r="C12311" s="76"/>
      <c r="D12311" s="77"/>
      <c r="E12311" s="12"/>
      <c r="F12311" s="78"/>
      <c r="G12311" s="77"/>
      <c r="H12311" s="79"/>
      <c r="BA12311" s="5" t="str">
        <f t="shared" si="192"/>
        <v/>
      </c>
      <c r="BB12311" s="5" t="str">
        <f>IF(OR($E12311="",$G12311&lt;&gt;"Ativo"),"",IF(COUNTIFS($E$4:$E12311,$E12311,$A$4:$A12311,$A12311,$G$4:$G12311,"Ativo")=1,1,0))</f>
        <v/>
      </c>
      <c r="BC12311" t="str">
        <f>IF(OR($A12311="",$G12311&lt;&gt;"Ativo"),"",IF(COUNTIFS($A$4:$A12311,$A12311,$G$4:$G12311,"Ativo")=1,1,0))</f>
        <v/>
      </c>
    </row>
    <row r="12312" spans="1:55" x14ac:dyDescent="0.3">
      <c r="A12312" s="76"/>
      <c r="B12312" s="104"/>
      <c r="C12312" s="76"/>
      <c r="D12312" s="77"/>
      <c r="E12312" s="12"/>
      <c r="F12312" s="78"/>
      <c r="G12312" s="77"/>
      <c r="H12312" s="79"/>
      <c r="BA12312" s="5" t="str">
        <f t="shared" si="192"/>
        <v/>
      </c>
      <c r="BB12312" s="5" t="str">
        <f>IF(OR($E12312="",$G12312&lt;&gt;"Ativo"),"",IF(COUNTIFS($E$4:$E12312,$E12312,$A$4:$A12312,$A12312,$G$4:$G12312,"Ativo")=1,1,0))</f>
        <v/>
      </c>
      <c r="BC12312" t="str">
        <f>IF(OR($A12312="",$G12312&lt;&gt;"Ativo"),"",IF(COUNTIFS($A$4:$A12312,$A12312,$G$4:$G12312,"Ativo")=1,1,0))</f>
        <v/>
      </c>
    </row>
    <row r="12313" spans="1:55" x14ac:dyDescent="0.3">
      <c r="A12313" s="76"/>
      <c r="B12313" s="104"/>
      <c r="C12313" s="76"/>
      <c r="D12313" s="77"/>
      <c r="E12313" s="12"/>
      <c r="F12313" s="78"/>
      <c r="G12313" s="77"/>
      <c r="H12313" s="79"/>
      <c r="BA12313" s="5" t="str">
        <f t="shared" si="192"/>
        <v/>
      </c>
      <c r="BB12313" s="5" t="str">
        <f>IF(OR($E12313="",$G12313&lt;&gt;"Ativo"),"",IF(COUNTIFS($E$4:$E12313,$E12313,$A$4:$A12313,$A12313,$G$4:$G12313,"Ativo")=1,1,0))</f>
        <v/>
      </c>
      <c r="BC12313" t="str">
        <f>IF(OR($A12313="",$G12313&lt;&gt;"Ativo"),"",IF(COUNTIFS($A$4:$A12313,$A12313,$G$4:$G12313,"Ativo")=1,1,0))</f>
        <v/>
      </c>
    </row>
    <row r="12314" spans="1:55" x14ac:dyDescent="0.3">
      <c r="A12314" s="76"/>
      <c r="B12314" s="104"/>
      <c r="C12314" s="76"/>
      <c r="D12314" s="77"/>
      <c r="E12314" s="12"/>
      <c r="F12314" s="78"/>
      <c r="G12314" s="77"/>
      <c r="H12314" s="79"/>
      <c r="BA12314" s="5" t="str">
        <f t="shared" si="192"/>
        <v/>
      </c>
      <c r="BB12314" s="5" t="str">
        <f>IF(OR($E12314="",$G12314&lt;&gt;"Ativo"),"",IF(COUNTIFS($E$4:$E12314,$E12314,$A$4:$A12314,$A12314,$G$4:$G12314,"Ativo")=1,1,0))</f>
        <v/>
      </c>
      <c r="BC12314" t="str">
        <f>IF(OR($A12314="",$G12314&lt;&gt;"Ativo"),"",IF(COUNTIFS($A$4:$A12314,$A12314,$G$4:$G12314,"Ativo")=1,1,0))</f>
        <v/>
      </c>
    </row>
    <row r="12315" spans="1:55" x14ac:dyDescent="0.3">
      <c r="A12315" s="76"/>
      <c r="B12315" s="104"/>
      <c r="C12315" s="76"/>
      <c r="D12315" s="77"/>
      <c r="E12315" s="12"/>
      <c r="F12315" s="78"/>
      <c r="G12315" s="77"/>
      <c r="H12315" s="79"/>
      <c r="BA12315" s="5" t="str">
        <f t="shared" si="192"/>
        <v/>
      </c>
      <c r="BB12315" s="5" t="str">
        <f>IF(OR($E12315="",$G12315&lt;&gt;"Ativo"),"",IF(COUNTIFS($E$4:$E12315,$E12315,$A$4:$A12315,$A12315,$G$4:$G12315,"Ativo")=1,1,0))</f>
        <v/>
      </c>
      <c r="BC12315" t="str">
        <f>IF(OR($A12315="",$G12315&lt;&gt;"Ativo"),"",IF(COUNTIFS($A$4:$A12315,$A12315,$G$4:$G12315,"Ativo")=1,1,0))</f>
        <v/>
      </c>
    </row>
    <row r="12316" spans="1:55" x14ac:dyDescent="0.3">
      <c r="A12316" s="76"/>
      <c r="B12316" s="104"/>
      <c r="C12316" s="76"/>
      <c r="D12316" s="77"/>
      <c r="E12316" s="12"/>
      <c r="F12316" s="78"/>
      <c r="G12316" s="77"/>
      <c r="H12316" s="79"/>
      <c r="BA12316" s="5" t="str">
        <f t="shared" si="192"/>
        <v/>
      </c>
      <c r="BB12316" s="5" t="str">
        <f>IF(OR($E12316="",$G12316&lt;&gt;"Ativo"),"",IF(COUNTIFS($E$4:$E12316,$E12316,$A$4:$A12316,$A12316,$G$4:$G12316,"Ativo")=1,1,0))</f>
        <v/>
      </c>
      <c r="BC12316" t="str">
        <f>IF(OR($A12316="",$G12316&lt;&gt;"Ativo"),"",IF(COUNTIFS($A$4:$A12316,$A12316,$G$4:$G12316,"Ativo")=1,1,0))</f>
        <v/>
      </c>
    </row>
    <row r="12317" spans="1:55" x14ac:dyDescent="0.3">
      <c r="A12317" s="76"/>
      <c r="B12317" s="104"/>
      <c r="C12317" s="76"/>
      <c r="D12317" s="77"/>
      <c r="E12317" s="12"/>
      <c r="F12317" s="78"/>
      <c r="G12317" s="77"/>
      <c r="H12317" s="79"/>
      <c r="BA12317" s="5" t="str">
        <f t="shared" si="192"/>
        <v/>
      </c>
      <c r="BB12317" s="5" t="str">
        <f>IF(OR($E12317="",$G12317&lt;&gt;"Ativo"),"",IF(COUNTIFS($E$4:$E12317,$E12317,$A$4:$A12317,$A12317,$G$4:$G12317,"Ativo")=1,1,0))</f>
        <v/>
      </c>
      <c r="BC12317" t="str">
        <f>IF(OR($A12317="",$G12317&lt;&gt;"Ativo"),"",IF(COUNTIFS($A$4:$A12317,$A12317,$G$4:$G12317,"Ativo")=1,1,0))</f>
        <v/>
      </c>
    </row>
    <row r="12318" spans="1:55" x14ac:dyDescent="0.3">
      <c r="A12318" s="76"/>
      <c r="B12318" s="104"/>
      <c r="C12318" s="76"/>
      <c r="D12318" s="77"/>
      <c r="E12318" s="12"/>
      <c r="F12318" s="78"/>
      <c r="G12318" s="77"/>
      <c r="H12318" s="79"/>
      <c r="BA12318" s="5" t="str">
        <f t="shared" si="192"/>
        <v/>
      </c>
      <c r="BB12318" s="5" t="str">
        <f>IF(OR($E12318="",$G12318&lt;&gt;"Ativo"),"",IF(COUNTIFS($E$4:$E12318,$E12318,$A$4:$A12318,$A12318,$G$4:$G12318,"Ativo")=1,1,0))</f>
        <v/>
      </c>
      <c r="BC12318" t="str">
        <f>IF(OR($A12318="",$G12318&lt;&gt;"Ativo"),"",IF(COUNTIFS($A$4:$A12318,$A12318,$G$4:$G12318,"Ativo")=1,1,0))</f>
        <v/>
      </c>
    </row>
    <row r="12319" spans="1:55" x14ac:dyDescent="0.3">
      <c r="A12319" s="76"/>
      <c r="B12319" s="104"/>
      <c r="C12319" s="76"/>
      <c r="D12319" s="77"/>
      <c r="E12319" s="12"/>
      <c r="F12319" s="78"/>
      <c r="G12319" s="77"/>
      <c r="H12319" s="79"/>
      <c r="BA12319" s="5" t="str">
        <f t="shared" si="192"/>
        <v/>
      </c>
      <c r="BB12319" s="5" t="str">
        <f>IF(OR($E12319="",$G12319&lt;&gt;"Ativo"),"",IF(COUNTIFS($E$4:$E12319,$E12319,$A$4:$A12319,$A12319,$G$4:$G12319,"Ativo")=1,1,0))</f>
        <v/>
      </c>
      <c r="BC12319" t="str">
        <f>IF(OR($A12319="",$G12319&lt;&gt;"Ativo"),"",IF(COUNTIFS($A$4:$A12319,$A12319,$G$4:$G12319,"Ativo")=1,1,0))</f>
        <v/>
      </c>
    </row>
    <row r="12320" spans="1:55" x14ac:dyDescent="0.3">
      <c r="A12320" s="76"/>
      <c r="B12320" s="104"/>
      <c r="C12320" s="76"/>
      <c r="D12320" s="77"/>
      <c r="E12320" s="12"/>
      <c r="F12320" s="78"/>
      <c r="G12320" s="77"/>
      <c r="H12320" s="79"/>
      <c r="BA12320" s="5" t="str">
        <f t="shared" si="192"/>
        <v/>
      </c>
      <c r="BB12320" s="5" t="str">
        <f>IF(OR($E12320="",$G12320&lt;&gt;"Ativo"),"",IF(COUNTIFS($E$4:$E12320,$E12320,$A$4:$A12320,$A12320,$G$4:$G12320,"Ativo")=1,1,0))</f>
        <v/>
      </c>
      <c r="BC12320" t="str">
        <f>IF(OR($A12320="",$G12320&lt;&gt;"Ativo"),"",IF(COUNTIFS($A$4:$A12320,$A12320,$G$4:$G12320,"Ativo")=1,1,0))</f>
        <v/>
      </c>
    </row>
    <row r="12321" spans="1:55" x14ac:dyDescent="0.3">
      <c r="A12321" s="76"/>
      <c r="B12321" s="104"/>
      <c r="C12321" s="76"/>
      <c r="D12321" s="77"/>
      <c r="E12321" s="12"/>
      <c r="F12321" s="78"/>
      <c r="G12321" s="77"/>
      <c r="H12321" s="79"/>
      <c r="BA12321" s="5" t="str">
        <f t="shared" si="192"/>
        <v/>
      </c>
      <c r="BB12321" s="5" t="str">
        <f>IF(OR($E12321="",$G12321&lt;&gt;"Ativo"),"",IF(COUNTIFS($E$4:$E12321,$E12321,$A$4:$A12321,$A12321,$G$4:$G12321,"Ativo")=1,1,0))</f>
        <v/>
      </c>
      <c r="BC12321" t="str">
        <f>IF(OR($A12321="",$G12321&lt;&gt;"Ativo"),"",IF(COUNTIFS($A$4:$A12321,$A12321,$G$4:$G12321,"Ativo")=1,1,0))</f>
        <v/>
      </c>
    </row>
    <row r="12322" spans="1:55" x14ac:dyDescent="0.3">
      <c r="A12322" s="76"/>
      <c r="B12322" s="104"/>
      <c r="C12322" s="76"/>
      <c r="D12322" s="77"/>
      <c r="E12322" s="12"/>
      <c r="F12322" s="78"/>
      <c r="G12322" s="77"/>
      <c r="H12322" s="79"/>
      <c r="BA12322" s="5" t="str">
        <f t="shared" si="192"/>
        <v/>
      </c>
      <c r="BB12322" s="5" t="str">
        <f>IF(OR($E12322="",$G12322&lt;&gt;"Ativo"),"",IF(COUNTIFS($E$4:$E12322,$E12322,$A$4:$A12322,$A12322,$G$4:$G12322,"Ativo")=1,1,0))</f>
        <v/>
      </c>
      <c r="BC12322" t="str">
        <f>IF(OR($A12322="",$G12322&lt;&gt;"Ativo"),"",IF(COUNTIFS($A$4:$A12322,$A12322,$G$4:$G12322,"Ativo")=1,1,0))</f>
        <v/>
      </c>
    </row>
    <row r="12323" spans="1:55" x14ac:dyDescent="0.3">
      <c r="A12323" s="76"/>
      <c r="B12323" s="104"/>
      <c r="C12323" s="76"/>
      <c r="D12323" s="77"/>
      <c r="E12323" s="12"/>
      <c r="F12323" s="78"/>
      <c r="G12323" s="77"/>
      <c r="H12323" s="79"/>
      <c r="BA12323" s="5" t="str">
        <f t="shared" si="192"/>
        <v/>
      </c>
      <c r="BB12323" s="5" t="str">
        <f>IF(OR($E12323="",$G12323&lt;&gt;"Ativo"),"",IF(COUNTIFS($E$4:$E12323,$E12323,$A$4:$A12323,$A12323,$G$4:$G12323,"Ativo")=1,1,0))</f>
        <v/>
      </c>
      <c r="BC12323" t="str">
        <f>IF(OR($A12323="",$G12323&lt;&gt;"Ativo"),"",IF(COUNTIFS($A$4:$A12323,$A12323,$G$4:$G12323,"Ativo")=1,1,0))</f>
        <v/>
      </c>
    </row>
    <row r="12324" spans="1:55" x14ac:dyDescent="0.3">
      <c r="A12324" s="76"/>
      <c r="B12324" s="104"/>
      <c r="C12324" s="76"/>
      <c r="D12324" s="77"/>
      <c r="E12324" s="12"/>
      <c r="F12324" s="78"/>
      <c r="G12324" s="77"/>
      <c r="H12324" s="79"/>
      <c r="BA12324" s="5" t="str">
        <f t="shared" si="192"/>
        <v/>
      </c>
      <c r="BB12324" s="5" t="str">
        <f>IF(OR($E12324="",$G12324&lt;&gt;"Ativo"),"",IF(COUNTIFS($E$4:$E12324,$E12324,$A$4:$A12324,$A12324,$G$4:$G12324,"Ativo")=1,1,0))</f>
        <v/>
      </c>
      <c r="BC12324" t="str">
        <f>IF(OR($A12324="",$G12324&lt;&gt;"Ativo"),"",IF(COUNTIFS($A$4:$A12324,$A12324,$G$4:$G12324,"Ativo")=1,1,0))</f>
        <v/>
      </c>
    </row>
    <row r="12325" spans="1:55" x14ac:dyDescent="0.3">
      <c r="A12325" s="76"/>
      <c r="B12325" s="104"/>
      <c r="C12325" s="76"/>
      <c r="D12325" s="77"/>
      <c r="E12325" s="12"/>
      <c r="F12325" s="78"/>
      <c r="G12325" s="77"/>
      <c r="H12325" s="79"/>
      <c r="BA12325" s="5" t="str">
        <f t="shared" si="192"/>
        <v/>
      </c>
      <c r="BB12325" s="5" t="str">
        <f>IF(OR($E12325="",$G12325&lt;&gt;"Ativo"),"",IF(COUNTIFS($E$4:$E12325,$E12325,$A$4:$A12325,$A12325,$G$4:$G12325,"Ativo")=1,1,0))</f>
        <v/>
      </c>
      <c r="BC12325" t="str">
        <f>IF(OR($A12325="",$G12325&lt;&gt;"Ativo"),"",IF(COUNTIFS($A$4:$A12325,$A12325,$G$4:$G12325,"Ativo")=1,1,0))</f>
        <v/>
      </c>
    </row>
    <row r="12326" spans="1:55" x14ac:dyDescent="0.3">
      <c r="A12326" s="76"/>
      <c r="B12326" s="104"/>
      <c r="C12326" s="76"/>
      <c r="D12326" s="77"/>
      <c r="E12326" s="12"/>
      <c r="F12326" s="78"/>
      <c r="G12326" s="77"/>
      <c r="H12326" s="79"/>
      <c r="BA12326" s="5" t="str">
        <f t="shared" si="192"/>
        <v/>
      </c>
      <c r="BB12326" s="5" t="str">
        <f>IF(OR($E12326="",$G12326&lt;&gt;"Ativo"),"",IF(COUNTIFS($E$4:$E12326,$E12326,$A$4:$A12326,$A12326,$G$4:$G12326,"Ativo")=1,1,0))</f>
        <v/>
      </c>
      <c r="BC12326" t="str">
        <f>IF(OR($A12326="",$G12326&lt;&gt;"Ativo"),"",IF(COUNTIFS($A$4:$A12326,$A12326,$G$4:$G12326,"Ativo")=1,1,0))</f>
        <v/>
      </c>
    </row>
    <row r="12327" spans="1:55" x14ac:dyDescent="0.3">
      <c r="A12327" s="76"/>
      <c r="B12327" s="104"/>
      <c r="C12327" s="76"/>
      <c r="D12327" s="77"/>
      <c r="E12327" s="12"/>
      <c r="F12327" s="78"/>
      <c r="G12327" s="77"/>
      <c r="H12327" s="79"/>
      <c r="BA12327" s="5" t="str">
        <f t="shared" si="192"/>
        <v/>
      </c>
      <c r="BB12327" s="5" t="str">
        <f>IF(OR($E12327="",$G12327&lt;&gt;"Ativo"),"",IF(COUNTIFS($E$4:$E12327,$E12327,$A$4:$A12327,$A12327,$G$4:$G12327,"Ativo")=1,1,0))</f>
        <v/>
      </c>
      <c r="BC12327" t="str">
        <f>IF(OR($A12327="",$G12327&lt;&gt;"Ativo"),"",IF(COUNTIFS($A$4:$A12327,$A12327,$G$4:$G12327,"Ativo")=1,1,0))</f>
        <v/>
      </c>
    </row>
    <row r="12328" spans="1:55" x14ac:dyDescent="0.3">
      <c r="A12328" s="76"/>
      <c r="B12328" s="104"/>
      <c r="C12328" s="76"/>
      <c r="D12328" s="77"/>
      <c r="E12328" s="12"/>
      <c r="F12328" s="78"/>
      <c r="G12328" s="77"/>
      <c r="H12328" s="79"/>
      <c r="BA12328" s="5" t="str">
        <f t="shared" si="192"/>
        <v/>
      </c>
      <c r="BB12328" s="5" t="str">
        <f>IF(OR($E12328="",$G12328&lt;&gt;"Ativo"),"",IF(COUNTIFS($E$4:$E12328,$E12328,$A$4:$A12328,$A12328,$G$4:$G12328,"Ativo")=1,1,0))</f>
        <v/>
      </c>
      <c r="BC12328" t="str">
        <f>IF(OR($A12328="",$G12328&lt;&gt;"Ativo"),"",IF(COUNTIFS($A$4:$A12328,$A12328,$G$4:$G12328,"Ativo")=1,1,0))</f>
        <v/>
      </c>
    </row>
    <row r="12329" spans="1:55" x14ac:dyDescent="0.3">
      <c r="A12329" s="76"/>
      <c r="B12329" s="104"/>
      <c r="C12329" s="76"/>
      <c r="D12329" s="77"/>
      <c r="E12329" s="12"/>
      <c r="F12329" s="78"/>
      <c r="G12329" s="77"/>
      <c r="H12329" s="79"/>
      <c r="BA12329" s="5" t="str">
        <f t="shared" si="192"/>
        <v/>
      </c>
      <c r="BB12329" s="5" t="str">
        <f>IF(OR($E12329="",$G12329&lt;&gt;"Ativo"),"",IF(COUNTIFS($E$4:$E12329,$E12329,$A$4:$A12329,$A12329,$G$4:$G12329,"Ativo")=1,1,0))</f>
        <v/>
      </c>
      <c r="BC12329" t="str">
        <f>IF(OR($A12329="",$G12329&lt;&gt;"Ativo"),"",IF(COUNTIFS($A$4:$A12329,$A12329,$G$4:$G12329,"Ativo")=1,1,0))</f>
        <v/>
      </c>
    </row>
    <row r="12330" spans="1:55" x14ac:dyDescent="0.3">
      <c r="A12330" s="76"/>
      <c r="B12330" s="104"/>
      <c r="C12330" s="76"/>
      <c r="D12330" s="77"/>
      <c r="E12330" s="12"/>
      <c r="F12330" s="78"/>
      <c r="G12330" s="77"/>
      <c r="H12330" s="79"/>
      <c r="BA12330" s="5" t="str">
        <f t="shared" si="192"/>
        <v/>
      </c>
      <c r="BB12330" s="5" t="str">
        <f>IF(OR($E12330="",$G12330&lt;&gt;"Ativo"),"",IF(COUNTIFS($E$4:$E12330,$E12330,$A$4:$A12330,$A12330,$G$4:$G12330,"Ativo")=1,1,0))</f>
        <v/>
      </c>
      <c r="BC12330" t="str">
        <f>IF(OR($A12330="",$G12330&lt;&gt;"Ativo"),"",IF(COUNTIFS($A$4:$A12330,$A12330,$G$4:$G12330,"Ativo")=1,1,0))</f>
        <v/>
      </c>
    </row>
    <row r="12331" spans="1:55" x14ac:dyDescent="0.3">
      <c r="A12331" s="76"/>
      <c r="B12331" s="104"/>
      <c r="C12331" s="76"/>
      <c r="D12331" s="77"/>
      <c r="E12331" s="12"/>
      <c r="F12331" s="78"/>
      <c r="G12331" s="77"/>
      <c r="H12331" s="79"/>
      <c r="BA12331" s="5" t="str">
        <f t="shared" si="192"/>
        <v/>
      </c>
      <c r="BB12331" s="5" t="str">
        <f>IF(OR($E12331="",$G12331&lt;&gt;"Ativo"),"",IF(COUNTIFS($E$4:$E12331,$E12331,$A$4:$A12331,$A12331,$G$4:$G12331,"Ativo")=1,1,0))</f>
        <v/>
      </c>
      <c r="BC12331" t="str">
        <f>IF(OR($A12331="",$G12331&lt;&gt;"Ativo"),"",IF(COUNTIFS($A$4:$A12331,$A12331,$G$4:$G12331,"Ativo")=1,1,0))</f>
        <v/>
      </c>
    </row>
    <row r="12332" spans="1:55" x14ac:dyDescent="0.3">
      <c r="A12332" s="76"/>
      <c r="B12332" s="104"/>
      <c r="C12332" s="76"/>
      <c r="D12332" s="77"/>
      <c r="E12332" s="12"/>
      <c r="F12332" s="78"/>
      <c r="G12332" s="77"/>
      <c r="H12332" s="79"/>
      <c r="BA12332" s="5" t="str">
        <f t="shared" si="192"/>
        <v/>
      </c>
      <c r="BB12332" s="5" t="str">
        <f>IF(OR($E12332="",$G12332&lt;&gt;"Ativo"),"",IF(COUNTIFS($E$4:$E12332,$E12332,$A$4:$A12332,$A12332,$G$4:$G12332,"Ativo")=1,1,0))</f>
        <v/>
      </c>
      <c r="BC12332" t="str">
        <f>IF(OR($A12332="",$G12332&lt;&gt;"Ativo"),"",IF(COUNTIFS($A$4:$A12332,$A12332,$G$4:$G12332,"Ativo")=1,1,0))</f>
        <v/>
      </c>
    </row>
    <row r="12333" spans="1:55" x14ac:dyDescent="0.3">
      <c r="A12333" s="76"/>
      <c r="B12333" s="104"/>
      <c r="C12333" s="76"/>
      <c r="D12333" s="77"/>
      <c r="E12333" s="12"/>
      <c r="F12333" s="78"/>
      <c r="G12333" s="77"/>
      <c r="H12333" s="79"/>
      <c r="BA12333" s="5" t="str">
        <f t="shared" si="192"/>
        <v/>
      </c>
      <c r="BB12333" s="5" t="str">
        <f>IF(OR($E12333="",$G12333&lt;&gt;"Ativo"),"",IF(COUNTIFS($E$4:$E12333,$E12333,$A$4:$A12333,$A12333,$G$4:$G12333,"Ativo")=1,1,0))</f>
        <v/>
      </c>
      <c r="BC12333" t="str">
        <f>IF(OR($A12333="",$G12333&lt;&gt;"Ativo"),"",IF(COUNTIFS($A$4:$A12333,$A12333,$G$4:$G12333,"Ativo")=1,1,0))</f>
        <v/>
      </c>
    </row>
    <row r="12334" spans="1:55" x14ac:dyDescent="0.3">
      <c r="A12334" s="76"/>
      <c r="B12334" s="104"/>
      <c r="C12334" s="76"/>
      <c r="D12334" s="77"/>
      <c r="E12334" s="12"/>
      <c r="F12334" s="78"/>
      <c r="G12334" s="77"/>
      <c r="H12334" s="79"/>
      <c r="BA12334" s="5" t="str">
        <f t="shared" si="192"/>
        <v/>
      </c>
      <c r="BB12334" s="5" t="str">
        <f>IF(OR($E12334="",$G12334&lt;&gt;"Ativo"),"",IF(COUNTIFS($E$4:$E12334,$E12334,$A$4:$A12334,$A12334,$G$4:$G12334,"Ativo")=1,1,0))</f>
        <v/>
      </c>
      <c r="BC12334" t="str">
        <f>IF(OR($A12334="",$G12334&lt;&gt;"Ativo"),"",IF(COUNTIFS($A$4:$A12334,$A12334,$G$4:$G12334,"Ativo")=1,1,0))</f>
        <v/>
      </c>
    </row>
    <row r="12335" spans="1:55" x14ac:dyDescent="0.3">
      <c r="A12335" s="76"/>
      <c r="B12335" s="104"/>
      <c r="C12335" s="76"/>
      <c r="D12335" s="77"/>
      <c r="E12335" s="12"/>
      <c r="F12335" s="78"/>
      <c r="G12335" s="77"/>
      <c r="H12335" s="79"/>
      <c r="BA12335" s="5" t="str">
        <f t="shared" si="192"/>
        <v/>
      </c>
      <c r="BB12335" s="5" t="str">
        <f>IF(OR($E12335="",$G12335&lt;&gt;"Ativo"),"",IF(COUNTIFS($E$4:$E12335,$E12335,$A$4:$A12335,$A12335,$G$4:$G12335,"Ativo")=1,1,0))</f>
        <v/>
      </c>
      <c r="BC12335" t="str">
        <f>IF(OR($A12335="",$G12335&lt;&gt;"Ativo"),"",IF(COUNTIFS($A$4:$A12335,$A12335,$G$4:$G12335,"Ativo")=1,1,0))</f>
        <v/>
      </c>
    </row>
    <row r="12336" spans="1:55" x14ac:dyDescent="0.3">
      <c r="A12336" s="76"/>
      <c r="B12336" s="104"/>
      <c r="C12336" s="76"/>
      <c r="D12336" s="77"/>
      <c r="E12336" s="12"/>
      <c r="F12336" s="78"/>
      <c r="G12336" s="77"/>
      <c r="H12336" s="79"/>
      <c r="BA12336" s="5" t="str">
        <f t="shared" si="192"/>
        <v/>
      </c>
      <c r="BB12336" s="5" t="str">
        <f>IF(OR($E12336="",$G12336&lt;&gt;"Ativo"),"",IF(COUNTIFS($E$4:$E12336,$E12336,$A$4:$A12336,$A12336,$G$4:$G12336,"Ativo")=1,1,0))</f>
        <v/>
      </c>
      <c r="BC12336" t="str">
        <f>IF(OR($A12336="",$G12336&lt;&gt;"Ativo"),"",IF(COUNTIFS($A$4:$A12336,$A12336,$G$4:$G12336,"Ativo")=1,1,0))</f>
        <v/>
      </c>
    </row>
    <row r="12337" spans="1:55" x14ac:dyDescent="0.3">
      <c r="A12337" s="76"/>
      <c r="B12337" s="104"/>
      <c r="C12337" s="76"/>
      <c r="D12337" s="77"/>
      <c r="E12337" s="12"/>
      <c r="F12337" s="78"/>
      <c r="G12337" s="77"/>
      <c r="H12337" s="79"/>
      <c r="BA12337" s="5" t="str">
        <f t="shared" si="192"/>
        <v/>
      </c>
      <c r="BB12337" s="5" t="str">
        <f>IF(OR($E12337="",$G12337&lt;&gt;"Ativo"),"",IF(COUNTIFS($E$4:$E12337,$E12337,$A$4:$A12337,$A12337,$G$4:$G12337,"Ativo")=1,1,0))</f>
        <v/>
      </c>
      <c r="BC12337" t="str">
        <f>IF(OR($A12337="",$G12337&lt;&gt;"Ativo"),"",IF(COUNTIFS($A$4:$A12337,$A12337,$G$4:$G12337,"Ativo")=1,1,0))</f>
        <v/>
      </c>
    </row>
    <row r="12338" spans="1:55" x14ac:dyDescent="0.3">
      <c r="A12338" s="76"/>
      <c r="B12338" s="104"/>
      <c r="C12338" s="76"/>
      <c r="D12338" s="77"/>
      <c r="E12338" s="12"/>
      <c r="F12338" s="78"/>
      <c r="G12338" s="77"/>
      <c r="H12338" s="79"/>
      <c r="BA12338" s="5" t="str">
        <f t="shared" si="192"/>
        <v/>
      </c>
      <c r="BB12338" s="5" t="str">
        <f>IF(OR($E12338="",$G12338&lt;&gt;"Ativo"),"",IF(COUNTIFS($E$4:$E12338,$E12338,$A$4:$A12338,$A12338,$G$4:$G12338,"Ativo")=1,1,0))</f>
        <v/>
      </c>
      <c r="BC12338" t="str">
        <f>IF(OR($A12338="",$G12338&lt;&gt;"Ativo"),"",IF(COUNTIFS($A$4:$A12338,$A12338,$G$4:$G12338,"Ativo")=1,1,0))</f>
        <v/>
      </c>
    </row>
    <row r="12339" spans="1:55" x14ac:dyDescent="0.3">
      <c r="A12339" s="76"/>
      <c r="B12339" s="104"/>
      <c r="C12339" s="76"/>
      <c r="D12339" s="77"/>
      <c r="E12339" s="12"/>
      <c r="F12339" s="78"/>
      <c r="G12339" s="77"/>
      <c r="H12339" s="79"/>
      <c r="BA12339" s="5" t="str">
        <f t="shared" si="192"/>
        <v/>
      </c>
      <c r="BB12339" s="5" t="str">
        <f>IF(OR($E12339="",$G12339&lt;&gt;"Ativo"),"",IF(COUNTIFS($E$4:$E12339,$E12339,$A$4:$A12339,$A12339,$G$4:$G12339,"Ativo")=1,1,0))</f>
        <v/>
      </c>
      <c r="BC12339" t="str">
        <f>IF(OR($A12339="",$G12339&lt;&gt;"Ativo"),"",IF(COUNTIFS($A$4:$A12339,$A12339,$G$4:$G12339,"Ativo")=1,1,0))</f>
        <v/>
      </c>
    </row>
    <row r="12340" spans="1:55" x14ac:dyDescent="0.3">
      <c r="A12340" s="76"/>
      <c r="B12340" s="104"/>
      <c r="C12340" s="76"/>
      <c r="D12340" s="77"/>
      <c r="E12340" s="12"/>
      <c r="F12340" s="78"/>
      <c r="G12340" s="77"/>
      <c r="H12340" s="79"/>
      <c r="BA12340" s="5" t="str">
        <f t="shared" si="192"/>
        <v/>
      </c>
      <c r="BB12340" s="5" t="str">
        <f>IF(OR($E12340="",$G12340&lt;&gt;"Ativo"),"",IF(COUNTIFS($E$4:$E12340,$E12340,$A$4:$A12340,$A12340,$G$4:$G12340,"Ativo")=1,1,0))</f>
        <v/>
      </c>
      <c r="BC12340" t="str">
        <f>IF(OR($A12340="",$G12340&lt;&gt;"Ativo"),"",IF(COUNTIFS($A$4:$A12340,$A12340,$G$4:$G12340,"Ativo")=1,1,0))</f>
        <v/>
      </c>
    </row>
    <row r="12341" spans="1:55" x14ac:dyDescent="0.3">
      <c r="A12341" s="76"/>
      <c r="B12341" s="104"/>
      <c r="C12341" s="76"/>
      <c r="D12341" s="77"/>
      <c r="E12341" s="12"/>
      <c r="F12341" s="78"/>
      <c r="G12341" s="77"/>
      <c r="H12341" s="79"/>
      <c r="BA12341" s="5" t="str">
        <f t="shared" si="192"/>
        <v/>
      </c>
      <c r="BB12341" s="5" t="str">
        <f>IF(OR($E12341="",$G12341&lt;&gt;"Ativo"),"",IF(COUNTIFS($E$4:$E12341,$E12341,$A$4:$A12341,$A12341,$G$4:$G12341,"Ativo")=1,1,0))</f>
        <v/>
      </c>
      <c r="BC12341" t="str">
        <f>IF(OR($A12341="",$G12341&lt;&gt;"Ativo"),"",IF(COUNTIFS($A$4:$A12341,$A12341,$G$4:$G12341,"Ativo")=1,1,0))</f>
        <v/>
      </c>
    </row>
    <row r="12342" spans="1:55" x14ac:dyDescent="0.3">
      <c r="A12342" s="76"/>
      <c r="B12342" s="104"/>
      <c r="C12342" s="76"/>
      <c r="D12342" s="77"/>
      <c r="E12342" s="12"/>
      <c r="F12342" s="78"/>
      <c r="G12342" s="77"/>
      <c r="H12342" s="79"/>
      <c r="BA12342" s="5" t="str">
        <f t="shared" si="192"/>
        <v/>
      </c>
      <c r="BB12342" s="5" t="str">
        <f>IF(OR($E12342="",$G12342&lt;&gt;"Ativo"),"",IF(COUNTIFS($E$4:$E12342,$E12342,$A$4:$A12342,$A12342,$G$4:$G12342,"Ativo")=1,1,0))</f>
        <v/>
      </c>
      <c r="BC12342" t="str">
        <f>IF(OR($A12342="",$G12342&lt;&gt;"Ativo"),"",IF(COUNTIFS($A$4:$A12342,$A12342,$G$4:$G12342,"Ativo")=1,1,0))</f>
        <v/>
      </c>
    </row>
    <row r="12343" spans="1:55" x14ac:dyDescent="0.3">
      <c r="A12343" s="76"/>
      <c r="B12343" s="104"/>
      <c r="C12343" s="76"/>
      <c r="D12343" s="77"/>
      <c r="E12343" s="12"/>
      <c r="F12343" s="78"/>
      <c r="G12343" s="77"/>
      <c r="H12343" s="79"/>
      <c r="BA12343" s="5" t="str">
        <f t="shared" si="192"/>
        <v/>
      </c>
      <c r="BB12343" s="5" t="str">
        <f>IF(OR($E12343="",$G12343&lt;&gt;"Ativo"),"",IF(COUNTIFS($E$4:$E12343,$E12343,$A$4:$A12343,$A12343,$G$4:$G12343,"Ativo")=1,1,0))</f>
        <v/>
      </c>
      <c r="BC12343" t="str">
        <f>IF(OR($A12343="",$G12343&lt;&gt;"Ativo"),"",IF(COUNTIFS($A$4:$A12343,$A12343,$G$4:$G12343,"Ativo")=1,1,0))</f>
        <v/>
      </c>
    </row>
    <row r="12344" spans="1:55" x14ac:dyDescent="0.3">
      <c r="A12344" s="76"/>
      <c r="B12344" s="104"/>
      <c r="C12344" s="76"/>
      <c r="D12344" s="77"/>
      <c r="E12344" s="12"/>
      <c r="F12344" s="78"/>
      <c r="G12344" s="77"/>
      <c r="H12344" s="79"/>
      <c r="BA12344" s="5" t="str">
        <f t="shared" si="192"/>
        <v/>
      </c>
      <c r="BB12344" s="5" t="str">
        <f>IF(OR($E12344="",$G12344&lt;&gt;"Ativo"),"",IF(COUNTIFS($E$4:$E12344,$E12344,$A$4:$A12344,$A12344,$G$4:$G12344,"Ativo")=1,1,0))</f>
        <v/>
      </c>
      <c r="BC12344" t="str">
        <f>IF(OR($A12344="",$G12344&lt;&gt;"Ativo"),"",IF(COUNTIFS($A$4:$A12344,$A12344,$G$4:$G12344,"Ativo")=1,1,0))</f>
        <v/>
      </c>
    </row>
    <row r="12345" spans="1:55" x14ac:dyDescent="0.3">
      <c r="A12345" s="76"/>
      <c r="B12345" s="104"/>
      <c r="C12345" s="76"/>
      <c r="D12345" s="77"/>
      <c r="E12345" s="12"/>
      <c r="F12345" s="78"/>
      <c r="G12345" s="77"/>
      <c r="H12345" s="79"/>
      <c r="BA12345" s="5" t="str">
        <f t="shared" si="192"/>
        <v/>
      </c>
      <c r="BB12345" s="5" t="str">
        <f>IF(OR($E12345="",$G12345&lt;&gt;"Ativo"),"",IF(COUNTIFS($E$4:$E12345,$E12345,$A$4:$A12345,$A12345,$G$4:$G12345,"Ativo")=1,1,0))</f>
        <v/>
      </c>
      <c r="BC12345" t="str">
        <f>IF(OR($A12345="",$G12345&lt;&gt;"Ativo"),"",IF(COUNTIFS($A$4:$A12345,$A12345,$G$4:$G12345,"Ativo")=1,1,0))</f>
        <v/>
      </c>
    </row>
    <row r="12346" spans="1:55" x14ac:dyDescent="0.3">
      <c r="A12346" s="76"/>
      <c r="B12346" s="104"/>
      <c r="C12346" s="76"/>
      <c r="D12346" s="77"/>
      <c r="E12346" s="12"/>
      <c r="F12346" s="78"/>
      <c r="G12346" s="77"/>
      <c r="H12346" s="79"/>
      <c r="BA12346" s="5" t="str">
        <f t="shared" si="192"/>
        <v/>
      </c>
      <c r="BB12346" s="5" t="str">
        <f>IF(OR($E12346="",$G12346&lt;&gt;"Ativo"),"",IF(COUNTIFS($E$4:$E12346,$E12346,$A$4:$A12346,$A12346,$G$4:$G12346,"Ativo")=1,1,0))</f>
        <v/>
      </c>
      <c r="BC12346" t="str">
        <f>IF(OR($A12346="",$G12346&lt;&gt;"Ativo"),"",IF(COUNTIFS($A$4:$A12346,$A12346,$G$4:$G12346,"Ativo")=1,1,0))</f>
        <v/>
      </c>
    </row>
    <row r="12347" spans="1:55" x14ac:dyDescent="0.3">
      <c r="A12347" s="76"/>
      <c r="B12347" s="104"/>
      <c r="C12347" s="76"/>
      <c r="D12347" s="77"/>
      <c r="E12347" s="12"/>
      <c r="F12347" s="78"/>
      <c r="G12347" s="77"/>
      <c r="H12347" s="79"/>
      <c r="BA12347" s="5" t="str">
        <f t="shared" si="192"/>
        <v/>
      </c>
      <c r="BB12347" s="5" t="str">
        <f>IF(OR($E12347="",$G12347&lt;&gt;"Ativo"),"",IF(COUNTIFS($E$4:$E12347,$E12347,$A$4:$A12347,$A12347,$G$4:$G12347,"Ativo")=1,1,0))</f>
        <v/>
      </c>
      <c r="BC12347" t="str">
        <f>IF(OR($A12347="",$G12347&lt;&gt;"Ativo"),"",IF(COUNTIFS($A$4:$A12347,$A12347,$G$4:$G12347,"Ativo")=1,1,0))</f>
        <v/>
      </c>
    </row>
    <row r="12348" spans="1:55" x14ac:dyDescent="0.3">
      <c r="A12348" s="76"/>
      <c r="B12348" s="104"/>
      <c r="C12348" s="76"/>
      <c r="D12348" s="77"/>
      <c r="E12348" s="12"/>
      <c r="F12348" s="78"/>
      <c r="G12348" s="77"/>
      <c r="H12348" s="79"/>
      <c r="BA12348" s="5" t="str">
        <f t="shared" si="192"/>
        <v/>
      </c>
      <c r="BB12348" s="5" t="str">
        <f>IF(OR($E12348="",$G12348&lt;&gt;"Ativo"),"",IF(COUNTIFS($E$4:$E12348,$E12348,$A$4:$A12348,$A12348,$G$4:$G12348,"Ativo")=1,1,0))</f>
        <v/>
      </c>
      <c r="BC12348" t="str">
        <f>IF(OR($A12348="",$G12348&lt;&gt;"Ativo"),"",IF(COUNTIFS($A$4:$A12348,$A12348,$G$4:$G12348,"Ativo")=1,1,0))</f>
        <v/>
      </c>
    </row>
    <row r="12349" spans="1:55" x14ac:dyDescent="0.3">
      <c r="A12349" s="76"/>
      <c r="B12349" s="104"/>
      <c r="C12349" s="76"/>
      <c r="D12349" s="77"/>
      <c r="E12349" s="12"/>
      <c r="F12349" s="78"/>
      <c r="G12349" s="77"/>
      <c r="H12349" s="79"/>
      <c r="BA12349" s="5" t="str">
        <f t="shared" si="192"/>
        <v/>
      </c>
      <c r="BB12349" s="5" t="str">
        <f>IF(OR($E12349="",$G12349&lt;&gt;"Ativo"),"",IF(COUNTIFS($E$4:$E12349,$E12349,$A$4:$A12349,$A12349,$G$4:$G12349,"Ativo")=1,1,0))</f>
        <v/>
      </c>
      <c r="BC12349" t="str">
        <f>IF(OR($A12349="",$G12349&lt;&gt;"Ativo"),"",IF(COUNTIFS($A$4:$A12349,$A12349,$G$4:$G12349,"Ativo")=1,1,0))</f>
        <v/>
      </c>
    </row>
    <row r="12350" spans="1:55" x14ac:dyDescent="0.3">
      <c r="A12350" s="76"/>
      <c r="B12350" s="104"/>
      <c r="C12350" s="76"/>
      <c r="D12350" s="77"/>
      <c r="E12350" s="12"/>
      <c r="F12350" s="78"/>
      <c r="G12350" s="77"/>
      <c r="H12350" s="79"/>
      <c r="BA12350" s="5" t="str">
        <f t="shared" si="192"/>
        <v/>
      </c>
      <c r="BB12350" s="5" t="str">
        <f>IF(OR($E12350="",$G12350&lt;&gt;"Ativo"),"",IF(COUNTIFS($E$4:$E12350,$E12350,$A$4:$A12350,$A12350,$G$4:$G12350,"Ativo")=1,1,0))</f>
        <v/>
      </c>
      <c r="BC12350" t="str">
        <f>IF(OR($A12350="",$G12350&lt;&gt;"Ativo"),"",IF(COUNTIFS($A$4:$A12350,$A12350,$G$4:$G12350,"Ativo")=1,1,0))</f>
        <v/>
      </c>
    </row>
    <row r="12351" spans="1:55" x14ac:dyDescent="0.3">
      <c r="A12351" s="76"/>
      <c r="B12351" s="104"/>
      <c r="C12351" s="76"/>
      <c r="D12351" s="77"/>
      <c r="E12351" s="12"/>
      <c r="F12351" s="78"/>
      <c r="G12351" s="77"/>
      <c r="H12351" s="79"/>
      <c r="BA12351" s="5" t="str">
        <f t="shared" si="192"/>
        <v/>
      </c>
      <c r="BB12351" s="5" t="str">
        <f>IF(OR($E12351="",$G12351&lt;&gt;"Ativo"),"",IF(COUNTIFS($E$4:$E12351,$E12351,$A$4:$A12351,$A12351,$G$4:$G12351,"Ativo")=1,1,0))</f>
        <v/>
      </c>
      <c r="BC12351" t="str">
        <f>IF(OR($A12351="",$G12351&lt;&gt;"Ativo"),"",IF(COUNTIFS($A$4:$A12351,$A12351,$G$4:$G12351,"Ativo")=1,1,0))</f>
        <v/>
      </c>
    </row>
    <row r="12352" spans="1:55" x14ac:dyDescent="0.3">
      <c r="A12352" s="76"/>
      <c r="B12352" s="104"/>
      <c r="C12352" s="76"/>
      <c r="D12352" s="77"/>
      <c r="E12352" s="12"/>
      <c r="F12352" s="78"/>
      <c r="G12352" s="77"/>
      <c r="H12352" s="79"/>
      <c r="BA12352" s="5" t="str">
        <f t="shared" si="192"/>
        <v/>
      </c>
      <c r="BB12352" s="5" t="str">
        <f>IF(OR($E12352="",$G12352&lt;&gt;"Ativo"),"",IF(COUNTIFS($E$4:$E12352,$E12352,$A$4:$A12352,$A12352,$G$4:$G12352,"Ativo")=1,1,0))</f>
        <v/>
      </c>
      <c r="BC12352" t="str">
        <f>IF(OR($A12352="",$G12352&lt;&gt;"Ativo"),"",IF(COUNTIFS($A$4:$A12352,$A12352,$G$4:$G12352,"Ativo")=1,1,0))</f>
        <v/>
      </c>
    </row>
    <row r="12353" spans="1:55" x14ac:dyDescent="0.3">
      <c r="A12353" s="76"/>
      <c r="B12353" s="104"/>
      <c r="C12353" s="76"/>
      <c r="D12353" s="77"/>
      <c r="E12353" s="12"/>
      <c r="F12353" s="78"/>
      <c r="G12353" s="77"/>
      <c r="H12353" s="79"/>
      <c r="BA12353" s="5" t="str">
        <f t="shared" si="192"/>
        <v/>
      </c>
      <c r="BB12353" s="5" t="str">
        <f>IF(OR($E12353="",$G12353&lt;&gt;"Ativo"),"",IF(COUNTIFS($E$4:$E12353,$E12353,$A$4:$A12353,$A12353,$G$4:$G12353,"Ativo")=1,1,0))</f>
        <v/>
      </c>
      <c r="BC12353" t="str">
        <f>IF(OR($A12353="",$G12353&lt;&gt;"Ativo"),"",IF(COUNTIFS($A$4:$A12353,$A12353,$G$4:$G12353,"Ativo")=1,1,0))</f>
        <v/>
      </c>
    </row>
    <row r="12354" spans="1:55" x14ac:dyDescent="0.3">
      <c r="A12354" s="76"/>
      <c r="B12354" s="104"/>
      <c r="C12354" s="76"/>
      <c r="D12354" s="77"/>
      <c r="E12354" s="12"/>
      <c r="F12354" s="78"/>
      <c r="G12354" s="77"/>
      <c r="H12354" s="79"/>
      <c r="BA12354" s="5" t="str">
        <f t="shared" si="192"/>
        <v/>
      </c>
      <c r="BB12354" s="5" t="str">
        <f>IF(OR($E12354="",$G12354&lt;&gt;"Ativo"),"",IF(COUNTIFS($E$4:$E12354,$E12354,$A$4:$A12354,$A12354,$G$4:$G12354,"Ativo")=1,1,0))</f>
        <v/>
      </c>
      <c r="BC12354" t="str">
        <f>IF(OR($A12354="",$G12354&lt;&gt;"Ativo"),"",IF(COUNTIFS($A$4:$A12354,$A12354,$G$4:$G12354,"Ativo")=1,1,0))</f>
        <v/>
      </c>
    </row>
    <row r="12355" spans="1:55" x14ac:dyDescent="0.3">
      <c r="A12355" s="76"/>
      <c r="B12355" s="104"/>
      <c r="C12355" s="76"/>
      <c r="D12355" s="77"/>
      <c r="E12355" s="12"/>
      <c r="F12355" s="78"/>
      <c r="G12355" s="77"/>
      <c r="H12355" s="79"/>
      <c r="BA12355" s="5" t="str">
        <f t="shared" si="192"/>
        <v/>
      </c>
      <c r="BB12355" s="5" t="str">
        <f>IF(OR($E12355="",$G12355&lt;&gt;"Ativo"),"",IF(COUNTIFS($E$4:$E12355,$E12355,$A$4:$A12355,$A12355,$G$4:$G12355,"Ativo")=1,1,0))</f>
        <v/>
      </c>
      <c r="BC12355" t="str">
        <f>IF(OR($A12355="",$G12355&lt;&gt;"Ativo"),"",IF(COUNTIFS($A$4:$A12355,$A12355,$G$4:$G12355,"Ativo")=1,1,0))</f>
        <v/>
      </c>
    </row>
    <row r="12356" spans="1:55" x14ac:dyDescent="0.3">
      <c r="A12356" s="76"/>
      <c r="B12356" s="104"/>
      <c r="C12356" s="76"/>
      <c r="D12356" s="77"/>
      <c r="E12356" s="12"/>
      <c r="F12356" s="78"/>
      <c r="G12356" s="77"/>
      <c r="H12356" s="79"/>
      <c r="BA12356" s="5" t="str">
        <f t="shared" ref="BA12356:BA12419" si="193">IF($D12356="","",MID($D12356,4,LEN($D12356)-5))</f>
        <v/>
      </c>
      <c r="BB12356" s="5" t="str">
        <f>IF(OR($E12356="",$G12356&lt;&gt;"Ativo"),"",IF(COUNTIFS($E$4:$E12356,$E12356,$A$4:$A12356,$A12356,$G$4:$G12356,"Ativo")=1,1,0))</f>
        <v/>
      </c>
      <c r="BC12356" t="str">
        <f>IF(OR($A12356="",$G12356&lt;&gt;"Ativo"),"",IF(COUNTIFS($A$4:$A12356,$A12356,$G$4:$G12356,"Ativo")=1,1,0))</f>
        <v/>
      </c>
    </row>
    <row r="12357" spans="1:55" x14ac:dyDescent="0.3">
      <c r="A12357" s="76"/>
      <c r="B12357" s="104"/>
      <c r="C12357" s="76"/>
      <c r="D12357" s="77"/>
      <c r="E12357" s="12"/>
      <c r="F12357" s="78"/>
      <c r="G12357" s="77"/>
      <c r="H12357" s="79"/>
      <c r="BA12357" s="5" t="str">
        <f t="shared" si="193"/>
        <v/>
      </c>
      <c r="BB12357" s="5" t="str">
        <f>IF(OR($E12357="",$G12357&lt;&gt;"Ativo"),"",IF(COUNTIFS($E$4:$E12357,$E12357,$A$4:$A12357,$A12357,$G$4:$G12357,"Ativo")=1,1,0))</f>
        <v/>
      </c>
      <c r="BC12357" t="str">
        <f>IF(OR($A12357="",$G12357&lt;&gt;"Ativo"),"",IF(COUNTIFS($A$4:$A12357,$A12357,$G$4:$G12357,"Ativo")=1,1,0))</f>
        <v/>
      </c>
    </row>
    <row r="12358" spans="1:55" x14ac:dyDescent="0.3">
      <c r="A12358" s="76"/>
      <c r="B12358" s="104"/>
      <c r="C12358" s="76"/>
      <c r="D12358" s="77"/>
      <c r="E12358" s="12"/>
      <c r="F12358" s="78"/>
      <c r="G12358" s="77"/>
      <c r="H12358" s="79"/>
      <c r="BA12358" s="5" t="str">
        <f t="shared" si="193"/>
        <v/>
      </c>
      <c r="BB12358" s="5" t="str">
        <f>IF(OR($E12358="",$G12358&lt;&gt;"Ativo"),"",IF(COUNTIFS($E$4:$E12358,$E12358,$A$4:$A12358,$A12358,$G$4:$G12358,"Ativo")=1,1,0))</f>
        <v/>
      </c>
      <c r="BC12358" t="str">
        <f>IF(OR($A12358="",$G12358&lt;&gt;"Ativo"),"",IF(COUNTIFS($A$4:$A12358,$A12358,$G$4:$G12358,"Ativo")=1,1,0))</f>
        <v/>
      </c>
    </row>
    <row r="12359" spans="1:55" x14ac:dyDescent="0.3">
      <c r="A12359" s="76"/>
      <c r="B12359" s="104"/>
      <c r="C12359" s="76"/>
      <c r="D12359" s="77"/>
      <c r="E12359" s="12"/>
      <c r="F12359" s="78"/>
      <c r="G12359" s="77"/>
      <c r="H12359" s="79"/>
      <c r="BA12359" s="5" t="str">
        <f t="shared" si="193"/>
        <v/>
      </c>
      <c r="BB12359" s="5" t="str">
        <f>IF(OR($E12359="",$G12359&lt;&gt;"Ativo"),"",IF(COUNTIFS($E$4:$E12359,$E12359,$A$4:$A12359,$A12359,$G$4:$G12359,"Ativo")=1,1,0))</f>
        <v/>
      </c>
      <c r="BC12359" t="str">
        <f>IF(OR($A12359="",$G12359&lt;&gt;"Ativo"),"",IF(COUNTIFS($A$4:$A12359,$A12359,$G$4:$G12359,"Ativo")=1,1,0))</f>
        <v/>
      </c>
    </row>
    <row r="12360" spans="1:55" x14ac:dyDescent="0.3">
      <c r="A12360" s="76"/>
      <c r="B12360" s="104"/>
      <c r="C12360" s="76"/>
      <c r="D12360" s="77"/>
      <c r="E12360" s="12"/>
      <c r="F12360" s="78"/>
      <c r="G12360" s="77"/>
      <c r="H12360" s="79"/>
      <c r="BA12360" s="5" t="str">
        <f t="shared" si="193"/>
        <v/>
      </c>
      <c r="BB12360" s="5" t="str">
        <f>IF(OR($E12360="",$G12360&lt;&gt;"Ativo"),"",IF(COUNTIFS($E$4:$E12360,$E12360,$A$4:$A12360,$A12360,$G$4:$G12360,"Ativo")=1,1,0))</f>
        <v/>
      </c>
      <c r="BC12360" t="str">
        <f>IF(OR($A12360="",$G12360&lt;&gt;"Ativo"),"",IF(COUNTIFS($A$4:$A12360,$A12360,$G$4:$G12360,"Ativo")=1,1,0))</f>
        <v/>
      </c>
    </row>
    <row r="12361" spans="1:55" x14ac:dyDescent="0.3">
      <c r="A12361" s="76"/>
      <c r="B12361" s="104"/>
      <c r="C12361" s="76"/>
      <c r="D12361" s="77"/>
      <c r="E12361" s="12"/>
      <c r="F12361" s="78"/>
      <c r="G12361" s="77"/>
      <c r="H12361" s="79"/>
      <c r="BA12361" s="5" t="str">
        <f t="shared" si="193"/>
        <v/>
      </c>
      <c r="BB12361" s="5" t="str">
        <f>IF(OR($E12361="",$G12361&lt;&gt;"Ativo"),"",IF(COUNTIFS($E$4:$E12361,$E12361,$A$4:$A12361,$A12361,$G$4:$G12361,"Ativo")=1,1,0))</f>
        <v/>
      </c>
      <c r="BC12361" t="str">
        <f>IF(OR($A12361="",$G12361&lt;&gt;"Ativo"),"",IF(COUNTIFS($A$4:$A12361,$A12361,$G$4:$G12361,"Ativo")=1,1,0))</f>
        <v/>
      </c>
    </row>
    <row r="12362" spans="1:55" x14ac:dyDescent="0.3">
      <c r="A12362" s="76"/>
      <c r="B12362" s="104"/>
      <c r="C12362" s="76"/>
      <c r="D12362" s="77"/>
      <c r="E12362" s="12"/>
      <c r="F12362" s="78"/>
      <c r="G12362" s="77"/>
      <c r="H12362" s="79"/>
      <c r="BA12362" s="5" t="str">
        <f t="shared" si="193"/>
        <v/>
      </c>
      <c r="BB12362" s="5" t="str">
        <f>IF(OR($E12362="",$G12362&lt;&gt;"Ativo"),"",IF(COUNTIFS($E$4:$E12362,$E12362,$A$4:$A12362,$A12362,$G$4:$G12362,"Ativo")=1,1,0))</f>
        <v/>
      </c>
      <c r="BC12362" t="str">
        <f>IF(OR($A12362="",$G12362&lt;&gt;"Ativo"),"",IF(COUNTIFS($A$4:$A12362,$A12362,$G$4:$G12362,"Ativo")=1,1,0))</f>
        <v/>
      </c>
    </row>
    <row r="12363" spans="1:55" x14ac:dyDescent="0.3">
      <c r="A12363" s="76"/>
      <c r="B12363" s="104"/>
      <c r="C12363" s="76"/>
      <c r="D12363" s="77"/>
      <c r="E12363" s="12"/>
      <c r="F12363" s="78"/>
      <c r="G12363" s="77"/>
      <c r="H12363" s="79"/>
      <c r="BA12363" s="5" t="str">
        <f t="shared" si="193"/>
        <v/>
      </c>
      <c r="BB12363" s="5" t="str">
        <f>IF(OR($E12363="",$G12363&lt;&gt;"Ativo"),"",IF(COUNTIFS($E$4:$E12363,$E12363,$A$4:$A12363,$A12363,$G$4:$G12363,"Ativo")=1,1,0))</f>
        <v/>
      </c>
      <c r="BC12363" t="str">
        <f>IF(OR($A12363="",$G12363&lt;&gt;"Ativo"),"",IF(COUNTIFS($A$4:$A12363,$A12363,$G$4:$G12363,"Ativo")=1,1,0))</f>
        <v/>
      </c>
    </row>
    <row r="12364" spans="1:55" x14ac:dyDescent="0.3">
      <c r="A12364" s="76"/>
      <c r="B12364" s="104"/>
      <c r="C12364" s="76"/>
      <c r="D12364" s="77"/>
      <c r="E12364" s="12"/>
      <c r="F12364" s="78"/>
      <c r="G12364" s="77"/>
      <c r="H12364" s="79"/>
      <c r="BA12364" s="5" t="str">
        <f t="shared" si="193"/>
        <v/>
      </c>
      <c r="BB12364" s="5" t="str">
        <f>IF(OR($E12364="",$G12364&lt;&gt;"Ativo"),"",IF(COUNTIFS($E$4:$E12364,$E12364,$A$4:$A12364,$A12364,$G$4:$G12364,"Ativo")=1,1,0))</f>
        <v/>
      </c>
      <c r="BC12364" t="str">
        <f>IF(OR($A12364="",$G12364&lt;&gt;"Ativo"),"",IF(COUNTIFS($A$4:$A12364,$A12364,$G$4:$G12364,"Ativo")=1,1,0))</f>
        <v/>
      </c>
    </row>
    <row r="12365" spans="1:55" x14ac:dyDescent="0.3">
      <c r="A12365" s="76"/>
      <c r="B12365" s="104"/>
      <c r="C12365" s="76"/>
      <c r="D12365" s="77"/>
      <c r="E12365" s="12"/>
      <c r="F12365" s="78"/>
      <c r="G12365" s="77"/>
      <c r="H12365" s="79"/>
      <c r="BA12365" s="5" t="str">
        <f t="shared" si="193"/>
        <v/>
      </c>
      <c r="BB12365" s="5" t="str">
        <f>IF(OR($E12365="",$G12365&lt;&gt;"Ativo"),"",IF(COUNTIFS($E$4:$E12365,$E12365,$A$4:$A12365,$A12365,$G$4:$G12365,"Ativo")=1,1,0))</f>
        <v/>
      </c>
      <c r="BC12365" t="str">
        <f>IF(OR($A12365="",$G12365&lt;&gt;"Ativo"),"",IF(COUNTIFS($A$4:$A12365,$A12365,$G$4:$G12365,"Ativo")=1,1,0))</f>
        <v/>
      </c>
    </row>
    <row r="12366" spans="1:55" x14ac:dyDescent="0.3">
      <c r="A12366" s="76"/>
      <c r="B12366" s="104"/>
      <c r="C12366" s="76"/>
      <c r="D12366" s="77"/>
      <c r="E12366" s="12"/>
      <c r="F12366" s="78"/>
      <c r="G12366" s="77"/>
      <c r="H12366" s="79"/>
      <c r="BA12366" s="5" t="str">
        <f t="shared" si="193"/>
        <v/>
      </c>
      <c r="BB12366" s="5" t="str">
        <f>IF(OR($E12366="",$G12366&lt;&gt;"Ativo"),"",IF(COUNTIFS($E$4:$E12366,$E12366,$A$4:$A12366,$A12366,$G$4:$G12366,"Ativo")=1,1,0))</f>
        <v/>
      </c>
      <c r="BC12366" t="str">
        <f>IF(OR($A12366="",$G12366&lt;&gt;"Ativo"),"",IF(COUNTIFS($A$4:$A12366,$A12366,$G$4:$G12366,"Ativo")=1,1,0))</f>
        <v/>
      </c>
    </row>
    <row r="12367" spans="1:55" x14ac:dyDescent="0.3">
      <c r="A12367" s="76"/>
      <c r="B12367" s="104"/>
      <c r="C12367" s="76"/>
      <c r="D12367" s="77"/>
      <c r="E12367" s="12"/>
      <c r="F12367" s="78"/>
      <c r="G12367" s="77"/>
      <c r="H12367" s="79"/>
      <c r="BA12367" s="5" t="str">
        <f t="shared" si="193"/>
        <v/>
      </c>
      <c r="BB12367" s="5" t="str">
        <f>IF(OR($E12367="",$G12367&lt;&gt;"Ativo"),"",IF(COUNTIFS($E$4:$E12367,$E12367,$A$4:$A12367,$A12367,$G$4:$G12367,"Ativo")=1,1,0))</f>
        <v/>
      </c>
      <c r="BC12367" t="str">
        <f>IF(OR($A12367="",$G12367&lt;&gt;"Ativo"),"",IF(COUNTIFS($A$4:$A12367,$A12367,$G$4:$G12367,"Ativo")=1,1,0))</f>
        <v/>
      </c>
    </row>
    <row r="12368" spans="1:55" x14ac:dyDescent="0.3">
      <c r="A12368" s="76"/>
      <c r="B12368" s="104"/>
      <c r="C12368" s="76"/>
      <c r="D12368" s="77"/>
      <c r="E12368" s="12"/>
      <c r="F12368" s="78"/>
      <c r="G12368" s="77"/>
      <c r="H12368" s="79"/>
      <c r="BA12368" s="5" t="str">
        <f t="shared" si="193"/>
        <v/>
      </c>
      <c r="BB12368" s="5" t="str">
        <f>IF(OR($E12368="",$G12368&lt;&gt;"Ativo"),"",IF(COUNTIFS($E$4:$E12368,$E12368,$A$4:$A12368,$A12368,$G$4:$G12368,"Ativo")=1,1,0))</f>
        <v/>
      </c>
      <c r="BC12368" t="str">
        <f>IF(OR($A12368="",$G12368&lt;&gt;"Ativo"),"",IF(COUNTIFS($A$4:$A12368,$A12368,$G$4:$G12368,"Ativo")=1,1,0))</f>
        <v/>
      </c>
    </row>
    <row r="12369" spans="1:55" x14ac:dyDescent="0.3">
      <c r="A12369" s="76"/>
      <c r="B12369" s="104"/>
      <c r="C12369" s="76"/>
      <c r="D12369" s="77"/>
      <c r="E12369" s="12"/>
      <c r="F12369" s="78"/>
      <c r="G12369" s="77"/>
      <c r="H12369" s="79"/>
      <c r="BA12369" s="5" t="str">
        <f t="shared" si="193"/>
        <v/>
      </c>
      <c r="BB12369" s="5" t="str">
        <f>IF(OR($E12369="",$G12369&lt;&gt;"Ativo"),"",IF(COUNTIFS($E$4:$E12369,$E12369,$A$4:$A12369,$A12369,$G$4:$G12369,"Ativo")=1,1,0))</f>
        <v/>
      </c>
      <c r="BC12369" t="str">
        <f>IF(OR($A12369="",$G12369&lt;&gt;"Ativo"),"",IF(COUNTIFS($A$4:$A12369,$A12369,$G$4:$G12369,"Ativo")=1,1,0))</f>
        <v/>
      </c>
    </row>
    <row r="12370" spans="1:55" x14ac:dyDescent="0.3">
      <c r="A12370" s="76"/>
      <c r="B12370" s="104"/>
      <c r="C12370" s="76"/>
      <c r="D12370" s="77"/>
      <c r="E12370" s="12"/>
      <c r="F12370" s="78"/>
      <c r="G12370" s="77"/>
      <c r="H12370" s="79"/>
      <c r="BA12370" s="5" t="str">
        <f t="shared" si="193"/>
        <v/>
      </c>
      <c r="BB12370" s="5" t="str">
        <f>IF(OR($E12370="",$G12370&lt;&gt;"Ativo"),"",IF(COUNTIFS($E$4:$E12370,$E12370,$A$4:$A12370,$A12370,$G$4:$G12370,"Ativo")=1,1,0))</f>
        <v/>
      </c>
      <c r="BC12370" t="str">
        <f>IF(OR($A12370="",$G12370&lt;&gt;"Ativo"),"",IF(COUNTIFS($A$4:$A12370,$A12370,$G$4:$G12370,"Ativo")=1,1,0))</f>
        <v/>
      </c>
    </row>
    <row r="12371" spans="1:55" x14ac:dyDescent="0.3">
      <c r="A12371" s="76"/>
      <c r="B12371" s="104"/>
      <c r="C12371" s="76"/>
      <c r="D12371" s="77"/>
      <c r="E12371" s="12"/>
      <c r="F12371" s="78"/>
      <c r="G12371" s="77"/>
      <c r="H12371" s="79"/>
      <c r="BA12371" s="5" t="str">
        <f t="shared" si="193"/>
        <v/>
      </c>
      <c r="BB12371" s="5" t="str">
        <f>IF(OR($E12371="",$G12371&lt;&gt;"Ativo"),"",IF(COUNTIFS($E$4:$E12371,$E12371,$A$4:$A12371,$A12371,$G$4:$G12371,"Ativo")=1,1,0))</f>
        <v/>
      </c>
      <c r="BC12371" t="str">
        <f>IF(OR($A12371="",$G12371&lt;&gt;"Ativo"),"",IF(COUNTIFS($A$4:$A12371,$A12371,$G$4:$G12371,"Ativo")=1,1,0))</f>
        <v/>
      </c>
    </row>
    <row r="12372" spans="1:55" x14ac:dyDescent="0.3">
      <c r="A12372" s="76"/>
      <c r="B12372" s="104"/>
      <c r="C12372" s="76"/>
      <c r="D12372" s="77"/>
      <c r="E12372" s="12"/>
      <c r="F12372" s="78"/>
      <c r="G12372" s="77"/>
      <c r="H12372" s="79"/>
      <c r="BA12372" s="5" t="str">
        <f t="shared" si="193"/>
        <v/>
      </c>
      <c r="BB12372" s="5" t="str">
        <f>IF(OR($E12372="",$G12372&lt;&gt;"Ativo"),"",IF(COUNTIFS($E$4:$E12372,$E12372,$A$4:$A12372,$A12372,$G$4:$G12372,"Ativo")=1,1,0))</f>
        <v/>
      </c>
      <c r="BC12372" t="str">
        <f>IF(OR($A12372="",$G12372&lt;&gt;"Ativo"),"",IF(COUNTIFS($A$4:$A12372,$A12372,$G$4:$G12372,"Ativo")=1,1,0))</f>
        <v/>
      </c>
    </row>
    <row r="12373" spans="1:55" x14ac:dyDescent="0.3">
      <c r="A12373" s="76"/>
      <c r="B12373" s="104"/>
      <c r="C12373" s="76"/>
      <c r="D12373" s="77"/>
      <c r="E12373" s="12"/>
      <c r="F12373" s="78"/>
      <c r="G12373" s="77"/>
      <c r="H12373" s="79"/>
      <c r="BA12373" s="5" t="str">
        <f t="shared" si="193"/>
        <v/>
      </c>
      <c r="BB12373" s="5" t="str">
        <f>IF(OR($E12373="",$G12373&lt;&gt;"Ativo"),"",IF(COUNTIFS($E$4:$E12373,$E12373,$A$4:$A12373,$A12373,$G$4:$G12373,"Ativo")=1,1,0))</f>
        <v/>
      </c>
      <c r="BC12373" t="str">
        <f>IF(OR($A12373="",$G12373&lt;&gt;"Ativo"),"",IF(COUNTIFS($A$4:$A12373,$A12373,$G$4:$G12373,"Ativo")=1,1,0))</f>
        <v/>
      </c>
    </row>
    <row r="12374" spans="1:55" x14ac:dyDescent="0.3">
      <c r="A12374" s="76"/>
      <c r="B12374" s="104"/>
      <c r="C12374" s="76"/>
      <c r="D12374" s="77"/>
      <c r="E12374" s="12"/>
      <c r="F12374" s="78"/>
      <c r="G12374" s="77"/>
      <c r="H12374" s="79"/>
      <c r="BA12374" s="5" t="str">
        <f t="shared" si="193"/>
        <v/>
      </c>
      <c r="BB12374" s="5" t="str">
        <f>IF(OR($E12374="",$G12374&lt;&gt;"Ativo"),"",IF(COUNTIFS($E$4:$E12374,$E12374,$A$4:$A12374,$A12374,$G$4:$G12374,"Ativo")=1,1,0))</f>
        <v/>
      </c>
      <c r="BC12374" t="str">
        <f>IF(OR($A12374="",$G12374&lt;&gt;"Ativo"),"",IF(COUNTIFS($A$4:$A12374,$A12374,$G$4:$G12374,"Ativo")=1,1,0))</f>
        <v/>
      </c>
    </row>
    <row r="12375" spans="1:55" x14ac:dyDescent="0.3">
      <c r="A12375" s="76"/>
      <c r="B12375" s="104"/>
      <c r="C12375" s="76"/>
      <c r="D12375" s="77"/>
      <c r="E12375" s="12"/>
      <c r="F12375" s="78"/>
      <c r="G12375" s="77"/>
      <c r="H12375" s="79"/>
      <c r="BA12375" s="5" t="str">
        <f t="shared" si="193"/>
        <v/>
      </c>
      <c r="BB12375" s="5" t="str">
        <f>IF(OR($E12375="",$G12375&lt;&gt;"Ativo"),"",IF(COUNTIFS($E$4:$E12375,$E12375,$A$4:$A12375,$A12375,$G$4:$G12375,"Ativo")=1,1,0))</f>
        <v/>
      </c>
      <c r="BC12375" t="str">
        <f>IF(OR($A12375="",$G12375&lt;&gt;"Ativo"),"",IF(COUNTIFS($A$4:$A12375,$A12375,$G$4:$G12375,"Ativo")=1,1,0))</f>
        <v/>
      </c>
    </row>
    <row r="12376" spans="1:55" x14ac:dyDescent="0.3">
      <c r="A12376" s="76"/>
      <c r="B12376" s="104"/>
      <c r="C12376" s="76"/>
      <c r="D12376" s="77"/>
      <c r="E12376" s="12"/>
      <c r="F12376" s="78"/>
      <c r="G12376" s="77"/>
      <c r="H12376" s="79"/>
      <c r="BA12376" s="5" t="str">
        <f t="shared" si="193"/>
        <v/>
      </c>
      <c r="BB12376" s="5" t="str">
        <f>IF(OR($E12376="",$G12376&lt;&gt;"Ativo"),"",IF(COUNTIFS($E$4:$E12376,$E12376,$A$4:$A12376,$A12376,$G$4:$G12376,"Ativo")=1,1,0))</f>
        <v/>
      </c>
      <c r="BC12376" t="str">
        <f>IF(OR($A12376="",$G12376&lt;&gt;"Ativo"),"",IF(COUNTIFS($A$4:$A12376,$A12376,$G$4:$G12376,"Ativo")=1,1,0))</f>
        <v/>
      </c>
    </row>
    <row r="12377" spans="1:55" x14ac:dyDescent="0.3">
      <c r="A12377" s="76"/>
      <c r="B12377" s="104"/>
      <c r="C12377" s="76"/>
      <c r="D12377" s="77"/>
      <c r="E12377" s="12"/>
      <c r="F12377" s="78"/>
      <c r="G12377" s="77"/>
      <c r="H12377" s="79"/>
      <c r="BA12377" s="5" t="str">
        <f t="shared" si="193"/>
        <v/>
      </c>
      <c r="BB12377" s="5" t="str">
        <f>IF(OR($E12377="",$G12377&lt;&gt;"Ativo"),"",IF(COUNTIFS($E$4:$E12377,$E12377,$A$4:$A12377,$A12377,$G$4:$G12377,"Ativo")=1,1,0))</f>
        <v/>
      </c>
      <c r="BC12377" t="str">
        <f>IF(OR($A12377="",$G12377&lt;&gt;"Ativo"),"",IF(COUNTIFS($A$4:$A12377,$A12377,$G$4:$G12377,"Ativo")=1,1,0))</f>
        <v/>
      </c>
    </row>
    <row r="12378" spans="1:55" x14ac:dyDescent="0.3">
      <c r="A12378" s="76"/>
      <c r="B12378" s="104"/>
      <c r="C12378" s="76"/>
      <c r="D12378" s="77"/>
      <c r="E12378" s="12"/>
      <c r="F12378" s="78"/>
      <c r="G12378" s="77"/>
      <c r="H12378" s="79"/>
      <c r="BA12378" s="5" t="str">
        <f t="shared" si="193"/>
        <v/>
      </c>
      <c r="BB12378" s="5" t="str">
        <f>IF(OR($E12378="",$G12378&lt;&gt;"Ativo"),"",IF(COUNTIFS($E$4:$E12378,$E12378,$A$4:$A12378,$A12378,$G$4:$G12378,"Ativo")=1,1,0))</f>
        <v/>
      </c>
      <c r="BC12378" t="str">
        <f>IF(OR($A12378="",$G12378&lt;&gt;"Ativo"),"",IF(COUNTIFS($A$4:$A12378,$A12378,$G$4:$G12378,"Ativo")=1,1,0))</f>
        <v/>
      </c>
    </row>
    <row r="12379" spans="1:55" x14ac:dyDescent="0.3">
      <c r="A12379" s="76"/>
      <c r="B12379" s="104"/>
      <c r="C12379" s="76"/>
      <c r="D12379" s="77"/>
      <c r="E12379" s="12"/>
      <c r="F12379" s="78"/>
      <c r="G12379" s="77"/>
      <c r="H12379" s="79"/>
      <c r="BA12379" s="5" t="str">
        <f t="shared" si="193"/>
        <v/>
      </c>
      <c r="BB12379" s="5" t="str">
        <f>IF(OR($E12379="",$G12379&lt;&gt;"Ativo"),"",IF(COUNTIFS($E$4:$E12379,$E12379,$A$4:$A12379,$A12379,$G$4:$G12379,"Ativo")=1,1,0))</f>
        <v/>
      </c>
      <c r="BC12379" t="str">
        <f>IF(OR($A12379="",$G12379&lt;&gt;"Ativo"),"",IF(COUNTIFS($A$4:$A12379,$A12379,$G$4:$G12379,"Ativo")=1,1,0))</f>
        <v/>
      </c>
    </row>
    <row r="12380" spans="1:55" x14ac:dyDescent="0.3">
      <c r="A12380" s="76"/>
      <c r="B12380" s="104"/>
      <c r="C12380" s="76"/>
      <c r="D12380" s="77"/>
      <c r="E12380" s="12"/>
      <c r="F12380" s="78"/>
      <c r="G12380" s="77"/>
      <c r="H12380" s="79"/>
      <c r="BA12380" s="5" t="str">
        <f t="shared" si="193"/>
        <v/>
      </c>
      <c r="BB12380" s="5" t="str">
        <f>IF(OR($E12380="",$G12380&lt;&gt;"Ativo"),"",IF(COUNTIFS($E$4:$E12380,$E12380,$A$4:$A12380,$A12380,$G$4:$G12380,"Ativo")=1,1,0))</f>
        <v/>
      </c>
      <c r="BC12380" t="str">
        <f>IF(OR($A12380="",$G12380&lt;&gt;"Ativo"),"",IF(COUNTIFS($A$4:$A12380,$A12380,$G$4:$G12380,"Ativo")=1,1,0))</f>
        <v/>
      </c>
    </row>
    <row r="12381" spans="1:55" x14ac:dyDescent="0.3">
      <c r="A12381" s="76"/>
      <c r="B12381" s="104"/>
      <c r="C12381" s="76"/>
      <c r="D12381" s="77"/>
      <c r="E12381" s="12"/>
      <c r="F12381" s="78"/>
      <c r="G12381" s="77"/>
      <c r="H12381" s="79"/>
      <c r="BA12381" s="5" t="str">
        <f t="shared" si="193"/>
        <v/>
      </c>
      <c r="BB12381" s="5" t="str">
        <f>IF(OR($E12381="",$G12381&lt;&gt;"Ativo"),"",IF(COUNTIFS($E$4:$E12381,$E12381,$A$4:$A12381,$A12381,$G$4:$G12381,"Ativo")=1,1,0))</f>
        <v/>
      </c>
      <c r="BC12381" t="str">
        <f>IF(OR($A12381="",$G12381&lt;&gt;"Ativo"),"",IF(COUNTIFS($A$4:$A12381,$A12381,$G$4:$G12381,"Ativo")=1,1,0))</f>
        <v/>
      </c>
    </row>
    <row r="12382" spans="1:55" x14ac:dyDescent="0.3">
      <c r="A12382" s="76"/>
      <c r="B12382" s="104"/>
      <c r="C12382" s="76"/>
      <c r="D12382" s="77"/>
      <c r="E12382" s="12"/>
      <c r="F12382" s="78"/>
      <c r="G12382" s="77"/>
      <c r="H12382" s="79"/>
      <c r="BA12382" s="5" t="str">
        <f t="shared" si="193"/>
        <v/>
      </c>
      <c r="BB12382" s="5" t="str">
        <f>IF(OR($E12382="",$G12382&lt;&gt;"Ativo"),"",IF(COUNTIFS($E$4:$E12382,$E12382,$A$4:$A12382,$A12382,$G$4:$G12382,"Ativo")=1,1,0))</f>
        <v/>
      </c>
      <c r="BC12382" t="str">
        <f>IF(OR($A12382="",$G12382&lt;&gt;"Ativo"),"",IF(COUNTIFS($A$4:$A12382,$A12382,$G$4:$G12382,"Ativo")=1,1,0))</f>
        <v/>
      </c>
    </row>
    <row r="12383" spans="1:55" x14ac:dyDescent="0.3">
      <c r="A12383" s="76"/>
      <c r="B12383" s="104"/>
      <c r="C12383" s="76"/>
      <c r="D12383" s="77"/>
      <c r="E12383" s="12"/>
      <c r="F12383" s="78"/>
      <c r="G12383" s="77"/>
      <c r="H12383" s="79"/>
      <c r="BA12383" s="5" t="str">
        <f t="shared" si="193"/>
        <v/>
      </c>
      <c r="BB12383" s="5" t="str">
        <f>IF(OR($E12383="",$G12383&lt;&gt;"Ativo"),"",IF(COUNTIFS($E$4:$E12383,$E12383,$A$4:$A12383,$A12383,$G$4:$G12383,"Ativo")=1,1,0))</f>
        <v/>
      </c>
      <c r="BC12383" t="str">
        <f>IF(OR($A12383="",$G12383&lt;&gt;"Ativo"),"",IF(COUNTIFS($A$4:$A12383,$A12383,$G$4:$G12383,"Ativo")=1,1,0))</f>
        <v/>
      </c>
    </row>
    <row r="12384" spans="1:55" x14ac:dyDescent="0.3">
      <c r="A12384" s="76"/>
      <c r="B12384" s="104"/>
      <c r="C12384" s="76"/>
      <c r="D12384" s="77"/>
      <c r="E12384" s="12"/>
      <c r="F12384" s="78"/>
      <c r="G12384" s="77"/>
      <c r="H12384" s="79"/>
      <c r="BA12384" s="5" t="str">
        <f t="shared" si="193"/>
        <v/>
      </c>
      <c r="BB12384" s="5" t="str">
        <f>IF(OR($E12384="",$G12384&lt;&gt;"Ativo"),"",IF(COUNTIFS($E$4:$E12384,$E12384,$A$4:$A12384,$A12384,$G$4:$G12384,"Ativo")=1,1,0))</f>
        <v/>
      </c>
      <c r="BC12384" t="str">
        <f>IF(OR($A12384="",$G12384&lt;&gt;"Ativo"),"",IF(COUNTIFS($A$4:$A12384,$A12384,$G$4:$G12384,"Ativo")=1,1,0))</f>
        <v/>
      </c>
    </row>
    <row r="12385" spans="1:55" x14ac:dyDescent="0.3">
      <c r="A12385" s="76"/>
      <c r="B12385" s="104"/>
      <c r="C12385" s="76"/>
      <c r="D12385" s="77"/>
      <c r="E12385" s="12"/>
      <c r="F12385" s="78"/>
      <c r="G12385" s="77"/>
      <c r="H12385" s="79"/>
      <c r="BA12385" s="5" t="str">
        <f t="shared" si="193"/>
        <v/>
      </c>
      <c r="BB12385" s="5" t="str">
        <f>IF(OR($E12385="",$G12385&lt;&gt;"Ativo"),"",IF(COUNTIFS($E$4:$E12385,$E12385,$A$4:$A12385,$A12385,$G$4:$G12385,"Ativo")=1,1,0))</f>
        <v/>
      </c>
      <c r="BC12385" t="str">
        <f>IF(OR($A12385="",$G12385&lt;&gt;"Ativo"),"",IF(COUNTIFS($A$4:$A12385,$A12385,$G$4:$G12385,"Ativo")=1,1,0))</f>
        <v/>
      </c>
    </row>
    <row r="12386" spans="1:55" x14ac:dyDescent="0.3">
      <c r="A12386" s="76"/>
      <c r="B12386" s="104"/>
      <c r="C12386" s="76"/>
      <c r="D12386" s="77"/>
      <c r="E12386" s="12"/>
      <c r="F12386" s="78"/>
      <c r="G12386" s="77"/>
      <c r="H12386" s="79"/>
      <c r="BA12386" s="5" t="str">
        <f t="shared" si="193"/>
        <v/>
      </c>
      <c r="BB12386" s="5" t="str">
        <f>IF(OR($E12386="",$G12386&lt;&gt;"Ativo"),"",IF(COUNTIFS($E$4:$E12386,$E12386,$A$4:$A12386,$A12386,$G$4:$G12386,"Ativo")=1,1,0))</f>
        <v/>
      </c>
      <c r="BC12386" t="str">
        <f>IF(OR($A12386="",$G12386&lt;&gt;"Ativo"),"",IF(COUNTIFS($A$4:$A12386,$A12386,$G$4:$G12386,"Ativo")=1,1,0))</f>
        <v/>
      </c>
    </row>
    <row r="12387" spans="1:55" x14ac:dyDescent="0.3">
      <c r="A12387" s="76"/>
      <c r="B12387" s="104"/>
      <c r="C12387" s="76"/>
      <c r="D12387" s="77"/>
      <c r="E12387" s="12"/>
      <c r="F12387" s="78"/>
      <c r="G12387" s="77"/>
      <c r="H12387" s="79"/>
      <c r="BA12387" s="5" t="str">
        <f t="shared" si="193"/>
        <v/>
      </c>
      <c r="BB12387" s="5" t="str">
        <f>IF(OR($E12387="",$G12387&lt;&gt;"Ativo"),"",IF(COUNTIFS($E$4:$E12387,$E12387,$A$4:$A12387,$A12387,$G$4:$G12387,"Ativo")=1,1,0))</f>
        <v/>
      </c>
      <c r="BC12387" t="str">
        <f>IF(OR($A12387="",$G12387&lt;&gt;"Ativo"),"",IF(COUNTIFS($A$4:$A12387,$A12387,$G$4:$G12387,"Ativo")=1,1,0))</f>
        <v/>
      </c>
    </row>
    <row r="12388" spans="1:55" x14ac:dyDescent="0.3">
      <c r="A12388" s="76"/>
      <c r="B12388" s="104"/>
      <c r="C12388" s="76"/>
      <c r="D12388" s="77"/>
      <c r="E12388" s="12"/>
      <c r="F12388" s="78"/>
      <c r="G12388" s="77"/>
      <c r="H12388" s="79"/>
      <c r="BA12388" s="5" t="str">
        <f t="shared" si="193"/>
        <v/>
      </c>
      <c r="BB12388" s="5" t="str">
        <f>IF(OR($E12388="",$G12388&lt;&gt;"Ativo"),"",IF(COUNTIFS($E$4:$E12388,$E12388,$A$4:$A12388,$A12388,$G$4:$G12388,"Ativo")=1,1,0))</f>
        <v/>
      </c>
      <c r="BC12388" t="str">
        <f>IF(OR($A12388="",$G12388&lt;&gt;"Ativo"),"",IF(COUNTIFS($A$4:$A12388,$A12388,$G$4:$G12388,"Ativo")=1,1,0))</f>
        <v/>
      </c>
    </row>
    <row r="12389" spans="1:55" x14ac:dyDescent="0.3">
      <c r="A12389" s="76"/>
      <c r="B12389" s="104"/>
      <c r="C12389" s="76"/>
      <c r="D12389" s="77"/>
      <c r="E12389" s="12"/>
      <c r="F12389" s="78"/>
      <c r="G12389" s="77"/>
      <c r="H12389" s="79"/>
      <c r="BA12389" s="5" t="str">
        <f t="shared" si="193"/>
        <v/>
      </c>
      <c r="BB12389" s="5" t="str">
        <f>IF(OR($E12389="",$G12389&lt;&gt;"Ativo"),"",IF(COUNTIFS($E$4:$E12389,$E12389,$A$4:$A12389,$A12389,$G$4:$G12389,"Ativo")=1,1,0))</f>
        <v/>
      </c>
      <c r="BC12389" t="str">
        <f>IF(OR($A12389="",$G12389&lt;&gt;"Ativo"),"",IF(COUNTIFS($A$4:$A12389,$A12389,$G$4:$G12389,"Ativo")=1,1,0))</f>
        <v/>
      </c>
    </row>
    <row r="12390" spans="1:55" x14ac:dyDescent="0.3">
      <c r="A12390" s="76"/>
      <c r="B12390" s="104"/>
      <c r="C12390" s="76"/>
      <c r="D12390" s="77"/>
      <c r="E12390" s="12"/>
      <c r="F12390" s="78"/>
      <c r="G12390" s="77"/>
      <c r="H12390" s="79"/>
      <c r="BA12390" s="5" t="str">
        <f t="shared" si="193"/>
        <v/>
      </c>
      <c r="BB12390" s="5" t="str">
        <f>IF(OR($E12390="",$G12390&lt;&gt;"Ativo"),"",IF(COUNTIFS($E$4:$E12390,$E12390,$A$4:$A12390,$A12390,$G$4:$G12390,"Ativo")=1,1,0))</f>
        <v/>
      </c>
      <c r="BC12390" t="str">
        <f>IF(OR($A12390="",$G12390&lt;&gt;"Ativo"),"",IF(COUNTIFS($A$4:$A12390,$A12390,$G$4:$G12390,"Ativo")=1,1,0))</f>
        <v/>
      </c>
    </row>
    <row r="12391" spans="1:55" x14ac:dyDescent="0.3">
      <c r="A12391" s="76"/>
      <c r="B12391" s="104"/>
      <c r="C12391" s="76"/>
      <c r="D12391" s="77"/>
      <c r="E12391" s="12"/>
      <c r="F12391" s="78"/>
      <c r="G12391" s="77"/>
      <c r="H12391" s="79"/>
      <c r="BA12391" s="5" t="str">
        <f t="shared" si="193"/>
        <v/>
      </c>
      <c r="BB12391" s="5" t="str">
        <f>IF(OR($E12391="",$G12391&lt;&gt;"Ativo"),"",IF(COUNTIFS($E$4:$E12391,$E12391,$A$4:$A12391,$A12391,$G$4:$G12391,"Ativo")=1,1,0))</f>
        <v/>
      </c>
      <c r="BC12391" t="str">
        <f>IF(OR($A12391="",$G12391&lt;&gt;"Ativo"),"",IF(COUNTIFS($A$4:$A12391,$A12391,$G$4:$G12391,"Ativo")=1,1,0))</f>
        <v/>
      </c>
    </row>
    <row r="12392" spans="1:55" x14ac:dyDescent="0.3">
      <c r="A12392" s="76"/>
      <c r="B12392" s="104"/>
      <c r="C12392" s="76"/>
      <c r="D12392" s="77"/>
      <c r="E12392" s="12"/>
      <c r="F12392" s="78"/>
      <c r="G12392" s="77"/>
      <c r="H12392" s="79"/>
      <c r="BA12392" s="5" t="str">
        <f t="shared" si="193"/>
        <v/>
      </c>
      <c r="BB12392" s="5" t="str">
        <f>IF(OR($E12392="",$G12392&lt;&gt;"Ativo"),"",IF(COUNTIFS($E$4:$E12392,$E12392,$A$4:$A12392,$A12392,$G$4:$G12392,"Ativo")=1,1,0))</f>
        <v/>
      </c>
      <c r="BC12392" t="str">
        <f>IF(OR($A12392="",$G12392&lt;&gt;"Ativo"),"",IF(COUNTIFS($A$4:$A12392,$A12392,$G$4:$G12392,"Ativo")=1,1,0))</f>
        <v/>
      </c>
    </row>
    <row r="12393" spans="1:55" x14ac:dyDescent="0.3">
      <c r="A12393" s="76"/>
      <c r="B12393" s="104"/>
      <c r="C12393" s="76"/>
      <c r="D12393" s="77"/>
      <c r="E12393" s="12"/>
      <c r="F12393" s="78"/>
      <c r="G12393" s="77"/>
      <c r="H12393" s="79"/>
      <c r="BA12393" s="5" t="str">
        <f t="shared" si="193"/>
        <v/>
      </c>
      <c r="BB12393" s="5" t="str">
        <f>IF(OR($E12393="",$G12393&lt;&gt;"Ativo"),"",IF(COUNTIFS($E$4:$E12393,$E12393,$A$4:$A12393,$A12393,$G$4:$G12393,"Ativo")=1,1,0))</f>
        <v/>
      </c>
      <c r="BC12393" t="str">
        <f>IF(OR($A12393="",$G12393&lt;&gt;"Ativo"),"",IF(COUNTIFS($A$4:$A12393,$A12393,$G$4:$G12393,"Ativo")=1,1,0))</f>
        <v/>
      </c>
    </row>
    <row r="12394" spans="1:55" x14ac:dyDescent="0.3">
      <c r="A12394" s="76"/>
      <c r="B12394" s="104"/>
      <c r="C12394" s="76"/>
      <c r="D12394" s="77"/>
      <c r="E12394" s="12"/>
      <c r="F12394" s="78"/>
      <c r="G12394" s="77"/>
      <c r="H12394" s="79"/>
      <c r="BA12394" s="5" t="str">
        <f t="shared" si="193"/>
        <v/>
      </c>
      <c r="BB12394" s="5" t="str">
        <f>IF(OR($E12394="",$G12394&lt;&gt;"Ativo"),"",IF(COUNTIFS($E$4:$E12394,$E12394,$A$4:$A12394,$A12394,$G$4:$G12394,"Ativo")=1,1,0))</f>
        <v/>
      </c>
      <c r="BC12394" t="str">
        <f>IF(OR($A12394="",$G12394&lt;&gt;"Ativo"),"",IF(COUNTIFS($A$4:$A12394,$A12394,$G$4:$G12394,"Ativo")=1,1,0))</f>
        <v/>
      </c>
    </row>
    <row r="12395" spans="1:55" x14ac:dyDescent="0.3">
      <c r="A12395" s="76"/>
      <c r="B12395" s="104"/>
      <c r="C12395" s="76"/>
      <c r="D12395" s="77"/>
      <c r="E12395" s="12"/>
      <c r="F12395" s="78"/>
      <c r="G12395" s="77"/>
      <c r="H12395" s="79"/>
      <c r="BA12395" s="5" t="str">
        <f t="shared" si="193"/>
        <v/>
      </c>
      <c r="BB12395" s="5" t="str">
        <f>IF(OR($E12395="",$G12395&lt;&gt;"Ativo"),"",IF(COUNTIFS($E$4:$E12395,$E12395,$A$4:$A12395,$A12395,$G$4:$G12395,"Ativo")=1,1,0))</f>
        <v/>
      </c>
      <c r="BC12395" t="str">
        <f>IF(OR($A12395="",$G12395&lt;&gt;"Ativo"),"",IF(COUNTIFS($A$4:$A12395,$A12395,$G$4:$G12395,"Ativo")=1,1,0))</f>
        <v/>
      </c>
    </row>
    <row r="12396" spans="1:55" x14ac:dyDescent="0.3">
      <c r="A12396" s="76"/>
      <c r="B12396" s="104"/>
      <c r="C12396" s="76"/>
      <c r="D12396" s="77"/>
      <c r="E12396" s="12"/>
      <c r="F12396" s="78"/>
      <c r="G12396" s="77"/>
      <c r="H12396" s="79"/>
      <c r="BA12396" s="5" t="str">
        <f t="shared" si="193"/>
        <v/>
      </c>
      <c r="BB12396" s="5" t="str">
        <f>IF(OR($E12396="",$G12396&lt;&gt;"Ativo"),"",IF(COUNTIFS($E$4:$E12396,$E12396,$A$4:$A12396,$A12396,$G$4:$G12396,"Ativo")=1,1,0))</f>
        <v/>
      </c>
      <c r="BC12396" t="str">
        <f>IF(OR($A12396="",$G12396&lt;&gt;"Ativo"),"",IF(COUNTIFS($A$4:$A12396,$A12396,$G$4:$G12396,"Ativo")=1,1,0))</f>
        <v/>
      </c>
    </row>
    <row r="12397" spans="1:55" x14ac:dyDescent="0.3">
      <c r="A12397" s="76"/>
      <c r="B12397" s="104"/>
      <c r="C12397" s="76"/>
      <c r="D12397" s="77"/>
      <c r="E12397" s="12"/>
      <c r="F12397" s="78"/>
      <c r="G12397" s="77"/>
      <c r="H12397" s="79"/>
      <c r="BA12397" s="5" t="str">
        <f t="shared" si="193"/>
        <v/>
      </c>
      <c r="BB12397" s="5" t="str">
        <f>IF(OR($E12397="",$G12397&lt;&gt;"Ativo"),"",IF(COUNTIFS($E$4:$E12397,$E12397,$A$4:$A12397,$A12397,$G$4:$G12397,"Ativo")=1,1,0))</f>
        <v/>
      </c>
      <c r="BC12397" t="str">
        <f>IF(OR($A12397="",$G12397&lt;&gt;"Ativo"),"",IF(COUNTIFS($A$4:$A12397,$A12397,$G$4:$G12397,"Ativo")=1,1,0))</f>
        <v/>
      </c>
    </row>
    <row r="12398" spans="1:55" x14ac:dyDescent="0.3">
      <c r="A12398" s="76"/>
      <c r="B12398" s="104"/>
      <c r="C12398" s="76"/>
      <c r="D12398" s="77"/>
      <c r="E12398" s="12"/>
      <c r="F12398" s="78"/>
      <c r="G12398" s="77"/>
      <c r="H12398" s="79"/>
      <c r="BA12398" s="5" t="str">
        <f t="shared" si="193"/>
        <v/>
      </c>
      <c r="BB12398" s="5" t="str">
        <f>IF(OR($E12398="",$G12398&lt;&gt;"Ativo"),"",IF(COUNTIFS($E$4:$E12398,$E12398,$A$4:$A12398,$A12398,$G$4:$G12398,"Ativo")=1,1,0))</f>
        <v/>
      </c>
      <c r="BC12398" t="str">
        <f>IF(OR($A12398="",$G12398&lt;&gt;"Ativo"),"",IF(COUNTIFS($A$4:$A12398,$A12398,$G$4:$G12398,"Ativo")=1,1,0))</f>
        <v/>
      </c>
    </row>
    <row r="12399" spans="1:55" x14ac:dyDescent="0.3">
      <c r="A12399" s="76"/>
      <c r="B12399" s="104"/>
      <c r="C12399" s="76"/>
      <c r="D12399" s="77"/>
      <c r="E12399" s="12"/>
      <c r="F12399" s="78"/>
      <c r="G12399" s="77"/>
      <c r="H12399" s="79"/>
      <c r="BA12399" s="5" t="str">
        <f t="shared" si="193"/>
        <v/>
      </c>
      <c r="BB12399" s="5" t="str">
        <f>IF(OR($E12399="",$G12399&lt;&gt;"Ativo"),"",IF(COUNTIFS($E$4:$E12399,$E12399,$A$4:$A12399,$A12399,$G$4:$G12399,"Ativo")=1,1,0))</f>
        <v/>
      </c>
      <c r="BC12399" t="str">
        <f>IF(OR($A12399="",$G12399&lt;&gt;"Ativo"),"",IF(COUNTIFS($A$4:$A12399,$A12399,$G$4:$G12399,"Ativo")=1,1,0))</f>
        <v/>
      </c>
    </row>
    <row r="12400" spans="1:55" x14ac:dyDescent="0.3">
      <c r="A12400" s="76"/>
      <c r="B12400" s="104"/>
      <c r="C12400" s="76"/>
      <c r="D12400" s="77"/>
      <c r="E12400" s="12"/>
      <c r="F12400" s="78"/>
      <c r="G12400" s="77"/>
      <c r="H12400" s="79"/>
      <c r="BA12400" s="5" t="str">
        <f t="shared" si="193"/>
        <v/>
      </c>
      <c r="BB12400" s="5" t="str">
        <f>IF(OR($E12400="",$G12400&lt;&gt;"Ativo"),"",IF(COUNTIFS($E$4:$E12400,$E12400,$A$4:$A12400,$A12400,$G$4:$G12400,"Ativo")=1,1,0))</f>
        <v/>
      </c>
      <c r="BC12400" t="str">
        <f>IF(OR($A12400="",$G12400&lt;&gt;"Ativo"),"",IF(COUNTIFS($A$4:$A12400,$A12400,$G$4:$G12400,"Ativo")=1,1,0))</f>
        <v/>
      </c>
    </row>
    <row r="12401" spans="1:55" x14ac:dyDescent="0.3">
      <c r="A12401" s="76"/>
      <c r="B12401" s="104"/>
      <c r="C12401" s="76"/>
      <c r="D12401" s="77"/>
      <c r="E12401" s="12"/>
      <c r="F12401" s="78"/>
      <c r="G12401" s="77"/>
      <c r="H12401" s="79"/>
      <c r="BA12401" s="5" t="str">
        <f t="shared" si="193"/>
        <v/>
      </c>
      <c r="BB12401" s="5" t="str">
        <f>IF(OR($E12401="",$G12401&lt;&gt;"Ativo"),"",IF(COUNTIFS($E$4:$E12401,$E12401,$A$4:$A12401,$A12401,$G$4:$G12401,"Ativo")=1,1,0))</f>
        <v/>
      </c>
      <c r="BC12401" t="str">
        <f>IF(OR($A12401="",$G12401&lt;&gt;"Ativo"),"",IF(COUNTIFS($A$4:$A12401,$A12401,$G$4:$G12401,"Ativo")=1,1,0))</f>
        <v/>
      </c>
    </row>
    <row r="12402" spans="1:55" x14ac:dyDescent="0.3">
      <c r="A12402" s="76"/>
      <c r="B12402" s="104"/>
      <c r="C12402" s="76"/>
      <c r="D12402" s="77"/>
      <c r="E12402" s="12"/>
      <c r="F12402" s="78"/>
      <c r="G12402" s="77"/>
      <c r="H12402" s="79"/>
      <c r="BA12402" s="5" t="str">
        <f t="shared" si="193"/>
        <v/>
      </c>
      <c r="BB12402" s="5" t="str">
        <f>IF(OR($E12402="",$G12402&lt;&gt;"Ativo"),"",IF(COUNTIFS($E$4:$E12402,$E12402,$A$4:$A12402,$A12402,$G$4:$G12402,"Ativo")=1,1,0))</f>
        <v/>
      </c>
      <c r="BC12402" t="str">
        <f>IF(OR($A12402="",$G12402&lt;&gt;"Ativo"),"",IF(COUNTIFS($A$4:$A12402,$A12402,$G$4:$G12402,"Ativo")=1,1,0))</f>
        <v/>
      </c>
    </row>
    <row r="12403" spans="1:55" x14ac:dyDescent="0.3">
      <c r="A12403" s="76"/>
      <c r="B12403" s="104"/>
      <c r="C12403" s="76"/>
      <c r="D12403" s="77"/>
      <c r="E12403" s="12"/>
      <c r="F12403" s="78"/>
      <c r="G12403" s="77"/>
      <c r="H12403" s="79"/>
      <c r="BA12403" s="5" t="str">
        <f t="shared" si="193"/>
        <v/>
      </c>
      <c r="BB12403" s="5" t="str">
        <f>IF(OR($E12403="",$G12403&lt;&gt;"Ativo"),"",IF(COUNTIFS($E$4:$E12403,$E12403,$A$4:$A12403,$A12403,$G$4:$G12403,"Ativo")=1,1,0))</f>
        <v/>
      </c>
      <c r="BC12403" t="str">
        <f>IF(OR($A12403="",$G12403&lt;&gt;"Ativo"),"",IF(COUNTIFS($A$4:$A12403,$A12403,$G$4:$G12403,"Ativo")=1,1,0))</f>
        <v/>
      </c>
    </row>
    <row r="12404" spans="1:55" x14ac:dyDescent="0.3">
      <c r="A12404" s="76"/>
      <c r="B12404" s="104"/>
      <c r="C12404" s="76"/>
      <c r="D12404" s="77"/>
      <c r="E12404" s="12"/>
      <c r="F12404" s="78"/>
      <c r="G12404" s="77"/>
      <c r="H12404" s="79"/>
      <c r="BA12404" s="5" t="str">
        <f t="shared" si="193"/>
        <v/>
      </c>
      <c r="BB12404" s="5" t="str">
        <f>IF(OR($E12404="",$G12404&lt;&gt;"Ativo"),"",IF(COUNTIFS($E$4:$E12404,$E12404,$A$4:$A12404,$A12404,$G$4:$G12404,"Ativo")=1,1,0))</f>
        <v/>
      </c>
      <c r="BC12404" t="str">
        <f>IF(OR($A12404="",$G12404&lt;&gt;"Ativo"),"",IF(COUNTIFS($A$4:$A12404,$A12404,$G$4:$G12404,"Ativo")=1,1,0))</f>
        <v/>
      </c>
    </row>
    <row r="12405" spans="1:55" x14ac:dyDescent="0.3">
      <c r="A12405" s="76"/>
      <c r="B12405" s="104"/>
      <c r="C12405" s="76"/>
      <c r="D12405" s="77"/>
      <c r="E12405" s="12"/>
      <c r="F12405" s="78"/>
      <c r="G12405" s="77"/>
      <c r="H12405" s="79"/>
      <c r="BA12405" s="5" t="str">
        <f t="shared" si="193"/>
        <v/>
      </c>
      <c r="BB12405" s="5" t="str">
        <f>IF(OR($E12405="",$G12405&lt;&gt;"Ativo"),"",IF(COUNTIFS($E$4:$E12405,$E12405,$A$4:$A12405,$A12405,$G$4:$G12405,"Ativo")=1,1,0))</f>
        <v/>
      </c>
      <c r="BC12405" t="str">
        <f>IF(OR($A12405="",$G12405&lt;&gt;"Ativo"),"",IF(COUNTIFS($A$4:$A12405,$A12405,$G$4:$G12405,"Ativo")=1,1,0))</f>
        <v/>
      </c>
    </row>
    <row r="12406" spans="1:55" x14ac:dyDescent="0.3">
      <c r="A12406" s="76"/>
      <c r="B12406" s="104"/>
      <c r="C12406" s="76"/>
      <c r="D12406" s="77"/>
      <c r="E12406" s="12"/>
      <c r="F12406" s="78"/>
      <c r="G12406" s="77"/>
      <c r="H12406" s="79"/>
      <c r="BA12406" s="5" t="str">
        <f t="shared" si="193"/>
        <v/>
      </c>
      <c r="BB12406" s="5" t="str">
        <f>IF(OR($E12406="",$G12406&lt;&gt;"Ativo"),"",IF(COUNTIFS($E$4:$E12406,$E12406,$A$4:$A12406,$A12406,$G$4:$G12406,"Ativo")=1,1,0))</f>
        <v/>
      </c>
      <c r="BC12406" t="str">
        <f>IF(OR($A12406="",$G12406&lt;&gt;"Ativo"),"",IF(COUNTIFS($A$4:$A12406,$A12406,$G$4:$G12406,"Ativo")=1,1,0))</f>
        <v/>
      </c>
    </row>
    <row r="12407" spans="1:55" x14ac:dyDescent="0.3">
      <c r="A12407" s="76"/>
      <c r="B12407" s="104"/>
      <c r="C12407" s="76"/>
      <c r="D12407" s="77"/>
      <c r="E12407" s="12"/>
      <c r="F12407" s="78"/>
      <c r="G12407" s="77"/>
      <c r="H12407" s="79"/>
      <c r="BA12407" s="5" t="str">
        <f t="shared" si="193"/>
        <v/>
      </c>
      <c r="BB12407" s="5" t="str">
        <f>IF(OR($E12407="",$G12407&lt;&gt;"Ativo"),"",IF(COUNTIFS($E$4:$E12407,$E12407,$A$4:$A12407,$A12407,$G$4:$G12407,"Ativo")=1,1,0))</f>
        <v/>
      </c>
      <c r="BC12407" t="str">
        <f>IF(OR($A12407="",$G12407&lt;&gt;"Ativo"),"",IF(COUNTIFS($A$4:$A12407,$A12407,$G$4:$G12407,"Ativo")=1,1,0))</f>
        <v/>
      </c>
    </row>
    <row r="12408" spans="1:55" x14ac:dyDescent="0.3">
      <c r="A12408" s="76"/>
      <c r="B12408" s="104"/>
      <c r="C12408" s="76"/>
      <c r="D12408" s="77"/>
      <c r="E12408" s="12"/>
      <c r="F12408" s="78"/>
      <c r="G12408" s="77"/>
      <c r="H12408" s="79"/>
      <c r="BA12408" s="5" t="str">
        <f t="shared" si="193"/>
        <v/>
      </c>
      <c r="BB12408" s="5" t="str">
        <f>IF(OR($E12408="",$G12408&lt;&gt;"Ativo"),"",IF(COUNTIFS($E$4:$E12408,$E12408,$A$4:$A12408,$A12408,$G$4:$G12408,"Ativo")=1,1,0))</f>
        <v/>
      </c>
      <c r="BC12408" t="str">
        <f>IF(OR($A12408="",$G12408&lt;&gt;"Ativo"),"",IF(COUNTIFS($A$4:$A12408,$A12408,$G$4:$G12408,"Ativo")=1,1,0))</f>
        <v/>
      </c>
    </row>
    <row r="12409" spans="1:55" x14ac:dyDescent="0.3">
      <c r="A12409" s="76"/>
      <c r="B12409" s="104"/>
      <c r="C12409" s="76"/>
      <c r="D12409" s="77"/>
      <c r="E12409" s="12"/>
      <c r="F12409" s="78"/>
      <c r="G12409" s="77"/>
      <c r="H12409" s="79"/>
      <c r="BA12409" s="5" t="str">
        <f t="shared" si="193"/>
        <v/>
      </c>
      <c r="BB12409" s="5" t="str">
        <f>IF(OR($E12409="",$G12409&lt;&gt;"Ativo"),"",IF(COUNTIFS($E$4:$E12409,$E12409,$A$4:$A12409,$A12409,$G$4:$G12409,"Ativo")=1,1,0))</f>
        <v/>
      </c>
      <c r="BC12409" t="str">
        <f>IF(OR($A12409="",$G12409&lt;&gt;"Ativo"),"",IF(COUNTIFS($A$4:$A12409,$A12409,$G$4:$G12409,"Ativo")=1,1,0))</f>
        <v/>
      </c>
    </row>
    <row r="12410" spans="1:55" x14ac:dyDescent="0.3">
      <c r="A12410" s="76"/>
      <c r="B12410" s="104"/>
      <c r="C12410" s="76"/>
      <c r="D12410" s="77"/>
      <c r="E12410" s="12"/>
      <c r="F12410" s="78"/>
      <c r="G12410" s="77"/>
      <c r="H12410" s="79"/>
      <c r="BA12410" s="5" t="str">
        <f t="shared" si="193"/>
        <v/>
      </c>
      <c r="BB12410" s="5" t="str">
        <f>IF(OR($E12410="",$G12410&lt;&gt;"Ativo"),"",IF(COUNTIFS($E$4:$E12410,$E12410,$A$4:$A12410,$A12410,$G$4:$G12410,"Ativo")=1,1,0))</f>
        <v/>
      </c>
      <c r="BC12410" t="str">
        <f>IF(OR($A12410="",$G12410&lt;&gt;"Ativo"),"",IF(COUNTIFS($A$4:$A12410,$A12410,$G$4:$G12410,"Ativo")=1,1,0))</f>
        <v/>
      </c>
    </row>
    <row r="12411" spans="1:55" x14ac:dyDescent="0.3">
      <c r="A12411" s="76"/>
      <c r="B12411" s="104"/>
      <c r="C12411" s="76"/>
      <c r="D12411" s="77"/>
      <c r="E12411" s="12"/>
      <c r="F12411" s="78"/>
      <c r="G12411" s="77"/>
      <c r="H12411" s="79"/>
      <c r="BA12411" s="5" t="str">
        <f t="shared" si="193"/>
        <v/>
      </c>
      <c r="BB12411" s="5" t="str">
        <f>IF(OR($E12411="",$G12411&lt;&gt;"Ativo"),"",IF(COUNTIFS($E$4:$E12411,$E12411,$A$4:$A12411,$A12411,$G$4:$G12411,"Ativo")=1,1,0))</f>
        <v/>
      </c>
      <c r="BC12411" t="str">
        <f>IF(OR($A12411="",$G12411&lt;&gt;"Ativo"),"",IF(COUNTIFS($A$4:$A12411,$A12411,$G$4:$G12411,"Ativo")=1,1,0))</f>
        <v/>
      </c>
    </row>
    <row r="12412" spans="1:55" x14ac:dyDescent="0.3">
      <c r="A12412" s="76"/>
      <c r="B12412" s="104"/>
      <c r="C12412" s="76"/>
      <c r="D12412" s="77"/>
      <c r="E12412" s="12"/>
      <c r="F12412" s="78"/>
      <c r="G12412" s="77"/>
      <c r="H12412" s="79"/>
      <c r="BA12412" s="5" t="str">
        <f t="shared" si="193"/>
        <v/>
      </c>
      <c r="BB12412" s="5" t="str">
        <f>IF(OR($E12412="",$G12412&lt;&gt;"Ativo"),"",IF(COUNTIFS($E$4:$E12412,$E12412,$A$4:$A12412,$A12412,$G$4:$G12412,"Ativo")=1,1,0))</f>
        <v/>
      </c>
      <c r="BC12412" t="str">
        <f>IF(OR($A12412="",$G12412&lt;&gt;"Ativo"),"",IF(COUNTIFS($A$4:$A12412,$A12412,$G$4:$G12412,"Ativo")=1,1,0))</f>
        <v/>
      </c>
    </row>
    <row r="12413" spans="1:55" x14ac:dyDescent="0.3">
      <c r="A12413" s="76"/>
      <c r="B12413" s="104"/>
      <c r="C12413" s="76"/>
      <c r="D12413" s="77"/>
      <c r="E12413" s="12"/>
      <c r="F12413" s="78"/>
      <c r="G12413" s="77"/>
      <c r="H12413" s="79"/>
      <c r="BA12413" s="5" t="str">
        <f t="shared" si="193"/>
        <v/>
      </c>
      <c r="BB12413" s="5" t="str">
        <f>IF(OR($E12413="",$G12413&lt;&gt;"Ativo"),"",IF(COUNTIFS($E$4:$E12413,$E12413,$A$4:$A12413,$A12413,$G$4:$G12413,"Ativo")=1,1,0))</f>
        <v/>
      </c>
      <c r="BC12413" t="str">
        <f>IF(OR($A12413="",$G12413&lt;&gt;"Ativo"),"",IF(COUNTIFS($A$4:$A12413,$A12413,$G$4:$G12413,"Ativo")=1,1,0))</f>
        <v/>
      </c>
    </row>
    <row r="12414" spans="1:55" x14ac:dyDescent="0.3">
      <c r="A12414" s="76"/>
      <c r="B12414" s="104"/>
      <c r="C12414" s="76"/>
      <c r="D12414" s="77"/>
      <c r="E12414" s="12"/>
      <c r="F12414" s="78"/>
      <c r="G12414" s="77"/>
      <c r="H12414" s="79"/>
      <c r="BA12414" s="5" t="str">
        <f t="shared" si="193"/>
        <v/>
      </c>
      <c r="BB12414" s="5" t="str">
        <f>IF(OR($E12414="",$G12414&lt;&gt;"Ativo"),"",IF(COUNTIFS($E$4:$E12414,$E12414,$A$4:$A12414,$A12414,$G$4:$G12414,"Ativo")=1,1,0))</f>
        <v/>
      </c>
      <c r="BC12414" t="str">
        <f>IF(OR($A12414="",$G12414&lt;&gt;"Ativo"),"",IF(COUNTIFS($A$4:$A12414,$A12414,$G$4:$G12414,"Ativo")=1,1,0))</f>
        <v/>
      </c>
    </row>
    <row r="12415" spans="1:55" x14ac:dyDescent="0.3">
      <c r="A12415" s="76"/>
      <c r="B12415" s="104"/>
      <c r="C12415" s="76"/>
      <c r="D12415" s="77"/>
      <c r="E12415" s="12"/>
      <c r="F12415" s="78"/>
      <c r="G12415" s="77"/>
      <c r="H12415" s="79"/>
      <c r="BA12415" s="5" t="str">
        <f t="shared" si="193"/>
        <v/>
      </c>
      <c r="BB12415" s="5" t="str">
        <f>IF(OR($E12415="",$G12415&lt;&gt;"Ativo"),"",IF(COUNTIFS($E$4:$E12415,$E12415,$A$4:$A12415,$A12415,$G$4:$G12415,"Ativo")=1,1,0))</f>
        <v/>
      </c>
      <c r="BC12415" t="str">
        <f>IF(OR($A12415="",$G12415&lt;&gt;"Ativo"),"",IF(COUNTIFS($A$4:$A12415,$A12415,$G$4:$G12415,"Ativo")=1,1,0))</f>
        <v/>
      </c>
    </row>
    <row r="12416" spans="1:55" x14ac:dyDescent="0.3">
      <c r="A12416" s="76"/>
      <c r="B12416" s="104"/>
      <c r="C12416" s="76"/>
      <c r="D12416" s="77"/>
      <c r="E12416" s="12"/>
      <c r="F12416" s="78"/>
      <c r="G12416" s="77"/>
      <c r="H12416" s="79"/>
      <c r="BA12416" s="5" t="str">
        <f t="shared" si="193"/>
        <v/>
      </c>
      <c r="BB12416" s="5" t="str">
        <f>IF(OR($E12416="",$G12416&lt;&gt;"Ativo"),"",IF(COUNTIFS($E$4:$E12416,$E12416,$A$4:$A12416,$A12416,$G$4:$G12416,"Ativo")=1,1,0))</f>
        <v/>
      </c>
      <c r="BC12416" t="str">
        <f>IF(OR($A12416="",$G12416&lt;&gt;"Ativo"),"",IF(COUNTIFS($A$4:$A12416,$A12416,$G$4:$G12416,"Ativo")=1,1,0))</f>
        <v/>
      </c>
    </row>
    <row r="12417" spans="1:55" x14ac:dyDescent="0.3">
      <c r="A12417" s="76"/>
      <c r="B12417" s="104"/>
      <c r="C12417" s="76"/>
      <c r="D12417" s="77"/>
      <c r="E12417" s="12"/>
      <c r="F12417" s="78"/>
      <c r="G12417" s="77"/>
      <c r="H12417" s="79"/>
      <c r="BA12417" s="5" t="str">
        <f t="shared" si="193"/>
        <v/>
      </c>
      <c r="BB12417" s="5" t="str">
        <f>IF(OR($E12417="",$G12417&lt;&gt;"Ativo"),"",IF(COUNTIFS($E$4:$E12417,$E12417,$A$4:$A12417,$A12417,$G$4:$G12417,"Ativo")=1,1,0))</f>
        <v/>
      </c>
      <c r="BC12417" t="str">
        <f>IF(OR($A12417="",$G12417&lt;&gt;"Ativo"),"",IF(COUNTIFS($A$4:$A12417,$A12417,$G$4:$G12417,"Ativo")=1,1,0))</f>
        <v/>
      </c>
    </row>
    <row r="12418" spans="1:55" x14ac:dyDescent="0.3">
      <c r="A12418" s="76"/>
      <c r="B12418" s="104"/>
      <c r="C12418" s="76"/>
      <c r="D12418" s="77"/>
      <c r="E12418" s="12"/>
      <c r="F12418" s="78"/>
      <c r="G12418" s="77"/>
      <c r="H12418" s="79"/>
      <c r="BA12418" s="5" t="str">
        <f t="shared" si="193"/>
        <v/>
      </c>
      <c r="BB12418" s="5" t="str">
        <f>IF(OR($E12418="",$G12418&lt;&gt;"Ativo"),"",IF(COUNTIFS($E$4:$E12418,$E12418,$A$4:$A12418,$A12418,$G$4:$G12418,"Ativo")=1,1,0))</f>
        <v/>
      </c>
      <c r="BC12418" t="str">
        <f>IF(OR($A12418="",$G12418&lt;&gt;"Ativo"),"",IF(COUNTIFS($A$4:$A12418,$A12418,$G$4:$G12418,"Ativo")=1,1,0))</f>
        <v/>
      </c>
    </row>
    <row r="12419" spans="1:55" x14ac:dyDescent="0.3">
      <c r="A12419" s="76"/>
      <c r="B12419" s="104"/>
      <c r="C12419" s="76"/>
      <c r="D12419" s="77"/>
      <c r="E12419" s="12"/>
      <c r="F12419" s="78"/>
      <c r="G12419" s="77"/>
      <c r="H12419" s="79"/>
      <c r="BA12419" s="5" t="str">
        <f t="shared" si="193"/>
        <v/>
      </c>
      <c r="BB12419" s="5" t="str">
        <f>IF(OR($E12419="",$G12419&lt;&gt;"Ativo"),"",IF(COUNTIFS($E$4:$E12419,$E12419,$A$4:$A12419,$A12419,$G$4:$G12419,"Ativo")=1,1,0))</f>
        <v/>
      </c>
      <c r="BC12419" t="str">
        <f>IF(OR($A12419="",$G12419&lt;&gt;"Ativo"),"",IF(COUNTIFS($A$4:$A12419,$A12419,$G$4:$G12419,"Ativo")=1,1,0))</f>
        <v/>
      </c>
    </row>
    <row r="12420" spans="1:55" x14ac:dyDescent="0.3">
      <c r="A12420" s="76"/>
      <c r="B12420" s="104"/>
      <c r="C12420" s="76"/>
      <c r="D12420" s="77"/>
      <c r="E12420" s="12"/>
      <c r="F12420" s="78"/>
      <c r="G12420" s="77"/>
      <c r="H12420" s="79"/>
      <c r="BA12420" s="5" t="str">
        <f t="shared" ref="BA12420:BA12483" si="194">IF($D12420="","",MID($D12420,4,LEN($D12420)-5))</f>
        <v/>
      </c>
      <c r="BB12420" s="5" t="str">
        <f>IF(OR($E12420="",$G12420&lt;&gt;"Ativo"),"",IF(COUNTIFS($E$4:$E12420,$E12420,$A$4:$A12420,$A12420,$G$4:$G12420,"Ativo")=1,1,0))</f>
        <v/>
      </c>
      <c r="BC12420" t="str">
        <f>IF(OR($A12420="",$G12420&lt;&gt;"Ativo"),"",IF(COUNTIFS($A$4:$A12420,$A12420,$G$4:$G12420,"Ativo")=1,1,0))</f>
        <v/>
      </c>
    </row>
    <row r="12421" spans="1:55" x14ac:dyDescent="0.3">
      <c r="A12421" s="76"/>
      <c r="B12421" s="104"/>
      <c r="C12421" s="76"/>
      <c r="D12421" s="77"/>
      <c r="E12421" s="12"/>
      <c r="F12421" s="78"/>
      <c r="G12421" s="77"/>
      <c r="H12421" s="79"/>
      <c r="BA12421" s="5" t="str">
        <f t="shared" si="194"/>
        <v/>
      </c>
      <c r="BB12421" s="5" t="str">
        <f>IF(OR($E12421="",$G12421&lt;&gt;"Ativo"),"",IF(COUNTIFS($E$4:$E12421,$E12421,$A$4:$A12421,$A12421,$G$4:$G12421,"Ativo")=1,1,0))</f>
        <v/>
      </c>
      <c r="BC12421" t="str">
        <f>IF(OR($A12421="",$G12421&lt;&gt;"Ativo"),"",IF(COUNTIFS($A$4:$A12421,$A12421,$G$4:$G12421,"Ativo")=1,1,0))</f>
        <v/>
      </c>
    </row>
    <row r="12422" spans="1:55" x14ac:dyDescent="0.3">
      <c r="A12422" s="76"/>
      <c r="B12422" s="104"/>
      <c r="C12422" s="76"/>
      <c r="D12422" s="77"/>
      <c r="E12422" s="12"/>
      <c r="F12422" s="78"/>
      <c r="G12422" s="77"/>
      <c r="H12422" s="79"/>
      <c r="BA12422" s="5" t="str">
        <f t="shared" si="194"/>
        <v/>
      </c>
      <c r="BB12422" s="5" t="str">
        <f>IF(OR($E12422="",$G12422&lt;&gt;"Ativo"),"",IF(COUNTIFS($E$4:$E12422,$E12422,$A$4:$A12422,$A12422,$G$4:$G12422,"Ativo")=1,1,0))</f>
        <v/>
      </c>
      <c r="BC12422" t="str">
        <f>IF(OR($A12422="",$G12422&lt;&gt;"Ativo"),"",IF(COUNTIFS($A$4:$A12422,$A12422,$G$4:$G12422,"Ativo")=1,1,0))</f>
        <v/>
      </c>
    </row>
    <row r="12423" spans="1:55" x14ac:dyDescent="0.3">
      <c r="A12423" s="76"/>
      <c r="B12423" s="104"/>
      <c r="C12423" s="76"/>
      <c r="D12423" s="77"/>
      <c r="E12423" s="12"/>
      <c r="F12423" s="78"/>
      <c r="G12423" s="77"/>
      <c r="H12423" s="79"/>
      <c r="BA12423" s="5" t="str">
        <f t="shared" si="194"/>
        <v/>
      </c>
      <c r="BB12423" s="5" t="str">
        <f>IF(OR($E12423="",$G12423&lt;&gt;"Ativo"),"",IF(COUNTIFS($E$4:$E12423,$E12423,$A$4:$A12423,$A12423,$G$4:$G12423,"Ativo")=1,1,0))</f>
        <v/>
      </c>
      <c r="BC12423" t="str">
        <f>IF(OR($A12423="",$G12423&lt;&gt;"Ativo"),"",IF(COUNTIFS($A$4:$A12423,$A12423,$G$4:$G12423,"Ativo")=1,1,0))</f>
        <v/>
      </c>
    </row>
    <row r="12424" spans="1:55" x14ac:dyDescent="0.3">
      <c r="A12424" s="76"/>
      <c r="B12424" s="104"/>
      <c r="C12424" s="76"/>
      <c r="D12424" s="77"/>
      <c r="E12424" s="12"/>
      <c r="F12424" s="78"/>
      <c r="G12424" s="77"/>
      <c r="H12424" s="79"/>
      <c r="BA12424" s="5" t="str">
        <f t="shared" si="194"/>
        <v/>
      </c>
      <c r="BB12424" s="5" t="str">
        <f>IF(OR($E12424="",$G12424&lt;&gt;"Ativo"),"",IF(COUNTIFS($E$4:$E12424,$E12424,$A$4:$A12424,$A12424,$G$4:$G12424,"Ativo")=1,1,0))</f>
        <v/>
      </c>
      <c r="BC12424" t="str">
        <f>IF(OR($A12424="",$G12424&lt;&gt;"Ativo"),"",IF(COUNTIFS($A$4:$A12424,$A12424,$G$4:$G12424,"Ativo")=1,1,0))</f>
        <v/>
      </c>
    </row>
    <row r="12425" spans="1:55" x14ac:dyDescent="0.3">
      <c r="A12425" s="76"/>
      <c r="B12425" s="104"/>
      <c r="C12425" s="76"/>
      <c r="D12425" s="77"/>
      <c r="E12425" s="12"/>
      <c r="F12425" s="78"/>
      <c r="G12425" s="77"/>
      <c r="H12425" s="79"/>
      <c r="BA12425" s="5" t="str">
        <f t="shared" si="194"/>
        <v/>
      </c>
      <c r="BB12425" s="5" t="str">
        <f>IF(OR($E12425="",$G12425&lt;&gt;"Ativo"),"",IF(COUNTIFS($E$4:$E12425,$E12425,$A$4:$A12425,$A12425,$G$4:$G12425,"Ativo")=1,1,0))</f>
        <v/>
      </c>
      <c r="BC12425" t="str">
        <f>IF(OR($A12425="",$G12425&lt;&gt;"Ativo"),"",IF(COUNTIFS($A$4:$A12425,$A12425,$G$4:$G12425,"Ativo")=1,1,0))</f>
        <v/>
      </c>
    </row>
    <row r="12426" spans="1:55" x14ac:dyDescent="0.3">
      <c r="A12426" s="76"/>
      <c r="B12426" s="104"/>
      <c r="C12426" s="76"/>
      <c r="D12426" s="77"/>
      <c r="E12426" s="12"/>
      <c r="F12426" s="78"/>
      <c r="G12426" s="77"/>
      <c r="H12426" s="79"/>
      <c r="BA12426" s="5" t="str">
        <f t="shared" si="194"/>
        <v/>
      </c>
      <c r="BB12426" s="5" t="str">
        <f>IF(OR($E12426="",$G12426&lt;&gt;"Ativo"),"",IF(COUNTIFS($E$4:$E12426,$E12426,$A$4:$A12426,$A12426,$G$4:$G12426,"Ativo")=1,1,0))</f>
        <v/>
      </c>
      <c r="BC12426" t="str">
        <f>IF(OR($A12426="",$G12426&lt;&gt;"Ativo"),"",IF(COUNTIFS($A$4:$A12426,$A12426,$G$4:$G12426,"Ativo")=1,1,0))</f>
        <v/>
      </c>
    </row>
    <row r="12427" spans="1:55" x14ac:dyDescent="0.3">
      <c r="A12427" s="76"/>
      <c r="B12427" s="104"/>
      <c r="C12427" s="76"/>
      <c r="D12427" s="77"/>
      <c r="E12427" s="12"/>
      <c r="F12427" s="78"/>
      <c r="G12427" s="77"/>
      <c r="H12427" s="79"/>
      <c r="BA12427" s="5" t="str">
        <f t="shared" si="194"/>
        <v/>
      </c>
      <c r="BB12427" s="5" t="str">
        <f>IF(OR($E12427="",$G12427&lt;&gt;"Ativo"),"",IF(COUNTIFS($E$4:$E12427,$E12427,$A$4:$A12427,$A12427,$G$4:$G12427,"Ativo")=1,1,0))</f>
        <v/>
      </c>
      <c r="BC12427" t="str">
        <f>IF(OR($A12427="",$G12427&lt;&gt;"Ativo"),"",IF(COUNTIFS($A$4:$A12427,$A12427,$G$4:$G12427,"Ativo")=1,1,0))</f>
        <v/>
      </c>
    </row>
    <row r="12428" spans="1:55" x14ac:dyDescent="0.3">
      <c r="A12428" s="76"/>
      <c r="B12428" s="104"/>
      <c r="C12428" s="76"/>
      <c r="D12428" s="77"/>
      <c r="E12428" s="12"/>
      <c r="F12428" s="78"/>
      <c r="G12428" s="77"/>
      <c r="H12428" s="79"/>
      <c r="BA12428" s="5" t="str">
        <f t="shared" si="194"/>
        <v/>
      </c>
      <c r="BB12428" s="5" t="str">
        <f>IF(OR($E12428="",$G12428&lt;&gt;"Ativo"),"",IF(COUNTIFS($E$4:$E12428,$E12428,$A$4:$A12428,$A12428,$G$4:$G12428,"Ativo")=1,1,0))</f>
        <v/>
      </c>
      <c r="BC12428" t="str">
        <f>IF(OR($A12428="",$G12428&lt;&gt;"Ativo"),"",IF(COUNTIFS($A$4:$A12428,$A12428,$G$4:$G12428,"Ativo")=1,1,0))</f>
        <v/>
      </c>
    </row>
    <row r="12429" spans="1:55" x14ac:dyDescent="0.3">
      <c r="A12429" s="76"/>
      <c r="B12429" s="104"/>
      <c r="C12429" s="76"/>
      <c r="D12429" s="77"/>
      <c r="E12429" s="12"/>
      <c r="F12429" s="78"/>
      <c r="G12429" s="77"/>
      <c r="H12429" s="79"/>
      <c r="BA12429" s="5" t="str">
        <f t="shared" si="194"/>
        <v/>
      </c>
      <c r="BB12429" s="5" t="str">
        <f>IF(OR($E12429="",$G12429&lt;&gt;"Ativo"),"",IF(COUNTIFS($E$4:$E12429,$E12429,$A$4:$A12429,$A12429,$G$4:$G12429,"Ativo")=1,1,0))</f>
        <v/>
      </c>
      <c r="BC12429" t="str">
        <f>IF(OR($A12429="",$G12429&lt;&gt;"Ativo"),"",IF(COUNTIFS($A$4:$A12429,$A12429,$G$4:$G12429,"Ativo")=1,1,0))</f>
        <v/>
      </c>
    </row>
    <row r="12430" spans="1:55" x14ac:dyDescent="0.3">
      <c r="A12430" s="76"/>
      <c r="B12430" s="104"/>
      <c r="C12430" s="76"/>
      <c r="D12430" s="77"/>
      <c r="E12430" s="12"/>
      <c r="F12430" s="78"/>
      <c r="G12430" s="77"/>
      <c r="H12430" s="79"/>
      <c r="BA12430" s="5" t="str">
        <f t="shared" si="194"/>
        <v/>
      </c>
      <c r="BB12430" s="5" t="str">
        <f>IF(OR($E12430="",$G12430&lt;&gt;"Ativo"),"",IF(COUNTIFS($E$4:$E12430,$E12430,$A$4:$A12430,$A12430,$G$4:$G12430,"Ativo")=1,1,0))</f>
        <v/>
      </c>
      <c r="BC12430" t="str">
        <f>IF(OR($A12430="",$G12430&lt;&gt;"Ativo"),"",IF(COUNTIFS($A$4:$A12430,$A12430,$G$4:$G12430,"Ativo")=1,1,0))</f>
        <v/>
      </c>
    </row>
    <row r="12431" spans="1:55" x14ac:dyDescent="0.3">
      <c r="A12431" s="76"/>
      <c r="B12431" s="104"/>
      <c r="C12431" s="76"/>
      <c r="D12431" s="77"/>
      <c r="E12431" s="12"/>
      <c r="F12431" s="78"/>
      <c r="G12431" s="77"/>
      <c r="H12431" s="79"/>
      <c r="BA12431" s="5" t="str">
        <f t="shared" si="194"/>
        <v/>
      </c>
      <c r="BB12431" s="5" t="str">
        <f>IF(OR($E12431="",$G12431&lt;&gt;"Ativo"),"",IF(COUNTIFS($E$4:$E12431,$E12431,$A$4:$A12431,$A12431,$G$4:$G12431,"Ativo")=1,1,0))</f>
        <v/>
      </c>
      <c r="BC12431" t="str">
        <f>IF(OR($A12431="",$G12431&lt;&gt;"Ativo"),"",IF(COUNTIFS($A$4:$A12431,$A12431,$G$4:$G12431,"Ativo")=1,1,0))</f>
        <v/>
      </c>
    </row>
    <row r="12432" spans="1:55" x14ac:dyDescent="0.3">
      <c r="A12432" s="76"/>
      <c r="B12432" s="104"/>
      <c r="C12432" s="76"/>
      <c r="D12432" s="77"/>
      <c r="E12432" s="12"/>
      <c r="F12432" s="78"/>
      <c r="G12432" s="77"/>
      <c r="H12432" s="79"/>
      <c r="BA12432" s="5" t="str">
        <f t="shared" si="194"/>
        <v/>
      </c>
      <c r="BB12432" s="5" t="str">
        <f>IF(OR($E12432="",$G12432&lt;&gt;"Ativo"),"",IF(COUNTIFS($E$4:$E12432,$E12432,$A$4:$A12432,$A12432,$G$4:$G12432,"Ativo")=1,1,0))</f>
        <v/>
      </c>
      <c r="BC12432" t="str">
        <f>IF(OR($A12432="",$G12432&lt;&gt;"Ativo"),"",IF(COUNTIFS($A$4:$A12432,$A12432,$G$4:$G12432,"Ativo")=1,1,0))</f>
        <v/>
      </c>
    </row>
    <row r="12433" spans="1:55" x14ac:dyDescent="0.3">
      <c r="A12433" s="76"/>
      <c r="B12433" s="104"/>
      <c r="C12433" s="76"/>
      <c r="D12433" s="77"/>
      <c r="E12433" s="12"/>
      <c r="F12433" s="78"/>
      <c r="G12433" s="77"/>
      <c r="H12433" s="79"/>
      <c r="BA12433" s="5" t="str">
        <f t="shared" si="194"/>
        <v/>
      </c>
      <c r="BB12433" s="5" t="str">
        <f>IF(OR($E12433="",$G12433&lt;&gt;"Ativo"),"",IF(COUNTIFS($E$4:$E12433,$E12433,$A$4:$A12433,$A12433,$G$4:$G12433,"Ativo")=1,1,0))</f>
        <v/>
      </c>
      <c r="BC12433" t="str">
        <f>IF(OR($A12433="",$G12433&lt;&gt;"Ativo"),"",IF(COUNTIFS($A$4:$A12433,$A12433,$G$4:$G12433,"Ativo")=1,1,0))</f>
        <v/>
      </c>
    </row>
    <row r="12434" spans="1:55" x14ac:dyDescent="0.3">
      <c r="A12434" s="76"/>
      <c r="B12434" s="104"/>
      <c r="C12434" s="76"/>
      <c r="D12434" s="77"/>
      <c r="E12434" s="12"/>
      <c r="F12434" s="78"/>
      <c r="G12434" s="77"/>
      <c r="H12434" s="79"/>
      <c r="BA12434" s="5" t="str">
        <f t="shared" si="194"/>
        <v/>
      </c>
      <c r="BB12434" s="5" t="str">
        <f>IF(OR($E12434="",$G12434&lt;&gt;"Ativo"),"",IF(COUNTIFS($E$4:$E12434,$E12434,$A$4:$A12434,$A12434,$G$4:$G12434,"Ativo")=1,1,0))</f>
        <v/>
      </c>
      <c r="BC12434" t="str">
        <f>IF(OR($A12434="",$G12434&lt;&gt;"Ativo"),"",IF(COUNTIFS($A$4:$A12434,$A12434,$G$4:$G12434,"Ativo")=1,1,0))</f>
        <v/>
      </c>
    </row>
    <row r="12435" spans="1:55" x14ac:dyDescent="0.3">
      <c r="A12435" s="76"/>
      <c r="B12435" s="104"/>
      <c r="C12435" s="76"/>
      <c r="D12435" s="77"/>
      <c r="E12435" s="12"/>
      <c r="F12435" s="78"/>
      <c r="G12435" s="77"/>
      <c r="H12435" s="79"/>
      <c r="BA12435" s="5" t="str">
        <f t="shared" si="194"/>
        <v/>
      </c>
      <c r="BB12435" s="5" t="str">
        <f>IF(OR($E12435="",$G12435&lt;&gt;"Ativo"),"",IF(COUNTIFS($E$4:$E12435,$E12435,$A$4:$A12435,$A12435,$G$4:$G12435,"Ativo")=1,1,0))</f>
        <v/>
      </c>
      <c r="BC12435" t="str">
        <f>IF(OR($A12435="",$G12435&lt;&gt;"Ativo"),"",IF(COUNTIFS($A$4:$A12435,$A12435,$G$4:$G12435,"Ativo")=1,1,0))</f>
        <v/>
      </c>
    </row>
    <row r="12436" spans="1:55" x14ac:dyDescent="0.3">
      <c r="A12436" s="76"/>
      <c r="B12436" s="104"/>
      <c r="C12436" s="76"/>
      <c r="D12436" s="77"/>
      <c r="E12436" s="12"/>
      <c r="F12436" s="78"/>
      <c r="G12436" s="77"/>
      <c r="H12436" s="79"/>
      <c r="BA12436" s="5" t="str">
        <f t="shared" si="194"/>
        <v/>
      </c>
      <c r="BB12436" s="5" t="str">
        <f>IF(OR($E12436="",$G12436&lt;&gt;"Ativo"),"",IF(COUNTIFS($E$4:$E12436,$E12436,$A$4:$A12436,$A12436,$G$4:$G12436,"Ativo")=1,1,0))</f>
        <v/>
      </c>
      <c r="BC12436" t="str">
        <f>IF(OR($A12436="",$G12436&lt;&gt;"Ativo"),"",IF(COUNTIFS($A$4:$A12436,$A12436,$G$4:$G12436,"Ativo")=1,1,0))</f>
        <v/>
      </c>
    </row>
    <row r="12437" spans="1:55" x14ac:dyDescent="0.3">
      <c r="A12437" s="76"/>
      <c r="B12437" s="104"/>
      <c r="C12437" s="76"/>
      <c r="D12437" s="77"/>
      <c r="E12437" s="12"/>
      <c r="F12437" s="78"/>
      <c r="G12437" s="77"/>
      <c r="H12437" s="79"/>
      <c r="BA12437" s="5" t="str">
        <f t="shared" si="194"/>
        <v/>
      </c>
      <c r="BB12437" s="5" t="str">
        <f>IF(OR($E12437="",$G12437&lt;&gt;"Ativo"),"",IF(COUNTIFS($E$4:$E12437,$E12437,$A$4:$A12437,$A12437,$G$4:$G12437,"Ativo")=1,1,0))</f>
        <v/>
      </c>
      <c r="BC12437" t="str">
        <f>IF(OR($A12437="",$G12437&lt;&gt;"Ativo"),"",IF(COUNTIFS($A$4:$A12437,$A12437,$G$4:$G12437,"Ativo")=1,1,0))</f>
        <v/>
      </c>
    </row>
    <row r="12438" spans="1:55" x14ac:dyDescent="0.3">
      <c r="A12438" s="76"/>
      <c r="B12438" s="104"/>
      <c r="C12438" s="76"/>
      <c r="D12438" s="77"/>
      <c r="E12438" s="12"/>
      <c r="F12438" s="78"/>
      <c r="G12438" s="77"/>
      <c r="H12438" s="79"/>
      <c r="BA12438" s="5" t="str">
        <f t="shared" si="194"/>
        <v/>
      </c>
      <c r="BB12438" s="5" t="str">
        <f>IF(OR($E12438="",$G12438&lt;&gt;"Ativo"),"",IF(COUNTIFS($E$4:$E12438,$E12438,$A$4:$A12438,$A12438,$G$4:$G12438,"Ativo")=1,1,0))</f>
        <v/>
      </c>
      <c r="BC12438" t="str">
        <f>IF(OR($A12438="",$G12438&lt;&gt;"Ativo"),"",IF(COUNTIFS($A$4:$A12438,$A12438,$G$4:$G12438,"Ativo")=1,1,0))</f>
        <v/>
      </c>
    </row>
    <row r="12439" spans="1:55" x14ac:dyDescent="0.3">
      <c r="A12439" s="76"/>
      <c r="B12439" s="104"/>
      <c r="C12439" s="76"/>
      <c r="D12439" s="77"/>
      <c r="E12439" s="12"/>
      <c r="F12439" s="78"/>
      <c r="G12439" s="77"/>
      <c r="H12439" s="79"/>
      <c r="BA12439" s="5" t="str">
        <f t="shared" si="194"/>
        <v/>
      </c>
      <c r="BB12439" s="5" t="str">
        <f>IF(OR($E12439="",$G12439&lt;&gt;"Ativo"),"",IF(COUNTIFS($E$4:$E12439,$E12439,$A$4:$A12439,$A12439,$G$4:$G12439,"Ativo")=1,1,0))</f>
        <v/>
      </c>
      <c r="BC12439" t="str">
        <f>IF(OR($A12439="",$G12439&lt;&gt;"Ativo"),"",IF(COUNTIFS($A$4:$A12439,$A12439,$G$4:$G12439,"Ativo")=1,1,0))</f>
        <v/>
      </c>
    </row>
    <row r="12440" spans="1:55" x14ac:dyDescent="0.3">
      <c r="A12440" s="76"/>
      <c r="B12440" s="104"/>
      <c r="C12440" s="76"/>
      <c r="D12440" s="77"/>
      <c r="E12440" s="12"/>
      <c r="F12440" s="78"/>
      <c r="G12440" s="77"/>
      <c r="H12440" s="79"/>
      <c r="BA12440" s="5" t="str">
        <f t="shared" si="194"/>
        <v/>
      </c>
      <c r="BB12440" s="5" t="str">
        <f>IF(OR($E12440="",$G12440&lt;&gt;"Ativo"),"",IF(COUNTIFS($E$4:$E12440,$E12440,$A$4:$A12440,$A12440,$G$4:$G12440,"Ativo")=1,1,0))</f>
        <v/>
      </c>
      <c r="BC12440" t="str">
        <f>IF(OR($A12440="",$G12440&lt;&gt;"Ativo"),"",IF(COUNTIFS($A$4:$A12440,$A12440,$G$4:$G12440,"Ativo")=1,1,0))</f>
        <v/>
      </c>
    </row>
    <row r="12441" spans="1:55" x14ac:dyDescent="0.3">
      <c r="A12441" s="76"/>
      <c r="B12441" s="104"/>
      <c r="C12441" s="76"/>
      <c r="D12441" s="77"/>
      <c r="E12441" s="12"/>
      <c r="F12441" s="78"/>
      <c r="G12441" s="77"/>
      <c r="H12441" s="79"/>
      <c r="BA12441" s="5" t="str">
        <f t="shared" si="194"/>
        <v/>
      </c>
      <c r="BB12441" s="5" t="str">
        <f>IF(OR($E12441="",$G12441&lt;&gt;"Ativo"),"",IF(COUNTIFS($E$4:$E12441,$E12441,$A$4:$A12441,$A12441,$G$4:$G12441,"Ativo")=1,1,0))</f>
        <v/>
      </c>
      <c r="BC12441" t="str">
        <f>IF(OR($A12441="",$G12441&lt;&gt;"Ativo"),"",IF(COUNTIFS($A$4:$A12441,$A12441,$G$4:$G12441,"Ativo")=1,1,0))</f>
        <v/>
      </c>
    </row>
    <row r="12442" spans="1:55" x14ac:dyDescent="0.3">
      <c r="A12442" s="76"/>
      <c r="B12442" s="104"/>
      <c r="C12442" s="76"/>
      <c r="D12442" s="77"/>
      <c r="E12442" s="12"/>
      <c r="F12442" s="78"/>
      <c r="G12442" s="77"/>
      <c r="H12442" s="79"/>
      <c r="BA12442" s="5" t="str">
        <f t="shared" si="194"/>
        <v/>
      </c>
      <c r="BB12442" s="5" t="str">
        <f>IF(OR($E12442="",$G12442&lt;&gt;"Ativo"),"",IF(COUNTIFS($E$4:$E12442,$E12442,$A$4:$A12442,$A12442,$G$4:$G12442,"Ativo")=1,1,0))</f>
        <v/>
      </c>
      <c r="BC12442" t="str">
        <f>IF(OR($A12442="",$G12442&lt;&gt;"Ativo"),"",IF(COUNTIFS($A$4:$A12442,$A12442,$G$4:$G12442,"Ativo")=1,1,0))</f>
        <v/>
      </c>
    </row>
    <row r="12443" spans="1:55" x14ac:dyDescent="0.3">
      <c r="A12443" s="76"/>
      <c r="B12443" s="104"/>
      <c r="C12443" s="76"/>
      <c r="D12443" s="77"/>
      <c r="E12443" s="12"/>
      <c r="F12443" s="78"/>
      <c r="G12443" s="77"/>
      <c r="H12443" s="79"/>
      <c r="BA12443" s="5" t="str">
        <f t="shared" si="194"/>
        <v/>
      </c>
      <c r="BB12443" s="5" t="str">
        <f>IF(OR($E12443="",$G12443&lt;&gt;"Ativo"),"",IF(COUNTIFS($E$4:$E12443,$E12443,$A$4:$A12443,$A12443,$G$4:$G12443,"Ativo")=1,1,0))</f>
        <v/>
      </c>
      <c r="BC12443" t="str">
        <f>IF(OR($A12443="",$G12443&lt;&gt;"Ativo"),"",IF(COUNTIFS($A$4:$A12443,$A12443,$G$4:$G12443,"Ativo")=1,1,0))</f>
        <v/>
      </c>
    </row>
    <row r="12444" spans="1:55" x14ac:dyDescent="0.3">
      <c r="A12444" s="76"/>
      <c r="B12444" s="104"/>
      <c r="C12444" s="76"/>
      <c r="D12444" s="77"/>
      <c r="E12444" s="12"/>
      <c r="F12444" s="78"/>
      <c r="G12444" s="77"/>
      <c r="H12444" s="79"/>
      <c r="BA12444" s="5" t="str">
        <f t="shared" si="194"/>
        <v/>
      </c>
      <c r="BB12444" s="5" t="str">
        <f>IF(OR($E12444="",$G12444&lt;&gt;"Ativo"),"",IF(COUNTIFS($E$4:$E12444,$E12444,$A$4:$A12444,$A12444,$G$4:$G12444,"Ativo")=1,1,0))</f>
        <v/>
      </c>
      <c r="BC12444" t="str">
        <f>IF(OR($A12444="",$G12444&lt;&gt;"Ativo"),"",IF(COUNTIFS($A$4:$A12444,$A12444,$G$4:$G12444,"Ativo")=1,1,0))</f>
        <v/>
      </c>
    </row>
    <row r="12445" spans="1:55" x14ac:dyDescent="0.3">
      <c r="A12445" s="76"/>
      <c r="B12445" s="104"/>
      <c r="C12445" s="76"/>
      <c r="D12445" s="77"/>
      <c r="E12445" s="12"/>
      <c r="F12445" s="78"/>
      <c r="G12445" s="77"/>
      <c r="H12445" s="79"/>
      <c r="BA12445" s="5" t="str">
        <f t="shared" si="194"/>
        <v/>
      </c>
      <c r="BB12445" s="5" t="str">
        <f>IF(OR($E12445="",$G12445&lt;&gt;"Ativo"),"",IF(COUNTIFS($E$4:$E12445,$E12445,$A$4:$A12445,$A12445,$G$4:$G12445,"Ativo")=1,1,0))</f>
        <v/>
      </c>
      <c r="BC12445" t="str">
        <f>IF(OR($A12445="",$G12445&lt;&gt;"Ativo"),"",IF(COUNTIFS($A$4:$A12445,$A12445,$G$4:$G12445,"Ativo")=1,1,0))</f>
        <v/>
      </c>
    </row>
    <row r="12446" spans="1:55" x14ac:dyDescent="0.3">
      <c r="A12446" s="76"/>
      <c r="B12446" s="104"/>
      <c r="C12446" s="76"/>
      <c r="D12446" s="77"/>
      <c r="E12446" s="12"/>
      <c r="F12446" s="78"/>
      <c r="G12446" s="77"/>
      <c r="H12446" s="79"/>
      <c r="BA12446" s="5" t="str">
        <f t="shared" si="194"/>
        <v/>
      </c>
      <c r="BB12446" s="5" t="str">
        <f>IF(OR($E12446="",$G12446&lt;&gt;"Ativo"),"",IF(COUNTIFS($E$4:$E12446,$E12446,$A$4:$A12446,$A12446,$G$4:$G12446,"Ativo")=1,1,0))</f>
        <v/>
      </c>
      <c r="BC12446" t="str">
        <f>IF(OR($A12446="",$G12446&lt;&gt;"Ativo"),"",IF(COUNTIFS($A$4:$A12446,$A12446,$G$4:$G12446,"Ativo")=1,1,0))</f>
        <v/>
      </c>
    </row>
    <row r="12447" spans="1:55" x14ac:dyDescent="0.3">
      <c r="A12447" s="76"/>
      <c r="B12447" s="104"/>
      <c r="C12447" s="76"/>
      <c r="D12447" s="77"/>
      <c r="E12447" s="12"/>
      <c r="F12447" s="78"/>
      <c r="G12447" s="77"/>
      <c r="H12447" s="79"/>
      <c r="BA12447" s="5" t="str">
        <f t="shared" si="194"/>
        <v/>
      </c>
      <c r="BB12447" s="5" t="str">
        <f>IF(OR($E12447="",$G12447&lt;&gt;"Ativo"),"",IF(COUNTIFS($E$4:$E12447,$E12447,$A$4:$A12447,$A12447,$G$4:$G12447,"Ativo")=1,1,0))</f>
        <v/>
      </c>
      <c r="BC12447" t="str">
        <f>IF(OR($A12447="",$G12447&lt;&gt;"Ativo"),"",IF(COUNTIFS($A$4:$A12447,$A12447,$G$4:$G12447,"Ativo")=1,1,0))</f>
        <v/>
      </c>
    </row>
    <row r="12448" spans="1:55" x14ac:dyDescent="0.3">
      <c r="A12448" s="76"/>
      <c r="B12448" s="104"/>
      <c r="C12448" s="76"/>
      <c r="D12448" s="77"/>
      <c r="E12448" s="12"/>
      <c r="F12448" s="78"/>
      <c r="G12448" s="77"/>
      <c r="H12448" s="79"/>
      <c r="BA12448" s="5" t="str">
        <f t="shared" si="194"/>
        <v/>
      </c>
      <c r="BB12448" s="5" t="str">
        <f>IF(OR($E12448="",$G12448&lt;&gt;"Ativo"),"",IF(COUNTIFS($E$4:$E12448,$E12448,$A$4:$A12448,$A12448,$G$4:$G12448,"Ativo")=1,1,0))</f>
        <v/>
      </c>
      <c r="BC12448" t="str">
        <f>IF(OR($A12448="",$G12448&lt;&gt;"Ativo"),"",IF(COUNTIFS($A$4:$A12448,$A12448,$G$4:$G12448,"Ativo")=1,1,0))</f>
        <v/>
      </c>
    </row>
    <row r="12449" spans="1:55" x14ac:dyDescent="0.3">
      <c r="A12449" s="76"/>
      <c r="B12449" s="104"/>
      <c r="C12449" s="76"/>
      <c r="D12449" s="77"/>
      <c r="E12449" s="12"/>
      <c r="F12449" s="78"/>
      <c r="G12449" s="77"/>
      <c r="H12449" s="79"/>
      <c r="BA12449" s="5" t="str">
        <f t="shared" si="194"/>
        <v/>
      </c>
      <c r="BB12449" s="5" t="str">
        <f>IF(OR($E12449="",$G12449&lt;&gt;"Ativo"),"",IF(COUNTIFS($E$4:$E12449,$E12449,$A$4:$A12449,$A12449,$G$4:$G12449,"Ativo")=1,1,0))</f>
        <v/>
      </c>
      <c r="BC12449" t="str">
        <f>IF(OR($A12449="",$G12449&lt;&gt;"Ativo"),"",IF(COUNTIFS($A$4:$A12449,$A12449,$G$4:$G12449,"Ativo")=1,1,0))</f>
        <v/>
      </c>
    </row>
    <row r="12450" spans="1:55" x14ac:dyDescent="0.3">
      <c r="A12450" s="76"/>
      <c r="B12450" s="104"/>
      <c r="C12450" s="76"/>
      <c r="D12450" s="77"/>
      <c r="E12450" s="12"/>
      <c r="F12450" s="78"/>
      <c r="G12450" s="77"/>
      <c r="H12450" s="79"/>
      <c r="BA12450" s="5" t="str">
        <f t="shared" si="194"/>
        <v/>
      </c>
      <c r="BB12450" s="5" t="str">
        <f>IF(OR($E12450="",$G12450&lt;&gt;"Ativo"),"",IF(COUNTIFS($E$4:$E12450,$E12450,$A$4:$A12450,$A12450,$G$4:$G12450,"Ativo")=1,1,0))</f>
        <v/>
      </c>
      <c r="BC12450" t="str">
        <f>IF(OR($A12450="",$G12450&lt;&gt;"Ativo"),"",IF(COUNTIFS($A$4:$A12450,$A12450,$G$4:$G12450,"Ativo")=1,1,0))</f>
        <v/>
      </c>
    </row>
    <row r="12451" spans="1:55" x14ac:dyDescent="0.3">
      <c r="A12451" s="76"/>
      <c r="B12451" s="104"/>
      <c r="C12451" s="76"/>
      <c r="D12451" s="77"/>
      <c r="E12451" s="12"/>
      <c r="F12451" s="78"/>
      <c r="G12451" s="77"/>
      <c r="H12451" s="79"/>
      <c r="BA12451" s="5" t="str">
        <f t="shared" si="194"/>
        <v/>
      </c>
      <c r="BB12451" s="5" t="str">
        <f>IF(OR($E12451="",$G12451&lt;&gt;"Ativo"),"",IF(COUNTIFS($E$4:$E12451,$E12451,$A$4:$A12451,$A12451,$G$4:$G12451,"Ativo")=1,1,0))</f>
        <v/>
      </c>
      <c r="BC12451" t="str">
        <f>IF(OR($A12451="",$G12451&lt;&gt;"Ativo"),"",IF(COUNTIFS($A$4:$A12451,$A12451,$G$4:$G12451,"Ativo")=1,1,0))</f>
        <v/>
      </c>
    </row>
    <row r="12452" spans="1:55" x14ac:dyDescent="0.3">
      <c r="A12452" s="76"/>
      <c r="B12452" s="104"/>
      <c r="C12452" s="76"/>
      <c r="D12452" s="77"/>
      <c r="E12452" s="12"/>
      <c r="F12452" s="78"/>
      <c r="G12452" s="77"/>
      <c r="H12452" s="79"/>
      <c r="BA12452" s="5" t="str">
        <f t="shared" si="194"/>
        <v/>
      </c>
      <c r="BB12452" s="5" t="str">
        <f>IF(OR($E12452="",$G12452&lt;&gt;"Ativo"),"",IF(COUNTIFS($E$4:$E12452,$E12452,$A$4:$A12452,$A12452,$G$4:$G12452,"Ativo")=1,1,0))</f>
        <v/>
      </c>
      <c r="BC12452" t="str">
        <f>IF(OR($A12452="",$G12452&lt;&gt;"Ativo"),"",IF(COUNTIFS($A$4:$A12452,$A12452,$G$4:$G12452,"Ativo")=1,1,0))</f>
        <v/>
      </c>
    </row>
    <row r="12453" spans="1:55" x14ac:dyDescent="0.3">
      <c r="A12453" s="76"/>
      <c r="B12453" s="104"/>
      <c r="C12453" s="76"/>
      <c r="D12453" s="77"/>
      <c r="E12453" s="12"/>
      <c r="F12453" s="78"/>
      <c r="G12453" s="77"/>
      <c r="H12453" s="79"/>
      <c r="BA12453" s="5" t="str">
        <f t="shared" si="194"/>
        <v/>
      </c>
      <c r="BB12453" s="5" t="str">
        <f>IF(OR($E12453="",$G12453&lt;&gt;"Ativo"),"",IF(COUNTIFS($E$4:$E12453,$E12453,$A$4:$A12453,$A12453,$G$4:$G12453,"Ativo")=1,1,0))</f>
        <v/>
      </c>
      <c r="BC12453" t="str">
        <f>IF(OR($A12453="",$G12453&lt;&gt;"Ativo"),"",IF(COUNTIFS($A$4:$A12453,$A12453,$G$4:$G12453,"Ativo")=1,1,0))</f>
        <v/>
      </c>
    </row>
    <row r="12454" spans="1:55" x14ac:dyDescent="0.3">
      <c r="A12454" s="76"/>
      <c r="B12454" s="104"/>
      <c r="C12454" s="76"/>
      <c r="D12454" s="77"/>
      <c r="E12454" s="12"/>
      <c r="F12454" s="78"/>
      <c r="G12454" s="77"/>
      <c r="H12454" s="79"/>
      <c r="BA12454" s="5" t="str">
        <f t="shared" si="194"/>
        <v/>
      </c>
      <c r="BB12454" s="5" t="str">
        <f>IF(OR($E12454="",$G12454&lt;&gt;"Ativo"),"",IF(COUNTIFS($E$4:$E12454,$E12454,$A$4:$A12454,$A12454,$G$4:$G12454,"Ativo")=1,1,0))</f>
        <v/>
      </c>
      <c r="BC12454" t="str">
        <f>IF(OR($A12454="",$G12454&lt;&gt;"Ativo"),"",IF(COUNTIFS($A$4:$A12454,$A12454,$G$4:$G12454,"Ativo")=1,1,0))</f>
        <v/>
      </c>
    </row>
    <row r="12455" spans="1:55" x14ac:dyDescent="0.3">
      <c r="A12455" s="76"/>
      <c r="B12455" s="104"/>
      <c r="C12455" s="76"/>
      <c r="D12455" s="77"/>
      <c r="E12455" s="12"/>
      <c r="F12455" s="78"/>
      <c r="G12455" s="77"/>
      <c r="H12455" s="79"/>
      <c r="BA12455" s="5" t="str">
        <f t="shared" si="194"/>
        <v/>
      </c>
      <c r="BB12455" s="5" t="str">
        <f>IF(OR($E12455="",$G12455&lt;&gt;"Ativo"),"",IF(COUNTIFS($E$4:$E12455,$E12455,$A$4:$A12455,$A12455,$G$4:$G12455,"Ativo")=1,1,0))</f>
        <v/>
      </c>
      <c r="BC12455" t="str">
        <f>IF(OR($A12455="",$G12455&lt;&gt;"Ativo"),"",IF(COUNTIFS($A$4:$A12455,$A12455,$G$4:$G12455,"Ativo")=1,1,0))</f>
        <v/>
      </c>
    </row>
    <row r="12456" spans="1:55" x14ac:dyDescent="0.3">
      <c r="A12456" s="76"/>
      <c r="B12456" s="104"/>
      <c r="C12456" s="76"/>
      <c r="D12456" s="77"/>
      <c r="E12456" s="12"/>
      <c r="F12456" s="78"/>
      <c r="G12456" s="77"/>
      <c r="H12456" s="79"/>
      <c r="BA12456" s="5" t="str">
        <f t="shared" si="194"/>
        <v/>
      </c>
      <c r="BB12456" s="5" t="str">
        <f>IF(OR($E12456="",$G12456&lt;&gt;"Ativo"),"",IF(COUNTIFS($E$4:$E12456,$E12456,$A$4:$A12456,$A12456,$G$4:$G12456,"Ativo")=1,1,0))</f>
        <v/>
      </c>
      <c r="BC12456" t="str">
        <f>IF(OR($A12456="",$G12456&lt;&gt;"Ativo"),"",IF(COUNTIFS($A$4:$A12456,$A12456,$G$4:$G12456,"Ativo")=1,1,0))</f>
        <v/>
      </c>
    </row>
    <row r="12457" spans="1:55" x14ac:dyDescent="0.3">
      <c r="A12457" s="76"/>
      <c r="B12457" s="104"/>
      <c r="C12457" s="76"/>
      <c r="D12457" s="77"/>
      <c r="E12457" s="12"/>
      <c r="F12457" s="78"/>
      <c r="G12457" s="77"/>
      <c r="H12457" s="79"/>
      <c r="BA12457" s="5" t="str">
        <f t="shared" si="194"/>
        <v/>
      </c>
      <c r="BB12457" s="5" t="str">
        <f>IF(OR($E12457="",$G12457&lt;&gt;"Ativo"),"",IF(COUNTIFS($E$4:$E12457,$E12457,$A$4:$A12457,$A12457,$G$4:$G12457,"Ativo")=1,1,0))</f>
        <v/>
      </c>
      <c r="BC12457" t="str">
        <f>IF(OR($A12457="",$G12457&lt;&gt;"Ativo"),"",IF(COUNTIFS($A$4:$A12457,$A12457,$G$4:$G12457,"Ativo")=1,1,0))</f>
        <v/>
      </c>
    </row>
    <row r="12458" spans="1:55" x14ac:dyDescent="0.3">
      <c r="A12458" s="76"/>
      <c r="B12458" s="104"/>
      <c r="C12458" s="76"/>
      <c r="D12458" s="77"/>
      <c r="E12458" s="12"/>
      <c r="F12458" s="78"/>
      <c r="G12458" s="77"/>
      <c r="H12458" s="79"/>
      <c r="BA12458" s="5" t="str">
        <f t="shared" si="194"/>
        <v/>
      </c>
      <c r="BB12458" s="5" t="str">
        <f>IF(OR($E12458="",$G12458&lt;&gt;"Ativo"),"",IF(COUNTIFS($E$4:$E12458,$E12458,$A$4:$A12458,$A12458,$G$4:$G12458,"Ativo")=1,1,0))</f>
        <v/>
      </c>
      <c r="BC12458" t="str">
        <f>IF(OR($A12458="",$G12458&lt;&gt;"Ativo"),"",IF(COUNTIFS($A$4:$A12458,$A12458,$G$4:$G12458,"Ativo")=1,1,0))</f>
        <v/>
      </c>
    </row>
    <row r="12459" spans="1:55" x14ac:dyDescent="0.3">
      <c r="A12459" s="76"/>
      <c r="B12459" s="104"/>
      <c r="C12459" s="76"/>
      <c r="D12459" s="77"/>
      <c r="E12459" s="12"/>
      <c r="F12459" s="78"/>
      <c r="G12459" s="77"/>
      <c r="H12459" s="79"/>
      <c r="BA12459" s="5" t="str">
        <f t="shared" si="194"/>
        <v/>
      </c>
      <c r="BB12459" s="5" t="str">
        <f>IF(OR($E12459="",$G12459&lt;&gt;"Ativo"),"",IF(COUNTIFS($E$4:$E12459,$E12459,$A$4:$A12459,$A12459,$G$4:$G12459,"Ativo")=1,1,0))</f>
        <v/>
      </c>
      <c r="BC12459" t="str">
        <f>IF(OR($A12459="",$G12459&lt;&gt;"Ativo"),"",IF(COUNTIFS($A$4:$A12459,$A12459,$G$4:$G12459,"Ativo")=1,1,0))</f>
        <v/>
      </c>
    </row>
    <row r="12460" spans="1:55" x14ac:dyDescent="0.3">
      <c r="A12460" s="76"/>
      <c r="B12460" s="104"/>
      <c r="C12460" s="76"/>
      <c r="D12460" s="77"/>
      <c r="E12460" s="12"/>
      <c r="F12460" s="78"/>
      <c r="G12460" s="77"/>
      <c r="H12460" s="79"/>
      <c r="BA12460" s="5" t="str">
        <f t="shared" si="194"/>
        <v/>
      </c>
      <c r="BB12460" s="5" t="str">
        <f>IF(OR($E12460="",$G12460&lt;&gt;"Ativo"),"",IF(COUNTIFS($E$4:$E12460,$E12460,$A$4:$A12460,$A12460,$G$4:$G12460,"Ativo")=1,1,0))</f>
        <v/>
      </c>
      <c r="BC12460" t="str">
        <f>IF(OR($A12460="",$G12460&lt;&gt;"Ativo"),"",IF(COUNTIFS($A$4:$A12460,$A12460,$G$4:$G12460,"Ativo")=1,1,0))</f>
        <v/>
      </c>
    </row>
    <row r="12461" spans="1:55" x14ac:dyDescent="0.3">
      <c r="A12461" s="76"/>
      <c r="B12461" s="104"/>
      <c r="C12461" s="76"/>
      <c r="D12461" s="77"/>
      <c r="E12461" s="12"/>
      <c r="F12461" s="78"/>
      <c r="G12461" s="77"/>
      <c r="H12461" s="79"/>
      <c r="BA12461" s="5" t="str">
        <f t="shared" si="194"/>
        <v/>
      </c>
      <c r="BB12461" s="5" t="str">
        <f>IF(OR($E12461="",$G12461&lt;&gt;"Ativo"),"",IF(COUNTIFS($E$4:$E12461,$E12461,$A$4:$A12461,$A12461,$G$4:$G12461,"Ativo")=1,1,0))</f>
        <v/>
      </c>
      <c r="BC12461" t="str">
        <f>IF(OR($A12461="",$G12461&lt;&gt;"Ativo"),"",IF(COUNTIFS($A$4:$A12461,$A12461,$G$4:$G12461,"Ativo")=1,1,0))</f>
        <v/>
      </c>
    </row>
    <row r="12462" spans="1:55" x14ac:dyDescent="0.3">
      <c r="A12462" s="76"/>
      <c r="B12462" s="104"/>
      <c r="C12462" s="76"/>
      <c r="D12462" s="77"/>
      <c r="E12462" s="12"/>
      <c r="F12462" s="78"/>
      <c r="G12462" s="77"/>
      <c r="H12462" s="79"/>
      <c r="BA12462" s="5" t="str">
        <f t="shared" si="194"/>
        <v/>
      </c>
      <c r="BB12462" s="5" t="str">
        <f>IF(OR($E12462="",$G12462&lt;&gt;"Ativo"),"",IF(COUNTIFS($E$4:$E12462,$E12462,$A$4:$A12462,$A12462,$G$4:$G12462,"Ativo")=1,1,0))</f>
        <v/>
      </c>
      <c r="BC12462" t="str">
        <f>IF(OR($A12462="",$G12462&lt;&gt;"Ativo"),"",IF(COUNTIFS($A$4:$A12462,$A12462,$G$4:$G12462,"Ativo")=1,1,0))</f>
        <v/>
      </c>
    </row>
    <row r="12463" spans="1:55" x14ac:dyDescent="0.3">
      <c r="A12463" s="76"/>
      <c r="B12463" s="104"/>
      <c r="C12463" s="76"/>
      <c r="D12463" s="77"/>
      <c r="E12463" s="12"/>
      <c r="F12463" s="78"/>
      <c r="G12463" s="77"/>
      <c r="H12463" s="79"/>
      <c r="BA12463" s="5" t="str">
        <f t="shared" si="194"/>
        <v/>
      </c>
      <c r="BB12463" s="5" t="str">
        <f>IF(OR($E12463="",$G12463&lt;&gt;"Ativo"),"",IF(COUNTIFS($E$4:$E12463,$E12463,$A$4:$A12463,$A12463,$G$4:$G12463,"Ativo")=1,1,0))</f>
        <v/>
      </c>
      <c r="BC12463" t="str">
        <f>IF(OR($A12463="",$G12463&lt;&gt;"Ativo"),"",IF(COUNTIFS($A$4:$A12463,$A12463,$G$4:$G12463,"Ativo")=1,1,0))</f>
        <v/>
      </c>
    </row>
    <row r="12464" spans="1:55" x14ac:dyDescent="0.3">
      <c r="A12464" s="76"/>
      <c r="B12464" s="104"/>
      <c r="C12464" s="76"/>
      <c r="D12464" s="77"/>
      <c r="E12464" s="12"/>
      <c r="F12464" s="78"/>
      <c r="G12464" s="77"/>
      <c r="H12464" s="79"/>
      <c r="BA12464" s="5" t="str">
        <f t="shared" si="194"/>
        <v/>
      </c>
      <c r="BB12464" s="5" t="str">
        <f>IF(OR($E12464="",$G12464&lt;&gt;"Ativo"),"",IF(COUNTIFS($E$4:$E12464,$E12464,$A$4:$A12464,$A12464,$G$4:$G12464,"Ativo")=1,1,0))</f>
        <v/>
      </c>
      <c r="BC12464" t="str">
        <f>IF(OR($A12464="",$G12464&lt;&gt;"Ativo"),"",IF(COUNTIFS($A$4:$A12464,$A12464,$G$4:$G12464,"Ativo")=1,1,0))</f>
        <v/>
      </c>
    </row>
    <row r="12465" spans="1:55" x14ac:dyDescent="0.3">
      <c r="A12465" s="76"/>
      <c r="B12465" s="104"/>
      <c r="C12465" s="76"/>
      <c r="D12465" s="77"/>
      <c r="E12465" s="12"/>
      <c r="F12465" s="78"/>
      <c r="G12465" s="77"/>
      <c r="H12465" s="79"/>
      <c r="BA12465" s="5" t="str">
        <f t="shared" si="194"/>
        <v/>
      </c>
      <c r="BB12465" s="5" t="str">
        <f>IF(OR($E12465="",$G12465&lt;&gt;"Ativo"),"",IF(COUNTIFS($E$4:$E12465,$E12465,$A$4:$A12465,$A12465,$G$4:$G12465,"Ativo")=1,1,0))</f>
        <v/>
      </c>
      <c r="BC12465" t="str">
        <f>IF(OR($A12465="",$G12465&lt;&gt;"Ativo"),"",IF(COUNTIFS($A$4:$A12465,$A12465,$G$4:$G12465,"Ativo")=1,1,0))</f>
        <v/>
      </c>
    </row>
    <row r="12466" spans="1:55" x14ac:dyDescent="0.3">
      <c r="A12466" s="76"/>
      <c r="B12466" s="104"/>
      <c r="C12466" s="76"/>
      <c r="D12466" s="77"/>
      <c r="E12466" s="12"/>
      <c r="F12466" s="78"/>
      <c r="G12466" s="77"/>
      <c r="H12466" s="79"/>
      <c r="BA12466" s="5" t="str">
        <f t="shared" si="194"/>
        <v/>
      </c>
      <c r="BB12466" s="5" t="str">
        <f>IF(OR($E12466="",$G12466&lt;&gt;"Ativo"),"",IF(COUNTIFS($E$4:$E12466,$E12466,$A$4:$A12466,$A12466,$G$4:$G12466,"Ativo")=1,1,0))</f>
        <v/>
      </c>
      <c r="BC12466" t="str">
        <f>IF(OR($A12466="",$G12466&lt;&gt;"Ativo"),"",IF(COUNTIFS($A$4:$A12466,$A12466,$G$4:$G12466,"Ativo")=1,1,0))</f>
        <v/>
      </c>
    </row>
    <row r="12467" spans="1:55" x14ac:dyDescent="0.3">
      <c r="A12467" s="76"/>
      <c r="B12467" s="104"/>
      <c r="C12467" s="76"/>
      <c r="D12467" s="77"/>
      <c r="E12467" s="12"/>
      <c r="F12467" s="78"/>
      <c r="G12467" s="77"/>
      <c r="H12467" s="79"/>
      <c r="BA12467" s="5" t="str">
        <f t="shared" si="194"/>
        <v/>
      </c>
      <c r="BB12467" s="5" t="str">
        <f>IF(OR($E12467="",$G12467&lt;&gt;"Ativo"),"",IF(COUNTIFS($E$4:$E12467,$E12467,$A$4:$A12467,$A12467,$G$4:$G12467,"Ativo")=1,1,0))</f>
        <v/>
      </c>
      <c r="BC12467" t="str">
        <f>IF(OR($A12467="",$G12467&lt;&gt;"Ativo"),"",IF(COUNTIFS($A$4:$A12467,$A12467,$G$4:$G12467,"Ativo")=1,1,0))</f>
        <v/>
      </c>
    </row>
    <row r="12468" spans="1:55" x14ac:dyDescent="0.3">
      <c r="A12468" s="76"/>
      <c r="B12468" s="104"/>
      <c r="C12468" s="76"/>
      <c r="D12468" s="77"/>
      <c r="E12468" s="12"/>
      <c r="F12468" s="78"/>
      <c r="G12468" s="77"/>
      <c r="H12468" s="79"/>
      <c r="BA12468" s="5" t="str">
        <f t="shared" si="194"/>
        <v/>
      </c>
      <c r="BB12468" s="5" t="str">
        <f>IF(OR($E12468="",$G12468&lt;&gt;"Ativo"),"",IF(COUNTIFS($E$4:$E12468,$E12468,$A$4:$A12468,$A12468,$G$4:$G12468,"Ativo")=1,1,0))</f>
        <v/>
      </c>
      <c r="BC12468" t="str">
        <f>IF(OR($A12468="",$G12468&lt;&gt;"Ativo"),"",IF(COUNTIFS($A$4:$A12468,$A12468,$G$4:$G12468,"Ativo")=1,1,0))</f>
        <v/>
      </c>
    </row>
    <row r="12469" spans="1:55" x14ac:dyDescent="0.3">
      <c r="A12469" s="76"/>
      <c r="B12469" s="104"/>
      <c r="C12469" s="76"/>
      <c r="D12469" s="77"/>
      <c r="E12469" s="12"/>
      <c r="F12469" s="78"/>
      <c r="G12469" s="77"/>
      <c r="H12469" s="79"/>
      <c r="BA12469" s="5" t="str">
        <f t="shared" si="194"/>
        <v/>
      </c>
      <c r="BB12469" s="5" t="str">
        <f>IF(OR($E12469="",$G12469&lt;&gt;"Ativo"),"",IF(COUNTIFS($E$4:$E12469,$E12469,$A$4:$A12469,$A12469,$G$4:$G12469,"Ativo")=1,1,0))</f>
        <v/>
      </c>
      <c r="BC12469" t="str">
        <f>IF(OR($A12469="",$G12469&lt;&gt;"Ativo"),"",IF(COUNTIFS($A$4:$A12469,$A12469,$G$4:$G12469,"Ativo")=1,1,0))</f>
        <v/>
      </c>
    </row>
    <row r="12470" spans="1:55" x14ac:dyDescent="0.3">
      <c r="A12470" s="76"/>
      <c r="B12470" s="104"/>
      <c r="C12470" s="76"/>
      <c r="D12470" s="77"/>
      <c r="E12470" s="12"/>
      <c r="F12470" s="78"/>
      <c r="G12470" s="77"/>
      <c r="H12470" s="79"/>
      <c r="BA12470" s="5" t="str">
        <f t="shared" si="194"/>
        <v/>
      </c>
      <c r="BB12470" s="5" t="str">
        <f>IF(OR($E12470="",$G12470&lt;&gt;"Ativo"),"",IF(COUNTIFS($E$4:$E12470,$E12470,$A$4:$A12470,$A12470,$G$4:$G12470,"Ativo")=1,1,0))</f>
        <v/>
      </c>
      <c r="BC12470" t="str">
        <f>IF(OR($A12470="",$G12470&lt;&gt;"Ativo"),"",IF(COUNTIFS($A$4:$A12470,$A12470,$G$4:$G12470,"Ativo")=1,1,0))</f>
        <v/>
      </c>
    </row>
    <row r="12471" spans="1:55" x14ac:dyDescent="0.3">
      <c r="A12471" s="76"/>
      <c r="B12471" s="104"/>
      <c r="C12471" s="76"/>
      <c r="D12471" s="77"/>
      <c r="E12471" s="12"/>
      <c r="F12471" s="78"/>
      <c r="G12471" s="77"/>
      <c r="H12471" s="79"/>
      <c r="BA12471" s="5" t="str">
        <f t="shared" si="194"/>
        <v/>
      </c>
      <c r="BB12471" s="5" t="str">
        <f>IF(OR($E12471="",$G12471&lt;&gt;"Ativo"),"",IF(COUNTIFS($E$4:$E12471,$E12471,$A$4:$A12471,$A12471,$G$4:$G12471,"Ativo")=1,1,0))</f>
        <v/>
      </c>
      <c r="BC12471" t="str">
        <f>IF(OR($A12471="",$G12471&lt;&gt;"Ativo"),"",IF(COUNTIFS($A$4:$A12471,$A12471,$G$4:$G12471,"Ativo")=1,1,0))</f>
        <v/>
      </c>
    </row>
    <row r="12472" spans="1:55" x14ac:dyDescent="0.3">
      <c r="A12472" s="76"/>
      <c r="B12472" s="104"/>
      <c r="C12472" s="76"/>
      <c r="D12472" s="77"/>
      <c r="E12472" s="12"/>
      <c r="F12472" s="78"/>
      <c r="G12472" s="77"/>
      <c r="H12472" s="79"/>
      <c r="BA12472" s="5" t="str">
        <f t="shared" si="194"/>
        <v/>
      </c>
      <c r="BB12472" s="5" t="str">
        <f>IF(OR($E12472="",$G12472&lt;&gt;"Ativo"),"",IF(COUNTIFS($E$4:$E12472,$E12472,$A$4:$A12472,$A12472,$G$4:$G12472,"Ativo")=1,1,0))</f>
        <v/>
      </c>
      <c r="BC12472" t="str">
        <f>IF(OR($A12472="",$G12472&lt;&gt;"Ativo"),"",IF(COUNTIFS($A$4:$A12472,$A12472,$G$4:$G12472,"Ativo")=1,1,0))</f>
        <v/>
      </c>
    </row>
    <row r="12473" spans="1:55" x14ac:dyDescent="0.3">
      <c r="A12473" s="76"/>
      <c r="B12473" s="104"/>
      <c r="C12473" s="76"/>
      <c r="D12473" s="77"/>
      <c r="E12473" s="12"/>
      <c r="F12473" s="78"/>
      <c r="G12473" s="77"/>
      <c r="H12473" s="79"/>
      <c r="BA12473" s="5" t="str">
        <f t="shared" si="194"/>
        <v/>
      </c>
      <c r="BB12473" s="5" t="str">
        <f>IF(OR($E12473="",$G12473&lt;&gt;"Ativo"),"",IF(COUNTIFS($E$4:$E12473,$E12473,$A$4:$A12473,$A12473,$G$4:$G12473,"Ativo")=1,1,0))</f>
        <v/>
      </c>
      <c r="BC12473" t="str">
        <f>IF(OR($A12473="",$G12473&lt;&gt;"Ativo"),"",IF(COUNTIFS($A$4:$A12473,$A12473,$G$4:$G12473,"Ativo")=1,1,0))</f>
        <v/>
      </c>
    </row>
    <row r="12474" spans="1:55" x14ac:dyDescent="0.3">
      <c r="A12474" s="76"/>
      <c r="B12474" s="104"/>
      <c r="C12474" s="76"/>
      <c r="D12474" s="77"/>
      <c r="E12474" s="12"/>
      <c r="F12474" s="78"/>
      <c r="G12474" s="77"/>
      <c r="H12474" s="79"/>
      <c r="BA12474" s="5" t="str">
        <f t="shared" si="194"/>
        <v/>
      </c>
      <c r="BB12474" s="5" t="str">
        <f>IF(OR($E12474="",$G12474&lt;&gt;"Ativo"),"",IF(COUNTIFS($E$4:$E12474,$E12474,$A$4:$A12474,$A12474,$G$4:$G12474,"Ativo")=1,1,0))</f>
        <v/>
      </c>
      <c r="BC12474" t="str">
        <f>IF(OR($A12474="",$G12474&lt;&gt;"Ativo"),"",IF(COUNTIFS($A$4:$A12474,$A12474,$G$4:$G12474,"Ativo")=1,1,0))</f>
        <v/>
      </c>
    </row>
    <row r="12475" spans="1:55" x14ac:dyDescent="0.3">
      <c r="A12475" s="76"/>
      <c r="B12475" s="104"/>
      <c r="C12475" s="76"/>
      <c r="D12475" s="77"/>
      <c r="E12475" s="12"/>
      <c r="F12475" s="78"/>
      <c r="G12475" s="77"/>
      <c r="H12475" s="79"/>
      <c r="BA12475" s="5" t="str">
        <f t="shared" si="194"/>
        <v/>
      </c>
      <c r="BB12475" s="5" t="str">
        <f>IF(OR($E12475="",$G12475&lt;&gt;"Ativo"),"",IF(COUNTIFS($E$4:$E12475,$E12475,$A$4:$A12475,$A12475,$G$4:$G12475,"Ativo")=1,1,0))</f>
        <v/>
      </c>
      <c r="BC12475" t="str">
        <f>IF(OR($A12475="",$G12475&lt;&gt;"Ativo"),"",IF(COUNTIFS($A$4:$A12475,$A12475,$G$4:$G12475,"Ativo")=1,1,0))</f>
        <v/>
      </c>
    </row>
    <row r="12476" spans="1:55" x14ac:dyDescent="0.3">
      <c r="A12476" s="76"/>
      <c r="B12476" s="104"/>
      <c r="C12476" s="76"/>
      <c r="D12476" s="77"/>
      <c r="E12476" s="12"/>
      <c r="F12476" s="78"/>
      <c r="G12476" s="77"/>
      <c r="H12476" s="79"/>
      <c r="BA12476" s="5" t="str">
        <f t="shared" si="194"/>
        <v/>
      </c>
      <c r="BB12476" s="5" t="str">
        <f>IF(OR($E12476="",$G12476&lt;&gt;"Ativo"),"",IF(COUNTIFS($E$4:$E12476,$E12476,$A$4:$A12476,$A12476,$G$4:$G12476,"Ativo")=1,1,0))</f>
        <v/>
      </c>
      <c r="BC12476" t="str">
        <f>IF(OR($A12476="",$G12476&lt;&gt;"Ativo"),"",IF(COUNTIFS($A$4:$A12476,$A12476,$G$4:$G12476,"Ativo")=1,1,0))</f>
        <v/>
      </c>
    </row>
    <row r="12477" spans="1:55" x14ac:dyDescent="0.3">
      <c r="A12477" s="76"/>
      <c r="B12477" s="104"/>
      <c r="C12477" s="76"/>
      <c r="D12477" s="77"/>
      <c r="E12477" s="12"/>
      <c r="F12477" s="78"/>
      <c r="G12477" s="77"/>
      <c r="H12477" s="79"/>
      <c r="BA12477" s="5" t="str">
        <f t="shared" si="194"/>
        <v/>
      </c>
      <c r="BB12477" s="5" t="str">
        <f>IF(OR($E12477="",$G12477&lt;&gt;"Ativo"),"",IF(COUNTIFS($E$4:$E12477,$E12477,$A$4:$A12477,$A12477,$G$4:$G12477,"Ativo")=1,1,0))</f>
        <v/>
      </c>
      <c r="BC12477" t="str">
        <f>IF(OR($A12477="",$G12477&lt;&gt;"Ativo"),"",IF(COUNTIFS($A$4:$A12477,$A12477,$G$4:$G12477,"Ativo")=1,1,0))</f>
        <v/>
      </c>
    </row>
    <row r="12478" spans="1:55" x14ac:dyDescent="0.3">
      <c r="A12478" s="76"/>
      <c r="B12478" s="104"/>
      <c r="C12478" s="76"/>
      <c r="D12478" s="77"/>
      <c r="E12478" s="12"/>
      <c r="F12478" s="78"/>
      <c r="G12478" s="77"/>
      <c r="H12478" s="79"/>
      <c r="BA12478" s="5" t="str">
        <f t="shared" si="194"/>
        <v/>
      </c>
      <c r="BB12478" s="5" t="str">
        <f>IF(OR($E12478="",$G12478&lt;&gt;"Ativo"),"",IF(COUNTIFS($E$4:$E12478,$E12478,$A$4:$A12478,$A12478,$G$4:$G12478,"Ativo")=1,1,0))</f>
        <v/>
      </c>
      <c r="BC12478" t="str">
        <f>IF(OR($A12478="",$G12478&lt;&gt;"Ativo"),"",IF(COUNTIFS($A$4:$A12478,$A12478,$G$4:$G12478,"Ativo")=1,1,0))</f>
        <v/>
      </c>
    </row>
    <row r="12479" spans="1:55" x14ac:dyDescent="0.3">
      <c r="A12479" s="76"/>
      <c r="B12479" s="104"/>
      <c r="C12479" s="76"/>
      <c r="D12479" s="77"/>
      <c r="E12479" s="12"/>
      <c r="F12479" s="78"/>
      <c r="G12479" s="77"/>
      <c r="H12479" s="79"/>
      <c r="BA12479" s="5" t="str">
        <f t="shared" si="194"/>
        <v/>
      </c>
      <c r="BB12479" s="5" t="str">
        <f>IF(OR($E12479="",$G12479&lt;&gt;"Ativo"),"",IF(COUNTIFS($E$4:$E12479,$E12479,$A$4:$A12479,$A12479,$G$4:$G12479,"Ativo")=1,1,0))</f>
        <v/>
      </c>
      <c r="BC12479" t="str">
        <f>IF(OR($A12479="",$G12479&lt;&gt;"Ativo"),"",IF(COUNTIFS($A$4:$A12479,$A12479,$G$4:$G12479,"Ativo")=1,1,0))</f>
        <v/>
      </c>
    </row>
    <row r="12480" spans="1:55" x14ac:dyDescent="0.3">
      <c r="A12480" s="76"/>
      <c r="B12480" s="104"/>
      <c r="C12480" s="76"/>
      <c r="D12480" s="77"/>
      <c r="E12480" s="12"/>
      <c r="F12480" s="78"/>
      <c r="G12480" s="77"/>
      <c r="H12480" s="79"/>
      <c r="BA12480" s="5" t="str">
        <f t="shared" si="194"/>
        <v/>
      </c>
      <c r="BB12480" s="5" t="str">
        <f>IF(OR($E12480="",$G12480&lt;&gt;"Ativo"),"",IF(COUNTIFS($E$4:$E12480,$E12480,$A$4:$A12480,$A12480,$G$4:$G12480,"Ativo")=1,1,0))</f>
        <v/>
      </c>
      <c r="BC12480" t="str">
        <f>IF(OR($A12480="",$G12480&lt;&gt;"Ativo"),"",IF(COUNTIFS($A$4:$A12480,$A12480,$G$4:$G12480,"Ativo")=1,1,0))</f>
        <v/>
      </c>
    </row>
    <row r="12481" spans="1:55" x14ac:dyDescent="0.3">
      <c r="A12481" s="76"/>
      <c r="B12481" s="104"/>
      <c r="C12481" s="76"/>
      <c r="D12481" s="77"/>
      <c r="E12481" s="12"/>
      <c r="F12481" s="78"/>
      <c r="G12481" s="77"/>
      <c r="H12481" s="79"/>
      <c r="BA12481" s="5" t="str">
        <f t="shared" si="194"/>
        <v/>
      </c>
      <c r="BB12481" s="5" t="str">
        <f>IF(OR($E12481="",$G12481&lt;&gt;"Ativo"),"",IF(COUNTIFS($E$4:$E12481,$E12481,$A$4:$A12481,$A12481,$G$4:$G12481,"Ativo")=1,1,0))</f>
        <v/>
      </c>
      <c r="BC12481" t="str">
        <f>IF(OR($A12481="",$G12481&lt;&gt;"Ativo"),"",IF(COUNTIFS($A$4:$A12481,$A12481,$G$4:$G12481,"Ativo")=1,1,0))</f>
        <v/>
      </c>
    </row>
    <row r="12482" spans="1:55" x14ac:dyDescent="0.3">
      <c r="A12482" s="76"/>
      <c r="B12482" s="104"/>
      <c r="C12482" s="76"/>
      <c r="D12482" s="77"/>
      <c r="E12482" s="12"/>
      <c r="F12482" s="78"/>
      <c r="G12482" s="77"/>
      <c r="H12482" s="79"/>
      <c r="BA12482" s="5" t="str">
        <f t="shared" si="194"/>
        <v/>
      </c>
      <c r="BB12482" s="5" t="str">
        <f>IF(OR($E12482="",$G12482&lt;&gt;"Ativo"),"",IF(COUNTIFS($E$4:$E12482,$E12482,$A$4:$A12482,$A12482,$G$4:$G12482,"Ativo")=1,1,0))</f>
        <v/>
      </c>
      <c r="BC12482" t="str">
        <f>IF(OR($A12482="",$G12482&lt;&gt;"Ativo"),"",IF(COUNTIFS($A$4:$A12482,$A12482,$G$4:$G12482,"Ativo")=1,1,0))</f>
        <v/>
      </c>
    </row>
    <row r="12483" spans="1:55" x14ac:dyDescent="0.3">
      <c r="A12483" s="76"/>
      <c r="B12483" s="104"/>
      <c r="C12483" s="76"/>
      <c r="D12483" s="77"/>
      <c r="E12483" s="12"/>
      <c r="F12483" s="78"/>
      <c r="G12483" s="77"/>
      <c r="H12483" s="79"/>
      <c r="BA12483" s="5" t="str">
        <f t="shared" si="194"/>
        <v/>
      </c>
      <c r="BB12483" s="5" t="str">
        <f>IF(OR($E12483="",$G12483&lt;&gt;"Ativo"),"",IF(COUNTIFS($E$4:$E12483,$E12483,$A$4:$A12483,$A12483,$G$4:$G12483,"Ativo")=1,1,0))</f>
        <v/>
      </c>
      <c r="BC12483" t="str">
        <f>IF(OR($A12483="",$G12483&lt;&gt;"Ativo"),"",IF(COUNTIFS($A$4:$A12483,$A12483,$G$4:$G12483,"Ativo")=1,1,0))</f>
        <v/>
      </c>
    </row>
    <row r="12484" spans="1:55" x14ac:dyDescent="0.3">
      <c r="A12484" s="76"/>
      <c r="B12484" s="104"/>
      <c r="C12484" s="76"/>
      <c r="D12484" s="77"/>
      <c r="E12484" s="12"/>
      <c r="F12484" s="78"/>
      <c r="G12484" s="77"/>
      <c r="H12484" s="79"/>
      <c r="BA12484" s="5" t="str">
        <f t="shared" ref="BA12484:BA12547" si="195">IF($D12484="","",MID($D12484,4,LEN($D12484)-5))</f>
        <v/>
      </c>
      <c r="BB12484" s="5" t="str">
        <f>IF(OR($E12484="",$G12484&lt;&gt;"Ativo"),"",IF(COUNTIFS($E$4:$E12484,$E12484,$A$4:$A12484,$A12484,$G$4:$G12484,"Ativo")=1,1,0))</f>
        <v/>
      </c>
      <c r="BC12484" t="str">
        <f>IF(OR($A12484="",$G12484&lt;&gt;"Ativo"),"",IF(COUNTIFS($A$4:$A12484,$A12484,$G$4:$G12484,"Ativo")=1,1,0))</f>
        <v/>
      </c>
    </row>
    <row r="12485" spans="1:55" x14ac:dyDescent="0.3">
      <c r="A12485" s="76"/>
      <c r="B12485" s="104"/>
      <c r="C12485" s="76"/>
      <c r="D12485" s="77"/>
      <c r="E12485" s="12"/>
      <c r="F12485" s="78"/>
      <c r="G12485" s="77"/>
      <c r="H12485" s="79"/>
      <c r="BA12485" s="5" t="str">
        <f t="shared" si="195"/>
        <v/>
      </c>
      <c r="BB12485" s="5" t="str">
        <f>IF(OR($E12485="",$G12485&lt;&gt;"Ativo"),"",IF(COUNTIFS($E$4:$E12485,$E12485,$A$4:$A12485,$A12485,$G$4:$G12485,"Ativo")=1,1,0))</f>
        <v/>
      </c>
      <c r="BC12485" t="str">
        <f>IF(OR($A12485="",$G12485&lt;&gt;"Ativo"),"",IF(COUNTIFS($A$4:$A12485,$A12485,$G$4:$G12485,"Ativo")=1,1,0))</f>
        <v/>
      </c>
    </row>
    <row r="12486" spans="1:55" x14ac:dyDescent="0.3">
      <c r="A12486" s="76"/>
      <c r="B12486" s="104"/>
      <c r="C12486" s="76"/>
      <c r="D12486" s="77"/>
      <c r="E12486" s="12"/>
      <c r="F12486" s="78"/>
      <c r="G12486" s="77"/>
      <c r="H12486" s="79"/>
      <c r="BA12486" s="5" t="str">
        <f t="shared" si="195"/>
        <v/>
      </c>
      <c r="BB12486" s="5" t="str">
        <f>IF(OR($E12486="",$G12486&lt;&gt;"Ativo"),"",IF(COUNTIFS($E$4:$E12486,$E12486,$A$4:$A12486,$A12486,$G$4:$G12486,"Ativo")=1,1,0))</f>
        <v/>
      </c>
      <c r="BC12486" t="str">
        <f>IF(OR($A12486="",$G12486&lt;&gt;"Ativo"),"",IF(COUNTIFS($A$4:$A12486,$A12486,$G$4:$G12486,"Ativo")=1,1,0))</f>
        <v/>
      </c>
    </row>
    <row r="12487" spans="1:55" x14ac:dyDescent="0.3">
      <c r="A12487" s="76"/>
      <c r="B12487" s="104"/>
      <c r="C12487" s="76"/>
      <c r="D12487" s="77"/>
      <c r="E12487" s="12"/>
      <c r="F12487" s="78"/>
      <c r="G12487" s="77"/>
      <c r="H12487" s="79"/>
      <c r="BA12487" s="5" t="str">
        <f t="shared" si="195"/>
        <v/>
      </c>
      <c r="BB12487" s="5" t="str">
        <f>IF(OR($E12487="",$G12487&lt;&gt;"Ativo"),"",IF(COUNTIFS($E$4:$E12487,$E12487,$A$4:$A12487,$A12487,$G$4:$G12487,"Ativo")=1,1,0))</f>
        <v/>
      </c>
      <c r="BC12487" t="str">
        <f>IF(OR($A12487="",$G12487&lt;&gt;"Ativo"),"",IF(COUNTIFS($A$4:$A12487,$A12487,$G$4:$G12487,"Ativo")=1,1,0))</f>
        <v/>
      </c>
    </row>
    <row r="12488" spans="1:55" x14ac:dyDescent="0.3">
      <c r="A12488" s="76"/>
      <c r="B12488" s="104"/>
      <c r="C12488" s="76"/>
      <c r="D12488" s="77"/>
      <c r="E12488" s="12"/>
      <c r="F12488" s="78"/>
      <c r="G12488" s="77"/>
      <c r="H12488" s="79"/>
      <c r="BA12488" s="5" t="str">
        <f t="shared" si="195"/>
        <v/>
      </c>
      <c r="BB12488" s="5" t="str">
        <f>IF(OR($E12488="",$G12488&lt;&gt;"Ativo"),"",IF(COUNTIFS($E$4:$E12488,$E12488,$A$4:$A12488,$A12488,$G$4:$G12488,"Ativo")=1,1,0))</f>
        <v/>
      </c>
      <c r="BC12488" t="str">
        <f>IF(OR($A12488="",$G12488&lt;&gt;"Ativo"),"",IF(COUNTIFS($A$4:$A12488,$A12488,$G$4:$G12488,"Ativo")=1,1,0))</f>
        <v/>
      </c>
    </row>
    <row r="12489" spans="1:55" x14ac:dyDescent="0.3">
      <c r="A12489" s="76"/>
      <c r="B12489" s="104"/>
      <c r="C12489" s="76"/>
      <c r="D12489" s="77"/>
      <c r="E12489" s="12"/>
      <c r="F12489" s="78"/>
      <c r="G12489" s="77"/>
      <c r="H12489" s="79"/>
      <c r="BA12489" s="5" t="str">
        <f t="shared" si="195"/>
        <v/>
      </c>
      <c r="BB12489" s="5" t="str">
        <f>IF(OR($E12489="",$G12489&lt;&gt;"Ativo"),"",IF(COUNTIFS($E$4:$E12489,$E12489,$A$4:$A12489,$A12489,$G$4:$G12489,"Ativo")=1,1,0))</f>
        <v/>
      </c>
      <c r="BC12489" t="str">
        <f>IF(OR($A12489="",$G12489&lt;&gt;"Ativo"),"",IF(COUNTIFS($A$4:$A12489,$A12489,$G$4:$G12489,"Ativo")=1,1,0))</f>
        <v/>
      </c>
    </row>
    <row r="12490" spans="1:55" x14ac:dyDescent="0.3">
      <c r="A12490" s="76"/>
      <c r="B12490" s="104"/>
      <c r="C12490" s="76"/>
      <c r="D12490" s="77"/>
      <c r="E12490" s="12"/>
      <c r="F12490" s="78"/>
      <c r="G12490" s="77"/>
      <c r="H12490" s="79"/>
      <c r="BA12490" s="5" t="str">
        <f t="shared" si="195"/>
        <v/>
      </c>
      <c r="BB12490" s="5" t="str">
        <f>IF(OR($E12490="",$G12490&lt;&gt;"Ativo"),"",IF(COUNTIFS($E$4:$E12490,$E12490,$A$4:$A12490,$A12490,$G$4:$G12490,"Ativo")=1,1,0))</f>
        <v/>
      </c>
      <c r="BC12490" t="str">
        <f>IF(OR($A12490="",$G12490&lt;&gt;"Ativo"),"",IF(COUNTIFS($A$4:$A12490,$A12490,$G$4:$G12490,"Ativo")=1,1,0))</f>
        <v/>
      </c>
    </row>
    <row r="12491" spans="1:55" x14ac:dyDescent="0.3">
      <c r="A12491" s="76"/>
      <c r="B12491" s="104"/>
      <c r="C12491" s="76"/>
      <c r="D12491" s="77"/>
      <c r="E12491" s="12"/>
      <c r="F12491" s="78"/>
      <c r="G12491" s="77"/>
      <c r="H12491" s="79"/>
      <c r="BA12491" s="5" t="str">
        <f t="shared" si="195"/>
        <v/>
      </c>
      <c r="BB12491" s="5" t="str">
        <f>IF(OR($E12491="",$G12491&lt;&gt;"Ativo"),"",IF(COUNTIFS($E$4:$E12491,$E12491,$A$4:$A12491,$A12491,$G$4:$G12491,"Ativo")=1,1,0))</f>
        <v/>
      </c>
      <c r="BC12491" t="str">
        <f>IF(OR($A12491="",$G12491&lt;&gt;"Ativo"),"",IF(COUNTIFS($A$4:$A12491,$A12491,$G$4:$G12491,"Ativo")=1,1,0))</f>
        <v/>
      </c>
    </row>
    <row r="12492" spans="1:55" x14ac:dyDescent="0.3">
      <c r="A12492" s="76"/>
      <c r="B12492" s="104"/>
      <c r="C12492" s="76"/>
      <c r="D12492" s="77"/>
      <c r="E12492" s="12"/>
      <c r="F12492" s="78"/>
      <c r="G12492" s="77"/>
      <c r="H12492" s="79"/>
      <c r="BA12492" s="5" t="str">
        <f t="shared" si="195"/>
        <v/>
      </c>
      <c r="BB12492" s="5" t="str">
        <f>IF(OR($E12492="",$G12492&lt;&gt;"Ativo"),"",IF(COUNTIFS($E$4:$E12492,$E12492,$A$4:$A12492,$A12492,$G$4:$G12492,"Ativo")=1,1,0))</f>
        <v/>
      </c>
      <c r="BC12492" t="str">
        <f>IF(OR($A12492="",$G12492&lt;&gt;"Ativo"),"",IF(COUNTIFS($A$4:$A12492,$A12492,$G$4:$G12492,"Ativo")=1,1,0))</f>
        <v/>
      </c>
    </row>
    <row r="12493" spans="1:55" x14ac:dyDescent="0.3">
      <c r="A12493" s="76"/>
      <c r="B12493" s="104"/>
      <c r="C12493" s="76"/>
      <c r="D12493" s="77"/>
      <c r="E12493" s="12"/>
      <c r="F12493" s="78"/>
      <c r="G12493" s="77"/>
      <c r="H12493" s="79"/>
      <c r="BA12493" s="5" t="str">
        <f t="shared" si="195"/>
        <v/>
      </c>
      <c r="BB12493" s="5" t="str">
        <f>IF(OR($E12493="",$G12493&lt;&gt;"Ativo"),"",IF(COUNTIFS($E$4:$E12493,$E12493,$A$4:$A12493,$A12493,$G$4:$G12493,"Ativo")=1,1,0))</f>
        <v/>
      </c>
      <c r="BC12493" t="str">
        <f>IF(OR($A12493="",$G12493&lt;&gt;"Ativo"),"",IF(COUNTIFS($A$4:$A12493,$A12493,$G$4:$G12493,"Ativo")=1,1,0))</f>
        <v/>
      </c>
    </row>
    <row r="12494" spans="1:55" x14ac:dyDescent="0.3">
      <c r="A12494" s="76"/>
      <c r="B12494" s="104"/>
      <c r="C12494" s="76"/>
      <c r="D12494" s="77"/>
      <c r="E12494" s="12"/>
      <c r="F12494" s="78"/>
      <c r="G12494" s="77"/>
      <c r="H12494" s="79"/>
      <c r="BA12494" s="5" t="str">
        <f t="shared" si="195"/>
        <v/>
      </c>
      <c r="BB12494" s="5" t="str">
        <f>IF(OR($E12494="",$G12494&lt;&gt;"Ativo"),"",IF(COUNTIFS($E$4:$E12494,$E12494,$A$4:$A12494,$A12494,$G$4:$G12494,"Ativo")=1,1,0))</f>
        <v/>
      </c>
      <c r="BC12494" t="str">
        <f>IF(OR($A12494="",$G12494&lt;&gt;"Ativo"),"",IF(COUNTIFS($A$4:$A12494,$A12494,$G$4:$G12494,"Ativo")=1,1,0))</f>
        <v/>
      </c>
    </row>
    <row r="12495" spans="1:55" x14ac:dyDescent="0.3">
      <c r="A12495" s="76"/>
      <c r="B12495" s="104"/>
      <c r="C12495" s="76"/>
      <c r="D12495" s="77"/>
      <c r="E12495" s="12"/>
      <c r="F12495" s="78"/>
      <c r="G12495" s="77"/>
      <c r="H12495" s="79"/>
      <c r="BA12495" s="5" t="str">
        <f t="shared" si="195"/>
        <v/>
      </c>
      <c r="BB12495" s="5" t="str">
        <f>IF(OR($E12495="",$G12495&lt;&gt;"Ativo"),"",IF(COUNTIFS($E$4:$E12495,$E12495,$A$4:$A12495,$A12495,$G$4:$G12495,"Ativo")=1,1,0))</f>
        <v/>
      </c>
      <c r="BC12495" t="str">
        <f>IF(OR($A12495="",$G12495&lt;&gt;"Ativo"),"",IF(COUNTIFS($A$4:$A12495,$A12495,$G$4:$G12495,"Ativo")=1,1,0))</f>
        <v/>
      </c>
    </row>
    <row r="12496" spans="1:55" x14ac:dyDescent="0.3">
      <c r="A12496" s="76"/>
      <c r="B12496" s="104"/>
      <c r="C12496" s="76"/>
      <c r="D12496" s="77"/>
      <c r="E12496" s="12"/>
      <c r="F12496" s="78"/>
      <c r="G12496" s="77"/>
      <c r="H12496" s="79"/>
      <c r="BA12496" s="5" t="str">
        <f t="shared" si="195"/>
        <v/>
      </c>
      <c r="BB12496" s="5" t="str">
        <f>IF(OR($E12496="",$G12496&lt;&gt;"Ativo"),"",IF(COUNTIFS($E$4:$E12496,$E12496,$A$4:$A12496,$A12496,$G$4:$G12496,"Ativo")=1,1,0))</f>
        <v/>
      </c>
      <c r="BC12496" t="str">
        <f>IF(OR($A12496="",$G12496&lt;&gt;"Ativo"),"",IF(COUNTIFS($A$4:$A12496,$A12496,$G$4:$G12496,"Ativo")=1,1,0))</f>
        <v/>
      </c>
    </row>
    <row r="12497" spans="1:55" x14ac:dyDescent="0.3">
      <c r="A12497" s="76"/>
      <c r="B12497" s="104"/>
      <c r="C12497" s="76"/>
      <c r="D12497" s="77"/>
      <c r="E12497" s="12"/>
      <c r="F12497" s="78"/>
      <c r="G12497" s="77"/>
      <c r="H12497" s="79"/>
      <c r="BA12497" s="5" t="str">
        <f t="shared" si="195"/>
        <v/>
      </c>
      <c r="BB12497" s="5" t="str">
        <f>IF(OR($E12497="",$G12497&lt;&gt;"Ativo"),"",IF(COUNTIFS($E$4:$E12497,$E12497,$A$4:$A12497,$A12497,$G$4:$G12497,"Ativo")=1,1,0))</f>
        <v/>
      </c>
      <c r="BC12497" t="str">
        <f>IF(OR($A12497="",$G12497&lt;&gt;"Ativo"),"",IF(COUNTIFS($A$4:$A12497,$A12497,$G$4:$G12497,"Ativo")=1,1,0))</f>
        <v/>
      </c>
    </row>
    <row r="12498" spans="1:55" x14ac:dyDescent="0.3">
      <c r="A12498" s="76"/>
      <c r="B12498" s="104"/>
      <c r="C12498" s="76"/>
      <c r="D12498" s="77"/>
      <c r="E12498" s="12"/>
      <c r="F12498" s="78"/>
      <c r="G12498" s="77"/>
      <c r="H12498" s="79"/>
      <c r="BA12498" s="5" t="str">
        <f t="shared" si="195"/>
        <v/>
      </c>
      <c r="BB12498" s="5" t="str">
        <f>IF(OR($E12498="",$G12498&lt;&gt;"Ativo"),"",IF(COUNTIFS($E$4:$E12498,$E12498,$A$4:$A12498,$A12498,$G$4:$G12498,"Ativo")=1,1,0))</f>
        <v/>
      </c>
      <c r="BC12498" t="str">
        <f>IF(OR($A12498="",$G12498&lt;&gt;"Ativo"),"",IF(COUNTIFS($A$4:$A12498,$A12498,$G$4:$G12498,"Ativo")=1,1,0))</f>
        <v/>
      </c>
    </row>
    <row r="12499" spans="1:55" x14ac:dyDescent="0.3">
      <c r="A12499" s="76"/>
      <c r="B12499" s="104"/>
      <c r="C12499" s="76"/>
      <c r="D12499" s="77"/>
      <c r="E12499" s="12"/>
      <c r="F12499" s="78"/>
      <c r="G12499" s="77"/>
      <c r="H12499" s="79"/>
      <c r="BA12499" s="5" t="str">
        <f t="shared" si="195"/>
        <v/>
      </c>
      <c r="BB12499" s="5" t="str">
        <f>IF(OR($E12499="",$G12499&lt;&gt;"Ativo"),"",IF(COUNTIFS($E$4:$E12499,$E12499,$A$4:$A12499,$A12499,$G$4:$G12499,"Ativo")=1,1,0))</f>
        <v/>
      </c>
      <c r="BC12499" t="str">
        <f>IF(OR($A12499="",$G12499&lt;&gt;"Ativo"),"",IF(COUNTIFS($A$4:$A12499,$A12499,$G$4:$G12499,"Ativo")=1,1,0))</f>
        <v/>
      </c>
    </row>
    <row r="12500" spans="1:55" x14ac:dyDescent="0.3">
      <c r="A12500" s="76"/>
      <c r="B12500" s="104"/>
      <c r="C12500" s="76"/>
      <c r="D12500" s="77"/>
      <c r="E12500" s="12"/>
      <c r="F12500" s="78"/>
      <c r="G12500" s="77"/>
      <c r="H12500" s="79"/>
      <c r="BA12500" s="5" t="str">
        <f t="shared" si="195"/>
        <v/>
      </c>
      <c r="BB12500" s="5" t="str">
        <f>IF(OR($E12500="",$G12500&lt;&gt;"Ativo"),"",IF(COUNTIFS($E$4:$E12500,$E12500,$A$4:$A12500,$A12500,$G$4:$G12500,"Ativo")=1,1,0))</f>
        <v/>
      </c>
      <c r="BC12500" t="str">
        <f>IF(OR($A12500="",$G12500&lt;&gt;"Ativo"),"",IF(COUNTIFS($A$4:$A12500,$A12500,$G$4:$G12500,"Ativo")=1,1,0))</f>
        <v/>
      </c>
    </row>
    <row r="12501" spans="1:55" x14ac:dyDescent="0.3">
      <c r="A12501" s="76"/>
      <c r="B12501" s="104"/>
      <c r="C12501" s="76"/>
      <c r="D12501" s="77"/>
      <c r="E12501" s="12"/>
      <c r="F12501" s="78"/>
      <c r="G12501" s="77"/>
      <c r="H12501" s="79"/>
      <c r="BA12501" s="5" t="str">
        <f t="shared" si="195"/>
        <v/>
      </c>
      <c r="BB12501" s="5" t="str">
        <f>IF(OR($E12501="",$G12501&lt;&gt;"Ativo"),"",IF(COUNTIFS($E$4:$E12501,$E12501,$A$4:$A12501,$A12501,$G$4:$G12501,"Ativo")=1,1,0))</f>
        <v/>
      </c>
      <c r="BC12501" t="str">
        <f>IF(OR($A12501="",$G12501&lt;&gt;"Ativo"),"",IF(COUNTIFS($A$4:$A12501,$A12501,$G$4:$G12501,"Ativo")=1,1,0))</f>
        <v/>
      </c>
    </row>
    <row r="12502" spans="1:55" x14ac:dyDescent="0.3">
      <c r="A12502" s="76"/>
      <c r="B12502" s="104"/>
      <c r="C12502" s="76"/>
      <c r="D12502" s="77"/>
      <c r="E12502" s="12"/>
      <c r="F12502" s="78"/>
      <c r="G12502" s="77"/>
      <c r="H12502" s="79"/>
      <c r="BA12502" s="5" t="str">
        <f t="shared" si="195"/>
        <v/>
      </c>
      <c r="BB12502" s="5" t="str">
        <f>IF(OR($E12502="",$G12502&lt;&gt;"Ativo"),"",IF(COUNTIFS($E$4:$E12502,$E12502,$A$4:$A12502,$A12502,$G$4:$G12502,"Ativo")=1,1,0))</f>
        <v/>
      </c>
      <c r="BC12502" t="str">
        <f>IF(OR($A12502="",$G12502&lt;&gt;"Ativo"),"",IF(COUNTIFS($A$4:$A12502,$A12502,$G$4:$G12502,"Ativo")=1,1,0))</f>
        <v/>
      </c>
    </row>
    <row r="12503" spans="1:55" x14ac:dyDescent="0.3">
      <c r="A12503" s="76"/>
      <c r="B12503" s="104"/>
      <c r="C12503" s="76"/>
      <c r="D12503" s="77"/>
      <c r="E12503" s="12"/>
      <c r="F12503" s="78"/>
      <c r="G12503" s="77"/>
      <c r="H12503" s="79"/>
      <c r="BA12503" s="5" t="str">
        <f t="shared" si="195"/>
        <v/>
      </c>
      <c r="BB12503" s="5" t="str">
        <f>IF(OR($E12503="",$G12503&lt;&gt;"Ativo"),"",IF(COUNTIFS($E$4:$E12503,$E12503,$A$4:$A12503,$A12503,$G$4:$G12503,"Ativo")=1,1,0))</f>
        <v/>
      </c>
      <c r="BC12503" t="str">
        <f>IF(OR($A12503="",$G12503&lt;&gt;"Ativo"),"",IF(COUNTIFS($A$4:$A12503,$A12503,$G$4:$G12503,"Ativo")=1,1,0))</f>
        <v/>
      </c>
    </row>
    <row r="12504" spans="1:55" x14ac:dyDescent="0.3">
      <c r="A12504" s="76"/>
      <c r="B12504" s="104"/>
      <c r="C12504" s="76"/>
      <c r="D12504" s="77"/>
      <c r="E12504" s="12"/>
      <c r="F12504" s="78"/>
      <c r="G12504" s="77"/>
      <c r="H12504" s="79"/>
      <c r="BA12504" s="5" t="str">
        <f t="shared" si="195"/>
        <v/>
      </c>
      <c r="BB12504" s="5" t="str">
        <f>IF(OR($E12504="",$G12504&lt;&gt;"Ativo"),"",IF(COUNTIFS($E$4:$E12504,$E12504,$A$4:$A12504,$A12504,$G$4:$G12504,"Ativo")=1,1,0))</f>
        <v/>
      </c>
      <c r="BC12504" t="str">
        <f>IF(OR($A12504="",$G12504&lt;&gt;"Ativo"),"",IF(COUNTIFS($A$4:$A12504,$A12504,$G$4:$G12504,"Ativo")=1,1,0))</f>
        <v/>
      </c>
    </row>
    <row r="12505" spans="1:55" x14ac:dyDescent="0.3">
      <c r="A12505" s="76"/>
      <c r="B12505" s="104"/>
      <c r="C12505" s="76"/>
      <c r="D12505" s="77"/>
      <c r="E12505" s="12"/>
      <c r="F12505" s="78"/>
      <c r="G12505" s="77"/>
      <c r="H12505" s="79"/>
      <c r="BA12505" s="5" t="str">
        <f t="shared" si="195"/>
        <v/>
      </c>
      <c r="BB12505" s="5" t="str">
        <f>IF(OR($E12505="",$G12505&lt;&gt;"Ativo"),"",IF(COUNTIFS($E$4:$E12505,$E12505,$A$4:$A12505,$A12505,$G$4:$G12505,"Ativo")=1,1,0))</f>
        <v/>
      </c>
      <c r="BC12505" t="str">
        <f>IF(OR($A12505="",$G12505&lt;&gt;"Ativo"),"",IF(COUNTIFS($A$4:$A12505,$A12505,$G$4:$G12505,"Ativo")=1,1,0))</f>
        <v/>
      </c>
    </row>
    <row r="12506" spans="1:55" x14ac:dyDescent="0.3">
      <c r="A12506" s="76"/>
      <c r="B12506" s="104"/>
      <c r="C12506" s="76"/>
      <c r="D12506" s="77"/>
      <c r="E12506" s="12"/>
      <c r="F12506" s="78"/>
      <c r="G12506" s="77"/>
      <c r="H12506" s="79"/>
      <c r="BA12506" s="5" t="str">
        <f t="shared" si="195"/>
        <v/>
      </c>
      <c r="BB12506" s="5" t="str">
        <f>IF(OR($E12506="",$G12506&lt;&gt;"Ativo"),"",IF(COUNTIFS($E$4:$E12506,$E12506,$A$4:$A12506,$A12506,$G$4:$G12506,"Ativo")=1,1,0))</f>
        <v/>
      </c>
      <c r="BC12506" t="str">
        <f>IF(OR($A12506="",$G12506&lt;&gt;"Ativo"),"",IF(COUNTIFS($A$4:$A12506,$A12506,$G$4:$G12506,"Ativo")=1,1,0))</f>
        <v/>
      </c>
    </row>
    <row r="12507" spans="1:55" x14ac:dyDescent="0.3">
      <c r="A12507" s="76"/>
      <c r="B12507" s="104"/>
      <c r="C12507" s="76"/>
      <c r="D12507" s="77"/>
      <c r="E12507" s="12"/>
      <c r="F12507" s="78"/>
      <c r="G12507" s="77"/>
      <c r="H12507" s="79"/>
      <c r="BA12507" s="5" t="str">
        <f t="shared" si="195"/>
        <v/>
      </c>
      <c r="BB12507" s="5" t="str">
        <f>IF(OR($E12507="",$G12507&lt;&gt;"Ativo"),"",IF(COUNTIFS($E$4:$E12507,$E12507,$A$4:$A12507,$A12507,$G$4:$G12507,"Ativo")=1,1,0))</f>
        <v/>
      </c>
      <c r="BC12507" t="str">
        <f>IF(OR($A12507="",$G12507&lt;&gt;"Ativo"),"",IF(COUNTIFS($A$4:$A12507,$A12507,$G$4:$G12507,"Ativo")=1,1,0))</f>
        <v/>
      </c>
    </row>
    <row r="12508" spans="1:55" x14ac:dyDescent="0.3">
      <c r="A12508" s="76"/>
      <c r="B12508" s="104"/>
      <c r="C12508" s="76"/>
      <c r="D12508" s="77"/>
      <c r="E12508" s="12"/>
      <c r="F12508" s="78"/>
      <c r="G12508" s="77"/>
      <c r="H12508" s="79"/>
      <c r="BA12508" s="5" t="str">
        <f t="shared" si="195"/>
        <v/>
      </c>
      <c r="BB12508" s="5" t="str">
        <f>IF(OR($E12508="",$G12508&lt;&gt;"Ativo"),"",IF(COUNTIFS($E$4:$E12508,$E12508,$A$4:$A12508,$A12508,$G$4:$G12508,"Ativo")=1,1,0))</f>
        <v/>
      </c>
      <c r="BC12508" t="str">
        <f>IF(OR($A12508="",$G12508&lt;&gt;"Ativo"),"",IF(COUNTIFS($A$4:$A12508,$A12508,$G$4:$G12508,"Ativo")=1,1,0))</f>
        <v/>
      </c>
    </row>
    <row r="12509" spans="1:55" x14ac:dyDescent="0.3">
      <c r="A12509" s="76"/>
      <c r="B12509" s="104"/>
      <c r="C12509" s="76"/>
      <c r="D12509" s="77"/>
      <c r="E12509" s="12"/>
      <c r="F12509" s="78"/>
      <c r="G12509" s="77"/>
      <c r="H12509" s="79"/>
      <c r="BA12509" s="5" t="str">
        <f t="shared" si="195"/>
        <v/>
      </c>
      <c r="BB12509" s="5" t="str">
        <f>IF(OR($E12509="",$G12509&lt;&gt;"Ativo"),"",IF(COUNTIFS($E$4:$E12509,$E12509,$A$4:$A12509,$A12509,$G$4:$G12509,"Ativo")=1,1,0))</f>
        <v/>
      </c>
      <c r="BC12509" t="str">
        <f>IF(OR($A12509="",$G12509&lt;&gt;"Ativo"),"",IF(COUNTIFS($A$4:$A12509,$A12509,$G$4:$G12509,"Ativo")=1,1,0))</f>
        <v/>
      </c>
    </row>
    <row r="12510" spans="1:55" x14ac:dyDescent="0.3">
      <c r="A12510" s="76"/>
      <c r="B12510" s="104"/>
      <c r="C12510" s="76"/>
      <c r="D12510" s="77"/>
      <c r="E12510" s="12"/>
      <c r="F12510" s="78"/>
      <c r="G12510" s="77"/>
      <c r="H12510" s="79"/>
      <c r="BA12510" s="5" t="str">
        <f t="shared" si="195"/>
        <v/>
      </c>
      <c r="BB12510" s="5" t="str">
        <f>IF(OR($E12510="",$G12510&lt;&gt;"Ativo"),"",IF(COUNTIFS($E$4:$E12510,$E12510,$A$4:$A12510,$A12510,$G$4:$G12510,"Ativo")=1,1,0))</f>
        <v/>
      </c>
      <c r="BC12510" t="str">
        <f>IF(OR($A12510="",$G12510&lt;&gt;"Ativo"),"",IF(COUNTIFS($A$4:$A12510,$A12510,$G$4:$G12510,"Ativo")=1,1,0))</f>
        <v/>
      </c>
    </row>
    <row r="12511" spans="1:55" x14ac:dyDescent="0.3">
      <c r="A12511" s="76"/>
      <c r="B12511" s="104"/>
      <c r="C12511" s="76"/>
      <c r="D12511" s="77"/>
      <c r="E12511" s="12"/>
      <c r="F12511" s="78"/>
      <c r="G12511" s="77"/>
      <c r="H12511" s="79"/>
      <c r="BA12511" s="5" t="str">
        <f t="shared" si="195"/>
        <v/>
      </c>
      <c r="BB12511" s="5" t="str">
        <f>IF(OR($E12511="",$G12511&lt;&gt;"Ativo"),"",IF(COUNTIFS($E$4:$E12511,$E12511,$A$4:$A12511,$A12511,$G$4:$G12511,"Ativo")=1,1,0))</f>
        <v/>
      </c>
      <c r="BC12511" t="str">
        <f>IF(OR($A12511="",$G12511&lt;&gt;"Ativo"),"",IF(COUNTIFS($A$4:$A12511,$A12511,$G$4:$G12511,"Ativo")=1,1,0))</f>
        <v/>
      </c>
    </row>
    <row r="12512" spans="1:55" x14ac:dyDescent="0.3">
      <c r="A12512" s="76"/>
      <c r="B12512" s="104"/>
      <c r="C12512" s="76"/>
      <c r="D12512" s="77"/>
      <c r="E12512" s="12"/>
      <c r="F12512" s="78"/>
      <c r="G12512" s="77"/>
      <c r="H12512" s="79"/>
      <c r="BA12512" s="5" t="str">
        <f t="shared" si="195"/>
        <v/>
      </c>
      <c r="BB12512" s="5" t="str">
        <f>IF(OR($E12512="",$G12512&lt;&gt;"Ativo"),"",IF(COUNTIFS($E$4:$E12512,$E12512,$A$4:$A12512,$A12512,$G$4:$G12512,"Ativo")=1,1,0))</f>
        <v/>
      </c>
      <c r="BC12512" t="str">
        <f>IF(OR($A12512="",$G12512&lt;&gt;"Ativo"),"",IF(COUNTIFS($A$4:$A12512,$A12512,$G$4:$G12512,"Ativo")=1,1,0))</f>
        <v/>
      </c>
    </row>
    <row r="12513" spans="1:55" x14ac:dyDescent="0.3">
      <c r="A12513" s="76"/>
      <c r="B12513" s="104"/>
      <c r="C12513" s="76"/>
      <c r="D12513" s="77"/>
      <c r="E12513" s="12"/>
      <c r="F12513" s="78"/>
      <c r="G12513" s="77"/>
      <c r="H12513" s="79"/>
      <c r="BA12513" s="5" t="str">
        <f t="shared" si="195"/>
        <v/>
      </c>
      <c r="BB12513" s="5" t="str">
        <f>IF(OR($E12513="",$G12513&lt;&gt;"Ativo"),"",IF(COUNTIFS($E$4:$E12513,$E12513,$A$4:$A12513,$A12513,$G$4:$G12513,"Ativo")=1,1,0))</f>
        <v/>
      </c>
      <c r="BC12513" t="str">
        <f>IF(OR($A12513="",$G12513&lt;&gt;"Ativo"),"",IF(COUNTIFS($A$4:$A12513,$A12513,$G$4:$G12513,"Ativo")=1,1,0))</f>
        <v/>
      </c>
    </row>
    <row r="12514" spans="1:55" x14ac:dyDescent="0.3">
      <c r="A12514" s="76"/>
      <c r="B12514" s="104"/>
      <c r="C12514" s="76"/>
      <c r="D12514" s="77"/>
      <c r="E12514" s="12"/>
      <c r="F12514" s="78"/>
      <c r="G12514" s="77"/>
      <c r="H12514" s="79"/>
      <c r="BA12514" s="5" t="str">
        <f t="shared" si="195"/>
        <v/>
      </c>
      <c r="BB12514" s="5" t="str">
        <f>IF(OR($E12514="",$G12514&lt;&gt;"Ativo"),"",IF(COUNTIFS($E$4:$E12514,$E12514,$A$4:$A12514,$A12514,$G$4:$G12514,"Ativo")=1,1,0))</f>
        <v/>
      </c>
      <c r="BC12514" t="str">
        <f>IF(OR($A12514="",$G12514&lt;&gt;"Ativo"),"",IF(COUNTIFS($A$4:$A12514,$A12514,$G$4:$G12514,"Ativo")=1,1,0))</f>
        <v/>
      </c>
    </row>
    <row r="12515" spans="1:55" x14ac:dyDescent="0.3">
      <c r="A12515" s="76"/>
      <c r="B12515" s="104"/>
      <c r="C12515" s="76"/>
      <c r="D12515" s="77"/>
      <c r="E12515" s="12"/>
      <c r="F12515" s="78"/>
      <c r="G12515" s="77"/>
      <c r="H12515" s="79"/>
      <c r="BA12515" s="5" t="str">
        <f t="shared" si="195"/>
        <v/>
      </c>
      <c r="BB12515" s="5" t="str">
        <f>IF(OR($E12515="",$G12515&lt;&gt;"Ativo"),"",IF(COUNTIFS($E$4:$E12515,$E12515,$A$4:$A12515,$A12515,$G$4:$G12515,"Ativo")=1,1,0))</f>
        <v/>
      </c>
      <c r="BC12515" t="str">
        <f>IF(OR($A12515="",$G12515&lt;&gt;"Ativo"),"",IF(COUNTIFS($A$4:$A12515,$A12515,$G$4:$G12515,"Ativo")=1,1,0))</f>
        <v/>
      </c>
    </row>
    <row r="12516" spans="1:55" x14ac:dyDescent="0.3">
      <c r="A12516" s="76"/>
      <c r="B12516" s="104"/>
      <c r="C12516" s="76"/>
      <c r="D12516" s="77"/>
      <c r="E12516" s="12"/>
      <c r="F12516" s="78"/>
      <c r="G12516" s="77"/>
      <c r="H12516" s="79"/>
      <c r="BA12516" s="5" t="str">
        <f t="shared" si="195"/>
        <v/>
      </c>
      <c r="BB12516" s="5" t="str">
        <f>IF(OR($E12516="",$G12516&lt;&gt;"Ativo"),"",IF(COUNTIFS($E$4:$E12516,$E12516,$A$4:$A12516,$A12516,$G$4:$G12516,"Ativo")=1,1,0))</f>
        <v/>
      </c>
      <c r="BC12516" t="str">
        <f>IF(OR($A12516="",$G12516&lt;&gt;"Ativo"),"",IF(COUNTIFS($A$4:$A12516,$A12516,$G$4:$G12516,"Ativo")=1,1,0))</f>
        <v/>
      </c>
    </row>
    <row r="12517" spans="1:55" x14ac:dyDescent="0.3">
      <c r="A12517" s="76"/>
      <c r="B12517" s="104"/>
      <c r="C12517" s="76"/>
      <c r="D12517" s="77"/>
      <c r="E12517" s="12"/>
      <c r="F12517" s="78"/>
      <c r="G12517" s="77"/>
      <c r="H12517" s="79"/>
      <c r="BA12517" s="5" t="str">
        <f t="shared" si="195"/>
        <v/>
      </c>
      <c r="BB12517" s="5" t="str">
        <f>IF(OR($E12517="",$G12517&lt;&gt;"Ativo"),"",IF(COUNTIFS($E$4:$E12517,$E12517,$A$4:$A12517,$A12517,$G$4:$G12517,"Ativo")=1,1,0))</f>
        <v/>
      </c>
      <c r="BC12517" t="str">
        <f>IF(OR($A12517="",$G12517&lt;&gt;"Ativo"),"",IF(COUNTIFS($A$4:$A12517,$A12517,$G$4:$G12517,"Ativo")=1,1,0))</f>
        <v/>
      </c>
    </row>
    <row r="12518" spans="1:55" x14ac:dyDescent="0.3">
      <c r="A12518" s="76"/>
      <c r="B12518" s="104"/>
      <c r="C12518" s="76"/>
      <c r="D12518" s="77"/>
      <c r="E12518" s="12"/>
      <c r="F12518" s="78"/>
      <c r="G12518" s="77"/>
      <c r="H12518" s="79"/>
      <c r="BA12518" s="5" t="str">
        <f t="shared" si="195"/>
        <v/>
      </c>
      <c r="BB12518" s="5" t="str">
        <f>IF(OR($E12518="",$G12518&lt;&gt;"Ativo"),"",IF(COUNTIFS($E$4:$E12518,$E12518,$A$4:$A12518,$A12518,$G$4:$G12518,"Ativo")=1,1,0))</f>
        <v/>
      </c>
      <c r="BC12518" t="str">
        <f>IF(OR($A12518="",$G12518&lt;&gt;"Ativo"),"",IF(COUNTIFS($A$4:$A12518,$A12518,$G$4:$G12518,"Ativo")=1,1,0))</f>
        <v/>
      </c>
    </row>
    <row r="12519" spans="1:55" x14ac:dyDescent="0.3">
      <c r="A12519" s="76"/>
      <c r="B12519" s="104"/>
      <c r="C12519" s="76"/>
      <c r="D12519" s="77"/>
      <c r="E12519" s="12"/>
      <c r="F12519" s="78"/>
      <c r="G12519" s="77"/>
      <c r="H12519" s="79"/>
      <c r="BA12519" s="5" t="str">
        <f t="shared" si="195"/>
        <v/>
      </c>
      <c r="BB12519" s="5" t="str">
        <f>IF(OR($E12519="",$G12519&lt;&gt;"Ativo"),"",IF(COUNTIFS($E$4:$E12519,$E12519,$A$4:$A12519,$A12519,$G$4:$G12519,"Ativo")=1,1,0))</f>
        <v/>
      </c>
      <c r="BC12519" t="str">
        <f>IF(OR($A12519="",$G12519&lt;&gt;"Ativo"),"",IF(COUNTIFS($A$4:$A12519,$A12519,$G$4:$G12519,"Ativo")=1,1,0))</f>
        <v/>
      </c>
    </row>
    <row r="12520" spans="1:55" x14ac:dyDescent="0.3">
      <c r="A12520" s="76"/>
      <c r="B12520" s="104"/>
      <c r="C12520" s="76"/>
      <c r="D12520" s="77"/>
      <c r="E12520" s="12"/>
      <c r="F12520" s="78"/>
      <c r="G12520" s="77"/>
      <c r="H12520" s="79"/>
      <c r="BA12520" s="5" t="str">
        <f t="shared" si="195"/>
        <v/>
      </c>
      <c r="BB12520" s="5" t="str">
        <f>IF(OR($E12520="",$G12520&lt;&gt;"Ativo"),"",IF(COUNTIFS($E$4:$E12520,$E12520,$A$4:$A12520,$A12520,$G$4:$G12520,"Ativo")=1,1,0))</f>
        <v/>
      </c>
      <c r="BC12520" t="str">
        <f>IF(OR($A12520="",$G12520&lt;&gt;"Ativo"),"",IF(COUNTIFS($A$4:$A12520,$A12520,$G$4:$G12520,"Ativo")=1,1,0))</f>
        <v/>
      </c>
    </row>
    <row r="12521" spans="1:55" x14ac:dyDescent="0.3">
      <c r="A12521" s="76"/>
      <c r="B12521" s="104"/>
      <c r="C12521" s="76"/>
      <c r="D12521" s="77"/>
      <c r="E12521" s="12"/>
      <c r="F12521" s="78"/>
      <c r="G12521" s="77"/>
      <c r="H12521" s="79"/>
      <c r="BA12521" s="5" t="str">
        <f t="shared" si="195"/>
        <v/>
      </c>
      <c r="BB12521" s="5" t="str">
        <f>IF(OR($E12521="",$G12521&lt;&gt;"Ativo"),"",IF(COUNTIFS($E$4:$E12521,$E12521,$A$4:$A12521,$A12521,$G$4:$G12521,"Ativo")=1,1,0))</f>
        <v/>
      </c>
      <c r="BC12521" t="str">
        <f>IF(OR($A12521="",$G12521&lt;&gt;"Ativo"),"",IF(COUNTIFS($A$4:$A12521,$A12521,$G$4:$G12521,"Ativo")=1,1,0))</f>
        <v/>
      </c>
    </row>
    <row r="12522" spans="1:55" x14ac:dyDescent="0.3">
      <c r="A12522" s="76"/>
      <c r="B12522" s="104"/>
      <c r="C12522" s="76"/>
      <c r="D12522" s="77"/>
      <c r="E12522" s="12"/>
      <c r="F12522" s="78"/>
      <c r="G12522" s="77"/>
      <c r="H12522" s="79"/>
      <c r="BA12522" s="5" t="str">
        <f t="shared" si="195"/>
        <v/>
      </c>
      <c r="BB12522" s="5" t="str">
        <f>IF(OR($E12522="",$G12522&lt;&gt;"Ativo"),"",IF(COUNTIFS($E$4:$E12522,$E12522,$A$4:$A12522,$A12522,$G$4:$G12522,"Ativo")=1,1,0))</f>
        <v/>
      </c>
      <c r="BC12522" t="str">
        <f>IF(OR($A12522="",$G12522&lt;&gt;"Ativo"),"",IF(COUNTIFS($A$4:$A12522,$A12522,$G$4:$G12522,"Ativo")=1,1,0))</f>
        <v/>
      </c>
    </row>
    <row r="12523" spans="1:55" x14ac:dyDescent="0.3">
      <c r="A12523" s="76"/>
      <c r="B12523" s="104"/>
      <c r="C12523" s="76"/>
      <c r="D12523" s="77"/>
      <c r="E12523" s="12"/>
      <c r="F12523" s="78"/>
      <c r="G12523" s="77"/>
      <c r="H12523" s="79"/>
      <c r="BA12523" s="5" t="str">
        <f t="shared" si="195"/>
        <v/>
      </c>
      <c r="BB12523" s="5" t="str">
        <f>IF(OR($E12523="",$G12523&lt;&gt;"Ativo"),"",IF(COUNTIFS($E$4:$E12523,$E12523,$A$4:$A12523,$A12523,$G$4:$G12523,"Ativo")=1,1,0))</f>
        <v/>
      </c>
      <c r="BC12523" t="str">
        <f>IF(OR($A12523="",$G12523&lt;&gt;"Ativo"),"",IF(COUNTIFS($A$4:$A12523,$A12523,$G$4:$G12523,"Ativo")=1,1,0))</f>
        <v/>
      </c>
    </row>
    <row r="12524" spans="1:55" x14ac:dyDescent="0.3">
      <c r="A12524" s="76"/>
      <c r="B12524" s="104"/>
      <c r="C12524" s="76"/>
      <c r="D12524" s="77"/>
      <c r="E12524" s="12"/>
      <c r="F12524" s="78"/>
      <c r="G12524" s="77"/>
      <c r="H12524" s="79"/>
      <c r="BA12524" s="5" t="str">
        <f t="shared" si="195"/>
        <v/>
      </c>
      <c r="BB12524" s="5" t="str">
        <f>IF(OR($E12524="",$G12524&lt;&gt;"Ativo"),"",IF(COUNTIFS($E$4:$E12524,$E12524,$A$4:$A12524,$A12524,$G$4:$G12524,"Ativo")=1,1,0))</f>
        <v/>
      </c>
      <c r="BC12524" t="str">
        <f>IF(OR($A12524="",$G12524&lt;&gt;"Ativo"),"",IF(COUNTIFS($A$4:$A12524,$A12524,$G$4:$G12524,"Ativo")=1,1,0))</f>
        <v/>
      </c>
    </row>
    <row r="12525" spans="1:55" x14ac:dyDescent="0.3">
      <c r="A12525" s="76"/>
      <c r="B12525" s="104"/>
      <c r="C12525" s="76"/>
      <c r="D12525" s="77"/>
      <c r="E12525" s="12"/>
      <c r="F12525" s="78"/>
      <c r="G12525" s="77"/>
      <c r="H12525" s="79"/>
      <c r="BA12525" s="5" t="str">
        <f t="shared" si="195"/>
        <v/>
      </c>
      <c r="BB12525" s="5" t="str">
        <f>IF(OR($E12525="",$G12525&lt;&gt;"Ativo"),"",IF(COUNTIFS($E$4:$E12525,$E12525,$A$4:$A12525,$A12525,$G$4:$G12525,"Ativo")=1,1,0))</f>
        <v/>
      </c>
      <c r="BC12525" t="str">
        <f>IF(OR($A12525="",$G12525&lt;&gt;"Ativo"),"",IF(COUNTIFS($A$4:$A12525,$A12525,$G$4:$G12525,"Ativo")=1,1,0))</f>
        <v/>
      </c>
    </row>
    <row r="12526" spans="1:55" x14ac:dyDescent="0.3">
      <c r="A12526" s="76"/>
      <c r="B12526" s="104"/>
      <c r="C12526" s="76"/>
      <c r="D12526" s="77"/>
      <c r="E12526" s="12"/>
      <c r="F12526" s="78"/>
      <c r="G12526" s="77"/>
      <c r="H12526" s="79"/>
      <c r="BA12526" s="5" t="str">
        <f t="shared" si="195"/>
        <v/>
      </c>
      <c r="BB12526" s="5" t="str">
        <f>IF(OR($E12526="",$G12526&lt;&gt;"Ativo"),"",IF(COUNTIFS($E$4:$E12526,$E12526,$A$4:$A12526,$A12526,$G$4:$G12526,"Ativo")=1,1,0))</f>
        <v/>
      </c>
      <c r="BC12526" t="str">
        <f>IF(OR($A12526="",$G12526&lt;&gt;"Ativo"),"",IF(COUNTIFS($A$4:$A12526,$A12526,$G$4:$G12526,"Ativo")=1,1,0))</f>
        <v/>
      </c>
    </row>
    <row r="12527" spans="1:55" x14ac:dyDescent="0.3">
      <c r="A12527" s="76"/>
      <c r="B12527" s="104"/>
      <c r="C12527" s="76"/>
      <c r="D12527" s="77"/>
      <c r="E12527" s="12"/>
      <c r="F12527" s="78"/>
      <c r="G12527" s="77"/>
      <c r="H12527" s="79"/>
      <c r="BA12527" s="5" t="str">
        <f t="shared" si="195"/>
        <v/>
      </c>
      <c r="BB12527" s="5" t="str">
        <f>IF(OR($E12527="",$G12527&lt;&gt;"Ativo"),"",IF(COUNTIFS($E$4:$E12527,$E12527,$A$4:$A12527,$A12527,$G$4:$G12527,"Ativo")=1,1,0))</f>
        <v/>
      </c>
      <c r="BC12527" t="str">
        <f>IF(OR($A12527="",$G12527&lt;&gt;"Ativo"),"",IF(COUNTIFS($A$4:$A12527,$A12527,$G$4:$G12527,"Ativo")=1,1,0))</f>
        <v/>
      </c>
    </row>
    <row r="12528" spans="1:55" x14ac:dyDescent="0.3">
      <c r="A12528" s="76"/>
      <c r="B12528" s="104"/>
      <c r="C12528" s="76"/>
      <c r="D12528" s="77"/>
      <c r="E12528" s="12"/>
      <c r="F12528" s="78"/>
      <c r="G12528" s="77"/>
      <c r="H12528" s="79"/>
      <c r="BA12528" s="5" t="str">
        <f t="shared" si="195"/>
        <v/>
      </c>
      <c r="BB12528" s="5" t="str">
        <f>IF(OR($E12528="",$G12528&lt;&gt;"Ativo"),"",IF(COUNTIFS($E$4:$E12528,$E12528,$A$4:$A12528,$A12528,$G$4:$G12528,"Ativo")=1,1,0))</f>
        <v/>
      </c>
      <c r="BC12528" t="str">
        <f>IF(OR($A12528="",$G12528&lt;&gt;"Ativo"),"",IF(COUNTIFS($A$4:$A12528,$A12528,$G$4:$G12528,"Ativo")=1,1,0))</f>
        <v/>
      </c>
    </row>
    <row r="12529" spans="1:55" x14ac:dyDescent="0.3">
      <c r="A12529" s="76"/>
      <c r="B12529" s="104"/>
      <c r="C12529" s="76"/>
      <c r="D12529" s="77"/>
      <c r="E12529" s="12"/>
      <c r="F12529" s="78"/>
      <c r="G12529" s="77"/>
      <c r="H12529" s="79"/>
      <c r="BA12529" s="5" t="str">
        <f t="shared" si="195"/>
        <v/>
      </c>
      <c r="BB12529" s="5" t="str">
        <f>IF(OR($E12529="",$G12529&lt;&gt;"Ativo"),"",IF(COUNTIFS($E$4:$E12529,$E12529,$A$4:$A12529,$A12529,$G$4:$G12529,"Ativo")=1,1,0))</f>
        <v/>
      </c>
      <c r="BC12529" t="str">
        <f>IF(OR($A12529="",$G12529&lt;&gt;"Ativo"),"",IF(COUNTIFS($A$4:$A12529,$A12529,$G$4:$G12529,"Ativo")=1,1,0))</f>
        <v/>
      </c>
    </row>
    <row r="12530" spans="1:55" x14ac:dyDescent="0.3">
      <c r="A12530" s="76"/>
      <c r="B12530" s="104"/>
      <c r="C12530" s="76"/>
      <c r="D12530" s="77"/>
      <c r="E12530" s="12"/>
      <c r="F12530" s="78"/>
      <c r="G12530" s="77"/>
      <c r="H12530" s="79"/>
      <c r="BA12530" s="5" t="str">
        <f t="shared" si="195"/>
        <v/>
      </c>
      <c r="BB12530" s="5" t="str">
        <f>IF(OR($E12530="",$G12530&lt;&gt;"Ativo"),"",IF(COUNTIFS($E$4:$E12530,$E12530,$A$4:$A12530,$A12530,$G$4:$G12530,"Ativo")=1,1,0))</f>
        <v/>
      </c>
      <c r="BC12530" t="str">
        <f>IF(OR($A12530="",$G12530&lt;&gt;"Ativo"),"",IF(COUNTIFS($A$4:$A12530,$A12530,$G$4:$G12530,"Ativo")=1,1,0))</f>
        <v/>
      </c>
    </row>
    <row r="12531" spans="1:55" x14ac:dyDescent="0.3">
      <c r="A12531" s="76"/>
      <c r="B12531" s="104"/>
      <c r="C12531" s="76"/>
      <c r="D12531" s="77"/>
      <c r="E12531" s="12"/>
      <c r="F12531" s="78"/>
      <c r="G12531" s="77"/>
      <c r="H12531" s="79"/>
      <c r="BA12531" s="5" t="str">
        <f t="shared" si="195"/>
        <v/>
      </c>
      <c r="BB12531" s="5" t="str">
        <f>IF(OR($E12531="",$G12531&lt;&gt;"Ativo"),"",IF(COUNTIFS($E$4:$E12531,$E12531,$A$4:$A12531,$A12531,$G$4:$G12531,"Ativo")=1,1,0))</f>
        <v/>
      </c>
      <c r="BC12531" t="str">
        <f>IF(OR($A12531="",$G12531&lt;&gt;"Ativo"),"",IF(COUNTIFS($A$4:$A12531,$A12531,$G$4:$G12531,"Ativo")=1,1,0))</f>
        <v/>
      </c>
    </row>
    <row r="12532" spans="1:55" x14ac:dyDescent="0.3">
      <c r="A12532" s="76"/>
      <c r="B12532" s="104"/>
      <c r="C12532" s="76"/>
      <c r="D12532" s="77"/>
      <c r="E12532" s="12"/>
      <c r="F12532" s="78"/>
      <c r="G12532" s="77"/>
      <c r="H12532" s="79"/>
      <c r="BA12532" s="5" t="str">
        <f t="shared" si="195"/>
        <v/>
      </c>
      <c r="BB12532" s="5" t="str">
        <f>IF(OR($E12532="",$G12532&lt;&gt;"Ativo"),"",IF(COUNTIFS($E$4:$E12532,$E12532,$A$4:$A12532,$A12532,$G$4:$G12532,"Ativo")=1,1,0))</f>
        <v/>
      </c>
      <c r="BC12532" t="str">
        <f>IF(OR($A12532="",$G12532&lt;&gt;"Ativo"),"",IF(COUNTIFS($A$4:$A12532,$A12532,$G$4:$G12532,"Ativo")=1,1,0))</f>
        <v/>
      </c>
    </row>
    <row r="12533" spans="1:55" x14ac:dyDescent="0.3">
      <c r="A12533" s="76"/>
      <c r="B12533" s="104"/>
      <c r="C12533" s="76"/>
      <c r="D12533" s="77"/>
      <c r="E12533" s="12"/>
      <c r="F12533" s="78"/>
      <c r="G12533" s="77"/>
      <c r="H12533" s="79"/>
      <c r="BA12533" s="5" t="str">
        <f t="shared" si="195"/>
        <v/>
      </c>
      <c r="BB12533" s="5" t="str">
        <f>IF(OR($E12533="",$G12533&lt;&gt;"Ativo"),"",IF(COUNTIFS($E$4:$E12533,$E12533,$A$4:$A12533,$A12533,$G$4:$G12533,"Ativo")=1,1,0))</f>
        <v/>
      </c>
      <c r="BC12533" t="str">
        <f>IF(OR($A12533="",$G12533&lt;&gt;"Ativo"),"",IF(COUNTIFS($A$4:$A12533,$A12533,$G$4:$G12533,"Ativo")=1,1,0))</f>
        <v/>
      </c>
    </row>
    <row r="12534" spans="1:55" x14ac:dyDescent="0.3">
      <c r="A12534" s="76"/>
      <c r="B12534" s="104"/>
      <c r="C12534" s="76"/>
      <c r="D12534" s="77"/>
      <c r="E12534" s="12"/>
      <c r="F12534" s="78"/>
      <c r="G12534" s="77"/>
      <c r="H12534" s="79"/>
      <c r="BA12534" s="5" t="str">
        <f t="shared" si="195"/>
        <v/>
      </c>
      <c r="BB12534" s="5" t="str">
        <f>IF(OR($E12534="",$G12534&lt;&gt;"Ativo"),"",IF(COUNTIFS($E$4:$E12534,$E12534,$A$4:$A12534,$A12534,$G$4:$G12534,"Ativo")=1,1,0))</f>
        <v/>
      </c>
      <c r="BC12534" t="str">
        <f>IF(OR($A12534="",$G12534&lt;&gt;"Ativo"),"",IF(COUNTIFS($A$4:$A12534,$A12534,$G$4:$G12534,"Ativo")=1,1,0))</f>
        <v/>
      </c>
    </row>
    <row r="12535" spans="1:55" x14ac:dyDescent="0.3">
      <c r="A12535" s="76"/>
      <c r="B12535" s="104"/>
      <c r="C12535" s="76"/>
      <c r="D12535" s="77"/>
      <c r="E12535" s="12"/>
      <c r="F12535" s="78"/>
      <c r="G12535" s="77"/>
      <c r="H12535" s="79"/>
      <c r="BA12535" s="5" t="str">
        <f t="shared" si="195"/>
        <v/>
      </c>
      <c r="BB12535" s="5" t="str">
        <f>IF(OR($E12535="",$G12535&lt;&gt;"Ativo"),"",IF(COUNTIFS($E$4:$E12535,$E12535,$A$4:$A12535,$A12535,$G$4:$G12535,"Ativo")=1,1,0))</f>
        <v/>
      </c>
      <c r="BC12535" t="str">
        <f>IF(OR($A12535="",$G12535&lt;&gt;"Ativo"),"",IF(COUNTIFS($A$4:$A12535,$A12535,$G$4:$G12535,"Ativo")=1,1,0))</f>
        <v/>
      </c>
    </row>
    <row r="12536" spans="1:55" x14ac:dyDescent="0.3">
      <c r="A12536" s="76"/>
      <c r="B12536" s="104"/>
      <c r="C12536" s="76"/>
      <c r="D12536" s="77"/>
      <c r="E12536" s="12"/>
      <c r="F12536" s="78"/>
      <c r="G12536" s="77"/>
      <c r="H12536" s="79"/>
      <c r="BA12536" s="5" t="str">
        <f t="shared" si="195"/>
        <v/>
      </c>
      <c r="BB12536" s="5" t="str">
        <f>IF(OR($E12536="",$G12536&lt;&gt;"Ativo"),"",IF(COUNTIFS($E$4:$E12536,$E12536,$A$4:$A12536,$A12536,$G$4:$G12536,"Ativo")=1,1,0))</f>
        <v/>
      </c>
      <c r="BC12536" t="str">
        <f>IF(OR($A12536="",$G12536&lt;&gt;"Ativo"),"",IF(COUNTIFS($A$4:$A12536,$A12536,$G$4:$G12536,"Ativo")=1,1,0))</f>
        <v/>
      </c>
    </row>
    <row r="12537" spans="1:55" x14ac:dyDescent="0.3">
      <c r="A12537" s="76"/>
      <c r="B12537" s="104"/>
      <c r="C12537" s="76"/>
      <c r="D12537" s="77"/>
      <c r="E12537" s="12"/>
      <c r="F12537" s="78"/>
      <c r="G12537" s="77"/>
      <c r="H12537" s="79"/>
      <c r="BA12537" s="5" t="str">
        <f t="shared" si="195"/>
        <v/>
      </c>
      <c r="BB12537" s="5" t="str">
        <f>IF(OR($E12537="",$G12537&lt;&gt;"Ativo"),"",IF(COUNTIFS($E$4:$E12537,$E12537,$A$4:$A12537,$A12537,$G$4:$G12537,"Ativo")=1,1,0))</f>
        <v/>
      </c>
      <c r="BC12537" t="str">
        <f>IF(OR($A12537="",$G12537&lt;&gt;"Ativo"),"",IF(COUNTIFS($A$4:$A12537,$A12537,$G$4:$G12537,"Ativo")=1,1,0))</f>
        <v/>
      </c>
    </row>
    <row r="12538" spans="1:55" x14ac:dyDescent="0.3">
      <c r="A12538" s="76"/>
      <c r="B12538" s="104"/>
      <c r="C12538" s="76"/>
      <c r="D12538" s="77"/>
      <c r="E12538" s="12"/>
      <c r="F12538" s="78"/>
      <c r="G12538" s="77"/>
      <c r="H12538" s="79"/>
      <c r="BA12538" s="5" t="str">
        <f t="shared" si="195"/>
        <v/>
      </c>
      <c r="BB12538" s="5" t="str">
        <f>IF(OR($E12538="",$G12538&lt;&gt;"Ativo"),"",IF(COUNTIFS($E$4:$E12538,$E12538,$A$4:$A12538,$A12538,$G$4:$G12538,"Ativo")=1,1,0))</f>
        <v/>
      </c>
      <c r="BC12538" t="str">
        <f>IF(OR($A12538="",$G12538&lt;&gt;"Ativo"),"",IF(COUNTIFS($A$4:$A12538,$A12538,$G$4:$G12538,"Ativo")=1,1,0))</f>
        <v/>
      </c>
    </row>
    <row r="12539" spans="1:55" x14ac:dyDescent="0.3">
      <c r="A12539" s="76"/>
      <c r="B12539" s="104"/>
      <c r="C12539" s="76"/>
      <c r="D12539" s="77"/>
      <c r="E12539" s="12"/>
      <c r="F12539" s="78"/>
      <c r="G12539" s="77"/>
      <c r="H12539" s="79"/>
      <c r="BA12539" s="5" t="str">
        <f t="shared" si="195"/>
        <v/>
      </c>
      <c r="BB12539" s="5" t="str">
        <f>IF(OR($E12539="",$G12539&lt;&gt;"Ativo"),"",IF(COUNTIFS($E$4:$E12539,$E12539,$A$4:$A12539,$A12539,$G$4:$G12539,"Ativo")=1,1,0))</f>
        <v/>
      </c>
      <c r="BC12539" t="str">
        <f>IF(OR($A12539="",$G12539&lt;&gt;"Ativo"),"",IF(COUNTIFS($A$4:$A12539,$A12539,$G$4:$G12539,"Ativo")=1,1,0))</f>
        <v/>
      </c>
    </row>
    <row r="12540" spans="1:55" x14ac:dyDescent="0.3">
      <c r="A12540" s="76"/>
      <c r="B12540" s="104"/>
      <c r="C12540" s="76"/>
      <c r="D12540" s="77"/>
      <c r="E12540" s="12"/>
      <c r="F12540" s="78"/>
      <c r="G12540" s="77"/>
      <c r="H12540" s="79"/>
      <c r="BA12540" s="5" t="str">
        <f t="shared" si="195"/>
        <v/>
      </c>
      <c r="BB12540" s="5" t="str">
        <f>IF(OR($E12540="",$G12540&lt;&gt;"Ativo"),"",IF(COUNTIFS($E$4:$E12540,$E12540,$A$4:$A12540,$A12540,$G$4:$G12540,"Ativo")=1,1,0))</f>
        <v/>
      </c>
      <c r="BC12540" t="str">
        <f>IF(OR($A12540="",$G12540&lt;&gt;"Ativo"),"",IF(COUNTIFS($A$4:$A12540,$A12540,$G$4:$G12540,"Ativo")=1,1,0))</f>
        <v/>
      </c>
    </row>
    <row r="12541" spans="1:55" x14ac:dyDescent="0.3">
      <c r="A12541" s="76"/>
      <c r="B12541" s="104"/>
      <c r="C12541" s="76"/>
      <c r="D12541" s="77"/>
      <c r="E12541" s="12"/>
      <c r="F12541" s="78"/>
      <c r="G12541" s="77"/>
      <c r="H12541" s="79"/>
      <c r="BA12541" s="5" t="str">
        <f t="shared" si="195"/>
        <v/>
      </c>
      <c r="BB12541" s="5" t="str">
        <f>IF(OR($E12541="",$G12541&lt;&gt;"Ativo"),"",IF(COUNTIFS($E$4:$E12541,$E12541,$A$4:$A12541,$A12541,$G$4:$G12541,"Ativo")=1,1,0))</f>
        <v/>
      </c>
      <c r="BC12541" t="str">
        <f>IF(OR($A12541="",$G12541&lt;&gt;"Ativo"),"",IF(COUNTIFS($A$4:$A12541,$A12541,$G$4:$G12541,"Ativo")=1,1,0))</f>
        <v/>
      </c>
    </row>
    <row r="12542" spans="1:55" x14ac:dyDescent="0.3">
      <c r="A12542" s="76"/>
      <c r="B12542" s="104"/>
      <c r="C12542" s="76"/>
      <c r="D12542" s="77"/>
      <c r="E12542" s="12"/>
      <c r="F12542" s="78"/>
      <c r="G12542" s="77"/>
      <c r="H12542" s="79"/>
      <c r="BA12542" s="5" t="str">
        <f t="shared" si="195"/>
        <v/>
      </c>
      <c r="BB12542" s="5" t="str">
        <f>IF(OR($E12542="",$G12542&lt;&gt;"Ativo"),"",IF(COUNTIFS($E$4:$E12542,$E12542,$A$4:$A12542,$A12542,$G$4:$G12542,"Ativo")=1,1,0))</f>
        <v/>
      </c>
      <c r="BC12542" t="str">
        <f>IF(OR($A12542="",$G12542&lt;&gt;"Ativo"),"",IF(COUNTIFS($A$4:$A12542,$A12542,$G$4:$G12542,"Ativo")=1,1,0))</f>
        <v/>
      </c>
    </row>
    <row r="12543" spans="1:55" x14ac:dyDescent="0.3">
      <c r="A12543" s="76"/>
      <c r="B12543" s="104"/>
      <c r="C12543" s="76"/>
      <c r="D12543" s="77"/>
      <c r="E12543" s="12"/>
      <c r="F12543" s="78"/>
      <c r="G12543" s="77"/>
      <c r="H12543" s="79"/>
      <c r="BA12543" s="5" t="str">
        <f t="shared" si="195"/>
        <v/>
      </c>
      <c r="BB12543" s="5" t="str">
        <f>IF(OR($E12543="",$G12543&lt;&gt;"Ativo"),"",IF(COUNTIFS($E$4:$E12543,$E12543,$A$4:$A12543,$A12543,$G$4:$G12543,"Ativo")=1,1,0))</f>
        <v/>
      </c>
      <c r="BC12543" t="str">
        <f>IF(OR($A12543="",$G12543&lt;&gt;"Ativo"),"",IF(COUNTIFS($A$4:$A12543,$A12543,$G$4:$G12543,"Ativo")=1,1,0))</f>
        <v/>
      </c>
    </row>
    <row r="12544" spans="1:55" x14ac:dyDescent="0.3">
      <c r="A12544" s="76"/>
      <c r="B12544" s="104"/>
      <c r="C12544" s="76"/>
      <c r="D12544" s="77"/>
      <c r="E12544" s="12"/>
      <c r="F12544" s="78"/>
      <c r="G12544" s="77"/>
      <c r="H12544" s="79"/>
      <c r="BA12544" s="5" t="str">
        <f t="shared" si="195"/>
        <v/>
      </c>
      <c r="BB12544" s="5" t="str">
        <f>IF(OR($E12544="",$G12544&lt;&gt;"Ativo"),"",IF(COUNTIFS($E$4:$E12544,$E12544,$A$4:$A12544,$A12544,$G$4:$G12544,"Ativo")=1,1,0))</f>
        <v/>
      </c>
      <c r="BC12544" t="str">
        <f>IF(OR($A12544="",$G12544&lt;&gt;"Ativo"),"",IF(COUNTIFS($A$4:$A12544,$A12544,$G$4:$G12544,"Ativo")=1,1,0))</f>
        <v/>
      </c>
    </row>
    <row r="12545" spans="1:55" x14ac:dyDescent="0.3">
      <c r="A12545" s="76"/>
      <c r="B12545" s="104"/>
      <c r="C12545" s="76"/>
      <c r="D12545" s="77"/>
      <c r="E12545" s="12"/>
      <c r="F12545" s="78"/>
      <c r="G12545" s="77"/>
      <c r="H12545" s="79"/>
      <c r="BA12545" s="5" t="str">
        <f t="shared" si="195"/>
        <v/>
      </c>
      <c r="BB12545" s="5" t="str">
        <f>IF(OR($E12545="",$G12545&lt;&gt;"Ativo"),"",IF(COUNTIFS($E$4:$E12545,$E12545,$A$4:$A12545,$A12545,$G$4:$G12545,"Ativo")=1,1,0))</f>
        <v/>
      </c>
      <c r="BC12545" t="str">
        <f>IF(OR($A12545="",$G12545&lt;&gt;"Ativo"),"",IF(COUNTIFS($A$4:$A12545,$A12545,$G$4:$G12545,"Ativo")=1,1,0))</f>
        <v/>
      </c>
    </row>
    <row r="12546" spans="1:55" x14ac:dyDescent="0.3">
      <c r="A12546" s="76"/>
      <c r="B12546" s="104"/>
      <c r="C12546" s="76"/>
      <c r="D12546" s="77"/>
      <c r="E12546" s="12"/>
      <c r="F12546" s="78"/>
      <c r="G12546" s="77"/>
      <c r="H12546" s="79"/>
      <c r="BA12546" s="5" t="str">
        <f t="shared" si="195"/>
        <v/>
      </c>
      <c r="BB12546" s="5" t="str">
        <f>IF(OR($E12546="",$G12546&lt;&gt;"Ativo"),"",IF(COUNTIFS($E$4:$E12546,$E12546,$A$4:$A12546,$A12546,$G$4:$G12546,"Ativo")=1,1,0))</f>
        <v/>
      </c>
      <c r="BC12546" t="str">
        <f>IF(OR($A12546="",$G12546&lt;&gt;"Ativo"),"",IF(COUNTIFS($A$4:$A12546,$A12546,$G$4:$G12546,"Ativo")=1,1,0))</f>
        <v/>
      </c>
    </row>
    <row r="12547" spans="1:55" x14ac:dyDescent="0.3">
      <c r="A12547" s="76"/>
      <c r="B12547" s="104"/>
      <c r="C12547" s="76"/>
      <c r="D12547" s="77"/>
      <c r="E12547" s="12"/>
      <c r="F12547" s="78"/>
      <c r="G12547" s="77"/>
      <c r="H12547" s="79"/>
      <c r="BA12547" s="5" t="str">
        <f t="shared" si="195"/>
        <v/>
      </c>
      <c r="BB12547" s="5" t="str">
        <f>IF(OR($E12547="",$G12547&lt;&gt;"Ativo"),"",IF(COUNTIFS($E$4:$E12547,$E12547,$A$4:$A12547,$A12547,$G$4:$G12547,"Ativo")=1,1,0))</f>
        <v/>
      </c>
      <c r="BC12547" t="str">
        <f>IF(OR($A12547="",$G12547&lt;&gt;"Ativo"),"",IF(COUNTIFS($A$4:$A12547,$A12547,$G$4:$G12547,"Ativo")=1,1,0))</f>
        <v/>
      </c>
    </row>
    <row r="12548" spans="1:55" x14ac:dyDescent="0.3">
      <c r="A12548" s="76"/>
      <c r="B12548" s="104"/>
      <c r="C12548" s="76"/>
      <c r="D12548" s="77"/>
      <c r="E12548" s="12"/>
      <c r="F12548" s="78"/>
      <c r="G12548" s="77"/>
      <c r="H12548" s="79"/>
      <c r="BA12548" s="5" t="str">
        <f t="shared" ref="BA12548:BA12611" si="196">IF($D12548="","",MID($D12548,4,LEN($D12548)-5))</f>
        <v/>
      </c>
      <c r="BB12548" s="5" t="str">
        <f>IF(OR($E12548="",$G12548&lt;&gt;"Ativo"),"",IF(COUNTIFS($E$4:$E12548,$E12548,$A$4:$A12548,$A12548,$G$4:$G12548,"Ativo")=1,1,0))</f>
        <v/>
      </c>
      <c r="BC12548" t="str">
        <f>IF(OR($A12548="",$G12548&lt;&gt;"Ativo"),"",IF(COUNTIFS($A$4:$A12548,$A12548,$G$4:$G12548,"Ativo")=1,1,0))</f>
        <v/>
      </c>
    </row>
    <row r="12549" spans="1:55" x14ac:dyDescent="0.3">
      <c r="A12549" s="76"/>
      <c r="B12549" s="104"/>
      <c r="C12549" s="76"/>
      <c r="D12549" s="77"/>
      <c r="E12549" s="12"/>
      <c r="F12549" s="78"/>
      <c r="G12549" s="77"/>
      <c r="H12549" s="79"/>
      <c r="BA12549" s="5" t="str">
        <f t="shared" si="196"/>
        <v/>
      </c>
      <c r="BB12549" s="5" t="str">
        <f>IF(OR($E12549="",$G12549&lt;&gt;"Ativo"),"",IF(COUNTIFS($E$4:$E12549,$E12549,$A$4:$A12549,$A12549,$G$4:$G12549,"Ativo")=1,1,0))</f>
        <v/>
      </c>
      <c r="BC12549" t="str">
        <f>IF(OR($A12549="",$G12549&lt;&gt;"Ativo"),"",IF(COUNTIFS($A$4:$A12549,$A12549,$G$4:$G12549,"Ativo")=1,1,0))</f>
        <v/>
      </c>
    </row>
    <row r="12550" spans="1:55" x14ac:dyDescent="0.3">
      <c r="A12550" s="76"/>
      <c r="B12550" s="104"/>
      <c r="C12550" s="76"/>
      <c r="D12550" s="77"/>
      <c r="E12550" s="12"/>
      <c r="F12550" s="78"/>
      <c r="G12550" s="77"/>
      <c r="H12550" s="79"/>
      <c r="BA12550" s="5" t="str">
        <f t="shared" si="196"/>
        <v/>
      </c>
      <c r="BB12550" s="5" t="str">
        <f>IF(OR($E12550="",$G12550&lt;&gt;"Ativo"),"",IF(COUNTIFS($E$4:$E12550,$E12550,$A$4:$A12550,$A12550,$G$4:$G12550,"Ativo")=1,1,0))</f>
        <v/>
      </c>
      <c r="BC12550" t="str">
        <f>IF(OR($A12550="",$G12550&lt;&gt;"Ativo"),"",IF(COUNTIFS($A$4:$A12550,$A12550,$G$4:$G12550,"Ativo")=1,1,0))</f>
        <v/>
      </c>
    </row>
    <row r="12551" spans="1:55" x14ac:dyDescent="0.3">
      <c r="A12551" s="76"/>
      <c r="B12551" s="104"/>
      <c r="C12551" s="76"/>
      <c r="D12551" s="77"/>
      <c r="E12551" s="12"/>
      <c r="F12551" s="78"/>
      <c r="G12551" s="77"/>
      <c r="H12551" s="79"/>
      <c r="BA12551" s="5" t="str">
        <f t="shared" si="196"/>
        <v/>
      </c>
      <c r="BB12551" s="5" t="str">
        <f>IF(OR($E12551="",$G12551&lt;&gt;"Ativo"),"",IF(COUNTIFS($E$4:$E12551,$E12551,$A$4:$A12551,$A12551,$G$4:$G12551,"Ativo")=1,1,0))</f>
        <v/>
      </c>
      <c r="BC12551" t="str">
        <f>IF(OR($A12551="",$G12551&lt;&gt;"Ativo"),"",IF(COUNTIFS($A$4:$A12551,$A12551,$G$4:$G12551,"Ativo")=1,1,0))</f>
        <v/>
      </c>
    </row>
    <row r="12552" spans="1:55" x14ac:dyDescent="0.3">
      <c r="A12552" s="76"/>
      <c r="B12552" s="104"/>
      <c r="C12552" s="76"/>
      <c r="D12552" s="77"/>
      <c r="E12552" s="12"/>
      <c r="F12552" s="78"/>
      <c r="G12552" s="77"/>
      <c r="H12552" s="79"/>
      <c r="BA12552" s="5" t="str">
        <f t="shared" si="196"/>
        <v/>
      </c>
      <c r="BB12552" s="5" t="str">
        <f>IF(OR($E12552="",$G12552&lt;&gt;"Ativo"),"",IF(COUNTIFS($E$4:$E12552,$E12552,$A$4:$A12552,$A12552,$G$4:$G12552,"Ativo")=1,1,0))</f>
        <v/>
      </c>
      <c r="BC12552" t="str">
        <f>IF(OR($A12552="",$G12552&lt;&gt;"Ativo"),"",IF(COUNTIFS($A$4:$A12552,$A12552,$G$4:$G12552,"Ativo")=1,1,0))</f>
        <v/>
      </c>
    </row>
    <row r="12553" spans="1:55" x14ac:dyDescent="0.3">
      <c r="A12553" s="76"/>
      <c r="B12553" s="104"/>
      <c r="C12553" s="76"/>
      <c r="D12553" s="77"/>
      <c r="E12553" s="12"/>
      <c r="F12553" s="78"/>
      <c r="G12553" s="77"/>
      <c r="H12553" s="79"/>
      <c r="BA12553" s="5" t="str">
        <f t="shared" si="196"/>
        <v/>
      </c>
      <c r="BB12553" s="5" t="str">
        <f>IF(OR($E12553="",$G12553&lt;&gt;"Ativo"),"",IF(COUNTIFS($E$4:$E12553,$E12553,$A$4:$A12553,$A12553,$G$4:$G12553,"Ativo")=1,1,0))</f>
        <v/>
      </c>
      <c r="BC12553" t="str">
        <f>IF(OR($A12553="",$G12553&lt;&gt;"Ativo"),"",IF(COUNTIFS($A$4:$A12553,$A12553,$G$4:$G12553,"Ativo")=1,1,0))</f>
        <v/>
      </c>
    </row>
    <row r="12554" spans="1:55" x14ac:dyDescent="0.3">
      <c r="A12554" s="76"/>
      <c r="B12554" s="104"/>
      <c r="C12554" s="76"/>
      <c r="D12554" s="77"/>
      <c r="E12554" s="12"/>
      <c r="F12554" s="78"/>
      <c r="G12554" s="77"/>
      <c r="H12554" s="79"/>
      <c r="BA12554" s="5" t="str">
        <f t="shared" si="196"/>
        <v/>
      </c>
      <c r="BB12554" s="5" t="str">
        <f>IF(OR($E12554="",$G12554&lt;&gt;"Ativo"),"",IF(COUNTIFS($E$4:$E12554,$E12554,$A$4:$A12554,$A12554,$G$4:$G12554,"Ativo")=1,1,0))</f>
        <v/>
      </c>
      <c r="BC12554" t="str">
        <f>IF(OR($A12554="",$G12554&lt;&gt;"Ativo"),"",IF(COUNTIFS($A$4:$A12554,$A12554,$G$4:$G12554,"Ativo")=1,1,0))</f>
        <v/>
      </c>
    </row>
    <row r="12555" spans="1:55" x14ac:dyDescent="0.3">
      <c r="A12555" s="76"/>
      <c r="B12555" s="104"/>
      <c r="C12555" s="76"/>
      <c r="D12555" s="77"/>
      <c r="E12555" s="12"/>
      <c r="F12555" s="78"/>
      <c r="G12555" s="77"/>
      <c r="H12555" s="79"/>
      <c r="BA12555" s="5" t="str">
        <f t="shared" si="196"/>
        <v/>
      </c>
      <c r="BB12555" s="5" t="str">
        <f>IF(OR($E12555="",$G12555&lt;&gt;"Ativo"),"",IF(COUNTIFS($E$4:$E12555,$E12555,$A$4:$A12555,$A12555,$G$4:$G12555,"Ativo")=1,1,0))</f>
        <v/>
      </c>
      <c r="BC12555" t="str">
        <f>IF(OR($A12555="",$G12555&lt;&gt;"Ativo"),"",IF(COUNTIFS($A$4:$A12555,$A12555,$G$4:$G12555,"Ativo")=1,1,0))</f>
        <v/>
      </c>
    </row>
    <row r="12556" spans="1:55" x14ac:dyDescent="0.3">
      <c r="A12556" s="76"/>
      <c r="B12556" s="104"/>
      <c r="C12556" s="76"/>
      <c r="D12556" s="77"/>
      <c r="E12556" s="12"/>
      <c r="F12556" s="78"/>
      <c r="G12556" s="77"/>
      <c r="H12556" s="79"/>
      <c r="BA12556" s="5" t="str">
        <f t="shared" si="196"/>
        <v/>
      </c>
      <c r="BB12556" s="5" t="str">
        <f>IF(OR($E12556="",$G12556&lt;&gt;"Ativo"),"",IF(COUNTIFS($E$4:$E12556,$E12556,$A$4:$A12556,$A12556,$G$4:$G12556,"Ativo")=1,1,0))</f>
        <v/>
      </c>
      <c r="BC12556" t="str">
        <f>IF(OR($A12556="",$G12556&lt;&gt;"Ativo"),"",IF(COUNTIFS($A$4:$A12556,$A12556,$G$4:$G12556,"Ativo")=1,1,0))</f>
        <v/>
      </c>
    </row>
    <row r="12557" spans="1:55" x14ac:dyDescent="0.3">
      <c r="A12557" s="76"/>
      <c r="B12557" s="104"/>
      <c r="C12557" s="76"/>
      <c r="D12557" s="77"/>
      <c r="E12557" s="12"/>
      <c r="F12557" s="78"/>
      <c r="G12557" s="77"/>
      <c r="H12557" s="79"/>
      <c r="BA12557" s="5" t="str">
        <f t="shared" si="196"/>
        <v/>
      </c>
      <c r="BB12557" s="5" t="str">
        <f>IF(OR($E12557="",$G12557&lt;&gt;"Ativo"),"",IF(COUNTIFS($E$4:$E12557,$E12557,$A$4:$A12557,$A12557,$G$4:$G12557,"Ativo")=1,1,0))</f>
        <v/>
      </c>
      <c r="BC12557" t="str">
        <f>IF(OR($A12557="",$G12557&lt;&gt;"Ativo"),"",IF(COUNTIFS($A$4:$A12557,$A12557,$G$4:$G12557,"Ativo")=1,1,0))</f>
        <v/>
      </c>
    </row>
    <row r="12558" spans="1:55" x14ac:dyDescent="0.3">
      <c r="A12558" s="76"/>
      <c r="B12558" s="104"/>
      <c r="C12558" s="76"/>
      <c r="D12558" s="77"/>
      <c r="E12558" s="12"/>
      <c r="F12558" s="78"/>
      <c r="G12558" s="77"/>
      <c r="H12558" s="79"/>
      <c r="BA12558" s="5" t="str">
        <f t="shared" si="196"/>
        <v/>
      </c>
      <c r="BB12558" s="5" t="str">
        <f>IF(OR($E12558="",$G12558&lt;&gt;"Ativo"),"",IF(COUNTIFS($E$4:$E12558,$E12558,$A$4:$A12558,$A12558,$G$4:$G12558,"Ativo")=1,1,0))</f>
        <v/>
      </c>
      <c r="BC12558" t="str">
        <f>IF(OR($A12558="",$G12558&lt;&gt;"Ativo"),"",IF(COUNTIFS($A$4:$A12558,$A12558,$G$4:$G12558,"Ativo")=1,1,0))</f>
        <v/>
      </c>
    </row>
    <row r="12559" spans="1:55" x14ac:dyDescent="0.3">
      <c r="A12559" s="76"/>
      <c r="B12559" s="104"/>
      <c r="C12559" s="76"/>
      <c r="D12559" s="77"/>
      <c r="E12559" s="12"/>
      <c r="F12559" s="78"/>
      <c r="G12559" s="77"/>
      <c r="H12559" s="79"/>
      <c r="BA12559" s="5" t="str">
        <f t="shared" si="196"/>
        <v/>
      </c>
      <c r="BB12559" s="5" t="str">
        <f>IF(OR($E12559="",$G12559&lt;&gt;"Ativo"),"",IF(COUNTIFS($E$4:$E12559,$E12559,$A$4:$A12559,$A12559,$G$4:$G12559,"Ativo")=1,1,0))</f>
        <v/>
      </c>
      <c r="BC12559" t="str">
        <f>IF(OR($A12559="",$G12559&lt;&gt;"Ativo"),"",IF(COUNTIFS($A$4:$A12559,$A12559,$G$4:$G12559,"Ativo")=1,1,0))</f>
        <v/>
      </c>
    </row>
    <row r="12560" spans="1:55" x14ac:dyDescent="0.3">
      <c r="A12560" s="76"/>
      <c r="B12560" s="104"/>
      <c r="C12560" s="76"/>
      <c r="D12560" s="77"/>
      <c r="E12560" s="12"/>
      <c r="F12560" s="78"/>
      <c r="G12560" s="77"/>
      <c r="H12560" s="79"/>
      <c r="BA12560" s="5" t="str">
        <f t="shared" si="196"/>
        <v/>
      </c>
      <c r="BB12560" s="5" t="str">
        <f>IF(OR($E12560="",$G12560&lt;&gt;"Ativo"),"",IF(COUNTIFS($E$4:$E12560,$E12560,$A$4:$A12560,$A12560,$G$4:$G12560,"Ativo")=1,1,0))</f>
        <v/>
      </c>
      <c r="BC12560" t="str">
        <f>IF(OR($A12560="",$G12560&lt;&gt;"Ativo"),"",IF(COUNTIFS($A$4:$A12560,$A12560,$G$4:$G12560,"Ativo")=1,1,0))</f>
        <v/>
      </c>
    </row>
    <row r="12561" spans="1:55" x14ac:dyDescent="0.3">
      <c r="A12561" s="76"/>
      <c r="B12561" s="104"/>
      <c r="C12561" s="76"/>
      <c r="D12561" s="77"/>
      <c r="E12561" s="12"/>
      <c r="F12561" s="78"/>
      <c r="G12561" s="77"/>
      <c r="H12561" s="79"/>
      <c r="BA12561" s="5" t="str">
        <f t="shared" si="196"/>
        <v/>
      </c>
      <c r="BB12561" s="5" t="str">
        <f>IF(OR($E12561="",$G12561&lt;&gt;"Ativo"),"",IF(COUNTIFS($E$4:$E12561,$E12561,$A$4:$A12561,$A12561,$G$4:$G12561,"Ativo")=1,1,0))</f>
        <v/>
      </c>
      <c r="BC12561" t="str">
        <f>IF(OR($A12561="",$G12561&lt;&gt;"Ativo"),"",IF(COUNTIFS($A$4:$A12561,$A12561,$G$4:$G12561,"Ativo")=1,1,0))</f>
        <v/>
      </c>
    </row>
    <row r="12562" spans="1:55" x14ac:dyDescent="0.3">
      <c r="A12562" s="76"/>
      <c r="B12562" s="104"/>
      <c r="C12562" s="76"/>
      <c r="D12562" s="77"/>
      <c r="E12562" s="12"/>
      <c r="F12562" s="78"/>
      <c r="G12562" s="77"/>
      <c r="H12562" s="79"/>
      <c r="BA12562" s="5" t="str">
        <f t="shared" si="196"/>
        <v/>
      </c>
      <c r="BB12562" s="5" t="str">
        <f>IF(OR($E12562="",$G12562&lt;&gt;"Ativo"),"",IF(COUNTIFS($E$4:$E12562,$E12562,$A$4:$A12562,$A12562,$G$4:$G12562,"Ativo")=1,1,0))</f>
        <v/>
      </c>
      <c r="BC12562" t="str">
        <f>IF(OR($A12562="",$G12562&lt;&gt;"Ativo"),"",IF(COUNTIFS($A$4:$A12562,$A12562,$G$4:$G12562,"Ativo")=1,1,0))</f>
        <v/>
      </c>
    </row>
    <row r="12563" spans="1:55" x14ac:dyDescent="0.3">
      <c r="A12563" s="76"/>
      <c r="B12563" s="104"/>
      <c r="C12563" s="76"/>
      <c r="D12563" s="77"/>
      <c r="E12563" s="12"/>
      <c r="F12563" s="78"/>
      <c r="G12563" s="77"/>
      <c r="H12563" s="79"/>
      <c r="BA12563" s="5" t="str">
        <f t="shared" si="196"/>
        <v/>
      </c>
      <c r="BB12563" s="5" t="str">
        <f>IF(OR($E12563="",$G12563&lt;&gt;"Ativo"),"",IF(COUNTIFS($E$4:$E12563,$E12563,$A$4:$A12563,$A12563,$G$4:$G12563,"Ativo")=1,1,0))</f>
        <v/>
      </c>
      <c r="BC12563" t="str">
        <f>IF(OR($A12563="",$G12563&lt;&gt;"Ativo"),"",IF(COUNTIFS($A$4:$A12563,$A12563,$G$4:$G12563,"Ativo")=1,1,0))</f>
        <v/>
      </c>
    </row>
    <row r="12564" spans="1:55" x14ac:dyDescent="0.3">
      <c r="A12564" s="76"/>
      <c r="B12564" s="104"/>
      <c r="C12564" s="76"/>
      <c r="D12564" s="77"/>
      <c r="E12564" s="12"/>
      <c r="F12564" s="78"/>
      <c r="G12564" s="77"/>
      <c r="H12564" s="79"/>
      <c r="BA12564" s="5" t="str">
        <f t="shared" si="196"/>
        <v/>
      </c>
      <c r="BB12564" s="5" t="str">
        <f>IF(OR($E12564="",$G12564&lt;&gt;"Ativo"),"",IF(COUNTIFS($E$4:$E12564,$E12564,$A$4:$A12564,$A12564,$G$4:$G12564,"Ativo")=1,1,0))</f>
        <v/>
      </c>
      <c r="BC12564" t="str">
        <f>IF(OR($A12564="",$G12564&lt;&gt;"Ativo"),"",IF(COUNTIFS($A$4:$A12564,$A12564,$G$4:$G12564,"Ativo")=1,1,0))</f>
        <v/>
      </c>
    </row>
    <row r="12565" spans="1:55" x14ac:dyDescent="0.3">
      <c r="A12565" s="76"/>
      <c r="B12565" s="104"/>
      <c r="C12565" s="76"/>
      <c r="D12565" s="77"/>
      <c r="E12565" s="12"/>
      <c r="F12565" s="78"/>
      <c r="G12565" s="77"/>
      <c r="H12565" s="79"/>
      <c r="BA12565" s="5" t="str">
        <f t="shared" si="196"/>
        <v/>
      </c>
      <c r="BB12565" s="5" t="str">
        <f>IF(OR($E12565="",$G12565&lt;&gt;"Ativo"),"",IF(COUNTIFS($E$4:$E12565,$E12565,$A$4:$A12565,$A12565,$G$4:$G12565,"Ativo")=1,1,0))</f>
        <v/>
      </c>
      <c r="BC12565" t="str">
        <f>IF(OR($A12565="",$G12565&lt;&gt;"Ativo"),"",IF(COUNTIFS($A$4:$A12565,$A12565,$G$4:$G12565,"Ativo")=1,1,0))</f>
        <v/>
      </c>
    </row>
    <row r="12566" spans="1:55" x14ac:dyDescent="0.3">
      <c r="A12566" s="76"/>
      <c r="B12566" s="104"/>
      <c r="C12566" s="76"/>
      <c r="D12566" s="77"/>
      <c r="E12566" s="12"/>
      <c r="F12566" s="78"/>
      <c r="G12566" s="77"/>
      <c r="H12566" s="79"/>
      <c r="BA12566" s="5" t="str">
        <f t="shared" si="196"/>
        <v/>
      </c>
      <c r="BB12566" s="5" t="str">
        <f>IF(OR($E12566="",$G12566&lt;&gt;"Ativo"),"",IF(COUNTIFS($E$4:$E12566,$E12566,$A$4:$A12566,$A12566,$G$4:$G12566,"Ativo")=1,1,0))</f>
        <v/>
      </c>
      <c r="BC12566" t="str">
        <f>IF(OR($A12566="",$G12566&lt;&gt;"Ativo"),"",IF(COUNTIFS($A$4:$A12566,$A12566,$G$4:$G12566,"Ativo")=1,1,0))</f>
        <v/>
      </c>
    </row>
    <row r="12567" spans="1:55" x14ac:dyDescent="0.3">
      <c r="A12567" s="76"/>
      <c r="B12567" s="104"/>
      <c r="C12567" s="76"/>
      <c r="D12567" s="77"/>
      <c r="E12567" s="12"/>
      <c r="F12567" s="78"/>
      <c r="G12567" s="77"/>
      <c r="H12567" s="79"/>
      <c r="BA12567" s="5" t="str">
        <f t="shared" si="196"/>
        <v/>
      </c>
      <c r="BB12567" s="5" t="str">
        <f>IF(OR($E12567="",$G12567&lt;&gt;"Ativo"),"",IF(COUNTIFS($E$4:$E12567,$E12567,$A$4:$A12567,$A12567,$G$4:$G12567,"Ativo")=1,1,0))</f>
        <v/>
      </c>
      <c r="BC12567" t="str">
        <f>IF(OR($A12567="",$G12567&lt;&gt;"Ativo"),"",IF(COUNTIFS($A$4:$A12567,$A12567,$G$4:$G12567,"Ativo")=1,1,0))</f>
        <v/>
      </c>
    </row>
    <row r="12568" spans="1:55" x14ac:dyDescent="0.3">
      <c r="A12568" s="76"/>
      <c r="B12568" s="104"/>
      <c r="C12568" s="76"/>
      <c r="D12568" s="77"/>
      <c r="E12568" s="12"/>
      <c r="F12568" s="78"/>
      <c r="G12568" s="77"/>
      <c r="H12568" s="79"/>
      <c r="BA12568" s="5" t="str">
        <f t="shared" si="196"/>
        <v/>
      </c>
      <c r="BB12568" s="5" t="str">
        <f>IF(OR($E12568="",$G12568&lt;&gt;"Ativo"),"",IF(COUNTIFS($E$4:$E12568,$E12568,$A$4:$A12568,$A12568,$G$4:$G12568,"Ativo")=1,1,0))</f>
        <v/>
      </c>
      <c r="BC12568" t="str">
        <f>IF(OR($A12568="",$G12568&lt;&gt;"Ativo"),"",IF(COUNTIFS($A$4:$A12568,$A12568,$G$4:$G12568,"Ativo")=1,1,0))</f>
        <v/>
      </c>
    </row>
    <row r="12569" spans="1:55" x14ac:dyDescent="0.3">
      <c r="A12569" s="76"/>
      <c r="B12569" s="104"/>
      <c r="C12569" s="76"/>
      <c r="D12569" s="77"/>
      <c r="E12569" s="12"/>
      <c r="F12569" s="78"/>
      <c r="G12569" s="77"/>
      <c r="H12569" s="79"/>
      <c r="BA12569" s="5" t="str">
        <f t="shared" si="196"/>
        <v/>
      </c>
      <c r="BB12569" s="5" t="str">
        <f>IF(OR($E12569="",$G12569&lt;&gt;"Ativo"),"",IF(COUNTIFS($E$4:$E12569,$E12569,$A$4:$A12569,$A12569,$G$4:$G12569,"Ativo")=1,1,0))</f>
        <v/>
      </c>
      <c r="BC12569" t="str">
        <f>IF(OR($A12569="",$G12569&lt;&gt;"Ativo"),"",IF(COUNTIFS($A$4:$A12569,$A12569,$G$4:$G12569,"Ativo")=1,1,0))</f>
        <v/>
      </c>
    </row>
    <row r="12570" spans="1:55" x14ac:dyDescent="0.3">
      <c r="A12570" s="76"/>
      <c r="B12570" s="104"/>
      <c r="C12570" s="76"/>
      <c r="D12570" s="77"/>
      <c r="E12570" s="12"/>
      <c r="F12570" s="78"/>
      <c r="G12570" s="77"/>
      <c r="H12570" s="79"/>
      <c r="BA12570" s="5" t="str">
        <f t="shared" si="196"/>
        <v/>
      </c>
      <c r="BB12570" s="5" t="str">
        <f>IF(OR($E12570="",$G12570&lt;&gt;"Ativo"),"",IF(COUNTIFS($E$4:$E12570,$E12570,$A$4:$A12570,$A12570,$G$4:$G12570,"Ativo")=1,1,0))</f>
        <v/>
      </c>
      <c r="BC12570" t="str">
        <f>IF(OR($A12570="",$G12570&lt;&gt;"Ativo"),"",IF(COUNTIFS($A$4:$A12570,$A12570,$G$4:$G12570,"Ativo")=1,1,0))</f>
        <v/>
      </c>
    </row>
    <row r="12571" spans="1:55" x14ac:dyDescent="0.3">
      <c r="A12571" s="76"/>
      <c r="B12571" s="104"/>
      <c r="C12571" s="76"/>
      <c r="D12571" s="77"/>
      <c r="E12571" s="12"/>
      <c r="F12571" s="78"/>
      <c r="G12571" s="77"/>
      <c r="H12571" s="79"/>
      <c r="BA12571" s="5" t="str">
        <f t="shared" si="196"/>
        <v/>
      </c>
      <c r="BB12571" s="5" t="str">
        <f>IF(OR($E12571="",$G12571&lt;&gt;"Ativo"),"",IF(COUNTIFS($E$4:$E12571,$E12571,$A$4:$A12571,$A12571,$G$4:$G12571,"Ativo")=1,1,0))</f>
        <v/>
      </c>
      <c r="BC12571" t="str">
        <f>IF(OR($A12571="",$G12571&lt;&gt;"Ativo"),"",IF(COUNTIFS($A$4:$A12571,$A12571,$G$4:$G12571,"Ativo")=1,1,0))</f>
        <v/>
      </c>
    </row>
    <row r="12572" spans="1:55" x14ac:dyDescent="0.3">
      <c r="A12572" s="76"/>
      <c r="B12572" s="104"/>
      <c r="C12572" s="76"/>
      <c r="D12572" s="77"/>
      <c r="E12572" s="12"/>
      <c r="F12572" s="78"/>
      <c r="G12572" s="77"/>
      <c r="H12572" s="79"/>
      <c r="BA12572" s="5" t="str">
        <f t="shared" si="196"/>
        <v/>
      </c>
      <c r="BB12572" s="5" t="str">
        <f>IF(OR($E12572="",$G12572&lt;&gt;"Ativo"),"",IF(COUNTIFS($E$4:$E12572,$E12572,$A$4:$A12572,$A12572,$G$4:$G12572,"Ativo")=1,1,0))</f>
        <v/>
      </c>
      <c r="BC12572" t="str">
        <f>IF(OR($A12572="",$G12572&lt;&gt;"Ativo"),"",IF(COUNTIFS($A$4:$A12572,$A12572,$G$4:$G12572,"Ativo")=1,1,0))</f>
        <v/>
      </c>
    </row>
    <row r="12573" spans="1:55" x14ac:dyDescent="0.3">
      <c r="A12573" s="76"/>
      <c r="B12573" s="104"/>
      <c r="C12573" s="76"/>
      <c r="D12573" s="77"/>
      <c r="E12573" s="12"/>
      <c r="F12573" s="78"/>
      <c r="G12573" s="77"/>
      <c r="H12573" s="79"/>
      <c r="BA12573" s="5" t="str">
        <f t="shared" si="196"/>
        <v/>
      </c>
      <c r="BB12573" s="5" t="str">
        <f>IF(OR($E12573="",$G12573&lt;&gt;"Ativo"),"",IF(COUNTIFS($E$4:$E12573,$E12573,$A$4:$A12573,$A12573,$G$4:$G12573,"Ativo")=1,1,0))</f>
        <v/>
      </c>
      <c r="BC12573" t="str">
        <f>IF(OR($A12573="",$G12573&lt;&gt;"Ativo"),"",IF(COUNTIFS($A$4:$A12573,$A12573,$G$4:$G12573,"Ativo")=1,1,0))</f>
        <v/>
      </c>
    </row>
    <row r="12574" spans="1:55" x14ac:dyDescent="0.3">
      <c r="A12574" s="76"/>
      <c r="B12574" s="104"/>
      <c r="C12574" s="76"/>
      <c r="D12574" s="77"/>
      <c r="E12574" s="12"/>
      <c r="F12574" s="78"/>
      <c r="G12574" s="77"/>
      <c r="H12574" s="79"/>
      <c r="BA12574" s="5" t="str">
        <f t="shared" si="196"/>
        <v/>
      </c>
      <c r="BB12574" s="5" t="str">
        <f>IF(OR($E12574="",$G12574&lt;&gt;"Ativo"),"",IF(COUNTIFS($E$4:$E12574,$E12574,$A$4:$A12574,$A12574,$G$4:$G12574,"Ativo")=1,1,0))</f>
        <v/>
      </c>
      <c r="BC12574" t="str">
        <f>IF(OR($A12574="",$G12574&lt;&gt;"Ativo"),"",IF(COUNTIFS($A$4:$A12574,$A12574,$G$4:$G12574,"Ativo")=1,1,0))</f>
        <v/>
      </c>
    </row>
    <row r="12575" spans="1:55" x14ac:dyDescent="0.3">
      <c r="A12575" s="76"/>
      <c r="B12575" s="104"/>
      <c r="C12575" s="76"/>
      <c r="D12575" s="77"/>
      <c r="E12575" s="12"/>
      <c r="F12575" s="78"/>
      <c r="G12575" s="77"/>
      <c r="H12575" s="79"/>
      <c r="BA12575" s="5" t="str">
        <f t="shared" si="196"/>
        <v/>
      </c>
      <c r="BB12575" s="5" t="str">
        <f>IF(OR($E12575="",$G12575&lt;&gt;"Ativo"),"",IF(COUNTIFS($E$4:$E12575,$E12575,$A$4:$A12575,$A12575,$G$4:$G12575,"Ativo")=1,1,0))</f>
        <v/>
      </c>
      <c r="BC12575" t="str">
        <f>IF(OR($A12575="",$G12575&lt;&gt;"Ativo"),"",IF(COUNTIFS($A$4:$A12575,$A12575,$G$4:$G12575,"Ativo")=1,1,0))</f>
        <v/>
      </c>
    </row>
    <row r="12576" spans="1:55" x14ac:dyDescent="0.3">
      <c r="A12576" s="76"/>
      <c r="B12576" s="104"/>
      <c r="C12576" s="76"/>
      <c r="D12576" s="77"/>
      <c r="E12576" s="12"/>
      <c r="F12576" s="78"/>
      <c r="G12576" s="77"/>
      <c r="H12576" s="79"/>
      <c r="BA12576" s="5" t="str">
        <f t="shared" si="196"/>
        <v/>
      </c>
      <c r="BB12576" s="5" t="str">
        <f>IF(OR($E12576="",$G12576&lt;&gt;"Ativo"),"",IF(COUNTIFS($E$4:$E12576,$E12576,$A$4:$A12576,$A12576,$G$4:$G12576,"Ativo")=1,1,0))</f>
        <v/>
      </c>
      <c r="BC12576" t="str">
        <f>IF(OR($A12576="",$G12576&lt;&gt;"Ativo"),"",IF(COUNTIFS($A$4:$A12576,$A12576,$G$4:$G12576,"Ativo")=1,1,0))</f>
        <v/>
      </c>
    </row>
    <row r="12577" spans="1:55" x14ac:dyDescent="0.3">
      <c r="A12577" s="76"/>
      <c r="B12577" s="104"/>
      <c r="C12577" s="76"/>
      <c r="D12577" s="77"/>
      <c r="E12577" s="12"/>
      <c r="F12577" s="78"/>
      <c r="G12577" s="77"/>
      <c r="H12577" s="79"/>
      <c r="BA12577" s="5" t="str">
        <f t="shared" si="196"/>
        <v/>
      </c>
      <c r="BB12577" s="5" t="str">
        <f>IF(OR($E12577="",$G12577&lt;&gt;"Ativo"),"",IF(COUNTIFS($E$4:$E12577,$E12577,$A$4:$A12577,$A12577,$G$4:$G12577,"Ativo")=1,1,0))</f>
        <v/>
      </c>
      <c r="BC12577" t="str">
        <f>IF(OR($A12577="",$G12577&lt;&gt;"Ativo"),"",IF(COUNTIFS($A$4:$A12577,$A12577,$G$4:$G12577,"Ativo")=1,1,0))</f>
        <v/>
      </c>
    </row>
    <row r="12578" spans="1:55" x14ac:dyDescent="0.3">
      <c r="A12578" s="76"/>
      <c r="B12578" s="104"/>
      <c r="C12578" s="76"/>
      <c r="D12578" s="77"/>
      <c r="E12578" s="12"/>
      <c r="F12578" s="78"/>
      <c r="G12578" s="77"/>
      <c r="H12578" s="79"/>
      <c r="BA12578" s="5" t="str">
        <f t="shared" si="196"/>
        <v/>
      </c>
      <c r="BB12578" s="5" t="str">
        <f>IF(OR($E12578="",$G12578&lt;&gt;"Ativo"),"",IF(COUNTIFS($E$4:$E12578,$E12578,$A$4:$A12578,$A12578,$G$4:$G12578,"Ativo")=1,1,0))</f>
        <v/>
      </c>
      <c r="BC12578" t="str">
        <f>IF(OR($A12578="",$G12578&lt;&gt;"Ativo"),"",IF(COUNTIFS($A$4:$A12578,$A12578,$G$4:$G12578,"Ativo")=1,1,0))</f>
        <v/>
      </c>
    </row>
    <row r="12579" spans="1:55" x14ac:dyDescent="0.3">
      <c r="A12579" s="76"/>
      <c r="B12579" s="104"/>
      <c r="C12579" s="76"/>
      <c r="D12579" s="77"/>
      <c r="E12579" s="12"/>
      <c r="F12579" s="78"/>
      <c r="G12579" s="77"/>
      <c r="H12579" s="79"/>
      <c r="BA12579" s="5" t="str">
        <f t="shared" si="196"/>
        <v/>
      </c>
      <c r="BB12579" s="5" t="str">
        <f>IF(OR($E12579="",$G12579&lt;&gt;"Ativo"),"",IF(COUNTIFS($E$4:$E12579,$E12579,$A$4:$A12579,$A12579,$G$4:$G12579,"Ativo")=1,1,0))</f>
        <v/>
      </c>
      <c r="BC12579" t="str">
        <f>IF(OR($A12579="",$G12579&lt;&gt;"Ativo"),"",IF(COUNTIFS($A$4:$A12579,$A12579,$G$4:$G12579,"Ativo")=1,1,0))</f>
        <v/>
      </c>
    </row>
    <row r="12580" spans="1:55" x14ac:dyDescent="0.3">
      <c r="A12580" s="76"/>
      <c r="B12580" s="104"/>
      <c r="C12580" s="76"/>
      <c r="D12580" s="77"/>
      <c r="E12580" s="12"/>
      <c r="F12580" s="78"/>
      <c r="G12580" s="77"/>
      <c r="H12580" s="79"/>
      <c r="BA12580" s="5" t="str">
        <f t="shared" si="196"/>
        <v/>
      </c>
      <c r="BB12580" s="5" t="str">
        <f>IF(OR($E12580="",$G12580&lt;&gt;"Ativo"),"",IF(COUNTIFS($E$4:$E12580,$E12580,$A$4:$A12580,$A12580,$G$4:$G12580,"Ativo")=1,1,0))</f>
        <v/>
      </c>
      <c r="BC12580" t="str">
        <f>IF(OR($A12580="",$G12580&lt;&gt;"Ativo"),"",IF(COUNTIFS($A$4:$A12580,$A12580,$G$4:$G12580,"Ativo")=1,1,0))</f>
        <v/>
      </c>
    </row>
    <row r="12581" spans="1:55" x14ac:dyDescent="0.3">
      <c r="A12581" s="76"/>
      <c r="B12581" s="104"/>
      <c r="C12581" s="76"/>
      <c r="D12581" s="77"/>
      <c r="E12581" s="12"/>
      <c r="F12581" s="78"/>
      <c r="G12581" s="77"/>
      <c r="H12581" s="79"/>
      <c r="BA12581" s="5" t="str">
        <f t="shared" si="196"/>
        <v/>
      </c>
      <c r="BB12581" s="5" t="str">
        <f>IF(OR($E12581="",$G12581&lt;&gt;"Ativo"),"",IF(COUNTIFS($E$4:$E12581,$E12581,$A$4:$A12581,$A12581,$G$4:$G12581,"Ativo")=1,1,0))</f>
        <v/>
      </c>
      <c r="BC12581" t="str">
        <f>IF(OR($A12581="",$G12581&lt;&gt;"Ativo"),"",IF(COUNTIFS($A$4:$A12581,$A12581,$G$4:$G12581,"Ativo")=1,1,0))</f>
        <v/>
      </c>
    </row>
    <row r="12582" spans="1:55" x14ac:dyDescent="0.3">
      <c r="A12582" s="76"/>
      <c r="B12582" s="104"/>
      <c r="C12582" s="76"/>
      <c r="D12582" s="77"/>
      <c r="E12582" s="12"/>
      <c r="F12582" s="78"/>
      <c r="G12582" s="77"/>
      <c r="H12582" s="79"/>
      <c r="BA12582" s="5" t="str">
        <f t="shared" si="196"/>
        <v/>
      </c>
      <c r="BB12582" s="5" t="str">
        <f>IF(OR($E12582="",$G12582&lt;&gt;"Ativo"),"",IF(COUNTIFS($E$4:$E12582,$E12582,$A$4:$A12582,$A12582,$G$4:$G12582,"Ativo")=1,1,0))</f>
        <v/>
      </c>
      <c r="BC12582" t="str">
        <f>IF(OR($A12582="",$G12582&lt;&gt;"Ativo"),"",IF(COUNTIFS($A$4:$A12582,$A12582,$G$4:$G12582,"Ativo")=1,1,0))</f>
        <v/>
      </c>
    </row>
    <row r="12583" spans="1:55" x14ac:dyDescent="0.3">
      <c r="A12583" s="76"/>
      <c r="B12583" s="104"/>
      <c r="C12583" s="76"/>
      <c r="D12583" s="77"/>
      <c r="E12583" s="12"/>
      <c r="F12583" s="78"/>
      <c r="G12583" s="77"/>
      <c r="H12583" s="79"/>
      <c r="BA12583" s="5" t="str">
        <f t="shared" si="196"/>
        <v/>
      </c>
      <c r="BB12583" s="5" t="str">
        <f>IF(OR($E12583="",$G12583&lt;&gt;"Ativo"),"",IF(COUNTIFS($E$4:$E12583,$E12583,$A$4:$A12583,$A12583,$G$4:$G12583,"Ativo")=1,1,0))</f>
        <v/>
      </c>
      <c r="BC12583" t="str">
        <f>IF(OR($A12583="",$G12583&lt;&gt;"Ativo"),"",IF(COUNTIFS($A$4:$A12583,$A12583,$G$4:$G12583,"Ativo")=1,1,0))</f>
        <v/>
      </c>
    </row>
    <row r="12584" spans="1:55" x14ac:dyDescent="0.3">
      <c r="A12584" s="76"/>
      <c r="B12584" s="104"/>
      <c r="C12584" s="76"/>
      <c r="D12584" s="77"/>
      <c r="E12584" s="12"/>
      <c r="F12584" s="78"/>
      <c r="G12584" s="77"/>
      <c r="H12584" s="79"/>
      <c r="BA12584" s="5" t="str">
        <f t="shared" si="196"/>
        <v/>
      </c>
      <c r="BB12584" s="5" t="str">
        <f>IF(OR($E12584="",$G12584&lt;&gt;"Ativo"),"",IF(COUNTIFS($E$4:$E12584,$E12584,$A$4:$A12584,$A12584,$G$4:$G12584,"Ativo")=1,1,0))</f>
        <v/>
      </c>
      <c r="BC12584" t="str">
        <f>IF(OR($A12584="",$G12584&lt;&gt;"Ativo"),"",IF(COUNTIFS($A$4:$A12584,$A12584,$G$4:$G12584,"Ativo")=1,1,0))</f>
        <v/>
      </c>
    </row>
    <row r="12585" spans="1:55" x14ac:dyDescent="0.3">
      <c r="A12585" s="76"/>
      <c r="B12585" s="104"/>
      <c r="C12585" s="76"/>
      <c r="D12585" s="77"/>
      <c r="E12585" s="12"/>
      <c r="F12585" s="78"/>
      <c r="G12585" s="77"/>
      <c r="H12585" s="79"/>
      <c r="BA12585" s="5" t="str">
        <f t="shared" si="196"/>
        <v/>
      </c>
      <c r="BB12585" s="5" t="str">
        <f>IF(OR($E12585="",$G12585&lt;&gt;"Ativo"),"",IF(COUNTIFS($E$4:$E12585,$E12585,$A$4:$A12585,$A12585,$G$4:$G12585,"Ativo")=1,1,0))</f>
        <v/>
      </c>
      <c r="BC12585" t="str">
        <f>IF(OR($A12585="",$G12585&lt;&gt;"Ativo"),"",IF(COUNTIFS($A$4:$A12585,$A12585,$G$4:$G12585,"Ativo")=1,1,0))</f>
        <v/>
      </c>
    </row>
    <row r="12586" spans="1:55" x14ac:dyDescent="0.3">
      <c r="A12586" s="76"/>
      <c r="B12586" s="104"/>
      <c r="C12586" s="76"/>
      <c r="D12586" s="77"/>
      <c r="E12586" s="12"/>
      <c r="F12586" s="78"/>
      <c r="G12586" s="77"/>
      <c r="H12586" s="79"/>
      <c r="BA12586" s="5" t="str">
        <f t="shared" si="196"/>
        <v/>
      </c>
      <c r="BB12586" s="5" t="str">
        <f>IF(OR($E12586="",$G12586&lt;&gt;"Ativo"),"",IF(COUNTIFS($E$4:$E12586,$E12586,$A$4:$A12586,$A12586,$G$4:$G12586,"Ativo")=1,1,0))</f>
        <v/>
      </c>
      <c r="BC12586" t="str">
        <f>IF(OR($A12586="",$G12586&lt;&gt;"Ativo"),"",IF(COUNTIFS($A$4:$A12586,$A12586,$G$4:$G12586,"Ativo")=1,1,0))</f>
        <v/>
      </c>
    </row>
    <row r="12587" spans="1:55" x14ac:dyDescent="0.3">
      <c r="A12587" s="76"/>
      <c r="B12587" s="104"/>
      <c r="C12587" s="76"/>
      <c r="D12587" s="77"/>
      <c r="E12587" s="12"/>
      <c r="F12587" s="78"/>
      <c r="G12587" s="77"/>
      <c r="H12587" s="79"/>
      <c r="BA12587" s="5" t="str">
        <f t="shared" si="196"/>
        <v/>
      </c>
      <c r="BB12587" s="5" t="str">
        <f>IF(OR($E12587="",$G12587&lt;&gt;"Ativo"),"",IF(COUNTIFS($E$4:$E12587,$E12587,$A$4:$A12587,$A12587,$G$4:$G12587,"Ativo")=1,1,0))</f>
        <v/>
      </c>
      <c r="BC12587" t="str">
        <f>IF(OR($A12587="",$G12587&lt;&gt;"Ativo"),"",IF(COUNTIFS($A$4:$A12587,$A12587,$G$4:$G12587,"Ativo")=1,1,0))</f>
        <v/>
      </c>
    </row>
    <row r="12588" spans="1:55" x14ac:dyDescent="0.3">
      <c r="A12588" s="76"/>
      <c r="B12588" s="104"/>
      <c r="C12588" s="76"/>
      <c r="D12588" s="77"/>
      <c r="E12588" s="12"/>
      <c r="F12588" s="78"/>
      <c r="G12588" s="77"/>
      <c r="H12588" s="79"/>
      <c r="BA12588" s="5" t="str">
        <f t="shared" si="196"/>
        <v/>
      </c>
      <c r="BB12588" s="5" t="str">
        <f>IF(OR($E12588="",$G12588&lt;&gt;"Ativo"),"",IF(COUNTIFS($E$4:$E12588,$E12588,$A$4:$A12588,$A12588,$G$4:$G12588,"Ativo")=1,1,0))</f>
        <v/>
      </c>
      <c r="BC12588" t="str">
        <f>IF(OR($A12588="",$G12588&lt;&gt;"Ativo"),"",IF(COUNTIFS($A$4:$A12588,$A12588,$G$4:$G12588,"Ativo")=1,1,0))</f>
        <v/>
      </c>
    </row>
    <row r="12589" spans="1:55" x14ac:dyDescent="0.3">
      <c r="A12589" s="76"/>
      <c r="B12589" s="104"/>
      <c r="C12589" s="76"/>
      <c r="D12589" s="77"/>
      <c r="E12589" s="12"/>
      <c r="F12589" s="78"/>
      <c r="G12589" s="77"/>
      <c r="H12589" s="79"/>
      <c r="BA12589" s="5" t="str">
        <f t="shared" si="196"/>
        <v/>
      </c>
      <c r="BB12589" s="5" t="str">
        <f>IF(OR($E12589="",$G12589&lt;&gt;"Ativo"),"",IF(COUNTIFS($E$4:$E12589,$E12589,$A$4:$A12589,$A12589,$G$4:$G12589,"Ativo")=1,1,0))</f>
        <v/>
      </c>
      <c r="BC12589" t="str">
        <f>IF(OR($A12589="",$G12589&lt;&gt;"Ativo"),"",IF(COUNTIFS($A$4:$A12589,$A12589,$G$4:$G12589,"Ativo")=1,1,0))</f>
        <v/>
      </c>
    </row>
    <row r="12590" spans="1:55" x14ac:dyDescent="0.3">
      <c r="A12590" s="76"/>
      <c r="B12590" s="104"/>
      <c r="C12590" s="76"/>
      <c r="D12590" s="77"/>
      <c r="E12590" s="12"/>
      <c r="F12590" s="78"/>
      <c r="G12590" s="77"/>
      <c r="H12590" s="79"/>
      <c r="BA12590" s="5" t="str">
        <f t="shared" si="196"/>
        <v/>
      </c>
      <c r="BB12590" s="5" t="str">
        <f>IF(OR($E12590="",$G12590&lt;&gt;"Ativo"),"",IF(COUNTIFS($E$4:$E12590,$E12590,$A$4:$A12590,$A12590,$G$4:$G12590,"Ativo")=1,1,0))</f>
        <v/>
      </c>
      <c r="BC12590" t="str">
        <f>IF(OR($A12590="",$G12590&lt;&gt;"Ativo"),"",IF(COUNTIFS($A$4:$A12590,$A12590,$G$4:$G12590,"Ativo")=1,1,0))</f>
        <v/>
      </c>
    </row>
    <row r="12591" spans="1:55" x14ac:dyDescent="0.3">
      <c r="A12591" s="76"/>
      <c r="B12591" s="104"/>
      <c r="C12591" s="76"/>
      <c r="D12591" s="77"/>
      <c r="E12591" s="12"/>
      <c r="F12591" s="78"/>
      <c r="G12591" s="77"/>
      <c r="H12591" s="79"/>
      <c r="BA12591" s="5" t="str">
        <f t="shared" si="196"/>
        <v/>
      </c>
      <c r="BB12591" s="5" t="str">
        <f>IF(OR($E12591="",$G12591&lt;&gt;"Ativo"),"",IF(COUNTIFS($E$4:$E12591,$E12591,$A$4:$A12591,$A12591,$G$4:$G12591,"Ativo")=1,1,0))</f>
        <v/>
      </c>
      <c r="BC12591" t="str">
        <f>IF(OR($A12591="",$G12591&lt;&gt;"Ativo"),"",IF(COUNTIFS($A$4:$A12591,$A12591,$G$4:$G12591,"Ativo")=1,1,0))</f>
        <v/>
      </c>
    </row>
    <row r="12592" spans="1:55" x14ac:dyDescent="0.3">
      <c r="A12592" s="76"/>
      <c r="B12592" s="104"/>
      <c r="C12592" s="76"/>
      <c r="D12592" s="77"/>
      <c r="E12592" s="12"/>
      <c r="F12592" s="78"/>
      <c r="G12592" s="77"/>
      <c r="H12592" s="79"/>
      <c r="BA12592" s="5" t="str">
        <f t="shared" si="196"/>
        <v/>
      </c>
      <c r="BB12592" s="5" t="str">
        <f>IF(OR($E12592="",$G12592&lt;&gt;"Ativo"),"",IF(COUNTIFS($E$4:$E12592,$E12592,$A$4:$A12592,$A12592,$G$4:$G12592,"Ativo")=1,1,0))</f>
        <v/>
      </c>
      <c r="BC12592" t="str">
        <f>IF(OR($A12592="",$G12592&lt;&gt;"Ativo"),"",IF(COUNTIFS($A$4:$A12592,$A12592,$G$4:$G12592,"Ativo")=1,1,0))</f>
        <v/>
      </c>
    </row>
    <row r="12593" spans="1:55" x14ac:dyDescent="0.3">
      <c r="A12593" s="76"/>
      <c r="B12593" s="104"/>
      <c r="C12593" s="76"/>
      <c r="D12593" s="77"/>
      <c r="E12593" s="12"/>
      <c r="F12593" s="78"/>
      <c r="G12593" s="77"/>
      <c r="H12593" s="79"/>
      <c r="BA12593" s="5" t="str">
        <f t="shared" si="196"/>
        <v/>
      </c>
      <c r="BB12593" s="5" t="str">
        <f>IF(OR($E12593="",$G12593&lt;&gt;"Ativo"),"",IF(COUNTIFS($E$4:$E12593,$E12593,$A$4:$A12593,$A12593,$G$4:$G12593,"Ativo")=1,1,0))</f>
        <v/>
      </c>
      <c r="BC12593" t="str">
        <f>IF(OR($A12593="",$G12593&lt;&gt;"Ativo"),"",IF(COUNTIFS($A$4:$A12593,$A12593,$G$4:$G12593,"Ativo")=1,1,0))</f>
        <v/>
      </c>
    </row>
    <row r="12594" spans="1:55" x14ac:dyDescent="0.3">
      <c r="A12594" s="76"/>
      <c r="B12594" s="104"/>
      <c r="C12594" s="76"/>
      <c r="D12594" s="77"/>
      <c r="E12594" s="12"/>
      <c r="F12594" s="78"/>
      <c r="G12594" s="77"/>
      <c r="H12594" s="79"/>
      <c r="BA12594" s="5" t="str">
        <f t="shared" si="196"/>
        <v/>
      </c>
      <c r="BB12594" s="5" t="str">
        <f>IF(OR($E12594="",$G12594&lt;&gt;"Ativo"),"",IF(COUNTIFS($E$4:$E12594,$E12594,$A$4:$A12594,$A12594,$G$4:$G12594,"Ativo")=1,1,0))</f>
        <v/>
      </c>
      <c r="BC12594" t="str">
        <f>IF(OR($A12594="",$G12594&lt;&gt;"Ativo"),"",IF(COUNTIFS($A$4:$A12594,$A12594,$G$4:$G12594,"Ativo")=1,1,0))</f>
        <v/>
      </c>
    </row>
    <row r="12595" spans="1:55" x14ac:dyDescent="0.3">
      <c r="A12595" s="76"/>
      <c r="B12595" s="104"/>
      <c r="C12595" s="76"/>
      <c r="D12595" s="77"/>
      <c r="E12595" s="12"/>
      <c r="F12595" s="78"/>
      <c r="G12595" s="77"/>
      <c r="H12595" s="79"/>
      <c r="BA12595" s="5" t="str">
        <f t="shared" si="196"/>
        <v/>
      </c>
      <c r="BB12595" s="5" t="str">
        <f>IF(OR($E12595="",$G12595&lt;&gt;"Ativo"),"",IF(COUNTIFS($E$4:$E12595,$E12595,$A$4:$A12595,$A12595,$G$4:$G12595,"Ativo")=1,1,0))</f>
        <v/>
      </c>
      <c r="BC12595" t="str">
        <f>IF(OR($A12595="",$G12595&lt;&gt;"Ativo"),"",IF(COUNTIFS($A$4:$A12595,$A12595,$G$4:$G12595,"Ativo")=1,1,0))</f>
        <v/>
      </c>
    </row>
    <row r="12596" spans="1:55" x14ac:dyDescent="0.3">
      <c r="A12596" s="76"/>
      <c r="B12596" s="104"/>
      <c r="C12596" s="76"/>
      <c r="D12596" s="77"/>
      <c r="E12596" s="12"/>
      <c r="F12596" s="78"/>
      <c r="G12596" s="77"/>
      <c r="H12596" s="79"/>
      <c r="BA12596" s="5" t="str">
        <f t="shared" si="196"/>
        <v/>
      </c>
      <c r="BB12596" s="5" t="str">
        <f>IF(OR($E12596="",$G12596&lt;&gt;"Ativo"),"",IF(COUNTIFS($E$4:$E12596,$E12596,$A$4:$A12596,$A12596,$G$4:$G12596,"Ativo")=1,1,0))</f>
        <v/>
      </c>
      <c r="BC12596" t="str">
        <f>IF(OR($A12596="",$G12596&lt;&gt;"Ativo"),"",IF(COUNTIFS($A$4:$A12596,$A12596,$G$4:$G12596,"Ativo")=1,1,0))</f>
        <v/>
      </c>
    </row>
    <row r="12597" spans="1:55" x14ac:dyDescent="0.3">
      <c r="A12597" s="76"/>
      <c r="B12597" s="104"/>
      <c r="C12597" s="76"/>
      <c r="D12597" s="77"/>
      <c r="E12597" s="12"/>
      <c r="F12597" s="78"/>
      <c r="G12597" s="77"/>
      <c r="H12597" s="79"/>
      <c r="BA12597" s="5" t="str">
        <f t="shared" si="196"/>
        <v/>
      </c>
      <c r="BB12597" s="5" t="str">
        <f>IF(OR($E12597="",$G12597&lt;&gt;"Ativo"),"",IF(COUNTIFS($E$4:$E12597,$E12597,$A$4:$A12597,$A12597,$G$4:$G12597,"Ativo")=1,1,0))</f>
        <v/>
      </c>
      <c r="BC12597" t="str">
        <f>IF(OR($A12597="",$G12597&lt;&gt;"Ativo"),"",IF(COUNTIFS($A$4:$A12597,$A12597,$G$4:$G12597,"Ativo")=1,1,0))</f>
        <v/>
      </c>
    </row>
    <row r="12598" spans="1:55" x14ac:dyDescent="0.3">
      <c r="A12598" s="76"/>
      <c r="B12598" s="104"/>
      <c r="C12598" s="76"/>
      <c r="D12598" s="77"/>
      <c r="E12598" s="12"/>
      <c r="F12598" s="78"/>
      <c r="G12598" s="77"/>
      <c r="H12598" s="79"/>
      <c r="BA12598" s="5" t="str">
        <f t="shared" si="196"/>
        <v/>
      </c>
      <c r="BB12598" s="5" t="str">
        <f>IF(OR($E12598="",$G12598&lt;&gt;"Ativo"),"",IF(COUNTIFS($E$4:$E12598,$E12598,$A$4:$A12598,$A12598,$G$4:$G12598,"Ativo")=1,1,0))</f>
        <v/>
      </c>
      <c r="BC12598" t="str">
        <f>IF(OR($A12598="",$G12598&lt;&gt;"Ativo"),"",IF(COUNTIFS($A$4:$A12598,$A12598,$G$4:$G12598,"Ativo")=1,1,0))</f>
        <v/>
      </c>
    </row>
    <row r="12599" spans="1:55" x14ac:dyDescent="0.3">
      <c r="A12599" s="76"/>
      <c r="B12599" s="104"/>
      <c r="C12599" s="76"/>
      <c r="D12599" s="77"/>
      <c r="E12599" s="12"/>
      <c r="F12599" s="78"/>
      <c r="G12599" s="77"/>
      <c r="H12599" s="79"/>
      <c r="BA12599" s="5" t="str">
        <f t="shared" si="196"/>
        <v/>
      </c>
      <c r="BB12599" s="5" t="str">
        <f>IF(OR($E12599="",$G12599&lt;&gt;"Ativo"),"",IF(COUNTIFS($E$4:$E12599,$E12599,$A$4:$A12599,$A12599,$G$4:$G12599,"Ativo")=1,1,0))</f>
        <v/>
      </c>
      <c r="BC12599" t="str">
        <f>IF(OR($A12599="",$G12599&lt;&gt;"Ativo"),"",IF(COUNTIFS($A$4:$A12599,$A12599,$G$4:$G12599,"Ativo")=1,1,0))</f>
        <v/>
      </c>
    </row>
    <row r="12600" spans="1:55" x14ac:dyDescent="0.3">
      <c r="A12600" s="76"/>
      <c r="B12600" s="104"/>
      <c r="C12600" s="76"/>
      <c r="D12600" s="77"/>
      <c r="E12600" s="12"/>
      <c r="F12600" s="78"/>
      <c r="G12600" s="77"/>
      <c r="H12600" s="79"/>
      <c r="BA12600" s="5" t="str">
        <f t="shared" si="196"/>
        <v/>
      </c>
      <c r="BB12600" s="5" t="str">
        <f>IF(OR($E12600="",$G12600&lt;&gt;"Ativo"),"",IF(COUNTIFS($E$4:$E12600,$E12600,$A$4:$A12600,$A12600,$G$4:$G12600,"Ativo")=1,1,0))</f>
        <v/>
      </c>
      <c r="BC12600" t="str">
        <f>IF(OR($A12600="",$G12600&lt;&gt;"Ativo"),"",IF(COUNTIFS($A$4:$A12600,$A12600,$G$4:$G12600,"Ativo")=1,1,0))</f>
        <v/>
      </c>
    </row>
    <row r="12601" spans="1:55" x14ac:dyDescent="0.3">
      <c r="A12601" s="76"/>
      <c r="B12601" s="104"/>
      <c r="C12601" s="76"/>
      <c r="D12601" s="77"/>
      <c r="E12601" s="12"/>
      <c r="F12601" s="78"/>
      <c r="G12601" s="77"/>
      <c r="H12601" s="79"/>
      <c r="BA12601" s="5" t="str">
        <f t="shared" si="196"/>
        <v/>
      </c>
      <c r="BB12601" s="5" t="str">
        <f>IF(OR($E12601="",$G12601&lt;&gt;"Ativo"),"",IF(COUNTIFS($E$4:$E12601,$E12601,$A$4:$A12601,$A12601,$G$4:$G12601,"Ativo")=1,1,0))</f>
        <v/>
      </c>
      <c r="BC12601" t="str">
        <f>IF(OR($A12601="",$G12601&lt;&gt;"Ativo"),"",IF(COUNTIFS($A$4:$A12601,$A12601,$G$4:$G12601,"Ativo")=1,1,0))</f>
        <v/>
      </c>
    </row>
    <row r="12602" spans="1:55" x14ac:dyDescent="0.3">
      <c r="A12602" s="76"/>
      <c r="B12602" s="104"/>
      <c r="C12602" s="76"/>
      <c r="D12602" s="77"/>
      <c r="E12602" s="12"/>
      <c r="F12602" s="78"/>
      <c r="G12602" s="77"/>
      <c r="H12602" s="79"/>
      <c r="BA12602" s="5" t="str">
        <f t="shared" si="196"/>
        <v/>
      </c>
      <c r="BB12602" s="5" t="str">
        <f>IF(OR($E12602="",$G12602&lt;&gt;"Ativo"),"",IF(COUNTIFS($E$4:$E12602,$E12602,$A$4:$A12602,$A12602,$G$4:$G12602,"Ativo")=1,1,0))</f>
        <v/>
      </c>
      <c r="BC12602" t="str">
        <f>IF(OR($A12602="",$G12602&lt;&gt;"Ativo"),"",IF(COUNTIFS($A$4:$A12602,$A12602,$G$4:$G12602,"Ativo")=1,1,0))</f>
        <v/>
      </c>
    </row>
    <row r="12603" spans="1:55" x14ac:dyDescent="0.3">
      <c r="A12603" s="76"/>
      <c r="B12603" s="104"/>
      <c r="C12603" s="76"/>
      <c r="D12603" s="77"/>
      <c r="E12603" s="12"/>
      <c r="F12603" s="78"/>
      <c r="G12603" s="77"/>
      <c r="H12603" s="79"/>
      <c r="BA12603" s="5" t="str">
        <f t="shared" si="196"/>
        <v/>
      </c>
      <c r="BB12603" s="5" t="str">
        <f>IF(OR($E12603="",$G12603&lt;&gt;"Ativo"),"",IF(COUNTIFS($E$4:$E12603,$E12603,$A$4:$A12603,$A12603,$G$4:$G12603,"Ativo")=1,1,0))</f>
        <v/>
      </c>
      <c r="BC12603" t="str">
        <f>IF(OR($A12603="",$G12603&lt;&gt;"Ativo"),"",IF(COUNTIFS($A$4:$A12603,$A12603,$G$4:$G12603,"Ativo")=1,1,0))</f>
        <v/>
      </c>
    </row>
    <row r="12604" spans="1:55" x14ac:dyDescent="0.3">
      <c r="A12604" s="76"/>
      <c r="B12604" s="104"/>
      <c r="C12604" s="76"/>
      <c r="D12604" s="77"/>
      <c r="E12604" s="12"/>
      <c r="F12604" s="78"/>
      <c r="G12604" s="77"/>
      <c r="H12604" s="79"/>
      <c r="BA12604" s="5" t="str">
        <f t="shared" si="196"/>
        <v/>
      </c>
      <c r="BB12604" s="5" t="str">
        <f>IF(OR($E12604="",$G12604&lt;&gt;"Ativo"),"",IF(COUNTIFS($E$4:$E12604,$E12604,$A$4:$A12604,$A12604,$G$4:$G12604,"Ativo")=1,1,0))</f>
        <v/>
      </c>
      <c r="BC12604" t="str">
        <f>IF(OR($A12604="",$G12604&lt;&gt;"Ativo"),"",IF(COUNTIFS($A$4:$A12604,$A12604,$G$4:$G12604,"Ativo")=1,1,0))</f>
        <v/>
      </c>
    </row>
    <row r="12605" spans="1:55" x14ac:dyDescent="0.3">
      <c r="A12605" s="76"/>
      <c r="B12605" s="104"/>
      <c r="C12605" s="76"/>
      <c r="D12605" s="77"/>
      <c r="E12605" s="12"/>
      <c r="F12605" s="78"/>
      <c r="G12605" s="77"/>
      <c r="H12605" s="79"/>
      <c r="BA12605" s="5" t="str">
        <f t="shared" si="196"/>
        <v/>
      </c>
      <c r="BB12605" s="5" t="str">
        <f>IF(OR($E12605="",$G12605&lt;&gt;"Ativo"),"",IF(COUNTIFS($E$4:$E12605,$E12605,$A$4:$A12605,$A12605,$G$4:$G12605,"Ativo")=1,1,0))</f>
        <v/>
      </c>
      <c r="BC12605" t="str">
        <f>IF(OR($A12605="",$G12605&lt;&gt;"Ativo"),"",IF(COUNTIFS($A$4:$A12605,$A12605,$G$4:$G12605,"Ativo")=1,1,0))</f>
        <v/>
      </c>
    </row>
    <row r="12606" spans="1:55" x14ac:dyDescent="0.3">
      <c r="A12606" s="76"/>
      <c r="B12606" s="104"/>
      <c r="C12606" s="76"/>
      <c r="D12606" s="77"/>
      <c r="E12606" s="12"/>
      <c r="F12606" s="78"/>
      <c r="G12606" s="77"/>
      <c r="H12606" s="79"/>
      <c r="BA12606" s="5" t="str">
        <f t="shared" si="196"/>
        <v/>
      </c>
      <c r="BB12606" s="5" t="str">
        <f>IF(OR($E12606="",$G12606&lt;&gt;"Ativo"),"",IF(COUNTIFS($E$4:$E12606,$E12606,$A$4:$A12606,$A12606,$G$4:$G12606,"Ativo")=1,1,0))</f>
        <v/>
      </c>
      <c r="BC12606" t="str">
        <f>IF(OR($A12606="",$G12606&lt;&gt;"Ativo"),"",IF(COUNTIFS($A$4:$A12606,$A12606,$G$4:$G12606,"Ativo")=1,1,0))</f>
        <v/>
      </c>
    </row>
    <row r="12607" spans="1:55" x14ac:dyDescent="0.3">
      <c r="A12607" s="76"/>
      <c r="B12607" s="104"/>
      <c r="C12607" s="76"/>
      <c r="D12607" s="77"/>
      <c r="E12607" s="12"/>
      <c r="F12607" s="78"/>
      <c r="G12607" s="77"/>
      <c r="H12607" s="79"/>
      <c r="BA12607" s="5" t="str">
        <f t="shared" si="196"/>
        <v/>
      </c>
      <c r="BB12607" s="5" t="str">
        <f>IF(OR($E12607="",$G12607&lt;&gt;"Ativo"),"",IF(COUNTIFS($E$4:$E12607,$E12607,$A$4:$A12607,$A12607,$G$4:$G12607,"Ativo")=1,1,0))</f>
        <v/>
      </c>
      <c r="BC12607" t="str">
        <f>IF(OR($A12607="",$G12607&lt;&gt;"Ativo"),"",IF(COUNTIFS($A$4:$A12607,$A12607,$G$4:$G12607,"Ativo")=1,1,0))</f>
        <v/>
      </c>
    </row>
    <row r="12608" spans="1:55" x14ac:dyDescent="0.3">
      <c r="A12608" s="76"/>
      <c r="B12608" s="104"/>
      <c r="C12608" s="76"/>
      <c r="D12608" s="77"/>
      <c r="E12608" s="12"/>
      <c r="F12608" s="78"/>
      <c r="G12608" s="77"/>
      <c r="H12608" s="79"/>
      <c r="BA12608" s="5" t="str">
        <f t="shared" si="196"/>
        <v/>
      </c>
      <c r="BB12608" s="5" t="str">
        <f>IF(OR($E12608="",$G12608&lt;&gt;"Ativo"),"",IF(COUNTIFS($E$4:$E12608,$E12608,$A$4:$A12608,$A12608,$G$4:$G12608,"Ativo")=1,1,0))</f>
        <v/>
      </c>
      <c r="BC12608" t="str">
        <f>IF(OR($A12608="",$G12608&lt;&gt;"Ativo"),"",IF(COUNTIFS($A$4:$A12608,$A12608,$G$4:$G12608,"Ativo")=1,1,0))</f>
        <v/>
      </c>
    </row>
    <row r="12609" spans="1:55" x14ac:dyDescent="0.3">
      <c r="A12609" s="76"/>
      <c r="B12609" s="104"/>
      <c r="C12609" s="76"/>
      <c r="D12609" s="77"/>
      <c r="E12609" s="12"/>
      <c r="F12609" s="78"/>
      <c r="G12609" s="77"/>
      <c r="H12609" s="79"/>
      <c r="BA12609" s="5" t="str">
        <f t="shared" si="196"/>
        <v/>
      </c>
      <c r="BB12609" s="5" t="str">
        <f>IF(OR($E12609="",$G12609&lt;&gt;"Ativo"),"",IF(COUNTIFS($E$4:$E12609,$E12609,$A$4:$A12609,$A12609,$G$4:$G12609,"Ativo")=1,1,0))</f>
        <v/>
      </c>
      <c r="BC12609" t="str">
        <f>IF(OR($A12609="",$G12609&lt;&gt;"Ativo"),"",IF(COUNTIFS($A$4:$A12609,$A12609,$G$4:$G12609,"Ativo")=1,1,0))</f>
        <v/>
      </c>
    </row>
    <row r="12610" spans="1:55" x14ac:dyDescent="0.3">
      <c r="A12610" s="76"/>
      <c r="B12610" s="104"/>
      <c r="C12610" s="76"/>
      <c r="D12610" s="77"/>
      <c r="E12610" s="12"/>
      <c r="F12610" s="78"/>
      <c r="G12610" s="77"/>
      <c r="H12610" s="79"/>
      <c r="BA12610" s="5" t="str">
        <f t="shared" si="196"/>
        <v/>
      </c>
      <c r="BB12610" s="5" t="str">
        <f>IF(OR($E12610="",$G12610&lt;&gt;"Ativo"),"",IF(COUNTIFS($E$4:$E12610,$E12610,$A$4:$A12610,$A12610,$G$4:$G12610,"Ativo")=1,1,0))</f>
        <v/>
      </c>
      <c r="BC12610" t="str">
        <f>IF(OR($A12610="",$G12610&lt;&gt;"Ativo"),"",IF(COUNTIFS($A$4:$A12610,$A12610,$G$4:$G12610,"Ativo")=1,1,0))</f>
        <v/>
      </c>
    </row>
    <row r="12611" spans="1:55" x14ac:dyDescent="0.3">
      <c r="A12611" s="76"/>
      <c r="B12611" s="104"/>
      <c r="C12611" s="76"/>
      <c r="D12611" s="77"/>
      <c r="E12611" s="12"/>
      <c r="F12611" s="78"/>
      <c r="G12611" s="77"/>
      <c r="H12611" s="79"/>
      <c r="BA12611" s="5" t="str">
        <f t="shared" si="196"/>
        <v/>
      </c>
      <c r="BB12611" s="5" t="str">
        <f>IF(OR($E12611="",$G12611&lt;&gt;"Ativo"),"",IF(COUNTIFS($E$4:$E12611,$E12611,$A$4:$A12611,$A12611,$G$4:$G12611,"Ativo")=1,1,0))</f>
        <v/>
      </c>
      <c r="BC12611" t="str">
        <f>IF(OR($A12611="",$G12611&lt;&gt;"Ativo"),"",IF(COUNTIFS($A$4:$A12611,$A12611,$G$4:$G12611,"Ativo")=1,1,0))</f>
        <v/>
      </c>
    </row>
    <row r="12612" spans="1:55" x14ac:dyDescent="0.3">
      <c r="A12612" s="76"/>
      <c r="B12612" s="104"/>
      <c r="C12612" s="76"/>
      <c r="D12612" s="77"/>
      <c r="E12612" s="12"/>
      <c r="F12612" s="78"/>
      <c r="G12612" s="77"/>
      <c r="H12612" s="79"/>
      <c r="BA12612" s="5" t="str">
        <f t="shared" ref="BA12612:BA12675" si="197">IF($D12612="","",MID($D12612,4,LEN($D12612)-5))</f>
        <v/>
      </c>
      <c r="BB12612" s="5" t="str">
        <f>IF(OR($E12612="",$G12612&lt;&gt;"Ativo"),"",IF(COUNTIFS($E$4:$E12612,$E12612,$A$4:$A12612,$A12612,$G$4:$G12612,"Ativo")=1,1,0))</f>
        <v/>
      </c>
      <c r="BC12612" t="str">
        <f>IF(OR($A12612="",$G12612&lt;&gt;"Ativo"),"",IF(COUNTIFS($A$4:$A12612,$A12612,$G$4:$G12612,"Ativo")=1,1,0))</f>
        <v/>
      </c>
    </row>
    <row r="12613" spans="1:55" x14ac:dyDescent="0.3">
      <c r="A12613" s="76"/>
      <c r="B12613" s="104"/>
      <c r="C12613" s="76"/>
      <c r="D12613" s="77"/>
      <c r="E12613" s="12"/>
      <c r="F12613" s="78"/>
      <c r="G12613" s="77"/>
      <c r="H12613" s="79"/>
      <c r="BA12613" s="5" t="str">
        <f t="shared" si="197"/>
        <v/>
      </c>
      <c r="BB12613" s="5" t="str">
        <f>IF(OR($E12613="",$G12613&lt;&gt;"Ativo"),"",IF(COUNTIFS($E$4:$E12613,$E12613,$A$4:$A12613,$A12613,$G$4:$G12613,"Ativo")=1,1,0))</f>
        <v/>
      </c>
      <c r="BC12613" t="str">
        <f>IF(OR($A12613="",$G12613&lt;&gt;"Ativo"),"",IF(COUNTIFS($A$4:$A12613,$A12613,$G$4:$G12613,"Ativo")=1,1,0))</f>
        <v/>
      </c>
    </row>
    <row r="12614" spans="1:55" x14ac:dyDescent="0.3">
      <c r="A12614" s="76"/>
      <c r="B12614" s="104"/>
      <c r="C12614" s="76"/>
      <c r="D12614" s="77"/>
      <c r="E12614" s="12"/>
      <c r="F12614" s="78"/>
      <c r="G12614" s="77"/>
      <c r="H12614" s="79"/>
      <c r="BA12614" s="5" t="str">
        <f t="shared" si="197"/>
        <v/>
      </c>
      <c r="BB12614" s="5" t="str">
        <f>IF(OR($E12614="",$G12614&lt;&gt;"Ativo"),"",IF(COUNTIFS($E$4:$E12614,$E12614,$A$4:$A12614,$A12614,$G$4:$G12614,"Ativo")=1,1,0))</f>
        <v/>
      </c>
      <c r="BC12614" t="str">
        <f>IF(OR($A12614="",$G12614&lt;&gt;"Ativo"),"",IF(COUNTIFS($A$4:$A12614,$A12614,$G$4:$G12614,"Ativo")=1,1,0))</f>
        <v/>
      </c>
    </row>
    <row r="12615" spans="1:55" x14ac:dyDescent="0.3">
      <c r="A12615" s="76"/>
      <c r="B12615" s="104"/>
      <c r="C12615" s="76"/>
      <c r="D12615" s="77"/>
      <c r="E12615" s="12"/>
      <c r="F12615" s="78"/>
      <c r="G12615" s="77"/>
      <c r="H12615" s="79"/>
      <c r="BA12615" s="5" t="str">
        <f t="shared" si="197"/>
        <v/>
      </c>
      <c r="BB12615" s="5" t="str">
        <f>IF(OR($E12615="",$G12615&lt;&gt;"Ativo"),"",IF(COUNTIFS($E$4:$E12615,$E12615,$A$4:$A12615,$A12615,$G$4:$G12615,"Ativo")=1,1,0))</f>
        <v/>
      </c>
      <c r="BC12615" t="str">
        <f>IF(OR($A12615="",$G12615&lt;&gt;"Ativo"),"",IF(COUNTIFS($A$4:$A12615,$A12615,$G$4:$G12615,"Ativo")=1,1,0))</f>
        <v/>
      </c>
    </row>
    <row r="12616" spans="1:55" x14ac:dyDescent="0.3">
      <c r="A12616" s="76"/>
      <c r="B12616" s="104"/>
      <c r="C12616" s="76"/>
      <c r="D12616" s="77"/>
      <c r="E12616" s="12"/>
      <c r="F12616" s="78"/>
      <c r="G12616" s="77"/>
      <c r="H12616" s="79"/>
      <c r="BA12616" s="5" t="str">
        <f t="shared" si="197"/>
        <v/>
      </c>
      <c r="BB12616" s="5" t="str">
        <f>IF(OR($E12616="",$G12616&lt;&gt;"Ativo"),"",IF(COUNTIFS($E$4:$E12616,$E12616,$A$4:$A12616,$A12616,$G$4:$G12616,"Ativo")=1,1,0))</f>
        <v/>
      </c>
      <c r="BC12616" t="str">
        <f>IF(OR($A12616="",$G12616&lt;&gt;"Ativo"),"",IF(COUNTIFS($A$4:$A12616,$A12616,$G$4:$G12616,"Ativo")=1,1,0))</f>
        <v/>
      </c>
    </row>
    <row r="12617" spans="1:55" x14ac:dyDescent="0.3">
      <c r="A12617" s="76"/>
      <c r="B12617" s="104"/>
      <c r="C12617" s="76"/>
      <c r="D12617" s="77"/>
      <c r="E12617" s="12"/>
      <c r="F12617" s="78"/>
      <c r="G12617" s="77"/>
      <c r="H12617" s="79"/>
      <c r="BA12617" s="5" t="str">
        <f t="shared" si="197"/>
        <v/>
      </c>
      <c r="BB12617" s="5" t="str">
        <f>IF(OR($E12617="",$G12617&lt;&gt;"Ativo"),"",IF(COUNTIFS($E$4:$E12617,$E12617,$A$4:$A12617,$A12617,$G$4:$G12617,"Ativo")=1,1,0))</f>
        <v/>
      </c>
      <c r="BC12617" t="str">
        <f>IF(OR($A12617="",$G12617&lt;&gt;"Ativo"),"",IF(COUNTIFS($A$4:$A12617,$A12617,$G$4:$G12617,"Ativo")=1,1,0))</f>
        <v/>
      </c>
    </row>
    <row r="12618" spans="1:55" x14ac:dyDescent="0.3">
      <c r="A12618" s="76"/>
      <c r="B12618" s="104"/>
      <c r="C12618" s="76"/>
      <c r="D12618" s="77"/>
      <c r="E12618" s="12"/>
      <c r="F12618" s="78"/>
      <c r="G12618" s="77"/>
      <c r="H12618" s="79"/>
      <c r="BA12618" s="5" t="str">
        <f t="shared" si="197"/>
        <v/>
      </c>
      <c r="BB12618" s="5" t="str">
        <f>IF(OR($E12618="",$G12618&lt;&gt;"Ativo"),"",IF(COUNTIFS($E$4:$E12618,$E12618,$A$4:$A12618,$A12618,$G$4:$G12618,"Ativo")=1,1,0))</f>
        <v/>
      </c>
      <c r="BC12618" t="str">
        <f>IF(OR($A12618="",$G12618&lt;&gt;"Ativo"),"",IF(COUNTIFS($A$4:$A12618,$A12618,$G$4:$G12618,"Ativo")=1,1,0))</f>
        <v/>
      </c>
    </row>
    <row r="12619" spans="1:55" x14ac:dyDescent="0.3">
      <c r="A12619" s="76"/>
      <c r="B12619" s="104"/>
      <c r="C12619" s="76"/>
      <c r="D12619" s="77"/>
      <c r="E12619" s="12"/>
      <c r="F12619" s="78"/>
      <c r="G12619" s="77"/>
      <c r="H12619" s="79"/>
      <c r="BA12619" s="5" t="str">
        <f t="shared" si="197"/>
        <v/>
      </c>
      <c r="BB12619" s="5" t="str">
        <f>IF(OR($E12619="",$G12619&lt;&gt;"Ativo"),"",IF(COUNTIFS($E$4:$E12619,$E12619,$A$4:$A12619,$A12619,$G$4:$G12619,"Ativo")=1,1,0))</f>
        <v/>
      </c>
      <c r="BC12619" t="str">
        <f>IF(OR($A12619="",$G12619&lt;&gt;"Ativo"),"",IF(COUNTIFS($A$4:$A12619,$A12619,$G$4:$G12619,"Ativo")=1,1,0))</f>
        <v/>
      </c>
    </row>
    <row r="12620" spans="1:55" x14ac:dyDescent="0.3">
      <c r="A12620" s="76"/>
      <c r="B12620" s="104"/>
      <c r="C12620" s="76"/>
      <c r="D12620" s="77"/>
      <c r="E12620" s="12"/>
      <c r="F12620" s="78"/>
      <c r="G12620" s="77"/>
      <c r="H12620" s="79"/>
      <c r="BA12620" s="5" t="str">
        <f t="shared" si="197"/>
        <v/>
      </c>
      <c r="BB12620" s="5" t="str">
        <f>IF(OR($E12620="",$G12620&lt;&gt;"Ativo"),"",IF(COUNTIFS($E$4:$E12620,$E12620,$A$4:$A12620,$A12620,$G$4:$G12620,"Ativo")=1,1,0))</f>
        <v/>
      </c>
      <c r="BC12620" t="str">
        <f>IF(OR($A12620="",$G12620&lt;&gt;"Ativo"),"",IF(COUNTIFS($A$4:$A12620,$A12620,$G$4:$G12620,"Ativo")=1,1,0))</f>
        <v/>
      </c>
    </row>
    <row r="12621" spans="1:55" x14ac:dyDescent="0.3">
      <c r="A12621" s="76"/>
      <c r="B12621" s="104"/>
      <c r="C12621" s="76"/>
      <c r="D12621" s="77"/>
      <c r="E12621" s="12"/>
      <c r="F12621" s="78"/>
      <c r="G12621" s="77"/>
      <c r="H12621" s="79"/>
      <c r="BA12621" s="5" t="str">
        <f t="shared" si="197"/>
        <v/>
      </c>
      <c r="BB12621" s="5" t="str">
        <f>IF(OR($E12621="",$G12621&lt;&gt;"Ativo"),"",IF(COUNTIFS($E$4:$E12621,$E12621,$A$4:$A12621,$A12621,$G$4:$G12621,"Ativo")=1,1,0))</f>
        <v/>
      </c>
      <c r="BC12621" t="str">
        <f>IF(OR($A12621="",$G12621&lt;&gt;"Ativo"),"",IF(COUNTIFS($A$4:$A12621,$A12621,$G$4:$G12621,"Ativo")=1,1,0))</f>
        <v/>
      </c>
    </row>
    <row r="12622" spans="1:55" x14ac:dyDescent="0.3">
      <c r="A12622" s="76"/>
      <c r="B12622" s="104"/>
      <c r="C12622" s="76"/>
      <c r="D12622" s="77"/>
      <c r="E12622" s="12"/>
      <c r="F12622" s="78"/>
      <c r="G12622" s="77"/>
      <c r="H12622" s="79"/>
      <c r="BA12622" s="5" t="str">
        <f t="shared" si="197"/>
        <v/>
      </c>
      <c r="BB12622" s="5" t="str">
        <f>IF(OR($E12622="",$G12622&lt;&gt;"Ativo"),"",IF(COUNTIFS($E$4:$E12622,$E12622,$A$4:$A12622,$A12622,$G$4:$G12622,"Ativo")=1,1,0))</f>
        <v/>
      </c>
      <c r="BC12622" t="str">
        <f>IF(OR($A12622="",$G12622&lt;&gt;"Ativo"),"",IF(COUNTIFS($A$4:$A12622,$A12622,$G$4:$G12622,"Ativo")=1,1,0))</f>
        <v/>
      </c>
    </row>
    <row r="12623" spans="1:55" x14ac:dyDescent="0.3">
      <c r="A12623" s="76"/>
      <c r="B12623" s="104"/>
      <c r="C12623" s="76"/>
      <c r="D12623" s="77"/>
      <c r="E12623" s="12"/>
      <c r="F12623" s="78"/>
      <c r="G12623" s="77"/>
      <c r="H12623" s="79"/>
      <c r="BA12623" s="5" t="str">
        <f t="shared" si="197"/>
        <v/>
      </c>
      <c r="BB12623" s="5" t="str">
        <f>IF(OR($E12623="",$G12623&lt;&gt;"Ativo"),"",IF(COUNTIFS($E$4:$E12623,$E12623,$A$4:$A12623,$A12623,$G$4:$G12623,"Ativo")=1,1,0))</f>
        <v/>
      </c>
      <c r="BC12623" t="str">
        <f>IF(OR($A12623="",$G12623&lt;&gt;"Ativo"),"",IF(COUNTIFS($A$4:$A12623,$A12623,$G$4:$G12623,"Ativo")=1,1,0))</f>
        <v/>
      </c>
    </row>
    <row r="12624" spans="1:55" x14ac:dyDescent="0.3">
      <c r="A12624" s="76"/>
      <c r="B12624" s="104"/>
      <c r="C12624" s="76"/>
      <c r="D12624" s="77"/>
      <c r="E12624" s="12"/>
      <c r="F12624" s="78"/>
      <c r="G12624" s="77"/>
      <c r="H12624" s="79"/>
      <c r="BA12624" s="5" t="str">
        <f t="shared" si="197"/>
        <v/>
      </c>
      <c r="BB12624" s="5" t="str">
        <f>IF(OR($E12624="",$G12624&lt;&gt;"Ativo"),"",IF(COUNTIFS($E$4:$E12624,$E12624,$A$4:$A12624,$A12624,$G$4:$G12624,"Ativo")=1,1,0))</f>
        <v/>
      </c>
      <c r="BC12624" t="str">
        <f>IF(OR($A12624="",$G12624&lt;&gt;"Ativo"),"",IF(COUNTIFS($A$4:$A12624,$A12624,$G$4:$G12624,"Ativo")=1,1,0))</f>
        <v/>
      </c>
    </row>
    <row r="12625" spans="1:55" x14ac:dyDescent="0.3">
      <c r="A12625" s="76"/>
      <c r="B12625" s="104"/>
      <c r="C12625" s="76"/>
      <c r="D12625" s="77"/>
      <c r="E12625" s="12"/>
      <c r="F12625" s="78"/>
      <c r="G12625" s="77"/>
      <c r="H12625" s="79"/>
      <c r="BA12625" s="5" t="str">
        <f t="shared" si="197"/>
        <v/>
      </c>
      <c r="BB12625" s="5" t="str">
        <f>IF(OR($E12625="",$G12625&lt;&gt;"Ativo"),"",IF(COUNTIFS($E$4:$E12625,$E12625,$A$4:$A12625,$A12625,$G$4:$G12625,"Ativo")=1,1,0))</f>
        <v/>
      </c>
      <c r="BC12625" t="str">
        <f>IF(OR($A12625="",$G12625&lt;&gt;"Ativo"),"",IF(COUNTIFS($A$4:$A12625,$A12625,$G$4:$G12625,"Ativo")=1,1,0))</f>
        <v/>
      </c>
    </row>
    <row r="12626" spans="1:55" x14ac:dyDescent="0.3">
      <c r="A12626" s="76"/>
      <c r="B12626" s="104"/>
      <c r="C12626" s="76"/>
      <c r="D12626" s="77"/>
      <c r="E12626" s="12"/>
      <c r="F12626" s="78"/>
      <c r="G12626" s="77"/>
      <c r="H12626" s="79"/>
      <c r="BA12626" s="5" t="str">
        <f t="shared" si="197"/>
        <v/>
      </c>
      <c r="BB12626" s="5" t="str">
        <f>IF(OR($E12626="",$G12626&lt;&gt;"Ativo"),"",IF(COUNTIFS($E$4:$E12626,$E12626,$A$4:$A12626,$A12626,$G$4:$G12626,"Ativo")=1,1,0))</f>
        <v/>
      </c>
      <c r="BC12626" t="str">
        <f>IF(OR($A12626="",$G12626&lt;&gt;"Ativo"),"",IF(COUNTIFS($A$4:$A12626,$A12626,$G$4:$G12626,"Ativo")=1,1,0))</f>
        <v/>
      </c>
    </row>
    <row r="12627" spans="1:55" x14ac:dyDescent="0.3">
      <c r="A12627" s="76"/>
      <c r="B12627" s="104"/>
      <c r="C12627" s="76"/>
      <c r="D12627" s="77"/>
      <c r="E12627" s="12"/>
      <c r="F12627" s="78"/>
      <c r="G12627" s="77"/>
      <c r="H12627" s="79"/>
      <c r="BA12627" s="5" t="str">
        <f t="shared" si="197"/>
        <v/>
      </c>
      <c r="BB12627" s="5" t="str">
        <f>IF(OR($E12627="",$G12627&lt;&gt;"Ativo"),"",IF(COUNTIFS($E$4:$E12627,$E12627,$A$4:$A12627,$A12627,$G$4:$G12627,"Ativo")=1,1,0))</f>
        <v/>
      </c>
      <c r="BC12627" t="str">
        <f>IF(OR($A12627="",$G12627&lt;&gt;"Ativo"),"",IF(COUNTIFS($A$4:$A12627,$A12627,$G$4:$G12627,"Ativo")=1,1,0))</f>
        <v/>
      </c>
    </row>
    <row r="12628" spans="1:55" x14ac:dyDescent="0.3">
      <c r="A12628" s="76"/>
      <c r="B12628" s="104"/>
      <c r="C12628" s="76"/>
      <c r="D12628" s="77"/>
      <c r="E12628" s="12"/>
      <c r="F12628" s="78"/>
      <c r="G12628" s="77"/>
      <c r="H12628" s="79"/>
      <c r="BA12628" s="5" t="str">
        <f t="shared" si="197"/>
        <v/>
      </c>
      <c r="BB12628" s="5" t="str">
        <f>IF(OR($E12628="",$G12628&lt;&gt;"Ativo"),"",IF(COUNTIFS($E$4:$E12628,$E12628,$A$4:$A12628,$A12628,$G$4:$G12628,"Ativo")=1,1,0))</f>
        <v/>
      </c>
      <c r="BC12628" t="str">
        <f>IF(OR($A12628="",$G12628&lt;&gt;"Ativo"),"",IF(COUNTIFS($A$4:$A12628,$A12628,$G$4:$G12628,"Ativo")=1,1,0))</f>
        <v/>
      </c>
    </row>
    <row r="12629" spans="1:55" x14ac:dyDescent="0.3">
      <c r="A12629" s="76"/>
      <c r="B12629" s="104"/>
      <c r="C12629" s="76"/>
      <c r="D12629" s="77"/>
      <c r="E12629" s="12"/>
      <c r="F12629" s="78"/>
      <c r="G12629" s="77"/>
      <c r="H12629" s="79"/>
      <c r="BA12629" s="5" t="str">
        <f t="shared" si="197"/>
        <v/>
      </c>
      <c r="BB12629" s="5" t="str">
        <f>IF(OR($E12629="",$G12629&lt;&gt;"Ativo"),"",IF(COUNTIFS($E$4:$E12629,$E12629,$A$4:$A12629,$A12629,$G$4:$G12629,"Ativo")=1,1,0))</f>
        <v/>
      </c>
      <c r="BC12629" t="str">
        <f>IF(OR($A12629="",$G12629&lt;&gt;"Ativo"),"",IF(COUNTIFS($A$4:$A12629,$A12629,$G$4:$G12629,"Ativo")=1,1,0))</f>
        <v/>
      </c>
    </row>
    <row r="12630" spans="1:55" x14ac:dyDescent="0.3">
      <c r="A12630" s="76"/>
      <c r="B12630" s="104"/>
      <c r="C12630" s="76"/>
      <c r="D12630" s="77"/>
      <c r="E12630" s="12"/>
      <c r="F12630" s="78"/>
      <c r="G12630" s="77"/>
      <c r="H12630" s="79"/>
      <c r="BA12630" s="5" t="str">
        <f t="shared" si="197"/>
        <v/>
      </c>
      <c r="BB12630" s="5" t="str">
        <f>IF(OR($E12630="",$G12630&lt;&gt;"Ativo"),"",IF(COUNTIFS($E$4:$E12630,$E12630,$A$4:$A12630,$A12630,$G$4:$G12630,"Ativo")=1,1,0))</f>
        <v/>
      </c>
      <c r="BC12630" t="str">
        <f>IF(OR($A12630="",$G12630&lt;&gt;"Ativo"),"",IF(COUNTIFS($A$4:$A12630,$A12630,$G$4:$G12630,"Ativo")=1,1,0))</f>
        <v/>
      </c>
    </row>
    <row r="12631" spans="1:55" x14ac:dyDescent="0.3">
      <c r="A12631" s="76"/>
      <c r="B12631" s="104"/>
      <c r="C12631" s="76"/>
      <c r="D12631" s="77"/>
      <c r="E12631" s="12"/>
      <c r="F12631" s="78"/>
      <c r="G12631" s="77"/>
      <c r="H12631" s="79"/>
      <c r="BA12631" s="5" t="str">
        <f t="shared" si="197"/>
        <v/>
      </c>
      <c r="BB12631" s="5" t="str">
        <f>IF(OR($E12631="",$G12631&lt;&gt;"Ativo"),"",IF(COUNTIFS($E$4:$E12631,$E12631,$A$4:$A12631,$A12631,$G$4:$G12631,"Ativo")=1,1,0))</f>
        <v/>
      </c>
      <c r="BC12631" t="str">
        <f>IF(OR($A12631="",$G12631&lt;&gt;"Ativo"),"",IF(COUNTIFS($A$4:$A12631,$A12631,$G$4:$G12631,"Ativo")=1,1,0))</f>
        <v/>
      </c>
    </row>
    <row r="12632" spans="1:55" x14ac:dyDescent="0.3">
      <c r="A12632" s="76"/>
      <c r="B12632" s="104"/>
      <c r="C12632" s="76"/>
      <c r="D12632" s="77"/>
      <c r="E12632" s="12"/>
      <c r="F12632" s="78"/>
      <c r="G12632" s="77"/>
      <c r="H12632" s="79"/>
      <c r="BA12632" s="5" t="str">
        <f t="shared" si="197"/>
        <v/>
      </c>
      <c r="BB12632" s="5" t="str">
        <f>IF(OR($E12632="",$G12632&lt;&gt;"Ativo"),"",IF(COUNTIFS($E$4:$E12632,$E12632,$A$4:$A12632,$A12632,$G$4:$G12632,"Ativo")=1,1,0))</f>
        <v/>
      </c>
      <c r="BC12632" t="str">
        <f>IF(OR($A12632="",$G12632&lt;&gt;"Ativo"),"",IF(COUNTIFS($A$4:$A12632,$A12632,$G$4:$G12632,"Ativo")=1,1,0))</f>
        <v/>
      </c>
    </row>
    <row r="12633" spans="1:55" x14ac:dyDescent="0.3">
      <c r="A12633" s="76"/>
      <c r="B12633" s="104"/>
      <c r="C12633" s="76"/>
      <c r="D12633" s="77"/>
      <c r="E12633" s="12"/>
      <c r="F12633" s="78"/>
      <c r="G12633" s="77"/>
      <c r="H12633" s="79"/>
      <c r="BA12633" s="5" t="str">
        <f t="shared" si="197"/>
        <v/>
      </c>
      <c r="BB12633" s="5" t="str">
        <f>IF(OR($E12633="",$G12633&lt;&gt;"Ativo"),"",IF(COUNTIFS($E$4:$E12633,$E12633,$A$4:$A12633,$A12633,$G$4:$G12633,"Ativo")=1,1,0))</f>
        <v/>
      </c>
      <c r="BC12633" t="str">
        <f>IF(OR($A12633="",$G12633&lt;&gt;"Ativo"),"",IF(COUNTIFS($A$4:$A12633,$A12633,$G$4:$G12633,"Ativo")=1,1,0))</f>
        <v/>
      </c>
    </row>
    <row r="12634" spans="1:55" x14ac:dyDescent="0.3">
      <c r="A12634" s="76"/>
      <c r="B12634" s="104"/>
      <c r="C12634" s="76"/>
      <c r="D12634" s="77"/>
      <c r="E12634" s="12"/>
      <c r="F12634" s="78"/>
      <c r="G12634" s="77"/>
      <c r="H12634" s="79"/>
      <c r="BA12634" s="5" t="str">
        <f t="shared" si="197"/>
        <v/>
      </c>
      <c r="BB12634" s="5" t="str">
        <f>IF(OR($E12634="",$G12634&lt;&gt;"Ativo"),"",IF(COUNTIFS($E$4:$E12634,$E12634,$A$4:$A12634,$A12634,$G$4:$G12634,"Ativo")=1,1,0))</f>
        <v/>
      </c>
      <c r="BC12634" t="str">
        <f>IF(OR($A12634="",$G12634&lt;&gt;"Ativo"),"",IF(COUNTIFS($A$4:$A12634,$A12634,$G$4:$G12634,"Ativo")=1,1,0))</f>
        <v/>
      </c>
    </row>
    <row r="12635" spans="1:55" x14ac:dyDescent="0.3">
      <c r="A12635" s="76"/>
      <c r="B12635" s="104"/>
      <c r="C12635" s="76"/>
      <c r="D12635" s="77"/>
      <c r="E12635" s="12"/>
      <c r="F12635" s="78"/>
      <c r="G12635" s="77"/>
      <c r="H12635" s="79"/>
      <c r="BA12635" s="5" t="str">
        <f t="shared" si="197"/>
        <v/>
      </c>
      <c r="BB12635" s="5" t="str">
        <f>IF(OR($E12635="",$G12635&lt;&gt;"Ativo"),"",IF(COUNTIFS($E$4:$E12635,$E12635,$A$4:$A12635,$A12635,$G$4:$G12635,"Ativo")=1,1,0))</f>
        <v/>
      </c>
      <c r="BC12635" t="str">
        <f>IF(OR($A12635="",$G12635&lt;&gt;"Ativo"),"",IF(COUNTIFS($A$4:$A12635,$A12635,$G$4:$G12635,"Ativo")=1,1,0))</f>
        <v/>
      </c>
    </row>
    <row r="12636" spans="1:55" x14ac:dyDescent="0.3">
      <c r="A12636" s="76"/>
      <c r="B12636" s="104"/>
      <c r="C12636" s="76"/>
      <c r="D12636" s="77"/>
      <c r="E12636" s="12"/>
      <c r="F12636" s="78"/>
      <c r="G12636" s="77"/>
      <c r="H12636" s="79"/>
      <c r="BA12636" s="5" t="str">
        <f t="shared" si="197"/>
        <v/>
      </c>
      <c r="BB12636" s="5" t="str">
        <f>IF(OR($E12636="",$G12636&lt;&gt;"Ativo"),"",IF(COUNTIFS($E$4:$E12636,$E12636,$A$4:$A12636,$A12636,$G$4:$G12636,"Ativo")=1,1,0))</f>
        <v/>
      </c>
      <c r="BC12636" t="str">
        <f>IF(OR($A12636="",$G12636&lt;&gt;"Ativo"),"",IF(COUNTIFS($A$4:$A12636,$A12636,$G$4:$G12636,"Ativo")=1,1,0))</f>
        <v/>
      </c>
    </row>
    <row r="12637" spans="1:55" x14ac:dyDescent="0.3">
      <c r="A12637" s="76"/>
      <c r="B12637" s="104"/>
      <c r="C12637" s="76"/>
      <c r="D12637" s="77"/>
      <c r="E12637" s="12"/>
      <c r="F12637" s="78"/>
      <c r="G12637" s="77"/>
      <c r="H12637" s="79"/>
      <c r="BA12637" s="5" t="str">
        <f t="shared" si="197"/>
        <v/>
      </c>
      <c r="BB12637" s="5" t="str">
        <f>IF(OR($E12637="",$G12637&lt;&gt;"Ativo"),"",IF(COUNTIFS($E$4:$E12637,$E12637,$A$4:$A12637,$A12637,$G$4:$G12637,"Ativo")=1,1,0))</f>
        <v/>
      </c>
      <c r="BC12637" t="str">
        <f>IF(OR($A12637="",$G12637&lt;&gt;"Ativo"),"",IF(COUNTIFS($A$4:$A12637,$A12637,$G$4:$G12637,"Ativo")=1,1,0))</f>
        <v/>
      </c>
    </row>
    <row r="12638" spans="1:55" x14ac:dyDescent="0.3">
      <c r="A12638" s="76"/>
      <c r="B12638" s="104"/>
      <c r="C12638" s="76"/>
      <c r="D12638" s="77"/>
      <c r="E12638" s="12"/>
      <c r="F12638" s="78"/>
      <c r="G12638" s="77"/>
      <c r="H12638" s="79"/>
      <c r="BA12638" s="5" t="str">
        <f t="shared" si="197"/>
        <v/>
      </c>
      <c r="BB12638" s="5" t="str">
        <f>IF(OR($E12638="",$G12638&lt;&gt;"Ativo"),"",IF(COUNTIFS($E$4:$E12638,$E12638,$A$4:$A12638,$A12638,$G$4:$G12638,"Ativo")=1,1,0))</f>
        <v/>
      </c>
      <c r="BC12638" t="str">
        <f>IF(OR($A12638="",$G12638&lt;&gt;"Ativo"),"",IF(COUNTIFS($A$4:$A12638,$A12638,$G$4:$G12638,"Ativo")=1,1,0))</f>
        <v/>
      </c>
    </row>
    <row r="12639" spans="1:55" x14ac:dyDescent="0.3">
      <c r="A12639" s="76"/>
      <c r="B12639" s="104"/>
      <c r="C12639" s="76"/>
      <c r="D12639" s="77"/>
      <c r="E12639" s="12"/>
      <c r="F12639" s="78"/>
      <c r="G12639" s="77"/>
      <c r="H12639" s="79"/>
      <c r="BA12639" s="5" t="str">
        <f t="shared" si="197"/>
        <v/>
      </c>
      <c r="BB12639" s="5" t="str">
        <f>IF(OR($E12639="",$G12639&lt;&gt;"Ativo"),"",IF(COUNTIFS($E$4:$E12639,$E12639,$A$4:$A12639,$A12639,$G$4:$G12639,"Ativo")=1,1,0))</f>
        <v/>
      </c>
      <c r="BC12639" t="str">
        <f>IF(OR($A12639="",$G12639&lt;&gt;"Ativo"),"",IF(COUNTIFS($A$4:$A12639,$A12639,$G$4:$G12639,"Ativo")=1,1,0))</f>
        <v/>
      </c>
    </row>
    <row r="12640" spans="1:55" x14ac:dyDescent="0.3">
      <c r="A12640" s="76"/>
      <c r="B12640" s="104"/>
      <c r="C12640" s="76"/>
      <c r="D12640" s="77"/>
      <c r="E12640" s="12"/>
      <c r="F12640" s="78"/>
      <c r="G12640" s="77"/>
      <c r="H12640" s="79"/>
      <c r="BA12640" s="5" t="str">
        <f t="shared" si="197"/>
        <v/>
      </c>
      <c r="BB12640" s="5" t="str">
        <f>IF(OR($E12640="",$G12640&lt;&gt;"Ativo"),"",IF(COUNTIFS($E$4:$E12640,$E12640,$A$4:$A12640,$A12640,$G$4:$G12640,"Ativo")=1,1,0))</f>
        <v/>
      </c>
      <c r="BC12640" t="str">
        <f>IF(OR($A12640="",$G12640&lt;&gt;"Ativo"),"",IF(COUNTIFS($A$4:$A12640,$A12640,$G$4:$G12640,"Ativo")=1,1,0))</f>
        <v/>
      </c>
    </row>
    <row r="12641" spans="1:55" x14ac:dyDescent="0.3">
      <c r="A12641" s="76"/>
      <c r="B12641" s="104"/>
      <c r="C12641" s="76"/>
      <c r="D12641" s="77"/>
      <c r="E12641" s="12"/>
      <c r="F12641" s="78"/>
      <c r="G12641" s="77"/>
      <c r="H12641" s="79"/>
      <c r="BA12641" s="5" t="str">
        <f t="shared" si="197"/>
        <v/>
      </c>
      <c r="BB12641" s="5" t="str">
        <f>IF(OR($E12641="",$G12641&lt;&gt;"Ativo"),"",IF(COUNTIFS($E$4:$E12641,$E12641,$A$4:$A12641,$A12641,$G$4:$G12641,"Ativo")=1,1,0))</f>
        <v/>
      </c>
      <c r="BC12641" t="str">
        <f>IF(OR($A12641="",$G12641&lt;&gt;"Ativo"),"",IF(COUNTIFS($A$4:$A12641,$A12641,$G$4:$G12641,"Ativo")=1,1,0))</f>
        <v/>
      </c>
    </row>
    <row r="12642" spans="1:55" x14ac:dyDescent="0.3">
      <c r="A12642" s="76"/>
      <c r="B12642" s="104"/>
      <c r="C12642" s="76"/>
      <c r="D12642" s="77"/>
      <c r="E12642" s="12"/>
      <c r="F12642" s="78"/>
      <c r="G12642" s="77"/>
      <c r="H12642" s="79"/>
      <c r="BA12642" s="5" t="str">
        <f t="shared" si="197"/>
        <v/>
      </c>
      <c r="BB12642" s="5" t="str">
        <f>IF(OR($E12642="",$G12642&lt;&gt;"Ativo"),"",IF(COUNTIFS($E$4:$E12642,$E12642,$A$4:$A12642,$A12642,$G$4:$G12642,"Ativo")=1,1,0))</f>
        <v/>
      </c>
      <c r="BC12642" t="str">
        <f>IF(OR($A12642="",$G12642&lt;&gt;"Ativo"),"",IF(COUNTIFS($A$4:$A12642,$A12642,$G$4:$G12642,"Ativo")=1,1,0))</f>
        <v/>
      </c>
    </row>
    <row r="12643" spans="1:55" x14ac:dyDescent="0.3">
      <c r="A12643" s="76"/>
      <c r="B12643" s="104"/>
      <c r="C12643" s="76"/>
      <c r="D12643" s="77"/>
      <c r="E12643" s="12"/>
      <c r="F12643" s="78"/>
      <c r="G12643" s="77"/>
      <c r="H12643" s="79"/>
      <c r="BA12643" s="5" t="str">
        <f t="shared" si="197"/>
        <v/>
      </c>
      <c r="BB12643" s="5" t="str">
        <f>IF(OR($E12643="",$G12643&lt;&gt;"Ativo"),"",IF(COUNTIFS($E$4:$E12643,$E12643,$A$4:$A12643,$A12643,$G$4:$G12643,"Ativo")=1,1,0))</f>
        <v/>
      </c>
      <c r="BC12643" t="str">
        <f>IF(OR($A12643="",$G12643&lt;&gt;"Ativo"),"",IF(COUNTIFS($A$4:$A12643,$A12643,$G$4:$G12643,"Ativo")=1,1,0))</f>
        <v/>
      </c>
    </row>
    <row r="12644" spans="1:55" x14ac:dyDescent="0.3">
      <c r="A12644" s="76"/>
      <c r="B12644" s="104"/>
      <c r="C12644" s="76"/>
      <c r="D12644" s="77"/>
      <c r="E12644" s="12"/>
      <c r="F12644" s="78"/>
      <c r="G12644" s="77"/>
      <c r="H12644" s="79"/>
      <c r="BA12644" s="5" t="str">
        <f t="shared" si="197"/>
        <v/>
      </c>
      <c r="BB12644" s="5" t="str">
        <f>IF(OR($E12644="",$G12644&lt;&gt;"Ativo"),"",IF(COUNTIFS($E$4:$E12644,$E12644,$A$4:$A12644,$A12644,$G$4:$G12644,"Ativo")=1,1,0))</f>
        <v/>
      </c>
      <c r="BC12644" t="str">
        <f>IF(OR($A12644="",$G12644&lt;&gt;"Ativo"),"",IF(COUNTIFS($A$4:$A12644,$A12644,$G$4:$G12644,"Ativo")=1,1,0))</f>
        <v/>
      </c>
    </row>
    <row r="12645" spans="1:55" x14ac:dyDescent="0.3">
      <c r="A12645" s="76"/>
      <c r="B12645" s="104"/>
      <c r="C12645" s="76"/>
      <c r="D12645" s="77"/>
      <c r="E12645" s="12"/>
      <c r="F12645" s="78"/>
      <c r="G12645" s="77"/>
      <c r="H12645" s="79"/>
      <c r="BA12645" s="5" t="str">
        <f t="shared" si="197"/>
        <v/>
      </c>
      <c r="BB12645" s="5" t="str">
        <f>IF(OR($E12645="",$G12645&lt;&gt;"Ativo"),"",IF(COUNTIFS($E$4:$E12645,$E12645,$A$4:$A12645,$A12645,$G$4:$G12645,"Ativo")=1,1,0))</f>
        <v/>
      </c>
      <c r="BC12645" t="str">
        <f>IF(OR($A12645="",$G12645&lt;&gt;"Ativo"),"",IF(COUNTIFS($A$4:$A12645,$A12645,$G$4:$G12645,"Ativo")=1,1,0))</f>
        <v/>
      </c>
    </row>
    <row r="12646" spans="1:55" x14ac:dyDescent="0.3">
      <c r="A12646" s="76"/>
      <c r="B12646" s="104"/>
      <c r="C12646" s="76"/>
      <c r="D12646" s="77"/>
      <c r="E12646" s="12"/>
      <c r="F12646" s="78"/>
      <c r="G12646" s="77"/>
      <c r="H12646" s="79"/>
      <c r="BA12646" s="5" t="str">
        <f t="shared" si="197"/>
        <v/>
      </c>
      <c r="BB12646" s="5" t="str">
        <f>IF(OR($E12646="",$G12646&lt;&gt;"Ativo"),"",IF(COUNTIFS($E$4:$E12646,$E12646,$A$4:$A12646,$A12646,$G$4:$G12646,"Ativo")=1,1,0))</f>
        <v/>
      </c>
      <c r="BC12646" t="str">
        <f>IF(OR($A12646="",$G12646&lt;&gt;"Ativo"),"",IF(COUNTIFS($A$4:$A12646,$A12646,$G$4:$G12646,"Ativo")=1,1,0))</f>
        <v/>
      </c>
    </row>
    <row r="12647" spans="1:55" x14ac:dyDescent="0.3">
      <c r="A12647" s="76"/>
      <c r="B12647" s="104"/>
      <c r="C12647" s="76"/>
      <c r="D12647" s="77"/>
      <c r="E12647" s="12"/>
      <c r="F12647" s="78"/>
      <c r="G12647" s="77"/>
      <c r="H12647" s="79"/>
      <c r="BA12647" s="5" t="str">
        <f t="shared" si="197"/>
        <v/>
      </c>
      <c r="BB12647" s="5" t="str">
        <f>IF(OR($E12647="",$G12647&lt;&gt;"Ativo"),"",IF(COUNTIFS($E$4:$E12647,$E12647,$A$4:$A12647,$A12647,$G$4:$G12647,"Ativo")=1,1,0))</f>
        <v/>
      </c>
      <c r="BC12647" t="str">
        <f>IF(OR($A12647="",$G12647&lt;&gt;"Ativo"),"",IF(COUNTIFS($A$4:$A12647,$A12647,$G$4:$G12647,"Ativo")=1,1,0))</f>
        <v/>
      </c>
    </row>
    <row r="12648" spans="1:55" x14ac:dyDescent="0.3">
      <c r="A12648" s="76"/>
      <c r="B12648" s="104"/>
      <c r="C12648" s="76"/>
      <c r="D12648" s="77"/>
      <c r="E12648" s="12"/>
      <c r="F12648" s="78"/>
      <c r="G12648" s="77"/>
      <c r="H12648" s="79"/>
      <c r="BA12648" s="5" t="str">
        <f t="shared" si="197"/>
        <v/>
      </c>
      <c r="BB12648" s="5" t="str">
        <f>IF(OR($E12648="",$G12648&lt;&gt;"Ativo"),"",IF(COUNTIFS($E$4:$E12648,$E12648,$A$4:$A12648,$A12648,$G$4:$G12648,"Ativo")=1,1,0))</f>
        <v/>
      </c>
      <c r="BC12648" t="str">
        <f>IF(OR($A12648="",$G12648&lt;&gt;"Ativo"),"",IF(COUNTIFS($A$4:$A12648,$A12648,$G$4:$G12648,"Ativo")=1,1,0))</f>
        <v/>
      </c>
    </row>
    <row r="12649" spans="1:55" x14ac:dyDescent="0.3">
      <c r="A12649" s="76"/>
      <c r="B12649" s="104"/>
      <c r="C12649" s="76"/>
      <c r="D12649" s="77"/>
      <c r="E12649" s="12"/>
      <c r="F12649" s="78"/>
      <c r="G12649" s="77"/>
      <c r="H12649" s="79"/>
      <c r="BA12649" s="5" t="str">
        <f t="shared" si="197"/>
        <v/>
      </c>
      <c r="BB12649" s="5" t="str">
        <f>IF(OR($E12649="",$G12649&lt;&gt;"Ativo"),"",IF(COUNTIFS($E$4:$E12649,$E12649,$A$4:$A12649,$A12649,$G$4:$G12649,"Ativo")=1,1,0))</f>
        <v/>
      </c>
      <c r="BC12649" t="str">
        <f>IF(OR($A12649="",$G12649&lt;&gt;"Ativo"),"",IF(COUNTIFS($A$4:$A12649,$A12649,$G$4:$G12649,"Ativo")=1,1,0))</f>
        <v/>
      </c>
    </row>
    <row r="12650" spans="1:55" x14ac:dyDescent="0.3">
      <c r="A12650" s="76"/>
      <c r="B12650" s="104"/>
      <c r="C12650" s="76"/>
      <c r="D12650" s="77"/>
      <c r="E12650" s="12"/>
      <c r="F12650" s="78"/>
      <c r="G12650" s="77"/>
      <c r="H12650" s="79"/>
      <c r="BA12650" s="5" t="str">
        <f t="shared" si="197"/>
        <v/>
      </c>
      <c r="BB12650" s="5" t="str">
        <f>IF(OR($E12650="",$G12650&lt;&gt;"Ativo"),"",IF(COUNTIFS($E$4:$E12650,$E12650,$A$4:$A12650,$A12650,$G$4:$G12650,"Ativo")=1,1,0))</f>
        <v/>
      </c>
      <c r="BC12650" t="str">
        <f>IF(OR($A12650="",$G12650&lt;&gt;"Ativo"),"",IF(COUNTIFS($A$4:$A12650,$A12650,$G$4:$G12650,"Ativo")=1,1,0))</f>
        <v/>
      </c>
    </row>
    <row r="12651" spans="1:55" x14ac:dyDescent="0.3">
      <c r="A12651" s="76"/>
      <c r="B12651" s="104"/>
      <c r="C12651" s="76"/>
      <c r="D12651" s="77"/>
      <c r="E12651" s="12"/>
      <c r="F12651" s="78"/>
      <c r="G12651" s="77"/>
      <c r="H12651" s="79"/>
      <c r="BA12651" s="5" t="str">
        <f t="shared" si="197"/>
        <v/>
      </c>
      <c r="BB12651" s="5" t="str">
        <f>IF(OR($E12651="",$G12651&lt;&gt;"Ativo"),"",IF(COUNTIFS($E$4:$E12651,$E12651,$A$4:$A12651,$A12651,$G$4:$G12651,"Ativo")=1,1,0))</f>
        <v/>
      </c>
      <c r="BC12651" t="str">
        <f>IF(OR($A12651="",$G12651&lt;&gt;"Ativo"),"",IF(COUNTIFS($A$4:$A12651,$A12651,$G$4:$G12651,"Ativo")=1,1,0))</f>
        <v/>
      </c>
    </row>
    <row r="12652" spans="1:55" x14ac:dyDescent="0.3">
      <c r="A12652" s="76"/>
      <c r="B12652" s="104"/>
      <c r="C12652" s="76"/>
      <c r="D12652" s="77"/>
      <c r="E12652" s="12"/>
      <c r="F12652" s="78"/>
      <c r="G12652" s="77"/>
      <c r="H12652" s="79"/>
      <c r="BA12652" s="5" t="str">
        <f t="shared" si="197"/>
        <v/>
      </c>
      <c r="BB12652" s="5" t="str">
        <f>IF(OR($E12652="",$G12652&lt;&gt;"Ativo"),"",IF(COUNTIFS($E$4:$E12652,$E12652,$A$4:$A12652,$A12652,$G$4:$G12652,"Ativo")=1,1,0))</f>
        <v/>
      </c>
      <c r="BC12652" t="str">
        <f>IF(OR($A12652="",$G12652&lt;&gt;"Ativo"),"",IF(COUNTIFS($A$4:$A12652,$A12652,$G$4:$G12652,"Ativo")=1,1,0))</f>
        <v/>
      </c>
    </row>
    <row r="12653" spans="1:55" x14ac:dyDescent="0.3">
      <c r="A12653" s="76"/>
      <c r="B12653" s="104"/>
      <c r="C12653" s="76"/>
      <c r="D12653" s="77"/>
      <c r="E12653" s="12"/>
      <c r="F12653" s="78"/>
      <c r="G12653" s="77"/>
      <c r="H12653" s="79"/>
      <c r="BA12653" s="5" t="str">
        <f t="shared" si="197"/>
        <v/>
      </c>
      <c r="BB12653" s="5" t="str">
        <f>IF(OR($E12653="",$G12653&lt;&gt;"Ativo"),"",IF(COUNTIFS($E$4:$E12653,$E12653,$A$4:$A12653,$A12653,$G$4:$G12653,"Ativo")=1,1,0))</f>
        <v/>
      </c>
      <c r="BC12653" t="str">
        <f>IF(OR($A12653="",$G12653&lt;&gt;"Ativo"),"",IF(COUNTIFS($A$4:$A12653,$A12653,$G$4:$G12653,"Ativo")=1,1,0))</f>
        <v/>
      </c>
    </row>
    <row r="12654" spans="1:55" x14ac:dyDescent="0.3">
      <c r="A12654" s="76"/>
      <c r="B12654" s="104"/>
      <c r="C12654" s="76"/>
      <c r="D12654" s="77"/>
      <c r="E12654" s="12"/>
      <c r="F12654" s="78"/>
      <c r="G12654" s="77"/>
      <c r="H12654" s="79"/>
      <c r="BA12654" s="5" t="str">
        <f t="shared" si="197"/>
        <v/>
      </c>
      <c r="BB12654" s="5" t="str">
        <f>IF(OR($E12654="",$G12654&lt;&gt;"Ativo"),"",IF(COUNTIFS($E$4:$E12654,$E12654,$A$4:$A12654,$A12654,$G$4:$G12654,"Ativo")=1,1,0))</f>
        <v/>
      </c>
      <c r="BC12654" t="str">
        <f>IF(OR($A12654="",$G12654&lt;&gt;"Ativo"),"",IF(COUNTIFS($A$4:$A12654,$A12654,$G$4:$G12654,"Ativo")=1,1,0))</f>
        <v/>
      </c>
    </row>
    <row r="12655" spans="1:55" x14ac:dyDescent="0.3">
      <c r="A12655" s="76"/>
      <c r="B12655" s="104"/>
      <c r="C12655" s="76"/>
      <c r="D12655" s="77"/>
      <c r="E12655" s="12"/>
      <c r="F12655" s="78"/>
      <c r="G12655" s="77"/>
      <c r="H12655" s="79"/>
      <c r="BA12655" s="5" t="str">
        <f t="shared" si="197"/>
        <v/>
      </c>
      <c r="BB12655" s="5" t="str">
        <f>IF(OR($E12655="",$G12655&lt;&gt;"Ativo"),"",IF(COUNTIFS($E$4:$E12655,$E12655,$A$4:$A12655,$A12655,$G$4:$G12655,"Ativo")=1,1,0))</f>
        <v/>
      </c>
      <c r="BC12655" t="str">
        <f>IF(OR($A12655="",$G12655&lt;&gt;"Ativo"),"",IF(COUNTIFS($A$4:$A12655,$A12655,$G$4:$G12655,"Ativo")=1,1,0))</f>
        <v/>
      </c>
    </row>
    <row r="12656" spans="1:55" x14ac:dyDescent="0.3">
      <c r="A12656" s="76"/>
      <c r="B12656" s="104"/>
      <c r="C12656" s="76"/>
      <c r="D12656" s="77"/>
      <c r="E12656" s="12"/>
      <c r="F12656" s="78"/>
      <c r="G12656" s="77"/>
      <c r="H12656" s="79"/>
      <c r="BA12656" s="5" t="str">
        <f t="shared" si="197"/>
        <v/>
      </c>
      <c r="BB12656" s="5" t="str">
        <f>IF(OR($E12656="",$G12656&lt;&gt;"Ativo"),"",IF(COUNTIFS($E$4:$E12656,$E12656,$A$4:$A12656,$A12656,$G$4:$G12656,"Ativo")=1,1,0))</f>
        <v/>
      </c>
      <c r="BC12656" t="str">
        <f>IF(OR($A12656="",$G12656&lt;&gt;"Ativo"),"",IF(COUNTIFS($A$4:$A12656,$A12656,$G$4:$G12656,"Ativo")=1,1,0))</f>
        <v/>
      </c>
    </row>
    <row r="12657" spans="1:55" x14ac:dyDescent="0.3">
      <c r="A12657" s="76"/>
      <c r="B12657" s="104"/>
      <c r="C12657" s="76"/>
      <c r="D12657" s="77"/>
      <c r="E12657" s="12"/>
      <c r="F12657" s="78"/>
      <c r="G12657" s="77"/>
      <c r="H12657" s="79"/>
      <c r="BA12657" s="5" t="str">
        <f t="shared" si="197"/>
        <v/>
      </c>
      <c r="BB12657" s="5" t="str">
        <f>IF(OR($E12657="",$G12657&lt;&gt;"Ativo"),"",IF(COUNTIFS($E$4:$E12657,$E12657,$A$4:$A12657,$A12657,$G$4:$G12657,"Ativo")=1,1,0))</f>
        <v/>
      </c>
      <c r="BC12657" t="str">
        <f>IF(OR($A12657="",$G12657&lt;&gt;"Ativo"),"",IF(COUNTIFS($A$4:$A12657,$A12657,$G$4:$G12657,"Ativo")=1,1,0))</f>
        <v/>
      </c>
    </row>
    <row r="12658" spans="1:55" x14ac:dyDescent="0.3">
      <c r="A12658" s="76"/>
      <c r="B12658" s="104"/>
      <c r="C12658" s="76"/>
      <c r="D12658" s="77"/>
      <c r="E12658" s="12"/>
      <c r="F12658" s="78"/>
      <c r="G12658" s="77"/>
      <c r="H12658" s="79"/>
      <c r="BA12658" s="5" t="str">
        <f t="shared" si="197"/>
        <v/>
      </c>
      <c r="BB12658" s="5" t="str">
        <f>IF(OR($E12658="",$G12658&lt;&gt;"Ativo"),"",IF(COUNTIFS($E$4:$E12658,$E12658,$A$4:$A12658,$A12658,$G$4:$G12658,"Ativo")=1,1,0))</f>
        <v/>
      </c>
      <c r="BC12658" t="str">
        <f>IF(OR($A12658="",$G12658&lt;&gt;"Ativo"),"",IF(COUNTIFS($A$4:$A12658,$A12658,$G$4:$G12658,"Ativo")=1,1,0))</f>
        <v/>
      </c>
    </row>
    <row r="12659" spans="1:55" x14ac:dyDescent="0.3">
      <c r="A12659" s="76"/>
      <c r="B12659" s="104"/>
      <c r="C12659" s="76"/>
      <c r="D12659" s="77"/>
      <c r="E12659" s="12"/>
      <c r="F12659" s="78"/>
      <c r="G12659" s="77"/>
      <c r="H12659" s="79"/>
      <c r="BA12659" s="5" t="str">
        <f t="shared" si="197"/>
        <v/>
      </c>
      <c r="BB12659" s="5" t="str">
        <f>IF(OR($E12659="",$G12659&lt;&gt;"Ativo"),"",IF(COUNTIFS($E$4:$E12659,$E12659,$A$4:$A12659,$A12659,$G$4:$G12659,"Ativo")=1,1,0))</f>
        <v/>
      </c>
      <c r="BC12659" t="str">
        <f>IF(OR($A12659="",$G12659&lt;&gt;"Ativo"),"",IF(COUNTIFS($A$4:$A12659,$A12659,$G$4:$G12659,"Ativo")=1,1,0))</f>
        <v/>
      </c>
    </row>
    <row r="12660" spans="1:55" x14ac:dyDescent="0.3">
      <c r="A12660" s="76"/>
      <c r="B12660" s="104"/>
      <c r="C12660" s="76"/>
      <c r="D12660" s="77"/>
      <c r="E12660" s="12"/>
      <c r="F12660" s="78"/>
      <c r="G12660" s="77"/>
      <c r="H12660" s="79"/>
      <c r="BA12660" s="5" t="str">
        <f t="shared" si="197"/>
        <v/>
      </c>
      <c r="BB12660" s="5" t="str">
        <f>IF(OR($E12660="",$G12660&lt;&gt;"Ativo"),"",IF(COUNTIFS($E$4:$E12660,$E12660,$A$4:$A12660,$A12660,$G$4:$G12660,"Ativo")=1,1,0))</f>
        <v/>
      </c>
      <c r="BC12660" t="str">
        <f>IF(OR($A12660="",$G12660&lt;&gt;"Ativo"),"",IF(COUNTIFS($A$4:$A12660,$A12660,$G$4:$G12660,"Ativo")=1,1,0))</f>
        <v/>
      </c>
    </row>
    <row r="12661" spans="1:55" x14ac:dyDescent="0.3">
      <c r="A12661" s="76"/>
      <c r="B12661" s="104"/>
      <c r="C12661" s="76"/>
      <c r="D12661" s="77"/>
      <c r="E12661" s="12"/>
      <c r="F12661" s="78"/>
      <c r="G12661" s="77"/>
      <c r="H12661" s="79"/>
      <c r="BA12661" s="5" t="str">
        <f t="shared" si="197"/>
        <v/>
      </c>
      <c r="BB12661" s="5" t="str">
        <f>IF(OR($E12661="",$G12661&lt;&gt;"Ativo"),"",IF(COUNTIFS($E$4:$E12661,$E12661,$A$4:$A12661,$A12661,$G$4:$G12661,"Ativo")=1,1,0))</f>
        <v/>
      </c>
      <c r="BC12661" t="str">
        <f>IF(OR($A12661="",$G12661&lt;&gt;"Ativo"),"",IF(COUNTIFS($A$4:$A12661,$A12661,$G$4:$G12661,"Ativo")=1,1,0))</f>
        <v/>
      </c>
    </row>
    <row r="12662" spans="1:55" x14ac:dyDescent="0.3">
      <c r="A12662" s="76"/>
      <c r="B12662" s="104"/>
      <c r="C12662" s="76"/>
      <c r="D12662" s="77"/>
      <c r="E12662" s="12"/>
      <c r="F12662" s="78"/>
      <c r="G12662" s="77"/>
      <c r="H12662" s="79"/>
      <c r="BA12662" s="5" t="str">
        <f t="shared" si="197"/>
        <v/>
      </c>
      <c r="BB12662" s="5" t="str">
        <f>IF(OR($E12662="",$G12662&lt;&gt;"Ativo"),"",IF(COUNTIFS($E$4:$E12662,$E12662,$A$4:$A12662,$A12662,$G$4:$G12662,"Ativo")=1,1,0))</f>
        <v/>
      </c>
      <c r="BC12662" t="str">
        <f>IF(OR($A12662="",$G12662&lt;&gt;"Ativo"),"",IF(COUNTIFS($A$4:$A12662,$A12662,$G$4:$G12662,"Ativo")=1,1,0))</f>
        <v/>
      </c>
    </row>
    <row r="12663" spans="1:55" x14ac:dyDescent="0.3">
      <c r="A12663" s="76"/>
      <c r="B12663" s="104"/>
      <c r="C12663" s="76"/>
      <c r="D12663" s="77"/>
      <c r="E12663" s="12"/>
      <c r="F12663" s="78"/>
      <c r="G12663" s="77"/>
      <c r="H12663" s="79"/>
      <c r="BA12663" s="5" t="str">
        <f t="shared" si="197"/>
        <v/>
      </c>
      <c r="BB12663" s="5" t="str">
        <f>IF(OR($E12663="",$G12663&lt;&gt;"Ativo"),"",IF(COUNTIFS($E$4:$E12663,$E12663,$A$4:$A12663,$A12663,$G$4:$G12663,"Ativo")=1,1,0))</f>
        <v/>
      </c>
      <c r="BC12663" t="str">
        <f>IF(OR($A12663="",$G12663&lt;&gt;"Ativo"),"",IF(COUNTIFS($A$4:$A12663,$A12663,$G$4:$G12663,"Ativo")=1,1,0))</f>
        <v/>
      </c>
    </row>
    <row r="12664" spans="1:55" x14ac:dyDescent="0.3">
      <c r="A12664" s="76"/>
      <c r="B12664" s="104"/>
      <c r="C12664" s="76"/>
      <c r="D12664" s="77"/>
      <c r="E12664" s="12"/>
      <c r="F12664" s="78"/>
      <c r="G12664" s="77"/>
      <c r="H12664" s="79"/>
      <c r="BA12664" s="5" t="str">
        <f t="shared" si="197"/>
        <v/>
      </c>
      <c r="BB12664" s="5" t="str">
        <f>IF(OR($E12664="",$G12664&lt;&gt;"Ativo"),"",IF(COUNTIFS($E$4:$E12664,$E12664,$A$4:$A12664,$A12664,$G$4:$G12664,"Ativo")=1,1,0))</f>
        <v/>
      </c>
      <c r="BC12664" t="str">
        <f>IF(OR($A12664="",$G12664&lt;&gt;"Ativo"),"",IF(COUNTIFS($A$4:$A12664,$A12664,$G$4:$G12664,"Ativo")=1,1,0))</f>
        <v/>
      </c>
    </row>
    <row r="12665" spans="1:55" x14ac:dyDescent="0.3">
      <c r="A12665" s="76"/>
      <c r="B12665" s="104"/>
      <c r="C12665" s="76"/>
      <c r="D12665" s="77"/>
      <c r="E12665" s="12"/>
      <c r="F12665" s="78"/>
      <c r="G12665" s="77"/>
      <c r="H12665" s="79"/>
      <c r="BA12665" s="5" t="str">
        <f t="shared" si="197"/>
        <v/>
      </c>
      <c r="BB12665" s="5" t="str">
        <f>IF(OR($E12665="",$G12665&lt;&gt;"Ativo"),"",IF(COUNTIFS($E$4:$E12665,$E12665,$A$4:$A12665,$A12665,$G$4:$G12665,"Ativo")=1,1,0))</f>
        <v/>
      </c>
      <c r="BC12665" t="str">
        <f>IF(OR($A12665="",$G12665&lt;&gt;"Ativo"),"",IF(COUNTIFS($A$4:$A12665,$A12665,$G$4:$G12665,"Ativo")=1,1,0))</f>
        <v/>
      </c>
    </row>
    <row r="12666" spans="1:55" x14ac:dyDescent="0.3">
      <c r="A12666" s="76"/>
      <c r="B12666" s="104"/>
      <c r="C12666" s="76"/>
      <c r="D12666" s="77"/>
      <c r="E12666" s="12"/>
      <c r="F12666" s="78"/>
      <c r="G12666" s="77"/>
      <c r="H12666" s="79"/>
      <c r="BA12666" s="5" t="str">
        <f t="shared" si="197"/>
        <v/>
      </c>
      <c r="BB12666" s="5" t="str">
        <f>IF(OR($E12666="",$G12666&lt;&gt;"Ativo"),"",IF(COUNTIFS($E$4:$E12666,$E12666,$A$4:$A12666,$A12666,$G$4:$G12666,"Ativo")=1,1,0))</f>
        <v/>
      </c>
      <c r="BC12666" t="str">
        <f>IF(OR($A12666="",$G12666&lt;&gt;"Ativo"),"",IF(COUNTIFS($A$4:$A12666,$A12666,$G$4:$G12666,"Ativo")=1,1,0))</f>
        <v/>
      </c>
    </row>
    <row r="12667" spans="1:55" x14ac:dyDescent="0.3">
      <c r="A12667" s="76"/>
      <c r="B12667" s="104"/>
      <c r="C12667" s="76"/>
      <c r="D12667" s="77"/>
      <c r="E12667" s="12"/>
      <c r="F12667" s="78"/>
      <c r="G12667" s="77"/>
      <c r="H12667" s="79"/>
      <c r="BA12667" s="5" t="str">
        <f t="shared" si="197"/>
        <v/>
      </c>
      <c r="BB12667" s="5" t="str">
        <f>IF(OR($E12667="",$G12667&lt;&gt;"Ativo"),"",IF(COUNTIFS($E$4:$E12667,$E12667,$A$4:$A12667,$A12667,$G$4:$G12667,"Ativo")=1,1,0))</f>
        <v/>
      </c>
      <c r="BC12667" t="str">
        <f>IF(OR($A12667="",$G12667&lt;&gt;"Ativo"),"",IF(COUNTIFS($A$4:$A12667,$A12667,$G$4:$G12667,"Ativo")=1,1,0))</f>
        <v/>
      </c>
    </row>
    <row r="12668" spans="1:55" x14ac:dyDescent="0.3">
      <c r="A12668" s="76"/>
      <c r="B12668" s="104"/>
      <c r="C12668" s="76"/>
      <c r="D12668" s="77"/>
      <c r="E12668" s="12"/>
      <c r="F12668" s="78"/>
      <c r="G12668" s="77"/>
      <c r="H12668" s="79"/>
      <c r="BA12668" s="5" t="str">
        <f t="shared" si="197"/>
        <v/>
      </c>
      <c r="BB12668" s="5" t="str">
        <f>IF(OR($E12668="",$G12668&lt;&gt;"Ativo"),"",IF(COUNTIFS($E$4:$E12668,$E12668,$A$4:$A12668,$A12668,$G$4:$G12668,"Ativo")=1,1,0))</f>
        <v/>
      </c>
      <c r="BC12668" t="str">
        <f>IF(OR($A12668="",$G12668&lt;&gt;"Ativo"),"",IF(COUNTIFS($A$4:$A12668,$A12668,$G$4:$G12668,"Ativo")=1,1,0))</f>
        <v/>
      </c>
    </row>
    <row r="12669" spans="1:55" x14ac:dyDescent="0.3">
      <c r="A12669" s="76"/>
      <c r="B12669" s="104"/>
      <c r="C12669" s="76"/>
      <c r="D12669" s="77"/>
      <c r="E12669" s="12"/>
      <c r="F12669" s="78"/>
      <c r="G12669" s="77"/>
      <c r="H12669" s="79"/>
      <c r="BA12669" s="5" t="str">
        <f t="shared" si="197"/>
        <v/>
      </c>
      <c r="BB12669" s="5" t="str">
        <f>IF(OR($E12669="",$G12669&lt;&gt;"Ativo"),"",IF(COUNTIFS($E$4:$E12669,$E12669,$A$4:$A12669,$A12669,$G$4:$G12669,"Ativo")=1,1,0))</f>
        <v/>
      </c>
      <c r="BC12669" t="str">
        <f>IF(OR($A12669="",$G12669&lt;&gt;"Ativo"),"",IF(COUNTIFS($A$4:$A12669,$A12669,$G$4:$G12669,"Ativo")=1,1,0))</f>
        <v/>
      </c>
    </row>
    <row r="12670" spans="1:55" x14ac:dyDescent="0.3">
      <c r="A12670" s="76"/>
      <c r="B12670" s="104"/>
      <c r="C12670" s="76"/>
      <c r="D12670" s="77"/>
      <c r="E12670" s="12"/>
      <c r="F12670" s="78"/>
      <c r="G12670" s="77"/>
      <c r="H12670" s="79"/>
      <c r="BA12670" s="5" t="str">
        <f t="shared" si="197"/>
        <v/>
      </c>
      <c r="BB12670" s="5" t="str">
        <f>IF(OR($E12670="",$G12670&lt;&gt;"Ativo"),"",IF(COUNTIFS($E$4:$E12670,$E12670,$A$4:$A12670,$A12670,$G$4:$G12670,"Ativo")=1,1,0))</f>
        <v/>
      </c>
      <c r="BC12670" t="str">
        <f>IF(OR($A12670="",$G12670&lt;&gt;"Ativo"),"",IF(COUNTIFS($A$4:$A12670,$A12670,$G$4:$G12670,"Ativo")=1,1,0))</f>
        <v/>
      </c>
    </row>
    <row r="12671" spans="1:55" x14ac:dyDescent="0.3">
      <c r="A12671" s="76"/>
      <c r="B12671" s="104"/>
      <c r="C12671" s="76"/>
      <c r="D12671" s="77"/>
      <c r="E12671" s="12"/>
      <c r="F12671" s="78"/>
      <c r="G12671" s="77"/>
      <c r="H12671" s="79"/>
      <c r="BA12671" s="5" t="str">
        <f t="shared" si="197"/>
        <v/>
      </c>
      <c r="BB12671" s="5" t="str">
        <f>IF(OR($E12671="",$G12671&lt;&gt;"Ativo"),"",IF(COUNTIFS($E$4:$E12671,$E12671,$A$4:$A12671,$A12671,$G$4:$G12671,"Ativo")=1,1,0))</f>
        <v/>
      </c>
      <c r="BC12671" t="str">
        <f>IF(OR($A12671="",$G12671&lt;&gt;"Ativo"),"",IF(COUNTIFS($A$4:$A12671,$A12671,$G$4:$G12671,"Ativo")=1,1,0))</f>
        <v/>
      </c>
    </row>
    <row r="12672" spans="1:55" x14ac:dyDescent="0.3">
      <c r="A12672" s="76"/>
      <c r="B12672" s="104"/>
      <c r="C12672" s="76"/>
      <c r="D12672" s="77"/>
      <c r="E12672" s="12"/>
      <c r="F12672" s="78"/>
      <c r="G12672" s="77"/>
      <c r="H12672" s="79"/>
      <c r="BA12672" s="5" t="str">
        <f t="shared" si="197"/>
        <v/>
      </c>
      <c r="BB12672" s="5" t="str">
        <f>IF(OR($E12672="",$G12672&lt;&gt;"Ativo"),"",IF(COUNTIFS($E$4:$E12672,$E12672,$A$4:$A12672,$A12672,$G$4:$G12672,"Ativo")=1,1,0))</f>
        <v/>
      </c>
      <c r="BC12672" t="str">
        <f>IF(OR($A12672="",$G12672&lt;&gt;"Ativo"),"",IF(COUNTIFS($A$4:$A12672,$A12672,$G$4:$G12672,"Ativo")=1,1,0))</f>
        <v/>
      </c>
    </row>
    <row r="12673" spans="1:55" x14ac:dyDescent="0.3">
      <c r="A12673" s="76"/>
      <c r="B12673" s="104"/>
      <c r="C12673" s="76"/>
      <c r="D12673" s="77"/>
      <c r="E12673" s="12"/>
      <c r="F12673" s="78"/>
      <c r="G12673" s="77"/>
      <c r="H12673" s="79"/>
      <c r="BA12673" s="5" t="str">
        <f t="shared" si="197"/>
        <v/>
      </c>
      <c r="BB12673" s="5" t="str">
        <f>IF(OR($E12673="",$G12673&lt;&gt;"Ativo"),"",IF(COUNTIFS($E$4:$E12673,$E12673,$A$4:$A12673,$A12673,$G$4:$G12673,"Ativo")=1,1,0))</f>
        <v/>
      </c>
      <c r="BC12673" t="str">
        <f>IF(OR($A12673="",$G12673&lt;&gt;"Ativo"),"",IF(COUNTIFS($A$4:$A12673,$A12673,$G$4:$G12673,"Ativo")=1,1,0))</f>
        <v/>
      </c>
    </row>
    <row r="12674" spans="1:55" x14ac:dyDescent="0.3">
      <c r="A12674" s="76"/>
      <c r="B12674" s="104"/>
      <c r="C12674" s="76"/>
      <c r="D12674" s="77"/>
      <c r="E12674" s="12"/>
      <c r="F12674" s="78"/>
      <c r="G12674" s="77"/>
      <c r="H12674" s="79"/>
      <c r="BA12674" s="5" t="str">
        <f t="shared" si="197"/>
        <v/>
      </c>
      <c r="BB12674" s="5" t="str">
        <f>IF(OR($E12674="",$G12674&lt;&gt;"Ativo"),"",IF(COUNTIFS($E$4:$E12674,$E12674,$A$4:$A12674,$A12674,$G$4:$G12674,"Ativo")=1,1,0))</f>
        <v/>
      </c>
      <c r="BC12674" t="str">
        <f>IF(OR($A12674="",$G12674&lt;&gt;"Ativo"),"",IF(COUNTIFS($A$4:$A12674,$A12674,$G$4:$G12674,"Ativo")=1,1,0))</f>
        <v/>
      </c>
    </row>
    <row r="12675" spans="1:55" x14ac:dyDescent="0.3">
      <c r="A12675" s="76"/>
      <c r="B12675" s="104"/>
      <c r="C12675" s="76"/>
      <c r="D12675" s="77"/>
      <c r="E12675" s="12"/>
      <c r="F12675" s="78"/>
      <c r="G12675" s="77"/>
      <c r="H12675" s="79"/>
      <c r="BA12675" s="5" t="str">
        <f t="shared" si="197"/>
        <v/>
      </c>
      <c r="BB12675" s="5" t="str">
        <f>IF(OR($E12675="",$G12675&lt;&gt;"Ativo"),"",IF(COUNTIFS($E$4:$E12675,$E12675,$A$4:$A12675,$A12675,$G$4:$G12675,"Ativo")=1,1,0))</f>
        <v/>
      </c>
      <c r="BC12675" t="str">
        <f>IF(OR($A12675="",$G12675&lt;&gt;"Ativo"),"",IF(COUNTIFS($A$4:$A12675,$A12675,$G$4:$G12675,"Ativo")=1,1,0))</f>
        <v/>
      </c>
    </row>
    <row r="12676" spans="1:55" x14ac:dyDescent="0.3">
      <c r="A12676" s="76"/>
      <c r="B12676" s="104"/>
      <c r="C12676" s="76"/>
      <c r="D12676" s="77"/>
      <c r="E12676" s="12"/>
      <c r="F12676" s="78"/>
      <c r="G12676" s="77"/>
      <c r="H12676" s="79"/>
      <c r="BA12676" s="5" t="str">
        <f t="shared" ref="BA12676:BA12739" si="198">IF($D12676="","",MID($D12676,4,LEN($D12676)-5))</f>
        <v/>
      </c>
      <c r="BB12676" s="5" t="str">
        <f>IF(OR($E12676="",$G12676&lt;&gt;"Ativo"),"",IF(COUNTIFS($E$4:$E12676,$E12676,$A$4:$A12676,$A12676,$G$4:$G12676,"Ativo")=1,1,0))</f>
        <v/>
      </c>
      <c r="BC12676" t="str">
        <f>IF(OR($A12676="",$G12676&lt;&gt;"Ativo"),"",IF(COUNTIFS($A$4:$A12676,$A12676,$G$4:$G12676,"Ativo")=1,1,0))</f>
        <v/>
      </c>
    </row>
    <row r="12677" spans="1:55" x14ac:dyDescent="0.3">
      <c r="A12677" s="76"/>
      <c r="B12677" s="104"/>
      <c r="C12677" s="76"/>
      <c r="D12677" s="77"/>
      <c r="E12677" s="12"/>
      <c r="F12677" s="78"/>
      <c r="G12677" s="77"/>
      <c r="H12677" s="79"/>
      <c r="BA12677" s="5" t="str">
        <f t="shared" si="198"/>
        <v/>
      </c>
      <c r="BB12677" s="5" t="str">
        <f>IF(OR($E12677="",$G12677&lt;&gt;"Ativo"),"",IF(COUNTIFS($E$4:$E12677,$E12677,$A$4:$A12677,$A12677,$G$4:$G12677,"Ativo")=1,1,0))</f>
        <v/>
      </c>
      <c r="BC12677" t="str">
        <f>IF(OR($A12677="",$G12677&lt;&gt;"Ativo"),"",IF(COUNTIFS($A$4:$A12677,$A12677,$G$4:$G12677,"Ativo")=1,1,0))</f>
        <v/>
      </c>
    </row>
    <row r="12678" spans="1:55" x14ac:dyDescent="0.3">
      <c r="A12678" s="76"/>
      <c r="B12678" s="104"/>
      <c r="C12678" s="76"/>
      <c r="D12678" s="77"/>
      <c r="E12678" s="12"/>
      <c r="F12678" s="78"/>
      <c r="G12678" s="77"/>
      <c r="H12678" s="79"/>
      <c r="BA12678" s="5" t="str">
        <f t="shared" si="198"/>
        <v/>
      </c>
      <c r="BB12678" s="5" t="str">
        <f>IF(OR($E12678="",$G12678&lt;&gt;"Ativo"),"",IF(COUNTIFS($E$4:$E12678,$E12678,$A$4:$A12678,$A12678,$G$4:$G12678,"Ativo")=1,1,0))</f>
        <v/>
      </c>
      <c r="BC12678" t="str">
        <f>IF(OR($A12678="",$G12678&lt;&gt;"Ativo"),"",IF(COUNTIFS($A$4:$A12678,$A12678,$G$4:$G12678,"Ativo")=1,1,0))</f>
        <v/>
      </c>
    </row>
    <row r="12679" spans="1:55" x14ac:dyDescent="0.3">
      <c r="A12679" s="76"/>
      <c r="B12679" s="104"/>
      <c r="C12679" s="76"/>
      <c r="D12679" s="77"/>
      <c r="E12679" s="12"/>
      <c r="F12679" s="78"/>
      <c r="G12679" s="77"/>
      <c r="H12679" s="79"/>
      <c r="BA12679" s="5" t="str">
        <f t="shared" si="198"/>
        <v/>
      </c>
      <c r="BB12679" s="5" t="str">
        <f>IF(OR($E12679="",$G12679&lt;&gt;"Ativo"),"",IF(COUNTIFS($E$4:$E12679,$E12679,$A$4:$A12679,$A12679,$G$4:$G12679,"Ativo")=1,1,0))</f>
        <v/>
      </c>
      <c r="BC12679" t="str">
        <f>IF(OR($A12679="",$G12679&lt;&gt;"Ativo"),"",IF(COUNTIFS($A$4:$A12679,$A12679,$G$4:$G12679,"Ativo")=1,1,0))</f>
        <v/>
      </c>
    </row>
    <row r="12680" spans="1:55" x14ac:dyDescent="0.3">
      <c r="A12680" s="76"/>
      <c r="B12680" s="104"/>
      <c r="C12680" s="76"/>
      <c r="D12680" s="77"/>
      <c r="E12680" s="12"/>
      <c r="F12680" s="78"/>
      <c r="G12680" s="77"/>
      <c r="H12680" s="79"/>
      <c r="BA12680" s="5" t="str">
        <f t="shared" si="198"/>
        <v/>
      </c>
      <c r="BB12680" s="5" t="str">
        <f>IF(OR($E12680="",$G12680&lt;&gt;"Ativo"),"",IF(COUNTIFS($E$4:$E12680,$E12680,$A$4:$A12680,$A12680,$G$4:$G12680,"Ativo")=1,1,0))</f>
        <v/>
      </c>
      <c r="BC12680" t="str">
        <f>IF(OR($A12680="",$G12680&lt;&gt;"Ativo"),"",IF(COUNTIFS($A$4:$A12680,$A12680,$G$4:$G12680,"Ativo")=1,1,0))</f>
        <v/>
      </c>
    </row>
    <row r="12681" spans="1:55" x14ac:dyDescent="0.3">
      <c r="A12681" s="76"/>
      <c r="B12681" s="104"/>
      <c r="C12681" s="76"/>
      <c r="D12681" s="77"/>
      <c r="E12681" s="12"/>
      <c r="F12681" s="78"/>
      <c r="G12681" s="77"/>
      <c r="H12681" s="79"/>
      <c r="BA12681" s="5" t="str">
        <f t="shared" si="198"/>
        <v/>
      </c>
      <c r="BB12681" s="5" t="str">
        <f>IF(OR($E12681="",$G12681&lt;&gt;"Ativo"),"",IF(COUNTIFS($E$4:$E12681,$E12681,$A$4:$A12681,$A12681,$G$4:$G12681,"Ativo")=1,1,0))</f>
        <v/>
      </c>
      <c r="BC12681" t="str">
        <f>IF(OR($A12681="",$G12681&lt;&gt;"Ativo"),"",IF(COUNTIFS($A$4:$A12681,$A12681,$G$4:$G12681,"Ativo")=1,1,0))</f>
        <v/>
      </c>
    </row>
    <row r="12682" spans="1:55" x14ac:dyDescent="0.3">
      <c r="A12682" s="76"/>
      <c r="B12682" s="104"/>
      <c r="C12682" s="76"/>
      <c r="D12682" s="77"/>
      <c r="E12682" s="12"/>
      <c r="F12682" s="78"/>
      <c r="G12682" s="77"/>
      <c r="H12682" s="79"/>
      <c r="BA12682" s="5" t="str">
        <f t="shared" si="198"/>
        <v/>
      </c>
      <c r="BB12682" s="5" t="str">
        <f>IF(OR($E12682="",$G12682&lt;&gt;"Ativo"),"",IF(COUNTIFS($E$4:$E12682,$E12682,$A$4:$A12682,$A12682,$G$4:$G12682,"Ativo")=1,1,0))</f>
        <v/>
      </c>
      <c r="BC12682" t="str">
        <f>IF(OR($A12682="",$G12682&lt;&gt;"Ativo"),"",IF(COUNTIFS($A$4:$A12682,$A12682,$G$4:$G12682,"Ativo")=1,1,0))</f>
        <v/>
      </c>
    </row>
    <row r="12683" spans="1:55" x14ac:dyDescent="0.3">
      <c r="A12683" s="76"/>
      <c r="B12683" s="104"/>
      <c r="C12683" s="76"/>
      <c r="D12683" s="77"/>
      <c r="E12683" s="12"/>
      <c r="F12683" s="78"/>
      <c r="G12683" s="77"/>
      <c r="H12683" s="79"/>
      <c r="BA12683" s="5" t="str">
        <f t="shared" si="198"/>
        <v/>
      </c>
      <c r="BB12683" s="5" t="str">
        <f>IF(OR($E12683="",$G12683&lt;&gt;"Ativo"),"",IF(COUNTIFS($E$4:$E12683,$E12683,$A$4:$A12683,$A12683,$G$4:$G12683,"Ativo")=1,1,0))</f>
        <v/>
      </c>
      <c r="BC12683" t="str">
        <f>IF(OR($A12683="",$G12683&lt;&gt;"Ativo"),"",IF(COUNTIFS($A$4:$A12683,$A12683,$G$4:$G12683,"Ativo")=1,1,0))</f>
        <v/>
      </c>
    </row>
    <row r="12684" spans="1:55" x14ac:dyDescent="0.3">
      <c r="A12684" s="76"/>
      <c r="B12684" s="104"/>
      <c r="C12684" s="76"/>
      <c r="D12684" s="77"/>
      <c r="E12684" s="12"/>
      <c r="F12684" s="78"/>
      <c r="G12684" s="77"/>
      <c r="H12684" s="79"/>
      <c r="BA12684" s="5" t="str">
        <f t="shared" si="198"/>
        <v/>
      </c>
      <c r="BB12684" s="5" t="str">
        <f>IF(OR($E12684="",$G12684&lt;&gt;"Ativo"),"",IF(COUNTIFS($E$4:$E12684,$E12684,$A$4:$A12684,$A12684,$G$4:$G12684,"Ativo")=1,1,0))</f>
        <v/>
      </c>
      <c r="BC12684" t="str">
        <f>IF(OR($A12684="",$G12684&lt;&gt;"Ativo"),"",IF(COUNTIFS($A$4:$A12684,$A12684,$G$4:$G12684,"Ativo")=1,1,0))</f>
        <v/>
      </c>
    </row>
    <row r="12685" spans="1:55" x14ac:dyDescent="0.3">
      <c r="A12685" s="76"/>
      <c r="B12685" s="104"/>
      <c r="C12685" s="76"/>
      <c r="D12685" s="77"/>
      <c r="E12685" s="12"/>
      <c r="F12685" s="78"/>
      <c r="G12685" s="77"/>
      <c r="H12685" s="79"/>
      <c r="BA12685" s="5" t="str">
        <f t="shared" si="198"/>
        <v/>
      </c>
      <c r="BB12685" s="5" t="str">
        <f>IF(OR($E12685="",$G12685&lt;&gt;"Ativo"),"",IF(COUNTIFS($E$4:$E12685,$E12685,$A$4:$A12685,$A12685,$G$4:$G12685,"Ativo")=1,1,0))</f>
        <v/>
      </c>
      <c r="BC12685" t="str">
        <f>IF(OR($A12685="",$G12685&lt;&gt;"Ativo"),"",IF(COUNTIFS($A$4:$A12685,$A12685,$G$4:$G12685,"Ativo")=1,1,0))</f>
        <v/>
      </c>
    </row>
    <row r="12686" spans="1:55" x14ac:dyDescent="0.3">
      <c r="A12686" s="76"/>
      <c r="B12686" s="104"/>
      <c r="C12686" s="76"/>
      <c r="D12686" s="77"/>
      <c r="E12686" s="12"/>
      <c r="F12686" s="78"/>
      <c r="G12686" s="77"/>
      <c r="H12686" s="79"/>
      <c r="BA12686" s="5" t="str">
        <f t="shared" si="198"/>
        <v/>
      </c>
      <c r="BB12686" s="5" t="str">
        <f>IF(OR($E12686="",$G12686&lt;&gt;"Ativo"),"",IF(COUNTIFS($E$4:$E12686,$E12686,$A$4:$A12686,$A12686,$G$4:$G12686,"Ativo")=1,1,0))</f>
        <v/>
      </c>
      <c r="BC12686" t="str">
        <f>IF(OR($A12686="",$G12686&lt;&gt;"Ativo"),"",IF(COUNTIFS($A$4:$A12686,$A12686,$G$4:$G12686,"Ativo")=1,1,0))</f>
        <v/>
      </c>
    </row>
    <row r="12687" spans="1:55" x14ac:dyDescent="0.3">
      <c r="A12687" s="76"/>
      <c r="B12687" s="104"/>
      <c r="C12687" s="76"/>
      <c r="D12687" s="77"/>
      <c r="E12687" s="12"/>
      <c r="F12687" s="78"/>
      <c r="G12687" s="77"/>
      <c r="H12687" s="79"/>
      <c r="BA12687" s="5" t="str">
        <f t="shared" si="198"/>
        <v/>
      </c>
      <c r="BB12687" s="5" t="str">
        <f>IF(OR($E12687="",$G12687&lt;&gt;"Ativo"),"",IF(COUNTIFS($E$4:$E12687,$E12687,$A$4:$A12687,$A12687,$G$4:$G12687,"Ativo")=1,1,0))</f>
        <v/>
      </c>
      <c r="BC12687" t="str">
        <f>IF(OR($A12687="",$G12687&lt;&gt;"Ativo"),"",IF(COUNTIFS($A$4:$A12687,$A12687,$G$4:$G12687,"Ativo")=1,1,0))</f>
        <v/>
      </c>
    </row>
    <row r="12688" spans="1:55" x14ac:dyDescent="0.3">
      <c r="A12688" s="76"/>
      <c r="B12688" s="104"/>
      <c r="C12688" s="76"/>
      <c r="D12688" s="77"/>
      <c r="E12688" s="12"/>
      <c r="F12688" s="78"/>
      <c r="G12688" s="77"/>
      <c r="H12688" s="79"/>
      <c r="BA12688" s="5" t="str">
        <f t="shared" si="198"/>
        <v/>
      </c>
      <c r="BB12688" s="5" t="str">
        <f>IF(OR($E12688="",$G12688&lt;&gt;"Ativo"),"",IF(COUNTIFS($E$4:$E12688,$E12688,$A$4:$A12688,$A12688,$G$4:$G12688,"Ativo")=1,1,0))</f>
        <v/>
      </c>
      <c r="BC12688" t="str">
        <f>IF(OR($A12688="",$G12688&lt;&gt;"Ativo"),"",IF(COUNTIFS($A$4:$A12688,$A12688,$G$4:$G12688,"Ativo")=1,1,0))</f>
        <v/>
      </c>
    </row>
    <row r="12689" spans="1:55" x14ac:dyDescent="0.3">
      <c r="A12689" s="76"/>
      <c r="B12689" s="104"/>
      <c r="C12689" s="76"/>
      <c r="D12689" s="77"/>
      <c r="E12689" s="12"/>
      <c r="F12689" s="78"/>
      <c r="G12689" s="77"/>
      <c r="H12689" s="79"/>
      <c r="BA12689" s="5" t="str">
        <f t="shared" si="198"/>
        <v/>
      </c>
      <c r="BB12689" s="5" t="str">
        <f>IF(OR($E12689="",$G12689&lt;&gt;"Ativo"),"",IF(COUNTIFS($E$4:$E12689,$E12689,$A$4:$A12689,$A12689,$G$4:$G12689,"Ativo")=1,1,0))</f>
        <v/>
      </c>
      <c r="BC12689" t="str">
        <f>IF(OR($A12689="",$G12689&lt;&gt;"Ativo"),"",IF(COUNTIFS($A$4:$A12689,$A12689,$G$4:$G12689,"Ativo")=1,1,0))</f>
        <v/>
      </c>
    </row>
    <row r="12690" spans="1:55" x14ac:dyDescent="0.3">
      <c r="A12690" s="76"/>
      <c r="B12690" s="104"/>
      <c r="C12690" s="76"/>
      <c r="D12690" s="77"/>
      <c r="E12690" s="12"/>
      <c r="F12690" s="78"/>
      <c r="G12690" s="77"/>
      <c r="H12690" s="79"/>
      <c r="BA12690" s="5" t="str">
        <f t="shared" si="198"/>
        <v/>
      </c>
      <c r="BB12690" s="5" t="str">
        <f>IF(OR($E12690="",$G12690&lt;&gt;"Ativo"),"",IF(COUNTIFS($E$4:$E12690,$E12690,$A$4:$A12690,$A12690,$G$4:$G12690,"Ativo")=1,1,0))</f>
        <v/>
      </c>
      <c r="BC12690" t="str">
        <f>IF(OR($A12690="",$G12690&lt;&gt;"Ativo"),"",IF(COUNTIFS($A$4:$A12690,$A12690,$G$4:$G12690,"Ativo")=1,1,0))</f>
        <v/>
      </c>
    </row>
    <row r="12691" spans="1:55" x14ac:dyDescent="0.3">
      <c r="A12691" s="76"/>
      <c r="B12691" s="104"/>
      <c r="C12691" s="76"/>
      <c r="D12691" s="77"/>
      <c r="E12691" s="12"/>
      <c r="F12691" s="78"/>
      <c r="G12691" s="77"/>
      <c r="H12691" s="79"/>
      <c r="BA12691" s="5" t="str">
        <f t="shared" si="198"/>
        <v/>
      </c>
      <c r="BB12691" s="5" t="str">
        <f>IF(OR($E12691="",$G12691&lt;&gt;"Ativo"),"",IF(COUNTIFS($E$4:$E12691,$E12691,$A$4:$A12691,$A12691,$G$4:$G12691,"Ativo")=1,1,0))</f>
        <v/>
      </c>
      <c r="BC12691" t="str">
        <f>IF(OR($A12691="",$G12691&lt;&gt;"Ativo"),"",IF(COUNTIFS($A$4:$A12691,$A12691,$G$4:$G12691,"Ativo")=1,1,0))</f>
        <v/>
      </c>
    </row>
    <row r="12692" spans="1:55" x14ac:dyDescent="0.3">
      <c r="A12692" s="76"/>
      <c r="B12692" s="104"/>
      <c r="C12692" s="76"/>
      <c r="D12692" s="77"/>
      <c r="E12692" s="12"/>
      <c r="F12692" s="78"/>
      <c r="G12692" s="77"/>
      <c r="H12692" s="79"/>
      <c r="BA12692" s="5" t="str">
        <f t="shared" si="198"/>
        <v/>
      </c>
      <c r="BB12692" s="5" t="str">
        <f>IF(OR($E12692="",$G12692&lt;&gt;"Ativo"),"",IF(COUNTIFS($E$4:$E12692,$E12692,$A$4:$A12692,$A12692,$G$4:$G12692,"Ativo")=1,1,0))</f>
        <v/>
      </c>
      <c r="BC12692" t="str">
        <f>IF(OR($A12692="",$G12692&lt;&gt;"Ativo"),"",IF(COUNTIFS($A$4:$A12692,$A12692,$G$4:$G12692,"Ativo")=1,1,0))</f>
        <v/>
      </c>
    </row>
    <row r="12693" spans="1:55" x14ac:dyDescent="0.3">
      <c r="A12693" s="76"/>
      <c r="B12693" s="104"/>
      <c r="C12693" s="76"/>
      <c r="D12693" s="77"/>
      <c r="E12693" s="12"/>
      <c r="F12693" s="78"/>
      <c r="G12693" s="77"/>
      <c r="H12693" s="79"/>
      <c r="BA12693" s="5" t="str">
        <f t="shared" si="198"/>
        <v/>
      </c>
      <c r="BB12693" s="5" t="str">
        <f>IF(OR($E12693="",$G12693&lt;&gt;"Ativo"),"",IF(COUNTIFS($E$4:$E12693,$E12693,$A$4:$A12693,$A12693,$G$4:$G12693,"Ativo")=1,1,0))</f>
        <v/>
      </c>
      <c r="BC12693" t="str">
        <f>IF(OR($A12693="",$G12693&lt;&gt;"Ativo"),"",IF(COUNTIFS($A$4:$A12693,$A12693,$G$4:$G12693,"Ativo")=1,1,0))</f>
        <v/>
      </c>
    </row>
    <row r="12694" spans="1:55" x14ac:dyDescent="0.3">
      <c r="A12694" s="76"/>
      <c r="B12694" s="104"/>
      <c r="C12694" s="76"/>
      <c r="D12694" s="77"/>
      <c r="E12694" s="12"/>
      <c r="F12694" s="78"/>
      <c r="G12694" s="77"/>
      <c r="H12694" s="79"/>
      <c r="BA12694" s="5" t="str">
        <f t="shared" si="198"/>
        <v/>
      </c>
      <c r="BB12694" s="5" t="str">
        <f>IF(OR($E12694="",$G12694&lt;&gt;"Ativo"),"",IF(COUNTIFS($E$4:$E12694,$E12694,$A$4:$A12694,$A12694,$G$4:$G12694,"Ativo")=1,1,0))</f>
        <v/>
      </c>
      <c r="BC12694" t="str">
        <f>IF(OR($A12694="",$G12694&lt;&gt;"Ativo"),"",IF(COUNTIFS($A$4:$A12694,$A12694,$G$4:$G12694,"Ativo")=1,1,0))</f>
        <v/>
      </c>
    </row>
    <row r="12695" spans="1:55" x14ac:dyDescent="0.3">
      <c r="A12695" s="76"/>
      <c r="B12695" s="104"/>
      <c r="C12695" s="76"/>
      <c r="D12695" s="77"/>
      <c r="E12695" s="12"/>
      <c r="F12695" s="78"/>
      <c r="G12695" s="77"/>
      <c r="H12695" s="79"/>
      <c r="BA12695" s="5" t="str">
        <f t="shared" si="198"/>
        <v/>
      </c>
      <c r="BB12695" s="5" t="str">
        <f>IF(OR($E12695="",$G12695&lt;&gt;"Ativo"),"",IF(COUNTIFS($E$4:$E12695,$E12695,$A$4:$A12695,$A12695,$G$4:$G12695,"Ativo")=1,1,0))</f>
        <v/>
      </c>
      <c r="BC12695" t="str">
        <f>IF(OR($A12695="",$G12695&lt;&gt;"Ativo"),"",IF(COUNTIFS($A$4:$A12695,$A12695,$G$4:$G12695,"Ativo")=1,1,0))</f>
        <v/>
      </c>
    </row>
    <row r="12696" spans="1:55" x14ac:dyDescent="0.3">
      <c r="A12696" s="76"/>
      <c r="B12696" s="104"/>
      <c r="C12696" s="76"/>
      <c r="D12696" s="77"/>
      <c r="E12696" s="12"/>
      <c r="F12696" s="78"/>
      <c r="G12696" s="77"/>
      <c r="H12696" s="79"/>
      <c r="BA12696" s="5" t="str">
        <f t="shared" si="198"/>
        <v/>
      </c>
      <c r="BB12696" s="5" t="str">
        <f>IF(OR($E12696="",$G12696&lt;&gt;"Ativo"),"",IF(COUNTIFS($E$4:$E12696,$E12696,$A$4:$A12696,$A12696,$G$4:$G12696,"Ativo")=1,1,0))</f>
        <v/>
      </c>
      <c r="BC12696" t="str">
        <f>IF(OR($A12696="",$G12696&lt;&gt;"Ativo"),"",IF(COUNTIFS($A$4:$A12696,$A12696,$G$4:$G12696,"Ativo")=1,1,0))</f>
        <v/>
      </c>
    </row>
    <row r="12697" spans="1:55" x14ac:dyDescent="0.3">
      <c r="A12697" s="76"/>
      <c r="B12697" s="104"/>
      <c r="C12697" s="76"/>
      <c r="D12697" s="77"/>
      <c r="E12697" s="12"/>
      <c r="F12697" s="78"/>
      <c r="G12697" s="77"/>
      <c r="H12697" s="79"/>
      <c r="BA12697" s="5" t="str">
        <f t="shared" si="198"/>
        <v/>
      </c>
      <c r="BB12697" s="5" t="str">
        <f>IF(OR($E12697="",$G12697&lt;&gt;"Ativo"),"",IF(COUNTIFS($E$4:$E12697,$E12697,$A$4:$A12697,$A12697,$G$4:$G12697,"Ativo")=1,1,0))</f>
        <v/>
      </c>
      <c r="BC12697" t="str">
        <f>IF(OR($A12697="",$G12697&lt;&gt;"Ativo"),"",IF(COUNTIFS($A$4:$A12697,$A12697,$G$4:$G12697,"Ativo")=1,1,0))</f>
        <v/>
      </c>
    </row>
    <row r="12698" spans="1:55" x14ac:dyDescent="0.3">
      <c r="A12698" s="76"/>
      <c r="B12698" s="104"/>
      <c r="C12698" s="76"/>
      <c r="D12698" s="77"/>
      <c r="E12698" s="12"/>
      <c r="F12698" s="78"/>
      <c r="G12698" s="77"/>
      <c r="H12698" s="79"/>
      <c r="BA12698" s="5" t="str">
        <f t="shared" si="198"/>
        <v/>
      </c>
      <c r="BB12698" s="5" t="str">
        <f>IF(OR($E12698="",$G12698&lt;&gt;"Ativo"),"",IF(COUNTIFS($E$4:$E12698,$E12698,$A$4:$A12698,$A12698,$G$4:$G12698,"Ativo")=1,1,0))</f>
        <v/>
      </c>
      <c r="BC12698" t="str">
        <f>IF(OR($A12698="",$G12698&lt;&gt;"Ativo"),"",IF(COUNTIFS($A$4:$A12698,$A12698,$G$4:$G12698,"Ativo")=1,1,0))</f>
        <v/>
      </c>
    </row>
    <row r="12699" spans="1:55" x14ac:dyDescent="0.3">
      <c r="A12699" s="76"/>
      <c r="B12699" s="104"/>
      <c r="C12699" s="76"/>
      <c r="D12699" s="77"/>
      <c r="E12699" s="12"/>
      <c r="F12699" s="78"/>
      <c r="G12699" s="77"/>
      <c r="H12699" s="79"/>
      <c r="BA12699" s="5" t="str">
        <f t="shared" si="198"/>
        <v/>
      </c>
      <c r="BB12699" s="5" t="str">
        <f>IF(OR($E12699="",$G12699&lt;&gt;"Ativo"),"",IF(COUNTIFS($E$4:$E12699,$E12699,$A$4:$A12699,$A12699,$G$4:$G12699,"Ativo")=1,1,0))</f>
        <v/>
      </c>
      <c r="BC12699" t="str">
        <f>IF(OR($A12699="",$G12699&lt;&gt;"Ativo"),"",IF(COUNTIFS($A$4:$A12699,$A12699,$G$4:$G12699,"Ativo")=1,1,0))</f>
        <v/>
      </c>
    </row>
    <row r="12700" spans="1:55" x14ac:dyDescent="0.3">
      <c r="A12700" s="76"/>
      <c r="B12700" s="104"/>
      <c r="C12700" s="76"/>
      <c r="D12700" s="77"/>
      <c r="E12700" s="12"/>
      <c r="F12700" s="78"/>
      <c r="G12700" s="77"/>
      <c r="H12700" s="79"/>
      <c r="BA12700" s="5" t="str">
        <f t="shared" si="198"/>
        <v/>
      </c>
      <c r="BB12700" s="5" t="str">
        <f>IF(OR($E12700="",$G12700&lt;&gt;"Ativo"),"",IF(COUNTIFS($E$4:$E12700,$E12700,$A$4:$A12700,$A12700,$G$4:$G12700,"Ativo")=1,1,0))</f>
        <v/>
      </c>
      <c r="BC12700" t="str">
        <f>IF(OR($A12700="",$G12700&lt;&gt;"Ativo"),"",IF(COUNTIFS($A$4:$A12700,$A12700,$G$4:$G12700,"Ativo")=1,1,0))</f>
        <v/>
      </c>
    </row>
    <row r="12701" spans="1:55" x14ac:dyDescent="0.3">
      <c r="A12701" s="76"/>
      <c r="B12701" s="104"/>
      <c r="C12701" s="76"/>
      <c r="D12701" s="77"/>
      <c r="E12701" s="12"/>
      <c r="F12701" s="78"/>
      <c r="G12701" s="77"/>
      <c r="H12701" s="79"/>
      <c r="BA12701" s="5" t="str">
        <f t="shared" si="198"/>
        <v/>
      </c>
      <c r="BB12701" s="5" t="str">
        <f>IF(OR($E12701="",$G12701&lt;&gt;"Ativo"),"",IF(COUNTIFS($E$4:$E12701,$E12701,$A$4:$A12701,$A12701,$G$4:$G12701,"Ativo")=1,1,0))</f>
        <v/>
      </c>
      <c r="BC12701" t="str">
        <f>IF(OR($A12701="",$G12701&lt;&gt;"Ativo"),"",IF(COUNTIFS($A$4:$A12701,$A12701,$G$4:$G12701,"Ativo")=1,1,0))</f>
        <v/>
      </c>
    </row>
    <row r="12702" spans="1:55" x14ac:dyDescent="0.3">
      <c r="A12702" s="76"/>
      <c r="B12702" s="104"/>
      <c r="C12702" s="76"/>
      <c r="D12702" s="77"/>
      <c r="E12702" s="12"/>
      <c r="F12702" s="78"/>
      <c r="G12702" s="77"/>
      <c r="H12702" s="79"/>
      <c r="BA12702" s="5" t="str">
        <f t="shared" si="198"/>
        <v/>
      </c>
      <c r="BB12702" s="5" t="str">
        <f>IF(OR($E12702="",$G12702&lt;&gt;"Ativo"),"",IF(COUNTIFS($E$4:$E12702,$E12702,$A$4:$A12702,$A12702,$G$4:$G12702,"Ativo")=1,1,0))</f>
        <v/>
      </c>
      <c r="BC12702" t="str">
        <f>IF(OR($A12702="",$G12702&lt;&gt;"Ativo"),"",IF(COUNTIFS($A$4:$A12702,$A12702,$G$4:$G12702,"Ativo")=1,1,0))</f>
        <v/>
      </c>
    </row>
    <row r="12703" spans="1:55" x14ac:dyDescent="0.3">
      <c r="A12703" s="76"/>
      <c r="B12703" s="104"/>
      <c r="C12703" s="76"/>
      <c r="D12703" s="77"/>
      <c r="E12703" s="12"/>
      <c r="F12703" s="78"/>
      <c r="G12703" s="77"/>
      <c r="H12703" s="79"/>
      <c r="BA12703" s="5" t="str">
        <f t="shared" si="198"/>
        <v/>
      </c>
      <c r="BB12703" s="5" t="str">
        <f>IF(OR($E12703="",$G12703&lt;&gt;"Ativo"),"",IF(COUNTIFS($E$4:$E12703,$E12703,$A$4:$A12703,$A12703,$G$4:$G12703,"Ativo")=1,1,0))</f>
        <v/>
      </c>
      <c r="BC12703" t="str">
        <f>IF(OR($A12703="",$G12703&lt;&gt;"Ativo"),"",IF(COUNTIFS($A$4:$A12703,$A12703,$G$4:$G12703,"Ativo")=1,1,0))</f>
        <v/>
      </c>
    </row>
    <row r="12704" spans="1:55" x14ac:dyDescent="0.3">
      <c r="A12704" s="76"/>
      <c r="B12704" s="104"/>
      <c r="C12704" s="76"/>
      <c r="D12704" s="77"/>
      <c r="E12704" s="12"/>
      <c r="F12704" s="78"/>
      <c r="G12704" s="77"/>
      <c r="H12704" s="79"/>
      <c r="BA12704" s="5" t="str">
        <f t="shared" si="198"/>
        <v/>
      </c>
      <c r="BB12704" s="5" t="str">
        <f>IF(OR($E12704="",$G12704&lt;&gt;"Ativo"),"",IF(COUNTIFS($E$4:$E12704,$E12704,$A$4:$A12704,$A12704,$G$4:$G12704,"Ativo")=1,1,0))</f>
        <v/>
      </c>
      <c r="BC12704" t="str">
        <f>IF(OR($A12704="",$G12704&lt;&gt;"Ativo"),"",IF(COUNTIFS($A$4:$A12704,$A12704,$G$4:$G12704,"Ativo")=1,1,0))</f>
        <v/>
      </c>
    </row>
    <row r="12705" spans="1:55" x14ac:dyDescent="0.3">
      <c r="A12705" s="76"/>
      <c r="B12705" s="104"/>
      <c r="C12705" s="76"/>
      <c r="D12705" s="77"/>
      <c r="E12705" s="12"/>
      <c r="F12705" s="78"/>
      <c r="G12705" s="77"/>
      <c r="H12705" s="79"/>
      <c r="BA12705" s="5" t="str">
        <f t="shared" si="198"/>
        <v/>
      </c>
      <c r="BB12705" s="5" t="str">
        <f>IF(OR($E12705="",$G12705&lt;&gt;"Ativo"),"",IF(COUNTIFS($E$4:$E12705,$E12705,$A$4:$A12705,$A12705,$G$4:$G12705,"Ativo")=1,1,0))</f>
        <v/>
      </c>
      <c r="BC12705" t="str">
        <f>IF(OR($A12705="",$G12705&lt;&gt;"Ativo"),"",IF(COUNTIFS($A$4:$A12705,$A12705,$G$4:$G12705,"Ativo")=1,1,0))</f>
        <v/>
      </c>
    </row>
    <row r="12706" spans="1:55" x14ac:dyDescent="0.3">
      <c r="A12706" s="76"/>
      <c r="B12706" s="104"/>
      <c r="C12706" s="76"/>
      <c r="D12706" s="77"/>
      <c r="E12706" s="12"/>
      <c r="F12706" s="78"/>
      <c r="G12706" s="77"/>
      <c r="H12706" s="79"/>
      <c r="BA12706" s="5" t="str">
        <f t="shared" si="198"/>
        <v/>
      </c>
      <c r="BB12706" s="5" t="str">
        <f>IF(OR($E12706="",$G12706&lt;&gt;"Ativo"),"",IF(COUNTIFS($E$4:$E12706,$E12706,$A$4:$A12706,$A12706,$G$4:$G12706,"Ativo")=1,1,0))</f>
        <v/>
      </c>
      <c r="BC12706" t="str">
        <f>IF(OR($A12706="",$G12706&lt;&gt;"Ativo"),"",IF(COUNTIFS($A$4:$A12706,$A12706,$G$4:$G12706,"Ativo")=1,1,0))</f>
        <v/>
      </c>
    </row>
    <row r="12707" spans="1:55" x14ac:dyDescent="0.3">
      <c r="A12707" s="76"/>
      <c r="B12707" s="104"/>
      <c r="C12707" s="76"/>
      <c r="D12707" s="77"/>
      <c r="E12707" s="12"/>
      <c r="F12707" s="78"/>
      <c r="G12707" s="77"/>
      <c r="H12707" s="79"/>
      <c r="BA12707" s="5" t="str">
        <f t="shared" si="198"/>
        <v/>
      </c>
      <c r="BB12707" s="5" t="str">
        <f>IF(OR($E12707="",$G12707&lt;&gt;"Ativo"),"",IF(COUNTIFS($E$4:$E12707,$E12707,$A$4:$A12707,$A12707,$G$4:$G12707,"Ativo")=1,1,0))</f>
        <v/>
      </c>
      <c r="BC12707" t="str">
        <f>IF(OR($A12707="",$G12707&lt;&gt;"Ativo"),"",IF(COUNTIFS($A$4:$A12707,$A12707,$G$4:$G12707,"Ativo")=1,1,0))</f>
        <v/>
      </c>
    </row>
    <row r="12708" spans="1:55" x14ac:dyDescent="0.3">
      <c r="A12708" s="76"/>
      <c r="B12708" s="104"/>
      <c r="C12708" s="76"/>
      <c r="D12708" s="77"/>
      <c r="E12708" s="12"/>
      <c r="F12708" s="78"/>
      <c r="G12708" s="77"/>
      <c r="H12708" s="79"/>
      <c r="BA12708" s="5" t="str">
        <f t="shared" si="198"/>
        <v/>
      </c>
      <c r="BB12708" s="5" t="str">
        <f>IF(OR($E12708="",$G12708&lt;&gt;"Ativo"),"",IF(COUNTIFS($E$4:$E12708,$E12708,$A$4:$A12708,$A12708,$G$4:$G12708,"Ativo")=1,1,0))</f>
        <v/>
      </c>
      <c r="BC12708" t="str">
        <f>IF(OR($A12708="",$G12708&lt;&gt;"Ativo"),"",IF(COUNTIFS($A$4:$A12708,$A12708,$G$4:$G12708,"Ativo")=1,1,0))</f>
        <v/>
      </c>
    </row>
    <row r="12709" spans="1:55" x14ac:dyDescent="0.3">
      <c r="A12709" s="76"/>
      <c r="B12709" s="104"/>
      <c r="C12709" s="76"/>
      <c r="D12709" s="77"/>
      <c r="E12709" s="12"/>
      <c r="F12709" s="78"/>
      <c r="G12709" s="77"/>
      <c r="H12709" s="79"/>
      <c r="BA12709" s="5" t="str">
        <f t="shared" si="198"/>
        <v/>
      </c>
      <c r="BB12709" s="5" t="str">
        <f>IF(OR($E12709="",$G12709&lt;&gt;"Ativo"),"",IF(COUNTIFS($E$4:$E12709,$E12709,$A$4:$A12709,$A12709,$G$4:$G12709,"Ativo")=1,1,0))</f>
        <v/>
      </c>
      <c r="BC12709" t="str">
        <f>IF(OR($A12709="",$G12709&lt;&gt;"Ativo"),"",IF(COUNTIFS($A$4:$A12709,$A12709,$G$4:$G12709,"Ativo")=1,1,0))</f>
        <v/>
      </c>
    </row>
    <row r="12710" spans="1:55" x14ac:dyDescent="0.3">
      <c r="A12710" s="76"/>
      <c r="B12710" s="104"/>
      <c r="C12710" s="76"/>
      <c r="D12710" s="77"/>
      <c r="E12710" s="12"/>
      <c r="F12710" s="78"/>
      <c r="G12710" s="77"/>
      <c r="H12710" s="79"/>
      <c r="BA12710" s="5" t="str">
        <f t="shared" si="198"/>
        <v/>
      </c>
      <c r="BB12710" s="5" t="str">
        <f>IF(OR($E12710="",$G12710&lt;&gt;"Ativo"),"",IF(COUNTIFS($E$4:$E12710,$E12710,$A$4:$A12710,$A12710,$G$4:$G12710,"Ativo")=1,1,0))</f>
        <v/>
      </c>
      <c r="BC12710" t="str">
        <f>IF(OR($A12710="",$G12710&lt;&gt;"Ativo"),"",IF(COUNTIFS($A$4:$A12710,$A12710,$G$4:$G12710,"Ativo")=1,1,0))</f>
        <v/>
      </c>
    </row>
    <row r="12711" spans="1:55" x14ac:dyDescent="0.3">
      <c r="A12711" s="76"/>
      <c r="B12711" s="104"/>
      <c r="C12711" s="76"/>
      <c r="D12711" s="77"/>
      <c r="E12711" s="12"/>
      <c r="F12711" s="78"/>
      <c r="G12711" s="77"/>
      <c r="H12711" s="79"/>
      <c r="BA12711" s="5" t="str">
        <f t="shared" si="198"/>
        <v/>
      </c>
      <c r="BB12711" s="5" t="str">
        <f>IF(OR($E12711="",$G12711&lt;&gt;"Ativo"),"",IF(COUNTIFS($E$4:$E12711,$E12711,$A$4:$A12711,$A12711,$G$4:$G12711,"Ativo")=1,1,0))</f>
        <v/>
      </c>
      <c r="BC12711" t="str">
        <f>IF(OR($A12711="",$G12711&lt;&gt;"Ativo"),"",IF(COUNTIFS($A$4:$A12711,$A12711,$G$4:$G12711,"Ativo")=1,1,0))</f>
        <v/>
      </c>
    </row>
    <row r="12712" spans="1:55" x14ac:dyDescent="0.3">
      <c r="A12712" s="76"/>
      <c r="B12712" s="104"/>
      <c r="C12712" s="76"/>
      <c r="D12712" s="77"/>
      <c r="E12712" s="12"/>
      <c r="F12712" s="78"/>
      <c r="G12712" s="77"/>
      <c r="H12712" s="79"/>
      <c r="BA12712" s="5" t="str">
        <f t="shared" si="198"/>
        <v/>
      </c>
      <c r="BB12712" s="5" t="str">
        <f>IF(OR($E12712="",$G12712&lt;&gt;"Ativo"),"",IF(COUNTIFS($E$4:$E12712,$E12712,$A$4:$A12712,$A12712,$G$4:$G12712,"Ativo")=1,1,0))</f>
        <v/>
      </c>
      <c r="BC12712" t="str">
        <f>IF(OR($A12712="",$G12712&lt;&gt;"Ativo"),"",IF(COUNTIFS($A$4:$A12712,$A12712,$G$4:$G12712,"Ativo")=1,1,0))</f>
        <v/>
      </c>
    </row>
    <row r="12713" spans="1:55" x14ac:dyDescent="0.3">
      <c r="A12713" s="76"/>
      <c r="B12713" s="104"/>
      <c r="C12713" s="76"/>
      <c r="D12713" s="77"/>
      <c r="E12713" s="12"/>
      <c r="F12713" s="78"/>
      <c r="G12713" s="77"/>
      <c r="H12713" s="79"/>
      <c r="BA12713" s="5" t="str">
        <f t="shared" si="198"/>
        <v/>
      </c>
      <c r="BB12713" s="5" t="str">
        <f>IF(OR($E12713="",$G12713&lt;&gt;"Ativo"),"",IF(COUNTIFS($E$4:$E12713,$E12713,$A$4:$A12713,$A12713,$G$4:$G12713,"Ativo")=1,1,0))</f>
        <v/>
      </c>
      <c r="BC12713" t="str">
        <f>IF(OR($A12713="",$G12713&lt;&gt;"Ativo"),"",IF(COUNTIFS($A$4:$A12713,$A12713,$G$4:$G12713,"Ativo")=1,1,0))</f>
        <v/>
      </c>
    </row>
    <row r="12714" spans="1:55" x14ac:dyDescent="0.3">
      <c r="A12714" s="76"/>
      <c r="B12714" s="104"/>
      <c r="C12714" s="76"/>
      <c r="D12714" s="77"/>
      <c r="E12714" s="12"/>
      <c r="F12714" s="78"/>
      <c r="G12714" s="77"/>
      <c r="H12714" s="79"/>
      <c r="BA12714" s="5" t="str">
        <f t="shared" si="198"/>
        <v/>
      </c>
      <c r="BB12714" s="5" t="str">
        <f>IF(OR($E12714="",$G12714&lt;&gt;"Ativo"),"",IF(COUNTIFS($E$4:$E12714,$E12714,$A$4:$A12714,$A12714,$G$4:$G12714,"Ativo")=1,1,0))</f>
        <v/>
      </c>
      <c r="BC12714" t="str">
        <f>IF(OR($A12714="",$G12714&lt;&gt;"Ativo"),"",IF(COUNTIFS($A$4:$A12714,$A12714,$G$4:$G12714,"Ativo")=1,1,0))</f>
        <v/>
      </c>
    </row>
    <row r="12715" spans="1:55" x14ac:dyDescent="0.3">
      <c r="A12715" s="76"/>
      <c r="B12715" s="104"/>
      <c r="C12715" s="76"/>
      <c r="D12715" s="77"/>
      <c r="E12715" s="12"/>
      <c r="F12715" s="78"/>
      <c r="G12715" s="77"/>
      <c r="H12715" s="79"/>
      <c r="BA12715" s="5" t="str">
        <f t="shared" si="198"/>
        <v/>
      </c>
      <c r="BB12715" s="5" t="str">
        <f>IF(OR($E12715="",$G12715&lt;&gt;"Ativo"),"",IF(COUNTIFS($E$4:$E12715,$E12715,$A$4:$A12715,$A12715,$G$4:$G12715,"Ativo")=1,1,0))</f>
        <v/>
      </c>
      <c r="BC12715" t="str">
        <f>IF(OR($A12715="",$G12715&lt;&gt;"Ativo"),"",IF(COUNTIFS($A$4:$A12715,$A12715,$G$4:$G12715,"Ativo")=1,1,0))</f>
        <v/>
      </c>
    </row>
    <row r="12716" spans="1:55" x14ac:dyDescent="0.3">
      <c r="A12716" s="76"/>
      <c r="B12716" s="104"/>
      <c r="C12716" s="76"/>
      <c r="D12716" s="77"/>
      <c r="E12716" s="12"/>
      <c r="F12716" s="78"/>
      <c r="G12716" s="77"/>
      <c r="H12716" s="79"/>
      <c r="BA12716" s="5" t="str">
        <f t="shared" si="198"/>
        <v/>
      </c>
      <c r="BB12716" s="5" t="str">
        <f>IF(OR($E12716="",$G12716&lt;&gt;"Ativo"),"",IF(COUNTIFS($E$4:$E12716,$E12716,$A$4:$A12716,$A12716,$G$4:$G12716,"Ativo")=1,1,0))</f>
        <v/>
      </c>
      <c r="BC12716" t="str">
        <f>IF(OR($A12716="",$G12716&lt;&gt;"Ativo"),"",IF(COUNTIFS($A$4:$A12716,$A12716,$G$4:$G12716,"Ativo")=1,1,0))</f>
        <v/>
      </c>
    </row>
    <row r="12717" spans="1:55" x14ac:dyDescent="0.3">
      <c r="A12717" s="76"/>
      <c r="B12717" s="104"/>
      <c r="C12717" s="76"/>
      <c r="D12717" s="77"/>
      <c r="E12717" s="12"/>
      <c r="F12717" s="78"/>
      <c r="G12717" s="77"/>
      <c r="H12717" s="79"/>
      <c r="BA12717" s="5" t="str">
        <f t="shared" si="198"/>
        <v/>
      </c>
      <c r="BB12717" s="5" t="str">
        <f>IF(OR($E12717="",$G12717&lt;&gt;"Ativo"),"",IF(COUNTIFS($E$4:$E12717,$E12717,$A$4:$A12717,$A12717,$G$4:$G12717,"Ativo")=1,1,0))</f>
        <v/>
      </c>
      <c r="BC12717" t="str">
        <f>IF(OR($A12717="",$G12717&lt;&gt;"Ativo"),"",IF(COUNTIFS($A$4:$A12717,$A12717,$G$4:$G12717,"Ativo")=1,1,0))</f>
        <v/>
      </c>
    </row>
    <row r="12718" spans="1:55" x14ac:dyDescent="0.3">
      <c r="A12718" s="76"/>
      <c r="B12718" s="104"/>
      <c r="C12718" s="76"/>
      <c r="D12718" s="77"/>
      <c r="E12718" s="12"/>
      <c r="F12718" s="78"/>
      <c r="G12718" s="77"/>
      <c r="H12718" s="79"/>
      <c r="BA12718" s="5" t="str">
        <f t="shared" si="198"/>
        <v/>
      </c>
      <c r="BB12718" s="5" t="str">
        <f>IF(OR($E12718="",$G12718&lt;&gt;"Ativo"),"",IF(COUNTIFS($E$4:$E12718,$E12718,$A$4:$A12718,$A12718,$G$4:$G12718,"Ativo")=1,1,0))</f>
        <v/>
      </c>
      <c r="BC12718" t="str">
        <f>IF(OR($A12718="",$G12718&lt;&gt;"Ativo"),"",IF(COUNTIFS($A$4:$A12718,$A12718,$G$4:$G12718,"Ativo")=1,1,0))</f>
        <v/>
      </c>
    </row>
    <row r="12719" spans="1:55" x14ac:dyDescent="0.3">
      <c r="A12719" s="76"/>
      <c r="B12719" s="104"/>
      <c r="C12719" s="76"/>
      <c r="D12719" s="77"/>
      <c r="E12719" s="12"/>
      <c r="F12719" s="78"/>
      <c r="G12719" s="77"/>
      <c r="H12719" s="79"/>
      <c r="BA12719" s="5" t="str">
        <f t="shared" si="198"/>
        <v/>
      </c>
      <c r="BB12719" s="5" t="str">
        <f>IF(OR($E12719="",$G12719&lt;&gt;"Ativo"),"",IF(COUNTIFS($E$4:$E12719,$E12719,$A$4:$A12719,$A12719,$G$4:$G12719,"Ativo")=1,1,0))</f>
        <v/>
      </c>
      <c r="BC12719" t="str">
        <f>IF(OR($A12719="",$G12719&lt;&gt;"Ativo"),"",IF(COUNTIFS($A$4:$A12719,$A12719,$G$4:$G12719,"Ativo")=1,1,0))</f>
        <v/>
      </c>
    </row>
    <row r="12720" spans="1:55" x14ac:dyDescent="0.3">
      <c r="A12720" s="76"/>
      <c r="B12720" s="104"/>
      <c r="C12720" s="76"/>
      <c r="D12720" s="77"/>
      <c r="E12720" s="12"/>
      <c r="F12720" s="78"/>
      <c r="G12720" s="77"/>
      <c r="H12720" s="79"/>
      <c r="BA12720" s="5" t="str">
        <f t="shared" si="198"/>
        <v/>
      </c>
      <c r="BB12720" s="5" t="str">
        <f>IF(OR($E12720="",$G12720&lt;&gt;"Ativo"),"",IF(COUNTIFS($E$4:$E12720,$E12720,$A$4:$A12720,$A12720,$G$4:$G12720,"Ativo")=1,1,0))</f>
        <v/>
      </c>
      <c r="BC12720" t="str">
        <f>IF(OR($A12720="",$G12720&lt;&gt;"Ativo"),"",IF(COUNTIFS($A$4:$A12720,$A12720,$G$4:$G12720,"Ativo")=1,1,0))</f>
        <v/>
      </c>
    </row>
    <row r="12721" spans="1:55" x14ac:dyDescent="0.3">
      <c r="A12721" s="76"/>
      <c r="B12721" s="104"/>
      <c r="C12721" s="76"/>
      <c r="D12721" s="77"/>
      <c r="E12721" s="12"/>
      <c r="F12721" s="78"/>
      <c r="G12721" s="77"/>
      <c r="H12721" s="79"/>
      <c r="BA12721" s="5" t="str">
        <f t="shared" si="198"/>
        <v/>
      </c>
      <c r="BB12721" s="5" t="str">
        <f>IF(OR($E12721="",$G12721&lt;&gt;"Ativo"),"",IF(COUNTIFS($E$4:$E12721,$E12721,$A$4:$A12721,$A12721,$G$4:$G12721,"Ativo")=1,1,0))</f>
        <v/>
      </c>
      <c r="BC12721" t="str">
        <f>IF(OR($A12721="",$G12721&lt;&gt;"Ativo"),"",IF(COUNTIFS($A$4:$A12721,$A12721,$G$4:$G12721,"Ativo")=1,1,0))</f>
        <v/>
      </c>
    </row>
    <row r="12722" spans="1:55" x14ac:dyDescent="0.3">
      <c r="A12722" s="76"/>
      <c r="B12722" s="104"/>
      <c r="C12722" s="76"/>
      <c r="D12722" s="77"/>
      <c r="E12722" s="12"/>
      <c r="F12722" s="78"/>
      <c r="G12722" s="77"/>
      <c r="H12722" s="79"/>
      <c r="BA12722" s="5" t="str">
        <f t="shared" si="198"/>
        <v/>
      </c>
      <c r="BB12722" s="5" t="str">
        <f>IF(OR($E12722="",$G12722&lt;&gt;"Ativo"),"",IF(COUNTIFS($E$4:$E12722,$E12722,$A$4:$A12722,$A12722,$G$4:$G12722,"Ativo")=1,1,0))</f>
        <v/>
      </c>
      <c r="BC12722" t="str">
        <f>IF(OR($A12722="",$G12722&lt;&gt;"Ativo"),"",IF(COUNTIFS($A$4:$A12722,$A12722,$G$4:$G12722,"Ativo")=1,1,0))</f>
        <v/>
      </c>
    </row>
    <row r="12723" spans="1:55" x14ac:dyDescent="0.3">
      <c r="A12723" s="76"/>
      <c r="B12723" s="104"/>
      <c r="C12723" s="76"/>
      <c r="D12723" s="77"/>
      <c r="E12723" s="12"/>
      <c r="F12723" s="78"/>
      <c r="G12723" s="77"/>
      <c r="H12723" s="79"/>
      <c r="BA12723" s="5" t="str">
        <f t="shared" si="198"/>
        <v/>
      </c>
      <c r="BB12723" s="5" t="str">
        <f>IF(OR($E12723="",$G12723&lt;&gt;"Ativo"),"",IF(COUNTIFS($E$4:$E12723,$E12723,$A$4:$A12723,$A12723,$G$4:$G12723,"Ativo")=1,1,0))</f>
        <v/>
      </c>
      <c r="BC12723" t="str">
        <f>IF(OR($A12723="",$G12723&lt;&gt;"Ativo"),"",IF(COUNTIFS($A$4:$A12723,$A12723,$G$4:$G12723,"Ativo")=1,1,0))</f>
        <v/>
      </c>
    </row>
    <row r="12724" spans="1:55" x14ac:dyDescent="0.3">
      <c r="A12724" s="76"/>
      <c r="B12724" s="104"/>
      <c r="C12724" s="76"/>
      <c r="D12724" s="77"/>
      <c r="E12724" s="12"/>
      <c r="F12724" s="78"/>
      <c r="G12724" s="77"/>
      <c r="H12724" s="79"/>
      <c r="BA12724" s="5" t="str">
        <f t="shared" si="198"/>
        <v/>
      </c>
      <c r="BB12724" s="5" t="str">
        <f>IF(OR($E12724="",$G12724&lt;&gt;"Ativo"),"",IF(COUNTIFS($E$4:$E12724,$E12724,$A$4:$A12724,$A12724,$G$4:$G12724,"Ativo")=1,1,0))</f>
        <v/>
      </c>
      <c r="BC12724" t="str">
        <f>IF(OR($A12724="",$G12724&lt;&gt;"Ativo"),"",IF(COUNTIFS($A$4:$A12724,$A12724,$G$4:$G12724,"Ativo")=1,1,0))</f>
        <v/>
      </c>
    </row>
    <row r="12725" spans="1:55" x14ac:dyDescent="0.3">
      <c r="A12725" s="76"/>
      <c r="B12725" s="104"/>
      <c r="C12725" s="76"/>
      <c r="D12725" s="77"/>
      <c r="E12725" s="12"/>
      <c r="F12725" s="78"/>
      <c r="G12725" s="77"/>
      <c r="H12725" s="79"/>
      <c r="BA12725" s="5" t="str">
        <f t="shared" si="198"/>
        <v/>
      </c>
      <c r="BB12725" s="5" t="str">
        <f>IF(OR($E12725="",$G12725&lt;&gt;"Ativo"),"",IF(COUNTIFS($E$4:$E12725,$E12725,$A$4:$A12725,$A12725,$G$4:$G12725,"Ativo")=1,1,0))</f>
        <v/>
      </c>
      <c r="BC12725" t="str">
        <f>IF(OR($A12725="",$G12725&lt;&gt;"Ativo"),"",IF(COUNTIFS($A$4:$A12725,$A12725,$G$4:$G12725,"Ativo")=1,1,0))</f>
        <v/>
      </c>
    </row>
    <row r="12726" spans="1:55" x14ac:dyDescent="0.3">
      <c r="A12726" s="76"/>
      <c r="B12726" s="104"/>
      <c r="C12726" s="76"/>
      <c r="D12726" s="77"/>
      <c r="E12726" s="12"/>
      <c r="F12726" s="78"/>
      <c r="G12726" s="77"/>
      <c r="H12726" s="79"/>
      <c r="BA12726" s="5" t="str">
        <f t="shared" si="198"/>
        <v/>
      </c>
      <c r="BB12726" s="5" t="str">
        <f>IF(OR($E12726="",$G12726&lt;&gt;"Ativo"),"",IF(COUNTIFS($E$4:$E12726,$E12726,$A$4:$A12726,$A12726,$G$4:$G12726,"Ativo")=1,1,0))</f>
        <v/>
      </c>
      <c r="BC12726" t="str">
        <f>IF(OR($A12726="",$G12726&lt;&gt;"Ativo"),"",IF(COUNTIFS($A$4:$A12726,$A12726,$G$4:$G12726,"Ativo")=1,1,0))</f>
        <v/>
      </c>
    </row>
    <row r="12727" spans="1:55" x14ac:dyDescent="0.3">
      <c r="A12727" s="76"/>
      <c r="B12727" s="104"/>
      <c r="C12727" s="76"/>
      <c r="D12727" s="77"/>
      <c r="E12727" s="12"/>
      <c r="F12727" s="78"/>
      <c r="G12727" s="77"/>
      <c r="H12727" s="79"/>
      <c r="BA12727" s="5" t="str">
        <f t="shared" si="198"/>
        <v/>
      </c>
      <c r="BB12727" s="5" t="str">
        <f>IF(OR($E12727="",$G12727&lt;&gt;"Ativo"),"",IF(COUNTIFS($E$4:$E12727,$E12727,$A$4:$A12727,$A12727,$G$4:$G12727,"Ativo")=1,1,0))</f>
        <v/>
      </c>
      <c r="BC12727" t="str">
        <f>IF(OR($A12727="",$G12727&lt;&gt;"Ativo"),"",IF(COUNTIFS($A$4:$A12727,$A12727,$G$4:$G12727,"Ativo")=1,1,0))</f>
        <v/>
      </c>
    </row>
    <row r="12728" spans="1:55" x14ac:dyDescent="0.3">
      <c r="A12728" s="76"/>
      <c r="B12728" s="104"/>
      <c r="C12728" s="76"/>
      <c r="D12728" s="77"/>
      <c r="E12728" s="12"/>
      <c r="F12728" s="78"/>
      <c r="G12728" s="77"/>
      <c r="H12728" s="79"/>
      <c r="BA12728" s="5" t="str">
        <f t="shared" si="198"/>
        <v/>
      </c>
      <c r="BB12728" s="5" t="str">
        <f>IF(OR($E12728="",$G12728&lt;&gt;"Ativo"),"",IF(COUNTIFS($E$4:$E12728,$E12728,$A$4:$A12728,$A12728,$G$4:$G12728,"Ativo")=1,1,0))</f>
        <v/>
      </c>
      <c r="BC12728" t="str">
        <f>IF(OR($A12728="",$G12728&lt;&gt;"Ativo"),"",IF(COUNTIFS($A$4:$A12728,$A12728,$G$4:$G12728,"Ativo")=1,1,0))</f>
        <v/>
      </c>
    </row>
    <row r="12729" spans="1:55" x14ac:dyDescent="0.3">
      <c r="A12729" s="76"/>
      <c r="B12729" s="104"/>
      <c r="C12729" s="76"/>
      <c r="D12729" s="77"/>
      <c r="E12729" s="12"/>
      <c r="F12729" s="78"/>
      <c r="G12729" s="77"/>
      <c r="H12729" s="79"/>
      <c r="BA12729" s="5" t="str">
        <f t="shared" si="198"/>
        <v/>
      </c>
      <c r="BB12729" s="5" t="str">
        <f>IF(OR($E12729="",$G12729&lt;&gt;"Ativo"),"",IF(COUNTIFS($E$4:$E12729,$E12729,$A$4:$A12729,$A12729,$G$4:$G12729,"Ativo")=1,1,0))</f>
        <v/>
      </c>
      <c r="BC12729" t="str">
        <f>IF(OR($A12729="",$G12729&lt;&gt;"Ativo"),"",IF(COUNTIFS($A$4:$A12729,$A12729,$G$4:$G12729,"Ativo")=1,1,0))</f>
        <v/>
      </c>
    </row>
    <row r="12730" spans="1:55" x14ac:dyDescent="0.3">
      <c r="A12730" s="76"/>
      <c r="B12730" s="104"/>
      <c r="C12730" s="76"/>
      <c r="D12730" s="77"/>
      <c r="E12730" s="12"/>
      <c r="F12730" s="78"/>
      <c r="G12730" s="77"/>
      <c r="H12730" s="79"/>
      <c r="BA12730" s="5" t="str">
        <f t="shared" si="198"/>
        <v/>
      </c>
      <c r="BB12730" s="5" t="str">
        <f>IF(OR($E12730="",$G12730&lt;&gt;"Ativo"),"",IF(COUNTIFS($E$4:$E12730,$E12730,$A$4:$A12730,$A12730,$G$4:$G12730,"Ativo")=1,1,0))</f>
        <v/>
      </c>
      <c r="BC12730" t="str">
        <f>IF(OR($A12730="",$G12730&lt;&gt;"Ativo"),"",IF(COUNTIFS($A$4:$A12730,$A12730,$G$4:$G12730,"Ativo")=1,1,0))</f>
        <v/>
      </c>
    </row>
    <row r="12731" spans="1:55" x14ac:dyDescent="0.3">
      <c r="A12731" s="76"/>
      <c r="B12731" s="104"/>
      <c r="C12731" s="76"/>
      <c r="D12731" s="77"/>
      <c r="E12731" s="12"/>
      <c r="F12731" s="78"/>
      <c r="G12731" s="77"/>
      <c r="H12731" s="79"/>
      <c r="BA12731" s="5" t="str">
        <f t="shared" si="198"/>
        <v/>
      </c>
      <c r="BB12731" s="5" t="str">
        <f>IF(OR($E12731="",$G12731&lt;&gt;"Ativo"),"",IF(COUNTIFS($E$4:$E12731,$E12731,$A$4:$A12731,$A12731,$G$4:$G12731,"Ativo")=1,1,0))</f>
        <v/>
      </c>
      <c r="BC12731" t="str">
        <f>IF(OR($A12731="",$G12731&lt;&gt;"Ativo"),"",IF(COUNTIFS($A$4:$A12731,$A12731,$G$4:$G12731,"Ativo")=1,1,0))</f>
        <v/>
      </c>
    </row>
    <row r="12732" spans="1:55" x14ac:dyDescent="0.3">
      <c r="A12732" s="76"/>
      <c r="B12732" s="104"/>
      <c r="C12732" s="76"/>
      <c r="D12732" s="77"/>
      <c r="E12732" s="12"/>
      <c r="F12732" s="78"/>
      <c r="G12732" s="77"/>
      <c r="H12732" s="79"/>
      <c r="BA12732" s="5" t="str">
        <f t="shared" si="198"/>
        <v/>
      </c>
      <c r="BB12732" s="5" t="str">
        <f>IF(OR($E12732="",$G12732&lt;&gt;"Ativo"),"",IF(COUNTIFS($E$4:$E12732,$E12732,$A$4:$A12732,$A12732,$G$4:$G12732,"Ativo")=1,1,0))</f>
        <v/>
      </c>
      <c r="BC12732" t="str">
        <f>IF(OR($A12732="",$G12732&lt;&gt;"Ativo"),"",IF(COUNTIFS($A$4:$A12732,$A12732,$G$4:$G12732,"Ativo")=1,1,0))</f>
        <v/>
      </c>
    </row>
    <row r="12733" spans="1:55" x14ac:dyDescent="0.3">
      <c r="A12733" s="76"/>
      <c r="B12733" s="104"/>
      <c r="C12733" s="76"/>
      <c r="D12733" s="77"/>
      <c r="E12733" s="12"/>
      <c r="F12733" s="78"/>
      <c r="G12733" s="77"/>
      <c r="H12733" s="79"/>
      <c r="BA12733" s="5" t="str">
        <f t="shared" si="198"/>
        <v/>
      </c>
      <c r="BB12733" s="5" t="str">
        <f>IF(OR($E12733="",$G12733&lt;&gt;"Ativo"),"",IF(COUNTIFS($E$4:$E12733,$E12733,$A$4:$A12733,$A12733,$G$4:$G12733,"Ativo")=1,1,0))</f>
        <v/>
      </c>
      <c r="BC12733" t="str">
        <f>IF(OR($A12733="",$G12733&lt;&gt;"Ativo"),"",IF(COUNTIFS($A$4:$A12733,$A12733,$G$4:$G12733,"Ativo")=1,1,0))</f>
        <v/>
      </c>
    </row>
    <row r="12734" spans="1:55" x14ac:dyDescent="0.3">
      <c r="A12734" s="76"/>
      <c r="B12734" s="104"/>
      <c r="C12734" s="76"/>
      <c r="D12734" s="77"/>
      <c r="E12734" s="12"/>
      <c r="F12734" s="78"/>
      <c r="G12734" s="77"/>
      <c r="H12734" s="79"/>
      <c r="BA12734" s="5" t="str">
        <f t="shared" si="198"/>
        <v/>
      </c>
      <c r="BB12734" s="5" t="str">
        <f>IF(OR($E12734="",$G12734&lt;&gt;"Ativo"),"",IF(COUNTIFS($E$4:$E12734,$E12734,$A$4:$A12734,$A12734,$G$4:$G12734,"Ativo")=1,1,0))</f>
        <v/>
      </c>
      <c r="BC12734" t="str">
        <f>IF(OR($A12734="",$G12734&lt;&gt;"Ativo"),"",IF(COUNTIFS($A$4:$A12734,$A12734,$G$4:$G12734,"Ativo")=1,1,0))</f>
        <v/>
      </c>
    </row>
    <row r="12735" spans="1:55" x14ac:dyDescent="0.3">
      <c r="A12735" s="76"/>
      <c r="B12735" s="104"/>
      <c r="C12735" s="76"/>
      <c r="D12735" s="77"/>
      <c r="E12735" s="12"/>
      <c r="F12735" s="78"/>
      <c r="G12735" s="77"/>
      <c r="H12735" s="79"/>
      <c r="BA12735" s="5" t="str">
        <f t="shared" si="198"/>
        <v/>
      </c>
      <c r="BB12735" s="5" t="str">
        <f>IF(OR($E12735="",$G12735&lt;&gt;"Ativo"),"",IF(COUNTIFS($E$4:$E12735,$E12735,$A$4:$A12735,$A12735,$G$4:$G12735,"Ativo")=1,1,0))</f>
        <v/>
      </c>
      <c r="BC12735" t="str">
        <f>IF(OR($A12735="",$G12735&lt;&gt;"Ativo"),"",IF(COUNTIFS($A$4:$A12735,$A12735,$G$4:$G12735,"Ativo")=1,1,0))</f>
        <v/>
      </c>
    </row>
    <row r="12736" spans="1:55" x14ac:dyDescent="0.3">
      <c r="A12736" s="76"/>
      <c r="B12736" s="104"/>
      <c r="C12736" s="76"/>
      <c r="D12736" s="77"/>
      <c r="E12736" s="12"/>
      <c r="F12736" s="78"/>
      <c r="G12736" s="77"/>
      <c r="H12736" s="79"/>
      <c r="BA12736" s="5" t="str">
        <f t="shared" si="198"/>
        <v/>
      </c>
      <c r="BB12736" s="5" t="str">
        <f>IF(OR($E12736="",$G12736&lt;&gt;"Ativo"),"",IF(COUNTIFS($E$4:$E12736,$E12736,$A$4:$A12736,$A12736,$G$4:$G12736,"Ativo")=1,1,0))</f>
        <v/>
      </c>
      <c r="BC12736" t="str">
        <f>IF(OR($A12736="",$G12736&lt;&gt;"Ativo"),"",IF(COUNTIFS($A$4:$A12736,$A12736,$G$4:$G12736,"Ativo")=1,1,0))</f>
        <v/>
      </c>
    </row>
    <row r="12737" spans="1:55" x14ac:dyDescent="0.3">
      <c r="A12737" s="76"/>
      <c r="B12737" s="104"/>
      <c r="C12737" s="76"/>
      <c r="D12737" s="77"/>
      <c r="E12737" s="12"/>
      <c r="F12737" s="78"/>
      <c r="G12737" s="77"/>
      <c r="H12737" s="79"/>
      <c r="BA12737" s="5" t="str">
        <f t="shared" si="198"/>
        <v/>
      </c>
      <c r="BB12737" s="5" t="str">
        <f>IF(OR($E12737="",$G12737&lt;&gt;"Ativo"),"",IF(COUNTIFS($E$4:$E12737,$E12737,$A$4:$A12737,$A12737,$G$4:$G12737,"Ativo")=1,1,0))</f>
        <v/>
      </c>
      <c r="BC12737" t="str">
        <f>IF(OR($A12737="",$G12737&lt;&gt;"Ativo"),"",IF(COUNTIFS($A$4:$A12737,$A12737,$G$4:$G12737,"Ativo")=1,1,0))</f>
        <v/>
      </c>
    </row>
    <row r="12738" spans="1:55" x14ac:dyDescent="0.3">
      <c r="A12738" s="76"/>
      <c r="B12738" s="104"/>
      <c r="C12738" s="76"/>
      <c r="D12738" s="77"/>
      <c r="E12738" s="12"/>
      <c r="F12738" s="78"/>
      <c r="G12738" s="77"/>
      <c r="H12738" s="79"/>
      <c r="BA12738" s="5" t="str">
        <f t="shared" si="198"/>
        <v/>
      </c>
      <c r="BB12738" s="5" t="str">
        <f>IF(OR($E12738="",$G12738&lt;&gt;"Ativo"),"",IF(COUNTIFS($E$4:$E12738,$E12738,$A$4:$A12738,$A12738,$G$4:$G12738,"Ativo")=1,1,0))</f>
        <v/>
      </c>
      <c r="BC12738" t="str">
        <f>IF(OR($A12738="",$G12738&lt;&gt;"Ativo"),"",IF(COUNTIFS($A$4:$A12738,$A12738,$G$4:$G12738,"Ativo")=1,1,0))</f>
        <v/>
      </c>
    </row>
    <row r="12739" spans="1:55" x14ac:dyDescent="0.3">
      <c r="A12739" s="76"/>
      <c r="B12739" s="104"/>
      <c r="C12739" s="76"/>
      <c r="D12739" s="77"/>
      <c r="E12739" s="12"/>
      <c r="F12739" s="78"/>
      <c r="G12739" s="77"/>
      <c r="H12739" s="79"/>
      <c r="BA12739" s="5" t="str">
        <f t="shared" si="198"/>
        <v/>
      </c>
      <c r="BB12739" s="5" t="str">
        <f>IF(OR($E12739="",$G12739&lt;&gt;"Ativo"),"",IF(COUNTIFS($E$4:$E12739,$E12739,$A$4:$A12739,$A12739,$G$4:$G12739,"Ativo")=1,1,0))</f>
        <v/>
      </c>
      <c r="BC12739" t="str">
        <f>IF(OR($A12739="",$G12739&lt;&gt;"Ativo"),"",IF(COUNTIFS($A$4:$A12739,$A12739,$G$4:$G12739,"Ativo")=1,1,0))</f>
        <v/>
      </c>
    </row>
    <row r="12740" spans="1:55" x14ac:dyDescent="0.3">
      <c r="A12740" s="76"/>
      <c r="B12740" s="104"/>
      <c r="C12740" s="76"/>
      <c r="D12740" s="77"/>
      <c r="E12740" s="12"/>
      <c r="F12740" s="78"/>
      <c r="G12740" s="77"/>
      <c r="H12740" s="79"/>
      <c r="BA12740" s="5" t="str">
        <f t="shared" ref="BA12740:BA12803" si="199">IF($D12740="","",MID($D12740,4,LEN($D12740)-5))</f>
        <v/>
      </c>
      <c r="BB12740" s="5" t="str">
        <f>IF(OR($E12740="",$G12740&lt;&gt;"Ativo"),"",IF(COUNTIFS($E$4:$E12740,$E12740,$A$4:$A12740,$A12740,$G$4:$G12740,"Ativo")=1,1,0))</f>
        <v/>
      </c>
      <c r="BC12740" t="str">
        <f>IF(OR($A12740="",$G12740&lt;&gt;"Ativo"),"",IF(COUNTIFS($A$4:$A12740,$A12740,$G$4:$G12740,"Ativo")=1,1,0))</f>
        <v/>
      </c>
    </row>
    <row r="12741" spans="1:55" x14ac:dyDescent="0.3">
      <c r="A12741" s="76"/>
      <c r="B12741" s="104"/>
      <c r="C12741" s="76"/>
      <c r="D12741" s="77"/>
      <c r="E12741" s="12"/>
      <c r="F12741" s="78"/>
      <c r="G12741" s="77"/>
      <c r="H12741" s="79"/>
      <c r="BA12741" s="5" t="str">
        <f t="shared" si="199"/>
        <v/>
      </c>
      <c r="BB12741" s="5" t="str">
        <f>IF(OR($E12741="",$G12741&lt;&gt;"Ativo"),"",IF(COUNTIFS($E$4:$E12741,$E12741,$A$4:$A12741,$A12741,$G$4:$G12741,"Ativo")=1,1,0))</f>
        <v/>
      </c>
      <c r="BC12741" t="str">
        <f>IF(OR($A12741="",$G12741&lt;&gt;"Ativo"),"",IF(COUNTIFS($A$4:$A12741,$A12741,$G$4:$G12741,"Ativo")=1,1,0))</f>
        <v/>
      </c>
    </row>
    <row r="12742" spans="1:55" x14ac:dyDescent="0.3">
      <c r="A12742" s="76"/>
      <c r="B12742" s="104"/>
      <c r="C12742" s="76"/>
      <c r="D12742" s="77"/>
      <c r="E12742" s="12"/>
      <c r="F12742" s="78"/>
      <c r="G12742" s="77"/>
      <c r="H12742" s="79"/>
      <c r="BA12742" s="5" t="str">
        <f t="shared" si="199"/>
        <v/>
      </c>
      <c r="BB12742" s="5" t="str">
        <f>IF(OR($E12742="",$G12742&lt;&gt;"Ativo"),"",IF(COUNTIFS($E$4:$E12742,$E12742,$A$4:$A12742,$A12742,$G$4:$G12742,"Ativo")=1,1,0))</f>
        <v/>
      </c>
      <c r="BC12742" t="str">
        <f>IF(OR($A12742="",$G12742&lt;&gt;"Ativo"),"",IF(COUNTIFS($A$4:$A12742,$A12742,$G$4:$G12742,"Ativo")=1,1,0))</f>
        <v/>
      </c>
    </row>
    <row r="12743" spans="1:55" x14ac:dyDescent="0.3">
      <c r="A12743" s="76"/>
      <c r="B12743" s="104"/>
      <c r="C12743" s="76"/>
      <c r="D12743" s="77"/>
      <c r="E12743" s="12"/>
      <c r="F12743" s="78"/>
      <c r="G12743" s="77"/>
      <c r="H12743" s="79"/>
      <c r="BA12743" s="5" t="str">
        <f t="shared" si="199"/>
        <v/>
      </c>
      <c r="BB12743" s="5" t="str">
        <f>IF(OR($E12743="",$G12743&lt;&gt;"Ativo"),"",IF(COUNTIFS($E$4:$E12743,$E12743,$A$4:$A12743,$A12743,$G$4:$G12743,"Ativo")=1,1,0))</f>
        <v/>
      </c>
      <c r="BC12743" t="str">
        <f>IF(OR($A12743="",$G12743&lt;&gt;"Ativo"),"",IF(COUNTIFS($A$4:$A12743,$A12743,$G$4:$G12743,"Ativo")=1,1,0))</f>
        <v/>
      </c>
    </row>
    <row r="12744" spans="1:55" x14ac:dyDescent="0.3">
      <c r="A12744" s="76"/>
      <c r="B12744" s="104"/>
      <c r="C12744" s="76"/>
      <c r="D12744" s="77"/>
      <c r="E12744" s="12"/>
      <c r="F12744" s="78"/>
      <c r="G12744" s="77"/>
      <c r="H12744" s="79"/>
      <c r="BA12744" s="5" t="str">
        <f t="shared" si="199"/>
        <v/>
      </c>
      <c r="BB12744" s="5" t="str">
        <f>IF(OR($E12744="",$G12744&lt;&gt;"Ativo"),"",IF(COUNTIFS($E$4:$E12744,$E12744,$A$4:$A12744,$A12744,$G$4:$G12744,"Ativo")=1,1,0))</f>
        <v/>
      </c>
      <c r="BC12744" t="str">
        <f>IF(OR($A12744="",$G12744&lt;&gt;"Ativo"),"",IF(COUNTIFS($A$4:$A12744,$A12744,$G$4:$G12744,"Ativo")=1,1,0))</f>
        <v/>
      </c>
    </row>
    <row r="12745" spans="1:55" x14ac:dyDescent="0.3">
      <c r="A12745" s="76"/>
      <c r="B12745" s="104"/>
      <c r="C12745" s="76"/>
      <c r="D12745" s="77"/>
      <c r="E12745" s="12"/>
      <c r="F12745" s="78"/>
      <c r="G12745" s="77"/>
      <c r="H12745" s="79"/>
      <c r="BA12745" s="5" t="str">
        <f t="shared" si="199"/>
        <v/>
      </c>
      <c r="BB12745" s="5" t="str">
        <f>IF(OR($E12745="",$G12745&lt;&gt;"Ativo"),"",IF(COUNTIFS($E$4:$E12745,$E12745,$A$4:$A12745,$A12745,$G$4:$G12745,"Ativo")=1,1,0))</f>
        <v/>
      </c>
      <c r="BC12745" t="str">
        <f>IF(OR($A12745="",$G12745&lt;&gt;"Ativo"),"",IF(COUNTIFS($A$4:$A12745,$A12745,$G$4:$G12745,"Ativo")=1,1,0))</f>
        <v/>
      </c>
    </row>
    <row r="12746" spans="1:55" x14ac:dyDescent="0.3">
      <c r="A12746" s="76"/>
      <c r="B12746" s="104"/>
      <c r="C12746" s="76"/>
      <c r="D12746" s="77"/>
      <c r="E12746" s="12"/>
      <c r="F12746" s="78"/>
      <c r="G12746" s="77"/>
      <c r="H12746" s="79"/>
      <c r="BA12746" s="5" t="str">
        <f t="shared" si="199"/>
        <v/>
      </c>
      <c r="BB12746" s="5" t="str">
        <f>IF(OR($E12746="",$G12746&lt;&gt;"Ativo"),"",IF(COUNTIFS($E$4:$E12746,$E12746,$A$4:$A12746,$A12746,$G$4:$G12746,"Ativo")=1,1,0))</f>
        <v/>
      </c>
      <c r="BC12746" t="str">
        <f>IF(OR($A12746="",$G12746&lt;&gt;"Ativo"),"",IF(COUNTIFS($A$4:$A12746,$A12746,$G$4:$G12746,"Ativo")=1,1,0))</f>
        <v/>
      </c>
    </row>
    <row r="12747" spans="1:55" x14ac:dyDescent="0.3">
      <c r="A12747" s="76"/>
      <c r="B12747" s="104"/>
      <c r="C12747" s="76"/>
      <c r="D12747" s="77"/>
      <c r="E12747" s="12"/>
      <c r="F12747" s="78"/>
      <c r="G12747" s="77"/>
      <c r="H12747" s="79"/>
      <c r="BA12747" s="5" t="str">
        <f t="shared" si="199"/>
        <v/>
      </c>
      <c r="BB12747" s="5" t="str">
        <f>IF(OR($E12747="",$G12747&lt;&gt;"Ativo"),"",IF(COUNTIFS($E$4:$E12747,$E12747,$A$4:$A12747,$A12747,$G$4:$G12747,"Ativo")=1,1,0))</f>
        <v/>
      </c>
      <c r="BC12747" t="str">
        <f>IF(OR($A12747="",$G12747&lt;&gt;"Ativo"),"",IF(COUNTIFS($A$4:$A12747,$A12747,$G$4:$G12747,"Ativo")=1,1,0))</f>
        <v/>
      </c>
    </row>
    <row r="12748" spans="1:55" x14ac:dyDescent="0.3">
      <c r="A12748" s="76"/>
      <c r="B12748" s="104"/>
      <c r="C12748" s="76"/>
      <c r="D12748" s="77"/>
      <c r="E12748" s="12"/>
      <c r="F12748" s="78"/>
      <c r="G12748" s="77"/>
      <c r="H12748" s="79"/>
      <c r="BA12748" s="5" t="str">
        <f t="shared" si="199"/>
        <v/>
      </c>
      <c r="BB12748" s="5" t="str">
        <f>IF(OR($E12748="",$G12748&lt;&gt;"Ativo"),"",IF(COUNTIFS($E$4:$E12748,$E12748,$A$4:$A12748,$A12748,$G$4:$G12748,"Ativo")=1,1,0))</f>
        <v/>
      </c>
      <c r="BC12748" t="str">
        <f>IF(OR($A12748="",$G12748&lt;&gt;"Ativo"),"",IF(COUNTIFS($A$4:$A12748,$A12748,$G$4:$G12748,"Ativo")=1,1,0))</f>
        <v/>
      </c>
    </row>
    <row r="12749" spans="1:55" x14ac:dyDescent="0.3">
      <c r="A12749" s="76"/>
      <c r="B12749" s="104"/>
      <c r="C12749" s="76"/>
      <c r="D12749" s="77"/>
      <c r="E12749" s="12"/>
      <c r="F12749" s="78"/>
      <c r="G12749" s="77"/>
      <c r="H12749" s="79"/>
      <c r="BA12749" s="5" t="str">
        <f t="shared" si="199"/>
        <v/>
      </c>
      <c r="BB12749" s="5" t="str">
        <f>IF(OR($E12749="",$G12749&lt;&gt;"Ativo"),"",IF(COUNTIFS($E$4:$E12749,$E12749,$A$4:$A12749,$A12749,$G$4:$G12749,"Ativo")=1,1,0))</f>
        <v/>
      </c>
      <c r="BC12749" t="str">
        <f>IF(OR($A12749="",$G12749&lt;&gt;"Ativo"),"",IF(COUNTIFS($A$4:$A12749,$A12749,$G$4:$G12749,"Ativo")=1,1,0))</f>
        <v/>
      </c>
    </row>
    <row r="12750" spans="1:55" x14ac:dyDescent="0.3">
      <c r="A12750" s="76"/>
      <c r="B12750" s="104"/>
      <c r="C12750" s="76"/>
      <c r="D12750" s="77"/>
      <c r="E12750" s="12"/>
      <c r="F12750" s="78"/>
      <c r="G12750" s="77"/>
      <c r="H12750" s="79"/>
      <c r="BA12750" s="5" t="str">
        <f t="shared" si="199"/>
        <v/>
      </c>
      <c r="BB12750" s="5" t="str">
        <f>IF(OR($E12750="",$G12750&lt;&gt;"Ativo"),"",IF(COUNTIFS($E$4:$E12750,$E12750,$A$4:$A12750,$A12750,$G$4:$G12750,"Ativo")=1,1,0))</f>
        <v/>
      </c>
      <c r="BC12750" t="str">
        <f>IF(OR($A12750="",$G12750&lt;&gt;"Ativo"),"",IF(COUNTIFS($A$4:$A12750,$A12750,$G$4:$G12750,"Ativo")=1,1,0))</f>
        <v/>
      </c>
    </row>
    <row r="12751" spans="1:55" x14ac:dyDescent="0.3">
      <c r="A12751" s="76"/>
      <c r="B12751" s="104"/>
      <c r="C12751" s="76"/>
      <c r="D12751" s="77"/>
      <c r="E12751" s="12"/>
      <c r="F12751" s="78"/>
      <c r="G12751" s="77"/>
      <c r="H12751" s="79"/>
      <c r="BA12751" s="5" t="str">
        <f t="shared" si="199"/>
        <v/>
      </c>
      <c r="BB12751" s="5" t="str">
        <f>IF(OR($E12751="",$G12751&lt;&gt;"Ativo"),"",IF(COUNTIFS($E$4:$E12751,$E12751,$A$4:$A12751,$A12751,$G$4:$G12751,"Ativo")=1,1,0))</f>
        <v/>
      </c>
      <c r="BC12751" t="str">
        <f>IF(OR($A12751="",$G12751&lt;&gt;"Ativo"),"",IF(COUNTIFS($A$4:$A12751,$A12751,$G$4:$G12751,"Ativo")=1,1,0))</f>
        <v/>
      </c>
    </row>
    <row r="12752" spans="1:55" x14ac:dyDescent="0.3">
      <c r="A12752" s="76"/>
      <c r="B12752" s="104"/>
      <c r="C12752" s="76"/>
      <c r="D12752" s="77"/>
      <c r="E12752" s="12"/>
      <c r="F12752" s="78"/>
      <c r="G12752" s="77"/>
      <c r="H12752" s="79"/>
      <c r="BA12752" s="5" t="str">
        <f t="shared" si="199"/>
        <v/>
      </c>
      <c r="BB12752" s="5" t="str">
        <f>IF(OR($E12752="",$G12752&lt;&gt;"Ativo"),"",IF(COUNTIFS($E$4:$E12752,$E12752,$A$4:$A12752,$A12752,$G$4:$G12752,"Ativo")=1,1,0))</f>
        <v/>
      </c>
      <c r="BC12752" t="str">
        <f>IF(OR($A12752="",$G12752&lt;&gt;"Ativo"),"",IF(COUNTIFS($A$4:$A12752,$A12752,$G$4:$G12752,"Ativo")=1,1,0))</f>
        <v/>
      </c>
    </row>
    <row r="12753" spans="1:55" x14ac:dyDescent="0.3">
      <c r="A12753" s="76"/>
      <c r="B12753" s="104"/>
      <c r="C12753" s="76"/>
      <c r="D12753" s="77"/>
      <c r="E12753" s="12"/>
      <c r="F12753" s="78"/>
      <c r="G12753" s="77"/>
      <c r="H12753" s="79"/>
      <c r="BA12753" s="5" t="str">
        <f t="shared" si="199"/>
        <v/>
      </c>
      <c r="BB12753" s="5" t="str">
        <f>IF(OR($E12753="",$G12753&lt;&gt;"Ativo"),"",IF(COUNTIFS($E$4:$E12753,$E12753,$A$4:$A12753,$A12753,$G$4:$G12753,"Ativo")=1,1,0))</f>
        <v/>
      </c>
      <c r="BC12753" t="str">
        <f>IF(OR($A12753="",$G12753&lt;&gt;"Ativo"),"",IF(COUNTIFS($A$4:$A12753,$A12753,$G$4:$G12753,"Ativo")=1,1,0))</f>
        <v/>
      </c>
    </row>
    <row r="12754" spans="1:55" x14ac:dyDescent="0.3">
      <c r="A12754" s="76"/>
      <c r="B12754" s="104"/>
      <c r="C12754" s="76"/>
      <c r="D12754" s="77"/>
      <c r="E12754" s="12"/>
      <c r="F12754" s="78"/>
      <c r="G12754" s="77"/>
      <c r="H12754" s="79"/>
      <c r="BA12754" s="5" t="str">
        <f t="shared" si="199"/>
        <v/>
      </c>
      <c r="BB12754" s="5" t="str">
        <f>IF(OR($E12754="",$G12754&lt;&gt;"Ativo"),"",IF(COUNTIFS($E$4:$E12754,$E12754,$A$4:$A12754,$A12754,$G$4:$G12754,"Ativo")=1,1,0))</f>
        <v/>
      </c>
      <c r="BC12754" t="str">
        <f>IF(OR($A12754="",$G12754&lt;&gt;"Ativo"),"",IF(COUNTIFS($A$4:$A12754,$A12754,$G$4:$G12754,"Ativo")=1,1,0))</f>
        <v/>
      </c>
    </row>
    <row r="12755" spans="1:55" x14ac:dyDescent="0.3">
      <c r="A12755" s="76"/>
      <c r="B12755" s="104"/>
      <c r="C12755" s="76"/>
      <c r="D12755" s="77"/>
      <c r="E12755" s="12"/>
      <c r="F12755" s="78"/>
      <c r="G12755" s="77"/>
      <c r="H12755" s="79"/>
      <c r="BA12755" s="5" t="str">
        <f t="shared" si="199"/>
        <v/>
      </c>
      <c r="BB12755" s="5" t="str">
        <f>IF(OR($E12755="",$G12755&lt;&gt;"Ativo"),"",IF(COUNTIFS($E$4:$E12755,$E12755,$A$4:$A12755,$A12755,$G$4:$G12755,"Ativo")=1,1,0))</f>
        <v/>
      </c>
      <c r="BC12755" t="str">
        <f>IF(OR($A12755="",$G12755&lt;&gt;"Ativo"),"",IF(COUNTIFS($A$4:$A12755,$A12755,$G$4:$G12755,"Ativo")=1,1,0))</f>
        <v/>
      </c>
    </row>
    <row r="12756" spans="1:55" x14ac:dyDescent="0.3">
      <c r="A12756" s="76"/>
      <c r="B12756" s="104"/>
      <c r="C12756" s="76"/>
      <c r="D12756" s="77"/>
      <c r="E12756" s="12"/>
      <c r="F12756" s="78"/>
      <c r="G12756" s="77"/>
      <c r="H12756" s="79"/>
      <c r="BA12756" s="5" t="str">
        <f t="shared" si="199"/>
        <v/>
      </c>
      <c r="BB12756" s="5" t="str">
        <f>IF(OR($E12756="",$G12756&lt;&gt;"Ativo"),"",IF(COUNTIFS($E$4:$E12756,$E12756,$A$4:$A12756,$A12756,$G$4:$G12756,"Ativo")=1,1,0))</f>
        <v/>
      </c>
      <c r="BC12756" t="str">
        <f>IF(OR($A12756="",$G12756&lt;&gt;"Ativo"),"",IF(COUNTIFS($A$4:$A12756,$A12756,$G$4:$G12756,"Ativo")=1,1,0))</f>
        <v/>
      </c>
    </row>
    <row r="12757" spans="1:55" x14ac:dyDescent="0.3">
      <c r="A12757" s="76"/>
      <c r="B12757" s="104"/>
      <c r="C12757" s="76"/>
      <c r="D12757" s="77"/>
      <c r="E12757" s="12"/>
      <c r="F12757" s="78"/>
      <c r="G12757" s="77"/>
      <c r="H12757" s="79"/>
      <c r="BA12757" s="5" t="str">
        <f t="shared" si="199"/>
        <v/>
      </c>
      <c r="BB12757" s="5" t="str">
        <f>IF(OR($E12757="",$G12757&lt;&gt;"Ativo"),"",IF(COUNTIFS($E$4:$E12757,$E12757,$A$4:$A12757,$A12757,$G$4:$G12757,"Ativo")=1,1,0))</f>
        <v/>
      </c>
      <c r="BC12757" t="str">
        <f>IF(OR($A12757="",$G12757&lt;&gt;"Ativo"),"",IF(COUNTIFS($A$4:$A12757,$A12757,$G$4:$G12757,"Ativo")=1,1,0))</f>
        <v/>
      </c>
    </row>
    <row r="12758" spans="1:55" x14ac:dyDescent="0.3">
      <c r="A12758" s="76"/>
      <c r="B12758" s="104"/>
      <c r="C12758" s="76"/>
      <c r="D12758" s="77"/>
      <c r="E12758" s="12"/>
      <c r="F12758" s="78"/>
      <c r="G12758" s="77"/>
      <c r="H12758" s="79"/>
      <c r="BA12758" s="5" t="str">
        <f t="shared" si="199"/>
        <v/>
      </c>
      <c r="BB12758" s="5" t="str">
        <f>IF(OR($E12758="",$G12758&lt;&gt;"Ativo"),"",IF(COUNTIFS($E$4:$E12758,$E12758,$A$4:$A12758,$A12758,$G$4:$G12758,"Ativo")=1,1,0))</f>
        <v/>
      </c>
      <c r="BC12758" t="str">
        <f>IF(OR($A12758="",$G12758&lt;&gt;"Ativo"),"",IF(COUNTIFS($A$4:$A12758,$A12758,$G$4:$G12758,"Ativo")=1,1,0))</f>
        <v/>
      </c>
    </row>
    <row r="12759" spans="1:55" x14ac:dyDescent="0.3">
      <c r="A12759" s="76"/>
      <c r="B12759" s="104"/>
      <c r="C12759" s="76"/>
      <c r="D12759" s="77"/>
      <c r="E12759" s="12"/>
      <c r="F12759" s="78"/>
      <c r="G12759" s="77"/>
      <c r="H12759" s="79"/>
      <c r="BA12759" s="5" t="str">
        <f t="shared" si="199"/>
        <v/>
      </c>
      <c r="BB12759" s="5" t="str">
        <f>IF(OR($E12759="",$G12759&lt;&gt;"Ativo"),"",IF(COUNTIFS($E$4:$E12759,$E12759,$A$4:$A12759,$A12759,$G$4:$G12759,"Ativo")=1,1,0))</f>
        <v/>
      </c>
      <c r="BC12759" t="str">
        <f>IF(OR($A12759="",$G12759&lt;&gt;"Ativo"),"",IF(COUNTIFS($A$4:$A12759,$A12759,$G$4:$G12759,"Ativo")=1,1,0))</f>
        <v/>
      </c>
    </row>
    <row r="12760" spans="1:55" x14ac:dyDescent="0.3">
      <c r="A12760" s="76"/>
      <c r="B12760" s="104"/>
      <c r="C12760" s="76"/>
      <c r="D12760" s="77"/>
      <c r="E12760" s="12"/>
      <c r="F12760" s="78"/>
      <c r="G12760" s="77"/>
      <c r="H12760" s="79"/>
      <c r="BA12760" s="5" t="str">
        <f t="shared" si="199"/>
        <v/>
      </c>
      <c r="BB12760" s="5" t="str">
        <f>IF(OR($E12760="",$G12760&lt;&gt;"Ativo"),"",IF(COUNTIFS($E$4:$E12760,$E12760,$A$4:$A12760,$A12760,$G$4:$G12760,"Ativo")=1,1,0))</f>
        <v/>
      </c>
      <c r="BC12760" t="str">
        <f>IF(OR($A12760="",$G12760&lt;&gt;"Ativo"),"",IF(COUNTIFS($A$4:$A12760,$A12760,$G$4:$G12760,"Ativo")=1,1,0))</f>
        <v/>
      </c>
    </row>
    <row r="12761" spans="1:55" x14ac:dyDescent="0.3">
      <c r="A12761" s="76"/>
      <c r="B12761" s="104"/>
      <c r="C12761" s="76"/>
      <c r="D12761" s="77"/>
      <c r="E12761" s="12"/>
      <c r="F12761" s="78"/>
      <c r="G12761" s="77"/>
      <c r="H12761" s="79"/>
      <c r="BA12761" s="5" t="str">
        <f t="shared" si="199"/>
        <v/>
      </c>
      <c r="BB12761" s="5" t="str">
        <f>IF(OR($E12761="",$G12761&lt;&gt;"Ativo"),"",IF(COUNTIFS($E$4:$E12761,$E12761,$A$4:$A12761,$A12761,$G$4:$G12761,"Ativo")=1,1,0))</f>
        <v/>
      </c>
      <c r="BC12761" t="str">
        <f>IF(OR($A12761="",$G12761&lt;&gt;"Ativo"),"",IF(COUNTIFS($A$4:$A12761,$A12761,$G$4:$G12761,"Ativo")=1,1,0))</f>
        <v/>
      </c>
    </row>
    <row r="12762" spans="1:55" x14ac:dyDescent="0.3">
      <c r="A12762" s="76"/>
      <c r="B12762" s="104"/>
      <c r="C12762" s="76"/>
      <c r="D12762" s="77"/>
      <c r="E12762" s="12"/>
      <c r="F12762" s="78"/>
      <c r="G12762" s="77"/>
      <c r="H12762" s="79"/>
      <c r="BA12762" s="5" t="str">
        <f t="shared" si="199"/>
        <v/>
      </c>
      <c r="BB12762" s="5" t="str">
        <f>IF(OR($E12762="",$G12762&lt;&gt;"Ativo"),"",IF(COUNTIFS($E$4:$E12762,$E12762,$A$4:$A12762,$A12762,$G$4:$G12762,"Ativo")=1,1,0))</f>
        <v/>
      </c>
      <c r="BC12762" t="str">
        <f>IF(OR($A12762="",$G12762&lt;&gt;"Ativo"),"",IF(COUNTIFS($A$4:$A12762,$A12762,$G$4:$G12762,"Ativo")=1,1,0))</f>
        <v/>
      </c>
    </row>
    <row r="12763" spans="1:55" x14ac:dyDescent="0.3">
      <c r="A12763" s="76"/>
      <c r="B12763" s="104"/>
      <c r="C12763" s="76"/>
      <c r="D12763" s="77"/>
      <c r="E12763" s="12"/>
      <c r="F12763" s="78"/>
      <c r="G12763" s="77"/>
      <c r="H12763" s="79"/>
      <c r="BA12763" s="5" t="str">
        <f t="shared" si="199"/>
        <v/>
      </c>
      <c r="BB12763" s="5" t="str">
        <f>IF(OR($E12763="",$G12763&lt;&gt;"Ativo"),"",IF(COUNTIFS($E$4:$E12763,$E12763,$A$4:$A12763,$A12763,$G$4:$G12763,"Ativo")=1,1,0))</f>
        <v/>
      </c>
      <c r="BC12763" t="str">
        <f>IF(OR($A12763="",$G12763&lt;&gt;"Ativo"),"",IF(COUNTIFS($A$4:$A12763,$A12763,$G$4:$G12763,"Ativo")=1,1,0))</f>
        <v/>
      </c>
    </row>
    <row r="12764" spans="1:55" x14ac:dyDescent="0.3">
      <c r="A12764" s="76"/>
      <c r="B12764" s="104"/>
      <c r="C12764" s="76"/>
      <c r="D12764" s="77"/>
      <c r="E12764" s="12"/>
      <c r="F12764" s="78"/>
      <c r="G12764" s="77"/>
      <c r="H12764" s="79"/>
      <c r="BA12764" s="5" t="str">
        <f t="shared" si="199"/>
        <v/>
      </c>
      <c r="BB12764" s="5" t="str">
        <f>IF(OR($E12764="",$G12764&lt;&gt;"Ativo"),"",IF(COUNTIFS($E$4:$E12764,$E12764,$A$4:$A12764,$A12764,$G$4:$G12764,"Ativo")=1,1,0))</f>
        <v/>
      </c>
      <c r="BC12764" t="str">
        <f>IF(OR($A12764="",$G12764&lt;&gt;"Ativo"),"",IF(COUNTIFS($A$4:$A12764,$A12764,$G$4:$G12764,"Ativo")=1,1,0))</f>
        <v/>
      </c>
    </row>
    <row r="12765" spans="1:55" x14ac:dyDescent="0.3">
      <c r="A12765" s="76"/>
      <c r="B12765" s="104"/>
      <c r="C12765" s="76"/>
      <c r="D12765" s="77"/>
      <c r="E12765" s="12"/>
      <c r="F12765" s="78"/>
      <c r="G12765" s="77"/>
      <c r="H12765" s="79"/>
      <c r="BA12765" s="5" t="str">
        <f t="shared" si="199"/>
        <v/>
      </c>
      <c r="BB12765" s="5" t="str">
        <f>IF(OR($E12765="",$G12765&lt;&gt;"Ativo"),"",IF(COUNTIFS($E$4:$E12765,$E12765,$A$4:$A12765,$A12765,$G$4:$G12765,"Ativo")=1,1,0))</f>
        <v/>
      </c>
      <c r="BC12765" t="str">
        <f>IF(OR($A12765="",$G12765&lt;&gt;"Ativo"),"",IF(COUNTIFS($A$4:$A12765,$A12765,$G$4:$G12765,"Ativo")=1,1,0))</f>
        <v/>
      </c>
    </row>
    <row r="12766" spans="1:55" x14ac:dyDescent="0.3">
      <c r="A12766" s="76"/>
      <c r="B12766" s="104"/>
      <c r="C12766" s="76"/>
      <c r="D12766" s="77"/>
      <c r="E12766" s="12"/>
      <c r="F12766" s="78"/>
      <c r="G12766" s="77"/>
      <c r="H12766" s="79"/>
      <c r="BA12766" s="5" t="str">
        <f t="shared" si="199"/>
        <v/>
      </c>
      <c r="BB12766" s="5" t="str">
        <f>IF(OR($E12766="",$G12766&lt;&gt;"Ativo"),"",IF(COUNTIFS($E$4:$E12766,$E12766,$A$4:$A12766,$A12766,$G$4:$G12766,"Ativo")=1,1,0))</f>
        <v/>
      </c>
      <c r="BC12766" t="str">
        <f>IF(OR($A12766="",$G12766&lt;&gt;"Ativo"),"",IF(COUNTIFS($A$4:$A12766,$A12766,$G$4:$G12766,"Ativo")=1,1,0))</f>
        <v/>
      </c>
    </row>
    <row r="12767" spans="1:55" x14ac:dyDescent="0.3">
      <c r="A12767" s="76"/>
      <c r="B12767" s="104"/>
      <c r="C12767" s="76"/>
      <c r="D12767" s="77"/>
      <c r="E12767" s="12"/>
      <c r="F12767" s="78"/>
      <c r="G12767" s="77"/>
      <c r="H12767" s="79"/>
      <c r="BA12767" s="5" t="str">
        <f t="shared" si="199"/>
        <v/>
      </c>
      <c r="BB12767" s="5" t="str">
        <f>IF(OR($E12767="",$G12767&lt;&gt;"Ativo"),"",IF(COUNTIFS($E$4:$E12767,$E12767,$A$4:$A12767,$A12767,$G$4:$G12767,"Ativo")=1,1,0))</f>
        <v/>
      </c>
      <c r="BC12767" t="str">
        <f>IF(OR($A12767="",$G12767&lt;&gt;"Ativo"),"",IF(COUNTIFS($A$4:$A12767,$A12767,$G$4:$G12767,"Ativo")=1,1,0))</f>
        <v/>
      </c>
    </row>
    <row r="12768" spans="1:55" x14ac:dyDescent="0.3">
      <c r="A12768" s="76"/>
      <c r="B12768" s="104"/>
      <c r="C12768" s="76"/>
      <c r="D12768" s="77"/>
      <c r="E12768" s="12"/>
      <c r="F12768" s="78"/>
      <c r="G12768" s="77"/>
      <c r="H12768" s="79"/>
      <c r="BA12768" s="5" t="str">
        <f t="shared" si="199"/>
        <v/>
      </c>
      <c r="BB12768" s="5" t="str">
        <f>IF(OR($E12768="",$G12768&lt;&gt;"Ativo"),"",IF(COUNTIFS($E$4:$E12768,$E12768,$A$4:$A12768,$A12768,$G$4:$G12768,"Ativo")=1,1,0))</f>
        <v/>
      </c>
      <c r="BC12768" t="str">
        <f>IF(OR($A12768="",$G12768&lt;&gt;"Ativo"),"",IF(COUNTIFS($A$4:$A12768,$A12768,$G$4:$G12768,"Ativo")=1,1,0))</f>
        <v/>
      </c>
    </row>
    <row r="12769" spans="1:55" x14ac:dyDescent="0.3">
      <c r="A12769" s="76"/>
      <c r="B12769" s="104"/>
      <c r="C12769" s="76"/>
      <c r="D12769" s="77"/>
      <c r="E12769" s="12"/>
      <c r="F12769" s="78"/>
      <c r="G12769" s="77"/>
      <c r="H12769" s="79"/>
      <c r="BA12769" s="5" t="str">
        <f t="shared" si="199"/>
        <v/>
      </c>
      <c r="BB12769" s="5" t="str">
        <f>IF(OR($E12769="",$G12769&lt;&gt;"Ativo"),"",IF(COUNTIFS($E$4:$E12769,$E12769,$A$4:$A12769,$A12769,$G$4:$G12769,"Ativo")=1,1,0))</f>
        <v/>
      </c>
      <c r="BC12769" t="str">
        <f>IF(OR($A12769="",$G12769&lt;&gt;"Ativo"),"",IF(COUNTIFS($A$4:$A12769,$A12769,$G$4:$G12769,"Ativo")=1,1,0))</f>
        <v/>
      </c>
    </row>
    <row r="12770" spans="1:55" x14ac:dyDescent="0.3">
      <c r="A12770" s="76"/>
      <c r="B12770" s="104"/>
      <c r="C12770" s="76"/>
      <c r="D12770" s="77"/>
      <c r="E12770" s="12"/>
      <c r="F12770" s="78"/>
      <c r="G12770" s="77"/>
      <c r="H12770" s="79"/>
      <c r="BA12770" s="5" t="str">
        <f t="shared" si="199"/>
        <v/>
      </c>
      <c r="BB12770" s="5" t="str">
        <f>IF(OR($E12770="",$G12770&lt;&gt;"Ativo"),"",IF(COUNTIFS($E$4:$E12770,$E12770,$A$4:$A12770,$A12770,$G$4:$G12770,"Ativo")=1,1,0))</f>
        <v/>
      </c>
      <c r="BC12770" t="str">
        <f>IF(OR($A12770="",$G12770&lt;&gt;"Ativo"),"",IF(COUNTIFS($A$4:$A12770,$A12770,$G$4:$G12770,"Ativo")=1,1,0))</f>
        <v/>
      </c>
    </row>
    <row r="12771" spans="1:55" x14ac:dyDescent="0.3">
      <c r="A12771" s="76"/>
      <c r="B12771" s="104"/>
      <c r="C12771" s="76"/>
      <c r="D12771" s="77"/>
      <c r="E12771" s="12"/>
      <c r="F12771" s="78"/>
      <c r="G12771" s="77"/>
      <c r="H12771" s="79"/>
      <c r="BA12771" s="5" t="str">
        <f t="shared" si="199"/>
        <v/>
      </c>
      <c r="BB12771" s="5" t="str">
        <f>IF(OR($E12771="",$G12771&lt;&gt;"Ativo"),"",IF(COUNTIFS($E$4:$E12771,$E12771,$A$4:$A12771,$A12771,$G$4:$G12771,"Ativo")=1,1,0))</f>
        <v/>
      </c>
      <c r="BC12771" t="str">
        <f>IF(OR($A12771="",$G12771&lt;&gt;"Ativo"),"",IF(COUNTIFS($A$4:$A12771,$A12771,$G$4:$G12771,"Ativo")=1,1,0))</f>
        <v/>
      </c>
    </row>
    <row r="12772" spans="1:55" x14ac:dyDescent="0.3">
      <c r="A12772" s="76"/>
      <c r="B12772" s="104"/>
      <c r="C12772" s="76"/>
      <c r="D12772" s="77"/>
      <c r="E12772" s="12"/>
      <c r="F12772" s="78"/>
      <c r="G12772" s="77"/>
      <c r="H12772" s="79"/>
      <c r="BA12772" s="5" t="str">
        <f t="shared" si="199"/>
        <v/>
      </c>
      <c r="BB12772" s="5" t="str">
        <f>IF(OR($E12772="",$G12772&lt;&gt;"Ativo"),"",IF(COUNTIFS($E$4:$E12772,$E12772,$A$4:$A12772,$A12772,$G$4:$G12772,"Ativo")=1,1,0))</f>
        <v/>
      </c>
      <c r="BC12772" t="str">
        <f>IF(OR($A12772="",$G12772&lt;&gt;"Ativo"),"",IF(COUNTIFS($A$4:$A12772,$A12772,$G$4:$G12772,"Ativo")=1,1,0))</f>
        <v/>
      </c>
    </row>
    <row r="12773" spans="1:55" x14ac:dyDescent="0.3">
      <c r="A12773" s="76"/>
      <c r="B12773" s="104"/>
      <c r="C12773" s="76"/>
      <c r="D12773" s="77"/>
      <c r="E12773" s="12"/>
      <c r="F12773" s="78"/>
      <c r="G12773" s="77"/>
      <c r="H12773" s="79"/>
      <c r="BA12773" s="5" t="str">
        <f t="shared" si="199"/>
        <v/>
      </c>
      <c r="BB12773" s="5" t="str">
        <f>IF(OR($E12773="",$G12773&lt;&gt;"Ativo"),"",IF(COUNTIFS($E$4:$E12773,$E12773,$A$4:$A12773,$A12773,$G$4:$G12773,"Ativo")=1,1,0))</f>
        <v/>
      </c>
      <c r="BC12773" t="str">
        <f>IF(OR($A12773="",$G12773&lt;&gt;"Ativo"),"",IF(COUNTIFS($A$4:$A12773,$A12773,$G$4:$G12773,"Ativo")=1,1,0))</f>
        <v/>
      </c>
    </row>
    <row r="12774" spans="1:55" x14ac:dyDescent="0.3">
      <c r="A12774" s="76"/>
      <c r="B12774" s="104"/>
      <c r="C12774" s="76"/>
      <c r="D12774" s="77"/>
      <c r="E12774" s="12"/>
      <c r="F12774" s="78"/>
      <c r="G12774" s="77"/>
      <c r="H12774" s="79"/>
      <c r="BA12774" s="5" t="str">
        <f t="shared" si="199"/>
        <v/>
      </c>
      <c r="BB12774" s="5" t="str">
        <f>IF(OR($E12774="",$G12774&lt;&gt;"Ativo"),"",IF(COUNTIFS($E$4:$E12774,$E12774,$A$4:$A12774,$A12774,$G$4:$G12774,"Ativo")=1,1,0))</f>
        <v/>
      </c>
      <c r="BC12774" t="str">
        <f>IF(OR($A12774="",$G12774&lt;&gt;"Ativo"),"",IF(COUNTIFS($A$4:$A12774,$A12774,$G$4:$G12774,"Ativo")=1,1,0))</f>
        <v/>
      </c>
    </row>
    <row r="12775" spans="1:55" x14ac:dyDescent="0.3">
      <c r="A12775" s="76"/>
      <c r="B12775" s="104"/>
      <c r="C12775" s="76"/>
      <c r="D12775" s="77"/>
      <c r="E12775" s="12"/>
      <c r="F12775" s="78"/>
      <c r="G12775" s="77"/>
      <c r="H12775" s="79"/>
      <c r="BA12775" s="5" t="str">
        <f t="shared" si="199"/>
        <v/>
      </c>
      <c r="BB12775" s="5" t="str">
        <f>IF(OR($E12775="",$G12775&lt;&gt;"Ativo"),"",IF(COUNTIFS($E$4:$E12775,$E12775,$A$4:$A12775,$A12775,$G$4:$G12775,"Ativo")=1,1,0))</f>
        <v/>
      </c>
      <c r="BC12775" t="str">
        <f>IF(OR($A12775="",$G12775&lt;&gt;"Ativo"),"",IF(COUNTIFS($A$4:$A12775,$A12775,$G$4:$G12775,"Ativo")=1,1,0))</f>
        <v/>
      </c>
    </row>
    <row r="12776" spans="1:55" x14ac:dyDescent="0.3">
      <c r="A12776" s="76"/>
      <c r="B12776" s="104"/>
      <c r="C12776" s="76"/>
      <c r="D12776" s="77"/>
      <c r="E12776" s="12"/>
      <c r="F12776" s="78"/>
      <c r="G12776" s="77"/>
      <c r="H12776" s="79"/>
      <c r="BA12776" s="5" t="str">
        <f t="shared" si="199"/>
        <v/>
      </c>
      <c r="BB12776" s="5" t="str">
        <f>IF(OR($E12776="",$G12776&lt;&gt;"Ativo"),"",IF(COUNTIFS($E$4:$E12776,$E12776,$A$4:$A12776,$A12776,$G$4:$G12776,"Ativo")=1,1,0))</f>
        <v/>
      </c>
      <c r="BC12776" t="str">
        <f>IF(OR($A12776="",$G12776&lt;&gt;"Ativo"),"",IF(COUNTIFS($A$4:$A12776,$A12776,$G$4:$G12776,"Ativo")=1,1,0))</f>
        <v/>
      </c>
    </row>
    <row r="12777" spans="1:55" x14ac:dyDescent="0.3">
      <c r="A12777" s="76"/>
      <c r="B12777" s="104"/>
      <c r="C12777" s="76"/>
      <c r="D12777" s="77"/>
      <c r="E12777" s="12"/>
      <c r="F12777" s="78"/>
      <c r="G12777" s="77"/>
      <c r="H12777" s="79"/>
      <c r="BA12777" s="5" t="str">
        <f t="shared" si="199"/>
        <v/>
      </c>
      <c r="BB12777" s="5" t="str">
        <f>IF(OR($E12777="",$G12777&lt;&gt;"Ativo"),"",IF(COUNTIFS($E$4:$E12777,$E12777,$A$4:$A12777,$A12777,$G$4:$G12777,"Ativo")=1,1,0))</f>
        <v/>
      </c>
      <c r="BC12777" t="str">
        <f>IF(OR($A12777="",$G12777&lt;&gt;"Ativo"),"",IF(COUNTIFS($A$4:$A12777,$A12777,$G$4:$G12777,"Ativo")=1,1,0))</f>
        <v/>
      </c>
    </row>
    <row r="12778" spans="1:55" x14ac:dyDescent="0.3">
      <c r="A12778" s="76"/>
      <c r="B12778" s="104"/>
      <c r="C12778" s="76"/>
      <c r="D12778" s="77"/>
      <c r="E12778" s="12"/>
      <c r="F12778" s="78"/>
      <c r="G12778" s="77"/>
      <c r="H12778" s="79"/>
      <c r="BA12778" s="5" t="str">
        <f t="shared" si="199"/>
        <v/>
      </c>
      <c r="BB12778" s="5" t="str">
        <f>IF(OR($E12778="",$G12778&lt;&gt;"Ativo"),"",IF(COUNTIFS($E$4:$E12778,$E12778,$A$4:$A12778,$A12778,$G$4:$G12778,"Ativo")=1,1,0))</f>
        <v/>
      </c>
      <c r="BC12778" t="str">
        <f>IF(OR($A12778="",$G12778&lt;&gt;"Ativo"),"",IF(COUNTIFS($A$4:$A12778,$A12778,$G$4:$G12778,"Ativo")=1,1,0))</f>
        <v/>
      </c>
    </row>
    <row r="12779" spans="1:55" x14ac:dyDescent="0.3">
      <c r="A12779" s="76"/>
      <c r="B12779" s="104"/>
      <c r="C12779" s="76"/>
      <c r="D12779" s="77"/>
      <c r="E12779" s="12"/>
      <c r="F12779" s="78"/>
      <c r="G12779" s="77"/>
      <c r="H12779" s="79"/>
      <c r="BA12779" s="5" t="str">
        <f t="shared" si="199"/>
        <v/>
      </c>
      <c r="BB12779" s="5" t="str">
        <f>IF(OR($E12779="",$G12779&lt;&gt;"Ativo"),"",IF(COUNTIFS($E$4:$E12779,$E12779,$A$4:$A12779,$A12779,$G$4:$G12779,"Ativo")=1,1,0))</f>
        <v/>
      </c>
      <c r="BC12779" t="str">
        <f>IF(OR($A12779="",$G12779&lt;&gt;"Ativo"),"",IF(COUNTIFS($A$4:$A12779,$A12779,$G$4:$G12779,"Ativo")=1,1,0))</f>
        <v/>
      </c>
    </row>
    <row r="12780" spans="1:55" x14ac:dyDescent="0.3">
      <c r="A12780" s="76"/>
      <c r="B12780" s="104"/>
      <c r="C12780" s="76"/>
      <c r="D12780" s="77"/>
      <c r="E12780" s="12"/>
      <c r="F12780" s="78"/>
      <c r="G12780" s="77"/>
      <c r="H12780" s="79"/>
      <c r="BA12780" s="5" t="str">
        <f t="shared" si="199"/>
        <v/>
      </c>
      <c r="BB12780" s="5" t="str">
        <f>IF(OR($E12780="",$G12780&lt;&gt;"Ativo"),"",IF(COUNTIFS($E$4:$E12780,$E12780,$A$4:$A12780,$A12780,$G$4:$G12780,"Ativo")=1,1,0))</f>
        <v/>
      </c>
      <c r="BC12780" t="str">
        <f>IF(OR($A12780="",$G12780&lt;&gt;"Ativo"),"",IF(COUNTIFS($A$4:$A12780,$A12780,$G$4:$G12780,"Ativo")=1,1,0))</f>
        <v/>
      </c>
    </row>
    <row r="12781" spans="1:55" x14ac:dyDescent="0.3">
      <c r="A12781" s="76"/>
      <c r="B12781" s="104"/>
      <c r="C12781" s="76"/>
      <c r="D12781" s="77"/>
      <c r="E12781" s="12"/>
      <c r="F12781" s="78"/>
      <c r="G12781" s="77"/>
      <c r="H12781" s="79"/>
      <c r="BA12781" s="5" t="str">
        <f t="shared" si="199"/>
        <v/>
      </c>
      <c r="BB12781" s="5" t="str">
        <f>IF(OR($E12781="",$G12781&lt;&gt;"Ativo"),"",IF(COUNTIFS($E$4:$E12781,$E12781,$A$4:$A12781,$A12781,$G$4:$G12781,"Ativo")=1,1,0))</f>
        <v/>
      </c>
      <c r="BC12781" t="str">
        <f>IF(OR($A12781="",$G12781&lt;&gt;"Ativo"),"",IF(COUNTIFS($A$4:$A12781,$A12781,$G$4:$G12781,"Ativo")=1,1,0))</f>
        <v/>
      </c>
    </row>
    <row r="12782" spans="1:55" x14ac:dyDescent="0.3">
      <c r="A12782" s="76"/>
      <c r="B12782" s="104"/>
      <c r="C12782" s="76"/>
      <c r="D12782" s="77"/>
      <c r="E12782" s="12"/>
      <c r="F12782" s="78"/>
      <c r="G12782" s="77"/>
      <c r="H12782" s="79"/>
      <c r="BA12782" s="5" t="str">
        <f t="shared" si="199"/>
        <v/>
      </c>
      <c r="BB12782" s="5" t="str">
        <f>IF(OR($E12782="",$G12782&lt;&gt;"Ativo"),"",IF(COUNTIFS($E$4:$E12782,$E12782,$A$4:$A12782,$A12782,$G$4:$G12782,"Ativo")=1,1,0))</f>
        <v/>
      </c>
      <c r="BC12782" t="str">
        <f>IF(OR($A12782="",$G12782&lt;&gt;"Ativo"),"",IF(COUNTIFS($A$4:$A12782,$A12782,$G$4:$G12782,"Ativo")=1,1,0))</f>
        <v/>
      </c>
    </row>
    <row r="12783" spans="1:55" x14ac:dyDescent="0.3">
      <c r="A12783" s="76"/>
      <c r="B12783" s="104"/>
      <c r="C12783" s="76"/>
      <c r="D12783" s="77"/>
      <c r="E12783" s="12"/>
      <c r="F12783" s="78"/>
      <c r="G12783" s="77"/>
      <c r="H12783" s="79"/>
      <c r="BA12783" s="5" t="str">
        <f t="shared" si="199"/>
        <v/>
      </c>
      <c r="BB12783" s="5" t="str">
        <f>IF(OR($E12783="",$G12783&lt;&gt;"Ativo"),"",IF(COUNTIFS($E$4:$E12783,$E12783,$A$4:$A12783,$A12783,$G$4:$G12783,"Ativo")=1,1,0))</f>
        <v/>
      </c>
      <c r="BC12783" t="str">
        <f>IF(OR($A12783="",$G12783&lt;&gt;"Ativo"),"",IF(COUNTIFS($A$4:$A12783,$A12783,$G$4:$G12783,"Ativo")=1,1,0))</f>
        <v/>
      </c>
    </row>
    <row r="12784" spans="1:55" x14ac:dyDescent="0.3">
      <c r="A12784" s="76"/>
      <c r="B12784" s="104"/>
      <c r="C12784" s="76"/>
      <c r="D12784" s="77"/>
      <c r="E12784" s="12"/>
      <c r="F12784" s="78"/>
      <c r="G12784" s="77"/>
      <c r="H12784" s="79"/>
      <c r="BA12784" s="5" t="str">
        <f t="shared" si="199"/>
        <v/>
      </c>
      <c r="BB12784" s="5" t="str">
        <f>IF(OR($E12784="",$G12784&lt;&gt;"Ativo"),"",IF(COUNTIFS($E$4:$E12784,$E12784,$A$4:$A12784,$A12784,$G$4:$G12784,"Ativo")=1,1,0))</f>
        <v/>
      </c>
      <c r="BC12784" t="str">
        <f>IF(OR($A12784="",$G12784&lt;&gt;"Ativo"),"",IF(COUNTIFS($A$4:$A12784,$A12784,$G$4:$G12784,"Ativo")=1,1,0))</f>
        <v/>
      </c>
    </row>
    <row r="12785" spans="1:55" x14ac:dyDescent="0.3">
      <c r="A12785" s="76"/>
      <c r="B12785" s="104"/>
      <c r="C12785" s="76"/>
      <c r="D12785" s="77"/>
      <c r="E12785" s="12"/>
      <c r="F12785" s="78"/>
      <c r="G12785" s="77"/>
      <c r="H12785" s="79"/>
      <c r="BA12785" s="5" t="str">
        <f t="shared" si="199"/>
        <v/>
      </c>
      <c r="BB12785" s="5" t="str">
        <f>IF(OR($E12785="",$G12785&lt;&gt;"Ativo"),"",IF(COUNTIFS($E$4:$E12785,$E12785,$A$4:$A12785,$A12785,$G$4:$G12785,"Ativo")=1,1,0))</f>
        <v/>
      </c>
      <c r="BC12785" t="str">
        <f>IF(OR($A12785="",$G12785&lt;&gt;"Ativo"),"",IF(COUNTIFS($A$4:$A12785,$A12785,$G$4:$G12785,"Ativo")=1,1,0))</f>
        <v/>
      </c>
    </row>
    <row r="12786" spans="1:55" x14ac:dyDescent="0.3">
      <c r="A12786" s="76"/>
      <c r="B12786" s="104"/>
      <c r="C12786" s="76"/>
      <c r="D12786" s="77"/>
      <c r="E12786" s="12"/>
      <c r="F12786" s="78"/>
      <c r="G12786" s="77"/>
      <c r="H12786" s="79"/>
      <c r="BA12786" s="5" t="str">
        <f t="shared" si="199"/>
        <v/>
      </c>
      <c r="BB12786" s="5" t="str">
        <f>IF(OR($E12786="",$G12786&lt;&gt;"Ativo"),"",IF(COUNTIFS($E$4:$E12786,$E12786,$A$4:$A12786,$A12786,$G$4:$G12786,"Ativo")=1,1,0))</f>
        <v/>
      </c>
      <c r="BC12786" t="str">
        <f>IF(OR($A12786="",$G12786&lt;&gt;"Ativo"),"",IF(COUNTIFS($A$4:$A12786,$A12786,$G$4:$G12786,"Ativo")=1,1,0))</f>
        <v/>
      </c>
    </row>
    <row r="12787" spans="1:55" x14ac:dyDescent="0.3">
      <c r="A12787" s="76"/>
      <c r="B12787" s="104"/>
      <c r="C12787" s="76"/>
      <c r="D12787" s="77"/>
      <c r="E12787" s="12"/>
      <c r="F12787" s="78"/>
      <c r="G12787" s="77"/>
      <c r="H12787" s="79"/>
      <c r="BA12787" s="5" t="str">
        <f t="shared" si="199"/>
        <v/>
      </c>
      <c r="BB12787" s="5" t="str">
        <f>IF(OR($E12787="",$G12787&lt;&gt;"Ativo"),"",IF(COUNTIFS($E$4:$E12787,$E12787,$A$4:$A12787,$A12787,$G$4:$G12787,"Ativo")=1,1,0))</f>
        <v/>
      </c>
      <c r="BC12787" t="str">
        <f>IF(OR($A12787="",$G12787&lt;&gt;"Ativo"),"",IF(COUNTIFS($A$4:$A12787,$A12787,$G$4:$G12787,"Ativo")=1,1,0))</f>
        <v/>
      </c>
    </row>
    <row r="12788" spans="1:55" x14ac:dyDescent="0.3">
      <c r="A12788" s="76"/>
      <c r="B12788" s="104"/>
      <c r="C12788" s="76"/>
      <c r="D12788" s="77"/>
      <c r="E12788" s="12"/>
      <c r="F12788" s="78"/>
      <c r="G12788" s="77"/>
      <c r="H12788" s="79"/>
      <c r="BA12788" s="5" t="str">
        <f t="shared" si="199"/>
        <v/>
      </c>
      <c r="BB12788" s="5" t="str">
        <f>IF(OR($E12788="",$G12788&lt;&gt;"Ativo"),"",IF(COUNTIFS($E$4:$E12788,$E12788,$A$4:$A12788,$A12788,$G$4:$G12788,"Ativo")=1,1,0))</f>
        <v/>
      </c>
      <c r="BC12788" t="str">
        <f>IF(OR($A12788="",$G12788&lt;&gt;"Ativo"),"",IF(COUNTIFS($A$4:$A12788,$A12788,$G$4:$G12788,"Ativo")=1,1,0))</f>
        <v/>
      </c>
    </row>
    <row r="12789" spans="1:55" x14ac:dyDescent="0.3">
      <c r="A12789" s="76"/>
      <c r="B12789" s="104"/>
      <c r="C12789" s="76"/>
      <c r="D12789" s="77"/>
      <c r="E12789" s="12"/>
      <c r="F12789" s="78"/>
      <c r="G12789" s="77"/>
      <c r="H12789" s="79"/>
      <c r="BA12789" s="5" t="str">
        <f t="shared" si="199"/>
        <v/>
      </c>
      <c r="BB12789" s="5" t="str">
        <f>IF(OR($E12789="",$G12789&lt;&gt;"Ativo"),"",IF(COUNTIFS($E$4:$E12789,$E12789,$A$4:$A12789,$A12789,$G$4:$G12789,"Ativo")=1,1,0))</f>
        <v/>
      </c>
      <c r="BC12789" t="str">
        <f>IF(OR($A12789="",$G12789&lt;&gt;"Ativo"),"",IF(COUNTIFS($A$4:$A12789,$A12789,$G$4:$G12789,"Ativo")=1,1,0))</f>
        <v/>
      </c>
    </row>
    <row r="12790" spans="1:55" x14ac:dyDescent="0.3">
      <c r="A12790" s="76"/>
      <c r="B12790" s="104"/>
      <c r="C12790" s="76"/>
      <c r="D12790" s="77"/>
      <c r="E12790" s="12"/>
      <c r="F12790" s="78"/>
      <c r="G12790" s="77"/>
      <c r="H12790" s="79"/>
      <c r="BA12790" s="5" t="str">
        <f t="shared" si="199"/>
        <v/>
      </c>
      <c r="BB12790" s="5" t="str">
        <f>IF(OR($E12790="",$G12790&lt;&gt;"Ativo"),"",IF(COUNTIFS($E$4:$E12790,$E12790,$A$4:$A12790,$A12790,$G$4:$G12790,"Ativo")=1,1,0))</f>
        <v/>
      </c>
      <c r="BC12790" t="str">
        <f>IF(OR($A12790="",$G12790&lt;&gt;"Ativo"),"",IF(COUNTIFS($A$4:$A12790,$A12790,$G$4:$G12790,"Ativo")=1,1,0))</f>
        <v/>
      </c>
    </row>
    <row r="12791" spans="1:55" x14ac:dyDescent="0.3">
      <c r="A12791" s="76"/>
      <c r="B12791" s="104"/>
      <c r="C12791" s="76"/>
      <c r="D12791" s="77"/>
      <c r="E12791" s="12"/>
      <c r="F12791" s="78"/>
      <c r="G12791" s="77"/>
      <c r="H12791" s="79"/>
      <c r="BA12791" s="5" t="str">
        <f t="shared" si="199"/>
        <v/>
      </c>
      <c r="BB12791" s="5" t="str">
        <f>IF(OR($E12791="",$G12791&lt;&gt;"Ativo"),"",IF(COUNTIFS($E$4:$E12791,$E12791,$A$4:$A12791,$A12791,$G$4:$G12791,"Ativo")=1,1,0))</f>
        <v/>
      </c>
      <c r="BC12791" t="str">
        <f>IF(OR($A12791="",$G12791&lt;&gt;"Ativo"),"",IF(COUNTIFS($A$4:$A12791,$A12791,$G$4:$G12791,"Ativo")=1,1,0))</f>
        <v/>
      </c>
    </row>
    <row r="12792" spans="1:55" x14ac:dyDescent="0.3">
      <c r="A12792" s="76"/>
      <c r="B12792" s="104"/>
      <c r="C12792" s="76"/>
      <c r="D12792" s="77"/>
      <c r="E12792" s="12"/>
      <c r="F12792" s="78"/>
      <c r="G12792" s="77"/>
      <c r="H12792" s="79"/>
      <c r="BA12792" s="5" t="str">
        <f t="shared" si="199"/>
        <v/>
      </c>
      <c r="BB12792" s="5" t="str">
        <f>IF(OR($E12792="",$G12792&lt;&gt;"Ativo"),"",IF(COUNTIFS($E$4:$E12792,$E12792,$A$4:$A12792,$A12792,$G$4:$G12792,"Ativo")=1,1,0))</f>
        <v/>
      </c>
      <c r="BC12792" t="str">
        <f>IF(OR($A12792="",$G12792&lt;&gt;"Ativo"),"",IF(COUNTIFS($A$4:$A12792,$A12792,$G$4:$G12792,"Ativo")=1,1,0))</f>
        <v/>
      </c>
    </row>
    <row r="12793" spans="1:55" x14ac:dyDescent="0.3">
      <c r="A12793" s="76"/>
      <c r="B12793" s="104"/>
      <c r="C12793" s="76"/>
      <c r="D12793" s="77"/>
      <c r="E12793" s="12"/>
      <c r="F12793" s="78"/>
      <c r="G12793" s="77"/>
      <c r="H12793" s="79"/>
      <c r="BA12793" s="5" t="str">
        <f t="shared" si="199"/>
        <v/>
      </c>
      <c r="BB12793" s="5" t="str">
        <f>IF(OR($E12793="",$G12793&lt;&gt;"Ativo"),"",IF(COUNTIFS($E$4:$E12793,$E12793,$A$4:$A12793,$A12793,$G$4:$G12793,"Ativo")=1,1,0))</f>
        <v/>
      </c>
      <c r="BC12793" t="str">
        <f>IF(OR($A12793="",$G12793&lt;&gt;"Ativo"),"",IF(COUNTIFS($A$4:$A12793,$A12793,$G$4:$G12793,"Ativo")=1,1,0))</f>
        <v/>
      </c>
    </row>
    <row r="12794" spans="1:55" x14ac:dyDescent="0.3">
      <c r="A12794" s="76"/>
      <c r="B12794" s="104"/>
      <c r="C12794" s="76"/>
      <c r="D12794" s="77"/>
      <c r="E12794" s="12"/>
      <c r="F12794" s="78"/>
      <c r="G12794" s="77"/>
      <c r="H12794" s="79"/>
      <c r="BA12794" s="5" t="str">
        <f t="shared" si="199"/>
        <v/>
      </c>
      <c r="BB12794" s="5" t="str">
        <f>IF(OR($E12794="",$G12794&lt;&gt;"Ativo"),"",IF(COUNTIFS($E$4:$E12794,$E12794,$A$4:$A12794,$A12794,$G$4:$G12794,"Ativo")=1,1,0))</f>
        <v/>
      </c>
      <c r="BC12794" t="str">
        <f>IF(OR($A12794="",$G12794&lt;&gt;"Ativo"),"",IF(COUNTIFS($A$4:$A12794,$A12794,$G$4:$G12794,"Ativo")=1,1,0))</f>
        <v/>
      </c>
    </row>
    <row r="12795" spans="1:55" x14ac:dyDescent="0.3">
      <c r="A12795" s="76"/>
      <c r="B12795" s="104"/>
      <c r="C12795" s="76"/>
      <c r="D12795" s="77"/>
      <c r="E12795" s="12"/>
      <c r="F12795" s="78"/>
      <c r="G12795" s="77"/>
      <c r="H12795" s="79"/>
      <c r="BA12795" s="5" t="str">
        <f t="shared" si="199"/>
        <v/>
      </c>
      <c r="BB12795" s="5" t="str">
        <f>IF(OR($E12795="",$G12795&lt;&gt;"Ativo"),"",IF(COUNTIFS($E$4:$E12795,$E12795,$A$4:$A12795,$A12795,$G$4:$G12795,"Ativo")=1,1,0))</f>
        <v/>
      </c>
      <c r="BC12795" t="str">
        <f>IF(OR($A12795="",$G12795&lt;&gt;"Ativo"),"",IF(COUNTIFS($A$4:$A12795,$A12795,$G$4:$G12795,"Ativo")=1,1,0))</f>
        <v/>
      </c>
    </row>
    <row r="12796" spans="1:55" x14ac:dyDescent="0.3">
      <c r="A12796" s="76"/>
      <c r="B12796" s="104"/>
      <c r="C12796" s="76"/>
      <c r="D12796" s="77"/>
      <c r="E12796" s="12"/>
      <c r="F12796" s="78"/>
      <c r="G12796" s="77"/>
      <c r="H12796" s="79"/>
      <c r="BA12796" s="5" t="str">
        <f t="shared" si="199"/>
        <v/>
      </c>
      <c r="BB12796" s="5" t="str">
        <f>IF(OR($E12796="",$G12796&lt;&gt;"Ativo"),"",IF(COUNTIFS($E$4:$E12796,$E12796,$A$4:$A12796,$A12796,$G$4:$G12796,"Ativo")=1,1,0))</f>
        <v/>
      </c>
      <c r="BC12796" t="str">
        <f>IF(OR($A12796="",$G12796&lt;&gt;"Ativo"),"",IF(COUNTIFS($A$4:$A12796,$A12796,$G$4:$G12796,"Ativo")=1,1,0))</f>
        <v/>
      </c>
    </row>
    <row r="12797" spans="1:55" x14ac:dyDescent="0.3">
      <c r="A12797" s="76"/>
      <c r="B12797" s="104"/>
      <c r="C12797" s="76"/>
      <c r="D12797" s="77"/>
      <c r="E12797" s="12"/>
      <c r="F12797" s="78"/>
      <c r="G12797" s="77"/>
      <c r="H12797" s="79"/>
      <c r="BA12797" s="5" t="str">
        <f t="shared" si="199"/>
        <v/>
      </c>
      <c r="BB12797" s="5" t="str">
        <f>IF(OR($E12797="",$G12797&lt;&gt;"Ativo"),"",IF(COUNTIFS($E$4:$E12797,$E12797,$A$4:$A12797,$A12797,$G$4:$G12797,"Ativo")=1,1,0))</f>
        <v/>
      </c>
      <c r="BC12797" t="str">
        <f>IF(OR($A12797="",$G12797&lt;&gt;"Ativo"),"",IF(COUNTIFS($A$4:$A12797,$A12797,$G$4:$G12797,"Ativo")=1,1,0))</f>
        <v/>
      </c>
    </row>
    <row r="12798" spans="1:55" x14ac:dyDescent="0.3">
      <c r="A12798" s="76"/>
      <c r="B12798" s="104"/>
      <c r="C12798" s="76"/>
      <c r="D12798" s="77"/>
      <c r="E12798" s="12"/>
      <c r="F12798" s="78"/>
      <c r="G12798" s="77"/>
      <c r="H12798" s="79"/>
      <c r="BA12798" s="5" t="str">
        <f t="shared" si="199"/>
        <v/>
      </c>
      <c r="BB12798" s="5" t="str">
        <f>IF(OR($E12798="",$G12798&lt;&gt;"Ativo"),"",IF(COUNTIFS($E$4:$E12798,$E12798,$A$4:$A12798,$A12798,$G$4:$G12798,"Ativo")=1,1,0))</f>
        <v/>
      </c>
      <c r="BC12798" t="str">
        <f>IF(OR($A12798="",$G12798&lt;&gt;"Ativo"),"",IF(COUNTIFS($A$4:$A12798,$A12798,$G$4:$G12798,"Ativo")=1,1,0))</f>
        <v/>
      </c>
    </row>
    <row r="12799" spans="1:55" x14ac:dyDescent="0.3">
      <c r="A12799" s="76"/>
      <c r="B12799" s="104"/>
      <c r="C12799" s="76"/>
      <c r="D12799" s="77"/>
      <c r="E12799" s="12"/>
      <c r="F12799" s="78"/>
      <c r="G12799" s="77"/>
      <c r="H12799" s="79"/>
      <c r="BA12799" s="5" t="str">
        <f t="shared" si="199"/>
        <v/>
      </c>
      <c r="BB12799" s="5" t="str">
        <f>IF(OR($E12799="",$G12799&lt;&gt;"Ativo"),"",IF(COUNTIFS($E$4:$E12799,$E12799,$A$4:$A12799,$A12799,$G$4:$G12799,"Ativo")=1,1,0))</f>
        <v/>
      </c>
      <c r="BC12799" t="str">
        <f>IF(OR($A12799="",$G12799&lt;&gt;"Ativo"),"",IF(COUNTIFS($A$4:$A12799,$A12799,$G$4:$G12799,"Ativo")=1,1,0))</f>
        <v/>
      </c>
    </row>
    <row r="12800" spans="1:55" x14ac:dyDescent="0.3">
      <c r="A12800" s="76"/>
      <c r="B12800" s="104"/>
      <c r="C12800" s="76"/>
      <c r="D12800" s="77"/>
      <c r="E12800" s="12"/>
      <c r="F12800" s="78"/>
      <c r="G12800" s="77"/>
      <c r="H12800" s="79"/>
      <c r="BA12800" s="5" t="str">
        <f t="shared" si="199"/>
        <v/>
      </c>
      <c r="BB12800" s="5" t="str">
        <f>IF(OR($E12800="",$G12800&lt;&gt;"Ativo"),"",IF(COUNTIFS($E$4:$E12800,$E12800,$A$4:$A12800,$A12800,$G$4:$G12800,"Ativo")=1,1,0))</f>
        <v/>
      </c>
      <c r="BC12800" t="str">
        <f>IF(OR($A12800="",$G12800&lt;&gt;"Ativo"),"",IF(COUNTIFS($A$4:$A12800,$A12800,$G$4:$G12800,"Ativo")=1,1,0))</f>
        <v/>
      </c>
    </row>
    <row r="12801" spans="1:55" x14ac:dyDescent="0.3">
      <c r="A12801" s="76"/>
      <c r="B12801" s="104"/>
      <c r="C12801" s="76"/>
      <c r="D12801" s="77"/>
      <c r="E12801" s="12"/>
      <c r="F12801" s="78"/>
      <c r="G12801" s="77"/>
      <c r="H12801" s="79"/>
      <c r="BA12801" s="5" t="str">
        <f t="shared" si="199"/>
        <v/>
      </c>
      <c r="BB12801" s="5" t="str">
        <f>IF(OR($E12801="",$G12801&lt;&gt;"Ativo"),"",IF(COUNTIFS($E$4:$E12801,$E12801,$A$4:$A12801,$A12801,$G$4:$G12801,"Ativo")=1,1,0))</f>
        <v/>
      </c>
      <c r="BC12801" t="str">
        <f>IF(OR($A12801="",$G12801&lt;&gt;"Ativo"),"",IF(COUNTIFS($A$4:$A12801,$A12801,$G$4:$G12801,"Ativo")=1,1,0))</f>
        <v/>
      </c>
    </row>
    <row r="12802" spans="1:55" x14ac:dyDescent="0.3">
      <c r="A12802" s="76"/>
      <c r="B12802" s="104"/>
      <c r="C12802" s="76"/>
      <c r="D12802" s="77"/>
      <c r="E12802" s="12"/>
      <c r="F12802" s="78"/>
      <c r="G12802" s="77"/>
      <c r="H12802" s="79"/>
      <c r="BA12802" s="5" t="str">
        <f t="shared" si="199"/>
        <v/>
      </c>
      <c r="BB12802" s="5" t="str">
        <f>IF(OR($E12802="",$G12802&lt;&gt;"Ativo"),"",IF(COUNTIFS($E$4:$E12802,$E12802,$A$4:$A12802,$A12802,$G$4:$G12802,"Ativo")=1,1,0))</f>
        <v/>
      </c>
      <c r="BC12802" t="str">
        <f>IF(OR($A12802="",$G12802&lt;&gt;"Ativo"),"",IF(COUNTIFS($A$4:$A12802,$A12802,$G$4:$G12802,"Ativo")=1,1,0))</f>
        <v/>
      </c>
    </row>
    <row r="12803" spans="1:55" x14ac:dyDescent="0.3">
      <c r="A12803" s="76"/>
      <c r="B12803" s="104"/>
      <c r="C12803" s="76"/>
      <c r="D12803" s="77"/>
      <c r="E12803" s="12"/>
      <c r="F12803" s="78"/>
      <c r="G12803" s="77"/>
      <c r="H12803" s="79"/>
      <c r="BA12803" s="5" t="str">
        <f t="shared" si="199"/>
        <v/>
      </c>
      <c r="BB12803" s="5" t="str">
        <f>IF(OR($E12803="",$G12803&lt;&gt;"Ativo"),"",IF(COUNTIFS($E$4:$E12803,$E12803,$A$4:$A12803,$A12803,$G$4:$G12803,"Ativo")=1,1,0))</f>
        <v/>
      </c>
      <c r="BC12803" t="str">
        <f>IF(OR($A12803="",$G12803&lt;&gt;"Ativo"),"",IF(COUNTIFS($A$4:$A12803,$A12803,$G$4:$G12803,"Ativo")=1,1,0))</f>
        <v/>
      </c>
    </row>
    <row r="12804" spans="1:55" x14ac:dyDescent="0.3">
      <c r="A12804" s="76"/>
      <c r="B12804" s="104"/>
      <c r="C12804" s="76"/>
      <c r="D12804" s="77"/>
      <c r="E12804" s="12"/>
      <c r="F12804" s="78"/>
      <c r="G12804" s="77"/>
      <c r="H12804" s="79"/>
      <c r="BA12804" s="5" t="str">
        <f t="shared" ref="BA12804:BA12867" si="200">IF($D12804="","",MID($D12804,4,LEN($D12804)-5))</f>
        <v/>
      </c>
      <c r="BB12804" s="5" t="str">
        <f>IF(OR($E12804="",$G12804&lt;&gt;"Ativo"),"",IF(COUNTIFS($E$4:$E12804,$E12804,$A$4:$A12804,$A12804,$G$4:$G12804,"Ativo")=1,1,0))</f>
        <v/>
      </c>
      <c r="BC12804" t="str">
        <f>IF(OR($A12804="",$G12804&lt;&gt;"Ativo"),"",IF(COUNTIFS($A$4:$A12804,$A12804,$G$4:$G12804,"Ativo")=1,1,0))</f>
        <v/>
      </c>
    </row>
    <row r="12805" spans="1:55" x14ac:dyDescent="0.3">
      <c r="A12805" s="76"/>
      <c r="B12805" s="104"/>
      <c r="C12805" s="76"/>
      <c r="D12805" s="77"/>
      <c r="E12805" s="12"/>
      <c r="F12805" s="78"/>
      <c r="G12805" s="77"/>
      <c r="H12805" s="79"/>
      <c r="BA12805" s="5" t="str">
        <f t="shared" si="200"/>
        <v/>
      </c>
      <c r="BB12805" s="5" t="str">
        <f>IF(OR($E12805="",$G12805&lt;&gt;"Ativo"),"",IF(COUNTIFS($E$4:$E12805,$E12805,$A$4:$A12805,$A12805,$G$4:$G12805,"Ativo")=1,1,0))</f>
        <v/>
      </c>
      <c r="BC12805" t="str">
        <f>IF(OR($A12805="",$G12805&lt;&gt;"Ativo"),"",IF(COUNTIFS($A$4:$A12805,$A12805,$G$4:$G12805,"Ativo")=1,1,0))</f>
        <v/>
      </c>
    </row>
    <row r="12806" spans="1:55" x14ac:dyDescent="0.3">
      <c r="A12806" s="76"/>
      <c r="B12806" s="104"/>
      <c r="C12806" s="76"/>
      <c r="D12806" s="77"/>
      <c r="E12806" s="12"/>
      <c r="F12806" s="78"/>
      <c r="G12806" s="77"/>
      <c r="H12806" s="79"/>
      <c r="BA12806" s="5" t="str">
        <f t="shared" si="200"/>
        <v/>
      </c>
      <c r="BB12806" s="5" t="str">
        <f>IF(OR($E12806="",$G12806&lt;&gt;"Ativo"),"",IF(COUNTIFS($E$4:$E12806,$E12806,$A$4:$A12806,$A12806,$G$4:$G12806,"Ativo")=1,1,0))</f>
        <v/>
      </c>
      <c r="BC12806" t="str">
        <f>IF(OR($A12806="",$G12806&lt;&gt;"Ativo"),"",IF(COUNTIFS($A$4:$A12806,$A12806,$G$4:$G12806,"Ativo")=1,1,0))</f>
        <v/>
      </c>
    </row>
    <row r="12807" spans="1:55" x14ac:dyDescent="0.3">
      <c r="A12807" s="76"/>
      <c r="B12807" s="104"/>
      <c r="C12807" s="76"/>
      <c r="D12807" s="77"/>
      <c r="E12807" s="12"/>
      <c r="F12807" s="78"/>
      <c r="G12807" s="77"/>
      <c r="H12807" s="79"/>
      <c r="BA12807" s="5" t="str">
        <f t="shared" si="200"/>
        <v/>
      </c>
      <c r="BB12807" s="5" t="str">
        <f>IF(OR($E12807="",$G12807&lt;&gt;"Ativo"),"",IF(COUNTIFS($E$4:$E12807,$E12807,$A$4:$A12807,$A12807,$G$4:$G12807,"Ativo")=1,1,0))</f>
        <v/>
      </c>
      <c r="BC12807" t="str">
        <f>IF(OR($A12807="",$G12807&lt;&gt;"Ativo"),"",IF(COUNTIFS($A$4:$A12807,$A12807,$G$4:$G12807,"Ativo")=1,1,0))</f>
        <v/>
      </c>
    </row>
    <row r="12808" spans="1:55" x14ac:dyDescent="0.3">
      <c r="A12808" s="76"/>
      <c r="B12808" s="104"/>
      <c r="C12808" s="76"/>
      <c r="D12808" s="77"/>
      <c r="E12808" s="12"/>
      <c r="F12808" s="78"/>
      <c r="G12808" s="77"/>
      <c r="H12808" s="79"/>
      <c r="BA12808" s="5" t="str">
        <f t="shared" si="200"/>
        <v/>
      </c>
      <c r="BB12808" s="5" t="str">
        <f>IF(OR($E12808="",$G12808&lt;&gt;"Ativo"),"",IF(COUNTIFS($E$4:$E12808,$E12808,$A$4:$A12808,$A12808,$G$4:$G12808,"Ativo")=1,1,0))</f>
        <v/>
      </c>
      <c r="BC12808" t="str">
        <f>IF(OR($A12808="",$G12808&lt;&gt;"Ativo"),"",IF(COUNTIFS($A$4:$A12808,$A12808,$G$4:$G12808,"Ativo")=1,1,0))</f>
        <v/>
      </c>
    </row>
    <row r="12809" spans="1:55" x14ac:dyDescent="0.3">
      <c r="A12809" s="76"/>
      <c r="B12809" s="104"/>
      <c r="C12809" s="76"/>
      <c r="D12809" s="77"/>
      <c r="E12809" s="12"/>
      <c r="F12809" s="78"/>
      <c r="G12809" s="77"/>
      <c r="H12809" s="79"/>
      <c r="BA12809" s="5" t="str">
        <f t="shared" si="200"/>
        <v/>
      </c>
      <c r="BB12809" s="5" t="str">
        <f>IF(OR($E12809="",$G12809&lt;&gt;"Ativo"),"",IF(COUNTIFS($E$4:$E12809,$E12809,$A$4:$A12809,$A12809,$G$4:$G12809,"Ativo")=1,1,0))</f>
        <v/>
      </c>
      <c r="BC12809" t="str">
        <f>IF(OR($A12809="",$G12809&lt;&gt;"Ativo"),"",IF(COUNTIFS($A$4:$A12809,$A12809,$G$4:$G12809,"Ativo")=1,1,0))</f>
        <v/>
      </c>
    </row>
    <row r="12810" spans="1:55" x14ac:dyDescent="0.3">
      <c r="A12810" s="76"/>
      <c r="B12810" s="104"/>
      <c r="C12810" s="76"/>
      <c r="D12810" s="77"/>
      <c r="E12810" s="12"/>
      <c r="F12810" s="78"/>
      <c r="G12810" s="77"/>
      <c r="H12810" s="79"/>
      <c r="BA12810" s="5" t="str">
        <f t="shared" si="200"/>
        <v/>
      </c>
      <c r="BB12810" s="5" t="str">
        <f>IF(OR($E12810="",$G12810&lt;&gt;"Ativo"),"",IF(COUNTIFS($E$4:$E12810,$E12810,$A$4:$A12810,$A12810,$G$4:$G12810,"Ativo")=1,1,0))</f>
        <v/>
      </c>
      <c r="BC12810" t="str">
        <f>IF(OR($A12810="",$G12810&lt;&gt;"Ativo"),"",IF(COUNTIFS($A$4:$A12810,$A12810,$G$4:$G12810,"Ativo")=1,1,0))</f>
        <v/>
      </c>
    </row>
    <row r="12811" spans="1:55" x14ac:dyDescent="0.3">
      <c r="A12811" s="76"/>
      <c r="B12811" s="104"/>
      <c r="C12811" s="76"/>
      <c r="D12811" s="77"/>
      <c r="E12811" s="12"/>
      <c r="F12811" s="78"/>
      <c r="G12811" s="77"/>
      <c r="H12811" s="79"/>
      <c r="BA12811" s="5" t="str">
        <f t="shared" si="200"/>
        <v/>
      </c>
      <c r="BB12811" s="5" t="str">
        <f>IF(OR($E12811="",$G12811&lt;&gt;"Ativo"),"",IF(COUNTIFS($E$4:$E12811,$E12811,$A$4:$A12811,$A12811,$G$4:$G12811,"Ativo")=1,1,0))</f>
        <v/>
      </c>
      <c r="BC12811" t="str">
        <f>IF(OR($A12811="",$G12811&lt;&gt;"Ativo"),"",IF(COUNTIFS($A$4:$A12811,$A12811,$G$4:$G12811,"Ativo")=1,1,0))</f>
        <v/>
      </c>
    </row>
    <row r="12812" spans="1:55" x14ac:dyDescent="0.3">
      <c r="A12812" s="76"/>
      <c r="B12812" s="104"/>
      <c r="C12812" s="76"/>
      <c r="D12812" s="77"/>
      <c r="E12812" s="12"/>
      <c r="F12812" s="78"/>
      <c r="G12812" s="77"/>
      <c r="H12812" s="79"/>
      <c r="BA12812" s="5" t="str">
        <f t="shared" si="200"/>
        <v/>
      </c>
      <c r="BB12812" s="5" t="str">
        <f>IF(OR($E12812="",$G12812&lt;&gt;"Ativo"),"",IF(COUNTIFS($E$4:$E12812,$E12812,$A$4:$A12812,$A12812,$G$4:$G12812,"Ativo")=1,1,0))</f>
        <v/>
      </c>
      <c r="BC12812" t="str">
        <f>IF(OR($A12812="",$G12812&lt;&gt;"Ativo"),"",IF(COUNTIFS($A$4:$A12812,$A12812,$G$4:$G12812,"Ativo")=1,1,0))</f>
        <v/>
      </c>
    </row>
    <row r="12813" spans="1:55" x14ac:dyDescent="0.3">
      <c r="A12813" s="76"/>
      <c r="B12813" s="104"/>
      <c r="C12813" s="76"/>
      <c r="D12813" s="77"/>
      <c r="E12813" s="12"/>
      <c r="F12813" s="78"/>
      <c r="G12813" s="77"/>
      <c r="H12813" s="79"/>
      <c r="BA12813" s="5" t="str">
        <f t="shared" si="200"/>
        <v/>
      </c>
      <c r="BB12813" s="5" t="str">
        <f>IF(OR($E12813="",$G12813&lt;&gt;"Ativo"),"",IF(COUNTIFS($E$4:$E12813,$E12813,$A$4:$A12813,$A12813,$G$4:$G12813,"Ativo")=1,1,0))</f>
        <v/>
      </c>
      <c r="BC12813" t="str">
        <f>IF(OR($A12813="",$G12813&lt;&gt;"Ativo"),"",IF(COUNTIFS($A$4:$A12813,$A12813,$G$4:$G12813,"Ativo")=1,1,0))</f>
        <v/>
      </c>
    </row>
    <row r="12814" spans="1:55" x14ac:dyDescent="0.3">
      <c r="A12814" s="76"/>
      <c r="B12814" s="104"/>
      <c r="C12814" s="76"/>
      <c r="D12814" s="77"/>
      <c r="E12814" s="12"/>
      <c r="F12814" s="78"/>
      <c r="G12814" s="77"/>
      <c r="H12814" s="79"/>
      <c r="BA12814" s="5" t="str">
        <f t="shared" si="200"/>
        <v/>
      </c>
      <c r="BB12814" s="5" t="str">
        <f>IF(OR($E12814="",$G12814&lt;&gt;"Ativo"),"",IF(COUNTIFS($E$4:$E12814,$E12814,$A$4:$A12814,$A12814,$G$4:$G12814,"Ativo")=1,1,0))</f>
        <v/>
      </c>
      <c r="BC12814" t="str">
        <f>IF(OR($A12814="",$G12814&lt;&gt;"Ativo"),"",IF(COUNTIFS($A$4:$A12814,$A12814,$G$4:$G12814,"Ativo")=1,1,0))</f>
        <v/>
      </c>
    </row>
    <row r="12815" spans="1:55" x14ac:dyDescent="0.3">
      <c r="A12815" s="76"/>
      <c r="B12815" s="104"/>
      <c r="C12815" s="76"/>
      <c r="D12815" s="77"/>
      <c r="E12815" s="12"/>
      <c r="F12815" s="78"/>
      <c r="G12815" s="77"/>
      <c r="H12815" s="79"/>
      <c r="BA12815" s="5" t="str">
        <f t="shared" si="200"/>
        <v/>
      </c>
      <c r="BB12815" s="5" t="str">
        <f>IF(OR($E12815="",$G12815&lt;&gt;"Ativo"),"",IF(COUNTIFS($E$4:$E12815,$E12815,$A$4:$A12815,$A12815,$G$4:$G12815,"Ativo")=1,1,0))</f>
        <v/>
      </c>
      <c r="BC12815" t="str">
        <f>IF(OR($A12815="",$G12815&lt;&gt;"Ativo"),"",IF(COUNTIFS($A$4:$A12815,$A12815,$G$4:$G12815,"Ativo")=1,1,0))</f>
        <v/>
      </c>
    </row>
    <row r="12816" spans="1:55" x14ac:dyDescent="0.3">
      <c r="A12816" s="76"/>
      <c r="B12816" s="104"/>
      <c r="C12816" s="76"/>
      <c r="D12816" s="77"/>
      <c r="E12816" s="12"/>
      <c r="F12816" s="78"/>
      <c r="G12816" s="77"/>
      <c r="H12816" s="79"/>
      <c r="BA12816" s="5" t="str">
        <f t="shared" si="200"/>
        <v/>
      </c>
      <c r="BB12816" s="5" t="str">
        <f>IF(OR($E12816="",$G12816&lt;&gt;"Ativo"),"",IF(COUNTIFS($E$4:$E12816,$E12816,$A$4:$A12816,$A12816,$G$4:$G12816,"Ativo")=1,1,0))</f>
        <v/>
      </c>
      <c r="BC12816" t="str">
        <f>IF(OR($A12816="",$G12816&lt;&gt;"Ativo"),"",IF(COUNTIFS($A$4:$A12816,$A12816,$G$4:$G12816,"Ativo")=1,1,0))</f>
        <v/>
      </c>
    </row>
    <row r="12817" spans="1:55" x14ac:dyDescent="0.3">
      <c r="A12817" s="76"/>
      <c r="B12817" s="104"/>
      <c r="C12817" s="76"/>
      <c r="D12817" s="77"/>
      <c r="E12817" s="12"/>
      <c r="F12817" s="78"/>
      <c r="G12817" s="77"/>
      <c r="H12817" s="79"/>
      <c r="BA12817" s="5" t="str">
        <f t="shared" si="200"/>
        <v/>
      </c>
      <c r="BB12817" s="5" t="str">
        <f>IF(OR($E12817="",$G12817&lt;&gt;"Ativo"),"",IF(COUNTIFS($E$4:$E12817,$E12817,$A$4:$A12817,$A12817,$G$4:$G12817,"Ativo")=1,1,0))</f>
        <v/>
      </c>
      <c r="BC12817" t="str">
        <f>IF(OR($A12817="",$G12817&lt;&gt;"Ativo"),"",IF(COUNTIFS($A$4:$A12817,$A12817,$G$4:$G12817,"Ativo")=1,1,0))</f>
        <v/>
      </c>
    </row>
    <row r="12818" spans="1:55" x14ac:dyDescent="0.3">
      <c r="A12818" s="76"/>
      <c r="B12818" s="104"/>
      <c r="C12818" s="76"/>
      <c r="D12818" s="77"/>
      <c r="E12818" s="12"/>
      <c r="F12818" s="78"/>
      <c r="G12818" s="77"/>
      <c r="H12818" s="79"/>
      <c r="BA12818" s="5" t="str">
        <f t="shared" si="200"/>
        <v/>
      </c>
      <c r="BB12818" s="5" t="str">
        <f>IF(OR($E12818="",$G12818&lt;&gt;"Ativo"),"",IF(COUNTIFS($E$4:$E12818,$E12818,$A$4:$A12818,$A12818,$G$4:$G12818,"Ativo")=1,1,0))</f>
        <v/>
      </c>
      <c r="BC12818" t="str">
        <f>IF(OR($A12818="",$G12818&lt;&gt;"Ativo"),"",IF(COUNTIFS($A$4:$A12818,$A12818,$G$4:$G12818,"Ativo")=1,1,0))</f>
        <v/>
      </c>
    </row>
    <row r="12819" spans="1:55" x14ac:dyDescent="0.3">
      <c r="A12819" s="76"/>
      <c r="B12819" s="104"/>
      <c r="C12819" s="76"/>
      <c r="D12819" s="77"/>
      <c r="E12819" s="12"/>
      <c r="F12819" s="78"/>
      <c r="G12819" s="77"/>
      <c r="H12819" s="79"/>
      <c r="BA12819" s="5" t="str">
        <f t="shared" si="200"/>
        <v/>
      </c>
      <c r="BB12819" s="5" t="str">
        <f>IF(OR($E12819="",$G12819&lt;&gt;"Ativo"),"",IF(COUNTIFS($E$4:$E12819,$E12819,$A$4:$A12819,$A12819,$G$4:$G12819,"Ativo")=1,1,0))</f>
        <v/>
      </c>
      <c r="BC12819" t="str">
        <f>IF(OR($A12819="",$G12819&lt;&gt;"Ativo"),"",IF(COUNTIFS($A$4:$A12819,$A12819,$G$4:$G12819,"Ativo")=1,1,0))</f>
        <v/>
      </c>
    </row>
    <row r="12820" spans="1:55" x14ac:dyDescent="0.3">
      <c r="A12820" s="76"/>
      <c r="B12820" s="104"/>
      <c r="C12820" s="76"/>
      <c r="D12820" s="77"/>
      <c r="E12820" s="12"/>
      <c r="F12820" s="78"/>
      <c r="G12820" s="77"/>
      <c r="H12820" s="79"/>
      <c r="BA12820" s="5" t="str">
        <f t="shared" si="200"/>
        <v/>
      </c>
      <c r="BB12820" s="5" t="str">
        <f>IF(OR($E12820="",$G12820&lt;&gt;"Ativo"),"",IF(COUNTIFS($E$4:$E12820,$E12820,$A$4:$A12820,$A12820,$G$4:$G12820,"Ativo")=1,1,0))</f>
        <v/>
      </c>
      <c r="BC12820" t="str">
        <f>IF(OR($A12820="",$G12820&lt;&gt;"Ativo"),"",IF(COUNTIFS($A$4:$A12820,$A12820,$G$4:$G12820,"Ativo")=1,1,0))</f>
        <v/>
      </c>
    </row>
    <row r="12821" spans="1:55" x14ac:dyDescent="0.3">
      <c r="A12821" s="76"/>
      <c r="B12821" s="104"/>
      <c r="C12821" s="76"/>
      <c r="D12821" s="77"/>
      <c r="E12821" s="12"/>
      <c r="F12821" s="78"/>
      <c r="G12821" s="77"/>
      <c r="H12821" s="79"/>
      <c r="BA12821" s="5" t="str">
        <f t="shared" si="200"/>
        <v/>
      </c>
      <c r="BB12821" s="5" t="str">
        <f>IF(OR($E12821="",$G12821&lt;&gt;"Ativo"),"",IF(COUNTIFS($E$4:$E12821,$E12821,$A$4:$A12821,$A12821,$G$4:$G12821,"Ativo")=1,1,0))</f>
        <v/>
      </c>
      <c r="BC12821" t="str">
        <f>IF(OR($A12821="",$G12821&lt;&gt;"Ativo"),"",IF(COUNTIFS($A$4:$A12821,$A12821,$G$4:$G12821,"Ativo")=1,1,0))</f>
        <v/>
      </c>
    </row>
    <row r="12822" spans="1:55" x14ac:dyDescent="0.3">
      <c r="A12822" s="76"/>
      <c r="B12822" s="104"/>
      <c r="C12822" s="76"/>
      <c r="D12822" s="77"/>
      <c r="E12822" s="12"/>
      <c r="F12822" s="78"/>
      <c r="G12822" s="77"/>
      <c r="H12822" s="79"/>
      <c r="BA12822" s="5" t="str">
        <f t="shared" si="200"/>
        <v/>
      </c>
      <c r="BB12822" s="5" t="str">
        <f>IF(OR($E12822="",$G12822&lt;&gt;"Ativo"),"",IF(COUNTIFS($E$4:$E12822,$E12822,$A$4:$A12822,$A12822,$G$4:$G12822,"Ativo")=1,1,0))</f>
        <v/>
      </c>
      <c r="BC12822" t="str">
        <f>IF(OR($A12822="",$G12822&lt;&gt;"Ativo"),"",IF(COUNTIFS($A$4:$A12822,$A12822,$G$4:$G12822,"Ativo")=1,1,0))</f>
        <v/>
      </c>
    </row>
    <row r="12823" spans="1:55" x14ac:dyDescent="0.3">
      <c r="A12823" s="76"/>
      <c r="B12823" s="104"/>
      <c r="C12823" s="76"/>
      <c r="D12823" s="77"/>
      <c r="E12823" s="12"/>
      <c r="F12823" s="78"/>
      <c r="G12823" s="77"/>
      <c r="H12823" s="79"/>
      <c r="BA12823" s="5" t="str">
        <f t="shared" si="200"/>
        <v/>
      </c>
      <c r="BB12823" s="5" t="str">
        <f>IF(OR($E12823="",$G12823&lt;&gt;"Ativo"),"",IF(COUNTIFS($E$4:$E12823,$E12823,$A$4:$A12823,$A12823,$G$4:$G12823,"Ativo")=1,1,0))</f>
        <v/>
      </c>
      <c r="BC12823" t="str">
        <f>IF(OR($A12823="",$G12823&lt;&gt;"Ativo"),"",IF(COUNTIFS($A$4:$A12823,$A12823,$G$4:$G12823,"Ativo")=1,1,0))</f>
        <v/>
      </c>
    </row>
    <row r="12824" spans="1:55" x14ac:dyDescent="0.3">
      <c r="A12824" s="76"/>
      <c r="B12824" s="104"/>
      <c r="C12824" s="76"/>
      <c r="D12824" s="77"/>
      <c r="E12824" s="12"/>
      <c r="F12824" s="78"/>
      <c r="G12824" s="77"/>
      <c r="H12824" s="79"/>
      <c r="BA12824" s="5" t="str">
        <f t="shared" si="200"/>
        <v/>
      </c>
      <c r="BB12824" s="5" t="str">
        <f>IF(OR($E12824="",$G12824&lt;&gt;"Ativo"),"",IF(COUNTIFS($E$4:$E12824,$E12824,$A$4:$A12824,$A12824,$G$4:$G12824,"Ativo")=1,1,0))</f>
        <v/>
      </c>
      <c r="BC12824" t="str">
        <f>IF(OR($A12824="",$G12824&lt;&gt;"Ativo"),"",IF(COUNTIFS($A$4:$A12824,$A12824,$G$4:$G12824,"Ativo")=1,1,0))</f>
        <v/>
      </c>
    </row>
    <row r="12825" spans="1:55" x14ac:dyDescent="0.3">
      <c r="A12825" s="76"/>
      <c r="B12825" s="104"/>
      <c r="C12825" s="76"/>
      <c r="D12825" s="77"/>
      <c r="E12825" s="12"/>
      <c r="F12825" s="78"/>
      <c r="G12825" s="77"/>
      <c r="H12825" s="79"/>
      <c r="BA12825" s="5" t="str">
        <f t="shared" si="200"/>
        <v/>
      </c>
      <c r="BB12825" s="5" t="str">
        <f>IF(OR($E12825="",$G12825&lt;&gt;"Ativo"),"",IF(COUNTIFS($E$4:$E12825,$E12825,$A$4:$A12825,$A12825,$G$4:$G12825,"Ativo")=1,1,0))</f>
        <v/>
      </c>
      <c r="BC12825" t="str">
        <f>IF(OR($A12825="",$G12825&lt;&gt;"Ativo"),"",IF(COUNTIFS($A$4:$A12825,$A12825,$G$4:$G12825,"Ativo")=1,1,0))</f>
        <v/>
      </c>
    </row>
    <row r="12826" spans="1:55" x14ac:dyDescent="0.3">
      <c r="A12826" s="76"/>
      <c r="B12826" s="104"/>
      <c r="C12826" s="76"/>
      <c r="D12826" s="77"/>
      <c r="E12826" s="12"/>
      <c r="F12826" s="78"/>
      <c r="G12826" s="77"/>
      <c r="H12826" s="79"/>
      <c r="BA12826" s="5" t="str">
        <f t="shared" si="200"/>
        <v/>
      </c>
      <c r="BB12826" s="5" t="str">
        <f>IF(OR($E12826="",$G12826&lt;&gt;"Ativo"),"",IF(COUNTIFS($E$4:$E12826,$E12826,$A$4:$A12826,$A12826,$G$4:$G12826,"Ativo")=1,1,0))</f>
        <v/>
      </c>
      <c r="BC12826" t="str">
        <f>IF(OR($A12826="",$G12826&lt;&gt;"Ativo"),"",IF(COUNTIFS($A$4:$A12826,$A12826,$G$4:$G12826,"Ativo")=1,1,0))</f>
        <v/>
      </c>
    </row>
    <row r="12827" spans="1:55" x14ac:dyDescent="0.3">
      <c r="A12827" s="76"/>
      <c r="B12827" s="104"/>
      <c r="C12827" s="76"/>
      <c r="D12827" s="77"/>
      <c r="E12827" s="12"/>
      <c r="F12827" s="78"/>
      <c r="G12827" s="77"/>
      <c r="H12827" s="79"/>
      <c r="BA12827" s="5" t="str">
        <f t="shared" si="200"/>
        <v/>
      </c>
      <c r="BB12827" s="5" t="str">
        <f>IF(OR($E12827="",$G12827&lt;&gt;"Ativo"),"",IF(COUNTIFS($E$4:$E12827,$E12827,$A$4:$A12827,$A12827,$G$4:$G12827,"Ativo")=1,1,0))</f>
        <v/>
      </c>
      <c r="BC12827" t="str">
        <f>IF(OR($A12827="",$G12827&lt;&gt;"Ativo"),"",IF(COUNTIFS($A$4:$A12827,$A12827,$G$4:$G12827,"Ativo")=1,1,0))</f>
        <v/>
      </c>
    </row>
    <row r="12828" spans="1:55" x14ac:dyDescent="0.3">
      <c r="A12828" s="76"/>
      <c r="B12828" s="104"/>
      <c r="C12828" s="76"/>
      <c r="D12828" s="77"/>
      <c r="E12828" s="12"/>
      <c r="F12828" s="78"/>
      <c r="G12828" s="77"/>
      <c r="H12828" s="79"/>
      <c r="BA12828" s="5" t="str">
        <f t="shared" si="200"/>
        <v/>
      </c>
      <c r="BB12828" s="5" t="str">
        <f>IF(OR($E12828="",$G12828&lt;&gt;"Ativo"),"",IF(COUNTIFS($E$4:$E12828,$E12828,$A$4:$A12828,$A12828,$G$4:$G12828,"Ativo")=1,1,0))</f>
        <v/>
      </c>
      <c r="BC12828" t="str">
        <f>IF(OR($A12828="",$G12828&lt;&gt;"Ativo"),"",IF(COUNTIFS($A$4:$A12828,$A12828,$G$4:$G12828,"Ativo")=1,1,0))</f>
        <v/>
      </c>
    </row>
    <row r="12829" spans="1:55" x14ac:dyDescent="0.3">
      <c r="A12829" s="76"/>
      <c r="B12829" s="104"/>
      <c r="C12829" s="76"/>
      <c r="D12829" s="77"/>
      <c r="E12829" s="12"/>
      <c r="F12829" s="78"/>
      <c r="G12829" s="77"/>
      <c r="H12829" s="79"/>
      <c r="BA12829" s="5" t="str">
        <f t="shared" si="200"/>
        <v/>
      </c>
      <c r="BB12829" s="5" t="str">
        <f>IF(OR($E12829="",$G12829&lt;&gt;"Ativo"),"",IF(COUNTIFS($E$4:$E12829,$E12829,$A$4:$A12829,$A12829,$G$4:$G12829,"Ativo")=1,1,0))</f>
        <v/>
      </c>
      <c r="BC12829" t="str">
        <f>IF(OR($A12829="",$G12829&lt;&gt;"Ativo"),"",IF(COUNTIFS($A$4:$A12829,$A12829,$G$4:$G12829,"Ativo")=1,1,0))</f>
        <v/>
      </c>
    </row>
    <row r="12830" spans="1:55" x14ac:dyDescent="0.3">
      <c r="A12830" s="76"/>
      <c r="B12830" s="104"/>
      <c r="C12830" s="76"/>
      <c r="D12830" s="77"/>
      <c r="E12830" s="12"/>
      <c r="F12830" s="78"/>
      <c r="G12830" s="77"/>
      <c r="H12830" s="79"/>
      <c r="BA12830" s="5" t="str">
        <f t="shared" si="200"/>
        <v/>
      </c>
      <c r="BB12830" s="5" t="str">
        <f>IF(OR($E12830="",$G12830&lt;&gt;"Ativo"),"",IF(COUNTIFS($E$4:$E12830,$E12830,$A$4:$A12830,$A12830,$G$4:$G12830,"Ativo")=1,1,0))</f>
        <v/>
      </c>
      <c r="BC12830" t="str">
        <f>IF(OR($A12830="",$G12830&lt;&gt;"Ativo"),"",IF(COUNTIFS($A$4:$A12830,$A12830,$G$4:$G12830,"Ativo")=1,1,0))</f>
        <v/>
      </c>
    </row>
    <row r="12831" spans="1:55" x14ac:dyDescent="0.3">
      <c r="A12831" s="76"/>
      <c r="B12831" s="104"/>
      <c r="C12831" s="76"/>
      <c r="D12831" s="77"/>
      <c r="E12831" s="12"/>
      <c r="F12831" s="78"/>
      <c r="G12831" s="77"/>
      <c r="H12831" s="79"/>
      <c r="BA12831" s="5" t="str">
        <f t="shared" si="200"/>
        <v/>
      </c>
      <c r="BB12831" s="5" t="str">
        <f>IF(OR($E12831="",$G12831&lt;&gt;"Ativo"),"",IF(COUNTIFS($E$4:$E12831,$E12831,$A$4:$A12831,$A12831,$G$4:$G12831,"Ativo")=1,1,0))</f>
        <v/>
      </c>
      <c r="BC12831" t="str">
        <f>IF(OR($A12831="",$G12831&lt;&gt;"Ativo"),"",IF(COUNTIFS($A$4:$A12831,$A12831,$G$4:$G12831,"Ativo")=1,1,0))</f>
        <v/>
      </c>
    </row>
    <row r="12832" spans="1:55" x14ac:dyDescent="0.3">
      <c r="A12832" s="76"/>
      <c r="B12832" s="104"/>
      <c r="C12832" s="76"/>
      <c r="D12832" s="77"/>
      <c r="E12832" s="12"/>
      <c r="F12832" s="78"/>
      <c r="G12832" s="77"/>
      <c r="H12832" s="79"/>
      <c r="BA12832" s="5" t="str">
        <f t="shared" si="200"/>
        <v/>
      </c>
      <c r="BB12832" s="5" t="str">
        <f>IF(OR($E12832="",$G12832&lt;&gt;"Ativo"),"",IF(COUNTIFS($E$4:$E12832,$E12832,$A$4:$A12832,$A12832,$G$4:$G12832,"Ativo")=1,1,0))</f>
        <v/>
      </c>
      <c r="BC12832" t="str">
        <f>IF(OR($A12832="",$G12832&lt;&gt;"Ativo"),"",IF(COUNTIFS($A$4:$A12832,$A12832,$G$4:$G12832,"Ativo")=1,1,0))</f>
        <v/>
      </c>
    </row>
    <row r="12833" spans="1:55" x14ac:dyDescent="0.3">
      <c r="A12833" s="76"/>
      <c r="B12833" s="104"/>
      <c r="C12833" s="76"/>
      <c r="D12833" s="77"/>
      <c r="E12833" s="12"/>
      <c r="F12833" s="78"/>
      <c r="G12833" s="77"/>
      <c r="H12833" s="79"/>
      <c r="BA12833" s="5" t="str">
        <f t="shared" si="200"/>
        <v/>
      </c>
      <c r="BB12833" s="5" t="str">
        <f>IF(OR($E12833="",$G12833&lt;&gt;"Ativo"),"",IF(COUNTIFS($E$4:$E12833,$E12833,$A$4:$A12833,$A12833,$G$4:$G12833,"Ativo")=1,1,0))</f>
        <v/>
      </c>
      <c r="BC12833" t="str">
        <f>IF(OR($A12833="",$G12833&lt;&gt;"Ativo"),"",IF(COUNTIFS($A$4:$A12833,$A12833,$G$4:$G12833,"Ativo")=1,1,0))</f>
        <v/>
      </c>
    </row>
    <row r="12834" spans="1:55" x14ac:dyDescent="0.3">
      <c r="A12834" s="76"/>
      <c r="B12834" s="104"/>
      <c r="C12834" s="76"/>
      <c r="D12834" s="77"/>
      <c r="E12834" s="12"/>
      <c r="F12834" s="78"/>
      <c r="G12834" s="77"/>
      <c r="H12834" s="79"/>
      <c r="BA12834" s="5" t="str">
        <f t="shared" si="200"/>
        <v/>
      </c>
      <c r="BB12834" s="5" t="str">
        <f>IF(OR($E12834="",$G12834&lt;&gt;"Ativo"),"",IF(COUNTIFS($E$4:$E12834,$E12834,$A$4:$A12834,$A12834,$G$4:$G12834,"Ativo")=1,1,0))</f>
        <v/>
      </c>
      <c r="BC12834" t="str">
        <f>IF(OR($A12834="",$G12834&lt;&gt;"Ativo"),"",IF(COUNTIFS($A$4:$A12834,$A12834,$G$4:$G12834,"Ativo")=1,1,0))</f>
        <v/>
      </c>
    </row>
    <row r="12835" spans="1:55" x14ac:dyDescent="0.3">
      <c r="A12835" s="76"/>
      <c r="B12835" s="104"/>
      <c r="C12835" s="76"/>
      <c r="D12835" s="77"/>
      <c r="E12835" s="12"/>
      <c r="F12835" s="78"/>
      <c r="G12835" s="77"/>
      <c r="H12835" s="79"/>
      <c r="BA12835" s="5" t="str">
        <f t="shared" si="200"/>
        <v/>
      </c>
      <c r="BB12835" s="5" t="str">
        <f>IF(OR($E12835="",$G12835&lt;&gt;"Ativo"),"",IF(COUNTIFS($E$4:$E12835,$E12835,$A$4:$A12835,$A12835,$G$4:$G12835,"Ativo")=1,1,0))</f>
        <v/>
      </c>
      <c r="BC12835" t="str">
        <f>IF(OR($A12835="",$G12835&lt;&gt;"Ativo"),"",IF(COUNTIFS($A$4:$A12835,$A12835,$G$4:$G12835,"Ativo")=1,1,0))</f>
        <v/>
      </c>
    </row>
    <row r="12836" spans="1:55" x14ac:dyDescent="0.3">
      <c r="A12836" s="76"/>
      <c r="B12836" s="104"/>
      <c r="C12836" s="76"/>
      <c r="D12836" s="77"/>
      <c r="E12836" s="12"/>
      <c r="F12836" s="78"/>
      <c r="G12836" s="77"/>
      <c r="H12836" s="79"/>
      <c r="BA12836" s="5" t="str">
        <f t="shared" si="200"/>
        <v/>
      </c>
      <c r="BB12836" s="5" t="str">
        <f>IF(OR($E12836="",$G12836&lt;&gt;"Ativo"),"",IF(COUNTIFS($E$4:$E12836,$E12836,$A$4:$A12836,$A12836,$G$4:$G12836,"Ativo")=1,1,0))</f>
        <v/>
      </c>
      <c r="BC12836" t="str">
        <f>IF(OR($A12836="",$G12836&lt;&gt;"Ativo"),"",IF(COUNTIFS($A$4:$A12836,$A12836,$G$4:$G12836,"Ativo")=1,1,0))</f>
        <v/>
      </c>
    </row>
    <row r="12837" spans="1:55" x14ac:dyDescent="0.3">
      <c r="A12837" s="76"/>
      <c r="B12837" s="104"/>
      <c r="C12837" s="76"/>
      <c r="D12837" s="77"/>
      <c r="E12837" s="12"/>
      <c r="F12837" s="78"/>
      <c r="G12837" s="77"/>
      <c r="H12837" s="79"/>
      <c r="BA12837" s="5" t="str">
        <f t="shared" si="200"/>
        <v/>
      </c>
      <c r="BB12837" s="5" t="str">
        <f>IF(OR($E12837="",$G12837&lt;&gt;"Ativo"),"",IF(COUNTIFS($E$4:$E12837,$E12837,$A$4:$A12837,$A12837,$G$4:$G12837,"Ativo")=1,1,0))</f>
        <v/>
      </c>
      <c r="BC12837" t="str">
        <f>IF(OR($A12837="",$G12837&lt;&gt;"Ativo"),"",IF(COUNTIFS($A$4:$A12837,$A12837,$G$4:$G12837,"Ativo")=1,1,0))</f>
        <v/>
      </c>
    </row>
    <row r="12838" spans="1:55" x14ac:dyDescent="0.3">
      <c r="A12838" s="76"/>
      <c r="B12838" s="104"/>
      <c r="C12838" s="76"/>
      <c r="D12838" s="77"/>
      <c r="E12838" s="12"/>
      <c r="F12838" s="78"/>
      <c r="G12838" s="77"/>
      <c r="H12838" s="79"/>
      <c r="BA12838" s="5" t="str">
        <f t="shared" si="200"/>
        <v/>
      </c>
      <c r="BB12838" s="5" t="str">
        <f>IF(OR($E12838="",$G12838&lt;&gt;"Ativo"),"",IF(COUNTIFS($E$4:$E12838,$E12838,$A$4:$A12838,$A12838,$G$4:$G12838,"Ativo")=1,1,0))</f>
        <v/>
      </c>
      <c r="BC12838" t="str">
        <f>IF(OR($A12838="",$G12838&lt;&gt;"Ativo"),"",IF(COUNTIFS($A$4:$A12838,$A12838,$G$4:$G12838,"Ativo")=1,1,0))</f>
        <v/>
      </c>
    </row>
    <row r="12839" spans="1:55" x14ac:dyDescent="0.3">
      <c r="A12839" s="76"/>
      <c r="B12839" s="104"/>
      <c r="C12839" s="76"/>
      <c r="D12839" s="77"/>
      <c r="E12839" s="12"/>
      <c r="F12839" s="78"/>
      <c r="G12839" s="77"/>
      <c r="H12839" s="79"/>
      <c r="BA12839" s="5" t="str">
        <f t="shared" si="200"/>
        <v/>
      </c>
      <c r="BB12839" s="5" t="str">
        <f>IF(OR($E12839="",$G12839&lt;&gt;"Ativo"),"",IF(COUNTIFS($E$4:$E12839,$E12839,$A$4:$A12839,$A12839,$G$4:$G12839,"Ativo")=1,1,0))</f>
        <v/>
      </c>
      <c r="BC12839" t="str">
        <f>IF(OR($A12839="",$G12839&lt;&gt;"Ativo"),"",IF(COUNTIFS($A$4:$A12839,$A12839,$G$4:$G12839,"Ativo")=1,1,0))</f>
        <v/>
      </c>
    </row>
    <row r="12840" spans="1:55" x14ac:dyDescent="0.3">
      <c r="A12840" s="76"/>
      <c r="B12840" s="104"/>
      <c r="C12840" s="76"/>
      <c r="D12840" s="77"/>
      <c r="E12840" s="12"/>
      <c r="F12840" s="78"/>
      <c r="G12840" s="77"/>
      <c r="H12840" s="79"/>
      <c r="BA12840" s="5" t="str">
        <f t="shared" si="200"/>
        <v/>
      </c>
      <c r="BB12840" s="5" t="str">
        <f>IF(OR($E12840="",$G12840&lt;&gt;"Ativo"),"",IF(COUNTIFS($E$4:$E12840,$E12840,$A$4:$A12840,$A12840,$G$4:$G12840,"Ativo")=1,1,0))</f>
        <v/>
      </c>
      <c r="BC12840" t="str">
        <f>IF(OR($A12840="",$G12840&lt;&gt;"Ativo"),"",IF(COUNTIFS($A$4:$A12840,$A12840,$G$4:$G12840,"Ativo")=1,1,0))</f>
        <v/>
      </c>
    </row>
    <row r="12841" spans="1:55" x14ac:dyDescent="0.3">
      <c r="A12841" s="76"/>
      <c r="B12841" s="104"/>
      <c r="C12841" s="76"/>
      <c r="D12841" s="77"/>
      <c r="E12841" s="12"/>
      <c r="F12841" s="78"/>
      <c r="G12841" s="77"/>
      <c r="H12841" s="79"/>
      <c r="BA12841" s="5" t="str">
        <f t="shared" si="200"/>
        <v/>
      </c>
      <c r="BB12841" s="5" t="str">
        <f>IF(OR($E12841="",$G12841&lt;&gt;"Ativo"),"",IF(COUNTIFS($E$4:$E12841,$E12841,$A$4:$A12841,$A12841,$G$4:$G12841,"Ativo")=1,1,0))</f>
        <v/>
      </c>
      <c r="BC12841" t="str">
        <f>IF(OR($A12841="",$G12841&lt;&gt;"Ativo"),"",IF(COUNTIFS($A$4:$A12841,$A12841,$G$4:$G12841,"Ativo")=1,1,0))</f>
        <v/>
      </c>
    </row>
    <row r="12842" spans="1:55" x14ac:dyDescent="0.3">
      <c r="A12842" s="76"/>
      <c r="B12842" s="104"/>
      <c r="C12842" s="76"/>
      <c r="D12842" s="77"/>
      <c r="E12842" s="12"/>
      <c r="F12842" s="78"/>
      <c r="G12842" s="77"/>
      <c r="H12842" s="79"/>
      <c r="BA12842" s="5" t="str">
        <f t="shared" si="200"/>
        <v/>
      </c>
      <c r="BB12842" s="5" t="str">
        <f>IF(OR($E12842="",$G12842&lt;&gt;"Ativo"),"",IF(COUNTIFS($E$4:$E12842,$E12842,$A$4:$A12842,$A12842,$G$4:$G12842,"Ativo")=1,1,0))</f>
        <v/>
      </c>
      <c r="BC12842" t="str">
        <f>IF(OR($A12842="",$G12842&lt;&gt;"Ativo"),"",IF(COUNTIFS($A$4:$A12842,$A12842,$G$4:$G12842,"Ativo")=1,1,0))</f>
        <v/>
      </c>
    </row>
    <row r="12843" spans="1:55" x14ac:dyDescent="0.3">
      <c r="A12843" s="76"/>
      <c r="B12843" s="104"/>
      <c r="C12843" s="76"/>
      <c r="D12843" s="77"/>
      <c r="E12843" s="12"/>
      <c r="F12843" s="78"/>
      <c r="G12843" s="77"/>
      <c r="H12843" s="79"/>
      <c r="BA12843" s="5" t="str">
        <f t="shared" si="200"/>
        <v/>
      </c>
      <c r="BB12843" s="5" t="str">
        <f>IF(OR($E12843="",$G12843&lt;&gt;"Ativo"),"",IF(COUNTIFS($E$4:$E12843,$E12843,$A$4:$A12843,$A12843,$G$4:$G12843,"Ativo")=1,1,0))</f>
        <v/>
      </c>
      <c r="BC12843" t="str">
        <f>IF(OR($A12843="",$G12843&lt;&gt;"Ativo"),"",IF(COUNTIFS($A$4:$A12843,$A12843,$G$4:$G12843,"Ativo")=1,1,0))</f>
        <v/>
      </c>
    </row>
    <row r="12844" spans="1:55" x14ac:dyDescent="0.3">
      <c r="A12844" s="76"/>
      <c r="B12844" s="104"/>
      <c r="C12844" s="76"/>
      <c r="D12844" s="77"/>
      <c r="E12844" s="12"/>
      <c r="F12844" s="78"/>
      <c r="G12844" s="77"/>
      <c r="H12844" s="79"/>
      <c r="BA12844" s="5" t="str">
        <f t="shared" si="200"/>
        <v/>
      </c>
      <c r="BB12844" s="5" t="str">
        <f>IF(OR($E12844="",$G12844&lt;&gt;"Ativo"),"",IF(COUNTIFS($E$4:$E12844,$E12844,$A$4:$A12844,$A12844,$G$4:$G12844,"Ativo")=1,1,0))</f>
        <v/>
      </c>
      <c r="BC12844" t="str">
        <f>IF(OR($A12844="",$G12844&lt;&gt;"Ativo"),"",IF(COUNTIFS($A$4:$A12844,$A12844,$G$4:$G12844,"Ativo")=1,1,0))</f>
        <v/>
      </c>
    </row>
    <row r="12845" spans="1:55" x14ac:dyDescent="0.3">
      <c r="A12845" s="76"/>
      <c r="B12845" s="104"/>
      <c r="C12845" s="76"/>
      <c r="D12845" s="77"/>
      <c r="E12845" s="12"/>
      <c r="F12845" s="78"/>
      <c r="G12845" s="77"/>
      <c r="H12845" s="79"/>
      <c r="BA12845" s="5" t="str">
        <f t="shared" si="200"/>
        <v/>
      </c>
      <c r="BB12845" s="5" t="str">
        <f>IF(OR($E12845="",$G12845&lt;&gt;"Ativo"),"",IF(COUNTIFS($E$4:$E12845,$E12845,$A$4:$A12845,$A12845,$G$4:$G12845,"Ativo")=1,1,0))</f>
        <v/>
      </c>
      <c r="BC12845" t="str">
        <f>IF(OR($A12845="",$G12845&lt;&gt;"Ativo"),"",IF(COUNTIFS($A$4:$A12845,$A12845,$G$4:$G12845,"Ativo")=1,1,0))</f>
        <v/>
      </c>
    </row>
    <row r="12846" spans="1:55" x14ac:dyDescent="0.3">
      <c r="A12846" s="76"/>
      <c r="B12846" s="104"/>
      <c r="C12846" s="76"/>
      <c r="D12846" s="77"/>
      <c r="E12846" s="12"/>
      <c r="F12846" s="78"/>
      <c r="G12846" s="77"/>
      <c r="H12846" s="79"/>
      <c r="BA12846" s="5" t="str">
        <f t="shared" si="200"/>
        <v/>
      </c>
      <c r="BB12846" s="5" t="str">
        <f>IF(OR($E12846="",$G12846&lt;&gt;"Ativo"),"",IF(COUNTIFS($E$4:$E12846,$E12846,$A$4:$A12846,$A12846,$G$4:$G12846,"Ativo")=1,1,0))</f>
        <v/>
      </c>
      <c r="BC12846" t="str">
        <f>IF(OR($A12846="",$G12846&lt;&gt;"Ativo"),"",IF(COUNTIFS($A$4:$A12846,$A12846,$G$4:$G12846,"Ativo")=1,1,0))</f>
        <v/>
      </c>
    </row>
    <row r="12847" spans="1:55" x14ac:dyDescent="0.3">
      <c r="A12847" s="76"/>
      <c r="B12847" s="104"/>
      <c r="C12847" s="76"/>
      <c r="D12847" s="77"/>
      <c r="E12847" s="12"/>
      <c r="F12847" s="78"/>
      <c r="G12847" s="77"/>
      <c r="H12847" s="79"/>
      <c r="BA12847" s="5" t="str">
        <f t="shared" si="200"/>
        <v/>
      </c>
      <c r="BB12847" s="5" t="str">
        <f>IF(OR($E12847="",$G12847&lt;&gt;"Ativo"),"",IF(COUNTIFS($E$4:$E12847,$E12847,$A$4:$A12847,$A12847,$G$4:$G12847,"Ativo")=1,1,0))</f>
        <v/>
      </c>
      <c r="BC12847" t="str">
        <f>IF(OR($A12847="",$G12847&lt;&gt;"Ativo"),"",IF(COUNTIFS($A$4:$A12847,$A12847,$G$4:$G12847,"Ativo")=1,1,0))</f>
        <v/>
      </c>
    </row>
    <row r="12848" spans="1:55" x14ac:dyDescent="0.3">
      <c r="A12848" s="76"/>
      <c r="B12848" s="104"/>
      <c r="C12848" s="76"/>
      <c r="D12848" s="77"/>
      <c r="E12848" s="12"/>
      <c r="F12848" s="78"/>
      <c r="G12848" s="77"/>
      <c r="H12848" s="79"/>
      <c r="BA12848" s="5" t="str">
        <f t="shared" si="200"/>
        <v/>
      </c>
      <c r="BB12848" s="5" t="str">
        <f>IF(OR($E12848="",$G12848&lt;&gt;"Ativo"),"",IF(COUNTIFS($E$4:$E12848,$E12848,$A$4:$A12848,$A12848,$G$4:$G12848,"Ativo")=1,1,0))</f>
        <v/>
      </c>
      <c r="BC12848" t="str">
        <f>IF(OR($A12848="",$G12848&lt;&gt;"Ativo"),"",IF(COUNTIFS($A$4:$A12848,$A12848,$G$4:$G12848,"Ativo")=1,1,0))</f>
        <v/>
      </c>
    </row>
    <row r="12849" spans="1:55" x14ac:dyDescent="0.3">
      <c r="A12849" s="76"/>
      <c r="B12849" s="104"/>
      <c r="C12849" s="76"/>
      <c r="D12849" s="77"/>
      <c r="E12849" s="12"/>
      <c r="F12849" s="78"/>
      <c r="G12849" s="77"/>
      <c r="H12849" s="79"/>
      <c r="BA12849" s="5" t="str">
        <f t="shared" si="200"/>
        <v/>
      </c>
      <c r="BB12849" s="5" t="str">
        <f>IF(OR($E12849="",$G12849&lt;&gt;"Ativo"),"",IF(COUNTIFS($E$4:$E12849,$E12849,$A$4:$A12849,$A12849,$G$4:$G12849,"Ativo")=1,1,0))</f>
        <v/>
      </c>
      <c r="BC12849" t="str">
        <f>IF(OR($A12849="",$G12849&lt;&gt;"Ativo"),"",IF(COUNTIFS($A$4:$A12849,$A12849,$G$4:$G12849,"Ativo")=1,1,0))</f>
        <v/>
      </c>
    </row>
    <row r="12850" spans="1:55" x14ac:dyDescent="0.3">
      <c r="A12850" s="76"/>
      <c r="B12850" s="104"/>
      <c r="C12850" s="76"/>
      <c r="D12850" s="77"/>
      <c r="E12850" s="12"/>
      <c r="F12850" s="78"/>
      <c r="G12850" s="77"/>
      <c r="H12850" s="79"/>
      <c r="BA12850" s="5" t="str">
        <f t="shared" si="200"/>
        <v/>
      </c>
      <c r="BB12850" s="5" t="str">
        <f>IF(OR($E12850="",$G12850&lt;&gt;"Ativo"),"",IF(COUNTIFS($E$4:$E12850,$E12850,$A$4:$A12850,$A12850,$G$4:$G12850,"Ativo")=1,1,0))</f>
        <v/>
      </c>
      <c r="BC12850" t="str">
        <f>IF(OR($A12850="",$G12850&lt;&gt;"Ativo"),"",IF(COUNTIFS($A$4:$A12850,$A12850,$G$4:$G12850,"Ativo")=1,1,0))</f>
        <v/>
      </c>
    </row>
    <row r="12851" spans="1:55" x14ac:dyDescent="0.3">
      <c r="A12851" s="76"/>
      <c r="B12851" s="104"/>
      <c r="C12851" s="76"/>
      <c r="D12851" s="77"/>
      <c r="E12851" s="12"/>
      <c r="F12851" s="78"/>
      <c r="G12851" s="77"/>
      <c r="H12851" s="79"/>
      <c r="BA12851" s="5" t="str">
        <f t="shared" si="200"/>
        <v/>
      </c>
      <c r="BB12851" s="5" t="str">
        <f>IF(OR($E12851="",$G12851&lt;&gt;"Ativo"),"",IF(COUNTIFS($E$4:$E12851,$E12851,$A$4:$A12851,$A12851,$G$4:$G12851,"Ativo")=1,1,0))</f>
        <v/>
      </c>
      <c r="BC12851" t="str">
        <f>IF(OR($A12851="",$G12851&lt;&gt;"Ativo"),"",IF(COUNTIFS($A$4:$A12851,$A12851,$G$4:$G12851,"Ativo")=1,1,0))</f>
        <v/>
      </c>
    </row>
    <row r="12852" spans="1:55" x14ac:dyDescent="0.3">
      <c r="A12852" s="76"/>
      <c r="B12852" s="104"/>
      <c r="C12852" s="76"/>
      <c r="D12852" s="77"/>
      <c r="E12852" s="12"/>
      <c r="F12852" s="78"/>
      <c r="G12852" s="77"/>
      <c r="H12852" s="79"/>
      <c r="BA12852" s="5" t="str">
        <f t="shared" si="200"/>
        <v/>
      </c>
      <c r="BB12852" s="5" t="str">
        <f>IF(OR($E12852="",$G12852&lt;&gt;"Ativo"),"",IF(COUNTIFS($E$4:$E12852,$E12852,$A$4:$A12852,$A12852,$G$4:$G12852,"Ativo")=1,1,0))</f>
        <v/>
      </c>
      <c r="BC12852" t="str">
        <f>IF(OR($A12852="",$G12852&lt;&gt;"Ativo"),"",IF(COUNTIFS($A$4:$A12852,$A12852,$G$4:$G12852,"Ativo")=1,1,0))</f>
        <v/>
      </c>
    </row>
    <row r="12853" spans="1:55" x14ac:dyDescent="0.3">
      <c r="A12853" s="76"/>
      <c r="B12853" s="104"/>
      <c r="C12853" s="76"/>
      <c r="D12853" s="77"/>
      <c r="E12853" s="12"/>
      <c r="F12853" s="78"/>
      <c r="G12853" s="77"/>
      <c r="H12853" s="79"/>
      <c r="BA12853" s="5" t="str">
        <f t="shared" si="200"/>
        <v/>
      </c>
      <c r="BB12853" s="5" t="str">
        <f>IF(OR($E12853="",$G12853&lt;&gt;"Ativo"),"",IF(COUNTIFS($E$4:$E12853,$E12853,$A$4:$A12853,$A12853,$G$4:$G12853,"Ativo")=1,1,0))</f>
        <v/>
      </c>
      <c r="BC12853" t="str">
        <f>IF(OR($A12853="",$G12853&lt;&gt;"Ativo"),"",IF(COUNTIFS($A$4:$A12853,$A12853,$G$4:$G12853,"Ativo")=1,1,0))</f>
        <v/>
      </c>
    </row>
    <row r="12854" spans="1:55" x14ac:dyDescent="0.3">
      <c r="A12854" s="76"/>
      <c r="B12854" s="104"/>
      <c r="C12854" s="76"/>
      <c r="D12854" s="77"/>
      <c r="E12854" s="12"/>
      <c r="F12854" s="78"/>
      <c r="G12854" s="77"/>
      <c r="H12854" s="79"/>
      <c r="BA12854" s="5" t="str">
        <f t="shared" si="200"/>
        <v/>
      </c>
      <c r="BB12854" s="5" t="str">
        <f>IF(OR($E12854="",$G12854&lt;&gt;"Ativo"),"",IF(COUNTIFS($E$4:$E12854,$E12854,$A$4:$A12854,$A12854,$G$4:$G12854,"Ativo")=1,1,0))</f>
        <v/>
      </c>
      <c r="BC12854" t="str">
        <f>IF(OR($A12854="",$G12854&lt;&gt;"Ativo"),"",IF(COUNTIFS($A$4:$A12854,$A12854,$G$4:$G12854,"Ativo")=1,1,0))</f>
        <v/>
      </c>
    </row>
    <row r="12855" spans="1:55" x14ac:dyDescent="0.3">
      <c r="A12855" s="76"/>
      <c r="B12855" s="104"/>
      <c r="C12855" s="76"/>
      <c r="D12855" s="77"/>
      <c r="E12855" s="12"/>
      <c r="F12855" s="78"/>
      <c r="G12855" s="77"/>
      <c r="H12855" s="79"/>
      <c r="BA12855" s="5" t="str">
        <f t="shared" si="200"/>
        <v/>
      </c>
      <c r="BB12855" s="5" t="str">
        <f>IF(OR($E12855="",$G12855&lt;&gt;"Ativo"),"",IF(COUNTIFS($E$4:$E12855,$E12855,$A$4:$A12855,$A12855,$G$4:$G12855,"Ativo")=1,1,0))</f>
        <v/>
      </c>
      <c r="BC12855" t="str">
        <f>IF(OR($A12855="",$G12855&lt;&gt;"Ativo"),"",IF(COUNTIFS($A$4:$A12855,$A12855,$G$4:$G12855,"Ativo")=1,1,0))</f>
        <v/>
      </c>
    </row>
    <row r="12856" spans="1:55" x14ac:dyDescent="0.3">
      <c r="A12856" s="76"/>
      <c r="B12856" s="104"/>
      <c r="C12856" s="76"/>
      <c r="D12856" s="77"/>
      <c r="E12856" s="12"/>
      <c r="F12856" s="78"/>
      <c r="G12856" s="77"/>
      <c r="H12856" s="79"/>
      <c r="BA12856" s="5" t="str">
        <f t="shared" si="200"/>
        <v/>
      </c>
      <c r="BB12856" s="5" t="str">
        <f>IF(OR($E12856="",$G12856&lt;&gt;"Ativo"),"",IF(COUNTIFS($E$4:$E12856,$E12856,$A$4:$A12856,$A12856,$G$4:$G12856,"Ativo")=1,1,0))</f>
        <v/>
      </c>
      <c r="BC12856" t="str">
        <f>IF(OR($A12856="",$G12856&lt;&gt;"Ativo"),"",IF(COUNTIFS($A$4:$A12856,$A12856,$G$4:$G12856,"Ativo")=1,1,0))</f>
        <v/>
      </c>
    </row>
    <row r="12857" spans="1:55" x14ac:dyDescent="0.3">
      <c r="A12857" s="76"/>
      <c r="B12857" s="104"/>
      <c r="C12857" s="76"/>
      <c r="D12857" s="77"/>
      <c r="E12857" s="12"/>
      <c r="F12857" s="78"/>
      <c r="G12857" s="77"/>
      <c r="H12857" s="79"/>
      <c r="BA12857" s="5" t="str">
        <f t="shared" si="200"/>
        <v/>
      </c>
      <c r="BB12857" s="5" t="str">
        <f>IF(OR($E12857="",$G12857&lt;&gt;"Ativo"),"",IF(COUNTIFS($E$4:$E12857,$E12857,$A$4:$A12857,$A12857,$G$4:$G12857,"Ativo")=1,1,0))</f>
        <v/>
      </c>
      <c r="BC12857" t="str">
        <f>IF(OR($A12857="",$G12857&lt;&gt;"Ativo"),"",IF(COUNTIFS($A$4:$A12857,$A12857,$G$4:$G12857,"Ativo")=1,1,0))</f>
        <v/>
      </c>
    </row>
    <row r="12858" spans="1:55" x14ac:dyDescent="0.3">
      <c r="A12858" s="76"/>
      <c r="B12858" s="104"/>
      <c r="C12858" s="76"/>
      <c r="D12858" s="77"/>
      <c r="E12858" s="12"/>
      <c r="F12858" s="78"/>
      <c r="G12858" s="77"/>
      <c r="H12858" s="79"/>
      <c r="BA12858" s="5" t="str">
        <f t="shared" si="200"/>
        <v/>
      </c>
      <c r="BB12858" s="5" t="str">
        <f>IF(OR($E12858="",$G12858&lt;&gt;"Ativo"),"",IF(COUNTIFS($E$4:$E12858,$E12858,$A$4:$A12858,$A12858,$G$4:$G12858,"Ativo")=1,1,0))</f>
        <v/>
      </c>
      <c r="BC12858" t="str">
        <f>IF(OR($A12858="",$G12858&lt;&gt;"Ativo"),"",IF(COUNTIFS($A$4:$A12858,$A12858,$G$4:$G12858,"Ativo")=1,1,0))</f>
        <v/>
      </c>
    </row>
    <row r="12859" spans="1:55" x14ac:dyDescent="0.3">
      <c r="A12859" s="76"/>
      <c r="B12859" s="104"/>
      <c r="C12859" s="76"/>
      <c r="D12859" s="77"/>
      <c r="E12859" s="12"/>
      <c r="F12859" s="78"/>
      <c r="G12859" s="77"/>
      <c r="H12859" s="79"/>
      <c r="BA12859" s="5" t="str">
        <f t="shared" si="200"/>
        <v/>
      </c>
      <c r="BB12859" s="5" t="str">
        <f>IF(OR($E12859="",$G12859&lt;&gt;"Ativo"),"",IF(COUNTIFS($E$4:$E12859,$E12859,$A$4:$A12859,$A12859,$G$4:$G12859,"Ativo")=1,1,0))</f>
        <v/>
      </c>
      <c r="BC12859" t="str">
        <f>IF(OR($A12859="",$G12859&lt;&gt;"Ativo"),"",IF(COUNTIFS($A$4:$A12859,$A12859,$G$4:$G12859,"Ativo")=1,1,0))</f>
        <v/>
      </c>
    </row>
    <row r="12860" spans="1:55" x14ac:dyDescent="0.3">
      <c r="A12860" s="76"/>
      <c r="B12860" s="104"/>
      <c r="C12860" s="76"/>
      <c r="D12860" s="77"/>
      <c r="E12860" s="12"/>
      <c r="F12860" s="78"/>
      <c r="G12860" s="77"/>
      <c r="H12860" s="79"/>
      <c r="BA12860" s="5" t="str">
        <f t="shared" si="200"/>
        <v/>
      </c>
      <c r="BB12860" s="5" t="str">
        <f>IF(OR($E12860="",$G12860&lt;&gt;"Ativo"),"",IF(COUNTIFS($E$4:$E12860,$E12860,$A$4:$A12860,$A12860,$G$4:$G12860,"Ativo")=1,1,0))</f>
        <v/>
      </c>
      <c r="BC12860" t="str">
        <f>IF(OR($A12860="",$G12860&lt;&gt;"Ativo"),"",IF(COUNTIFS($A$4:$A12860,$A12860,$G$4:$G12860,"Ativo")=1,1,0))</f>
        <v/>
      </c>
    </row>
    <row r="12861" spans="1:55" x14ac:dyDescent="0.3">
      <c r="A12861" s="76"/>
      <c r="B12861" s="104"/>
      <c r="C12861" s="76"/>
      <c r="D12861" s="77"/>
      <c r="E12861" s="12"/>
      <c r="F12861" s="78"/>
      <c r="G12861" s="77"/>
      <c r="H12861" s="79"/>
      <c r="BA12861" s="5" t="str">
        <f t="shared" si="200"/>
        <v/>
      </c>
      <c r="BB12861" s="5" t="str">
        <f>IF(OR($E12861="",$G12861&lt;&gt;"Ativo"),"",IF(COUNTIFS($E$4:$E12861,$E12861,$A$4:$A12861,$A12861,$G$4:$G12861,"Ativo")=1,1,0))</f>
        <v/>
      </c>
      <c r="BC12861" t="str">
        <f>IF(OR($A12861="",$G12861&lt;&gt;"Ativo"),"",IF(COUNTIFS($A$4:$A12861,$A12861,$G$4:$G12861,"Ativo")=1,1,0))</f>
        <v/>
      </c>
    </row>
    <row r="12862" spans="1:55" x14ac:dyDescent="0.3">
      <c r="A12862" s="76"/>
      <c r="B12862" s="104"/>
      <c r="C12862" s="76"/>
      <c r="D12862" s="77"/>
      <c r="E12862" s="12"/>
      <c r="F12862" s="78"/>
      <c r="G12862" s="77"/>
      <c r="H12862" s="79"/>
      <c r="BA12862" s="5" t="str">
        <f t="shared" si="200"/>
        <v/>
      </c>
      <c r="BB12862" s="5" t="str">
        <f>IF(OR($E12862="",$G12862&lt;&gt;"Ativo"),"",IF(COUNTIFS($E$4:$E12862,$E12862,$A$4:$A12862,$A12862,$G$4:$G12862,"Ativo")=1,1,0))</f>
        <v/>
      </c>
      <c r="BC12862" t="str">
        <f>IF(OR($A12862="",$G12862&lt;&gt;"Ativo"),"",IF(COUNTIFS($A$4:$A12862,$A12862,$G$4:$G12862,"Ativo")=1,1,0))</f>
        <v/>
      </c>
    </row>
    <row r="12863" spans="1:55" x14ac:dyDescent="0.3">
      <c r="A12863" s="76"/>
      <c r="B12863" s="104"/>
      <c r="C12863" s="76"/>
      <c r="D12863" s="77"/>
      <c r="E12863" s="12"/>
      <c r="F12863" s="78"/>
      <c r="G12863" s="77"/>
      <c r="H12863" s="79"/>
      <c r="BA12863" s="5" t="str">
        <f t="shared" si="200"/>
        <v/>
      </c>
      <c r="BB12863" s="5" t="str">
        <f>IF(OR($E12863="",$G12863&lt;&gt;"Ativo"),"",IF(COUNTIFS($E$4:$E12863,$E12863,$A$4:$A12863,$A12863,$G$4:$G12863,"Ativo")=1,1,0))</f>
        <v/>
      </c>
      <c r="BC12863" t="str">
        <f>IF(OR($A12863="",$G12863&lt;&gt;"Ativo"),"",IF(COUNTIFS($A$4:$A12863,$A12863,$G$4:$G12863,"Ativo")=1,1,0))</f>
        <v/>
      </c>
    </row>
    <row r="12864" spans="1:55" x14ac:dyDescent="0.3">
      <c r="A12864" s="76"/>
      <c r="B12864" s="104"/>
      <c r="C12864" s="76"/>
      <c r="D12864" s="77"/>
      <c r="E12864" s="12"/>
      <c r="F12864" s="78"/>
      <c r="G12864" s="77"/>
      <c r="H12864" s="79"/>
      <c r="BA12864" s="5" t="str">
        <f t="shared" si="200"/>
        <v/>
      </c>
      <c r="BB12864" s="5" t="str">
        <f>IF(OR($E12864="",$G12864&lt;&gt;"Ativo"),"",IF(COUNTIFS($E$4:$E12864,$E12864,$A$4:$A12864,$A12864,$G$4:$G12864,"Ativo")=1,1,0))</f>
        <v/>
      </c>
      <c r="BC12864" t="str">
        <f>IF(OR($A12864="",$G12864&lt;&gt;"Ativo"),"",IF(COUNTIFS($A$4:$A12864,$A12864,$G$4:$G12864,"Ativo")=1,1,0))</f>
        <v/>
      </c>
    </row>
    <row r="12865" spans="1:55" x14ac:dyDescent="0.3">
      <c r="A12865" s="76"/>
      <c r="B12865" s="104"/>
      <c r="C12865" s="76"/>
      <c r="D12865" s="77"/>
      <c r="E12865" s="12"/>
      <c r="F12865" s="78"/>
      <c r="G12865" s="77"/>
      <c r="H12865" s="79"/>
      <c r="BA12865" s="5" t="str">
        <f t="shared" si="200"/>
        <v/>
      </c>
      <c r="BB12865" s="5" t="str">
        <f>IF(OR($E12865="",$G12865&lt;&gt;"Ativo"),"",IF(COUNTIFS($E$4:$E12865,$E12865,$A$4:$A12865,$A12865,$G$4:$G12865,"Ativo")=1,1,0))</f>
        <v/>
      </c>
      <c r="BC12865" t="str">
        <f>IF(OR($A12865="",$G12865&lt;&gt;"Ativo"),"",IF(COUNTIFS($A$4:$A12865,$A12865,$G$4:$G12865,"Ativo")=1,1,0))</f>
        <v/>
      </c>
    </row>
    <row r="12866" spans="1:55" x14ac:dyDescent="0.3">
      <c r="A12866" s="76"/>
      <c r="B12866" s="104"/>
      <c r="C12866" s="76"/>
      <c r="D12866" s="77"/>
      <c r="E12866" s="12"/>
      <c r="F12866" s="78"/>
      <c r="G12866" s="77"/>
      <c r="H12866" s="79"/>
      <c r="BA12866" s="5" t="str">
        <f t="shared" si="200"/>
        <v/>
      </c>
      <c r="BB12866" s="5" t="str">
        <f>IF(OR($E12866="",$G12866&lt;&gt;"Ativo"),"",IF(COUNTIFS($E$4:$E12866,$E12866,$A$4:$A12866,$A12866,$G$4:$G12866,"Ativo")=1,1,0))</f>
        <v/>
      </c>
      <c r="BC12866" t="str">
        <f>IF(OR($A12866="",$G12866&lt;&gt;"Ativo"),"",IF(COUNTIFS($A$4:$A12866,$A12866,$G$4:$G12866,"Ativo")=1,1,0))</f>
        <v/>
      </c>
    </row>
    <row r="12867" spans="1:55" x14ac:dyDescent="0.3">
      <c r="A12867" s="76"/>
      <c r="B12867" s="104"/>
      <c r="C12867" s="76"/>
      <c r="D12867" s="77"/>
      <c r="E12867" s="12"/>
      <c r="F12867" s="78"/>
      <c r="G12867" s="77"/>
      <c r="H12867" s="79"/>
      <c r="BA12867" s="5" t="str">
        <f t="shared" si="200"/>
        <v/>
      </c>
      <c r="BB12867" s="5" t="str">
        <f>IF(OR($E12867="",$G12867&lt;&gt;"Ativo"),"",IF(COUNTIFS($E$4:$E12867,$E12867,$A$4:$A12867,$A12867,$G$4:$G12867,"Ativo")=1,1,0))</f>
        <v/>
      </c>
      <c r="BC12867" t="str">
        <f>IF(OR($A12867="",$G12867&lt;&gt;"Ativo"),"",IF(COUNTIFS($A$4:$A12867,$A12867,$G$4:$G12867,"Ativo")=1,1,0))</f>
        <v/>
      </c>
    </row>
    <row r="12868" spans="1:55" x14ac:dyDescent="0.3">
      <c r="A12868" s="76"/>
      <c r="B12868" s="104"/>
      <c r="C12868" s="76"/>
      <c r="D12868" s="77"/>
      <c r="E12868" s="12"/>
      <c r="F12868" s="78"/>
      <c r="G12868" s="77"/>
      <c r="H12868" s="79"/>
      <c r="BA12868" s="5" t="str">
        <f t="shared" ref="BA12868:BA12931" si="201">IF($D12868="","",MID($D12868,4,LEN($D12868)-5))</f>
        <v/>
      </c>
      <c r="BB12868" s="5" t="str">
        <f>IF(OR($E12868="",$G12868&lt;&gt;"Ativo"),"",IF(COUNTIFS($E$4:$E12868,$E12868,$A$4:$A12868,$A12868,$G$4:$G12868,"Ativo")=1,1,0))</f>
        <v/>
      </c>
      <c r="BC12868" t="str">
        <f>IF(OR($A12868="",$G12868&lt;&gt;"Ativo"),"",IF(COUNTIFS($A$4:$A12868,$A12868,$G$4:$G12868,"Ativo")=1,1,0))</f>
        <v/>
      </c>
    </row>
    <row r="12869" spans="1:55" x14ac:dyDescent="0.3">
      <c r="A12869" s="76"/>
      <c r="B12869" s="104"/>
      <c r="C12869" s="76"/>
      <c r="D12869" s="77"/>
      <c r="E12869" s="12"/>
      <c r="F12869" s="78"/>
      <c r="G12869" s="77"/>
      <c r="H12869" s="79"/>
      <c r="BA12869" s="5" t="str">
        <f t="shared" si="201"/>
        <v/>
      </c>
      <c r="BB12869" s="5" t="str">
        <f>IF(OR($E12869="",$G12869&lt;&gt;"Ativo"),"",IF(COUNTIFS($E$4:$E12869,$E12869,$A$4:$A12869,$A12869,$G$4:$G12869,"Ativo")=1,1,0))</f>
        <v/>
      </c>
      <c r="BC12869" t="str">
        <f>IF(OR($A12869="",$G12869&lt;&gt;"Ativo"),"",IF(COUNTIFS($A$4:$A12869,$A12869,$G$4:$G12869,"Ativo")=1,1,0))</f>
        <v/>
      </c>
    </row>
    <row r="12870" spans="1:55" x14ac:dyDescent="0.3">
      <c r="A12870" s="76"/>
      <c r="B12870" s="104"/>
      <c r="C12870" s="76"/>
      <c r="D12870" s="77"/>
      <c r="E12870" s="12"/>
      <c r="F12870" s="78"/>
      <c r="G12870" s="77"/>
      <c r="H12870" s="79"/>
      <c r="BA12870" s="5" t="str">
        <f t="shared" si="201"/>
        <v/>
      </c>
      <c r="BB12870" s="5" t="str">
        <f>IF(OR($E12870="",$G12870&lt;&gt;"Ativo"),"",IF(COUNTIFS($E$4:$E12870,$E12870,$A$4:$A12870,$A12870,$G$4:$G12870,"Ativo")=1,1,0))</f>
        <v/>
      </c>
      <c r="BC12870" t="str">
        <f>IF(OR($A12870="",$G12870&lt;&gt;"Ativo"),"",IF(COUNTIFS($A$4:$A12870,$A12870,$G$4:$G12870,"Ativo")=1,1,0))</f>
        <v/>
      </c>
    </row>
    <row r="12871" spans="1:55" x14ac:dyDescent="0.3">
      <c r="A12871" s="76"/>
      <c r="B12871" s="104"/>
      <c r="C12871" s="76"/>
      <c r="D12871" s="77"/>
      <c r="E12871" s="12"/>
      <c r="F12871" s="78"/>
      <c r="G12871" s="77"/>
      <c r="H12871" s="79"/>
      <c r="BA12871" s="5" t="str">
        <f t="shared" si="201"/>
        <v/>
      </c>
      <c r="BB12871" s="5" t="str">
        <f>IF(OR($E12871="",$G12871&lt;&gt;"Ativo"),"",IF(COUNTIFS($E$4:$E12871,$E12871,$A$4:$A12871,$A12871,$G$4:$G12871,"Ativo")=1,1,0))</f>
        <v/>
      </c>
      <c r="BC12871" t="str">
        <f>IF(OR($A12871="",$G12871&lt;&gt;"Ativo"),"",IF(COUNTIFS($A$4:$A12871,$A12871,$G$4:$G12871,"Ativo")=1,1,0))</f>
        <v/>
      </c>
    </row>
    <row r="12872" spans="1:55" x14ac:dyDescent="0.3">
      <c r="A12872" s="76"/>
      <c r="B12872" s="104"/>
      <c r="C12872" s="76"/>
      <c r="D12872" s="77"/>
      <c r="E12872" s="12"/>
      <c r="F12872" s="78"/>
      <c r="G12872" s="77"/>
      <c r="H12872" s="79"/>
      <c r="BA12872" s="5" t="str">
        <f t="shared" si="201"/>
        <v/>
      </c>
      <c r="BB12872" s="5" t="str">
        <f>IF(OR($E12872="",$G12872&lt;&gt;"Ativo"),"",IF(COUNTIFS($E$4:$E12872,$E12872,$A$4:$A12872,$A12872,$G$4:$G12872,"Ativo")=1,1,0))</f>
        <v/>
      </c>
      <c r="BC12872" t="str">
        <f>IF(OR($A12872="",$G12872&lt;&gt;"Ativo"),"",IF(COUNTIFS($A$4:$A12872,$A12872,$G$4:$G12872,"Ativo")=1,1,0))</f>
        <v/>
      </c>
    </row>
    <row r="12873" spans="1:55" x14ac:dyDescent="0.3">
      <c r="A12873" s="76"/>
      <c r="B12873" s="104"/>
      <c r="C12873" s="76"/>
      <c r="D12873" s="77"/>
      <c r="E12873" s="12"/>
      <c r="F12873" s="78"/>
      <c r="G12873" s="77"/>
      <c r="H12873" s="79"/>
      <c r="BA12873" s="5" t="str">
        <f t="shared" si="201"/>
        <v/>
      </c>
      <c r="BB12873" s="5" t="str">
        <f>IF(OR($E12873="",$G12873&lt;&gt;"Ativo"),"",IF(COUNTIFS($E$4:$E12873,$E12873,$A$4:$A12873,$A12873,$G$4:$G12873,"Ativo")=1,1,0))</f>
        <v/>
      </c>
      <c r="BC12873" t="str">
        <f>IF(OR($A12873="",$G12873&lt;&gt;"Ativo"),"",IF(COUNTIFS($A$4:$A12873,$A12873,$G$4:$G12873,"Ativo")=1,1,0))</f>
        <v/>
      </c>
    </row>
    <row r="12874" spans="1:55" x14ac:dyDescent="0.3">
      <c r="A12874" s="76"/>
      <c r="B12874" s="104"/>
      <c r="C12874" s="76"/>
      <c r="D12874" s="77"/>
      <c r="E12874" s="12"/>
      <c r="F12874" s="78"/>
      <c r="G12874" s="77"/>
      <c r="H12874" s="79"/>
      <c r="BA12874" s="5" t="str">
        <f t="shared" si="201"/>
        <v/>
      </c>
      <c r="BB12874" s="5" t="str">
        <f>IF(OR($E12874="",$G12874&lt;&gt;"Ativo"),"",IF(COUNTIFS($E$4:$E12874,$E12874,$A$4:$A12874,$A12874,$G$4:$G12874,"Ativo")=1,1,0))</f>
        <v/>
      </c>
      <c r="BC12874" t="str">
        <f>IF(OR($A12874="",$G12874&lt;&gt;"Ativo"),"",IF(COUNTIFS($A$4:$A12874,$A12874,$G$4:$G12874,"Ativo")=1,1,0))</f>
        <v/>
      </c>
    </row>
    <row r="12875" spans="1:55" x14ac:dyDescent="0.3">
      <c r="A12875" s="76"/>
      <c r="B12875" s="104"/>
      <c r="C12875" s="76"/>
      <c r="D12875" s="77"/>
      <c r="E12875" s="12"/>
      <c r="F12875" s="78"/>
      <c r="G12875" s="77"/>
      <c r="H12875" s="79"/>
      <c r="BA12875" s="5" t="str">
        <f t="shared" si="201"/>
        <v/>
      </c>
      <c r="BB12875" s="5" t="str">
        <f>IF(OR($E12875="",$G12875&lt;&gt;"Ativo"),"",IF(COUNTIFS($E$4:$E12875,$E12875,$A$4:$A12875,$A12875,$G$4:$G12875,"Ativo")=1,1,0))</f>
        <v/>
      </c>
      <c r="BC12875" t="str">
        <f>IF(OR($A12875="",$G12875&lt;&gt;"Ativo"),"",IF(COUNTIFS($A$4:$A12875,$A12875,$G$4:$G12875,"Ativo")=1,1,0))</f>
        <v/>
      </c>
    </row>
    <row r="12876" spans="1:55" x14ac:dyDescent="0.3">
      <c r="A12876" s="76"/>
      <c r="B12876" s="104"/>
      <c r="C12876" s="76"/>
      <c r="D12876" s="77"/>
      <c r="E12876" s="12"/>
      <c r="F12876" s="78"/>
      <c r="G12876" s="77"/>
      <c r="H12876" s="79"/>
      <c r="BA12876" s="5" t="str">
        <f t="shared" si="201"/>
        <v/>
      </c>
      <c r="BB12876" s="5" t="str">
        <f>IF(OR($E12876="",$G12876&lt;&gt;"Ativo"),"",IF(COUNTIFS($E$4:$E12876,$E12876,$A$4:$A12876,$A12876,$G$4:$G12876,"Ativo")=1,1,0))</f>
        <v/>
      </c>
      <c r="BC12876" t="str">
        <f>IF(OR($A12876="",$G12876&lt;&gt;"Ativo"),"",IF(COUNTIFS($A$4:$A12876,$A12876,$G$4:$G12876,"Ativo")=1,1,0))</f>
        <v/>
      </c>
    </row>
    <row r="12877" spans="1:55" x14ac:dyDescent="0.3">
      <c r="A12877" s="76"/>
      <c r="B12877" s="104"/>
      <c r="C12877" s="76"/>
      <c r="D12877" s="77"/>
      <c r="E12877" s="12"/>
      <c r="F12877" s="78"/>
      <c r="G12877" s="77"/>
      <c r="H12877" s="79"/>
      <c r="BA12877" s="5" t="str">
        <f t="shared" si="201"/>
        <v/>
      </c>
      <c r="BB12877" s="5" t="str">
        <f>IF(OR($E12877="",$G12877&lt;&gt;"Ativo"),"",IF(COUNTIFS($E$4:$E12877,$E12877,$A$4:$A12877,$A12877,$G$4:$G12877,"Ativo")=1,1,0))</f>
        <v/>
      </c>
      <c r="BC12877" t="str">
        <f>IF(OR($A12877="",$G12877&lt;&gt;"Ativo"),"",IF(COUNTIFS($A$4:$A12877,$A12877,$G$4:$G12877,"Ativo")=1,1,0))</f>
        <v/>
      </c>
    </row>
    <row r="12878" spans="1:55" x14ac:dyDescent="0.3">
      <c r="A12878" s="76"/>
      <c r="B12878" s="104"/>
      <c r="C12878" s="76"/>
      <c r="D12878" s="77"/>
      <c r="E12878" s="12"/>
      <c r="F12878" s="78"/>
      <c r="G12878" s="77"/>
      <c r="H12878" s="79"/>
      <c r="BA12878" s="5" t="str">
        <f t="shared" si="201"/>
        <v/>
      </c>
      <c r="BB12878" s="5" t="str">
        <f>IF(OR($E12878="",$G12878&lt;&gt;"Ativo"),"",IF(COUNTIFS($E$4:$E12878,$E12878,$A$4:$A12878,$A12878,$G$4:$G12878,"Ativo")=1,1,0))</f>
        <v/>
      </c>
      <c r="BC12878" t="str">
        <f>IF(OR($A12878="",$G12878&lt;&gt;"Ativo"),"",IF(COUNTIFS($A$4:$A12878,$A12878,$G$4:$G12878,"Ativo")=1,1,0))</f>
        <v/>
      </c>
    </row>
    <row r="12879" spans="1:55" x14ac:dyDescent="0.3">
      <c r="A12879" s="76"/>
      <c r="B12879" s="104"/>
      <c r="C12879" s="76"/>
      <c r="D12879" s="77"/>
      <c r="E12879" s="12"/>
      <c r="F12879" s="78"/>
      <c r="G12879" s="77"/>
      <c r="H12879" s="79"/>
      <c r="BA12879" s="5" t="str">
        <f t="shared" si="201"/>
        <v/>
      </c>
      <c r="BB12879" s="5" t="str">
        <f>IF(OR($E12879="",$G12879&lt;&gt;"Ativo"),"",IF(COUNTIFS($E$4:$E12879,$E12879,$A$4:$A12879,$A12879,$G$4:$G12879,"Ativo")=1,1,0))</f>
        <v/>
      </c>
      <c r="BC12879" t="str">
        <f>IF(OR($A12879="",$G12879&lt;&gt;"Ativo"),"",IF(COUNTIFS($A$4:$A12879,$A12879,$G$4:$G12879,"Ativo")=1,1,0))</f>
        <v/>
      </c>
    </row>
    <row r="12880" spans="1:55" x14ac:dyDescent="0.3">
      <c r="A12880" s="76"/>
      <c r="B12880" s="104"/>
      <c r="C12880" s="76"/>
      <c r="D12880" s="77"/>
      <c r="E12880" s="12"/>
      <c r="F12880" s="78"/>
      <c r="G12880" s="77"/>
      <c r="H12880" s="79"/>
      <c r="BA12880" s="5" t="str">
        <f t="shared" si="201"/>
        <v/>
      </c>
      <c r="BB12880" s="5" t="str">
        <f>IF(OR($E12880="",$G12880&lt;&gt;"Ativo"),"",IF(COUNTIFS($E$4:$E12880,$E12880,$A$4:$A12880,$A12880,$G$4:$G12880,"Ativo")=1,1,0))</f>
        <v/>
      </c>
      <c r="BC12880" t="str">
        <f>IF(OR($A12880="",$G12880&lt;&gt;"Ativo"),"",IF(COUNTIFS($A$4:$A12880,$A12880,$G$4:$G12880,"Ativo")=1,1,0))</f>
        <v/>
      </c>
    </row>
    <row r="12881" spans="1:55" x14ac:dyDescent="0.3">
      <c r="A12881" s="76"/>
      <c r="B12881" s="104"/>
      <c r="C12881" s="76"/>
      <c r="D12881" s="77"/>
      <c r="E12881" s="12"/>
      <c r="F12881" s="78"/>
      <c r="G12881" s="77"/>
      <c r="H12881" s="79"/>
      <c r="BA12881" s="5" t="str">
        <f t="shared" si="201"/>
        <v/>
      </c>
      <c r="BB12881" s="5" t="str">
        <f>IF(OR($E12881="",$G12881&lt;&gt;"Ativo"),"",IF(COUNTIFS($E$4:$E12881,$E12881,$A$4:$A12881,$A12881,$G$4:$G12881,"Ativo")=1,1,0))</f>
        <v/>
      </c>
      <c r="BC12881" t="str">
        <f>IF(OR($A12881="",$G12881&lt;&gt;"Ativo"),"",IF(COUNTIFS($A$4:$A12881,$A12881,$G$4:$G12881,"Ativo")=1,1,0))</f>
        <v/>
      </c>
    </row>
    <row r="12882" spans="1:55" x14ac:dyDescent="0.3">
      <c r="A12882" s="76"/>
      <c r="B12882" s="104"/>
      <c r="C12882" s="76"/>
      <c r="D12882" s="77"/>
      <c r="E12882" s="12"/>
      <c r="F12882" s="78"/>
      <c r="G12882" s="77"/>
      <c r="H12882" s="79"/>
      <c r="BA12882" s="5" t="str">
        <f t="shared" si="201"/>
        <v/>
      </c>
      <c r="BB12882" s="5" t="str">
        <f>IF(OR($E12882="",$G12882&lt;&gt;"Ativo"),"",IF(COUNTIFS($E$4:$E12882,$E12882,$A$4:$A12882,$A12882,$G$4:$G12882,"Ativo")=1,1,0))</f>
        <v/>
      </c>
      <c r="BC12882" t="str">
        <f>IF(OR($A12882="",$G12882&lt;&gt;"Ativo"),"",IF(COUNTIFS($A$4:$A12882,$A12882,$G$4:$G12882,"Ativo")=1,1,0))</f>
        <v/>
      </c>
    </row>
    <row r="12883" spans="1:55" x14ac:dyDescent="0.3">
      <c r="A12883" s="76"/>
      <c r="B12883" s="104"/>
      <c r="C12883" s="76"/>
      <c r="D12883" s="77"/>
      <c r="E12883" s="12"/>
      <c r="F12883" s="78"/>
      <c r="G12883" s="77"/>
      <c r="H12883" s="79"/>
      <c r="BA12883" s="5" t="str">
        <f t="shared" si="201"/>
        <v/>
      </c>
      <c r="BB12883" s="5" t="str">
        <f>IF(OR($E12883="",$G12883&lt;&gt;"Ativo"),"",IF(COUNTIFS($E$4:$E12883,$E12883,$A$4:$A12883,$A12883,$G$4:$G12883,"Ativo")=1,1,0))</f>
        <v/>
      </c>
      <c r="BC12883" t="str">
        <f>IF(OR($A12883="",$G12883&lt;&gt;"Ativo"),"",IF(COUNTIFS($A$4:$A12883,$A12883,$G$4:$G12883,"Ativo")=1,1,0))</f>
        <v/>
      </c>
    </row>
    <row r="12884" spans="1:55" x14ac:dyDescent="0.3">
      <c r="A12884" s="76"/>
      <c r="B12884" s="104"/>
      <c r="C12884" s="76"/>
      <c r="D12884" s="77"/>
      <c r="E12884" s="12"/>
      <c r="F12884" s="78"/>
      <c r="G12884" s="77"/>
      <c r="H12884" s="79"/>
      <c r="BA12884" s="5" t="str">
        <f t="shared" si="201"/>
        <v/>
      </c>
      <c r="BB12884" s="5" t="str">
        <f>IF(OR($E12884="",$G12884&lt;&gt;"Ativo"),"",IF(COUNTIFS($E$4:$E12884,$E12884,$A$4:$A12884,$A12884,$G$4:$G12884,"Ativo")=1,1,0))</f>
        <v/>
      </c>
      <c r="BC12884" t="str">
        <f>IF(OR($A12884="",$G12884&lt;&gt;"Ativo"),"",IF(COUNTIFS($A$4:$A12884,$A12884,$G$4:$G12884,"Ativo")=1,1,0))</f>
        <v/>
      </c>
    </row>
    <row r="12885" spans="1:55" x14ac:dyDescent="0.3">
      <c r="A12885" s="76"/>
      <c r="B12885" s="104"/>
      <c r="C12885" s="76"/>
      <c r="D12885" s="77"/>
      <c r="E12885" s="12"/>
      <c r="F12885" s="78"/>
      <c r="G12885" s="77"/>
      <c r="H12885" s="79"/>
      <c r="BA12885" s="5" t="str">
        <f t="shared" si="201"/>
        <v/>
      </c>
      <c r="BB12885" s="5" t="str">
        <f>IF(OR($E12885="",$G12885&lt;&gt;"Ativo"),"",IF(COUNTIFS($E$4:$E12885,$E12885,$A$4:$A12885,$A12885,$G$4:$G12885,"Ativo")=1,1,0))</f>
        <v/>
      </c>
      <c r="BC12885" t="str">
        <f>IF(OR($A12885="",$G12885&lt;&gt;"Ativo"),"",IF(COUNTIFS($A$4:$A12885,$A12885,$G$4:$G12885,"Ativo")=1,1,0))</f>
        <v/>
      </c>
    </row>
    <row r="12886" spans="1:55" x14ac:dyDescent="0.3">
      <c r="A12886" s="76"/>
      <c r="B12886" s="104"/>
      <c r="C12886" s="76"/>
      <c r="D12886" s="77"/>
      <c r="E12886" s="12"/>
      <c r="F12886" s="78"/>
      <c r="G12886" s="77"/>
      <c r="H12886" s="79"/>
      <c r="BA12886" s="5" t="str">
        <f t="shared" si="201"/>
        <v/>
      </c>
      <c r="BB12886" s="5" t="str">
        <f>IF(OR($E12886="",$G12886&lt;&gt;"Ativo"),"",IF(COUNTIFS($E$4:$E12886,$E12886,$A$4:$A12886,$A12886,$G$4:$G12886,"Ativo")=1,1,0))</f>
        <v/>
      </c>
      <c r="BC12886" t="str">
        <f>IF(OR($A12886="",$G12886&lt;&gt;"Ativo"),"",IF(COUNTIFS($A$4:$A12886,$A12886,$G$4:$G12886,"Ativo")=1,1,0))</f>
        <v/>
      </c>
    </row>
    <row r="12887" spans="1:55" x14ac:dyDescent="0.3">
      <c r="A12887" s="76"/>
      <c r="B12887" s="104"/>
      <c r="C12887" s="76"/>
      <c r="D12887" s="77"/>
      <c r="E12887" s="12"/>
      <c r="F12887" s="78"/>
      <c r="G12887" s="77"/>
      <c r="H12887" s="79"/>
      <c r="BA12887" s="5" t="str">
        <f t="shared" si="201"/>
        <v/>
      </c>
      <c r="BB12887" s="5" t="str">
        <f>IF(OR($E12887="",$G12887&lt;&gt;"Ativo"),"",IF(COUNTIFS($E$4:$E12887,$E12887,$A$4:$A12887,$A12887,$G$4:$G12887,"Ativo")=1,1,0))</f>
        <v/>
      </c>
      <c r="BC12887" t="str">
        <f>IF(OR($A12887="",$G12887&lt;&gt;"Ativo"),"",IF(COUNTIFS($A$4:$A12887,$A12887,$G$4:$G12887,"Ativo")=1,1,0))</f>
        <v/>
      </c>
    </row>
    <row r="12888" spans="1:55" x14ac:dyDescent="0.3">
      <c r="A12888" s="76"/>
      <c r="B12888" s="104"/>
      <c r="C12888" s="76"/>
      <c r="D12888" s="77"/>
      <c r="E12888" s="12"/>
      <c r="F12888" s="78"/>
      <c r="G12888" s="77"/>
      <c r="H12888" s="79"/>
      <c r="BA12888" s="5" t="str">
        <f t="shared" si="201"/>
        <v/>
      </c>
      <c r="BB12888" s="5" t="str">
        <f>IF(OR($E12888="",$G12888&lt;&gt;"Ativo"),"",IF(COUNTIFS($E$4:$E12888,$E12888,$A$4:$A12888,$A12888,$G$4:$G12888,"Ativo")=1,1,0))</f>
        <v/>
      </c>
      <c r="BC12888" t="str">
        <f>IF(OR($A12888="",$G12888&lt;&gt;"Ativo"),"",IF(COUNTIFS($A$4:$A12888,$A12888,$G$4:$G12888,"Ativo")=1,1,0))</f>
        <v/>
      </c>
    </row>
    <row r="12889" spans="1:55" x14ac:dyDescent="0.3">
      <c r="A12889" s="76"/>
      <c r="B12889" s="104"/>
      <c r="C12889" s="76"/>
      <c r="D12889" s="77"/>
      <c r="E12889" s="12"/>
      <c r="F12889" s="78"/>
      <c r="G12889" s="77"/>
      <c r="H12889" s="79"/>
      <c r="BA12889" s="5" t="str">
        <f t="shared" si="201"/>
        <v/>
      </c>
      <c r="BB12889" s="5" t="str">
        <f>IF(OR($E12889="",$G12889&lt;&gt;"Ativo"),"",IF(COUNTIFS($E$4:$E12889,$E12889,$A$4:$A12889,$A12889,$G$4:$G12889,"Ativo")=1,1,0))</f>
        <v/>
      </c>
      <c r="BC12889" t="str">
        <f>IF(OR($A12889="",$G12889&lt;&gt;"Ativo"),"",IF(COUNTIFS($A$4:$A12889,$A12889,$G$4:$G12889,"Ativo")=1,1,0))</f>
        <v/>
      </c>
    </row>
    <row r="12890" spans="1:55" x14ac:dyDescent="0.3">
      <c r="A12890" s="76"/>
      <c r="B12890" s="104"/>
      <c r="C12890" s="76"/>
      <c r="D12890" s="77"/>
      <c r="E12890" s="12"/>
      <c r="F12890" s="78"/>
      <c r="G12890" s="77"/>
      <c r="H12890" s="79"/>
      <c r="BA12890" s="5" t="str">
        <f t="shared" si="201"/>
        <v/>
      </c>
      <c r="BB12890" s="5" t="str">
        <f>IF(OR($E12890="",$G12890&lt;&gt;"Ativo"),"",IF(COUNTIFS($E$4:$E12890,$E12890,$A$4:$A12890,$A12890,$G$4:$G12890,"Ativo")=1,1,0))</f>
        <v/>
      </c>
      <c r="BC12890" t="str">
        <f>IF(OR($A12890="",$G12890&lt;&gt;"Ativo"),"",IF(COUNTIFS($A$4:$A12890,$A12890,$G$4:$G12890,"Ativo")=1,1,0))</f>
        <v/>
      </c>
    </row>
    <row r="12891" spans="1:55" x14ac:dyDescent="0.3">
      <c r="A12891" s="76"/>
      <c r="B12891" s="104"/>
      <c r="C12891" s="76"/>
      <c r="D12891" s="77"/>
      <c r="E12891" s="12"/>
      <c r="F12891" s="78"/>
      <c r="G12891" s="77"/>
      <c r="H12891" s="79"/>
      <c r="BA12891" s="5" t="str">
        <f t="shared" si="201"/>
        <v/>
      </c>
      <c r="BB12891" s="5" t="str">
        <f>IF(OR($E12891="",$G12891&lt;&gt;"Ativo"),"",IF(COUNTIFS($E$4:$E12891,$E12891,$A$4:$A12891,$A12891,$G$4:$G12891,"Ativo")=1,1,0))</f>
        <v/>
      </c>
      <c r="BC12891" t="str">
        <f>IF(OR($A12891="",$G12891&lt;&gt;"Ativo"),"",IF(COUNTIFS($A$4:$A12891,$A12891,$G$4:$G12891,"Ativo")=1,1,0))</f>
        <v/>
      </c>
    </row>
    <row r="12892" spans="1:55" x14ac:dyDescent="0.3">
      <c r="A12892" s="76"/>
      <c r="B12892" s="104"/>
      <c r="C12892" s="76"/>
      <c r="D12892" s="77"/>
      <c r="E12892" s="12"/>
      <c r="F12892" s="78"/>
      <c r="G12892" s="77"/>
      <c r="H12892" s="79"/>
      <c r="BA12892" s="5" t="str">
        <f t="shared" si="201"/>
        <v/>
      </c>
      <c r="BB12892" s="5" t="str">
        <f>IF(OR($E12892="",$G12892&lt;&gt;"Ativo"),"",IF(COUNTIFS($E$4:$E12892,$E12892,$A$4:$A12892,$A12892,$G$4:$G12892,"Ativo")=1,1,0))</f>
        <v/>
      </c>
      <c r="BC12892" t="str">
        <f>IF(OR($A12892="",$G12892&lt;&gt;"Ativo"),"",IF(COUNTIFS($A$4:$A12892,$A12892,$G$4:$G12892,"Ativo")=1,1,0))</f>
        <v/>
      </c>
    </row>
    <row r="12893" spans="1:55" x14ac:dyDescent="0.3">
      <c r="A12893" s="76"/>
      <c r="B12893" s="104"/>
      <c r="C12893" s="76"/>
      <c r="D12893" s="77"/>
      <c r="E12893" s="12"/>
      <c r="F12893" s="78"/>
      <c r="G12893" s="77"/>
      <c r="H12893" s="79"/>
      <c r="BA12893" s="5" t="str">
        <f t="shared" si="201"/>
        <v/>
      </c>
      <c r="BB12893" s="5" t="str">
        <f>IF(OR($E12893="",$G12893&lt;&gt;"Ativo"),"",IF(COUNTIFS($E$4:$E12893,$E12893,$A$4:$A12893,$A12893,$G$4:$G12893,"Ativo")=1,1,0))</f>
        <v/>
      </c>
      <c r="BC12893" t="str">
        <f>IF(OR($A12893="",$G12893&lt;&gt;"Ativo"),"",IF(COUNTIFS($A$4:$A12893,$A12893,$G$4:$G12893,"Ativo")=1,1,0))</f>
        <v/>
      </c>
    </row>
    <row r="12894" spans="1:55" x14ac:dyDescent="0.3">
      <c r="A12894" s="76"/>
      <c r="B12894" s="104"/>
      <c r="C12894" s="76"/>
      <c r="D12894" s="77"/>
      <c r="E12894" s="12"/>
      <c r="F12894" s="78"/>
      <c r="G12894" s="77"/>
      <c r="H12894" s="79"/>
      <c r="BA12894" s="5" t="str">
        <f t="shared" si="201"/>
        <v/>
      </c>
      <c r="BB12894" s="5" t="str">
        <f>IF(OR($E12894="",$G12894&lt;&gt;"Ativo"),"",IF(COUNTIFS($E$4:$E12894,$E12894,$A$4:$A12894,$A12894,$G$4:$G12894,"Ativo")=1,1,0))</f>
        <v/>
      </c>
      <c r="BC12894" t="str">
        <f>IF(OR($A12894="",$G12894&lt;&gt;"Ativo"),"",IF(COUNTIFS($A$4:$A12894,$A12894,$G$4:$G12894,"Ativo")=1,1,0))</f>
        <v/>
      </c>
    </row>
    <row r="12895" spans="1:55" x14ac:dyDescent="0.3">
      <c r="A12895" s="76"/>
      <c r="B12895" s="104"/>
      <c r="C12895" s="76"/>
      <c r="D12895" s="77"/>
      <c r="E12895" s="12"/>
      <c r="F12895" s="78"/>
      <c r="G12895" s="77"/>
      <c r="H12895" s="79"/>
      <c r="BA12895" s="5" t="str">
        <f t="shared" si="201"/>
        <v/>
      </c>
      <c r="BB12895" s="5" t="str">
        <f>IF(OR($E12895="",$G12895&lt;&gt;"Ativo"),"",IF(COUNTIFS($E$4:$E12895,$E12895,$A$4:$A12895,$A12895,$G$4:$G12895,"Ativo")=1,1,0))</f>
        <v/>
      </c>
      <c r="BC12895" t="str">
        <f>IF(OR($A12895="",$G12895&lt;&gt;"Ativo"),"",IF(COUNTIFS($A$4:$A12895,$A12895,$G$4:$G12895,"Ativo")=1,1,0))</f>
        <v/>
      </c>
    </row>
    <row r="12896" spans="1:55" x14ac:dyDescent="0.3">
      <c r="A12896" s="76"/>
      <c r="B12896" s="104"/>
      <c r="C12896" s="76"/>
      <c r="D12896" s="77"/>
      <c r="E12896" s="12"/>
      <c r="F12896" s="78"/>
      <c r="G12896" s="77"/>
      <c r="H12896" s="79"/>
      <c r="BA12896" s="5" t="str">
        <f t="shared" si="201"/>
        <v/>
      </c>
      <c r="BB12896" s="5" t="str">
        <f>IF(OR($E12896="",$G12896&lt;&gt;"Ativo"),"",IF(COUNTIFS($E$4:$E12896,$E12896,$A$4:$A12896,$A12896,$G$4:$G12896,"Ativo")=1,1,0))</f>
        <v/>
      </c>
      <c r="BC12896" t="str">
        <f>IF(OR($A12896="",$G12896&lt;&gt;"Ativo"),"",IF(COUNTIFS($A$4:$A12896,$A12896,$G$4:$G12896,"Ativo")=1,1,0))</f>
        <v/>
      </c>
    </row>
    <row r="12897" spans="1:55" x14ac:dyDescent="0.3">
      <c r="A12897" s="76"/>
      <c r="B12897" s="104"/>
      <c r="C12897" s="76"/>
      <c r="D12897" s="77"/>
      <c r="E12897" s="12"/>
      <c r="F12897" s="78"/>
      <c r="G12897" s="77"/>
      <c r="H12897" s="79"/>
      <c r="BA12897" s="5" t="str">
        <f t="shared" si="201"/>
        <v/>
      </c>
      <c r="BB12897" s="5" t="str">
        <f>IF(OR($E12897="",$G12897&lt;&gt;"Ativo"),"",IF(COUNTIFS($E$4:$E12897,$E12897,$A$4:$A12897,$A12897,$G$4:$G12897,"Ativo")=1,1,0))</f>
        <v/>
      </c>
      <c r="BC12897" t="str">
        <f>IF(OR($A12897="",$G12897&lt;&gt;"Ativo"),"",IF(COUNTIFS($A$4:$A12897,$A12897,$G$4:$G12897,"Ativo")=1,1,0))</f>
        <v/>
      </c>
    </row>
    <row r="12898" spans="1:55" x14ac:dyDescent="0.3">
      <c r="A12898" s="76"/>
      <c r="B12898" s="104"/>
      <c r="C12898" s="76"/>
      <c r="D12898" s="77"/>
      <c r="E12898" s="12"/>
      <c r="F12898" s="78"/>
      <c r="G12898" s="77"/>
      <c r="H12898" s="79"/>
      <c r="BA12898" s="5" t="str">
        <f t="shared" si="201"/>
        <v/>
      </c>
      <c r="BB12898" s="5" t="str">
        <f>IF(OR($E12898="",$G12898&lt;&gt;"Ativo"),"",IF(COUNTIFS($E$4:$E12898,$E12898,$A$4:$A12898,$A12898,$G$4:$G12898,"Ativo")=1,1,0))</f>
        <v/>
      </c>
      <c r="BC12898" t="str">
        <f>IF(OR($A12898="",$G12898&lt;&gt;"Ativo"),"",IF(COUNTIFS($A$4:$A12898,$A12898,$G$4:$G12898,"Ativo")=1,1,0))</f>
        <v/>
      </c>
    </row>
    <row r="12899" spans="1:55" x14ac:dyDescent="0.3">
      <c r="A12899" s="76"/>
      <c r="B12899" s="104"/>
      <c r="C12899" s="76"/>
      <c r="D12899" s="77"/>
      <c r="E12899" s="12"/>
      <c r="F12899" s="78"/>
      <c r="G12899" s="77"/>
      <c r="H12899" s="79"/>
      <c r="BA12899" s="5" t="str">
        <f t="shared" si="201"/>
        <v/>
      </c>
      <c r="BB12899" s="5" t="str">
        <f>IF(OR($E12899="",$G12899&lt;&gt;"Ativo"),"",IF(COUNTIFS($E$4:$E12899,$E12899,$A$4:$A12899,$A12899,$G$4:$G12899,"Ativo")=1,1,0))</f>
        <v/>
      </c>
      <c r="BC12899" t="str">
        <f>IF(OR($A12899="",$G12899&lt;&gt;"Ativo"),"",IF(COUNTIFS($A$4:$A12899,$A12899,$G$4:$G12899,"Ativo")=1,1,0))</f>
        <v/>
      </c>
    </row>
    <row r="12900" spans="1:55" x14ac:dyDescent="0.3">
      <c r="A12900" s="76"/>
      <c r="B12900" s="104"/>
      <c r="C12900" s="76"/>
      <c r="D12900" s="77"/>
      <c r="E12900" s="12"/>
      <c r="F12900" s="78"/>
      <c r="G12900" s="77"/>
      <c r="H12900" s="79"/>
      <c r="BA12900" s="5" t="str">
        <f t="shared" si="201"/>
        <v/>
      </c>
      <c r="BB12900" s="5" t="str">
        <f>IF(OR($E12900="",$G12900&lt;&gt;"Ativo"),"",IF(COUNTIFS($E$4:$E12900,$E12900,$A$4:$A12900,$A12900,$G$4:$G12900,"Ativo")=1,1,0))</f>
        <v/>
      </c>
      <c r="BC12900" t="str">
        <f>IF(OR($A12900="",$G12900&lt;&gt;"Ativo"),"",IF(COUNTIFS($A$4:$A12900,$A12900,$G$4:$G12900,"Ativo")=1,1,0))</f>
        <v/>
      </c>
    </row>
    <row r="12901" spans="1:55" x14ac:dyDescent="0.3">
      <c r="A12901" s="76"/>
      <c r="B12901" s="104"/>
      <c r="C12901" s="76"/>
      <c r="D12901" s="77"/>
      <c r="E12901" s="12"/>
      <c r="F12901" s="78"/>
      <c r="G12901" s="77"/>
      <c r="H12901" s="79"/>
      <c r="BA12901" s="5" t="str">
        <f t="shared" si="201"/>
        <v/>
      </c>
      <c r="BB12901" s="5" t="str">
        <f>IF(OR($E12901="",$G12901&lt;&gt;"Ativo"),"",IF(COUNTIFS($E$4:$E12901,$E12901,$A$4:$A12901,$A12901,$G$4:$G12901,"Ativo")=1,1,0))</f>
        <v/>
      </c>
      <c r="BC12901" t="str">
        <f>IF(OR($A12901="",$G12901&lt;&gt;"Ativo"),"",IF(COUNTIFS($A$4:$A12901,$A12901,$G$4:$G12901,"Ativo")=1,1,0))</f>
        <v/>
      </c>
    </row>
    <row r="12902" spans="1:55" x14ac:dyDescent="0.3">
      <c r="A12902" s="76"/>
      <c r="B12902" s="104"/>
      <c r="C12902" s="76"/>
      <c r="D12902" s="77"/>
      <c r="E12902" s="12"/>
      <c r="F12902" s="78"/>
      <c r="G12902" s="77"/>
      <c r="H12902" s="79"/>
      <c r="BA12902" s="5" t="str">
        <f t="shared" si="201"/>
        <v/>
      </c>
      <c r="BB12902" s="5" t="str">
        <f>IF(OR($E12902="",$G12902&lt;&gt;"Ativo"),"",IF(COUNTIFS($E$4:$E12902,$E12902,$A$4:$A12902,$A12902,$G$4:$G12902,"Ativo")=1,1,0))</f>
        <v/>
      </c>
      <c r="BC12902" t="str">
        <f>IF(OR($A12902="",$G12902&lt;&gt;"Ativo"),"",IF(COUNTIFS($A$4:$A12902,$A12902,$G$4:$G12902,"Ativo")=1,1,0))</f>
        <v/>
      </c>
    </row>
    <row r="12903" spans="1:55" x14ac:dyDescent="0.3">
      <c r="A12903" s="76"/>
      <c r="B12903" s="104"/>
      <c r="C12903" s="76"/>
      <c r="D12903" s="77"/>
      <c r="E12903" s="12"/>
      <c r="F12903" s="78"/>
      <c r="G12903" s="77"/>
      <c r="H12903" s="79"/>
      <c r="BA12903" s="5" t="str">
        <f t="shared" si="201"/>
        <v/>
      </c>
      <c r="BB12903" s="5" t="str">
        <f>IF(OR($E12903="",$G12903&lt;&gt;"Ativo"),"",IF(COUNTIFS($E$4:$E12903,$E12903,$A$4:$A12903,$A12903,$G$4:$G12903,"Ativo")=1,1,0))</f>
        <v/>
      </c>
      <c r="BC12903" t="str">
        <f>IF(OR($A12903="",$G12903&lt;&gt;"Ativo"),"",IF(COUNTIFS($A$4:$A12903,$A12903,$G$4:$G12903,"Ativo")=1,1,0))</f>
        <v/>
      </c>
    </row>
    <row r="12904" spans="1:55" x14ac:dyDescent="0.3">
      <c r="A12904" s="76"/>
      <c r="B12904" s="104"/>
      <c r="C12904" s="76"/>
      <c r="D12904" s="77"/>
      <c r="E12904" s="12"/>
      <c r="F12904" s="78"/>
      <c r="G12904" s="77"/>
      <c r="H12904" s="79"/>
      <c r="BA12904" s="5" t="str">
        <f t="shared" si="201"/>
        <v/>
      </c>
      <c r="BB12904" s="5" t="str">
        <f>IF(OR($E12904="",$G12904&lt;&gt;"Ativo"),"",IF(COUNTIFS($E$4:$E12904,$E12904,$A$4:$A12904,$A12904,$G$4:$G12904,"Ativo")=1,1,0))</f>
        <v/>
      </c>
      <c r="BC12904" t="str">
        <f>IF(OR($A12904="",$G12904&lt;&gt;"Ativo"),"",IF(COUNTIFS($A$4:$A12904,$A12904,$G$4:$G12904,"Ativo")=1,1,0))</f>
        <v/>
      </c>
    </row>
    <row r="12905" spans="1:55" x14ac:dyDescent="0.3">
      <c r="A12905" s="76"/>
      <c r="B12905" s="104"/>
      <c r="C12905" s="76"/>
      <c r="D12905" s="77"/>
      <c r="E12905" s="12"/>
      <c r="F12905" s="78"/>
      <c r="G12905" s="77"/>
      <c r="H12905" s="79"/>
      <c r="BA12905" s="5" t="str">
        <f t="shared" si="201"/>
        <v/>
      </c>
      <c r="BB12905" s="5" t="str">
        <f>IF(OR($E12905="",$G12905&lt;&gt;"Ativo"),"",IF(COUNTIFS($E$4:$E12905,$E12905,$A$4:$A12905,$A12905,$G$4:$G12905,"Ativo")=1,1,0))</f>
        <v/>
      </c>
      <c r="BC12905" t="str">
        <f>IF(OR($A12905="",$G12905&lt;&gt;"Ativo"),"",IF(COUNTIFS($A$4:$A12905,$A12905,$G$4:$G12905,"Ativo")=1,1,0))</f>
        <v/>
      </c>
    </row>
    <row r="12906" spans="1:55" x14ac:dyDescent="0.3">
      <c r="A12906" s="76"/>
      <c r="B12906" s="104"/>
      <c r="C12906" s="76"/>
      <c r="D12906" s="77"/>
      <c r="E12906" s="12"/>
      <c r="F12906" s="78"/>
      <c r="G12906" s="77"/>
      <c r="H12906" s="79"/>
      <c r="BA12906" s="5" t="str">
        <f t="shared" si="201"/>
        <v/>
      </c>
      <c r="BB12906" s="5" t="str">
        <f>IF(OR($E12906="",$G12906&lt;&gt;"Ativo"),"",IF(COUNTIFS($E$4:$E12906,$E12906,$A$4:$A12906,$A12906,$G$4:$G12906,"Ativo")=1,1,0))</f>
        <v/>
      </c>
      <c r="BC12906" t="str">
        <f>IF(OR($A12906="",$G12906&lt;&gt;"Ativo"),"",IF(COUNTIFS($A$4:$A12906,$A12906,$G$4:$G12906,"Ativo")=1,1,0))</f>
        <v/>
      </c>
    </row>
    <row r="12907" spans="1:55" x14ac:dyDescent="0.3">
      <c r="A12907" s="76"/>
      <c r="B12907" s="104"/>
      <c r="C12907" s="76"/>
      <c r="D12907" s="77"/>
      <c r="E12907" s="12"/>
      <c r="F12907" s="78"/>
      <c r="G12907" s="77"/>
      <c r="H12907" s="79"/>
      <c r="BA12907" s="5" t="str">
        <f t="shared" si="201"/>
        <v/>
      </c>
      <c r="BB12907" s="5" t="str">
        <f>IF(OR($E12907="",$G12907&lt;&gt;"Ativo"),"",IF(COUNTIFS($E$4:$E12907,$E12907,$A$4:$A12907,$A12907,$G$4:$G12907,"Ativo")=1,1,0))</f>
        <v/>
      </c>
      <c r="BC12907" t="str">
        <f>IF(OR($A12907="",$G12907&lt;&gt;"Ativo"),"",IF(COUNTIFS($A$4:$A12907,$A12907,$G$4:$G12907,"Ativo")=1,1,0))</f>
        <v/>
      </c>
    </row>
    <row r="12908" spans="1:55" x14ac:dyDescent="0.3">
      <c r="A12908" s="76"/>
      <c r="B12908" s="104"/>
      <c r="C12908" s="76"/>
      <c r="D12908" s="77"/>
      <c r="E12908" s="12"/>
      <c r="F12908" s="78"/>
      <c r="G12908" s="77"/>
      <c r="H12908" s="79"/>
      <c r="BA12908" s="5" t="str">
        <f t="shared" si="201"/>
        <v/>
      </c>
      <c r="BB12908" s="5" t="str">
        <f>IF(OR($E12908="",$G12908&lt;&gt;"Ativo"),"",IF(COUNTIFS($E$4:$E12908,$E12908,$A$4:$A12908,$A12908,$G$4:$G12908,"Ativo")=1,1,0))</f>
        <v/>
      </c>
      <c r="BC12908" t="str">
        <f>IF(OR($A12908="",$G12908&lt;&gt;"Ativo"),"",IF(COUNTIFS($A$4:$A12908,$A12908,$G$4:$G12908,"Ativo")=1,1,0))</f>
        <v/>
      </c>
    </row>
    <row r="12909" spans="1:55" x14ac:dyDescent="0.3">
      <c r="A12909" s="76"/>
      <c r="B12909" s="104"/>
      <c r="C12909" s="76"/>
      <c r="D12909" s="77"/>
      <c r="E12909" s="12"/>
      <c r="F12909" s="78"/>
      <c r="G12909" s="77"/>
      <c r="H12909" s="79"/>
      <c r="BA12909" s="5" t="str">
        <f t="shared" si="201"/>
        <v/>
      </c>
      <c r="BB12909" s="5" t="str">
        <f>IF(OR($E12909="",$G12909&lt;&gt;"Ativo"),"",IF(COUNTIFS($E$4:$E12909,$E12909,$A$4:$A12909,$A12909,$G$4:$G12909,"Ativo")=1,1,0))</f>
        <v/>
      </c>
      <c r="BC12909" t="str">
        <f>IF(OR($A12909="",$G12909&lt;&gt;"Ativo"),"",IF(COUNTIFS($A$4:$A12909,$A12909,$G$4:$G12909,"Ativo")=1,1,0))</f>
        <v/>
      </c>
    </row>
    <row r="12910" spans="1:55" x14ac:dyDescent="0.3">
      <c r="A12910" s="76"/>
      <c r="B12910" s="104"/>
      <c r="C12910" s="76"/>
      <c r="D12910" s="77"/>
      <c r="E12910" s="12"/>
      <c r="F12910" s="78"/>
      <c r="G12910" s="77"/>
      <c r="H12910" s="79"/>
      <c r="BA12910" s="5" t="str">
        <f t="shared" si="201"/>
        <v/>
      </c>
      <c r="BB12910" s="5" t="str">
        <f>IF(OR($E12910="",$G12910&lt;&gt;"Ativo"),"",IF(COUNTIFS($E$4:$E12910,$E12910,$A$4:$A12910,$A12910,$G$4:$G12910,"Ativo")=1,1,0))</f>
        <v/>
      </c>
      <c r="BC12910" t="str">
        <f>IF(OR($A12910="",$G12910&lt;&gt;"Ativo"),"",IF(COUNTIFS($A$4:$A12910,$A12910,$G$4:$G12910,"Ativo")=1,1,0))</f>
        <v/>
      </c>
    </row>
    <row r="12911" spans="1:55" x14ac:dyDescent="0.3">
      <c r="A12911" s="76"/>
      <c r="B12911" s="104"/>
      <c r="C12911" s="76"/>
      <c r="D12911" s="77"/>
      <c r="E12911" s="12"/>
      <c r="F12911" s="78"/>
      <c r="G12911" s="77"/>
      <c r="H12911" s="79"/>
      <c r="BA12911" s="5" t="str">
        <f t="shared" si="201"/>
        <v/>
      </c>
      <c r="BB12911" s="5" t="str">
        <f>IF(OR($E12911="",$G12911&lt;&gt;"Ativo"),"",IF(COUNTIFS($E$4:$E12911,$E12911,$A$4:$A12911,$A12911,$G$4:$G12911,"Ativo")=1,1,0))</f>
        <v/>
      </c>
      <c r="BC12911" t="str">
        <f>IF(OR($A12911="",$G12911&lt;&gt;"Ativo"),"",IF(COUNTIFS($A$4:$A12911,$A12911,$G$4:$G12911,"Ativo")=1,1,0))</f>
        <v/>
      </c>
    </row>
    <row r="12912" spans="1:55" x14ac:dyDescent="0.3">
      <c r="A12912" s="76"/>
      <c r="B12912" s="104"/>
      <c r="C12912" s="76"/>
      <c r="D12912" s="77"/>
      <c r="E12912" s="12"/>
      <c r="F12912" s="78"/>
      <c r="G12912" s="77"/>
      <c r="H12912" s="79"/>
      <c r="BA12912" s="5" t="str">
        <f t="shared" si="201"/>
        <v/>
      </c>
      <c r="BB12912" s="5" t="str">
        <f>IF(OR($E12912="",$G12912&lt;&gt;"Ativo"),"",IF(COUNTIFS($E$4:$E12912,$E12912,$A$4:$A12912,$A12912,$G$4:$G12912,"Ativo")=1,1,0))</f>
        <v/>
      </c>
      <c r="BC12912" t="str">
        <f>IF(OR($A12912="",$G12912&lt;&gt;"Ativo"),"",IF(COUNTIFS($A$4:$A12912,$A12912,$G$4:$G12912,"Ativo")=1,1,0))</f>
        <v/>
      </c>
    </row>
    <row r="12913" spans="1:55" x14ac:dyDescent="0.3">
      <c r="A12913" s="76"/>
      <c r="B12913" s="104"/>
      <c r="C12913" s="76"/>
      <c r="D12913" s="77"/>
      <c r="E12913" s="12"/>
      <c r="F12913" s="78"/>
      <c r="G12913" s="77"/>
      <c r="H12913" s="79"/>
      <c r="BA12913" s="5" t="str">
        <f t="shared" si="201"/>
        <v/>
      </c>
      <c r="BB12913" s="5" t="str">
        <f>IF(OR($E12913="",$G12913&lt;&gt;"Ativo"),"",IF(COUNTIFS($E$4:$E12913,$E12913,$A$4:$A12913,$A12913,$G$4:$G12913,"Ativo")=1,1,0))</f>
        <v/>
      </c>
      <c r="BC12913" t="str">
        <f>IF(OR($A12913="",$G12913&lt;&gt;"Ativo"),"",IF(COUNTIFS($A$4:$A12913,$A12913,$G$4:$G12913,"Ativo")=1,1,0))</f>
        <v/>
      </c>
    </row>
    <row r="12914" spans="1:55" x14ac:dyDescent="0.3">
      <c r="A12914" s="76"/>
      <c r="B12914" s="104"/>
      <c r="C12914" s="76"/>
      <c r="D12914" s="77"/>
      <c r="E12914" s="12"/>
      <c r="F12914" s="78"/>
      <c r="G12914" s="77"/>
      <c r="H12914" s="79"/>
      <c r="BA12914" s="5" t="str">
        <f t="shared" si="201"/>
        <v/>
      </c>
      <c r="BB12914" s="5" t="str">
        <f>IF(OR($E12914="",$G12914&lt;&gt;"Ativo"),"",IF(COUNTIFS($E$4:$E12914,$E12914,$A$4:$A12914,$A12914,$G$4:$G12914,"Ativo")=1,1,0))</f>
        <v/>
      </c>
      <c r="BC12914" t="str">
        <f>IF(OR($A12914="",$G12914&lt;&gt;"Ativo"),"",IF(COUNTIFS($A$4:$A12914,$A12914,$G$4:$G12914,"Ativo")=1,1,0))</f>
        <v/>
      </c>
    </row>
    <row r="12915" spans="1:55" x14ac:dyDescent="0.3">
      <c r="A12915" s="76"/>
      <c r="B12915" s="104"/>
      <c r="C12915" s="76"/>
      <c r="D12915" s="77"/>
      <c r="E12915" s="12"/>
      <c r="F12915" s="78"/>
      <c r="G12915" s="77"/>
      <c r="H12915" s="79"/>
      <c r="BA12915" s="5" t="str">
        <f t="shared" si="201"/>
        <v/>
      </c>
      <c r="BB12915" s="5" t="str">
        <f>IF(OR($E12915="",$G12915&lt;&gt;"Ativo"),"",IF(COUNTIFS($E$4:$E12915,$E12915,$A$4:$A12915,$A12915,$G$4:$G12915,"Ativo")=1,1,0))</f>
        <v/>
      </c>
      <c r="BC12915" t="str">
        <f>IF(OR($A12915="",$G12915&lt;&gt;"Ativo"),"",IF(COUNTIFS($A$4:$A12915,$A12915,$G$4:$G12915,"Ativo")=1,1,0))</f>
        <v/>
      </c>
    </row>
    <row r="12916" spans="1:55" x14ac:dyDescent="0.3">
      <c r="A12916" s="76"/>
      <c r="B12916" s="104"/>
      <c r="C12916" s="76"/>
      <c r="D12916" s="77"/>
      <c r="E12916" s="12"/>
      <c r="F12916" s="78"/>
      <c r="G12916" s="77"/>
      <c r="H12916" s="79"/>
      <c r="BA12916" s="5" t="str">
        <f t="shared" si="201"/>
        <v/>
      </c>
      <c r="BB12916" s="5" t="str">
        <f>IF(OR($E12916="",$G12916&lt;&gt;"Ativo"),"",IF(COUNTIFS($E$4:$E12916,$E12916,$A$4:$A12916,$A12916,$G$4:$G12916,"Ativo")=1,1,0))</f>
        <v/>
      </c>
      <c r="BC12916" t="str">
        <f>IF(OR($A12916="",$G12916&lt;&gt;"Ativo"),"",IF(COUNTIFS($A$4:$A12916,$A12916,$G$4:$G12916,"Ativo")=1,1,0))</f>
        <v/>
      </c>
    </row>
    <row r="12917" spans="1:55" x14ac:dyDescent="0.3">
      <c r="A12917" s="76"/>
      <c r="B12917" s="104"/>
      <c r="C12917" s="76"/>
      <c r="D12917" s="77"/>
      <c r="E12917" s="12"/>
      <c r="F12917" s="78"/>
      <c r="G12917" s="77"/>
      <c r="H12917" s="79"/>
      <c r="BA12917" s="5" t="str">
        <f t="shared" si="201"/>
        <v/>
      </c>
      <c r="BB12917" s="5" t="str">
        <f>IF(OR($E12917="",$G12917&lt;&gt;"Ativo"),"",IF(COUNTIFS($E$4:$E12917,$E12917,$A$4:$A12917,$A12917,$G$4:$G12917,"Ativo")=1,1,0))</f>
        <v/>
      </c>
      <c r="BC12917" t="str">
        <f>IF(OR($A12917="",$G12917&lt;&gt;"Ativo"),"",IF(COUNTIFS($A$4:$A12917,$A12917,$G$4:$G12917,"Ativo")=1,1,0))</f>
        <v/>
      </c>
    </row>
    <row r="12918" spans="1:55" x14ac:dyDescent="0.3">
      <c r="A12918" s="76"/>
      <c r="B12918" s="104"/>
      <c r="C12918" s="76"/>
      <c r="D12918" s="77"/>
      <c r="E12918" s="12"/>
      <c r="F12918" s="78"/>
      <c r="G12918" s="77"/>
      <c r="H12918" s="79"/>
      <c r="BA12918" s="5" t="str">
        <f t="shared" si="201"/>
        <v/>
      </c>
      <c r="BB12918" s="5" t="str">
        <f>IF(OR($E12918="",$G12918&lt;&gt;"Ativo"),"",IF(COUNTIFS($E$4:$E12918,$E12918,$A$4:$A12918,$A12918,$G$4:$G12918,"Ativo")=1,1,0))</f>
        <v/>
      </c>
      <c r="BC12918" t="str">
        <f>IF(OR($A12918="",$G12918&lt;&gt;"Ativo"),"",IF(COUNTIFS($A$4:$A12918,$A12918,$G$4:$G12918,"Ativo")=1,1,0))</f>
        <v/>
      </c>
    </row>
    <row r="12919" spans="1:55" x14ac:dyDescent="0.3">
      <c r="A12919" s="76"/>
      <c r="B12919" s="104"/>
      <c r="C12919" s="76"/>
      <c r="D12919" s="77"/>
      <c r="E12919" s="12"/>
      <c r="F12919" s="78"/>
      <c r="G12919" s="77"/>
      <c r="H12919" s="79"/>
      <c r="BA12919" s="5" t="str">
        <f t="shared" si="201"/>
        <v/>
      </c>
      <c r="BB12919" s="5" t="str">
        <f>IF(OR($E12919="",$G12919&lt;&gt;"Ativo"),"",IF(COUNTIFS($E$4:$E12919,$E12919,$A$4:$A12919,$A12919,$G$4:$G12919,"Ativo")=1,1,0))</f>
        <v/>
      </c>
      <c r="BC12919" t="str">
        <f>IF(OR($A12919="",$G12919&lt;&gt;"Ativo"),"",IF(COUNTIFS($A$4:$A12919,$A12919,$G$4:$G12919,"Ativo")=1,1,0))</f>
        <v/>
      </c>
    </row>
    <row r="12920" spans="1:55" x14ac:dyDescent="0.3">
      <c r="A12920" s="76"/>
      <c r="B12920" s="104"/>
      <c r="C12920" s="76"/>
      <c r="D12920" s="77"/>
      <c r="E12920" s="12"/>
      <c r="F12920" s="78"/>
      <c r="G12920" s="77"/>
      <c r="H12920" s="79"/>
      <c r="BA12920" s="5" t="str">
        <f t="shared" si="201"/>
        <v/>
      </c>
      <c r="BB12920" s="5" t="str">
        <f>IF(OR($E12920="",$G12920&lt;&gt;"Ativo"),"",IF(COUNTIFS($E$4:$E12920,$E12920,$A$4:$A12920,$A12920,$G$4:$G12920,"Ativo")=1,1,0))</f>
        <v/>
      </c>
      <c r="BC12920" t="str">
        <f>IF(OR($A12920="",$G12920&lt;&gt;"Ativo"),"",IF(COUNTIFS($A$4:$A12920,$A12920,$G$4:$G12920,"Ativo")=1,1,0))</f>
        <v/>
      </c>
    </row>
    <row r="12921" spans="1:55" x14ac:dyDescent="0.3">
      <c r="A12921" s="76"/>
      <c r="B12921" s="104"/>
      <c r="C12921" s="76"/>
      <c r="D12921" s="77"/>
      <c r="E12921" s="12"/>
      <c r="F12921" s="78"/>
      <c r="G12921" s="77"/>
      <c r="H12921" s="79"/>
      <c r="BA12921" s="5" t="str">
        <f t="shared" si="201"/>
        <v/>
      </c>
      <c r="BB12921" s="5" t="str">
        <f>IF(OR($E12921="",$G12921&lt;&gt;"Ativo"),"",IF(COUNTIFS($E$4:$E12921,$E12921,$A$4:$A12921,$A12921,$G$4:$G12921,"Ativo")=1,1,0))</f>
        <v/>
      </c>
      <c r="BC12921" t="str">
        <f>IF(OR($A12921="",$G12921&lt;&gt;"Ativo"),"",IF(COUNTIFS($A$4:$A12921,$A12921,$G$4:$G12921,"Ativo")=1,1,0))</f>
        <v/>
      </c>
    </row>
    <row r="12922" spans="1:55" x14ac:dyDescent="0.3">
      <c r="A12922" s="76"/>
      <c r="B12922" s="104"/>
      <c r="C12922" s="76"/>
      <c r="D12922" s="77"/>
      <c r="E12922" s="12"/>
      <c r="F12922" s="78"/>
      <c r="G12922" s="77"/>
      <c r="H12922" s="79"/>
      <c r="BA12922" s="5" t="str">
        <f t="shared" si="201"/>
        <v/>
      </c>
      <c r="BB12922" s="5" t="str">
        <f>IF(OR($E12922="",$G12922&lt;&gt;"Ativo"),"",IF(COUNTIFS($E$4:$E12922,$E12922,$A$4:$A12922,$A12922,$G$4:$G12922,"Ativo")=1,1,0))</f>
        <v/>
      </c>
      <c r="BC12922" t="str">
        <f>IF(OR($A12922="",$G12922&lt;&gt;"Ativo"),"",IF(COUNTIFS($A$4:$A12922,$A12922,$G$4:$G12922,"Ativo")=1,1,0))</f>
        <v/>
      </c>
    </row>
    <row r="12923" spans="1:55" x14ac:dyDescent="0.3">
      <c r="A12923" s="76"/>
      <c r="B12923" s="104"/>
      <c r="C12923" s="76"/>
      <c r="D12923" s="77"/>
      <c r="E12923" s="12"/>
      <c r="F12923" s="78"/>
      <c r="G12923" s="77"/>
      <c r="H12923" s="79"/>
      <c r="BA12923" s="5" t="str">
        <f t="shared" si="201"/>
        <v/>
      </c>
      <c r="BB12923" s="5" t="str">
        <f>IF(OR($E12923="",$G12923&lt;&gt;"Ativo"),"",IF(COUNTIFS($E$4:$E12923,$E12923,$A$4:$A12923,$A12923,$G$4:$G12923,"Ativo")=1,1,0))</f>
        <v/>
      </c>
      <c r="BC12923" t="str">
        <f>IF(OR($A12923="",$G12923&lt;&gt;"Ativo"),"",IF(COUNTIFS($A$4:$A12923,$A12923,$G$4:$G12923,"Ativo")=1,1,0))</f>
        <v/>
      </c>
    </row>
    <row r="12924" spans="1:55" x14ac:dyDescent="0.3">
      <c r="A12924" s="76"/>
      <c r="B12924" s="104"/>
      <c r="C12924" s="76"/>
      <c r="D12924" s="77"/>
      <c r="E12924" s="12"/>
      <c r="F12924" s="78"/>
      <c r="G12924" s="77"/>
      <c r="H12924" s="79"/>
      <c r="BA12924" s="5" t="str">
        <f t="shared" si="201"/>
        <v/>
      </c>
      <c r="BB12924" s="5" t="str">
        <f>IF(OR($E12924="",$G12924&lt;&gt;"Ativo"),"",IF(COUNTIFS($E$4:$E12924,$E12924,$A$4:$A12924,$A12924,$G$4:$G12924,"Ativo")=1,1,0))</f>
        <v/>
      </c>
      <c r="BC12924" t="str">
        <f>IF(OR($A12924="",$G12924&lt;&gt;"Ativo"),"",IF(COUNTIFS($A$4:$A12924,$A12924,$G$4:$G12924,"Ativo")=1,1,0))</f>
        <v/>
      </c>
    </row>
    <row r="12925" spans="1:55" x14ac:dyDescent="0.3">
      <c r="A12925" s="76"/>
      <c r="B12925" s="104"/>
      <c r="C12925" s="76"/>
      <c r="D12925" s="77"/>
      <c r="E12925" s="12"/>
      <c r="F12925" s="78"/>
      <c r="G12925" s="77"/>
      <c r="H12925" s="79"/>
      <c r="BA12925" s="5" t="str">
        <f t="shared" si="201"/>
        <v/>
      </c>
      <c r="BB12925" s="5" t="str">
        <f>IF(OR($E12925="",$G12925&lt;&gt;"Ativo"),"",IF(COUNTIFS($E$4:$E12925,$E12925,$A$4:$A12925,$A12925,$G$4:$G12925,"Ativo")=1,1,0))</f>
        <v/>
      </c>
      <c r="BC12925" t="str">
        <f>IF(OR($A12925="",$G12925&lt;&gt;"Ativo"),"",IF(COUNTIFS($A$4:$A12925,$A12925,$G$4:$G12925,"Ativo")=1,1,0))</f>
        <v/>
      </c>
    </row>
    <row r="12926" spans="1:55" x14ac:dyDescent="0.3">
      <c r="A12926" s="76"/>
      <c r="B12926" s="104"/>
      <c r="C12926" s="76"/>
      <c r="D12926" s="77"/>
      <c r="E12926" s="12"/>
      <c r="F12926" s="78"/>
      <c r="G12926" s="77"/>
      <c r="H12926" s="79"/>
      <c r="BA12926" s="5" t="str">
        <f t="shared" si="201"/>
        <v/>
      </c>
      <c r="BB12926" s="5" t="str">
        <f>IF(OR($E12926="",$G12926&lt;&gt;"Ativo"),"",IF(COUNTIFS($E$4:$E12926,$E12926,$A$4:$A12926,$A12926,$G$4:$G12926,"Ativo")=1,1,0))</f>
        <v/>
      </c>
      <c r="BC12926" t="str">
        <f>IF(OR($A12926="",$G12926&lt;&gt;"Ativo"),"",IF(COUNTIFS($A$4:$A12926,$A12926,$G$4:$G12926,"Ativo")=1,1,0))</f>
        <v/>
      </c>
    </row>
    <row r="12927" spans="1:55" x14ac:dyDescent="0.3">
      <c r="A12927" s="76"/>
      <c r="B12927" s="104"/>
      <c r="C12927" s="76"/>
      <c r="D12927" s="77"/>
      <c r="E12927" s="12"/>
      <c r="F12927" s="78"/>
      <c r="G12927" s="77"/>
      <c r="H12927" s="79"/>
      <c r="BA12927" s="5" t="str">
        <f t="shared" si="201"/>
        <v/>
      </c>
      <c r="BB12927" s="5" t="str">
        <f>IF(OR($E12927="",$G12927&lt;&gt;"Ativo"),"",IF(COUNTIFS($E$4:$E12927,$E12927,$A$4:$A12927,$A12927,$G$4:$G12927,"Ativo")=1,1,0))</f>
        <v/>
      </c>
      <c r="BC12927" t="str">
        <f>IF(OR($A12927="",$G12927&lt;&gt;"Ativo"),"",IF(COUNTIFS($A$4:$A12927,$A12927,$G$4:$G12927,"Ativo")=1,1,0))</f>
        <v/>
      </c>
    </row>
    <row r="12928" spans="1:55" x14ac:dyDescent="0.3">
      <c r="A12928" s="76"/>
      <c r="B12928" s="104"/>
      <c r="C12928" s="76"/>
      <c r="D12928" s="77"/>
      <c r="E12928" s="12"/>
      <c r="F12928" s="78"/>
      <c r="G12928" s="77"/>
      <c r="H12928" s="79"/>
      <c r="BA12928" s="5" t="str">
        <f t="shared" si="201"/>
        <v/>
      </c>
      <c r="BB12928" s="5" t="str">
        <f>IF(OR($E12928="",$G12928&lt;&gt;"Ativo"),"",IF(COUNTIFS($E$4:$E12928,$E12928,$A$4:$A12928,$A12928,$G$4:$G12928,"Ativo")=1,1,0))</f>
        <v/>
      </c>
      <c r="BC12928" t="str">
        <f>IF(OR($A12928="",$G12928&lt;&gt;"Ativo"),"",IF(COUNTIFS($A$4:$A12928,$A12928,$G$4:$G12928,"Ativo")=1,1,0))</f>
        <v/>
      </c>
    </row>
    <row r="12929" spans="1:55" x14ac:dyDescent="0.3">
      <c r="A12929" s="76"/>
      <c r="B12929" s="104"/>
      <c r="C12929" s="76"/>
      <c r="D12929" s="77"/>
      <c r="E12929" s="12"/>
      <c r="F12929" s="78"/>
      <c r="G12929" s="77"/>
      <c r="H12929" s="79"/>
      <c r="BA12929" s="5" t="str">
        <f t="shared" si="201"/>
        <v/>
      </c>
      <c r="BB12929" s="5" t="str">
        <f>IF(OR($E12929="",$G12929&lt;&gt;"Ativo"),"",IF(COUNTIFS($E$4:$E12929,$E12929,$A$4:$A12929,$A12929,$G$4:$G12929,"Ativo")=1,1,0))</f>
        <v/>
      </c>
      <c r="BC12929" t="str">
        <f>IF(OR($A12929="",$G12929&lt;&gt;"Ativo"),"",IF(COUNTIFS($A$4:$A12929,$A12929,$G$4:$G12929,"Ativo")=1,1,0))</f>
        <v/>
      </c>
    </row>
    <row r="12930" spans="1:55" x14ac:dyDescent="0.3">
      <c r="A12930" s="76"/>
      <c r="B12930" s="104"/>
      <c r="C12930" s="76"/>
      <c r="D12930" s="77"/>
      <c r="E12930" s="12"/>
      <c r="F12930" s="78"/>
      <c r="G12930" s="77"/>
      <c r="H12930" s="79"/>
      <c r="BA12930" s="5" t="str">
        <f t="shared" si="201"/>
        <v/>
      </c>
      <c r="BB12930" s="5" t="str">
        <f>IF(OR($E12930="",$G12930&lt;&gt;"Ativo"),"",IF(COUNTIFS($E$4:$E12930,$E12930,$A$4:$A12930,$A12930,$G$4:$G12930,"Ativo")=1,1,0))</f>
        <v/>
      </c>
      <c r="BC12930" t="str">
        <f>IF(OR($A12930="",$G12930&lt;&gt;"Ativo"),"",IF(COUNTIFS($A$4:$A12930,$A12930,$G$4:$G12930,"Ativo")=1,1,0))</f>
        <v/>
      </c>
    </row>
    <row r="12931" spans="1:55" x14ac:dyDescent="0.3">
      <c r="A12931" s="76"/>
      <c r="B12931" s="104"/>
      <c r="C12931" s="76"/>
      <c r="D12931" s="77"/>
      <c r="E12931" s="12"/>
      <c r="F12931" s="78"/>
      <c r="G12931" s="77"/>
      <c r="H12931" s="79"/>
      <c r="BA12931" s="5" t="str">
        <f t="shared" si="201"/>
        <v/>
      </c>
      <c r="BB12931" s="5" t="str">
        <f>IF(OR($E12931="",$G12931&lt;&gt;"Ativo"),"",IF(COUNTIFS($E$4:$E12931,$E12931,$A$4:$A12931,$A12931,$G$4:$G12931,"Ativo")=1,1,0))</f>
        <v/>
      </c>
      <c r="BC12931" t="str">
        <f>IF(OR($A12931="",$G12931&lt;&gt;"Ativo"),"",IF(COUNTIFS($A$4:$A12931,$A12931,$G$4:$G12931,"Ativo")=1,1,0))</f>
        <v/>
      </c>
    </row>
    <row r="12932" spans="1:55" x14ac:dyDescent="0.3">
      <c r="A12932" s="76"/>
      <c r="B12932" s="104"/>
      <c r="C12932" s="76"/>
      <c r="D12932" s="77"/>
      <c r="E12932" s="12"/>
      <c r="F12932" s="78"/>
      <c r="G12932" s="77"/>
      <c r="H12932" s="79"/>
      <c r="BA12932" s="5" t="str">
        <f t="shared" ref="BA12932:BA12995" si="202">IF($D12932="","",MID($D12932,4,LEN($D12932)-5))</f>
        <v/>
      </c>
      <c r="BB12932" s="5" t="str">
        <f>IF(OR($E12932="",$G12932&lt;&gt;"Ativo"),"",IF(COUNTIFS($E$4:$E12932,$E12932,$A$4:$A12932,$A12932,$G$4:$G12932,"Ativo")=1,1,0))</f>
        <v/>
      </c>
      <c r="BC12932" t="str">
        <f>IF(OR($A12932="",$G12932&lt;&gt;"Ativo"),"",IF(COUNTIFS($A$4:$A12932,$A12932,$G$4:$G12932,"Ativo")=1,1,0))</f>
        <v/>
      </c>
    </row>
    <row r="12933" spans="1:55" x14ac:dyDescent="0.3">
      <c r="A12933" s="76"/>
      <c r="B12933" s="104"/>
      <c r="C12933" s="76"/>
      <c r="D12933" s="77"/>
      <c r="E12933" s="12"/>
      <c r="F12933" s="78"/>
      <c r="G12933" s="77"/>
      <c r="H12933" s="79"/>
      <c r="BA12933" s="5" t="str">
        <f t="shared" si="202"/>
        <v/>
      </c>
      <c r="BB12933" s="5" t="str">
        <f>IF(OR($E12933="",$G12933&lt;&gt;"Ativo"),"",IF(COUNTIFS($E$4:$E12933,$E12933,$A$4:$A12933,$A12933,$G$4:$G12933,"Ativo")=1,1,0))</f>
        <v/>
      </c>
      <c r="BC12933" t="str">
        <f>IF(OR($A12933="",$G12933&lt;&gt;"Ativo"),"",IF(COUNTIFS($A$4:$A12933,$A12933,$G$4:$G12933,"Ativo")=1,1,0))</f>
        <v/>
      </c>
    </row>
    <row r="12934" spans="1:55" x14ac:dyDescent="0.3">
      <c r="A12934" s="76"/>
      <c r="B12934" s="104"/>
      <c r="C12934" s="76"/>
      <c r="D12934" s="77"/>
      <c r="E12934" s="12"/>
      <c r="F12934" s="78"/>
      <c r="G12934" s="77"/>
      <c r="H12934" s="79"/>
      <c r="BA12934" s="5" t="str">
        <f t="shared" si="202"/>
        <v/>
      </c>
      <c r="BB12934" s="5" t="str">
        <f>IF(OR($E12934="",$G12934&lt;&gt;"Ativo"),"",IF(COUNTIFS($E$4:$E12934,$E12934,$A$4:$A12934,$A12934,$G$4:$G12934,"Ativo")=1,1,0))</f>
        <v/>
      </c>
      <c r="BC12934" t="str">
        <f>IF(OR($A12934="",$G12934&lt;&gt;"Ativo"),"",IF(COUNTIFS($A$4:$A12934,$A12934,$G$4:$G12934,"Ativo")=1,1,0))</f>
        <v/>
      </c>
    </row>
    <row r="12935" spans="1:55" x14ac:dyDescent="0.3">
      <c r="A12935" s="76"/>
      <c r="B12935" s="104"/>
      <c r="C12935" s="76"/>
      <c r="D12935" s="77"/>
      <c r="E12935" s="12"/>
      <c r="F12935" s="78"/>
      <c r="G12935" s="77"/>
      <c r="H12935" s="79"/>
      <c r="BA12935" s="5" t="str">
        <f t="shared" si="202"/>
        <v/>
      </c>
      <c r="BB12935" s="5" t="str">
        <f>IF(OR($E12935="",$G12935&lt;&gt;"Ativo"),"",IF(COUNTIFS($E$4:$E12935,$E12935,$A$4:$A12935,$A12935,$G$4:$G12935,"Ativo")=1,1,0))</f>
        <v/>
      </c>
      <c r="BC12935" t="str">
        <f>IF(OR($A12935="",$G12935&lt;&gt;"Ativo"),"",IF(COUNTIFS($A$4:$A12935,$A12935,$G$4:$G12935,"Ativo")=1,1,0))</f>
        <v/>
      </c>
    </row>
    <row r="12936" spans="1:55" x14ac:dyDescent="0.3">
      <c r="A12936" s="76"/>
      <c r="B12936" s="104"/>
      <c r="C12936" s="76"/>
      <c r="D12936" s="77"/>
      <c r="E12936" s="12"/>
      <c r="F12936" s="78"/>
      <c r="G12936" s="77"/>
      <c r="H12936" s="79"/>
      <c r="BA12936" s="5" t="str">
        <f t="shared" si="202"/>
        <v/>
      </c>
      <c r="BB12936" s="5" t="str">
        <f>IF(OR($E12936="",$G12936&lt;&gt;"Ativo"),"",IF(COUNTIFS($E$4:$E12936,$E12936,$A$4:$A12936,$A12936,$G$4:$G12936,"Ativo")=1,1,0))</f>
        <v/>
      </c>
      <c r="BC12936" t="str">
        <f>IF(OR($A12936="",$G12936&lt;&gt;"Ativo"),"",IF(COUNTIFS($A$4:$A12936,$A12936,$G$4:$G12936,"Ativo")=1,1,0))</f>
        <v/>
      </c>
    </row>
    <row r="12937" spans="1:55" x14ac:dyDescent="0.3">
      <c r="A12937" s="76"/>
      <c r="B12937" s="104"/>
      <c r="C12937" s="76"/>
      <c r="D12937" s="77"/>
      <c r="E12937" s="12"/>
      <c r="F12937" s="78"/>
      <c r="G12937" s="77"/>
      <c r="H12937" s="79"/>
      <c r="BA12937" s="5" t="str">
        <f t="shared" si="202"/>
        <v/>
      </c>
      <c r="BB12937" s="5" t="str">
        <f>IF(OR($E12937="",$G12937&lt;&gt;"Ativo"),"",IF(COUNTIFS($E$4:$E12937,$E12937,$A$4:$A12937,$A12937,$G$4:$G12937,"Ativo")=1,1,0))</f>
        <v/>
      </c>
      <c r="BC12937" t="str">
        <f>IF(OR($A12937="",$G12937&lt;&gt;"Ativo"),"",IF(COUNTIFS($A$4:$A12937,$A12937,$G$4:$G12937,"Ativo")=1,1,0))</f>
        <v/>
      </c>
    </row>
    <row r="12938" spans="1:55" x14ac:dyDescent="0.3">
      <c r="A12938" s="76"/>
      <c r="B12938" s="104"/>
      <c r="C12938" s="76"/>
      <c r="D12938" s="77"/>
      <c r="E12938" s="12"/>
      <c r="F12938" s="78"/>
      <c r="G12938" s="77"/>
      <c r="H12938" s="79"/>
      <c r="BA12938" s="5" t="str">
        <f t="shared" si="202"/>
        <v/>
      </c>
      <c r="BB12938" s="5" t="str">
        <f>IF(OR($E12938="",$G12938&lt;&gt;"Ativo"),"",IF(COUNTIFS($E$4:$E12938,$E12938,$A$4:$A12938,$A12938,$G$4:$G12938,"Ativo")=1,1,0))</f>
        <v/>
      </c>
      <c r="BC12938" t="str">
        <f>IF(OR($A12938="",$G12938&lt;&gt;"Ativo"),"",IF(COUNTIFS($A$4:$A12938,$A12938,$G$4:$G12938,"Ativo")=1,1,0))</f>
        <v/>
      </c>
    </row>
    <row r="12939" spans="1:55" x14ac:dyDescent="0.3">
      <c r="A12939" s="76"/>
      <c r="B12939" s="104"/>
      <c r="C12939" s="76"/>
      <c r="D12939" s="77"/>
      <c r="E12939" s="12"/>
      <c r="F12939" s="78"/>
      <c r="G12939" s="77"/>
      <c r="H12939" s="79"/>
      <c r="BA12939" s="5" t="str">
        <f t="shared" si="202"/>
        <v/>
      </c>
      <c r="BB12939" s="5" t="str">
        <f>IF(OR($E12939="",$G12939&lt;&gt;"Ativo"),"",IF(COUNTIFS($E$4:$E12939,$E12939,$A$4:$A12939,$A12939,$G$4:$G12939,"Ativo")=1,1,0))</f>
        <v/>
      </c>
      <c r="BC12939" t="str">
        <f>IF(OR($A12939="",$G12939&lt;&gt;"Ativo"),"",IF(COUNTIFS($A$4:$A12939,$A12939,$G$4:$G12939,"Ativo")=1,1,0))</f>
        <v/>
      </c>
    </row>
    <row r="12940" spans="1:55" x14ac:dyDescent="0.3">
      <c r="A12940" s="76"/>
      <c r="B12940" s="104"/>
      <c r="C12940" s="76"/>
      <c r="D12940" s="77"/>
      <c r="E12940" s="12"/>
      <c r="F12940" s="78"/>
      <c r="G12940" s="77"/>
      <c r="H12940" s="79"/>
      <c r="BA12940" s="5" t="str">
        <f t="shared" si="202"/>
        <v/>
      </c>
      <c r="BB12940" s="5" t="str">
        <f>IF(OR($E12940="",$G12940&lt;&gt;"Ativo"),"",IF(COUNTIFS($E$4:$E12940,$E12940,$A$4:$A12940,$A12940,$G$4:$G12940,"Ativo")=1,1,0))</f>
        <v/>
      </c>
      <c r="BC12940" t="str">
        <f>IF(OR($A12940="",$G12940&lt;&gt;"Ativo"),"",IF(COUNTIFS($A$4:$A12940,$A12940,$G$4:$G12940,"Ativo")=1,1,0))</f>
        <v/>
      </c>
    </row>
    <row r="12941" spans="1:55" x14ac:dyDescent="0.3">
      <c r="A12941" s="76"/>
      <c r="B12941" s="104"/>
      <c r="C12941" s="76"/>
      <c r="D12941" s="77"/>
      <c r="E12941" s="12"/>
      <c r="F12941" s="78"/>
      <c r="G12941" s="77"/>
      <c r="H12941" s="79"/>
      <c r="BA12941" s="5" t="str">
        <f t="shared" si="202"/>
        <v/>
      </c>
      <c r="BB12941" s="5" t="str">
        <f>IF(OR($E12941="",$G12941&lt;&gt;"Ativo"),"",IF(COUNTIFS($E$4:$E12941,$E12941,$A$4:$A12941,$A12941,$G$4:$G12941,"Ativo")=1,1,0))</f>
        <v/>
      </c>
      <c r="BC12941" t="str">
        <f>IF(OR($A12941="",$G12941&lt;&gt;"Ativo"),"",IF(COUNTIFS($A$4:$A12941,$A12941,$G$4:$G12941,"Ativo")=1,1,0))</f>
        <v/>
      </c>
    </row>
    <row r="12942" spans="1:55" x14ac:dyDescent="0.3">
      <c r="A12942" s="76"/>
      <c r="B12942" s="104"/>
      <c r="C12942" s="76"/>
      <c r="D12942" s="77"/>
      <c r="E12942" s="12"/>
      <c r="F12942" s="78"/>
      <c r="G12942" s="77"/>
      <c r="H12942" s="79"/>
      <c r="BA12942" s="5" t="str">
        <f t="shared" si="202"/>
        <v/>
      </c>
      <c r="BB12942" s="5" t="str">
        <f>IF(OR($E12942="",$G12942&lt;&gt;"Ativo"),"",IF(COUNTIFS($E$4:$E12942,$E12942,$A$4:$A12942,$A12942,$G$4:$G12942,"Ativo")=1,1,0))</f>
        <v/>
      </c>
      <c r="BC12942" t="str">
        <f>IF(OR($A12942="",$G12942&lt;&gt;"Ativo"),"",IF(COUNTIFS($A$4:$A12942,$A12942,$G$4:$G12942,"Ativo")=1,1,0))</f>
        <v/>
      </c>
    </row>
    <row r="12943" spans="1:55" x14ac:dyDescent="0.3">
      <c r="A12943" s="76"/>
      <c r="B12943" s="104"/>
      <c r="C12943" s="76"/>
      <c r="D12943" s="77"/>
      <c r="E12943" s="12"/>
      <c r="F12943" s="78"/>
      <c r="G12943" s="77"/>
      <c r="H12943" s="79"/>
      <c r="BA12943" s="5" t="str">
        <f t="shared" si="202"/>
        <v/>
      </c>
      <c r="BB12943" s="5" t="str">
        <f>IF(OR($E12943="",$G12943&lt;&gt;"Ativo"),"",IF(COUNTIFS($E$4:$E12943,$E12943,$A$4:$A12943,$A12943,$G$4:$G12943,"Ativo")=1,1,0))</f>
        <v/>
      </c>
      <c r="BC12943" t="str">
        <f>IF(OR($A12943="",$G12943&lt;&gt;"Ativo"),"",IF(COUNTIFS($A$4:$A12943,$A12943,$G$4:$G12943,"Ativo")=1,1,0))</f>
        <v/>
      </c>
    </row>
    <row r="12944" spans="1:55" x14ac:dyDescent="0.3">
      <c r="A12944" s="76"/>
      <c r="B12944" s="104"/>
      <c r="C12944" s="76"/>
      <c r="D12944" s="77"/>
      <c r="E12944" s="12"/>
      <c r="F12944" s="78"/>
      <c r="G12944" s="77"/>
      <c r="H12944" s="79"/>
      <c r="BA12944" s="5" t="str">
        <f t="shared" si="202"/>
        <v/>
      </c>
      <c r="BB12944" s="5" t="str">
        <f>IF(OR($E12944="",$G12944&lt;&gt;"Ativo"),"",IF(COUNTIFS($E$4:$E12944,$E12944,$A$4:$A12944,$A12944,$G$4:$G12944,"Ativo")=1,1,0))</f>
        <v/>
      </c>
      <c r="BC12944" t="str">
        <f>IF(OR($A12944="",$G12944&lt;&gt;"Ativo"),"",IF(COUNTIFS($A$4:$A12944,$A12944,$G$4:$G12944,"Ativo")=1,1,0))</f>
        <v/>
      </c>
    </row>
    <row r="12945" spans="1:55" x14ac:dyDescent="0.3">
      <c r="A12945" s="76"/>
      <c r="B12945" s="104"/>
      <c r="C12945" s="76"/>
      <c r="D12945" s="77"/>
      <c r="E12945" s="12"/>
      <c r="F12945" s="78"/>
      <c r="G12945" s="77"/>
      <c r="H12945" s="79"/>
      <c r="BA12945" s="5" t="str">
        <f t="shared" si="202"/>
        <v/>
      </c>
      <c r="BB12945" s="5" t="str">
        <f>IF(OR($E12945="",$G12945&lt;&gt;"Ativo"),"",IF(COUNTIFS($E$4:$E12945,$E12945,$A$4:$A12945,$A12945,$G$4:$G12945,"Ativo")=1,1,0))</f>
        <v/>
      </c>
      <c r="BC12945" t="str">
        <f>IF(OR($A12945="",$G12945&lt;&gt;"Ativo"),"",IF(COUNTIFS($A$4:$A12945,$A12945,$G$4:$G12945,"Ativo")=1,1,0))</f>
        <v/>
      </c>
    </row>
    <row r="12946" spans="1:55" x14ac:dyDescent="0.3">
      <c r="A12946" s="76"/>
      <c r="B12946" s="104"/>
      <c r="C12946" s="76"/>
      <c r="D12946" s="77"/>
      <c r="E12946" s="12"/>
      <c r="F12946" s="78"/>
      <c r="G12946" s="77"/>
      <c r="H12946" s="79"/>
      <c r="BA12946" s="5" t="str">
        <f t="shared" si="202"/>
        <v/>
      </c>
      <c r="BB12946" s="5" t="str">
        <f>IF(OR($E12946="",$G12946&lt;&gt;"Ativo"),"",IF(COUNTIFS($E$4:$E12946,$E12946,$A$4:$A12946,$A12946,$G$4:$G12946,"Ativo")=1,1,0))</f>
        <v/>
      </c>
      <c r="BC12946" t="str">
        <f>IF(OR($A12946="",$G12946&lt;&gt;"Ativo"),"",IF(COUNTIFS($A$4:$A12946,$A12946,$G$4:$G12946,"Ativo")=1,1,0))</f>
        <v/>
      </c>
    </row>
    <row r="12947" spans="1:55" x14ac:dyDescent="0.3">
      <c r="A12947" s="76"/>
      <c r="B12947" s="104"/>
      <c r="C12947" s="76"/>
      <c r="D12947" s="77"/>
      <c r="E12947" s="12"/>
      <c r="F12947" s="78"/>
      <c r="G12947" s="77"/>
      <c r="H12947" s="79"/>
      <c r="BA12947" s="5" t="str">
        <f t="shared" si="202"/>
        <v/>
      </c>
      <c r="BB12947" s="5" t="str">
        <f>IF(OR($E12947="",$G12947&lt;&gt;"Ativo"),"",IF(COUNTIFS($E$4:$E12947,$E12947,$A$4:$A12947,$A12947,$G$4:$G12947,"Ativo")=1,1,0))</f>
        <v/>
      </c>
      <c r="BC12947" t="str">
        <f>IF(OR($A12947="",$G12947&lt;&gt;"Ativo"),"",IF(COUNTIFS($A$4:$A12947,$A12947,$G$4:$G12947,"Ativo")=1,1,0))</f>
        <v/>
      </c>
    </row>
    <row r="12948" spans="1:55" x14ac:dyDescent="0.3">
      <c r="A12948" s="76"/>
      <c r="B12948" s="104"/>
      <c r="C12948" s="76"/>
      <c r="D12948" s="77"/>
      <c r="E12948" s="12"/>
      <c r="F12948" s="78"/>
      <c r="G12948" s="77"/>
      <c r="H12948" s="79"/>
      <c r="BA12948" s="5" t="str">
        <f t="shared" si="202"/>
        <v/>
      </c>
      <c r="BB12948" s="5" t="str">
        <f>IF(OR($E12948="",$G12948&lt;&gt;"Ativo"),"",IF(COUNTIFS($E$4:$E12948,$E12948,$A$4:$A12948,$A12948,$G$4:$G12948,"Ativo")=1,1,0))</f>
        <v/>
      </c>
      <c r="BC12948" t="str">
        <f>IF(OR($A12948="",$G12948&lt;&gt;"Ativo"),"",IF(COUNTIFS($A$4:$A12948,$A12948,$G$4:$G12948,"Ativo")=1,1,0))</f>
        <v/>
      </c>
    </row>
    <row r="12949" spans="1:55" x14ac:dyDescent="0.3">
      <c r="A12949" s="76"/>
      <c r="B12949" s="104"/>
      <c r="C12949" s="76"/>
      <c r="D12949" s="77"/>
      <c r="E12949" s="12"/>
      <c r="F12949" s="78"/>
      <c r="G12949" s="77"/>
      <c r="H12949" s="79"/>
      <c r="BA12949" s="5" t="str">
        <f t="shared" si="202"/>
        <v/>
      </c>
      <c r="BB12949" s="5" t="str">
        <f>IF(OR($E12949="",$G12949&lt;&gt;"Ativo"),"",IF(COUNTIFS($E$4:$E12949,$E12949,$A$4:$A12949,$A12949,$G$4:$G12949,"Ativo")=1,1,0))</f>
        <v/>
      </c>
      <c r="BC12949" t="str">
        <f>IF(OR($A12949="",$G12949&lt;&gt;"Ativo"),"",IF(COUNTIFS($A$4:$A12949,$A12949,$G$4:$G12949,"Ativo")=1,1,0))</f>
        <v/>
      </c>
    </row>
    <row r="12950" spans="1:55" x14ac:dyDescent="0.3">
      <c r="A12950" s="76"/>
      <c r="B12950" s="104"/>
      <c r="C12950" s="76"/>
      <c r="D12950" s="77"/>
      <c r="E12950" s="12"/>
      <c r="F12950" s="78"/>
      <c r="G12950" s="77"/>
      <c r="H12950" s="79"/>
      <c r="BA12950" s="5" t="str">
        <f t="shared" si="202"/>
        <v/>
      </c>
      <c r="BB12950" s="5" t="str">
        <f>IF(OR($E12950="",$G12950&lt;&gt;"Ativo"),"",IF(COUNTIFS($E$4:$E12950,$E12950,$A$4:$A12950,$A12950,$G$4:$G12950,"Ativo")=1,1,0))</f>
        <v/>
      </c>
      <c r="BC12950" t="str">
        <f>IF(OR($A12950="",$G12950&lt;&gt;"Ativo"),"",IF(COUNTIFS($A$4:$A12950,$A12950,$G$4:$G12950,"Ativo")=1,1,0))</f>
        <v/>
      </c>
    </row>
    <row r="12951" spans="1:55" x14ac:dyDescent="0.3">
      <c r="A12951" s="76"/>
      <c r="B12951" s="104"/>
      <c r="C12951" s="76"/>
      <c r="D12951" s="77"/>
      <c r="E12951" s="12"/>
      <c r="F12951" s="78"/>
      <c r="G12951" s="77"/>
      <c r="H12951" s="79"/>
      <c r="BA12951" s="5" t="str">
        <f t="shared" si="202"/>
        <v/>
      </c>
      <c r="BB12951" s="5" t="str">
        <f>IF(OR($E12951="",$G12951&lt;&gt;"Ativo"),"",IF(COUNTIFS($E$4:$E12951,$E12951,$A$4:$A12951,$A12951,$G$4:$G12951,"Ativo")=1,1,0))</f>
        <v/>
      </c>
      <c r="BC12951" t="str">
        <f>IF(OR($A12951="",$G12951&lt;&gt;"Ativo"),"",IF(COUNTIFS($A$4:$A12951,$A12951,$G$4:$G12951,"Ativo")=1,1,0))</f>
        <v/>
      </c>
    </row>
    <row r="12952" spans="1:55" x14ac:dyDescent="0.3">
      <c r="A12952" s="76"/>
      <c r="B12952" s="104"/>
      <c r="C12952" s="76"/>
      <c r="D12952" s="77"/>
      <c r="E12952" s="12"/>
      <c r="F12952" s="78"/>
      <c r="G12952" s="77"/>
      <c r="H12952" s="79"/>
      <c r="BA12952" s="5" t="str">
        <f t="shared" si="202"/>
        <v/>
      </c>
      <c r="BB12952" s="5" t="str">
        <f>IF(OR($E12952="",$G12952&lt;&gt;"Ativo"),"",IF(COUNTIFS($E$4:$E12952,$E12952,$A$4:$A12952,$A12952,$G$4:$G12952,"Ativo")=1,1,0))</f>
        <v/>
      </c>
      <c r="BC12952" t="str">
        <f>IF(OR($A12952="",$G12952&lt;&gt;"Ativo"),"",IF(COUNTIFS($A$4:$A12952,$A12952,$G$4:$G12952,"Ativo")=1,1,0))</f>
        <v/>
      </c>
    </row>
    <row r="12953" spans="1:55" x14ac:dyDescent="0.3">
      <c r="A12953" s="76"/>
      <c r="B12953" s="104"/>
      <c r="C12953" s="76"/>
      <c r="D12953" s="77"/>
      <c r="E12953" s="12"/>
      <c r="F12953" s="78"/>
      <c r="G12953" s="77"/>
      <c r="H12953" s="79"/>
      <c r="BA12953" s="5" t="str">
        <f t="shared" si="202"/>
        <v/>
      </c>
      <c r="BB12953" s="5" t="str">
        <f>IF(OR($E12953="",$G12953&lt;&gt;"Ativo"),"",IF(COUNTIFS($E$4:$E12953,$E12953,$A$4:$A12953,$A12953,$G$4:$G12953,"Ativo")=1,1,0))</f>
        <v/>
      </c>
      <c r="BC12953" t="str">
        <f>IF(OR($A12953="",$G12953&lt;&gt;"Ativo"),"",IF(COUNTIFS($A$4:$A12953,$A12953,$G$4:$G12953,"Ativo")=1,1,0))</f>
        <v/>
      </c>
    </row>
    <row r="12954" spans="1:55" x14ac:dyDescent="0.3">
      <c r="A12954" s="76"/>
      <c r="B12954" s="104"/>
      <c r="C12954" s="76"/>
      <c r="D12954" s="77"/>
      <c r="E12954" s="12"/>
      <c r="F12954" s="78"/>
      <c r="G12954" s="77"/>
      <c r="H12954" s="79"/>
      <c r="BA12954" s="5" t="str">
        <f t="shared" si="202"/>
        <v/>
      </c>
      <c r="BB12954" s="5" t="str">
        <f>IF(OR($E12954="",$G12954&lt;&gt;"Ativo"),"",IF(COUNTIFS($E$4:$E12954,$E12954,$A$4:$A12954,$A12954,$G$4:$G12954,"Ativo")=1,1,0))</f>
        <v/>
      </c>
      <c r="BC12954" t="str">
        <f>IF(OR($A12954="",$G12954&lt;&gt;"Ativo"),"",IF(COUNTIFS($A$4:$A12954,$A12954,$G$4:$G12954,"Ativo")=1,1,0))</f>
        <v/>
      </c>
    </row>
    <row r="12955" spans="1:55" x14ac:dyDescent="0.3">
      <c r="A12955" s="76"/>
      <c r="B12955" s="104"/>
      <c r="C12955" s="76"/>
      <c r="D12955" s="77"/>
      <c r="E12955" s="12"/>
      <c r="F12955" s="78"/>
      <c r="G12955" s="77"/>
      <c r="H12955" s="79"/>
      <c r="BA12955" s="5" t="str">
        <f t="shared" si="202"/>
        <v/>
      </c>
      <c r="BB12955" s="5" t="str">
        <f>IF(OR($E12955="",$G12955&lt;&gt;"Ativo"),"",IF(COUNTIFS($E$4:$E12955,$E12955,$A$4:$A12955,$A12955,$G$4:$G12955,"Ativo")=1,1,0))</f>
        <v/>
      </c>
      <c r="BC12955" t="str">
        <f>IF(OR($A12955="",$G12955&lt;&gt;"Ativo"),"",IF(COUNTIFS($A$4:$A12955,$A12955,$G$4:$G12955,"Ativo")=1,1,0))</f>
        <v/>
      </c>
    </row>
    <row r="12956" spans="1:55" x14ac:dyDescent="0.3">
      <c r="A12956" s="76"/>
      <c r="B12956" s="104"/>
      <c r="C12956" s="76"/>
      <c r="D12956" s="77"/>
      <c r="E12956" s="12"/>
      <c r="F12956" s="78"/>
      <c r="G12956" s="77"/>
      <c r="H12956" s="79"/>
      <c r="BA12956" s="5" t="str">
        <f t="shared" si="202"/>
        <v/>
      </c>
      <c r="BB12956" s="5" t="str">
        <f>IF(OR($E12956="",$G12956&lt;&gt;"Ativo"),"",IF(COUNTIFS($E$4:$E12956,$E12956,$A$4:$A12956,$A12956,$G$4:$G12956,"Ativo")=1,1,0))</f>
        <v/>
      </c>
      <c r="BC12956" t="str">
        <f>IF(OR($A12956="",$G12956&lt;&gt;"Ativo"),"",IF(COUNTIFS($A$4:$A12956,$A12956,$G$4:$G12956,"Ativo")=1,1,0))</f>
        <v/>
      </c>
    </row>
    <row r="12957" spans="1:55" x14ac:dyDescent="0.3">
      <c r="A12957" s="76"/>
      <c r="B12957" s="104"/>
      <c r="C12957" s="76"/>
      <c r="D12957" s="77"/>
      <c r="E12957" s="12"/>
      <c r="F12957" s="78"/>
      <c r="G12957" s="77"/>
      <c r="H12957" s="79"/>
      <c r="BA12957" s="5" t="str">
        <f t="shared" si="202"/>
        <v/>
      </c>
      <c r="BB12957" s="5" t="str">
        <f>IF(OR($E12957="",$G12957&lt;&gt;"Ativo"),"",IF(COUNTIFS($E$4:$E12957,$E12957,$A$4:$A12957,$A12957,$G$4:$G12957,"Ativo")=1,1,0))</f>
        <v/>
      </c>
      <c r="BC12957" t="str">
        <f>IF(OR($A12957="",$G12957&lt;&gt;"Ativo"),"",IF(COUNTIFS($A$4:$A12957,$A12957,$G$4:$G12957,"Ativo")=1,1,0))</f>
        <v/>
      </c>
    </row>
    <row r="12958" spans="1:55" x14ac:dyDescent="0.3">
      <c r="A12958" s="76"/>
      <c r="B12958" s="104"/>
      <c r="C12958" s="76"/>
      <c r="D12958" s="77"/>
      <c r="E12958" s="12"/>
      <c r="F12958" s="78"/>
      <c r="G12958" s="77"/>
      <c r="H12958" s="79"/>
      <c r="BA12958" s="5" t="str">
        <f t="shared" si="202"/>
        <v/>
      </c>
      <c r="BB12958" s="5" t="str">
        <f>IF(OR($E12958="",$G12958&lt;&gt;"Ativo"),"",IF(COUNTIFS($E$4:$E12958,$E12958,$A$4:$A12958,$A12958,$G$4:$G12958,"Ativo")=1,1,0))</f>
        <v/>
      </c>
      <c r="BC12958" t="str">
        <f>IF(OR($A12958="",$G12958&lt;&gt;"Ativo"),"",IF(COUNTIFS($A$4:$A12958,$A12958,$G$4:$G12958,"Ativo")=1,1,0))</f>
        <v/>
      </c>
    </row>
    <row r="12959" spans="1:55" x14ac:dyDescent="0.3">
      <c r="A12959" s="76"/>
      <c r="B12959" s="104"/>
      <c r="C12959" s="76"/>
      <c r="D12959" s="77"/>
      <c r="E12959" s="12"/>
      <c r="F12959" s="78"/>
      <c r="G12959" s="77"/>
      <c r="H12959" s="79"/>
      <c r="BA12959" s="5" t="str">
        <f t="shared" si="202"/>
        <v/>
      </c>
      <c r="BB12959" s="5" t="str">
        <f>IF(OR($E12959="",$G12959&lt;&gt;"Ativo"),"",IF(COUNTIFS($E$4:$E12959,$E12959,$A$4:$A12959,$A12959,$G$4:$G12959,"Ativo")=1,1,0))</f>
        <v/>
      </c>
      <c r="BC12959" t="str">
        <f>IF(OR($A12959="",$G12959&lt;&gt;"Ativo"),"",IF(COUNTIFS($A$4:$A12959,$A12959,$G$4:$G12959,"Ativo")=1,1,0))</f>
        <v/>
      </c>
    </row>
    <row r="12960" spans="1:55" x14ac:dyDescent="0.3">
      <c r="A12960" s="76"/>
      <c r="B12960" s="104"/>
      <c r="C12960" s="76"/>
      <c r="D12960" s="77"/>
      <c r="E12960" s="12"/>
      <c r="F12960" s="78"/>
      <c r="G12960" s="77"/>
      <c r="H12960" s="79"/>
      <c r="BA12960" s="5" t="str">
        <f t="shared" si="202"/>
        <v/>
      </c>
      <c r="BB12960" s="5" t="str">
        <f>IF(OR($E12960="",$G12960&lt;&gt;"Ativo"),"",IF(COUNTIFS($E$4:$E12960,$E12960,$A$4:$A12960,$A12960,$G$4:$G12960,"Ativo")=1,1,0))</f>
        <v/>
      </c>
      <c r="BC12960" t="str">
        <f>IF(OR($A12960="",$G12960&lt;&gt;"Ativo"),"",IF(COUNTIFS($A$4:$A12960,$A12960,$G$4:$G12960,"Ativo")=1,1,0))</f>
        <v/>
      </c>
    </row>
    <row r="12961" spans="1:55" x14ac:dyDescent="0.3">
      <c r="A12961" s="76"/>
      <c r="B12961" s="104"/>
      <c r="C12961" s="76"/>
      <c r="D12961" s="77"/>
      <c r="E12961" s="12"/>
      <c r="F12961" s="78"/>
      <c r="G12961" s="77"/>
      <c r="H12961" s="79"/>
      <c r="BA12961" s="5" t="str">
        <f t="shared" si="202"/>
        <v/>
      </c>
      <c r="BB12961" s="5" t="str">
        <f>IF(OR($E12961="",$G12961&lt;&gt;"Ativo"),"",IF(COUNTIFS($E$4:$E12961,$E12961,$A$4:$A12961,$A12961,$G$4:$G12961,"Ativo")=1,1,0))</f>
        <v/>
      </c>
      <c r="BC12961" t="str">
        <f>IF(OR($A12961="",$G12961&lt;&gt;"Ativo"),"",IF(COUNTIFS($A$4:$A12961,$A12961,$G$4:$G12961,"Ativo")=1,1,0))</f>
        <v/>
      </c>
    </row>
    <row r="12962" spans="1:55" x14ac:dyDescent="0.3">
      <c r="A12962" s="76"/>
      <c r="B12962" s="104"/>
      <c r="C12962" s="76"/>
      <c r="D12962" s="77"/>
      <c r="E12962" s="12"/>
      <c r="F12962" s="78"/>
      <c r="G12962" s="77"/>
      <c r="H12962" s="79"/>
      <c r="BA12962" s="5" t="str">
        <f t="shared" si="202"/>
        <v/>
      </c>
      <c r="BB12962" s="5" t="str">
        <f>IF(OR($E12962="",$G12962&lt;&gt;"Ativo"),"",IF(COUNTIFS($E$4:$E12962,$E12962,$A$4:$A12962,$A12962,$G$4:$G12962,"Ativo")=1,1,0))</f>
        <v/>
      </c>
      <c r="BC12962" t="str">
        <f>IF(OR($A12962="",$G12962&lt;&gt;"Ativo"),"",IF(COUNTIFS($A$4:$A12962,$A12962,$G$4:$G12962,"Ativo")=1,1,0))</f>
        <v/>
      </c>
    </row>
    <row r="12963" spans="1:55" x14ac:dyDescent="0.3">
      <c r="A12963" s="76"/>
      <c r="B12963" s="104"/>
      <c r="C12963" s="76"/>
      <c r="D12963" s="77"/>
      <c r="E12963" s="12"/>
      <c r="F12963" s="78"/>
      <c r="G12963" s="77"/>
      <c r="H12963" s="79"/>
      <c r="BA12963" s="5" t="str">
        <f t="shared" si="202"/>
        <v/>
      </c>
      <c r="BB12963" s="5" t="str">
        <f>IF(OR($E12963="",$G12963&lt;&gt;"Ativo"),"",IF(COUNTIFS($E$4:$E12963,$E12963,$A$4:$A12963,$A12963,$G$4:$G12963,"Ativo")=1,1,0))</f>
        <v/>
      </c>
      <c r="BC12963" t="str">
        <f>IF(OR($A12963="",$G12963&lt;&gt;"Ativo"),"",IF(COUNTIFS($A$4:$A12963,$A12963,$G$4:$G12963,"Ativo")=1,1,0))</f>
        <v/>
      </c>
    </row>
    <row r="12964" spans="1:55" x14ac:dyDescent="0.3">
      <c r="A12964" s="76"/>
      <c r="B12964" s="104"/>
      <c r="C12964" s="76"/>
      <c r="D12964" s="77"/>
      <c r="E12964" s="12"/>
      <c r="F12964" s="78"/>
      <c r="G12964" s="77"/>
      <c r="H12964" s="79"/>
      <c r="BA12964" s="5" t="str">
        <f t="shared" si="202"/>
        <v/>
      </c>
      <c r="BB12964" s="5" t="str">
        <f>IF(OR($E12964="",$G12964&lt;&gt;"Ativo"),"",IF(COUNTIFS($E$4:$E12964,$E12964,$A$4:$A12964,$A12964,$G$4:$G12964,"Ativo")=1,1,0))</f>
        <v/>
      </c>
      <c r="BC12964" t="str">
        <f>IF(OR($A12964="",$G12964&lt;&gt;"Ativo"),"",IF(COUNTIFS($A$4:$A12964,$A12964,$G$4:$G12964,"Ativo")=1,1,0))</f>
        <v/>
      </c>
    </row>
    <row r="12965" spans="1:55" x14ac:dyDescent="0.3">
      <c r="A12965" s="76"/>
      <c r="B12965" s="104"/>
      <c r="C12965" s="76"/>
      <c r="D12965" s="77"/>
      <c r="E12965" s="12"/>
      <c r="F12965" s="78"/>
      <c r="G12965" s="77"/>
      <c r="H12965" s="79"/>
      <c r="BA12965" s="5" t="str">
        <f t="shared" si="202"/>
        <v/>
      </c>
      <c r="BB12965" s="5" t="str">
        <f>IF(OR($E12965="",$G12965&lt;&gt;"Ativo"),"",IF(COUNTIFS($E$4:$E12965,$E12965,$A$4:$A12965,$A12965,$G$4:$G12965,"Ativo")=1,1,0))</f>
        <v/>
      </c>
      <c r="BC12965" t="str">
        <f>IF(OR($A12965="",$G12965&lt;&gt;"Ativo"),"",IF(COUNTIFS($A$4:$A12965,$A12965,$G$4:$G12965,"Ativo")=1,1,0))</f>
        <v/>
      </c>
    </row>
    <row r="12966" spans="1:55" x14ac:dyDescent="0.3">
      <c r="A12966" s="76"/>
      <c r="B12966" s="104"/>
      <c r="C12966" s="76"/>
      <c r="D12966" s="77"/>
      <c r="E12966" s="12"/>
      <c r="F12966" s="78"/>
      <c r="G12966" s="77"/>
      <c r="H12966" s="79"/>
      <c r="BA12966" s="5" t="str">
        <f t="shared" si="202"/>
        <v/>
      </c>
      <c r="BB12966" s="5" t="str">
        <f>IF(OR($E12966="",$G12966&lt;&gt;"Ativo"),"",IF(COUNTIFS($E$4:$E12966,$E12966,$A$4:$A12966,$A12966,$G$4:$G12966,"Ativo")=1,1,0))</f>
        <v/>
      </c>
      <c r="BC12966" t="str">
        <f>IF(OR($A12966="",$G12966&lt;&gt;"Ativo"),"",IF(COUNTIFS($A$4:$A12966,$A12966,$G$4:$G12966,"Ativo")=1,1,0))</f>
        <v/>
      </c>
    </row>
    <row r="12967" spans="1:55" x14ac:dyDescent="0.3">
      <c r="A12967" s="76"/>
      <c r="B12967" s="104"/>
      <c r="C12967" s="76"/>
      <c r="D12967" s="77"/>
      <c r="E12967" s="12"/>
      <c r="F12967" s="78"/>
      <c r="G12967" s="77"/>
      <c r="H12967" s="79"/>
      <c r="BA12967" s="5" t="str">
        <f t="shared" si="202"/>
        <v/>
      </c>
      <c r="BB12967" s="5" t="str">
        <f>IF(OR($E12967="",$G12967&lt;&gt;"Ativo"),"",IF(COUNTIFS($E$4:$E12967,$E12967,$A$4:$A12967,$A12967,$G$4:$G12967,"Ativo")=1,1,0))</f>
        <v/>
      </c>
      <c r="BC12967" t="str">
        <f>IF(OR($A12967="",$G12967&lt;&gt;"Ativo"),"",IF(COUNTIFS($A$4:$A12967,$A12967,$G$4:$G12967,"Ativo")=1,1,0))</f>
        <v/>
      </c>
    </row>
    <row r="12968" spans="1:55" x14ac:dyDescent="0.3">
      <c r="A12968" s="76"/>
      <c r="B12968" s="104"/>
      <c r="C12968" s="76"/>
      <c r="D12968" s="77"/>
      <c r="E12968" s="12"/>
      <c r="F12968" s="78"/>
      <c r="G12968" s="77"/>
      <c r="H12968" s="79"/>
      <c r="BA12968" s="5" t="str">
        <f t="shared" si="202"/>
        <v/>
      </c>
      <c r="BB12968" s="5" t="str">
        <f>IF(OR($E12968="",$G12968&lt;&gt;"Ativo"),"",IF(COUNTIFS($E$4:$E12968,$E12968,$A$4:$A12968,$A12968,$G$4:$G12968,"Ativo")=1,1,0))</f>
        <v/>
      </c>
      <c r="BC12968" t="str">
        <f>IF(OR($A12968="",$G12968&lt;&gt;"Ativo"),"",IF(COUNTIFS($A$4:$A12968,$A12968,$G$4:$G12968,"Ativo")=1,1,0))</f>
        <v/>
      </c>
    </row>
    <row r="12969" spans="1:55" x14ac:dyDescent="0.3">
      <c r="A12969" s="76"/>
      <c r="B12969" s="104"/>
      <c r="C12969" s="76"/>
      <c r="D12969" s="77"/>
      <c r="E12969" s="12"/>
      <c r="F12969" s="78"/>
      <c r="G12969" s="77"/>
      <c r="H12969" s="79"/>
      <c r="BA12969" s="5" t="str">
        <f t="shared" si="202"/>
        <v/>
      </c>
      <c r="BB12969" s="5" t="str">
        <f>IF(OR($E12969="",$G12969&lt;&gt;"Ativo"),"",IF(COUNTIFS($E$4:$E12969,$E12969,$A$4:$A12969,$A12969,$G$4:$G12969,"Ativo")=1,1,0))</f>
        <v/>
      </c>
      <c r="BC12969" t="str">
        <f>IF(OR($A12969="",$G12969&lt;&gt;"Ativo"),"",IF(COUNTIFS($A$4:$A12969,$A12969,$G$4:$G12969,"Ativo")=1,1,0))</f>
        <v/>
      </c>
    </row>
    <row r="12970" spans="1:55" x14ac:dyDescent="0.3">
      <c r="A12970" s="76"/>
      <c r="B12970" s="104"/>
      <c r="C12970" s="76"/>
      <c r="D12970" s="77"/>
      <c r="E12970" s="12"/>
      <c r="F12970" s="78"/>
      <c r="G12970" s="77"/>
      <c r="H12970" s="79"/>
      <c r="BA12970" s="5" t="str">
        <f t="shared" si="202"/>
        <v/>
      </c>
      <c r="BB12970" s="5" t="str">
        <f>IF(OR($E12970="",$G12970&lt;&gt;"Ativo"),"",IF(COUNTIFS($E$4:$E12970,$E12970,$A$4:$A12970,$A12970,$G$4:$G12970,"Ativo")=1,1,0))</f>
        <v/>
      </c>
      <c r="BC12970" t="str">
        <f>IF(OR($A12970="",$G12970&lt;&gt;"Ativo"),"",IF(COUNTIFS($A$4:$A12970,$A12970,$G$4:$G12970,"Ativo")=1,1,0))</f>
        <v/>
      </c>
    </row>
    <row r="12971" spans="1:55" x14ac:dyDescent="0.3">
      <c r="A12971" s="76"/>
      <c r="B12971" s="104"/>
      <c r="C12971" s="76"/>
      <c r="D12971" s="77"/>
      <c r="E12971" s="12"/>
      <c r="F12971" s="78"/>
      <c r="G12971" s="77"/>
      <c r="H12971" s="79"/>
      <c r="BA12971" s="5" t="str">
        <f t="shared" si="202"/>
        <v/>
      </c>
      <c r="BB12971" s="5" t="str">
        <f>IF(OR($E12971="",$G12971&lt;&gt;"Ativo"),"",IF(COUNTIFS($E$4:$E12971,$E12971,$A$4:$A12971,$A12971,$G$4:$G12971,"Ativo")=1,1,0))</f>
        <v/>
      </c>
      <c r="BC12971" t="str">
        <f>IF(OR($A12971="",$G12971&lt;&gt;"Ativo"),"",IF(COUNTIFS($A$4:$A12971,$A12971,$G$4:$G12971,"Ativo")=1,1,0))</f>
        <v/>
      </c>
    </row>
    <row r="12972" spans="1:55" x14ac:dyDescent="0.3">
      <c r="A12972" s="76"/>
      <c r="B12972" s="104"/>
      <c r="C12972" s="76"/>
      <c r="D12972" s="77"/>
      <c r="E12972" s="12"/>
      <c r="F12972" s="78"/>
      <c r="G12972" s="77"/>
      <c r="H12972" s="79"/>
      <c r="BA12972" s="5" t="str">
        <f t="shared" si="202"/>
        <v/>
      </c>
      <c r="BB12972" s="5" t="str">
        <f>IF(OR($E12972="",$G12972&lt;&gt;"Ativo"),"",IF(COUNTIFS($E$4:$E12972,$E12972,$A$4:$A12972,$A12972,$G$4:$G12972,"Ativo")=1,1,0))</f>
        <v/>
      </c>
      <c r="BC12972" t="str">
        <f>IF(OR($A12972="",$G12972&lt;&gt;"Ativo"),"",IF(COUNTIFS($A$4:$A12972,$A12972,$G$4:$G12972,"Ativo")=1,1,0))</f>
        <v/>
      </c>
    </row>
    <row r="12973" spans="1:55" x14ac:dyDescent="0.3">
      <c r="A12973" s="76"/>
      <c r="B12973" s="104"/>
      <c r="C12973" s="76"/>
      <c r="D12973" s="77"/>
      <c r="E12973" s="12"/>
      <c r="F12973" s="78"/>
      <c r="G12973" s="77"/>
      <c r="H12973" s="79"/>
      <c r="BA12973" s="5" t="str">
        <f t="shared" si="202"/>
        <v/>
      </c>
      <c r="BB12973" s="5" t="str">
        <f>IF(OR($E12973="",$G12973&lt;&gt;"Ativo"),"",IF(COUNTIFS($E$4:$E12973,$E12973,$A$4:$A12973,$A12973,$G$4:$G12973,"Ativo")=1,1,0))</f>
        <v/>
      </c>
      <c r="BC12973" t="str">
        <f>IF(OR($A12973="",$G12973&lt;&gt;"Ativo"),"",IF(COUNTIFS($A$4:$A12973,$A12973,$G$4:$G12973,"Ativo")=1,1,0))</f>
        <v/>
      </c>
    </row>
    <row r="12974" spans="1:55" x14ac:dyDescent="0.3">
      <c r="A12974" s="76"/>
      <c r="B12974" s="104"/>
      <c r="C12974" s="76"/>
      <c r="D12974" s="77"/>
      <c r="E12974" s="12"/>
      <c r="F12974" s="78"/>
      <c r="G12974" s="77"/>
      <c r="H12974" s="79"/>
      <c r="BA12974" s="5" t="str">
        <f t="shared" si="202"/>
        <v/>
      </c>
      <c r="BB12974" s="5" t="str">
        <f>IF(OR($E12974="",$G12974&lt;&gt;"Ativo"),"",IF(COUNTIFS($E$4:$E12974,$E12974,$A$4:$A12974,$A12974,$G$4:$G12974,"Ativo")=1,1,0))</f>
        <v/>
      </c>
      <c r="BC12974" t="str">
        <f>IF(OR($A12974="",$G12974&lt;&gt;"Ativo"),"",IF(COUNTIFS($A$4:$A12974,$A12974,$G$4:$G12974,"Ativo")=1,1,0))</f>
        <v/>
      </c>
    </row>
    <row r="12975" spans="1:55" x14ac:dyDescent="0.3">
      <c r="A12975" s="76"/>
      <c r="B12975" s="104"/>
      <c r="C12975" s="76"/>
      <c r="D12975" s="77"/>
      <c r="E12975" s="12"/>
      <c r="F12975" s="78"/>
      <c r="G12975" s="77"/>
      <c r="H12975" s="79"/>
      <c r="BA12975" s="5" t="str">
        <f t="shared" si="202"/>
        <v/>
      </c>
      <c r="BB12975" s="5" t="str">
        <f>IF(OR($E12975="",$G12975&lt;&gt;"Ativo"),"",IF(COUNTIFS($E$4:$E12975,$E12975,$A$4:$A12975,$A12975,$G$4:$G12975,"Ativo")=1,1,0))</f>
        <v/>
      </c>
      <c r="BC12975" t="str">
        <f>IF(OR($A12975="",$G12975&lt;&gt;"Ativo"),"",IF(COUNTIFS($A$4:$A12975,$A12975,$G$4:$G12975,"Ativo")=1,1,0))</f>
        <v/>
      </c>
    </row>
    <row r="12976" spans="1:55" x14ac:dyDescent="0.3">
      <c r="A12976" s="76"/>
      <c r="B12976" s="104"/>
      <c r="C12976" s="76"/>
      <c r="D12976" s="77"/>
      <c r="E12976" s="12"/>
      <c r="F12976" s="78"/>
      <c r="G12976" s="77"/>
      <c r="H12976" s="79"/>
      <c r="BA12976" s="5" t="str">
        <f t="shared" si="202"/>
        <v/>
      </c>
      <c r="BB12976" s="5" t="str">
        <f>IF(OR($E12976="",$G12976&lt;&gt;"Ativo"),"",IF(COUNTIFS($E$4:$E12976,$E12976,$A$4:$A12976,$A12976,$G$4:$G12976,"Ativo")=1,1,0))</f>
        <v/>
      </c>
      <c r="BC12976" t="str">
        <f>IF(OR($A12976="",$G12976&lt;&gt;"Ativo"),"",IF(COUNTIFS($A$4:$A12976,$A12976,$G$4:$G12976,"Ativo")=1,1,0))</f>
        <v/>
      </c>
    </row>
    <row r="12977" spans="1:55" x14ac:dyDescent="0.3">
      <c r="A12977" s="76"/>
      <c r="B12977" s="104"/>
      <c r="C12977" s="76"/>
      <c r="D12977" s="77"/>
      <c r="E12977" s="12"/>
      <c r="F12977" s="78"/>
      <c r="G12977" s="77"/>
      <c r="H12977" s="79"/>
      <c r="BA12977" s="5" t="str">
        <f t="shared" si="202"/>
        <v/>
      </c>
      <c r="BB12977" s="5" t="str">
        <f>IF(OR($E12977="",$G12977&lt;&gt;"Ativo"),"",IF(COUNTIFS($E$4:$E12977,$E12977,$A$4:$A12977,$A12977,$G$4:$G12977,"Ativo")=1,1,0))</f>
        <v/>
      </c>
      <c r="BC12977" t="str">
        <f>IF(OR($A12977="",$G12977&lt;&gt;"Ativo"),"",IF(COUNTIFS($A$4:$A12977,$A12977,$G$4:$G12977,"Ativo")=1,1,0))</f>
        <v/>
      </c>
    </row>
    <row r="12978" spans="1:55" x14ac:dyDescent="0.3">
      <c r="A12978" s="76"/>
      <c r="B12978" s="104"/>
      <c r="C12978" s="76"/>
      <c r="D12978" s="77"/>
      <c r="E12978" s="12"/>
      <c r="F12978" s="78"/>
      <c r="G12978" s="77"/>
      <c r="H12978" s="79"/>
      <c r="BA12978" s="5" t="str">
        <f t="shared" si="202"/>
        <v/>
      </c>
      <c r="BB12978" s="5" t="str">
        <f>IF(OR($E12978="",$G12978&lt;&gt;"Ativo"),"",IF(COUNTIFS($E$4:$E12978,$E12978,$A$4:$A12978,$A12978,$G$4:$G12978,"Ativo")=1,1,0))</f>
        <v/>
      </c>
      <c r="BC12978" t="str">
        <f>IF(OR($A12978="",$G12978&lt;&gt;"Ativo"),"",IF(COUNTIFS($A$4:$A12978,$A12978,$G$4:$G12978,"Ativo")=1,1,0))</f>
        <v/>
      </c>
    </row>
    <row r="12979" spans="1:55" x14ac:dyDescent="0.3">
      <c r="A12979" s="76"/>
      <c r="B12979" s="104"/>
      <c r="C12979" s="76"/>
      <c r="D12979" s="77"/>
      <c r="E12979" s="12"/>
      <c r="F12979" s="78"/>
      <c r="G12979" s="77"/>
      <c r="H12979" s="79"/>
      <c r="BA12979" s="5" t="str">
        <f t="shared" si="202"/>
        <v/>
      </c>
      <c r="BB12979" s="5" t="str">
        <f>IF(OR($E12979="",$G12979&lt;&gt;"Ativo"),"",IF(COUNTIFS($E$4:$E12979,$E12979,$A$4:$A12979,$A12979,$G$4:$G12979,"Ativo")=1,1,0))</f>
        <v/>
      </c>
      <c r="BC12979" t="str">
        <f>IF(OR($A12979="",$G12979&lt;&gt;"Ativo"),"",IF(COUNTIFS($A$4:$A12979,$A12979,$G$4:$G12979,"Ativo")=1,1,0))</f>
        <v/>
      </c>
    </row>
    <row r="12980" spans="1:55" x14ac:dyDescent="0.3">
      <c r="A12980" s="76"/>
      <c r="B12980" s="104"/>
      <c r="C12980" s="76"/>
      <c r="D12980" s="77"/>
      <c r="E12980" s="12"/>
      <c r="F12980" s="78"/>
      <c r="G12980" s="77"/>
      <c r="H12980" s="79"/>
      <c r="BA12980" s="5" t="str">
        <f t="shared" si="202"/>
        <v/>
      </c>
      <c r="BB12980" s="5" t="str">
        <f>IF(OR($E12980="",$G12980&lt;&gt;"Ativo"),"",IF(COUNTIFS($E$4:$E12980,$E12980,$A$4:$A12980,$A12980,$G$4:$G12980,"Ativo")=1,1,0))</f>
        <v/>
      </c>
      <c r="BC12980" t="str">
        <f>IF(OR($A12980="",$G12980&lt;&gt;"Ativo"),"",IF(COUNTIFS($A$4:$A12980,$A12980,$G$4:$G12980,"Ativo")=1,1,0))</f>
        <v/>
      </c>
    </row>
    <row r="12981" spans="1:55" x14ac:dyDescent="0.3">
      <c r="A12981" s="76"/>
      <c r="B12981" s="104"/>
      <c r="C12981" s="76"/>
      <c r="D12981" s="77"/>
      <c r="E12981" s="12"/>
      <c r="F12981" s="78"/>
      <c r="G12981" s="77"/>
      <c r="H12981" s="79"/>
      <c r="BA12981" s="5" t="str">
        <f t="shared" si="202"/>
        <v/>
      </c>
      <c r="BB12981" s="5" t="str">
        <f>IF(OR($E12981="",$G12981&lt;&gt;"Ativo"),"",IF(COUNTIFS($E$4:$E12981,$E12981,$A$4:$A12981,$A12981,$G$4:$G12981,"Ativo")=1,1,0))</f>
        <v/>
      </c>
      <c r="BC12981" t="str">
        <f>IF(OR($A12981="",$G12981&lt;&gt;"Ativo"),"",IF(COUNTIFS($A$4:$A12981,$A12981,$G$4:$G12981,"Ativo")=1,1,0))</f>
        <v/>
      </c>
    </row>
    <row r="12982" spans="1:55" x14ac:dyDescent="0.3">
      <c r="A12982" s="76"/>
      <c r="B12982" s="104"/>
      <c r="C12982" s="76"/>
      <c r="D12982" s="77"/>
      <c r="E12982" s="12"/>
      <c r="F12982" s="78"/>
      <c r="G12982" s="77"/>
      <c r="H12982" s="79"/>
      <c r="BA12982" s="5" t="str">
        <f t="shared" si="202"/>
        <v/>
      </c>
      <c r="BB12982" s="5" t="str">
        <f>IF(OR($E12982="",$G12982&lt;&gt;"Ativo"),"",IF(COUNTIFS($E$4:$E12982,$E12982,$A$4:$A12982,$A12982,$G$4:$G12982,"Ativo")=1,1,0))</f>
        <v/>
      </c>
      <c r="BC12982" t="str">
        <f>IF(OR($A12982="",$G12982&lt;&gt;"Ativo"),"",IF(COUNTIFS($A$4:$A12982,$A12982,$G$4:$G12982,"Ativo")=1,1,0))</f>
        <v/>
      </c>
    </row>
    <row r="12983" spans="1:55" x14ac:dyDescent="0.3">
      <c r="A12983" s="76"/>
      <c r="B12983" s="104"/>
      <c r="C12983" s="76"/>
      <c r="D12983" s="77"/>
      <c r="E12983" s="12"/>
      <c r="F12983" s="78"/>
      <c r="G12983" s="77"/>
      <c r="H12983" s="79"/>
      <c r="BA12983" s="5" t="str">
        <f t="shared" si="202"/>
        <v/>
      </c>
      <c r="BB12983" s="5" t="str">
        <f>IF(OR($E12983="",$G12983&lt;&gt;"Ativo"),"",IF(COUNTIFS($E$4:$E12983,$E12983,$A$4:$A12983,$A12983,$G$4:$G12983,"Ativo")=1,1,0))</f>
        <v/>
      </c>
      <c r="BC12983" t="str">
        <f>IF(OR($A12983="",$G12983&lt;&gt;"Ativo"),"",IF(COUNTIFS($A$4:$A12983,$A12983,$G$4:$G12983,"Ativo")=1,1,0))</f>
        <v/>
      </c>
    </row>
    <row r="12984" spans="1:55" x14ac:dyDescent="0.3">
      <c r="A12984" s="76"/>
      <c r="B12984" s="104"/>
      <c r="C12984" s="76"/>
      <c r="D12984" s="77"/>
      <c r="E12984" s="12"/>
      <c r="F12984" s="78"/>
      <c r="G12984" s="77"/>
      <c r="H12984" s="79"/>
      <c r="BA12984" s="5" t="str">
        <f t="shared" si="202"/>
        <v/>
      </c>
      <c r="BB12984" s="5" t="str">
        <f>IF(OR($E12984="",$G12984&lt;&gt;"Ativo"),"",IF(COUNTIFS($E$4:$E12984,$E12984,$A$4:$A12984,$A12984,$G$4:$G12984,"Ativo")=1,1,0))</f>
        <v/>
      </c>
      <c r="BC12984" t="str">
        <f>IF(OR($A12984="",$G12984&lt;&gt;"Ativo"),"",IF(COUNTIFS($A$4:$A12984,$A12984,$G$4:$G12984,"Ativo")=1,1,0))</f>
        <v/>
      </c>
    </row>
    <row r="12985" spans="1:55" x14ac:dyDescent="0.3">
      <c r="A12985" s="76"/>
      <c r="B12985" s="104"/>
      <c r="C12985" s="76"/>
      <c r="D12985" s="77"/>
      <c r="E12985" s="12"/>
      <c r="F12985" s="78"/>
      <c r="G12985" s="77"/>
      <c r="H12985" s="79"/>
      <c r="BA12985" s="5" t="str">
        <f t="shared" si="202"/>
        <v/>
      </c>
      <c r="BB12985" s="5" t="str">
        <f>IF(OR($E12985="",$G12985&lt;&gt;"Ativo"),"",IF(COUNTIFS($E$4:$E12985,$E12985,$A$4:$A12985,$A12985,$G$4:$G12985,"Ativo")=1,1,0))</f>
        <v/>
      </c>
      <c r="BC12985" t="str">
        <f>IF(OR($A12985="",$G12985&lt;&gt;"Ativo"),"",IF(COUNTIFS($A$4:$A12985,$A12985,$G$4:$G12985,"Ativo")=1,1,0))</f>
        <v/>
      </c>
    </row>
    <row r="12986" spans="1:55" x14ac:dyDescent="0.3">
      <c r="A12986" s="76"/>
      <c r="B12986" s="104"/>
      <c r="C12986" s="76"/>
      <c r="D12986" s="77"/>
      <c r="E12986" s="12"/>
      <c r="F12986" s="78"/>
      <c r="G12986" s="77"/>
      <c r="H12986" s="79"/>
      <c r="BA12986" s="5" t="str">
        <f t="shared" si="202"/>
        <v/>
      </c>
      <c r="BB12986" s="5" t="str">
        <f>IF(OR($E12986="",$G12986&lt;&gt;"Ativo"),"",IF(COUNTIFS($E$4:$E12986,$E12986,$A$4:$A12986,$A12986,$G$4:$G12986,"Ativo")=1,1,0))</f>
        <v/>
      </c>
      <c r="BC12986" t="str">
        <f>IF(OR($A12986="",$G12986&lt;&gt;"Ativo"),"",IF(COUNTIFS($A$4:$A12986,$A12986,$G$4:$G12986,"Ativo")=1,1,0))</f>
        <v/>
      </c>
    </row>
    <row r="12987" spans="1:55" x14ac:dyDescent="0.3">
      <c r="A12987" s="76"/>
      <c r="B12987" s="104"/>
      <c r="C12987" s="76"/>
      <c r="D12987" s="77"/>
      <c r="E12987" s="12"/>
      <c r="F12987" s="78"/>
      <c r="G12987" s="77"/>
      <c r="H12987" s="79"/>
      <c r="BA12987" s="5" t="str">
        <f t="shared" si="202"/>
        <v/>
      </c>
      <c r="BB12987" s="5" t="str">
        <f>IF(OR($E12987="",$G12987&lt;&gt;"Ativo"),"",IF(COUNTIFS($E$4:$E12987,$E12987,$A$4:$A12987,$A12987,$G$4:$G12987,"Ativo")=1,1,0))</f>
        <v/>
      </c>
      <c r="BC12987" t="str">
        <f>IF(OR($A12987="",$G12987&lt;&gt;"Ativo"),"",IF(COUNTIFS($A$4:$A12987,$A12987,$G$4:$G12987,"Ativo")=1,1,0))</f>
        <v/>
      </c>
    </row>
    <row r="12988" spans="1:55" x14ac:dyDescent="0.3">
      <c r="A12988" s="76"/>
      <c r="B12988" s="104"/>
      <c r="C12988" s="76"/>
      <c r="D12988" s="77"/>
      <c r="E12988" s="12"/>
      <c r="F12988" s="78"/>
      <c r="G12988" s="77"/>
      <c r="H12988" s="79"/>
      <c r="BA12988" s="5" t="str">
        <f t="shared" si="202"/>
        <v/>
      </c>
      <c r="BB12988" s="5" t="str">
        <f>IF(OR($E12988="",$G12988&lt;&gt;"Ativo"),"",IF(COUNTIFS($E$4:$E12988,$E12988,$A$4:$A12988,$A12988,$G$4:$G12988,"Ativo")=1,1,0))</f>
        <v/>
      </c>
      <c r="BC12988" t="str">
        <f>IF(OR($A12988="",$G12988&lt;&gt;"Ativo"),"",IF(COUNTIFS($A$4:$A12988,$A12988,$G$4:$G12988,"Ativo")=1,1,0))</f>
        <v/>
      </c>
    </row>
    <row r="12989" spans="1:55" x14ac:dyDescent="0.3">
      <c r="A12989" s="76"/>
      <c r="B12989" s="104"/>
      <c r="C12989" s="76"/>
      <c r="D12989" s="77"/>
      <c r="E12989" s="12"/>
      <c r="F12989" s="78"/>
      <c r="G12989" s="77"/>
      <c r="H12989" s="79"/>
      <c r="BA12989" s="5" t="str">
        <f t="shared" si="202"/>
        <v/>
      </c>
      <c r="BB12989" s="5" t="str">
        <f>IF(OR($E12989="",$G12989&lt;&gt;"Ativo"),"",IF(COUNTIFS($E$4:$E12989,$E12989,$A$4:$A12989,$A12989,$G$4:$G12989,"Ativo")=1,1,0))</f>
        <v/>
      </c>
      <c r="BC12989" t="str">
        <f>IF(OR($A12989="",$G12989&lt;&gt;"Ativo"),"",IF(COUNTIFS($A$4:$A12989,$A12989,$G$4:$G12989,"Ativo")=1,1,0))</f>
        <v/>
      </c>
    </row>
    <row r="12990" spans="1:55" x14ac:dyDescent="0.3">
      <c r="A12990" s="76"/>
      <c r="B12990" s="104"/>
      <c r="C12990" s="76"/>
      <c r="D12990" s="77"/>
      <c r="E12990" s="12"/>
      <c r="F12990" s="78"/>
      <c r="G12990" s="77"/>
      <c r="H12990" s="79"/>
      <c r="BA12990" s="5" t="str">
        <f t="shared" si="202"/>
        <v/>
      </c>
      <c r="BB12990" s="5" t="str">
        <f>IF(OR($E12990="",$G12990&lt;&gt;"Ativo"),"",IF(COUNTIFS($E$4:$E12990,$E12990,$A$4:$A12990,$A12990,$G$4:$G12990,"Ativo")=1,1,0))</f>
        <v/>
      </c>
      <c r="BC12990" t="str">
        <f>IF(OR($A12990="",$G12990&lt;&gt;"Ativo"),"",IF(COUNTIFS($A$4:$A12990,$A12990,$G$4:$G12990,"Ativo")=1,1,0))</f>
        <v/>
      </c>
    </row>
    <row r="12991" spans="1:55" x14ac:dyDescent="0.3">
      <c r="A12991" s="76"/>
      <c r="B12991" s="104"/>
      <c r="C12991" s="76"/>
      <c r="D12991" s="77"/>
      <c r="E12991" s="12"/>
      <c r="F12991" s="78"/>
      <c r="G12991" s="77"/>
      <c r="H12991" s="79"/>
      <c r="BA12991" s="5" t="str">
        <f t="shared" si="202"/>
        <v/>
      </c>
      <c r="BB12991" s="5" t="str">
        <f>IF(OR($E12991="",$G12991&lt;&gt;"Ativo"),"",IF(COUNTIFS($E$4:$E12991,$E12991,$A$4:$A12991,$A12991,$G$4:$G12991,"Ativo")=1,1,0))</f>
        <v/>
      </c>
      <c r="BC12991" t="str">
        <f>IF(OR($A12991="",$G12991&lt;&gt;"Ativo"),"",IF(COUNTIFS($A$4:$A12991,$A12991,$G$4:$G12991,"Ativo")=1,1,0))</f>
        <v/>
      </c>
    </row>
    <row r="12992" spans="1:55" x14ac:dyDescent="0.3">
      <c r="A12992" s="76"/>
      <c r="B12992" s="104"/>
      <c r="C12992" s="76"/>
      <c r="D12992" s="77"/>
      <c r="E12992" s="12"/>
      <c r="F12992" s="78"/>
      <c r="G12992" s="77"/>
      <c r="H12992" s="79"/>
      <c r="BA12992" s="5" t="str">
        <f t="shared" si="202"/>
        <v/>
      </c>
      <c r="BB12992" s="5" t="str">
        <f>IF(OR($E12992="",$G12992&lt;&gt;"Ativo"),"",IF(COUNTIFS($E$4:$E12992,$E12992,$A$4:$A12992,$A12992,$G$4:$G12992,"Ativo")=1,1,0))</f>
        <v/>
      </c>
      <c r="BC12992" t="str">
        <f>IF(OR($A12992="",$G12992&lt;&gt;"Ativo"),"",IF(COUNTIFS($A$4:$A12992,$A12992,$G$4:$G12992,"Ativo")=1,1,0))</f>
        <v/>
      </c>
    </row>
    <row r="12993" spans="1:55" x14ac:dyDescent="0.3">
      <c r="A12993" s="76"/>
      <c r="B12993" s="104"/>
      <c r="C12993" s="76"/>
      <c r="D12993" s="77"/>
      <c r="E12993" s="12"/>
      <c r="F12993" s="78"/>
      <c r="G12993" s="77"/>
      <c r="H12993" s="79"/>
      <c r="BA12993" s="5" t="str">
        <f t="shared" si="202"/>
        <v/>
      </c>
      <c r="BB12993" s="5" t="str">
        <f>IF(OR($E12993="",$G12993&lt;&gt;"Ativo"),"",IF(COUNTIFS($E$4:$E12993,$E12993,$A$4:$A12993,$A12993,$G$4:$G12993,"Ativo")=1,1,0))</f>
        <v/>
      </c>
      <c r="BC12993" t="str">
        <f>IF(OR($A12993="",$G12993&lt;&gt;"Ativo"),"",IF(COUNTIFS($A$4:$A12993,$A12993,$G$4:$G12993,"Ativo")=1,1,0))</f>
        <v/>
      </c>
    </row>
    <row r="12994" spans="1:55" x14ac:dyDescent="0.3">
      <c r="A12994" s="76"/>
      <c r="B12994" s="104"/>
      <c r="C12994" s="76"/>
      <c r="D12994" s="77"/>
      <c r="E12994" s="12"/>
      <c r="F12994" s="78"/>
      <c r="G12994" s="77"/>
      <c r="H12994" s="79"/>
      <c r="BA12994" s="5" t="str">
        <f t="shared" si="202"/>
        <v/>
      </c>
      <c r="BB12994" s="5" t="str">
        <f>IF(OR($E12994="",$G12994&lt;&gt;"Ativo"),"",IF(COUNTIFS($E$4:$E12994,$E12994,$A$4:$A12994,$A12994,$G$4:$G12994,"Ativo")=1,1,0))</f>
        <v/>
      </c>
      <c r="BC12994" t="str">
        <f>IF(OR($A12994="",$G12994&lt;&gt;"Ativo"),"",IF(COUNTIFS($A$4:$A12994,$A12994,$G$4:$G12994,"Ativo")=1,1,0))</f>
        <v/>
      </c>
    </row>
    <row r="12995" spans="1:55" x14ac:dyDescent="0.3">
      <c r="A12995" s="76"/>
      <c r="B12995" s="104"/>
      <c r="C12995" s="76"/>
      <c r="D12995" s="77"/>
      <c r="E12995" s="12"/>
      <c r="F12995" s="78"/>
      <c r="G12995" s="77"/>
      <c r="H12995" s="79"/>
      <c r="BA12995" s="5" t="str">
        <f t="shared" si="202"/>
        <v/>
      </c>
      <c r="BB12995" s="5" t="str">
        <f>IF(OR($E12995="",$G12995&lt;&gt;"Ativo"),"",IF(COUNTIFS($E$4:$E12995,$E12995,$A$4:$A12995,$A12995,$G$4:$G12995,"Ativo")=1,1,0))</f>
        <v/>
      </c>
      <c r="BC12995" t="str">
        <f>IF(OR($A12995="",$G12995&lt;&gt;"Ativo"),"",IF(COUNTIFS($A$4:$A12995,$A12995,$G$4:$G12995,"Ativo")=1,1,0))</f>
        <v/>
      </c>
    </row>
    <row r="12996" spans="1:55" x14ac:dyDescent="0.3">
      <c r="A12996" s="76"/>
      <c r="B12996" s="104"/>
      <c r="C12996" s="76"/>
      <c r="D12996" s="77"/>
      <c r="E12996" s="12"/>
      <c r="F12996" s="78"/>
      <c r="G12996" s="77"/>
      <c r="H12996" s="79"/>
      <c r="BA12996" s="5" t="str">
        <f t="shared" ref="BA12996:BA13059" si="203">IF($D12996="","",MID($D12996,4,LEN($D12996)-5))</f>
        <v/>
      </c>
      <c r="BB12996" s="5" t="str">
        <f>IF(OR($E12996="",$G12996&lt;&gt;"Ativo"),"",IF(COUNTIFS($E$4:$E12996,$E12996,$A$4:$A12996,$A12996,$G$4:$G12996,"Ativo")=1,1,0))</f>
        <v/>
      </c>
      <c r="BC12996" t="str">
        <f>IF(OR($A12996="",$G12996&lt;&gt;"Ativo"),"",IF(COUNTIFS($A$4:$A12996,$A12996,$G$4:$G12996,"Ativo")=1,1,0))</f>
        <v/>
      </c>
    </row>
    <row r="12997" spans="1:55" x14ac:dyDescent="0.3">
      <c r="A12997" s="76"/>
      <c r="B12997" s="104"/>
      <c r="C12997" s="76"/>
      <c r="D12997" s="77"/>
      <c r="E12997" s="12"/>
      <c r="F12997" s="78"/>
      <c r="G12997" s="77"/>
      <c r="H12997" s="79"/>
      <c r="BA12997" s="5" t="str">
        <f t="shared" si="203"/>
        <v/>
      </c>
      <c r="BB12997" s="5" t="str">
        <f>IF(OR($E12997="",$G12997&lt;&gt;"Ativo"),"",IF(COUNTIFS($E$4:$E12997,$E12997,$A$4:$A12997,$A12997,$G$4:$G12997,"Ativo")=1,1,0))</f>
        <v/>
      </c>
      <c r="BC12997" t="str">
        <f>IF(OR($A12997="",$G12997&lt;&gt;"Ativo"),"",IF(COUNTIFS($A$4:$A12997,$A12997,$G$4:$G12997,"Ativo")=1,1,0))</f>
        <v/>
      </c>
    </row>
    <row r="12998" spans="1:55" x14ac:dyDescent="0.3">
      <c r="A12998" s="76"/>
      <c r="B12998" s="104"/>
      <c r="C12998" s="76"/>
      <c r="D12998" s="77"/>
      <c r="E12998" s="12"/>
      <c r="F12998" s="78"/>
      <c r="G12998" s="77"/>
      <c r="H12998" s="79"/>
      <c r="BA12998" s="5" t="str">
        <f t="shared" si="203"/>
        <v/>
      </c>
      <c r="BB12998" s="5" t="str">
        <f>IF(OR($E12998="",$G12998&lt;&gt;"Ativo"),"",IF(COUNTIFS($E$4:$E12998,$E12998,$A$4:$A12998,$A12998,$G$4:$G12998,"Ativo")=1,1,0))</f>
        <v/>
      </c>
      <c r="BC12998" t="str">
        <f>IF(OR($A12998="",$G12998&lt;&gt;"Ativo"),"",IF(COUNTIFS($A$4:$A12998,$A12998,$G$4:$G12998,"Ativo")=1,1,0))</f>
        <v/>
      </c>
    </row>
    <row r="12999" spans="1:55" x14ac:dyDescent="0.3">
      <c r="A12999" s="76"/>
      <c r="B12999" s="104"/>
      <c r="C12999" s="76"/>
      <c r="D12999" s="77"/>
      <c r="E12999" s="12"/>
      <c r="F12999" s="78"/>
      <c r="G12999" s="77"/>
      <c r="H12999" s="79"/>
      <c r="BA12999" s="5" t="str">
        <f t="shared" si="203"/>
        <v/>
      </c>
      <c r="BB12999" s="5" t="str">
        <f>IF(OR($E12999="",$G12999&lt;&gt;"Ativo"),"",IF(COUNTIFS($E$4:$E12999,$E12999,$A$4:$A12999,$A12999,$G$4:$G12999,"Ativo")=1,1,0))</f>
        <v/>
      </c>
      <c r="BC12999" t="str">
        <f>IF(OR($A12999="",$G12999&lt;&gt;"Ativo"),"",IF(COUNTIFS($A$4:$A12999,$A12999,$G$4:$G12999,"Ativo")=1,1,0))</f>
        <v/>
      </c>
    </row>
    <row r="13000" spans="1:55" x14ac:dyDescent="0.3">
      <c r="A13000" s="76"/>
      <c r="B13000" s="104"/>
      <c r="C13000" s="76"/>
      <c r="D13000" s="77"/>
      <c r="E13000" s="12"/>
      <c r="F13000" s="78"/>
      <c r="G13000" s="77"/>
      <c r="H13000" s="79"/>
      <c r="BA13000" s="5" t="str">
        <f t="shared" si="203"/>
        <v/>
      </c>
      <c r="BB13000" s="5" t="str">
        <f>IF(OR($E13000="",$G13000&lt;&gt;"Ativo"),"",IF(COUNTIFS($E$4:$E13000,$E13000,$A$4:$A13000,$A13000,$G$4:$G13000,"Ativo")=1,1,0))</f>
        <v/>
      </c>
      <c r="BC13000" t="str">
        <f>IF(OR($A13000="",$G13000&lt;&gt;"Ativo"),"",IF(COUNTIFS($A$4:$A13000,$A13000,$G$4:$G13000,"Ativo")=1,1,0))</f>
        <v/>
      </c>
    </row>
    <row r="13001" spans="1:55" x14ac:dyDescent="0.3">
      <c r="A13001" s="76"/>
      <c r="B13001" s="104"/>
      <c r="C13001" s="76"/>
      <c r="D13001" s="77"/>
      <c r="E13001" s="12"/>
      <c r="F13001" s="78"/>
      <c r="G13001" s="77"/>
      <c r="H13001" s="79"/>
      <c r="BA13001" s="5" t="str">
        <f t="shared" si="203"/>
        <v/>
      </c>
      <c r="BB13001" s="5" t="str">
        <f>IF(OR($E13001="",$G13001&lt;&gt;"Ativo"),"",IF(COUNTIFS($E$4:$E13001,$E13001,$A$4:$A13001,$A13001,$G$4:$G13001,"Ativo")=1,1,0))</f>
        <v/>
      </c>
      <c r="BC13001" t="str">
        <f>IF(OR($A13001="",$G13001&lt;&gt;"Ativo"),"",IF(COUNTIFS($A$4:$A13001,$A13001,$G$4:$G13001,"Ativo")=1,1,0))</f>
        <v/>
      </c>
    </row>
    <row r="13002" spans="1:55" x14ac:dyDescent="0.3">
      <c r="A13002" s="76"/>
      <c r="B13002" s="104"/>
      <c r="C13002" s="76"/>
      <c r="D13002" s="77"/>
      <c r="E13002" s="12"/>
      <c r="F13002" s="78"/>
      <c r="G13002" s="77"/>
      <c r="H13002" s="79"/>
      <c r="BA13002" s="5" t="str">
        <f t="shared" si="203"/>
        <v/>
      </c>
      <c r="BB13002" s="5" t="str">
        <f>IF(OR($E13002="",$G13002&lt;&gt;"Ativo"),"",IF(COUNTIFS($E$4:$E13002,$E13002,$A$4:$A13002,$A13002,$G$4:$G13002,"Ativo")=1,1,0))</f>
        <v/>
      </c>
      <c r="BC13002" t="str">
        <f>IF(OR($A13002="",$G13002&lt;&gt;"Ativo"),"",IF(COUNTIFS($A$4:$A13002,$A13002,$G$4:$G13002,"Ativo")=1,1,0))</f>
        <v/>
      </c>
    </row>
    <row r="13003" spans="1:55" x14ac:dyDescent="0.3">
      <c r="A13003" s="76"/>
      <c r="B13003" s="104"/>
      <c r="C13003" s="76"/>
      <c r="D13003" s="77"/>
      <c r="E13003" s="12"/>
      <c r="F13003" s="78"/>
      <c r="G13003" s="77"/>
      <c r="H13003" s="79"/>
      <c r="BA13003" s="5" t="str">
        <f t="shared" si="203"/>
        <v/>
      </c>
      <c r="BB13003" s="5" t="str">
        <f>IF(OR($E13003="",$G13003&lt;&gt;"Ativo"),"",IF(COUNTIFS($E$4:$E13003,$E13003,$A$4:$A13003,$A13003,$G$4:$G13003,"Ativo")=1,1,0))</f>
        <v/>
      </c>
      <c r="BC13003" t="str">
        <f>IF(OR($A13003="",$G13003&lt;&gt;"Ativo"),"",IF(COUNTIFS($A$4:$A13003,$A13003,$G$4:$G13003,"Ativo")=1,1,0))</f>
        <v/>
      </c>
    </row>
    <row r="13004" spans="1:55" x14ac:dyDescent="0.3">
      <c r="A13004" s="76"/>
      <c r="B13004" s="104"/>
      <c r="C13004" s="76"/>
      <c r="D13004" s="77"/>
      <c r="E13004" s="12"/>
      <c r="F13004" s="78"/>
      <c r="G13004" s="77"/>
      <c r="H13004" s="79"/>
      <c r="BA13004" s="5" t="str">
        <f t="shared" si="203"/>
        <v/>
      </c>
      <c r="BB13004" s="5" t="str">
        <f>IF(OR($E13004="",$G13004&lt;&gt;"Ativo"),"",IF(COUNTIFS($E$4:$E13004,$E13004,$A$4:$A13004,$A13004,$G$4:$G13004,"Ativo")=1,1,0))</f>
        <v/>
      </c>
      <c r="BC13004" t="str">
        <f>IF(OR($A13004="",$G13004&lt;&gt;"Ativo"),"",IF(COUNTIFS($A$4:$A13004,$A13004,$G$4:$G13004,"Ativo")=1,1,0))</f>
        <v/>
      </c>
    </row>
    <row r="13005" spans="1:55" x14ac:dyDescent="0.3">
      <c r="A13005" s="76"/>
      <c r="B13005" s="104"/>
      <c r="C13005" s="76"/>
      <c r="D13005" s="77"/>
      <c r="E13005" s="12"/>
      <c r="F13005" s="78"/>
      <c r="G13005" s="77"/>
      <c r="H13005" s="79"/>
      <c r="BA13005" s="5" t="str">
        <f t="shared" si="203"/>
        <v/>
      </c>
      <c r="BB13005" s="5" t="str">
        <f>IF(OR($E13005="",$G13005&lt;&gt;"Ativo"),"",IF(COUNTIFS($E$4:$E13005,$E13005,$A$4:$A13005,$A13005,$G$4:$G13005,"Ativo")=1,1,0))</f>
        <v/>
      </c>
      <c r="BC13005" t="str">
        <f>IF(OR($A13005="",$G13005&lt;&gt;"Ativo"),"",IF(COUNTIFS($A$4:$A13005,$A13005,$G$4:$G13005,"Ativo")=1,1,0))</f>
        <v/>
      </c>
    </row>
    <row r="13006" spans="1:55" x14ac:dyDescent="0.3">
      <c r="A13006" s="76"/>
      <c r="B13006" s="104"/>
      <c r="C13006" s="76"/>
      <c r="D13006" s="77"/>
      <c r="E13006" s="12"/>
      <c r="F13006" s="78"/>
      <c r="G13006" s="77"/>
      <c r="H13006" s="79"/>
      <c r="BA13006" s="5" t="str">
        <f t="shared" si="203"/>
        <v/>
      </c>
      <c r="BB13006" s="5" t="str">
        <f>IF(OR($E13006="",$G13006&lt;&gt;"Ativo"),"",IF(COUNTIFS($E$4:$E13006,$E13006,$A$4:$A13006,$A13006,$G$4:$G13006,"Ativo")=1,1,0))</f>
        <v/>
      </c>
      <c r="BC13006" t="str">
        <f>IF(OR($A13006="",$G13006&lt;&gt;"Ativo"),"",IF(COUNTIFS($A$4:$A13006,$A13006,$G$4:$G13006,"Ativo")=1,1,0))</f>
        <v/>
      </c>
    </row>
    <row r="13007" spans="1:55" x14ac:dyDescent="0.3">
      <c r="A13007" s="76"/>
      <c r="B13007" s="104"/>
      <c r="C13007" s="76"/>
      <c r="D13007" s="77"/>
      <c r="E13007" s="12"/>
      <c r="F13007" s="78"/>
      <c r="G13007" s="77"/>
      <c r="H13007" s="79"/>
      <c r="BA13007" s="5" t="str">
        <f t="shared" si="203"/>
        <v/>
      </c>
      <c r="BB13007" s="5" t="str">
        <f>IF(OR($E13007="",$G13007&lt;&gt;"Ativo"),"",IF(COUNTIFS($E$4:$E13007,$E13007,$A$4:$A13007,$A13007,$G$4:$G13007,"Ativo")=1,1,0))</f>
        <v/>
      </c>
      <c r="BC13007" t="str">
        <f>IF(OR($A13007="",$G13007&lt;&gt;"Ativo"),"",IF(COUNTIFS($A$4:$A13007,$A13007,$G$4:$G13007,"Ativo")=1,1,0))</f>
        <v/>
      </c>
    </row>
    <row r="13008" spans="1:55" x14ac:dyDescent="0.3">
      <c r="A13008" s="76"/>
      <c r="B13008" s="104"/>
      <c r="C13008" s="76"/>
      <c r="D13008" s="77"/>
      <c r="E13008" s="12"/>
      <c r="F13008" s="78"/>
      <c r="G13008" s="77"/>
      <c r="H13008" s="79"/>
      <c r="BA13008" s="5" t="str">
        <f t="shared" si="203"/>
        <v/>
      </c>
      <c r="BB13008" s="5" t="str">
        <f>IF(OR($E13008="",$G13008&lt;&gt;"Ativo"),"",IF(COUNTIFS($E$4:$E13008,$E13008,$A$4:$A13008,$A13008,$G$4:$G13008,"Ativo")=1,1,0))</f>
        <v/>
      </c>
      <c r="BC13008" t="str">
        <f>IF(OR($A13008="",$G13008&lt;&gt;"Ativo"),"",IF(COUNTIFS($A$4:$A13008,$A13008,$G$4:$G13008,"Ativo")=1,1,0))</f>
        <v/>
      </c>
    </row>
    <row r="13009" spans="1:55" x14ac:dyDescent="0.3">
      <c r="A13009" s="76"/>
      <c r="B13009" s="104"/>
      <c r="C13009" s="76"/>
      <c r="D13009" s="77"/>
      <c r="E13009" s="12"/>
      <c r="F13009" s="78"/>
      <c r="G13009" s="77"/>
      <c r="H13009" s="79"/>
      <c r="BA13009" s="5" t="str">
        <f t="shared" si="203"/>
        <v/>
      </c>
      <c r="BB13009" s="5" t="str">
        <f>IF(OR($E13009="",$G13009&lt;&gt;"Ativo"),"",IF(COUNTIFS($E$4:$E13009,$E13009,$A$4:$A13009,$A13009,$G$4:$G13009,"Ativo")=1,1,0))</f>
        <v/>
      </c>
      <c r="BC13009" t="str">
        <f>IF(OR($A13009="",$G13009&lt;&gt;"Ativo"),"",IF(COUNTIFS($A$4:$A13009,$A13009,$G$4:$G13009,"Ativo")=1,1,0))</f>
        <v/>
      </c>
    </row>
    <row r="13010" spans="1:55" x14ac:dyDescent="0.3">
      <c r="A13010" s="76"/>
      <c r="B13010" s="104"/>
      <c r="C13010" s="76"/>
      <c r="D13010" s="77"/>
      <c r="E13010" s="12"/>
      <c r="F13010" s="78"/>
      <c r="G13010" s="77"/>
      <c r="H13010" s="79"/>
      <c r="BA13010" s="5" t="str">
        <f t="shared" si="203"/>
        <v/>
      </c>
      <c r="BB13010" s="5" t="str">
        <f>IF(OR($E13010="",$G13010&lt;&gt;"Ativo"),"",IF(COUNTIFS($E$4:$E13010,$E13010,$A$4:$A13010,$A13010,$G$4:$G13010,"Ativo")=1,1,0))</f>
        <v/>
      </c>
      <c r="BC13010" t="str">
        <f>IF(OR($A13010="",$G13010&lt;&gt;"Ativo"),"",IF(COUNTIFS($A$4:$A13010,$A13010,$G$4:$G13010,"Ativo")=1,1,0))</f>
        <v/>
      </c>
    </row>
    <row r="13011" spans="1:55" x14ac:dyDescent="0.3">
      <c r="A13011" s="76"/>
      <c r="B13011" s="104"/>
      <c r="C13011" s="76"/>
      <c r="D13011" s="77"/>
      <c r="E13011" s="12"/>
      <c r="F13011" s="78"/>
      <c r="G13011" s="77"/>
      <c r="H13011" s="79"/>
      <c r="BA13011" s="5" t="str">
        <f t="shared" si="203"/>
        <v/>
      </c>
      <c r="BB13011" s="5" t="str">
        <f>IF(OR($E13011="",$G13011&lt;&gt;"Ativo"),"",IF(COUNTIFS($E$4:$E13011,$E13011,$A$4:$A13011,$A13011,$G$4:$G13011,"Ativo")=1,1,0))</f>
        <v/>
      </c>
      <c r="BC13011" t="str">
        <f>IF(OR($A13011="",$G13011&lt;&gt;"Ativo"),"",IF(COUNTIFS($A$4:$A13011,$A13011,$G$4:$G13011,"Ativo")=1,1,0))</f>
        <v/>
      </c>
    </row>
    <row r="13012" spans="1:55" x14ac:dyDescent="0.3">
      <c r="A13012" s="76"/>
      <c r="B13012" s="104"/>
      <c r="C13012" s="76"/>
      <c r="D13012" s="77"/>
      <c r="E13012" s="12"/>
      <c r="F13012" s="78"/>
      <c r="G13012" s="77"/>
      <c r="H13012" s="79"/>
      <c r="BA13012" s="5" t="str">
        <f t="shared" si="203"/>
        <v/>
      </c>
      <c r="BB13012" s="5" t="str">
        <f>IF(OR($E13012="",$G13012&lt;&gt;"Ativo"),"",IF(COUNTIFS($E$4:$E13012,$E13012,$A$4:$A13012,$A13012,$G$4:$G13012,"Ativo")=1,1,0))</f>
        <v/>
      </c>
      <c r="BC13012" t="str">
        <f>IF(OR($A13012="",$G13012&lt;&gt;"Ativo"),"",IF(COUNTIFS($A$4:$A13012,$A13012,$G$4:$G13012,"Ativo")=1,1,0))</f>
        <v/>
      </c>
    </row>
    <row r="13013" spans="1:55" x14ac:dyDescent="0.3">
      <c r="A13013" s="76"/>
      <c r="B13013" s="104"/>
      <c r="C13013" s="76"/>
      <c r="D13013" s="77"/>
      <c r="E13013" s="12"/>
      <c r="F13013" s="78"/>
      <c r="G13013" s="77"/>
      <c r="H13013" s="79"/>
      <c r="BA13013" s="5" t="str">
        <f t="shared" si="203"/>
        <v/>
      </c>
      <c r="BB13013" s="5" t="str">
        <f>IF(OR($E13013="",$G13013&lt;&gt;"Ativo"),"",IF(COUNTIFS($E$4:$E13013,$E13013,$A$4:$A13013,$A13013,$G$4:$G13013,"Ativo")=1,1,0))</f>
        <v/>
      </c>
      <c r="BC13013" t="str">
        <f>IF(OR($A13013="",$G13013&lt;&gt;"Ativo"),"",IF(COUNTIFS($A$4:$A13013,$A13013,$G$4:$G13013,"Ativo")=1,1,0))</f>
        <v/>
      </c>
    </row>
    <row r="13014" spans="1:55" x14ac:dyDescent="0.3">
      <c r="A13014" s="76"/>
      <c r="B13014" s="104"/>
      <c r="C13014" s="76"/>
      <c r="D13014" s="77"/>
      <c r="E13014" s="12"/>
      <c r="F13014" s="78"/>
      <c r="G13014" s="77"/>
      <c r="H13014" s="79"/>
      <c r="BA13014" s="5" t="str">
        <f t="shared" si="203"/>
        <v/>
      </c>
      <c r="BB13014" s="5" t="str">
        <f>IF(OR($E13014="",$G13014&lt;&gt;"Ativo"),"",IF(COUNTIFS($E$4:$E13014,$E13014,$A$4:$A13014,$A13014,$G$4:$G13014,"Ativo")=1,1,0))</f>
        <v/>
      </c>
      <c r="BC13014" t="str">
        <f>IF(OR($A13014="",$G13014&lt;&gt;"Ativo"),"",IF(COUNTIFS($A$4:$A13014,$A13014,$G$4:$G13014,"Ativo")=1,1,0))</f>
        <v/>
      </c>
    </row>
    <row r="13015" spans="1:55" x14ac:dyDescent="0.3">
      <c r="A13015" s="76"/>
      <c r="B13015" s="104"/>
      <c r="C13015" s="76"/>
      <c r="D13015" s="77"/>
      <c r="E13015" s="12"/>
      <c r="F13015" s="78"/>
      <c r="G13015" s="77"/>
      <c r="H13015" s="79"/>
      <c r="BA13015" s="5" t="str">
        <f t="shared" si="203"/>
        <v/>
      </c>
      <c r="BB13015" s="5" t="str">
        <f>IF(OR($E13015="",$G13015&lt;&gt;"Ativo"),"",IF(COUNTIFS($E$4:$E13015,$E13015,$A$4:$A13015,$A13015,$G$4:$G13015,"Ativo")=1,1,0))</f>
        <v/>
      </c>
      <c r="BC13015" t="str">
        <f>IF(OR($A13015="",$G13015&lt;&gt;"Ativo"),"",IF(COUNTIFS($A$4:$A13015,$A13015,$G$4:$G13015,"Ativo")=1,1,0))</f>
        <v/>
      </c>
    </row>
    <row r="13016" spans="1:55" x14ac:dyDescent="0.3">
      <c r="A13016" s="76"/>
      <c r="B13016" s="104"/>
      <c r="C13016" s="76"/>
      <c r="D13016" s="77"/>
      <c r="E13016" s="12"/>
      <c r="F13016" s="78"/>
      <c r="G13016" s="77"/>
      <c r="H13016" s="79"/>
      <c r="BA13016" s="5" t="str">
        <f t="shared" si="203"/>
        <v/>
      </c>
      <c r="BB13016" s="5" t="str">
        <f>IF(OR($E13016="",$G13016&lt;&gt;"Ativo"),"",IF(COUNTIFS($E$4:$E13016,$E13016,$A$4:$A13016,$A13016,$G$4:$G13016,"Ativo")=1,1,0))</f>
        <v/>
      </c>
      <c r="BC13016" t="str">
        <f>IF(OR($A13016="",$G13016&lt;&gt;"Ativo"),"",IF(COUNTIFS($A$4:$A13016,$A13016,$G$4:$G13016,"Ativo")=1,1,0))</f>
        <v/>
      </c>
    </row>
    <row r="13017" spans="1:55" x14ac:dyDescent="0.3">
      <c r="A13017" s="76"/>
      <c r="B13017" s="104"/>
      <c r="C13017" s="76"/>
      <c r="D13017" s="77"/>
      <c r="E13017" s="12"/>
      <c r="F13017" s="78"/>
      <c r="G13017" s="77"/>
      <c r="H13017" s="79"/>
      <c r="BA13017" s="5" t="str">
        <f t="shared" si="203"/>
        <v/>
      </c>
      <c r="BB13017" s="5" t="str">
        <f>IF(OR($E13017="",$G13017&lt;&gt;"Ativo"),"",IF(COUNTIFS($E$4:$E13017,$E13017,$A$4:$A13017,$A13017,$G$4:$G13017,"Ativo")=1,1,0))</f>
        <v/>
      </c>
      <c r="BC13017" t="str">
        <f>IF(OR($A13017="",$G13017&lt;&gt;"Ativo"),"",IF(COUNTIFS($A$4:$A13017,$A13017,$G$4:$G13017,"Ativo")=1,1,0))</f>
        <v/>
      </c>
    </row>
    <row r="13018" spans="1:55" x14ac:dyDescent="0.3">
      <c r="A13018" s="76"/>
      <c r="B13018" s="104"/>
      <c r="C13018" s="76"/>
      <c r="D13018" s="77"/>
      <c r="E13018" s="12"/>
      <c r="F13018" s="78"/>
      <c r="G13018" s="77"/>
      <c r="H13018" s="79"/>
      <c r="BA13018" s="5" t="str">
        <f t="shared" si="203"/>
        <v/>
      </c>
      <c r="BB13018" s="5" t="str">
        <f>IF(OR($E13018="",$G13018&lt;&gt;"Ativo"),"",IF(COUNTIFS($E$4:$E13018,$E13018,$A$4:$A13018,$A13018,$G$4:$G13018,"Ativo")=1,1,0))</f>
        <v/>
      </c>
      <c r="BC13018" t="str">
        <f>IF(OR($A13018="",$G13018&lt;&gt;"Ativo"),"",IF(COUNTIFS($A$4:$A13018,$A13018,$G$4:$G13018,"Ativo")=1,1,0))</f>
        <v/>
      </c>
    </row>
    <row r="13019" spans="1:55" x14ac:dyDescent="0.3">
      <c r="A13019" s="76"/>
      <c r="B13019" s="104"/>
      <c r="C13019" s="76"/>
      <c r="D13019" s="77"/>
      <c r="E13019" s="12"/>
      <c r="F13019" s="78"/>
      <c r="G13019" s="77"/>
      <c r="H13019" s="79"/>
      <c r="BA13019" s="5" t="str">
        <f t="shared" si="203"/>
        <v/>
      </c>
      <c r="BB13019" s="5" t="str">
        <f>IF(OR($E13019="",$G13019&lt;&gt;"Ativo"),"",IF(COUNTIFS($E$4:$E13019,$E13019,$A$4:$A13019,$A13019,$G$4:$G13019,"Ativo")=1,1,0))</f>
        <v/>
      </c>
      <c r="BC13019" t="str">
        <f>IF(OR($A13019="",$G13019&lt;&gt;"Ativo"),"",IF(COUNTIFS($A$4:$A13019,$A13019,$G$4:$G13019,"Ativo")=1,1,0))</f>
        <v/>
      </c>
    </row>
    <row r="13020" spans="1:55" x14ac:dyDescent="0.3">
      <c r="A13020" s="76"/>
      <c r="B13020" s="104"/>
      <c r="C13020" s="76"/>
      <c r="D13020" s="77"/>
      <c r="E13020" s="12"/>
      <c r="F13020" s="78"/>
      <c r="G13020" s="77"/>
      <c r="H13020" s="79"/>
      <c r="BA13020" s="5" t="str">
        <f t="shared" si="203"/>
        <v/>
      </c>
      <c r="BB13020" s="5" t="str">
        <f>IF(OR($E13020="",$G13020&lt;&gt;"Ativo"),"",IF(COUNTIFS($E$4:$E13020,$E13020,$A$4:$A13020,$A13020,$G$4:$G13020,"Ativo")=1,1,0))</f>
        <v/>
      </c>
      <c r="BC13020" t="str">
        <f>IF(OR($A13020="",$G13020&lt;&gt;"Ativo"),"",IF(COUNTIFS($A$4:$A13020,$A13020,$G$4:$G13020,"Ativo")=1,1,0))</f>
        <v/>
      </c>
    </row>
    <row r="13021" spans="1:55" x14ac:dyDescent="0.3">
      <c r="A13021" s="76"/>
      <c r="B13021" s="104"/>
      <c r="C13021" s="76"/>
      <c r="D13021" s="77"/>
      <c r="E13021" s="12"/>
      <c r="F13021" s="78"/>
      <c r="G13021" s="77"/>
      <c r="H13021" s="79"/>
      <c r="BA13021" s="5" t="str">
        <f t="shared" si="203"/>
        <v/>
      </c>
      <c r="BB13021" s="5" t="str">
        <f>IF(OR($E13021="",$G13021&lt;&gt;"Ativo"),"",IF(COUNTIFS($E$4:$E13021,$E13021,$A$4:$A13021,$A13021,$G$4:$G13021,"Ativo")=1,1,0))</f>
        <v/>
      </c>
      <c r="BC13021" t="str">
        <f>IF(OR($A13021="",$G13021&lt;&gt;"Ativo"),"",IF(COUNTIFS($A$4:$A13021,$A13021,$G$4:$G13021,"Ativo")=1,1,0))</f>
        <v/>
      </c>
    </row>
    <row r="13022" spans="1:55" x14ac:dyDescent="0.3">
      <c r="A13022" s="76"/>
      <c r="B13022" s="104"/>
      <c r="C13022" s="76"/>
      <c r="D13022" s="77"/>
      <c r="E13022" s="12"/>
      <c r="F13022" s="78"/>
      <c r="G13022" s="77"/>
      <c r="H13022" s="79"/>
      <c r="BA13022" s="5" t="str">
        <f t="shared" si="203"/>
        <v/>
      </c>
      <c r="BB13022" s="5" t="str">
        <f>IF(OR($E13022="",$G13022&lt;&gt;"Ativo"),"",IF(COUNTIFS($E$4:$E13022,$E13022,$A$4:$A13022,$A13022,$G$4:$G13022,"Ativo")=1,1,0))</f>
        <v/>
      </c>
      <c r="BC13022" t="str">
        <f>IF(OR($A13022="",$G13022&lt;&gt;"Ativo"),"",IF(COUNTIFS($A$4:$A13022,$A13022,$G$4:$G13022,"Ativo")=1,1,0))</f>
        <v/>
      </c>
    </row>
    <row r="13023" spans="1:55" x14ac:dyDescent="0.3">
      <c r="A13023" s="76"/>
      <c r="B13023" s="104"/>
      <c r="C13023" s="76"/>
      <c r="D13023" s="77"/>
      <c r="E13023" s="12"/>
      <c r="F13023" s="78"/>
      <c r="G13023" s="77"/>
      <c r="H13023" s="79"/>
      <c r="BA13023" s="5" t="str">
        <f t="shared" si="203"/>
        <v/>
      </c>
      <c r="BB13023" s="5" t="str">
        <f>IF(OR($E13023="",$G13023&lt;&gt;"Ativo"),"",IF(COUNTIFS($E$4:$E13023,$E13023,$A$4:$A13023,$A13023,$G$4:$G13023,"Ativo")=1,1,0))</f>
        <v/>
      </c>
      <c r="BC13023" t="str">
        <f>IF(OR($A13023="",$G13023&lt;&gt;"Ativo"),"",IF(COUNTIFS($A$4:$A13023,$A13023,$G$4:$G13023,"Ativo")=1,1,0))</f>
        <v/>
      </c>
    </row>
    <row r="13024" spans="1:55" x14ac:dyDescent="0.3">
      <c r="A13024" s="76"/>
      <c r="B13024" s="104"/>
      <c r="C13024" s="76"/>
      <c r="D13024" s="77"/>
      <c r="E13024" s="12"/>
      <c r="F13024" s="78"/>
      <c r="G13024" s="77"/>
      <c r="H13024" s="79"/>
      <c r="BA13024" s="5" t="str">
        <f t="shared" si="203"/>
        <v/>
      </c>
      <c r="BB13024" s="5" t="str">
        <f>IF(OR($E13024="",$G13024&lt;&gt;"Ativo"),"",IF(COUNTIFS($E$4:$E13024,$E13024,$A$4:$A13024,$A13024,$G$4:$G13024,"Ativo")=1,1,0))</f>
        <v/>
      </c>
      <c r="BC13024" t="str">
        <f>IF(OR($A13024="",$G13024&lt;&gt;"Ativo"),"",IF(COUNTIFS($A$4:$A13024,$A13024,$G$4:$G13024,"Ativo")=1,1,0))</f>
        <v/>
      </c>
    </row>
    <row r="13025" spans="1:55" x14ac:dyDescent="0.3">
      <c r="A13025" s="76"/>
      <c r="B13025" s="104"/>
      <c r="C13025" s="76"/>
      <c r="D13025" s="77"/>
      <c r="E13025" s="12"/>
      <c r="F13025" s="78"/>
      <c r="G13025" s="77"/>
      <c r="H13025" s="79"/>
      <c r="BA13025" s="5" t="str">
        <f t="shared" si="203"/>
        <v/>
      </c>
      <c r="BB13025" s="5" t="str">
        <f>IF(OR($E13025="",$G13025&lt;&gt;"Ativo"),"",IF(COUNTIFS($E$4:$E13025,$E13025,$A$4:$A13025,$A13025,$G$4:$G13025,"Ativo")=1,1,0))</f>
        <v/>
      </c>
      <c r="BC13025" t="str">
        <f>IF(OR($A13025="",$G13025&lt;&gt;"Ativo"),"",IF(COUNTIFS($A$4:$A13025,$A13025,$G$4:$G13025,"Ativo")=1,1,0))</f>
        <v/>
      </c>
    </row>
    <row r="13026" spans="1:55" x14ac:dyDescent="0.3">
      <c r="A13026" s="76"/>
      <c r="B13026" s="104"/>
      <c r="C13026" s="76"/>
      <c r="D13026" s="77"/>
      <c r="E13026" s="12"/>
      <c r="F13026" s="78"/>
      <c r="G13026" s="77"/>
      <c r="H13026" s="79"/>
      <c r="BA13026" s="5" t="str">
        <f t="shared" si="203"/>
        <v/>
      </c>
      <c r="BB13026" s="5" t="str">
        <f>IF(OR($E13026="",$G13026&lt;&gt;"Ativo"),"",IF(COUNTIFS($E$4:$E13026,$E13026,$A$4:$A13026,$A13026,$G$4:$G13026,"Ativo")=1,1,0))</f>
        <v/>
      </c>
      <c r="BC13026" t="str">
        <f>IF(OR($A13026="",$G13026&lt;&gt;"Ativo"),"",IF(COUNTIFS($A$4:$A13026,$A13026,$G$4:$G13026,"Ativo")=1,1,0))</f>
        <v/>
      </c>
    </row>
    <row r="13027" spans="1:55" x14ac:dyDescent="0.3">
      <c r="A13027" s="76"/>
      <c r="B13027" s="104"/>
      <c r="C13027" s="76"/>
      <c r="D13027" s="77"/>
      <c r="E13027" s="12"/>
      <c r="F13027" s="78"/>
      <c r="G13027" s="77"/>
      <c r="H13027" s="79"/>
      <c r="BA13027" s="5" t="str">
        <f t="shared" si="203"/>
        <v/>
      </c>
      <c r="BB13027" s="5" t="str">
        <f>IF(OR($E13027="",$G13027&lt;&gt;"Ativo"),"",IF(COUNTIFS($E$4:$E13027,$E13027,$A$4:$A13027,$A13027,$G$4:$G13027,"Ativo")=1,1,0))</f>
        <v/>
      </c>
      <c r="BC13027" t="str">
        <f>IF(OR($A13027="",$G13027&lt;&gt;"Ativo"),"",IF(COUNTIFS($A$4:$A13027,$A13027,$G$4:$G13027,"Ativo")=1,1,0))</f>
        <v/>
      </c>
    </row>
    <row r="13028" spans="1:55" x14ac:dyDescent="0.3">
      <c r="A13028" s="76"/>
      <c r="B13028" s="104"/>
      <c r="C13028" s="76"/>
      <c r="D13028" s="77"/>
      <c r="E13028" s="12"/>
      <c r="F13028" s="78"/>
      <c r="G13028" s="77"/>
      <c r="H13028" s="79"/>
      <c r="BA13028" s="5" t="str">
        <f t="shared" si="203"/>
        <v/>
      </c>
      <c r="BB13028" s="5" t="str">
        <f>IF(OR($E13028="",$G13028&lt;&gt;"Ativo"),"",IF(COUNTIFS($E$4:$E13028,$E13028,$A$4:$A13028,$A13028,$G$4:$G13028,"Ativo")=1,1,0))</f>
        <v/>
      </c>
      <c r="BC13028" t="str">
        <f>IF(OR($A13028="",$G13028&lt;&gt;"Ativo"),"",IF(COUNTIFS($A$4:$A13028,$A13028,$G$4:$G13028,"Ativo")=1,1,0))</f>
        <v/>
      </c>
    </row>
    <row r="13029" spans="1:55" x14ac:dyDescent="0.3">
      <c r="A13029" s="76"/>
      <c r="B13029" s="104"/>
      <c r="C13029" s="76"/>
      <c r="D13029" s="77"/>
      <c r="E13029" s="12"/>
      <c r="F13029" s="78"/>
      <c r="G13029" s="77"/>
      <c r="H13029" s="79"/>
      <c r="BA13029" s="5" t="str">
        <f t="shared" si="203"/>
        <v/>
      </c>
      <c r="BB13029" s="5" t="str">
        <f>IF(OR($E13029="",$G13029&lt;&gt;"Ativo"),"",IF(COUNTIFS($E$4:$E13029,$E13029,$A$4:$A13029,$A13029,$G$4:$G13029,"Ativo")=1,1,0))</f>
        <v/>
      </c>
      <c r="BC13029" t="str">
        <f>IF(OR($A13029="",$G13029&lt;&gt;"Ativo"),"",IF(COUNTIFS($A$4:$A13029,$A13029,$G$4:$G13029,"Ativo")=1,1,0))</f>
        <v/>
      </c>
    </row>
    <row r="13030" spans="1:55" x14ac:dyDescent="0.3">
      <c r="A13030" s="76"/>
      <c r="B13030" s="104"/>
      <c r="C13030" s="76"/>
      <c r="D13030" s="77"/>
      <c r="E13030" s="12"/>
      <c r="F13030" s="78"/>
      <c r="G13030" s="77"/>
      <c r="H13030" s="79"/>
      <c r="BA13030" s="5" t="str">
        <f t="shared" si="203"/>
        <v/>
      </c>
      <c r="BB13030" s="5" t="str">
        <f>IF(OR($E13030="",$G13030&lt;&gt;"Ativo"),"",IF(COUNTIFS($E$4:$E13030,$E13030,$A$4:$A13030,$A13030,$G$4:$G13030,"Ativo")=1,1,0))</f>
        <v/>
      </c>
      <c r="BC13030" t="str">
        <f>IF(OR($A13030="",$G13030&lt;&gt;"Ativo"),"",IF(COUNTIFS($A$4:$A13030,$A13030,$G$4:$G13030,"Ativo")=1,1,0))</f>
        <v/>
      </c>
    </row>
    <row r="13031" spans="1:55" x14ac:dyDescent="0.3">
      <c r="A13031" s="76"/>
      <c r="B13031" s="104"/>
      <c r="C13031" s="76"/>
      <c r="D13031" s="77"/>
      <c r="E13031" s="12"/>
      <c r="F13031" s="78"/>
      <c r="G13031" s="77"/>
      <c r="H13031" s="79"/>
      <c r="BA13031" s="5" t="str">
        <f t="shared" si="203"/>
        <v/>
      </c>
      <c r="BB13031" s="5" t="str">
        <f>IF(OR($E13031="",$G13031&lt;&gt;"Ativo"),"",IF(COUNTIFS($E$4:$E13031,$E13031,$A$4:$A13031,$A13031,$G$4:$G13031,"Ativo")=1,1,0))</f>
        <v/>
      </c>
      <c r="BC13031" t="str">
        <f>IF(OR($A13031="",$G13031&lt;&gt;"Ativo"),"",IF(COUNTIFS($A$4:$A13031,$A13031,$G$4:$G13031,"Ativo")=1,1,0))</f>
        <v/>
      </c>
    </row>
    <row r="13032" spans="1:55" x14ac:dyDescent="0.3">
      <c r="A13032" s="76"/>
      <c r="B13032" s="104"/>
      <c r="C13032" s="76"/>
      <c r="D13032" s="77"/>
      <c r="E13032" s="12"/>
      <c r="F13032" s="78"/>
      <c r="G13032" s="77"/>
      <c r="H13032" s="79"/>
      <c r="BA13032" s="5" t="str">
        <f t="shared" si="203"/>
        <v/>
      </c>
      <c r="BB13032" s="5" t="str">
        <f>IF(OR($E13032="",$G13032&lt;&gt;"Ativo"),"",IF(COUNTIFS($E$4:$E13032,$E13032,$A$4:$A13032,$A13032,$G$4:$G13032,"Ativo")=1,1,0))</f>
        <v/>
      </c>
      <c r="BC13032" t="str">
        <f>IF(OR($A13032="",$G13032&lt;&gt;"Ativo"),"",IF(COUNTIFS($A$4:$A13032,$A13032,$G$4:$G13032,"Ativo")=1,1,0))</f>
        <v/>
      </c>
    </row>
    <row r="13033" spans="1:55" x14ac:dyDescent="0.3">
      <c r="A13033" s="76"/>
      <c r="B13033" s="104"/>
      <c r="C13033" s="76"/>
      <c r="D13033" s="77"/>
      <c r="E13033" s="12"/>
      <c r="F13033" s="78"/>
      <c r="G13033" s="77"/>
      <c r="H13033" s="79"/>
      <c r="BA13033" s="5" t="str">
        <f t="shared" si="203"/>
        <v/>
      </c>
      <c r="BB13033" s="5" t="str">
        <f>IF(OR($E13033="",$G13033&lt;&gt;"Ativo"),"",IF(COUNTIFS($E$4:$E13033,$E13033,$A$4:$A13033,$A13033,$G$4:$G13033,"Ativo")=1,1,0))</f>
        <v/>
      </c>
      <c r="BC13033" t="str">
        <f>IF(OR($A13033="",$G13033&lt;&gt;"Ativo"),"",IF(COUNTIFS($A$4:$A13033,$A13033,$G$4:$G13033,"Ativo")=1,1,0))</f>
        <v/>
      </c>
    </row>
    <row r="13034" spans="1:55" x14ac:dyDescent="0.3">
      <c r="A13034" s="76"/>
      <c r="B13034" s="104"/>
      <c r="C13034" s="76"/>
      <c r="D13034" s="77"/>
      <c r="E13034" s="12"/>
      <c r="F13034" s="78"/>
      <c r="G13034" s="77"/>
      <c r="H13034" s="79"/>
      <c r="BA13034" s="5" t="str">
        <f t="shared" si="203"/>
        <v/>
      </c>
      <c r="BB13034" s="5" t="str">
        <f>IF(OR($E13034="",$G13034&lt;&gt;"Ativo"),"",IF(COUNTIFS($E$4:$E13034,$E13034,$A$4:$A13034,$A13034,$G$4:$G13034,"Ativo")=1,1,0))</f>
        <v/>
      </c>
      <c r="BC13034" t="str">
        <f>IF(OR($A13034="",$G13034&lt;&gt;"Ativo"),"",IF(COUNTIFS($A$4:$A13034,$A13034,$G$4:$G13034,"Ativo")=1,1,0))</f>
        <v/>
      </c>
    </row>
    <row r="13035" spans="1:55" x14ac:dyDescent="0.3">
      <c r="A13035" s="76"/>
      <c r="B13035" s="104"/>
      <c r="C13035" s="76"/>
      <c r="D13035" s="77"/>
      <c r="E13035" s="12"/>
      <c r="F13035" s="78"/>
      <c r="G13035" s="77"/>
      <c r="H13035" s="79"/>
      <c r="BA13035" s="5" t="str">
        <f t="shared" si="203"/>
        <v/>
      </c>
      <c r="BB13035" s="5" t="str">
        <f>IF(OR($E13035="",$G13035&lt;&gt;"Ativo"),"",IF(COUNTIFS($E$4:$E13035,$E13035,$A$4:$A13035,$A13035,$G$4:$G13035,"Ativo")=1,1,0))</f>
        <v/>
      </c>
      <c r="BC13035" t="str">
        <f>IF(OR($A13035="",$G13035&lt;&gt;"Ativo"),"",IF(COUNTIFS($A$4:$A13035,$A13035,$G$4:$G13035,"Ativo")=1,1,0))</f>
        <v/>
      </c>
    </row>
    <row r="13036" spans="1:55" x14ac:dyDescent="0.3">
      <c r="A13036" s="76"/>
      <c r="B13036" s="104"/>
      <c r="C13036" s="76"/>
      <c r="D13036" s="77"/>
      <c r="E13036" s="12"/>
      <c r="F13036" s="78"/>
      <c r="G13036" s="77"/>
      <c r="H13036" s="79"/>
      <c r="BA13036" s="5" t="str">
        <f t="shared" si="203"/>
        <v/>
      </c>
      <c r="BB13036" s="5" t="str">
        <f>IF(OR($E13036="",$G13036&lt;&gt;"Ativo"),"",IF(COUNTIFS($E$4:$E13036,$E13036,$A$4:$A13036,$A13036,$G$4:$G13036,"Ativo")=1,1,0))</f>
        <v/>
      </c>
      <c r="BC13036" t="str">
        <f>IF(OR($A13036="",$G13036&lt;&gt;"Ativo"),"",IF(COUNTIFS($A$4:$A13036,$A13036,$G$4:$G13036,"Ativo")=1,1,0))</f>
        <v/>
      </c>
    </row>
    <row r="13037" spans="1:55" x14ac:dyDescent="0.3">
      <c r="A13037" s="76"/>
      <c r="B13037" s="104"/>
      <c r="C13037" s="76"/>
      <c r="D13037" s="77"/>
      <c r="E13037" s="12"/>
      <c r="F13037" s="78"/>
      <c r="G13037" s="77"/>
      <c r="H13037" s="79"/>
      <c r="BA13037" s="5" t="str">
        <f t="shared" si="203"/>
        <v/>
      </c>
      <c r="BB13037" s="5" t="str">
        <f>IF(OR($E13037="",$G13037&lt;&gt;"Ativo"),"",IF(COUNTIFS($E$4:$E13037,$E13037,$A$4:$A13037,$A13037,$G$4:$G13037,"Ativo")=1,1,0))</f>
        <v/>
      </c>
      <c r="BC13037" t="str">
        <f>IF(OR($A13037="",$G13037&lt;&gt;"Ativo"),"",IF(COUNTIFS($A$4:$A13037,$A13037,$G$4:$G13037,"Ativo")=1,1,0))</f>
        <v/>
      </c>
    </row>
    <row r="13038" spans="1:55" x14ac:dyDescent="0.3">
      <c r="A13038" s="76"/>
      <c r="B13038" s="104"/>
      <c r="C13038" s="76"/>
      <c r="D13038" s="77"/>
      <c r="E13038" s="12"/>
      <c r="F13038" s="78"/>
      <c r="G13038" s="77"/>
      <c r="H13038" s="79"/>
      <c r="BA13038" s="5" t="str">
        <f t="shared" si="203"/>
        <v/>
      </c>
      <c r="BB13038" s="5" t="str">
        <f>IF(OR($E13038="",$G13038&lt;&gt;"Ativo"),"",IF(COUNTIFS($E$4:$E13038,$E13038,$A$4:$A13038,$A13038,$G$4:$G13038,"Ativo")=1,1,0))</f>
        <v/>
      </c>
      <c r="BC13038" t="str">
        <f>IF(OR($A13038="",$G13038&lt;&gt;"Ativo"),"",IF(COUNTIFS($A$4:$A13038,$A13038,$G$4:$G13038,"Ativo")=1,1,0))</f>
        <v/>
      </c>
    </row>
    <row r="13039" spans="1:55" x14ac:dyDescent="0.3">
      <c r="A13039" s="76"/>
      <c r="B13039" s="104"/>
      <c r="C13039" s="76"/>
      <c r="D13039" s="77"/>
      <c r="E13039" s="12"/>
      <c r="F13039" s="78"/>
      <c r="G13039" s="77"/>
      <c r="H13039" s="79"/>
      <c r="BA13039" s="5" t="str">
        <f t="shared" si="203"/>
        <v/>
      </c>
      <c r="BB13039" s="5" t="str">
        <f>IF(OR($E13039="",$G13039&lt;&gt;"Ativo"),"",IF(COUNTIFS($E$4:$E13039,$E13039,$A$4:$A13039,$A13039,$G$4:$G13039,"Ativo")=1,1,0))</f>
        <v/>
      </c>
      <c r="BC13039" t="str">
        <f>IF(OR($A13039="",$G13039&lt;&gt;"Ativo"),"",IF(COUNTIFS($A$4:$A13039,$A13039,$G$4:$G13039,"Ativo")=1,1,0))</f>
        <v/>
      </c>
    </row>
    <row r="13040" spans="1:55" x14ac:dyDescent="0.3">
      <c r="A13040" s="76"/>
      <c r="B13040" s="104"/>
      <c r="C13040" s="76"/>
      <c r="D13040" s="77"/>
      <c r="E13040" s="12"/>
      <c r="F13040" s="78"/>
      <c r="G13040" s="77"/>
      <c r="H13040" s="79"/>
      <c r="BA13040" s="5" t="str">
        <f t="shared" si="203"/>
        <v/>
      </c>
      <c r="BB13040" s="5" t="str">
        <f>IF(OR($E13040="",$G13040&lt;&gt;"Ativo"),"",IF(COUNTIFS($E$4:$E13040,$E13040,$A$4:$A13040,$A13040,$G$4:$G13040,"Ativo")=1,1,0))</f>
        <v/>
      </c>
      <c r="BC13040" t="str">
        <f>IF(OR($A13040="",$G13040&lt;&gt;"Ativo"),"",IF(COUNTIFS($A$4:$A13040,$A13040,$G$4:$G13040,"Ativo")=1,1,0))</f>
        <v/>
      </c>
    </row>
    <row r="13041" spans="1:55" x14ac:dyDescent="0.3">
      <c r="A13041" s="76"/>
      <c r="B13041" s="104"/>
      <c r="C13041" s="76"/>
      <c r="D13041" s="77"/>
      <c r="E13041" s="12"/>
      <c r="F13041" s="78"/>
      <c r="G13041" s="77"/>
      <c r="H13041" s="79"/>
      <c r="BA13041" s="5" t="str">
        <f t="shared" si="203"/>
        <v/>
      </c>
      <c r="BB13041" s="5" t="str">
        <f>IF(OR($E13041="",$G13041&lt;&gt;"Ativo"),"",IF(COUNTIFS($E$4:$E13041,$E13041,$A$4:$A13041,$A13041,$G$4:$G13041,"Ativo")=1,1,0))</f>
        <v/>
      </c>
      <c r="BC13041" t="str">
        <f>IF(OR($A13041="",$G13041&lt;&gt;"Ativo"),"",IF(COUNTIFS($A$4:$A13041,$A13041,$G$4:$G13041,"Ativo")=1,1,0))</f>
        <v/>
      </c>
    </row>
    <row r="13042" spans="1:55" x14ac:dyDescent="0.3">
      <c r="A13042" s="76"/>
      <c r="B13042" s="104"/>
      <c r="C13042" s="76"/>
      <c r="D13042" s="77"/>
      <c r="E13042" s="12"/>
      <c r="F13042" s="78"/>
      <c r="G13042" s="77"/>
      <c r="H13042" s="79"/>
      <c r="BA13042" s="5" t="str">
        <f t="shared" si="203"/>
        <v/>
      </c>
      <c r="BB13042" s="5" t="str">
        <f>IF(OR($E13042="",$G13042&lt;&gt;"Ativo"),"",IF(COUNTIFS($E$4:$E13042,$E13042,$A$4:$A13042,$A13042,$G$4:$G13042,"Ativo")=1,1,0))</f>
        <v/>
      </c>
      <c r="BC13042" t="str">
        <f>IF(OR($A13042="",$G13042&lt;&gt;"Ativo"),"",IF(COUNTIFS($A$4:$A13042,$A13042,$G$4:$G13042,"Ativo")=1,1,0))</f>
        <v/>
      </c>
    </row>
    <row r="13043" spans="1:55" x14ac:dyDescent="0.3">
      <c r="A13043" s="76"/>
      <c r="B13043" s="104"/>
      <c r="C13043" s="76"/>
      <c r="D13043" s="77"/>
      <c r="E13043" s="12"/>
      <c r="F13043" s="78"/>
      <c r="G13043" s="77"/>
      <c r="H13043" s="79"/>
      <c r="BA13043" s="5" t="str">
        <f t="shared" si="203"/>
        <v/>
      </c>
      <c r="BB13043" s="5" t="str">
        <f>IF(OR($E13043="",$G13043&lt;&gt;"Ativo"),"",IF(COUNTIFS($E$4:$E13043,$E13043,$A$4:$A13043,$A13043,$G$4:$G13043,"Ativo")=1,1,0))</f>
        <v/>
      </c>
      <c r="BC13043" t="str">
        <f>IF(OR($A13043="",$G13043&lt;&gt;"Ativo"),"",IF(COUNTIFS($A$4:$A13043,$A13043,$G$4:$G13043,"Ativo")=1,1,0))</f>
        <v/>
      </c>
    </row>
    <row r="13044" spans="1:55" x14ac:dyDescent="0.3">
      <c r="A13044" s="76"/>
      <c r="B13044" s="104"/>
      <c r="C13044" s="76"/>
      <c r="D13044" s="77"/>
      <c r="E13044" s="12"/>
      <c r="F13044" s="78"/>
      <c r="G13044" s="77"/>
      <c r="H13044" s="79"/>
      <c r="BA13044" s="5" t="str">
        <f t="shared" si="203"/>
        <v/>
      </c>
      <c r="BB13044" s="5" t="str">
        <f>IF(OR($E13044="",$G13044&lt;&gt;"Ativo"),"",IF(COUNTIFS($E$4:$E13044,$E13044,$A$4:$A13044,$A13044,$G$4:$G13044,"Ativo")=1,1,0))</f>
        <v/>
      </c>
      <c r="BC13044" t="str">
        <f>IF(OR($A13044="",$G13044&lt;&gt;"Ativo"),"",IF(COUNTIFS($A$4:$A13044,$A13044,$G$4:$G13044,"Ativo")=1,1,0))</f>
        <v/>
      </c>
    </row>
    <row r="13045" spans="1:55" x14ac:dyDescent="0.3">
      <c r="A13045" s="76"/>
      <c r="B13045" s="104"/>
      <c r="C13045" s="76"/>
      <c r="D13045" s="77"/>
      <c r="E13045" s="12"/>
      <c r="F13045" s="78"/>
      <c r="G13045" s="77"/>
      <c r="H13045" s="79"/>
      <c r="BA13045" s="5" t="str">
        <f t="shared" si="203"/>
        <v/>
      </c>
      <c r="BB13045" s="5" t="str">
        <f>IF(OR($E13045="",$G13045&lt;&gt;"Ativo"),"",IF(COUNTIFS($E$4:$E13045,$E13045,$A$4:$A13045,$A13045,$G$4:$G13045,"Ativo")=1,1,0))</f>
        <v/>
      </c>
      <c r="BC13045" t="str">
        <f>IF(OR($A13045="",$G13045&lt;&gt;"Ativo"),"",IF(COUNTIFS($A$4:$A13045,$A13045,$G$4:$G13045,"Ativo")=1,1,0))</f>
        <v/>
      </c>
    </row>
    <row r="13046" spans="1:55" x14ac:dyDescent="0.3">
      <c r="A13046" s="76"/>
      <c r="B13046" s="104"/>
      <c r="C13046" s="76"/>
      <c r="D13046" s="77"/>
      <c r="E13046" s="12"/>
      <c r="F13046" s="78"/>
      <c r="G13046" s="77"/>
      <c r="H13046" s="79"/>
      <c r="BA13046" s="5" t="str">
        <f t="shared" si="203"/>
        <v/>
      </c>
      <c r="BB13046" s="5" t="str">
        <f>IF(OR($E13046="",$G13046&lt;&gt;"Ativo"),"",IF(COUNTIFS($E$4:$E13046,$E13046,$A$4:$A13046,$A13046,$G$4:$G13046,"Ativo")=1,1,0))</f>
        <v/>
      </c>
      <c r="BC13046" t="str">
        <f>IF(OR($A13046="",$G13046&lt;&gt;"Ativo"),"",IF(COUNTIFS($A$4:$A13046,$A13046,$G$4:$G13046,"Ativo")=1,1,0))</f>
        <v/>
      </c>
    </row>
    <row r="13047" spans="1:55" x14ac:dyDescent="0.3">
      <c r="A13047" s="76"/>
      <c r="B13047" s="104"/>
      <c r="C13047" s="76"/>
      <c r="D13047" s="77"/>
      <c r="E13047" s="12"/>
      <c r="F13047" s="78"/>
      <c r="G13047" s="77"/>
      <c r="H13047" s="79"/>
      <c r="BA13047" s="5" t="str">
        <f t="shared" si="203"/>
        <v/>
      </c>
      <c r="BB13047" s="5" t="str">
        <f>IF(OR($E13047="",$G13047&lt;&gt;"Ativo"),"",IF(COUNTIFS($E$4:$E13047,$E13047,$A$4:$A13047,$A13047,$G$4:$G13047,"Ativo")=1,1,0))</f>
        <v/>
      </c>
      <c r="BC13047" t="str">
        <f>IF(OR($A13047="",$G13047&lt;&gt;"Ativo"),"",IF(COUNTIFS($A$4:$A13047,$A13047,$G$4:$G13047,"Ativo")=1,1,0))</f>
        <v/>
      </c>
    </row>
    <row r="13048" spans="1:55" x14ac:dyDescent="0.3">
      <c r="A13048" s="76"/>
      <c r="B13048" s="104"/>
      <c r="C13048" s="76"/>
      <c r="D13048" s="77"/>
      <c r="E13048" s="12"/>
      <c r="F13048" s="78"/>
      <c r="G13048" s="77"/>
      <c r="H13048" s="79"/>
      <c r="BA13048" s="5" t="str">
        <f t="shared" si="203"/>
        <v/>
      </c>
      <c r="BB13048" s="5" t="str">
        <f>IF(OR($E13048="",$G13048&lt;&gt;"Ativo"),"",IF(COUNTIFS($E$4:$E13048,$E13048,$A$4:$A13048,$A13048,$G$4:$G13048,"Ativo")=1,1,0))</f>
        <v/>
      </c>
      <c r="BC13048" t="str">
        <f>IF(OR($A13048="",$G13048&lt;&gt;"Ativo"),"",IF(COUNTIFS($A$4:$A13048,$A13048,$G$4:$G13048,"Ativo")=1,1,0))</f>
        <v/>
      </c>
    </row>
    <row r="13049" spans="1:55" x14ac:dyDescent="0.3">
      <c r="A13049" s="76"/>
      <c r="B13049" s="104"/>
      <c r="C13049" s="76"/>
      <c r="D13049" s="77"/>
      <c r="E13049" s="12"/>
      <c r="F13049" s="78"/>
      <c r="G13049" s="77"/>
      <c r="H13049" s="79"/>
      <c r="BA13049" s="5" t="str">
        <f t="shared" si="203"/>
        <v/>
      </c>
      <c r="BB13049" s="5" t="str">
        <f>IF(OR($E13049="",$G13049&lt;&gt;"Ativo"),"",IF(COUNTIFS($E$4:$E13049,$E13049,$A$4:$A13049,$A13049,$G$4:$G13049,"Ativo")=1,1,0))</f>
        <v/>
      </c>
      <c r="BC13049" t="str">
        <f>IF(OR($A13049="",$G13049&lt;&gt;"Ativo"),"",IF(COUNTIFS($A$4:$A13049,$A13049,$G$4:$G13049,"Ativo")=1,1,0))</f>
        <v/>
      </c>
    </row>
    <row r="13050" spans="1:55" x14ac:dyDescent="0.3">
      <c r="A13050" s="76"/>
      <c r="B13050" s="104"/>
      <c r="C13050" s="76"/>
      <c r="D13050" s="77"/>
      <c r="E13050" s="12"/>
      <c r="F13050" s="78"/>
      <c r="G13050" s="77"/>
      <c r="H13050" s="79"/>
      <c r="BA13050" s="5" t="str">
        <f t="shared" si="203"/>
        <v/>
      </c>
      <c r="BB13050" s="5" t="str">
        <f>IF(OR($E13050="",$G13050&lt;&gt;"Ativo"),"",IF(COUNTIFS($E$4:$E13050,$E13050,$A$4:$A13050,$A13050,$G$4:$G13050,"Ativo")=1,1,0))</f>
        <v/>
      </c>
      <c r="BC13050" t="str">
        <f>IF(OR($A13050="",$G13050&lt;&gt;"Ativo"),"",IF(COUNTIFS($A$4:$A13050,$A13050,$G$4:$G13050,"Ativo")=1,1,0))</f>
        <v/>
      </c>
    </row>
    <row r="13051" spans="1:55" x14ac:dyDescent="0.3">
      <c r="A13051" s="76"/>
      <c r="B13051" s="104"/>
      <c r="C13051" s="76"/>
      <c r="D13051" s="77"/>
      <c r="E13051" s="12"/>
      <c r="F13051" s="78"/>
      <c r="G13051" s="77"/>
      <c r="H13051" s="79"/>
      <c r="BA13051" s="5" t="str">
        <f t="shared" si="203"/>
        <v/>
      </c>
      <c r="BB13051" s="5" t="str">
        <f>IF(OR($E13051="",$G13051&lt;&gt;"Ativo"),"",IF(COUNTIFS($E$4:$E13051,$E13051,$A$4:$A13051,$A13051,$G$4:$G13051,"Ativo")=1,1,0))</f>
        <v/>
      </c>
      <c r="BC13051" t="str">
        <f>IF(OR($A13051="",$G13051&lt;&gt;"Ativo"),"",IF(COUNTIFS($A$4:$A13051,$A13051,$G$4:$G13051,"Ativo")=1,1,0))</f>
        <v/>
      </c>
    </row>
    <row r="13052" spans="1:55" x14ac:dyDescent="0.3">
      <c r="A13052" s="76"/>
      <c r="B13052" s="104"/>
      <c r="C13052" s="76"/>
      <c r="D13052" s="77"/>
      <c r="E13052" s="12"/>
      <c r="F13052" s="78"/>
      <c r="G13052" s="77"/>
      <c r="H13052" s="79"/>
      <c r="BA13052" s="5" t="str">
        <f t="shared" si="203"/>
        <v/>
      </c>
      <c r="BB13052" s="5" t="str">
        <f>IF(OR($E13052="",$G13052&lt;&gt;"Ativo"),"",IF(COUNTIFS($E$4:$E13052,$E13052,$A$4:$A13052,$A13052,$G$4:$G13052,"Ativo")=1,1,0))</f>
        <v/>
      </c>
      <c r="BC13052" t="str">
        <f>IF(OR($A13052="",$G13052&lt;&gt;"Ativo"),"",IF(COUNTIFS($A$4:$A13052,$A13052,$G$4:$G13052,"Ativo")=1,1,0))</f>
        <v/>
      </c>
    </row>
    <row r="13053" spans="1:55" x14ac:dyDescent="0.3">
      <c r="A13053" s="76"/>
      <c r="B13053" s="104"/>
      <c r="C13053" s="76"/>
      <c r="D13053" s="77"/>
      <c r="E13053" s="12"/>
      <c r="F13053" s="78"/>
      <c r="G13053" s="77"/>
      <c r="H13053" s="79"/>
      <c r="BA13053" s="5" t="str">
        <f t="shared" si="203"/>
        <v/>
      </c>
      <c r="BB13053" s="5" t="str">
        <f>IF(OR($E13053="",$G13053&lt;&gt;"Ativo"),"",IF(COUNTIFS($E$4:$E13053,$E13053,$A$4:$A13053,$A13053,$G$4:$G13053,"Ativo")=1,1,0))</f>
        <v/>
      </c>
      <c r="BC13053" t="str">
        <f>IF(OR($A13053="",$G13053&lt;&gt;"Ativo"),"",IF(COUNTIFS($A$4:$A13053,$A13053,$G$4:$G13053,"Ativo")=1,1,0))</f>
        <v/>
      </c>
    </row>
    <row r="13054" spans="1:55" x14ac:dyDescent="0.3">
      <c r="A13054" s="76"/>
      <c r="B13054" s="104"/>
      <c r="C13054" s="76"/>
      <c r="D13054" s="77"/>
      <c r="E13054" s="12"/>
      <c r="F13054" s="78"/>
      <c r="G13054" s="77"/>
      <c r="H13054" s="79"/>
      <c r="BA13054" s="5" t="str">
        <f t="shared" si="203"/>
        <v/>
      </c>
      <c r="BB13054" s="5" t="str">
        <f>IF(OR($E13054="",$G13054&lt;&gt;"Ativo"),"",IF(COUNTIFS($E$4:$E13054,$E13054,$A$4:$A13054,$A13054,$G$4:$G13054,"Ativo")=1,1,0))</f>
        <v/>
      </c>
      <c r="BC13054" t="str">
        <f>IF(OR($A13054="",$G13054&lt;&gt;"Ativo"),"",IF(COUNTIFS($A$4:$A13054,$A13054,$G$4:$G13054,"Ativo")=1,1,0))</f>
        <v/>
      </c>
    </row>
    <row r="13055" spans="1:55" x14ac:dyDescent="0.3">
      <c r="A13055" s="76"/>
      <c r="B13055" s="104"/>
      <c r="C13055" s="76"/>
      <c r="D13055" s="77"/>
      <c r="E13055" s="12"/>
      <c r="F13055" s="78"/>
      <c r="G13055" s="77"/>
      <c r="H13055" s="79"/>
      <c r="BA13055" s="5" t="str">
        <f t="shared" si="203"/>
        <v/>
      </c>
      <c r="BB13055" s="5" t="str">
        <f>IF(OR($E13055="",$G13055&lt;&gt;"Ativo"),"",IF(COUNTIFS($E$4:$E13055,$E13055,$A$4:$A13055,$A13055,$G$4:$G13055,"Ativo")=1,1,0))</f>
        <v/>
      </c>
      <c r="BC13055" t="str">
        <f>IF(OR($A13055="",$G13055&lt;&gt;"Ativo"),"",IF(COUNTIFS($A$4:$A13055,$A13055,$G$4:$G13055,"Ativo")=1,1,0))</f>
        <v/>
      </c>
    </row>
    <row r="13056" spans="1:55" x14ac:dyDescent="0.3">
      <c r="A13056" s="76"/>
      <c r="B13056" s="104"/>
      <c r="C13056" s="76"/>
      <c r="D13056" s="77"/>
      <c r="E13056" s="12"/>
      <c r="F13056" s="78"/>
      <c r="G13056" s="77"/>
      <c r="H13056" s="79"/>
      <c r="BA13056" s="5" t="str">
        <f t="shared" si="203"/>
        <v/>
      </c>
      <c r="BB13056" s="5" t="str">
        <f>IF(OR($E13056="",$G13056&lt;&gt;"Ativo"),"",IF(COUNTIFS($E$4:$E13056,$E13056,$A$4:$A13056,$A13056,$G$4:$G13056,"Ativo")=1,1,0))</f>
        <v/>
      </c>
      <c r="BC13056" t="str">
        <f>IF(OR($A13056="",$G13056&lt;&gt;"Ativo"),"",IF(COUNTIFS($A$4:$A13056,$A13056,$G$4:$G13056,"Ativo")=1,1,0))</f>
        <v/>
      </c>
    </row>
    <row r="13057" spans="1:55" x14ac:dyDescent="0.3">
      <c r="A13057" s="76"/>
      <c r="B13057" s="104"/>
      <c r="C13057" s="76"/>
      <c r="D13057" s="77"/>
      <c r="E13057" s="12"/>
      <c r="F13057" s="78"/>
      <c r="G13057" s="77"/>
      <c r="H13057" s="79"/>
      <c r="BA13057" s="5" t="str">
        <f t="shared" si="203"/>
        <v/>
      </c>
      <c r="BB13057" s="5" t="str">
        <f>IF(OR($E13057="",$G13057&lt;&gt;"Ativo"),"",IF(COUNTIFS($E$4:$E13057,$E13057,$A$4:$A13057,$A13057,$G$4:$G13057,"Ativo")=1,1,0))</f>
        <v/>
      </c>
      <c r="BC13057" t="str">
        <f>IF(OR($A13057="",$G13057&lt;&gt;"Ativo"),"",IF(COUNTIFS($A$4:$A13057,$A13057,$G$4:$G13057,"Ativo")=1,1,0))</f>
        <v/>
      </c>
    </row>
    <row r="13058" spans="1:55" x14ac:dyDescent="0.3">
      <c r="A13058" s="76"/>
      <c r="B13058" s="104"/>
      <c r="C13058" s="76"/>
      <c r="D13058" s="77"/>
      <c r="E13058" s="12"/>
      <c r="F13058" s="78"/>
      <c r="G13058" s="77"/>
      <c r="H13058" s="79"/>
      <c r="BA13058" s="5" t="str">
        <f t="shared" si="203"/>
        <v/>
      </c>
      <c r="BB13058" s="5" t="str">
        <f>IF(OR($E13058="",$G13058&lt;&gt;"Ativo"),"",IF(COUNTIFS($E$4:$E13058,$E13058,$A$4:$A13058,$A13058,$G$4:$G13058,"Ativo")=1,1,0))</f>
        <v/>
      </c>
      <c r="BC13058" t="str">
        <f>IF(OR($A13058="",$G13058&lt;&gt;"Ativo"),"",IF(COUNTIFS($A$4:$A13058,$A13058,$G$4:$G13058,"Ativo")=1,1,0))</f>
        <v/>
      </c>
    </row>
    <row r="13059" spans="1:55" x14ac:dyDescent="0.3">
      <c r="A13059" s="76"/>
      <c r="B13059" s="104"/>
      <c r="C13059" s="76"/>
      <c r="D13059" s="77"/>
      <c r="E13059" s="12"/>
      <c r="F13059" s="78"/>
      <c r="G13059" s="77"/>
      <c r="H13059" s="79"/>
      <c r="BA13059" s="5" t="str">
        <f t="shared" si="203"/>
        <v/>
      </c>
      <c r="BB13059" s="5" t="str">
        <f>IF(OR($E13059="",$G13059&lt;&gt;"Ativo"),"",IF(COUNTIFS($E$4:$E13059,$E13059,$A$4:$A13059,$A13059,$G$4:$G13059,"Ativo")=1,1,0))</f>
        <v/>
      </c>
      <c r="BC13059" t="str">
        <f>IF(OR($A13059="",$G13059&lt;&gt;"Ativo"),"",IF(COUNTIFS($A$4:$A13059,$A13059,$G$4:$G13059,"Ativo")=1,1,0))</f>
        <v/>
      </c>
    </row>
    <row r="13060" spans="1:55" x14ac:dyDescent="0.3">
      <c r="A13060" s="76"/>
      <c r="B13060" s="104"/>
      <c r="C13060" s="76"/>
      <c r="D13060" s="77"/>
      <c r="E13060" s="12"/>
      <c r="F13060" s="78"/>
      <c r="G13060" s="77"/>
      <c r="H13060" s="79"/>
      <c r="BA13060" s="5" t="str">
        <f t="shared" ref="BA13060:BA13123" si="204">IF($D13060="","",MID($D13060,4,LEN($D13060)-5))</f>
        <v/>
      </c>
      <c r="BB13060" s="5" t="str">
        <f>IF(OR($E13060="",$G13060&lt;&gt;"Ativo"),"",IF(COUNTIFS($E$4:$E13060,$E13060,$A$4:$A13060,$A13060,$G$4:$G13060,"Ativo")=1,1,0))</f>
        <v/>
      </c>
      <c r="BC13060" t="str">
        <f>IF(OR($A13060="",$G13060&lt;&gt;"Ativo"),"",IF(COUNTIFS($A$4:$A13060,$A13060,$G$4:$G13060,"Ativo")=1,1,0))</f>
        <v/>
      </c>
    </row>
    <row r="13061" spans="1:55" x14ac:dyDescent="0.3">
      <c r="A13061" s="76"/>
      <c r="B13061" s="104"/>
      <c r="C13061" s="76"/>
      <c r="D13061" s="77"/>
      <c r="E13061" s="12"/>
      <c r="F13061" s="78"/>
      <c r="G13061" s="77"/>
      <c r="H13061" s="79"/>
      <c r="BA13061" s="5" t="str">
        <f t="shared" si="204"/>
        <v/>
      </c>
      <c r="BB13061" s="5" t="str">
        <f>IF(OR($E13061="",$G13061&lt;&gt;"Ativo"),"",IF(COUNTIFS($E$4:$E13061,$E13061,$A$4:$A13061,$A13061,$G$4:$G13061,"Ativo")=1,1,0))</f>
        <v/>
      </c>
      <c r="BC13061" t="str">
        <f>IF(OR($A13061="",$G13061&lt;&gt;"Ativo"),"",IF(COUNTIFS($A$4:$A13061,$A13061,$G$4:$G13061,"Ativo")=1,1,0))</f>
        <v/>
      </c>
    </row>
    <row r="13062" spans="1:55" x14ac:dyDescent="0.3">
      <c r="A13062" s="76"/>
      <c r="B13062" s="104"/>
      <c r="C13062" s="76"/>
      <c r="D13062" s="77"/>
      <c r="E13062" s="12"/>
      <c r="F13062" s="78"/>
      <c r="G13062" s="77"/>
      <c r="H13062" s="79"/>
      <c r="BA13062" s="5" t="str">
        <f t="shared" si="204"/>
        <v/>
      </c>
      <c r="BB13062" s="5" t="str">
        <f>IF(OR($E13062="",$G13062&lt;&gt;"Ativo"),"",IF(COUNTIFS($E$4:$E13062,$E13062,$A$4:$A13062,$A13062,$G$4:$G13062,"Ativo")=1,1,0))</f>
        <v/>
      </c>
      <c r="BC13062" t="str">
        <f>IF(OR($A13062="",$G13062&lt;&gt;"Ativo"),"",IF(COUNTIFS($A$4:$A13062,$A13062,$G$4:$G13062,"Ativo")=1,1,0))</f>
        <v/>
      </c>
    </row>
    <row r="13063" spans="1:55" x14ac:dyDescent="0.3">
      <c r="A13063" s="76"/>
      <c r="B13063" s="104"/>
      <c r="C13063" s="76"/>
      <c r="D13063" s="77"/>
      <c r="E13063" s="12"/>
      <c r="F13063" s="78"/>
      <c r="G13063" s="77"/>
      <c r="H13063" s="79"/>
      <c r="BA13063" s="5" t="str">
        <f t="shared" si="204"/>
        <v/>
      </c>
      <c r="BB13063" s="5" t="str">
        <f>IF(OR($E13063="",$G13063&lt;&gt;"Ativo"),"",IF(COUNTIFS($E$4:$E13063,$E13063,$A$4:$A13063,$A13063,$G$4:$G13063,"Ativo")=1,1,0))</f>
        <v/>
      </c>
      <c r="BC13063" t="str">
        <f>IF(OR($A13063="",$G13063&lt;&gt;"Ativo"),"",IF(COUNTIFS($A$4:$A13063,$A13063,$G$4:$G13063,"Ativo")=1,1,0))</f>
        <v/>
      </c>
    </row>
    <row r="13064" spans="1:55" x14ac:dyDescent="0.3">
      <c r="A13064" s="76"/>
      <c r="B13064" s="104"/>
      <c r="C13064" s="76"/>
      <c r="D13064" s="77"/>
      <c r="E13064" s="12"/>
      <c r="F13064" s="78"/>
      <c r="G13064" s="77"/>
      <c r="H13064" s="79"/>
      <c r="BA13064" s="5" t="str">
        <f t="shared" si="204"/>
        <v/>
      </c>
      <c r="BB13064" s="5" t="str">
        <f>IF(OR($E13064="",$G13064&lt;&gt;"Ativo"),"",IF(COUNTIFS($E$4:$E13064,$E13064,$A$4:$A13064,$A13064,$G$4:$G13064,"Ativo")=1,1,0))</f>
        <v/>
      </c>
      <c r="BC13064" t="str">
        <f>IF(OR($A13064="",$G13064&lt;&gt;"Ativo"),"",IF(COUNTIFS($A$4:$A13064,$A13064,$G$4:$G13064,"Ativo")=1,1,0))</f>
        <v/>
      </c>
    </row>
    <row r="13065" spans="1:55" x14ac:dyDescent="0.3">
      <c r="A13065" s="76"/>
      <c r="B13065" s="104"/>
      <c r="C13065" s="76"/>
      <c r="D13065" s="77"/>
      <c r="E13065" s="12"/>
      <c r="F13065" s="78"/>
      <c r="G13065" s="77"/>
      <c r="H13065" s="79"/>
      <c r="BA13065" s="5" t="str">
        <f t="shared" si="204"/>
        <v/>
      </c>
      <c r="BB13065" s="5" t="str">
        <f>IF(OR($E13065="",$G13065&lt;&gt;"Ativo"),"",IF(COUNTIFS($E$4:$E13065,$E13065,$A$4:$A13065,$A13065,$G$4:$G13065,"Ativo")=1,1,0))</f>
        <v/>
      </c>
      <c r="BC13065" t="str">
        <f>IF(OR($A13065="",$G13065&lt;&gt;"Ativo"),"",IF(COUNTIFS($A$4:$A13065,$A13065,$G$4:$G13065,"Ativo")=1,1,0))</f>
        <v/>
      </c>
    </row>
    <row r="13066" spans="1:55" x14ac:dyDescent="0.3">
      <c r="A13066" s="76"/>
      <c r="B13066" s="104"/>
      <c r="C13066" s="76"/>
      <c r="D13066" s="77"/>
      <c r="E13066" s="12"/>
      <c r="F13066" s="78"/>
      <c r="G13066" s="77"/>
      <c r="H13066" s="79"/>
      <c r="BA13066" s="5" t="str">
        <f t="shared" si="204"/>
        <v/>
      </c>
      <c r="BB13066" s="5" t="str">
        <f>IF(OR($E13066="",$G13066&lt;&gt;"Ativo"),"",IF(COUNTIFS($E$4:$E13066,$E13066,$A$4:$A13066,$A13066,$G$4:$G13066,"Ativo")=1,1,0))</f>
        <v/>
      </c>
      <c r="BC13066" t="str">
        <f>IF(OR($A13066="",$G13066&lt;&gt;"Ativo"),"",IF(COUNTIFS($A$4:$A13066,$A13066,$G$4:$G13066,"Ativo")=1,1,0))</f>
        <v/>
      </c>
    </row>
    <row r="13067" spans="1:55" x14ac:dyDescent="0.3">
      <c r="A13067" s="76"/>
      <c r="B13067" s="104"/>
      <c r="C13067" s="76"/>
      <c r="D13067" s="77"/>
      <c r="E13067" s="12"/>
      <c r="F13067" s="78"/>
      <c r="G13067" s="77"/>
      <c r="H13067" s="79"/>
      <c r="BA13067" s="5" t="str">
        <f t="shared" si="204"/>
        <v/>
      </c>
      <c r="BB13067" s="5" t="str">
        <f>IF(OR($E13067="",$G13067&lt;&gt;"Ativo"),"",IF(COUNTIFS($E$4:$E13067,$E13067,$A$4:$A13067,$A13067,$G$4:$G13067,"Ativo")=1,1,0))</f>
        <v/>
      </c>
      <c r="BC13067" t="str">
        <f>IF(OR($A13067="",$G13067&lt;&gt;"Ativo"),"",IF(COUNTIFS($A$4:$A13067,$A13067,$G$4:$G13067,"Ativo")=1,1,0))</f>
        <v/>
      </c>
    </row>
    <row r="13068" spans="1:55" x14ac:dyDescent="0.3">
      <c r="A13068" s="76"/>
      <c r="B13068" s="104"/>
      <c r="C13068" s="76"/>
      <c r="D13068" s="77"/>
      <c r="E13068" s="12"/>
      <c r="F13068" s="78"/>
      <c r="G13068" s="77"/>
      <c r="H13068" s="79"/>
      <c r="BA13068" s="5" t="str">
        <f t="shared" si="204"/>
        <v/>
      </c>
      <c r="BB13068" s="5" t="str">
        <f>IF(OR($E13068="",$G13068&lt;&gt;"Ativo"),"",IF(COUNTIFS($E$4:$E13068,$E13068,$A$4:$A13068,$A13068,$G$4:$G13068,"Ativo")=1,1,0))</f>
        <v/>
      </c>
      <c r="BC13068" t="str">
        <f>IF(OR($A13068="",$G13068&lt;&gt;"Ativo"),"",IF(COUNTIFS($A$4:$A13068,$A13068,$G$4:$G13068,"Ativo")=1,1,0))</f>
        <v/>
      </c>
    </row>
    <row r="13069" spans="1:55" x14ac:dyDescent="0.3">
      <c r="A13069" s="76"/>
      <c r="B13069" s="104"/>
      <c r="C13069" s="76"/>
      <c r="D13069" s="77"/>
      <c r="E13069" s="12"/>
      <c r="F13069" s="78"/>
      <c r="G13069" s="77"/>
      <c r="H13069" s="79"/>
      <c r="BA13069" s="5" t="str">
        <f t="shared" si="204"/>
        <v/>
      </c>
      <c r="BB13069" s="5" t="str">
        <f>IF(OR($E13069="",$G13069&lt;&gt;"Ativo"),"",IF(COUNTIFS($E$4:$E13069,$E13069,$A$4:$A13069,$A13069,$G$4:$G13069,"Ativo")=1,1,0))</f>
        <v/>
      </c>
      <c r="BC13069" t="str">
        <f>IF(OR($A13069="",$G13069&lt;&gt;"Ativo"),"",IF(COUNTIFS($A$4:$A13069,$A13069,$G$4:$G13069,"Ativo")=1,1,0))</f>
        <v/>
      </c>
    </row>
    <row r="13070" spans="1:55" x14ac:dyDescent="0.3">
      <c r="A13070" s="76"/>
      <c r="B13070" s="104"/>
      <c r="C13070" s="76"/>
      <c r="D13070" s="77"/>
      <c r="E13070" s="12"/>
      <c r="F13070" s="78"/>
      <c r="G13070" s="77"/>
      <c r="H13070" s="79"/>
      <c r="BA13070" s="5" t="str">
        <f t="shared" si="204"/>
        <v/>
      </c>
      <c r="BB13070" s="5" t="str">
        <f>IF(OR($E13070="",$G13070&lt;&gt;"Ativo"),"",IF(COUNTIFS($E$4:$E13070,$E13070,$A$4:$A13070,$A13070,$G$4:$G13070,"Ativo")=1,1,0))</f>
        <v/>
      </c>
      <c r="BC13070" t="str">
        <f>IF(OR($A13070="",$G13070&lt;&gt;"Ativo"),"",IF(COUNTIFS($A$4:$A13070,$A13070,$G$4:$G13070,"Ativo")=1,1,0))</f>
        <v/>
      </c>
    </row>
    <row r="13071" spans="1:55" x14ac:dyDescent="0.3">
      <c r="A13071" s="76"/>
      <c r="B13071" s="104"/>
      <c r="C13071" s="76"/>
      <c r="D13071" s="77"/>
      <c r="E13071" s="12"/>
      <c r="F13071" s="78"/>
      <c r="G13071" s="77"/>
      <c r="H13071" s="79"/>
      <c r="BA13071" s="5" t="str">
        <f t="shared" si="204"/>
        <v/>
      </c>
      <c r="BB13071" s="5" t="str">
        <f>IF(OR($E13071="",$G13071&lt;&gt;"Ativo"),"",IF(COUNTIFS($E$4:$E13071,$E13071,$A$4:$A13071,$A13071,$G$4:$G13071,"Ativo")=1,1,0))</f>
        <v/>
      </c>
      <c r="BC13071" t="str">
        <f>IF(OR($A13071="",$G13071&lt;&gt;"Ativo"),"",IF(COUNTIFS($A$4:$A13071,$A13071,$G$4:$G13071,"Ativo")=1,1,0))</f>
        <v/>
      </c>
    </row>
    <row r="13072" spans="1:55" x14ac:dyDescent="0.3">
      <c r="A13072" s="76"/>
      <c r="B13072" s="104"/>
      <c r="C13072" s="76"/>
      <c r="D13072" s="77"/>
      <c r="E13072" s="12"/>
      <c r="F13072" s="78"/>
      <c r="G13072" s="77"/>
      <c r="H13072" s="79"/>
      <c r="BA13072" s="5" t="str">
        <f t="shared" si="204"/>
        <v/>
      </c>
      <c r="BB13072" s="5" t="str">
        <f>IF(OR($E13072="",$G13072&lt;&gt;"Ativo"),"",IF(COUNTIFS($E$4:$E13072,$E13072,$A$4:$A13072,$A13072,$G$4:$G13072,"Ativo")=1,1,0))</f>
        <v/>
      </c>
      <c r="BC13072" t="str">
        <f>IF(OR($A13072="",$G13072&lt;&gt;"Ativo"),"",IF(COUNTIFS($A$4:$A13072,$A13072,$G$4:$G13072,"Ativo")=1,1,0))</f>
        <v/>
      </c>
    </row>
    <row r="13073" spans="1:55" x14ac:dyDescent="0.3">
      <c r="A13073" s="76"/>
      <c r="B13073" s="104"/>
      <c r="C13073" s="76"/>
      <c r="D13073" s="77"/>
      <c r="E13073" s="12"/>
      <c r="F13073" s="78"/>
      <c r="G13073" s="77"/>
      <c r="H13073" s="79"/>
      <c r="BA13073" s="5" t="str">
        <f t="shared" si="204"/>
        <v/>
      </c>
      <c r="BB13073" s="5" t="str">
        <f>IF(OR($E13073="",$G13073&lt;&gt;"Ativo"),"",IF(COUNTIFS($E$4:$E13073,$E13073,$A$4:$A13073,$A13073,$G$4:$G13073,"Ativo")=1,1,0))</f>
        <v/>
      </c>
      <c r="BC13073" t="str">
        <f>IF(OR($A13073="",$G13073&lt;&gt;"Ativo"),"",IF(COUNTIFS($A$4:$A13073,$A13073,$G$4:$G13073,"Ativo")=1,1,0))</f>
        <v/>
      </c>
    </row>
    <row r="13074" spans="1:55" x14ac:dyDescent="0.3">
      <c r="A13074" s="76"/>
      <c r="B13074" s="104"/>
      <c r="C13074" s="76"/>
      <c r="D13074" s="77"/>
      <c r="E13074" s="12"/>
      <c r="F13074" s="78"/>
      <c r="G13074" s="77"/>
      <c r="H13074" s="79"/>
      <c r="BA13074" s="5" t="str">
        <f t="shared" si="204"/>
        <v/>
      </c>
      <c r="BB13074" s="5" t="str">
        <f>IF(OR($E13074="",$G13074&lt;&gt;"Ativo"),"",IF(COUNTIFS($E$4:$E13074,$E13074,$A$4:$A13074,$A13074,$G$4:$G13074,"Ativo")=1,1,0))</f>
        <v/>
      </c>
      <c r="BC13074" t="str">
        <f>IF(OR($A13074="",$G13074&lt;&gt;"Ativo"),"",IF(COUNTIFS($A$4:$A13074,$A13074,$G$4:$G13074,"Ativo")=1,1,0))</f>
        <v/>
      </c>
    </row>
    <row r="13075" spans="1:55" x14ac:dyDescent="0.3">
      <c r="A13075" s="76"/>
      <c r="B13075" s="104"/>
      <c r="C13075" s="76"/>
      <c r="D13075" s="77"/>
      <c r="E13075" s="12"/>
      <c r="F13075" s="78"/>
      <c r="G13075" s="77"/>
      <c r="H13075" s="79"/>
      <c r="BA13075" s="5" t="str">
        <f t="shared" si="204"/>
        <v/>
      </c>
      <c r="BB13075" s="5" t="str">
        <f>IF(OR($E13075="",$G13075&lt;&gt;"Ativo"),"",IF(COUNTIFS($E$4:$E13075,$E13075,$A$4:$A13075,$A13075,$G$4:$G13075,"Ativo")=1,1,0))</f>
        <v/>
      </c>
      <c r="BC13075" t="str">
        <f>IF(OR($A13075="",$G13075&lt;&gt;"Ativo"),"",IF(COUNTIFS($A$4:$A13075,$A13075,$G$4:$G13075,"Ativo")=1,1,0))</f>
        <v/>
      </c>
    </row>
    <row r="13076" spans="1:55" x14ac:dyDescent="0.3">
      <c r="A13076" s="76"/>
      <c r="B13076" s="104"/>
      <c r="C13076" s="76"/>
      <c r="D13076" s="77"/>
      <c r="E13076" s="12"/>
      <c r="F13076" s="78"/>
      <c r="G13076" s="77"/>
      <c r="H13076" s="79"/>
      <c r="BA13076" s="5" t="str">
        <f t="shared" si="204"/>
        <v/>
      </c>
      <c r="BB13076" s="5" t="str">
        <f>IF(OR($E13076="",$G13076&lt;&gt;"Ativo"),"",IF(COUNTIFS($E$4:$E13076,$E13076,$A$4:$A13076,$A13076,$G$4:$G13076,"Ativo")=1,1,0))</f>
        <v/>
      </c>
      <c r="BC13076" t="str">
        <f>IF(OR($A13076="",$G13076&lt;&gt;"Ativo"),"",IF(COUNTIFS($A$4:$A13076,$A13076,$G$4:$G13076,"Ativo")=1,1,0))</f>
        <v/>
      </c>
    </row>
    <row r="13077" spans="1:55" x14ac:dyDescent="0.3">
      <c r="A13077" s="76"/>
      <c r="B13077" s="104"/>
      <c r="C13077" s="76"/>
      <c r="D13077" s="77"/>
      <c r="E13077" s="12"/>
      <c r="F13077" s="78"/>
      <c r="G13077" s="77"/>
      <c r="H13077" s="79"/>
      <c r="BA13077" s="5" t="str">
        <f t="shared" si="204"/>
        <v/>
      </c>
      <c r="BB13077" s="5" t="str">
        <f>IF(OR($E13077="",$G13077&lt;&gt;"Ativo"),"",IF(COUNTIFS($E$4:$E13077,$E13077,$A$4:$A13077,$A13077,$G$4:$G13077,"Ativo")=1,1,0))</f>
        <v/>
      </c>
      <c r="BC13077" t="str">
        <f>IF(OR($A13077="",$G13077&lt;&gt;"Ativo"),"",IF(COUNTIFS($A$4:$A13077,$A13077,$G$4:$G13077,"Ativo")=1,1,0))</f>
        <v/>
      </c>
    </row>
    <row r="13078" spans="1:55" x14ac:dyDescent="0.3">
      <c r="A13078" s="76"/>
      <c r="B13078" s="104"/>
      <c r="C13078" s="76"/>
      <c r="D13078" s="77"/>
      <c r="E13078" s="12"/>
      <c r="F13078" s="78"/>
      <c r="G13078" s="77"/>
      <c r="H13078" s="79"/>
      <c r="BA13078" s="5" t="str">
        <f t="shared" si="204"/>
        <v/>
      </c>
      <c r="BB13078" s="5" t="str">
        <f>IF(OR($E13078="",$G13078&lt;&gt;"Ativo"),"",IF(COUNTIFS($E$4:$E13078,$E13078,$A$4:$A13078,$A13078,$G$4:$G13078,"Ativo")=1,1,0))</f>
        <v/>
      </c>
      <c r="BC13078" t="str">
        <f>IF(OR($A13078="",$G13078&lt;&gt;"Ativo"),"",IF(COUNTIFS($A$4:$A13078,$A13078,$G$4:$G13078,"Ativo")=1,1,0))</f>
        <v/>
      </c>
    </row>
    <row r="13079" spans="1:55" x14ac:dyDescent="0.3">
      <c r="A13079" s="76"/>
      <c r="B13079" s="104"/>
      <c r="C13079" s="76"/>
      <c r="D13079" s="77"/>
      <c r="E13079" s="12"/>
      <c r="F13079" s="78"/>
      <c r="G13079" s="77"/>
      <c r="H13079" s="79"/>
      <c r="BA13079" s="5" t="str">
        <f t="shared" si="204"/>
        <v/>
      </c>
      <c r="BB13079" s="5" t="str">
        <f>IF(OR($E13079="",$G13079&lt;&gt;"Ativo"),"",IF(COUNTIFS($E$4:$E13079,$E13079,$A$4:$A13079,$A13079,$G$4:$G13079,"Ativo")=1,1,0))</f>
        <v/>
      </c>
      <c r="BC13079" t="str">
        <f>IF(OR($A13079="",$G13079&lt;&gt;"Ativo"),"",IF(COUNTIFS($A$4:$A13079,$A13079,$G$4:$G13079,"Ativo")=1,1,0))</f>
        <v/>
      </c>
    </row>
    <row r="13080" spans="1:55" x14ac:dyDescent="0.3">
      <c r="A13080" s="76"/>
      <c r="B13080" s="104"/>
      <c r="C13080" s="76"/>
      <c r="D13080" s="77"/>
      <c r="E13080" s="12"/>
      <c r="F13080" s="78"/>
      <c r="G13080" s="77"/>
      <c r="H13080" s="79"/>
      <c r="BA13080" s="5" t="str">
        <f t="shared" si="204"/>
        <v/>
      </c>
      <c r="BB13080" s="5" t="str">
        <f>IF(OR($E13080="",$G13080&lt;&gt;"Ativo"),"",IF(COUNTIFS($E$4:$E13080,$E13080,$A$4:$A13080,$A13080,$G$4:$G13080,"Ativo")=1,1,0))</f>
        <v/>
      </c>
      <c r="BC13080" t="str">
        <f>IF(OR($A13080="",$G13080&lt;&gt;"Ativo"),"",IF(COUNTIFS($A$4:$A13080,$A13080,$G$4:$G13080,"Ativo")=1,1,0))</f>
        <v/>
      </c>
    </row>
    <row r="13081" spans="1:55" x14ac:dyDescent="0.3">
      <c r="A13081" s="76"/>
      <c r="B13081" s="104"/>
      <c r="C13081" s="76"/>
      <c r="D13081" s="77"/>
      <c r="E13081" s="12"/>
      <c r="F13081" s="78"/>
      <c r="G13081" s="77"/>
      <c r="H13081" s="79"/>
      <c r="BA13081" s="5" t="str">
        <f t="shared" si="204"/>
        <v/>
      </c>
      <c r="BB13081" s="5" t="str">
        <f>IF(OR($E13081="",$G13081&lt;&gt;"Ativo"),"",IF(COUNTIFS($E$4:$E13081,$E13081,$A$4:$A13081,$A13081,$G$4:$G13081,"Ativo")=1,1,0))</f>
        <v/>
      </c>
      <c r="BC13081" t="str">
        <f>IF(OR($A13081="",$G13081&lt;&gt;"Ativo"),"",IF(COUNTIFS($A$4:$A13081,$A13081,$G$4:$G13081,"Ativo")=1,1,0))</f>
        <v/>
      </c>
    </row>
    <row r="13082" spans="1:55" x14ac:dyDescent="0.3">
      <c r="A13082" s="76"/>
      <c r="B13082" s="104"/>
      <c r="C13082" s="76"/>
      <c r="D13082" s="77"/>
      <c r="E13082" s="12"/>
      <c r="F13082" s="78"/>
      <c r="G13082" s="77"/>
      <c r="H13082" s="79"/>
      <c r="BA13082" s="5" t="str">
        <f t="shared" si="204"/>
        <v/>
      </c>
      <c r="BB13082" s="5" t="str">
        <f>IF(OR($E13082="",$G13082&lt;&gt;"Ativo"),"",IF(COUNTIFS($E$4:$E13082,$E13082,$A$4:$A13082,$A13082,$G$4:$G13082,"Ativo")=1,1,0))</f>
        <v/>
      </c>
      <c r="BC13082" t="str">
        <f>IF(OR($A13082="",$G13082&lt;&gt;"Ativo"),"",IF(COUNTIFS($A$4:$A13082,$A13082,$G$4:$G13082,"Ativo")=1,1,0))</f>
        <v/>
      </c>
    </row>
    <row r="13083" spans="1:55" x14ac:dyDescent="0.3">
      <c r="A13083" s="76"/>
      <c r="B13083" s="104"/>
      <c r="C13083" s="76"/>
      <c r="D13083" s="77"/>
      <c r="E13083" s="12"/>
      <c r="F13083" s="78"/>
      <c r="G13083" s="77"/>
      <c r="H13083" s="79"/>
      <c r="BA13083" s="5" t="str">
        <f t="shared" si="204"/>
        <v/>
      </c>
      <c r="BB13083" s="5" t="str">
        <f>IF(OR($E13083="",$G13083&lt;&gt;"Ativo"),"",IF(COUNTIFS($E$4:$E13083,$E13083,$A$4:$A13083,$A13083,$G$4:$G13083,"Ativo")=1,1,0))</f>
        <v/>
      </c>
      <c r="BC13083" t="str">
        <f>IF(OR($A13083="",$G13083&lt;&gt;"Ativo"),"",IF(COUNTIFS($A$4:$A13083,$A13083,$G$4:$G13083,"Ativo")=1,1,0))</f>
        <v/>
      </c>
    </row>
    <row r="13084" spans="1:55" x14ac:dyDescent="0.3">
      <c r="A13084" s="76"/>
      <c r="B13084" s="104"/>
      <c r="C13084" s="76"/>
      <c r="D13084" s="77"/>
      <c r="E13084" s="12"/>
      <c r="F13084" s="78"/>
      <c r="G13084" s="77"/>
      <c r="H13084" s="79"/>
      <c r="BA13084" s="5" t="str">
        <f t="shared" si="204"/>
        <v/>
      </c>
      <c r="BB13084" s="5" t="str">
        <f>IF(OR($E13084="",$G13084&lt;&gt;"Ativo"),"",IF(COUNTIFS($E$4:$E13084,$E13084,$A$4:$A13084,$A13084,$G$4:$G13084,"Ativo")=1,1,0))</f>
        <v/>
      </c>
      <c r="BC13084" t="str">
        <f>IF(OR($A13084="",$G13084&lt;&gt;"Ativo"),"",IF(COUNTIFS($A$4:$A13084,$A13084,$G$4:$G13084,"Ativo")=1,1,0))</f>
        <v/>
      </c>
    </row>
    <row r="13085" spans="1:55" x14ac:dyDescent="0.3">
      <c r="A13085" s="76"/>
      <c r="B13085" s="104"/>
      <c r="C13085" s="76"/>
      <c r="D13085" s="77"/>
      <c r="E13085" s="12"/>
      <c r="F13085" s="78"/>
      <c r="G13085" s="77"/>
      <c r="H13085" s="79"/>
      <c r="BA13085" s="5" t="str">
        <f t="shared" si="204"/>
        <v/>
      </c>
      <c r="BB13085" s="5" t="str">
        <f>IF(OR($E13085="",$G13085&lt;&gt;"Ativo"),"",IF(COUNTIFS($E$4:$E13085,$E13085,$A$4:$A13085,$A13085,$G$4:$G13085,"Ativo")=1,1,0))</f>
        <v/>
      </c>
      <c r="BC13085" t="str">
        <f>IF(OR($A13085="",$G13085&lt;&gt;"Ativo"),"",IF(COUNTIFS($A$4:$A13085,$A13085,$G$4:$G13085,"Ativo")=1,1,0))</f>
        <v/>
      </c>
    </row>
    <row r="13086" spans="1:55" x14ac:dyDescent="0.3">
      <c r="A13086" s="76"/>
      <c r="B13086" s="104"/>
      <c r="C13086" s="76"/>
      <c r="D13086" s="77"/>
      <c r="E13086" s="12"/>
      <c r="F13086" s="78"/>
      <c r="G13086" s="77"/>
      <c r="H13086" s="79"/>
      <c r="BA13086" s="5" t="str">
        <f t="shared" si="204"/>
        <v/>
      </c>
      <c r="BB13086" s="5" t="str">
        <f>IF(OR($E13086="",$G13086&lt;&gt;"Ativo"),"",IF(COUNTIFS($E$4:$E13086,$E13086,$A$4:$A13086,$A13086,$G$4:$G13086,"Ativo")=1,1,0))</f>
        <v/>
      </c>
      <c r="BC13086" t="str">
        <f>IF(OR($A13086="",$G13086&lt;&gt;"Ativo"),"",IF(COUNTIFS($A$4:$A13086,$A13086,$G$4:$G13086,"Ativo")=1,1,0))</f>
        <v/>
      </c>
    </row>
    <row r="13087" spans="1:55" x14ac:dyDescent="0.3">
      <c r="A13087" s="76"/>
      <c r="B13087" s="104"/>
      <c r="C13087" s="76"/>
      <c r="D13087" s="77"/>
      <c r="E13087" s="12"/>
      <c r="F13087" s="78"/>
      <c r="G13087" s="77"/>
      <c r="H13087" s="79"/>
      <c r="BA13087" s="5" t="str">
        <f t="shared" si="204"/>
        <v/>
      </c>
      <c r="BB13087" s="5" t="str">
        <f>IF(OR($E13087="",$G13087&lt;&gt;"Ativo"),"",IF(COUNTIFS($E$4:$E13087,$E13087,$A$4:$A13087,$A13087,$G$4:$G13087,"Ativo")=1,1,0))</f>
        <v/>
      </c>
      <c r="BC13087" t="str">
        <f>IF(OR($A13087="",$G13087&lt;&gt;"Ativo"),"",IF(COUNTIFS($A$4:$A13087,$A13087,$G$4:$G13087,"Ativo")=1,1,0))</f>
        <v/>
      </c>
    </row>
    <row r="13088" spans="1:55" x14ac:dyDescent="0.3">
      <c r="A13088" s="76"/>
      <c r="B13088" s="104"/>
      <c r="C13088" s="76"/>
      <c r="D13088" s="77"/>
      <c r="E13088" s="12"/>
      <c r="F13088" s="78"/>
      <c r="G13088" s="77"/>
      <c r="H13088" s="79"/>
      <c r="BA13088" s="5" t="str">
        <f t="shared" si="204"/>
        <v/>
      </c>
      <c r="BB13088" s="5" t="str">
        <f>IF(OR($E13088="",$G13088&lt;&gt;"Ativo"),"",IF(COUNTIFS($E$4:$E13088,$E13088,$A$4:$A13088,$A13088,$G$4:$G13088,"Ativo")=1,1,0))</f>
        <v/>
      </c>
      <c r="BC13088" t="str">
        <f>IF(OR($A13088="",$G13088&lt;&gt;"Ativo"),"",IF(COUNTIFS($A$4:$A13088,$A13088,$G$4:$G13088,"Ativo")=1,1,0))</f>
        <v/>
      </c>
    </row>
    <row r="13089" spans="1:55" x14ac:dyDescent="0.3">
      <c r="A13089" s="76"/>
      <c r="B13089" s="104"/>
      <c r="C13089" s="76"/>
      <c r="D13089" s="77"/>
      <c r="E13089" s="12"/>
      <c r="F13089" s="78"/>
      <c r="G13089" s="77"/>
      <c r="H13089" s="79"/>
      <c r="BA13089" s="5" t="str">
        <f t="shared" si="204"/>
        <v/>
      </c>
      <c r="BB13089" s="5" t="str">
        <f>IF(OR($E13089="",$G13089&lt;&gt;"Ativo"),"",IF(COUNTIFS($E$4:$E13089,$E13089,$A$4:$A13089,$A13089,$G$4:$G13089,"Ativo")=1,1,0))</f>
        <v/>
      </c>
      <c r="BC13089" t="str">
        <f>IF(OR($A13089="",$G13089&lt;&gt;"Ativo"),"",IF(COUNTIFS($A$4:$A13089,$A13089,$G$4:$G13089,"Ativo")=1,1,0))</f>
        <v/>
      </c>
    </row>
    <row r="13090" spans="1:55" x14ac:dyDescent="0.3">
      <c r="A13090" s="76"/>
      <c r="B13090" s="104"/>
      <c r="C13090" s="76"/>
      <c r="D13090" s="77"/>
      <c r="E13090" s="12"/>
      <c r="F13090" s="78"/>
      <c r="G13090" s="77"/>
      <c r="H13090" s="79"/>
      <c r="BA13090" s="5" t="str">
        <f t="shared" si="204"/>
        <v/>
      </c>
      <c r="BB13090" s="5" t="str">
        <f>IF(OR($E13090="",$G13090&lt;&gt;"Ativo"),"",IF(COUNTIFS($E$4:$E13090,$E13090,$A$4:$A13090,$A13090,$G$4:$G13090,"Ativo")=1,1,0))</f>
        <v/>
      </c>
      <c r="BC13090" t="str">
        <f>IF(OR($A13090="",$G13090&lt;&gt;"Ativo"),"",IF(COUNTIFS($A$4:$A13090,$A13090,$G$4:$G13090,"Ativo")=1,1,0))</f>
        <v/>
      </c>
    </row>
    <row r="13091" spans="1:55" x14ac:dyDescent="0.3">
      <c r="A13091" s="76"/>
      <c r="B13091" s="104"/>
      <c r="C13091" s="76"/>
      <c r="D13091" s="77"/>
      <c r="E13091" s="12"/>
      <c r="F13091" s="78"/>
      <c r="G13091" s="77"/>
      <c r="H13091" s="79"/>
      <c r="BA13091" s="5" t="str">
        <f t="shared" si="204"/>
        <v/>
      </c>
      <c r="BB13091" s="5" t="str">
        <f>IF(OR($E13091="",$G13091&lt;&gt;"Ativo"),"",IF(COUNTIFS($E$4:$E13091,$E13091,$A$4:$A13091,$A13091,$G$4:$G13091,"Ativo")=1,1,0))</f>
        <v/>
      </c>
      <c r="BC13091" t="str">
        <f>IF(OR($A13091="",$G13091&lt;&gt;"Ativo"),"",IF(COUNTIFS($A$4:$A13091,$A13091,$G$4:$G13091,"Ativo")=1,1,0))</f>
        <v/>
      </c>
    </row>
    <row r="13092" spans="1:55" x14ac:dyDescent="0.3">
      <c r="A13092" s="76"/>
      <c r="B13092" s="104"/>
      <c r="C13092" s="76"/>
      <c r="D13092" s="77"/>
      <c r="E13092" s="12"/>
      <c r="F13092" s="78"/>
      <c r="G13092" s="77"/>
      <c r="H13092" s="79"/>
      <c r="BA13092" s="5" t="str">
        <f t="shared" si="204"/>
        <v/>
      </c>
      <c r="BB13092" s="5" t="str">
        <f>IF(OR($E13092="",$G13092&lt;&gt;"Ativo"),"",IF(COUNTIFS($E$4:$E13092,$E13092,$A$4:$A13092,$A13092,$G$4:$G13092,"Ativo")=1,1,0))</f>
        <v/>
      </c>
      <c r="BC13092" t="str">
        <f>IF(OR($A13092="",$G13092&lt;&gt;"Ativo"),"",IF(COUNTIFS($A$4:$A13092,$A13092,$G$4:$G13092,"Ativo")=1,1,0))</f>
        <v/>
      </c>
    </row>
    <row r="13093" spans="1:55" x14ac:dyDescent="0.3">
      <c r="A13093" s="76"/>
      <c r="B13093" s="104"/>
      <c r="C13093" s="76"/>
      <c r="D13093" s="77"/>
      <c r="E13093" s="12"/>
      <c r="F13093" s="78"/>
      <c r="G13093" s="77"/>
      <c r="H13093" s="79"/>
      <c r="BA13093" s="5" t="str">
        <f t="shared" si="204"/>
        <v/>
      </c>
      <c r="BB13093" s="5" t="str">
        <f>IF(OR($E13093="",$G13093&lt;&gt;"Ativo"),"",IF(COUNTIFS($E$4:$E13093,$E13093,$A$4:$A13093,$A13093,$G$4:$G13093,"Ativo")=1,1,0))</f>
        <v/>
      </c>
      <c r="BC13093" t="str">
        <f>IF(OR($A13093="",$G13093&lt;&gt;"Ativo"),"",IF(COUNTIFS($A$4:$A13093,$A13093,$G$4:$G13093,"Ativo")=1,1,0))</f>
        <v/>
      </c>
    </row>
    <row r="13094" spans="1:55" x14ac:dyDescent="0.3">
      <c r="A13094" s="76"/>
      <c r="B13094" s="104"/>
      <c r="C13094" s="76"/>
      <c r="D13094" s="77"/>
      <c r="E13094" s="12"/>
      <c r="F13094" s="78"/>
      <c r="G13094" s="77"/>
      <c r="H13094" s="79"/>
      <c r="BA13094" s="5" t="str">
        <f t="shared" si="204"/>
        <v/>
      </c>
      <c r="BB13094" s="5" t="str">
        <f>IF(OR($E13094="",$G13094&lt;&gt;"Ativo"),"",IF(COUNTIFS($E$4:$E13094,$E13094,$A$4:$A13094,$A13094,$G$4:$G13094,"Ativo")=1,1,0))</f>
        <v/>
      </c>
      <c r="BC13094" t="str">
        <f>IF(OR($A13094="",$G13094&lt;&gt;"Ativo"),"",IF(COUNTIFS($A$4:$A13094,$A13094,$G$4:$G13094,"Ativo")=1,1,0))</f>
        <v/>
      </c>
    </row>
    <row r="13095" spans="1:55" x14ac:dyDescent="0.3">
      <c r="A13095" s="76"/>
      <c r="B13095" s="104"/>
      <c r="C13095" s="76"/>
      <c r="D13095" s="77"/>
      <c r="E13095" s="12"/>
      <c r="F13095" s="78"/>
      <c r="G13095" s="77"/>
      <c r="H13095" s="79"/>
      <c r="BA13095" s="5" t="str">
        <f t="shared" si="204"/>
        <v/>
      </c>
      <c r="BB13095" s="5" t="str">
        <f>IF(OR($E13095="",$G13095&lt;&gt;"Ativo"),"",IF(COUNTIFS($E$4:$E13095,$E13095,$A$4:$A13095,$A13095,$G$4:$G13095,"Ativo")=1,1,0))</f>
        <v/>
      </c>
      <c r="BC13095" t="str">
        <f>IF(OR($A13095="",$G13095&lt;&gt;"Ativo"),"",IF(COUNTIFS($A$4:$A13095,$A13095,$G$4:$G13095,"Ativo")=1,1,0))</f>
        <v/>
      </c>
    </row>
    <row r="13096" spans="1:55" x14ac:dyDescent="0.3">
      <c r="A13096" s="76"/>
      <c r="B13096" s="104"/>
      <c r="C13096" s="76"/>
      <c r="D13096" s="77"/>
      <c r="E13096" s="12"/>
      <c r="F13096" s="78"/>
      <c r="G13096" s="77"/>
      <c r="H13096" s="79"/>
      <c r="BA13096" s="5" t="str">
        <f t="shared" si="204"/>
        <v/>
      </c>
      <c r="BB13096" s="5" t="str">
        <f>IF(OR($E13096="",$G13096&lt;&gt;"Ativo"),"",IF(COUNTIFS($E$4:$E13096,$E13096,$A$4:$A13096,$A13096,$G$4:$G13096,"Ativo")=1,1,0))</f>
        <v/>
      </c>
      <c r="BC13096" t="str">
        <f>IF(OR($A13096="",$G13096&lt;&gt;"Ativo"),"",IF(COUNTIFS($A$4:$A13096,$A13096,$G$4:$G13096,"Ativo")=1,1,0))</f>
        <v/>
      </c>
    </row>
    <row r="13097" spans="1:55" x14ac:dyDescent="0.3">
      <c r="A13097" s="76"/>
      <c r="B13097" s="104"/>
      <c r="C13097" s="76"/>
      <c r="D13097" s="77"/>
      <c r="E13097" s="12"/>
      <c r="F13097" s="78"/>
      <c r="G13097" s="77"/>
      <c r="H13097" s="79"/>
      <c r="BA13097" s="5" t="str">
        <f t="shared" si="204"/>
        <v/>
      </c>
      <c r="BB13097" s="5" t="str">
        <f>IF(OR($E13097="",$G13097&lt;&gt;"Ativo"),"",IF(COUNTIFS($E$4:$E13097,$E13097,$A$4:$A13097,$A13097,$G$4:$G13097,"Ativo")=1,1,0))</f>
        <v/>
      </c>
      <c r="BC13097" t="str">
        <f>IF(OR($A13097="",$G13097&lt;&gt;"Ativo"),"",IF(COUNTIFS($A$4:$A13097,$A13097,$G$4:$G13097,"Ativo")=1,1,0))</f>
        <v/>
      </c>
    </row>
    <row r="13098" spans="1:55" x14ac:dyDescent="0.3">
      <c r="A13098" s="76"/>
      <c r="B13098" s="104"/>
      <c r="C13098" s="76"/>
      <c r="D13098" s="77"/>
      <c r="E13098" s="12"/>
      <c r="F13098" s="78"/>
      <c r="G13098" s="77"/>
      <c r="H13098" s="79"/>
      <c r="BA13098" s="5" t="str">
        <f t="shared" si="204"/>
        <v/>
      </c>
      <c r="BB13098" s="5" t="str">
        <f>IF(OR($E13098="",$G13098&lt;&gt;"Ativo"),"",IF(COUNTIFS($E$4:$E13098,$E13098,$A$4:$A13098,$A13098,$G$4:$G13098,"Ativo")=1,1,0))</f>
        <v/>
      </c>
      <c r="BC13098" t="str">
        <f>IF(OR($A13098="",$G13098&lt;&gt;"Ativo"),"",IF(COUNTIFS($A$4:$A13098,$A13098,$G$4:$G13098,"Ativo")=1,1,0))</f>
        <v/>
      </c>
    </row>
    <row r="13099" spans="1:55" x14ac:dyDescent="0.3">
      <c r="A13099" s="76"/>
      <c r="B13099" s="104"/>
      <c r="C13099" s="76"/>
      <c r="D13099" s="77"/>
      <c r="E13099" s="12"/>
      <c r="F13099" s="78"/>
      <c r="G13099" s="77"/>
      <c r="H13099" s="79"/>
      <c r="BA13099" s="5" t="str">
        <f t="shared" si="204"/>
        <v/>
      </c>
      <c r="BB13099" s="5" t="str">
        <f>IF(OR($E13099="",$G13099&lt;&gt;"Ativo"),"",IF(COUNTIFS($E$4:$E13099,$E13099,$A$4:$A13099,$A13099,$G$4:$G13099,"Ativo")=1,1,0))</f>
        <v/>
      </c>
      <c r="BC13099" t="str">
        <f>IF(OR($A13099="",$G13099&lt;&gt;"Ativo"),"",IF(COUNTIFS($A$4:$A13099,$A13099,$G$4:$G13099,"Ativo")=1,1,0))</f>
        <v/>
      </c>
    </row>
    <row r="13100" spans="1:55" x14ac:dyDescent="0.3">
      <c r="A13100" s="76"/>
      <c r="B13100" s="104"/>
      <c r="C13100" s="76"/>
      <c r="D13100" s="77"/>
      <c r="E13100" s="12"/>
      <c r="F13100" s="78"/>
      <c r="G13100" s="77"/>
      <c r="H13100" s="79"/>
      <c r="BA13100" s="5" t="str">
        <f t="shared" si="204"/>
        <v/>
      </c>
      <c r="BB13100" s="5" t="str">
        <f>IF(OR($E13100="",$G13100&lt;&gt;"Ativo"),"",IF(COUNTIFS($E$4:$E13100,$E13100,$A$4:$A13100,$A13100,$G$4:$G13100,"Ativo")=1,1,0))</f>
        <v/>
      </c>
      <c r="BC13100" t="str">
        <f>IF(OR($A13100="",$G13100&lt;&gt;"Ativo"),"",IF(COUNTIFS($A$4:$A13100,$A13100,$G$4:$G13100,"Ativo")=1,1,0))</f>
        <v/>
      </c>
    </row>
    <row r="13101" spans="1:55" x14ac:dyDescent="0.3">
      <c r="A13101" s="76"/>
      <c r="B13101" s="104"/>
      <c r="C13101" s="76"/>
      <c r="D13101" s="77"/>
      <c r="E13101" s="12"/>
      <c r="F13101" s="78"/>
      <c r="G13101" s="77"/>
      <c r="H13101" s="79"/>
      <c r="BA13101" s="5" t="str">
        <f t="shared" si="204"/>
        <v/>
      </c>
      <c r="BB13101" s="5" t="str">
        <f>IF(OR($E13101="",$G13101&lt;&gt;"Ativo"),"",IF(COUNTIFS($E$4:$E13101,$E13101,$A$4:$A13101,$A13101,$G$4:$G13101,"Ativo")=1,1,0))</f>
        <v/>
      </c>
      <c r="BC13101" t="str">
        <f>IF(OR($A13101="",$G13101&lt;&gt;"Ativo"),"",IF(COUNTIFS($A$4:$A13101,$A13101,$G$4:$G13101,"Ativo")=1,1,0))</f>
        <v/>
      </c>
    </row>
    <row r="13102" spans="1:55" x14ac:dyDescent="0.3">
      <c r="A13102" s="76"/>
      <c r="B13102" s="104"/>
      <c r="C13102" s="76"/>
      <c r="D13102" s="77"/>
      <c r="E13102" s="12"/>
      <c r="F13102" s="78"/>
      <c r="G13102" s="77"/>
      <c r="H13102" s="79"/>
      <c r="BA13102" s="5" t="str">
        <f t="shared" si="204"/>
        <v/>
      </c>
      <c r="BB13102" s="5" t="str">
        <f>IF(OR($E13102="",$G13102&lt;&gt;"Ativo"),"",IF(COUNTIFS($E$4:$E13102,$E13102,$A$4:$A13102,$A13102,$G$4:$G13102,"Ativo")=1,1,0))</f>
        <v/>
      </c>
      <c r="BC13102" t="str">
        <f>IF(OR($A13102="",$G13102&lt;&gt;"Ativo"),"",IF(COUNTIFS($A$4:$A13102,$A13102,$G$4:$G13102,"Ativo")=1,1,0))</f>
        <v/>
      </c>
    </row>
    <row r="13103" spans="1:55" x14ac:dyDescent="0.3">
      <c r="A13103" s="76"/>
      <c r="B13103" s="104"/>
      <c r="C13103" s="76"/>
      <c r="D13103" s="77"/>
      <c r="E13103" s="12"/>
      <c r="F13103" s="78"/>
      <c r="G13103" s="77"/>
      <c r="H13103" s="79"/>
      <c r="BA13103" s="5" t="str">
        <f t="shared" si="204"/>
        <v/>
      </c>
      <c r="BB13103" s="5" t="str">
        <f>IF(OR($E13103="",$G13103&lt;&gt;"Ativo"),"",IF(COUNTIFS($E$4:$E13103,$E13103,$A$4:$A13103,$A13103,$G$4:$G13103,"Ativo")=1,1,0))</f>
        <v/>
      </c>
      <c r="BC13103" t="str">
        <f>IF(OR($A13103="",$G13103&lt;&gt;"Ativo"),"",IF(COUNTIFS($A$4:$A13103,$A13103,$G$4:$G13103,"Ativo")=1,1,0))</f>
        <v/>
      </c>
    </row>
    <row r="13104" spans="1:55" x14ac:dyDescent="0.3">
      <c r="A13104" s="76"/>
      <c r="B13104" s="104"/>
      <c r="C13104" s="76"/>
      <c r="D13104" s="77"/>
      <c r="E13104" s="12"/>
      <c r="F13104" s="78"/>
      <c r="G13104" s="77"/>
      <c r="H13104" s="79"/>
      <c r="BA13104" s="5" t="str">
        <f t="shared" si="204"/>
        <v/>
      </c>
      <c r="BB13104" s="5" t="str">
        <f>IF(OR($E13104="",$G13104&lt;&gt;"Ativo"),"",IF(COUNTIFS($E$4:$E13104,$E13104,$A$4:$A13104,$A13104,$G$4:$G13104,"Ativo")=1,1,0))</f>
        <v/>
      </c>
      <c r="BC13104" t="str">
        <f>IF(OR($A13104="",$G13104&lt;&gt;"Ativo"),"",IF(COUNTIFS($A$4:$A13104,$A13104,$G$4:$G13104,"Ativo")=1,1,0))</f>
        <v/>
      </c>
    </row>
    <row r="13105" spans="1:55" x14ac:dyDescent="0.3">
      <c r="A13105" s="76"/>
      <c r="B13105" s="104"/>
      <c r="C13105" s="76"/>
      <c r="D13105" s="77"/>
      <c r="E13105" s="12"/>
      <c r="F13105" s="78"/>
      <c r="G13105" s="77"/>
      <c r="H13105" s="79"/>
      <c r="BA13105" s="5" t="str">
        <f t="shared" si="204"/>
        <v/>
      </c>
      <c r="BB13105" s="5" t="str">
        <f>IF(OR($E13105="",$G13105&lt;&gt;"Ativo"),"",IF(COUNTIFS($E$4:$E13105,$E13105,$A$4:$A13105,$A13105,$G$4:$G13105,"Ativo")=1,1,0))</f>
        <v/>
      </c>
      <c r="BC13105" t="str">
        <f>IF(OR($A13105="",$G13105&lt;&gt;"Ativo"),"",IF(COUNTIFS($A$4:$A13105,$A13105,$G$4:$G13105,"Ativo")=1,1,0))</f>
        <v/>
      </c>
    </row>
    <row r="13106" spans="1:55" x14ac:dyDescent="0.3">
      <c r="A13106" s="76"/>
      <c r="B13106" s="104"/>
      <c r="C13106" s="76"/>
      <c r="D13106" s="77"/>
      <c r="E13106" s="12"/>
      <c r="F13106" s="78"/>
      <c r="G13106" s="77"/>
      <c r="H13106" s="79"/>
      <c r="BA13106" s="5" t="str">
        <f t="shared" si="204"/>
        <v/>
      </c>
      <c r="BB13106" s="5" t="str">
        <f>IF(OR($E13106="",$G13106&lt;&gt;"Ativo"),"",IF(COUNTIFS($E$4:$E13106,$E13106,$A$4:$A13106,$A13106,$G$4:$G13106,"Ativo")=1,1,0))</f>
        <v/>
      </c>
      <c r="BC13106" t="str">
        <f>IF(OR($A13106="",$G13106&lt;&gt;"Ativo"),"",IF(COUNTIFS($A$4:$A13106,$A13106,$G$4:$G13106,"Ativo")=1,1,0))</f>
        <v/>
      </c>
    </row>
    <row r="13107" spans="1:55" x14ac:dyDescent="0.3">
      <c r="A13107" s="76"/>
      <c r="B13107" s="104"/>
      <c r="C13107" s="76"/>
      <c r="D13107" s="77"/>
      <c r="E13107" s="12"/>
      <c r="F13107" s="78"/>
      <c r="G13107" s="77"/>
      <c r="H13107" s="79"/>
      <c r="BA13107" s="5" t="str">
        <f t="shared" si="204"/>
        <v/>
      </c>
      <c r="BB13107" s="5" t="str">
        <f>IF(OR($E13107="",$G13107&lt;&gt;"Ativo"),"",IF(COUNTIFS($E$4:$E13107,$E13107,$A$4:$A13107,$A13107,$G$4:$G13107,"Ativo")=1,1,0))</f>
        <v/>
      </c>
      <c r="BC13107" t="str">
        <f>IF(OR($A13107="",$G13107&lt;&gt;"Ativo"),"",IF(COUNTIFS($A$4:$A13107,$A13107,$G$4:$G13107,"Ativo")=1,1,0))</f>
        <v/>
      </c>
    </row>
    <row r="13108" spans="1:55" x14ac:dyDescent="0.3">
      <c r="A13108" s="76"/>
      <c r="B13108" s="104"/>
      <c r="C13108" s="76"/>
      <c r="D13108" s="77"/>
      <c r="E13108" s="12"/>
      <c r="F13108" s="78"/>
      <c r="G13108" s="77"/>
      <c r="H13108" s="79"/>
      <c r="BA13108" s="5" t="str">
        <f t="shared" si="204"/>
        <v/>
      </c>
      <c r="BB13108" s="5" t="str">
        <f>IF(OR($E13108="",$G13108&lt;&gt;"Ativo"),"",IF(COUNTIFS($E$4:$E13108,$E13108,$A$4:$A13108,$A13108,$G$4:$G13108,"Ativo")=1,1,0))</f>
        <v/>
      </c>
      <c r="BC13108" t="str">
        <f>IF(OR($A13108="",$G13108&lt;&gt;"Ativo"),"",IF(COUNTIFS($A$4:$A13108,$A13108,$G$4:$G13108,"Ativo")=1,1,0))</f>
        <v/>
      </c>
    </row>
    <row r="13109" spans="1:55" x14ac:dyDescent="0.3">
      <c r="A13109" s="76"/>
      <c r="B13109" s="104"/>
      <c r="C13109" s="76"/>
      <c r="D13109" s="77"/>
      <c r="E13109" s="12"/>
      <c r="F13109" s="78"/>
      <c r="G13109" s="77"/>
      <c r="H13109" s="79"/>
      <c r="BA13109" s="5" t="str">
        <f t="shared" si="204"/>
        <v/>
      </c>
      <c r="BB13109" s="5" t="str">
        <f>IF(OR($E13109="",$G13109&lt;&gt;"Ativo"),"",IF(COUNTIFS($E$4:$E13109,$E13109,$A$4:$A13109,$A13109,$G$4:$G13109,"Ativo")=1,1,0))</f>
        <v/>
      </c>
      <c r="BC13109" t="str">
        <f>IF(OR($A13109="",$G13109&lt;&gt;"Ativo"),"",IF(COUNTIFS($A$4:$A13109,$A13109,$G$4:$G13109,"Ativo")=1,1,0))</f>
        <v/>
      </c>
    </row>
    <row r="13110" spans="1:55" x14ac:dyDescent="0.3">
      <c r="A13110" s="76"/>
      <c r="B13110" s="104"/>
      <c r="C13110" s="76"/>
      <c r="D13110" s="77"/>
      <c r="E13110" s="12"/>
      <c r="F13110" s="78"/>
      <c r="G13110" s="77"/>
      <c r="H13110" s="79"/>
      <c r="BA13110" s="5" t="str">
        <f t="shared" si="204"/>
        <v/>
      </c>
      <c r="BB13110" s="5" t="str">
        <f>IF(OR($E13110="",$G13110&lt;&gt;"Ativo"),"",IF(COUNTIFS($E$4:$E13110,$E13110,$A$4:$A13110,$A13110,$G$4:$G13110,"Ativo")=1,1,0))</f>
        <v/>
      </c>
      <c r="BC13110" t="str">
        <f>IF(OR($A13110="",$G13110&lt;&gt;"Ativo"),"",IF(COUNTIFS($A$4:$A13110,$A13110,$G$4:$G13110,"Ativo")=1,1,0))</f>
        <v/>
      </c>
    </row>
    <row r="13111" spans="1:55" x14ac:dyDescent="0.3">
      <c r="A13111" s="76"/>
      <c r="B13111" s="104"/>
      <c r="C13111" s="76"/>
      <c r="D13111" s="77"/>
      <c r="E13111" s="12"/>
      <c r="F13111" s="78"/>
      <c r="G13111" s="77"/>
      <c r="H13111" s="79"/>
      <c r="BA13111" s="5" t="str">
        <f t="shared" si="204"/>
        <v/>
      </c>
      <c r="BB13111" s="5" t="str">
        <f>IF(OR($E13111="",$G13111&lt;&gt;"Ativo"),"",IF(COUNTIFS($E$4:$E13111,$E13111,$A$4:$A13111,$A13111,$G$4:$G13111,"Ativo")=1,1,0))</f>
        <v/>
      </c>
      <c r="BC13111" t="str">
        <f>IF(OR($A13111="",$G13111&lt;&gt;"Ativo"),"",IF(COUNTIFS($A$4:$A13111,$A13111,$G$4:$G13111,"Ativo")=1,1,0))</f>
        <v/>
      </c>
    </row>
    <row r="13112" spans="1:55" x14ac:dyDescent="0.3">
      <c r="A13112" s="76"/>
      <c r="B13112" s="104"/>
      <c r="C13112" s="76"/>
      <c r="D13112" s="77"/>
      <c r="E13112" s="12"/>
      <c r="F13112" s="78"/>
      <c r="G13112" s="77"/>
      <c r="H13112" s="79"/>
      <c r="BA13112" s="5" t="str">
        <f t="shared" si="204"/>
        <v/>
      </c>
      <c r="BB13112" s="5" t="str">
        <f>IF(OR($E13112="",$G13112&lt;&gt;"Ativo"),"",IF(COUNTIFS($E$4:$E13112,$E13112,$A$4:$A13112,$A13112,$G$4:$G13112,"Ativo")=1,1,0))</f>
        <v/>
      </c>
      <c r="BC13112" t="str">
        <f>IF(OR($A13112="",$G13112&lt;&gt;"Ativo"),"",IF(COUNTIFS($A$4:$A13112,$A13112,$G$4:$G13112,"Ativo")=1,1,0))</f>
        <v/>
      </c>
    </row>
    <row r="13113" spans="1:55" x14ac:dyDescent="0.3">
      <c r="A13113" s="76"/>
      <c r="B13113" s="104"/>
      <c r="C13113" s="76"/>
      <c r="D13113" s="77"/>
      <c r="E13113" s="12"/>
      <c r="F13113" s="78"/>
      <c r="G13113" s="77"/>
      <c r="H13113" s="79"/>
      <c r="BA13113" s="5" t="str">
        <f t="shared" si="204"/>
        <v/>
      </c>
      <c r="BB13113" s="5" t="str">
        <f>IF(OR($E13113="",$G13113&lt;&gt;"Ativo"),"",IF(COUNTIFS($E$4:$E13113,$E13113,$A$4:$A13113,$A13113,$G$4:$G13113,"Ativo")=1,1,0))</f>
        <v/>
      </c>
      <c r="BC13113" t="str">
        <f>IF(OR($A13113="",$G13113&lt;&gt;"Ativo"),"",IF(COUNTIFS($A$4:$A13113,$A13113,$G$4:$G13113,"Ativo")=1,1,0))</f>
        <v/>
      </c>
    </row>
    <row r="13114" spans="1:55" x14ac:dyDescent="0.3">
      <c r="A13114" s="76"/>
      <c r="B13114" s="104"/>
      <c r="C13114" s="76"/>
      <c r="D13114" s="77"/>
      <c r="E13114" s="12"/>
      <c r="F13114" s="78"/>
      <c r="G13114" s="77"/>
      <c r="H13114" s="79"/>
      <c r="BA13114" s="5" t="str">
        <f t="shared" si="204"/>
        <v/>
      </c>
      <c r="BB13114" s="5" t="str">
        <f>IF(OR($E13114="",$G13114&lt;&gt;"Ativo"),"",IF(COUNTIFS($E$4:$E13114,$E13114,$A$4:$A13114,$A13114,$G$4:$G13114,"Ativo")=1,1,0))</f>
        <v/>
      </c>
      <c r="BC13114" t="str">
        <f>IF(OR($A13114="",$G13114&lt;&gt;"Ativo"),"",IF(COUNTIFS($A$4:$A13114,$A13114,$G$4:$G13114,"Ativo")=1,1,0))</f>
        <v/>
      </c>
    </row>
    <row r="13115" spans="1:55" x14ac:dyDescent="0.3">
      <c r="A13115" s="76"/>
      <c r="B13115" s="104"/>
      <c r="C13115" s="76"/>
      <c r="D13115" s="77"/>
      <c r="E13115" s="12"/>
      <c r="F13115" s="78"/>
      <c r="G13115" s="77"/>
      <c r="H13115" s="79"/>
      <c r="BA13115" s="5" t="str">
        <f t="shared" si="204"/>
        <v/>
      </c>
      <c r="BB13115" s="5" t="str">
        <f>IF(OR($E13115="",$G13115&lt;&gt;"Ativo"),"",IF(COUNTIFS($E$4:$E13115,$E13115,$A$4:$A13115,$A13115,$G$4:$G13115,"Ativo")=1,1,0))</f>
        <v/>
      </c>
      <c r="BC13115" t="str">
        <f>IF(OR($A13115="",$G13115&lt;&gt;"Ativo"),"",IF(COUNTIFS($A$4:$A13115,$A13115,$G$4:$G13115,"Ativo")=1,1,0))</f>
        <v/>
      </c>
    </row>
    <row r="13116" spans="1:55" x14ac:dyDescent="0.3">
      <c r="A13116" s="76"/>
      <c r="B13116" s="104"/>
      <c r="C13116" s="76"/>
      <c r="D13116" s="77"/>
      <c r="E13116" s="12"/>
      <c r="F13116" s="78"/>
      <c r="G13116" s="77"/>
      <c r="H13116" s="79"/>
      <c r="BA13116" s="5" t="str">
        <f t="shared" si="204"/>
        <v/>
      </c>
      <c r="BB13116" s="5" t="str">
        <f>IF(OR($E13116="",$G13116&lt;&gt;"Ativo"),"",IF(COUNTIFS($E$4:$E13116,$E13116,$A$4:$A13116,$A13116,$G$4:$G13116,"Ativo")=1,1,0))</f>
        <v/>
      </c>
      <c r="BC13116" t="str">
        <f>IF(OR($A13116="",$G13116&lt;&gt;"Ativo"),"",IF(COUNTIFS($A$4:$A13116,$A13116,$G$4:$G13116,"Ativo")=1,1,0))</f>
        <v/>
      </c>
    </row>
    <row r="13117" spans="1:55" x14ac:dyDescent="0.3">
      <c r="A13117" s="76"/>
      <c r="B13117" s="104"/>
      <c r="C13117" s="76"/>
      <c r="D13117" s="77"/>
      <c r="E13117" s="12"/>
      <c r="F13117" s="78"/>
      <c r="G13117" s="77"/>
      <c r="H13117" s="79"/>
      <c r="BA13117" s="5" t="str">
        <f t="shared" si="204"/>
        <v/>
      </c>
      <c r="BB13117" s="5" t="str">
        <f>IF(OR($E13117="",$G13117&lt;&gt;"Ativo"),"",IF(COUNTIFS($E$4:$E13117,$E13117,$A$4:$A13117,$A13117,$G$4:$G13117,"Ativo")=1,1,0))</f>
        <v/>
      </c>
      <c r="BC13117" t="str">
        <f>IF(OR($A13117="",$G13117&lt;&gt;"Ativo"),"",IF(COUNTIFS($A$4:$A13117,$A13117,$G$4:$G13117,"Ativo")=1,1,0))</f>
        <v/>
      </c>
    </row>
    <row r="13118" spans="1:55" x14ac:dyDescent="0.3">
      <c r="A13118" s="76"/>
      <c r="B13118" s="104"/>
      <c r="C13118" s="76"/>
      <c r="D13118" s="77"/>
      <c r="E13118" s="12"/>
      <c r="F13118" s="78"/>
      <c r="G13118" s="77"/>
      <c r="H13118" s="79"/>
      <c r="BA13118" s="5" t="str">
        <f t="shared" si="204"/>
        <v/>
      </c>
      <c r="BB13118" s="5" t="str">
        <f>IF(OR($E13118="",$G13118&lt;&gt;"Ativo"),"",IF(COUNTIFS($E$4:$E13118,$E13118,$A$4:$A13118,$A13118,$G$4:$G13118,"Ativo")=1,1,0))</f>
        <v/>
      </c>
      <c r="BC13118" t="str">
        <f>IF(OR($A13118="",$G13118&lt;&gt;"Ativo"),"",IF(COUNTIFS($A$4:$A13118,$A13118,$G$4:$G13118,"Ativo")=1,1,0))</f>
        <v/>
      </c>
    </row>
    <row r="13119" spans="1:55" x14ac:dyDescent="0.3">
      <c r="A13119" s="76"/>
      <c r="B13119" s="104"/>
      <c r="C13119" s="76"/>
      <c r="D13119" s="77"/>
      <c r="E13119" s="12"/>
      <c r="F13119" s="78"/>
      <c r="G13119" s="77"/>
      <c r="H13119" s="79"/>
      <c r="BA13119" s="5" t="str">
        <f t="shared" si="204"/>
        <v/>
      </c>
      <c r="BB13119" s="5" t="str">
        <f>IF(OR($E13119="",$G13119&lt;&gt;"Ativo"),"",IF(COUNTIFS($E$4:$E13119,$E13119,$A$4:$A13119,$A13119,$G$4:$G13119,"Ativo")=1,1,0))</f>
        <v/>
      </c>
      <c r="BC13119" t="str">
        <f>IF(OR($A13119="",$G13119&lt;&gt;"Ativo"),"",IF(COUNTIFS($A$4:$A13119,$A13119,$G$4:$G13119,"Ativo")=1,1,0))</f>
        <v/>
      </c>
    </row>
    <row r="13120" spans="1:55" x14ac:dyDescent="0.3">
      <c r="A13120" s="76"/>
      <c r="B13120" s="104"/>
      <c r="C13120" s="76"/>
      <c r="D13120" s="77"/>
      <c r="E13120" s="12"/>
      <c r="F13120" s="78"/>
      <c r="G13120" s="77"/>
      <c r="H13120" s="79"/>
      <c r="BA13120" s="5" t="str">
        <f t="shared" si="204"/>
        <v/>
      </c>
      <c r="BB13120" s="5" t="str">
        <f>IF(OR($E13120="",$G13120&lt;&gt;"Ativo"),"",IF(COUNTIFS($E$4:$E13120,$E13120,$A$4:$A13120,$A13120,$G$4:$G13120,"Ativo")=1,1,0))</f>
        <v/>
      </c>
      <c r="BC13120" t="str">
        <f>IF(OR($A13120="",$G13120&lt;&gt;"Ativo"),"",IF(COUNTIFS($A$4:$A13120,$A13120,$G$4:$G13120,"Ativo")=1,1,0))</f>
        <v/>
      </c>
    </row>
    <row r="13121" spans="1:55" x14ac:dyDescent="0.3">
      <c r="A13121" s="76"/>
      <c r="B13121" s="104"/>
      <c r="C13121" s="76"/>
      <c r="D13121" s="77"/>
      <c r="E13121" s="12"/>
      <c r="F13121" s="78"/>
      <c r="G13121" s="77"/>
      <c r="H13121" s="79"/>
      <c r="BA13121" s="5" t="str">
        <f t="shared" si="204"/>
        <v/>
      </c>
      <c r="BB13121" s="5" t="str">
        <f>IF(OR($E13121="",$G13121&lt;&gt;"Ativo"),"",IF(COUNTIFS($E$4:$E13121,$E13121,$A$4:$A13121,$A13121,$G$4:$G13121,"Ativo")=1,1,0))</f>
        <v/>
      </c>
      <c r="BC13121" t="str">
        <f>IF(OR($A13121="",$G13121&lt;&gt;"Ativo"),"",IF(COUNTIFS($A$4:$A13121,$A13121,$G$4:$G13121,"Ativo")=1,1,0))</f>
        <v/>
      </c>
    </row>
    <row r="13122" spans="1:55" x14ac:dyDescent="0.3">
      <c r="A13122" s="76"/>
      <c r="B13122" s="104"/>
      <c r="C13122" s="76"/>
      <c r="D13122" s="77"/>
      <c r="E13122" s="12"/>
      <c r="F13122" s="78"/>
      <c r="G13122" s="77"/>
      <c r="H13122" s="79"/>
      <c r="BA13122" s="5" t="str">
        <f t="shared" si="204"/>
        <v/>
      </c>
      <c r="BB13122" s="5" t="str">
        <f>IF(OR($E13122="",$G13122&lt;&gt;"Ativo"),"",IF(COUNTIFS($E$4:$E13122,$E13122,$A$4:$A13122,$A13122,$G$4:$G13122,"Ativo")=1,1,0))</f>
        <v/>
      </c>
      <c r="BC13122" t="str">
        <f>IF(OR($A13122="",$G13122&lt;&gt;"Ativo"),"",IF(COUNTIFS($A$4:$A13122,$A13122,$G$4:$G13122,"Ativo")=1,1,0))</f>
        <v/>
      </c>
    </row>
    <row r="13123" spans="1:55" x14ac:dyDescent="0.3">
      <c r="A13123" s="76"/>
      <c r="B13123" s="104"/>
      <c r="C13123" s="76"/>
      <c r="D13123" s="77"/>
      <c r="E13123" s="12"/>
      <c r="F13123" s="78"/>
      <c r="G13123" s="77"/>
      <c r="H13123" s="79"/>
      <c r="BA13123" s="5" t="str">
        <f t="shared" si="204"/>
        <v/>
      </c>
      <c r="BB13123" s="5" t="str">
        <f>IF(OR($E13123="",$G13123&lt;&gt;"Ativo"),"",IF(COUNTIFS($E$4:$E13123,$E13123,$A$4:$A13123,$A13123,$G$4:$G13123,"Ativo")=1,1,0))</f>
        <v/>
      </c>
      <c r="BC13123" t="str">
        <f>IF(OR($A13123="",$G13123&lt;&gt;"Ativo"),"",IF(COUNTIFS($A$4:$A13123,$A13123,$G$4:$G13123,"Ativo")=1,1,0))</f>
        <v/>
      </c>
    </row>
    <row r="13124" spans="1:55" x14ac:dyDescent="0.3">
      <c r="A13124" s="76"/>
      <c r="B13124" s="104"/>
      <c r="C13124" s="76"/>
      <c r="D13124" s="77"/>
      <c r="E13124" s="12"/>
      <c r="F13124" s="78"/>
      <c r="G13124" s="77"/>
      <c r="H13124" s="79"/>
      <c r="BA13124" s="5" t="str">
        <f t="shared" ref="BA13124:BA13187" si="205">IF($D13124="","",MID($D13124,4,LEN($D13124)-5))</f>
        <v/>
      </c>
      <c r="BB13124" s="5" t="str">
        <f>IF(OR($E13124="",$G13124&lt;&gt;"Ativo"),"",IF(COUNTIFS($E$4:$E13124,$E13124,$A$4:$A13124,$A13124,$G$4:$G13124,"Ativo")=1,1,0))</f>
        <v/>
      </c>
      <c r="BC13124" t="str">
        <f>IF(OR($A13124="",$G13124&lt;&gt;"Ativo"),"",IF(COUNTIFS($A$4:$A13124,$A13124,$G$4:$G13124,"Ativo")=1,1,0))</f>
        <v/>
      </c>
    </row>
    <row r="13125" spans="1:55" x14ac:dyDescent="0.3">
      <c r="A13125" s="76"/>
      <c r="B13125" s="104"/>
      <c r="C13125" s="76"/>
      <c r="D13125" s="77"/>
      <c r="E13125" s="12"/>
      <c r="F13125" s="78"/>
      <c r="G13125" s="77"/>
      <c r="H13125" s="79"/>
      <c r="BA13125" s="5" t="str">
        <f t="shared" si="205"/>
        <v/>
      </c>
      <c r="BB13125" s="5" t="str">
        <f>IF(OR($E13125="",$G13125&lt;&gt;"Ativo"),"",IF(COUNTIFS($E$4:$E13125,$E13125,$A$4:$A13125,$A13125,$G$4:$G13125,"Ativo")=1,1,0))</f>
        <v/>
      </c>
      <c r="BC13125" t="str">
        <f>IF(OR($A13125="",$G13125&lt;&gt;"Ativo"),"",IF(COUNTIFS($A$4:$A13125,$A13125,$G$4:$G13125,"Ativo")=1,1,0))</f>
        <v/>
      </c>
    </row>
    <row r="13126" spans="1:55" x14ac:dyDescent="0.3">
      <c r="A13126" s="76"/>
      <c r="B13126" s="104"/>
      <c r="C13126" s="76"/>
      <c r="D13126" s="77"/>
      <c r="E13126" s="12"/>
      <c r="F13126" s="78"/>
      <c r="G13126" s="77"/>
      <c r="H13126" s="79"/>
      <c r="BA13126" s="5" t="str">
        <f t="shared" si="205"/>
        <v/>
      </c>
      <c r="BB13126" s="5" t="str">
        <f>IF(OR($E13126="",$G13126&lt;&gt;"Ativo"),"",IF(COUNTIFS($E$4:$E13126,$E13126,$A$4:$A13126,$A13126,$G$4:$G13126,"Ativo")=1,1,0))</f>
        <v/>
      </c>
      <c r="BC13126" t="str">
        <f>IF(OR($A13126="",$G13126&lt;&gt;"Ativo"),"",IF(COUNTIFS($A$4:$A13126,$A13126,$G$4:$G13126,"Ativo")=1,1,0))</f>
        <v/>
      </c>
    </row>
    <row r="13127" spans="1:55" x14ac:dyDescent="0.3">
      <c r="A13127" s="76"/>
      <c r="B13127" s="104"/>
      <c r="C13127" s="76"/>
      <c r="D13127" s="77"/>
      <c r="E13127" s="12"/>
      <c r="F13127" s="78"/>
      <c r="G13127" s="77"/>
      <c r="H13127" s="79"/>
      <c r="BA13127" s="5" t="str">
        <f t="shared" si="205"/>
        <v/>
      </c>
      <c r="BB13127" s="5" t="str">
        <f>IF(OR($E13127="",$G13127&lt;&gt;"Ativo"),"",IF(COUNTIFS($E$4:$E13127,$E13127,$A$4:$A13127,$A13127,$G$4:$G13127,"Ativo")=1,1,0))</f>
        <v/>
      </c>
      <c r="BC13127" t="str">
        <f>IF(OR($A13127="",$G13127&lt;&gt;"Ativo"),"",IF(COUNTIFS($A$4:$A13127,$A13127,$G$4:$G13127,"Ativo")=1,1,0))</f>
        <v/>
      </c>
    </row>
    <row r="13128" spans="1:55" x14ac:dyDescent="0.3">
      <c r="A13128" s="76"/>
      <c r="B13128" s="104"/>
      <c r="C13128" s="76"/>
      <c r="D13128" s="77"/>
      <c r="E13128" s="12"/>
      <c r="F13128" s="78"/>
      <c r="G13128" s="77"/>
      <c r="H13128" s="79"/>
      <c r="BA13128" s="5" t="str">
        <f t="shared" si="205"/>
        <v/>
      </c>
      <c r="BB13128" s="5" t="str">
        <f>IF(OR($E13128="",$G13128&lt;&gt;"Ativo"),"",IF(COUNTIFS($E$4:$E13128,$E13128,$A$4:$A13128,$A13128,$G$4:$G13128,"Ativo")=1,1,0))</f>
        <v/>
      </c>
      <c r="BC13128" t="str">
        <f>IF(OR($A13128="",$G13128&lt;&gt;"Ativo"),"",IF(COUNTIFS($A$4:$A13128,$A13128,$G$4:$G13128,"Ativo")=1,1,0))</f>
        <v/>
      </c>
    </row>
    <row r="13129" spans="1:55" x14ac:dyDescent="0.3">
      <c r="A13129" s="76"/>
      <c r="B13129" s="104"/>
      <c r="C13129" s="76"/>
      <c r="D13129" s="77"/>
      <c r="E13129" s="12"/>
      <c r="F13129" s="78"/>
      <c r="G13129" s="77"/>
      <c r="H13129" s="79"/>
      <c r="BA13129" s="5" t="str">
        <f t="shared" si="205"/>
        <v/>
      </c>
      <c r="BB13129" s="5" t="str">
        <f>IF(OR($E13129="",$G13129&lt;&gt;"Ativo"),"",IF(COUNTIFS($E$4:$E13129,$E13129,$A$4:$A13129,$A13129,$G$4:$G13129,"Ativo")=1,1,0))</f>
        <v/>
      </c>
      <c r="BC13129" t="str">
        <f>IF(OR($A13129="",$G13129&lt;&gt;"Ativo"),"",IF(COUNTIFS($A$4:$A13129,$A13129,$G$4:$G13129,"Ativo")=1,1,0))</f>
        <v/>
      </c>
    </row>
    <row r="13130" spans="1:55" x14ac:dyDescent="0.3">
      <c r="A13130" s="76"/>
      <c r="B13130" s="104"/>
      <c r="C13130" s="76"/>
      <c r="D13130" s="77"/>
      <c r="E13130" s="12"/>
      <c r="F13130" s="78"/>
      <c r="G13130" s="77"/>
      <c r="H13130" s="79"/>
      <c r="BA13130" s="5" t="str">
        <f t="shared" si="205"/>
        <v/>
      </c>
      <c r="BB13130" s="5" t="str">
        <f>IF(OR($E13130="",$G13130&lt;&gt;"Ativo"),"",IF(COUNTIFS($E$4:$E13130,$E13130,$A$4:$A13130,$A13130,$G$4:$G13130,"Ativo")=1,1,0))</f>
        <v/>
      </c>
      <c r="BC13130" t="str">
        <f>IF(OR($A13130="",$G13130&lt;&gt;"Ativo"),"",IF(COUNTIFS($A$4:$A13130,$A13130,$G$4:$G13130,"Ativo")=1,1,0))</f>
        <v/>
      </c>
    </row>
    <row r="13131" spans="1:55" x14ac:dyDescent="0.3">
      <c r="A13131" s="76"/>
      <c r="B13131" s="104"/>
      <c r="C13131" s="76"/>
      <c r="D13131" s="77"/>
      <c r="E13131" s="12"/>
      <c r="F13131" s="78"/>
      <c r="G13131" s="77"/>
      <c r="H13131" s="79"/>
      <c r="BA13131" s="5" t="str">
        <f t="shared" si="205"/>
        <v/>
      </c>
      <c r="BB13131" s="5" t="str">
        <f>IF(OR($E13131="",$G13131&lt;&gt;"Ativo"),"",IF(COUNTIFS($E$4:$E13131,$E13131,$A$4:$A13131,$A13131,$G$4:$G13131,"Ativo")=1,1,0))</f>
        <v/>
      </c>
      <c r="BC13131" t="str">
        <f>IF(OR($A13131="",$G13131&lt;&gt;"Ativo"),"",IF(COUNTIFS($A$4:$A13131,$A13131,$G$4:$G13131,"Ativo")=1,1,0))</f>
        <v/>
      </c>
    </row>
    <row r="13132" spans="1:55" x14ac:dyDescent="0.3">
      <c r="A13132" s="76"/>
      <c r="B13132" s="104"/>
      <c r="C13132" s="76"/>
      <c r="D13132" s="77"/>
      <c r="E13132" s="12"/>
      <c r="F13132" s="78"/>
      <c r="G13132" s="77"/>
      <c r="H13132" s="79"/>
      <c r="BA13132" s="5" t="str">
        <f t="shared" si="205"/>
        <v/>
      </c>
      <c r="BB13132" s="5" t="str">
        <f>IF(OR($E13132="",$G13132&lt;&gt;"Ativo"),"",IF(COUNTIFS($E$4:$E13132,$E13132,$A$4:$A13132,$A13132,$G$4:$G13132,"Ativo")=1,1,0))</f>
        <v/>
      </c>
      <c r="BC13132" t="str">
        <f>IF(OR($A13132="",$G13132&lt;&gt;"Ativo"),"",IF(COUNTIFS($A$4:$A13132,$A13132,$G$4:$G13132,"Ativo")=1,1,0))</f>
        <v/>
      </c>
    </row>
    <row r="13133" spans="1:55" x14ac:dyDescent="0.3">
      <c r="A13133" s="76"/>
      <c r="B13133" s="104"/>
      <c r="C13133" s="76"/>
      <c r="D13133" s="77"/>
      <c r="E13133" s="12"/>
      <c r="F13133" s="78"/>
      <c r="G13133" s="77"/>
      <c r="H13133" s="79"/>
      <c r="BA13133" s="5" t="str">
        <f t="shared" si="205"/>
        <v/>
      </c>
      <c r="BB13133" s="5" t="str">
        <f>IF(OR($E13133="",$G13133&lt;&gt;"Ativo"),"",IF(COUNTIFS($E$4:$E13133,$E13133,$A$4:$A13133,$A13133,$G$4:$G13133,"Ativo")=1,1,0))</f>
        <v/>
      </c>
      <c r="BC13133" t="str">
        <f>IF(OR($A13133="",$G13133&lt;&gt;"Ativo"),"",IF(COUNTIFS($A$4:$A13133,$A13133,$G$4:$G13133,"Ativo")=1,1,0))</f>
        <v/>
      </c>
    </row>
    <row r="13134" spans="1:55" x14ac:dyDescent="0.3">
      <c r="A13134" s="76"/>
      <c r="B13134" s="104"/>
      <c r="C13134" s="76"/>
      <c r="D13134" s="77"/>
      <c r="E13134" s="12"/>
      <c r="F13134" s="78"/>
      <c r="G13134" s="77"/>
      <c r="H13134" s="79"/>
      <c r="BA13134" s="5" t="str">
        <f t="shared" si="205"/>
        <v/>
      </c>
      <c r="BB13134" s="5" t="str">
        <f>IF(OR($E13134="",$G13134&lt;&gt;"Ativo"),"",IF(COUNTIFS($E$4:$E13134,$E13134,$A$4:$A13134,$A13134,$G$4:$G13134,"Ativo")=1,1,0))</f>
        <v/>
      </c>
      <c r="BC13134" t="str">
        <f>IF(OR($A13134="",$G13134&lt;&gt;"Ativo"),"",IF(COUNTIFS($A$4:$A13134,$A13134,$G$4:$G13134,"Ativo")=1,1,0))</f>
        <v/>
      </c>
    </row>
    <row r="13135" spans="1:55" x14ac:dyDescent="0.3">
      <c r="A13135" s="76"/>
      <c r="B13135" s="104"/>
      <c r="C13135" s="76"/>
      <c r="D13135" s="77"/>
      <c r="E13135" s="12"/>
      <c r="F13135" s="78"/>
      <c r="G13135" s="77"/>
      <c r="H13135" s="79"/>
      <c r="BA13135" s="5" t="str">
        <f t="shared" si="205"/>
        <v/>
      </c>
      <c r="BB13135" s="5" t="str">
        <f>IF(OR($E13135="",$G13135&lt;&gt;"Ativo"),"",IF(COUNTIFS($E$4:$E13135,$E13135,$A$4:$A13135,$A13135,$G$4:$G13135,"Ativo")=1,1,0))</f>
        <v/>
      </c>
      <c r="BC13135" t="str">
        <f>IF(OR($A13135="",$G13135&lt;&gt;"Ativo"),"",IF(COUNTIFS($A$4:$A13135,$A13135,$G$4:$G13135,"Ativo")=1,1,0))</f>
        <v/>
      </c>
    </row>
    <row r="13136" spans="1:55" x14ac:dyDescent="0.3">
      <c r="A13136" s="76"/>
      <c r="B13136" s="104"/>
      <c r="C13136" s="76"/>
      <c r="D13136" s="77"/>
      <c r="E13136" s="12"/>
      <c r="F13136" s="78"/>
      <c r="G13136" s="77"/>
      <c r="H13136" s="79"/>
      <c r="BA13136" s="5" t="str">
        <f t="shared" si="205"/>
        <v/>
      </c>
      <c r="BB13136" s="5" t="str">
        <f>IF(OR($E13136="",$G13136&lt;&gt;"Ativo"),"",IF(COUNTIFS($E$4:$E13136,$E13136,$A$4:$A13136,$A13136,$G$4:$G13136,"Ativo")=1,1,0))</f>
        <v/>
      </c>
      <c r="BC13136" t="str">
        <f>IF(OR($A13136="",$G13136&lt;&gt;"Ativo"),"",IF(COUNTIFS($A$4:$A13136,$A13136,$G$4:$G13136,"Ativo")=1,1,0))</f>
        <v/>
      </c>
    </row>
    <row r="13137" spans="1:55" x14ac:dyDescent="0.3">
      <c r="A13137" s="76"/>
      <c r="B13137" s="104"/>
      <c r="C13137" s="76"/>
      <c r="D13137" s="77"/>
      <c r="E13137" s="12"/>
      <c r="F13137" s="78"/>
      <c r="G13137" s="77"/>
      <c r="H13137" s="79"/>
      <c r="BA13137" s="5" t="str">
        <f t="shared" si="205"/>
        <v/>
      </c>
      <c r="BB13137" s="5" t="str">
        <f>IF(OR($E13137="",$G13137&lt;&gt;"Ativo"),"",IF(COUNTIFS($E$4:$E13137,$E13137,$A$4:$A13137,$A13137,$G$4:$G13137,"Ativo")=1,1,0))</f>
        <v/>
      </c>
      <c r="BC13137" t="str">
        <f>IF(OR($A13137="",$G13137&lt;&gt;"Ativo"),"",IF(COUNTIFS($A$4:$A13137,$A13137,$G$4:$G13137,"Ativo")=1,1,0))</f>
        <v/>
      </c>
    </row>
    <row r="13138" spans="1:55" x14ac:dyDescent="0.3">
      <c r="A13138" s="76"/>
      <c r="B13138" s="104"/>
      <c r="C13138" s="76"/>
      <c r="D13138" s="77"/>
      <c r="E13138" s="12"/>
      <c r="F13138" s="78"/>
      <c r="G13138" s="77"/>
      <c r="H13138" s="79"/>
      <c r="BA13138" s="5" t="str">
        <f t="shared" si="205"/>
        <v/>
      </c>
      <c r="BB13138" s="5" t="str">
        <f>IF(OR($E13138="",$G13138&lt;&gt;"Ativo"),"",IF(COUNTIFS($E$4:$E13138,$E13138,$A$4:$A13138,$A13138,$G$4:$G13138,"Ativo")=1,1,0))</f>
        <v/>
      </c>
      <c r="BC13138" t="str">
        <f>IF(OR($A13138="",$G13138&lt;&gt;"Ativo"),"",IF(COUNTIFS($A$4:$A13138,$A13138,$G$4:$G13138,"Ativo")=1,1,0))</f>
        <v/>
      </c>
    </row>
    <row r="13139" spans="1:55" x14ac:dyDescent="0.3">
      <c r="A13139" s="76"/>
      <c r="B13139" s="104"/>
      <c r="C13139" s="76"/>
      <c r="D13139" s="77"/>
      <c r="E13139" s="12"/>
      <c r="F13139" s="78"/>
      <c r="G13139" s="77"/>
      <c r="H13139" s="79"/>
      <c r="BA13139" s="5" t="str">
        <f t="shared" si="205"/>
        <v/>
      </c>
      <c r="BB13139" s="5" t="str">
        <f>IF(OR($E13139="",$G13139&lt;&gt;"Ativo"),"",IF(COUNTIFS($E$4:$E13139,$E13139,$A$4:$A13139,$A13139,$G$4:$G13139,"Ativo")=1,1,0))</f>
        <v/>
      </c>
      <c r="BC13139" t="str">
        <f>IF(OR($A13139="",$G13139&lt;&gt;"Ativo"),"",IF(COUNTIFS($A$4:$A13139,$A13139,$G$4:$G13139,"Ativo")=1,1,0))</f>
        <v/>
      </c>
    </row>
    <row r="13140" spans="1:55" x14ac:dyDescent="0.3">
      <c r="A13140" s="76"/>
      <c r="B13140" s="104"/>
      <c r="C13140" s="76"/>
      <c r="D13140" s="77"/>
      <c r="E13140" s="12"/>
      <c r="F13140" s="78"/>
      <c r="G13140" s="77"/>
      <c r="H13140" s="79"/>
      <c r="BA13140" s="5" t="str">
        <f t="shared" si="205"/>
        <v/>
      </c>
      <c r="BB13140" s="5" t="str">
        <f>IF(OR($E13140="",$G13140&lt;&gt;"Ativo"),"",IF(COUNTIFS($E$4:$E13140,$E13140,$A$4:$A13140,$A13140,$G$4:$G13140,"Ativo")=1,1,0))</f>
        <v/>
      </c>
      <c r="BC13140" t="str">
        <f>IF(OR($A13140="",$G13140&lt;&gt;"Ativo"),"",IF(COUNTIFS($A$4:$A13140,$A13140,$G$4:$G13140,"Ativo")=1,1,0))</f>
        <v/>
      </c>
    </row>
    <row r="13141" spans="1:55" x14ac:dyDescent="0.3">
      <c r="A13141" s="76"/>
      <c r="B13141" s="104"/>
      <c r="C13141" s="76"/>
      <c r="D13141" s="77"/>
      <c r="E13141" s="12"/>
      <c r="F13141" s="78"/>
      <c r="G13141" s="77"/>
      <c r="H13141" s="79"/>
      <c r="BA13141" s="5" t="str">
        <f t="shared" si="205"/>
        <v/>
      </c>
      <c r="BB13141" s="5" t="str">
        <f>IF(OR($E13141="",$G13141&lt;&gt;"Ativo"),"",IF(COUNTIFS($E$4:$E13141,$E13141,$A$4:$A13141,$A13141,$G$4:$G13141,"Ativo")=1,1,0))</f>
        <v/>
      </c>
      <c r="BC13141" t="str">
        <f>IF(OR($A13141="",$G13141&lt;&gt;"Ativo"),"",IF(COUNTIFS($A$4:$A13141,$A13141,$G$4:$G13141,"Ativo")=1,1,0))</f>
        <v/>
      </c>
    </row>
    <row r="13142" spans="1:55" x14ac:dyDescent="0.3">
      <c r="A13142" s="76"/>
      <c r="B13142" s="104"/>
      <c r="C13142" s="76"/>
      <c r="D13142" s="77"/>
      <c r="E13142" s="12"/>
      <c r="F13142" s="78"/>
      <c r="G13142" s="77"/>
      <c r="H13142" s="79"/>
      <c r="BA13142" s="5" t="str">
        <f t="shared" si="205"/>
        <v/>
      </c>
      <c r="BB13142" s="5" t="str">
        <f>IF(OR($E13142="",$G13142&lt;&gt;"Ativo"),"",IF(COUNTIFS($E$4:$E13142,$E13142,$A$4:$A13142,$A13142,$G$4:$G13142,"Ativo")=1,1,0))</f>
        <v/>
      </c>
      <c r="BC13142" t="str">
        <f>IF(OR($A13142="",$G13142&lt;&gt;"Ativo"),"",IF(COUNTIFS($A$4:$A13142,$A13142,$G$4:$G13142,"Ativo")=1,1,0))</f>
        <v/>
      </c>
    </row>
    <row r="13143" spans="1:55" x14ac:dyDescent="0.3">
      <c r="A13143" s="76"/>
      <c r="B13143" s="104"/>
      <c r="C13143" s="76"/>
      <c r="D13143" s="77"/>
      <c r="E13143" s="12"/>
      <c r="F13143" s="78"/>
      <c r="G13143" s="77"/>
      <c r="H13143" s="79"/>
      <c r="BA13143" s="5" t="str">
        <f t="shared" si="205"/>
        <v/>
      </c>
      <c r="BB13143" s="5" t="str">
        <f>IF(OR($E13143="",$G13143&lt;&gt;"Ativo"),"",IF(COUNTIFS($E$4:$E13143,$E13143,$A$4:$A13143,$A13143,$G$4:$G13143,"Ativo")=1,1,0))</f>
        <v/>
      </c>
      <c r="BC13143" t="str">
        <f>IF(OR($A13143="",$G13143&lt;&gt;"Ativo"),"",IF(COUNTIFS($A$4:$A13143,$A13143,$G$4:$G13143,"Ativo")=1,1,0))</f>
        <v/>
      </c>
    </row>
    <row r="13144" spans="1:55" x14ac:dyDescent="0.3">
      <c r="A13144" s="76"/>
      <c r="B13144" s="104"/>
      <c r="C13144" s="76"/>
      <c r="D13144" s="77"/>
      <c r="E13144" s="12"/>
      <c r="F13144" s="78"/>
      <c r="G13144" s="77"/>
      <c r="H13144" s="79"/>
      <c r="BA13144" s="5" t="str">
        <f t="shared" si="205"/>
        <v/>
      </c>
      <c r="BB13144" s="5" t="str">
        <f>IF(OR($E13144="",$G13144&lt;&gt;"Ativo"),"",IF(COUNTIFS($E$4:$E13144,$E13144,$A$4:$A13144,$A13144,$G$4:$G13144,"Ativo")=1,1,0))</f>
        <v/>
      </c>
      <c r="BC13144" t="str">
        <f>IF(OR($A13144="",$G13144&lt;&gt;"Ativo"),"",IF(COUNTIFS($A$4:$A13144,$A13144,$G$4:$G13144,"Ativo")=1,1,0))</f>
        <v/>
      </c>
    </row>
    <row r="13145" spans="1:55" x14ac:dyDescent="0.3">
      <c r="A13145" s="76"/>
      <c r="B13145" s="104"/>
      <c r="C13145" s="76"/>
      <c r="D13145" s="77"/>
      <c r="E13145" s="12"/>
      <c r="F13145" s="78"/>
      <c r="G13145" s="77"/>
      <c r="H13145" s="79"/>
      <c r="BA13145" s="5" t="str">
        <f t="shared" si="205"/>
        <v/>
      </c>
      <c r="BB13145" s="5" t="str">
        <f>IF(OR($E13145="",$G13145&lt;&gt;"Ativo"),"",IF(COUNTIFS($E$4:$E13145,$E13145,$A$4:$A13145,$A13145,$G$4:$G13145,"Ativo")=1,1,0))</f>
        <v/>
      </c>
      <c r="BC13145" t="str">
        <f>IF(OR($A13145="",$G13145&lt;&gt;"Ativo"),"",IF(COUNTIFS($A$4:$A13145,$A13145,$G$4:$G13145,"Ativo")=1,1,0))</f>
        <v/>
      </c>
    </row>
    <row r="13146" spans="1:55" x14ac:dyDescent="0.3">
      <c r="A13146" s="76"/>
      <c r="B13146" s="104"/>
      <c r="C13146" s="76"/>
      <c r="D13146" s="77"/>
      <c r="E13146" s="12"/>
      <c r="F13146" s="78"/>
      <c r="G13146" s="77"/>
      <c r="H13146" s="79"/>
      <c r="BA13146" s="5" t="str">
        <f t="shared" si="205"/>
        <v/>
      </c>
      <c r="BB13146" s="5" t="str">
        <f>IF(OR($E13146="",$G13146&lt;&gt;"Ativo"),"",IF(COUNTIFS($E$4:$E13146,$E13146,$A$4:$A13146,$A13146,$G$4:$G13146,"Ativo")=1,1,0))</f>
        <v/>
      </c>
      <c r="BC13146" t="str">
        <f>IF(OR($A13146="",$G13146&lt;&gt;"Ativo"),"",IF(COUNTIFS($A$4:$A13146,$A13146,$G$4:$G13146,"Ativo")=1,1,0))</f>
        <v/>
      </c>
    </row>
    <row r="13147" spans="1:55" x14ac:dyDescent="0.3">
      <c r="A13147" s="76"/>
      <c r="B13147" s="104"/>
      <c r="C13147" s="76"/>
      <c r="D13147" s="77"/>
      <c r="E13147" s="12"/>
      <c r="F13147" s="78"/>
      <c r="G13147" s="77"/>
      <c r="H13147" s="79"/>
      <c r="BA13147" s="5" t="str">
        <f t="shared" si="205"/>
        <v/>
      </c>
      <c r="BB13147" s="5" t="str">
        <f>IF(OR($E13147="",$G13147&lt;&gt;"Ativo"),"",IF(COUNTIFS($E$4:$E13147,$E13147,$A$4:$A13147,$A13147,$G$4:$G13147,"Ativo")=1,1,0))</f>
        <v/>
      </c>
      <c r="BC13147" t="str">
        <f>IF(OR($A13147="",$G13147&lt;&gt;"Ativo"),"",IF(COUNTIFS($A$4:$A13147,$A13147,$G$4:$G13147,"Ativo")=1,1,0))</f>
        <v/>
      </c>
    </row>
    <row r="13148" spans="1:55" x14ac:dyDescent="0.3">
      <c r="A13148" s="76"/>
      <c r="B13148" s="104"/>
      <c r="C13148" s="76"/>
      <c r="D13148" s="77"/>
      <c r="E13148" s="12"/>
      <c r="F13148" s="78"/>
      <c r="G13148" s="77"/>
      <c r="H13148" s="79"/>
      <c r="BA13148" s="5" t="str">
        <f t="shared" si="205"/>
        <v/>
      </c>
      <c r="BB13148" s="5" t="str">
        <f>IF(OR($E13148="",$G13148&lt;&gt;"Ativo"),"",IF(COUNTIFS($E$4:$E13148,$E13148,$A$4:$A13148,$A13148,$G$4:$G13148,"Ativo")=1,1,0))</f>
        <v/>
      </c>
      <c r="BC13148" t="str">
        <f>IF(OR($A13148="",$G13148&lt;&gt;"Ativo"),"",IF(COUNTIFS($A$4:$A13148,$A13148,$G$4:$G13148,"Ativo")=1,1,0))</f>
        <v/>
      </c>
    </row>
    <row r="13149" spans="1:55" x14ac:dyDescent="0.3">
      <c r="A13149" s="76"/>
      <c r="B13149" s="104"/>
      <c r="C13149" s="76"/>
      <c r="D13149" s="77"/>
      <c r="E13149" s="12"/>
      <c r="F13149" s="78"/>
      <c r="G13149" s="77"/>
      <c r="H13149" s="79"/>
      <c r="BA13149" s="5" t="str">
        <f t="shared" si="205"/>
        <v/>
      </c>
      <c r="BB13149" s="5" t="str">
        <f>IF(OR($E13149="",$G13149&lt;&gt;"Ativo"),"",IF(COUNTIFS($E$4:$E13149,$E13149,$A$4:$A13149,$A13149,$G$4:$G13149,"Ativo")=1,1,0))</f>
        <v/>
      </c>
      <c r="BC13149" t="str">
        <f>IF(OR($A13149="",$G13149&lt;&gt;"Ativo"),"",IF(COUNTIFS($A$4:$A13149,$A13149,$G$4:$G13149,"Ativo")=1,1,0))</f>
        <v/>
      </c>
    </row>
    <row r="13150" spans="1:55" x14ac:dyDescent="0.3">
      <c r="A13150" s="76"/>
      <c r="B13150" s="104"/>
      <c r="C13150" s="76"/>
      <c r="D13150" s="77"/>
      <c r="E13150" s="12"/>
      <c r="F13150" s="78"/>
      <c r="G13150" s="77"/>
      <c r="H13150" s="79"/>
      <c r="BA13150" s="5" t="str">
        <f t="shared" si="205"/>
        <v/>
      </c>
      <c r="BB13150" s="5" t="str">
        <f>IF(OR($E13150="",$G13150&lt;&gt;"Ativo"),"",IF(COUNTIFS($E$4:$E13150,$E13150,$A$4:$A13150,$A13150,$G$4:$G13150,"Ativo")=1,1,0))</f>
        <v/>
      </c>
      <c r="BC13150" t="str">
        <f>IF(OR($A13150="",$G13150&lt;&gt;"Ativo"),"",IF(COUNTIFS($A$4:$A13150,$A13150,$G$4:$G13150,"Ativo")=1,1,0))</f>
        <v/>
      </c>
    </row>
    <row r="13151" spans="1:55" x14ac:dyDescent="0.3">
      <c r="A13151" s="76"/>
      <c r="B13151" s="104"/>
      <c r="C13151" s="76"/>
      <c r="D13151" s="77"/>
      <c r="E13151" s="12"/>
      <c r="F13151" s="78"/>
      <c r="G13151" s="77"/>
      <c r="H13151" s="79"/>
      <c r="BA13151" s="5" t="str">
        <f t="shared" si="205"/>
        <v/>
      </c>
      <c r="BB13151" s="5" t="str">
        <f>IF(OR($E13151="",$G13151&lt;&gt;"Ativo"),"",IF(COUNTIFS($E$4:$E13151,$E13151,$A$4:$A13151,$A13151,$G$4:$G13151,"Ativo")=1,1,0))</f>
        <v/>
      </c>
      <c r="BC13151" t="str">
        <f>IF(OR($A13151="",$G13151&lt;&gt;"Ativo"),"",IF(COUNTIFS($A$4:$A13151,$A13151,$G$4:$G13151,"Ativo")=1,1,0))</f>
        <v/>
      </c>
    </row>
    <row r="13152" spans="1:55" x14ac:dyDescent="0.3">
      <c r="A13152" s="76"/>
      <c r="B13152" s="104"/>
      <c r="C13152" s="76"/>
      <c r="D13152" s="77"/>
      <c r="E13152" s="12"/>
      <c r="F13152" s="78"/>
      <c r="G13152" s="77"/>
      <c r="H13152" s="79"/>
      <c r="BA13152" s="5" t="str">
        <f t="shared" si="205"/>
        <v/>
      </c>
      <c r="BB13152" s="5" t="str">
        <f>IF(OR($E13152="",$G13152&lt;&gt;"Ativo"),"",IF(COUNTIFS($E$4:$E13152,$E13152,$A$4:$A13152,$A13152,$G$4:$G13152,"Ativo")=1,1,0))</f>
        <v/>
      </c>
      <c r="BC13152" t="str">
        <f>IF(OR($A13152="",$G13152&lt;&gt;"Ativo"),"",IF(COUNTIFS($A$4:$A13152,$A13152,$G$4:$G13152,"Ativo")=1,1,0))</f>
        <v/>
      </c>
    </row>
    <row r="13153" spans="1:55" x14ac:dyDescent="0.3">
      <c r="A13153" s="76"/>
      <c r="B13153" s="104"/>
      <c r="C13153" s="76"/>
      <c r="D13153" s="77"/>
      <c r="E13153" s="12"/>
      <c r="F13153" s="78"/>
      <c r="G13153" s="77"/>
      <c r="H13153" s="79"/>
      <c r="BA13153" s="5" t="str">
        <f t="shared" si="205"/>
        <v/>
      </c>
      <c r="BB13153" s="5" t="str">
        <f>IF(OR($E13153="",$G13153&lt;&gt;"Ativo"),"",IF(COUNTIFS($E$4:$E13153,$E13153,$A$4:$A13153,$A13153,$G$4:$G13153,"Ativo")=1,1,0))</f>
        <v/>
      </c>
      <c r="BC13153" t="str">
        <f>IF(OR($A13153="",$G13153&lt;&gt;"Ativo"),"",IF(COUNTIFS($A$4:$A13153,$A13153,$G$4:$G13153,"Ativo")=1,1,0))</f>
        <v/>
      </c>
    </row>
    <row r="13154" spans="1:55" x14ac:dyDescent="0.3">
      <c r="A13154" s="76"/>
      <c r="B13154" s="104"/>
      <c r="C13154" s="76"/>
      <c r="D13154" s="77"/>
      <c r="E13154" s="12"/>
      <c r="F13154" s="78"/>
      <c r="G13154" s="77"/>
      <c r="H13154" s="79"/>
      <c r="BA13154" s="5" t="str">
        <f t="shared" si="205"/>
        <v/>
      </c>
      <c r="BB13154" s="5" t="str">
        <f>IF(OR($E13154="",$G13154&lt;&gt;"Ativo"),"",IF(COUNTIFS($E$4:$E13154,$E13154,$A$4:$A13154,$A13154,$G$4:$G13154,"Ativo")=1,1,0))</f>
        <v/>
      </c>
      <c r="BC13154" t="str">
        <f>IF(OR($A13154="",$G13154&lt;&gt;"Ativo"),"",IF(COUNTIFS($A$4:$A13154,$A13154,$G$4:$G13154,"Ativo")=1,1,0))</f>
        <v/>
      </c>
    </row>
    <row r="13155" spans="1:55" x14ac:dyDescent="0.3">
      <c r="A13155" s="76"/>
      <c r="B13155" s="104"/>
      <c r="C13155" s="76"/>
      <c r="D13155" s="77"/>
      <c r="E13155" s="12"/>
      <c r="F13155" s="78"/>
      <c r="G13155" s="77"/>
      <c r="H13155" s="79"/>
      <c r="BA13155" s="5" t="str">
        <f t="shared" si="205"/>
        <v/>
      </c>
      <c r="BB13155" s="5" t="str">
        <f>IF(OR($E13155="",$G13155&lt;&gt;"Ativo"),"",IF(COUNTIFS($E$4:$E13155,$E13155,$A$4:$A13155,$A13155,$G$4:$G13155,"Ativo")=1,1,0))</f>
        <v/>
      </c>
      <c r="BC13155" t="str">
        <f>IF(OR($A13155="",$G13155&lt;&gt;"Ativo"),"",IF(COUNTIFS($A$4:$A13155,$A13155,$G$4:$G13155,"Ativo")=1,1,0))</f>
        <v/>
      </c>
    </row>
    <row r="13156" spans="1:55" x14ac:dyDescent="0.3">
      <c r="A13156" s="76"/>
      <c r="B13156" s="104"/>
      <c r="C13156" s="76"/>
      <c r="D13156" s="77"/>
      <c r="E13156" s="12"/>
      <c r="F13156" s="78"/>
      <c r="G13156" s="77"/>
      <c r="H13156" s="79"/>
      <c r="BA13156" s="5" t="str">
        <f t="shared" si="205"/>
        <v/>
      </c>
      <c r="BB13156" s="5" t="str">
        <f>IF(OR($E13156="",$G13156&lt;&gt;"Ativo"),"",IF(COUNTIFS($E$4:$E13156,$E13156,$A$4:$A13156,$A13156,$G$4:$G13156,"Ativo")=1,1,0))</f>
        <v/>
      </c>
      <c r="BC13156" t="str">
        <f>IF(OR($A13156="",$G13156&lt;&gt;"Ativo"),"",IF(COUNTIFS($A$4:$A13156,$A13156,$G$4:$G13156,"Ativo")=1,1,0))</f>
        <v/>
      </c>
    </row>
    <row r="13157" spans="1:55" x14ac:dyDescent="0.3">
      <c r="A13157" s="76"/>
      <c r="B13157" s="104"/>
      <c r="C13157" s="76"/>
      <c r="D13157" s="77"/>
      <c r="E13157" s="12"/>
      <c r="F13157" s="78"/>
      <c r="G13157" s="77"/>
      <c r="H13157" s="79"/>
      <c r="BA13157" s="5" t="str">
        <f t="shared" si="205"/>
        <v/>
      </c>
      <c r="BB13157" s="5" t="str">
        <f>IF(OR($E13157="",$G13157&lt;&gt;"Ativo"),"",IF(COUNTIFS($E$4:$E13157,$E13157,$A$4:$A13157,$A13157,$G$4:$G13157,"Ativo")=1,1,0))</f>
        <v/>
      </c>
      <c r="BC13157" t="str">
        <f>IF(OR($A13157="",$G13157&lt;&gt;"Ativo"),"",IF(COUNTIFS($A$4:$A13157,$A13157,$G$4:$G13157,"Ativo")=1,1,0))</f>
        <v/>
      </c>
    </row>
    <row r="13158" spans="1:55" x14ac:dyDescent="0.3">
      <c r="A13158" s="76"/>
      <c r="B13158" s="104"/>
      <c r="C13158" s="76"/>
      <c r="D13158" s="77"/>
      <c r="E13158" s="12"/>
      <c r="F13158" s="78"/>
      <c r="G13158" s="77"/>
      <c r="H13158" s="79"/>
      <c r="BA13158" s="5" t="str">
        <f t="shared" si="205"/>
        <v/>
      </c>
      <c r="BB13158" s="5" t="str">
        <f>IF(OR($E13158="",$G13158&lt;&gt;"Ativo"),"",IF(COUNTIFS($E$4:$E13158,$E13158,$A$4:$A13158,$A13158,$G$4:$G13158,"Ativo")=1,1,0))</f>
        <v/>
      </c>
      <c r="BC13158" t="str">
        <f>IF(OR($A13158="",$G13158&lt;&gt;"Ativo"),"",IF(COUNTIFS($A$4:$A13158,$A13158,$G$4:$G13158,"Ativo")=1,1,0))</f>
        <v/>
      </c>
    </row>
    <row r="13159" spans="1:55" x14ac:dyDescent="0.3">
      <c r="A13159" s="76"/>
      <c r="B13159" s="104"/>
      <c r="C13159" s="76"/>
      <c r="D13159" s="77"/>
      <c r="E13159" s="12"/>
      <c r="F13159" s="78"/>
      <c r="G13159" s="77"/>
      <c r="H13159" s="79"/>
      <c r="BA13159" s="5" t="str">
        <f t="shared" si="205"/>
        <v/>
      </c>
      <c r="BB13159" s="5" t="str">
        <f>IF(OR($E13159="",$G13159&lt;&gt;"Ativo"),"",IF(COUNTIFS($E$4:$E13159,$E13159,$A$4:$A13159,$A13159,$G$4:$G13159,"Ativo")=1,1,0))</f>
        <v/>
      </c>
      <c r="BC13159" t="str">
        <f>IF(OR($A13159="",$G13159&lt;&gt;"Ativo"),"",IF(COUNTIFS($A$4:$A13159,$A13159,$G$4:$G13159,"Ativo")=1,1,0))</f>
        <v/>
      </c>
    </row>
    <row r="13160" spans="1:55" x14ac:dyDescent="0.3">
      <c r="A13160" s="76"/>
      <c r="B13160" s="104"/>
      <c r="C13160" s="76"/>
      <c r="D13160" s="77"/>
      <c r="E13160" s="12"/>
      <c r="F13160" s="78"/>
      <c r="G13160" s="77"/>
      <c r="H13160" s="79"/>
      <c r="BA13160" s="5" t="str">
        <f t="shared" si="205"/>
        <v/>
      </c>
      <c r="BB13160" s="5" t="str">
        <f>IF(OR($E13160="",$G13160&lt;&gt;"Ativo"),"",IF(COUNTIFS($E$4:$E13160,$E13160,$A$4:$A13160,$A13160,$G$4:$G13160,"Ativo")=1,1,0))</f>
        <v/>
      </c>
      <c r="BC13160" t="str">
        <f>IF(OR($A13160="",$G13160&lt;&gt;"Ativo"),"",IF(COUNTIFS($A$4:$A13160,$A13160,$G$4:$G13160,"Ativo")=1,1,0))</f>
        <v/>
      </c>
    </row>
    <row r="13161" spans="1:55" x14ac:dyDescent="0.3">
      <c r="A13161" s="76"/>
      <c r="B13161" s="104"/>
      <c r="C13161" s="76"/>
      <c r="D13161" s="77"/>
      <c r="E13161" s="12"/>
      <c r="F13161" s="78"/>
      <c r="G13161" s="77"/>
      <c r="H13161" s="79"/>
      <c r="BA13161" s="5" t="str">
        <f t="shared" si="205"/>
        <v/>
      </c>
      <c r="BB13161" s="5" t="str">
        <f>IF(OR($E13161="",$G13161&lt;&gt;"Ativo"),"",IF(COUNTIFS($E$4:$E13161,$E13161,$A$4:$A13161,$A13161,$G$4:$G13161,"Ativo")=1,1,0))</f>
        <v/>
      </c>
      <c r="BC13161" t="str">
        <f>IF(OR($A13161="",$G13161&lt;&gt;"Ativo"),"",IF(COUNTIFS($A$4:$A13161,$A13161,$G$4:$G13161,"Ativo")=1,1,0))</f>
        <v/>
      </c>
    </row>
    <row r="13162" spans="1:55" x14ac:dyDescent="0.3">
      <c r="A13162" s="76"/>
      <c r="B13162" s="104"/>
      <c r="C13162" s="76"/>
      <c r="D13162" s="77"/>
      <c r="E13162" s="12"/>
      <c r="F13162" s="78"/>
      <c r="G13162" s="77"/>
      <c r="H13162" s="79"/>
      <c r="BA13162" s="5" t="str">
        <f t="shared" si="205"/>
        <v/>
      </c>
      <c r="BB13162" s="5" t="str">
        <f>IF(OR($E13162="",$G13162&lt;&gt;"Ativo"),"",IF(COUNTIFS($E$4:$E13162,$E13162,$A$4:$A13162,$A13162,$G$4:$G13162,"Ativo")=1,1,0))</f>
        <v/>
      </c>
      <c r="BC13162" t="str">
        <f>IF(OR($A13162="",$G13162&lt;&gt;"Ativo"),"",IF(COUNTIFS($A$4:$A13162,$A13162,$G$4:$G13162,"Ativo")=1,1,0))</f>
        <v/>
      </c>
    </row>
    <row r="13163" spans="1:55" x14ac:dyDescent="0.3">
      <c r="A13163" s="76"/>
      <c r="B13163" s="104"/>
      <c r="C13163" s="76"/>
      <c r="D13163" s="77"/>
      <c r="E13163" s="12"/>
      <c r="F13163" s="78"/>
      <c r="G13163" s="77"/>
      <c r="H13163" s="79"/>
      <c r="BA13163" s="5" t="str">
        <f t="shared" si="205"/>
        <v/>
      </c>
      <c r="BB13163" s="5" t="str">
        <f>IF(OR($E13163="",$G13163&lt;&gt;"Ativo"),"",IF(COUNTIFS($E$4:$E13163,$E13163,$A$4:$A13163,$A13163,$G$4:$G13163,"Ativo")=1,1,0))</f>
        <v/>
      </c>
      <c r="BC13163" t="str">
        <f>IF(OR($A13163="",$G13163&lt;&gt;"Ativo"),"",IF(COUNTIFS($A$4:$A13163,$A13163,$G$4:$G13163,"Ativo")=1,1,0))</f>
        <v/>
      </c>
    </row>
    <row r="13164" spans="1:55" x14ac:dyDescent="0.3">
      <c r="A13164" s="76"/>
      <c r="B13164" s="104"/>
      <c r="C13164" s="76"/>
      <c r="D13164" s="77"/>
      <c r="E13164" s="12"/>
      <c r="F13164" s="78"/>
      <c r="G13164" s="77"/>
      <c r="H13164" s="79"/>
      <c r="BA13164" s="5" t="str">
        <f t="shared" si="205"/>
        <v/>
      </c>
      <c r="BB13164" s="5" t="str">
        <f>IF(OR($E13164="",$G13164&lt;&gt;"Ativo"),"",IF(COUNTIFS($E$4:$E13164,$E13164,$A$4:$A13164,$A13164,$G$4:$G13164,"Ativo")=1,1,0))</f>
        <v/>
      </c>
      <c r="BC13164" t="str">
        <f>IF(OR($A13164="",$G13164&lt;&gt;"Ativo"),"",IF(COUNTIFS($A$4:$A13164,$A13164,$G$4:$G13164,"Ativo")=1,1,0))</f>
        <v/>
      </c>
    </row>
    <row r="13165" spans="1:55" x14ac:dyDescent="0.3">
      <c r="A13165" s="76"/>
      <c r="B13165" s="104"/>
      <c r="C13165" s="76"/>
      <c r="D13165" s="77"/>
      <c r="E13165" s="12"/>
      <c r="F13165" s="78"/>
      <c r="G13165" s="77"/>
      <c r="H13165" s="79"/>
      <c r="BA13165" s="5" t="str">
        <f t="shared" si="205"/>
        <v/>
      </c>
      <c r="BB13165" s="5" t="str">
        <f>IF(OR($E13165="",$G13165&lt;&gt;"Ativo"),"",IF(COUNTIFS($E$4:$E13165,$E13165,$A$4:$A13165,$A13165,$G$4:$G13165,"Ativo")=1,1,0))</f>
        <v/>
      </c>
      <c r="BC13165" t="str">
        <f>IF(OR($A13165="",$G13165&lt;&gt;"Ativo"),"",IF(COUNTIFS($A$4:$A13165,$A13165,$G$4:$G13165,"Ativo")=1,1,0))</f>
        <v/>
      </c>
    </row>
    <row r="13166" spans="1:55" x14ac:dyDescent="0.3">
      <c r="A13166" s="76"/>
      <c r="B13166" s="104"/>
      <c r="C13166" s="76"/>
      <c r="D13166" s="77"/>
      <c r="E13166" s="12"/>
      <c r="F13166" s="78"/>
      <c r="G13166" s="77"/>
      <c r="H13166" s="79"/>
      <c r="BA13166" s="5" t="str">
        <f t="shared" si="205"/>
        <v/>
      </c>
      <c r="BB13166" s="5" t="str">
        <f>IF(OR($E13166="",$G13166&lt;&gt;"Ativo"),"",IF(COUNTIFS($E$4:$E13166,$E13166,$A$4:$A13166,$A13166,$G$4:$G13166,"Ativo")=1,1,0))</f>
        <v/>
      </c>
      <c r="BC13166" t="str">
        <f>IF(OR($A13166="",$G13166&lt;&gt;"Ativo"),"",IF(COUNTIFS($A$4:$A13166,$A13166,$G$4:$G13166,"Ativo")=1,1,0))</f>
        <v/>
      </c>
    </row>
    <row r="13167" spans="1:55" x14ac:dyDescent="0.3">
      <c r="A13167" s="76"/>
      <c r="B13167" s="104"/>
      <c r="C13167" s="76"/>
      <c r="D13167" s="77"/>
      <c r="E13167" s="12"/>
      <c r="F13167" s="78"/>
      <c r="G13167" s="77"/>
      <c r="H13167" s="79"/>
      <c r="BA13167" s="5" t="str">
        <f t="shared" si="205"/>
        <v/>
      </c>
      <c r="BB13167" s="5" t="str">
        <f>IF(OR($E13167="",$G13167&lt;&gt;"Ativo"),"",IF(COUNTIFS($E$4:$E13167,$E13167,$A$4:$A13167,$A13167,$G$4:$G13167,"Ativo")=1,1,0))</f>
        <v/>
      </c>
      <c r="BC13167" t="str">
        <f>IF(OR($A13167="",$G13167&lt;&gt;"Ativo"),"",IF(COUNTIFS($A$4:$A13167,$A13167,$G$4:$G13167,"Ativo")=1,1,0))</f>
        <v/>
      </c>
    </row>
    <row r="13168" spans="1:55" x14ac:dyDescent="0.3">
      <c r="A13168" s="76"/>
      <c r="B13168" s="104"/>
      <c r="C13168" s="76"/>
      <c r="D13168" s="77"/>
      <c r="E13168" s="12"/>
      <c r="F13168" s="78"/>
      <c r="G13168" s="77"/>
      <c r="H13168" s="79"/>
      <c r="BA13168" s="5" t="str">
        <f t="shared" si="205"/>
        <v/>
      </c>
      <c r="BB13168" s="5" t="str">
        <f>IF(OR($E13168="",$G13168&lt;&gt;"Ativo"),"",IF(COUNTIFS($E$4:$E13168,$E13168,$A$4:$A13168,$A13168,$G$4:$G13168,"Ativo")=1,1,0))</f>
        <v/>
      </c>
      <c r="BC13168" t="str">
        <f>IF(OR($A13168="",$G13168&lt;&gt;"Ativo"),"",IF(COUNTIFS($A$4:$A13168,$A13168,$G$4:$G13168,"Ativo")=1,1,0))</f>
        <v/>
      </c>
    </row>
    <row r="13169" spans="1:55" x14ac:dyDescent="0.3">
      <c r="A13169" s="76"/>
      <c r="B13169" s="104"/>
      <c r="C13169" s="76"/>
      <c r="D13169" s="77"/>
      <c r="E13169" s="12"/>
      <c r="F13169" s="78"/>
      <c r="G13169" s="77"/>
      <c r="H13169" s="79"/>
      <c r="BA13169" s="5" t="str">
        <f t="shared" si="205"/>
        <v/>
      </c>
      <c r="BB13169" s="5" t="str">
        <f>IF(OR($E13169="",$G13169&lt;&gt;"Ativo"),"",IF(COUNTIFS($E$4:$E13169,$E13169,$A$4:$A13169,$A13169,$G$4:$G13169,"Ativo")=1,1,0))</f>
        <v/>
      </c>
      <c r="BC13169" t="str">
        <f>IF(OR($A13169="",$G13169&lt;&gt;"Ativo"),"",IF(COUNTIFS($A$4:$A13169,$A13169,$G$4:$G13169,"Ativo")=1,1,0))</f>
        <v/>
      </c>
    </row>
    <row r="13170" spans="1:55" x14ac:dyDescent="0.3">
      <c r="A13170" s="76"/>
      <c r="B13170" s="104"/>
      <c r="C13170" s="76"/>
      <c r="D13170" s="77"/>
      <c r="E13170" s="12"/>
      <c r="F13170" s="78"/>
      <c r="G13170" s="77"/>
      <c r="H13170" s="79"/>
      <c r="BA13170" s="5" t="str">
        <f t="shared" si="205"/>
        <v/>
      </c>
      <c r="BB13170" s="5" t="str">
        <f>IF(OR($E13170="",$G13170&lt;&gt;"Ativo"),"",IF(COUNTIFS($E$4:$E13170,$E13170,$A$4:$A13170,$A13170,$G$4:$G13170,"Ativo")=1,1,0))</f>
        <v/>
      </c>
      <c r="BC13170" t="str">
        <f>IF(OR($A13170="",$G13170&lt;&gt;"Ativo"),"",IF(COUNTIFS($A$4:$A13170,$A13170,$G$4:$G13170,"Ativo")=1,1,0))</f>
        <v/>
      </c>
    </row>
    <row r="13171" spans="1:55" x14ac:dyDescent="0.3">
      <c r="A13171" s="76"/>
      <c r="B13171" s="104"/>
      <c r="C13171" s="76"/>
      <c r="D13171" s="77"/>
      <c r="E13171" s="12"/>
      <c r="F13171" s="78"/>
      <c r="G13171" s="77"/>
      <c r="H13171" s="79"/>
      <c r="BA13171" s="5" t="str">
        <f t="shared" si="205"/>
        <v/>
      </c>
      <c r="BB13171" s="5" t="str">
        <f>IF(OR($E13171="",$G13171&lt;&gt;"Ativo"),"",IF(COUNTIFS($E$4:$E13171,$E13171,$A$4:$A13171,$A13171,$G$4:$G13171,"Ativo")=1,1,0))</f>
        <v/>
      </c>
      <c r="BC13171" t="str">
        <f>IF(OR($A13171="",$G13171&lt;&gt;"Ativo"),"",IF(COUNTIFS($A$4:$A13171,$A13171,$G$4:$G13171,"Ativo")=1,1,0))</f>
        <v/>
      </c>
    </row>
    <row r="13172" spans="1:55" x14ac:dyDescent="0.3">
      <c r="A13172" s="76"/>
      <c r="B13172" s="104"/>
      <c r="C13172" s="76"/>
      <c r="D13172" s="77"/>
      <c r="E13172" s="12"/>
      <c r="F13172" s="78"/>
      <c r="G13172" s="77"/>
      <c r="H13172" s="79"/>
      <c r="BA13172" s="5" t="str">
        <f t="shared" si="205"/>
        <v/>
      </c>
      <c r="BB13172" s="5" t="str">
        <f>IF(OR($E13172="",$G13172&lt;&gt;"Ativo"),"",IF(COUNTIFS($E$4:$E13172,$E13172,$A$4:$A13172,$A13172,$G$4:$G13172,"Ativo")=1,1,0))</f>
        <v/>
      </c>
      <c r="BC13172" t="str">
        <f>IF(OR($A13172="",$G13172&lt;&gt;"Ativo"),"",IF(COUNTIFS($A$4:$A13172,$A13172,$G$4:$G13172,"Ativo")=1,1,0))</f>
        <v/>
      </c>
    </row>
    <row r="13173" spans="1:55" x14ac:dyDescent="0.3">
      <c r="A13173" s="76"/>
      <c r="B13173" s="104"/>
      <c r="C13173" s="76"/>
      <c r="D13173" s="77"/>
      <c r="E13173" s="12"/>
      <c r="F13173" s="78"/>
      <c r="G13173" s="77"/>
      <c r="H13173" s="79"/>
      <c r="BA13173" s="5" t="str">
        <f t="shared" si="205"/>
        <v/>
      </c>
      <c r="BB13173" s="5" t="str">
        <f>IF(OR($E13173="",$G13173&lt;&gt;"Ativo"),"",IF(COUNTIFS($E$4:$E13173,$E13173,$A$4:$A13173,$A13173,$G$4:$G13173,"Ativo")=1,1,0))</f>
        <v/>
      </c>
      <c r="BC13173" t="str">
        <f>IF(OR($A13173="",$G13173&lt;&gt;"Ativo"),"",IF(COUNTIFS($A$4:$A13173,$A13173,$G$4:$G13173,"Ativo")=1,1,0))</f>
        <v/>
      </c>
    </row>
    <row r="13174" spans="1:55" x14ac:dyDescent="0.3">
      <c r="A13174" s="76"/>
      <c r="B13174" s="104"/>
      <c r="C13174" s="76"/>
      <c r="D13174" s="77"/>
      <c r="E13174" s="12"/>
      <c r="F13174" s="78"/>
      <c r="G13174" s="77"/>
      <c r="H13174" s="79"/>
      <c r="BA13174" s="5" t="str">
        <f t="shared" si="205"/>
        <v/>
      </c>
      <c r="BB13174" s="5" t="str">
        <f>IF(OR($E13174="",$G13174&lt;&gt;"Ativo"),"",IF(COUNTIFS($E$4:$E13174,$E13174,$A$4:$A13174,$A13174,$G$4:$G13174,"Ativo")=1,1,0))</f>
        <v/>
      </c>
      <c r="BC13174" t="str">
        <f>IF(OR($A13174="",$G13174&lt;&gt;"Ativo"),"",IF(COUNTIFS($A$4:$A13174,$A13174,$G$4:$G13174,"Ativo")=1,1,0))</f>
        <v/>
      </c>
    </row>
    <row r="13175" spans="1:55" x14ac:dyDescent="0.3">
      <c r="A13175" s="76"/>
      <c r="B13175" s="104"/>
      <c r="C13175" s="76"/>
      <c r="D13175" s="77"/>
      <c r="E13175" s="12"/>
      <c r="F13175" s="78"/>
      <c r="G13175" s="77"/>
      <c r="H13175" s="79"/>
      <c r="BA13175" s="5" t="str">
        <f t="shared" si="205"/>
        <v/>
      </c>
      <c r="BB13175" s="5" t="str">
        <f>IF(OR($E13175="",$G13175&lt;&gt;"Ativo"),"",IF(COUNTIFS($E$4:$E13175,$E13175,$A$4:$A13175,$A13175,$G$4:$G13175,"Ativo")=1,1,0))</f>
        <v/>
      </c>
      <c r="BC13175" t="str">
        <f>IF(OR($A13175="",$G13175&lt;&gt;"Ativo"),"",IF(COUNTIFS($A$4:$A13175,$A13175,$G$4:$G13175,"Ativo")=1,1,0))</f>
        <v/>
      </c>
    </row>
    <row r="13176" spans="1:55" x14ac:dyDescent="0.3">
      <c r="A13176" s="76"/>
      <c r="B13176" s="104"/>
      <c r="C13176" s="76"/>
      <c r="D13176" s="77"/>
      <c r="E13176" s="12"/>
      <c r="F13176" s="78"/>
      <c r="G13176" s="77"/>
      <c r="H13176" s="79"/>
      <c r="BA13176" s="5" t="str">
        <f t="shared" si="205"/>
        <v/>
      </c>
      <c r="BB13176" s="5" t="str">
        <f>IF(OR($E13176="",$G13176&lt;&gt;"Ativo"),"",IF(COUNTIFS($E$4:$E13176,$E13176,$A$4:$A13176,$A13176,$G$4:$G13176,"Ativo")=1,1,0))</f>
        <v/>
      </c>
      <c r="BC13176" t="str">
        <f>IF(OR($A13176="",$G13176&lt;&gt;"Ativo"),"",IF(COUNTIFS($A$4:$A13176,$A13176,$G$4:$G13176,"Ativo")=1,1,0))</f>
        <v/>
      </c>
    </row>
    <row r="13177" spans="1:55" x14ac:dyDescent="0.3">
      <c r="A13177" s="76"/>
      <c r="B13177" s="104"/>
      <c r="C13177" s="76"/>
      <c r="D13177" s="77"/>
      <c r="E13177" s="12"/>
      <c r="F13177" s="78"/>
      <c r="G13177" s="77"/>
      <c r="H13177" s="79"/>
      <c r="BA13177" s="5" t="str">
        <f t="shared" si="205"/>
        <v/>
      </c>
      <c r="BB13177" s="5" t="str">
        <f>IF(OR($E13177="",$G13177&lt;&gt;"Ativo"),"",IF(COUNTIFS($E$4:$E13177,$E13177,$A$4:$A13177,$A13177,$G$4:$G13177,"Ativo")=1,1,0))</f>
        <v/>
      </c>
      <c r="BC13177" t="str">
        <f>IF(OR($A13177="",$G13177&lt;&gt;"Ativo"),"",IF(COUNTIFS($A$4:$A13177,$A13177,$G$4:$G13177,"Ativo")=1,1,0))</f>
        <v/>
      </c>
    </row>
    <row r="13178" spans="1:55" x14ac:dyDescent="0.3">
      <c r="A13178" s="76"/>
      <c r="B13178" s="104"/>
      <c r="C13178" s="76"/>
      <c r="D13178" s="77"/>
      <c r="E13178" s="12"/>
      <c r="F13178" s="78"/>
      <c r="G13178" s="77"/>
      <c r="H13178" s="79"/>
      <c r="BA13178" s="5" t="str">
        <f t="shared" si="205"/>
        <v/>
      </c>
      <c r="BB13178" s="5" t="str">
        <f>IF(OR($E13178="",$G13178&lt;&gt;"Ativo"),"",IF(COUNTIFS($E$4:$E13178,$E13178,$A$4:$A13178,$A13178,$G$4:$G13178,"Ativo")=1,1,0))</f>
        <v/>
      </c>
      <c r="BC13178" t="str">
        <f>IF(OR($A13178="",$G13178&lt;&gt;"Ativo"),"",IF(COUNTIFS($A$4:$A13178,$A13178,$G$4:$G13178,"Ativo")=1,1,0))</f>
        <v/>
      </c>
    </row>
    <row r="13179" spans="1:55" x14ac:dyDescent="0.3">
      <c r="A13179" s="76"/>
      <c r="B13179" s="104"/>
      <c r="C13179" s="76"/>
      <c r="D13179" s="77"/>
      <c r="E13179" s="12"/>
      <c r="F13179" s="78"/>
      <c r="G13179" s="77"/>
      <c r="H13179" s="79"/>
      <c r="BA13179" s="5" t="str">
        <f t="shared" si="205"/>
        <v/>
      </c>
      <c r="BB13179" s="5" t="str">
        <f>IF(OR($E13179="",$G13179&lt;&gt;"Ativo"),"",IF(COUNTIFS($E$4:$E13179,$E13179,$A$4:$A13179,$A13179,$G$4:$G13179,"Ativo")=1,1,0))</f>
        <v/>
      </c>
      <c r="BC13179" t="str">
        <f>IF(OR($A13179="",$G13179&lt;&gt;"Ativo"),"",IF(COUNTIFS($A$4:$A13179,$A13179,$G$4:$G13179,"Ativo")=1,1,0))</f>
        <v/>
      </c>
    </row>
    <row r="13180" spans="1:55" x14ac:dyDescent="0.3">
      <c r="A13180" s="76"/>
      <c r="B13180" s="104"/>
      <c r="C13180" s="76"/>
      <c r="D13180" s="77"/>
      <c r="E13180" s="12"/>
      <c r="F13180" s="78"/>
      <c r="G13180" s="77"/>
      <c r="H13180" s="79"/>
      <c r="BA13180" s="5" t="str">
        <f t="shared" si="205"/>
        <v/>
      </c>
      <c r="BB13180" s="5" t="str">
        <f>IF(OR($E13180="",$G13180&lt;&gt;"Ativo"),"",IF(COUNTIFS($E$4:$E13180,$E13180,$A$4:$A13180,$A13180,$G$4:$G13180,"Ativo")=1,1,0))</f>
        <v/>
      </c>
      <c r="BC13180" t="str">
        <f>IF(OR($A13180="",$G13180&lt;&gt;"Ativo"),"",IF(COUNTIFS($A$4:$A13180,$A13180,$G$4:$G13180,"Ativo")=1,1,0))</f>
        <v/>
      </c>
    </row>
    <row r="13181" spans="1:55" x14ac:dyDescent="0.3">
      <c r="A13181" s="76"/>
      <c r="B13181" s="104"/>
      <c r="C13181" s="76"/>
      <c r="D13181" s="77"/>
      <c r="E13181" s="12"/>
      <c r="F13181" s="78"/>
      <c r="G13181" s="77"/>
      <c r="H13181" s="79"/>
      <c r="BA13181" s="5" t="str">
        <f t="shared" si="205"/>
        <v/>
      </c>
      <c r="BB13181" s="5" t="str">
        <f>IF(OR($E13181="",$G13181&lt;&gt;"Ativo"),"",IF(COUNTIFS($E$4:$E13181,$E13181,$A$4:$A13181,$A13181,$G$4:$G13181,"Ativo")=1,1,0))</f>
        <v/>
      </c>
      <c r="BC13181" t="str">
        <f>IF(OR($A13181="",$G13181&lt;&gt;"Ativo"),"",IF(COUNTIFS($A$4:$A13181,$A13181,$G$4:$G13181,"Ativo")=1,1,0))</f>
        <v/>
      </c>
    </row>
    <row r="13182" spans="1:55" x14ac:dyDescent="0.3">
      <c r="A13182" s="76"/>
      <c r="B13182" s="104"/>
      <c r="C13182" s="76"/>
      <c r="D13182" s="77"/>
      <c r="E13182" s="12"/>
      <c r="F13182" s="78"/>
      <c r="G13182" s="77"/>
      <c r="H13182" s="79"/>
      <c r="BA13182" s="5" t="str">
        <f t="shared" si="205"/>
        <v/>
      </c>
      <c r="BB13182" s="5" t="str">
        <f>IF(OR($E13182="",$G13182&lt;&gt;"Ativo"),"",IF(COUNTIFS($E$4:$E13182,$E13182,$A$4:$A13182,$A13182,$G$4:$G13182,"Ativo")=1,1,0))</f>
        <v/>
      </c>
      <c r="BC13182" t="str">
        <f>IF(OR($A13182="",$G13182&lt;&gt;"Ativo"),"",IF(COUNTIFS($A$4:$A13182,$A13182,$G$4:$G13182,"Ativo")=1,1,0))</f>
        <v/>
      </c>
    </row>
    <row r="13183" spans="1:55" x14ac:dyDescent="0.3">
      <c r="A13183" s="76"/>
      <c r="B13183" s="104"/>
      <c r="C13183" s="76"/>
      <c r="D13183" s="77"/>
      <c r="E13183" s="12"/>
      <c r="F13183" s="78"/>
      <c r="G13183" s="77"/>
      <c r="H13183" s="79"/>
      <c r="BA13183" s="5" t="str">
        <f t="shared" si="205"/>
        <v/>
      </c>
      <c r="BB13183" s="5" t="str">
        <f>IF(OR($E13183="",$G13183&lt;&gt;"Ativo"),"",IF(COUNTIFS($E$4:$E13183,$E13183,$A$4:$A13183,$A13183,$G$4:$G13183,"Ativo")=1,1,0))</f>
        <v/>
      </c>
      <c r="BC13183" t="str">
        <f>IF(OR($A13183="",$G13183&lt;&gt;"Ativo"),"",IF(COUNTIFS($A$4:$A13183,$A13183,$G$4:$G13183,"Ativo")=1,1,0))</f>
        <v/>
      </c>
    </row>
    <row r="13184" spans="1:55" x14ac:dyDescent="0.3">
      <c r="A13184" s="76"/>
      <c r="B13184" s="104"/>
      <c r="C13184" s="76"/>
      <c r="D13184" s="77"/>
      <c r="E13184" s="12"/>
      <c r="F13184" s="78"/>
      <c r="G13184" s="77"/>
      <c r="H13184" s="79"/>
      <c r="BA13184" s="5" t="str">
        <f t="shared" si="205"/>
        <v/>
      </c>
      <c r="BB13184" s="5" t="str">
        <f>IF(OR($E13184="",$G13184&lt;&gt;"Ativo"),"",IF(COUNTIFS($E$4:$E13184,$E13184,$A$4:$A13184,$A13184,$G$4:$G13184,"Ativo")=1,1,0))</f>
        <v/>
      </c>
      <c r="BC13184" t="str">
        <f>IF(OR($A13184="",$G13184&lt;&gt;"Ativo"),"",IF(COUNTIFS($A$4:$A13184,$A13184,$G$4:$G13184,"Ativo")=1,1,0))</f>
        <v/>
      </c>
    </row>
    <row r="13185" spans="1:55" x14ac:dyDescent="0.3">
      <c r="A13185" s="76"/>
      <c r="B13185" s="104"/>
      <c r="C13185" s="76"/>
      <c r="D13185" s="77"/>
      <c r="E13185" s="12"/>
      <c r="F13185" s="78"/>
      <c r="G13185" s="77"/>
      <c r="H13185" s="79"/>
      <c r="BA13185" s="5" t="str">
        <f t="shared" si="205"/>
        <v/>
      </c>
      <c r="BB13185" s="5" t="str">
        <f>IF(OR($E13185="",$G13185&lt;&gt;"Ativo"),"",IF(COUNTIFS($E$4:$E13185,$E13185,$A$4:$A13185,$A13185,$G$4:$G13185,"Ativo")=1,1,0))</f>
        <v/>
      </c>
      <c r="BC13185" t="str">
        <f>IF(OR($A13185="",$G13185&lt;&gt;"Ativo"),"",IF(COUNTIFS($A$4:$A13185,$A13185,$G$4:$G13185,"Ativo")=1,1,0))</f>
        <v/>
      </c>
    </row>
    <row r="13186" spans="1:55" x14ac:dyDescent="0.3">
      <c r="A13186" s="76"/>
      <c r="B13186" s="104"/>
      <c r="C13186" s="76"/>
      <c r="D13186" s="77"/>
      <c r="E13186" s="12"/>
      <c r="F13186" s="78"/>
      <c r="G13186" s="77"/>
      <c r="H13186" s="79"/>
      <c r="BA13186" s="5" t="str">
        <f t="shared" si="205"/>
        <v/>
      </c>
      <c r="BB13186" s="5" t="str">
        <f>IF(OR($E13186="",$G13186&lt;&gt;"Ativo"),"",IF(COUNTIFS($E$4:$E13186,$E13186,$A$4:$A13186,$A13186,$G$4:$G13186,"Ativo")=1,1,0))</f>
        <v/>
      </c>
      <c r="BC13186" t="str">
        <f>IF(OR($A13186="",$G13186&lt;&gt;"Ativo"),"",IF(COUNTIFS($A$4:$A13186,$A13186,$G$4:$G13186,"Ativo")=1,1,0))</f>
        <v/>
      </c>
    </row>
    <row r="13187" spans="1:55" x14ac:dyDescent="0.3">
      <c r="A13187" s="76"/>
      <c r="B13187" s="104"/>
      <c r="C13187" s="76"/>
      <c r="D13187" s="77"/>
      <c r="E13187" s="12"/>
      <c r="F13187" s="78"/>
      <c r="G13187" s="77"/>
      <c r="H13187" s="79"/>
      <c r="BA13187" s="5" t="str">
        <f t="shared" si="205"/>
        <v/>
      </c>
      <c r="BB13187" s="5" t="str">
        <f>IF(OR($E13187="",$G13187&lt;&gt;"Ativo"),"",IF(COUNTIFS($E$4:$E13187,$E13187,$A$4:$A13187,$A13187,$G$4:$G13187,"Ativo")=1,1,0))</f>
        <v/>
      </c>
      <c r="BC13187" t="str">
        <f>IF(OR($A13187="",$G13187&lt;&gt;"Ativo"),"",IF(COUNTIFS($A$4:$A13187,$A13187,$G$4:$G13187,"Ativo")=1,1,0))</f>
        <v/>
      </c>
    </row>
    <row r="13188" spans="1:55" x14ac:dyDescent="0.3">
      <c r="A13188" s="76"/>
      <c r="B13188" s="104"/>
      <c r="C13188" s="76"/>
      <c r="D13188" s="77"/>
      <c r="E13188" s="12"/>
      <c r="F13188" s="78"/>
      <c r="G13188" s="77"/>
      <c r="H13188" s="79"/>
      <c r="BA13188" s="5" t="str">
        <f t="shared" ref="BA13188:BA13251" si="206">IF($D13188="","",MID($D13188,4,LEN($D13188)-5))</f>
        <v/>
      </c>
      <c r="BB13188" s="5" t="str">
        <f>IF(OR($E13188="",$G13188&lt;&gt;"Ativo"),"",IF(COUNTIFS($E$4:$E13188,$E13188,$A$4:$A13188,$A13188,$G$4:$G13188,"Ativo")=1,1,0))</f>
        <v/>
      </c>
      <c r="BC13188" t="str">
        <f>IF(OR($A13188="",$G13188&lt;&gt;"Ativo"),"",IF(COUNTIFS($A$4:$A13188,$A13188,$G$4:$G13188,"Ativo")=1,1,0))</f>
        <v/>
      </c>
    </row>
    <row r="13189" spans="1:55" x14ac:dyDescent="0.3">
      <c r="A13189" s="76"/>
      <c r="B13189" s="104"/>
      <c r="C13189" s="76"/>
      <c r="D13189" s="77"/>
      <c r="E13189" s="12"/>
      <c r="F13189" s="78"/>
      <c r="G13189" s="77"/>
      <c r="H13189" s="79"/>
      <c r="BA13189" s="5" t="str">
        <f t="shared" si="206"/>
        <v/>
      </c>
      <c r="BB13189" s="5" t="str">
        <f>IF(OR($E13189="",$G13189&lt;&gt;"Ativo"),"",IF(COUNTIFS($E$4:$E13189,$E13189,$A$4:$A13189,$A13189,$G$4:$G13189,"Ativo")=1,1,0))</f>
        <v/>
      </c>
      <c r="BC13189" t="str">
        <f>IF(OR($A13189="",$G13189&lt;&gt;"Ativo"),"",IF(COUNTIFS($A$4:$A13189,$A13189,$G$4:$G13189,"Ativo")=1,1,0))</f>
        <v/>
      </c>
    </row>
    <row r="13190" spans="1:55" x14ac:dyDescent="0.3">
      <c r="A13190" s="76"/>
      <c r="B13190" s="104"/>
      <c r="C13190" s="76"/>
      <c r="D13190" s="77"/>
      <c r="E13190" s="12"/>
      <c r="F13190" s="78"/>
      <c r="G13190" s="77"/>
      <c r="H13190" s="79"/>
      <c r="BA13190" s="5" t="str">
        <f t="shared" si="206"/>
        <v/>
      </c>
      <c r="BB13190" s="5" t="str">
        <f>IF(OR($E13190="",$G13190&lt;&gt;"Ativo"),"",IF(COUNTIFS($E$4:$E13190,$E13190,$A$4:$A13190,$A13190,$G$4:$G13190,"Ativo")=1,1,0))</f>
        <v/>
      </c>
      <c r="BC13190" t="str">
        <f>IF(OR($A13190="",$G13190&lt;&gt;"Ativo"),"",IF(COUNTIFS($A$4:$A13190,$A13190,$G$4:$G13190,"Ativo")=1,1,0))</f>
        <v/>
      </c>
    </row>
    <row r="13191" spans="1:55" x14ac:dyDescent="0.3">
      <c r="A13191" s="76"/>
      <c r="B13191" s="104"/>
      <c r="C13191" s="76"/>
      <c r="D13191" s="77"/>
      <c r="E13191" s="12"/>
      <c r="F13191" s="78"/>
      <c r="G13191" s="77"/>
      <c r="H13191" s="79"/>
      <c r="BA13191" s="5" t="str">
        <f t="shared" si="206"/>
        <v/>
      </c>
      <c r="BB13191" s="5" t="str">
        <f>IF(OR($E13191="",$G13191&lt;&gt;"Ativo"),"",IF(COUNTIFS($E$4:$E13191,$E13191,$A$4:$A13191,$A13191,$G$4:$G13191,"Ativo")=1,1,0))</f>
        <v/>
      </c>
      <c r="BC13191" t="str">
        <f>IF(OR($A13191="",$G13191&lt;&gt;"Ativo"),"",IF(COUNTIFS($A$4:$A13191,$A13191,$G$4:$G13191,"Ativo")=1,1,0))</f>
        <v/>
      </c>
    </row>
    <row r="13192" spans="1:55" x14ac:dyDescent="0.3">
      <c r="A13192" s="76"/>
      <c r="B13192" s="104"/>
      <c r="C13192" s="76"/>
      <c r="D13192" s="77"/>
      <c r="E13192" s="12"/>
      <c r="F13192" s="78"/>
      <c r="G13192" s="77"/>
      <c r="H13192" s="79"/>
      <c r="BA13192" s="5" t="str">
        <f t="shared" si="206"/>
        <v/>
      </c>
      <c r="BB13192" s="5" t="str">
        <f>IF(OR($E13192="",$G13192&lt;&gt;"Ativo"),"",IF(COUNTIFS($E$4:$E13192,$E13192,$A$4:$A13192,$A13192,$G$4:$G13192,"Ativo")=1,1,0))</f>
        <v/>
      </c>
      <c r="BC13192" t="str">
        <f>IF(OR($A13192="",$G13192&lt;&gt;"Ativo"),"",IF(COUNTIFS($A$4:$A13192,$A13192,$G$4:$G13192,"Ativo")=1,1,0))</f>
        <v/>
      </c>
    </row>
    <row r="13193" spans="1:55" x14ac:dyDescent="0.3">
      <c r="A13193" s="76"/>
      <c r="B13193" s="104"/>
      <c r="C13193" s="76"/>
      <c r="D13193" s="77"/>
      <c r="E13193" s="12"/>
      <c r="F13193" s="78"/>
      <c r="G13193" s="77"/>
      <c r="H13193" s="79"/>
      <c r="BA13193" s="5" t="str">
        <f t="shared" si="206"/>
        <v/>
      </c>
      <c r="BB13193" s="5" t="str">
        <f>IF(OR($E13193="",$G13193&lt;&gt;"Ativo"),"",IF(COUNTIFS($E$4:$E13193,$E13193,$A$4:$A13193,$A13193,$G$4:$G13193,"Ativo")=1,1,0))</f>
        <v/>
      </c>
      <c r="BC13193" t="str">
        <f>IF(OR($A13193="",$G13193&lt;&gt;"Ativo"),"",IF(COUNTIFS($A$4:$A13193,$A13193,$G$4:$G13193,"Ativo")=1,1,0))</f>
        <v/>
      </c>
    </row>
    <row r="13194" spans="1:55" x14ac:dyDescent="0.3">
      <c r="A13194" s="76"/>
      <c r="B13194" s="104"/>
      <c r="C13194" s="76"/>
      <c r="D13194" s="77"/>
      <c r="E13194" s="12"/>
      <c r="F13194" s="78"/>
      <c r="G13194" s="77"/>
      <c r="H13194" s="79"/>
      <c r="BA13194" s="5" t="str">
        <f t="shared" si="206"/>
        <v/>
      </c>
      <c r="BB13194" s="5" t="str">
        <f>IF(OR($E13194="",$G13194&lt;&gt;"Ativo"),"",IF(COUNTIFS($E$4:$E13194,$E13194,$A$4:$A13194,$A13194,$G$4:$G13194,"Ativo")=1,1,0))</f>
        <v/>
      </c>
      <c r="BC13194" t="str">
        <f>IF(OR($A13194="",$G13194&lt;&gt;"Ativo"),"",IF(COUNTIFS($A$4:$A13194,$A13194,$G$4:$G13194,"Ativo")=1,1,0))</f>
        <v/>
      </c>
    </row>
    <row r="13195" spans="1:55" x14ac:dyDescent="0.3">
      <c r="A13195" s="76"/>
      <c r="B13195" s="104"/>
      <c r="C13195" s="76"/>
      <c r="D13195" s="77"/>
      <c r="E13195" s="12"/>
      <c r="F13195" s="78"/>
      <c r="G13195" s="77"/>
      <c r="H13195" s="79"/>
      <c r="BA13195" s="5" t="str">
        <f t="shared" si="206"/>
        <v/>
      </c>
      <c r="BB13195" s="5" t="str">
        <f>IF(OR($E13195="",$G13195&lt;&gt;"Ativo"),"",IF(COUNTIFS($E$4:$E13195,$E13195,$A$4:$A13195,$A13195,$G$4:$G13195,"Ativo")=1,1,0))</f>
        <v/>
      </c>
      <c r="BC13195" t="str">
        <f>IF(OR($A13195="",$G13195&lt;&gt;"Ativo"),"",IF(COUNTIFS($A$4:$A13195,$A13195,$G$4:$G13195,"Ativo")=1,1,0))</f>
        <v/>
      </c>
    </row>
    <row r="13196" spans="1:55" x14ac:dyDescent="0.3">
      <c r="A13196" s="76"/>
      <c r="B13196" s="104"/>
      <c r="C13196" s="76"/>
      <c r="D13196" s="77"/>
      <c r="E13196" s="12"/>
      <c r="F13196" s="78"/>
      <c r="G13196" s="77"/>
      <c r="H13196" s="79"/>
      <c r="BA13196" s="5" t="str">
        <f t="shared" si="206"/>
        <v/>
      </c>
      <c r="BB13196" s="5" t="str">
        <f>IF(OR($E13196="",$G13196&lt;&gt;"Ativo"),"",IF(COUNTIFS($E$4:$E13196,$E13196,$A$4:$A13196,$A13196,$G$4:$G13196,"Ativo")=1,1,0))</f>
        <v/>
      </c>
      <c r="BC13196" t="str">
        <f>IF(OR($A13196="",$G13196&lt;&gt;"Ativo"),"",IF(COUNTIFS($A$4:$A13196,$A13196,$G$4:$G13196,"Ativo")=1,1,0))</f>
        <v/>
      </c>
    </row>
    <row r="13197" spans="1:55" x14ac:dyDescent="0.3">
      <c r="A13197" s="76"/>
      <c r="B13197" s="104"/>
      <c r="C13197" s="76"/>
      <c r="D13197" s="77"/>
      <c r="E13197" s="12"/>
      <c r="F13197" s="78"/>
      <c r="G13197" s="77"/>
      <c r="H13197" s="79"/>
      <c r="BA13197" s="5" t="str">
        <f t="shared" si="206"/>
        <v/>
      </c>
      <c r="BB13197" s="5" t="str">
        <f>IF(OR($E13197="",$G13197&lt;&gt;"Ativo"),"",IF(COUNTIFS($E$4:$E13197,$E13197,$A$4:$A13197,$A13197,$G$4:$G13197,"Ativo")=1,1,0))</f>
        <v/>
      </c>
      <c r="BC13197" t="str">
        <f>IF(OR($A13197="",$G13197&lt;&gt;"Ativo"),"",IF(COUNTIFS($A$4:$A13197,$A13197,$G$4:$G13197,"Ativo")=1,1,0))</f>
        <v/>
      </c>
    </row>
    <row r="13198" spans="1:55" x14ac:dyDescent="0.3">
      <c r="A13198" s="76"/>
      <c r="B13198" s="104"/>
      <c r="C13198" s="76"/>
      <c r="D13198" s="77"/>
      <c r="E13198" s="12"/>
      <c r="F13198" s="78"/>
      <c r="G13198" s="77"/>
      <c r="H13198" s="79"/>
      <c r="BA13198" s="5" t="str">
        <f t="shared" si="206"/>
        <v/>
      </c>
      <c r="BB13198" s="5" t="str">
        <f>IF(OR($E13198="",$G13198&lt;&gt;"Ativo"),"",IF(COUNTIFS($E$4:$E13198,$E13198,$A$4:$A13198,$A13198,$G$4:$G13198,"Ativo")=1,1,0))</f>
        <v/>
      </c>
      <c r="BC13198" t="str">
        <f>IF(OR($A13198="",$G13198&lt;&gt;"Ativo"),"",IF(COUNTIFS($A$4:$A13198,$A13198,$G$4:$G13198,"Ativo")=1,1,0))</f>
        <v/>
      </c>
    </row>
    <row r="13199" spans="1:55" x14ac:dyDescent="0.3">
      <c r="A13199" s="76"/>
      <c r="B13199" s="104"/>
      <c r="C13199" s="76"/>
      <c r="D13199" s="77"/>
      <c r="E13199" s="12"/>
      <c r="F13199" s="78"/>
      <c r="G13199" s="77"/>
      <c r="H13199" s="79"/>
      <c r="BA13199" s="5" t="str">
        <f t="shared" si="206"/>
        <v/>
      </c>
      <c r="BB13199" s="5" t="str">
        <f>IF(OR($E13199="",$G13199&lt;&gt;"Ativo"),"",IF(COUNTIFS($E$4:$E13199,$E13199,$A$4:$A13199,$A13199,$G$4:$G13199,"Ativo")=1,1,0))</f>
        <v/>
      </c>
      <c r="BC13199" t="str">
        <f>IF(OR($A13199="",$G13199&lt;&gt;"Ativo"),"",IF(COUNTIFS($A$4:$A13199,$A13199,$G$4:$G13199,"Ativo")=1,1,0))</f>
        <v/>
      </c>
    </row>
    <row r="13200" spans="1:55" x14ac:dyDescent="0.3">
      <c r="A13200" s="76"/>
      <c r="B13200" s="104"/>
      <c r="C13200" s="76"/>
      <c r="D13200" s="77"/>
      <c r="E13200" s="12"/>
      <c r="F13200" s="78"/>
      <c r="G13200" s="77"/>
      <c r="H13200" s="79"/>
      <c r="BA13200" s="5" t="str">
        <f t="shared" si="206"/>
        <v/>
      </c>
      <c r="BB13200" s="5" t="str">
        <f>IF(OR($E13200="",$G13200&lt;&gt;"Ativo"),"",IF(COUNTIFS($E$4:$E13200,$E13200,$A$4:$A13200,$A13200,$G$4:$G13200,"Ativo")=1,1,0))</f>
        <v/>
      </c>
      <c r="BC13200" t="str">
        <f>IF(OR($A13200="",$G13200&lt;&gt;"Ativo"),"",IF(COUNTIFS($A$4:$A13200,$A13200,$G$4:$G13200,"Ativo")=1,1,0))</f>
        <v/>
      </c>
    </row>
    <row r="13201" spans="1:55" x14ac:dyDescent="0.3">
      <c r="A13201" s="76"/>
      <c r="B13201" s="104"/>
      <c r="C13201" s="76"/>
      <c r="D13201" s="77"/>
      <c r="E13201" s="12"/>
      <c r="F13201" s="78"/>
      <c r="G13201" s="77"/>
      <c r="H13201" s="79"/>
      <c r="BA13201" s="5" t="str">
        <f t="shared" si="206"/>
        <v/>
      </c>
      <c r="BB13201" s="5" t="str">
        <f>IF(OR($E13201="",$G13201&lt;&gt;"Ativo"),"",IF(COUNTIFS($E$4:$E13201,$E13201,$A$4:$A13201,$A13201,$G$4:$G13201,"Ativo")=1,1,0))</f>
        <v/>
      </c>
      <c r="BC13201" t="str">
        <f>IF(OR($A13201="",$G13201&lt;&gt;"Ativo"),"",IF(COUNTIFS($A$4:$A13201,$A13201,$G$4:$G13201,"Ativo")=1,1,0))</f>
        <v/>
      </c>
    </row>
    <row r="13202" spans="1:55" x14ac:dyDescent="0.3">
      <c r="A13202" s="76"/>
      <c r="B13202" s="104"/>
      <c r="C13202" s="76"/>
      <c r="D13202" s="77"/>
      <c r="E13202" s="12"/>
      <c r="F13202" s="78"/>
      <c r="G13202" s="77"/>
      <c r="H13202" s="79"/>
      <c r="BA13202" s="5" t="str">
        <f t="shared" si="206"/>
        <v/>
      </c>
      <c r="BB13202" s="5" t="str">
        <f>IF(OR($E13202="",$G13202&lt;&gt;"Ativo"),"",IF(COUNTIFS($E$4:$E13202,$E13202,$A$4:$A13202,$A13202,$G$4:$G13202,"Ativo")=1,1,0))</f>
        <v/>
      </c>
      <c r="BC13202" t="str">
        <f>IF(OR($A13202="",$G13202&lt;&gt;"Ativo"),"",IF(COUNTIFS($A$4:$A13202,$A13202,$G$4:$G13202,"Ativo")=1,1,0))</f>
        <v/>
      </c>
    </row>
    <row r="13203" spans="1:55" x14ac:dyDescent="0.3">
      <c r="A13203" s="76"/>
      <c r="B13203" s="104"/>
      <c r="C13203" s="76"/>
      <c r="D13203" s="77"/>
      <c r="E13203" s="12"/>
      <c r="F13203" s="78"/>
      <c r="G13203" s="77"/>
      <c r="H13203" s="79"/>
      <c r="BA13203" s="5" t="str">
        <f t="shared" si="206"/>
        <v/>
      </c>
      <c r="BB13203" s="5" t="str">
        <f>IF(OR($E13203="",$G13203&lt;&gt;"Ativo"),"",IF(COUNTIFS($E$4:$E13203,$E13203,$A$4:$A13203,$A13203,$G$4:$G13203,"Ativo")=1,1,0))</f>
        <v/>
      </c>
      <c r="BC13203" t="str">
        <f>IF(OR($A13203="",$G13203&lt;&gt;"Ativo"),"",IF(COUNTIFS($A$4:$A13203,$A13203,$G$4:$G13203,"Ativo")=1,1,0))</f>
        <v/>
      </c>
    </row>
    <row r="13204" spans="1:55" x14ac:dyDescent="0.3">
      <c r="A13204" s="76"/>
      <c r="B13204" s="104"/>
      <c r="C13204" s="76"/>
      <c r="D13204" s="77"/>
      <c r="E13204" s="12"/>
      <c r="F13204" s="78"/>
      <c r="G13204" s="77"/>
      <c r="H13204" s="79"/>
      <c r="BA13204" s="5" t="str">
        <f t="shared" si="206"/>
        <v/>
      </c>
      <c r="BB13204" s="5" t="str">
        <f>IF(OR($E13204="",$G13204&lt;&gt;"Ativo"),"",IF(COUNTIFS($E$4:$E13204,$E13204,$A$4:$A13204,$A13204,$G$4:$G13204,"Ativo")=1,1,0))</f>
        <v/>
      </c>
      <c r="BC13204" t="str">
        <f>IF(OR($A13204="",$G13204&lt;&gt;"Ativo"),"",IF(COUNTIFS($A$4:$A13204,$A13204,$G$4:$G13204,"Ativo")=1,1,0))</f>
        <v/>
      </c>
    </row>
    <row r="13205" spans="1:55" x14ac:dyDescent="0.3">
      <c r="A13205" s="76"/>
      <c r="B13205" s="104"/>
      <c r="C13205" s="76"/>
      <c r="D13205" s="77"/>
      <c r="E13205" s="12"/>
      <c r="F13205" s="78"/>
      <c r="G13205" s="77"/>
      <c r="H13205" s="79"/>
      <c r="BA13205" s="5" t="str">
        <f t="shared" si="206"/>
        <v/>
      </c>
      <c r="BB13205" s="5" t="str">
        <f>IF(OR($E13205="",$G13205&lt;&gt;"Ativo"),"",IF(COUNTIFS($E$4:$E13205,$E13205,$A$4:$A13205,$A13205,$G$4:$G13205,"Ativo")=1,1,0))</f>
        <v/>
      </c>
      <c r="BC13205" t="str">
        <f>IF(OR($A13205="",$G13205&lt;&gt;"Ativo"),"",IF(COUNTIFS($A$4:$A13205,$A13205,$G$4:$G13205,"Ativo")=1,1,0))</f>
        <v/>
      </c>
    </row>
    <row r="13206" spans="1:55" x14ac:dyDescent="0.3">
      <c r="A13206" s="76"/>
      <c r="B13206" s="104"/>
      <c r="C13206" s="76"/>
      <c r="D13206" s="77"/>
      <c r="E13206" s="12"/>
      <c r="F13206" s="78"/>
      <c r="G13206" s="77"/>
      <c r="H13206" s="79"/>
      <c r="BA13206" s="5" t="str">
        <f t="shared" si="206"/>
        <v/>
      </c>
      <c r="BB13206" s="5" t="str">
        <f>IF(OR($E13206="",$G13206&lt;&gt;"Ativo"),"",IF(COUNTIFS($E$4:$E13206,$E13206,$A$4:$A13206,$A13206,$G$4:$G13206,"Ativo")=1,1,0))</f>
        <v/>
      </c>
      <c r="BC13206" t="str">
        <f>IF(OR($A13206="",$G13206&lt;&gt;"Ativo"),"",IF(COUNTIFS($A$4:$A13206,$A13206,$G$4:$G13206,"Ativo")=1,1,0))</f>
        <v/>
      </c>
    </row>
    <row r="13207" spans="1:55" x14ac:dyDescent="0.3">
      <c r="A13207" s="76"/>
      <c r="B13207" s="104"/>
      <c r="C13207" s="76"/>
      <c r="D13207" s="77"/>
      <c r="E13207" s="12"/>
      <c r="F13207" s="78"/>
      <c r="G13207" s="77"/>
      <c r="H13207" s="79"/>
      <c r="BA13207" s="5" t="str">
        <f t="shared" si="206"/>
        <v/>
      </c>
      <c r="BB13207" s="5" t="str">
        <f>IF(OR($E13207="",$G13207&lt;&gt;"Ativo"),"",IF(COUNTIFS($E$4:$E13207,$E13207,$A$4:$A13207,$A13207,$G$4:$G13207,"Ativo")=1,1,0))</f>
        <v/>
      </c>
      <c r="BC13207" t="str">
        <f>IF(OR($A13207="",$G13207&lt;&gt;"Ativo"),"",IF(COUNTIFS($A$4:$A13207,$A13207,$G$4:$G13207,"Ativo")=1,1,0))</f>
        <v/>
      </c>
    </row>
    <row r="13208" spans="1:55" x14ac:dyDescent="0.3">
      <c r="A13208" s="76"/>
      <c r="B13208" s="104"/>
      <c r="C13208" s="76"/>
      <c r="D13208" s="77"/>
      <c r="E13208" s="12"/>
      <c r="F13208" s="78"/>
      <c r="G13208" s="77"/>
      <c r="H13208" s="79"/>
      <c r="BA13208" s="5" t="str">
        <f t="shared" si="206"/>
        <v/>
      </c>
      <c r="BB13208" s="5" t="str">
        <f>IF(OR($E13208="",$G13208&lt;&gt;"Ativo"),"",IF(COUNTIFS($E$4:$E13208,$E13208,$A$4:$A13208,$A13208,$G$4:$G13208,"Ativo")=1,1,0))</f>
        <v/>
      </c>
      <c r="BC13208" t="str">
        <f>IF(OR($A13208="",$G13208&lt;&gt;"Ativo"),"",IF(COUNTIFS($A$4:$A13208,$A13208,$G$4:$G13208,"Ativo")=1,1,0))</f>
        <v/>
      </c>
    </row>
    <row r="13209" spans="1:55" x14ac:dyDescent="0.3">
      <c r="A13209" s="76"/>
      <c r="B13209" s="104"/>
      <c r="C13209" s="76"/>
      <c r="D13209" s="77"/>
      <c r="E13209" s="12"/>
      <c r="F13209" s="78"/>
      <c r="G13209" s="77"/>
      <c r="H13209" s="79"/>
      <c r="BA13209" s="5" t="str">
        <f t="shared" si="206"/>
        <v/>
      </c>
      <c r="BB13209" s="5" t="str">
        <f>IF(OR($E13209="",$G13209&lt;&gt;"Ativo"),"",IF(COUNTIFS($E$4:$E13209,$E13209,$A$4:$A13209,$A13209,$G$4:$G13209,"Ativo")=1,1,0))</f>
        <v/>
      </c>
      <c r="BC13209" t="str">
        <f>IF(OR($A13209="",$G13209&lt;&gt;"Ativo"),"",IF(COUNTIFS($A$4:$A13209,$A13209,$G$4:$G13209,"Ativo")=1,1,0))</f>
        <v/>
      </c>
    </row>
    <row r="13210" spans="1:55" x14ac:dyDescent="0.3">
      <c r="A13210" s="76"/>
      <c r="B13210" s="104"/>
      <c r="C13210" s="76"/>
      <c r="D13210" s="77"/>
      <c r="E13210" s="12"/>
      <c r="F13210" s="78"/>
      <c r="G13210" s="77"/>
      <c r="H13210" s="79"/>
      <c r="BA13210" s="5" t="str">
        <f t="shared" si="206"/>
        <v/>
      </c>
      <c r="BB13210" s="5" t="str">
        <f>IF(OR($E13210="",$G13210&lt;&gt;"Ativo"),"",IF(COUNTIFS($E$4:$E13210,$E13210,$A$4:$A13210,$A13210,$G$4:$G13210,"Ativo")=1,1,0))</f>
        <v/>
      </c>
      <c r="BC13210" t="str">
        <f>IF(OR($A13210="",$G13210&lt;&gt;"Ativo"),"",IF(COUNTIFS($A$4:$A13210,$A13210,$G$4:$G13210,"Ativo")=1,1,0))</f>
        <v/>
      </c>
    </row>
    <row r="13211" spans="1:55" x14ac:dyDescent="0.3">
      <c r="A13211" s="76"/>
      <c r="B13211" s="104"/>
      <c r="C13211" s="76"/>
      <c r="D13211" s="77"/>
      <c r="E13211" s="12"/>
      <c r="F13211" s="78"/>
      <c r="G13211" s="77"/>
      <c r="H13211" s="79"/>
      <c r="BA13211" s="5" t="str">
        <f t="shared" si="206"/>
        <v/>
      </c>
      <c r="BB13211" s="5" t="str">
        <f>IF(OR($E13211="",$G13211&lt;&gt;"Ativo"),"",IF(COUNTIFS($E$4:$E13211,$E13211,$A$4:$A13211,$A13211,$G$4:$G13211,"Ativo")=1,1,0))</f>
        <v/>
      </c>
      <c r="BC13211" t="str">
        <f>IF(OR($A13211="",$G13211&lt;&gt;"Ativo"),"",IF(COUNTIFS($A$4:$A13211,$A13211,$G$4:$G13211,"Ativo")=1,1,0))</f>
        <v/>
      </c>
    </row>
    <row r="13212" spans="1:55" x14ac:dyDescent="0.3">
      <c r="A13212" s="76"/>
      <c r="B13212" s="104"/>
      <c r="C13212" s="76"/>
      <c r="D13212" s="77"/>
      <c r="E13212" s="12"/>
      <c r="F13212" s="78"/>
      <c r="G13212" s="77"/>
      <c r="H13212" s="79"/>
      <c r="BA13212" s="5" t="str">
        <f t="shared" si="206"/>
        <v/>
      </c>
      <c r="BB13212" s="5" t="str">
        <f>IF(OR($E13212="",$G13212&lt;&gt;"Ativo"),"",IF(COUNTIFS($E$4:$E13212,$E13212,$A$4:$A13212,$A13212,$G$4:$G13212,"Ativo")=1,1,0))</f>
        <v/>
      </c>
      <c r="BC13212" t="str">
        <f>IF(OR($A13212="",$G13212&lt;&gt;"Ativo"),"",IF(COUNTIFS($A$4:$A13212,$A13212,$G$4:$G13212,"Ativo")=1,1,0))</f>
        <v/>
      </c>
    </row>
    <row r="13213" spans="1:55" x14ac:dyDescent="0.3">
      <c r="A13213" s="76"/>
      <c r="B13213" s="104"/>
      <c r="C13213" s="76"/>
      <c r="D13213" s="77"/>
      <c r="E13213" s="12"/>
      <c r="F13213" s="78"/>
      <c r="G13213" s="77"/>
      <c r="H13213" s="79"/>
      <c r="BA13213" s="5" t="str">
        <f t="shared" si="206"/>
        <v/>
      </c>
      <c r="BB13213" s="5" t="str">
        <f>IF(OR($E13213="",$G13213&lt;&gt;"Ativo"),"",IF(COUNTIFS($E$4:$E13213,$E13213,$A$4:$A13213,$A13213,$G$4:$G13213,"Ativo")=1,1,0))</f>
        <v/>
      </c>
      <c r="BC13213" t="str">
        <f>IF(OR($A13213="",$G13213&lt;&gt;"Ativo"),"",IF(COUNTIFS($A$4:$A13213,$A13213,$G$4:$G13213,"Ativo")=1,1,0))</f>
        <v/>
      </c>
    </row>
    <row r="13214" spans="1:55" x14ac:dyDescent="0.3">
      <c r="A13214" s="76"/>
      <c r="B13214" s="104"/>
      <c r="C13214" s="76"/>
      <c r="D13214" s="77"/>
      <c r="E13214" s="12"/>
      <c r="F13214" s="78"/>
      <c r="G13214" s="77"/>
      <c r="H13214" s="79"/>
      <c r="BA13214" s="5" t="str">
        <f t="shared" si="206"/>
        <v/>
      </c>
      <c r="BB13214" s="5" t="str">
        <f>IF(OR($E13214="",$G13214&lt;&gt;"Ativo"),"",IF(COUNTIFS($E$4:$E13214,$E13214,$A$4:$A13214,$A13214,$G$4:$G13214,"Ativo")=1,1,0))</f>
        <v/>
      </c>
      <c r="BC13214" t="str">
        <f>IF(OR($A13214="",$G13214&lt;&gt;"Ativo"),"",IF(COUNTIFS($A$4:$A13214,$A13214,$G$4:$G13214,"Ativo")=1,1,0))</f>
        <v/>
      </c>
    </row>
    <row r="13215" spans="1:55" x14ac:dyDescent="0.3">
      <c r="A13215" s="76"/>
      <c r="B13215" s="104"/>
      <c r="C13215" s="76"/>
      <c r="D13215" s="77"/>
      <c r="E13215" s="12"/>
      <c r="F13215" s="78"/>
      <c r="G13215" s="77"/>
      <c r="H13215" s="79"/>
      <c r="BA13215" s="5" t="str">
        <f t="shared" si="206"/>
        <v/>
      </c>
      <c r="BB13215" s="5" t="str">
        <f>IF(OR($E13215="",$G13215&lt;&gt;"Ativo"),"",IF(COUNTIFS($E$4:$E13215,$E13215,$A$4:$A13215,$A13215,$G$4:$G13215,"Ativo")=1,1,0))</f>
        <v/>
      </c>
      <c r="BC13215" t="str">
        <f>IF(OR($A13215="",$G13215&lt;&gt;"Ativo"),"",IF(COUNTIFS($A$4:$A13215,$A13215,$G$4:$G13215,"Ativo")=1,1,0))</f>
        <v/>
      </c>
    </row>
    <row r="13216" spans="1:55" x14ac:dyDescent="0.3">
      <c r="A13216" s="76"/>
      <c r="B13216" s="104"/>
      <c r="C13216" s="76"/>
      <c r="D13216" s="77"/>
      <c r="E13216" s="12"/>
      <c r="F13216" s="78"/>
      <c r="G13216" s="77"/>
      <c r="H13216" s="79"/>
      <c r="BA13216" s="5" t="str">
        <f t="shared" si="206"/>
        <v/>
      </c>
      <c r="BB13216" s="5" t="str">
        <f>IF(OR($E13216="",$G13216&lt;&gt;"Ativo"),"",IF(COUNTIFS($E$4:$E13216,$E13216,$A$4:$A13216,$A13216,$G$4:$G13216,"Ativo")=1,1,0))</f>
        <v/>
      </c>
      <c r="BC13216" t="str">
        <f>IF(OR($A13216="",$G13216&lt;&gt;"Ativo"),"",IF(COUNTIFS($A$4:$A13216,$A13216,$G$4:$G13216,"Ativo")=1,1,0))</f>
        <v/>
      </c>
    </row>
    <row r="13217" spans="1:55" x14ac:dyDescent="0.3">
      <c r="A13217" s="76"/>
      <c r="B13217" s="104"/>
      <c r="C13217" s="76"/>
      <c r="D13217" s="77"/>
      <c r="E13217" s="12"/>
      <c r="F13217" s="78"/>
      <c r="G13217" s="77"/>
      <c r="H13217" s="79"/>
      <c r="BA13217" s="5" t="str">
        <f t="shared" si="206"/>
        <v/>
      </c>
      <c r="BB13217" s="5" t="str">
        <f>IF(OR($E13217="",$G13217&lt;&gt;"Ativo"),"",IF(COUNTIFS($E$4:$E13217,$E13217,$A$4:$A13217,$A13217,$G$4:$G13217,"Ativo")=1,1,0))</f>
        <v/>
      </c>
      <c r="BC13217" t="str">
        <f>IF(OR($A13217="",$G13217&lt;&gt;"Ativo"),"",IF(COUNTIFS($A$4:$A13217,$A13217,$G$4:$G13217,"Ativo")=1,1,0))</f>
        <v/>
      </c>
    </row>
    <row r="13218" spans="1:55" x14ac:dyDescent="0.3">
      <c r="A13218" s="76"/>
      <c r="B13218" s="104"/>
      <c r="C13218" s="76"/>
      <c r="D13218" s="77"/>
      <c r="E13218" s="12"/>
      <c r="F13218" s="78"/>
      <c r="G13218" s="77"/>
      <c r="H13218" s="79"/>
      <c r="BA13218" s="5" t="str">
        <f t="shared" si="206"/>
        <v/>
      </c>
      <c r="BB13218" s="5" t="str">
        <f>IF(OR($E13218="",$G13218&lt;&gt;"Ativo"),"",IF(COUNTIFS($E$4:$E13218,$E13218,$A$4:$A13218,$A13218,$G$4:$G13218,"Ativo")=1,1,0))</f>
        <v/>
      </c>
      <c r="BC13218" t="str">
        <f>IF(OR($A13218="",$G13218&lt;&gt;"Ativo"),"",IF(COUNTIFS($A$4:$A13218,$A13218,$G$4:$G13218,"Ativo")=1,1,0))</f>
        <v/>
      </c>
    </row>
    <row r="13219" spans="1:55" x14ac:dyDescent="0.3">
      <c r="A13219" s="76"/>
      <c r="B13219" s="104"/>
      <c r="C13219" s="76"/>
      <c r="D13219" s="77"/>
      <c r="E13219" s="12"/>
      <c r="F13219" s="78"/>
      <c r="G13219" s="77"/>
      <c r="H13219" s="79"/>
      <c r="BA13219" s="5" t="str">
        <f t="shared" si="206"/>
        <v/>
      </c>
      <c r="BB13219" s="5" t="str">
        <f>IF(OR($E13219="",$G13219&lt;&gt;"Ativo"),"",IF(COUNTIFS($E$4:$E13219,$E13219,$A$4:$A13219,$A13219,$G$4:$G13219,"Ativo")=1,1,0))</f>
        <v/>
      </c>
      <c r="BC13219" t="str">
        <f>IF(OR($A13219="",$G13219&lt;&gt;"Ativo"),"",IF(COUNTIFS($A$4:$A13219,$A13219,$G$4:$G13219,"Ativo")=1,1,0))</f>
        <v/>
      </c>
    </row>
    <row r="13220" spans="1:55" x14ac:dyDescent="0.3">
      <c r="A13220" s="76"/>
      <c r="B13220" s="104"/>
      <c r="C13220" s="76"/>
      <c r="D13220" s="77"/>
      <c r="E13220" s="12"/>
      <c r="F13220" s="78"/>
      <c r="G13220" s="77"/>
      <c r="H13220" s="79"/>
      <c r="BA13220" s="5" t="str">
        <f t="shared" si="206"/>
        <v/>
      </c>
      <c r="BB13220" s="5" t="str">
        <f>IF(OR($E13220="",$G13220&lt;&gt;"Ativo"),"",IF(COUNTIFS($E$4:$E13220,$E13220,$A$4:$A13220,$A13220,$G$4:$G13220,"Ativo")=1,1,0))</f>
        <v/>
      </c>
      <c r="BC13220" t="str">
        <f>IF(OR($A13220="",$G13220&lt;&gt;"Ativo"),"",IF(COUNTIFS($A$4:$A13220,$A13220,$G$4:$G13220,"Ativo")=1,1,0))</f>
        <v/>
      </c>
    </row>
    <row r="13221" spans="1:55" x14ac:dyDescent="0.3">
      <c r="A13221" s="76"/>
      <c r="B13221" s="104"/>
      <c r="C13221" s="76"/>
      <c r="D13221" s="77"/>
      <c r="E13221" s="12"/>
      <c r="F13221" s="78"/>
      <c r="G13221" s="77"/>
      <c r="H13221" s="79"/>
      <c r="BA13221" s="5" t="str">
        <f t="shared" si="206"/>
        <v/>
      </c>
      <c r="BB13221" s="5" t="str">
        <f>IF(OR($E13221="",$G13221&lt;&gt;"Ativo"),"",IF(COUNTIFS($E$4:$E13221,$E13221,$A$4:$A13221,$A13221,$G$4:$G13221,"Ativo")=1,1,0))</f>
        <v/>
      </c>
      <c r="BC13221" t="str">
        <f>IF(OR($A13221="",$G13221&lt;&gt;"Ativo"),"",IF(COUNTIFS($A$4:$A13221,$A13221,$G$4:$G13221,"Ativo")=1,1,0))</f>
        <v/>
      </c>
    </row>
    <row r="13222" spans="1:55" x14ac:dyDescent="0.3">
      <c r="A13222" s="76"/>
      <c r="B13222" s="104"/>
      <c r="C13222" s="76"/>
      <c r="D13222" s="77"/>
      <c r="E13222" s="12"/>
      <c r="F13222" s="78"/>
      <c r="G13222" s="77"/>
      <c r="H13222" s="79"/>
      <c r="BA13222" s="5" t="str">
        <f t="shared" si="206"/>
        <v/>
      </c>
      <c r="BB13222" s="5" t="str">
        <f>IF(OR($E13222="",$G13222&lt;&gt;"Ativo"),"",IF(COUNTIFS($E$4:$E13222,$E13222,$A$4:$A13222,$A13222,$G$4:$G13222,"Ativo")=1,1,0))</f>
        <v/>
      </c>
      <c r="BC13222" t="str">
        <f>IF(OR($A13222="",$G13222&lt;&gt;"Ativo"),"",IF(COUNTIFS($A$4:$A13222,$A13222,$G$4:$G13222,"Ativo")=1,1,0))</f>
        <v/>
      </c>
    </row>
    <row r="13223" spans="1:55" x14ac:dyDescent="0.3">
      <c r="A13223" s="76"/>
      <c r="B13223" s="104"/>
      <c r="C13223" s="76"/>
      <c r="D13223" s="77"/>
      <c r="E13223" s="12"/>
      <c r="F13223" s="78"/>
      <c r="G13223" s="77"/>
      <c r="H13223" s="79"/>
      <c r="BA13223" s="5" t="str">
        <f t="shared" si="206"/>
        <v/>
      </c>
      <c r="BB13223" s="5" t="str">
        <f>IF(OR($E13223="",$G13223&lt;&gt;"Ativo"),"",IF(COUNTIFS($E$4:$E13223,$E13223,$A$4:$A13223,$A13223,$G$4:$G13223,"Ativo")=1,1,0))</f>
        <v/>
      </c>
      <c r="BC13223" t="str">
        <f>IF(OR($A13223="",$G13223&lt;&gt;"Ativo"),"",IF(COUNTIFS($A$4:$A13223,$A13223,$G$4:$G13223,"Ativo")=1,1,0))</f>
        <v/>
      </c>
    </row>
    <row r="13224" spans="1:55" x14ac:dyDescent="0.3">
      <c r="A13224" s="76"/>
      <c r="B13224" s="104"/>
      <c r="C13224" s="76"/>
      <c r="D13224" s="77"/>
      <c r="E13224" s="12"/>
      <c r="F13224" s="78"/>
      <c r="G13224" s="77"/>
      <c r="H13224" s="79"/>
      <c r="BA13224" s="5" t="str">
        <f t="shared" si="206"/>
        <v/>
      </c>
      <c r="BB13224" s="5" t="str">
        <f>IF(OR($E13224="",$G13224&lt;&gt;"Ativo"),"",IF(COUNTIFS($E$4:$E13224,$E13224,$A$4:$A13224,$A13224,$G$4:$G13224,"Ativo")=1,1,0))</f>
        <v/>
      </c>
      <c r="BC13224" t="str">
        <f>IF(OR($A13224="",$G13224&lt;&gt;"Ativo"),"",IF(COUNTIFS($A$4:$A13224,$A13224,$G$4:$G13224,"Ativo")=1,1,0))</f>
        <v/>
      </c>
    </row>
    <row r="13225" spans="1:55" x14ac:dyDescent="0.3">
      <c r="A13225" s="76"/>
      <c r="B13225" s="104"/>
      <c r="C13225" s="76"/>
      <c r="D13225" s="77"/>
      <c r="E13225" s="12"/>
      <c r="F13225" s="78"/>
      <c r="G13225" s="77"/>
      <c r="H13225" s="79"/>
      <c r="BA13225" s="5" t="str">
        <f t="shared" si="206"/>
        <v/>
      </c>
      <c r="BB13225" s="5" t="str">
        <f>IF(OR($E13225="",$G13225&lt;&gt;"Ativo"),"",IF(COUNTIFS($E$4:$E13225,$E13225,$A$4:$A13225,$A13225,$G$4:$G13225,"Ativo")=1,1,0))</f>
        <v/>
      </c>
      <c r="BC13225" t="str">
        <f>IF(OR($A13225="",$G13225&lt;&gt;"Ativo"),"",IF(COUNTIFS($A$4:$A13225,$A13225,$G$4:$G13225,"Ativo")=1,1,0))</f>
        <v/>
      </c>
    </row>
    <row r="13226" spans="1:55" x14ac:dyDescent="0.3">
      <c r="A13226" s="76"/>
      <c r="B13226" s="104"/>
      <c r="C13226" s="76"/>
      <c r="D13226" s="77"/>
      <c r="E13226" s="12"/>
      <c r="F13226" s="78"/>
      <c r="G13226" s="77"/>
      <c r="H13226" s="79"/>
      <c r="BA13226" s="5" t="str">
        <f t="shared" si="206"/>
        <v/>
      </c>
      <c r="BB13226" s="5" t="str">
        <f>IF(OR($E13226="",$G13226&lt;&gt;"Ativo"),"",IF(COUNTIFS($E$4:$E13226,$E13226,$A$4:$A13226,$A13226,$G$4:$G13226,"Ativo")=1,1,0))</f>
        <v/>
      </c>
      <c r="BC13226" t="str">
        <f>IF(OR($A13226="",$G13226&lt;&gt;"Ativo"),"",IF(COUNTIFS($A$4:$A13226,$A13226,$G$4:$G13226,"Ativo")=1,1,0))</f>
        <v/>
      </c>
    </row>
    <row r="13227" spans="1:55" x14ac:dyDescent="0.3">
      <c r="A13227" s="76"/>
      <c r="B13227" s="104"/>
      <c r="C13227" s="76"/>
      <c r="D13227" s="77"/>
      <c r="E13227" s="12"/>
      <c r="F13227" s="78"/>
      <c r="G13227" s="77"/>
      <c r="H13227" s="79"/>
      <c r="BA13227" s="5" t="str">
        <f t="shared" si="206"/>
        <v/>
      </c>
      <c r="BB13227" s="5" t="str">
        <f>IF(OR($E13227="",$G13227&lt;&gt;"Ativo"),"",IF(COUNTIFS($E$4:$E13227,$E13227,$A$4:$A13227,$A13227,$G$4:$G13227,"Ativo")=1,1,0))</f>
        <v/>
      </c>
      <c r="BC13227" t="str">
        <f>IF(OR($A13227="",$G13227&lt;&gt;"Ativo"),"",IF(COUNTIFS($A$4:$A13227,$A13227,$G$4:$G13227,"Ativo")=1,1,0))</f>
        <v/>
      </c>
    </row>
    <row r="13228" spans="1:55" x14ac:dyDescent="0.3">
      <c r="A13228" s="76"/>
      <c r="B13228" s="104"/>
      <c r="C13228" s="76"/>
      <c r="D13228" s="77"/>
      <c r="E13228" s="12"/>
      <c r="F13228" s="78"/>
      <c r="G13228" s="77"/>
      <c r="H13228" s="79"/>
      <c r="BA13228" s="5" t="str">
        <f t="shared" si="206"/>
        <v/>
      </c>
      <c r="BB13228" s="5" t="str">
        <f>IF(OR($E13228="",$G13228&lt;&gt;"Ativo"),"",IF(COUNTIFS($E$4:$E13228,$E13228,$A$4:$A13228,$A13228,$G$4:$G13228,"Ativo")=1,1,0))</f>
        <v/>
      </c>
      <c r="BC13228" t="str">
        <f>IF(OR($A13228="",$G13228&lt;&gt;"Ativo"),"",IF(COUNTIFS($A$4:$A13228,$A13228,$G$4:$G13228,"Ativo")=1,1,0))</f>
        <v/>
      </c>
    </row>
    <row r="13229" spans="1:55" x14ac:dyDescent="0.3">
      <c r="A13229" s="76"/>
      <c r="B13229" s="104"/>
      <c r="C13229" s="76"/>
      <c r="D13229" s="77"/>
      <c r="E13229" s="12"/>
      <c r="F13229" s="78"/>
      <c r="G13229" s="77"/>
      <c r="H13229" s="79"/>
      <c r="BA13229" s="5" t="str">
        <f t="shared" si="206"/>
        <v/>
      </c>
      <c r="BB13229" s="5" t="str">
        <f>IF(OR($E13229="",$G13229&lt;&gt;"Ativo"),"",IF(COUNTIFS($E$4:$E13229,$E13229,$A$4:$A13229,$A13229,$G$4:$G13229,"Ativo")=1,1,0))</f>
        <v/>
      </c>
      <c r="BC13229" t="str">
        <f>IF(OR($A13229="",$G13229&lt;&gt;"Ativo"),"",IF(COUNTIFS($A$4:$A13229,$A13229,$G$4:$G13229,"Ativo")=1,1,0))</f>
        <v/>
      </c>
    </row>
    <row r="13230" spans="1:55" x14ac:dyDescent="0.3">
      <c r="A13230" s="76"/>
      <c r="B13230" s="104"/>
      <c r="C13230" s="76"/>
      <c r="D13230" s="77"/>
      <c r="E13230" s="12"/>
      <c r="F13230" s="78"/>
      <c r="G13230" s="77"/>
      <c r="H13230" s="79"/>
      <c r="BA13230" s="5" t="str">
        <f t="shared" si="206"/>
        <v/>
      </c>
      <c r="BB13230" s="5" t="str">
        <f>IF(OR($E13230="",$G13230&lt;&gt;"Ativo"),"",IF(COUNTIFS($E$4:$E13230,$E13230,$A$4:$A13230,$A13230,$G$4:$G13230,"Ativo")=1,1,0))</f>
        <v/>
      </c>
      <c r="BC13230" t="str">
        <f>IF(OR($A13230="",$G13230&lt;&gt;"Ativo"),"",IF(COUNTIFS($A$4:$A13230,$A13230,$G$4:$G13230,"Ativo")=1,1,0))</f>
        <v/>
      </c>
    </row>
    <row r="13231" spans="1:55" x14ac:dyDescent="0.3">
      <c r="A13231" s="76"/>
      <c r="B13231" s="104"/>
      <c r="C13231" s="76"/>
      <c r="D13231" s="77"/>
      <c r="E13231" s="12"/>
      <c r="F13231" s="78"/>
      <c r="G13231" s="77"/>
      <c r="H13231" s="79"/>
      <c r="BA13231" s="5" t="str">
        <f t="shared" si="206"/>
        <v/>
      </c>
      <c r="BB13231" s="5" t="str">
        <f>IF(OR($E13231="",$G13231&lt;&gt;"Ativo"),"",IF(COUNTIFS($E$4:$E13231,$E13231,$A$4:$A13231,$A13231,$G$4:$G13231,"Ativo")=1,1,0))</f>
        <v/>
      </c>
      <c r="BC13231" t="str">
        <f>IF(OR($A13231="",$G13231&lt;&gt;"Ativo"),"",IF(COUNTIFS($A$4:$A13231,$A13231,$G$4:$G13231,"Ativo")=1,1,0))</f>
        <v/>
      </c>
    </row>
    <row r="13232" spans="1:55" x14ac:dyDescent="0.3">
      <c r="A13232" s="76"/>
      <c r="B13232" s="104"/>
      <c r="C13232" s="76"/>
      <c r="D13232" s="77"/>
      <c r="E13232" s="12"/>
      <c r="F13232" s="78"/>
      <c r="G13232" s="77"/>
      <c r="H13232" s="79"/>
      <c r="BA13232" s="5" t="str">
        <f t="shared" si="206"/>
        <v/>
      </c>
      <c r="BB13232" s="5" t="str">
        <f>IF(OR($E13232="",$G13232&lt;&gt;"Ativo"),"",IF(COUNTIFS($E$4:$E13232,$E13232,$A$4:$A13232,$A13232,$G$4:$G13232,"Ativo")=1,1,0))</f>
        <v/>
      </c>
      <c r="BC13232" t="str">
        <f>IF(OR($A13232="",$G13232&lt;&gt;"Ativo"),"",IF(COUNTIFS($A$4:$A13232,$A13232,$G$4:$G13232,"Ativo")=1,1,0))</f>
        <v/>
      </c>
    </row>
    <row r="13233" spans="1:55" x14ac:dyDescent="0.3">
      <c r="A13233" s="76"/>
      <c r="B13233" s="104"/>
      <c r="C13233" s="76"/>
      <c r="D13233" s="77"/>
      <c r="E13233" s="12"/>
      <c r="F13233" s="78"/>
      <c r="G13233" s="77"/>
      <c r="H13233" s="79"/>
      <c r="BA13233" s="5" t="str">
        <f t="shared" si="206"/>
        <v/>
      </c>
      <c r="BB13233" s="5" t="str">
        <f>IF(OR($E13233="",$G13233&lt;&gt;"Ativo"),"",IF(COUNTIFS($E$4:$E13233,$E13233,$A$4:$A13233,$A13233,$G$4:$G13233,"Ativo")=1,1,0))</f>
        <v/>
      </c>
      <c r="BC13233" t="str">
        <f>IF(OR($A13233="",$G13233&lt;&gt;"Ativo"),"",IF(COUNTIFS($A$4:$A13233,$A13233,$G$4:$G13233,"Ativo")=1,1,0))</f>
        <v/>
      </c>
    </row>
    <row r="13234" spans="1:55" x14ac:dyDescent="0.3">
      <c r="A13234" s="76"/>
      <c r="B13234" s="104"/>
      <c r="C13234" s="76"/>
      <c r="D13234" s="77"/>
      <c r="E13234" s="12"/>
      <c r="F13234" s="78"/>
      <c r="G13234" s="77"/>
      <c r="H13234" s="79"/>
      <c r="BA13234" s="5" t="str">
        <f t="shared" si="206"/>
        <v/>
      </c>
      <c r="BB13234" s="5" t="str">
        <f>IF(OR($E13234="",$G13234&lt;&gt;"Ativo"),"",IF(COUNTIFS($E$4:$E13234,$E13234,$A$4:$A13234,$A13234,$G$4:$G13234,"Ativo")=1,1,0))</f>
        <v/>
      </c>
      <c r="BC13234" t="str">
        <f>IF(OR($A13234="",$G13234&lt;&gt;"Ativo"),"",IF(COUNTIFS($A$4:$A13234,$A13234,$G$4:$G13234,"Ativo")=1,1,0))</f>
        <v/>
      </c>
    </row>
    <row r="13235" spans="1:55" x14ac:dyDescent="0.3">
      <c r="A13235" s="76"/>
      <c r="B13235" s="104"/>
      <c r="C13235" s="76"/>
      <c r="D13235" s="77"/>
      <c r="E13235" s="12"/>
      <c r="F13235" s="78"/>
      <c r="G13235" s="77"/>
      <c r="H13235" s="79"/>
      <c r="BA13235" s="5" t="str">
        <f t="shared" si="206"/>
        <v/>
      </c>
      <c r="BB13235" s="5" t="str">
        <f>IF(OR($E13235="",$G13235&lt;&gt;"Ativo"),"",IF(COUNTIFS($E$4:$E13235,$E13235,$A$4:$A13235,$A13235,$G$4:$G13235,"Ativo")=1,1,0))</f>
        <v/>
      </c>
      <c r="BC13235" t="str">
        <f>IF(OR($A13235="",$G13235&lt;&gt;"Ativo"),"",IF(COUNTIFS($A$4:$A13235,$A13235,$G$4:$G13235,"Ativo")=1,1,0))</f>
        <v/>
      </c>
    </row>
    <row r="13236" spans="1:55" x14ac:dyDescent="0.3">
      <c r="A13236" s="76"/>
      <c r="B13236" s="104"/>
      <c r="C13236" s="76"/>
      <c r="D13236" s="77"/>
      <c r="E13236" s="12"/>
      <c r="F13236" s="78"/>
      <c r="G13236" s="77"/>
      <c r="H13236" s="79"/>
      <c r="BA13236" s="5" t="str">
        <f t="shared" si="206"/>
        <v/>
      </c>
      <c r="BB13236" s="5" t="str">
        <f>IF(OR($E13236="",$G13236&lt;&gt;"Ativo"),"",IF(COUNTIFS($E$4:$E13236,$E13236,$A$4:$A13236,$A13236,$G$4:$G13236,"Ativo")=1,1,0))</f>
        <v/>
      </c>
      <c r="BC13236" t="str">
        <f>IF(OR($A13236="",$G13236&lt;&gt;"Ativo"),"",IF(COUNTIFS($A$4:$A13236,$A13236,$G$4:$G13236,"Ativo")=1,1,0))</f>
        <v/>
      </c>
    </row>
    <row r="13237" spans="1:55" x14ac:dyDescent="0.3">
      <c r="A13237" s="76"/>
      <c r="B13237" s="104"/>
      <c r="C13237" s="76"/>
      <c r="D13237" s="77"/>
      <c r="E13237" s="12"/>
      <c r="F13237" s="78"/>
      <c r="G13237" s="77"/>
      <c r="H13237" s="79"/>
      <c r="BA13237" s="5" t="str">
        <f t="shared" si="206"/>
        <v/>
      </c>
      <c r="BB13237" s="5" t="str">
        <f>IF(OR($E13237="",$G13237&lt;&gt;"Ativo"),"",IF(COUNTIFS($E$4:$E13237,$E13237,$A$4:$A13237,$A13237,$G$4:$G13237,"Ativo")=1,1,0))</f>
        <v/>
      </c>
      <c r="BC13237" t="str">
        <f>IF(OR($A13237="",$G13237&lt;&gt;"Ativo"),"",IF(COUNTIFS($A$4:$A13237,$A13237,$G$4:$G13237,"Ativo")=1,1,0))</f>
        <v/>
      </c>
    </row>
    <row r="13238" spans="1:55" x14ac:dyDescent="0.3">
      <c r="A13238" s="76"/>
      <c r="B13238" s="104"/>
      <c r="C13238" s="76"/>
      <c r="D13238" s="77"/>
      <c r="E13238" s="12"/>
      <c r="F13238" s="78"/>
      <c r="G13238" s="77"/>
      <c r="H13238" s="79"/>
      <c r="BA13238" s="5" t="str">
        <f t="shared" si="206"/>
        <v/>
      </c>
      <c r="BB13238" s="5" t="str">
        <f>IF(OR($E13238="",$G13238&lt;&gt;"Ativo"),"",IF(COUNTIFS($E$4:$E13238,$E13238,$A$4:$A13238,$A13238,$G$4:$G13238,"Ativo")=1,1,0))</f>
        <v/>
      </c>
      <c r="BC13238" t="str">
        <f>IF(OR($A13238="",$G13238&lt;&gt;"Ativo"),"",IF(COUNTIFS($A$4:$A13238,$A13238,$G$4:$G13238,"Ativo")=1,1,0))</f>
        <v/>
      </c>
    </row>
    <row r="13239" spans="1:55" x14ac:dyDescent="0.3">
      <c r="A13239" s="76"/>
      <c r="B13239" s="104"/>
      <c r="C13239" s="76"/>
      <c r="D13239" s="77"/>
      <c r="E13239" s="12"/>
      <c r="F13239" s="78"/>
      <c r="G13239" s="77"/>
      <c r="H13239" s="79"/>
      <c r="BA13239" s="5" t="str">
        <f t="shared" si="206"/>
        <v/>
      </c>
      <c r="BB13239" s="5" t="str">
        <f>IF(OR($E13239="",$G13239&lt;&gt;"Ativo"),"",IF(COUNTIFS($E$4:$E13239,$E13239,$A$4:$A13239,$A13239,$G$4:$G13239,"Ativo")=1,1,0))</f>
        <v/>
      </c>
      <c r="BC13239" t="str">
        <f>IF(OR($A13239="",$G13239&lt;&gt;"Ativo"),"",IF(COUNTIFS($A$4:$A13239,$A13239,$G$4:$G13239,"Ativo")=1,1,0))</f>
        <v/>
      </c>
    </row>
    <row r="13240" spans="1:55" x14ac:dyDescent="0.3">
      <c r="A13240" s="76"/>
      <c r="B13240" s="104"/>
      <c r="C13240" s="76"/>
      <c r="D13240" s="77"/>
      <c r="E13240" s="12"/>
      <c r="F13240" s="78"/>
      <c r="G13240" s="77"/>
      <c r="H13240" s="79"/>
      <c r="BA13240" s="5" t="str">
        <f t="shared" si="206"/>
        <v/>
      </c>
      <c r="BB13240" s="5" t="str">
        <f>IF(OR($E13240="",$G13240&lt;&gt;"Ativo"),"",IF(COUNTIFS($E$4:$E13240,$E13240,$A$4:$A13240,$A13240,$G$4:$G13240,"Ativo")=1,1,0))</f>
        <v/>
      </c>
      <c r="BC13240" t="str">
        <f>IF(OR($A13240="",$G13240&lt;&gt;"Ativo"),"",IF(COUNTIFS($A$4:$A13240,$A13240,$G$4:$G13240,"Ativo")=1,1,0))</f>
        <v/>
      </c>
    </row>
    <row r="13241" spans="1:55" x14ac:dyDescent="0.3">
      <c r="A13241" s="76"/>
      <c r="B13241" s="104"/>
      <c r="C13241" s="76"/>
      <c r="D13241" s="77"/>
      <c r="E13241" s="12"/>
      <c r="F13241" s="78"/>
      <c r="G13241" s="77"/>
      <c r="H13241" s="79"/>
      <c r="BA13241" s="5" t="str">
        <f t="shared" si="206"/>
        <v/>
      </c>
      <c r="BB13241" s="5" t="str">
        <f>IF(OR($E13241="",$G13241&lt;&gt;"Ativo"),"",IF(COUNTIFS($E$4:$E13241,$E13241,$A$4:$A13241,$A13241,$G$4:$G13241,"Ativo")=1,1,0))</f>
        <v/>
      </c>
      <c r="BC13241" t="str">
        <f>IF(OR($A13241="",$G13241&lt;&gt;"Ativo"),"",IF(COUNTIFS($A$4:$A13241,$A13241,$G$4:$G13241,"Ativo")=1,1,0))</f>
        <v/>
      </c>
    </row>
    <row r="13242" spans="1:55" x14ac:dyDescent="0.3">
      <c r="A13242" s="76"/>
      <c r="B13242" s="104"/>
      <c r="C13242" s="76"/>
      <c r="D13242" s="77"/>
      <c r="E13242" s="12"/>
      <c r="F13242" s="78"/>
      <c r="G13242" s="77"/>
      <c r="H13242" s="79"/>
      <c r="BA13242" s="5" t="str">
        <f t="shared" si="206"/>
        <v/>
      </c>
      <c r="BB13242" s="5" t="str">
        <f>IF(OR($E13242="",$G13242&lt;&gt;"Ativo"),"",IF(COUNTIFS($E$4:$E13242,$E13242,$A$4:$A13242,$A13242,$G$4:$G13242,"Ativo")=1,1,0))</f>
        <v/>
      </c>
      <c r="BC13242" t="str">
        <f>IF(OR($A13242="",$G13242&lt;&gt;"Ativo"),"",IF(COUNTIFS($A$4:$A13242,$A13242,$G$4:$G13242,"Ativo")=1,1,0))</f>
        <v/>
      </c>
    </row>
    <row r="13243" spans="1:55" x14ac:dyDescent="0.3">
      <c r="A13243" s="76"/>
      <c r="B13243" s="104"/>
      <c r="C13243" s="76"/>
      <c r="D13243" s="77"/>
      <c r="E13243" s="12"/>
      <c r="F13243" s="78"/>
      <c r="G13243" s="77"/>
      <c r="H13243" s="79"/>
      <c r="BA13243" s="5" t="str">
        <f t="shared" si="206"/>
        <v/>
      </c>
      <c r="BB13243" s="5" t="str">
        <f>IF(OR($E13243="",$G13243&lt;&gt;"Ativo"),"",IF(COUNTIFS($E$4:$E13243,$E13243,$A$4:$A13243,$A13243,$G$4:$G13243,"Ativo")=1,1,0))</f>
        <v/>
      </c>
      <c r="BC13243" t="str">
        <f>IF(OR($A13243="",$G13243&lt;&gt;"Ativo"),"",IF(COUNTIFS($A$4:$A13243,$A13243,$G$4:$G13243,"Ativo")=1,1,0))</f>
        <v/>
      </c>
    </row>
    <row r="13244" spans="1:55" x14ac:dyDescent="0.3">
      <c r="A13244" s="76"/>
      <c r="B13244" s="104"/>
      <c r="C13244" s="76"/>
      <c r="D13244" s="77"/>
      <c r="E13244" s="12"/>
      <c r="F13244" s="78"/>
      <c r="G13244" s="77"/>
      <c r="H13244" s="79"/>
      <c r="BA13244" s="5" t="str">
        <f t="shared" si="206"/>
        <v/>
      </c>
      <c r="BB13244" s="5" t="str">
        <f>IF(OR($E13244="",$G13244&lt;&gt;"Ativo"),"",IF(COUNTIFS($E$4:$E13244,$E13244,$A$4:$A13244,$A13244,$G$4:$G13244,"Ativo")=1,1,0))</f>
        <v/>
      </c>
      <c r="BC13244" t="str">
        <f>IF(OR($A13244="",$G13244&lt;&gt;"Ativo"),"",IF(COUNTIFS($A$4:$A13244,$A13244,$G$4:$G13244,"Ativo")=1,1,0))</f>
        <v/>
      </c>
    </row>
    <row r="13245" spans="1:55" x14ac:dyDescent="0.3">
      <c r="A13245" s="76"/>
      <c r="B13245" s="104"/>
      <c r="C13245" s="76"/>
      <c r="D13245" s="77"/>
      <c r="E13245" s="12"/>
      <c r="F13245" s="78"/>
      <c r="G13245" s="77"/>
      <c r="H13245" s="79"/>
      <c r="BA13245" s="5" t="str">
        <f t="shared" si="206"/>
        <v/>
      </c>
      <c r="BB13245" s="5" t="str">
        <f>IF(OR($E13245="",$G13245&lt;&gt;"Ativo"),"",IF(COUNTIFS($E$4:$E13245,$E13245,$A$4:$A13245,$A13245,$G$4:$G13245,"Ativo")=1,1,0))</f>
        <v/>
      </c>
      <c r="BC13245" t="str">
        <f>IF(OR($A13245="",$G13245&lt;&gt;"Ativo"),"",IF(COUNTIFS($A$4:$A13245,$A13245,$G$4:$G13245,"Ativo")=1,1,0))</f>
        <v/>
      </c>
    </row>
    <row r="13246" spans="1:55" x14ac:dyDescent="0.3">
      <c r="A13246" s="76"/>
      <c r="B13246" s="104"/>
      <c r="C13246" s="76"/>
      <c r="D13246" s="77"/>
      <c r="E13246" s="12"/>
      <c r="F13246" s="78"/>
      <c r="G13246" s="77"/>
      <c r="H13246" s="79"/>
      <c r="BA13246" s="5" t="str">
        <f t="shared" si="206"/>
        <v/>
      </c>
      <c r="BB13246" s="5" t="str">
        <f>IF(OR($E13246="",$G13246&lt;&gt;"Ativo"),"",IF(COUNTIFS($E$4:$E13246,$E13246,$A$4:$A13246,$A13246,$G$4:$G13246,"Ativo")=1,1,0))</f>
        <v/>
      </c>
      <c r="BC13246" t="str">
        <f>IF(OR($A13246="",$G13246&lt;&gt;"Ativo"),"",IF(COUNTIFS($A$4:$A13246,$A13246,$G$4:$G13246,"Ativo")=1,1,0))</f>
        <v/>
      </c>
    </row>
    <row r="13247" spans="1:55" x14ac:dyDescent="0.3">
      <c r="A13247" s="76"/>
      <c r="B13247" s="104"/>
      <c r="C13247" s="76"/>
      <c r="D13247" s="77"/>
      <c r="E13247" s="12"/>
      <c r="F13247" s="78"/>
      <c r="G13247" s="77"/>
      <c r="H13247" s="79"/>
      <c r="BA13247" s="5" t="str">
        <f t="shared" si="206"/>
        <v/>
      </c>
      <c r="BB13247" s="5" t="str">
        <f>IF(OR($E13247="",$G13247&lt;&gt;"Ativo"),"",IF(COUNTIFS($E$4:$E13247,$E13247,$A$4:$A13247,$A13247,$G$4:$G13247,"Ativo")=1,1,0))</f>
        <v/>
      </c>
      <c r="BC13247" t="str">
        <f>IF(OR($A13247="",$G13247&lt;&gt;"Ativo"),"",IF(COUNTIFS($A$4:$A13247,$A13247,$G$4:$G13247,"Ativo")=1,1,0))</f>
        <v/>
      </c>
    </row>
    <row r="13248" spans="1:55" x14ac:dyDescent="0.3">
      <c r="A13248" s="76"/>
      <c r="B13248" s="104"/>
      <c r="C13248" s="76"/>
      <c r="D13248" s="77"/>
      <c r="E13248" s="12"/>
      <c r="F13248" s="78"/>
      <c r="G13248" s="77"/>
      <c r="H13248" s="79"/>
      <c r="BA13248" s="5" t="str">
        <f t="shared" si="206"/>
        <v/>
      </c>
      <c r="BB13248" s="5" t="str">
        <f>IF(OR($E13248="",$G13248&lt;&gt;"Ativo"),"",IF(COUNTIFS($E$4:$E13248,$E13248,$A$4:$A13248,$A13248,$G$4:$G13248,"Ativo")=1,1,0))</f>
        <v/>
      </c>
      <c r="BC13248" t="str">
        <f>IF(OR($A13248="",$G13248&lt;&gt;"Ativo"),"",IF(COUNTIFS($A$4:$A13248,$A13248,$G$4:$G13248,"Ativo")=1,1,0))</f>
        <v/>
      </c>
    </row>
    <row r="13249" spans="1:55" x14ac:dyDescent="0.3">
      <c r="A13249" s="76"/>
      <c r="B13249" s="104"/>
      <c r="C13249" s="76"/>
      <c r="D13249" s="77"/>
      <c r="E13249" s="12"/>
      <c r="F13249" s="78"/>
      <c r="G13249" s="77"/>
      <c r="H13249" s="79"/>
      <c r="BA13249" s="5" t="str">
        <f t="shared" si="206"/>
        <v/>
      </c>
      <c r="BB13249" s="5" t="str">
        <f>IF(OR($E13249="",$G13249&lt;&gt;"Ativo"),"",IF(COUNTIFS($E$4:$E13249,$E13249,$A$4:$A13249,$A13249,$G$4:$G13249,"Ativo")=1,1,0))</f>
        <v/>
      </c>
      <c r="BC13249" t="str">
        <f>IF(OR($A13249="",$G13249&lt;&gt;"Ativo"),"",IF(COUNTIFS($A$4:$A13249,$A13249,$G$4:$G13249,"Ativo")=1,1,0))</f>
        <v/>
      </c>
    </row>
    <row r="13250" spans="1:55" x14ac:dyDescent="0.3">
      <c r="A13250" s="76"/>
      <c r="B13250" s="104"/>
      <c r="C13250" s="76"/>
      <c r="D13250" s="77"/>
      <c r="E13250" s="12"/>
      <c r="F13250" s="78"/>
      <c r="G13250" s="77"/>
      <c r="H13250" s="79"/>
      <c r="BA13250" s="5" t="str">
        <f t="shared" si="206"/>
        <v/>
      </c>
      <c r="BB13250" s="5" t="str">
        <f>IF(OR($E13250="",$G13250&lt;&gt;"Ativo"),"",IF(COUNTIFS($E$4:$E13250,$E13250,$A$4:$A13250,$A13250,$G$4:$G13250,"Ativo")=1,1,0))</f>
        <v/>
      </c>
      <c r="BC13250" t="str">
        <f>IF(OR($A13250="",$G13250&lt;&gt;"Ativo"),"",IF(COUNTIFS($A$4:$A13250,$A13250,$G$4:$G13250,"Ativo")=1,1,0))</f>
        <v/>
      </c>
    </row>
    <row r="13251" spans="1:55" x14ac:dyDescent="0.3">
      <c r="A13251" s="76"/>
      <c r="B13251" s="104"/>
      <c r="C13251" s="76"/>
      <c r="D13251" s="77"/>
      <c r="E13251" s="12"/>
      <c r="F13251" s="78"/>
      <c r="G13251" s="77"/>
      <c r="H13251" s="79"/>
      <c r="BA13251" s="5" t="str">
        <f t="shared" si="206"/>
        <v/>
      </c>
      <c r="BB13251" s="5" t="str">
        <f>IF(OR($E13251="",$G13251&lt;&gt;"Ativo"),"",IF(COUNTIFS($E$4:$E13251,$E13251,$A$4:$A13251,$A13251,$G$4:$G13251,"Ativo")=1,1,0))</f>
        <v/>
      </c>
      <c r="BC13251" t="str">
        <f>IF(OR($A13251="",$G13251&lt;&gt;"Ativo"),"",IF(COUNTIFS($A$4:$A13251,$A13251,$G$4:$G13251,"Ativo")=1,1,0))</f>
        <v/>
      </c>
    </row>
    <row r="13252" spans="1:55" x14ac:dyDescent="0.3">
      <c r="A13252" s="76"/>
      <c r="B13252" s="104"/>
      <c r="C13252" s="76"/>
      <c r="D13252" s="77"/>
      <c r="E13252" s="12"/>
      <c r="F13252" s="78"/>
      <c r="G13252" s="77"/>
      <c r="H13252" s="79"/>
      <c r="BA13252" s="5" t="str">
        <f t="shared" ref="BA13252:BA13315" si="207">IF($D13252="","",MID($D13252,4,LEN($D13252)-5))</f>
        <v/>
      </c>
      <c r="BB13252" s="5" t="str">
        <f>IF(OR($E13252="",$G13252&lt;&gt;"Ativo"),"",IF(COUNTIFS($E$4:$E13252,$E13252,$A$4:$A13252,$A13252,$G$4:$G13252,"Ativo")=1,1,0))</f>
        <v/>
      </c>
      <c r="BC13252" t="str">
        <f>IF(OR($A13252="",$G13252&lt;&gt;"Ativo"),"",IF(COUNTIFS($A$4:$A13252,$A13252,$G$4:$G13252,"Ativo")=1,1,0))</f>
        <v/>
      </c>
    </row>
    <row r="13253" spans="1:55" x14ac:dyDescent="0.3">
      <c r="A13253" s="76"/>
      <c r="B13253" s="104"/>
      <c r="C13253" s="76"/>
      <c r="D13253" s="77"/>
      <c r="E13253" s="12"/>
      <c r="F13253" s="78"/>
      <c r="G13253" s="77"/>
      <c r="H13253" s="79"/>
      <c r="BA13253" s="5" t="str">
        <f t="shared" si="207"/>
        <v/>
      </c>
      <c r="BB13253" s="5" t="str">
        <f>IF(OR($E13253="",$G13253&lt;&gt;"Ativo"),"",IF(COUNTIFS($E$4:$E13253,$E13253,$A$4:$A13253,$A13253,$G$4:$G13253,"Ativo")=1,1,0))</f>
        <v/>
      </c>
      <c r="BC13253" t="str">
        <f>IF(OR($A13253="",$G13253&lt;&gt;"Ativo"),"",IF(COUNTIFS($A$4:$A13253,$A13253,$G$4:$G13253,"Ativo")=1,1,0))</f>
        <v/>
      </c>
    </row>
    <row r="13254" spans="1:55" x14ac:dyDescent="0.3">
      <c r="A13254" s="76"/>
      <c r="B13254" s="104"/>
      <c r="C13254" s="76"/>
      <c r="D13254" s="77"/>
      <c r="E13254" s="12"/>
      <c r="F13254" s="78"/>
      <c r="G13254" s="77"/>
      <c r="H13254" s="79"/>
      <c r="BA13254" s="5" t="str">
        <f t="shared" si="207"/>
        <v/>
      </c>
      <c r="BB13254" s="5" t="str">
        <f>IF(OR($E13254="",$G13254&lt;&gt;"Ativo"),"",IF(COUNTIFS($E$4:$E13254,$E13254,$A$4:$A13254,$A13254,$G$4:$G13254,"Ativo")=1,1,0))</f>
        <v/>
      </c>
      <c r="BC13254" t="str">
        <f>IF(OR($A13254="",$G13254&lt;&gt;"Ativo"),"",IF(COUNTIFS($A$4:$A13254,$A13254,$G$4:$G13254,"Ativo")=1,1,0))</f>
        <v/>
      </c>
    </row>
    <row r="13255" spans="1:55" x14ac:dyDescent="0.3">
      <c r="A13255" s="76"/>
      <c r="B13255" s="104"/>
      <c r="C13255" s="76"/>
      <c r="D13255" s="77"/>
      <c r="E13255" s="12"/>
      <c r="F13255" s="78"/>
      <c r="G13255" s="77"/>
      <c r="H13255" s="79"/>
      <c r="BA13255" s="5" t="str">
        <f t="shared" si="207"/>
        <v/>
      </c>
      <c r="BB13255" s="5" t="str">
        <f>IF(OR($E13255="",$G13255&lt;&gt;"Ativo"),"",IF(COUNTIFS($E$4:$E13255,$E13255,$A$4:$A13255,$A13255,$G$4:$G13255,"Ativo")=1,1,0))</f>
        <v/>
      </c>
      <c r="BC13255" t="str">
        <f>IF(OR($A13255="",$G13255&lt;&gt;"Ativo"),"",IF(COUNTIFS($A$4:$A13255,$A13255,$G$4:$G13255,"Ativo")=1,1,0))</f>
        <v/>
      </c>
    </row>
    <row r="13256" spans="1:55" x14ac:dyDescent="0.3">
      <c r="A13256" s="76"/>
      <c r="B13256" s="104"/>
      <c r="C13256" s="76"/>
      <c r="D13256" s="77"/>
      <c r="E13256" s="12"/>
      <c r="F13256" s="78"/>
      <c r="G13256" s="77"/>
      <c r="H13256" s="79"/>
      <c r="BA13256" s="5" t="str">
        <f t="shared" si="207"/>
        <v/>
      </c>
      <c r="BB13256" s="5" t="str">
        <f>IF(OR($E13256="",$G13256&lt;&gt;"Ativo"),"",IF(COUNTIFS($E$4:$E13256,$E13256,$A$4:$A13256,$A13256,$G$4:$G13256,"Ativo")=1,1,0))</f>
        <v/>
      </c>
      <c r="BC13256" t="str">
        <f>IF(OR($A13256="",$G13256&lt;&gt;"Ativo"),"",IF(COUNTIFS($A$4:$A13256,$A13256,$G$4:$G13256,"Ativo")=1,1,0))</f>
        <v/>
      </c>
    </row>
    <row r="13257" spans="1:55" x14ac:dyDescent="0.3">
      <c r="A13257" s="76"/>
      <c r="B13257" s="104"/>
      <c r="C13257" s="76"/>
      <c r="D13257" s="77"/>
      <c r="E13257" s="12"/>
      <c r="F13257" s="78"/>
      <c r="G13257" s="77"/>
      <c r="H13257" s="79"/>
      <c r="BA13257" s="5" t="str">
        <f t="shared" si="207"/>
        <v/>
      </c>
      <c r="BB13257" s="5" t="str">
        <f>IF(OR($E13257="",$G13257&lt;&gt;"Ativo"),"",IF(COUNTIFS($E$4:$E13257,$E13257,$A$4:$A13257,$A13257,$G$4:$G13257,"Ativo")=1,1,0))</f>
        <v/>
      </c>
      <c r="BC13257" t="str">
        <f>IF(OR($A13257="",$G13257&lt;&gt;"Ativo"),"",IF(COUNTIFS($A$4:$A13257,$A13257,$G$4:$G13257,"Ativo")=1,1,0))</f>
        <v/>
      </c>
    </row>
    <row r="13258" spans="1:55" x14ac:dyDescent="0.3">
      <c r="A13258" s="76"/>
      <c r="B13258" s="104"/>
      <c r="C13258" s="76"/>
      <c r="D13258" s="77"/>
      <c r="E13258" s="12"/>
      <c r="F13258" s="78"/>
      <c r="G13258" s="77"/>
      <c r="H13258" s="79"/>
      <c r="BA13258" s="5" t="str">
        <f t="shared" si="207"/>
        <v/>
      </c>
      <c r="BB13258" s="5" t="str">
        <f>IF(OR($E13258="",$G13258&lt;&gt;"Ativo"),"",IF(COUNTIFS($E$4:$E13258,$E13258,$A$4:$A13258,$A13258,$G$4:$G13258,"Ativo")=1,1,0))</f>
        <v/>
      </c>
      <c r="BC13258" t="str">
        <f>IF(OR($A13258="",$G13258&lt;&gt;"Ativo"),"",IF(COUNTIFS($A$4:$A13258,$A13258,$G$4:$G13258,"Ativo")=1,1,0))</f>
        <v/>
      </c>
    </row>
    <row r="13259" spans="1:55" x14ac:dyDescent="0.3">
      <c r="A13259" s="76"/>
      <c r="B13259" s="104"/>
      <c r="C13259" s="76"/>
      <c r="D13259" s="77"/>
      <c r="E13259" s="12"/>
      <c r="F13259" s="78"/>
      <c r="G13259" s="77"/>
      <c r="H13259" s="79"/>
      <c r="BA13259" s="5" t="str">
        <f t="shared" si="207"/>
        <v/>
      </c>
      <c r="BB13259" s="5" t="str">
        <f>IF(OR($E13259="",$G13259&lt;&gt;"Ativo"),"",IF(COUNTIFS($E$4:$E13259,$E13259,$A$4:$A13259,$A13259,$G$4:$G13259,"Ativo")=1,1,0))</f>
        <v/>
      </c>
      <c r="BC13259" t="str">
        <f>IF(OR($A13259="",$G13259&lt;&gt;"Ativo"),"",IF(COUNTIFS($A$4:$A13259,$A13259,$G$4:$G13259,"Ativo")=1,1,0))</f>
        <v/>
      </c>
    </row>
    <row r="13260" spans="1:55" x14ac:dyDescent="0.3">
      <c r="A13260" s="76"/>
      <c r="B13260" s="104"/>
      <c r="C13260" s="76"/>
      <c r="D13260" s="77"/>
      <c r="E13260" s="12"/>
      <c r="F13260" s="78"/>
      <c r="G13260" s="77"/>
      <c r="H13260" s="79"/>
      <c r="BA13260" s="5" t="str">
        <f t="shared" si="207"/>
        <v/>
      </c>
      <c r="BB13260" s="5" t="str">
        <f>IF(OR($E13260="",$G13260&lt;&gt;"Ativo"),"",IF(COUNTIFS($E$4:$E13260,$E13260,$A$4:$A13260,$A13260,$G$4:$G13260,"Ativo")=1,1,0))</f>
        <v/>
      </c>
      <c r="BC13260" t="str">
        <f>IF(OR($A13260="",$G13260&lt;&gt;"Ativo"),"",IF(COUNTIFS($A$4:$A13260,$A13260,$G$4:$G13260,"Ativo")=1,1,0))</f>
        <v/>
      </c>
    </row>
    <row r="13261" spans="1:55" x14ac:dyDescent="0.3">
      <c r="A13261" s="76"/>
      <c r="B13261" s="104"/>
      <c r="C13261" s="76"/>
      <c r="D13261" s="77"/>
      <c r="E13261" s="12"/>
      <c r="F13261" s="78"/>
      <c r="G13261" s="77"/>
      <c r="H13261" s="79"/>
      <c r="BA13261" s="5" t="str">
        <f t="shared" si="207"/>
        <v/>
      </c>
      <c r="BB13261" s="5" t="str">
        <f>IF(OR($E13261="",$G13261&lt;&gt;"Ativo"),"",IF(COUNTIFS($E$4:$E13261,$E13261,$A$4:$A13261,$A13261,$G$4:$G13261,"Ativo")=1,1,0))</f>
        <v/>
      </c>
      <c r="BC13261" t="str">
        <f>IF(OR($A13261="",$G13261&lt;&gt;"Ativo"),"",IF(COUNTIFS($A$4:$A13261,$A13261,$G$4:$G13261,"Ativo")=1,1,0))</f>
        <v/>
      </c>
    </row>
    <row r="13262" spans="1:55" x14ac:dyDescent="0.3">
      <c r="A13262" s="76"/>
      <c r="B13262" s="104"/>
      <c r="C13262" s="76"/>
      <c r="D13262" s="77"/>
      <c r="E13262" s="12"/>
      <c r="F13262" s="78"/>
      <c r="G13262" s="77"/>
      <c r="H13262" s="79"/>
      <c r="BA13262" s="5" t="str">
        <f t="shared" si="207"/>
        <v/>
      </c>
      <c r="BB13262" s="5" t="str">
        <f>IF(OR($E13262="",$G13262&lt;&gt;"Ativo"),"",IF(COUNTIFS($E$4:$E13262,$E13262,$A$4:$A13262,$A13262,$G$4:$G13262,"Ativo")=1,1,0))</f>
        <v/>
      </c>
      <c r="BC13262" t="str">
        <f>IF(OR($A13262="",$G13262&lt;&gt;"Ativo"),"",IF(COUNTIFS($A$4:$A13262,$A13262,$G$4:$G13262,"Ativo")=1,1,0))</f>
        <v/>
      </c>
    </row>
    <row r="13263" spans="1:55" x14ac:dyDescent="0.3">
      <c r="A13263" s="76"/>
      <c r="B13263" s="104"/>
      <c r="C13263" s="76"/>
      <c r="D13263" s="77"/>
      <c r="E13263" s="12"/>
      <c r="F13263" s="78"/>
      <c r="G13263" s="77"/>
      <c r="H13263" s="79"/>
      <c r="BA13263" s="5" t="str">
        <f t="shared" si="207"/>
        <v/>
      </c>
      <c r="BB13263" s="5" t="str">
        <f>IF(OR($E13263="",$G13263&lt;&gt;"Ativo"),"",IF(COUNTIFS($E$4:$E13263,$E13263,$A$4:$A13263,$A13263,$G$4:$G13263,"Ativo")=1,1,0))</f>
        <v/>
      </c>
      <c r="BC13263" t="str">
        <f>IF(OR($A13263="",$G13263&lt;&gt;"Ativo"),"",IF(COUNTIFS($A$4:$A13263,$A13263,$G$4:$G13263,"Ativo")=1,1,0))</f>
        <v/>
      </c>
    </row>
    <row r="13264" spans="1:55" x14ac:dyDescent="0.3">
      <c r="A13264" s="76"/>
      <c r="B13264" s="104"/>
      <c r="C13264" s="76"/>
      <c r="D13264" s="77"/>
      <c r="E13264" s="12"/>
      <c r="F13264" s="78"/>
      <c r="G13264" s="77"/>
      <c r="H13264" s="79"/>
      <c r="BA13264" s="5" t="str">
        <f t="shared" si="207"/>
        <v/>
      </c>
      <c r="BB13264" s="5" t="str">
        <f>IF(OR($E13264="",$G13264&lt;&gt;"Ativo"),"",IF(COUNTIFS($E$4:$E13264,$E13264,$A$4:$A13264,$A13264,$G$4:$G13264,"Ativo")=1,1,0))</f>
        <v/>
      </c>
      <c r="BC13264" t="str">
        <f>IF(OR($A13264="",$G13264&lt;&gt;"Ativo"),"",IF(COUNTIFS($A$4:$A13264,$A13264,$G$4:$G13264,"Ativo")=1,1,0))</f>
        <v/>
      </c>
    </row>
    <row r="13265" spans="1:55" x14ac:dyDescent="0.3">
      <c r="A13265" s="76"/>
      <c r="B13265" s="104"/>
      <c r="C13265" s="76"/>
      <c r="D13265" s="77"/>
      <c r="E13265" s="12"/>
      <c r="F13265" s="78"/>
      <c r="G13265" s="77"/>
      <c r="H13265" s="79"/>
      <c r="BA13265" s="5" t="str">
        <f t="shared" si="207"/>
        <v/>
      </c>
      <c r="BB13265" s="5" t="str">
        <f>IF(OR($E13265="",$G13265&lt;&gt;"Ativo"),"",IF(COUNTIFS($E$4:$E13265,$E13265,$A$4:$A13265,$A13265,$G$4:$G13265,"Ativo")=1,1,0))</f>
        <v/>
      </c>
      <c r="BC13265" t="str">
        <f>IF(OR($A13265="",$G13265&lt;&gt;"Ativo"),"",IF(COUNTIFS($A$4:$A13265,$A13265,$G$4:$G13265,"Ativo")=1,1,0))</f>
        <v/>
      </c>
    </row>
    <row r="13266" spans="1:55" x14ac:dyDescent="0.3">
      <c r="A13266" s="76"/>
      <c r="B13266" s="104"/>
      <c r="C13266" s="76"/>
      <c r="D13266" s="77"/>
      <c r="E13266" s="12"/>
      <c r="F13266" s="78"/>
      <c r="G13266" s="77"/>
      <c r="H13266" s="79"/>
      <c r="BA13266" s="5" t="str">
        <f t="shared" si="207"/>
        <v/>
      </c>
      <c r="BB13266" s="5" t="str">
        <f>IF(OR($E13266="",$G13266&lt;&gt;"Ativo"),"",IF(COUNTIFS($E$4:$E13266,$E13266,$A$4:$A13266,$A13266,$G$4:$G13266,"Ativo")=1,1,0))</f>
        <v/>
      </c>
      <c r="BC13266" t="str">
        <f>IF(OR($A13266="",$G13266&lt;&gt;"Ativo"),"",IF(COUNTIFS($A$4:$A13266,$A13266,$G$4:$G13266,"Ativo")=1,1,0))</f>
        <v/>
      </c>
    </row>
    <row r="13267" spans="1:55" x14ac:dyDescent="0.3">
      <c r="A13267" s="76"/>
      <c r="B13267" s="104"/>
      <c r="C13267" s="76"/>
      <c r="D13267" s="77"/>
      <c r="E13267" s="12"/>
      <c r="F13267" s="78"/>
      <c r="G13267" s="77"/>
      <c r="H13267" s="79"/>
      <c r="BA13267" s="5" t="str">
        <f t="shared" si="207"/>
        <v/>
      </c>
      <c r="BB13267" s="5" t="str">
        <f>IF(OR($E13267="",$G13267&lt;&gt;"Ativo"),"",IF(COUNTIFS($E$4:$E13267,$E13267,$A$4:$A13267,$A13267,$G$4:$G13267,"Ativo")=1,1,0))</f>
        <v/>
      </c>
      <c r="BC13267" t="str">
        <f>IF(OR($A13267="",$G13267&lt;&gt;"Ativo"),"",IF(COUNTIFS($A$4:$A13267,$A13267,$G$4:$G13267,"Ativo")=1,1,0))</f>
        <v/>
      </c>
    </row>
    <row r="13268" spans="1:55" x14ac:dyDescent="0.3">
      <c r="A13268" s="76"/>
      <c r="B13268" s="104"/>
      <c r="C13268" s="76"/>
      <c r="D13268" s="77"/>
      <c r="E13268" s="12"/>
      <c r="F13268" s="78"/>
      <c r="G13268" s="77"/>
      <c r="H13268" s="79"/>
      <c r="BA13268" s="5" t="str">
        <f t="shared" si="207"/>
        <v/>
      </c>
      <c r="BB13268" s="5" t="str">
        <f>IF(OR($E13268="",$G13268&lt;&gt;"Ativo"),"",IF(COUNTIFS($E$4:$E13268,$E13268,$A$4:$A13268,$A13268,$G$4:$G13268,"Ativo")=1,1,0))</f>
        <v/>
      </c>
      <c r="BC13268" t="str">
        <f>IF(OR($A13268="",$G13268&lt;&gt;"Ativo"),"",IF(COUNTIFS($A$4:$A13268,$A13268,$G$4:$G13268,"Ativo")=1,1,0))</f>
        <v/>
      </c>
    </row>
    <row r="13269" spans="1:55" x14ac:dyDescent="0.3">
      <c r="A13269" s="76"/>
      <c r="B13269" s="104"/>
      <c r="C13269" s="76"/>
      <c r="D13269" s="77"/>
      <c r="E13269" s="12"/>
      <c r="F13269" s="78"/>
      <c r="G13269" s="77"/>
      <c r="H13269" s="79"/>
      <c r="BA13269" s="5" t="str">
        <f t="shared" si="207"/>
        <v/>
      </c>
      <c r="BB13269" s="5" t="str">
        <f>IF(OR($E13269="",$G13269&lt;&gt;"Ativo"),"",IF(COUNTIFS($E$4:$E13269,$E13269,$A$4:$A13269,$A13269,$G$4:$G13269,"Ativo")=1,1,0))</f>
        <v/>
      </c>
      <c r="BC13269" t="str">
        <f>IF(OR($A13269="",$G13269&lt;&gt;"Ativo"),"",IF(COUNTIFS($A$4:$A13269,$A13269,$G$4:$G13269,"Ativo")=1,1,0))</f>
        <v/>
      </c>
    </row>
    <row r="13270" spans="1:55" x14ac:dyDescent="0.3">
      <c r="A13270" s="76"/>
      <c r="B13270" s="104"/>
      <c r="C13270" s="76"/>
      <c r="D13270" s="77"/>
      <c r="E13270" s="12"/>
      <c r="F13270" s="78"/>
      <c r="G13270" s="77"/>
      <c r="H13270" s="79"/>
      <c r="BA13270" s="5" t="str">
        <f t="shared" si="207"/>
        <v/>
      </c>
      <c r="BB13270" s="5" t="str">
        <f>IF(OR($E13270="",$G13270&lt;&gt;"Ativo"),"",IF(COUNTIFS($E$4:$E13270,$E13270,$A$4:$A13270,$A13270,$G$4:$G13270,"Ativo")=1,1,0))</f>
        <v/>
      </c>
      <c r="BC13270" t="str">
        <f>IF(OR($A13270="",$G13270&lt;&gt;"Ativo"),"",IF(COUNTIFS($A$4:$A13270,$A13270,$G$4:$G13270,"Ativo")=1,1,0))</f>
        <v/>
      </c>
    </row>
    <row r="13271" spans="1:55" x14ac:dyDescent="0.3">
      <c r="A13271" s="76"/>
      <c r="B13271" s="104"/>
      <c r="C13271" s="76"/>
      <c r="D13271" s="77"/>
      <c r="E13271" s="12"/>
      <c r="F13271" s="78"/>
      <c r="G13271" s="77"/>
      <c r="H13271" s="79"/>
      <c r="BA13271" s="5" t="str">
        <f t="shared" si="207"/>
        <v/>
      </c>
      <c r="BB13271" s="5" t="str">
        <f>IF(OR($E13271="",$G13271&lt;&gt;"Ativo"),"",IF(COUNTIFS($E$4:$E13271,$E13271,$A$4:$A13271,$A13271,$G$4:$G13271,"Ativo")=1,1,0))</f>
        <v/>
      </c>
      <c r="BC13271" t="str">
        <f>IF(OR($A13271="",$G13271&lt;&gt;"Ativo"),"",IF(COUNTIFS($A$4:$A13271,$A13271,$G$4:$G13271,"Ativo")=1,1,0))</f>
        <v/>
      </c>
    </row>
    <row r="13272" spans="1:55" x14ac:dyDescent="0.3">
      <c r="A13272" s="76"/>
      <c r="B13272" s="104"/>
      <c r="C13272" s="76"/>
      <c r="D13272" s="77"/>
      <c r="E13272" s="12"/>
      <c r="F13272" s="78"/>
      <c r="G13272" s="77"/>
      <c r="H13272" s="79"/>
      <c r="BA13272" s="5" t="str">
        <f t="shared" si="207"/>
        <v/>
      </c>
      <c r="BB13272" s="5" t="str">
        <f>IF(OR($E13272="",$G13272&lt;&gt;"Ativo"),"",IF(COUNTIFS($E$4:$E13272,$E13272,$A$4:$A13272,$A13272,$G$4:$G13272,"Ativo")=1,1,0))</f>
        <v/>
      </c>
      <c r="BC13272" t="str">
        <f>IF(OR($A13272="",$G13272&lt;&gt;"Ativo"),"",IF(COUNTIFS($A$4:$A13272,$A13272,$G$4:$G13272,"Ativo")=1,1,0))</f>
        <v/>
      </c>
    </row>
    <row r="13273" spans="1:55" x14ac:dyDescent="0.3">
      <c r="A13273" s="76"/>
      <c r="B13273" s="104"/>
      <c r="C13273" s="76"/>
      <c r="D13273" s="77"/>
      <c r="E13273" s="12"/>
      <c r="F13273" s="78"/>
      <c r="G13273" s="77"/>
      <c r="H13273" s="79"/>
      <c r="BA13273" s="5" t="str">
        <f t="shared" si="207"/>
        <v/>
      </c>
      <c r="BB13273" s="5" t="str">
        <f>IF(OR($E13273="",$G13273&lt;&gt;"Ativo"),"",IF(COUNTIFS($E$4:$E13273,$E13273,$A$4:$A13273,$A13273,$G$4:$G13273,"Ativo")=1,1,0))</f>
        <v/>
      </c>
      <c r="BC13273" t="str">
        <f>IF(OR($A13273="",$G13273&lt;&gt;"Ativo"),"",IF(COUNTIFS($A$4:$A13273,$A13273,$G$4:$G13273,"Ativo")=1,1,0))</f>
        <v/>
      </c>
    </row>
    <row r="13274" spans="1:55" x14ac:dyDescent="0.3">
      <c r="A13274" s="76"/>
      <c r="B13274" s="104"/>
      <c r="C13274" s="76"/>
      <c r="D13274" s="77"/>
      <c r="E13274" s="12"/>
      <c r="F13274" s="78"/>
      <c r="G13274" s="77"/>
      <c r="H13274" s="79"/>
      <c r="BA13274" s="5" t="str">
        <f t="shared" si="207"/>
        <v/>
      </c>
      <c r="BB13274" s="5" t="str">
        <f>IF(OR($E13274="",$G13274&lt;&gt;"Ativo"),"",IF(COUNTIFS($E$4:$E13274,$E13274,$A$4:$A13274,$A13274,$G$4:$G13274,"Ativo")=1,1,0))</f>
        <v/>
      </c>
      <c r="BC13274" t="str">
        <f>IF(OR($A13274="",$G13274&lt;&gt;"Ativo"),"",IF(COUNTIFS($A$4:$A13274,$A13274,$G$4:$G13274,"Ativo")=1,1,0))</f>
        <v/>
      </c>
    </row>
    <row r="13275" spans="1:55" x14ac:dyDescent="0.3">
      <c r="A13275" s="76"/>
      <c r="B13275" s="104"/>
      <c r="C13275" s="76"/>
      <c r="D13275" s="77"/>
      <c r="E13275" s="12"/>
      <c r="F13275" s="78"/>
      <c r="G13275" s="77"/>
      <c r="H13275" s="79"/>
      <c r="BA13275" s="5" t="str">
        <f t="shared" si="207"/>
        <v/>
      </c>
      <c r="BB13275" s="5" t="str">
        <f>IF(OR($E13275="",$G13275&lt;&gt;"Ativo"),"",IF(COUNTIFS($E$4:$E13275,$E13275,$A$4:$A13275,$A13275,$G$4:$G13275,"Ativo")=1,1,0))</f>
        <v/>
      </c>
      <c r="BC13275" t="str">
        <f>IF(OR($A13275="",$G13275&lt;&gt;"Ativo"),"",IF(COUNTIFS($A$4:$A13275,$A13275,$G$4:$G13275,"Ativo")=1,1,0))</f>
        <v/>
      </c>
    </row>
    <row r="13276" spans="1:55" x14ac:dyDescent="0.3">
      <c r="A13276" s="76"/>
      <c r="B13276" s="104"/>
      <c r="C13276" s="76"/>
      <c r="D13276" s="77"/>
      <c r="E13276" s="12"/>
      <c r="F13276" s="78"/>
      <c r="G13276" s="77"/>
      <c r="H13276" s="79"/>
      <c r="BA13276" s="5" t="str">
        <f t="shared" si="207"/>
        <v/>
      </c>
      <c r="BB13276" s="5" t="str">
        <f>IF(OR($E13276="",$G13276&lt;&gt;"Ativo"),"",IF(COUNTIFS($E$4:$E13276,$E13276,$A$4:$A13276,$A13276,$G$4:$G13276,"Ativo")=1,1,0))</f>
        <v/>
      </c>
      <c r="BC13276" t="str">
        <f>IF(OR($A13276="",$G13276&lt;&gt;"Ativo"),"",IF(COUNTIFS($A$4:$A13276,$A13276,$G$4:$G13276,"Ativo")=1,1,0))</f>
        <v/>
      </c>
    </row>
    <row r="13277" spans="1:55" x14ac:dyDescent="0.3">
      <c r="A13277" s="76"/>
      <c r="B13277" s="104"/>
      <c r="C13277" s="76"/>
      <c r="D13277" s="77"/>
      <c r="E13277" s="12"/>
      <c r="F13277" s="78"/>
      <c r="G13277" s="77"/>
      <c r="H13277" s="79"/>
      <c r="BA13277" s="5" t="str">
        <f t="shared" si="207"/>
        <v/>
      </c>
      <c r="BB13277" s="5" t="str">
        <f>IF(OR($E13277="",$G13277&lt;&gt;"Ativo"),"",IF(COUNTIFS($E$4:$E13277,$E13277,$A$4:$A13277,$A13277,$G$4:$G13277,"Ativo")=1,1,0))</f>
        <v/>
      </c>
      <c r="BC13277" t="str">
        <f>IF(OR($A13277="",$G13277&lt;&gt;"Ativo"),"",IF(COUNTIFS($A$4:$A13277,$A13277,$G$4:$G13277,"Ativo")=1,1,0))</f>
        <v/>
      </c>
    </row>
    <row r="13278" spans="1:55" x14ac:dyDescent="0.3">
      <c r="A13278" s="76"/>
      <c r="B13278" s="104"/>
      <c r="C13278" s="76"/>
      <c r="D13278" s="77"/>
      <c r="E13278" s="12"/>
      <c r="F13278" s="78"/>
      <c r="G13278" s="77"/>
      <c r="H13278" s="79"/>
      <c r="BA13278" s="5" t="str">
        <f t="shared" si="207"/>
        <v/>
      </c>
      <c r="BB13278" s="5" t="str">
        <f>IF(OR($E13278="",$G13278&lt;&gt;"Ativo"),"",IF(COUNTIFS($E$4:$E13278,$E13278,$A$4:$A13278,$A13278,$G$4:$G13278,"Ativo")=1,1,0))</f>
        <v/>
      </c>
      <c r="BC13278" t="str">
        <f>IF(OR($A13278="",$G13278&lt;&gt;"Ativo"),"",IF(COUNTIFS($A$4:$A13278,$A13278,$G$4:$G13278,"Ativo")=1,1,0))</f>
        <v/>
      </c>
    </row>
    <row r="13279" spans="1:55" x14ac:dyDescent="0.3">
      <c r="A13279" s="76"/>
      <c r="B13279" s="104"/>
      <c r="C13279" s="76"/>
      <c r="D13279" s="77"/>
      <c r="E13279" s="12"/>
      <c r="F13279" s="78"/>
      <c r="G13279" s="77"/>
      <c r="H13279" s="79"/>
      <c r="BA13279" s="5" t="str">
        <f t="shared" si="207"/>
        <v/>
      </c>
      <c r="BB13279" s="5" t="str">
        <f>IF(OR($E13279="",$G13279&lt;&gt;"Ativo"),"",IF(COUNTIFS($E$4:$E13279,$E13279,$A$4:$A13279,$A13279,$G$4:$G13279,"Ativo")=1,1,0))</f>
        <v/>
      </c>
      <c r="BC13279" t="str">
        <f>IF(OR($A13279="",$G13279&lt;&gt;"Ativo"),"",IF(COUNTIFS($A$4:$A13279,$A13279,$G$4:$G13279,"Ativo")=1,1,0))</f>
        <v/>
      </c>
    </row>
    <row r="13280" spans="1:55" x14ac:dyDescent="0.3">
      <c r="A13280" s="76"/>
      <c r="B13280" s="104"/>
      <c r="C13280" s="76"/>
      <c r="D13280" s="77"/>
      <c r="E13280" s="12"/>
      <c r="F13280" s="78"/>
      <c r="G13280" s="77"/>
      <c r="H13280" s="79"/>
      <c r="BA13280" s="5" t="str">
        <f t="shared" si="207"/>
        <v/>
      </c>
      <c r="BB13280" s="5" t="str">
        <f>IF(OR($E13280="",$G13280&lt;&gt;"Ativo"),"",IF(COUNTIFS($E$4:$E13280,$E13280,$A$4:$A13280,$A13280,$G$4:$G13280,"Ativo")=1,1,0))</f>
        <v/>
      </c>
      <c r="BC13280" t="str">
        <f>IF(OR($A13280="",$G13280&lt;&gt;"Ativo"),"",IF(COUNTIFS($A$4:$A13280,$A13280,$G$4:$G13280,"Ativo")=1,1,0))</f>
        <v/>
      </c>
    </row>
    <row r="13281" spans="1:55" x14ac:dyDescent="0.3">
      <c r="A13281" s="76"/>
      <c r="B13281" s="104"/>
      <c r="C13281" s="76"/>
      <c r="D13281" s="77"/>
      <c r="E13281" s="12"/>
      <c r="F13281" s="78"/>
      <c r="G13281" s="77"/>
      <c r="H13281" s="79"/>
      <c r="BA13281" s="5" t="str">
        <f t="shared" si="207"/>
        <v/>
      </c>
      <c r="BB13281" s="5" t="str">
        <f>IF(OR($E13281="",$G13281&lt;&gt;"Ativo"),"",IF(COUNTIFS($E$4:$E13281,$E13281,$A$4:$A13281,$A13281,$G$4:$G13281,"Ativo")=1,1,0))</f>
        <v/>
      </c>
      <c r="BC13281" t="str">
        <f>IF(OR($A13281="",$G13281&lt;&gt;"Ativo"),"",IF(COUNTIFS($A$4:$A13281,$A13281,$G$4:$G13281,"Ativo")=1,1,0))</f>
        <v/>
      </c>
    </row>
    <row r="13282" spans="1:55" x14ac:dyDescent="0.3">
      <c r="A13282" s="76"/>
      <c r="B13282" s="104"/>
      <c r="C13282" s="76"/>
      <c r="D13282" s="77"/>
      <c r="E13282" s="12"/>
      <c r="F13282" s="78"/>
      <c r="G13282" s="77"/>
      <c r="H13282" s="79"/>
      <c r="BA13282" s="5" t="str">
        <f t="shared" si="207"/>
        <v/>
      </c>
      <c r="BB13282" s="5" t="str">
        <f>IF(OR($E13282="",$G13282&lt;&gt;"Ativo"),"",IF(COUNTIFS($E$4:$E13282,$E13282,$A$4:$A13282,$A13282,$G$4:$G13282,"Ativo")=1,1,0))</f>
        <v/>
      </c>
      <c r="BC13282" t="str">
        <f>IF(OR($A13282="",$G13282&lt;&gt;"Ativo"),"",IF(COUNTIFS($A$4:$A13282,$A13282,$G$4:$G13282,"Ativo")=1,1,0))</f>
        <v/>
      </c>
    </row>
    <row r="13283" spans="1:55" x14ac:dyDescent="0.3">
      <c r="A13283" s="76"/>
      <c r="B13283" s="104"/>
      <c r="C13283" s="76"/>
      <c r="D13283" s="77"/>
      <c r="E13283" s="12"/>
      <c r="F13283" s="78"/>
      <c r="G13283" s="77"/>
      <c r="H13283" s="79"/>
      <c r="BA13283" s="5" t="str">
        <f t="shared" si="207"/>
        <v/>
      </c>
      <c r="BB13283" s="5" t="str">
        <f>IF(OR($E13283="",$G13283&lt;&gt;"Ativo"),"",IF(COUNTIFS($E$4:$E13283,$E13283,$A$4:$A13283,$A13283,$G$4:$G13283,"Ativo")=1,1,0))</f>
        <v/>
      </c>
      <c r="BC13283" t="str">
        <f>IF(OR($A13283="",$G13283&lt;&gt;"Ativo"),"",IF(COUNTIFS($A$4:$A13283,$A13283,$G$4:$G13283,"Ativo")=1,1,0))</f>
        <v/>
      </c>
    </row>
    <row r="13284" spans="1:55" x14ac:dyDescent="0.3">
      <c r="A13284" s="76"/>
      <c r="B13284" s="104"/>
      <c r="C13284" s="76"/>
      <c r="D13284" s="77"/>
      <c r="E13284" s="12"/>
      <c r="F13284" s="78"/>
      <c r="G13284" s="77"/>
      <c r="H13284" s="79"/>
      <c r="BA13284" s="5" t="str">
        <f t="shared" si="207"/>
        <v/>
      </c>
      <c r="BB13284" s="5" t="str">
        <f>IF(OR($E13284="",$G13284&lt;&gt;"Ativo"),"",IF(COUNTIFS($E$4:$E13284,$E13284,$A$4:$A13284,$A13284,$G$4:$G13284,"Ativo")=1,1,0))</f>
        <v/>
      </c>
      <c r="BC13284" t="str">
        <f>IF(OR($A13284="",$G13284&lt;&gt;"Ativo"),"",IF(COUNTIFS($A$4:$A13284,$A13284,$G$4:$G13284,"Ativo")=1,1,0))</f>
        <v/>
      </c>
    </row>
    <row r="13285" spans="1:55" x14ac:dyDescent="0.3">
      <c r="A13285" s="76"/>
      <c r="B13285" s="104"/>
      <c r="C13285" s="76"/>
      <c r="D13285" s="77"/>
      <c r="E13285" s="12"/>
      <c r="F13285" s="78"/>
      <c r="G13285" s="77"/>
      <c r="H13285" s="79"/>
      <c r="BA13285" s="5" t="str">
        <f t="shared" si="207"/>
        <v/>
      </c>
      <c r="BB13285" s="5" t="str">
        <f>IF(OR($E13285="",$G13285&lt;&gt;"Ativo"),"",IF(COUNTIFS($E$4:$E13285,$E13285,$A$4:$A13285,$A13285,$G$4:$G13285,"Ativo")=1,1,0))</f>
        <v/>
      </c>
      <c r="BC13285" t="str">
        <f>IF(OR($A13285="",$G13285&lt;&gt;"Ativo"),"",IF(COUNTIFS($A$4:$A13285,$A13285,$G$4:$G13285,"Ativo")=1,1,0))</f>
        <v/>
      </c>
    </row>
    <row r="13286" spans="1:55" x14ac:dyDescent="0.3">
      <c r="A13286" s="76"/>
      <c r="B13286" s="104"/>
      <c r="C13286" s="76"/>
      <c r="D13286" s="77"/>
      <c r="E13286" s="12"/>
      <c r="F13286" s="78"/>
      <c r="G13286" s="77"/>
      <c r="H13286" s="79"/>
      <c r="BA13286" s="5" t="str">
        <f t="shared" si="207"/>
        <v/>
      </c>
      <c r="BB13286" s="5" t="str">
        <f>IF(OR($E13286="",$G13286&lt;&gt;"Ativo"),"",IF(COUNTIFS($E$4:$E13286,$E13286,$A$4:$A13286,$A13286,$G$4:$G13286,"Ativo")=1,1,0))</f>
        <v/>
      </c>
      <c r="BC13286" t="str">
        <f>IF(OR($A13286="",$G13286&lt;&gt;"Ativo"),"",IF(COUNTIFS($A$4:$A13286,$A13286,$G$4:$G13286,"Ativo")=1,1,0))</f>
        <v/>
      </c>
    </row>
    <row r="13287" spans="1:55" x14ac:dyDescent="0.3">
      <c r="A13287" s="76"/>
      <c r="B13287" s="104"/>
      <c r="C13287" s="76"/>
      <c r="D13287" s="77"/>
      <c r="E13287" s="12"/>
      <c r="F13287" s="78"/>
      <c r="G13287" s="77"/>
      <c r="H13287" s="79"/>
      <c r="BA13287" s="5" t="str">
        <f t="shared" si="207"/>
        <v/>
      </c>
      <c r="BB13287" s="5" t="str">
        <f>IF(OR($E13287="",$G13287&lt;&gt;"Ativo"),"",IF(COUNTIFS($E$4:$E13287,$E13287,$A$4:$A13287,$A13287,$G$4:$G13287,"Ativo")=1,1,0))</f>
        <v/>
      </c>
      <c r="BC13287" t="str">
        <f>IF(OR($A13287="",$G13287&lt;&gt;"Ativo"),"",IF(COUNTIFS($A$4:$A13287,$A13287,$G$4:$G13287,"Ativo")=1,1,0))</f>
        <v/>
      </c>
    </row>
    <row r="13288" spans="1:55" x14ac:dyDescent="0.3">
      <c r="A13288" s="76"/>
      <c r="B13288" s="104"/>
      <c r="C13288" s="76"/>
      <c r="D13288" s="77"/>
      <c r="E13288" s="12"/>
      <c r="F13288" s="78"/>
      <c r="G13288" s="77"/>
      <c r="H13288" s="79"/>
      <c r="BA13288" s="5" t="str">
        <f t="shared" si="207"/>
        <v/>
      </c>
      <c r="BB13288" s="5" t="str">
        <f>IF(OR($E13288="",$G13288&lt;&gt;"Ativo"),"",IF(COUNTIFS($E$4:$E13288,$E13288,$A$4:$A13288,$A13288,$G$4:$G13288,"Ativo")=1,1,0))</f>
        <v/>
      </c>
      <c r="BC13288" t="str">
        <f>IF(OR($A13288="",$G13288&lt;&gt;"Ativo"),"",IF(COUNTIFS($A$4:$A13288,$A13288,$G$4:$G13288,"Ativo")=1,1,0))</f>
        <v/>
      </c>
    </row>
    <row r="13289" spans="1:55" x14ac:dyDescent="0.3">
      <c r="A13289" s="76"/>
      <c r="B13289" s="104"/>
      <c r="C13289" s="76"/>
      <c r="D13289" s="77"/>
      <c r="E13289" s="12"/>
      <c r="F13289" s="78"/>
      <c r="G13289" s="77"/>
      <c r="H13289" s="79"/>
      <c r="BA13289" s="5" t="str">
        <f t="shared" si="207"/>
        <v/>
      </c>
      <c r="BB13289" s="5" t="str">
        <f>IF(OR($E13289="",$G13289&lt;&gt;"Ativo"),"",IF(COUNTIFS($E$4:$E13289,$E13289,$A$4:$A13289,$A13289,$G$4:$G13289,"Ativo")=1,1,0))</f>
        <v/>
      </c>
      <c r="BC13289" t="str">
        <f>IF(OR($A13289="",$G13289&lt;&gt;"Ativo"),"",IF(COUNTIFS($A$4:$A13289,$A13289,$G$4:$G13289,"Ativo")=1,1,0))</f>
        <v/>
      </c>
    </row>
    <row r="13290" spans="1:55" x14ac:dyDescent="0.3">
      <c r="A13290" s="76"/>
      <c r="B13290" s="104"/>
      <c r="C13290" s="76"/>
      <c r="D13290" s="77"/>
      <c r="E13290" s="12"/>
      <c r="F13290" s="78"/>
      <c r="G13290" s="77"/>
      <c r="H13290" s="79"/>
      <c r="BA13290" s="5" t="str">
        <f t="shared" si="207"/>
        <v/>
      </c>
      <c r="BB13290" s="5" t="str">
        <f>IF(OR($E13290="",$G13290&lt;&gt;"Ativo"),"",IF(COUNTIFS($E$4:$E13290,$E13290,$A$4:$A13290,$A13290,$G$4:$G13290,"Ativo")=1,1,0))</f>
        <v/>
      </c>
      <c r="BC13290" t="str">
        <f>IF(OR($A13290="",$G13290&lt;&gt;"Ativo"),"",IF(COUNTIFS($A$4:$A13290,$A13290,$G$4:$G13290,"Ativo")=1,1,0))</f>
        <v/>
      </c>
    </row>
    <row r="13291" spans="1:55" x14ac:dyDescent="0.3">
      <c r="A13291" s="76"/>
      <c r="B13291" s="104"/>
      <c r="C13291" s="76"/>
      <c r="D13291" s="77"/>
      <c r="E13291" s="12"/>
      <c r="F13291" s="78"/>
      <c r="G13291" s="77"/>
      <c r="H13291" s="79"/>
      <c r="BA13291" s="5" t="str">
        <f t="shared" si="207"/>
        <v/>
      </c>
      <c r="BB13291" s="5" t="str">
        <f>IF(OR($E13291="",$G13291&lt;&gt;"Ativo"),"",IF(COUNTIFS($E$4:$E13291,$E13291,$A$4:$A13291,$A13291,$G$4:$G13291,"Ativo")=1,1,0))</f>
        <v/>
      </c>
      <c r="BC13291" t="str">
        <f>IF(OR($A13291="",$G13291&lt;&gt;"Ativo"),"",IF(COUNTIFS($A$4:$A13291,$A13291,$G$4:$G13291,"Ativo")=1,1,0))</f>
        <v/>
      </c>
    </row>
    <row r="13292" spans="1:55" x14ac:dyDescent="0.3">
      <c r="A13292" s="76"/>
      <c r="B13292" s="104"/>
      <c r="C13292" s="76"/>
      <c r="D13292" s="77"/>
      <c r="E13292" s="12"/>
      <c r="F13292" s="78"/>
      <c r="G13292" s="77"/>
      <c r="H13292" s="79"/>
      <c r="BA13292" s="5" t="str">
        <f t="shared" si="207"/>
        <v/>
      </c>
      <c r="BB13292" s="5" t="str">
        <f>IF(OR($E13292="",$G13292&lt;&gt;"Ativo"),"",IF(COUNTIFS($E$4:$E13292,$E13292,$A$4:$A13292,$A13292,$G$4:$G13292,"Ativo")=1,1,0))</f>
        <v/>
      </c>
      <c r="BC13292" t="str">
        <f>IF(OR($A13292="",$G13292&lt;&gt;"Ativo"),"",IF(COUNTIFS($A$4:$A13292,$A13292,$G$4:$G13292,"Ativo")=1,1,0))</f>
        <v/>
      </c>
    </row>
    <row r="13293" spans="1:55" x14ac:dyDescent="0.3">
      <c r="A13293" s="76"/>
      <c r="B13293" s="104"/>
      <c r="C13293" s="76"/>
      <c r="D13293" s="77"/>
      <c r="E13293" s="12"/>
      <c r="F13293" s="78"/>
      <c r="G13293" s="77"/>
      <c r="H13293" s="79"/>
      <c r="BA13293" s="5" t="str">
        <f t="shared" si="207"/>
        <v/>
      </c>
      <c r="BB13293" s="5" t="str">
        <f>IF(OR($E13293="",$G13293&lt;&gt;"Ativo"),"",IF(COUNTIFS($E$4:$E13293,$E13293,$A$4:$A13293,$A13293,$G$4:$G13293,"Ativo")=1,1,0))</f>
        <v/>
      </c>
      <c r="BC13293" t="str">
        <f>IF(OR($A13293="",$G13293&lt;&gt;"Ativo"),"",IF(COUNTIFS($A$4:$A13293,$A13293,$G$4:$G13293,"Ativo")=1,1,0))</f>
        <v/>
      </c>
    </row>
    <row r="13294" spans="1:55" x14ac:dyDescent="0.3">
      <c r="A13294" s="76"/>
      <c r="B13294" s="104"/>
      <c r="C13294" s="76"/>
      <c r="D13294" s="77"/>
      <c r="E13294" s="12"/>
      <c r="F13294" s="78"/>
      <c r="G13294" s="77"/>
      <c r="H13294" s="79"/>
      <c r="BA13294" s="5" t="str">
        <f t="shared" si="207"/>
        <v/>
      </c>
      <c r="BB13294" s="5" t="str">
        <f>IF(OR($E13294="",$G13294&lt;&gt;"Ativo"),"",IF(COUNTIFS($E$4:$E13294,$E13294,$A$4:$A13294,$A13294,$G$4:$G13294,"Ativo")=1,1,0))</f>
        <v/>
      </c>
      <c r="BC13294" t="str">
        <f>IF(OR($A13294="",$G13294&lt;&gt;"Ativo"),"",IF(COUNTIFS($A$4:$A13294,$A13294,$G$4:$G13294,"Ativo")=1,1,0))</f>
        <v/>
      </c>
    </row>
    <row r="13295" spans="1:55" x14ac:dyDescent="0.3">
      <c r="A13295" s="76"/>
      <c r="B13295" s="104"/>
      <c r="C13295" s="76"/>
      <c r="D13295" s="77"/>
      <c r="E13295" s="12"/>
      <c r="F13295" s="78"/>
      <c r="G13295" s="77"/>
      <c r="H13295" s="79"/>
      <c r="BA13295" s="5" t="str">
        <f t="shared" si="207"/>
        <v/>
      </c>
      <c r="BB13295" s="5" t="str">
        <f>IF(OR($E13295="",$G13295&lt;&gt;"Ativo"),"",IF(COUNTIFS($E$4:$E13295,$E13295,$A$4:$A13295,$A13295,$G$4:$G13295,"Ativo")=1,1,0))</f>
        <v/>
      </c>
      <c r="BC13295" t="str">
        <f>IF(OR($A13295="",$G13295&lt;&gt;"Ativo"),"",IF(COUNTIFS($A$4:$A13295,$A13295,$G$4:$G13295,"Ativo")=1,1,0))</f>
        <v/>
      </c>
    </row>
    <row r="13296" spans="1:55" x14ac:dyDescent="0.3">
      <c r="A13296" s="76"/>
      <c r="B13296" s="104"/>
      <c r="C13296" s="76"/>
      <c r="D13296" s="77"/>
      <c r="E13296" s="12"/>
      <c r="F13296" s="78"/>
      <c r="G13296" s="77"/>
      <c r="H13296" s="79"/>
      <c r="BA13296" s="5" t="str">
        <f t="shared" si="207"/>
        <v/>
      </c>
      <c r="BB13296" s="5" t="str">
        <f>IF(OR($E13296="",$G13296&lt;&gt;"Ativo"),"",IF(COUNTIFS($E$4:$E13296,$E13296,$A$4:$A13296,$A13296,$G$4:$G13296,"Ativo")=1,1,0))</f>
        <v/>
      </c>
      <c r="BC13296" t="str">
        <f>IF(OR($A13296="",$G13296&lt;&gt;"Ativo"),"",IF(COUNTIFS($A$4:$A13296,$A13296,$G$4:$G13296,"Ativo")=1,1,0))</f>
        <v/>
      </c>
    </row>
    <row r="13297" spans="1:55" x14ac:dyDescent="0.3">
      <c r="A13297" s="76"/>
      <c r="B13297" s="104"/>
      <c r="C13297" s="76"/>
      <c r="D13297" s="77"/>
      <c r="E13297" s="12"/>
      <c r="F13297" s="78"/>
      <c r="G13297" s="77"/>
      <c r="H13297" s="79"/>
      <c r="BA13297" s="5" t="str">
        <f t="shared" si="207"/>
        <v/>
      </c>
      <c r="BB13297" s="5" t="str">
        <f>IF(OR($E13297="",$G13297&lt;&gt;"Ativo"),"",IF(COUNTIFS($E$4:$E13297,$E13297,$A$4:$A13297,$A13297,$G$4:$G13297,"Ativo")=1,1,0))</f>
        <v/>
      </c>
      <c r="BC13297" t="str">
        <f>IF(OR($A13297="",$G13297&lt;&gt;"Ativo"),"",IF(COUNTIFS($A$4:$A13297,$A13297,$G$4:$G13297,"Ativo")=1,1,0))</f>
        <v/>
      </c>
    </row>
    <row r="13298" spans="1:55" x14ac:dyDescent="0.3">
      <c r="A13298" s="76"/>
      <c r="B13298" s="104"/>
      <c r="C13298" s="76"/>
      <c r="D13298" s="77"/>
      <c r="E13298" s="12"/>
      <c r="F13298" s="78"/>
      <c r="G13298" s="77"/>
      <c r="H13298" s="79"/>
      <c r="BA13298" s="5" t="str">
        <f t="shared" si="207"/>
        <v/>
      </c>
      <c r="BB13298" s="5" t="str">
        <f>IF(OR($E13298="",$G13298&lt;&gt;"Ativo"),"",IF(COUNTIFS($E$4:$E13298,$E13298,$A$4:$A13298,$A13298,$G$4:$G13298,"Ativo")=1,1,0))</f>
        <v/>
      </c>
      <c r="BC13298" t="str">
        <f>IF(OR($A13298="",$G13298&lt;&gt;"Ativo"),"",IF(COUNTIFS($A$4:$A13298,$A13298,$G$4:$G13298,"Ativo")=1,1,0))</f>
        <v/>
      </c>
    </row>
    <row r="13299" spans="1:55" x14ac:dyDescent="0.3">
      <c r="A13299" s="76"/>
      <c r="B13299" s="104"/>
      <c r="C13299" s="76"/>
      <c r="D13299" s="77"/>
      <c r="E13299" s="12"/>
      <c r="F13299" s="78"/>
      <c r="G13299" s="77"/>
      <c r="H13299" s="79"/>
      <c r="BA13299" s="5" t="str">
        <f t="shared" si="207"/>
        <v/>
      </c>
      <c r="BB13299" s="5" t="str">
        <f>IF(OR($E13299="",$G13299&lt;&gt;"Ativo"),"",IF(COUNTIFS($E$4:$E13299,$E13299,$A$4:$A13299,$A13299,$G$4:$G13299,"Ativo")=1,1,0))</f>
        <v/>
      </c>
      <c r="BC13299" t="str">
        <f>IF(OR($A13299="",$G13299&lt;&gt;"Ativo"),"",IF(COUNTIFS($A$4:$A13299,$A13299,$G$4:$G13299,"Ativo")=1,1,0))</f>
        <v/>
      </c>
    </row>
    <row r="13300" spans="1:55" x14ac:dyDescent="0.3">
      <c r="A13300" s="76"/>
      <c r="B13300" s="104"/>
      <c r="C13300" s="76"/>
      <c r="D13300" s="77"/>
      <c r="E13300" s="12"/>
      <c r="F13300" s="78"/>
      <c r="G13300" s="77"/>
      <c r="H13300" s="79"/>
      <c r="BA13300" s="5" t="str">
        <f t="shared" si="207"/>
        <v/>
      </c>
      <c r="BB13300" s="5" t="str">
        <f>IF(OR($E13300="",$G13300&lt;&gt;"Ativo"),"",IF(COUNTIFS($E$4:$E13300,$E13300,$A$4:$A13300,$A13300,$G$4:$G13300,"Ativo")=1,1,0))</f>
        <v/>
      </c>
      <c r="BC13300" t="str">
        <f>IF(OR($A13300="",$G13300&lt;&gt;"Ativo"),"",IF(COUNTIFS($A$4:$A13300,$A13300,$G$4:$G13300,"Ativo")=1,1,0))</f>
        <v/>
      </c>
    </row>
    <row r="13301" spans="1:55" x14ac:dyDescent="0.3">
      <c r="A13301" s="76"/>
      <c r="B13301" s="104"/>
      <c r="C13301" s="76"/>
      <c r="D13301" s="77"/>
      <c r="E13301" s="12"/>
      <c r="F13301" s="78"/>
      <c r="G13301" s="77"/>
      <c r="H13301" s="79"/>
      <c r="BA13301" s="5" t="str">
        <f t="shared" si="207"/>
        <v/>
      </c>
      <c r="BB13301" s="5" t="str">
        <f>IF(OR($E13301="",$G13301&lt;&gt;"Ativo"),"",IF(COUNTIFS($E$4:$E13301,$E13301,$A$4:$A13301,$A13301,$G$4:$G13301,"Ativo")=1,1,0))</f>
        <v/>
      </c>
      <c r="BC13301" t="str">
        <f>IF(OR($A13301="",$G13301&lt;&gt;"Ativo"),"",IF(COUNTIFS($A$4:$A13301,$A13301,$G$4:$G13301,"Ativo")=1,1,0))</f>
        <v/>
      </c>
    </row>
    <row r="13302" spans="1:55" x14ac:dyDescent="0.3">
      <c r="A13302" s="76"/>
      <c r="B13302" s="104"/>
      <c r="C13302" s="76"/>
      <c r="D13302" s="77"/>
      <c r="E13302" s="12"/>
      <c r="F13302" s="78"/>
      <c r="G13302" s="77"/>
      <c r="H13302" s="79"/>
      <c r="BA13302" s="5" t="str">
        <f t="shared" si="207"/>
        <v/>
      </c>
      <c r="BB13302" s="5" t="str">
        <f>IF(OR($E13302="",$G13302&lt;&gt;"Ativo"),"",IF(COUNTIFS($E$4:$E13302,$E13302,$A$4:$A13302,$A13302,$G$4:$G13302,"Ativo")=1,1,0))</f>
        <v/>
      </c>
      <c r="BC13302" t="str">
        <f>IF(OR($A13302="",$G13302&lt;&gt;"Ativo"),"",IF(COUNTIFS($A$4:$A13302,$A13302,$G$4:$G13302,"Ativo")=1,1,0))</f>
        <v/>
      </c>
    </row>
    <row r="13303" spans="1:55" x14ac:dyDescent="0.3">
      <c r="A13303" s="76"/>
      <c r="B13303" s="104"/>
      <c r="C13303" s="76"/>
      <c r="D13303" s="77"/>
      <c r="E13303" s="12"/>
      <c r="F13303" s="78"/>
      <c r="G13303" s="77"/>
      <c r="H13303" s="79"/>
      <c r="BA13303" s="5" t="str">
        <f t="shared" si="207"/>
        <v/>
      </c>
      <c r="BB13303" s="5" t="str">
        <f>IF(OR($E13303="",$G13303&lt;&gt;"Ativo"),"",IF(COUNTIFS($E$4:$E13303,$E13303,$A$4:$A13303,$A13303,$G$4:$G13303,"Ativo")=1,1,0))</f>
        <v/>
      </c>
      <c r="BC13303" t="str">
        <f>IF(OR($A13303="",$G13303&lt;&gt;"Ativo"),"",IF(COUNTIFS($A$4:$A13303,$A13303,$G$4:$G13303,"Ativo")=1,1,0))</f>
        <v/>
      </c>
    </row>
    <row r="13304" spans="1:55" x14ac:dyDescent="0.3">
      <c r="A13304" s="76"/>
      <c r="B13304" s="104"/>
      <c r="C13304" s="76"/>
      <c r="D13304" s="77"/>
      <c r="E13304" s="12"/>
      <c r="F13304" s="78"/>
      <c r="G13304" s="77"/>
      <c r="H13304" s="79"/>
      <c r="BA13304" s="5" t="str">
        <f t="shared" si="207"/>
        <v/>
      </c>
      <c r="BB13304" s="5" t="str">
        <f>IF(OR($E13304="",$G13304&lt;&gt;"Ativo"),"",IF(COUNTIFS($E$4:$E13304,$E13304,$A$4:$A13304,$A13304,$G$4:$G13304,"Ativo")=1,1,0))</f>
        <v/>
      </c>
      <c r="BC13304" t="str">
        <f>IF(OR($A13304="",$G13304&lt;&gt;"Ativo"),"",IF(COUNTIFS($A$4:$A13304,$A13304,$G$4:$G13304,"Ativo")=1,1,0))</f>
        <v/>
      </c>
    </row>
    <row r="13305" spans="1:55" x14ac:dyDescent="0.3">
      <c r="A13305" s="76"/>
      <c r="B13305" s="104"/>
      <c r="C13305" s="76"/>
      <c r="D13305" s="77"/>
      <c r="E13305" s="12"/>
      <c r="F13305" s="78"/>
      <c r="G13305" s="77"/>
      <c r="H13305" s="79"/>
      <c r="BA13305" s="5" t="str">
        <f t="shared" si="207"/>
        <v/>
      </c>
      <c r="BB13305" s="5" t="str">
        <f>IF(OR($E13305="",$G13305&lt;&gt;"Ativo"),"",IF(COUNTIFS($E$4:$E13305,$E13305,$A$4:$A13305,$A13305,$G$4:$G13305,"Ativo")=1,1,0))</f>
        <v/>
      </c>
      <c r="BC13305" t="str">
        <f>IF(OR($A13305="",$G13305&lt;&gt;"Ativo"),"",IF(COUNTIFS($A$4:$A13305,$A13305,$G$4:$G13305,"Ativo")=1,1,0))</f>
        <v/>
      </c>
    </row>
    <row r="13306" spans="1:55" x14ac:dyDescent="0.3">
      <c r="A13306" s="76"/>
      <c r="B13306" s="104"/>
      <c r="C13306" s="76"/>
      <c r="D13306" s="77"/>
      <c r="E13306" s="12"/>
      <c r="F13306" s="78"/>
      <c r="G13306" s="77"/>
      <c r="H13306" s="79"/>
      <c r="BA13306" s="5" t="str">
        <f t="shared" si="207"/>
        <v/>
      </c>
      <c r="BB13306" s="5" t="str">
        <f>IF(OR($E13306="",$G13306&lt;&gt;"Ativo"),"",IF(COUNTIFS($E$4:$E13306,$E13306,$A$4:$A13306,$A13306,$G$4:$G13306,"Ativo")=1,1,0))</f>
        <v/>
      </c>
      <c r="BC13306" t="str">
        <f>IF(OR($A13306="",$G13306&lt;&gt;"Ativo"),"",IF(COUNTIFS($A$4:$A13306,$A13306,$G$4:$G13306,"Ativo")=1,1,0))</f>
        <v/>
      </c>
    </row>
    <row r="13307" spans="1:55" x14ac:dyDescent="0.3">
      <c r="A13307" s="76"/>
      <c r="B13307" s="104"/>
      <c r="C13307" s="76"/>
      <c r="D13307" s="77"/>
      <c r="E13307" s="12"/>
      <c r="F13307" s="78"/>
      <c r="G13307" s="77"/>
      <c r="H13307" s="79"/>
      <c r="BA13307" s="5" t="str">
        <f t="shared" si="207"/>
        <v/>
      </c>
      <c r="BB13307" s="5" t="str">
        <f>IF(OR($E13307="",$G13307&lt;&gt;"Ativo"),"",IF(COUNTIFS($E$4:$E13307,$E13307,$A$4:$A13307,$A13307,$G$4:$G13307,"Ativo")=1,1,0))</f>
        <v/>
      </c>
      <c r="BC13307" t="str">
        <f>IF(OR($A13307="",$G13307&lt;&gt;"Ativo"),"",IF(COUNTIFS($A$4:$A13307,$A13307,$G$4:$G13307,"Ativo")=1,1,0))</f>
        <v/>
      </c>
    </row>
    <row r="13308" spans="1:55" x14ac:dyDescent="0.3">
      <c r="A13308" s="76"/>
      <c r="B13308" s="104"/>
      <c r="C13308" s="76"/>
      <c r="D13308" s="77"/>
      <c r="E13308" s="12"/>
      <c r="F13308" s="78"/>
      <c r="G13308" s="77"/>
      <c r="H13308" s="79"/>
      <c r="BA13308" s="5" t="str">
        <f t="shared" si="207"/>
        <v/>
      </c>
      <c r="BB13308" s="5" t="str">
        <f>IF(OR($E13308="",$G13308&lt;&gt;"Ativo"),"",IF(COUNTIFS($E$4:$E13308,$E13308,$A$4:$A13308,$A13308,$G$4:$G13308,"Ativo")=1,1,0))</f>
        <v/>
      </c>
      <c r="BC13308" t="str">
        <f>IF(OR($A13308="",$G13308&lt;&gt;"Ativo"),"",IF(COUNTIFS($A$4:$A13308,$A13308,$G$4:$G13308,"Ativo")=1,1,0))</f>
        <v/>
      </c>
    </row>
    <row r="13309" spans="1:55" x14ac:dyDescent="0.3">
      <c r="A13309" s="76"/>
      <c r="B13309" s="104"/>
      <c r="C13309" s="76"/>
      <c r="D13309" s="77"/>
      <c r="E13309" s="12"/>
      <c r="F13309" s="78"/>
      <c r="G13309" s="77"/>
      <c r="H13309" s="79"/>
      <c r="BA13309" s="5" t="str">
        <f t="shared" si="207"/>
        <v/>
      </c>
      <c r="BB13309" s="5" t="str">
        <f>IF(OR($E13309="",$G13309&lt;&gt;"Ativo"),"",IF(COUNTIFS($E$4:$E13309,$E13309,$A$4:$A13309,$A13309,$G$4:$G13309,"Ativo")=1,1,0))</f>
        <v/>
      </c>
      <c r="BC13309" t="str">
        <f>IF(OR($A13309="",$G13309&lt;&gt;"Ativo"),"",IF(COUNTIFS($A$4:$A13309,$A13309,$G$4:$G13309,"Ativo")=1,1,0))</f>
        <v/>
      </c>
    </row>
    <row r="13310" spans="1:55" x14ac:dyDescent="0.3">
      <c r="A13310" s="76"/>
      <c r="B13310" s="104"/>
      <c r="C13310" s="76"/>
      <c r="D13310" s="77"/>
      <c r="E13310" s="12"/>
      <c r="F13310" s="78"/>
      <c r="G13310" s="77"/>
      <c r="H13310" s="79"/>
      <c r="BA13310" s="5" t="str">
        <f t="shared" si="207"/>
        <v/>
      </c>
      <c r="BB13310" s="5" t="str">
        <f>IF(OR($E13310="",$G13310&lt;&gt;"Ativo"),"",IF(COUNTIFS($E$4:$E13310,$E13310,$A$4:$A13310,$A13310,$G$4:$G13310,"Ativo")=1,1,0))</f>
        <v/>
      </c>
      <c r="BC13310" t="str">
        <f>IF(OR($A13310="",$G13310&lt;&gt;"Ativo"),"",IF(COUNTIFS($A$4:$A13310,$A13310,$G$4:$G13310,"Ativo")=1,1,0))</f>
        <v/>
      </c>
    </row>
    <row r="13311" spans="1:55" x14ac:dyDescent="0.3">
      <c r="A13311" s="76"/>
      <c r="B13311" s="104"/>
      <c r="C13311" s="76"/>
      <c r="D13311" s="77"/>
      <c r="E13311" s="12"/>
      <c r="F13311" s="78"/>
      <c r="G13311" s="77"/>
      <c r="H13311" s="79"/>
      <c r="BA13311" s="5" t="str">
        <f t="shared" si="207"/>
        <v/>
      </c>
      <c r="BB13311" s="5" t="str">
        <f>IF(OR($E13311="",$G13311&lt;&gt;"Ativo"),"",IF(COUNTIFS($E$4:$E13311,$E13311,$A$4:$A13311,$A13311,$G$4:$G13311,"Ativo")=1,1,0))</f>
        <v/>
      </c>
      <c r="BC13311" t="str">
        <f>IF(OR($A13311="",$G13311&lt;&gt;"Ativo"),"",IF(COUNTIFS($A$4:$A13311,$A13311,$G$4:$G13311,"Ativo")=1,1,0))</f>
        <v/>
      </c>
    </row>
    <row r="13312" spans="1:55" x14ac:dyDescent="0.3">
      <c r="A13312" s="76"/>
      <c r="B13312" s="104"/>
      <c r="C13312" s="76"/>
      <c r="D13312" s="77"/>
      <c r="E13312" s="12"/>
      <c r="F13312" s="78"/>
      <c r="G13312" s="77"/>
      <c r="H13312" s="79"/>
      <c r="BA13312" s="5" t="str">
        <f t="shared" si="207"/>
        <v/>
      </c>
      <c r="BB13312" s="5" t="str">
        <f>IF(OR($E13312="",$G13312&lt;&gt;"Ativo"),"",IF(COUNTIFS($E$4:$E13312,$E13312,$A$4:$A13312,$A13312,$G$4:$G13312,"Ativo")=1,1,0))</f>
        <v/>
      </c>
      <c r="BC13312" t="str">
        <f>IF(OR($A13312="",$G13312&lt;&gt;"Ativo"),"",IF(COUNTIFS($A$4:$A13312,$A13312,$G$4:$G13312,"Ativo")=1,1,0))</f>
        <v/>
      </c>
    </row>
    <row r="13313" spans="1:55" x14ac:dyDescent="0.3">
      <c r="A13313" s="76"/>
      <c r="B13313" s="104"/>
      <c r="C13313" s="76"/>
      <c r="D13313" s="77"/>
      <c r="E13313" s="12"/>
      <c r="F13313" s="78"/>
      <c r="G13313" s="77"/>
      <c r="H13313" s="79"/>
      <c r="BA13313" s="5" t="str">
        <f t="shared" si="207"/>
        <v/>
      </c>
      <c r="BB13313" s="5" t="str">
        <f>IF(OR($E13313="",$G13313&lt;&gt;"Ativo"),"",IF(COUNTIFS($E$4:$E13313,$E13313,$A$4:$A13313,$A13313,$G$4:$G13313,"Ativo")=1,1,0))</f>
        <v/>
      </c>
      <c r="BC13313" t="str">
        <f>IF(OR($A13313="",$G13313&lt;&gt;"Ativo"),"",IF(COUNTIFS($A$4:$A13313,$A13313,$G$4:$G13313,"Ativo")=1,1,0))</f>
        <v/>
      </c>
    </row>
    <row r="13314" spans="1:55" x14ac:dyDescent="0.3">
      <c r="A13314" s="76"/>
      <c r="B13314" s="104"/>
      <c r="C13314" s="76"/>
      <c r="D13314" s="77"/>
      <c r="E13314" s="12"/>
      <c r="F13314" s="78"/>
      <c r="G13314" s="77"/>
      <c r="H13314" s="79"/>
      <c r="BA13314" s="5" t="str">
        <f t="shared" si="207"/>
        <v/>
      </c>
      <c r="BB13314" s="5" t="str">
        <f>IF(OR($E13314="",$G13314&lt;&gt;"Ativo"),"",IF(COUNTIFS($E$4:$E13314,$E13314,$A$4:$A13314,$A13314,$G$4:$G13314,"Ativo")=1,1,0))</f>
        <v/>
      </c>
      <c r="BC13314" t="str">
        <f>IF(OR($A13314="",$G13314&lt;&gt;"Ativo"),"",IF(COUNTIFS($A$4:$A13314,$A13314,$G$4:$G13314,"Ativo")=1,1,0))</f>
        <v/>
      </c>
    </row>
    <row r="13315" spans="1:55" x14ac:dyDescent="0.3">
      <c r="A13315" s="76"/>
      <c r="B13315" s="104"/>
      <c r="C13315" s="76"/>
      <c r="D13315" s="77"/>
      <c r="E13315" s="12"/>
      <c r="F13315" s="78"/>
      <c r="G13315" s="77"/>
      <c r="H13315" s="79"/>
      <c r="BA13315" s="5" t="str">
        <f t="shared" si="207"/>
        <v/>
      </c>
      <c r="BB13315" s="5" t="str">
        <f>IF(OR($E13315="",$G13315&lt;&gt;"Ativo"),"",IF(COUNTIFS($E$4:$E13315,$E13315,$A$4:$A13315,$A13315,$G$4:$G13315,"Ativo")=1,1,0))</f>
        <v/>
      </c>
      <c r="BC13315" t="str">
        <f>IF(OR($A13315="",$G13315&lt;&gt;"Ativo"),"",IF(COUNTIFS($A$4:$A13315,$A13315,$G$4:$G13315,"Ativo")=1,1,0))</f>
        <v/>
      </c>
    </row>
    <row r="13316" spans="1:55" x14ac:dyDescent="0.3">
      <c r="A13316" s="76"/>
      <c r="B13316" s="104"/>
      <c r="C13316" s="76"/>
      <c r="D13316" s="77"/>
      <c r="E13316" s="12"/>
      <c r="F13316" s="78"/>
      <c r="G13316" s="77"/>
      <c r="H13316" s="79"/>
      <c r="BA13316" s="5" t="str">
        <f t="shared" ref="BA13316:BA13379" si="208">IF($D13316="","",MID($D13316,4,LEN($D13316)-5))</f>
        <v/>
      </c>
      <c r="BB13316" s="5" t="str">
        <f>IF(OR($E13316="",$G13316&lt;&gt;"Ativo"),"",IF(COUNTIFS($E$4:$E13316,$E13316,$A$4:$A13316,$A13316,$G$4:$G13316,"Ativo")=1,1,0))</f>
        <v/>
      </c>
      <c r="BC13316" t="str">
        <f>IF(OR($A13316="",$G13316&lt;&gt;"Ativo"),"",IF(COUNTIFS($A$4:$A13316,$A13316,$G$4:$G13316,"Ativo")=1,1,0))</f>
        <v/>
      </c>
    </row>
    <row r="13317" spans="1:55" x14ac:dyDescent="0.3">
      <c r="A13317" s="76"/>
      <c r="B13317" s="104"/>
      <c r="C13317" s="76"/>
      <c r="D13317" s="77"/>
      <c r="E13317" s="12"/>
      <c r="F13317" s="78"/>
      <c r="G13317" s="77"/>
      <c r="H13317" s="79"/>
      <c r="BA13317" s="5" t="str">
        <f t="shared" si="208"/>
        <v/>
      </c>
      <c r="BB13317" s="5" t="str">
        <f>IF(OR($E13317="",$G13317&lt;&gt;"Ativo"),"",IF(COUNTIFS($E$4:$E13317,$E13317,$A$4:$A13317,$A13317,$G$4:$G13317,"Ativo")=1,1,0))</f>
        <v/>
      </c>
      <c r="BC13317" t="str">
        <f>IF(OR($A13317="",$G13317&lt;&gt;"Ativo"),"",IF(COUNTIFS($A$4:$A13317,$A13317,$G$4:$G13317,"Ativo")=1,1,0))</f>
        <v/>
      </c>
    </row>
    <row r="13318" spans="1:55" x14ac:dyDescent="0.3">
      <c r="A13318" s="76"/>
      <c r="B13318" s="104"/>
      <c r="C13318" s="76"/>
      <c r="D13318" s="77"/>
      <c r="E13318" s="12"/>
      <c r="F13318" s="78"/>
      <c r="G13318" s="77"/>
      <c r="H13318" s="79"/>
      <c r="BA13318" s="5" t="str">
        <f t="shared" si="208"/>
        <v/>
      </c>
      <c r="BB13318" s="5" t="str">
        <f>IF(OR($E13318="",$G13318&lt;&gt;"Ativo"),"",IF(COUNTIFS($E$4:$E13318,$E13318,$A$4:$A13318,$A13318,$G$4:$G13318,"Ativo")=1,1,0))</f>
        <v/>
      </c>
      <c r="BC13318" t="str">
        <f>IF(OR($A13318="",$G13318&lt;&gt;"Ativo"),"",IF(COUNTIFS($A$4:$A13318,$A13318,$G$4:$G13318,"Ativo")=1,1,0))</f>
        <v/>
      </c>
    </row>
    <row r="13319" spans="1:55" x14ac:dyDescent="0.3">
      <c r="A13319" s="76"/>
      <c r="B13319" s="104"/>
      <c r="C13319" s="76"/>
      <c r="D13319" s="77"/>
      <c r="E13319" s="12"/>
      <c r="F13319" s="78"/>
      <c r="G13319" s="77"/>
      <c r="H13319" s="79"/>
      <c r="BA13319" s="5" t="str">
        <f t="shared" si="208"/>
        <v/>
      </c>
      <c r="BB13319" s="5" t="str">
        <f>IF(OR($E13319="",$G13319&lt;&gt;"Ativo"),"",IF(COUNTIFS($E$4:$E13319,$E13319,$A$4:$A13319,$A13319,$G$4:$G13319,"Ativo")=1,1,0))</f>
        <v/>
      </c>
      <c r="BC13319" t="str">
        <f>IF(OR($A13319="",$G13319&lt;&gt;"Ativo"),"",IF(COUNTIFS($A$4:$A13319,$A13319,$G$4:$G13319,"Ativo")=1,1,0))</f>
        <v/>
      </c>
    </row>
    <row r="13320" spans="1:55" x14ac:dyDescent="0.3">
      <c r="A13320" s="76"/>
      <c r="B13320" s="104"/>
      <c r="C13320" s="76"/>
      <c r="D13320" s="77"/>
      <c r="E13320" s="12"/>
      <c r="F13320" s="78"/>
      <c r="G13320" s="77"/>
      <c r="H13320" s="79"/>
      <c r="BA13320" s="5" t="str">
        <f t="shared" si="208"/>
        <v/>
      </c>
      <c r="BB13320" s="5" t="str">
        <f>IF(OR($E13320="",$G13320&lt;&gt;"Ativo"),"",IF(COUNTIFS($E$4:$E13320,$E13320,$A$4:$A13320,$A13320,$G$4:$G13320,"Ativo")=1,1,0))</f>
        <v/>
      </c>
      <c r="BC13320" t="str">
        <f>IF(OR($A13320="",$G13320&lt;&gt;"Ativo"),"",IF(COUNTIFS($A$4:$A13320,$A13320,$G$4:$G13320,"Ativo")=1,1,0))</f>
        <v/>
      </c>
    </row>
    <row r="13321" spans="1:55" x14ac:dyDescent="0.3">
      <c r="A13321" s="76"/>
      <c r="B13321" s="104"/>
      <c r="C13321" s="76"/>
      <c r="D13321" s="77"/>
      <c r="E13321" s="12"/>
      <c r="F13321" s="78"/>
      <c r="G13321" s="77"/>
      <c r="H13321" s="79"/>
      <c r="BA13321" s="5" t="str">
        <f t="shared" si="208"/>
        <v/>
      </c>
      <c r="BB13321" s="5" t="str">
        <f>IF(OR($E13321="",$G13321&lt;&gt;"Ativo"),"",IF(COUNTIFS($E$4:$E13321,$E13321,$A$4:$A13321,$A13321,$G$4:$G13321,"Ativo")=1,1,0))</f>
        <v/>
      </c>
      <c r="BC13321" t="str">
        <f>IF(OR($A13321="",$G13321&lt;&gt;"Ativo"),"",IF(COUNTIFS($A$4:$A13321,$A13321,$G$4:$G13321,"Ativo")=1,1,0))</f>
        <v/>
      </c>
    </row>
    <row r="13322" spans="1:55" x14ac:dyDescent="0.3">
      <c r="A13322" s="76"/>
      <c r="B13322" s="104"/>
      <c r="C13322" s="76"/>
      <c r="D13322" s="77"/>
      <c r="E13322" s="12"/>
      <c r="F13322" s="78"/>
      <c r="G13322" s="77"/>
      <c r="H13322" s="79"/>
      <c r="BA13322" s="5" t="str">
        <f t="shared" si="208"/>
        <v/>
      </c>
      <c r="BB13322" s="5" t="str">
        <f>IF(OR($E13322="",$G13322&lt;&gt;"Ativo"),"",IF(COUNTIFS($E$4:$E13322,$E13322,$A$4:$A13322,$A13322,$G$4:$G13322,"Ativo")=1,1,0))</f>
        <v/>
      </c>
      <c r="BC13322" t="str">
        <f>IF(OR($A13322="",$G13322&lt;&gt;"Ativo"),"",IF(COUNTIFS($A$4:$A13322,$A13322,$G$4:$G13322,"Ativo")=1,1,0))</f>
        <v/>
      </c>
    </row>
    <row r="13323" spans="1:55" x14ac:dyDescent="0.3">
      <c r="A13323" s="76"/>
      <c r="B13323" s="104"/>
      <c r="C13323" s="76"/>
      <c r="D13323" s="77"/>
      <c r="E13323" s="12"/>
      <c r="F13323" s="78"/>
      <c r="G13323" s="77"/>
      <c r="H13323" s="79"/>
      <c r="BA13323" s="5" t="str">
        <f t="shared" si="208"/>
        <v/>
      </c>
      <c r="BB13323" s="5" t="str">
        <f>IF(OR($E13323="",$G13323&lt;&gt;"Ativo"),"",IF(COUNTIFS($E$4:$E13323,$E13323,$A$4:$A13323,$A13323,$G$4:$G13323,"Ativo")=1,1,0))</f>
        <v/>
      </c>
      <c r="BC13323" t="str">
        <f>IF(OR($A13323="",$G13323&lt;&gt;"Ativo"),"",IF(COUNTIFS($A$4:$A13323,$A13323,$G$4:$G13323,"Ativo")=1,1,0))</f>
        <v/>
      </c>
    </row>
    <row r="13324" spans="1:55" x14ac:dyDescent="0.3">
      <c r="A13324" s="76"/>
      <c r="B13324" s="104"/>
      <c r="C13324" s="76"/>
      <c r="D13324" s="77"/>
      <c r="E13324" s="12"/>
      <c r="F13324" s="78"/>
      <c r="G13324" s="77"/>
      <c r="H13324" s="79"/>
      <c r="BA13324" s="5" t="str">
        <f t="shared" si="208"/>
        <v/>
      </c>
      <c r="BB13324" s="5" t="str">
        <f>IF(OR($E13324="",$G13324&lt;&gt;"Ativo"),"",IF(COUNTIFS($E$4:$E13324,$E13324,$A$4:$A13324,$A13324,$G$4:$G13324,"Ativo")=1,1,0))</f>
        <v/>
      </c>
      <c r="BC13324" t="str">
        <f>IF(OR($A13324="",$G13324&lt;&gt;"Ativo"),"",IF(COUNTIFS($A$4:$A13324,$A13324,$G$4:$G13324,"Ativo")=1,1,0))</f>
        <v/>
      </c>
    </row>
    <row r="13325" spans="1:55" x14ac:dyDescent="0.3">
      <c r="A13325" s="76"/>
      <c r="B13325" s="104"/>
      <c r="C13325" s="76"/>
      <c r="D13325" s="77"/>
      <c r="E13325" s="12"/>
      <c r="F13325" s="78"/>
      <c r="G13325" s="77"/>
      <c r="H13325" s="79"/>
      <c r="BA13325" s="5" t="str">
        <f t="shared" si="208"/>
        <v/>
      </c>
      <c r="BB13325" s="5" t="str">
        <f>IF(OR($E13325="",$G13325&lt;&gt;"Ativo"),"",IF(COUNTIFS($E$4:$E13325,$E13325,$A$4:$A13325,$A13325,$G$4:$G13325,"Ativo")=1,1,0))</f>
        <v/>
      </c>
      <c r="BC13325" t="str">
        <f>IF(OR($A13325="",$G13325&lt;&gt;"Ativo"),"",IF(COUNTIFS($A$4:$A13325,$A13325,$G$4:$G13325,"Ativo")=1,1,0))</f>
        <v/>
      </c>
    </row>
    <row r="13326" spans="1:55" x14ac:dyDescent="0.3">
      <c r="A13326" s="76"/>
      <c r="B13326" s="104"/>
      <c r="C13326" s="76"/>
      <c r="D13326" s="77"/>
      <c r="E13326" s="12"/>
      <c r="F13326" s="78"/>
      <c r="G13326" s="77"/>
      <c r="H13326" s="79"/>
      <c r="BA13326" s="5" t="str">
        <f t="shared" si="208"/>
        <v/>
      </c>
      <c r="BB13326" s="5" t="str">
        <f>IF(OR($E13326="",$G13326&lt;&gt;"Ativo"),"",IF(COUNTIFS($E$4:$E13326,$E13326,$A$4:$A13326,$A13326,$G$4:$G13326,"Ativo")=1,1,0))</f>
        <v/>
      </c>
      <c r="BC13326" t="str">
        <f>IF(OR($A13326="",$G13326&lt;&gt;"Ativo"),"",IF(COUNTIFS($A$4:$A13326,$A13326,$G$4:$G13326,"Ativo")=1,1,0))</f>
        <v/>
      </c>
    </row>
    <row r="13327" spans="1:55" x14ac:dyDescent="0.3">
      <c r="A13327" s="76"/>
      <c r="B13327" s="104"/>
      <c r="C13327" s="76"/>
      <c r="D13327" s="77"/>
      <c r="E13327" s="12"/>
      <c r="F13327" s="78"/>
      <c r="G13327" s="77"/>
      <c r="H13327" s="79"/>
      <c r="BA13327" s="5" t="str">
        <f t="shared" si="208"/>
        <v/>
      </c>
      <c r="BB13327" s="5" t="str">
        <f>IF(OR($E13327="",$G13327&lt;&gt;"Ativo"),"",IF(COUNTIFS($E$4:$E13327,$E13327,$A$4:$A13327,$A13327,$G$4:$G13327,"Ativo")=1,1,0))</f>
        <v/>
      </c>
      <c r="BC13327" t="str">
        <f>IF(OR($A13327="",$G13327&lt;&gt;"Ativo"),"",IF(COUNTIFS($A$4:$A13327,$A13327,$G$4:$G13327,"Ativo")=1,1,0))</f>
        <v/>
      </c>
    </row>
    <row r="13328" spans="1:55" x14ac:dyDescent="0.3">
      <c r="A13328" s="76"/>
      <c r="B13328" s="104"/>
      <c r="C13328" s="76"/>
      <c r="D13328" s="77"/>
      <c r="E13328" s="12"/>
      <c r="F13328" s="78"/>
      <c r="G13328" s="77"/>
      <c r="H13328" s="79"/>
      <c r="BA13328" s="5" t="str">
        <f t="shared" si="208"/>
        <v/>
      </c>
      <c r="BB13328" s="5" t="str">
        <f>IF(OR($E13328="",$G13328&lt;&gt;"Ativo"),"",IF(COUNTIFS($E$4:$E13328,$E13328,$A$4:$A13328,$A13328,$G$4:$G13328,"Ativo")=1,1,0))</f>
        <v/>
      </c>
      <c r="BC13328" t="str">
        <f>IF(OR($A13328="",$G13328&lt;&gt;"Ativo"),"",IF(COUNTIFS($A$4:$A13328,$A13328,$G$4:$G13328,"Ativo")=1,1,0))</f>
        <v/>
      </c>
    </row>
    <row r="13329" spans="1:55" x14ac:dyDescent="0.3">
      <c r="A13329" s="76"/>
      <c r="B13329" s="104"/>
      <c r="C13329" s="76"/>
      <c r="D13329" s="77"/>
      <c r="E13329" s="12"/>
      <c r="F13329" s="78"/>
      <c r="G13329" s="77"/>
      <c r="H13329" s="79"/>
      <c r="BA13329" s="5" t="str">
        <f t="shared" si="208"/>
        <v/>
      </c>
      <c r="BB13329" s="5" t="str">
        <f>IF(OR($E13329="",$G13329&lt;&gt;"Ativo"),"",IF(COUNTIFS($E$4:$E13329,$E13329,$A$4:$A13329,$A13329,$G$4:$G13329,"Ativo")=1,1,0))</f>
        <v/>
      </c>
      <c r="BC13329" t="str">
        <f>IF(OR($A13329="",$G13329&lt;&gt;"Ativo"),"",IF(COUNTIFS($A$4:$A13329,$A13329,$G$4:$G13329,"Ativo")=1,1,0))</f>
        <v/>
      </c>
    </row>
    <row r="13330" spans="1:55" x14ac:dyDescent="0.3">
      <c r="A13330" s="76"/>
      <c r="B13330" s="104"/>
      <c r="C13330" s="76"/>
      <c r="D13330" s="77"/>
      <c r="E13330" s="12"/>
      <c r="F13330" s="78"/>
      <c r="G13330" s="77"/>
      <c r="H13330" s="79"/>
      <c r="BA13330" s="5" t="str">
        <f t="shared" si="208"/>
        <v/>
      </c>
      <c r="BB13330" s="5" t="str">
        <f>IF(OR($E13330="",$G13330&lt;&gt;"Ativo"),"",IF(COUNTIFS($E$4:$E13330,$E13330,$A$4:$A13330,$A13330,$G$4:$G13330,"Ativo")=1,1,0))</f>
        <v/>
      </c>
      <c r="BC13330" t="str">
        <f>IF(OR($A13330="",$G13330&lt;&gt;"Ativo"),"",IF(COUNTIFS($A$4:$A13330,$A13330,$G$4:$G13330,"Ativo")=1,1,0))</f>
        <v/>
      </c>
    </row>
    <row r="13331" spans="1:55" x14ac:dyDescent="0.3">
      <c r="A13331" s="76"/>
      <c r="B13331" s="104"/>
      <c r="C13331" s="76"/>
      <c r="D13331" s="77"/>
      <c r="E13331" s="12"/>
      <c r="F13331" s="78"/>
      <c r="G13331" s="77"/>
      <c r="H13331" s="79"/>
      <c r="BA13331" s="5" t="str">
        <f t="shared" si="208"/>
        <v/>
      </c>
      <c r="BB13331" s="5" t="str">
        <f>IF(OR($E13331="",$G13331&lt;&gt;"Ativo"),"",IF(COUNTIFS($E$4:$E13331,$E13331,$A$4:$A13331,$A13331,$G$4:$G13331,"Ativo")=1,1,0))</f>
        <v/>
      </c>
      <c r="BC13331" t="str">
        <f>IF(OR($A13331="",$G13331&lt;&gt;"Ativo"),"",IF(COUNTIFS($A$4:$A13331,$A13331,$G$4:$G13331,"Ativo")=1,1,0))</f>
        <v/>
      </c>
    </row>
    <row r="13332" spans="1:55" x14ac:dyDescent="0.3">
      <c r="A13332" s="76"/>
      <c r="B13332" s="104"/>
      <c r="C13332" s="76"/>
      <c r="D13332" s="77"/>
      <c r="E13332" s="12"/>
      <c r="F13332" s="78"/>
      <c r="G13332" s="77"/>
      <c r="H13332" s="79"/>
      <c r="BA13332" s="5" t="str">
        <f t="shared" si="208"/>
        <v/>
      </c>
      <c r="BB13332" s="5" t="str">
        <f>IF(OR($E13332="",$G13332&lt;&gt;"Ativo"),"",IF(COUNTIFS($E$4:$E13332,$E13332,$A$4:$A13332,$A13332,$G$4:$G13332,"Ativo")=1,1,0))</f>
        <v/>
      </c>
      <c r="BC13332" t="str">
        <f>IF(OR($A13332="",$G13332&lt;&gt;"Ativo"),"",IF(COUNTIFS($A$4:$A13332,$A13332,$G$4:$G13332,"Ativo")=1,1,0))</f>
        <v/>
      </c>
    </row>
    <row r="13333" spans="1:55" x14ac:dyDescent="0.3">
      <c r="A13333" s="76"/>
      <c r="B13333" s="104"/>
      <c r="C13333" s="76"/>
      <c r="D13333" s="77"/>
      <c r="E13333" s="12"/>
      <c r="F13333" s="78"/>
      <c r="G13333" s="77"/>
      <c r="H13333" s="79"/>
      <c r="BA13333" s="5" t="str">
        <f t="shared" si="208"/>
        <v/>
      </c>
      <c r="BB13333" s="5" t="str">
        <f>IF(OR($E13333="",$G13333&lt;&gt;"Ativo"),"",IF(COUNTIFS($E$4:$E13333,$E13333,$A$4:$A13333,$A13333,$G$4:$G13333,"Ativo")=1,1,0))</f>
        <v/>
      </c>
      <c r="BC13333" t="str">
        <f>IF(OR($A13333="",$G13333&lt;&gt;"Ativo"),"",IF(COUNTIFS($A$4:$A13333,$A13333,$G$4:$G13333,"Ativo")=1,1,0))</f>
        <v/>
      </c>
    </row>
    <row r="13334" spans="1:55" x14ac:dyDescent="0.3">
      <c r="A13334" s="76"/>
      <c r="B13334" s="104"/>
      <c r="C13334" s="76"/>
      <c r="D13334" s="77"/>
      <c r="E13334" s="12"/>
      <c r="F13334" s="78"/>
      <c r="G13334" s="77"/>
      <c r="H13334" s="79"/>
      <c r="BA13334" s="5" t="str">
        <f t="shared" si="208"/>
        <v/>
      </c>
      <c r="BB13334" s="5" t="str">
        <f>IF(OR($E13334="",$G13334&lt;&gt;"Ativo"),"",IF(COUNTIFS($E$4:$E13334,$E13334,$A$4:$A13334,$A13334,$G$4:$G13334,"Ativo")=1,1,0))</f>
        <v/>
      </c>
      <c r="BC13334" t="str">
        <f>IF(OR($A13334="",$G13334&lt;&gt;"Ativo"),"",IF(COUNTIFS($A$4:$A13334,$A13334,$G$4:$G13334,"Ativo")=1,1,0))</f>
        <v/>
      </c>
    </row>
    <row r="13335" spans="1:55" x14ac:dyDescent="0.3">
      <c r="A13335" s="76"/>
      <c r="B13335" s="104"/>
      <c r="C13335" s="76"/>
      <c r="D13335" s="77"/>
      <c r="E13335" s="12"/>
      <c r="F13335" s="78"/>
      <c r="G13335" s="77"/>
      <c r="H13335" s="79"/>
      <c r="BA13335" s="5" t="str">
        <f t="shared" si="208"/>
        <v/>
      </c>
      <c r="BB13335" s="5" t="str">
        <f>IF(OR($E13335="",$G13335&lt;&gt;"Ativo"),"",IF(COUNTIFS($E$4:$E13335,$E13335,$A$4:$A13335,$A13335,$G$4:$G13335,"Ativo")=1,1,0))</f>
        <v/>
      </c>
      <c r="BC13335" t="str">
        <f>IF(OR($A13335="",$G13335&lt;&gt;"Ativo"),"",IF(COUNTIFS($A$4:$A13335,$A13335,$G$4:$G13335,"Ativo")=1,1,0))</f>
        <v/>
      </c>
    </row>
    <row r="13336" spans="1:55" x14ac:dyDescent="0.3">
      <c r="A13336" s="76"/>
      <c r="B13336" s="104"/>
      <c r="C13336" s="76"/>
      <c r="D13336" s="77"/>
      <c r="E13336" s="12"/>
      <c r="F13336" s="78"/>
      <c r="G13336" s="77"/>
      <c r="H13336" s="79"/>
      <c r="BA13336" s="5" t="str">
        <f t="shared" si="208"/>
        <v/>
      </c>
      <c r="BB13336" s="5" t="str">
        <f>IF(OR($E13336="",$G13336&lt;&gt;"Ativo"),"",IF(COUNTIFS($E$4:$E13336,$E13336,$A$4:$A13336,$A13336,$G$4:$G13336,"Ativo")=1,1,0))</f>
        <v/>
      </c>
      <c r="BC13336" t="str">
        <f>IF(OR($A13336="",$G13336&lt;&gt;"Ativo"),"",IF(COUNTIFS($A$4:$A13336,$A13336,$G$4:$G13336,"Ativo")=1,1,0))</f>
        <v/>
      </c>
    </row>
    <row r="13337" spans="1:55" x14ac:dyDescent="0.3">
      <c r="A13337" s="76"/>
      <c r="B13337" s="104"/>
      <c r="C13337" s="76"/>
      <c r="D13337" s="77"/>
      <c r="E13337" s="12"/>
      <c r="F13337" s="78"/>
      <c r="G13337" s="77"/>
      <c r="H13337" s="79"/>
      <c r="BA13337" s="5" t="str">
        <f t="shared" si="208"/>
        <v/>
      </c>
      <c r="BB13337" s="5" t="str">
        <f>IF(OR($E13337="",$G13337&lt;&gt;"Ativo"),"",IF(COUNTIFS($E$4:$E13337,$E13337,$A$4:$A13337,$A13337,$G$4:$G13337,"Ativo")=1,1,0))</f>
        <v/>
      </c>
      <c r="BC13337" t="str">
        <f>IF(OR($A13337="",$G13337&lt;&gt;"Ativo"),"",IF(COUNTIFS($A$4:$A13337,$A13337,$G$4:$G13337,"Ativo")=1,1,0))</f>
        <v/>
      </c>
    </row>
    <row r="13338" spans="1:55" x14ac:dyDescent="0.3">
      <c r="A13338" s="76"/>
      <c r="B13338" s="104"/>
      <c r="C13338" s="76"/>
      <c r="D13338" s="77"/>
      <c r="E13338" s="12"/>
      <c r="F13338" s="78"/>
      <c r="G13338" s="77"/>
      <c r="H13338" s="79"/>
      <c r="BA13338" s="5" t="str">
        <f t="shared" si="208"/>
        <v/>
      </c>
      <c r="BB13338" s="5" t="str">
        <f>IF(OR($E13338="",$G13338&lt;&gt;"Ativo"),"",IF(COUNTIFS($E$4:$E13338,$E13338,$A$4:$A13338,$A13338,$G$4:$G13338,"Ativo")=1,1,0))</f>
        <v/>
      </c>
      <c r="BC13338" t="str">
        <f>IF(OR($A13338="",$G13338&lt;&gt;"Ativo"),"",IF(COUNTIFS($A$4:$A13338,$A13338,$G$4:$G13338,"Ativo")=1,1,0))</f>
        <v/>
      </c>
    </row>
    <row r="13339" spans="1:55" x14ac:dyDescent="0.3">
      <c r="A13339" s="76"/>
      <c r="B13339" s="104"/>
      <c r="C13339" s="76"/>
      <c r="D13339" s="77"/>
      <c r="E13339" s="12"/>
      <c r="F13339" s="78"/>
      <c r="G13339" s="77"/>
      <c r="H13339" s="79"/>
      <c r="BA13339" s="5" t="str">
        <f t="shared" si="208"/>
        <v/>
      </c>
      <c r="BB13339" s="5" t="str">
        <f>IF(OR($E13339="",$G13339&lt;&gt;"Ativo"),"",IF(COUNTIFS($E$4:$E13339,$E13339,$A$4:$A13339,$A13339,$G$4:$G13339,"Ativo")=1,1,0))</f>
        <v/>
      </c>
      <c r="BC13339" t="str">
        <f>IF(OR($A13339="",$G13339&lt;&gt;"Ativo"),"",IF(COUNTIFS($A$4:$A13339,$A13339,$G$4:$G13339,"Ativo")=1,1,0))</f>
        <v/>
      </c>
    </row>
    <row r="13340" spans="1:55" x14ac:dyDescent="0.3">
      <c r="A13340" s="76"/>
      <c r="B13340" s="104"/>
      <c r="C13340" s="76"/>
      <c r="D13340" s="77"/>
      <c r="E13340" s="12"/>
      <c r="F13340" s="78"/>
      <c r="G13340" s="77"/>
      <c r="H13340" s="79"/>
      <c r="BA13340" s="5" t="str">
        <f t="shared" si="208"/>
        <v/>
      </c>
      <c r="BB13340" s="5" t="str">
        <f>IF(OR($E13340="",$G13340&lt;&gt;"Ativo"),"",IF(COUNTIFS($E$4:$E13340,$E13340,$A$4:$A13340,$A13340,$G$4:$G13340,"Ativo")=1,1,0))</f>
        <v/>
      </c>
      <c r="BC13340" t="str">
        <f>IF(OR($A13340="",$G13340&lt;&gt;"Ativo"),"",IF(COUNTIFS($A$4:$A13340,$A13340,$G$4:$G13340,"Ativo")=1,1,0))</f>
        <v/>
      </c>
    </row>
    <row r="13341" spans="1:55" x14ac:dyDescent="0.3">
      <c r="A13341" s="76"/>
      <c r="B13341" s="104"/>
      <c r="C13341" s="76"/>
      <c r="D13341" s="77"/>
      <c r="E13341" s="12"/>
      <c r="F13341" s="78"/>
      <c r="G13341" s="77"/>
      <c r="H13341" s="79"/>
      <c r="BA13341" s="5" t="str">
        <f t="shared" si="208"/>
        <v/>
      </c>
      <c r="BB13341" s="5" t="str">
        <f>IF(OR($E13341="",$G13341&lt;&gt;"Ativo"),"",IF(COUNTIFS($E$4:$E13341,$E13341,$A$4:$A13341,$A13341,$G$4:$G13341,"Ativo")=1,1,0))</f>
        <v/>
      </c>
      <c r="BC13341" t="str">
        <f>IF(OR($A13341="",$G13341&lt;&gt;"Ativo"),"",IF(COUNTIFS($A$4:$A13341,$A13341,$G$4:$G13341,"Ativo")=1,1,0))</f>
        <v/>
      </c>
    </row>
    <row r="13342" spans="1:55" x14ac:dyDescent="0.3">
      <c r="A13342" s="76"/>
      <c r="B13342" s="104"/>
      <c r="C13342" s="76"/>
      <c r="D13342" s="77"/>
      <c r="E13342" s="12"/>
      <c r="F13342" s="78"/>
      <c r="G13342" s="77"/>
      <c r="H13342" s="79"/>
      <c r="BA13342" s="5" t="str">
        <f t="shared" si="208"/>
        <v/>
      </c>
      <c r="BB13342" s="5" t="str">
        <f>IF(OR($E13342="",$G13342&lt;&gt;"Ativo"),"",IF(COUNTIFS($E$4:$E13342,$E13342,$A$4:$A13342,$A13342,$G$4:$G13342,"Ativo")=1,1,0))</f>
        <v/>
      </c>
      <c r="BC13342" t="str">
        <f>IF(OR($A13342="",$G13342&lt;&gt;"Ativo"),"",IF(COUNTIFS($A$4:$A13342,$A13342,$G$4:$G13342,"Ativo")=1,1,0))</f>
        <v/>
      </c>
    </row>
    <row r="13343" spans="1:55" x14ac:dyDescent="0.3">
      <c r="A13343" s="76"/>
      <c r="B13343" s="104"/>
      <c r="C13343" s="76"/>
      <c r="D13343" s="77"/>
      <c r="E13343" s="12"/>
      <c r="F13343" s="78"/>
      <c r="G13343" s="77"/>
      <c r="H13343" s="79"/>
      <c r="BA13343" s="5" t="str">
        <f t="shared" si="208"/>
        <v/>
      </c>
      <c r="BB13343" s="5" t="str">
        <f>IF(OR($E13343="",$G13343&lt;&gt;"Ativo"),"",IF(COUNTIFS($E$4:$E13343,$E13343,$A$4:$A13343,$A13343,$G$4:$G13343,"Ativo")=1,1,0))</f>
        <v/>
      </c>
      <c r="BC13343" t="str">
        <f>IF(OR($A13343="",$G13343&lt;&gt;"Ativo"),"",IF(COUNTIFS($A$4:$A13343,$A13343,$G$4:$G13343,"Ativo")=1,1,0))</f>
        <v/>
      </c>
    </row>
    <row r="13344" spans="1:55" x14ac:dyDescent="0.3">
      <c r="A13344" s="76"/>
      <c r="B13344" s="104"/>
      <c r="C13344" s="76"/>
      <c r="D13344" s="77"/>
      <c r="E13344" s="12"/>
      <c r="F13344" s="78"/>
      <c r="G13344" s="77"/>
      <c r="H13344" s="79"/>
      <c r="BA13344" s="5" t="str">
        <f t="shared" si="208"/>
        <v/>
      </c>
      <c r="BB13344" s="5" t="str">
        <f>IF(OR($E13344="",$G13344&lt;&gt;"Ativo"),"",IF(COUNTIFS($E$4:$E13344,$E13344,$A$4:$A13344,$A13344,$G$4:$G13344,"Ativo")=1,1,0))</f>
        <v/>
      </c>
      <c r="BC13344" t="str">
        <f>IF(OR($A13344="",$G13344&lt;&gt;"Ativo"),"",IF(COUNTIFS($A$4:$A13344,$A13344,$G$4:$G13344,"Ativo")=1,1,0))</f>
        <v/>
      </c>
    </row>
    <row r="13345" spans="1:55" x14ac:dyDescent="0.3">
      <c r="A13345" s="76"/>
      <c r="B13345" s="104"/>
      <c r="C13345" s="76"/>
      <c r="D13345" s="77"/>
      <c r="E13345" s="12"/>
      <c r="F13345" s="78"/>
      <c r="G13345" s="77"/>
      <c r="H13345" s="79"/>
      <c r="BA13345" s="5" t="str">
        <f t="shared" si="208"/>
        <v/>
      </c>
      <c r="BB13345" s="5" t="str">
        <f>IF(OR($E13345="",$G13345&lt;&gt;"Ativo"),"",IF(COUNTIFS($E$4:$E13345,$E13345,$A$4:$A13345,$A13345,$G$4:$G13345,"Ativo")=1,1,0))</f>
        <v/>
      </c>
      <c r="BC13345" t="str">
        <f>IF(OR($A13345="",$G13345&lt;&gt;"Ativo"),"",IF(COUNTIFS($A$4:$A13345,$A13345,$G$4:$G13345,"Ativo")=1,1,0))</f>
        <v/>
      </c>
    </row>
    <row r="13346" spans="1:55" x14ac:dyDescent="0.3">
      <c r="A13346" s="76"/>
      <c r="B13346" s="104"/>
      <c r="C13346" s="76"/>
      <c r="D13346" s="77"/>
      <c r="E13346" s="12"/>
      <c r="F13346" s="78"/>
      <c r="G13346" s="77"/>
      <c r="H13346" s="79"/>
      <c r="BA13346" s="5" t="str">
        <f t="shared" si="208"/>
        <v/>
      </c>
      <c r="BB13346" s="5" t="str">
        <f>IF(OR($E13346="",$G13346&lt;&gt;"Ativo"),"",IF(COUNTIFS($E$4:$E13346,$E13346,$A$4:$A13346,$A13346,$G$4:$G13346,"Ativo")=1,1,0))</f>
        <v/>
      </c>
      <c r="BC13346" t="str">
        <f>IF(OR($A13346="",$G13346&lt;&gt;"Ativo"),"",IF(COUNTIFS($A$4:$A13346,$A13346,$G$4:$G13346,"Ativo")=1,1,0))</f>
        <v/>
      </c>
    </row>
    <row r="13347" spans="1:55" x14ac:dyDescent="0.3">
      <c r="A13347" s="76"/>
      <c r="B13347" s="104"/>
      <c r="C13347" s="76"/>
      <c r="D13347" s="77"/>
      <c r="E13347" s="12"/>
      <c r="F13347" s="78"/>
      <c r="G13347" s="77"/>
      <c r="H13347" s="79"/>
      <c r="BA13347" s="5" t="str">
        <f t="shared" si="208"/>
        <v/>
      </c>
      <c r="BB13347" s="5" t="str">
        <f>IF(OR($E13347="",$G13347&lt;&gt;"Ativo"),"",IF(COUNTIFS($E$4:$E13347,$E13347,$A$4:$A13347,$A13347,$G$4:$G13347,"Ativo")=1,1,0))</f>
        <v/>
      </c>
      <c r="BC13347" t="str">
        <f>IF(OR($A13347="",$G13347&lt;&gt;"Ativo"),"",IF(COUNTIFS($A$4:$A13347,$A13347,$G$4:$G13347,"Ativo")=1,1,0))</f>
        <v/>
      </c>
    </row>
    <row r="13348" spans="1:55" x14ac:dyDescent="0.3">
      <c r="A13348" s="76"/>
      <c r="B13348" s="104"/>
      <c r="C13348" s="76"/>
      <c r="D13348" s="77"/>
      <c r="E13348" s="12"/>
      <c r="F13348" s="78"/>
      <c r="G13348" s="77"/>
      <c r="H13348" s="79"/>
      <c r="BA13348" s="5" t="str">
        <f t="shared" si="208"/>
        <v/>
      </c>
      <c r="BB13348" s="5" t="str">
        <f>IF(OR($E13348="",$G13348&lt;&gt;"Ativo"),"",IF(COUNTIFS($E$4:$E13348,$E13348,$A$4:$A13348,$A13348,$G$4:$G13348,"Ativo")=1,1,0))</f>
        <v/>
      </c>
      <c r="BC13348" t="str">
        <f>IF(OR($A13348="",$G13348&lt;&gt;"Ativo"),"",IF(COUNTIFS($A$4:$A13348,$A13348,$G$4:$G13348,"Ativo")=1,1,0))</f>
        <v/>
      </c>
    </row>
    <row r="13349" spans="1:55" x14ac:dyDescent="0.3">
      <c r="A13349" s="76"/>
      <c r="B13349" s="104"/>
      <c r="C13349" s="76"/>
      <c r="D13349" s="77"/>
      <c r="E13349" s="12"/>
      <c r="F13349" s="78"/>
      <c r="G13349" s="77"/>
      <c r="H13349" s="79"/>
      <c r="BA13349" s="5" t="str">
        <f t="shared" si="208"/>
        <v/>
      </c>
      <c r="BB13349" s="5" t="str">
        <f>IF(OR($E13349="",$G13349&lt;&gt;"Ativo"),"",IF(COUNTIFS($E$4:$E13349,$E13349,$A$4:$A13349,$A13349,$G$4:$G13349,"Ativo")=1,1,0))</f>
        <v/>
      </c>
      <c r="BC13349" t="str">
        <f>IF(OR($A13349="",$G13349&lt;&gt;"Ativo"),"",IF(COUNTIFS($A$4:$A13349,$A13349,$G$4:$G13349,"Ativo")=1,1,0))</f>
        <v/>
      </c>
    </row>
    <row r="13350" spans="1:55" x14ac:dyDescent="0.3">
      <c r="A13350" s="76"/>
      <c r="B13350" s="104"/>
      <c r="C13350" s="76"/>
      <c r="D13350" s="77"/>
      <c r="E13350" s="12"/>
      <c r="F13350" s="78"/>
      <c r="G13350" s="77"/>
      <c r="H13350" s="79"/>
      <c r="BA13350" s="5" t="str">
        <f t="shared" si="208"/>
        <v/>
      </c>
      <c r="BB13350" s="5" t="str">
        <f>IF(OR($E13350="",$G13350&lt;&gt;"Ativo"),"",IF(COUNTIFS($E$4:$E13350,$E13350,$A$4:$A13350,$A13350,$G$4:$G13350,"Ativo")=1,1,0))</f>
        <v/>
      </c>
      <c r="BC13350" t="str">
        <f>IF(OR($A13350="",$G13350&lt;&gt;"Ativo"),"",IF(COUNTIFS($A$4:$A13350,$A13350,$G$4:$G13350,"Ativo")=1,1,0))</f>
        <v/>
      </c>
    </row>
    <row r="13351" spans="1:55" x14ac:dyDescent="0.3">
      <c r="A13351" s="76"/>
      <c r="B13351" s="104"/>
      <c r="C13351" s="76"/>
      <c r="D13351" s="77"/>
      <c r="E13351" s="12"/>
      <c r="F13351" s="78"/>
      <c r="G13351" s="77"/>
      <c r="H13351" s="79"/>
      <c r="BA13351" s="5" t="str">
        <f t="shared" si="208"/>
        <v/>
      </c>
      <c r="BB13351" s="5" t="str">
        <f>IF(OR($E13351="",$G13351&lt;&gt;"Ativo"),"",IF(COUNTIFS($E$4:$E13351,$E13351,$A$4:$A13351,$A13351,$G$4:$G13351,"Ativo")=1,1,0))</f>
        <v/>
      </c>
      <c r="BC13351" t="str">
        <f>IF(OR($A13351="",$G13351&lt;&gt;"Ativo"),"",IF(COUNTIFS($A$4:$A13351,$A13351,$G$4:$G13351,"Ativo")=1,1,0))</f>
        <v/>
      </c>
    </row>
    <row r="13352" spans="1:55" x14ac:dyDescent="0.3">
      <c r="A13352" s="76"/>
      <c r="B13352" s="104"/>
      <c r="C13352" s="76"/>
      <c r="D13352" s="77"/>
      <c r="E13352" s="12"/>
      <c r="F13352" s="78"/>
      <c r="G13352" s="77"/>
      <c r="H13352" s="79"/>
      <c r="BA13352" s="5" t="str">
        <f t="shared" si="208"/>
        <v/>
      </c>
      <c r="BB13352" s="5" t="str">
        <f>IF(OR($E13352="",$G13352&lt;&gt;"Ativo"),"",IF(COUNTIFS($E$4:$E13352,$E13352,$A$4:$A13352,$A13352,$G$4:$G13352,"Ativo")=1,1,0))</f>
        <v/>
      </c>
      <c r="BC13352" t="str">
        <f>IF(OR($A13352="",$G13352&lt;&gt;"Ativo"),"",IF(COUNTIFS($A$4:$A13352,$A13352,$G$4:$G13352,"Ativo")=1,1,0))</f>
        <v/>
      </c>
    </row>
    <row r="13353" spans="1:55" x14ac:dyDescent="0.3">
      <c r="A13353" s="76"/>
      <c r="B13353" s="104"/>
      <c r="C13353" s="76"/>
      <c r="D13353" s="77"/>
      <c r="E13353" s="12"/>
      <c r="F13353" s="78"/>
      <c r="G13353" s="77"/>
      <c r="H13353" s="79"/>
      <c r="BA13353" s="5" t="str">
        <f t="shared" si="208"/>
        <v/>
      </c>
      <c r="BB13353" s="5" t="str">
        <f>IF(OR($E13353="",$G13353&lt;&gt;"Ativo"),"",IF(COUNTIFS($E$4:$E13353,$E13353,$A$4:$A13353,$A13353,$G$4:$G13353,"Ativo")=1,1,0))</f>
        <v/>
      </c>
      <c r="BC13353" t="str">
        <f>IF(OR($A13353="",$G13353&lt;&gt;"Ativo"),"",IF(COUNTIFS($A$4:$A13353,$A13353,$G$4:$G13353,"Ativo")=1,1,0))</f>
        <v/>
      </c>
    </row>
    <row r="13354" spans="1:55" x14ac:dyDescent="0.3">
      <c r="A13354" s="76"/>
      <c r="B13354" s="104"/>
      <c r="C13354" s="76"/>
      <c r="D13354" s="77"/>
      <c r="E13354" s="12"/>
      <c r="F13354" s="78"/>
      <c r="G13354" s="77"/>
      <c r="H13354" s="79"/>
      <c r="BA13354" s="5" t="str">
        <f t="shared" si="208"/>
        <v/>
      </c>
      <c r="BB13354" s="5" t="str">
        <f>IF(OR($E13354="",$G13354&lt;&gt;"Ativo"),"",IF(COUNTIFS($E$4:$E13354,$E13354,$A$4:$A13354,$A13354,$G$4:$G13354,"Ativo")=1,1,0))</f>
        <v/>
      </c>
      <c r="BC13354" t="str">
        <f>IF(OR($A13354="",$G13354&lt;&gt;"Ativo"),"",IF(COUNTIFS($A$4:$A13354,$A13354,$G$4:$G13354,"Ativo")=1,1,0))</f>
        <v/>
      </c>
    </row>
    <row r="13355" spans="1:55" x14ac:dyDescent="0.3">
      <c r="A13355" s="76"/>
      <c r="B13355" s="104"/>
      <c r="C13355" s="76"/>
      <c r="D13355" s="77"/>
      <c r="E13355" s="12"/>
      <c r="F13355" s="78"/>
      <c r="G13355" s="77"/>
      <c r="H13355" s="79"/>
      <c r="BA13355" s="5" t="str">
        <f t="shared" si="208"/>
        <v/>
      </c>
      <c r="BB13355" s="5" t="str">
        <f>IF(OR($E13355="",$G13355&lt;&gt;"Ativo"),"",IF(COUNTIFS($E$4:$E13355,$E13355,$A$4:$A13355,$A13355,$G$4:$G13355,"Ativo")=1,1,0))</f>
        <v/>
      </c>
      <c r="BC13355" t="str">
        <f>IF(OR($A13355="",$G13355&lt;&gt;"Ativo"),"",IF(COUNTIFS($A$4:$A13355,$A13355,$G$4:$G13355,"Ativo")=1,1,0))</f>
        <v/>
      </c>
    </row>
    <row r="13356" spans="1:55" x14ac:dyDescent="0.3">
      <c r="A13356" s="76"/>
      <c r="B13356" s="104"/>
      <c r="C13356" s="76"/>
      <c r="D13356" s="77"/>
      <c r="E13356" s="12"/>
      <c r="F13356" s="78"/>
      <c r="G13356" s="77"/>
      <c r="H13356" s="79"/>
      <c r="BA13356" s="5" t="str">
        <f t="shared" si="208"/>
        <v/>
      </c>
      <c r="BB13356" s="5" t="str">
        <f>IF(OR($E13356="",$G13356&lt;&gt;"Ativo"),"",IF(COUNTIFS($E$4:$E13356,$E13356,$A$4:$A13356,$A13356,$G$4:$G13356,"Ativo")=1,1,0))</f>
        <v/>
      </c>
      <c r="BC13356" t="str">
        <f>IF(OR($A13356="",$G13356&lt;&gt;"Ativo"),"",IF(COUNTIFS($A$4:$A13356,$A13356,$G$4:$G13356,"Ativo")=1,1,0))</f>
        <v/>
      </c>
    </row>
    <row r="13357" spans="1:55" x14ac:dyDescent="0.3">
      <c r="A13357" s="76"/>
      <c r="B13357" s="104"/>
      <c r="C13357" s="76"/>
      <c r="D13357" s="77"/>
      <c r="E13357" s="12"/>
      <c r="F13357" s="78"/>
      <c r="G13357" s="77"/>
      <c r="H13357" s="79"/>
      <c r="BA13357" s="5" t="str">
        <f t="shared" si="208"/>
        <v/>
      </c>
      <c r="BB13357" s="5" t="str">
        <f>IF(OR($E13357="",$G13357&lt;&gt;"Ativo"),"",IF(COUNTIFS($E$4:$E13357,$E13357,$A$4:$A13357,$A13357,$G$4:$G13357,"Ativo")=1,1,0))</f>
        <v/>
      </c>
      <c r="BC13357" t="str">
        <f>IF(OR($A13357="",$G13357&lt;&gt;"Ativo"),"",IF(COUNTIFS($A$4:$A13357,$A13357,$G$4:$G13357,"Ativo")=1,1,0))</f>
        <v/>
      </c>
    </row>
    <row r="13358" spans="1:55" x14ac:dyDescent="0.3">
      <c r="A13358" s="76"/>
      <c r="B13358" s="104"/>
      <c r="C13358" s="76"/>
      <c r="D13358" s="77"/>
      <c r="E13358" s="12"/>
      <c r="F13358" s="78"/>
      <c r="G13358" s="77"/>
      <c r="H13358" s="79"/>
      <c r="BA13358" s="5" t="str">
        <f t="shared" si="208"/>
        <v/>
      </c>
      <c r="BB13358" s="5" t="str">
        <f>IF(OR($E13358="",$G13358&lt;&gt;"Ativo"),"",IF(COUNTIFS($E$4:$E13358,$E13358,$A$4:$A13358,$A13358,$G$4:$G13358,"Ativo")=1,1,0))</f>
        <v/>
      </c>
      <c r="BC13358" t="str">
        <f>IF(OR($A13358="",$G13358&lt;&gt;"Ativo"),"",IF(COUNTIFS($A$4:$A13358,$A13358,$G$4:$G13358,"Ativo")=1,1,0))</f>
        <v/>
      </c>
    </row>
    <row r="13359" spans="1:55" x14ac:dyDescent="0.3">
      <c r="A13359" s="76"/>
      <c r="B13359" s="104"/>
      <c r="C13359" s="76"/>
      <c r="D13359" s="77"/>
      <c r="E13359" s="12"/>
      <c r="F13359" s="78"/>
      <c r="G13359" s="77"/>
      <c r="H13359" s="79"/>
      <c r="BA13359" s="5" t="str">
        <f t="shared" si="208"/>
        <v/>
      </c>
      <c r="BB13359" s="5" t="str">
        <f>IF(OR($E13359="",$G13359&lt;&gt;"Ativo"),"",IF(COUNTIFS($E$4:$E13359,$E13359,$A$4:$A13359,$A13359,$G$4:$G13359,"Ativo")=1,1,0))</f>
        <v/>
      </c>
      <c r="BC13359" t="str">
        <f>IF(OR($A13359="",$G13359&lt;&gt;"Ativo"),"",IF(COUNTIFS($A$4:$A13359,$A13359,$G$4:$G13359,"Ativo")=1,1,0))</f>
        <v/>
      </c>
    </row>
    <row r="13360" spans="1:55" x14ac:dyDescent="0.3">
      <c r="A13360" s="76"/>
      <c r="B13360" s="104"/>
      <c r="C13360" s="76"/>
      <c r="D13360" s="77"/>
      <c r="E13360" s="12"/>
      <c r="F13360" s="78"/>
      <c r="G13360" s="77"/>
      <c r="H13360" s="79"/>
      <c r="BA13360" s="5" t="str">
        <f t="shared" si="208"/>
        <v/>
      </c>
      <c r="BB13360" s="5" t="str">
        <f>IF(OR($E13360="",$G13360&lt;&gt;"Ativo"),"",IF(COUNTIFS($E$4:$E13360,$E13360,$A$4:$A13360,$A13360,$G$4:$G13360,"Ativo")=1,1,0))</f>
        <v/>
      </c>
      <c r="BC13360" t="str">
        <f>IF(OR($A13360="",$G13360&lt;&gt;"Ativo"),"",IF(COUNTIFS($A$4:$A13360,$A13360,$G$4:$G13360,"Ativo")=1,1,0))</f>
        <v/>
      </c>
    </row>
    <row r="13361" spans="1:55" x14ac:dyDescent="0.3">
      <c r="A13361" s="76"/>
      <c r="B13361" s="104"/>
      <c r="C13361" s="76"/>
      <c r="D13361" s="77"/>
      <c r="E13361" s="12"/>
      <c r="F13361" s="78"/>
      <c r="G13361" s="77"/>
      <c r="H13361" s="79"/>
      <c r="BA13361" s="5" t="str">
        <f t="shared" si="208"/>
        <v/>
      </c>
      <c r="BB13361" s="5" t="str">
        <f>IF(OR($E13361="",$G13361&lt;&gt;"Ativo"),"",IF(COUNTIFS($E$4:$E13361,$E13361,$A$4:$A13361,$A13361,$G$4:$G13361,"Ativo")=1,1,0))</f>
        <v/>
      </c>
      <c r="BC13361" t="str">
        <f>IF(OR($A13361="",$G13361&lt;&gt;"Ativo"),"",IF(COUNTIFS($A$4:$A13361,$A13361,$G$4:$G13361,"Ativo")=1,1,0))</f>
        <v/>
      </c>
    </row>
    <row r="13362" spans="1:55" x14ac:dyDescent="0.3">
      <c r="A13362" s="76"/>
      <c r="B13362" s="104"/>
      <c r="C13362" s="76"/>
      <c r="D13362" s="77"/>
      <c r="E13362" s="12"/>
      <c r="F13362" s="78"/>
      <c r="G13362" s="77"/>
      <c r="H13362" s="79"/>
      <c r="BA13362" s="5" t="str">
        <f t="shared" si="208"/>
        <v/>
      </c>
      <c r="BB13362" s="5" t="str">
        <f>IF(OR($E13362="",$G13362&lt;&gt;"Ativo"),"",IF(COUNTIFS($E$4:$E13362,$E13362,$A$4:$A13362,$A13362,$G$4:$G13362,"Ativo")=1,1,0))</f>
        <v/>
      </c>
      <c r="BC13362" t="str">
        <f>IF(OR($A13362="",$G13362&lt;&gt;"Ativo"),"",IF(COUNTIFS($A$4:$A13362,$A13362,$G$4:$G13362,"Ativo")=1,1,0))</f>
        <v/>
      </c>
    </row>
    <row r="13363" spans="1:55" x14ac:dyDescent="0.3">
      <c r="A13363" s="76"/>
      <c r="B13363" s="104"/>
      <c r="C13363" s="76"/>
      <c r="D13363" s="77"/>
      <c r="E13363" s="12"/>
      <c r="F13363" s="78"/>
      <c r="G13363" s="77"/>
      <c r="H13363" s="79"/>
      <c r="BA13363" s="5" t="str">
        <f t="shared" si="208"/>
        <v/>
      </c>
      <c r="BB13363" s="5" t="str">
        <f>IF(OR($E13363="",$G13363&lt;&gt;"Ativo"),"",IF(COUNTIFS($E$4:$E13363,$E13363,$A$4:$A13363,$A13363,$G$4:$G13363,"Ativo")=1,1,0))</f>
        <v/>
      </c>
      <c r="BC13363" t="str">
        <f>IF(OR($A13363="",$G13363&lt;&gt;"Ativo"),"",IF(COUNTIFS($A$4:$A13363,$A13363,$G$4:$G13363,"Ativo")=1,1,0))</f>
        <v/>
      </c>
    </row>
    <row r="13364" spans="1:55" x14ac:dyDescent="0.3">
      <c r="A13364" s="76"/>
      <c r="B13364" s="104"/>
      <c r="C13364" s="76"/>
      <c r="D13364" s="77"/>
      <c r="E13364" s="12"/>
      <c r="F13364" s="78"/>
      <c r="G13364" s="77"/>
      <c r="H13364" s="79"/>
      <c r="BA13364" s="5" t="str">
        <f t="shared" si="208"/>
        <v/>
      </c>
      <c r="BB13364" s="5" t="str">
        <f>IF(OR($E13364="",$G13364&lt;&gt;"Ativo"),"",IF(COUNTIFS($E$4:$E13364,$E13364,$A$4:$A13364,$A13364,$G$4:$G13364,"Ativo")=1,1,0))</f>
        <v/>
      </c>
      <c r="BC13364" t="str">
        <f>IF(OR($A13364="",$G13364&lt;&gt;"Ativo"),"",IF(COUNTIFS($A$4:$A13364,$A13364,$G$4:$G13364,"Ativo")=1,1,0))</f>
        <v/>
      </c>
    </row>
    <row r="13365" spans="1:55" x14ac:dyDescent="0.3">
      <c r="A13365" s="76"/>
      <c r="B13365" s="104"/>
      <c r="C13365" s="76"/>
      <c r="D13365" s="77"/>
      <c r="E13365" s="12"/>
      <c r="F13365" s="78"/>
      <c r="G13365" s="77"/>
      <c r="H13365" s="79"/>
      <c r="BA13365" s="5" t="str">
        <f t="shared" si="208"/>
        <v/>
      </c>
      <c r="BB13365" s="5" t="str">
        <f>IF(OR($E13365="",$G13365&lt;&gt;"Ativo"),"",IF(COUNTIFS($E$4:$E13365,$E13365,$A$4:$A13365,$A13365,$G$4:$G13365,"Ativo")=1,1,0))</f>
        <v/>
      </c>
      <c r="BC13365" t="str">
        <f>IF(OR($A13365="",$G13365&lt;&gt;"Ativo"),"",IF(COUNTIFS($A$4:$A13365,$A13365,$G$4:$G13365,"Ativo")=1,1,0))</f>
        <v/>
      </c>
    </row>
    <row r="13366" spans="1:55" x14ac:dyDescent="0.3">
      <c r="A13366" s="76"/>
      <c r="B13366" s="104"/>
      <c r="C13366" s="76"/>
      <c r="D13366" s="77"/>
      <c r="E13366" s="12"/>
      <c r="F13366" s="78"/>
      <c r="G13366" s="77"/>
      <c r="H13366" s="79"/>
      <c r="BA13366" s="5" t="str">
        <f t="shared" si="208"/>
        <v/>
      </c>
      <c r="BB13366" s="5" t="str">
        <f>IF(OR($E13366="",$G13366&lt;&gt;"Ativo"),"",IF(COUNTIFS($E$4:$E13366,$E13366,$A$4:$A13366,$A13366,$G$4:$G13366,"Ativo")=1,1,0))</f>
        <v/>
      </c>
      <c r="BC13366" t="str">
        <f>IF(OR($A13366="",$G13366&lt;&gt;"Ativo"),"",IF(COUNTIFS($A$4:$A13366,$A13366,$G$4:$G13366,"Ativo")=1,1,0))</f>
        <v/>
      </c>
    </row>
    <row r="13367" spans="1:55" x14ac:dyDescent="0.3">
      <c r="A13367" s="76"/>
      <c r="B13367" s="104"/>
      <c r="C13367" s="76"/>
      <c r="D13367" s="77"/>
      <c r="E13367" s="12"/>
      <c r="F13367" s="78"/>
      <c r="G13367" s="77"/>
      <c r="H13367" s="79"/>
      <c r="BA13367" s="5" t="str">
        <f t="shared" si="208"/>
        <v/>
      </c>
      <c r="BB13367" s="5" t="str">
        <f>IF(OR($E13367="",$G13367&lt;&gt;"Ativo"),"",IF(COUNTIFS($E$4:$E13367,$E13367,$A$4:$A13367,$A13367,$G$4:$G13367,"Ativo")=1,1,0))</f>
        <v/>
      </c>
      <c r="BC13367" t="str">
        <f>IF(OR($A13367="",$G13367&lt;&gt;"Ativo"),"",IF(COUNTIFS($A$4:$A13367,$A13367,$G$4:$G13367,"Ativo")=1,1,0))</f>
        <v/>
      </c>
    </row>
    <row r="13368" spans="1:55" x14ac:dyDescent="0.3">
      <c r="A13368" s="76"/>
      <c r="B13368" s="104"/>
      <c r="C13368" s="76"/>
      <c r="D13368" s="77"/>
      <c r="E13368" s="12"/>
      <c r="F13368" s="78"/>
      <c r="G13368" s="77"/>
      <c r="H13368" s="79"/>
      <c r="BA13368" s="5" t="str">
        <f t="shared" si="208"/>
        <v/>
      </c>
      <c r="BB13368" s="5" t="str">
        <f>IF(OR($E13368="",$G13368&lt;&gt;"Ativo"),"",IF(COUNTIFS($E$4:$E13368,$E13368,$A$4:$A13368,$A13368,$G$4:$G13368,"Ativo")=1,1,0))</f>
        <v/>
      </c>
      <c r="BC13368" t="str">
        <f>IF(OR($A13368="",$G13368&lt;&gt;"Ativo"),"",IF(COUNTIFS($A$4:$A13368,$A13368,$G$4:$G13368,"Ativo")=1,1,0))</f>
        <v/>
      </c>
    </row>
    <row r="13369" spans="1:55" x14ac:dyDescent="0.3">
      <c r="A13369" s="76"/>
      <c r="B13369" s="104"/>
      <c r="C13369" s="76"/>
      <c r="D13369" s="77"/>
      <c r="E13369" s="12"/>
      <c r="F13369" s="78"/>
      <c r="G13369" s="77"/>
      <c r="H13369" s="79"/>
      <c r="BA13369" s="5" t="str">
        <f t="shared" si="208"/>
        <v/>
      </c>
      <c r="BB13369" s="5" t="str">
        <f>IF(OR($E13369="",$G13369&lt;&gt;"Ativo"),"",IF(COUNTIFS($E$4:$E13369,$E13369,$A$4:$A13369,$A13369,$G$4:$G13369,"Ativo")=1,1,0))</f>
        <v/>
      </c>
      <c r="BC13369" t="str">
        <f>IF(OR($A13369="",$G13369&lt;&gt;"Ativo"),"",IF(COUNTIFS($A$4:$A13369,$A13369,$G$4:$G13369,"Ativo")=1,1,0))</f>
        <v/>
      </c>
    </row>
    <row r="13370" spans="1:55" x14ac:dyDescent="0.3">
      <c r="A13370" s="76"/>
      <c r="B13370" s="104"/>
      <c r="C13370" s="76"/>
      <c r="D13370" s="77"/>
      <c r="E13370" s="12"/>
      <c r="F13370" s="78"/>
      <c r="G13370" s="77"/>
      <c r="H13370" s="79"/>
      <c r="BA13370" s="5" t="str">
        <f t="shared" si="208"/>
        <v/>
      </c>
      <c r="BB13370" s="5" t="str">
        <f>IF(OR($E13370="",$G13370&lt;&gt;"Ativo"),"",IF(COUNTIFS($E$4:$E13370,$E13370,$A$4:$A13370,$A13370,$G$4:$G13370,"Ativo")=1,1,0))</f>
        <v/>
      </c>
      <c r="BC13370" t="str">
        <f>IF(OR($A13370="",$G13370&lt;&gt;"Ativo"),"",IF(COUNTIFS($A$4:$A13370,$A13370,$G$4:$G13370,"Ativo")=1,1,0))</f>
        <v/>
      </c>
    </row>
    <row r="13371" spans="1:55" x14ac:dyDescent="0.3">
      <c r="A13371" s="76"/>
      <c r="B13371" s="104"/>
      <c r="C13371" s="76"/>
      <c r="D13371" s="77"/>
      <c r="E13371" s="12"/>
      <c r="F13371" s="78"/>
      <c r="G13371" s="77"/>
      <c r="H13371" s="79"/>
      <c r="BA13371" s="5" t="str">
        <f t="shared" si="208"/>
        <v/>
      </c>
      <c r="BB13371" s="5" t="str">
        <f>IF(OR($E13371="",$G13371&lt;&gt;"Ativo"),"",IF(COUNTIFS($E$4:$E13371,$E13371,$A$4:$A13371,$A13371,$G$4:$G13371,"Ativo")=1,1,0))</f>
        <v/>
      </c>
      <c r="BC13371" t="str">
        <f>IF(OR($A13371="",$G13371&lt;&gt;"Ativo"),"",IF(COUNTIFS($A$4:$A13371,$A13371,$G$4:$G13371,"Ativo")=1,1,0))</f>
        <v/>
      </c>
    </row>
    <row r="13372" spans="1:55" x14ac:dyDescent="0.3">
      <c r="A13372" s="76"/>
      <c r="B13372" s="104"/>
      <c r="C13372" s="76"/>
      <c r="D13372" s="77"/>
      <c r="E13372" s="12"/>
      <c r="F13372" s="78"/>
      <c r="G13372" s="77"/>
      <c r="H13372" s="79"/>
      <c r="BA13372" s="5" t="str">
        <f t="shared" si="208"/>
        <v/>
      </c>
      <c r="BB13372" s="5" t="str">
        <f>IF(OR($E13372="",$G13372&lt;&gt;"Ativo"),"",IF(COUNTIFS($E$4:$E13372,$E13372,$A$4:$A13372,$A13372,$G$4:$G13372,"Ativo")=1,1,0))</f>
        <v/>
      </c>
      <c r="BC13372" t="str">
        <f>IF(OR($A13372="",$G13372&lt;&gt;"Ativo"),"",IF(COUNTIFS($A$4:$A13372,$A13372,$G$4:$G13372,"Ativo")=1,1,0))</f>
        <v/>
      </c>
    </row>
    <row r="13373" spans="1:55" x14ac:dyDescent="0.3">
      <c r="A13373" s="76"/>
      <c r="B13373" s="104"/>
      <c r="C13373" s="76"/>
      <c r="D13373" s="77"/>
      <c r="E13373" s="12"/>
      <c r="F13373" s="78"/>
      <c r="G13373" s="77"/>
      <c r="H13373" s="79"/>
      <c r="BA13373" s="5" t="str">
        <f t="shared" si="208"/>
        <v/>
      </c>
      <c r="BB13373" s="5" t="str">
        <f>IF(OR($E13373="",$G13373&lt;&gt;"Ativo"),"",IF(COUNTIFS($E$4:$E13373,$E13373,$A$4:$A13373,$A13373,$G$4:$G13373,"Ativo")=1,1,0))</f>
        <v/>
      </c>
      <c r="BC13373" t="str">
        <f>IF(OR($A13373="",$G13373&lt;&gt;"Ativo"),"",IF(COUNTIFS($A$4:$A13373,$A13373,$G$4:$G13373,"Ativo")=1,1,0))</f>
        <v/>
      </c>
    </row>
    <row r="13374" spans="1:55" x14ac:dyDescent="0.3">
      <c r="A13374" s="76"/>
      <c r="B13374" s="104"/>
      <c r="C13374" s="76"/>
      <c r="D13374" s="77"/>
      <c r="E13374" s="12"/>
      <c r="F13374" s="78"/>
      <c r="G13374" s="77"/>
      <c r="H13374" s="79"/>
      <c r="BA13374" s="5" t="str">
        <f t="shared" si="208"/>
        <v/>
      </c>
      <c r="BB13374" s="5" t="str">
        <f>IF(OR($E13374="",$G13374&lt;&gt;"Ativo"),"",IF(COUNTIFS($E$4:$E13374,$E13374,$A$4:$A13374,$A13374,$G$4:$G13374,"Ativo")=1,1,0))</f>
        <v/>
      </c>
      <c r="BC13374" t="str">
        <f>IF(OR($A13374="",$G13374&lt;&gt;"Ativo"),"",IF(COUNTIFS($A$4:$A13374,$A13374,$G$4:$G13374,"Ativo")=1,1,0))</f>
        <v/>
      </c>
    </row>
    <row r="13375" spans="1:55" x14ac:dyDescent="0.3">
      <c r="A13375" s="76"/>
      <c r="B13375" s="104"/>
      <c r="C13375" s="76"/>
      <c r="D13375" s="77"/>
      <c r="E13375" s="12"/>
      <c r="F13375" s="78"/>
      <c r="G13375" s="77"/>
      <c r="H13375" s="79"/>
      <c r="BA13375" s="5" t="str">
        <f t="shared" si="208"/>
        <v/>
      </c>
      <c r="BB13375" s="5" t="str">
        <f>IF(OR($E13375="",$G13375&lt;&gt;"Ativo"),"",IF(COUNTIFS($E$4:$E13375,$E13375,$A$4:$A13375,$A13375,$G$4:$G13375,"Ativo")=1,1,0))</f>
        <v/>
      </c>
      <c r="BC13375" t="str">
        <f>IF(OR($A13375="",$G13375&lt;&gt;"Ativo"),"",IF(COUNTIFS($A$4:$A13375,$A13375,$G$4:$G13375,"Ativo")=1,1,0))</f>
        <v/>
      </c>
    </row>
    <row r="13376" spans="1:55" x14ac:dyDescent="0.3">
      <c r="A13376" s="76"/>
      <c r="B13376" s="104"/>
      <c r="C13376" s="76"/>
      <c r="D13376" s="77"/>
      <c r="E13376" s="12"/>
      <c r="F13376" s="78"/>
      <c r="G13376" s="77"/>
      <c r="H13376" s="79"/>
      <c r="BA13376" s="5" t="str">
        <f t="shared" si="208"/>
        <v/>
      </c>
      <c r="BB13376" s="5" t="str">
        <f>IF(OR($E13376="",$G13376&lt;&gt;"Ativo"),"",IF(COUNTIFS($E$4:$E13376,$E13376,$A$4:$A13376,$A13376,$G$4:$G13376,"Ativo")=1,1,0))</f>
        <v/>
      </c>
      <c r="BC13376" t="str">
        <f>IF(OR($A13376="",$G13376&lt;&gt;"Ativo"),"",IF(COUNTIFS($A$4:$A13376,$A13376,$G$4:$G13376,"Ativo")=1,1,0))</f>
        <v/>
      </c>
    </row>
    <row r="13377" spans="1:55" x14ac:dyDescent="0.3">
      <c r="A13377" s="76"/>
      <c r="B13377" s="104"/>
      <c r="C13377" s="76"/>
      <c r="D13377" s="77"/>
      <c r="E13377" s="12"/>
      <c r="F13377" s="78"/>
      <c r="G13377" s="77"/>
      <c r="H13377" s="79"/>
      <c r="BA13377" s="5" t="str">
        <f t="shared" si="208"/>
        <v/>
      </c>
      <c r="BB13377" s="5" t="str">
        <f>IF(OR($E13377="",$G13377&lt;&gt;"Ativo"),"",IF(COUNTIFS($E$4:$E13377,$E13377,$A$4:$A13377,$A13377,$G$4:$G13377,"Ativo")=1,1,0))</f>
        <v/>
      </c>
      <c r="BC13377" t="str">
        <f>IF(OR($A13377="",$G13377&lt;&gt;"Ativo"),"",IF(COUNTIFS($A$4:$A13377,$A13377,$G$4:$G13377,"Ativo")=1,1,0))</f>
        <v/>
      </c>
    </row>
    <row r="13378" spans="1:55" x14ac:dyDescent="0.3">
      <c r="A13378" s="76"/>
      <c r="B13378" s="104"/>
      <c r="C13378" s="76"/>
      <c r="D13378" s="77"/>
      <c r="E13378" s="12"/>
      <c r="F13378" s="78"/>
      <c r="G13378" s="77"/>
      <c r="H13378" s="79"/>
      <c r="BA13378" s="5" t="str">
        <f t="shared" si="208"/>
        <v/>
      </c>
      <c r="BB13378" s="5" t="str">
        <f>IF(OR($E13378="",$G13378&lt;&gt;"Ativo"),"",IF(COUNTIFS($E$4:$E13378,$E13378,$A$4:$A13378,$A13378,$G$4:$G13378,"Ativo")=1,1,0))</f>
        <v/>
      </c>
      <c r="BC13378" t="str">
        <f>IF(OR($A13378="",$G13378&lt;&gt;"Ativo"),"",IF(COUNTIFS($A$4:$A13378,$A13378,$G$4:$G13378,"Ativo")=1,1,0))</f>
        <v/>
      </c>
    </row>
    <row r="13379" spans="1:55" x14ac:dyDescent="0.3">
      <c r="A13379" s="76"/>
      <c r="B13379" s="104"/>
      <c r="C13379" s="76"/>
      <c r="D13379" s="77"/>
      <c r="E13379" s="12"/>
      <c r="F13379" s="78"/>
      <c r="G13379" s="77"/>
      <c r="H13379" s="79"/>
      <c r="BA13379" s="5" t="str">
        <f t="shared" si="208"/>
        <v/>
      </c>
      <c r="BB13379" s="5" t="str">
        <f>IF(OR($E13379="",$G13379&lt;&gt;"Ativo"),"",IF(COUNTIFS($E$4:$E13379,$E13379,$A$4:$A13379,$A13379,$G$4:$G13379,"Ativo")=1,1,0))</f>
        <v/>
      </c>
      <c r="BC13379" t="str">
        <f>IF(OR($A13379="",$G13379&lt;&gt;"Ativo"),"",IF(COUNTIFS($A$4:$A13379,$A13379,$G$4:$G13379,"Ativo")=1,1,0))</f>
        <v/>
      </c>
    </row>
    <row r="13380" spans="1:55" x14ac:dyDescent="0.3">
      <c r="A13380" s="76"/>
      <c r="B13380" s="104"/>
      <c r="C13380" s="76"/>
      <c r="D13380" s="77"/>
      <c r="E13380" s="12"/>
      <c r="F13380" s="78"/>
      <c r="G13380" s="77"/>
      <c r="H13380" s="79"/>
      <c r="BA13380" s="5" t="str">
        <f t="shared" ref="BA13380:BA13443" si="209">IF($D13380="","",MID($D13380,4,LEN($D13380)-5))</f>
        <v/>
      </c>
      <c r="BB13380" s="5" t="str">
        <f>IF(OR($E13380="",$G13380&lt;&gt;"Ativo"),"",IF(COUNTIFS($E$4:$E13380,$E13380,$A$4:$A13380,$A13380,$G$4:$G13380,"Ativo")=1,1,0))</f>
        <v/>
      </c>
      <c r="BC13380" t="str">
        <f>IF(OR($A13380="",$G13380&lt;&gt;"Ativo"),"",IF(COUNTIFS($A$4:$A13380,$A13380,$G$4:$G13380,"Ativo")=1,1,0))</f>
        <v/>
      </c>
    </row>
    <row r="13381" spans="1:55" x14ac:dyDescent="0.3">
      <c r="A13381" s="76"/>
      <c r="B13381" s="104"/>
      <c r="C13381" s="76"/>
      <c r="D13381" s="77"/>
      <c r="E13381" s="12"/>
      <c r="F13381" s="78"/>
      <c r="G13381" s="77"/>
      <c r="H13381" s="79"/>
      <c r="BA13381" s="5" t="str">
        <f t="shared" si="209"/>
        <v/>
      </c>
      <c r="BB13381" s="5" t="str">
        <f>IF(OR($E13381="",$G13381&lt;&gt;"Ativo"),"",IF(COUNTIFS($E$4:$E13381,$E13381,$A$4:$A13381,$A13381,$G$4:$G13381,"Ativo")=1,1,0))</f>
        <v/>
      </c>
      <c r="BC13381" t="str">
        <f>IF(OR($A13381="",$G13381&lt;&gt;"Ativo"),"",IF(COUNTIFS($A$4:$A13381,$A13381,$G$4:$G13381,"Ativo")=1,1,0))</f>
        <v/>
      </c>
    </row>
    <row r="13382" spans="1:55" x14ac:dyDescent="0.3">
      <c r="A13382" s="76"/>
      <c r="B13382" s="104"/>
      <c r="C13382" s="76"/>
      <c r="D13382" s="77"/>
      <c r="E13382" s="12"/>
      <c r="F13382" s="78"/>
      <c r="G13382" s="77"/>
      <c r="H13382" s="79"/>
      <c r="BA13382" s="5" t="str">
        <f t="shared" si="209"/>
        <v/>
      </c>
      <c r="BB13382" s="5" t="str">
        <f>IF(OR($E13382="",$G13382&lt;&gt;"Ativo"),"",IF(COUNTIFS($E$4:$E13382,$E13382,$A$4:$A13382,$A13382,$G$4:$G13382,"Ativo")=1,1,0))</f>
        <v/>
      </c>
      <c r="BC13382" t="str">
        <f>IF(OR($A13382="",$G13382&lt;&gt;"Ativo"),"",IF(COUNTIFS($A$4:$A13382,$A13382,$G$4:$G13382,"Ativo")=1,1,0))</f>
        <v/>
      </c>
    </row>
    <row r="13383" spans="1:55" x14ac:dyDescent="0.3">
      <c r="A13383" s="76"/>
      <c r="B13383" s="104"/>
      <c r="C13383" s="76"/>
      <c r="D13383" s="77"/>
      <c r="E13383" s="12"/>
      <c r="F13383" s="78"/>
      <c r="G13383" s="77"/>
      <c r="H13383" s="79"/>
      <c r="BA13383" s="5" t="str">
        <f t="shared" si="209"/>
        <v/>
      </c>
      <c r="BB13383" s="5" t="str">
        <f>IF(OR($E13383="",$G13383&lt;&gt;"Ativo"),"",IF(COUNTIFS($E$4:$E13383,$E13383,$A$4:$A13383,$A13383,$G$4:$G13383,"Ativo")=1,1,0))</f>
        <v/>
      </c>
      <c r="BC13383" t="str">
        <f>IF(OR($A13383="",$G13383&lt;&gt;"Ativo"),"",IF(COUNTIFS($A$4:$A13383,$A13383,$G$4:$G13383,"Ativo")=1,1,0))</f>
        <v/>
      </c>
    </row>
    <row r="13384" spans="1:55" x14ac:dyDescent="0.3">
      <c r="A13384" s="76"/>
      <c r="B13384" s="104"/>
      <c r="C13384" s="76"/>
      <c r="D13384" s="77"/>
      <c r="E13384" s="12"/>
      <c r="F13384" s="78"/>
      <c r="G13384" s="77"/>
      <c r="H13384" s="79"/>
      <c r="BA13384" s="5" t="str">
        <f t="shared" si="209"/>
        <v/>
      </c>
      <c r="BB13384" s="5" t="str">
        <f>IF(OR($E13384="",$G13384&lt;&gt;"Ativo"),"",IF(COUNTIFS($E$4:$E13384,$E13384,$A$4:$A13384,$A13384,$G$4:$G13384,"Ativo")=1,1,0))</f>
        <v/>
      </c>
      <c r="BC13384" t="str">
        <f>IF(OR($A13384="",$G13384&lt;&gt;"Ativo"),"",IF(COUNTIFS($A$4:$A13384,$A13384,$G$4:$G13384,"Ativo")=1,1,0))</f>
        <v/>
      </c>
    </row>
    <row r="13385" spans="1:55" x14ac:dyDescent="0.3">
      <c r="A13385" s="76"/>
      <c r="B13385" s="104"/>
      <c r="C13385" s="76"/>
      <c r="D13385" s="77"/>
      <c r="E13385" s="12"/>
      <c r="F13385" s="78"/>
      <c r="G13385" s="77"/>
      <c r="H13385" s="79"/>
      <c r="BA13385" s="5" t="str">
        <f t="shared" si="209"/>
        <v/>
      </c>
      <c r="BB13385" s="5" t="str">
        <f>IF(OR($E13385="",$G13385&lt;&gt;"Ativo"),"",IF(COUNTIFS($E$4:$E13385,$E13385,$A$4:$A13385,$A13385,$G$4:$G13385,"Ativo")=1,1,0))</f>
        <v/>
      </c>
      <c r="BC13385" t="str">
        <f>IF(OR($A13385="",$G13385&lt;&gt;"Ativo"),"",IF(COUNTIFS($A$4:$A13385,$A13385,$G$4:$G13385,"Ativo")=1,1,0))</f>
        <v/>
      </c>
    </row>
    <row r="13386" spans="1:55" x14ac:dyDescent="0.3">
      <c r="A13386" s="76"/>
      <c r="B13386" s="104"/>
      <c r="C13386" s="76"/>
      <c r="D13386" s="77"/>
      <c r="E13386" s="12"/>
      <c r="F13386" s="78"/>
      <c r="G13386" s="77"/>
      <c r="H13386" s="79"/>
      <c r="BA13386" s="5" t="str">
        <f t="shared" si="209"/>
        <v/>
      </c>
      <c r="BB13386" s="5" t="str">
        <f>IF(OR($E13386="",$G13386&lt;&gt;"Ativo"),"",IF(COUNTIFS($E$4:$E13386,$E13386,$A$4:$A13386,$A13386,$G$4:$G13386,"Ativo")=1,1,0))</f>
        <v/>
      </c>
      <c r="BC13386" t="str">
        <f>IF(OR($A13386="",$G13386&lt;&gt;"Ativo"),"",IF(COUNTIFS($A$4:$A13386,$A13386,$G$4:$G13386,"Ativo")=1,1,0))</f>
        <v/>
      </c>
    </row>
    <row r="13387" spans="1:55" x14ac:dyDescent="0.3">
      <c r="A13387" s="76"/>
      <c r="B13387" s="104"/>
      <c r="C13387" s="76"/>
      <c r="D13387" s="77"/>
      <c r="E13387" s="12"/>
      <c r="F13387" s="78"/>
      <c r="G13387" s="77"/>
      <c r="H13387" s="79"/>
      <c r="BA13387" s="5" t="str">
        <f t="shared" si="209"/>
        <v/>
      </c>
      <c r="BB13387" s="5" t="str">
        <f>IF(OR($E13387="",$G13387&lt;&gt;"Ativo"),"",IF(COUNTIFS($E$4:$E13387,$E13387,$A$4:$A13387,$A13387,$G$4:$G13387,"Ativo")=1,1,0))</f>
        <v/>
      </c>
      <c r="BC13387" t="str">
        <f>IF(OR($A13387="",$G13387&lt;&gt;"Ativo"),"",IF(COUNTIFS($A$4:$A13387,$A13387,$G$4:$G13387,"Ativo")=1,1,0))</f>
        <v/>
      </c>
    </row>
    <row r="13388" spans="1:55" x14ac:dyDescent="0.3">
      <c r="A13388" s="76"/>
      <c r="B13388" s="104"/>
      <c r="C13388" s="76"/>
      <c r="D13388" s="77"/>
      <c r="E13388" s="12"/>
      <c r="F13388" s="78"/>
      <c r="G13388" s="77"/>
      <c r="H13388" s="79"/>
      <c r="BA13388" s="5" t="str">
        <f t="shared" si="209"/>
        <v/>
      </c>
      <c r="BB13388" s="5" t="str">
        <f>IF(OR($E13388="",$G13388&lt;&gt;"Ativo"),"",IF(COUNTIFS($E$4:$E13388,$E13388,$A$4:$A13388,$A13388,$G$4:$G13388,"Ativo")=1,1,0))</f>
        <v/>
      </c>
      <c r="BC13388" t="str">
        <f>IF(OR($A13388="",$G13388&lt;&gt;"Ativo"),"",IF(COUNTIFS($A$4:$A13388,$A13388,$G$4:$G13388,"Ativo")=1,1,0))</f>
        <v/>
      </c>
    </row>
    <row r="13389" spans="1:55" x14ac:dyDescent="0.3">
      <c r="A13389" s="76"/>
      <c r="B13389" s="104"/>
      <c r="C13389" s="76"/>
      <c r="D13389" s="77"/>
      <c r="E13389" s="12"/>
      <c r="F13389" s="78"/>
      <c r="G13389" s="77"/>
      <c r="H13389" s="79"/>
      <c r="BA13389" s="5" t="str">
        <f t="shared" si="209"/>
        <v/>
      </c>
      <c r="BB13389" s="5" t="str">
        <f>IF(OR($E13389="",$G13389&lt;&gt;"Ativo"),"",IF(COUNTIFS($E$4:$E13389,$E13389,$A$4:$A13389,$A13389,$G$4:$G13389,"Ativo")=1,1,0))</f>
        <v/>
      </c>
      <c r="BC13389" t="str">
        <f>IF(OR($A13389="",$G13389&lt;&gt;"Ativo"),"",IF(COUNTIFS($A$4:$A13389,$A13389,$G$4:$G13389,"Ativo")=1,1,0))</f>
        <v/>
      </c>
    </row>
    <row r="13390" spans="1:55" x14ac:dyDescent="0.3">
      <c r="A13390" s="76"/>
      <c r="B13390" s="104"/>
      <c r="C13390" s="76"/>
      <c r="D13390" s="77"/>
      <c r="E13390" s="12"/>
      <c r="F13390" s="78"/>
      <c r="G13390" s="77"/>
      <c r="H13390" s="79"/>
      <c r="BA13390" s="5" t="str">
        <f t="shared" si="209"/>
        <v/>
      </c>
      <c r="BB13390" s="5" t="str">
        <f>IF(OR($E13390="",$G13390&lt;&gt;"Ativo"),"",IF(COUNTIFS($E$4:$E13390,$E13390,$A$4:$A13390,$A13390,$G$4:$G13390,"Ativo")=1,1,0))</f>
        <v/>
      </c>
      <c r="BC13390" t="str">
        <f>IF(OR($A13390="",$G13390&lt;&gt;"Ativo"),"",IF(COUNTIFS($A$4:$A13390,$A13390,$G$4:$G13390,"Ativo")=1,1,0))</f>
        <v/>
      </c>
    </row>
    <row r="13391" spans="1:55" x14ac:dyDescent="0.3">
      <c r="A13391" s="76"/>
      <c r="B13391" s="104"/>
      <c r="C13391" s="76"/>
      <c r="D13391" s="77"/>
      <c r="E13391" s="12"/>
      <c r="F13391" s="78"/>
      <c r="G13391" s="77"/>
      <c r="H13391" s="79"/>
      <c r="BA13391" s="5" t="str">
        <f t="shared" si="209"/>
        <v/>
      </c>
      <c r="BB13391" s="5" t="str">
        <f>IF(OR($E13391="",$G13391&lt;&gt;"Ativo"),"",IF(COUNTIFS($E$4:$E13391,$E13391,$A$4:$A13391,$A13391,$G$4:$G13391,"Ativo")=1,1,0))</f>
        <v/>
      </c>
      <c r="BC13391" t="str">
        <f>IF(OR($A13391="",$G13391&lt;&gt;"Ativo"),"",IF(COUNTIFS($A$4:$A13391,$A13391,$G$4:$G13391,"Ativo")=1,1,0))</f>
        <v/>
      </c>
    </row>
    <row r="13392" spans="1:55" x14ac:dyDescent="0.3">
      <c r="A13392" s="76"/>
      <c r="B13392" s="104"/>
      <c r="C13392" s="76"/>
      <c r="D13392" s="77"/>
      <c r="E13392" s="12"/>
      <c r="F13392" s="78"/>
      <c r="G13392" s="77"/>
      <c r="H13392" s="79"/>
      <c r="BA13392" s="5" t="str">
        <f t="shared" si="209"/>
        <v/>
      </c>
      <c r="BB13392" s="5" t="str">
        <f>IF(OR($E13392="",$G13392&lt;&gt;"Ativo"),"",IF(COUNTIFS($E$4:$E13392,$E13392,$A$4:$A13392,$A13392,$G$4:$G13392,"Ativo")=1,1,0))</f>
        <v/>
      </c>
      <c r="BC13392" t="str">
        <f>IF(OR($A13392="",$G13392&lt;&gt;"Ativo"),"",IF(COUNTIFS($A$4:$A13392,$A13392,$G$4:$G13392,"Ativo")=1,1,0))</f>
        <v/>
      </c>
    </row>
    <row r="13393" spans="1:55" x14ac:dyDescent="0.3">
      <c r="A13393" s="76"/>
      <c r="B13393" s="104"/>
      <c r="C13393" s="76"/>
      <c r="D13393" s="77"/>
      <c r="E13393" s="12"/>
      <c r="F13393" s="78"/>
      <c r="G13393" s="77"/>
      <c r="H13393" s="79"/>
      <c r="BA13393" s="5" t="str">
        <f t="shared" si="209"/>
        <v/>
      </c>
      <c r="BB13393" s="5" t="str">
        <f>IF(OR($E13393="",$G13393&lt;&gt;"Ativo"),"",IF(COUNTIFS($E$4:$E13393,$E13393,$A$4:$A13393,$A13393,$G$4:$G13393,"Ativo")=1,1,0))</f>
        <v/>
      </c>
      <c r="BC13393" t="str">
        <f>IF(OR($A13393="",$G13393&lt;&gt;"Ativo"),"",IF(COUNTIFS($A$4:$A13393,$A13393,$G$4:$G13393,"Ativo")=1,1,0))</f>
        <v/>
      </c>
    </row>
    <row r="13394" spans="1:55" x14ac:dyDescent="0.3">
      <c r="A13394" s="76"/>
      <c r="B13394" s="104"/>
      <c r="C13394" s="76"/>
      <c r="D13394" s="77"/>
      <c r="E13394" s="12"/>
      <c r="F13394" s="78"/>
      <c r="G13394" s="77"/>
      <c r="H13394" s="79"/>
      <c r="BA13394" s="5" t="str">
        <f t="shared" si="209"/>
        <v/>
      </c>
      <c r="BB13394" s="5" t="str">
        <f>IF(OR($E13394="",$G13394&lt;&gt;"Ativo"),"",IF(COUNTIFS($E$4:$E13394,$E13394,$A$4:$A13394,$A13394,$G$4:$G13394,"Ativo")=1,1,0))</f>
        <v/>
      </c>
      <c r="BC13394" t="str">
        <f>IF(OR($A13394="",$G13394&lt;&gt;"Ativo"),"",IF(COUNTIFS($A$4:$A13394,$A13394,$G$4:$G13394,"Ativo")=1,1,0))</f>
        <v/>
      </c>
    </row>
    <row r="13395" spans="1:55" x14ac:dyDescent="0.3">
      <c r="A13395" s="76"/>
      <c r="B13395" s="104"/>
      <c r="C13395" s="76"/>
      <c r="D13395" s="77"/>
      <c r="E13395" s="12"/>
      <c r="F13395" s="78"/>
      <c r="G13395" s="77"/>
      <c r="H13395" s="79"/>
      <c r="BA13395" s="5" t="str">
        <f t="shared" si="209"/>
        <v/>
      </c>
      <c r="BB13395" s="5" t="str">
        <f>IF(OR($E13395="",$G13395&lt;&gt;"Ativo"),"",IF(COUNTIFS($E$4:$E13395,$E13395,$A$4:$A13395,$A13395,$G$4:$G13395,"Ativo")=1,1,0))</f>
        <v/>
      </c>
      <c r="BC13395" t="str">
        <f>IF(OR($A13395="",$G13395&lt;&gt;"Ativo"),"",IF(COUNTIFS($A$4:$A13395,$A13395,$G$4:$G13395,"Ativo")=1,1,0))</f>
        <v/>
      </c>
    </row>
    <row r="13396" spans="1:55" x14ac:dyDescent="0.3">
      <c r="A13396" s="76"/>
      <c r="B13396" s="104"/>
      <c r="C13396" s="76"/>
      <c r="D13396" s="77"/>
      <c r="E13396" s="12"/>
      <c r="F13396" s="78"/>
      <c r="G13396" s="77"/>
      <c r="H13396" s="79"/>
      <c r="BA13396" s="5" t="str">
        <f t="shared" si="209"/>
        <v/>
      </c>
      <c r="BB13396" s="5" t="str">
        <f>IF(OR($E13396="",$G13396&lt;&gt;"Ativo"),"",IF(COUNTIFS($E$4:$E13396,$E13396,$A$4:$A13396,$A13396,$G$4:$G13396,"Ativo")=1,1,0))</f>
        <v/>
      </c>
      <c r="BC13396" t="str">
        <f>IF(OR($A13396="",$G13396&lt;&gt;"Ativo"),"",IF(COUNTIFS($A$4:$A13396,$A13396,$G$4:$G13396,"Ativo")=1,1,0))</f>
        <v/>
      </c>
    </row>
    <row r="13397" spans="1:55" x14ac:dyDescent="0.3">
      <c r="A13397" s="76"/>
      <c r="B13397" s="104"/>
      <c r="C13397" s="76"/>
      <c r="D13397" s="77"/>
      <c r="E13397" s="12"/>
      <c r="F13397" s="78"/>
      <c r="G13397" s="77"/>
      <c r="H13397" s="79"/>
      <c r="BA13397" s="5" t="str">
        <f t="shared" si="209"/>
        <v/>
      </c>
      <c r="BB13397" s="5" t="str">
        <f>IF(OR($E13397="",$G13397&lt;&gt;"Ativo"),"",IF(COUNTIFS($E$4:$E13397,$E13397,$A$4:$A13397,$A13397,$G$4:$G13397,"Ativo")=1,1,0))</f>
        <v/>
      </c>
      <c r="BC13397" t="str">
        <f>IF(OR($A13397="",$G13397&lt;&gt;"Ativo"),"",IF(COUNTIFS($A$4:$A13397,$A13397,$G$4:$G13397,"Ativo")=1,1,0))</f>
        <v/>
      </c>
    </row>
    <row r="13398" spans="1:55" x14ac:dyDescent="0.3">
      <c r="A13398" s="76"/>
      <c r="B13398" s="104"/>
      <c r="C13398" s="76"/>
      <c r="D13398" s="77"/>
      <c r="E13398" s="12"/>
      <c r="F13398" s="78"/>
      <c r="G13398" s="77"/>
      <c r="H13398" s="79"/>
      <c r="BA13398" s="5" t="str">
        <f t="shared" si="209"/>
        <v/>
      </c>
      <c r="BB13398" s="5" t="str">
        <f>IF(OR($E13398="",$G13398&lt;&gt;"Ativo"),"",IF(COUNTIFS($E$4:$E13398,$E13398,$A$4:$A13398,$A13398,$G$4:$G13398,"Ativo")=1,1,0))</f>
        <v/>
      </c>
      <c r="BC13398" t="str">
        <f>IF(OR($A13398="",$G13398&lt;&gt;"Ativo"),"",IF(COUNTIFS($A$4:$A13398,$A13398,$G$4:$G13398,"Ativo")=1,1,0))</f>
        <v/>
      </c>
    </row>
    <row r="13399" spans="1:55" x14ac:dyDescent="0.3">
      <c r="A13399" s="76"/>
      <c r="B13399" s="104"/>
      <c r="C13399" s="76"/>
      <c r="D13399" s="77"/>
      <c r="E13399" s="12"/>
      <c r="F13399" s="78"/>
      <c r="G13399" s="77"/>
      <c r="H13399" s="79"/>
      <c r="BA13399" s="5" t="str">
        <f t="shared" si="209"/>
        <v/>
      </c>
      <c r="BB13399" s="5" t="str">
        <f>IF(OR($E13399="",$G13399&lt;&gt;"Ativo"),"",IF(COUNTIFS($E$4:$E13399,$E13399,$A$4:$A13399,$A13399,$G$4:$G13399,"Ativo")=1,1,0))</f>
        <v/>
      </c>
      <c r="BC13399" t="str">
        <f>IF(OR($A13399="",$G13399&lt;&gt;"Ativo"),"",IF(COUNTIFS($A$4:$A13399,$A13399,$G$4:$G13399,"Ativo")=1,1,0))</f>
        <v/>
      </c>
    </row>
    <row r="13400" spans="1:55" x14ac:dyDescent="0.3">
      <c r="A13400" s="76"/>
      <c r="B13400" s="104"/>
      <c r="C13400" s="76"/>
      <c r="D13400" s="77"/>
      <c r="E13400" s="12"/>
      <c r="F13400" s="78"/>
      <c r="G13400" s="77"/>
      <c r="H13400" s="79"/>
      <c r="BA13400" s="5" t="str">
        <f t="shared" si="209"/>
        <v/>
      </c>
      <c r="BB13400" s="5" t="str">
        <f>IF(OR($E13400="",$G13400&lt;&gt;"Ativo"),"",IF(COUNTIFS($E$4:$E13400,$E13400,$A$4:$A13400,$A13400,$G$4:$G13400,"Ativo")=1,1,0))</f>
        <v/>
      </c>
      <c r="BC13400" t="str">
        <f>IF(OR($A13400="",$G13400&lt;&gt;"Ativo"),"",IF(COUNTIFS($A$4:$A13400,$A13400,$G$4:$G13400,"Ativo")=1,1,0))</f>
        <v/>
      </c>
    </row>
    <row r="13401" spans="1:55" x14ac:dyDescent="0.3">
      <c r="A13401" s="76"/>
      <c r="B13401" s="104"/>
      <c r="C13401" s="76"/>
      <c r="D13401" s="77"/>
      <c r="E13401" s="12"/>
      <c r="F13401" s="78"/>
      <c r="G13401" s="77"/>
      <c r="H13401" s="79"/>
      <c r="BA13401" s="5" t="str">
        <f t="shared" si="209"/>
        <v/>
      </c>
      <c r="BB13401" s="5" t="str">
        <f>IF(OR($E13401="",$G13401&lt;&gt;"Ativo"),"",IF(COUNTIFS($E$4:$E13401,$E13401,$A$4:$A13401,$A13401,$G$4:$G13401,"Ativo")=1,1,0))</f>
        <v/>
      </c>
      <c r="BC13401" t="str">
        <f>IF(OR($A13401="",$G13401&lt;&gt;"Ativo"),"",IF(COUNTIFS($A$4:$A13401,$A13401,$G$4:$G13401,"Ativo")=1,1,0))</f>
        <v/>
      </c>
    </row>
    <row r="13402" spans="1:55" x14ac:dyDescent="0.3">
      <c r="A13402" s="76"/>
      <c r="B13402" s="104"/>
      <c r="C13402" s="76"/>
      <c r="D13402" s="77"/>
      <c r="E13402" s="12"/>
      <c r="F13402" s="78"/>
      <c r="G13402" s="77"/>
      <c r="H13402" s="79"/>
      <c r="BA13402" s="5" t="str">
        <f t="shared" si="209"/>
        <v/>
      </c>
      <c r="BB13402" s="5" t="str">
        <f>IF(OR($E13402="",$G13402&lt;&gt;"Ativo"),"",IF(COUNTIFS($E$4:$E13402,$E13402,$A$4:$A13402,$A13402,$G$4:$G13402,"Ativo")=1,1,0))</f>
        <v/>
      </c>
      <c r="BC13402" t="str">
        <f>IF(OR($A13402="",$G13402&lt;&gt;"Ativo"),"",IF(COUNTIFS($A$4:$A13402,$A13402,$G$4:$G13402,"Ativo")=1,1,0))</f>
        <v/>
      </c>
    </row>
    <row r="13403" spans="1:55" x14ac:dyDescent="0.3">
      <c r="A13403" s="76"/>
      <c r="B13403" s="104"/>
      <c r="C13403" s="76"/>
      <c r="D13403" s="77"/>
      <c r="E13403" s="12"/>
      <c r="F13403" s="78"/>
      <c r="G13403" s="77"/>
      <c r="H13403" s="79"/>
      <c r="BA13403" s="5" t="str">
        <f t="shared" si="209"/>
        <v/>
      </c>
      <c r="BB13403" s="5" t="str">
        <f>IF(OR($E13403="",$G13403&lt;&gt;"Ativo"),"",IF(COUNTIFS($E$4:$E13403,$E13403,$A$4:$A13403,$A13403,$G$4:$G13403,"Ativo")=1,1,0))</f>
        <v/>
      </c>
      <c r="BC13403" t="str">
        <f>IF(OR($A13403="",$G13403&lt;&gt;"Ativo"),"",IF(COUNTIFS($A$4:$A13403,$A13403,$G$4:$G13403,"Ativo")=1,1,0))</f>
        <v/>
      </c>
    </row>
    <row r="13404" spans="1:55" x14ac:dyDescent="0.3">
      <c r="A13404" s="76"/>
      <c r="B13404" s="104"/>
      <c r="C13404" s="76"/>
      <c r="D13404" s="77"/>
      <c r="E13404" s="12"/>
      <c r="F13404" s="78"/>
      <c r="G13404" s="77"/>
      <c r="H13404" s="79"/>
      <c r="BA13404" s="5" t="str">
        <f t="shared" si="209"/>
        <v/>
      </c>
      <c r="BB13404" s="5" t="str">
        <f>IF(OR($E13404="",$G13404&lt;&gt;"Ativo"),"",IF(COUNTIFS($E$4:$E13404,$E13404,$A$4:$A13404,$A13404,$G$4:$G13404,"Ativo")=1,1,0))</f>
        <v/>
      </c>
      <c r="BC13404" t="str">
        <f>IF(OR($A13404="",$G13404&lt;&gt;"Ativo"),"",IF(COUNTIFS($A$4:$A13404,$A13404,$G$4:$G13404,"Ativo")=1,1,0))</f>
        <v/>
      </c>
    </row>
    <row r="13405" spans="1:55" x14ac:dyDescent="0.3">
      <c r="A13405" s="76"/>
      <c r="B13405" s="104"/>
      <c r="C13405" s="76"/>
      <c r="D13405" s="77"/>
      <c r="E13405" s="12"/>
      <c r="F13405" s="78"/>
      <c r="G13405" s="77"/>
      <c r="H13405" s="79"/>
      <c r="BA13405" s="5" t="str">
        <f t="shared" si="209"/>
        <v/>
      </c>
      <c r="BB13405" s="5" t="str">
        <f>IF(OR($E13405="",$G13405&lt;&gt;"Ativo"),"",IF(COUNTIFS($E$4:$E13405,$E13405,$A$4:$A13405,$A13405,$G$4:$G13405,"Ativo")=1,1,0))</f>
        <v/>
      </c>
      <c r="BC13405" t="str">
        <f>IF(OR($A13405="",$G13405&lt;&gt;"Ativo"),"",IF(COUNTIFS($A$4:$A13405,$A13405,$G$4:$G13405,"Ativo")=1,1,0))</f>
        <v/>
      </c>
    </row>
    <row r="13406" spans="1:55" x14ac:dyDescent="0.3">
      <c r="A13406" s="76"/>
      <c r="B13406" s="104"/>
      <c r="C13406" s="76"/>
      <c r="D13406" s="77"/>
      <c r="E13406" s="12"/>
      <c r="F13406" s="78"/>
      <c r="G13406" s="77"/>
      <c r="H13406" s="79"/>
      <c r="BA13406" s="5" t="str">
        <f t="shared" si="209"/>
        <v/>
      </c>
      <c r="BB13406" s="5" t="str">
        <f>IF(OR($E13406="",$G13406&lt;&gt;"Ativo"),"",IF(COUNTIFS($E$4:$E13406,$E13406,$A$4:$A13406,$A13406,$G$4:$G13406,"Ativo")=1,1,0))</f>
        <v/>
      </c>
      <c r="BC13406" t="str">
        <f>IF(OR($A13406="",$G13406&lt;&gt;"Ativo"),"",IF(COUNTIFS($A$4:$A13406,$A13406,$G$4:$G13406,"Ativo")=1,1,0))</f>
        <v/>
      </c>
    </row>
    <row r="13407" spans="1:55" x14ac:dyDescent="0.3">
      <c r="A13407" s="76"/>
      <c r="B13407" s="104"/>
      <c r="C13407" s="76"/>
      <c r="D13407" s="77"/>
      <c r="E13407" s="12"/>
      <c r="F13407" s="78"/>
      <c r="G13407" s="77"/>
      <c r="H13407" s="79"/>
      <c r="BA13407" s="5" t="str">
        <f t="shared" si="209"/>
        <v/>
      </c>
      <c r="BB13407" s="5" t="str">
        <f>IF(OR($E13407="",$G13407&lt;&gt;"Ativo"),"",IF(COUNTIFS($E$4:$E13407,$E13407,$A$4:$A13407,$A13407,$G$4:$G13407,"Ativo")=1,1,0))</f>
        <v/>
      </c>
      <c r="BC13407" t="str">
        <f>IF(OR($A13407="",$G13407&lt;&gt;"Ativo"),"",IF(COUNTIFS($A$4:$A13407,$A13407,$G$4:$G13407,"Ativo")=1,1,0))</f>
        <v/>
      </c>
    </row>
    <row r="13408" spans="1:55" x14ac:dyDescent="0.3">
      <c r="A13408" s="76"/>
      <c r="B13408" s="104"/>
      <c r="C13408" s="76"/>
      <c r="D13408" s="77"/>
      <c r="E13408" s="12"/>
      <c r="F13408" s="78"/>
      <c r="G13408" s="77"/>
      <c r="H13408" s="79"/>
      <c r="BA13408" s="5" t="str">
        <f t="shared" si="209"/>
        <v/>
      </c>
      <c r="BB13408" s="5" t="str">
        <f>IF(OR($E13408="",$G13408&lt;&gt;"Ativo"),"",IF(COUNTIFS($E$4:$E13408,$E13408,$A$4:$A13408,$A13408,$G$4:$G13408,"Ativo")=1,1,0))</f>
        <v/>
      </c>
      <c r="BC13408" t="str">
        <f>IF(OR($A13408="",$G13408&lt;&gt;"Ativo"),"",IF(COUNTIFS($A$4:$A13408,$A13408,$G$4:$G13408,"Ativo")=1,1,0))</f>
        <v/>
      </c>
    </row>
    <row r="13409" spans="1:55" x14ac:dyDescent="0.3">
      <c r="A13409" s="76"/>
      <c r="B13409" s="104"/>
      <c r="C13409" s="76"/>
      <c r="D13409" s="77"/>
      <c r="E13409" s="12"/>
      <c r="F13409" s="78"/>
      <c r="G13409" s="77"/>
      <c r="H13409" s="79"/>
      <c r="BA13409" s="5" t="str">
        <f t="shared" si="209"/>
        <v/>
      </c>
      <c r="BB13409" s="5" t="str">
        <f>IF(OR($E13409="",$G13409&lt;&gt;"Ativo"),"",IF(COUNTIFS($E$4:$E13409,$E13409,$A$4:$A13409,$A13409,$G$4:$G13409,"Ativo")=1,1,0))</f>
        <v/>
      </c>
      <c r="BC13409" t="str">
        <f>IF(OR($A13409="",$G13409&lt;&gt;"Ativo"),"",IF(COUNTIFS($A$4:$A13409,$A13409,$G$4:$G13409,"Ativo")=1,1,0))</f>
        <v/>
      </c>
    </row>
    <row r="13410" spans="1:55" x14ac:dyDescent="0.3">
      <c r="A13410" s="76"/>
      <c r="B13410" s="104"/>
      <c r="C13410" s="76"/>
      <c r="D13410" s="77"/>
      <c r="E13410" s="12"/>
      <c r="F13410" s="78"/>
      <c r="G13410" s="77"/>
      <c r="H13410" s="79"/>
      <c r="BA13410" s="5" t="str">
        <f t="shared" si="209"/>
        <v/>
      </c>
      <c r="BB13410" s="5" t="str">
        <f>IF(OR($E13410="",$G13410&lt;&gt;"Ativo"),"",IF(COUNTIFS($E$4:$E13410,$E13410,$A$4:$A13410,$A13410,$G$4:$G13410,"Ativo")=1,1,0))</f>
        <v/>
      </c>
      <c r="BC13410" t="str">
        <f>IF(OR($A13410="",$G13410&lt;&gt;"Ativo"),"",IF(COUNTIFS($A$4:$A13410,$A13410,$G$4:$G13410,"Ativo")=1,1,0))</f>
        <v/>
      </c>
    </row>
    <row r="13411" spans="1:55" x14ac:dyDescent="0.3">
      <c r="A13411" s="76"/>
      <c r="B13411" s="104"/>
      <c r="C13411" s="76"/>
      <c r="D13411" s="77"/>
      <c r="E13411" s="12"/>
      <c r="F13411" s="78"/>
      <c r="G13411" s="77"/>
      <c r="H13411" s="79"/>
      <c r="BA13411" s="5" t="str">
        <f t="shared" si="209"/>
        <v/>
      </c>
      <c r="BB13411" s="5" t="str">
        <f>IF(OR($E13411="",$G13411&lt;&gt;"Ativo"),"",IF(COUNTIFS($E$4:$E13411,$E13411,$A$4:$A13411,$A13411,$G$4:$G13411,"Ativo")=1,1,0))</f>
        <v/>
      </c>
      <c r="BC13411" t="str">
        <f>IF(OR($A13411="",$G13411&lt;&gt;"Ativo"),"",IF(COUNTIFS($A$4:$A13411,$A13411,$G$4:$G13411,"Ativo")=1,1,0))</f>
        <v/>
      </c>
    </row>
    <row r="13412" spans="1:55" x14ac:dyDescent="0.3">
      <c r="A13412" s="76"/>
      <c r="B13412" s="104"/>
      <c r="C13412" s="76"/>
      <c r="D13412" s="77"/>
      <c r="E13412" s="12"/>
      <c r="F13412" s="78"/>
      <c r="G13412" s="77"/>
      <c r="H13412" s="79"/>
      <c r="BA13412" s="5" t="str">
        <f t="shared" si="209"/>
        <v/>
      </c>
      <c r="BB13412" s="5" t="str">
        <f>IF(OR($E13412="",$G13412&lt;&gt;"Ativo"),"",IF(COUNTIFS($E$4:$E13412,$E13412,$A$4:$A13412,$A13412,$G$4:$G13412,"Ativo")=1,1,0))</f>
        <v/>
      </c>
      <c r="BC13412" t="str">
        <f>IF(OR($A13412="",$G13412&lt;&gt;"Ativo"),"",IF(COUNTIFS($A$4:$A13412,$A13412,$G$4:$G13412,"Ativo")=1,1,0))</f>
        <v/>
      </c>
    </row>
    <row r="13413" spans="1:55" x14ac:dyDescent="0.3">
      <c r="A13413" s="76"/>
      <c r="B13413" s="104"/>
      <c r="C13413" s="76"/>
      <c r="D13413" s="77"/>
      <c r="E13413" s="12"/>
      <c r="F13413" s="78"/>
      <c r="G13413" s="77"/>
      <c r="H13413" s="79"/>
      <c r="BA13413" s="5" t="str">
        <f t="shared" si="209"/>
        <v/>
      </c>
      <c r="BB13413" s="5" t="str">
        <f>IF(OR($E13413="",$G13413&lt;&gt;"Ativo"),"",IF(COUNTIFS($E$4:$E13413,$E13413,$A$4:$A13413,$A13413,$G$4:$G13413,"Ativo")=1,1,0))</f>
        <v/>
      </c>
      <c r="BC13413" t="str">
        <f>IF(OR($A13413="",$G13413&lt;&gt;"Ativo"),"",IF(COUNTIFS($A$4:$A13413,$A13413,$G$4:$G13413,"Ativo")=1,1,0))</f>
        <v/>
      </c>
    </row>
    <row r="13414" spans="1:55" x14ac:dyDescent="0.3">
      <c r="A13414" s="76"/>
      <c r="B13414" s="104"/>
      <c r="C13414" s="76"/>
      <c r="D13414" s="77"/>
      <c r="E13414" s="12"/>
      <c r="F13414" s="78"/>
      <c r="G13414" s="77"/>
      <c r="H13414" s="79"/>
      <c r="BA13414" s="5" t="str">
        <f t="shared" si="209"/>
        <v/>
      </c>
      <c r="BB13414" s="5" t="str">
        <f>IF(OR($E13414="",$G13414&lt;&gt;"Ativo"),"",IF(COUNTIFS($E$4:$E13414,$E13414,$A$4:$A13414,$A13414,$G$4:$G13414,"Ativo")=1,1,0))</f>
        <v/>
      </c>
      <c r="BC13414" t="str">
        <f>IF(OR($A13414="",$G13414&lt;&gt;"Ativo"),"",IF(COUNTIFS($A$4:$A13414,$A13414,$G$4:$G13414,"Ativo")=1,1,0))</f>
        <v/>
      </c>
    </row>
    <row r="13415" spans="1:55" x14ac:dyDescent="0.3">
      <c r="A13415" s="76"/>
      <c r="B13415" s="104"/>
      <c r="C13415" s="76"/>
      <c r="D13415" s="77"/>
      <c r="E13415" s="12"/>
      <c r="F13415" s="78"/>
      <c r="G13415" s="77"/>
      <c r="H13415" s="79"/>
      <c r="BA13415" s="5" t="str">
        <f t="shared" si="209"/>
        <v/>
      </c>
      <c r="BB13415" s="5" t="str">
        <f>IF(OR($E13415="",$G13415&lt;&gt;"Ativo"),"",IF(COUNTIFS($E$4:$E13415,$E13415,$A$4:$A13415,$A13415,$G$4:$G13415,"Ativo")=1,1,0))</f>
        <v/>
      </c>
      <c r="BC13415" t="str">
        <f>IF(OR($A13415="",$G13415&lt;&gt;"Ativo"),"",IF(COUNTIFS($A$4:$A13415,$A13415,$G$4:$G13415,"Ativo")=1,1,0))</f>
        <v/>
      </c>
    </row>
    <row r="13416" spans="1:55" x14ac:dyDescent="0.3">
      <c r="A13416" s="76"/>
      <c r="B13416" s="104"/>
      <c r="C13416" s="76"/>
      <c r="D13416" s="77"/>
      <c r="E13416" s="12"/>
      <c r="F13416" s="78"/>
      <c r="G13416" s="77"/>
      <c r="H13416" s="79"/>
      <c r="BA13416" s="5" t="str">
        <f t="shared" si="209"/>
        <v/>
      </c>
      <c r="BB13416" s="5" t="str">
        <f>IF(OR($E13416="",$G13416&lt;&gt;"Ativo"),"",IF(COUNTIFS($E$4:$E13416,$E13416,$A$4:$A13416,$A13416,$G$4:$G13416,"Ativo")=1,1,0))</f>
        <v/>
      </c>
      <c r="BC13416" t="str">
        <f>IF(OR($A13416="",$G13416&lt;&gt;"Ativo"),"",IF(COUNTIFS($A$4:$A13416,$A13416,$G$4:$G13416,"Ativo")=1,1,0))</f>
        <v/>
      </c>
    </row>
    <row r="13417" spans="1:55" x14ac:dyDescent="0.3">
      <c r="A13417" s="76"/>
      <c r="B13417" s="104"/>
      <c r="C13417" s="76"/>
      <c r="D13417" s="77"/>
      <c r="E13417" s="12"/>
      <c r="F13417" s="78"/>
      <c r="G13417" s="77"/>
      <c r="H13417" s="79"/>
      <c r="BA13417" s="5" t="str">
        <f t="shared" si="209"/>
        <v/>
      </c>
      <c r="BB13417" s="5" t="str">
        <f>IF(OR($E13417="",$G13417&lt;&gt;"Ativo"),"",IF(COUNTIFS($E$4:$E13417,$E13417,$A$4:$A13417,$A13417,$G$4:$G13417,"Ativo")=1,1,0))</f>
        <v/>
      </c>
      <c r="BC13417" t="str">
        <f>IF(OR($A13417="",$G13417&lt;&gt;"Ativo"),"",IF(COUNTIFS($A$4:$A13417,$A13417,$G$4:$G13417,"Ativo")=1,1,0))</f>
        <v/>
      </c>
    </row>
    <row r="13418" spans="1:55" x14ac:dyDescent="0.3">
      <c r="A13418" s="76"/>
      <c r="B13418" s="104"/>
      <c r="C13418" s="76"/>
      <c r="D13418" s="77"/>
      <c r="E13418" s="12"/>
      <c r="F13418" s="78"/>
      <c r="G13418" s="77"/>
      <c r="H13418" s="79"/>
      <c r="BA13418" s="5" t="str">
        <f t="shared" si="209"/>
        <v/>
      </c>
      <c r="BB13418" s="5" t="str">
        <f>IF(OR($E13418="",$G13418&lt;&gt;"Ativo"),"",IF(COUNTIFS($E$4:$E13418,$E13418,$A$4:$A13418,$A13418,$G$4:$G13418,"Ativo")=1,1,0))</f>
        <v/>
      </c>
      <c r="BC13418" t="str">
        <f>IF(OR($A13418="",$G13418&lt;&gt;"Ativo"),"",IF(COUNTIFS($A$4:$A13418,$A13418,$G$4:$G13418,"Ativo")=1,1,0))</f>
        <v/>
      </c>
    </row>
    <row r="13419" spans="1:55" x14ac:dyDescent="0.3">
      <c r="A13419" s="76"/>
      <c r="B13419" s="104"/>
      <c r="C13419" s="76"/>
      <c r="D13419" s="77"/>
      <c r="E13419" s="12"/>
      <c r="F13419" s="78"/>
      <c r="G13419" s="77"/>
      <c r="H13419" s="79"/>
      <c r="BA13419" s="5" t="str">
        <f t="shared" si="209"/>
        <v/>
      </c>
      <c r="BB13419" s="5" t="str">
        <f>IF(OR($E13419="",$G13419&lt;&gt;"Ativo"),"",IF(COUNTIFS($E$4:$E13419,$E13419,$A$4:$A13419,$A13419,$G$4:$G13419,"Ativo")=1,1,0))</f>
        <v/>
      </c>
      <c r="BC13419" t="str">
        <f>IF(OR($A13419="",$G13419&lt;&gt;"Ativo"),"",IF(COUNTIFS($A$4:$A13419,$A13419,$G$4:$G13419,"Ativo")=1,1,0))</f>
        <v/>
      </c>
    </row>
    <row r="13420" spans="1:55" x14ac:dyDescent="0.3">
      <c r="A13420" s="76"/>
      <c r="B13420" s="104"/>
      <c r="C13420" s="76"/>
      <c r="D13420" s="77"/>
      <c r="E13420" s="12"/>
      <c r="F13420" s="78"/>
      <c r="G13420" s="77"/>
      <c r="H13420" s="79"/>
      <c r="BA13420" s="5" t="str">
        <f t="shared" si="209"/>
        <v/>
      </c>
      <c r="BB13420" s="5" t="str">
        <f>IF(OR($E13420="",$G13420&lt;&gt;"Ativo"),"",IF(COUNTIFS($E$4:$E13420,$E13420,$A$4:$A13420,$A13420,$G$4:$G13420,"Ativo")=1,1,0))</f>
        <v/>
      </c>
      <c r="BC13420" t="str">
        <f>IF(OR($A13420="",$G13420&lt;&gt;"Ativo"),"",IF(COUNTIFS($A$4:$A13420,$A13420,$G$4:$G13420,"Ativo")=1,1,0))</f>
        <v/>
      </c>
    </row>
    <row r="13421" spans="1:55" x14ac:dyDescent="0.3">
      <c r="A13421" s="76"/>
      <c r="B13421" s="104"/>
      <c r="C13421" s="76"/>
      <c r="D13421" s="77"/>
      <c r="E13421" s="12"/>
      <c r="F13421" s="78"/>
      <c r="G13421" s="77"/>
      <c r="H13421" s="79"/>
      <c r="BA13421" s="5" t="str">
        <f t="shared" si="209"/>
        <v/>
      </c>
      <c r="BB13421" s="5" t="str">
        <f>IF(OR($E13421="",$G13421&lt;&gt;"Ativo"),"",IF(COUNTIFS($E$4:$E13421,$E13421,$A$4:$A13421,$A13421,$G$4:$G13421,"Ativo")=1,1,0))</f>
        <v/>
      </c>
      <c r="BC13421" t="str">
        <f>IF(OR($A13421="",$G13421&lt;&gt;"Ativo"),"",IF(COUNTIFS($A$4:$A13421,$A13421,$G$4:$G13421,"Ativo")=1,1,0))</f>
        <v/>
      </c>
    </row>
    <row r="13422" spans="1:55" x14ac:dyDescent="0.3">
      <c r="A13422" s="76"/>
      <c r="B13422" s="104"/>
      <c r="C13422" s="76"/>
      <c r="D13422" s="77"/>
      <c r="E13422" s="12"/>
      <c r="F13422" s="78"/>
      <c r="G13422" s="77"/>
      <c r="H13422" s="79"/>
      <c r="BA13422" s="5" t="str">
        <f t="shared" si="209"/>
        <v/>
      </c>
      <c r="BB13422" s="5" t="str">
        <f>IF(OR($E13422="",$G13422&lt;&gt;"Ativo"),"",IF(COUNTIFS($E$4:$E13422,$E13422,$A$4:$A13422,$A13422,$G$4:$G13422,"Ativo")=1,1,0))</f>
        <v/>
      </c>
      <c r="BC13422" t="str">
        <f>IF(OR($A13422="",$G13422&lt;&gt;"Ativo"),"",IF(COUNTIFS($A$4:$A13422,$A13422,$G$4:$G13422,"Ativo")=1,1,0))</f>
        <v/>
      </c>
    </row>
    <row r="13423" spans="1:55" x14ac:dyDescent="0.3">
      <c r="A13423" s="76"/>
      <c r="B13423" s="104"/>
      <c r="C13423" s="76"/>
      <c r="D13423" s="77"/>
      <c r="E13423" s="12"/>
      <c r="F13423" s="78"/>
      <c r="G13423" s="77"/>
      <c r="H13423" s="79"/>
      <c r="BA13423" s="5" t="str">
        <f t="shared" si="209"/>
        <v/>
      </c>
      <c r="BB13423" s="5" t="str">
        <f>IF(OR($E13423="",$G13423&lt;&gt;"Ativo"),"",IF(COUNTIFS($E$4:$E13423,$E13423,$A$4:$A13423,$A13423,$G$4:$G13423,"Ativo")=1,1,0))</f>
        <v/>
      </c>
      <c r="BC13423" t="str">
        <f>IF(OR($A13423="",$G13423&lt;&gt;"Ativo"),"",IF(COUNTIFS($A$4:$A13423,$A13423,$G$4:$G13423,"Ativo")=1,1,0))</f>
        <v/>
      </c>
    </row>
    <row r="13424" spans="1:55" x14ac:dyDescent="0.3">
      <c r="A13424" s="76"/>
      <c r="B13424" s="104"/>
      <c r="C13424" s="76"/>
      <c r="D13424" s="77"/>
      <c r="E13424" s="12"/>
      <c r="F13424" s="78"/>
      <c r="G13424" s="77"/>
      <c r="H13424" s="79"/>
      <c r="BA13424" s="5" t="str">
        <f t="shared" si="209"/>
        <v/>
      </c>
      <c r="BB13424" s="5" t="str">
        <f>IF(OR($E13424="",$G13424&lt;&gt;"Ativo"),"",IF(COUNTIFS($E$4:$E13424,$E13424,$A$4:$A13424,$A13424,$G$4:$G13424,"Ativo")=1,1,0))</f>
        <v/>
      </c>
      <c r="BC13424" t="str">
        <f>IF(OR($A13424="",$G13424&lt;&gt;"Ativo"),"",IF(COUNTIFS($A$4:$A13424,$A13424,$G$4:$G13424,"Ativo")=1,1,0))</f>
        <v/>
      </c>
    </row>
    <row r="13425" spans="1:55" x14ac:dyDescent="0.3">
      <c r="A13425" s="76"/>
      <c r="B13425" s="104"/>
      <c r="C13425" s="76"/>
      <c r="D13425" s="77"/>
      <c r="E13425" s="12"/>
      <c r="F13425" s="78"/>
      <c r="G13425" s="77"/>
      <c r="H13425" s="79"/>
      <c r="BA13425" s="5" t="str">
        <f t="shared" si="209"/>
        <v/>
      </c>
      <c r="BB13425" s="5" t="str">
        <f>IF(OR($E13425="",$G13425&lt;&gt;"Ativo"),"",IF(COUNTIFS($E$4:$E13425,$E13425,$A$4:$A13425,$A13425,$G$4:$G13425,"Ativo")=1,1,0))</f>
        <v/>
      </c>
      <c r="BC13425" t="str">
        <f>IF(OR($A13425="",$G13425&lt;&gt;"Ativo"),"",IF(COUNTIFS($A$4:$A13425,$A13425,$G$4:$G13425,"Ativo")=1,1,0))</f>
        <v/>
      </c>
    </row>
    <row r="13426" spans="1:55" x14ac:dyDescent="0.3">
      <c r="A13426" s="76"/>
      <c r="B13426" s="104"/>
      <c r="C13426" s="76"/>
      <c r="D13426" s="77"/>
      <c r="E13426" s="12"/>
      <c r="F13426" s="78"/>
      <c r="G13426" s="77"/>
      <c r="H13426" s="79"/>
      <c r="BA13426" s="5" t="str">
        <f t="shared" si="209"/>
        <v/>
      </c>
      <c r="BB13426" s="5" t="str">
        <f>IF(OR($E13426="",$G13426&lt;&gt;"Ativo"),"",IF(COUNTIFS($E$4:$E13426,$E13426,$A$4:$A13426,$A13426,$G$4:$G13426,"Ativo")=1,1,0))</f>
        <v/>
      </c>
      <c r="BC13426" t="str">
        <f>IF(OR($A13426="",$G13426&lt;&gt;"Ativo"),"",IF(COUNTIFS($A$4:$A13426,$A13426,$G$4:$G13426,"Ativo")=1,1,0))</f>
        <v/>
      </c>
    </row>
    <row r="13427" spans="1:55" x14ac:dyDescent="0.3">
      <c r="A13427" s="76"/>
      <c r="B13427" s="104"/>
      <c r="C13427" s="76"/>
      <c r="D13427" s="77"/>
      <c r="E13427" s="12"/>
      <c r="F13427" s="78"/>
      <c r="G13427" s="77"/>
      <c r="H13427" s="79"/>
      <c r="BA13427" s="5" t="str">
        <f t="shared" si="209"/>
        <v/>
      </c>
      <c r="BB13427" s="5" t="str">
        <f>IF(OR($E13427="",$G13427&lt;&gt;"Ativo"),"",IF(COUNTIFS($E$4:$E13427,$E13427,$A$4:$A13427,$A13427,$G$4:$G13427,"Ativo")=1,1,0))</f>
        <v/>
      </c>
      <c r="BC13427" t="str">
        <f>IF(OR($A13427="",$G13427&lt;&gt;"Ativo"),"",IF(COUNTIFS($A$4:$A13427,$A13427,$G$4:$G13427,"Ativo")=1,1,0))</f>
        <v/>
      </c>
    </row>
    <row r="13428" spans="1:55" x14ac:dyDescent="0.3">
      <c r="A13428" s="76"/>
      <c r="B13428" s="104"/>
      <c r="C13428" s="76"/>
      <c r="D13428" s="77"/>
      <c r="E13428" s="12"/>
      <c r="F13428" s="78"/>
      <c r="G13428" s="77"/>
      <c r="H13428" s="79"/>
      <c r="BA13428" s="5" t="str">
        <f t="shared" si="209"/>
        <v/>
      </c>
      <c r="BB13428" s="5" t="str">
        <f>IF(OR($E13428="",$G13428&lt;&gt;"Ativo"),"",IF(COUNTIFS($E$4:$E13428,$E13428,$A$4:$A13428,$A13428,$G$4:$G13428,"Ativo")=1,1,0))</f>
        <v/>
      </c>
      <c r="BC13428" t="str">
        <f>IF(OR($A13428="",$G13428&lt;&gt;"Ativo"),"",IF(COUNTIFS($A$4:$A13428,$A13428,$G$4:$G13428,"Ativo")=1,1,0))</f>
        <v/>
      </c>
    </row>
    <row r="13429" spans="1:55" x14ac:dyDescent="0.3">
      <c r="A13429" s="76"/>
      <c r="B13429" s="104"/>
      <c r="C13429" s="76"/>
      <c r="D13429" s="77"/>
      <c r="E13429" s="12"/>
      <c r="F13429" s="78"/>
      <c r="G13429" s="77"/>
      <c r="H13429" s="79"/>
      <c r="BA13429" s="5" t="str">
        <f t="shared" si="209"/>
        <v/>
      </c>
      <c r="BB13429" s="5" t="str">
        <f>IF(OR($E13429="",$G13429&lt;&gt;"Ativo"),"",IF(COUNTIFS($E$4:$E13429,$E13429,$A$4:$A13429,$A13429,$G$4:$G13429,"Ativo")=1,1,0))</f>
        <v/>
      </c>
      <c r="BC13429" t="str">
        <f>IF(OR($A13429="",$G13429&lt;&gt;"Ativo"),"",IF(COUNTIFS($A$4:$A13429,$A13429,$G$4:$G13429,"Ativo")=1,1,0))</f>
        <v/>
      </c>
    </row>
    <row r="13430" spans="1:55" x14ac:dyDescent="0.3">
      <c r="A13430" s="76"/>
      <c r="B13430" s="104"/>
      <c r="C13430" s="76"/>
      <c r="D13430" s="77"/>
      <c r="E13430" s="12"/>
      <c r="F13430" s="78"/>
      <c r="G13430" s="77"/>
      <c r="H13430" s="79"/>
      <c r="BA13430" s="5" t="str">
        <f t="shared" si="209"/>
        <v/>
      </c>
      <c r="BB13430" s="5" t="str">
        <f>IF(OR($E13430="",$G13430&lt;&gt;"Ativo"),"",IF(COUNTIFS($E$4:$E13430,$E13430,$A$4:$A13430,$A13430,$G$4:$G13430,"Ativo")=1,1,0))</f>
        <v/>
      </c>
      <c r="BC13430" t="str">
        <f>IF(OR($A13430="",$G13430&lt;&gt;"Ativo"),"",IF(COUNTIFS($A$4:$A13430,$A13430,$G$4:$G13430,"Ativo")=1,1,0))</f>
        <v/>
      </c>
    </row>
    <row r="13431" spans="1:55" x14ac:dyDescent="0.3">
      <c r="A13431" s="76"/>
      <c r="B13431" s="104"/>
      <c r="C13431" s="76"/>
      <c r="D13431" s="77"/>
      <c r="E13431" s="12"/>
      <c r="F13431" s="78"/>
      <c r="G13431" s="77"/>
      <c r="H13431" s="79"/>
      <c r="BA13431" s="5" t="str">
        <f t="shared" si="209"/>
        <v/>
      </c>
      <c r="BB13431" s="5" t="str">
        <f>IF(OR($E13431="",$G13431&lt;&gt;"Ativo"),"",IF(COUNTIFS($E$4:$E13431,$E13431,$A$4:$A13431,$A13431,$G$4:$G13431,"Ativo")=1,1,0))</f>
        <v/>
      </c>
      <c r="BC13431" t="str">
        <f>IF(OR($A13431="",$G13431&lt;&gt;"Ativo"),"",IF(COUNTIFS($A$4:$A13431,$A13431,$G$4:$G13431,"Ativo")=1,1,0))</f>
        <v/>
      </c>
    </row>
    <row r="13432" spans="1:55" x14ac:dyDescent="0.3">
      <c r="A13432" s="76"/>
      <c r="B13432" s="104"/>
      <c r="C13432" s="76"/>
      <c r="D13432" s="77"/>
      <c r="E13432" s="12"/>
      <c r="F13432" s="78"/>
      <c r="G13432" s="77"/>
      <c r="H13432" s="79"/>
      <c r="BA13432" s="5" t="str">
        <f t="shared" si="209"/>
        <v/>
      </c>
      <c r="BB13432" s="5" t="str">
        <f>IF(OR($E13432="",$G13432&lt;&gt;"Ativo"),"",IF(COUNTIFS($E$4:$E13432,$E13432,$A$4:$A13432,$A13432,$G$4:$G13432,"Ativo")=1,1,0))</f>
        <v/>
      </c>
      <c r="BC13432" t="str">
        <f>IF(OR($A13432="",$G13432&lt;&gt;"Ativo"),"",IF(COUNTIFS($A$4:$A13432,$A13432,$G$4:$G13432,"Ativo")=1,1,0))</f>
        <v/>
      </c>
    </row>
    <row r="13433" spans="1:55" x14ac:dyDescent="0.3">
      <c r="A13433" s="76"/>
      <c r="B13433" s="104"/>
      <c r="C13433" s="76"/>
      <c r="D13433" s="77"/>
      <c r="E13433" s="12"/>
      <c r="F13433" s="78"/>
      <c r="G13433" s="77"/>
      <c r="H13433" s="79"/>
      <c r="BA13433" s="5" t="str">
        <f t="shared" si="209"/>
        <v/>
      </c>
      <c r="BB13433" s="5" t="str">
        <f>IF(OR($E13433="",$G13433&lt;&gt;"Ativo"),"",IF(COUNTIFS($E$4:$E13433,$E13433,$A$4:$A13433,$A13433,$G$4:$G13433,"Ativo")=1,1,0))</f>
        <v/>
      </c>
      <c r="BC13433" t="str">
        <f>IF(OR($A13433="",$G13433&lt;&gt;"Ativo"),"",IF(COUNTIFS($A$4:$A13433,$A13433,$G$4:$G13433,"Ativo")=1,1,0))</f>
        <v/>
      </c>
    </row>
    <row r="13434" spans="1:55" x14ac:dyDescent="0.3">
      <c r="A13434" s="76"/>
      <c r="B13434" s="104"/>
      <c r="C13434" s="76"/>
      <c r="D13434" s="77"/>
      <c r="E13434" s="12"/>
      <c r="F13434" s="78"/>
      <c r="G13434" s="77"/>
      <c r="H13434" s="79"/>
      <c r="BA13434" s="5" t="str">
        <f t="shared" si="209"/>
        <v/>
      </c>
      <c r="BB13434" s="5" t="str">
        <f>IF(OR($E13434="",$G13434&lt;&gt;"Ativo"),"",IF(COUNTIFS($E$4:$E13434,$E13434,$A$4:$A13434,$A13434,$G$4:$G13434,"Ativo")=1,1,0))</f>
        <v/>
      </c>
      <c r="BC13434" t="str">
        <f>IF(OR($A13434="",$G13434&lt;&gt;"Ativo"),"",IF(COUNTIFS($A$4:$A13434,$A13434,$G$4:$G13434,"Ativo")=1,1,0))</f>
        <v/>
      </c>
    </row>
    <row r="13435" spans="1:55" x14ac:dyDescent="0.3">
      <c r="A13435" s="76"/>
      <c r="B13435" s="104"/>
      <c r="C13435" s="76"/>
      <c r="D13435" s="77"/>
      <c r="E13435" s="12"/>
      <c r="F13435" s="78"/>
      <c r="G13435" s="77"/>
      <c r="H13435" s="79"/>
      <c r="BA13435" s="5" t="str">
        <f t="shared" si="209"/>
        <v/>
      </c>
      <c r="BB13435" s="5" t="str">
        <f>IF(OR($E13435="",$G13435&lt;&gt;"Ativo"),"",IF(COUNTIFS($E$4:$E13435,$E13435,$A$4:$A13435,$A13435,$G$4:$G13435,"Ativo")=1,1,0))</f>
        <v/>
      </c>
      <c r="BC13435" t="str">
        <f>IF(OR($A13435="",$G13435&lt;&gt;"Ativo"),"",IF(COUNTIFS($A$4:$A13435,$A13435,$G$4:$G13435,"Ativo")=1,1,0))</f>
        <v/>
      </c>
    </row>
    <row r="13436" spans="1:55" x14ac:dyDescent="0.3">
      <c r="A13436" s="76"/>
      <c r="B13436" s="104"/>
      <c r="C13436" s="76"/>
      <c r="D13436" s="77"/>
      <c r="E13436" s="12"/>
      <c r="F13436" s="78"/>
      <c r="G13436" s="77"/>
      <c r="H13436" s="79"/>
      <c r="BA13436" s="5" t="str">
        <f t="shared" si="209"/>
        <v/>
      </c>
      <c r="BB13436" s="5" t="str">
        <f>IF(OR($E13436="",$G13436&lt;&gt;"Ativo"),"",IF(COUNTIFS($E$4:$E13436,$E13436,$A$4:$A13436,$A13436,$G$4:$G13436,"Ativo")=1,1,0))</f>
        <v/>
      </c>
      <c r="BC13436" t="str">
        <f>IF(OR($A13436="",$G13436&lt;&gt;"Ativo"),"",IF(COUNTIFS($A$4:$A13436,$A13436,$G$4:$G13436,"Ativo")=1,1,0))</f>
        <v/>
      </c>
    </row>
    <row r="13437" spans="1:55" x14ac:dyDescent="0.3">
      <c r="A13437" s="76"/>
      <c r="B13437" s="104"/>
      <c r="C13437" s="76"/>
      <c r="D13437" s="77"/>
      <c r="E13437" s="12"/>
      <c r="F13437" s="78"/>
      <c r="G13437" s="77"/>
      <c r="H13437" s="79"/>
      <c r="BA13437" s="5" t="str">
        <f t="shared" si="209"/>
        <v/>
      </c>
      <c r="BB13437" s="5" t="str">
        <f>IF(OR($E13437="",$G13437&lt;&gt;"Ativo"),"",IF(COUNTIFS($E$4:$E13437,$E13437,$A$4:$A13437,$A13437,$G$4:$G13437,"Ativo")=1,1,0))</f>
        <v/>
      </c>
      <c r="BC13437" t="str">
        <f>IF(OR($A13437="",$G13437&lt;&gt;"Ativo"),"",IF(COUNTIFS($A$4:$A13437,$A13437,$G$4:$G13437,"Ativo")=1,1,0))</f>
        <v/>
      </c>
    </row>
    <row r="13438" spans="1:55" x14ac:dyDescent="0.3">
      <c r="A13438" s="76"/>
      <c r="B13438" s="104"/>
      <c r="C13438" s="76"/>
      <c r="D13438" s="77"/>
      <c r="E13438" s="12"/>
      <c r="F13438" s="78"/>
      <c r="G13438" s="77"/>
      <c r="H13438" s="79"/>
      <c r="BA13438" s="5" t="str">
        <f t="shared" si="209"/>
        <v/>
      </c>
      <c r="BB13438" s="5" t="str">
        <f>IF(OR($E13438="",$G13438&lt;&gt;"Ativo"),"",IF(COUNTIFS($E$4:$E13438,$E13438,$A$4:$A13438,$A13438,$G$4:$G13438,"Ativo")=1,1,0))</f>
        <v/>
      </c>
      <c r="BC13438" t="str">
        <f>IF(OR($A13438="",$G13438&lt;&gt;"Ativo"),"",IF(COUNTIFS($A$4:$A13438,$A13438,$G$4:$G13438,"Ativo")=1,1,0))</f>
        <v/>
      </c>
    </row>
    <row r="13439" spans="1:55" x14ac:dyDescent="0.3">
      <c r="A13439" s="76"/>
      <c r="B13439" s="104"/>
      <c r="C13439" s="76"/>
      <c r="D13439" s="77"/>
      <c r="E13439" s="12"/>
      <c r="F13439" s="78"/>
      <c r="G13439" s="77"/>
      <c r="H13439" s="79"/>
      <c r="BA13439" s="5" t="str">
        <f t="shared" si="209"/>
        <v/>
      </c>
      <c r="BB13439" s="5" t="str">
        <f>IF(OR($E13439="",$G13439&lt;&gt;"Ativo"),"",IF(COUNTIFS($E$4:$E13439,$E13439,$A$4:$A13439,$A13439,$G$4:$G13439,"Ativo")=1,1,0))</f>
        <v/>
      </c>
      <c r="BC13439" t="str">
        <f>IF(OR($A13439="",$G13439&lt;&gt;"Ativo"),"",IF(COUNTIFS($A$4:$A13439,$A13439,$G$4:$G13439,"Ativo")=1,1,0))</f>
        <v/>
      </c>
    </row>
    <row r="13440" spans="1:55" x14ac:dyDescent="0.3">
      <c r="A13440" s="76"/>
      <c r="B13440" s="104"/>
      <c r="C13440" s="76"/>
      <c r="D13440" s="77"/>
      <c r="E13440" s="12"/>
      <c r="F13440" s="78"/>
      <c r="G13440" s="77"/>
      <c r="H13440" s="79"/>
      <c r="BA13440" s="5" t="str">
        <f t="shared" si="209"/>
        <v/>
      </c>
      <c r="BB13440" s="5" t="str">
        <f>IF(OR($E13440="",$G13440&lt;&gt;"Ativo"),"",IF(COUNTIFS($E$4:$E13440,$E13440,$A$4:$A13440,$A13440,$G$4:$G13440,"Ativo")=1,1,0))</f>
        <v/>
      </c>
      <c r="BC13440" t="str">
        <f>IF(OR($A13440="",$G13440&lt;&gt;"Ativo"),"",IF(COUNTIFS($A$4:$A13440,$A13440,$G$4:$G13440,"Ativo")=1,1,0))</f>
        <v/>
      </c>
    </row>
    <row r="13441" spans="1:55" x14ac:dyDescent="0.3">
      <c r="A13441" s="76"/>
      <c r="B13441" s="104"/>
      <c r="C13441" s="76"/>
      <c r="D13441" s="77"/>
      <c r="E13441" s="12"/>
      <c r="F13441" s="78"/>
      <c r="G13441" s="77"/>
      <c r="H13441" s="79"/>
      <c r="BA13441" s="5" t="str">
        <f t="shared" si="209"/>
        <v/>
      </c>
      <c r="BB13441" s="5" t="str">
        <f>IF(OR($E13441="",$G13441&lt;&gt;"Ativo"),"",IF(COUNTIFS($E$4:$E13441,$E13441,$A$4:$A13441,$A13441,$G$4:$G13441,"Ativo")=1,1,0))</f>
        <v/>
      </c>
      <c r="BC13441" t="str">
        <f>IF(OR($A13441="",$G13441&lt;&gt;"Ativo"),"",IF(COUNTIFS($A$4:$A13441,$A13441,$G$4:$G13441,"Ativo")=1,1,0))</f>
        <v/>
      </c>
    </row>
    <row r="13442" spans="1:55" x14ac:dyDescent="0.3">
      <c r="A13442" s="76"/>
      <c r="B13442" s="104"/>
      <c r="C13442" s="76"/>
      <c r="D13442" s="77"/>
      <c r="E13442" s="12"/>
      <c r="F13442" s="78"/>
      <c r="G13442" s="77"/>
      <c r="H13442" s="79"/>
      <c r="BA13442" s="5" t="str">
        <f t="shared" si="209"/>
        <v/>
      </c>
      <c r="BB13442" s="5" t="str">
        <f>IF(OR($E13442="",$G13442&lt;&gt;"Ativo"),"",IF(COUNTIFS($E$4:$E13442,$E13442,$A$4:$A13442,$A13442,$G$4:$G13442,"Ativo")=1,1,0))</f>
        <v/>
      </c>
      <c r="BC13442" t="str">
        <f>IF(OR($A13442="",$G13442&lt;&gt;"Ativo"),"",IF(COUNTIFS($A$4:$A13442,$A13442,$G$4:$G13442,"Ativo")=1,1,0))</f>
        <v/>
      </c>
    </row>
    <row r="13443" spans="1:55" x14ac:dyDescent="0.3">
      <c r="A13443" s="76"/>
      <c r="B13443" s="104"/>
      <c r="C13443" s="76"/>
      <c r="D13443" s="77"/>
      <c r="E13443" s="12"/>
      <c r="F13443" s="78"/>
      <c r="G13443" s="77"/>
      <c r="H13443" s="79"/>
      <c r="BA13443" s="5" t="str">
        <f t="shared" si="209"/>
        <v/>
      </c>
      <c r="BB13443" s="5" t="str">
        <f>IF(OR($E13443="",$G13443&lt;&gt;"Ativo"),"",IF(COUNTIFS($E$4:$E13443,$E13443,$A$4:$A13443,$A13443,$G$4:$G13443,"Ativo")=1,1,0))</f>
        <v/>
      </c>
      <c r="BC13443" t="str">
        <f>IF(OR($A13443="",$G13443&lt;&gt;"Ativo"),"",IF(COUNTIFS($A$4:$A13443,$A13443,$G$4:$G13443,"Ativo")=1,1,0))</f>
        <v/>
      </c>
    </row>
    <row r="13444" spans="1:55" x14ac:dyDescent="0.3">
      <c r="A13444" s="76"/>
      <c r="B13444" s="104"/>
      <c r="C13444" s="76"/>
      <c r="D13444" s="77"/>
      <c r="E13444" s="12"/>
      <c r="F13444" s="78"/>
      <c r="G13444" s="77"/>
      <c r="H13444" s="79"/>
      <c r="BA13444" s="5" t="str">
        <f t="shared" ref="BA13444:BA13507" si="210">IF($D13444="","",MID($D13444,4,LEN($D13444)-5))</f>
        <v/>
      </c>
      <c r="BB13444" s="5" t="str">
        <f>IF(OR($E13444="",$G13444&lt;&gt;"Ativo"),"",IF(COUNTIFS($E$4:$E13444,$E13444,$A$4:$A13444,$A13444,$G$4:$G13444,"Ativo")=1,1,0))</f>
        <v/>
      </c>
      <c r="BC13444" t="str">
        <f>IF(OR($A13444="",$G13444&lt;&gt;"Ativo"),"",IF(COUNTIFS($A$4:$A13444,$A13444,$G$4:$G13444,"Ativo")=1,1,0))</f>
        <v/>
      </c>
    </row>
    <row r="13445" spans="1:55" x14ac:dyDescent="0.3">
      <c r="A13445" s="76"/>
      <c r="B13445" s="104"/>
      <c r="C13445" s="76"/>
      <c r="D13445" s="77"/>
      <c r="E13445" s="12"/>
      <c r="F13445" s="78"/>
      <c r="G13445" s="77"/>
      <c r="H13445" s="79"/>
      <c r="BA13445" s="5" t="str">
        <f t="shared" si="210"/>
        <v/>
      </c>
      <c r="BB13445" s="5" t="str">
        <f>IF(OR($E13445="",$G13445&lt;&gt;"Ativo"),"",IF(COUNTIFS($E$4:$E13445,$E13445,$A$4:$A13445,$A13445,$G$4:$G13445,"Ativo")=1,1,0))</f>
        <v/>
      </c>
      <c r="BC13445" t="str">
        <f>IF(OR($A13445="",$G13445&lt;&gt;"Ativo"),"",IF(COUNTIFS($A$4:$A13445,$A13445,$G$4:$G13445,"Ativo")=1,1,0))</f>
        <v/>
      </c>
    </row>
    <row r="13446" spans="1:55" x14ac:dyDescent="0.3">
      <c r="A13446" s="76"/>
      <c r="B13446" s="104"/>
      <c r="C13446" s="76"/>
      <c r="D13446" s="77"/>
      <c r="E13446" s="12"/>
      <c r="F13446" s="78"/>
      <c r="G13446" s="77"/>
      <c r="H13446" s="79"/>
      <c r="BA13446" s="5" t="str">
        <f t="shared" si="210"/>
        <v/>
      </c>
      <c r="BB13446" s="5" t="str">
        <f>IF(OR($E13446="",$G13446&lt;&gt;"Ativo"),"",IF(COUNTIFS($E$4:$E13446,$E13446,$A$4:$A13446,$A13446,$G$4:$G13446,"Ativo")=1,1,0))</f>
        <v/>
      </c>
      <c r="BC13446" t="str">
        <f>IF(OR($A13446="",$G13446&lt;&gt;"Ativo"),"",IF(COUNTIFS($A$4:$A13446,$A13446,$G$4:$G13446,"Ativo")=1,1,0))</f>
        <v/>
      </c>
    </row>
    <row r="13447" spans="1:55" x14ac:dyDescent="0.3">
      <c r="A13447" s="76"/>
      <c r="B13447" s="104"/>
      <c r="C13447" s="76"/>
      <c r="D13447" s="77"/>
      <c r="E13447" s="12"/>
      <c r="F13447" s="78"/>
      <c r="G13447" s="77"/>
      <c r="H13447" s="79"/>
      <c r="BA13447" s="5" t="str">
        <f t="shared" si="210"/>
        <v/>
      </c>
      <c r="BB13447" s="5" t="str">
        <f>IF(OR($E13447="",$G13447&lt;&gt;"Ativo"),"",IF(COUNTIFS($E$4:$E13447,$E13447,$A$4:$A13447,$A13447,$G$4:$G13447,"Ativo")=1,1,0))</f>
        <v/>
      </c>
      <c r="BC13447" t="str">
        <f>IF(OR($A13447="",$G13447&lt;&gt;"Ativo"),"",IF(COUNTIFS($A$4:$A13447,$A13447,$G$4:$G13447,"Ativo")=1,1,0))</f>
        <v/>
      </c>
    </row>
    <row r="13448" spans="1:55" x14ac:dyDescent="0.3">
      <c r="A13448" s="76"/>
      <c r="B13448" s="104"/>
      <c r="C13448" s="76"/>
      <c r="D13448" s="77"/>
      <c r="E13448" s="12"/>
      <c r="F13448" s="78"/>
      <c r="G13448" s="77"/>
      <c r="H13448" s="79"/>
      <c r="BA13448" s="5" t="str">
        <f t="shared" si="210"/>
        <v/>
      </c>
      <c r="BB13448" s="5" t="str">
        <f>IF(OR($E13448="",$G13448&lt;&gt;"Ativo"),"",IF(COUNTIFS($E$4:$E13448,$E13448,$A$4:$A13448,$A13448,$G$4:$G13448,"Ativo")=1,1,0))</f>
        <v/>
      </c>
      <c r="BC13448" t="str">
        <f>IF(OR($A13448="",$G13448&lt;&gt;"Ativo"),"",IF(COUNTIFS($A$4:$A13448,$A13448,$G$4:$G13448,"Ativo")=1,1,0))</f>
        <v/>
      </c>
    </row>
    <row r="13449" spans="1:55" x14ac:dyDescent="0.3">
      <c r="A13449" s="76"/>
      <c r="B13449" s="104"/>
      <c r="C13449" s="76"/>
      <c r="D13449" s="77"/>
      <c r="E13449" s="12"/>
      <c r="F13449" s="78"/>
      <c r="G13449" s="77"/>
      <c r="H13449" s="79"/>
      <c r="BA13449" s="5" t="str">
        <f t="shared" si="210"/>
        <v/>
      </c>
      <c r="BB13449" s="5" t="str">
        <f>IF(OR($E13449="",$G13449&lt;&gt;"Ativo"),"",IF(COUNTIFS($E$4:$E13449,$E13449,$A$4:$A13449,$A13449,$G$4:$G13449,"Ativo")=1,1,0))</f>
        <v/>
      </c>
      <c r="BC13449" t="str">
        <f>IF(OR($A13449="",$G13449&lt;&gt;"Ativo"),"",IF(COUNTIFS($A$4:$A13449,$A13449,$G$4:$G13449,"Ativo")=1,1,0))</f>
        <v/>
      </c>
    </row>
    <row r="13450" spans="1:55" x14ac:dyDescent="0.3">
      <c r="A13450" s="76"/>
      <c r="B13450" s="104"/>
      <c r="C13450" s="76"/>
      <c r="D13450" s="77"/>
      <c r="E13450" s="12"/>
      <c r="F13450" s="78"/>
      <c r="G13450" s="77"/>
      <c r="H13450" s="79"/>
      <c r="BA13450" s="5" t="str">
        <f t="shared" si="210"/>
        <v/>
      </c>
      <c r="BB13450" s="5" t="str">
        <f>IF(OR($E13450="",$G13450&lt;&gt;"Ativo"),"",IF(COUNTIFS($E$4:$E13450,$E13450,$A$4:$A13450,$A13450,$G$4:$G13450,"Ativo")=1,1,0))</f>
        <v/>
      </c>
      <c r="BC13450" t="str">
        <f>IF(OR($A13450="",$G13450&lt;&gt;"Ativo"),"",IF(COUNTIFS($A$4:$A13450,$A13450,$G$4:$G13450,"Ativo")=1,1,0))</f>
        <v/>
      </c>
    </row>
    <row r="13451" spans="1:55" x14ac:dyDescent="0.3">
      <c r="A13451" s="76"/>
      <c r="B13451" s="104"/>
      <c r="C13451" s="76"/>
      <c r="D13451" s="77"/>
      <c r="E13451" s="12"/>
      <c r="F13451" s="78"/>
      <c r="G13451" s="77"/>
      <c r="H13451" s="79"/>
      <c r="BA13451" s="5" t="str">
        <f t="shared" si="210"/>
        <v/>
      </c>
      <c r="BB13451" s="5" t="str">
        <f>IF(OR($E13451="",$G13451&lt;&gt;"Ativo"),"",IF(COUNTIFS($E$4:$E13451,$E13451,$A$4:$A13451,$A13451,$G$4:$G13451,"Ativo")=1,1,0))</f>
        <v/>
      </c>
      <c r="BC13451" t="str">
        <f>IF(OR($A13451="",$G13451&lt;&gt;"Ativo"),"",IF(COUNTIFS($A$4:$A13451,$A13451,$G$4:$G13451,"Ativo")=1,1,0))</f>
        <v/>
      </c>
    </row>
    <row r="13452" spans="1:55" x14ac:dyDescent="0.3">
      <c r="A13452" s="76"/>
      <c r="B13452" s="104"/>
      <c r="C13452" s="76"/>
      <c r="D13452" s="77"/>
      <c r="E13452" s="12"/>
      <c r="F13452" s="78"/>
      <c r="G13452" s="77"/>
      <c r="H13452" s="79"/>
      <c r="BA13452" s="5" t="str">
        <f t="shared" si="210"/>
        <v/>
      </c>
      <c r="BB13452" s="5" t="str">
        <f>IF(OR($E13452="",$G13452&lt;&gt;"Ativo"),"",IF(COUNTIFS($E$4:$E13452,$E13452,$A$4:$A13452,$A13452,$G$4:$G13452,"Ativo")=1,1,0))</f>
        <v/>
      </c>
      <c r="BC13452" t="str">
        <f>IF(OR($A13452="",$G13452&lt;&gt;"Ativo"),"",IF(COUNTIFS($A$4:$A13452,$A13452,$G$4:$G13452,"Ativo")=1,1,0))</f>
        <v/>
      </c>
    </row>
    <row r="13453" spans="1:55" x14ac:dyDescent="0.3">
      <c r="A13453" s="76"/>
      <c r="B13453" s="104"/>
      <c r="C13453" s="76"/>
      <c r="D13453" s="77"/>
      <c r="E13453" s="12"/>
      <c r="F13453" s="78"/>
      <c r="G13453" s="77"/>
      <c r="H13453" s="79"/>
      <c r="BA13453" s="5" t="str">
        <f t="shared" si="210"/>
        <v/>
      </c>
      <c r="BB13453" s="5" t="str">
        <f>IF(OR($E13453="",$G13453&lt;&gt;"Ativo"),"",IF(COUNTIFS($E$4:$E13453,$E13453,$A$4:$A13453,$A13453,$G$4:$G13453,"Ativo")=1,1,0))</f>
        <v/>
      </c>
      <c r="BC13453" t="str">
        <f>IF(OR($A13453="",$G13453&lt;&gt;"Ativo"),"",IF(COUNTIFS($A$4:$A13453,$A13453,$G$4:$G13453,"Ativo")=1,1,0))</f>
        <v/>
      </c>
    </row>
    <row r="13454" spans="1:55" x14ac:dyDescent="0.3">
      <c r="A13454" s="76"/>
      <c r="B13454" s="104"/>
      <c r="C13454" s="76"/>
      <c r="D13454" s="77"/>
      <c r="E13454" s="12"/>
      <c r="F13454" s="78"/>
      <c r="G13454" s="77"/>
      <c r="H13454" s="79"/>
      <c r="BA13454" s="5" t="str">
        <f t="shared" si="210"/>
        <v/>
      </c>
      <c r="BB13454" s="5" t="str">
        <f>IF(OR($E13454="",$G13454&lt;&gt;"Ativo"),"",IF(COUNTIFS($E$4:$E13454,$E13454,$A$4:$A13454,$A13454,$G$4:$G13454,"Ativo")=1,1,0))</f>
        <v/>
      </c>
      <c r="BC13454" t="str">
        <f>IF(OR($A13454="",$G13454&lt;&gt;"Ativo"),"",IF(COUNTIFS($A$4:$A13454,$A13454,$G$4:$G13454,"Ativo")=1,1,0))</f>
        <v/>
      </c>
    </row>
    <row r="13455" spans="1:55" x14ac:dyDescent="0.3">
      <c r="A13455" s="76"/>
      <c r="B13455" s="104"/>
      <c r="C13455" s="76"/>
      <c r="D13455" s="77"/>
      <c r="E13455" s="12"/>
      <c r="F13455" s="78"/>
      <c r="G13455" s="77"/>
      <c r="H13455" s="79"/>
      <c r="BA13455" s="5" t="str">
        <f t="shared" si="210"/>
        <v/>
      </c>
      <c r="BB13455" s="5" t="str">
        <f>IF(OR($E13455="",$G13455&lt;&gt;"Ativo"),"",IF(COUNTIFS($E$4:$E13455,$E13455,$A$4:$A13455,$A13455,$G$4:$G13455,"Ativo")=1,1,0))</f>
        <v/>
      </c>
      <c r="BC13455" t="str">
        <f>IF(OR($A13455="",$G13455&lt;&gt;"Ativo"),"",IF(COUNTIFS($A$4:$A13455,$A13455,$G$4:$G13455,"Ativo")=1,1,0))</f>
        <v/>
      </c>
    </row>
    <row r="13456" spans="1:55" x14ac:dyDescent="0.3">
      <c r="A13456" s="76"/>
      <c r="B13456" s="104"/>
      <c r="C13456" s="76"/>
      <c r="D13456" s="77"/>
      <c r="E13456" s="12"/>
      <c r="F13456" s="78"/>
      <c r="G13456" s="77"/>
      <c r="H13456" s="79"/>
      <c r="BA13456" s="5" t="str">
        <f t="shared" si="210"/>
        <v/>
      </c>
      <c r="BB13456" s="5" t="str">
        <f>IF(OR($E13456="",$G13456&lt;&gt;"Ativo"),"",IF(COUNTIFS($E$4:$E13456,$E13456,$A$4:$A13456,$A13456,$G$4:$G13456,"Ativo")=1,1,0))</f>
        <v/>
      </c>
      <c r="BC13456" t="str">
        <f>IF(OR($A13456="",$G13456&lt;&gt;"Ativo"),"",IF(COUNTIFS($A$4:$A13456,$A13456,$G$4:$G13456,"Ativo")=1,1,0))</f>
        <v/>
      </c>
    </row>
    <row r="13457" spans="1:55" x14ac:dyDescent="0.3">
      <c r="A13457" s="76"/>
      <c r="B13457" s="104"/>
      <c r="C13457" s="76"/>
      <c r="D13457" s="77"/>
      <c r="E13457" s="12"/>
      <c r="F13457" s="78"/>
      <c r="G13457" s="77"/>
      <c r="H13457" s="79"/>
      <c r="BA13457" s="5" t="str">
        <f t="shared" si="210"/>
        <v/>
      </c>
      <c r="BB13457" s="5" t="str">
        <f>IF(OR($E13457="",$G13457&lt;&gt;"Ativo"),"",IF(COUNTIFS($E$4:$E13457,$E13457,$A$4:$A13457,$A13457,$G$4:$G13457,"Ativo")=1,1,0))</f>
        <v/>
      </c>
      <c r="BC13457" t="str">
        <f>IF(OR($A13457="",$G13457&lt;&gt;"Ativo"),"",IF(COUNTIFS($A$4:$A13457,$A13457,$G$4:$G13457,"Ativo")=1,1,0))</f>
        <v/>
      </c>
    </row>
    <row r="13458" spans="1:55" x14ac:dyDescent="0.3">
      <c r="A13458" s="76"/>
      <c r="B13458" s="104"/>
      <c r="C13458" s="76"/>
      <c r="D13458" s="77"/>
      <c r="E13458" s="12"/>
      <c r="F13458" s="78"/>
      <c r="G13458" s="77"/>
      <c r="H13458" s="79"/>
      <c r="BA13458" s="5" t="str">
        <f t="shared" si="210"/>
        <v/>
      </c>
      <c r="BB13458" s="5" t="str">
        <f>IF(OR($E13458="",$G13458&lt;&gt;"Ativo"),"",IF(COUNTIFS($E$4:$E13458,$E13458,$A$4:$A13458,$A13458,$G$4:$G13458,"Ativo")=1,1,0))</f>
        <v/>
      </c>
      <c r="BC13458" t="str">
        <f>IF(OR($A13458="",$G13458&lt;&gt;"Ativo"),"",IF(COUNTIFS($A$4:$A13458,$A13458,$G$4:$G13458,"Ativo")=1,1,0))</f>
        <v/>
      </c>
    </row>
    <row r="13459" spans="1:55" x14ac:dyDescent="0.3">
      <c r="A13459" s="76"/>
      <c r="B13459" s="104"/>
      <c r="C13459" s="76"/>
      <c r="D13459" s="77"/>
      <c r="E13459" s="12"/>
      <c r="F13459" s="78"/>
      <c r="G13459" s="77"/>
      <c r="H13459" s="79"/>
      <c r="BA13459" s="5" t="str">
        <f t="shared" si="210"/>
        <v/>
      </c>
      <c r="BB13459" s="5" t="str">
        <f>IF(OR($E13459="",$G13459&lt;&gt;"Ativo"),"",IF(COUNTIFS($E$4:$E13459,$E13459,$A$4:$A13459,$A13459,$G$4:$G13459,"Ativo")=1,1,0))</f>
        <v/>
      </c>
      <c r="BC13459" t="str">
        <f>IF(OR($A13459="",$G13459&lt;&gt;"Ativo"),"",IF(COUNTIFS($A$4:$A13459,$A13459,$G$4:$G13459,"Ativo")=1,1,0))</f>
        <v/>
      </c>
    </row>
    <row r="13460" spans="1:55" x14ac:dyDescent="0.3">
      <c r="A13460" s="76"/>
      <c r="B13460" s="104"/>
      <c r="C13460" s="76"/>
      <c r="D13460" s="77"/>
      <c r="E13460" s="12"/>
      <c r="F13460" s="78"/>
      <c r="G13460" s="77"/>
      <c r="H13460" s="79"/>
      <c r="BA13460" s="5" t="str">
        <f t="shared" si="210"/>
        <v/>
      </c>
      <c r="BB13460" s="5" t="str">
        <f>IF(OR($E13460="",$G13460&lt;&gt;"Ativo"),"",IF(COUNTIFS($E$4:$E13460,$E13460,$A$4:$A13460,$A13460,$G$4:$G13460,"Ativo")=1,1,0))</f>
        <v/>
      </c>
      <c r="BC13460" t="str">
        <f>IF(OR($A13460="",$G13460&lt;&gt;"Ativo"),"",IF(COUNTIFS($A$4:$A13460,$A13460,$G$4:$G13460,"Ativo")=1,1,0))</f>
        <v/>
      </c>
    </row>
    <row r="13461" spans="1:55" x14ac:dyDescent="0.3">
      <c r="A13461" s="76"/>
      <c r="B13461" s="104"/>
      <c r="C13461" s="76"/>
      <c r="D13461" s="77"/>
      <c r="E13461" s="12"/>
      <c r="F13461" s="78"/>
      <c r="G13461" s="77"/>
      <c r="H13461" s="79"/>
      <c r="BA13461" s="5" t="str">
        <f t="shared" si="210"/>
        <v/>
      </c>
      <c r="BB13461" s="5" t="str">
        <f>IF(OR($E13461="",$G13461&lt;&gt;"Ativo"),"",IF(COUNTIFS($E$4:$E13461,$E13461,$A$4:$A13461,$A13461,$G$4:$G13461,"Ativo")=1,1,0))</f>
        <v/>
      </c>
      <c r="BC13461" t="str">
        <f>IF(OR($A13461="",$G13461&lt;&gt;"Ativo"),"",IF(COUNTIFS($A$4:$A13461,$A13461,$G$4:$G13461,"Ativo")=1,1,0))</f>
        <v/>
      </c>
    </row>
    <row r="13462" spans="1:55" x14ac:dyDescent="0.3">
      <c r="A13462" s="76"/>
      <c r="B13462" s="104"/>
      <c r="C13462" s="76"/>
      <c r="D13462" s="77"/>
      <c r="E13462" s="12"/>
      <c r="F13462" s="78"/>
      <c r="G13462" s="77"/>
      <c r="H13462" s="79"/>
      <c r="BA13462" s="5" t="str">
        <f t="shared" si="210"/>
        <v/>
      </c>
      <c r="BB13462" s="5" t="str">
        <f>IF(OR($E13462="",$G13462&lt;&gt;"Ativo"),"",IF(COUNTIFS($E$4:$E13462,$E13462,$A$4:$A13462,$A13462,$G$4:$G13462,"Ativo")=1,1,0))</f>
        <v/>
      </c>
      <c r="BC13462" t="str">
        <f>IF(OR($A13462="",$G13462&lt;&gt;"Ativo"),"",IF(COUNTIFS($A$4:$A13462,$A13462,$G$4:$G13462,"Ativo")=1,1,0))</f>
        <v/>
      </c>
    </row>
    <row r="13463" spans="1:55" x14ac:dyDescent="0.3">
      <c r="A13463" s="76"/>
      <c r="B13463" s="104"/>
      <c r="C13463" s="76"/>
      <c r="D13463" s="77"/>
      <c r="E13463" s="12"/>
      <c r="F13463" s="78"/>
      <c r="G13463" s="77"/>
      <c r="H13463" s="79"/>
      <c r="BA13463" s="5" t="str">
        <f t="shared" si="210"/>
        <v/>
      </c>
      <c r="BB13463" s="5" t="str">
        <f>IF(OR($E13463="",$G13463&lt;&gt;"Ativo"),"",IF(COUNTIFS($E$4:$E13463,$E13463,$A$4:$A13463,$A13463,$G$4:$G13463,"Ativo")=1,1,0))</f>
        <v/>
      </c>
      <c r="BC13463" t="str">
        <f>IF(OR($A13463="",$G13463&lt;&gt;"Ativo"),"",IF(COUNTIFS($A$4:$A13463,$A13463,$G$4:$G13463,"Ativo")=1,1,0))</f>
        <v/>
      </c>
    </row>
    <row r="13464" spans="1:55" x14ac:dyDescent="0.3">
      <c r="A13464" s="76"/>
      <c r="B13464" s="104"/>
      <c r="C13464" s="76"/>
      <c r="D13464" s="77"/>
      <c r="E13464" s="12"/>
      <c r="F13464" s="78"/>
      <c r="G13464" s="77"/>
      <c r="H13464" s="79"/>
      <c r="BA13464" s="5" t="str">
        <f t="shared" si="210"/>
        <v/>
      </c>
      <c r="BB13464" s="5" t="str">
        <f>IF(OR($E13464="",$G13464&lt;&gt;"Ativo"),"",IF(COUNTIFS($E$4:$E13464,$E13464,$A$4:$A13464,$A13464,$G$4:$G13464,"Ativo")=1,1,0))</f>
        <v/>
      </c>
      <c r="BC13464" t="str">
        <f>IF(OR($A13464="",$G13464&lt;&gt;"Ativo"),"",IF(COUNTIFS($A$4:$A13464,$A13464,$G$4:$G13464,"Ativo")=1,1,0))</f>
        <v/>
      </c>
    </row>
    <row r="13465" spans="1:55" x14ac:dyDescent="0.3">
      <c r="A13465" s="76"/>
      <c r="B13465" s="104"/>
      <c r="C13465" s="76"/>
      <c r="D13465" s="77"/>
      <c r="E13465" s="12"/>
      <c r="F13465" s="78"/>
      <c r="G13465" s="77"/>
      <c r="H13465" s="79"/>
      <c r="BA13465" s="5" t="str">
        <f t="shared" si="210"/>
        <v/>
      </c>
      <c r="BB13465" s="5" t="str">
        <f>IF(OR($E13465="",$G13465&lt;&gt;"Ativo"),"",IF(COUNTIFS($E$4:$E13465,$E13465,$A$4:$A13465,$A13465,$G$4:$G13465,"Ativo")=1,1,0))</f>
        <v/>
      </c>
      <c r="BC13465" t="str">
        <f>IF(OR($A13465="",$G13465&lt;&gt;"Ativo"),"",IF(COUNTIFS($A$4:$A13465,$A13465,$G$4:$G13465,"Ativo")=1,1,0))</f>
        <v/>
      </c>
    </row>
    <row r="13466" spans="1:55" x14ac:dyDescent="0.3">
      <c r="A13466" s="76"/>
      <c r="B13466" s="104"/>
      <c r="C13466" s="76"/>
      <c r="D13466" s="77"/>
      <c r="E13466" s="12"/>
      <c r="F13466" s="78"/>
      <c r="G13466" s="77"/>
      <c r="H13466" s="79"/>
      <c r="BA13466" s="5" t="str">
        <f t="shared" si="210"/>
        <v/>
      </c>
      <c r="BB13466" s="5" t="str">
        <f>IF(OR($E13466="",$G13466&lt;&gt;"Ativo"),"",IF(COUNTIFS($E$4:$E13466,$E13466,$A$4:$A13466,$A13466,$G$4:$G13466,"Ativo")=1,1,0))</f>
        <v/>
      </c>
      <c r="BC13466" t="str">
        <f>IF(OR($A13466="",$G13466&lt;&gt;"Ativo"),"",IF(COUNTIFS($A$4:$A13466,$A13466,$G$4:$G13466,"Ativo")=1,1,0))</f>
        <v/>
      </c>
    </row>
    <row r="13467" spans="1:55" x14ac:dyDescent="0.3">
      <c r="A13467" s="76"/>
      <c r="B13467" s="104"/>
      <c r="C13467" s="76"/>
      <c r="D13467" s="77"/>
      <c r="E13467" s="12"/>
      <c r="F13467" s="78"/>
      <c r="G13467" s="77"/>
      <c r="H13467" s="79"/>
      <c r="BA13467" s="5" t="str">
        <f t="shared" si="210"/>
        <v/>
      </c>
      <c r="BB13467" s="5" t="str">
        <f>IF(OR($E13467="",$G13467&lt;&gt;"Ativo"),"",IF(COUNTIFS($E$4:$E13467,$E13467,$A$4:$A13467,$A13467,$G$4:$G13467,"Ativo")=1,1,0))</f>
        <v/>
      </c>
      <c r="BC13467" t="str">
        <f>IF(OR($A13467="",$G13467&lt;&gt;"Ativo"),"",IF(COUNTIFS($A$4:$A13467,$A13467,$G$4:$G13467,"Ativo")=1,1,0))</f>
        <v/>
      </c>
    </row>
    <row r="13468" spans="1:55" x14ac:dyDescent="0.3">
      <c r="A13468" s="76"/>
      <c r="B13468" s="104"/>
      <c r="C13468" s="76"/>
      <c r="D13468" s="77"/>
      <c r="E13468" s="12"/>
      <c r="F13468" s="78"/>
      <c r="G13468" s="77"/>
      <c r="H13468" s="79"/>
      <c r="BA13468" s="5" t="str">
        <f t="shared" si="210"/>
        <v/>
      </c>
      <c r="BB13468" s="5" t="str">
        <f>IF(OR($E13468="",$G13468&lt;&gt;"Ativo"),"",IF(COUNTIFS($E$4:$E13468,$E13468,$A$4:$A13468,$A13468,$G$4:$G13468,"Ativo")=1,1,0))</f>
        <v/>
      </c>
      <c r="BC13468" t="str">
        <f>IF(OR($A13468="",$G13468&lt;&gt;"Ativo"),"",IF(COUNTIFS($A$4:$A13468,$A13468,$G$4:$G13468,"Ativo")=1,1,0))</f>
        <v/>
      </c>
    </row>
    <row r="13469" spans="1:55" x14ac:dyDescent="0.3">
      <c r="A13469" s="76"/>
      <c r="B13469" s="104"/>
      <c r="C13469" s="76"/>
      <c r="D13469" s="77"/>
      <c r="E13469" s="12"/>
      <c r="F13469" s="78"/>
      <c r="G13469" s="77"/>
      <c r="H13469" s="79"/>
      <c r="BA13469" s="5" t="str">
        <f t="shared" si="210"/>
        <v/>
      </c>
      <c r="BB13469" s="5" t="str">
        <f>IF(OR($E13469="",$G13469&lt;&gt;"Ativo"),"",IF(COUNTIFS($E$4:$E13469,$E13469,$A$4:$A13469,$A13469,$G$4:$G13469,"Ativo")=1,1,0))</f>
        <v/>
      </c>
      <c r="BC13469" t="str">
        <f>IF(OR($A13469="",$G13469&lt;&gt;"Ativo"),"",IF(COUNTIFS($A$4:$A13469,$A13469,$G$4:$G13469,"Ativo")=1,1,0))</f>
        <v/>
      </c>
    </row>
    <row r="13470" spans="1:55" x14ac:dyDescent="0.3">
      <c r="A13470" s="76"/>
      <c r="B13470" s="104"/>
      <c r="C13470" s="76"/>
      <c r="D13470" s="77"/>
      <c r="E13470" s="12"/>
      <c r="F13470" s="78"/>
      <c r="G13470" s="77"/>
      <c r="H13470" s="79"/>
      <c r="BA13470" s="5" t="str">
        <f t="shared" si="210"/>
        <v/>
      </c>
      <c r="BB13470" s="5" t="str">
        <f>IF(OR($E13470="",$G13470&lt;&gt;"Ativo"),"",IF(COUNTIFS($E$4:$E13470,$E13470,$A$4:$A13470,$A13470,$G$4:$G13470,"Ativo")=1,1,0))</f>
        <v/>
      </c>
      <c r="BC13470" t="str">
        <f>IF(OR($A13470="",$G13470&lt;&gt;"Ativo"),"",IF(COUNTIFS($A$4:$A13470,$A13470,$G$4:$G13470,"Ativo")=1,1,0))</f>
        <v/>
      </c>
    </row>
    <row r="13471" spans="1:55" x14ac:dyDescent="0.3">
      <c r="A13471" s="76"/>
      <c r="B13471" s="104"/>
      <c r="C13471" s="76"/>
      <c r="D13471" s="77"/>
      <c r="E13471" s="12"/>
      <c r="F13471" s="78"/>
      <c r="G13471" s="77"/>
      <c r="H13471" s="79"/>
      <c r="BA13471" s="5" t="str">
        <f t="shared" si="210"/>
        <v/>
      </c>
      <c r="BB13471" s="5" t="str">
        <f>IF(OR($E13471="",$G13471&lt;&gt;"Ativo"),"",IF(COUNTIFS($E$4:$E13471,$E13471,$A$4:$A13471,$A13471,$G$4:$G13471,"Ativo")=1,1,0))</f>
        <v/>
      </c>
      <c r="BC13471" t="str">
        <f>IF(OR($A13471="",$G13471&lt;&gt;"Ativo"),"",IF(COUNTIFS($A$4:$A13471,$A13471,$G$4:$G13471,"Ativo")=1,1,0))</f>
        <v/>
      </c>
    </row>
    <row r="13472" spans="1:55" x14ac:dyDescent="0.3">
      <c r="A13472" s="76"/>
      <c r="B13472" s="104"/>
      <c r="C13472" s="76"/>
      <c r="D13472" s="77"/>
      <c r="E13472" s="12"/>
      <c r="F13472" s="78"/>
      <c r="G13472" s="77"/>
      <c r="H13472" s="79"/>
      <c r="BA13472" s="5" t="str">
        <f t="shared" si="210"/>
        <v/>
      </c>
      <c r="BB13472" s="5" t="str">
        <f>IF(OR($E13472="",$G13472&lt;&gt;"Ativo"),"",IF(COUNTIFS($E$4:$E13472,$E13472,$A$4:$A13472,$A13472,$G$4:$G13472,"Ativo")=1,1,0))</f>
        <v/>
      </c>
      <c r="BC13472" t="str">
        <f>IF(OR($A13472="",$G13472&lt;&gt;"Ativo"),"",IF(COUNTIFS($A$4:$A13472,$A13472,$G$4:$G13472,"Ativo")=1,1,0))</f>
        <v/>
      </c>
    </row>
    <row r="13473" spans="1:55" x14ac:dyDescent="0.3">
      <c r="A13473" s="76"/>
      <c r="B13473" s="104"/>
      <c r="C13473" s="76"/>
      <c r="D13473" s="77"/>
      <c r="E13473" s="12"/>
      <c r="F13473" s="78"/>
      <c r="G13473" s="77"/>
      <c r="H13473" s="79"/>
      <c r="BA13473" s="5" t="str">
        <f t="shared" si="210"/>
        <v/>
      </c>
      <c r="BB13473" s="5" t="str">
        <f>IF(OR($E13473="",$G13473&lt;&gt;"Ativo"),"",IF(COUNTIFS($E$4:$E13473,$E13473,$A$4:$A13473,$A13473,$G$4:$G13473,"Ativo")=1,1,0))</f>
        <v/>
      </c>
      <c r="BC13473" t="str">
        <f>IF(OR($A13473="",$G13473&lt;&gt;"Ativo"),"",IF(COUNTIFS($A$4:$A13473,$A13473,$G$4:$G13473,"Ativo")=1,1,0))</f>
        <v/>
      </c>
    </row>
    <row r="13474" spans="1:55" x14ac:dyDescent="0.3">
      <c r="A13474" s="76"/>
      <c r="B13474" s="104"/>
      <c r="C13474" s="76"/>
      <c r="D13474" s="77"/>
      <c r="E13474" s="12"/>
      <c r="F13474" s="78"/>
      <c r="G13474" s="77"/>
      <c r="H13474" s="79"/>
      <c r="BA13474" s="5" t="str">
        <f t="shared" si="210"/>
        <v/>
      </c>
      <c r="BB13474" s="5" t="str">
        <f>IF(OR($E13474="",$G13474&lt;&gt;"Ativo"),"",IF(COUNTIFS($E$4:$E13474,$E13474,$A$4:$A13474,$A13474,$G$4:$G13474,"Ativo")=1,1,0))</f>
        <v/>
      </c>
      <c r="BC13474" t="str">
        <f>IF(OR($A13474="",$G13474&lt;&gt;"Ativo"),"",IF(COUNTIFS($A$4:$A13474,$A13474,$G$4:$G13474,"Ativo")=1,1,0))</f>
        <v/>
      </c>
    </row>
    <row r="13475" spans="1:55" x14ac:dyDescent="0.3">
      <c r="A13475" s="76"/>
      <c r="B13475" s="104"/>
      <c r="C13475" s="76"/>
      <c r="D13475" s="77"/>
      <c r="E13475" s="12"/>
      <c r="F13475" s="78"/>
      <c r="G13475" s="77"/>
      <c r="H13475" s="79"/>
      <c r="BA13475" s="5" t="str">
        <f t="shared" si="210"/>
        <v/>
      </c>
      <c r="BB13475" s="5" t="str">
        <f>IF(OR($E13475="",$G13475&lt;&gt;"Ativo"),"",IF(COUNTIFS($E$4:$E13475,$E13475,$A$4:$A13475,$A13475,$G$4:$G13475,"Ativo")=1,1,0))</f>
        <v/>
      </c>
      <c r="BC13475" t="str">
        <f>IF(OR($A13475="",$G13475&lt;&gt;"Ativo"),"",IF(COUNTIFS($A$4:$A13475,$A13475,$G$4:$G13475,"Ativo")=1,1,0))</f>
        <v/>
      </c>
    </row>
    <row r="13476" spans="1:55" x14ac:dyDescent="0.3">
      <c r="A13476" s="76"/>
      <c r="B13476" s="104"/>
      <c r="C13476" s="76"/>
      <c r="D13476" s="77"/>
      <c r="E13476" s="12"/>
      <c r="F13476" s="78"/>
      <c r="G13476" s="77"/>
      <c r="H13476" s="79"/>
      <c r="BA13476" s="5" t="str">
        <f t="shared" si="210"/>
        <v/>
      </c>
      <c r="BB13476" s="5" t="str">
        <f>IF(OR($E13476="",$G13476&lt;&gt;"Ativo"),"",IF(COUNTIFS($E$4:$E13476,$E13476,$A$4:$A13476,$A13476,$G$4:$G13476,"Ativo")=1,1,0))</f>
        <v/>
      </c>
      <c r="BC13476" t="str">
        <f>IF(OR($A13476="",$G13476&lt;&gt;"Ativo"),"",IF(COUNTIFS($A$4:$A13476,$A13476,$G$4:$G13476,"Ativo")=1,1,0))</f>
        <v/>
      </c>
    </row>
    <row r="13477" spans="1:55" x14ac:dyDescent="0.3">
      <c r="A13477" s="76"/>
      <c r="B13477" s="104"/>
      <c r="C13477" s="76"/>
      <c r="D13477" s="77"/>
      <c r="E13477" s="12"/>
      <c r="F13477" s="78"/>
      <c r="G13477" s="77"/>
      <c r="H13477" s="79"/>
      <c r="BA13477" s="5" t="str">
        <f t="shared" si="210"/>
        <v/>
      </c>
      <c r="BB13477" s="5" t="str">
        <f>IF(OR($E13477="",$G13477&lt;&gt;"Ativo"),"",IF(COUNTIFS($E$4:$E13477,$E13477,$A$4:$A13477,$A13477,$G$4:$G13477,"Ativo")=1,1,0))</f>
        <v/>
      </c>
      <c r="BC13477" t="str">
        <f>IF(OR($A13477="",$G13477&lt;&gt;"Ativo"),"",IF(COUNTIFS($A$4:$A13477,$A13477,$G$4:$G13477,"Ativo")=1,1,0))</f>
        <v/>
      </c>
    </row>
    <row r="13478" spans="1:55" x14ac:dyDescent="0.3">
      <c r="A13478" s="76"/>
      <c r="B13478" s="104"/>
      <c r="C13478" s="76"/>
      <c r="D13478" s="77"/>
      <c r="E13478" s="12"/>
      <c r="F13478" s="78"/>
      <c r="G13478" s="77"/>
      <c r="H13478" s="79"/>
      <c r="BA13478" s="5" t="str">
        <f t="shared" si="210"/>
        <v/>
      </c>
      <c r="BB13478" s="5" t="str">
        <f>IF(OR($E13478="",$G13478&lt;&gt;"Ativo"),"",IF(COUNTIFS($E$4:$E13478,$E13478,$A$4:$A13478,$A13478,$G$4:$G13478,"Ativo")=1,1,0))</f>
        <v/>
      </c>
      <c r="BC13478" t="str">
        <f>IF(OR($A13478="",$G13478&lt;&gt;"Ativo"),"",IF(COUNTIFS($A$4:$A13478,$A13478,$G$4:$G13478,"Ativo")=1,1,0))</f>
        <v/>
      </c>
    </row>
    <row r="13479" spans="1:55" x14ac:dyDescent="0.3">
      <c r="A13479" s="76"/>
      <c r="B13479" s="104"/>
      <c r="C13479" s="76"/>
      <c r="D13479" s="77"/>
      <c r="E13479" s="12"/>
      <c r="F13479" s="78"/>
      <c r="G13479" s="77"/>
      <c r="H13479" s="79"/>
      <c r="BA13479" s="5" t="str">
        <f t="shared" si="210"/>
        <v/>
      </c>
      <c r="BB13479" s="5" t="str">
        <f>IF(OR($E13479="",$G13479&lt;&gt;"Ativo"),"",IF(COUNTIFS($E$4:$E13479,$E13479,$A$4:$A13479,$A13479,$G$4:$G13479,"Ativo")=1,1,0))</f>
        <v/>
      </c>
      <c r="BC13479" t="str">
        <f>IF(OR($A13479="",$G13479&lt;&gt;"Ativo"),"",IF(COUNTIFS($A$4:$A13479,$A13479,$G$4:$G13479,"Ativo")=1,1,0))</f>
        <v/>
      </c>
    </row>
    <row r="13480" spans="1:55" x14ac:dyDescent="0.3">
      <c r="A13480" s="76"/>
      <c r="B13480" s="104"/>
      <c r="C13480" s="76"/>
      <c r="D13480" s="77"/>
      <c r="E13480" s="12"/>
      <c r="F13480" s="78"/>
      <c r="G13480" s="77"/>
      <c r="H13480" s="79"/>
      <c r="BA13480" s="5" t="str">
        <f t="shared" si="210"/>
        <v/>
      </c>
      <c r="BB13480" s="5" t="str">
        <f>IF(OR($E13480="",$G13480&lt;&gt;"Ativo"),"",IF(COUNTIFS($E$4:$E13480,$E13480,$A$4:$A13480,$A13480,$G$4:$G13480,"Ativo")=1,1,0))</f>
        <v/>
      </c>
      <c r="BC13480" t="str">
        <f>IF(OR($A13480="",$G13480&lt;&gt;"Ativo"),"",IF(COUNTIFS($A$4:$A13480,$A13480,$G$4:$G13480,"Ativo")=1,1,0))</f>
        <v/>
      </c>
    </row>
    <row r="13481" spans="1:55" x14ac:dyDescent="0.3">
      <c r="A13481" s="76"/>
      <c r="B13481" s="104"/>
      <c r="C13481" s="76"/>
      <c r="D13481" s="77"/>
      <c r="E13481" s="12"/>
      <c r="F13481" s="78"/>
      <c r="G13481" s="77"/>
      <c r="H13481" s="79"/>
      <c r="BA13481" s="5" t="str">
        <f t="shared" si="210"/>
        <v/>
      </c>
      <c r="BB13481" s="5" t="str">
        <f>IF(OR($E13481="",$G13481&lt;&gt;"Ativo"),"",IF(COUNTIFS($E$4:$E13481,$E13481,$A$4:$A13481,$A13481,$G$4:$G13481,"Ativo")=1,1,0))</f>
        <v/>
      </c>
      <c r="BC13481" t="str">
        <f>IF(OR($A13481="",$G13481&lt;&gt;"Ativo"),"",IF(COUNTIFS($A$4:$A13481,$A13481,$G$4:$G13481,"Ativo")=1,1,0))</f>
        <v/>
      </c>
    </row>
    <row r="13482" spans="1:55" x14ac:dyDescent="0.3">
      <c r="A13482" s="76"/>
      <c r="B13482" s="104"/>
      <c r="C13482" s="76"/>
      <c r="D13482" s="77"/>
      <c r="E13482" s="12"/>
      <c r="F13482" s="78"/>
      <c r="G13482" s="77"/>
      <c r="H13482" s="79"/>
      <c r="BA13482" s="5" t="str">
        <f t="shared" si="210"/>
        <v/>
      </c>
      <c r="BB13482" s="5" t="str">
        <f>IF(OR($E13482="",$G13482&lt;&gt;"Ativo"),"",IF(COUNTIFS($E$4:$E13482,$E13482,$A$4:$A13482,$A13482,$G$4:$G13482,"Ativo")=1,1,0))</f>
        <v/>
      </c>
      <c r="BC13482" t="str">
        <f>IF(OR($A13482="",$G13482&lt;&gt;"Ativo"),"",IF(COUNTIFS($A$4:$A13482,$A13482,$G$4:$G13482,"Ativo")=1,1,0))</f>
        <v/>
      </c>
    </row>
    <row r="13483" spans="1:55" x14ac:dyDescent="0.3">
      <c r="A13483" s="76"/>
      <c r="B13483" s="104"/>
      <c r="C13483" s="76"/>
      <c r="D13483" s="77"/>
      <c r="E13483" s="12"/>
      <c r="F13483" s="78"/>
      <c r="G13483" s="77"/>
      <c r="H13483" s="79"/>
      <c r="BA13483" s="5" t="str">
        <f t="shared" si="210"/>
        <v/>
      </c>
      <c r="BB13483" s="5" t="str">
        <f>IF(OR($E13483="",$G13483&lt;&gt;"Ativo"),"",IF(COUNTIFS($E$4:$E13483,$E13483,$A$4:$A13483,$A13483,$G$4:$G13483,"Ativo")=1,1,0))</f>
        <v/>
      </c>
      <c r="BC13483" t="str">
        <f>IF(OR($A13483="",$G13483&lt;&gt;"Ativo"),"",IF(COUNTIFS($A$4:$A13483,$A13483,$G$4:$G13483,"Ativo")=1,1,0))</f>
        <v/>
      </c>
    </row>
    <row r="13484" spans="1:55" x14ac:dyDescent="0.3">
      <c r="A13484" s="76"/>
      <c r="B13484" s="104"/>
      <c r="C13484" s="76"/>
      <c r="D13484" s="77"/>
      <c r="E13484" s="12"/>
      <c r="F13484" s="78"/>
      <c r="G13484" s="77"/>
      <c r="H13484" s="79"/>
      <c r="BA13484" s="5" t="str">
        <f t="shared" si="210"/>
        <v/>
      </c>
      <c r="BB13484" s="5" t="str">
        <f>IF(OR($E13484="",$G13484&lt;&gt;"Ativo"),"",IF(COUNTIFS($E$4:$E13484,$E13484,$A$4:$A13484,$A13484,$G$4:$G13484,"Ativo")=1,1,0))</f>
        <v/>
      </c>
      <c r="BC13484" t="str">
        <f>IF(OR($A13484="",$G13484&lt;&gt;"Ativo"),"",IF(COUNTIFS($A$4:$A13484,$A13484,$G$4:$G13484,"Ativo")=1,1,0))</f>
        <v/>
      </c>
    </row>
    <row r="13485" spans="1:55" x14ac:dyDescent="0.3">
      <c r="A13485" s="76"/>
      <c r="B13485" s="104"/>
      <c r="C13485" s="76"/>
      <c r="D13485" s="77"/>
      <c r="E13485" s="12"/>
      <c r="F13485" s="78"/>
      <c r="G13485" s="77"/>
      <c r="H13485" s="79"/>
      <c r="BA13485" s="5" t="str">
        <f t="shared" si="210"/>
        <v/>
      </c>
      <c r="BB13485" s="5" t="str">
        <f>IF(OR($E13485="",$G13485&lt;&gt;"Ativo"),"",IF(COUNTIFS($E$4:$E13485,$E13485,$A$4:$A13485,$A13485,$G$4:$G13485,"Ativo")=1,1,0))</f>
        <v/>
      </c>
      <c r="BC13485" t="str">
        <f>IF(OR($A13485="",$G13485&lt;&gt;"Ativo"),"",IF(COUNTIFS($A$4:$A13485,$A13485,$G$4:$G13485,"Ativo")=1,1,0))</f>
        <v/>
      </c>
    </row>
    <row r="13486" spans="1:55" x14ac:dyDescent="0.3">
      <c r="A13486" s="76"/>
      <c r="B13486" s="104"/>
      <c r="C13486" s="76"/>
      <c r="D13486" s="77"/>
      <c r="E13486" s="12"/>
      <c r="F13486" s="78"/>
      <c r="G13486" s="77"/>
      <c r="H13486" s="79"/>
      <c r="BA13486" s="5" t="str">
        <f t="shared" si="210"/>
        <v/>
      </c>
      <c r="BB13486" s="5" t="str">
        <f>IF(OR($E13486="",$G13486&lt;&gt;"Ativo"),"",IF(COUNTIFS($E$4:$E13486,$E13486,$A$4:$A13486,$A13486,$G$4:$G13486,"Ativo")=1,1,0))</f>
        <v/>
      </c>
      <c r="BC13486" t="str">
        <f>IF(OR($A13486="",$G13486&lt;&gt;"Ativo"),"",IF(COUNTIFS($A$4:$A13486,$A13486,$G$4:$G13486,"Ativo")=1,1,0))</f>
        <v/>
      </c>
    </row>
    <row r="13487" spans="1:55" x14ac:dyDescent="0.3">
      <c r="A13487" s="76"/>
      <c r="B13487" s="104"/>
      <c r="C13487" s="76"/>
      <c r="D13487" s="77"/>
      <c r="E13487" s="12"/>
      <c r="F13487" s="78"/>
      <c r="G13487" s="77"/>
      <c r="H13487" s="79"/>
      <c r="BA13487" s="5" t="str">
        <f t="shared" si="210"/>
        <v/>
      </c>
      <c r="BB13487" s="5" t="str">
        <f>IF(OR($E13487="",$G13487&lt;&gt;"Ativo"),"",IF(COUNTIFS($E$4:$E13487,$E13487,$A$4:$A13487,$A13487,$G$4:$G13487,"Ativo")=1,1,0))</f>
        <v/>
      </c>
      <c r="BC13487" t="str">
        <f>IF(OR($A13487="",$G13487&lt;&gt;"Ativo"),"",IF(COUNTIFS($A$4:$A13487,$A13487,$G$4:$G13487,"Ativo")=1,1,0))</f>
        <v/>
      </c>
    </row>
    <row r="13488" spans="1:55" x14ac:dyDescent="0.3">
      <c r="A13488" s="76"/>
      <c r="B13488" s="104"/>
      <c r="C13488" s="76"/>
      <c r="D13488" s="77"/>
      <c r="E13488" s="12"/>
      <c r="F13488" s="78"/>
      <c r="G13488" s="77"/>
      <c r="H13488" s="79"/>
      <c r="BA13488" s="5" t="str">
        <f t="shared" si="210"/>
        <v/>
      </c>
      <c r="BB13488" s="5" t="str">
        <f>IF(OR($E13488="",$G13488&lt;&gt;"Ativo"),"",IF(COUNTIFS($E$4:$E13488,$E13488,$A$4:$A13488,$A13488,$G$4:$G13488,"Ativo")=1,1,0))</f>
        <v/>
      </c>
      <c r="BC13488" t="str">
        <f>IF(OR($A13488="",$G13488&lt;&gt;"Ativo"),"",IF(COUNTIFS($A$4:$A13488,$A13488,$G$4:$G13488,"Ativo")=1,1,0))</f>
        <v/>
      </c>
    </row>
    <row r="13489" spans="1:55" x14ac:dyDescent="0.3">
      <c r="A13489" s="76"/>
      <c r="B13489" s="104"/>
      <c r="C13489" s="76"/>
      <c r="D13489" s="77"/>
      <c r="E13489" s="12"/>
      <c r="F13489" s="78"/>
      <c r="G13489" s="77"/>
      <c r="H13489" s="79"/>
      <c r="BA13489" s="5" t="str">
        <f t="shared" si="210"/>
        <v/>
      </c>
      <c r="BB13489" s="5" t="str">
        <f>IF(OR($E13489="",$G13489&lt;&gt;"Ativo"),"",IF(COUNTIFS($E$4:$E13489,$E13489,$A$4:$A13489,$A13489,$G$4:$G13489,"Ativo")=1,1,0))</f>
        <v/>
      </c>
      <c r="BC13489" t="str">
        <f>IF(OR($A13489="",$G13489&lt;&gt;"Ativo"),"",IF(COUNTIFS($A$4:$A13489,$A13489,$G$4:$G13489,"Ativo")=1,1,0))</f>
        <v/>
      </c>
    </row>
    <row r="13490" spans="1:55" x14ac:dyDescent="0.3">
      <c r="A13490" s="76"/>
      <c r="B13490" s="104"/>
      <c r="C13490" s="76"/>
      <c r="D13490" s="77"/>
      <c r="E13490" s="12"/>
      <c r="F13490" s="78"/>
      <c r="G13490" s="77"/>
      <c r="H13490" s="79"/>
      <c r="BA13490" s="5" t="str">
        <f t="shared" si="210"/>
        <v/>
      </c>
      <c r="BB13490" s="5" t="str">
        <f>IF(OR($E13490="",$G13490&lt;&gt;"Ativo"),"",IF(COUNTIFS($E$4:$E13490,$E13490,$A$4:$A13490,$A13490,$G$4:$G13490,"Ativo")=1,1,0))</f>
        <v/>
      </c>
      <c r="BC13490" t="str">
        <f>IF(OR($A13490="",$G13490&lt;&gt;"Ativo"),"",IF(COUNTIFS($A$4:$A13490,$A13490,$G$4:$G13490,"Ativo")=1,1,0))</f>
        <v/>
      </c>
    </row>
    <row r="13491" spans="1:55" x14ac:dyDescent="0.3">
      <c r="A13491" s="76"/>
      <c r="B13491" s="104"/>
      <c r="C13491" s="76"/>
      <c r="D13491" s="77"/>
      <c r="E13491" s="12"/>
      <c r="F13491" s="78"/>
      <c r="G13491" s="77"/>
      <c r="H13491" s="79"/>
      <c r="BA13491" s="5" t="str">
        <f t="shared" si="210"/>
        <v/>
      </c>
      <c r="BB13491" s="5" t="str">
        <f>IF(OR($E13491="",$G13491&lt;&gt;"Ativo"),"",IF(COUNTIFS($E$4:$E13491,$E13491,$A$4:$A13491,$A13491,$G$4:$G13491,"Ativo")=1,1,0))</f>
        <v/>
      </c>
      <c r="BC13491" t="str">
        <f>IF(OR($A13491="",$G13491&lt;&gt;"Ativo"),"",IF(COUNTIFS($A$4:$A13491,$A13491,$G$4:$G13491,"Ativo")=1,1,0))</f>
        <v/>
      </c>
    </row>
    <row r="13492" spans="1:55" x14ac:dyDescent="0.3">
      <c r="A13492" s="76"/>
      <c r="B13492" s="104"/>
      <c r="C13492" s="76"/>
      <c r="D13492" s="77"/>
      <c r="E13492" s="12"/>
      <c r="F13492" s="78"/>
      <c r="G13492" s="77"/>
      <c r="H13492" s="79"/>
      <c r="BA13492" s="5" t="str">
        <f t="shared" si="210"/>
        <v/>
      </c>
      <c r="BB13492" s="5" t="str">
        <f>IF(OR($E13492="",$G13492&lt;&gt;"Ativo"),"",IF(COUNTIFS($E$4:$E13492,$E13492,$A$4:$A13492,$A13492,$G$4:$G13492,"Ativo")=1,1,0))</f>
        <v/>
      </c>
      <c r="BC13492" t="str">
        <f>IF(OR($A13492="",$G13492&lt;&gt;"Ativo"),"",IF(COUNTIFS($A$4:$A13492,$A13492,$G$4:$G13492,"Ativo")=1,1,0))</f>
        <v/>
      </c>
    </row>
    <row r="13493" spans="1:55" x14ac:dyDescent="0.3">
      <c r="A13493" s="76"/>
      <c r="B13493" s="104"/>
      <c r="C13493" s="76"/>
      <c r="D13493" s="77"/>
      <c r="E13493" s="12"/>
      <c r="F13493" s="78"/>
      <c r="G13493" s="77"/>
      <c r="H13493" s="79"/>
      <c r="BA13493" s="5" t="str">
        <f t="shared" si="210"/>
        <v/>
      </c>
      <c r="BB13493" s="5" t="str">
        <f>IF(OR($E13493="",$G13493&lt;&gt;"Ativo"),"",IF(COUNTIFS($E$4:$E13493,$E13493,$A$4:$A13493,$A13493,$G$4:$G13493,"Ativo")=1,1,0))</f>
        <v/>
      </c>
      <c r="BC13493" t="str">
        <f>IF(OR($A13493="",$G13493&lt;&gt;"Ativo"),"",IF(COUNTIFS($A$4:$A13493,$A13493,$G$4:$G13493,"Ativo")=1,1,0))</f>
        <v/>
      </c>
    </row>
    <row r="13494" spans="1:55" x14ac:dyDescent="0.3">
      <c r="A13494" s="76"/>
      <c r="B13494" s="104"/>
      <c r="C13494" s="76"/>
      <c r="D13494" s="77"/>
      <c r="E13494" s="12"/>
      <c r="F13494" s="78"/>
      <c r="G13494" s="77"/>
      <c r="H13494" s="79"/>
      <c r="BA13494" s="5" t="str">
        <f t="shared" si="210"/>
        <v/>
      </c>
      <c r="BB13494" s="5" t="str">
        <f>IF(OR($E13494="",$G13494&lt;&gt;"Ativo"),"",IF(COUNTIFS($E$4:$E13494,$E13494,$A$4:$A13494,$A13494,$G$4:$G13494,"Ativo")=1,1,0))</f>
        <v/>
      </c>
      <c r="BC13494" t="str">
        <f>IF(OR($A13494="",$G13494&lt;&gt;"Ativo"),"",IF(COUNTIFS($A$4:$A13494,$A13494,$G$4:$G13494,"Ativo")=1,1,0))</f>
        <v/>
      </c>
    </row>
    <row r="13495" spans="1:55" x14ac:dyDescent="0.3">
      <c r="A13495" s="76"/>
      <c r="B13495" s="104"/>
      <c r="C13495" s="76"/>
      <c r="D13495" s="77"/>
      <c r="E13495" s="12"/>
      <c r="F13495" s="78"/>
      <c r="G13495" s="77"/>
      <c r="H13495" s="79"/>
      <c r="BA13495" s="5" t="str">
        <f t="shared" si="210"/>
        <v/>
      </c>
      <c r="BB13495" s="5" t="str">
        <f>IF(OR($E13495="",$G13495&lt;&gt;"Ativo"),"",IF(COUNTIFS($E$4:$E13495,$E13495,$A$4:$A13495,$A13495,$G$4:$G13495,"Ativo")=1,1,0))</f>
        <v/>
      </c>
      <c r="BC13495" t="str">
        <f>IF(OR($A13495="",$G13495&lt;&gt;"Ativo"),"",IF(COUNTIFS($A$4:$A13495,$A13495,$G$4:$G13495,"Ativo")=1,1,0))</f>
        <v/>
      </c>
    </row>
    <row r="13496" spans="1:55" x14ac:dyDescent="0.3">
      <c r="A13496" s="76"/>
      <c r="B13496" s="104"/>
      <c r="C13496" s="76"/>
      <c r="D13496" s="77"/>
      <c r="E13496" s="12"/>
      <c r="F13496" s="78"/>
      <c r="G13496" s="77"/>
      <c r="H13496" s="79"/>
      <c r="BA13496" s="5" t="str">
        <f t="shared" si="210"/>
        <v/>
      </c>
      <c r="BB13496" s="5" t="str">
        <f>IF(OR($E13496="",$G13496&lt;&gt;"Ativo"),"",IF(COUNTIFS($E$4:$E13496,$E13496,$A$4:$A13496,$A13496,$G$4:$G13496,"Ativo")=1,1,0))</f>
        <v/>
      </c>
      <c r="BC13496" t="str">
        <f>IF(OR($A13496="",$G13496&lt;&gt;"Ativo"),"",IF(COUNTIFS($A$4:$A13496,$A13496,$G$4:$G13496,"Ativo")=1,1,0))</f>
        <v/>
      </c>
    </row>
    <row r="13497" spans="1:55" x14ac:dyDescent="0.3">
      <c r="A13497" s="76"/>
      <c r="B13497" s="104"/>
      <c r="C13497" s="76"/>
      <c r="D13497" s="77"/>
      <c r="E13497" s="12"/>
      <c r="F13497" s="78"/>
      <c r="G13497" s="77"/>
      <c r="H13497" s="79"/>
      <c r="BA13497" s="5" t="str">
        <f t="shared" si="210"/>
        <v/>
      </c>
      <c r="BB13497" s="5" t="str">
        <f>IF(OR($E13497="",$G13497&lt;&gt;"Ativo"),"",IF(COUNTIFS($E$4:$E13497,$E13497,$A$4:$A13497,$A13497,$G$4:$G13497,"Ativo")=1,1,0))</f>
        <v/>
      </c>
      <c r="BC13497" t="str">
        <f>IF(OR($A13497="",$G13497&lt;&gt;"Ativo"),"",IF(COUNTIFS($A$4:$A13497,$A13497,$G$4:$G13497,"Ativo")=1,1,0))</f>
        <v/>
      </c>
    </row>
    <row r="13498" spans="1:55" x14ac:dyDescent="0.3">
      <c r="A13498" s="76"/>
      <c r="B13498" s="104"/>
      <c r="C13498" s="76"/>
      <c r="D13498" s="77"/>
      <c r="E13498" s="12"/>
      <c r="F13498" s="78"/>
      <c r="G13498" s="77"/>
      <c r="H13498" s="79"/>
      <c r="BA13498" s="5" t="str">
        <f t="shared" si="210"/>
        <v/>
      </c>
      <c r="BB13498" s="5" t="str">
        <f>IF(OR($E13498="",$G13498&lt;&gt;"Ativo"),"",IF(COUNTIFS($E$4:$E13498,$E13498,$A$4:$A13498,$A13498,$G$4:$G13498,"Ativo")=1,1,0))</f>
        <v/>
      </c>
      <c r="BC13498" t="str">
        <f>IF(OR($A13498="",$G13498&lt;&gt;"Ativo"),"",IF(COUNTIFS($A$4:$A13498,$A13498,$G$4:$G13498,"Ativo")=1,1,0))</f>
        <v/>
      </c>
    </row>
    <row r="13499" spans="1:55" x14ac:dyDescent="0.3">
      <c r="A13499" s="76"/>
      <c r="B13499" s="104"/>
      <c r="C13499" s="76"/>
      <c r="D13499" s="77"/>
      <c r="E13499" s="12"/>
      <c r="F13499" s="78"/>
      <c r="G13499" s="77"/>
      <c r="H13499" s="79"/>
      <c r="BA13499" s="5" t="str">
        <f t="shared" si="210"/>
        <v/>
      </c>
      <c r="BB13499" s="5" t="str">
        <f>IF(OR($E13499="",$G13499&lt;&gt;"Ativo"),"",IF(COUNTIFS($E$4:$E13499,$E13499,$A$4:$A13499,$A13499,$G$4:$G13499,"Ativo")=1,1,0))</f>
        <v/>
      </c>
      <c r="BC13499" t="str">
        <f>IF(OR($A13499="",$G13499&lt;&gt;"Ativo"),"",IF(COUNTIFS($A$4:$A13499,$A13499,$G$4:$G13499,"Ativo")=1,1,0))</f>
        <v/>
      </c>
    </row>
    <row r="13500" spans="1:55" x14ac:dyDescent="0.3">
      <c r="A13500" s="76"/>
      <c r="B13500" s="104"/>
      <c r="C13500" s="76"/>
      <c r="D13500" s="77"/>
      <c r="E13500" s="12"/>
      <c r="F13500" s="78"/>
      <c r="G13500" s="77"/>
      <c r="H13500" s="79"/>
      <c r="BA13500" s="5" t="str">
        <f t="shared" si="210"/>
        <v/>
      </c>
      <c r="BB13500" s="5" t="str">
        <f>IF(OR($E13500="",$G13500&lt;&gt;"Ativo"),"",IF(COUNTIFS($E$4:$E13500,$E13500,$A$4:$A13500,$A13500,$G$4:$G13500,"Ativo")=1,1,0))</f>
        <v/>
      </c>
      <c r="BC13500" t="str">
        <f>IF(OR($A13500="",$G13500&lt;&gt;"Ativo"),"",IF(COUNTIFS($A$4:$A13500,$A13500,$G$4:$G13500,"Ativo")=1,1,0))</f>
        <v/>
      </c>
    </row>
    <row r="13501" spans="1:55" x14ac:dyDescent="0.3">
      <c r="A13501" s="76"/>
      <c r="B13501" s="104"/>
      <c r="C13501" s="76"/>
      <c r="D13501" s="77"/>
      <c r="E13501" s="12"/>
      <c r="F13501" s="78"/>
      <c r="G13501" s="77"/>
      <c r="H13501" s="79"/>
      <c r="BA13501" s="5" t="str">
        <f t="shared" si="210"/>
        <v/>
      </c>
      <c r="BB13501" s="5" t="str">
        <f>IF(OR($E13501="",$G13501&lt;&gt;"Ativo"),"",IF(COUNTIFS($E$4:$E13501,$E13501,$A$4:$A13501,$A13501,$G$4:$G13501,"Ativo")=1,1,0))</f>
        <v/>
      </c>
      <c r="BC13501" t="str">
        <f>IF(OR($A13501="",$G13501&lt;&gt;"Ativo"),"",IF(COUNTIFS($A$4:$A13501,$A13501,$G$4:$G13501,"Ativo")=1,1,0))</f>
        <v/>
      </c>
    </row>
    <row r="13502" spans="1:55" x14ac:dyDescent="0.3">
      <c r="A13502" s="76"/>
      <c r="B13502" s="104"/>
      <c r="C13502" s="76"/>
      <c r="D13502" s="77"/>
      <c r="E13502" s="12"/>
      <c r="F13502" s="78"/>
      <c r="G13502" s="77"/>
      <c r="H13502" s="79"/>
      <c r="BA13502" s="5" t="str">
        <f t="shared" si="210"/>
        <v/>
      </c>
      <c r="BB13502" s="5" t="str">
        <f>IF(OR($E13502="",$G13502&lt;&gt;"Ativo"),"",IF(COUNTIFS($E$4:$E13502,$E13502,$A$4:$A13502,$A13502,$G$4:$G13502,"Ativo")=1,1,0))</f>
        <v/>
      </c>
      <c r="BC13502" t="str">
        <f>IF(OR($A13502="",$G13502&lt;&gt;"Ativo"),"",IF(COUNTIFS($A$4:$A13502,$A13502,$G$4:$G13502,"Ativo")=1,1,0))</f>
        <v/>
      </c>
    </row>
    <row r="13503" spans="1:55" x14ac:dyDescent="0.3">
      <c r="A13503" s="76"/>
      <c r="B13503" s="104"/>
      <c r="C13503" s="76"/>
      <c r="D13503" s="77"/>
      <c r="E13503" s="12"/>
      <c r="F13503" s="78"/>
      <c r="G13503" s="77"/>
      <c r="H13503" s="79"/>
      <c r="BA13503" s="5" t="str">
        <f t="shared" si="210"/>
        <v/>
      </c>
      <c r="BB13503" s="5" t="str">
        <f>IF(OR($E13503="",$G13503&lt;&gt;"Ativo"),"",IF(COUNTIFS($E$4:$E13503,$E13503,$A$4:$A13503,$A13503,$G$4:$G13503,"Ativo")=1,1,0))</f>
        <v/>
      </c>
      <c r="BC13503" t="str">
        <f>IF(OR($A13503="",$G13503&lt;&gt;"Ativo"),"",IF(COUNTIFS($A$4:$A13503,$A13503,$G$4:$G13503,"Ativo")=1,1,0))</f>
        <v/>
      </c>
    </row>
    <row r="13504" spans="1:55" x14ac:dyDescent="0.3">
      <c r="A13504" s="76"/>
      <c r="B13504" s="104"/>
      <c r="C13504" s="76"/>
      <c r="D13504" s="77"/>
      <c r="E13504" s="12"/>
      <c r="F13504" s="78"/>
      <c r="G13504" s="77"/>
      <c r="H13504" s="79"/>
      <c r="BA13504" s="5" t="str">
        <f t="shared" si="210"/>
        <v/>
      </c>
      <c r="BB13504" s="5" t="str">
        <f>IF(OR($E13504="",$G13504&lt;&gt;"Ativo"),"",IF(COUNTIFS($E$4:$E13504,$E13504,$A$4:$A13504,$A13504,$G$4:$G13504,"Ativo")=1,1,0))</f>
        <v/>
      </c>
      <c r="BC13504" t="str">
        <f>IF(OR($A13504="",$G13504&lt;&gt;"Ativo"),"",IF(COUNTIFS($A$4:$A13504,$A13504,$G$4:$G13504,"Ativo")=1,1,0))</f>
        <v/>
      </c>
    </row>
    <row r="13505" spans="1:55" x14ac:dyDescent="0.3">
      <c r="A13505" s="76"/>
      <c r="B13505" s="104"/>
      <c r="C13505" s="76"/>
      <c r="D13505" s="77"/>
      <c r="E13505" s="12"/>
      <c r="F13505" s="78"/>
      <c r="G13505" s="77"/>
      <c r="H13505" s="79"/>
      <c r="BA13505" s="5" t="str">
        <f t="shared" si="210"/>
        <v/>
      </c>
      <c r="BB13505" s="5" t="str">
        <f>IF(OR($E13505="",$G13505&lt;&gt;"Ativo"),"",IF(COUNTIFS($E$4:$E13505,$E13505,$A$4:$A13505,$A13505,$G$4:$G13505,"Ativo")=1,1,0))</f>
        <v/>
      </c>
      <c r="BC13505" t="str">
        <f>IF(OR($A13505="",$G13505&lt;&gt;"Ativo"),"",IF(COUNTIFS($A$4:$A13505,$A13505,$G$4:$G13505,"Ativo")=1,1,0))</f>
        <v/>
      </c>
    </row>
    <row r="13506" spans="1:55" x14ac:dyDescent="0.3">
      <c r="A13506" s="76"/>
      <c r="B13506" s="104"/>
      <c r="C13506" s="76"/>
      <c r="D13506" s="77"/>
      <c r="E13506" s="12"/>
      <c r="F13506" s="78"/>
      <c r="G13506" s="77"/>
      <c r="H13506" s="79"/>
      <c r="BA13506" s="5" t="str">
        <f t="shared" si="210"/>
        <v/>
      </c>
      <c r="BB13506" s="5" t="str">
        <f>IF(OR($E13506="",$G13506&lt;&gt;"Ativo"),"",IF(COUNTIFS($E$4:$E13506,$E13506,$A$4:$A13506,$A13506,$G$4:$G13506,"Ativo")=1,1,0))</f>
        <v/>
      </c>
      <c r="BC13506" t="str">
        <f>IF(OR($A13506="",$G13506&lt;&gt;"Ativo"),"",IF(COUNTIFS($A$4:$A13506,$A13506,$G$4:$G13506,"Ativo")=1,1,0))</f>
        <v/>
      </c>
    </row>
    <row r="13507" spans="1:55" x14ac:dyDescent="0.3">
      <c r="A13507" s="76"/>
      <c r="B13507" s="104"/>
      <c r="C13507" s="76"/>
      <c r="D13507" s="77"/>
      <c r="E13507" s="12"/>
      <c r="F13507" s="78"/>
      <c r="G13507" s="77"/>
      <c r="H13507" s="79"/>
      <c r="BA13507" s="5" t="str">
        <f t="shared" si="210"/>
        <v/>
      </c>
      <c r="BB13507" s="5" t="str">
        <f>IF(OR($E13507="",$G13507&lt;&gt;"Ativo"),"",IF(COUNTIFS($E$4:$E13507,$E13507,$A$4:$A13507,$A13507,$G$4:$G13507,"Ativo")=1,1,0))</f>
        <v/>
      </c>
      <c r="BC13507" t="str">
        <f>IF(OR($A13507="",$G13507&lt;&gt;"Ativo"),"",IF(COUNTIFS($A$4:$A13507,$A13507,$G$4:$G13507,"Ativo")=1,1,0))</f>
        <v/>
      </c>
    </row>
    <row r="13508" spans="1:55" x14ac:dyDescent="0.3">
      <c r="A13508" s="76"/>
      <c r="B13508" s="104"/>
      <c r="C13508" s="76"/>
      <c r="D13508" s="77"/>
      <c r="E13508" s="12"/>
      <c r="F13508" s="78"/>
      <c r="G13508" s="77"/>
      <c r="H13508" s="79"/>
      <c r="BA13508" s="5" t="str">
        <f t="shared" ref="BA13508:BA13571" si="211">IF($D13508="","",MID($D13508,4,LEN($D13508)-5))</f>
        <v/>
      </c>
      <c r="BB13508" s="5" t="str">
        <f>IF(OR($E13508="",$G13508&lt;&gt;"Ativo"),"",IF(COUNTIFS($E$4:$E13508,$E13508,$A$4:$A13508,$A13508,$G$4:$G13508,"Ativo")=1,1,0))</f>
        <v/>
      </c>
      <c r="BC13508" t="str">
        <f>IF(OR($A13508="",$G13508&lt;&gt;"Ativo"),"",IF(COUNTIFS($A$4:$A13508,$A13508,$G$4:$G13508,"Ativo")=1,1,0))</f>
        <v/>
      </c>
    </row>
    <row r="13509" spans="1:55" x14ac:dyDescent="0.3">
      <c r="A13509" s="76"/>
      <c r="B13509" s="104"/>
      <c r="C13509" s="76"/>
      <c r="D13509" s="77"/>
      <c r="E13509" s="12"/>
      <c r="F13509" s="78"/>
      <c r="G13509" s="77"/>
      <c r="H13509" s="79"/>
      <c r="BA13509" s="5" t="str">
        <f t="shared" si="211"/>
        <v/>
      </c>
      <c r="BB13509" s="5" t="str">
        <f>IF(OR($E13509="",$G13509&lt;&gt;"Ativo"),"",IF(COUNTIFS($E$4:$E13509,$E13509,$A$4:$A13509,$A13509,$G$4:$G13509,"Ativo")=1,1,0))</f>
        <v/>
      </c>
      <c r="BC13509" t="str">
        <f>IF(OR($A13509="",$G13509&lt;&gt;"Ativo"),"",IF(COUNTIFS($A$4:$A13509,$A13509,$G$4:$G13509,"Ativo")=1,1,0))</f>
        <v/>
      </c>
    </row>
    <row r="13510" spans="1:55" x14ac:dyDescent="0.3">
      <c r="A13510" s="76"/>
      <c r="B13510" s="104"/>
      <c r="C13510" s="76"/>
      <c r="D13510" s="77"/>
      <c r="E13510" s="12"/>
      <c r="F13510" s="78"/>
      <c r="G13510" s="77"/>
      <c r="H13510" s="79"/>
      <c r="BA13510" s="5" t="str">
        <f t="shared" si="211"/>
        <v/>
      </c>
      <c r="BB13510" s="5" t="str">
        <f>IF(OR($E13510="",$G13510&lt;&gt;"Ativo"),"",IF(COUNTIFS($E$4:$E13510,$E13510,$A$4:$A13510,$A13510,$G$4:$G13510,"Ativo")=1,1,0))</f>
        <v/>
      </c>
      <c r="BC13510" t="str">
        <f>IF(OR($A13510="",$G13510&lt;&gt;"Ativo"),"",IF(COUNTIFS($A$4:$A13510,$A13510,$G$4:$G13510,"Ativo")=1,1,0))</f>
        <v/>
      </c>
    </row>
    <row r="13511" spans="1:55" x14ac:dyDescent="0.3">
      <c r="A13511" s="76"/>
      <c r="B13511" s="104"/>
      <c r="C13511" s="76"/>
      <c r="D13511" s="77"/>
      <c r="E13511" s="12"/>
      <c r="F13511" s="78"/>
      <c r="G13511" s="77"/>
      <c r="H13511" s="79"/>
      <c r="BA13511" s="5" t="str">
        <f t="shared" si="211"/>
        <v/>
      </c>
      <c r="BB13511" s="5" t="str">
        <f>IF(OR($E13511="",$G13511&lt;&gt;"Ativo"),"",IF(COUNTIFS($E$4:$E13511,$E13511,$A$4:$A13511,$A13511,$G$4:$G13511,"Ativo")=1,1,0))</f>
        <v/>
      </c>
      <c r="BC13511" t="str">
        <f>IF(OR($A13511="",$G13511&lt;&gt;"Ativo"),"",IF(COUNTIFS($A$4:$A13511,$A13511,$G$4:$G13511,"Ativo")=1,1,0))</f>
        <v/>
      </c>
    </row>
    <row r="13512" spans="1:55" x14ac:dyDescent="0.3">
      <c r="A13512" s="76"/>
      <c r="B13512" s="104"/>
      <c r="C13512" s="76"/>
      <c r="D13512" s="77"/>
      <c r="E13512" s="12"/>
      <c r="F13512" s="78"/>
      <c r="G13512" s="77"/>
      <c r="H13512" s="79"/>
      <c r="BA13512" s="5" t="str">
        <f t="shared" si="211"/>
        <v/>
      </c>
      <c r="BB13512" s="5" t="str">
        <f>IF(OR($E13512="",$G13512&lt;&gt;"Ativo"),"",IF(COUNTIFS($E$4:$E13512,$E13512,$A$4:$A13512,$A13512,$G$4:$G13512,"Ativo")=1,1,0))</f>
        <v/>
      </c>
      <c r="BC13512" t="str">
        <f>IF(OR($A13512="",$G13512&lt;&gt;"Ativo"),"",IF(COUNTIFS($A$4:$A13512,$A13512,$G$4:$G13512,"Ativo")=1,1,0))</f>
        <v/>
      </c>
    </row>
    <row r="13513" spans="1:55" x14ac:dyDescent="0.3">
      <c r="A13513" s="76"/>
      <c r="B13513" s="104"/>
      <c r="C13513" s="76"/>
      <c r="D13513" s="77"/>
      <c r="E13513" s="12"/>
      <c r="F13513" s="78"/>
      <c r="G13513" s="77"/>
      <c r="H13513" s="79"/>
      <c r="BA13513" s="5" t="str">
        <f t="shared" si="211"/>
        <v/>
      </c>
      <c r="BB13513" s="5" t="str">
        <f>IF(OR($E13513="",$G13513&lt;&gt;"Ativo"),"",IF(COUNTIFS($E$4:$E13513,$E13513,$A$4:$A13513,$A13513,$G$4:$G13513,"Ativo")=1,1,0))</f>
        <v/>
      </c>
      <c r="BC13513" t="str">
        <f>IF(OR($A13513="",$G13513&lt;&gt;"Ativo"),"",IF(COUNTIFS($A$4:$A13513,$A13513,$G$4:$G13513,"Ativo")=1,1,0))</f>
        <v/>
      </c>
    </row>
    <row r="13514" spans="1:55" x14ac:dyDescent="0.3">
      <c r="A13514" s="76"/>
      <c r="B13514" s="104"/>
      <c r="C13514" s="76"/>
      <c r="D13514" s="77"/>
      <c r="E13514" s="12"/>
      <c r="F13514" s="78"/>
      <c r="G13514" s="77"/>
      <c r="H13514" s="79"/>
      <c r="BA13514" s="5" t="str">
        <f t="shared" si="211"/>
        <v/>
      </c>
      <c r="BB13514" s="5" t="str">
        <f>IF(OR($E13514="",$G13514&lt;&gt;"Ativo"),"",IF(COUNTIFS($E$4:$E13514,$E13514,$A$4:$A13514,$A13514,$G$4:$G13514,"Ativo")=1,1,0))</f>
        <v/>
      </c>
      <c r="BC13514" t="str">
        <f>IF(OR($A13514="",$G13514&lt;&gt;"Ativo"),"",IF(COUNTIFS($A$4:$A13514,$A13514,$G$4:$G13514,"Ativo")=1,1,0))</f>
        <v/>
      </c>
    </row>
    <row r="13515" spans="1:55" x14ac:dyDescent="0.3">
      <c r="A13515" s="76"/>
      <c r="B13515" s="104"/>
      <c r="C13515" s="76"/>
      <c r="D13515" s="77"/>
      <c r="E13515" s="12"/>
      <c r="F13515" s="78"/>
      <c r="G13515" s="77"/>
      <c r="H13515" s="79"/>
      <c r="BA13515" s="5" t="str">
        <f t="shared" si="211"/>
        <v/>
      </c>
      <c r="BB13515" s="5" t="str">
        <f>IF(OR($E13515="",$G13515&lt;&gt;"Ativo"),"",IF(COUNTIFS($E$4:$E13515,$E13515,$A$4:$A13515,$A13515,$G$4:$G13515,"Ativo")=1,1,0))</f>
        <v/>
      </c>
      <c r="BC13515" t="str">
        <f>IF(OR($A13515="",$G13515&lt;&gt;"Ativo"),"",IF(COUNTIFS($A$4:$A13515,$A13515,$G$4:$G13515,"Ativo")=1,1,0))</f>
        <v/>
      </c>
    </row>
    <row r="13516" spans="1:55" x14ac:dyDescent="0.3">
      <c r="A13516" s="76"/>
      <c r="B13516" s="104"/>
      <c r="C13516" s="76"/>
      <c r="D13516" s="77"/>
      <c r="E13516" s="12"/>
      <c r="F13516" s="78"/>
      <c r="G13516" s="77"/>
      <c r="H13516" s="79"/>
      <c r="BA13516" s="5" t="str">
        <f t="shared" si="211"/>
        <v/>
      </c>
      <c r="BB13516" s="5" t="str">
        <f>IF(OR($E13516="",$G13516&lt;&gt;"Ativo"),"",IF(COUNTIFS($E$4:$E13516,$E13516,$A$4:$A13516,$A13516,$G$4:$G13516,"Ativo")=1,1,0))</f>
        <v/>
      </c>
      <c r="BC13516" t="str">
        <f>IF(OR($A13516="",$G13516&lt;&gt;"Ativo"),"",IF(COUNTIFS($A$4:$A13516,$A13516,$G$4:$G13516,"Ativo")=1,1,0))</f>
        <v/>
      </c>
    </row>
    <row r="13517" spans="1:55" x14ac:dyDescent="0.3">
      <c r="A13517" s="76"/>
      <c r="B13517" s="104"/>
      <c r="C13517" s="76"/>
      <c r="D13517" s="77"/>
      <c r="E13517" s="12"/>
      <c r="F13517" s="78"/>
      <c r="G13517" s="77"/>
      <c r="H13517" s="79"/>
      <c r="BA13517" s="5" t="str">
        <f t="shared" si="211"/>
        <v/>
      </c>
      <c r="BB13517" s="5" t="str">
        <f>IF(OR($E13517="",$G13517&lt;&gt;"Ativo"),"",IF(COUNTIFS($E$4:$E13517,$E13517,$A$4:$A13517,$A13517,$G$4:$G13517,"Ativo")=1,1,0))</f>
        <v/>
      </c>
      <c r="BC13517" t="str">
        <f>IF(OR($A13517="",$G13517&lt;&gt;"Ativo"),"",IF(COUNTIFS($A$4:$A13517,$A13517,$G$4:$G13517,"Ativo")=1,1,0))</f>
        <v/>
      </c>
    </row>
    <row r="13518" spans="1:55" x14ac:dyDescent="0.3">
      <c r="A13518" s="76"/>
      <c r="B13518" s="104"/>
      <c r="C13518" s="76"/>
      <c r="D13518" s="77"/>
      <c r="E13518" s="12"/>
      <c r="F13518" s="78"/>
      <c r="G13518" s="77"/>
      <c r="H13518" s="79"/>
      <c r="BA13518" s="5" t="str">
        <f t="shared" si="211"/>
        <v/>
      </c>
      <c r="BB13518" s="5" t="str">
        <f>IF(OR($E13518="",$G13518&lt;&gt;"Ativo"),"",IF(COUNTIFS($E$4:$E13518,$E13518,$A$4:$A13518,$A13518,$G$4:$G13518,"Ativo")=1,1,0))</f>
        <v/>
      </c>
      <c r="BC13518" t="str">
        <f>IF(OR($A13518="",$G13518&lt;&gt;"Ativo"),"",IF(COUNTIFS($A$4:$A13518,$A13518,$G$4:$G13518,"Ativo")=1,1,0))</f>
        <v/>
      </c>
    </row>
    <row r="13519" spans="1:55" x14ac:dyDescent="0.3">
      <c r="A13519" s="76"/>
      <c r="B13519" s="104"/>
      <c r="C13519" s="76"/>
      <c r="D13519" s="77"/>
      <c r="E13519" s="12"/>
      <c r="F13519" s="78"/>
      <c r="G13519" s="77"/>
      <c r="H13519" s="79"/>
      <c r="BA13519" s="5" t="str">
        <f t="shared" si="211"/>
        <v/>
      </c>
      <c r="BB13519" s="5" t="str">
        <f>IF(OR($E13519="",$G13519&lt;&gt;"Ativo"),"",IF(COUNTIFS($E$4:$E13519,$E13519,$A$4:$A13519,$A13519,$G$4:$G13519,"Ativo")=1,1,0))</f>
        <v/>
      </c>
      <c r="BC13519" t="str">
        <f>IF(OR($A13519="",$G13519&lt;&gt;"Ativo"),"",IF(COUNTIFS($A$4:$A13519,$A13519,$G$4:$G13519,"Ativo")=1,1,0))</f>
        <v/>
      </c>
    </row>
    <row r="13520" spans="1:55" x14ac:dyDescent="0.3">
      <c r="A13520" s="76"/>
      <c r="B13520" s="104"/>
      <c r="C13520" s="76"/>
      <c r="D13520" s="77"/>
      <c r="E13520" s="12"/>
      <c r="F13520" s="78"/>
      <c r="G13520" s="77"/>
      <c r="H13520" s="79"/>
      <c r="BA13520" s="5" t="str">
        <f t="shared" si="211"/>
        <v/>
      </c>
      <c r="BB13520" s="5" t="str">
        <f>IF(OR($E13520="",$G13520&lt;&gt;"Ativo"),"",IF(COUNTIFS($E$4:$E13520,$E13520,$A$4:$A13520,$A13520,$G$4:$G13520,"Ativo")=1,1,0))</f>
        <v/>
      </c>
      <c r="BC13520" t="str">
        <f>IF(OR($A13520="",$G13520&lt;&gt;"Ativo"),"",IF(COUNTIFS($A$4:$A13520,$A13520,$G$4:$G13520,"Ativo")=1,1,0))</f>
        <v/>
      </c>
    </row>
    <row r="13521" spans="1:55" x14ac:dyDescent="0.3">
      <c r="A13521" s="76"/>
      <c r="B13521" s="104"/>
      <c r="C13521" s="76"/>
      <c r="D13521" s="77"/>
      <c r="E13521" s="12"/>
      <c r="F13521" s="78"/>
      <c r="G13521" s="77"/>
      <c r="H13521" s="79"/>
      <c r="BA13521" s="5" t="str">
        <f t="shared" si="211"/>
        <v/>
      </c>
      <c r="BB13521" s="5" t="str">
        <f>IF(OR($E13521="",$G13521&lt;&gt;"Ativo"),"",IF(COUNTIFS($E$4:$E13521,$E13521,$A$4:$A13521,$A13521,$G$4:$G13521,"Ativo")=1,1,0))</f>
        <v/>
      </c>
      <c r="BC13521" t="str">
        <f>IF(OR($A13521="",$G13521&lt;&gt;"Ativo"),"",IF(COUNTIFS($A$4:$A13521,$A13521,$G$4:$G13521,"Ativo")=1,1,0))</f>
        <v/>
      </c>
    </row>
    <row r="13522" spans="1:55" x14ac:dyDescent="0.3">
      <c r="A13522" s="76"/>
      <c r="B13522" s="104"/>
      <c r="C13522" s="76"/>
      <c r="D13522" s="77"/>
      <c r="E13522" s="12"/>
      <c r="F13522" s="78"/>
      <c r="G13522" s="77"/>
      <c r="H13522" s="79"/>
      <c r="BA13522" s="5" t="str">
        <f t="shared" si="211"/>
        <v/>
      </c>
      <c r="BB13522" s="5" t="str">
        <f>IF(OR($E13522="",$G13522&lt;&gt;"Ativo"),"",IF(COUNTIFS($E$4:$E13522,$E13522,$A$4:$A13522,$A13522,$G$4:$G13522,"Ativo")=1,1,0))</f>
        <v/>
      </c>
      <c r="BC13522" t="str">
        <f>IF(OR($A13522="",$G13522&lt;&gt;"Ativo"),"",IF(COUNTIFS($A$4:$A13522,$A13522,$G$4:$G13522,"Ativo")=1,1,0))</f>
        <v/>
      </c>
    </row>
    <row r="13523" spans="1:55" x14ac:dyDescent="0.3">
      <c r="A13523" s="76"/>
      <c r="B13523" s="104"/>
      <c r="C13523" s="76"/>
      <c r="D13523" s="77"/>
      <c r="E13523" s="12"/>
      <c r="F13523" s="78"/>
      <c r="G13523" s="77"/>
      <c r="H13523" s="79"/>
      <c r="BA13523" s="5" t="str">
        <f t="shared" si="211"/>
        <v/>
      </c>
      <c r="BB13523" s="5" t="str">
        <f>IF(OR($E13523="",$G13523&lt;&gt;"Ativo"),"",IF(COUNTIFS($E$4:$E13523,$E13523,$A$4:$A13523,$A13523,$G$4:$G13523,"Ativo")=1,1,0))</f>
        <v/>
      </c>
      <c r="BC13523" t="str">
        <f>IF(OR($A13523="",$G13523&lt;&gt;"Ativo"),"",IF(COUNTIFS($A$4:$A13523,$A13523,$G$4:$G13523,"Ativo")=1,1,0))</f>
        <v/>
      </c>
    </row>
    <row r="13524" spans="1:55" x14ac:dyDescent="0.3">
      <c r="A13524" s="76"/>
      <c r="B13524" s="104"/>
      <c r="C13524" s="76"/>
      <c r="D13524" s="77"/>
      <c r="E13524" s="12"/>
      <c r="F13524" s="78"/>
      <c r="G13524" s="77"/>
      <c r="H13524" s="79"/>
      <c r="BA13524" s="5" t="str">
        <f t="shared" si="211"/>
        <v/>
      </c>
      <c r="BB13524" s="5" t="str">
        <f>IF(OR($E13524="",$G13524&lt;&gt;"Ativo"),"",IF(COUNTIFS($E$4:$E13524,$E13524,$A$4:$A13524,$A13524,$G$4:$G13524,"Ativo")=1,1,0))</f>
        <v/>
      </c>
      <c r="BC13524" t="str">
        <f>IF(OR($A13524="",$G13524&lt;&gt;"Ativo"),"",IF(COUNTIFS($A$4:$A13524,$A13524,$G$4:$G13524,"Ativo")=1,1,0))</f>
        <v/>
      </c>
    </row>
    <row r="13525" spans="1:55" x14ac:dyDescent="0.3">
      <c r="A13525" s="76"/>
      <c r="B13525" s="104"/>
      <c r="C13525" s="76"/>
      <c r="D13525" s="77"/>
      <c r="E13525" s="12"/>
      <c r="F13525" s="78"/>
      <c r="G13525" s="77"/>
      <c r="H13525" s="79"/>
      <c r="BA13525" s="5" t="str">
        <f t="shared" si="211"/>
        <v/>
      </c>
      <c r="BB13525" s="5" t="str">
        <f>IF(OR($E13525="",$G13525&lt;&gt;"Ativo"),"",IF(COUNTIFS($E$4:$E13525,$E13525,$A$4:$A13525,$A13525,$G$4:$G13525,"Ativo")=1,1,0))</f>
        <v/>
      </c>
      <c r="BC13525" t="str">
        <f>IF(OR($A13525="",$G13525&lt;&gt;"Ativo"),"",IF(COUNTIFS($A$4:$A13525,$A13525,$G$4:$G13525,"Ativo")=1,1,0))</f>
        <v/>
      </c>
    </row>
    <row r="13526" spans="1:55" x14ac:dyDescent="0.3">
      <c r="A13526" s="76"/>
      <c r="B13526" s="104"/>
      <c r="C13526" s="76"/>
      <c r="D13526" s="77"/>
      <c r="E13526" s="12"/>
      <c r="F13526" s="78"/>
      <c r="G13526" s="77"/>
      <c r="H13526" s="79"/>
      <c r="BA13526" s="5" t="str">
        <f t="shared" si="211"/>
        <v/>
      </c>
      <c r="BB13526" s="5" t="str">
        <f>IF(OR($E13526="",$G13526&lt;&gt;"Ativo"),"",IF(COUNTIFS($E$4:$E13526,$E13526,$A$4:$A13526,$A13526,$G$4:$G13526,"Ativo")=1,1,0))</f>
        <v/>
      </c>
      <c r="BC13526" t="str">
        <f>IF(OR($A13526="",$G13526&lt;&gt;"Ativo"),"",IF(COUNTIFS($A$4:$A13526,$A13526,$G$4:$G13526,"Ativo")=1,1,0))</f>
        <v/>
      </c>
    </row>
    <row r="13527" spans="1:55" x14ac:dyDescent="0.3">
      <c r="A13527" s="76"/>
      <c r="B13527" s="104"/>
      <c r="C13527" s="76"/>
      <c r="D13527" s="77"/>
      <c r="E13527" s="12"/>
      <c r="F13527" s="78"/>
      <c r="G13527" s="77"/>
      <c r="H13527" s="79"/>
      <c r="BA13527" s="5" t="str">
        <f t="shared" si="211"/>
        <v/>
      </c>
      <c r="BB13527" s="5" t="str">
        <f>IF(OR($E13527="",$G13527&lt;&gt;"Ativo"),"",IF(COUNTIFS($E$4:$E13527,$E13527,$A$4:$A13527,$A13527,$G$4:$G13527,"Ativo")=1,1,0))</f>
        <v/>
      </c>
      <c r="BC13527" t="str">
        <f>IF(OR($A13527="",$G13527&lt;&gt;"Ativo"),"",IF(COUNTIFS($A$4:$A13527,$A13527,$G$4:$G13527,"Ativo")=1,1,0))</f>
        <v/>
      </c>
    </row>
    <row r="13528" spans="1:55" x14ac:dyDescent="0.3">
      <c r="A13528" s="76"/>
      <c r="B13528" s="104"/>
      <c r="C13528" s="76"/>
      <c r="D13528" s="77"/>
      <c r="E13528" s="12"/>
      <c r="F13528" s="78"/>
      <c r="G13528" s="77"/>
      <c r="H13528" s="79"/>
      <c r="BA13528" s="5" t="str">
        <f t="shared" si="211"/>
        <v/>
      </c>
      <c r="BB13528" s="5" t="str">
        <f>IF(OR($E13528="",$G13528&lt;&gt;"Ativo"),"",IF(COUNTIFS($E$4:$E13528,$E13528,$A$4:$A13528,$A13528,$G$4:$G13528,"Ativo")=1,1,0))</f>
        <v/>
      </c>
      <c r="BC13528" t="str">
        <f>IF(OR($A13528="",$G13528&lt;&gt;"Ativo"),"",IF(COUNTIFS($A$4:$A13528,$A13528,$G$4:$G13528,"Ativo")=1,1,0))</f>
        <v/>
      </c>
    </row>
    <row r="13529" spans="1:55" x14ac:dyDescent="0.3">
      <c r="A13529" s="76"/>
      <c r="B13529" s="104"/>
      <c r="C13529" s="76"/>
      <c r="D13529" s="77"/>
      <c r="E13529" s="12"/>
      <c r="F13529" s="78"/>
      <c r="G13529" s="77"/>
      <c r="H13529" s="79"/>
      <c r="BA13529" s="5" t="str">
        <f t="shared" si="211"/>
        <v/>
      </c>
      <c r="BB13529" s="5" t="str">
        <f>IF(OR($E13529="",$G13529&lt;&gt;"Ativo"),"",IF(COUNTIFS($E$4:$E13529,$E13529,$A$4:$A13529,$A13529,$G$4:$G13529,"Ativo")=1,1,0))</f>
        <v/>
      </c>
      <c r="BC13529" t="str">
        <f>IF(OR($A13529="",$G13529&lt;&gt;"Ativo"),"",IF(COUNTIFS($A$4:$A13529,$A13529,$G$4:$G13529,"Ativo")=1,1,0))</f>
        <v/>
      </c>
    </row>
    <row r="13530" spans="1:55" x14ac:dyDescent="0.3">
      <c r="A13530" s="76"/>
      <c r="B13530" s="104"/>
      <c r="C13530" s="76"/>
      <c r="D13530" s="77"/>
      <c r="E13530" s="12"/>
      <c r="F13530" s="78"/>
      <c r="G13530" s="77"/>
      <c r="H13530" s="79"/>
      <c r="BA13530" s="5" t="str">
        <f t="shared" si="211"/>
        <v/>
      </c>
      <c r="BB13530" s="5" t="str">
        <f>IF(OR($E13530="",$G13530&lt;&gt;"Ativo"),"",IF(COUNTIFS($E$4:$E13530,$E13530,$A$4:$A13530,$A13530,$G$4:$G13530,"Ativo")=1,1,0))</f>
        <v/>
      </c>
      <c r="BC13530" t="str">
        <f>IF(OR($A13530="",$G13530&lt;&gt;"Ativo"),"",IF(COUNTIFS($A$4:$A13530,$A13530,$G$4:$G13530,"Ativo")=1,1,0))</f>
        <v/>
      </c>
    </row>
    <row r="13531" spans="1:55" x14ac:dyDescent="0.3">
      <c r="A13531" s="76"/>
      <c r="B13531" s="104"/>
      <c r="C13531" s="76"/>
      <c r="D13531" s="77"/>
      <c r="E13531" s="12"/>
      <c r="F13531" s="78"/>
      <c r="G13531" s="77"/>
      <c r="H13531" s="79"/>
      <c r="BA13531" s="5" t="str">
        <f t="shared" si="211"/>
        <v/>
      </c>
      <c r="BB13531" s="5" t="str">
        <f>IF(OR($E13531="",$G13531&lt;&gt;"Ativo"),"",IF(COUNTIFS($E$4:$E13531,$E13531,$A$4:$A13531,$A13531,$G$4:$G13531,"Ativo")=1,1,0))</f>
        <v/>
      </c>
      <c r="BC13531" t="str">
        <f>IF(OR($A13531="",$G13531&lt;&gt;"Ativo"),"",IF(COUNTIFS($A$4:$A13531,$A13531,$G$4:$G13531,"Ativo")=1,1,0))</f>
        <v/>
      </c>
    </row>
    <row r="13532" spans="1:55" x14ac:dyDescent="0.3">
      <c r="A13532" s="76"/>
      <c r="B13532" s="104"/>
      <c r="C13532" s="76"/>
      <c r="D13532" s="77"/>
      <c r="E13532" s="12"/>
      <c r="F13532" s="78"/>
      <c r="G13532" s="77"/>
      <c r="H13532" s="79"/>
      <c r="BA13532" s="5" t="str">
        <f t="shared" si="211"/>
        <v/>
      </c>
      <c r="BB13532" s="5" t="str">
        <f>IF(OR($E13532="",$G13532&lt;&gt;"Ativo"),"",IF(COUNTIFS($E$4:$E13532,$E13532,$A$4:$A13532,$A13532,$G$4:$G13532,"Ativo")=1,1,0))</f>
        <v/>
      </c>
      <c r="BC13532" t="str">
        <f>IF(OR($A13532="",$G13532&lt;&gt;"Ativo"),"",IF(COUNTIFS($A$4:$A13532,$A13532,$G$4:$G13532,"Ativo")=1,1,0))</f>
        <v/>
      </c>
    </row>
    <row r="13533" spans="1:55" x14ac:dyDescent="0.3">
      <c r="A13533" s="76"/>
      <c r="B13533" s="104"/>
      <c r="C13533" s="76"/>
      <c r="D13533" s="77"/>
      <c r="E13533" s="12"/>
      <c r="F13533" s="78"/>
      <c r="G13533" s="77"/>
      <c r="H13533" s="79"/>
      <c r="BA13533" s="5" t="str">
        <f t="shared" si="211"/>
        <v/>
      </c>
      <c r="BB13533" s="5" t="str">
        <f>IF(OR($E13533="",$G13533&lt;&gt;"Ativo"),"",IF(COUNTIFS($E$4:$E13533,$E13533,$A$4:$A13533,$A13533,$G$4:$G13533,"Ativo")=1,1,0))</f>
        <v/>
      </c>
      <c r="BC13533" t="str">
        <f>IF(OR($A13533="",$G13533&lt;&gt;"Ativo"),"",IF(COUNTIFS($A$4:$A13533,$A13533,$G$4:$G13533,"Ativo")=1,1,0))</f>
        <v/>
      </c>
    </row>
    <row r="13534" spans="1:55" x14ac:dyDescent="0.3">
      <c r="A13534" s="76"/>
      <c r="B13534" s="104"/>
      <c r="C13534" s="76"/>
      <c r="D13534" s="77"/>
      <c r="E13534" s="12"/>
      <c r="F13534" s="78"/>
      <c r="G13534" s="77"/>
      <c r="H13534" s="79"/>
      <c r="BA13534" s="5" t="str">
        <f t="shared" si="211"/>
        <v/>
      </c>
      <c r="BB13534" s="5" t="str">
        <f>IF(OR($E13534="",$G13534&lt;&gt;"Ativo"),"",IF(COUNTIFS($E$4:$E13534,$E13534,$A$4:$A13534,$A13534,$G$4:$G13534,"Ativo")=1,1,0))</f>
        <v/>
      </c>
      <c r="BC13534" t="str">
        <f>IF(OR($A13534="",$G13534&lt;&gt;"Ativo"),"",IF(COUNTIFS($A$4:$A13534,$A13534,$G$4:$G13534,"Ativo")=1,1,0))</f>
        <v/>
      </c>
    </row>
    <row r="13535" spans="1:55" x14ac:dyDescent="0.3">
      <c r="A13535" s="76"/>
      <c r="B13535" s="104"/>
      <c r="C13535" s="76"/>
      <c r="D13535" s="77"/>
      <c r="E13535" s="12"/>
      <c r="F13535" s="78"/>
      <c r="G13535" s="77"/>
      <c r="H13535" s="79"/>
      <c r="BA13535" s="5" t="str">
        <f t="shared" si="211"/>
        <v/>
      </c>
      <c r="BB13535" s="5" t="str">
        <f>IF(OR($E13535="",$G13535&lt;&gt;"Ativo"),"",IF(COUNTIFS($E$4:$E13535,$E13535,$A$4:$A13535,$A13535,$G$4:$G13535,"Ativo")=1,1,0))</f>
        <v/>
      </c>
      <c r="BC13535" t="str">
        <f>IF(OR($A13535="",$G13535&lt;&gt;"Ativo"),"",IF(COUNTIFS($A$4:$A13535,$A13535,$G$4:$G13535,"Ativo")=1,1,0))</f>
        <v/>
      </c>
    </row>
    <row r="13536" spans="1:55" x14ac:dyDescent="0.3">
      <c r="A13536" s="76"/>
      <c r="B13536" s="104"/>
      <c r="C13536" s="76"/>
      <c r="D13536" s="77"/>
      <c r="E13536" s="12"/>
      <c r="F13536" s="78"/>
      <c r="G13536" s="77"/>
      <c r="H13536" s="79"/>
      <c r="BA13536" s="5" t="str">
        <f t="shared" si="211"/>
        <v/>
      </c>
      <c r="BB13536" s="5" t="str">
        <f>IF(OR($E13536="",$G13536&lt;&gt;"Ativo"),"",IF(COUNTIFS($E$4:$E13536,$E13536,$A$4:$A13536,$A13536,$G$4:$G13536,"Ativo")=1,1,0))</f>
        <v/>
      </c>
      <c r="BC13536" t="str">
        <f>IF(OR($A13536="",$G13536&lt;&gt;"Ativo"),"",IF(COUNTIFS($A$4:$A13536,$A13536,$G$4:$G13536,"Ativo")=1,1,0))</f>
        <v/>
      </c>
    </row>
    <row r="13537" spans="1:55" x14ac:dyDescent="0.3">
      <c r="A13537" s="76"/>
      <c r="B13537" s="104"/>
      <c r="C13537" s="76"/>
      <c r="D13537" s="77"/>
      <c r="E13537" s="12"/>
      <c r="F13537" s="78"/>
      <c r="G13537" s="77"/>
      <c r="H13537" s="79"/>
      <c r="BA13537" s="5" t="str">
        <f t="shared" si="211"/>
        <v/>
      </c>
      <c r="BB13537" s="5" t="str">
        <f>IF(OR($E13537="",$G13537&lt;&gt;"Ativo"),"",IF(COUNTIFS($E$4:$E13537,$E13537,$A$4:$A13537,$A13537,$G$4:$G13537,"Ativo")=1,1,0))</f>
        <v/>
      </c>
      <c r="BC13537" t="str">
        <f>IF(OR($A13537="",$G13537&lt;&gt;"Ativo"),"",IF(COUNTIFS($A$4:$A13537,$A13537,$G$4:$G13537,"Ativo")=1,1,0))</f>
        <v/>
      </c>
    </row>
    <row r="13538" spans="1:55" x14ac:dyDescent="0.3">
      <c r="A13538" s="76"/>
      <c r="B13538" s="104"/>
      <c r="C13538" s="76"/>
      <c r="D13538" s="77"/>
      <c r="E13538" s="12"/>
      <c r="F13538" s="78"/>
      <c r="G13538" s="77"/>
      <c r="H13538" s="79"/>
      <c r="BA13538" s="5" t="str">
        <f t="shared" si="211"/>
        <v/>
      </c>
      <c r="BB13538" s="5" t="str">
        <f>IF(OR($E13538="",$G13538&lt;&gt;"Ativo"),"",IF(COUNTIFS($E$4:$E13538,$E13538,$A$4:$A13538,$A13538,$G$4:$G13538,"Ativo")=1,1,0))</f>
        <v/>
      </c>
      <c r="BC13538" t="str">
        <f>IF(OR($A13538="",$G13538&lt;&gt;"Ativo"),"",IF(COUNTIFS($A$4:$A13538,$A13538,$G$4:$G13538,"Ativo")=1,1,0))</f>
        <v/>
      </c>
    </row>
    <row r="13539" spans="1:55" x14ac:dyDescent="0.3">
      <c r="A13539" s="76"/>
      <c r="B13539" s="104"/>
      <c r="C13539" s="76"/>
      <c r="D13539" s="77"/>
      <c r="E13539" s="12"/>
      <c r="F13539" s="78"/>
      <c r="G13539" s="77"/>
      <c r="H13539" s="79"/>
      <c r="BA13539" s="5" t="str">
        <f t="shared" si="211"/>
        <v/>
      </c>
      <c r="BB13539" s="5" t="str">
        <f>IF(OR($E13539="",$G13539&lt;&gt;"Ativo"),"",IF(COUNTIFS($E$4:$E13539,$E13539,$A$4:$A13539,$A13539,$G$4:$G13539,"Ativo")=1,1,0))</f>
        <v/>
      </c>
      <c r="BC13539" t="str">
        <f>IF(OR($A13539="",$G13539&lt;&gt;"Ativo"),"",IF(COUNTIFS($A$4:$A13539,$A13539,$G$4:$G13539,"Ativo")=1,1,0))</f>
        <v/>
      </c>
    </row>
    <row r="13540" spans="1:55" x14ac:dyDescent="0.3">
      <c r="A13540" s="76"/>
      <c r="B13540" s="104"/>
      <c r="C13540" s="76"/>
      <c r="D13540" s="77"/>
      <c r="E13540" s="12"/>
      <c r="F13540" s="78"/>
      <c r="G13540" s="77"/>
      <c r="H13540" s="79"/>
      <c r="BA13540" s="5" t="str">
        <f t="shared" si="211"/>
        <v/>
      </c>
      <c r="BB13540" s="5" t="str">
        <f>IF(OR($E13540="",$G13540&lt;&gt;"Ativo"),"",IF(COUNTIFS($E$4:$E13540,$E13540,$A$4:$A13540,$A13540,$G$4:$G13540,"Ativo")=1,1,0))</f>
        <v/>
      </c>
      <c r="BC13540" t="str">
        <f>IF(OR($A13540="",$G13540&lt;&gt;"Ativo"),"",IF(COUNTIFS($A$4:$A13540,$A13540,$G$4:$G13540,"Ativo")=1,1,0))</f>
        <v/>
      </c>
    </row>
    <row r="13541" spans="1:55" x14ac:dyDescent="0.3">
      <c r="A13541" s="76"/>
      <c r="B13541" s="104"/>
      <c r="C13541" s="76"/>
      <c r="D13541" s="77"/>
      <c r="E13541" s="12"/>
      <c r="F13541" s="78"/>
      <c r="G13541" s="77"/>
      <c r="H13541" s="79"/>
      <c r="BA13541" s="5" t="str">
        <f t="shared" si="211"/>
        <v/>
      </c>
      <c r="BB13541" s="5" t="str">
        <f>IF(OR($E13541="",$G13541&lt;&gt;"Ativo"),"",IF(COUNTIFS($E$4:$E13541,$E13541,$A$4:$A13541,$A13541,$G$4:$G13541,"Ativo")=1,1,0))</f>
        <v/>
      </c>
      <c r="BC13541" t="str">
        <f>IF(OR($A13541="",$G13541&lt;&gt;"Ativo"),"",IF(COUNTIFS($A$4:$A13541,$A13541,$G$4:$G13541,"Ativo")=1,1,0))</f>
        <v/>
      </c>
    </row>
    <row r="13542" spans="1:55" x14ac:dyDescent="0.3">
      <c r="A13542" s="76"/>
      <c r="B13542" s="104"/>
      <c r="C13542" s="76"/>
      <c r="D13542" s="77"/>
      <c r="E13542" s="12"/>
      <c r="F13542" s="78"/>
      <c r="G13542" s="77"/>
      <c r="H13542" s="79"/>
      <c r="BA13542" s="5" t="str">
        <f t="shared" si="211"/>
        <v/>
      </c>
      <c r="BB13542" s="5" t="str">
        <f>IF(OR($E13542="",$G13542&lt;&gt;"Ativo"),"",IF(COUNTIFS($E$4:$E13542,$E13542,$A$4:$A13542,$A13542,$G$4:$G13542,"Ativo")=1,1,0))</f>
        <v/>
      </c>
      <c r="BC13542" t="str">
        <f>IF(OR($A13542="",$G13542&lt;&gt;"Ativo"),"",IF(COUNTIFS($A$4:$A13542,$A13542,$G$4:$G13542,"Ativo")=1,1,0))</f>
        <v/>
      </c>
    </row>
    <row r="13543" spans="1:55" x14ac:dyDescent="0.3">
      <c r="A13543" s="76"/>
      <c r="B13543" s="104"/>
      <c r="C13543" s="76"/>
      <c r="D13543" s="77"/>
      <c r="E13543" s="12"/>
      <c r="F13543" s="78"/>
      <c r="G13543" s="77"/>
      <c r="H13543" s="79"/>
      <c r="BA13543" s="5" t="str">
        <f t="shared" si="211"/>
        <v/>
      </c>
      <c r="BB13543" s="5" t="str">
        <f>IF(OR($E13543="",$G13543&lt;&gt;"Ativo"),"",IF(COUNTIFS($E$4:$E13543,$E13543,$A$4:$A13543,$A13543,$G$4:$G13543,"Ativo")=1,1,0))</f>
        <v/>
      </c>
      <c r="BC13543" t="str">
        <f>IF(OR($A13543="",$G13543&lt;&gt;"Ativo"),"",IF(COUNTIFS($A$4:$A13543,$A13543,$G$4:$G13543,"Ativo")=1,1,0))</f>
        <v/>
      </c>
    </row>
    <row r="13544" spans="1:55" x14ac:dyDescent="0.3">
      <c r="A13544" s="76"/>
      <c r="B13544" s="104"/>
      <c r="C13544" s="76"/>
      <c r="D13544" s="77"/>
      <c r="E13544" s="12"/>
      <c r="F13544" s="78"/>
      <c r="G13544" s="77"/>
      <c r="H13544" s="79"/>
      <c r="BA13544" s="5" t="str">
        <f t="shared" si="211"/>
        <v/>
      </c>
      <c r="BB13544" s="5" t="str">
        <f>IF(OR($E13544="",$G13544&lt;&gt;"Ativo"),"",IF(COUNTIFS($E$4:$E13544,$E13544,$A$4:$A13544,$A13544,$G$4:$G13544,"Ativo")=1,1,0))</f>
        <v/>
      </c>
      <c r="BC13544" t="str">
        <f>IF(OR($A13544="",$G13544&lt;&gt;"Ativo"),"",IF(COUNTIFS($A$4:$A13544,$A13544,$G$4:$G13544,"Ativo")=1,1,0))</f>
        <v/>
      </c>
    </row>
    <row r="13545" spans="1:55" x14ac:dyDescent="0.3">
      <c r="A13545" s="76"/>
      <c r="B13545" s="104"/>
      <c r="C13545" s="76"/>
      <c r="D13545" s="77"/>
      <c r="E13545" s="12"/>
      <c r="F13545" s="78"/>
      <c r="G13545" s="77"/>
      <c r="H13545" s="79"/>
      <c r="BA13545" s="5" t="str">
        <f t="shared" si="211"/>
        <v/>
      </c>
      <c r="BB13545" s="5" t="str">
        <f>IF(OR($E13545="",$G13545&lt;&gt;"Ativo"),"",IF(COUNTIFS($E$4:$E13545,$E13545,$A$4:$A13545,$A13545,$G$4:$G13545,"Ativo")=1,1,0))</f>
        <v/>
      </c>
      <c r="BC13545" t="str">
        <f>IF(OR($A13545="",$G13545&lt;&gt;"Ativo"),"",IF(COUNTIFS($A$4:$A13545,$A13545,$G$4:$G13545,"Ativo")=1,1,0))</f>
        <v/>
      </c>
    </row>
    <row r="13546" spans="1:55" x14ac:dyDescent="0.3">
      <c r="A13546" s="76"/>
      <c r="B13546" s="104"/>
      <c r="C13546" s="76"/>
      <c r="D13546" s="77"/>
      <c r="E13546" s="12"/>
      <c r="F13546" s="78"/>
      <c r="G13546" s="77"/>
      <c r="H13546" s="79"/>
      <c r="BA13546" s="5" t="str">
        <f t="shared" si="211"/>
        <v/>
      </c>
      <c r="BB13546" s="5" t="str">
        <f>IF(OR($E13546="",$G13546&lt;&gt;"Ativo"),"",IF(COUNTIFS($E$4:$E13546,$E13546,$A$4:$A13546,$A13546,$G$4:$G13546,"Ativo")=1,1,0))</f>
        <v/>
      </c>
      <c r="BC13546" t="str">
        <f>IF(OR($A13546="",$G13546&lt;&gt;"Ativo"),"",IF(COUNTIFS($A$4:$A13546,$A13546,$G$4:$G13546,"Ativo")=1,1,0))</f>
        <v/>
      </c>
    </row>
    <row r="13547" spans="1:55" x14ac:dyDescent="0.3">
      <c r="A13547" s="76"/>
      <c r="B13547" s="104"/>
      <c r="C13547" s="76"/>
      <c r="D13547" s="77"/>
      <c r="E13547" s="12"/>
      <c r="F13547" s="78"/>
      <c r="G13547" s="77"/>
      <c r="H13547" s="79"/>
      <c r="BA13547" s="5" t="str">
        <f t="shared" si="211"/>
        <v/>
      </c>
      <c r="BB13547" s="5" t="str">
        <f>IF(OR($E13547="",$G13547&lt;&gt;"Ativo"),"",IF(COUNTIFS($E$4:$E13547,$E13547,$A$4:$A13547,$A13547,$G$4:$G13547,"Ativo")=1,1,0))</f>
        <v/>
      </c>
      <c r="BC13547" t="str">
        <f>IF(OR($A13547="",$G13547&lt;&gt;"Ativo"),"",IF(COUNTIFS($A$4:$A13547,$A13547,$G$4:$G13547,"Ativo")=1,1,0))</f>
        <v/>
      </c>
    </row>
    <row r="13548" spans="1:55" x14ac:dyDescent="0.3">
      <c r="A13548" s="76"/>
      <c r="B13548" s="104"/>
      <c r="C13548" s="76"/>
      <c r="D13548" s="77"/>
      <c r="E13548" s="12"/>
      <c r="F13548" s="78"/>
      <c r="G13548" s="77"/>
      <c r="H13548" s="79"/>
      <c r="BA13548" s="5" t="str">
        <f t="shared" si="211"/>
        <v/>
      </c>
      <c r="BB13548" s="5" t="str">
        <f>IF(OR($E13548="",$G13548&lt;&gt;"Ativo"),"",IF(COUNTIFS($E$4:$E13548,$E13548,$A$4:$A13548,$A13548,$G$4:$G13548,"Ativo")=1,1,0))</f>
        <v/>
      </c>
      <c r="BC13548" t="str">
        <f>IF(OR($A13548="",$G13548&lt;&gt;"Ativo"),"",IF(COUNTIFS($A$4:$A13548,$A13548,$G$4:$G13548,"Ativo")=1,1,0))</f>
        <v/>
      </c>
    </row>
    <row r="13549" spans="1:55" x14ac:dyDescent="0.3">
      <c r="A13549" s="76"/>
      <c r="B13549" s="104"/>
      <c r="C13549" s="76"/>
      <c r="D13549" s="77"/>
      <c r="E13549" s="12"/>
      <c r="F13549" s="78"/>
      <c r="G13549" s="77"/>
      <c r="H13549" s="79"/>
      <c r="BA13549" s="5" t="str">
        <f t="shared" si="211"/>
        <v/>
      </c>
      <c r="BB13549" s="5" t="str">
        <f>IF(OR($E13549="",$G13549&lt;&gt;"Ativo"),"",IF(COUNTIFS($E$4:$E13549,$E13549,$A$4:$A13549,$A13549,$G$4:$G13549,"Ativo")=1,1,0))</f>
        <v/>
      </c>
      <c r="BC13549" t="str">
        <f>IF(OR($A13549="",$G13549&lt;&gt;"Ativo"),"",IF(COUNTIFS($A$4:$A13549,$A13549,$G$4:$G13549,"Ativo")=1,1,0))</f>
        <v/>
      </c>
    </row>
    <row r="13550" spans="1:55" x14ac:dyDescent="0.3">
      <c r="A13550" s="76"/>
      <c r="B13550" s="104"/>
      <c r="C13550" s="76"/>
      <c r="D13550" s="77"/>
      <c r="E13550" s="12"/>
      <c r="F13550" s="78"/>
      <c r="G13550" s="77"/>
      <c r="H13550" s="79"/>
      <c r="BA13550" s="5" t="str">
        <f t="shared" si="211"/>
        <v/>
      </c>
      <c r="BB13550" s="5" t="str">
        <f>IF(OR($E13550="",$G13550&lt;&gt;"Ativo"),"",IF(COUNTIFS($E$4:$E13550,$E13550,$A$4:$A13550,$A13550,$G$4:$G13550,"Ativo")=1,1,0))</f>
        <v/>
      </c>
      <c r="BC13550" t="str">
        <f>IF(OR($A13550="",$G13550&lt;&gt;"Ativo"),"",IF(COUNTIFS($A$4:$A13550,$A13550,$G$4:$G13550,"Ativo")=1,1,0))</f>
        <v/>
      </c>
    </row>
    <row r="13551" spans="1:55" x14ac:dyDescent="0.3">
      <c r="A13551" s="76"/>
      <c r="B13551" s="104"/>
      <c r="C13551" s="76"/>
      <c r="D13551" s="77"/>
      <c r="E13551" s="12"/>
      <c r="F13551" s="78"/>
      <c r="G13551" s="77"/>
      <c r="H13551" s="79"/>
      <c r="BA13551" s="5" t="str">
        <f t="shared" si="211"/>
        <v/>
      </c>
      <c r="BB13551" s="5" t="str">
        <f>IF(OR($E13551="",$G13551&lt;&gt;"Ativo"),"",IF(COUNTIFS($E$4:$E13551,$E13551,$A$4:$A13551,$A13551,$G$4:$G13551,"Ativo")=1,1,0))</f>
        <v/>
      </c>
      <c r="BC13551" t="str">
        <f>IF(OR($A13551="",$G13551&lt;&gt;"Ativo"),"",IF(COUNTIFS($A$4:$A13551,$A13551,$G$4:$G13551,"Ativo")=1,1,0))</f>
        <v/>
      </c>
    </row>
    <row r="13552" spans="1:55" x14ac:dyDescent="0.3">
      <c r="A13552" s="76"/>
      <c r="B13552" s="104"/>
      <c r="C13552" s="76"/>
      <c r="D13552" s="77"/>
      <c r="E13552" s="12"/>
      <c r="F13552" s="78"/>
      <c r="G13552" s="77"/>
      <c r="H13552" s="79"/>
      <c r="BA13552" s="5" t="str">
        <f t="shared" si="211"/>
        <v/>
      </c>
      <c r="BB13552" s="5" t="str">
        <f>IF(OR($E13552="",$G13552&lt;&gt;"Ativo"),"",IF(COUNTIFS($E$4:$E13552,$E13552,$A$4:$A13552,$A13552,$G$4:$G13552,"Ativo")=1,1,0))</f>
        <v/>
      </c>
      <c r="BC13552" t="str">
        <f>IF(OR($A13552="",$G13552&lt;&gt;"Ativo"),"",IF(COUNTIFS($A$4:$A13552,$A13552,$G$4:$G13552,"Ativo")=1,1,0))</f>
        <v/>
      </c>
    </row>
    <row r="13553" spans="1:55" x14ac:dyDescent="0.3">
      <c r="A13553" s="76"/>
      <c r="B13553" s="104"/>
      <c r="C13553" s="76"/>
      <c r="D13553" s="77"/>
      <c r="E13553" s="12"/>
      <c r="F13553" s="78"/>
      <c r="G13553" s="77"/>
      <c r="H13553" s="79"/>
      <c r="BA13553" s="5" t="str">
        <f t="shared" si="211"/>
        <v/>
      </c>
      <c r="BB13553" s="5" t="str">
        <f>IF(OR($E13553="",$G13553&lt;&gt;"Ativo"),"",IF(COUNTIFS($E$4:$E13553,$E13553,$A$4:$A13553,$A13553,$G$4:$G13553,"Ativo")=1,1,0))</f>
        <v/>
      </c>
      <c r="BC13553" t="str">
        <f>IF(OR($A13553="",$G13553&lt;&gt;"Ativo"),"",IF(COUNTIFS($A$4:$A13553,$A13553,$G$4:$G13553,"Ativo")=1,1,0))</f>
        <v/>
      </c>
    </row>
    <row r="13554" spans="1:55" x14ac:dyDescent="0.3">
      <c r="A13554" s="76"/>
      <c r="B13554" s="104"/>
      <c r="C13554" s="76"/>
      <c r="D13554" s="77"/>
      <c r="E13554" s="12"/>
      <c r="F13554" s="78"/>
      <c r="G13554" s="77"/>
      <c r="H13554" s="79"/>
      <c r="BA13554" s="5" t="str">
        <f t="shared" si="211"/>
        <v/>
      </c>
      <c r="BB13554" s="5" t="str">
        <f>IF(OR($E13554="",$G13554&lt;&gt;"Ativo"),"",IF(COUNTIFS($E$4:$E13554,$E13554,$A$4:$A13554,$A13554,$G$4:$G13554,"Ativo")=1,1,0))</f>
        <v/>
      </c>
      <c r="BC13554" t="str">
        <f>IF(OR($A13554="",$G13554&lt;&gt;"Ativo"),"",IF(COUNTIFS($A$4:$A13554,$A13554,$G$4:$G13554,"Ativo")=1,1,0))</f>
        <v/>
      </c>
    </row>
    <row r="13555" spans="1:55" x14ac:dyDescent="0.3">
      <c r="A13555" s="76"/>
      <c r="B13555" s="104"/>
      <c r="C13555" s="76"/>
      <c r="D13555" s="77"/>
      <c r="E13555" s="12"/>
      <c r="F13555" s="78"/>
      <c r="G13555" s="77"/>
      <c r="H13555" s="79"/>
      <c r="BA13555" s="5" t="str">
        <f t="shared" si="211"/>
        <v/>
      </c>
      <c r="BB13555" s="5" t="str">
        <f>IF(OR($E13555="",$G13555&lt;&gt;"Ativo"),"",IF(COUNTIFS($E$4:$E13555,$E13555,$A$4:$A13555,$A13555,$G$4:$G13555,"Ativo")=1,1,0))</f>
        <v/>
      </c>
      <c r="BC13555" t="str">
        <f>IF(OR($A13555="",$G13555&lt;&gt;"Ativo"),"",IF(COUNTIFS($A$4:$A13555,$A13555,$G$4:$G13555,"Ativo")=1,1,0))</f>
        <v/>
      </c>
    </row>
    <row r="13556" spans="1:55" x14ac:dyDescent="0.3">
      <c r="A13556" s="76"/>
      <c r="B13556" s="104"/>
      <c r="C13556" s="76"/>
      <c r="D13556" s="77"/>
      <c r="E13556" s="12"/>
      <c r="F13556" s="78"/>
      <c r="G13556" s="77"/>
      <c r="H13556" s="79"/>
      <c r="BA13556" s="5" t="str">
        <f t="shared" si="211"/>
        <v/>
      </c>
      <c r="BB13556" s="5" t="str">
        <f>IF(OR($E13556="",$G13556&lt;&gt;"Ativo"),"",IF(COUNTIFS($E$4:$E13556,$E13556,$A$4:$A13556,$A13556,$G$4:$G13556,"Ativo")=1,1,0))</f>
        <v/>
      </c>
      <c r="BC13556" t="str">
        <f>IF(OR($A13556="",$G13556&lt;&gt;"Ativo"),"",IF(COUNTIFS($A$4:$A13556,$A13556,$G$4:$G13556,"Ativo")=1,1,0))</f>
        <v/>
      </c>
    </row>
    <row r="13557" spans="1:55" x14ac:dyDescent="0.3">
      <c r="A13557" s="76"/>
      <c r="B13557" s="104"/>
      <c r="C13557" s="76"/>
      <c r="D13557" s="77"/>
      <c r="E13557" s="12"/>
      <c r="F13557" s="78"/>
      <c r="G13557" s="77"/>
      <c r="H13557" s="79"/>
      <c r="BA13557" s="5" t="str">
        <f t="shared" si="211"/>
        <v/>
      </c>
      <c r="BB13557" s="5" t="str">
        <f>IF(OR($E13557="",$G13557&lt;&gt;"Ativo"),"",IF(COUNTIFS($E$4:$E13557,$E13557,$A$4:$A13557,$A13557,$G$4:$G13557,"Ativo")=1,1,0))</f>
        <v/>
      </c>
      <c r="BC13557" t="str">
        <f>IF(OR($A13557="",$G13557&lt;&gt;"Ativo"),"",IF(COUNTIFS($A$4:$A13557,$A13557,$G$4:$G13557,"Ativo")=1,1,0))</f>
        <v/>
      </c>
    </row>
    <row r="13558" spans="1:55" x14ac:dyDescent="0.3">
      <c r="A13558" s="76"/>
      <c r="B13558" s="104"/>
      <c r="C13558" s="76"/>
      <c r="D13558" s="77"/>
      <c r="E13558" s="12"/>
      <c r="F13558" s="78"/>
      <c r="G13558" s="77"/>
      <c r="H13558" s="79"/>
      <c r="BA13558" s="5" t="str">
        <f t="shared" si="211"/>
        <v/>
      </c>
      <c r="BB13558" s="5" t="str">
        <f>IF(OR($E13558="",$G13558&lt;&gt;"Ativo"),"",IF(COUNTIFS($E$4:$E13558,$E13558,$A$4:$A13558,$A13558,$G$4:$G13558,"Ativo")=1,1,0))</f>
        <v/>
      </c>
      <c r="BC13558" t="str">
        <f>IF(OR($A13558="",$G13558&lt;&gt;"Ativo"),"",IF(COUNTIFS($A$4:$A13558,$A13558,$G$4:$G13558,"Ativo")=1,1,0))</f>
        <v/>
      </c>
    </row>
    <row r="13559" spans="1:55" x14ac:dyDescent="0.3">
      <c r="A13559" s="76"/>
      <c r="B13559" s="104"/>
      <c r="C13559" s="76"/>
      <c r="D13559" s="77"/>
      <c r="E13559" s="12"/>
      <c r="F13559" s="78"/>
      <c r="G13559" s="77"/>
      <c r="H13559" s="79"/>
      <c r="BA13559" s="5" t="str">
        <f t="shared" si="211"/>
        <v/>
      </c>
      <c r="BB13559" s="5" t="str">
        <f>IF(OR($E13559="",$G13559&lt;&gt;"Ativo"),"",IF(COUNTIFS($E$4:$E13559,$E13559,$A$4:$A13559,$A13559,$G$4:$G13559,"Ativo")=1,1,0))</f>
        <v/>
      </c>
      <c r="BC13559" t="str">
        <f>IF(OR($A13559="",$G13559&lt;&gt;"Ativo"),"",IF(COUNTIFS($A$4:$A13559,$A13559,$G$4:$G13559,"Ativo")=1,1,0))</f>
        <v/>
      </c>
    </row>
    <row r="13560" spans="1:55" x14ac:dyDescent="0.3">
      <c r="A13560" s="76"/>
      <c r="B13560" s="104"/>
      <c r="C13560" s="76"/>
      <c r="D13560" s="77"/>
      <c r="E13560" s="12"/>
      <c r="F13560" s="78"/>
      <c r="G13560" s="77"/>
      <c r="H13560" s="79"/>
      <c r="BA13560" s="5" t="str">
        <f t="shared" si="211"/>
        <v/>
      </c>
      <c r="BB13560" s="5" t="str">
        <f>IF(OR($E13560="",$G13560&lt;&gt;"Ativo"),"",IF(COUNTIFS($E$4:$E13560,$E13560,$A$4:$A13560,$A13560,$G$4:$G13560,"Ativo")=1,1,0))</f>
        <v/>
      </c>
      <c r="BC13560" t="str">
        <f>IF(OR($A13560="",$G13560&lt;&gt;"Ativo"),"",IF(COUNTIFS($A$4:$A13560,$A13560,$G$4:$G13560,"Ativo")=1,1,0))</f>
        <v/>
      </c>
    </row>
    <row r="13561" spans="1:55" x14ac:dyDescent="0.3">
      <c r="A13561" s="76"/>
      <c r="B13561" s="104"/>
      <c r="C13561" s="76"/>
      <c r="D13561" s="77"/>
      <c r="E13561" s="12"/>
      <c r="F13561" s="78"/>
      <c r="G13561" s="77"/>
      <c r="H13561" s="79"/>
      <c r="BA13561" s="5" t="str">
        <f t="shared" si="211"/>
        <v/>
      </c>
      <c r="BB13561" s="5" t="str">
        <f>IF(OR($E13561="",$G13561&lt;&gt;"Ativo"),"",IF(COUNTIFS($E$4:$E13561,$E13561,$A$4:$A13561,$A13561,$G$4:$G13561,"Ativo")=1,1,0))</f>
        <v/>
      </c>
      <c r="BC13561" t="str">
        <f>IF(OR($A13561="",$G13561&lt;&gt;"Ativo"),"",IF(COUNTIFS($A$4:$A13561,$A13561,$G$4:$G13561,"Ativo")=1,1,0))</f>
        <v/>
      </c>
    </row>
    <row r="13562" spans="1:55" x14ac:dyDescent="0.3">
      <c r="A13562" s="76"/>
      <c r="B13562" s="104"/>
      <c r="C13562" s="76"/>
      <c r="D13562" s="77"/>
      <c r="E13562" s="12"/>
      <c r="F13562" s="78"/>
      <c r="G13562" s="77"/>
      <c r="H13562" s="79"/>
      <c r="BA13562" s="5" t="str">
        <f t="shared" si="211"/>
        <v/>
      </c>
      <c r="BB13562" s="5" t="str">
        <f>IF(OR($E13562="",$G13562&lt;&gt;"Ativo"),"",IF(COUNTIFS($E$4:$E13562,$E13562,$A$4:$A13562,$A13562,$G$4:$G13562,"Ativo")=1,1,0))</f>
        <v/>
      </c>
      <c r="BC13562" t="str">
        <f>IF(OR($A13562="",$G13562&lt;&gt;"Ativo"),"",IF(COUNTIFS($A$4:$A13562,$A13562,$G$4:$G13562,"Ativo")=1,1,0))</f>
        <v/>
      </c>
    </row>
    <row r="13563" spans="1:55" x14ac:dyDescent="0.3">
      <c r="A13563" s="76"/>
      <c r="B13563" s="104"/>
      <c r="C13563" s="76"/>
      <c r="D13563" s="77"/>
      <c r="E13563" s="12"/>
      <c r="F13563" s="78"/>
      <c r="G13563" s="77"/>
      <c r="H13563" s="79"/>
      <c r="BA13563" s="5" t="str">
        <f t="shared" si="211"/>
        <v/>
      </c>
      <c r="BB13563" s="5" t="str">
        <f>IF(OR($E13563="",$G13563&lt;&gt;"Ativo"),"",IF(COUNTIFS($E$4:$E13563,$E13563,$A$4:$A13563,$A13563,$G$4:$G13563,"Ativo")=1,1,0))</f>
        <v/>
      </c>
      <c r="BC13563" t="str">
        <f>IF(OR($A13563="",$G13563&lt;&gt;"Ativo"),"",IF(COUNTIFS($A$4:$A13563,$A13563,$G$4:$G13563,"Ativo")=1,1,0))</f>
        <v/>
      </c>
    </row>
    <row r="13564" spans="1:55" x14ac:dyDescent="0.3">
      <c r="A13564" s="76"/>
      <c r="B13564" s="104"/>
      <c r="C13564" s="76"/>
      <c r="D13564" s="77"/>
      <c r="E13564" s="12"/>
      <c r="F13564" s="78"/>
      <c r="G13564" s="77"/>
      <c r="H13564" s="79"/>
      <c r="BA13564" s="5" t="str">
        <f t="shared" si="211"/>
        <v/>
      </c>
      <c r="BB13564" s="5" t="str">
        <f>IF(OR($E13564="",$G13564&lt;&gt;"Ativo"),"",IF(COUNTIFS($E$4:$E13564,$E13564,$A$4:$A13564,$A13564,$G$4:$G13564,"Ativo")=1,1,0))</f>
        <v/>
      </c>
      <c r="BC13564" t="str">
        <f>IF(OR($A13564="",$G13564&lt;&gt;"Ativo"),"",IF(COUNTIFS($A$4:$A13564,$A13564,$G$4:$G13564,"Ativo")=1,1,0))</f>
        <v/>
      </c>
    </row>
    <row r="13565" spans="1:55" x14ac:dyDescent="0.3">
      <c r="A13565" s="76"/>
      <c r="B13565" s="104"/>
      <c r="C13565" s="76"/>
      <c r="D13565" s="77"/>
      <c r="E13565" s="12"/>
      <c r="F13565" s="78"/>
      <c r="G13565" s="77"/>
      <c r="H13565" s="79"/>
      <c r="BA13565" s="5" t="str">
        <f t="shared" si="211"/>
        <v/>
      </c>
      <c r="BB13565" s="5" t="str">
        <f>IF(OR($E13565="",$G13565&lt;&gt;"Ativo"),"",IF(COUNTIFS($E$4:$E13565,$E13565,$A$4:$A13565,$A13565,$G$4:$G13565,"Ativo")=1,1,0))</f>
        <v/>
      </c>
      <c r="BC13565" t="str">
        <f>IF(OR($A13565="",$G13565&lt;&gt;"Ativo"),"",IF(COUNTIFS($A$4:$A13565,$A13565,$G$4:$G13565,"Ativo")=1,1,0))</f>
        <v/>
      </c>
    </row>
    <row r="13566" spans="1:55" x14ac:dyDescent="0.3">
      <c r="A13566" s="76"/>
      <c r="B13566" s="104"/>
      <c r="C13566" s="76"/>
      <c r="D13566" s="77"/>
      <c r="E13566" s="12"/>
      <c r="F13566" s="78"/>
      <c r="G13566" s="77"/>
      <c r="H13566" s="79"/>
      <c r="BA13566" s="5" t="str">
        <f t="shared" si="211"/>
        <v/>
      </c>
      <c r="BB13566" s="5" t="str">
        <f>IF(OR($E13566="",$G13566&lt;&gt;"Ativo"),"",IF(COUNTIFS($E$4:$E13566,$E13566,$A$4:$A13566,$A13566,$G$4:$G13566,"Ativo")=1,1,0))</f>
        <v/>
      </c>
      <c r="BC13566" t="str">
        <f>IF(OR($A13566="",$G13566&lt;&gt;"Ativo"),"",IF(COUNTIFS($A$4:$A13566,$A13566,$G$4:$G13566,"Ativo")=1,1,0))</f>
        <v/>
      </c>
    </row>
    <row r="13567" spans="1:55" x14ac:dyDescent="0.3">
      <c r="A13567" s="76"/>
      <c r="B13567" s="104"/>
      <c r="C13567" s="76"/>
      <c r="D13567" s="77"/>
      <c r="E13567" s="12"/>
      <c r="F13567" s="78"/>
      <c r="G13567" s="77"/>
      <c r="H13567" s="79"/>
      <c r="BA13567" s="5" t="str">
        <f t="shared" si="211"/>
        <v/>
      </c>
      <c r="BB13567" s="5" t="str">
        <f>IF(OR($E13567="",$G13567&lt;&gt;"Ativo"),"",IF(COUNTIFS($E$4:$E13567,$E13567,$A$4:$A13567,$A13567,$G$4:$G13567,"Ativo")=1,1,0))</f>
        <v/>
      </c>
      <c r="BC13567" t="str">
        <f>IF(OR($A13567="",$G13567&lt;&gt;"Ativo"),"",IF(COUNTIFS($A$4:$A13567,$A13567,$G$4:$G13567,"Ativo")=1,1,0))</f>
        <v/>
      </c>
    </row>
    <row r="13568" spans="1:55" x14ac:dyDescent="0.3">
      <c r="A13568" s="76"/>
      <c r="B13568" s="104"/>
      <c r="C13568" s="76"/>
      <c r="D13568" s="77"/>
      <c r="E13568" s="12"/>
      <c r="F13568" s="78"/>
      <c r="G13568" s="77"/>
      <c r="H13568" s="79"/>
      <c r="BA13568" s="5" t="str">
        <f t="shared" si="211"/>
        <v/>
      </c>
      <c r="BB13568" s="5" t="str">
        <f>IF(OR($E13568="",$G13568&lt;&gt;"Ativo"),"",IF(COUNTIFS($E$4:$E13568,$E13568,$A$4:$A13568,$A13568,$G$4:$G13568,"Ativo")=1,1,0))</f>
        <v/>
      </c>
      <c r="BC13568" t="str">
        <f>IF(OR($A13568="",$G13568&lt;&gt;"Ativo"),"",IF(COUNTIFS($A$4:$A13568,$A13568,$G$4:$G13568,"Ativo")=1,1,0))</f>
        <v/>
      </c>
    </row>
    <row r="13569" spans="1:55" x14ac:dyDescent="0.3">
      <c r="A13569" s="76"/>
      <c r="B13569" s="104"/>
      <c r="C13569" s="76"/>
      <c r="D13569" s="77"/>
      <c r="E13569" s="12"/>
      <c r="F13569" s="78"/>
      <c r="G13569" s="77"/>
      <c r="H13569" s="79"/>
      <c r="BA13569" s="5" t="str">
        <f t="shared" si="211"/>
        <v/>
      </c>
      <c r="BB13569" s="5" t="str">
        <f>IF(OR($E13569="",$G13569&lt;&gt;"Ativo"),"",IF(COUNTIFS($E$4:$E13569,$E13569,$A$4:$A13569,$A13569,$G$4:$G13569,"Ativo")=1,1,0))</f>
        <v/>
      </c>
      <c r="BC13569" t="str">
        <f>IF(OR($A13569="",$G13569&lt;&gt;"Ativo"),"",IF(COUNTIFS($A$4:$A13569,$A13569,$G$4:$G13569,"Ativo")=1,1,0))</f>
        <v/>
      </c>
    </row>
    <row r="13570" spans="1:55" x14ac:dyDescent="0.3">
      <c r="A13570" s="76"/>
      <c r="B13570" s="104"/>
      <c r="C13570" s="76"/>
      <c r="D13570" s="77"/>
      <c r="E13570" s="12"/>
      <c r="F13570" s="78"/>
      <c r="G13570" s="77"/>
      <c r="H13570" s="79"/>
      <c r="BA13570" s="5" t="str">
        <f t="shared" si="211"/>
        <v/>
      </c>
      <c r="BB13570" s="5" t="str">
        <f>IF(OR($E13570="",$G13570&lt;&gt;"Ativo"),"",IF(COUNTIFS($E$4:$E13570,$E13570,$A$4:$A13570,$A13570,$G$4:$G13570,"Ativo")=1,1,0))</f>
        <v/>
      </c>
      <c r="BC13570" t="str">
        <f>IF(OR($A13570="",$G13570&lt;&gt;"Ativo"),"",IF(COUNTIFS($A$4:$A13570,$A13570,$G$4:$G13570,"Ativo")=1,1,0))</f>
        <v/>
      </c>
    </row>
    <row r="13571" spans="1:55" x14ac:dyDescent="0.3">
      <c r="A13571" s="76"/>
      <c r="B13571" s="104"/>
      <c r="C13571" s="76"/>
      <c r="D13571" s="77"/>
      <c r="E13571" s="12"/>
      <c r="F13571" s="78"/>
      <c r="G13571" s="77"/>
      <c r="H13571" s="79"/>
      <c r="BA13571" s="5" t="str">
        <f t="shared" si="211"/>
        <v/>
      </c>
      <c r="BB13571" s="5" t="str">
        <f>IF(OR($E13571="",$G13571&lt;&gt;"Ativo"),"",IF(COUNTIFS($E$4:$E13571,$E13571,$A$4:$A13571,$A13571,$G$4:$G13571,"Ativo")=1,1,0))</f>
        <v/>
      </c>
      <c r="BC13571" t="str">
        <f>IF(OR($A13571="",$G13571&lt;&gt;"Ativo"),"",IF(COUNTIFS($A$4:$A13571,$A13571,$G$4:$G13571,"Ativo")=1,1,0))</f>
        <v/>
      </c>
    </row>
    <row r="13572" spans="1:55" x14ac:dyDescent="0.3">
      <c r="A13572" s="76"/>
      <c r="B13572" s="104"/>
      <c r="C13572" s="76"/>
      <c r="D13572" s="77"/>
      <c r="E13572" s="12"/>
      <c r="F13572" s="78"/>
      <c r="G13572" s="77"/>
      <c r="H13572" s="79"/>
      <c r="BA13572" s="5" t="str">
        <f t="shared" ref="BA13572:BA13635" si="212">IF($D13572="","",MID($D13572,4,LEN($D13572)-5))</f>
        <v/>
      </c>
      <c r="BB13572" s="5" t="str">
        <f>IF(OR($E13572="",$G13572&lt;&gt;"Ativo"),"",IF(COUNTIFS($E$4:$E13572,$E13572,$A$4:$A13572,$A13572,$G$4:$G13572,"Ativo")=1,1,0))</f>
        <v/>
      </c>
      <c r="BC13572" t="str">
        <f>IF(OR($A13572="",$G13572&lt;&gt;"Ativo"),"",IF(COUNTIFS($A$4:$A13572,$A13572,$G$4:$G13572,"Ativo")=1,1,0))</f>
        <v/>
      </c>
    </row>
    <row r="13573" spans="1:55" x14ac:dyDescent="0.3">
      <c r="A13573" s="76"/>
      <c r="B13573" s="104"/>
      <c r="C13573" s="76"/>
      <c r="D13573" s="77"/>
      <c r="E13573" s="12"/>
      <c r="F13573" s="78"/>
      <c r="G13573" s="77"/>
      <c r="H13573" s="79"/>
      <c r="BA13573" s="5" t="str">
        <f t="shared" si="212"/>
        <v/>
      </c>
      <c r="BB13573" s="5" t="str">
        <f>IF(OR($E13573="",$G13573&lt;&gt;"Ativo"),"",IF(COUNTIFS($E$4:$E13573,$E13573,$A$4:$A13573,$A13573,$G$4:$G13573,"Ativo")=1,1,0))</f>
        <v/>
      </c>
      <c r="BC13573" t="str">
        <f>IF(OR($A13573="",$G13573&lt;&gt;"Ativo"),"",IF(COUNTIFS($A$4:$A13573,$A13573,$G$4:$G13573,"Ativo")=1,1,0))</f>
        <v/>
      </c>
    </row>
    <row r="13574" spans="1:55" x14ac:dyDescent="0.3">
      <c r="A13574" s="76"/>
      <c r="B13574" s="104"/>
      <c r="C13574" s="76"/>
      <c r="D13574" s="77"/>
      <c r="E13574" s="12"/>
      <c r="F13574" s="78"/>
      <c r="G13574" s="77"/>
      <c r="H13574" s="79"/>
      <c r="BA13574" s="5" t="str">
        <f t="shared" si="212"/>
        <v/>
      </c>
      <c r="BB13574" s="5" t="str">
        <f>IF(OR($E13574="",$G13574&lt;&gt;"Ativo"),"",IF(COUNTIFS($E$4:$E13574,$E13574,$A$4:$A13574,$A13574,$G$4:$G13574,"Ativo")=1,1,0))</f>
        <v/>
      </c>
      <c r="BC13574" t="str">
        <f>IF(OR($A13574="",$G13574&lt;&gt;"Ativo"),"",IF(COUNTIFS($A$4:$A13574,$A13574,$G$4:$G13574,"Ativo")=1,1,0))</f>
        <v/>
      </c>
    </row>
    <row r="13575" spans="1:55" x14ac:dyDescent="0.3">
      <c r="A13575" s="76"/>
      <c r="B13575" s="104"/>
      <c r="C13575" s="76"/>
      <c r="D13575" s="77"/>
      <c r="E13575" s="12"/>
      <c r="F13575" s="78"/>
      <c r="G13575" s="77"/>
      <c r="H13575" s="79"/>
      <c r="BA13575" s="5" t="str">
        <f t="shared" si="212"/>
        <v/>
      </c>
      <c r="BB13575" s="5" t="str">
        <f>IF(OR($E13575="",$G13575&lt;&gt;"Ativo"),"",IF(COUNTIFS($E$4:$E13575,$E13575,$A$4:$A13575,$A13575,$G$4:$G13575,"Ativo")=1,1,0))</f>
        <v/>
      </c>
      <c r="BC13575" t="str">
        <f>IF(OR($A13575="",$G13575&lt;&gt;"Ativo"),"",IF(COUNTIFS($A$4:$A13575,$A13575,$G$4:$G13575,"Ativo")=1,1,0))</f>
        <v/>
      </c>
    </row>
    <row r="13576" spans="1:55" x14ac:dyDescent="0.3">
      <c r="A13576" s="76"/>
      <c r="B13576" s="104"/>
      <c r="C13576" s="76"/>
      <c r="D13576" s="77"/>
      <c r="E13576" s="12"/>
      <c r="F13576" s="78"/>
      <c r="G13576" s="77"/>
      <c r="H13576" s="79"/>
      <c r="BA13576" s="5" t="str">
        <f t="shared" si="212"/>
        <v/>
      </c>
      <c r="BB13576" s="5" t="str">
        <f>IF(OR($E13576="",$G13576&lt;&gt;"Ativo"),"",IF(COUNTIFS($E$4:$E13576,$E13576,$A$4:$A13576,$A13576,$G$4:$G13576,"Ativo")=1,1,0))</f>
        <v/>
      </c>
      <c r="BC13576" t="str">
        <f>IF(OR($A13576="",$G13576&lt;&gt;"Ativo"),"",IF(COUNTIFS($A$4:$A13576,$A13576,$G$4:$G13576,"Ativo")=1,1,0))</f>
        <v/>
      </c>
    </row>
    <row r="13577" spans="1:55" x14ac:dyDescent="0.3">
      <c r="A13577" s="76"/>
      <c r="B13577" s="104"/>
      <c r="C13577" s="76"/>
      <c r="D13577" s="77"/>
      <c r="E13577" s="12"/>
      <c r="F13577" s="78"/>
      <c r="G13577" s="77"/>
      <c r="H13577" s="79"/>
      <c r="BA13577" s="5" t="str">
        <f t="shared" si="212"/>
        <v/>
      </c>
      <c r="BB13577" s="5" t="str">
        <f>IF(OR($E13577="",$G13577&lt;&gt;"Ativo"),"",IF(COUNTIFS($E$4:$E13577,$E13577,$A$4:$A13577,$A13577,$G$4:$G13577,"Ativo")=1,1,0))</f>
        <v/>
      </c>
      <c r="BC13577" t="str">
        <f>IF(OR($A13577="",$G13577&lt;&gt;"Ativo"),"",IF(COUNTIFS($A$4:$A13577,$A13577,$G$4:$G13577,"Ativo")=1,1,0))</f>
        <v/>
      </c>
    </row>
    <row r="13578" spans="1:55" x14ac:dyDescent="0.3">
      <c r="A13578" s="76"/>
      <c r="B13578" s="104"/>
      <c r="C13578" s="76"/>
      <c r="D13578" s="77"/>
      <c r="E13578" s="12"/>
      <c r="F13578" s="78"/>
      <c r="G13578" s="77"/>
      <c r="H13578" s="79"/>
      <c r="BA13578" s="5" t="str">
        <f t="shared" si="212"/>
        <v/>
      </c>
      <c r="BB13578" s="5" t="str">
        <f>IF(OR($E13578="",$G13578&lt;&gt;"Ativo"),"",IF(COUNTIFS($E$4:$E13578,$E13578,$A$4:$A13578,$A13578,$G$4:$G13578,"Ativo")=1,1,0))</f>
        <v/>
      </c>
      <c r="BC13578" t="str">
        <f>IF(OR($A13578="",$G13578&lt;&gt;"Ativo"),"",IF(COUNTIFS($A$4:$A13578,$A13578,$G$4:$G13578,"Ativo")=1,1,0))</f>
        <v/>
      </c>
    </row>
    <row r="13579" spans="1:55" x14ac:dyDescent="0.3">
      <c r="A13579" s="76"/>
      <c r="B13579" s="104"/>
      <c r="C13579" s="76"/>
      <c r="D13579" s="77"/>
      <c r="E13579" s="12"/>
      <c r="F13579" s="78"/>
      <c r="G13579" s="77"/>
      <c r="H13579" s="79"/>
      <c r="BA13579" s="5" t="str">
        <f t="shared" si="212"/>
        <v/>
      </c>
      <c r="BB13579" s="5" t="str">
        <f>IF(OR($E13579="",$G13579&lt;&gt;"Ativo"),"",IF(COUNTIFS($E$4:$E13579,$E13579,$A$4:$A13579,$A13579,$G$4:$G13579,"Ativo")=1,1,0))</f>
        <v/>
      </c>
      <c r="BC13579" t="str">
        <f>IF(OR($A13579="",$G13579&lt;&gt;"Ativo"),"",IF(COUNTIFS($A$4:$A13579,$A13579,$G$4:$G13579,"Ativo")=1,1,0))</f>
        <v/>
      </c>
    </row>
    <row r="13580" spans="1:55" x14ac:dyDescent="0.3">
      <c r="A13580" s="76"/>
      <c r="B13580" s="104"/>
      <c r="C13580" s="76"/>
      <c r="D13580" s="77"/>
      <c r="E13580" s="12"/>
      <c r="F13580" s="78"/>
      <c r="G13580" s="77"/>
      <c r="H13580" s="79"/>
      <c r="BA13580" s="5" t="str">
        <f t="shared" si="212"/>
        <v/>
      </c>
      <c r="BB13580" s="5" t="str">
        <f>IF(OR($E13580="",$G13580&lt;&gt;"Ativo"),"",IF(COUNTIFS($E$4:$E13580,$E13580,$A$4:$A13580,$A13580,$G$4:$G13580,"Ativo")=1,1,0))</f>
        <v/>
      </c>
      <c r="BC13580" t="str">
        <f>IF(OR($A13580="",$G13580&lt;&gt;"Ativo"),"",IF(COUNTIFS($A$4:$A13580,$A13580,$G$4:$G13580,"Ativo")=1,1,0))</f>
        <v/>
      </c>
    </row>
    <row r="13581" spans="1:55" x14ac:dyDescent="0.3">
      <c r="A13581" s="76"/>
      <c r="B13581" s="104"/>
      <c r="C13581" s="76"/>
      <c r="D13581" s="77"/>
      <c r="E13581" s="12"/>
      <c r="F13581" s="78"/>
      <c r="G13581" s="77"/>
      <c r="H13581" s="79"/>
      <c r="BA13581" s="5" t="str">
        <f t="shared" si="212"/>
        <v/>
      </c>
      <c r="BB13581" s="5" t="str">
        <f>IF(OR($E13581="",$G13581&lt;&gt;"Ativo"),"",IF(COUNTIFS($E$4:$E13581,$E13581,$A$4:$A13581,$A13581,$G$4:$G13581,"Ativo")=1,1,0))</f>
        <v/>
      </c>
      <c r="BC13581" t="str">
        <f>IF(OR($A13581="",$G13581&lt;&gt;"Ativo"),"",IF(COUNTIFS($A$4:$A13581,$A13581,$G$4:$G13581,"Ativo")=1,1,0))</f>
        <v/>
      </c>
    </row>
    <row r="13582" spans="1:55" x14ac:dyDescent="0.3">
      <c r="A13582" s="76"/>
      <c r="B13582" s="104"/>
      <c r="C13582" s="76"/>
      <c r="D13582" s="77"/>
      <c r="E13582" s="12"/>
      <c r="F13582" s="78"/>
      <c r="G13582" s="77"/>
      <c r="H13582" s="79"/>
      <c r="BA13582" s="5" t="str">
        <f t="shared" si="212"/>
        <v/>
      </c>
      <c r="BB13582" s="5" t="str">
        <f>IF(OR($E13582="",$G13582&lt;&gt;"Ativo"),"",IF(COUNTIFS($E$4:$E13582,$E13582,$A$4:$A13582,$A13582,$G$4:$G13582,"Ativo")=1,1,0))</f>
        <v/>
      </c>
      <c r="BC13582" t="str">
        <f>IF(OR($A13582="",$G13582&lt;&gt;"Ativo"),"",IF(COUNTIFS($A$4:$A13582,$A13582,$G$4:$G13582,"Ativo")=1,1,0))</f>
        <v/>
      </c>
    </row>
    <row r="13583" spans="1:55" x14ac:dyDescent="0.3">
      <c r="A13583" s="76"/>
      <c r="B13583" s="104"/>
      <c r="C13583" s="76"/>
      <c r="D13583" s="77"/>
      <c r="E13583" s="12"/>
      <c r="F13583" s="78"/>
      <c r="G13583" s="77"/>
      <c r="H13583" s="79"/>
      <c r="BA13583" s="5" t="str">
        <f t="shared" si="212"/>
        <v/>
      </c>
      <c r="BB13583" s="5" t="str">
        <f>IF(OR($E13583="",$G13583&lt;&gt;"Ativo"),"",IF(COUNTIFS($E$4:$E13583,$E13583,$A$4:$A13583,$A13583,$G$4:$G13583,"Ativo")=1,1,0))</f>
        <v/>
      </c>
      <c r="BC13583" t="str">
        <f>IF(OR($A13583="",$G13583&lt;&gt;"Ativo"),"",IF(COUNTIFS($A$4:$A13583,$A13583,$G$4:$G13583,"Ativo")=1,1,0))</f>
        <v/>
      </c>
    </row>
    <row r="13584" spans="1:55" x14ac:dyDescent="0.3">
      <c r="A13584" s="76"/>
      <c r="B13584" s="104"/>
      <c r="C13584" s="76"/>
      <c r="D13584" s="77"/>
      <c r="E13584" s="12"/>
      <c r="F13584" s="78"/>
      <c r="G13584" s="77"/>
      <c r="H13584" s="79"/>
      <c r="BA13584" s="5" t="str">
        <f t="shared" si="212"/>
        <v/>
      </c>
      <c r="BB13584" s="5" t="str">
        <f>IF(OR($E13584="",$G13584&lt;&gt;"Ativo"),"",IF(COUNTIFS($E$4:$E13584,$E13584,$A$4:$A13584,$A13584,$G$4:$G13584,"Ativo")=1,1,0))</f>
        <v/>
      </c>
      <c r="BC13584" t="str">
        <f>IF(OR($A13584="",$G13584&lt;&gt;"Ativo"),"",IF(COUNTIFS($A$4:$A13584,$A13584,$G$4:$G13584,"Ativo")=1,1,0))</f>
        <v/>
      </c>
    </row>
    <row r="13585" spans="1:55" x14ac:dyDescent="0.3">
      <c r="A13585" s="76"/>
      <c r="B13585" s="104"/>
      <c r="C13585" s="76"/>
      <c r="D13585" s="77"/>
      <c r="E13585" s="12"/>
      <c r="F13585" s="78"/>
      <c r="G13585" s="77"/>
      <c r="H13585" s="79"/>
      <c r="BA13585" s="5" t="str">
        <f t="shared" si="212"/>
        <v/>
      </c>
      <c r="BB13585" s="5" t="str">
        <f>IF(OR($E13585="",$G13585&lt;&gt;"Ativo"),"",IF(COUNTIFS($E$4:$E13585,$E13585,$A$4:$A13585,$A13585,$G$4:$G13585,"Ativo")=1,1,0))</f>
        <v/>
      </c>
      <c r="BC13585" t="str">
        <f>IF(OR($A13585="",$G13585&lt;&gt;"Ativo"),"",IF(COUNTIFS($A$4:$A13585,$A13585,$G$4:$G13585,"Ativo")=1,1,0))</f>
        <v/>
      </c>
    </row>
    <row r="13586" spans="1:55" x14ac:dyDescent="0.3">
      <c r="A13586" s="76"/>
      <c r="B13586" s="104"/>
      <c r="C13586" s="76"/>
      <c r="D13586" s="77"/>
      <c r="E13586" s="12"/>
      <c r="F13586" s="78"/>
      <c r="G13586" s="77"/>
      <c r="H13586" s="79"/>
      <c r="BA13586" s="5" t="str">
        <f t="shared" si="212"/>
        <v/>
      </c>
      <c r="BB13586" s="5" t="str">
        <f>IF(OR($E13586="",$G13586&lt;&gt;"Ativo"),"",IF(COUNTIFS($E$4:$E13586,$E13586,$A$4:$A13586,$A13586,$G$4:$G13586,"Ativo")=1,1,0))</f>
        <v/>
      </c>
      <c r="BC13586" t="str">
        <f>IF(OR($A13586="",$G13586&lt;&gt;"Ativo"),"",IF(COUNTIFS($A$4:$A13586,$A13586,$G$4:$G13586,"Ativo")=1,1,0))</f>
        <v/>
      </c>
    </row>
    <row r="13587" spans="1:55" x14ac:dyDescent="0.3">
      <c r="A13587" s="76"/>
      <c r="B13587" s="104"/>
      <c r="C13587" s="76"/>
      <c r="D13587" s="77"/>
      <c r="E13587" s="12"/>
      <c r="F13587" s="78"/>
      <c r="G13587" s="77"/>
      <c r="H13587" s="79"/>
      <c r="BA13587" s="5" t="str">
        <f t="shared" si="212"/>
        <v/>
      </c>
      <c r="BB13587" s="5" t="str">
        <f>IF(OR($E13587="",$G13587&lt;&gt;"Ativo"),"",IF(COUNTIFS($E$4:$E13587,$E13587,$A$4:$A13587,$A13587,$G$4:$G13587,"Ativo")=1,1,0))</f>
        <v/>
      </c>
      <c r="BC13587" t="str">
        <f>IF(OR($A13587="",$G13587&lt;&gt;"Ativo"),"",IF(COUNTIFS($A$4:$A13587,$A13587,$G$4:$G13587,"Ativo")=1,1,0))</f>
        <v/>
      </c>
    </row>
    <row r="13588" spans="1:55" x14ac:dyDescent="0.3">
      <c r="A13588" s="76"/>
      <c r="B13588" s="104"/>
      <c r="C13588" s="76"/>
      <c r="D13588" s="77"/>
      <c r="E13588" s="12"/>
      <c r="F13588" s="78"/>
      <c r="G13588" s="77"/>
      <c r="H13588" s="79"/>
      <c r="BA13588" s="5" t="str">
        <f t="shared" si="212"/>
        <v/>
      </c>
      <c r="BB13588" s="5" t="str">
        <f>IF(OR($E13588="",$G13588&lt;&gt;"Ativo"),"",IF(COUNTIFS($E$4:$E13588,$E13588,$A$4:$A13588,$A13588,$G$4:$G13588,"Ativo")=1,1,0))</f>
        <v/>
      </c>
      <c r="BC13588" t="str">
        <f>IF(OR($A13588="",$G13588&lt;&gt;"Ativo"),"",IF(COUNTIFS($A$4:$A13588,$A13588,$G$4:$G13588,"Ativo")=1,1,0))</f>
        <v/>
      </c>
    </row>
    <row r="13589" spans="1:55" x14ac:dyDescent="0.3">
      <c r="A13589" s="76"/>
      <c r="B13589" s="104"/>
      <c r="C13589" s="76"/>
      <c r="D13589" s="77"/>
      <c r="E13589" s="12"/>
      <c r="F13589" s="78"/>
      <c r="G13589" s="77"/>
      <c r="H13589" s="79"/>
      <c r="BA13589" s="5" t="str">
        <f t="shared" si="212"/>
        <v/>
      </c>
      <c r="BB13589" s="5" t="str">
        <f>IF(OR($E13589="",$G13589&lt;&gt;"Ativo"),"",IF(COUNTIFS($E$4:$E13589,$E13589,$A$4:$A13589,$A13589,$G$4:$G13589,"Ativo")=1,1,0))</f>
        <v/>
      </c>
      <c r="BC13589" t="str">
        <f>IF(OR($A13589="",$G13589&lt;&gt;"Ativo"),"",IF(COUNTIFS($A$4:$A13589,$A13589,$G$4:$G13589,"Ativo")=1,1,0))</f>
        <v/>
      </c>
    </row>
    <row r="13590" spans="1:55" x14ac:dyDescent="0.3">
      <c r="A13590" s="76"/>
      <c r="B13590" s="104"/>
      <c r="C13590" s="76"/>
      <c r="D13590" s="77"/>
      <c r="E13590" s="12"/>
      <c r="F13590" s="78"/>
      <c r="G13590" s="77"/>
      <c r="H13590" s="79"/>
      <c r="BA13590" s="5" t="str">
        <f t="shared" si="212"/>
        <v/>
      </c>
      <c r="BB13590" s="5" t="str">
        <f>IF(OR($E13590="",$G13590&lt;&gt;"Ativo"),"",IF(COUNTIFS($E$4:$E13590,$E13590,$A$4:$A13590,$A13590,$G$4:$G13590,"Ativo")=1,1,0))</f>
        <v/>
      </c>
      <c r="BC13590" t="str">
        <f>IF(OR($A13590="",$G13590&lt;&gt;"Ativo"),"",IF(COUNTIFS($A$4:$A13590,$A13590,$G$4:$G13590,"Ativo")=1,1,0))</f>
        <v/>
      </c>
    </row>
    <row r="13591" spans="1:55" x14ac:dyDescent="0.3">
      <c r="A13591" s="76"/>
      <c r="B13591" s="104"/>
      <c r="C13591" s="76"/>
      <c r="D13591" s="77"/>
      <c r="E13591" s="12"/>
      <c r="F13591" s="78"/>
      <c r="G13591" s="77"/>
      <c r="H13591" s="79"/>
      <c r="BA13591" s="5" t="str">
        <f t="shared" si="212"/>
        <v/>
      </c>
      <c r="BB13591" s="5" t="str">
        <f>IF(OR($E13591="",$G13591&lt;&gt;"Ativo"),"",IF(COUNTIFS($E$4:$E13591,$E13591,$A$4:$A13591,$A13591,$G$4:$G13591,"Ativo")=1,1,0))</f>
        <v/>
      </c>
      <c r="BC13591" t="str">
        <f>IF(OR($A13591="",$G13591&lt;&gt;"Ativo"),"",IF(COUNTIFS($A$4:$A13591,$A13591,$G$4:$G13591,"Ativo")=1,1,0))</f>
        <v/>
      </c>
    </row>
    <row r="13592" spans="1:55" x14ac:dyDescent="0.3">
      <c r="A13592" s="76"/>
      <c r="B13592" s="104"/>
      <c r="C13592" s="76"/>
      <c r="D13592" s="77"/>
      <c r="E13592" s="12"/>
      <c r="F13592" s="78"/>
      <c r="G13592" s="77"/>
      <c r="H13592" s="79"/>
      <c r="BA13592" s="5" t="str">
        <f t="shared" si="212"/>
        <v/>
      </c>
      <c r="BB13592" s="5" t="str">
        <f>IF(OR($E13592="",$G13592&lt;&gt;"Ativo"),"",IF(COUNTIFS($E$4:$E13592,$E13592,$A$4:$A13592,$A13592,$G$4:$G13592,"Ativo")=1,1,0))</f>
        <v/>
      </c>
      <c r="BC13592" t="str">
        <f>IF(OR($A13592="",$G13592&lt;&gt;"Ativo"),"",IF(COUNTIFS($A$4:$A13592,$A13592,$G$4:$G13592,"Ativo")=1,1,0))</f>
        <v/>
      </c>
    </row>
    <row r="13593" spans="1:55" x14ac:dyDescent="0.3">
      <c r="A13593" s="76"/>
      <c r="B13593" s="104"/>
      <c r="C13593" s="76"/>
      <c r="D13593" s="77"/>
      <c r="E13593" s="12"/>
      <c r="F13593" s="78"/>
      <c r="G13593" s="77"/>
      <c r="H13593" s="79"/>
      <c r="BA13593" s="5" t="str">
        <f t="shared" si="212"/>
        <v/>
      </c>
      <c r="BB13593" s="5" t="str">
        <f>IF(OR($E13593="",$G13593&lt;&gt;"Ativo"),"",IF(COUNTIFS($E$4:$E13593,$E13593,$A$4:$A13593,$A13593,$G$4:$G13593,"Ativo")=1,1,0))</f>
        <v/>
      </c>
      <c r="BC13593" t="str">
        <f>IF(OR($A13593="",$G13593&lt;&gt;"Ativo"),"",IF(COUNTIFS($A$4:$A13593,$A13593,$G$4:$G13593,"Ativo")=1,1,0))</f>
        <v/>
      </c>
    </row>
    <row r="13594" spans="1:55" x14ac:dyDescent="0.3">
      <c r="A13594" s="76"/>
      <c r="B13594" s="104"/>
      <c r="C13594" s="76"/>
      <c r="D13594" s="77"/>
      <c r="E13594" s="12"/>
      <c r="F13594" s="78"/>
      <c r="G13594" s="77"/>
      <c r="H13594" s="79"/>
      <c r="BA13594" s="5" t="str">
        <f t="shared" si="212"/>
        <v/>
      </c>
      <c r="BB13594" s="5" t="str">
        <f>IF(OR($E13594="",$G13594&lt;&gt;"Ativo"),"",IF(COUNTIFS($E$4:$E13594,$E13594,$A$4:$A13594,$A13594,$G$4:$G13594,"Ativo")=1,1,0))</f>
        <v/>
      </c>
      <c r="BC13594" t="str">
        <f>IF(OR($A13594="",$G13594&lt;&gt;"Ativo"),"",IF(COUNTIFS($A$4:$A13594,$A13594,$G$4:$G13594,"Ativo")=1,1,0))</f>
        <v/>
      </c>
    </row>
    <row r="13595" spans="1:55" x14ac:dyDescent="0.3">
      <c r="A13595" s="76"/>
      <c r="B13595" s="104"/>
      <c r="C13595" s="76"/>
      <c r="D13595" s="77"/>
      <c r="E13595" s="12"/>
      <c r="F13595" s="78"/>
      <c r="G13595" s="77"/>
      <c r="H13595" s="79"/>
      <c r="BA13595" s="5" t="str">
        <f t="shared" si="212"/>
        <v/>
      </c>
      <c r="BB13595" s="5" t="str">
        <f>IF(OR($E13595="",$G13595&lt;&gt;"Ativo"),"",IF(COUNTIFS($E$4:$E13595,$E13595,$A$4:$A13595,$A13595,$G$4:$G13595,"Ativo")=1,1,0))</f>
        <v/>
      </c>
      <c r="BC13595" t="str">
        <f>IF(OR($A13595="",$G13595&lt;&gt;"Ativo"),"",IF(COUNTIFS($A$4:$A13595,$A13595,$G$4:$G13595,"Ativo")=1,1,0))</f>
        <v/>
      </c>
    </row>
    <row r="13596" spans="1:55" x14ac:dyDescent="0.3">
      <c r="A13596" s="76"/>
      <c r="B13596" s="104"/>
      <c r="C13596" s="76"/>
      <c r="D13596" s="77"/>
      <c r="E13596" s="12"/>
      <c r="F13596" s="78"/>
      <c r="G13596" s="77"/>
      <c r="H13596" s="79"/>
      <c r="BA13596" s="5" t="str">
        <f t="shared" si="212"/>
        <v/>
      </c>
      <c r="BB13596" s="5" t="str">
        <f>IF(OR($E13596="",$G13596&lt;&gt;"Ativo"),"",IF(COUNTIFS($E$4:$E13596,$E13596,$A$4:$A13596,$A13596,$G$4:$G13596,"Ativo")=1,1,0))</f>
        <v/>
      </c>
      <c r="BC13596" t="str">
        <f>IF(OR($A13596="",$G13596&lt;&gt;"Ativo"),"",IF(COUNTIFS($A$4:$A13596,$A13596,$G$4:$G13596,"Ativo")=1,1,0))</f>
        <v/>
      </c>
    </row>
    <row r="13597" spans="1:55" x14ac:dyDescent="0.3">
      <c r="A13597" s="76"/>
      <c r="B13597" s="104"/>
      <c r="C13597" s="76"/>
      <c r="D13597" s="77"/>
      <c r="E13597" s="12"/>
      <c r="F13597" s="78"/>
      <c r="G13597" s="77"/>
      <c r="H13597" s="79"/>
      <c r="BA13597" s="5" t="str">
        <f t="shared" si="212"/>
        <v/>
      </c>
      <c r="BB13597" s="5" t="str">
        <f>IF(OR($E13597="",$G13597&lt;&gt;"Ativo"),"",IF(COUNTIFS($E$4:$E13597,$E13597,$A$4:$A13597,$A13597,$G$4:$G13597,"Ativo")=1,1,0))</f>
        <v/>
      </c>
      <c r="BC13597" t="str">
        <f>IF(OR($A13597="",$G13597&lt;&gt;"Ativo"),"",IF(COUNTIFS($A$4:$A13597,$A13597,$G$4:$G13597,"Ativo")=1,1,0))</f>
        <v/>
      </c>
    </row>
    <row r="13598" spans="1:55" x14ac:dyDescent="0.3">
      <c r="A13598" s="76"/>
      <c r="B13598" s="104"/>
      <c r="C13598" s="76"/>
      <c r="D13598" s="77"/>
      <c r="E13598" s="12"/>
      <c r="F13598" s="78"/>
      <c r="G13598" s="77"/>
      <c r="H13598" s="79"/>
      <c r="BA13598" s="5" t="str">
        <f t="shared" si="212"/>
        <v/>
      </c>
      <c r="BB13598" s="5" t="str">
        <f>IF(OR($E13598="",$G13598&lt;&gt;"Ativo"),"",IF(COUNTIFS($E$4:$E13598,$E13598,$A$4:$A13598,$A13598,$G$4:$G13598,"Ativo")=1,1,0))</f>
        <v/>
      </c>
      <c r="BC13598" t="str">
        <f>IF(OR($A13598="",$G13598&lt;&gt;"Ativo"),"",IF(COUNTIFS($A$4:$A13598,$A13598,$G$4:$G13598,"Ativo")=1,1,0))</f>
        <v/>
      </c>
    </row>
    <row r="13599" spans="1:55" x14ac:dyDescent="0.3">
      <c r="A13599" s="76"/>
      <c r="B13599" s="104"/>
      <c r="C13599" s="76"/>
      <c r="D13599" s="77"/>
      <c r="E13599" s="12"/>
      <c r="F13599" s="78"/>
      <c r="G13599" s="77"/>
      <c r="H13599" s="79"/>
      <c r="BA13599" s="5" t="str">
        <f t="shared" si="212"/>
        <v/>
      </c>
      <c r="BB13599" s="5" t="str">
        <f>IF(OR($E13599="",$G13599&lt;&gt;"Ativo"),"",IF(COUNTIFS($E$4:$E13599,$E13599,$A$4:$A13599,$A13599,$G$4:$G13599,"Ativo")=1,1,0))</f>
        <v/>
      </c>
      <c r="BC13599" t="str">
        <f>IF(OR($A13599="",$G13599&lt;&gt;"Ativo"),"",IF(COUNTIFS($A$4:$A13599,$A13599,$G$4:$G13599,"Ativo")=1,1,0))</f>
        <v/>
      </c>
    </row>
    <row r="13600" spans="1:55" x14ac:dyDescent="0.3">
      <c r="A13600" s="76"/>
      <c r="B13600" s="104"/>
      <c r="C13600" s="76"/>
      <c r="D13600" s="77"/>
      <c r="E13600" s="12"/>
      <c r="F13600" s="78"/>
      <c r="G13600" s="77"/>
      <c r="H13600" s="79"/>
      <c r="BA13600" s="5" t="str">
        <f t="shared" si="212"/>
        <v/>
      </c>
      <c r="BB13600" s="5" t="str">
        <f>IF(OR($E13600="",$G13600&lt;&gt;"Ativo"),"",IF(COUNTIFS($E$4:$E13600,$E13600,$A$4:$A13600,$A13600,$G$4:$G13600,"Ativo")=1,1,0))</f>
        <v/>
      </c>
      <c r="BC13600" t="str">
        <f>IF(OR($A13600="",$G13600&lt;&gt;"Ativo"),"",IF(COUNTIFS($A$4:$A13600,$A13600,$G$4:$G13600,"Ativo")=1,1,0))</f>
        <v/>
      </c>
    </row>
    <row r="13601" spans="1:55" x14ac:dyDescent="0.3">
      <c r="A13601" s="76"/>
      <c r="B13601" s="104"/>
      <c r="C13601" s="76"/>
      <c r="D13601" s="77"/>
      <c r="E13601" s="12"/>
      <c r="F13601" s="78"/>
      <c r="G13601" s="77"/>
      <c r="H13601" s="79"/>
      <c r="BA13601" s="5" t="str">
        <f t="shared" si="212"/>
        <v/>
      </c>
      <c r="BB13601" s="5" t="str">
        <f>IF(OR($E13601="",$G13601&lt;&gt;"Ativo"),"",IF(COUNTIFS($E$4:$E13601,$E13601,$A$4:$A13601,$A13601,$G$4:$G13601,"Ativo")=1,1,0))</f>
        <v/>
      </c>
      <c r="BC13601" t="str">
        <f>IF(OR($A13601="",$G13601&lt;&gt;"Ativo"),"",IF(COUNTIFS($A$4:$A13601,$A13601,$G$4:$G13601,"Ativo")=1,1,0))</f>
        <v/>
      </c>
    </row>
    <row r="13602" spans="1:55" x14ac:dyDescent="0.3">
      <c r="A13602" s="76"/>
      <c r="B13602" s="104"/>
      <c r="C13602" s="76"/>
      <c r="D13602" s="77"/>
      <c r="E13602" s="12"/>
      <c r="F13602" s="78"/>
      <c r="G13602" s="77"/>
      <c r="H13602" s="79"/>
      <c r="BA13602" s="5" t="str">
        <f t="shared" si="212"/>
        <v/>
      </c>
      <c r="BB13602" s="5" t="str">
        <f>IF(OR($E13602="",$G13602&lt;&gt;"Ativo"),"",IF(COUNTIFS($E$4:$E13602,$E13602,$A$4:$A13602,$A13602,$G$4:$G13602,"Ativo")=1,1,0))</f>
        <v/>
      </c>
      <c r="BC13602" t="str">
        <f>IF(OR($A13602="",$G13602&lt;&gt;"Ativo"),"",IF(COUNTIFS($A$4:$A13602,$A13602,$G$4:$G13602,"Ativo")=1,1,0))</f>
        <v/>
      </c>
    </row>
    <row r="13603" spans="1:55" x14ac:dyDescent="0.3">
      <c r="A13603" s="76"/>
      <c r="B13603" s="104"/>
      <c r="C13603" s="76"/>
      <c r="D13603" s="77"/>
      <c r="E13603" s="12"/>
      <c r="F13603" s="78"/>
      <c r="G13603" s="77"/>
      <c r="H13603" s="79"/>
      <c r="BA13603" s="5" t="str">
        <f t="shared" si="212"/>
        <v/>
      </c>
      <c r="BB13603" s="5" t="str">
        <f>IF(OR($E13603="",$G13603&lt;&gt;"Ativo"),"",IF(COUNTIFS($E$4:$E13603,$E13603,$A$4:$A13603,$A13603,$G$4:$G13603,"Ativo")=1,1,0))</f>
        <v/>
      </c>
      <c r="BC13603" t="str">
        <f>IF(OR($A13603="",$G13603&lt;&gt;"Ativo"),"",IF(COUNTIFS($A$4:$A13603,$A13603,$G$4:$G13603,"Ativo")=1,1,0))</f>
        <v/>
      </c>
    </row>
    <row r="13604" spans="1:55" x14ac:dyDescent="0.3">
      <c r="A13604" s="76"/>
      <c r="B13604" s="104"/>
      <c r="C13604" s="76"/>
      <c r="D13604" s="77"/>
      <c r="E13604" s="12"/>
      <c r="F13604" s="78"/>
      <c r="G13604" s="77"/>
      <c r="H13604" s="79"/>
      <c r="BA13604" s="5" t="str">
        <f t="shared" si="212"/>
        <v/>
      </c>
      <c r="BB13604" s="5" t="str">
        <f>IF(OR($E13604="",$G13604&lt;&gt;"Ativo"),"",IF(COUNTIFS($E$4:$E13604,$E13604,$A$4:$A13604,$A13604,$G$4:$G13604,"Ativo")=1,1,0))</f>
        <v/>
      </c>
      <c r="BC13604" t="str">
        <f>IF(OR($A13604="",$G13604&lt;&gt;"Ativo"),"",IF(COUNTIFS($A$4:$A13604,$A13604,$G$4:$G13604,"Ativo")=1,1,0))</f>
        <v/>
      </c>
    </row>
    <row r="13605" spans="1:55" x14ac:dyDescent="0.3">
      <c r="A13605" s="76"/>
      <c r="B13605" s="104"/>
      <c r="C13605" s="76"/>
      <c r="D13605" s="77"/>
      <c r="E13605" s="12"/>
      <c r="F13605" s="78"/>
      <c r="G13605" s="77"/>
      <c r="H13605" s="79"/>
      <c r="BA13605" s="5" t="str">
        <f t="shared" si="212"/>
        <v/>
      </c>
      <c r="BB13605" s="5" t="str">
        <f>IF(OR($E13605="",$G13605&lt;&gt;"Ativo"),"",IF(COUNTIFS($E$4:$E13605,$E13605,$A$4:$A13605,$A13605,$G$4:$G13605,"Ativo")=1,1,0))</f>
        <v/>
      </c>
      <c r="BC13605" t="str">
        <f>IF(OR($A13605="",$G13605&lt;&gt;"Ativo"),"",IF(COUNTIFS($A$4:$A13605,$A13605,$G$4:$G13605,"Ativo")=1,1,0))</f>
        <v/>
      </c>
    </row>
    <row r="13606" spans="1:55" x14ac:dyDescent="0.3">
      <c r="A13606" s="76"/>
      <c r="B13606" s="104"/>
      <c r="C13606" s="76"/>
      <c r="D13606" s="77"/>
      <c r="E13606" s="12"/>
      <c r="F13606" s="78"/>
      <c r="G13606" s="77"/>
      <c r="H13606" s="79"/>
      <c r="BA13606" s="5" t="str">
        <f t="shared" si="212"/>
        <v/>
      </c>
      <c r="BB13606" s="5" t="str">
        <f>IF(OR($E13606="",$G13606&lt;&gt;"Ativo"),"",IF(COUNTIFS($E$4:$E13606,$E13606,$A$4:$A13606,$A13606,$G$4:$G13606,"Ativo")=1,1,0))</f>
        <v/>
      </c>
      <c r="BC13606" t="str">
        <f>IF(OR($A13606="",$G13606&lt;&gt;"Ativo"),"",IF(COUNTIFS($A$4:$A13606,$A13606,$G$4:$G13606,"Ativo")=1,1,0))</f>
        <v/>
      </c>
    </row>
    <row r="13607" spans="1:55" x14ac:dyDescent="0.3">
      <c r="A13607" s="76"/>
      <c r="B13607" s="104"/>
      <c r="C13607" s="76"/>
      <c r="D13607" s="77"/>
      <c r="E13607" s="12"/>
      <c r="F13607" s="78"/>
      <c r="G13607" s="77"/>
      <c r="H13607" s="79"/>
      <c r="BA13607" s="5" t="str">
        <f t="shared" si="212"/>
        <v/>
      </c>
      <c r="BB13607" s="5" t="str">
        <f>IF(OR($E13607="",$G13607&lt;&gt;"Ativo"),"",IF(COUNTIFS($E$4:$E13607,$E13607,$A$4:$A13607,$A13607,$G$4:$G13607,"Ativo")=1,1,0))</f>
        <v/>
      </c>
      <c r="BC13607" t="str">
        <f>IF(OR($A13607="",$G13607&lt;&gt;"Ativo"),"",IF(COUNTIFS($A$4:$A13607,$A13607,$G$4:$G13607,"Ativo")=1,1,0))</f>
        <v/>
      </c>
    </row>
    <row r="13608" spans="1:55" x14ac:dyDescent="0.3">
      <c r="A13608" s="76"/>
      <c r="B13608" s="104"/>
      <c r="C13608" s="76"/>
      <c r="D13608" s="77"/>
      <c r="E13608" s="12"/>
      <c r="F13608" s="78"/>
      <c r="G13608" s="77"/>
      <c r="H13608" s="79"/>
      <c r="BA13608" s="5" t="str">
        <f t="shared" si="212"/>
        <v/>
      </c>
      <c r="BB13608" s="5" t="str">
        <f>IF(OR($E13608="",$G13608&lt;&gt;"Ativo"),"",IF(COUNTIFS($E$4:$E13608,$E13608,$A$4:$A13608,$A13608,$G$4:$G13608,"Ativo")=1,1,0))</f>
        <v/>
      </c>
      <c r="BC13608" t="str">
        <f>IF(OR($A13608="",$G13608&lt;&gt;"Ativo"),"",IF(COUNTIFS($A$4:$A13608,$A13608,$G$4:$G13608,"Ativo")=1,1,0))</f>
        <v/>
      </c>
    </row>
    <row r="13609" spans="1:55" x14ac:dyDescent="0.3">
      <c r="A13609" s="76"/>
      <c r="B13609" s="104"/>
      <c r="C13609" s="76"/>
      <c r="D13609" s="77"/>
      <c r="E13609" s="12"/>
      <c r="F13609" s="78"/>
      <c r="G13609" s="77"/>
      <c r="H13609" s="79"/>
      <c r="BA13609" s="5" t="str">
        <f t="shared" si="212"/>
        <v/>
      </c>
      <c r="BB13609" s="5" t="str">
        <f>IF(OR($E13609="",$G13609&lt;&gt;"Ativo"),"",IF(COUNTIFS($E$4:$E13609,$E13609,$A$4:$A13609,$A13609,$G$4:$G13609,"Ativo")=1,1,0))</f>
        <v/>
      </c>
      <c r="BC13609" t="str">
        <f>IF(OR($A13609="",$G13609&lt;&gt;"Ativo"),"",IF(COUNTIFS($A$4:$A13609,$A13609,$G$4:$G13609,"Ativo")=1,1,0))</f>
        <v/>
      </c>
    </row>
    <row r="13610" spans="1:55" x14ac:dyDescent="0.3">
      <c r="A13610" s="76"/>
      <c r="B13610" s="104"/>
      <c r="C13610" s="76"/>
      <c r="D13610" s="77"/>
      <c r="E13610" s="12"/>
      <c r="F13610" s="78"/>
      <c r="G13610" s="77"/>
      <c r="H13610" s="79"/>
      <c r="BA13610" s="5" t="str">
        <f t="shared" si="212"/>
        <v/>
      </c>
      <c r="BB13610" s="5" t="str">
        <f>IF(OR($E13610="",$G13610&lt;&gt;"Ativo"),"",IF(COUNTIFS($E$4:$E13610,$E13610,$A$4:$A13610,$A13610,$G$4:$G13610,"Ativo")=1,1,0))</f>
        <v/>
      </c>
      <c r="BC13610" t="str">
        <f>IF(OR($A13610="",$G13610&lt;&gt;"Ativo"),"",IF(COUNTIFS($A$4:$A13610,$A13610,$G$4:$G13610,"Ativo")=1,1,0))</f>
        <v/>
      </c>
    </row>
    <row r="13611" spans="1:55" x14ac:dyDescent="0.3">
      <c r="A13611" s="76"/>
      <c r="B13611" s="104"/>
      <c r="C13611" s="76"/>
      <c r="D13611" s="77"/>
      <c r="E13611" s="12"/>
      <c r="F13611" s="78"/>
      <c r="G13611" s="77"/>
      <c r="H13611" s="79"/>
      <c r="BA13611" s="5" t="str">
        <f t="shared" si="212"/>
        <v/>
      </c>
      <c r="BB13611" s="5" t="str">
        <f>IF(OR($E13611="",$G13611&lt;&gt;"Ativo"),"",IF(COUNTIFS($E$4:$E13611,$E13611,$A$4:$A13611,$A13611,$G$4:$G13611,"Ativo")=1,1,0))</f>
        <v/>
      </c>
      <c r="BC13611" t="str">
        <f>IF(OR($A13611="",$G13611&lt;&gt;"Ativo"),"",IF(COUNTIFS($A$4:$A13611,$A13611,$G$4:$G13611,"Ativo")=1,1,0))</f>
        <v/>
      </c>
    </row>
    <row r="13612" spans="1:55" x14ac:dyDescent="0.3">
      <c r="A13612" s="76"/>
      <c r="B13612" s="104"/>
      <c r="C13612" s="76"/>
      <c r="D13612" s="77"/>
      <c r="E13612" s="12"/>
      <c r="F13612" s="78"/>
      <c r="G13612" s="77"/>
      <c r="H13612" s="79"/>
      <c r="BA13612" s="5" t="str">
        <f t="shared" si="212"/>
        <v/>
      </c>
      <c r="BB13612" s="5" t="str">
        <f>IF(OR($E13612="",$G13612&lt;&gt;"Ativo"),"",IF(COUNTIFS($E$4:$E13612,$E13612,$A$4:$A13612,$A13612,$G$4:$G13612,"Ativo")=1,1,0))</f>
        <v/>
      </c>
      <c r="BC13612" t="str">
        <f>IF(OR($A13612="",$G13612&lt;&gt;"Ativo"),"",IF(COUNTIFS($A$4:$A13612,$A13612,$G$4:$G13612,"Ativo")=1,1,0))</f>
        <v/>
      </c>
    </row>
    <row r="13613" spans="1:55" x14ac:dyDescent="0.3">
      <c r="A13613" s="76"/>
      <c r="B13613" s="104"/>
      <c r="C13613" s="76"/>
      <c r="D13613" s="77"/>
      <c r="E13613" s="12"/>
      <c r="F13613" s="78"/>
      <c r="G13613" s="77"/>
      <c r="H13613" s="79"/>
      <c r="BA13613" s="5" t="str">
        <f t="shared" si="212"/>
        <v/>
      </c>
      <c r="BB13613" s="5" t="str">
        <f>IF(OR($E13613="",$G13613&lt;&gt;"Ativo"),"",IF(COUNTIFS($E$4:$E13613,$E13613,$A$4:$A13613,$A13613,$G$4:$G13613,"Ativo")=1,1,0))</f>
        <v/>
      </c>
      <c r="BC13613" t="str">
        <f>IF(OR($A13613="",$G13613&lt;&gt;"Ativo"),"",IF(COUNTIFS($A$4:$A13613,$A13613,$G$4:$G13613,"Ativo")=1,1,0))</f>
        <v/>
      </c>
    </row>
    <row r="13614" spans="1:55" x14ac:dyDescent="0.3">
      <c r="A13614" s="76"/>
      <c r="B13614" s="104"/>
      <c r="C13614" s="76"/>
      <c r="D13614" s="77"/>
      <c r="E13614" s="12"/>
      <c r="F13614" s="78"/>
      <c r="G13614" s="77"/>
      <c r="H13614" s="79"/>
      <c r="BA13614" s="5" t="str">
        <f t="shared" si="212"/>
        <v/>
      </c>
      <c r="BB13614" s="5" t="str">
        <f>IF(OR($E13614="",$G13614&lt;&gt;"Ativo"),"",IF(COUNTIFS($E$4:$E13614,$E13614,$A$4:$A13614,$A13614,$G$4:$G13614,"Ativo")=1,1,0))</f>
        <v/>
      </c>
      <c r="BC13614" t="str">
        <f>IF(OR($A13614="",$G13614&lt;&gt;"Ativo"),"",IF(COUNTIFS($A$4:$A13614,$A13614,$G$4:$G13614,"Ativo")=1,1,0))</f>
        <v/>
      </c>
    </row>
    <row r="13615" spans="1:55" x14ac:dyDescent="0.3">
      <c r="A13615" s="76"/>
      <c r="B13615" s="104"/>
      <c r="C13615" s="76"/>
      <c r="D13615" s="77"/>
      <c r="E13615" s="12"/>
      <c r="F13615" s="78"/>
      <c r="G13615" s="77"/>
      <c r="H13615" s="79"/>
      <c r="BA13615" s="5" t="str">
        <f t="shared" si="212"/>
        <v/>
      </c>
      <c r="BB13615" s="5" t="str">
        <f>IF(OR($E13615="",$G13615&lt;&gt;"Ativo"),"",IF(COUNTIFS($E$4:$E13615,$E13615,$A$4:$A13615,$A13615,$G$4:$G13615,"Ativo")=1,1,0))</f>
        <v/>
      </c>
      <c r="BC13615" t="str">
        <f>IF(OR($A13615="",$G13615&lt;&gt;"Ativo"),"",IF(COUNTIFS($A$4:$A13615,$A13615,$G$4:$G13615,"Ativo")=1,1,0))</f>
        <v/>
      </c>
    </row>
    <row r="13616" spans="1:55" x14ac:dyDescent="0.3">
      <c r="A13616" s="76"/>
      <c r="B13616" s="104"/>
      <c r="C13616" s="76"/>
      <c r="D13616" s="77"/>
      <c r="E13616" s="12"/>
      <c r="F13616" s="78"/>
      <c r="G13616" s="77"/>
      <c r="H13616" s="79"/>
      <c r="BA13616" s="5" t="str">
        <f t="shared" si="212"/>
        <v/>
      </c>
      <c r="BB13616" s="5" t="str">
        <f>IF(OR($E13616="",$G13616&lt;&gt;"Ativo"),"",IF(COUNTIFS($E$4:$E13616,$E13616,$A$4:$A13616,$A13616,$G$4:$G13616,"Ativo")=1,1,0))</f>
        <v/>
      </c>
      <c r="BC13616" t="str">
        <f>IF(OR($A13616="",$G13616&lt;&gt;"Ativo"),"",IF(COUNTIFS($A$4:$A13616,$A13616,$G$4:$G13616,"Ativo")=1,1,0))</f>
        <v/>
      </c>
    </row>
    <row r="13617" spans="1:55" x14ac:dyDescent="0.3">
      <c r="A13617" s="76"/>
      <c r="B13617" s="104"/>
      <c r="C13617" s="76"/>
      <c r="D13617" s="77"/>
      <c r="E13617" s="12"/>
      <c r="F13617" s="78"/>
      <c r="G13617" s="77"/>
      <c r="H13617" s="79"/>
      <c r="BA13617" s="5" t="str">
        <f t="shared" si="212"/>
        <v/>
      </c>
      <c r="BB13617" s="5" t="str">
        <f>IF(OR($E13617="",$G13617&lt;&gt;"Ativo"),"",IF(COUNTIFS($E$4:$E13617,$E13617,$A$4:$A13617,$A13617,$G$4:$G13617,"Ativo")=1,1,0))</f>
        <v/>
      </c>
      <c r="BC13617" t="str">
        <f>IF(OR($A13617="",$G13617&lt;&gt;"Ativo"),"",IF(COUNTIFS($A$4:$A13617,$A13617,$G$4:$G13617,"Ativo")=1,1,0))</f>
        <v/>
      </c>
    </row>
    <row r="13618" spans="1:55" x14ac:dyDescent="0.3">
      <c r="A13618" s="76"/>
      <c r="B13618" s="104"/>
      <c r="C13618" s="76"/>
      <c r="D13618" s="77"/>
      <c r="E13618" s="12"/>
      <c r="F13618" s="78"/>
      <c r="G13618" s="77"/>
      <c r="H13618" s="79"/>
      <c r="BA13618" s="5" t="str">
        <f t="shared" si="212"/>
        <v/>
      </c>
      <c r="BB13618" s="5" t="str">
        <f>IF(OR($E13618="",$G13618&lt;&gt;"Ativo"),"",IF(COUNTIFS($E$4:$E13618,$E13618,$A$4:$A13618,$A13618,$G$4:$G13618,"Ativo")=1,1,0))</f>
        <v/>
      </c>
      <c r="BC13618" t="str">
        <f>IF(OR($A13618="",$G13618&lt;&gt;"Ativo"),"",IF(COUNTIFS($A$4:$A13618,$A13618,$G$4:$G13618,"Ativo")=1,1,0))</f>
        <v/>
      </c>
    </row>
    <row r="13619" spans="1:55" x14ac:dyDescent="0.3">
      <c r="A13619" s="76"/>
      <c r="B13619" s="104"/>
      <c r="C13619" s="76"/>
      <c r="D13619" s="77"/>
      <c r="E13619" s="12"/>
      <c r="F13619" s="78"/>
      <c r="G13619" s="77"/>
      <c r="H13619" s="79"/>
      <c r="BA13619" s="5" t="str">
        <f t="shared" si="212"/>
        <v/>
      </c>
      <c r="BB13619" s="5" t="str">
        <f>IF(OR($E13619="",$G13619&lt;&gt;"Ativo"),"",IF(COUNTIFS($E$4:$E13619,$E13619,$A$4:$A13619,$A13619,$G$4:$G13619,"Ativo")=1,1,0))</f>
        <v/>
      </c>
      <c r="BC13619" t="str">
        <f>IF(OR($A13619="",$G13619&lt;&gt;"Ativo"),"",IF(COUNTIFS($A$4:$A13619,$A13619,$G$4:$G13619,"Ativo")=1,1,0))</f>
        <v/>
      </c>
    </row>
    <row r="13620" spans="1:55" x14ac:dyDescent="0.3">
      <c r="A13620" s="76"/>
      <c r="B13620" s="104"/>
      <c r="C13620" s="76"/>
      <c r="D13620" s="77"/>
      <c r="E13620" s="12"/>
      <c r="F13620" s="78"/>
      <c r="G13620" s="77"/>
      <c r="H13620" s="79"/>
      <c r="BA13620" s="5" t="str">
        <f t="shared" si="212"/>
        <v/>
      </c>
      <c r="BB13620" s="5" t="str">
        <f>IF(OR($E13620="",$G13620&lt;&gt;"Ativo"),"",IF(COUNTIFS($E$4:$E13620,$E13620,$A$4:$A13620,$A13620,$G$4:$G13620,"Ativo")=1,1,0))</f>
        <v/>
      </c>
      <c r="BC13620" t="str">
        <f>IF(OR($A13620="",$G13620&lt;&gt;"Ativo"),"",IF(COUNTIFS($A$4:$A13620,$A13620,$G$4:$G13620,"Ativo")=1,1,0))</f>
        <v/>
      </c>
    </row>
    <row r="13621" spans="1:55" x14ac:dyDescent="0.3">
      <c r="A13621" s="76"/>
      <c r="B13621" s="104"/>
      <c r="C13621" s="76"/>
      <c r="D13621" s="77"/>
      <c r="E13621" s="12"/>
      <c r="F13621" s="78"/>
      <c r="G13621" s="77"/>
      <c r="H13621" s="79"/>
      <c r="BA13621" s="5" t="str">
        <f t="shared" si="212"/>
        <v/>
      </c>
      <c r="BB13621" s="5" t="str">
        <f>IF(OR($E13621="",$G13621&lt;&gt;"Ativo"),"",IF(COUNTIFS($E$4:$E13621,$E13621,$A$4:$A13621,$A13621,$G$4:$G13621,"Ativo")=1,1,0))</f>
        <v/>
      </c>
      <c r="BC13621" t="str">
        <f>IF(OR($A13621="",$G13621&lt;&gt;"Ativo"),"",IF(COUNTIFS($A$4:$A13621,$A13621,$G$4:$G13621,"Ativo")=1,1,0))</f>
        <v/>
      </c>
    </row>
    <row r="13622" spans="1:55" x14ac:dyDescent="0.3">
      <c r="A13622" s="76"/>
      <c r="B13622" s="104"/>
      <c r="C13622" s="76"/>
      <c r="D13622" s="77"/>
      <c r="E13622" s="12"/>
      <c r="F13622" s="78"/>
      <c r="G13622" s="77"/>
      <c r="H13622" s="79"/>
      <c r="BA13622" s="5" t="str">
        <f t="shared" si="212"/>
        <v/>
      </c>
      <c r="BB13622" s="5" t="str">
        <f>IF(OR($E13622="",$G13622&lt;&gt;"Ativo"),"",IF(COUNTIFS($E$4:$E13622,$E13622,$A$4:$A13622,$A13622,$G$4:$G13622,"Ativo")=1,1,0))</f>
        <v/>
      </c>
      <c r="BC13622" t="str">
        <f>IF(OR($A13622="",$G13622&lt;&gt;"Ativo"),"",IF(COUNTIFS($A$4:$A13622,$A13622,$G$4:$G13622,"Ativo")=1,1,0))</f>
        <v/>
      </c>
    </row>
    <row r="13623" spans="1:55" x14ac:dyDescent="0.3">
      <c r="A13623" s="76"/>
      <c r="B13623" s="104"/>
      <c r="C13623" s="76"/>
      <c r="D13623" s="77"/>
      <c r="E13623" s="12"/>
      <c r="F13623" s="78"/>
      <c r="G13623" s="77"/>
      <c r="H13623" s="79"/>
      <c r="BA13623" s="5" t="str">
        <f t="shared" si="212"/>
        <v/>
      </c>
      <c r="BB13623" s="5" t="str">
        <f>IF(OR($E13623="",$G13623&lt;&gt;"Ativo"),"",IF(COUNTIFS($E$4:$E13623,$E13623,$A$4:$A13623,$A13623,$G$4:$G13623,"Ativo")=1,1,0))</f>
        <v/>
      </c>
      <c r="BC13623" t="str">
        <f>IF(OR($A13623="",$G13623&lt;&gt;"Ativo"),"",IF(COUNTIFS($A$4:$A13623,$A13623,$G$4:$G13623,"Ativo")=1,1,0))</f>
        <v/>
      </c>
    </row>
    <row r="13624" spans="1:55" x14ac:dyDescent="0.3">
      <c r="A13624" s="76"/>
      <c r="B13624" s="104"/>
      <c r="C13624" s="76"/>
      <c r="D13624" s="77"/>
      <c r="E13624" s="12"/>
      <c r="F13624" s="78"/>
      <c r="G13624" s="77"/>
      <c r="H13624" s="79"/>
      <c r="BA13624" s="5" t="str">
        <f t="shared" si="212"/>
        <v/>
      </c>
      <c r="BB13624" s="5" t="str">
        <f>IF(OR($E13624="",$G13624&lt;&gt;"Ativo"),"",IF(COUNTIFS($E$4:$E13624,$E13624,$A$4:$A13624,$A13624,$G$4:$G13624,"Ativo")=1,1,0))</f>
        <v/>
      </c>
      <c r="BC13624" t="str">
        <f>IF(OR($A13624="",$G13624&lt;&gt;"Ativo"),"",IF(COUNTIFS($A$4:$A13624,$A13624,$G$4:$G13624,"Ativo")=1,1,0))</f>
        <v/>
      </c>
    </row>
    <row r="13625" spans="1:55" x14ac:dyDescent="0.3">
      <c r="A13625" s="76"/>
      <c r="B13625" s="104"/>
      <c r="C13625" s="76"/>
      <c r="D13625" s="77"/>
      <c r="E13625" s="12"/>
      <c r="F13625" s="78"/>
      <c r="G13625" s="77"/>
      <c r="H13625" s="79"/>
      <c r="BA13625" s="5" t="str">
        <f t="shared" si="212"/>
        <v/>
      </c>
      <c r="BB13625" s="5" t="str">
        <f>IF(OR($E13625="",$G13625&lt;&gt;"Ativo"),"",IF(COUNTIFS($E$4:$E13625,$E13625,$A$4:$A13625,$A13625,$G$4:$G13625,"Ativo")=1,1,0))</f>
        <v/>
      </c>
      <c r="BC13625" t="str">
        <f>IF(OR($A13625="",$G13625&lt;&gt;"Ativo"),"",IF(COUNTIFS($A$4:$A13625,$A13625,$G$4:$G13625,"Ativo")=1,1,0))</f>
        <v/>
      </c>
    </row>
    <row r="13626" spans="1:55" x14ac:dyDescent="0.3">
      <c r="A13626" s="76"/>
      <c r="B13626" s="104"/>
      <c r="C13626" s="76"/>
      <c r="D13626" s="77"/>
      <c r="E13626" s="12"/>
      <c r="F13626" s="78"/>
      <c r="G13626" s="77"/>
      <c r="H13626" s="79"/>
      <c r="BA13626" s="5" t="str">
        <f t="shared" si="212"/>
        <v/>
      </c>
      <c r="BB13626" s="5" t="str">
        <f>IF(OR($E13626="",$G13626&lt;&gt;"Ativo"),"",IF(COUNTIFS($E$4:$E13626,$E13626,$A$4:$A13626,$A13626,$G$4:$G13626,"Ativo")=1,1,0))</f>
        <v/>
      </c>
      <c r="BC13626" t="str">
        <f>IF(OR($A13626="",$G13626&lt;&gt;"Ativo"),"",IF(COUNTIFS($A$4:$A13626,$A13626,$G$4:$G13626,"Ativo")=1,1,0))</f>
        <v/>
      </c>
    </row>
    <row r="13627" spans="1:55" x14ac:dyDescent="0.3">
      <c r="A13627" s="76"/>
      <c r="B13627" s="104"/>
      <c r="C13627" s="76"/>
      <c r="D13627" s="77"/>
      <c r="E13627" s="12"/>
      <c r="F13627" s="78"/>
      <c r="G13627" s="77"/>
      <c r="H13627" s="79"/>
      <c r="BA13627" s="5" t="str">
        <f t="shared" si="212"/>
        <v/>
      </c>
      <c r="BB13627" s="5" t="str">
        <f>IF(OR($E13627="",$G13627&lt;&gt;"Ativo"),"",IF(COUNTIFS($E$4:$E13627,$E13627,$A$4:$A13627,$A13627,$G$4:$G13627,"Ativo")=1,1,0))</f>
        <v/>
      </c>
      <c r="BC13627" t="str">
        <f>IF(OR($A13627="",$G13627&lt;&gt;"Ativo"),"",IF(COUNTIFS($A$4:$A13627,$A13627,$G$4:$G13627,"Ativo")=1,1,0))</f>
        <v/>
      </c>
    </row>
    <row r="13628" spans="1:55" x14ac:dyDescent="0.3">
      <c r="A13628" s="76"/>
      <c r="B13628" s="104"/>
      <c r="C13628" s="76"/>
      <c r="D13628" s="77"/>
      <c r="E13628" s="12"/>
      <c r="F13628" s="78"/>
      <c r="G13628" s="77"/>
      <c r="H13628" s="79"/>
      <c r="BA13628" s="5" t="str">
        <f t="shared" si="212"/>
        <v/>
      </c>
      <c r="BB13628" s="5" t="str">
        <f>IF(OR($E13628="",$G13628&lt;&gt;"Ativo"),"",IF(COUNTIFS($E$4:$E13628,$E13628,$A$4:$A13628,$A13628,$G$4:$G13628,"Ativo")=1,1,0))</f>
        <v/>
      </c>
      <c r="BC13628" t="str">
        <f>IF(OR($A13628="",$G13628&lt;&gt;"Ativo"),"",IF(COUNTIFS($A$4:$A13628,$A13628,$G$4:$G13628,"Ativo")=1,1,0))</f>
        <v/>
      </c>
    </row>
    <row r="13629" spans="1:55" x14ac:dyDescent="0.3">
      <c r="A13629" s="76"/>
      <c r="B13629" s="104"/>
      <c r="C13629" s="76"/>
      <c r="D13629" s="77"/>
      <c r="E13629" s="12"/>
      <c r="F13629" s="78"/>
      <c r="G13629" s="77"/>
      <c r="H13629" s="79"/>
      <c r="BA13629" s="5" t="str">
        <f t="shared" si="212"/>
        <v/>
      </c>
      <c r="BB13629" s="5" t="str">
        <f>IF(OR($E13629="",$G13629&lt;&gt;"Ativo"),"",IF(COUNTIFS($E$4:$E13629,$E13629,$A$4:$A13629,$A13629,$G$4:$G13629,"Ativo")=1,1,0))</f>
        <v/>
      </c>
      <c r="BC13629" t="str">
        <f>IF(OR($A13629="",$G13629&lt;&gt;"Ativo"),"",IF(COUNTIFS($A$4:$A13629,$A13629,$G$4:$G13629,"Ativo")=1,1,0))</f>
        <v/>
      </c>
    </row>
    <row r="13630" spans="1:55" x14ac:dyDescent="0.3">
      <c r="A13630" s="76"/>
      <c r="B13630" s="104"/>
      <c r="C13630" s="76"/>
      <c r="D13630" s="77"/>
      <c r="E13630" s="12"/>
      <c r="F13630" s="78"/>
      <c r="G13630" s="77"/>
      <c r="H13630" s="79"/>
      <c r="BA13630" s="5" t="str">
        <f t="shared" si="212"/>
        <v/>
      </c>
      <c r="BB13630" s="5" t="str">
        <f>IF(OR($E13630="",$G13630&lt;&gt;"Ativo"),"",IF(COUNTIFS($E$4:$E13630,$E13630,$A$4:$A13630,$A13630,$G$4:$G13630,"Ativo")=1,1,0))</f>
        <v/>
      </c>
      <c r="BC13630" t="str">
        <f>IF(OR($A13630="",$G13630&lt;&gt;"Ativo"),"",IF(COUNTIFS($A$4:$A13630,$A13630,$G$4:$G13630,"Ativo")=1,1,0))</f>
        <v/>
      </c>
    </row>
    <row r="13631" spans="1:55" x14ac:dyDescent="0.3">
      <c r="A13631" s="76"/>
      <c r="B13631" s="104"/>
      <c r="C13631" s="76"/>
      <c r="D13631" s="77"/>
      <c r="E13631" s="12"/>
      <c r="F13631" s="78"/>
      <c r="G13631" s="77"/>
      <c r="H13631" s="79"/>
      <c r="BA13631" s="5" t="str">
        <f t="shared" si="212"/>
        <v/>
      </c>
      <c r="BB13631" s="5" t="str">
        <f>IF(OR($E13631="",$G13631&lt;&gt;"Ativo"),"",IF(COUNTIFS($E$4:$E13631,$E13631,$A$4:$A13631,$A13631,$G$4:$G13631,"Ativo")=1,1,0))</f>
        <v/>
      </c>
      <c r="BC13631" t="str">
        <f>IF(OR($A13631="",$G13631&lt;&gt;"Ativo"),"",IF(COUNTIFS($A$4:$A13631,$A13631,$G$4:$G13631,"Ativo")=1,1,0))</f>
        <v/>
      </c>
    </row>
    <row r="13632" spans="1:55" x14ac:dyDescent="0.3">
      <c r="A13632" s="76"/>
      <c r="B13632" s="104"/>
      <c r="C13632" s="76"/>
      <c r="D13632" s="77"/>
      <c r="E13632" s="12"/>
      <c r="F13632" s="78"/>
      <c r="G13632" s="77"/>
      <c r="H13632" s="79"/>
      <c r="BA13632" s="5" t="str">
        <f t="shared" si="212"/>
        <v/>
      </c>
      <c r="BB13632" s="5" t="str">
        <f>IF(OR($E13632="",$G13632&lt;&gt;"Ativo"),"",IF(COUNTIFS($E$4:$E13632,$E13632,$A$4:$A13632,$A13632,$G$4:$G13632,"Ativo")=1,1,0))</f>
        <v/>
      </c>
      <c r="BC13632" t="str">
        <f>IF(OR($A13632="",$G13632&lt;&gt;"Ativo"),"",IF(COUNTIFS($A$4:$A13632,$A13632,$G$4:$G13632,"Ativo")=1,1,0))</f>
        <v/>
      </c>
    </row>
    <row r="13633" spans="1:55" x14ac:dyDescent="0.3">
      <c r="A13633" s="76"/>
      <c r="B13633" s="104"/>
      <c r="C13633" s="76"/>
      <c r="D13633" s="77"/>
      <c r="E13633" s="12"/>
      <c r="F13633" s="78"/>
      <c r="G13633" s="77"/>
      <c r="H13633" s="79"/>
      <c r="BA13633" s="5" t="str">
        <f t="shared" si="212"/>
        <v/>
      </c>
      <c r="BB13633" s="5" t="str">
        <f>IF(OR($E13633="",$G13633&lt;&gt;"Ativo"),"",IF(COUNTIFS($E$4:$E13633,$E13633,$A$4:$A13633,$A13633,$G$4:$G13633,"Ativo")=1,1,0))</f>
        <v/>
      </c>
      <c r="BC13633" t="str">
        <f>IF(OR($A13633="",$G13633&lt;&gt;"Ativo"),"",IF(COUNTIFS($A$4:$A13633,$A13633,$G$4:$G13633,"Ativo")=1,1,0))</f>
        <v/>
      </c>
    </row>
    <row r="13634" spans="1:55" x14ac:dyDescent="0.3">
      <c r="A13634" s="76"/>
      <c r="B13634" s="104"/>
      <c r="C13634" s="76"/>
      <c r="D13634" s="77"/>
      <c r="E13634" s="12"/>
      <c r="F13634" s="78"/>
      <c r="G13634" s="77"/>
      <c r="H13634" s="79"/>
      <c r="BA13634" s="5" t="str">
        <f t="shared" si="212"/>
        <v/>
      </c>
      <c r="BB13634" s="5" t="str">
        <f>IF(OR($E13634="",$G13634&lt;&gt;"Ativo"),"",IF(COUNTIFS($E$4:$E13634,$E13634,$A$4:$A13634,$A13634,$G$4:$G13634,"Ativo")=1,1,0))</f>
        <v/>
      </c>
      <c r="BC13634" t="str">
        <f>IF(OR($A13634="",$G13634&lt;&gt;"Ativo"),"",IF(COUNTIFS($A$4:$A13634,$A13634,$G$4:$G13634,"Ativo")=1,1,0))</f>
        <v/>
      </c>
    </row>
    <row r="13635" spans="1:55" x14ac:dyDescent="0.3">
      <c r="A13635" s="76"/>
      <c r="B13635" s="104"/>
      <c r="C13635" s="76"/>
      <c r="D13635" s="77"/>
      <c r="E13635" s="12"/>
      <c r="F13635" s="78"/>
      <c r="G13635" s="77"/>
      <c r="H13635" s="79"/>
      <c r="BA13635" s="5" t="str">
        <f t="shared" si="212"/>
        <v/>
      </c>
      <c r="BB13635" s="5" t="str">
        <f>IF(OR($E13635="",$G13635&lt;&gt;"Ativo"),"",IF(COUNTIFS($E$4:$E13635,$E13635,$A$4:$A13635,$A13635,$G$4:$G13635,"Ativo")=1,1,0))</f>
        <v/>
      </c>
      <c r="BC13635" t="str">
        <f>IF(OR($A13635="",$G13635&lt;&gt;"Ativo"),"",IF(COUNTIFS($A$4:$A13635,$A13635,$G$4:$G13635,"Ativo")=1,1,0))</f>
        <v/>
      </c>
    </row>
    <row r="13636" spans="1:55" x14ac:dyDescent="0.3">
      <c r="A13636" s="76"/>
      <c r="B13636" s="104"/>
      <c r="C13636" s="76"/>
      <c r="D13636" s="77"/>
      <c r="E13636" s="12"/>
      <c r="F13636" s="78"/>
      <c r="G13636" s="77"/>
      <c r="H13636" s="79"/>
      <c r="BA13636" s="5" t="str">
        <f t="shared" ref="BA13636:BA13699" si="213">IF($D13636="","",MID($D13636,4,LEN($D13636)-5))</f>
        <v/>
      </c>
      <c r="BB13636" s="5" t="str">
        <f>IF(OR($E13636="",$G13636&lt;&gt;"Ativo"),"",IF(COUNTIFS($E$4:$E13636,$E13636,$A$4:$A13636,$A13636,$G$4:$G13636,"Ativo")=1,1,0))</f>
        <v/>
      </c>
      <c r="BC13636" t="str">
        <f>IF(OR($A13636="",$G13636&lt;&gt;"Ativo"),"",IF(COUNTIFS($A$4:$A13636,$A13636,$G$4:$G13636,"Ativo")=1,1,0))</f>
        <v/>
      </c>
    </row>
    <row r="13637" spans="1:55" x14ac:dyDescent="0.3">
      <c r="A13637" s="76"/>
      <c r="B13637" s="104"/>
      <c r="C13637" s="76"/>
      <c r="D13637" s="77"/>
      <c r="E13637" s="12"/>
      <c r="F13637" s="78"/>
      <c r="G13637" s="77"/>
      <c r="H13637" s="79"/>
      <c r="BA13637" s="5" t="str">
        <f t="shared" si="213"/>
        <v/>
      </c>
      <c r="BB13637" s="5" t="str">
        <f>IF(OR($E13637="",$G13637&lt;&gt;"Ativo"),"",IF(COUNTIFS($E$4:$E13637,$E13637,$A$4:$A13637,$A13637,$G$4:$G13637,"Ativo")=1,1,0))</f>
        <v/>
      </c>
      <c r="BC13637" t="str">
        <f>IF(OR($A13637="",$G13637&lt;&gt;"Ativo"),"",IF(COUNTIFS($A$4:$A13637,$A13637,$G$4:$G13637,"Ativo")=1,1,0))</f>
        <v/>
      </c>
    </row>
    <row r="13638" spans="1:55" x14ac:dyDescent="0.3">
      <c r="A13638" s="76"/>
      <c r="B13638" s="104"/>
      <c r="C13638" s="76"/>
      <c r="D13638" s="77"/>
      <c r="E13638" s="12"/>
      <c r="F13638" s="78"/>
      <c r="G13638" s="77"/>
      <c r="H13638" s="79"/>
      <c r="BA13638" s="5" t="str">
        <f t="shared" si="213"/>
        <v/>
      </c>
      <c r="BB13638" s="5" t="str">
        <f>IF(OR($E13638="",$G13638&lt;&gt;"Ativo"),"",IF(COUNTIFS($E$4:$E13638,$E13638,$A$4:$A13638,$A13638,$G$4:$G13638,"Ativo")=1,1,0))</f>
        <v/>
      </c>
      <c r="BC13638" t="str">
        <f>IF(OR($A13638="",$G13638&lt;&gt;"Ativo"),"",IF(COUNTIFS($A$4:$A13638,$A13638,$G$4:$G13638,"Ativo")=1,1,0))</f>
        <v/>
      </c>
    </row>
    <row r="13639" spans="1:55" x14ac:dyDescent="0.3">
      <c r="A13639" s="76"/>
      <c r="B13639" s="104"/>
      <c r="C13639" s="76"/>
      <c r="D13639" s="77"/>
      <c r="E13639" s="12"/>
      <c r="F13639" s="78"/>
      <c r="G13639" s="77"/>
      <c r="H13639" s="79"/>
      <c r="BA13639" s="5" t="str">
        <f t="shared" si="213"/>
        <v/>
      </c>
      <c r="BB13639" s="5" t="str">
        <f>IF(OR($E13639="",$G13639&lt;&gt;"Ativo"),"",IF(COUNTIFS($E$4:$E13639,$E13639,$A$4:$A13639,$A13639,$G$4:$G13639,"Ativo")=1,1,0))</f>
        <v/>
      </c>
      <c r="BC13639" t="str">
        <f>IF(OR($A13639="",$G13639&lt;&gt;"Ativo"),"",IF(COUNTIFS($A$4:$A13639,$A13639,$G$4:$G13639,"Ativo")=1,1,0))</f>
        <v/>
      </c>
    </row>
    <row r="13640" spans="1:55" x14ac:dyDescent="0.3">
      <c r="A13640" s="76"/>
      <c r="B13640" s="104"/>
      <c r="C13640" s="76"/>
      <c r="D13640" s="77"/>
      <c r="E13640" s="12"/>
      <c r="F13640" s="78"/>
      <c r="G13640" s="77"/>
      <c r="H13640" s="79"/>
      <c r="BA13640" s="5" t="str">
        <f t="shared" si="213"/>
        <v/>
      </c>
      <c r="BB13640" s="5" t="str">
        <f>IF(OR($E13640="",$G13640&lt;&gt;"Ativo"),"",IF(COUNTIFS($E$4:$E13640,$E13640,$A$4:$A13640,$A13640,$G$4:$G13640,"Ativo")=1,1,0))</f>
        <v/>
      </c>
      <c r="BC13640" t="str">
        <f>IF(OR($A13640="",$G13640&lt;&gt;"Ativo"),"",IF(COUNTIFS($A$4:$A13640,$A13640,$G$4:$G13640,"Ativo")=1,1,0))</f>
        <v/>
      </c>
    </row>
    <row r="13641" spans="1:55" x14ac:dyDescent="0.3">
      <c r="A13641" s="76"/>
      <c r="B13641" s="104"/>
      <c r="C13641" s="76"/>
      <c r="D13641" s="77"/>
      <c r="E13641" s="12"/>
      <c r="F13641" s="78"/>
      <c r="G13641" s="77"/>
      <c r="H13641" s="79"/>
      <c r="BA13641" s="5" t="str">
        <f t="shared" si="213"/>
        <v/>
      </c>
      <c r="BB13641" s="5" t="str">
        <f>IF(OR($E13641="",$G13641&lt;&gt;"Ativo"),"",IF(COUNTIFS($E$4:$E13641,$E13641,$A$4:$A13641,$A13641,$G$4:$G13641,"Ativo")=1,1,0))</f>
        <v/>
      </c>
      <c r="BC13641" t="str">
        <f>IF(OR($A13641="",$G13641&lt;&gt;"Ativo"),"",IF(COUNTIFS($A$4:$A13641,$A13641,$G$4:$G13641,"Ativo")=1,1,0))</f>
        <v/>
      </c>
    </row>
    <row r="13642" spans="1:55" x14ac:dyDescent="0.3">
      <c r="A13642" s="76"/>
      <c r="B13642" s="104"/>
      <c r="C13642" s="76"/>
      <c r="D13642" s="77"/>
      <c r="E13642" s="12"/>
      <c r="F13642" s="78"/>
      <c r="G13642" s="77"/>
      <c r="H13642" s="79"/>
      <c r="BA13642" s="5" t="str">
        <f t="shared" si="213"/>
        <v/>
      </c>
      <c r="BB13642" s="5" t="str">
        <f>IF(OR($E13642="",$G13642&lt;&gt;"Ativo"),"",IF(COUNTIFS($E$4:$E13642,$E13642,$A$4:$A13642,$A13642,$G$4:$G13642,"Ativo")=1,1,0))</f>
        <v/>
      </c>
      <c r="BC13642" t="str">
        <f>IF(OR($A13642="",$G13642&lt;&gt;"Ativo"),"",IF(COUNTIFS($A$4:$A13642,$A13642,$G$4:$G13642,"Ativo")=1,1,0))</f>
        <v/>
      </c>
    </row>
    <row r="13643" spans="1:55" x14ac:dyDescent="0.3">
      <c r="A13643" s="76"/>
      <c r="B13643" s="104"/>
      <c r="C13643" s="76"/>
      <c r="D13643" s="77"/>
      <c r="E13643" s="12"/>
      <c r="F13643" s="78"/>
      <c r="G13643" s="77"/>
      <c r="H13643" s="79"/>
      <c r="BA13643" s="5" t="str">
        <f t="shared" si="213"/>
        <v/>
      </c>
      <c r="BB13643" s="5" t="str">
        <f>IF(OR($E13643="",$G13643&lt;&gt;"Ativo"),"",IF(COUNTIFS($E$4:$E13643,$E13643,$A$4:$A13643,$A13643,$G$4:$G13643,"Ativo")=1,1,0))</f>
        <v/>
      </c>
      <c r="BC13643" t="str">
        <f>IF(OR($A13643="",$G13643&lt;&gt;"Ativo"),"",IF(COUNTIFS($A$4:$A13643,$A13643,$G$4:$G13643,"Ativo")=1,1,0))</f>
        <v/>
      </c>
    </row>
    <row r="13644" spans="1:55" x14ac:dyDescent="0.3">
      <c r="A13644" s="76"/>
      <c r="B13644" s="104"/>
      <c r="C13644" s="76"/>
      <c r="D13644" s="77"/>
      <c r="E13644" s="12"/>
      <c r="F13644" s="78"/>
      <c r="G13644" s="77"/>
      <c r="H13644" s="79"/>
      <c r="BA13644" s="5" t="str">
        <f t="shared" si="213"/>
        <v/>
      </c>
      <c r="BB13644" s="5" t="str">
        <f>IF(OR($E13644="",$G13644&lt;&gt;"Ativo"),"",IF(COUNTIFS($E$4:$E13644,$E13644,$A$4:$A13644,$A13644,$G$4:$G13644,"Ativo")=1,1,0))</f>
        <v/>
      </c>
      <c r="BC13644" t="str">
        <f>IF(OR($A13644="",$G13644&lt;&gt;"Ativo"),"",IF(COUNTIFS($A$4:$A13644,$A13644,$G$4:$G13644,"Ativo")=1,1,0))</f>
        <v/>
      </c>
    </row>
    <row r="13645" spans="1:55" x14ac:dyDescent="0.3">
      <c r="A13645" s="76"/>
      <c r="B13645" s="104"/>
      <c r="C13645" s="76"/>
      <c r="D13645" s="77"/>
      <c r="E13645" s="12"/>
      <c r="F13645" s="78"/>
      <c r="G13645" s="77"/>
      <c r="H13645" s="79"/>
      <c r="BA13645" s="5" t="str">
        <f t="shared" si="213"/>
        <v/>
      </c>
      <c r="BB13645" s="5" t="str">
        <f>IF(OR($E13645="",$G13645&lt;&gt;"Ativo"),"",IF(COUNTIFS($E$4:$E13645,$E13645,$A$4:$A13645,$A13645,$G$4:$G13645,"Ativo")=1,1,0))</f>
        <v/>
      </c>
      <c r="BC13645" t="str">
        <f>IF(OR($A13645="",$G13645&lt;&gt;"Ativo"),"",IF(COUNTIFS($A$4:$A13645,$A13645,$G$4:$G13645,"Ativo")=1,1,0))</f>
        <v/>
      </c>
    </row>
    <row r="13646" spans="1:55" x14ac:dyDescent="0.3">
      <c r="A13646" s="76"/>
      <c r="B13646" s="104"/>
      <c r="C13646" s="76"/>
      <c r="D13646" s="77"/>
      <c r="E13646" s="12"/>
      <c r="F13646" s="78"/>
      <c r="G13646" s="77"/>
      <c r="H13646" s="79"/>
      <c r="BA13646" s="5" t="str">
        <f t="shared" si="213"/>
        <v/>
      </c>
      <c r="BB13646" s="5" t="str">
        <f>IF(OR($E13646="",$G13646&lt;&gt;"Ativo"),"",IF(COUNTIFS($E$4:$E13646,$E13646,$A$4:$A13646,$A13646,$G$4:$G13646,"Ativo")=1,1,0))</f>
        <v/>
      </c>
      <c r="BC13646" t="str">
        <f>IF(OR($A13646="",$G13646&lt;&gt;"Ativo"),"",IF(COUNTIFS($A$4:$A13646,$A13646,$G$4:$G13646,"Ativo")=1,1,0))</f>
        <v/>
      </c>
    </row>
    <row r="13647" spans="1:55" x14ac:dyDescent="0.3">
      <c r="A13647" s="76"/>
      <c r="B13647" s="104"/>
      <c r="C13647" s="76"/>
      <c r="D13647" s="77"/>
      <c r="E13647" s="12"/>
      <c r="F13647" s="78"/>
      <c r="G13647" s="77"/>
      <c r="H13647" s="79"/>
      <c r="BA13647" s="5" t="str">
        <f t="shared" si="213"/>
        <v/>
      </c>
      <c r="BB13647" s="5" t="str">
        <f>IF(OR($E13647="",$G13647&lt;&gt;"Ativo"),"",IF(COUNTIFS($E$4:$E13647,$E13647,$A$4:$A13647,$A13647,$G$4:$G13647,"Ativo")=1,1,0))</f>
        <v/>
      </c>
      <c r="BC13647" t="str">
        <f>IF(OR($A13647="",$G13647&lt;&gt;"Ativo"),"",IF(COUNTIFS($A$4:$A13647,$A13647,$G$4:$G13647,"Ativo")=1,1,0))</f>
        <v/>
      </c>
    </row>
    <row r="13648" spans="1:55" x14ac:dyDescent="0.3">
      <c r="A13648" s="76"/>
      <c r="B13648" s="104"/>
      <c r="C13648" s="76"/>
      <c r="D13648" s="77"/>
      <c r="E13648" s="12"/>
      <c r="F13648" s="78"/>
      <c r="G13648" s="77"/>
      <c r="H13648" s="79"/>
      <c r="BA13648" s="5" t="str">
        <f t="shared" si="213"/>
        <v/>
      </c>
      <c r="BB13648" s="5" t="str">
        <f>IF(OR($E13648="",$G13648&lt;&gt;"Ativo"),"",IF(COUNTIFS($E$4:$E13648,$E13648,$A$4:$A13648,$A13648,$G$4:$G13648,"Ativo")=1,1,0))</f>
        <v/>
      </c>
      <c r="BC13648" t="str">
        <f>IF(OR($A13648="",$G13648&lt;&gt;"Ativo"),"",IF(COUNTIFS($A$4:$A13648,$A13648,$G$4:$G13648,"Ativo")=1,1,0))</f>
        <v/>
      </c>
    </row>
    <row r="13649" spans="1:55" x14ac:dyDescent="0.3">
      <c r="A13649" s="76"/>
      <c r="B13649" s="104"/>
      <c r="C13649" s="76"/>
      <c r="D13649" s="77"/>
      <c r="E13649" s="12"/>
      <c r="F13649" s="78"/>
      <c r="G13649" s="77"/>
      <c r="H13649" s="79"/>
      <c r="BA13649" s="5" t="str">
        <f t="shared" si="213"/>
        <v/>
      </c>
      <c r="BB13649" s="5" t="str">
        <f>IF(OR($E13649="",$G13649&lt;&gt;"Ativo"),"",IF(COUNTIFS($E$4:$E13649,$E13649,$A$4:$A13649,$A13649,$G$4:$G13649,"Ativo")=1,1,0))</f>
        <v/>
      </c>
      <c r="BC13649" t="str">
        <f>IF(OR($A13649="",$G13649&lt;&gt;"Ativo"),"",IF(COUNTIFS($A$4:$A13649,$A13649,$G$4:$G13649,"Ativo")=1,1,0))</f>
        <v/>
      </c>
    </row>
    <row r="13650" spans="1:55" x14ac:dyDescent="0.3">
      <c r="A13650" s="76"/>
      <c r="B13650" s="104"/>
      <c r="C13650" s="76"/>
      <c r="D13650" s="77"/>
      <c r="E13650" s="12"/>
      <c r="F13650" s="78"/>
      <c r="G13650" s="77"/>
      <c r="H13650" s="79"/>
      <c r="BA13650" s="5" t="str">
        <f t="shared" si="213"/>
        <v/>
      </c>
      <c r="BB13650" s="5" t="str">
        <f>IF(OR($E13650="",$G13650&lt;&gt;"Ativo"),"",IF(COUNTIFS($E$4:$E13650,$E13650,$A$4:$A13650,$A13650,$G$4:$G13650,"Ativo")=1,1,0))</f>
        <v/>
      </c>
      <c r="BC13650" t="str">
        <f>IF(OR($A13650="",$G13650&lt;&gt;"Ativo"),"",IF(COUNTIFS($A$4:$A13650,$A13650,$G$4:$G13650,"Ativo")=1,1,0))</f>
        <v/>
      </c>
    </row>
    <row r="13651" spans="1:55" x14ac:dyDescent="0.3">
      <c r="A13651" s="76"/>
      <c r="B13651" s="104"/>
      <c r="C13651" s="76"/>
      <c r="D13651" s="77"/>
      <c r="E13651" s="12"/>
      <c r="F13651" s="78"/>
      <c r="G13651" s="77"/>
      <c r="H13651" s="79"/>
      <c r="BA13651" s="5" t="str">
        <f t="shared" si="213"/>
        <v/>
      </c>
      <c r="BB13651" s="5" t="str">
        <f>IF(OR($E13651="",$G13651&lt;&gt;"Ativo"),"",IF(COUNTIFS($E$4:$E13651,$E13651,$A$4:$A13651,$A13651,$G$4:$G13651,"Ativo")=1,1,0))</f>
        <v/>
      </c>
      <c r="BC13651" t="str">
        <f>IF(OR($A13651="",$G13651&lt;&gt;"Ativo"),"",IF(COUNTIFS($A$4:$A13651,$A13651,$G$4:$G13651,"Ativo")=1,1,0))</f>
        <v/>
      </c>
    </row>
    <row r="13652" spans="1:55" x14ac:dyDescent="0.3">
      <c r="A13652" s="76"/>
      <c r="B13652" s="104"/>
      <c r="C13652" s="76"/>
      <c r="D13652" s="77"/>
      <c r="E13652" s="12"/>
      <c r="F13652" s="78"/>
      <c r="G13652" s="77"/>
      <c r="H13652" s="79"/>
      <c r="BA13652" s="5" t="str">
        <f t="shared" si="213"/>
        <v/>
      </c>
      <c r="BB13652" s="5" t="str">
        <f>IF(OR($E13652="",$G13652&lt;&gt;"Ativo"),"",IF(COUNTIFS($E$4:$E13652,$E13652,$A$4:$A13652,$A13652,$G$4:$G13652,"Ativo")=1,1,0))</f>
        <v/>
      </c>
      <c r="BC13652" t="str">
        <f>IF(OR($A13652="",$G13652&lt;&gt;"Ativo"),"",IF(COUNTIFS($A$4:$A13652,$A13652,$G$4:$G13652,"Ativo")=1,1,0))</f>
        <v/>
      </c>
    </row>
    <row r="13653" spans="1:55" x14ac:dyDescent="0.3">
      <c r="A13653" s="76"/>
      <c r="B13653" s="104"/>
      <c r="C13653" s="76"/>
      <c r="D13653" s="77"/>
      <c r="E13653" s="12"/>
      <c r="F13653" s="78"/>
      <c r="G13653" s="77"/>
      <c r="H13653" s="79"/>
      <c r="BA13653" s="5" t="str">
        <f t="shared" si="213"/>
        <v/>
      </c>
      <c r="BB13653" s="5" t="str">
        <f>IF(OR($E13653="",$G13653&lt;&gt;"Ativo"),"",IF(COUNTIFS($E$4:$E13653,$E13653,$A$4:$A13653,$A13653,$G$4:$G13653,"Ativo")=1,1,0))</f>
        <v/>
      </c>
      <c r="BC13653" t="str">
        <f>IF(OR($A13653="",$G13653&lt;&gt;"Ativo"),"",IF(COUNTIFS($A$4:$A13653,$A13653,$G$4:$G13653,"Ativo")=1,1,0))</f>
        <v/>
      </c>
    </row>
    <row r="13654" spans="1:55" x14ac:dyDescent="0.3">
      <c r="A13654" s="76"/>
      <c r="B13654" s="104"/>
      <c r="C13654" s="76"/>
      <c r="D13654" s="77"/>
      <c r="E13654" s="12"/>
      <c r="F13654" s="78"/>
      <c r="G13654" s="77"/>
      <c r="H13654" s="79"/>
      <c r="BA13654" s="5" t="str">
        <f t="shared" si="213"/>
        <v/>
      </c>
      <c r="BB13654" s="5" t="str">
        <f>IF(OR($E13654="",$G13654&lt;&gt;"Ativo"),"",IF(COUNTIFS($E$4:$E13654,$E13654,$A$4:$A13654,$A13654,$G$4:$G13654,"Ativo")=1,1,0))</f>
        <v/>
      </c>
      <c r="BC13654" t="str">
        <f>IF(OR($A13654="",$G13654&lt;&gt;"Ativo"),"",IF(COUNTIFS($A$4:$A13654,$A13654,$G$4:$G13654,"Ativo")=1,1,0))</f>
        <v/>
      </c>
    </row>
    <row r="13655" spans="1:55" x14ac:dyDescent="0.3">
      <c r="A13655" s="76"/>
      <c r="B13655" s="104"/>
      <c r="C13655" s="76"/>
      <c r="D13655" s="77"/>
      <c r="E13655" s="12"/>
      <c r="F13655" s="78"/>
      <c r="G13655" s="77"/>
      <c r="H13655" s="79"/>
      <c r="BA13655" s="5" t="str">
        <f t="shared" si="213"/>
        <v/>
      </c>
      <c r="BB13655" s="5" t="str">
        <f>IF(OR($E13655="",$G13655&lt;&gt;"Ativo"),"",IF(COUNTIFS($E$4:$E13655,$E13655,$A$4:$A13655,$A13655,$G$4:$G13655,"Ativo")=1,1,0))</f>
        <v/>
      </c>
      <c r="BC13655" t="str">
        <f>IF(OR($A13655="",$G13655&lt;&gt;"Ativo"),"",IF(COUNTIFS($A$4:$A13655,$A13655,$G$4:$G13655,"Ativo")=1,1,0))</f>
        <v/>
      </c>
    </row>
    <row r="13656" spans="1:55" x14ac:dyDescent="0.3">
      <c r="A13656" s="76"/>
      <c r="B13656" s="104"/>
      <c r="C13656" s="76"/>
      <c r="D13656" s="77"/>
      <c r="E13656" s="12"/>
      <c r="F13656" s="78"/>
      <c r="G13656" s="77"/>
      <c r="H13656" s="79"/>
      <c r="BA13656" s="5" t="str">
        <f t="shared" si="213"/>
        <v/>
      </c>
      <c r="BB13656" s="5" t="str">
        <f>IF(OR($E13656="",$G13656&lt;&gt;"Ativo"),"",IF(COUNTIFS($E$4:$E13656,$E13656,$A$4:$A13656,$A13656,$G$4:$G13656,"Ativo")=1,1,0))</f>
        <v/>
      </c>
      <c r="BC13656" t="str">
        <f>IF(OR($A13656="",$G13656&lt;&gt;"Ativo"),"",IF(COUNTIFS($A$4:$A13656,$A13656,$G$4:$G13656,"Ativo")=1,1,0))</f>
        <v/>
      </c>
    </row>
    <row r="13657" spans="1:55" x14ac:dyDescent="0.3">
      <c r="A13657" s="76"/>
      <c r="B13657" s="104"/>
      <c r="C13657" s="76"/>
      <c r="D13657" s="77"/>
      <c r="E13657" s="12"/>
      <c r="F13657" s="78"/>
      <c r="G13657" s="77"/>
      <c r="H13657" s="79"/>
      <c r="BA13657" s="5" t="str">
        <f t="shared" si="213"/>
        <v/>
      </c>
      <c r="BB13657" s="5" t="str">
        <f>IF(OR($E13657="",$G13657&lt;&gt;"Ativo"),"",IF(COUNTIFS($E$4:$E13657,$E13657,$A$4:$A13657,$A13657,$G$4:$G13657,"Ativo")=1,1,0))</f>
        <v/>
      </c>
      <c r="BC13657" t="str">
        <f>IF(OR($A13657="",$G13657&lt;&gt;"Ativo"),"",IF(COUNTIFS($A$4:$A13657,$A13657,$G$4:$G13657,"Ativo")=1,1,0))</f>
        <v/>
      </c>
    </row>
    <row r="13658" spans="1:55" x14ac:dyDescent="0.3">
      <c r="A13658" s="76"/>
      <c r="B13658" s="104"/>
      <c r="C13658" s="76"/>
      <c r="D13658" s="77"/>
      <c r="E13658" s="12"/>
      <c r="F13658" s="78"/>
      <c r="G13658" s="77"/>
      <c r="H13658" s="79"/>
      <c r="BA13658" s="5" t="str">
        <f t="shared" si="213"/>
        <v/>
      </c>
      <c r="BB13658" s="5" t="str">
        <f>IF(OR($E13658="",$G13658&lt;&gt;"Ativo"),"",IF(COUNTIFS($E$4:$E13658,$E13658,$A$4:$A13658,$A13658,$G$4:$G13658,"Ativo")=1,1,0))</f>
        <v/>
      </c>
      <c r="BC13658" t="str">
        <f>IF(OR($A13658="",$G13658&lt;&gt;"Ativo"),"",IF(COUNTIFS($A$4:$A13658,$A13658,$G$4:$G13658,"Ativo")=1,1,0))</f>
        <v/>
      </c>
    </row>
    <row r="13659" spans="1:55" x14ac:dyDescent="0.3">
      <c r="A13659" s="76"/>
      <c r="B13659" s="104"/>
      <c r="C13659" s="76"/>
      <c r="D13659" s="77"/>
      <c r="E13659" s="12"/>
      <c r="F13659" s="78"/>
      <c r="G13659" s="77"/>
      <c r="H13659" s="79"/>
      <c r="BA13659" s="5" t="str">
        <f t="shared" si="213"/>
        <v/>
      </c>
      <c r="BB13659" s="5" t="str">
        <f>IF(OR($E13659="",$G13659&lt;&gt;"Ativo"),"",IF(COUNTIFS($E$4:$E13659,$E13659,$A$4:$A13659,$A13659,$G$4:$G13659,"Ativo")=1,1,0))</f>
        <v/>
      </c>
      <c r="BC13659" t="str">
        <f>IF(OR($A13659="",$G13659&lt;&gt;"Ativo"),"",IF(COUNTIFS($A$4:$A13659,$A13659,$G$4:$G13659,"Ativo")=1,1,0))</f>
        <v/>
      </c>
    </row>
    <row r="13660" spans="1:55" x14ac:dyDescent="0.3">
      <c r="A13660" s="76"/>
      <c r="B13660" s="104"/>
      <c r="C13660" s="76"/>
      <c r="D13660" s="77"/>
      <c r="E13660" s="12"/>
      <c r="F13660" s="78"/>
      <c r="G13660" s="77"/>
      <c r="H13660" s="79"/>
      <c r="BA13660" s="5" t="str">
        <f t="shared" si="213"/>
        <v/>
      </c>
      <c r="BB13660" s="5" t="str">
        <f>IF(OR($E13660="",$G13660&lt;&gt;"Ativo"),"",IF(COUNTIFS($E$4:$E13660,$E13660,$A$4:$A13660,$A13660,$G$4:$G13660,"Ativo")=1,1,0))</f>
        <v/>
      </c>
      <c r="BC13660" t="str">
        <f>IF(OR($A13660="",$G13660&lt;&gt;"Ativo"),"",IF(COUNTIFS($A$4:$A13660,$A13660,$G$4:$G13660,"Ativo")=1,1,0))</f>
        <v/>
      </c>
    </row>
    <row r="13661" spans="1:55" x14ac:dyDescent="0.3">
      <c r="A13661" s="76"/>
      <c r="B13661" s="104"/>
      <c r="C13661" s="76"/>
      <c r="D13661" s="77"/>
      <c r="E13661" s="12"/>
      <c r="F13661" s="78"/>
      <c r="G13661" s="77"/>
      <c r="H13661" s="79"/>
      <c r="BA13661" s="5" t="str">
        <f t="shared" si="213"/>
        <v/>
      </c>
      <c r="BB13661" s="5" t="str">
        <f>IF(OR($E13661="",$G13661&lt;&gt;"Ativo"),"",IF(COUNTIFS($E$4:$E13661,$E13661,$A$4:$A13661,$A13661,$G$4:$G13661,"Ativo")=1,1,0))</f>
        <v/>
      </c>
      <c r="BC13661" t="str">
        <f>IF(OR($A13661="",$G13661&lt;&gt;"Ativo"),"",IF(COUNTIFS($A$4:$A13661,$A13661,$G$4:$G13661,"Ativo")=1,1,0))</f>
        <v/>
      </c>
    </row>
    <row r="13662" spans="1:55" x14ac:dyDescent="0.3">
      <c r="A13662" s="76"/>
      <c r="B13662" s="104"/>
      <c r="C13662" s="76"/>
      <c r="D13662" s="77"/>
      <c r="E13662" s="12"/>
      <c r="F13662" s="78"/>
      <c r="G13662" s="77"/>
      <c r="H13662" s="79"/>
      <c r="BA13662" s="5" t="str">
        <f t="shared" si="213"/>
        <v/>
      </c>
      <c r="BB13662" s="5" t="str">
        <f>IF(OR($E13662="",$G13662&lt;&gt;"Ativo"),"",IF(COUNTIFS($E$4:$E13662,$E13662,$A$4:$A13662,$A13662,$G$4:$G13662,"Ativo")=1,1,0))</f>
        <v/>
      </c>
      <c r="BC13662" t="str">
        <f>IF(OR($A13662="",$G13662&lt;&gt;"Ativo"),"",IF(COUNTIFS($A$4:$A13662,$A13662,$G$4:$G13662,"Ativo")=1,1,0))</f>
        <v/>
      </c>
    </row>
    <row r="13663" spans="1:55" x14ac:dyDescent="0.3">
      <c r="A13663" s="76"/>
      <c r="B13663" s="104"/>
      <c r="C13663" s="76"/>
      <c r="D13663" s="77"/>
      <c r="E13663" s="12"/>
      <c r="F13663" s="78"/>
      <c r="G13663" s="77"/>
      <c r="H13663" s="79"/>
      <c r="BA13663" s="5" t="str">
        <f t="shared" si="213"/>
        <v/>
      </c>
      <c r="BB13663" s="5" t="str">
        <f>IF(OR($E13663="",$G13663&lt;&gt;"Ativo"),"",IF(COUNTIFS($E$4:$E13663,$E13663,$A$4:$A13663,$A13663,$G$4:$G13663,"Ativo")=1,1,0))</f>
        <v/>
      </c>
      <c r="BC13663" t="str">
        <f>IF(OR($A13663="",$G13663&lt;&gt;"Ativo"),"",IF(COUNTIFS($A$4:$A13663,$A13663,$G$4:$G13663,"Ativo")=1,1,0))</f>
        <v/>
      </c>
    </row>
    <row r="13664" spans="1:55" x14ac:dyDescent="0.3">
      <c r="A13664" s="76"/>
      <c r="B13664" s="104"/>
      <c r="C13664" s="76"/>
      <c r="D13664" s="77"/>
      <c r="E13664" s="12"/>
      <c r="F13664" s="78"/>
      <c r="G13664" s="77"/>
      <c r="H13664" s="79"/>
      <c r="BA13664" s="5" t="str">
        <f t="shared" si="213"/>
        <v/>
      </c>
      <c r="BB13664" s="5" t="str">
        <f>IF(OR($E13664="",$G13664&lt;&gt;"Ativo"),"",IF(COUNTIFS($E$4:$E13664,$E13664,$A$4:$A13664,$A13664,$G$4:$G13664,"Ativo")=1,1,0))</f>
        <v/>
      </c>
      <c r="BC13664" t="str">
        <f>IF(OR($A13664="",$G13664&lt;&gt;"Ativo"),"",IF(COUNTIFS($A$4:$A13664,$A13664,$G$4:$G13664,"Ativo")=1,1,0))</f>
        <v/>
      </c>
    </row>
    <row r="13665" spans="1:55" x14ac:dyDescent="0.3">
      <c r="A13665" s="76"/>
      <c r="B13665" s="104"/>
      <c r="C13665" s="76"/>
      <c r="D13665" s="77"/>
      <c r="E13665" s="12"/>
      <c r="F13665" s="78"/>
      <c r="G13665" s="77"/>
      <c r="H13665" s="79"/>
      <c r="BA13665" s="5" t="str">
        <f t="shared" si="213"/>
        <v/>
      </c>
      <c r="BB13665" s="5" t="str">
        <f>IF(OR($E13665="",$G13665&lt;&gt;"Ativo"),"",IF(COUNTIFS($E$4:$E13665,$E13665,$A$4:$A13665,$A13665,$G$4:$G13665,"Ativo")=1,1,0))</f>
        <v/>
      </c>
      <c r="BC13665" t="str">
        <f>IF(OR($A13665="",$G13665&lt;&gt;"Ativo"),"",IF(COUNTIFS($A$4:$A13665,$A13665,$G$4:$G13665,"Ativo")=1,1,0))</f>
        <v/>
      </c>
    </row>
    <row r="13666" spans="1:55" x14ac:dyDescent="0.3">
      <c r="A13666" s="76"/>
      <c r="B13666" s="104"/>
      <c r="C13666" s="76"/>
      <c r="D13666" s="77"/>
      <c r="E13666" s="12"/>
      <c r="F13666" s="78"/>
      <c r="G13666" s="77"/>
      <c r="H13666" s="79"/>
      <c r="BA13666" s="5" t="str">
        <f t="shared" si="213"/>
        <v/>
      </c>
      <c r="BB13666" s="5" t="str">
        <f>IF(OR($E13666="",$G13666&lt;&gt;"Ativo"),"",IF(COUNTIFS($E$4:$E13666,$E13666,$A$4:$A13666,$A13666,$G$4:$G13666,"Ativo")=1,1,0))</f>
        <v/>
      </c>
      <c r="BC13666" t="str">
        <f>IF(OR($A13666="",$G13666&lt;&gt;"Ativo"),"",IF(COUNTIFS($A$4:$A13666,$A13666,$G$4:$G13666,"Ativo")=1,1,0))</f>
        <v/>
      </c>
    </row>
    <row r="13667" spans="1:55" x14ac:dyDescent="0.3">
      <c r="A13667" s="76"/>
      <c r="B13667" s="104"/>
      <c r="C13667" s="76"/>
      <c r="D13667" s="77"/>
      <c r="E13667" s="12"/>
      <c r="F13667" s="78"/>
      <c r="G13667" s="77"/>
      <c r="H13667" s="79"/>
      <c r="BA13667" s="5" t="str">
        <f t="shared" si="213"/>
        <v/>
      </c>
      <c r="BB13667" s="5" t="str">
        <f>IF(OR($E13667="",$G13667&lt;&gt;"Ativo"),"",IF(COUNTIFS($E$4:$E13667,$E13667,$A$4:$A13667,$A13667,$G$4:$G13667,"Ativo")=1,1,0))</f>
        <v/>
      </c>
      <c r="BC13667" t="str">
        <f>IF(OR($A13667="",$G13667&lt;&gt;"Ativo"),"",IF(COUNTIFS($A$4:$A13667,$A13667,$G$4:$G13667,"Ativo")=1,1,0))</f>
        <v/>
      </c>
    </row>
    <row r="13668" spans="1:55" x14ac:dyDescent="0.3">
      <c r="A13668" s="76"/>
      <c r="B13668" s="104"/>
      <c r="C13668" s="76"/>
      <c r="D13668" s="77"/>
      <c r="E13668" s="12"/>
      <c r="F13668" s="78"/>
      <c r="G13668" s="77"/>
      <c r="H13668" s="79"/>
      <c r="BA13668" s="5" t="str">
        <f t="shared" si="213"/>
        <v/>
      </c>
      <c r="BB13668" s="5" t="str">
        <f>IF(OR($E13668="",$G13668&lt;&gt;"Ativo"),"",IF(COUNTIFS($E$4:$E13668,$E13668,$A$4:$A13668,$A13668,$G$4:$G13668,"Ativo")=1,1,0))</f>
        <v/>
      </c>
      <c r="BC13668" t="str">
        <f>IF(OR($A13668="",$G13668&lt;&gt;"Ativo"),"",IF(COUNTIFS($A$4:$A13668,$A13668,$G$4:$G13668,"Ativo")=1,1,0))</f>
        <v/>
      </c>
    </row>
    <row r="13669" spans="1:55" x14ac:dyDescent="0.3">
      <c r="A13669" s="76"/>
      <c r="B13669" s="104"/>
      <c r="C13669" s="76"/>
      <c r="D13669" s="77"/>
      <c r="E13669" s="12"/>
      <c r="F13669" s="78"/>
      <c r="G13669" s="77"/>
      <c r="H13669" s="79"/>
      <c r="BA13669" s="5" t="str">
        <f t="shared" si="213"/>
        <v/>
      </c>
      <c r="BB13669" s="5" t="str">
        <f>IF(OR($E13669="",$G13669&lt;&gt;"Ativo"),"",IF(COUNTIFS($E$4:$E13669,$E13669,$A$4:$A13669,$A13669,$G$4:$G13669,"Ativo")=1,1,0))</f>
        <v/>
      </c>
      <c r="BC13669" t="str">
        <f>IF(OR($A13669="",$G13669&lt;&gt;"Ativo"),"",IF(COUNTIFS($A$4:$A13669,$A13669,$G$4:$G13669,"Ativo")=1,1,0))</f>
        <v/>
      </c>
    </row>
    <row r="13670" spans="1:55" x14ac:dyDescent="0.3">
      <c r="A13670" s="76"/>
      <c r="B13670" s="104"/>
      <c r="C13670" s="76"/>
      <c r="D13670" s="77"/>
      <c r="E13670" s="12"/>
      <c r="F13670" s="78"/>
      <c r="G13670" s="77"/>
      <c r="H13670" s="79"/>
      <c r="BA13670" s="5" t="str">
        <f t="shared" si="213"/>
        <v/>
      </c>
      <c r="BB13670" s="5" t="str">
        <f>IF(OR($E13670="",$G13670&lt;&gt;"Ativo"),"",IF(COUNTIFS($E$4:$E13670,$E13670,$A$4:$A13670,$A13670,$G$4:$G13670,"Ativo")=1,1,0))</f>
        <v/>
      </c>
      <c r="BC13670" t="str">
        <f>IF(OR($A13670="",$G13670&lt;&gt;"Ativo"),"",IF(COUNTIFS($A$4:$A13670,$A13670,$G$4:$G13670,"Ativo")=1,1,0))</f>
        <v/>
      </c>
    </row>
    <row r="13671" spans="1:55" x14ac:dyDescent="0.3">
      <c r="A13671" s="76"/>
      <c r="B13671" s="104"/>
      <c r="C13671" s="76"/>
      <c r="D13671" s="77"/>
      <c r="E13671" s="12"/>
      <c r="F13671" s="78"/>
      <c r="G13671" s="77"/>
      <c r="H13671" s="79"/>
      <c r="BA13671" s="5" t="str">
        <f t="shared" si="213"/>
        <v/>
      </c>
      <c r="BB13671" s="5" t="str">
        <f>IF(OR($E13671="",$G13671&lt;&gt;"Ativo"),"",IF(COUNTIFS($E$4:$E13671,$E13671,$A$4:$A13671,$A13671,$G$4:$G13671,"Ativo")=1,1,0))</f>
        <v/>
      </c>
      <c r="BC13671" t="str">
        <f>IF(OR($A13671="",$G13671&lt;&gt;"Ativo"),"",IF(COUNTIFS($A$4:$A13671,$A13671,$G$4:$G13671,"Ativo")=1,1,0))</f>
        <v/>
      </c>
    </row>
    <row r="13672" spans="1:55" x14ac:dyDescent="0.3">
      <c r="A13672" s="76"/>
      <c r="B13672" s="104"/>
      <c r="C13672" s="76"/>
      <c r="D13672" s="77"/>
      <c r="E13672" s="12"/>
      <c r="F13672" s="78"/>
      <c r="G13672" s="77"/>
      <c r="H13672" s="79"/>
      <c r="BA13672" s="5" t="str">
        <f t="shared" si="213"/>
        <v/>
      </c>
      <c r="BB13672" s="5" t="str">
        <f>IF(OR($E13672="",$G13672&lt;&gt;"Ativo"),"",IF(COUNTIFS($E$4:$E13672,$E13672,$A$4:$A13672,$A13672,$G$4:$G13672,"Ativo")=1,1,0))</f>
        <v/>
      </c>
      <c r="BC13672" t="str">
        <f>IF(OR($A13672="",$G13672&lt;&gt;"Ativo"),"",IF(COUNTIFS($A$4:$A13672,$A13672,$G$4:$G13672,"Ativo")=1,1,0))</f>
        <v/>
      </c>
    </row>
    <row r="13673" spans="1:55" x14ac:dyDescent="0.3">
      <c r="A13673" s="76"/>
      <c r="B13673" s="104"/>
      <c r="C13673" s="76"/>
      <c r="D13673" s="77"/>
      <c r="E13673" s="12"/>
      <c r="F13673" s="78"/>
      <c r="G13673" s="77"/>
      <c r="H13673" s="79"/>
      <c r="BA13673" s="5" t="str">
        <f t="shared" si="213"/>
        <v/>
      </c>
      <c r="BB13673" s="5" t="str">
        <f>IF(OR($E13673="",$G13673&lt;&gt;"Ativo"),"",IF(COUNTIFS($E$4:$E13673,$E13673,$A$4:$A13673,$A13673,$G$4:$G13673,"Ativo")=1,1,0))</f>
        <v/>
      </c>
      <c r="BC13673" t="str">
        <f>IF(OR($A13673="",$G13673&lt;&gt;"Ativo"),"",IF(COUNTIFS($A$4:$A13673,$A13673,$G$4:$G13673,"Ativo")=1,1,0))</f>
        <v/>
      </c>
    </row>
    <row r="13674" spans="1:55" x14ac:dyDescent="0.3">
      <c r="A13674" s="76"/>
      <c r="B13674" s="104"/>
      <c r="C13674" s="76"/>
      <c r="D13674" s="77"/>
      <c r="E13674" s="12"/>
      <c r="F13674" s="78"/>
      <c r="G13674" s="77"/>
      <c r="H13674" s="79"/>
      <c r="BA13674" s="5" t="str">
        <f t="shared" si="213"/>
        <v/>
      </c>
      <c r="BB13674" s="5" t="str">
        <f>IF(OR($E13674="",$G13674&lt;&gt;"Ativo"),"",IF(COUNTIFS($E$4:$E13674,$E13674,$A$4:$A13674,$A13674,$G$4:$G13674,"Ativo")=1,1,0))</f>
        <v/>
      </c>
      <c r="BC13674" t="str">
        <f>IF(OR($A13674="",$G13674&lt;&gt;"Ativo"),"",IF(COUNTIFS($A$4:$A13674,$A13674,$G$4:$G13674,"Ativo")=1,1,0))</f>
        <v/>
      </c>
    </row>
    <row r="13675" spans="1:55" x14ac:dyDescent="0.3">
      <c r="A13675" s="76"/>
      <c r="B13675" s="104"/>
      <c r="C13675" s="76"/>
      <c r="D13675" s="77"/>
      <c r="E13675" s="12"/>
      <c r="F13675" s="78"/>
      <c r="G13675" s="77"/>
      <c r="H13675" s="79"/>
      <c r="BA13675" s="5" t="str">
        <f t="shared" si="213"/>
        <v/>
      </c>
      <c r="BB13675" s="5" t="str">
        <f>IF(OR($E13675="",$G13675&lt;&gt;"Ativo"),"",IF(COUNTIFS($E$4:$E13675,$E13675,$A$4:$A13675,$A13675,$G$4:$G13675,"Ativo")=1,1,0))</f>
        <v/>
      </c>
      <c r="BC13675" t="str">
        <f>IF(OR($A13675="",$G13675&lt;&gt;"Ativo"),"",IF(COUNTIFS($A$4:$A13675,$A13675,$G$4:$G13675,"Ativo")=1,1,0))</f>
        <v/>
      </c>
    </row>
    <row r="13676" spans="1:55" x14ac:dyDescent="0.3">
      <c r="A13676" s="76"/>
      <c r="B13676" s="104"/>
      <c r="C13676" s="76"/>
      <c r="D13676" s="77"/>
      <c r="E13676" s="12"/>
      <c r="F13676" s="78"/>
      <c r="G13676" s="77"/>
      <c r="H13676" s="79"/>
      <c r="BA13676" s="5" t="str">
        <f t="shared" si="213"/>
        <v/>
      </c>
      <c r="BB13676" s="5" t="str">
        <f>IF(OR($E13676="",$G13676&lt;&gt;"Ativo"),"",IF(COUNTIFS($E$4:$E13676,$E13676,$A$4:$A13676,$A13676,$G$4:$G13676,"Ativo")=1,1,0))</f>
        <v/>
      </c>
      <c r="BC13676" t="str">
        <f>IF(OR($A13676="",$G13676&lt;&gt;"Ativo"),"",IF(COUNTIFS($A$4:$A13676,$A13676,$G$4:$G13676,"Ativo")=1,1,0))</f>
        <v/>
      </c>
    </row>
    <row r="13677" spans="1:55" x14ac:dyDescent="0.3">
      <c r="A13677" s="76"/>
      <c r="B13677" s="104"/>
      <c r="C13677" s="76"/>
      <c r="D13677" s="77"/>
      <c r="E13677" s="12"/>
      <c r="F13677" s="78"/>
      <c r="G13677" s="77"/>
      <c r="H13677" s="79"/>
      <c r="BA13677" s="5" t="str">
        <f t="shared" si="213"/>
        <v/>
      </c>
      <c r="BB13677" s="5" t="str">
        <f>IF(OR($E13677="",$G13677&lt;&gt;"Ativo"),"",IF(COUNTIFS($E$4:$E13677,$E13677,$A$4:$A13677,$A13677,$G$4:$G13677,"Ativo")=1,1,0))</f>
        <v/>
      </c>
      <c r="BC13677" t="str">
        <f>IF(OR($A13677="",$G13677&lt;&gt;"Ativo"),"",IF(COUNTIFS($A$4:$A13677,$A13677,$G$4:$G13677,"Ativo")=1,1,0))</f>
        <v/>
      </c>
    </row>
    <row r="13678" spans="1:55" x14ac:dyDescent="0.3">
      <c r="A13678" s="76"/>
      <c r="B13678" s="104"/>
      <c r="C13678" s="76"/>
      <c r="D13678" s="77"/>
      <c r="E13678" s="12"/>
      <c r="F13678" s="78"/>
      <c r="G13678" s="77"/>
      <c r="H13678" s="79"/>
      <c r="BA13678" s="5" t="str">
        <f t="shared" si="213"/>
        <v/>
      </c>
      <c r="BB13678" s="5" t="str">
        <f>IF(OR($E13678="",$G13678&lt;&gt;"Ativo"),"",IF(COUNTIFS($E$4:$E13678,$E13678,$A$4:$A13678,$A13678,$G$4:$G13678,"Ativo")=1,1,0))</f>
        <v/>
      </c>
      <c r="BC13678" t="str">
        <f>IF(OR($A13678="",$G13678&lt;&gt;"Ativo"),"",IF(COUNTIFS($A$4:$A13678,$A13678,$G$4:$G13678,"Ativo")=1,1,0))</f>
        <v/>
      </c>
    </row>
    <row r="13679" spans="1:55" x14ac:dyDescent="0.3">
      <c r="A13679" s="76"/>
      <c r="B13679" s="104"/>
      <c r="C13679" s="76"/>
      <c r="D13679" s="77"/>
      <c r="E13679" s="12"/>
      <c r="F13679" s="78"/>
      <c r="G13679" s="77"/>
      <c r="H13679" s="79"/>
      <c r="BA13679" s="5" t="str">
        <f t="shared" si="213"/>
        <v/>
      </c>
      <c r="BB13679" s="5" t="str">
        <f>IF(OR($E13679="",$G13679&lt;&gt;"Ativo"),"",IF(COUNTIFS($E$4:$E13679,$E13679,$A$4:$A13679,$A13679,$G$4:$G13679,"Ativo")=1,1,0))</f>
        <v/>
      </c>
      <c r="BC13679" t="str">
        <f>IF(OR($A13679="",$G13679&lt;&gt;"Ativo"),"",IF(COUNTIFS($A$4:$A13679,$A13679,$G$4:$G13679,"Ativo")=1,1,0))</f>
        <v/>
      </c>
    </row>
    <row r="13680" spans="1:55" x14ac:dyDescent="0.3">
      <c r="A13680" s="76"/>
      <c r="B13680" s="104"/>
      <c r="C13680" s="76"/>
      <c r="D13680" s="77"/>
      <c r="E13680" s="12"/>
      <c r="F13680" s="78"/>
      <c r="G13680" s="77"/>
      <c r="H13680" s="79"/>
      <c r="BA13680" s="5" t="str">
        <f t="shared" si="213"/>
        <v/>
      </c>
      <c r="BB13680" s="5" t="str">
        <f>IF(OR($E13680="",$G13680&lt;&gt;"Ativo"),"",IF(COUNTIFS($E$4:$E13680,$E13680,$A$4:$A13680,$A13680,$G$4:$G13680,"Ativo")=1,1,0))</f>
        <v/>
      </c>
      <c r="BC13680" t="str">
        <f>IF(OR($A13680="",$G13680&lt;&gt;"Ativo"),"",IF(COUNTIFS($A$4:$A13680,$A13680,$G$4:$G13680,"Ativo")=1,1,0))</f>
        <v/>
      </c>
    </row>
    <row r="13681" spans="1:55" x14ac:dyDescent="0.3">
      <c r="A13681" s="76"/>
      <c r="B13681" s="104"/>
      <c r="C13681" s="76"/>
      <c r="D13681" s="77"/>
      <c r="E13681" s="12"/>
      <c r="F13681" s="78"/>
      <c r="G13681" s="77"/>
      <c r="H13681" s="79"/>
      <c r="BA13681" s="5" t="str">
        <f t="shared" si="213"/>
        <v/>
      </c>
      <c r="BB13681" s="5" t="str">
        <f>IF(OR($E13681="",$G13681&lt;&gt;"Ativo"),"",IF(COUNTIFS($E$4:$E13681,$E13681,$A$4:$A13681,$A13681,$G$4:$G13681,"Ativo")=1,1,0))</f>
        <v/>
      </c>
      <c r="BC13681" t="str">
        <f>IF(OR($A13681="",$G13681&lt;&gt;"Ativo"),"",IF(COUNTIFS($A$4:$A13681,$A13681,$G$4:$G13681,"Ativo")=1,1,0))</f>
        <v/>
      </c>
    </row>
    <row r="13682" spans="1:55" x14ac:dyDescent="0.3">
      <c r="A13682" s="76"/>
      <c r="B13682" s="104"/>
      <c r="C13682" s="76"/>
      <c r="D13682" s="77"/>
      <c r="E13682" s="12"/>
      <c r="F13682" s="78"/>
      <c r="G13682" s="77"/>
      <c r="H13682" s="79"/>
      <c r="BA13682" s="5" t="str">
        <f t="shared" si="213"/>
        <v/>
      </c>
      <c r="BB13682" s="5" t="str">
        <f>IF(OR($E13682="",$G13682&lt;&gt;"Ativo"),"",IF(COUNTIFS($E$4:$E13682,$E13682,$A$4:$A13682,$A13682,$G$4:$G13682,"Ativo")=1,1,0))</f>
        <v/>
      </c>
      <c r="BC13682" t="str">
        <f>IF(OR($A13682="",$G13682&lt;&gt;"Ativo"),"",IF(COUNTIFS($A$4:$A13682,$A13682,$G$4:$G13682,"Ativo")=1,1,0))</f>
        <v/>
      </c>
    </row>
    <row r="13683" spans="1:55" x14ac:dyDescent="0.3">
      <c r="A13683" s="76"/>
      <c r="B13683" s="104"/>
      <c r="C13683" s="76"/>
      <c r="D13683" s="77"/>
      <c r="E13683" s="12"/>
      <c r="F13683" s="78"/>
      <c r="G13683" s="77"/>
      <c r="H13683" s="79"/>
      <c r="BA13683" s="5" t="str">
        <f t="shared" si="213"/>
        <v/>
      </c>
      <c r="BB13683" s="5" t="str">
        <f>IF(OR($E13683="",$G13683&lt;&gt;"Ativo"),"",IF(COUNTIFS($E$4:$E13683,$E13683,$A$4:$A13683,$A13683,$G$4:$G13683,"Ativo")=1,1,0))</f>
        <v/>
      </c>
      <c r="BC13683" t="str">
        <f>IF(OR($A13683="",$G13683&lt;&gt;"Ativo"),"",IF(COUNTIFS($A$4:$A13683,$A13683,$G$4:$G13683,"Ativo")=1,1,0))</f>
        <v/>
      </c>
    </row>
    <row r="13684" spans="1:55" x14ac:dyDescent="0.3">
      <c r="A13684" s="76"/>
      <c r="B13684" s="104"/>
      <c r="C13684" s="76"/>
      <c r="D13684" s="77"/>
      <c r="E13684" s="12"/>
      <c r="F13684" s="78"/>
      <c r="G13684" s="77"/>
      <c r="H13684" s="79"/>
      <c r="BA13684" s="5" t="str">
        <f t="shared" si="213"/>
        <v/>
      </c>
      <c r="BB13684" s="5" t="str">
        <f>IF(OR($E13684="",$G13684&lt;&gt;"Ativo"),"",IF(COUNTIFS($E$4:$E13684,$E13684,$A$4:$A13684,$A13684,$G$4:$G13684,"Ativo")=1,1,0))</f>
        <v/>
      </c>
      <c r="BC13684" t="str">
        <f>IF(OR($A13684="",$G13684&lt;&gt;"Ativo"),"",IF(COUNTIFS($A$4:$A13684,$A13684,$G$4:$G13684,"Ativo")=1,1,0))</f>
        <v/>
      </c>
    </row>
    <row r="13685" spans="1:55" x14ac:dyDescent="0.3">
      <c r="A13685" s="76"/>
      <c r="B13685" s="104"/>
      <c r="C13685" s="76"/>
      <c r="D13685" s="77"/>
      <c r="E13685" s="12"/>
      <c r="F13685" s="78"/>
      <c r="G13685" s="77"/>
      <c r="H13685" s="79"/>
      <c r="BA13685" s="5" t="str">
        <f t="shared" si="213"/>
        <v/>
      </c>
      <c r="BB13685" s="5" t="str">
        <f>IF(OR($E13685="",$G13685&lt;&gt;"Ativo"),"",IF(COUNTIFS($E$4:$E13685,$E13685,$A$4:$A13685,$A13685,$G$4:$G13685,"Ativo")=1,1,0))</f>
        <v/>
      </c>
      <c r="BC13685" t="str">
        <f>IF(OR($A13685="",$G13685&lt;&gt;"Ativo"),"",IF(COUNTIFS($A$4:$A13685,$A13685,$G$4:$G13685,"Ativo")=1,1,0))</f>
        <v/>
      </c>
    </row>
    <row r="13686" spans="1:55" x14ac:dyDescent="0.3">
      <c r="A13686" s="76"/>
      <c r="B13686" s="104"/>
      <c r="C13686" s="76"/>
      <c r="D13686" s="77"/>
      <c r="E13686" s="12"/>
      <c r="F13686" s="78"/>
      <c r="G13686" s="77"/>
      <c r="H13686" s="79"/>
      <c r="BA13686" s="5" t="str">
        <f t="shared" si="213"/>
        <v/>
      </c>
      <c r="BB13686" s="5" t="str">
        <f>IF(OR($E13686="",$G13686&lt;&gt;"Ativo"),"",IF(COUNTIFS($E$4:$E13686,$E13686,$A$4:$A13686,$A13686,$G$4:$G13686,"Ativo")=1,1,0))</f>
        <v/>
      </c>
      <c r="BC13686" t="str">
        <f>IF(OR($A13686="",$G13686&lt;&gt;"Ativo"),"",IF(COUNTIFS($A$4:$A13686,$A13686,$G$4:$G13686,"Ativo")=1,1,0))</f>
        <v/>
      </c>
    </row>
    <row r="13687" spans="1:55" x14ac:dyDescent="0.3">
      <c r="A13687" s="76"/>
      <c r="B13687" s="104"/>
      <c r="C13687" s="76"/>
      <c r="D13687" s="77"/>
      <c r="E13687" s="12"/>
      <c r="F13687" s="78"/>
      <c r="G13687" s="77"/>
      <c r="H13687" s="79"/>
      <c r="BA13687" s="5" t="str">
        <f t="shared" si="213"/>
        <v/>
      </c>
      <c r="BB13687" s="5" t="str">
        <f>IF(OR($E13687="",$G13687&lt;&gt;"Ativo"),"",IF(COUNTIFS($E$4:$E13687,$E13687,$A$4:$A13687,$A13687,$G$4:$G13687,"Ativo")=1,1,0))</f>
        <v/>
      </c>
      <c r="BC13687" t="str">
        <f>IF(OR($A13687="",$G13687&lt;&gt;"Ativo"),"",IF(COUNTIFS($A$4:$A13687,$A13687,$G$4:$G13687,"Ativo")=1,1,0))</f>
        <v/>
      </c>
    </row>
    <row r="13688" spans="1:55" x14ac:dyDescent="0.3">
      <c r="A13688" s="76"/>
      <c r="B13688" s="104"/>
      <c r="C13688" s="76"/>
      <c r="D13688" s="77"/>
      <c r="E13688" s="12"/>
      <c r="F13688" s="78"/>
      <c r="G13688" s="77"/>
      <c r="H13688" s="79"/>
      <c r="BA13688" s="5" t="str">
        <f t="shared" si="213"/>
        <v/>
      </c>
      <c r="BB13688" s="5" t="str">
        <f>IF(OR($E13688="",$G13688&lt;&gt;"Ativo"),"",IF(COUNTIFS($E$4:$E13688,$E13688,$A$4:$A13688,$A13688,$G$4:$G13688,"Ativo")=1,1,0))</f>
        <v/>
      </c>
      <c r="BC13688" t="str">
        <f>IF(OR($A13688="",$G13688&lt;&gt;"Ativo"),"",IF(COUNTIFS($A$4:$A13688,$A13688,$G$4:$G13688,"Ativo")=1,1,0))</f>
        <v/>
      </c>
    </row>
    <row r="13689" spans="1:55" x14ac:dyDescent="0.3">
      <c r="A13689" s="76"/>
      <c r="B13689" s="104"/>
      <c r="C13689" s="76"/>
      <c r="D13689" s="77"/>
      <c r="E13689" s="12"/>
      <c r="F13689" s="78"/>
      <c r="G13689" s="77"/>
      <c r="H13689" s="79"/>
      <c r="BA13689" s="5" t="str">
        <f t="shared" si="213"/>
        <v/>
      </c>
      <c r="BB13689" s="5" t="str">
        <f>IF(OR($E13689="",$G13689&lt;&gt;"Ativo"),"",IF(COUNTIFS($E$4:$E13689,$E13689,$A$4:$A13689,$A13689,$G$4:$G13689,"Ativo")=1,1,0))</f>
        <v/>
      </c>
      <c r="BC13689" t="str">
        <f>IF(OR($A13689="",$G13689&lt;&gt;"Ativo"),"",IF(COUNTIFS($A$4:$A13689,$A13689,$G$4:$G13689,"Ativo")=1,1,0))</f>
        <v/>
      </c>
    </row>
    <row r="13690" spans="1:55" x14ac:dyDescent="0.3">
      <c r="A13690" s="76"/>
      <c r="B13690" s="104"/>
      <c r="C13690" s="76"/>
      <c r="D13690" s="77"/>
      <c r="E13690" s="12"/>
      <c r="F13690" s="78"/>
      <c r="G13690" s="77"/>
      <c r="H13690" s="79"/>
      <c r="BA13690" s="5" t="str">
        <f t="shared" si="213"/>
        <v/>
      </c>
      <c r="BB13690" s="5" t="str">
        <f>IF(OR($E13690="",$G13690&lt;&gt;"Ativo"),"",IF(COUNTIFS($E$4:$E13690,$E13690,$A$4:$A13690,$A13690,$G$4:$G13690,"Ativo")=1,1,0))</f>
        <v/>
      </c>
      <c r="BC13690" t="str">
        <f>IF(OR($A13690="",$G13690&lt;&gt;"Ativo"),"",IF(COUNTIFS($A$4:$A13690,$A13690,$G$4:$G13690,"Ativo")=1,1,0))</f>
        <v/>
      </c>
    </row>
    <row r="13691" spans="1:55" x14ac:dyDescent="0.3">
      <c r="A13691" s="76"/>
      <c r="B13691" s="104"/>
      <c r="C13691" s="76"/>
      <c r="D13691" s="77"/>
      <c r="E13691" s="12"/>
      <c r="F13691" s="78"/>
      <c r="G13691" s="77"/>
      <c r="H13691" s="79"/>
      <c r="BA13691" s="5" t="str">
        <f t="shared" si="213"/>
        <v/>
      </c>
      <c r="BB13691" s="5" t="str">
        <f>IF(OR($E13691="",$G13691&lt;&gt;"Ativo"),"",IF(COUNTIFS($E$4:$E13691,$E13691,$A$4:$A13691,$A13691,$G$4:$G13691,"Ativo")=1,1,0))</f>
        <v/>
      </c>
      <c r="BC13691" t="str">
        <f>IF(OR($A13691="",$G13691&lt;&gt;"Ativo"),"",IF(COUNTIFS($A$4:$A13691,$A13691,$G$4:$G13691,"Ativo")=1,1,0))</f>
        <v/>
      </c>
    </row>
    <row r="13692" spans="1:55" x14ac:dyDescent="0.3">
      <c r="A13692" s="76"/>
      <c r="B13692" s="104"/>
      <c r="C13692" s="76"/>
      <c r="D13692" s="77"/>
      <c r="E13692" s="12"/>
      <c r="F13692" s="78"/>
      <c r="G13692" s="77"/>
      <c r="H13692" s="79"/>
      <c r="BA13692" s="5" t="str">
        <f t="shared" si="213"/>
        <v/>
      </c>
      <c r="BB13692" s="5" t="str">
        <f>IF(OR($E13692="",$G13692&lt;&gt;"Ativo"),"",IF(COUNTIFS($E$4:$E13692,$E13692,$A$4:$A13692,$A13692,$G$4:$G13692,"Ativo")=1,1,0))</f>
        <v/>
      </c>
      <c r="BC13692" t="str">
        <f>IF(OR($A13692="",$G13692&lt;&gt;"Ativo"),"",IF(COUNTIFS($A$4:$A13692,$A13692,$G$4:$G13692,"Ativo")=1,1,0))</f>
        <v/>
      </c>
    </row>
    <row r="13693" spans="1:55" x14ac:dyDescent="0.3">
      <c r="A13693" s="76"/>
      <c r="B13693" s="104"/>
      <c r="C13693" s="76"/>
      <c r="D13693" s="77"/>
      <c r="E13693" s="12"/>
      <c r="F13693" s="78"/>
      <c r="G13693" s="77"/>
      <c r="H13693" s="79"/>
      <c r="BA13693" s="5" t="str">
        <f t="shared" si="213"/>
        <v/>
      </c>
      <c r="BB13693" s="5" t="str">
        <f>IF(OR($E13693="",$G13693&lt;&gt;"Ativo"),"",IF(COUNTIFS($E$4:$E13693,$E13693,$A$4:$A13693,$A13693,$G$4:$G13693,"Ativo")=1,1,0))</f>
        <v/>
      </c>
      <c r="BC13693" t="str">
        <f>IF(OR($A13693="",$G13693&lt;&gt;"Ativo"),"",IF(COUNTIFS($A$4:$A13693,$A13693,$G$4:$G13693,"Ativo")=1,1,0))</f>
        <v/>
      </c>
    </row>
    <row r="13694" spans="1:55" x14ac:dyDescent="0.3">
      <c r="A13694" s="76"/>
      <c r="B13694" s="104"/>
      <c r="C13694" s="76"/>
      <c r="D13694" s="77"/>
      <c r="E13694" s="12"/>
      <c r="F13694" s="78"/>
      <c r="G13694" s="77"/>
      <c r="H13694" s="79"/>
      <c r="BA13694" s="5" t="str">
        <f t="shared" si="213"/>
        <v/>
      </c>
      <c r="BB13694" s="5" t="str">
        <f>IF(OR($E13694="",$G13694&lt;&gt;"Ativo"),"",IF(COUNTIFS($E$4:$E13694,$E13694,$A$4:$A13694,$A13694,$G$4:$G13694,"Ativo")=1,1,0))</f>
        <v/>
      </c>
      <c r="BC13694" t="str">
        <f>IF(OR($A13694="",$G13694&lt;&gt;"Ativo"),"",IF(COUNTIFS($A$4:$A13694,$A13694,$G$4:$G13694,"Ativo")=1,1,0))</f>
        <v/>
      </c>
    </row>
    <row r="13695" spans="1:55" x14ac:dyDescent="0.3">
      <c r="A13695" s="76"/>
      <c r="B13695" s="104"/>
      <c r="C13695" s="76"/>
      <c r="D13695" s="77"/>
      <c r="E13695" s="12"/>
      <c r="F13695" s="78"/>
      <c r="G13695" s="77"/>
      <c r="H13695" s="79"/>
      <c r="BA13695" s="5" t="str">
        <f t="shared" si="213"/>
        <v/>
      </c>
      <c r="BB13695" s="5" t="str">
        <f>IF(OR($E13695="",$G13695&lt;&gt;"Ativo"),"",IF(COUNTIFS($E$4:$E13695,$E13695,$A$4:$A13695,$A13695,$G$4:$G13695,"Ativo")=1,1,0))</f>
        <v/>
      </c>
      <c r="BC13695" t="str">
        <f>IF(OR($A13695="",$G13695&lt;&gt;"Ativo"),"",IF(COUNTIFS($A$4:$A13695,$A13695,$G$4:$G13695,"Ativo")=1,1,0))</f>
        <v/>
      </c>
    </row>
    <row r="13696" spans="1:55" x14ac:dyDescent="0.3">
      <c r="A13696" s="76"/>
      <c r="B13696" s="104"/>
      <c r="C13696" s="76"/>
      <c r="D13696" s="77"/>
      <c r="E13696" s="12"/>
      <c r="F13696" s="78"/>
      <c r="G13696" s="77"/>
      <c r="H13696" s="79"/>
      <c r="BA13696" s="5" t="str">
        <f t="shared" si="213"/>
        <v/>
      </c>
      <c r="BB13696" s="5" t="str">
        <f>IF(OR($E13696="",$G13696&lt;&gt;"Ativo"),"",IF(COUNTIFS($E$4:$E13696,$E13696,$A$4:$A13696,$A13696,$G$4:$G13696,"Ativo")=1,1,0))</f>
        <v/>
      </c>
      <c r="BC13696" t="str">
        <f>IF(OR($A13696="",$G13696&lt;&gt;"Ativo"),"",IF(COUNTIFS($A$4:$A13696,$A13696,$G$4:$G13696,"Ativo")=1,1,0))</f>
        <v/>
      </c>
    </row>
    <row r="13697" spans="1:55" x14ac:dyDescent="0.3">
      <c r="A13697" s="76"/>
      <c r="B13697" s="104"/>
      <c r="C13697" s="76"/>
      <c r="D13697" s="77"/>
      <c r="E13697" s="12"/>
      <c r="F13697" s="78"/>
      <c r="G13697" s="77"/>
      <c r="H13697" s="79"/>
      <c r="BA13697" s="5" t="str">
        <f t="shared" si="213"/>
        <v/>
      </c>
      <c r="BB13697" s="5" t="str">
        <f>IF(OR($E13697="",$G13697&lt;&gt;"Ativo"),"",IF(COUNTIFS($E$4:$E13697,$E13697,$A$4:$A13697,$A13697,$G$4:$G13697,"Ativo")=1,1,0))</f>
        <v/>
      </c>
      <c r="BC13697" t="str">
        <f>IF(OR($A13697="",$G13697&lt;&gt;"Ativo"),"",IF(COUNTIFS($A$4:$A13697,$A13697,$G$4:$G13697,"Ativo")=1,1,0))</f>
        <v/>
      </c>
    </row>
    <row r="13698" spans="1:55" x14ac:dyDescent="0.3">
      <c r="A13698" s="76"/>
      <c r="B13698" s="104"/>
      <c r="C13698" s="76"/>
      <c r="D13698" s="77"/>
      <c r="E13698" s="12"/>
      <c r="F13698" s="78"/>
      <c r="G13698" s="77"/>
      <c r="H13698" s="79"/>
      <c r="BA13698" s="5" t="str">
        <f t="shared" si="213"/>
        <v/>
      </c>
      <c r="BB13698" s="5" t="str">
        <f>IF(OR($E13698="",$G13698&lt;&gt;"Ativo"),"",IF(COUNTIFS($E$4:$E13698,$E13698,$A$4:$A13698,$A13698,$G$4:$G13698,"Ativo")=1,1,0))</f>
        <v/>
      </c>
      <c r="BC13698" t="str">
        <f>IF(OR($A13698="",$G13698&lt;&gt;"Ativo"),"",IF(COUNTIFS($A$4:$A13698,$A13698,$G$4:$G13698,"Ativo")=1,1,0))</f>
        <v/>
      </c>
    </row>
    <row r="13699" spans="1:55" x14ac:dyDescent="0.3">
      <c r="A13699" s="76"/>
      <c r="B13699" s="104"/>
      <c r="C13699" s="76"/>
      <c r="D13699" s="77"/>
      <c r="E13699" s="12"/>
      <c r="F13699" s="78"/>
      <c r="G13699" s="77"/>
      <c r="H13699" s="79"/>
      <c r="BA13699" s="5" t="str">
        <f t="shared" si="213"/>
        <v/>
      </c>
      <c r="BB13699" s="5" t="str">
        <f>IF(OR($E13699="",$G13699&lt;&gt;"Ativo"),"",IF(COUNTIFS($E$4:$E13699,$E13699,$A$4:$A13699,$A13699,$G$4:$G13699,"Ativo")=1,1,0))</f>
        <v/>
      </c>
      <c r="BC13699" t="str">
        <f>IF(OR($A13699="",$G13699&lt;&gt;"Ativo"),"",IF(COUNTIFS($A$4:$A13699,$A13699,$G$4:$G13699,"Ativo")=1,1,0))</f>
        <v/>
      </c>
    </row>
    <row r="13700" spans="1:55" x14ac:dyDescent="0.3">
      <c r="A13700" s="76"/>
      <c r="B13700" s="104"/>
      <c r="C13700" s="76"/>
      <c r="D13700" s="77"/>
      <c r="E13700" s="12"/>
      <c r="F13700" s="78"/>
      <c r="G13700" s="77"/>
      <c r="H13700" s="79"/>
      <c r="BA13700" s="5" t="str">
        <f t="shared" ref="BA13700:BA13763" si="214">IF($D13700="","",MID($D13700,4,LEN($D13700)-5))</f>
        <v/>
      </c>
      <c r="BB13700" s="5" t="str">
        <f>IF(OR($E13700="",$G13700&lt;&gt;"Ativo"),"",IF(COUNTIFS($E$4:$E13700,$E13700,$A$4:$A13700,$A13700,$G$4:$G13700,"Ativo")=1,1,0))</f>
        <v/>
      </c>
      <c r="BC13700" t="str">
        <f>IF(OR($A13700="",$G13700&lt;&gt;"Ativo"),"",IF(COUNTIFS($A$4:$A13700,$A13700,$G$4:$G13700,"Ativo")=1,1,0))</f>
        <v/>
      </c>
    </row>
    <row r="13701" spans="1:55" x14ac:dyDescent="0.3">
      <c r="A13701" s="76"/>
      <c r="B13701" s="104"/>
      <c r="C13701" s="76"/>
      <c r="D13701" s="77"/>
      <c r="E13701" s="12"/>
      <c r="F13701" s="78"/>
      <c r="G13701" s="77"/>
      <c r="H13701" s="79"/>
      <c r="BA13701" s="5" t="str">
        <f t="shared" si="214"/>
        <v/>
      </c>
      <c r="BB13701" s="5" t="str">
        <f>IF(OR($E13701="",$G13701&lt;&gt;"Ativo"),"",IF(COUNTIFS($E$4:$E13701,$E13701,$A$4:$A13701,$A13701,$G$4:$G13701,"Ativo")=1,1,0))</f>
        <v/>
      </c>
      <c r="BC13701" t="str">
        <f>IF(OR($A13701="",$G13701&lt;&gt;"Ativo"),"",IF(COUNTIFS($A$4:$A13701,$A13701,$G$4:$G13701,"Ativo")=1,1,0))</f>
        <v/>
      </c>
    </row>
    <row r="13702" spans="1:55" x14ac:dyDescent="0.3">
      <c r="A13702" s="76"/>
      <c r="B13702" s="104"/>
      <c r="C13702" s="76"/>
      <c r="D13702" s="77"/>
      <c r="E13702" s="12"/>
      <c r="F13702" s="78"/>
      <c r="G13702" s="77"/>
      <c r="H13702" s="79"/>
      <c r="BA13702" s="5" t="str">
        <f t="shared" si="214"/>
        <v/>
      </c>
      <c r="BB13702" s="5" t="str">
        <f>IF(OR($E13702="",$G13702&lt;&gt;"Ativo"),"",IF(COUNTIFS($E$4:$E13702,$E13702,$A$4:$A13702,$A13702,$G$4:$G13702,"Ativo")=1,1,0))</f>
        <v/>
      </c>
      <c r="BC13702" t="str">
        <f>IF(OR($A13702="",$G13702&lt;&gt;"Ativo"),"",IF(COUNTIFS($A$4:$A13702,$A13702,$G$4:$G13702,"Ativo")=1,1,0))</f>
        <v/>
      </c>
    </row>
    <row r="13703" spans="1:55" x14ac:dyDescent="0.3">
      <c r="A13703" s="76"/>
      <c r="B13703" s="104"/>
      <c r="C13703" s="76"/>
      <c r="D13703" s="77"/>
      <c r="E13703" s="12"/>
      <c r="F13703" s="78"/>
      <c r="G13703" s="77"/>
      <c r="H13703" s="79"/>
      <c r="BA13703" s="5" t="str">
        <f t="shared" si="214"/>
        <v/>
      </c>
      <c r="BB13703" s="5" t="str">
        <f>IF(OR($E13703="",$G13703&lt;&gt;"Ativo"),"",IF(COUNTIFS($E$4:$E13703,$E13703,$A$4:$A13703,$A13703,$G$4:$G13703,"Ativo")=1,1,0))</f>
        <v/>
      </c>
      <c r="BC13703" t="str">
        <f>IF(OR($A13703="",$G13703&lt;&gt;"Ativo"),"",IF(COUNTIFS($A$4:$A13703,$A13703,$G$4:$G13703,"Ativo")=1,1,0))</f>
        <v/>
      </c>
    </row>
    <row r="13704" spans="1:55" x14ac:dyDescent="0.3">
      <c r="A13704" s="76"/>
      <c r="B13704" s="104"/>
      <c r="C13704" s="76"/>
      <c r="D13704" s="77"/>
      <c r="E13704" s="12"/>
      <c r="F13704" s="78"/>
      <c r="G13704" s="77"/>
      <c r="H13704" s="79"/>
      <c r="BA13704" s="5" t="str">
        <f t="shared" si="214"/>
        <v/>
      </c>
      <c r="BB13704" s="5" t="str">
        <f>IF(OR($E13704="",$G13704&lt;&gt;"Ativo"),"",IF(COUNTIFS($E$4:$E13704,$E13704,$A$4:$A13704,$A13704,$G$4:$G13704,"Ativo")=1,1,0))</f>
        <v/>
      </c>
      <c r="BC13704" t="str">
        <f>IF(OR($A13704="",$G13704&lt;&gt;"Ativo"),"",IF(COUNTIFS($A$4:$A13704,$A13704,$G$4:$G13704,"Ativo")=1,1,0))</f>
        <v/>
      </c>
    </row>
    <row r="13705" spans="1:55" x14ac:dyDescent="0.3">
      <c r="A13705" s="76"/>
      <c r="B13705" s="104"/>
      <c r="C13705" s="76"/>
      <c r="D13705" s="77"/>
      <c r="E13705" s="12"/>
      <c r="F13705" s="78"/>
      <c r="G13705" s="77"/>
      <c r="H13705" s="79"/>
      <c r="BA13705" s="5" t="str">
        <f t="shared" si="214"/>
        <v/>
      </c>
      <c r="BB13705" s="5" t="str">
        <f>IF(OR($E13705="",$G13705&lt;&gt;"Ativo"),"",IF(COUNTIFS($E$4:$E13705,$E13705,$A$4:$A13705,$A13705,$G$4:$G13705,"Ativo")=1,1,0))</f>
        <v/>
      </c>
      <c r="BC13705" t="str">
        <f>IF(OR($A13705="",$G13705&lt;&gt;"Ativo"),"",IF(COUNTIFS($A$4:$A13705,$A13705,$G$4:$G13705,"Ativo")=1,1,0))</f>
        <v/>
      </c>
    </row>
    <row r="13706" spans="1:55" x14ac:dyDescent="0.3">
      <c r="A13706" s="76"/>
      <c r="B13706" s="104"/>
      <c r="C13706" s="76"/>
      <c r="D13706" s="77"/>
      <c r="E13706" s="12"/>
      <c r="F13706" s="78"/>
      <c r="G13706" s="77"/>
      <c r="H13706" s="79"/>
      <c r="BA13706" s="5" t="str">
        <f t="shared" si="214"/>
        <v/>
      </c>
      <c r="BB13706" s="5" t="str">
        <f>IF(OR($E13706="",$G13706&lt;&gt;"Ativo"),"",IF(COUNTIFS($E$4:$E13706,$E13706,$A$4:$A13706,$A13706,$G$4:$G13706,"Ativo")=1,1,0))</f>
        <v/>
      </c>
      <c r="BC13706" t="str">
        <f>IF(OR($A13706="",$G13706&lt;&gt;"Ativo"),"",IF(COUNTIFS($A$4:$A13706,$A13706,$G$4:$G13706,"Ativo")=1,1,0))</f>
        <v/>
      </c>
    </row>
    <row r="13707" spans="1:55" x14ac:dyDescent="0.3">
      <c r="A13707" s="76"/>
      <c r="B13707" s="104"/>
      <c r="C13707" s="76"/>
      <c r="D13707" s="77"/>
      <c r="E13707" s="12"/>
      <c r="F13707" s="78"/>
      <c r="G13707" s="77"/>
      <c r="H13707" s="79"/>
      <c r="BA13707" s="5" t="str">
        <f t="shared" si="214"/>
        <v/>
      </c>
      <c r="BB13707" s="5" t="str">
        <f>IF(OR($E13707="",$G13707&lt;&gt;"Ativo"),"",IF(COUNTIFS($E$4:$E13707,$E13707,$A$4:$A13707,$A13707,$G$4:$G13707,"Ativo")=1,1,0))</f>
        <v/>
      </c>
      <c r="BC13707" t="str">
        <f>IF(OR($A13707="",$G13707&lt;&gt;"Ativo"),"",IF(COUNTIFS($A$4:$A13707,$A13707,$G$4:$G13707,"Ativo")=1,1,0))</f>
        <v/>
      </c>
    </row>
    <row r="13708" spans="1:55" x14ac:dyDescent="0.3">
      <c r="A13708" s="76"/>
      <c r="B13708" s="104"/>
      <c r="C13708" s="76"/>
      <c r="D13708" s="77"/>
      <c r="E13708" s="12"/>
      <c r="F13708" s="78"/>
      <c r="G13708" s="77"/>
      <c r="H13708" s="79"/>
      <c r="BA13708" s="5" t="str">
        <f t="shared" si="214"/>
        <v/>
      </c>
      <c r="BB13708" s="5" t="str">
        <f>IF(OR($E13708="",$G13708&lt;&gt;"Ativo"),"",IF(COUNTIFS($E$4:$E13708,$E13708,$A$4:$A13708,$A13708,$G$4:$G13708,"Ativo")=1,1,0))</f>
        <v/>
      </c>
      <c r="BC13708" t="str">
        <f>IF(OR($A13708="",$G13708&lt;&gt;"Ativo"),"",IF(COUNTIFS($A$4:$A13708,$A13708,$G$4:$G13708,"Ativo")=1,1,0))</f>
        <v/>
      </c>
    </row>
    <row r="13709" spans="1:55" x14ac:dyDescent="0.3">
      <c r="A13709" s="76"/>
      <c r="B13709" s="104"/>
      <c r="C13709" s="76"/>
      <c r="D13709" s="77"/>
      <c r="E13709" s="12"/>
      <c r="F13709" s="78"/>
      <c r="G13709" s="77"/>
      <c r="H13709" s="79"/>
      <c r="BA13709" s="5" t="str">
        <f t="shared" si="214"/>
        <v/>
      </c>
      <c r="BB13709" s="5" t="str">
        <f>IF(OR($E13709="",$G13709&lt;&gt;"Ativo"),"",IF(COUNTIFS($E$4:$E13709,$E13709,$A$4:$A13709,$A13709,$G$4:$G13709,"Ativo")=1,1,0))</f>
        <v/>
      </c>
      <c r="BC13709" t="str">
        <f>IF(OR($A13709="",$G13709&lt;&gt;"Ativo"),"",IF(COUNTIFS($A$4:$A13709,$A13709,$G$4:$G13709,"Ativo")=1,1,0))</f>
        <v/>
      </c>
    </row>
    <row r="13710" spans="1:55" x14ac:dyDescent="0.3">
      <c r="A13710" s="76"/>
      <c r="B13710" s="104"/>
      <c r="C13710" s="76"/>
      <c r="D13710" s="77"/>
      <c r="E13710" s="12"/>
      <c r="F13710" s="78"/>
      <c r="G13710" s="77"/>
      <c r="H13710" s="79"/>
      <c r="BA13710" s="5" t="str">
        <f t="shared" si="214"/>
        <v/>
      </c>
      <c r="BB13710" s="5" t="str">
        <f>IF(OR($E13710="",$G13710&lt;&gt;"Ativo"),"",IF(COUNTIFS($E$4:$E13710,$E13710,$A$4:$A13710,$A13710,$G$4:$G13710,"Ativo")=1,1,0))</f>
        <v/>
      </c>
      <c r="BC13710" t="str">
        <f>IF(OR($A13710="",$G13710&lt;&gt;"Ativo"),"",IF(COUNTIFS($A$4:$A13710,$A13710,$G$4:$G13710,"Ativo")=1,1,0))</f>
        <v/>
      </c>
    </row>
    <row r="13711" spans="1:55" x14ac:dyDescent="0.3">
      <c r="A13711" s="76"/>
      <c r="B13711" s="104"/>
      <c r="C13711" s="76"/>
      <c r="D13711" s="77"/>
      <c r="E13711" s="12"/>
      <c r="F13711" s="78"/>
      <c r="G13711" s="77"/>
      <c r="H13711" s="79"/>
      <c r="BA13711" s="5" t="str">
        <f t="shared" si="214"/>
        <v/>
      </c>
      <c r="BB13711" s="5" t="str">
        <f>IF(OR($E13711="",$G13711&lt;&gt;"Ativo"),"",IF(COUNTIFS($E$4:$E13711,$E13711,$A$4:$A13711,$A13711,$G$4:$G13711,"Ativo")=1,1,0))</f>
        <v/>
      </c>
      <c r="BC13711" t="str">
        <f>IF(OR($A13711="",$G13711&lt;&gt;"Ativo"),"",IF(COUNTIFS($A$4:$A13711,$A13711,$G$4:$G13711,"Ativo")=1,1,0))</f>
        <v/>
      </c>
    </row>
    <row r="13712" spans="1:55" x14ac:dyDescent="0.3">
      <c r="A13712" s="76"/>
      <c r="B13712" s="104"/>
      <c r="C13712" s="76"/>
      <c r="D13712" s="77"/>
      <c r="E13712" s="12"/>
      <c r="F13712" s="78"/>
      <c r="G13712" s="77"/>
      <c r="H13712" s="79"/>
      <c r="BA13712" s="5" t="str">
        <f t="shared" si="214"/>
        <v/>
      </c>
      <c r="BB13712" s="5" t="str">
        <f>IF(OR($E13712="",$G13712&lt;&gt;"Ativo"),"",IF(COUNTIFS($E$4:$E13712,$E13712,$A$4:$A13712,$A13712,$G$4:$G13712,"Ativo")=1,1,0))</f>
        <v/>
      </c>
      <c r="BC13712" t="str">
        <f>IF(OR($A13712="",$G13712&lt;&gt;"Ativo"),"",IF(COUNTIFS($A$4:$A13712,$A13712,$G$4:$G13712,"Ativo")=1,1,0))</f>
        <v/>
      </c>
    </row>
    <row r="13713" spans="1:55" x14ac:dyDescent="0.3">
      <c r="A13713" s="76"/>
      <c r="B13713" s="104"/>
      <c r="C13713" s="76"/>
      <c r="D13713" s="77"/>
      <c r="E13713" s="12"/>
      <c r="F13713" s="78"/>
      <c r="G13713" s="77"/>
      <c r="H13713" s="79"/>
      <c r="BA13713" s="5" t="str">
        <f t="shared" si="214"/>
        <v/>
      </c>
      <c r="BB13713" s="5" t="str">
        <f>IF(OR($E13713="",$G13713&lt;&gt;"Ativo"),"",IF(COUNTIFS($E$4:$E13713,$E13713,$A$4:$A13713,$A13713,$G$4:$G13713,"Ativo")=1,1,0))</f>
        <v/>
      </c>
      <c r="BC13713" t="str">
        <f>IF(OR($A13713="",$G13713&lt;&gt;"Ativo"),"",IF(COUNTIFS($A$4:$A13713,$A13713,$G$4:$G13713,"Ativo")=1,1,0))</f>
        <v/>
      </c>
    </row>
    <row r="13714" spans="1:55" x14ac:dyDescent="0.3">
      <c r="A13714" s="76"/>
      <c r="B13714" s="104"/>
      <c r="C13714" s="76"/>
      <c r="D13714" s="77"/>
      <c r="E13714" s="12"/>
      <c r="F13714" s="78"/>
      <c r="G13714" s="77"/>
      <c r="H13714" s="79"/>
      <c r="BA13714" s="5" t="str">
        <f t="shared" si="214"/>
        <v/>
      </c>
      <c r="BB13714" s="5" t="str">
        <f>IF(OR($E13714="",$G13714&lt;&gt;"Ativo"),"",IF(COUNTIFS($E$4:$E13714,$E13714,$A$4:$A13714,$A13714,$G$4:$G13714,"Ativo")=1,1,0))</f>
        <v/>
      </c>
      <c r="BC13714" t="str">
        <f>IF(OR($A13714="",$G13714&lt;&gt;"Ativo"),"",IF(COUNTIFS($A$4:$A13714,$A13714,$G$4:$G13714,"Ativo")=1,1,0))</f>
        <v/>
      </c>
    </row>
    <row r="13715" spans="1:55" x14ac:dyDescent="0.3">
      <c r="A13715" s="76"/>
      <c r="B13715" s="104"/>
      <c r="C13715" s="76"/>
      <c r="D13715" s="77"/>
      <c r="E13715" s="12"/>
      <c r="F13715" s="78"/>
      <c r="G13715" s="77"/>
      <c r="H13715" s="79"/>
      <c r="BA13715" s="5" t="str">
        <f t="shared" si="214"/>
        <v/>
      </c>
      <c r="BB13715" s="5" t="str">
        <f>IF(OR($E13715="",$G13715&lt;&gt;"Ativo"),"",IF(COUNTIFS($E$4:$E13715,$E13715,$A$4:$A13715,$A13715,$G$4:$G13715,"Ativo")=1,1,0))</f>
        <v/>
      </c>
      <c r="BC13715" t="str">
        <f>IF(OR($A13715="",$G13715&lt;&gt;"Ativo"),"",IF(COUNTIFS($A$4:$A13715,$A13715,$G$4:$G13715,"Ativo")=1,1,0))</f>
        <v/>
      </c>
    </row>
    <row r="13716" spans="1:55" x14ac:dyDescent="0.3">
      <c r="A13716" s="76"/>
      <c r="B13716" s="104"/>
      <c r="C13716" s="76"/>
      <c r="D13716" s="77"/>
      <c r="E13716" s="12"/>
      <c r="F13716" s="78"/>
      <c r="G13716" s="77"/>
      <c r="H13716" s="79"/>
      <c r="BA13716" s="5" t="str">
        <f t="shared" si="214"/>
        <v/>
      </c>
      <c r="BB13716" s="5" t="str">
        <f>IF(OR($E13716="",$G13716&lt;&gt;"Ativo"),"",IF(COUNTIFS($E$4:$E13716,$E13716,$A$4:$A13716,$A13716,$G$4:$G13716,"Ativo")=1,1,0))</f>
        <v/>
      </c>
      <c r="BC13716" t="str">
        <f>IF(OR($A13716="",$G13716&lt;&gt;"Ativo"),"",IF(COUNTIFS($A$4:$A13716,$A13716,$G$4:$G13716,"Ativo")=1,1,0))</f>
        <v/>
      </c>
    </row>
    <row r="13717" spans="1:55" x14ac:dyDescent="0.3">
      <c r="A13717" s="76"/>
      <c r="B13717" s="104"/>
      <c r="C13717" s="76"/>
      <c r="D13717" s="77"/>
      <c r="E13717" s="12"/>
      <c r="F13717" s="78"/>
      <c r="G13717" s="77"/>
      <c r="H13717" s="79"/>
      <c r="BA13717" s="5" t="str">
        <f t="shared" si="214"/>
        <v/>
      </c>
      <c r="BB13717" s="5" t="str">
        <f>IF(OR($E13717="",$G13717&lt;&gt;"Ativo"),"",IF(COUNTIFS($E$4:$E13717,$E13717,$A$4:$A13717,$A13717,$G$4:$G13717,"Ativo")=1,1,0))</f>
        <v/>
      </c>
      <c r="BC13717" t="str">
        <f>IF(OR($A13717="",$G13717&lt;&gt;"Ativo"),"",IF(COUNTIFS($A$4:$A13717,$A13717,$G$4:$G13717,"Ativo")=1,1,0))</f>
        <v/>
      </c>
    </row>
    <row r="13718" spans="1:55" x14ac:dyDescent="0.3">
      <c r="A13718" s="76"/>
      <c r="B13718" s="104"/>
      <c r="C13718" s="76"/>
      <c r="D13718" s="77"/>
      <c r="E13718" s="12"/>
      <c r="F13718" s="78"/>
      <c r="G13718" s="77"/>
      <c r="H13718" s="79"/>
      <c r="BA13718" s="5" t="str">
        <f t="shared" si="214"/>
        <v/>
      </c>
      <c r="BB13718" s="5" t="str">
        <f>IF(OR($E13718="",$G13718&lt;&gt;"Ativo"),"",IF(COUNTIFS($E$4:$E13718,$E13718,$A$4:$A13718,$A13718,$G$4:$G13718,"Ativo")=1,1,0))</f>
        <v/>
      </c>
      <c r="BC13718" t="str">
        <f>IF(OR($A13718="",$G13718&lt;&gt;"Ativo"),"",IF(COUNTIFS($A$4:$A13718,$A13718,$G$4:$G13718,"Ativo")=1,1,0))</f>
        <v/>
      </c>
    </row>
    <row r="13719" spans="1:55" x14ac:dyDescent="0.3">
      <c r="A13719" s="76"/>
      <c r="B13719" s="104"/>
      <c r="C13719" s="76"/>
      <c r="D13719" s="77"/>
      <c r="E13719" s="12"/>
      <c r="F13719" s="78"/>
      <c r="G13719" s="77"/>
      <c r="H13719" s="79"/>
      <c r="BA13719" s="5" t="str">
        <f t="shared" si="214"/>
        <v/>
      </c>
      <c r="BB13719" s="5" t="str">
        <f>IF(OR($E13719="",$G13719&lt;&gt;"Ativo"),"",IF(COUNTIFS($E$4:$E13719,$E13719,$A$4:$A13719,$A13719,$G$4:$G13719,"Ativo")=1,1,0))</f>
        <v/>
      </c>
      <c r="BC13719" t="str">
        <f>IF(OR($A13719="",$G13719&lt;&gt;"Ativo"),"",IF(COUNTIFS($A$4:$A13719,$A13719,$G$4:$G13719,"Ativo")=1,1,0))</f>
        <v/>
      </c>
    </row>
    <row r="13720" spans="1:55" x14ac:dyDescent="0.3">
      <c r="A13720" s="76"/>
      <c r="B13720" s="104"/>
      <c r="C13720" s="76"/>
      <c r="D13720" s="77"/>
      <c r="E13720" s="12"/>
      <c r="F13720" s="78"/>
      <c r="G13720" s="77"/>
      <c r="H13720" s="79"/>
      <c r="BA13720" s="5" t="str">
        <f t="shared" si="214"/>
        <v/>
      </c>
      <c r="BB13720" s="5" t="str">
        <f>IF(OR($E13720="",$G13720&lt;&gt;"Ativo"),"",IF(COUNTIFS($E$4:$E13720,$E13720,$A$4:$A13720,$A13720,$G$4:$G13720,"Ativo")=1,1,0))</f>
        <v/>
      </c>
      <c r="BC13720" t="str">
        <f>IF(OR($A13720="",$G13720&lt;&gt;"Ativo"),"",IF(COUNTIFS($A$4:$A13720,$A13720,$G$4:$G13720,"Ativo")=1,1,0))</f>
        <v/>
      </c>
    </row>
    <row r="13721" spans="1:55" x14ac:dyDescent="0.3">
      <c r="A13721" s="76"/>
      <c r="B13721" s="104"/>
      <c r="C13721" s="76"/>
      <c r="D13721" s="77"/>
      <c r="E13721" s="12"/>
      <c r="F13721" s="78"/>
      <c r="G13721" s="77"/>
      <c r="H13721" s="79"/>
      <c r="BA13721" s="5" t="str">
        <f t="shared" si="214"/>
        <v/>
      </c>
      <c r="BB13721" s="5" t="str">
        <f>IF(OR($E13721="",$G13721&lt;&gt;"Ativo"),"",IF(COUNTIFS($E$4:$E13721,$E13721,$A$4:$A13721,$A13721,$G$4:$G13721,"Ativo")=1,1,0))</f>
        <v/>
      </c>
      <c r="BC13721" t="str">
        <f>IF(OR($A13721="",$G13721&lt;&gt;"Ativo"),"",IF(COUNTIFS($A$4:$A13721,$A13721,$G$4:$G13721,"Ativo")=1,1,0))</f>
        <v/>
      </c>
    </row>
    <row r="13722" spans="1:55" x14ac:dyDescent="0.3">
      <c r="A13722" s="76"/>
      <c r="B13722" s="104"/>
      <c r="C13722" s="76"/>
      <c r="D13722" s="77"/>
      <c r="E13722" s="12"/>
      <c r="F13722" s="78"/>
      <c r="G13722" s="77"/>
      <c r="H13722" s="79"/>
      <c r="BA13722" s="5" t="str">
        <f t="shared" si="214"/>
        <v/>
      </c>
      <c r="BB13722" s="5" t="str">
        <f>IF(OR($E13722="",$G13722&lt;&gt;"Ativo"),"",IF(COUNTIFS($E$4:$E13722,$E13722,$A$4:$A13722,$A13722,$G$4:$G13722,"Ativo")=1,1,0))</f>
        <v/>
      </c>
      <c r="BC13722" t="str">
        <f>IF(OR($A13722="",$G13722&lt;&gt;"Ativo"),"",IF(COUNTIFS($A$4:$A13722,$A13722,$G$4:$G13722,"Ativo")=1,1,0))</f>
        <v/>
      </c>
    </row>
    <row r="13723" spans="1:55" x14ac:dyDescent="0.3">
      <c r="A13723" s="76"/>
      <c r="B13723" s="104"/>
      <c r="C13723" s="76"/>
      <c r="D13723" s="77"/>
      <c r="E13723" s="12"/>
      <c r="F13723" s="78"/>
      <c r="G13723" s="77"/>
      <c r="H13723" s="79"/>
      <c r="BA13723" s="5" t="str">
        <f t="shared" si="214"/>
        <v/>
      </c>
      <c r="BB13723" s="5" t="str">
        <f>IF(OR($E13723="",$G13723&lt;&gt;"Ativo"),"",IF(COUNTIFS($E$4:$E13723,$E13723,$A$4:$A13723,$A13723,$G$4:$G13723,"Ativo")=1,1,0))</f>
        <v/>
      </c>
      <c r="BC13723" t="str">
        <f>IF(OR($A13723="",$G13723&lt;&gt;"Ativo"),"",IF(COUNTIFS($A$4:$A13723,$A13723,$G$4:$G13723,"Ativo")=1,1,0))</f>
        <v/>
      </c>
    </row>
    <row r="13724" spans="1:55" x14ac:dyDescent="0.3">
      <c r="A13724" s="76"/>
      <c r="B13724" s="104"/>
      <c r="C13724" s="76"/>
      <c r="D13724" s="77"/>
      <c r="E13724" s="12"/>
      <c r="F13724" s="78"/>
      <c r="G13724" s="77"/>
      <c r="H13724" s="79"/>
      <c r="BA13724" s="5" t="str">
        <f t="shared" si="214"/>
        <v/>
      </c>
      <c r="BB13724" s="5" t="str">
        <f>IF(OR($E13724="",$G13724&lt;&gt;"Ativo"),"",IF(COUNTIFS($E$4:$E13724,$E13724,$A$4:$A13724,$A13724,$G$4:$G13724,"Ativo")=1,1,0))</f>
        <v/>
      </c>
      <c r="BC13724" t="str">
        <f>IF(OR($A13724="",$G13724&lt;&gt;"Ativo"),"",IF(COUNTIFS($A$4:$A13724,$A13724,$G$4:$G13724,"Ativo")=1,1,0))</f>
        <v/>
      </c>
    </row>
    <row r="13725" spans="1:55" x14ac:dyDescent="0.3">
      <c r="A13725" s="76"/>
      <c r="B13725" s="104"/>
      <c r="C13725" s="76"/>
      <c r="D13725" s="77"/>
      <c r="E13725" s="12"/>
      <c r="F13725" s="78"/>
      <c r="G13725" s="77"/>
      <c r="H13725" s="79"/>
      <c r="BA13725" s="5" t="str">
        <f t="shared" si="214"/>
        <v/>
      </c>
      <c r="BB13725" s="5" t="str">
        <f>IF(OR($E13725="",$G13725&lt;&gt;"Ativo"),"",IF(COUNTIFS($E$4:$E13725,$E13725,$A$4:$A13725,$A13725,$G$4:$G13725,"Ativo")=1,1,0))</f>
        <v/>
      </c>
      <c r="BC13725" t="str">
        <f>IF(OR($A13725="",$G13725&lt;&gt;"Ativo"),"",IF(COUNTIFS($A$4:$A13725,$A13725,$G$4:$G13725,"Ativo")=1,1,0))</f>
        <v/>
      </c>
    </row>
    <row r="13726" spans="1:55" x14ac:dyDescent="0.3">
      <c r="A13726" s="76"/>
      <c r="B13726" s="104"/>
      <c r="C13726" s="76"/>
      <c r="D13726" s="77"/>
      <c r="E13726" s="12"/>
      <c r="F13726" s="78"/>
      <c r="G13726" s="77"/>
      <c r="H13726" s="79"/>
      <c r="BA13726" s="5" t="str">
        <f t="shared" si="214"/>
        <v/>
      </c>
      <c r="BB13726" s="5" t="str">
        <f>IF(OR($E13726="",$G13726&lt;&gt;"Ativo"),"",IF(COUNTIFS($E$4:$E13726,$E13726,$A$4:$A13726,$A13726,$G$4:$G13726,"Ativo")=1,1,0))</f>
        <v/>
      </c>
      <c r="BC13726" t="str">
        <f>IF(OR($A13726="",$G13726&lt;&gt;"Ativo"),"",IF(COUNTIFS($A$4:$A13726,$A13726,$G$4:$G13726,"Ativo")=1,1,0))</f>
        <v/>
      </c>
    </row>
    <row r="13727" spans="1:55" x14ac:dyDescent="0.3">
      <c r="A13727" s="76"/>
      <c r="B13727" s="104"/>
      <c r="C13727" s="76"/>
      <c r="D13727" s="77"/>
      <c r="E13727" s="12"/>
      <c r="F13727" s="78"/>
      <c r="G13727" s="77"/>
      <c r="H13727" s="79"/>
      <c r="BA13727" s="5" t="str">
        <f t="shared" si="214"/>
        <v/>
      </c>
      <c r="BB13727" s="5" t="str">
        <f>IF(OR($E13727="",$G13727&lt;&gt;"Ativo"),"",IF(COUNTIFS($E$4:$E13727,$E13727,$A$4:$A13727,$A13727,$G$4:$G13727,"Ativo")=1,1,0))</f>
        <v/>
      </c>
      <c r="BC13727" t="str">
        <f>IF(OR($A13727="",$G13727&lt;&gt;"Ativo"),"",IF(COUNTIFS($A$4:$A13727,$A13727,$G$4:$G13727,"Ativo")=1,1,0))</f>
        <v/>
      </c>
    </row>
    <row r="13728" spans="1:55" x14ac:dyDescent="0.3">
      <c r="A13728" s="76"/>
      <c r="B13728" s="104"/>
      <c r="C13728" s="76"/>
      <c r="D13728" s="77"/>
      <c r="E13728" s="12"/>
      <c r="F13728" s="78"/>
      <c r="G13728" s="77"/>
      <c r="H13728" s="79"/>
      <c r="BA13728" s="5" t="str">
        <f t="shared" si="214"/>
        <v/>
      </c>
      <c r="BB13728" s="5" t="str">
        <f>IF(OR($E13728="",$G13728&lt;&gt;"Ativo"),"",IF(COUNTIFS($E$4:$E13728,$E13728,$A$4:$A13728,$A13728,$G$4:$G13728,"Ativo")=1,1,0))</f>
        <v/>
      </c>
      <c r="BC13728" t="str">
        <f>IF(OR($A13728="",$G13728&lt;&gt;"Ativo"),"",IF(COUNTIFS($A$4:$A13728,$A13728,$G$4:$G13728,"Ativo")=1,1,0))</f>
        <v/>
      </c>
    </row>
    <row r="13729" spans="1:55" x14ac:dyDescent="0.3">
      <c r="A13729" s="76"/>
      <c r="B13729" s="104"/>
      <c r="C13729" s="76"/>
      <c r="D13729" s="77"/>
      <c r="E13729" s="12"/>
      <c r="F13729" s="78"/>
      <c r="G13729" s="77"/>
      <c r="H13729" s="79"/>
      <c r="BA13729" s="5" t="str">
        <f t="shared" si="214"/>
        <v/>
      </c>
      <c r="BB13729" s="5" t="str">
        <f>IF(OR($E13729="",$G13729&lt;&gt;"Ativo"),"",IF(COUNTIFS($E$4:$E13729,$E13729,$A$4:$A13729,$A13729,$G$4:$G13729,"Ativo")=1,1,0))</f>
        <v/>
      </c>
      <c r="BC13729" t="str">
        <f>IF(OR($A13729="",$G13729&lt;&gt;"Ativo"),"",IF(COUNTIFS($A$4:$A13729,$A13729,$G$4:$G13729,"Ativo")=1,1,0))</f>
        <v/>
      </c>
    </row>
    <row r="13730" spans="1:55" x14ac:dyDescent="0.3">
      <c r="A13730" s="76"/>
      <c r="B13730" s="104"/>
      <c r="C13730" s="76"/>
      <c r="D13730" s="77"/>
      <c r="E13730" s="12"/>
      <c r="F13730" s="78"/>
      <c r="G13730" s="77"/>
      <c r="H13730" s="79"/>
      <c r="BA13730" s="5" t="str">
        <f t="shared" si="214"/>
        <v/>
      </c>
      <c r="BB13730" s="5" t="str">
        <f>IF(OR($E13730="",$G13730&lt;&gt;"Ativo"),"",IF(COUNTIFS($E$4:$E13730,$E13730,$A$4:$A13730,$A13730,$G$4:$G13730,"Ativo")=1,1,0))</f>
        <v/>
      </c>
      <c r="BC13730" t="str">
        <f>IF(OR($A13730="",$G13730&lt;&gt;"Ativo"),"",IF(COUNTIFS($A$4:$A13730,$A13730,$G$4:$G13730,"Ativo")=1,1,0))</f>
        <v/>
      </c>
    </row>
    <row r="13731" spans="1:55" x14ac:dyDescent="0.3">
      <c r="A13731" s="76"/>
      <c r="B13731" s="104"/>
      <c r="C13731" s="76"/>
      <c r="D13731" s="77"/>
      <c r="E13731" s="12"/>
      <c r="F13731" s="78"/>
      <c r="G13731" s="77"/>
      <c r="H13731" s="79"/>
      <c r="BA13731" s="5" t="str">
        <f t="shared" si="214"/>
        <v/>
      </c>
      <c r="BB13731" s="5" t="str">
        <f>IF(OR($E13731="",$G13731&lt;&gt;"Ativo"),"",IF(COUNTIFS($E$4:$E13731,$E13731,$A$4:$A13731,$A13731,$G$4:$G13731,"Ativo")=1,1,0))</f>
        <v/>
      </c>
      <c r="BC13731" t="str">
        <f>IF(OR($A13731="",$G13731&lt;&gt;"Ativo"),"",IF(COUNTIFS($A$4:$A13731,$A13731,$G$4:$G13731,"Ativo")=1,1,0))</f>
        <v/>
      </c>
    </row>
    <row r="13732" spans="1:55" x14ac:dyDescent="0.3">
      <c r="A13732" s="76"/>
      <c r="B13732" s="104"/>
      <c r="C13732" s="76"/>
      <c r="D13732" s="77"/>
      <c r="E13732" s="12"/>
      <c r="F13732" s="78"/>
      <c r="G13732" s="77"/>
      <c r="H13732" s="79"/>
      <c r="BA13732" s="5" t="str">
        <f t="shared" si="214"/>
        <v/>
      </c>
      <c r="BB13732" s="5" t="str">
        <f>IF(OR($E13732="",$G13732&lt;&gt;"Ativo"),"",IF(COUNTIFS($E$4:$E13732,$E13732,$A$4:$A13732,$A13732,$G$4:$G13732,"Ativo")=1,1,0))</f>
        <v/>
      </c>
      <c r="BC13732" t="str">
        <f>IF(OR($A13732="",$G13732&lt;&gt;"Ativo"),"",IF(COUNTIFS($A$4:$A13732,$A13732,$G$4:$G13732,"Ativo")=1,1,0))</f>
        <v/>
      </c>
    </row>
    <row r="13733" spans="1:55" x14ac:dyDescent="0.3">
      <c r="A13733" s="76"/>
      <c r="B13733" s="104"/>
      <c r="C13733" s="76"/>
      <c r="D13733" s="77"/>
      <c r="E13733" s="12"/>
      <c r="F13733" s="78"/>
      <c r="G13733" s="77"/>
      <c r="H13733" s="79"/>
      <c r="BA13733" s="5" t="str">
        <f t="shared" si="214"/>
        <v/>
      </c>
      <c r="BB13733" s="5" t="str">
        <f>IF(OR($E13733="",$G13733&lt;&gt;"Ativo"),"",IF(COUNTIFS($E$4:$E13733,$E13733,$A$4:$A13733,$A13733,$G$4:$G13733,"Ativo")=1,1,0))</f>
        <v/>
      </c>
      <c r="BC13733" t="str">
        <f>IF(OR($A13733="",$G13733&lt;&gt;"Ativo"),"",IF(COUNTIFS($A$4:$A13733,$A13733,$G$4:$G13733,"Ativo")=1,1,0))</f>
        <v/>
      </c>
    </row>
    <row r="13734" spans="1:55" x14ac:dyDescent="0.3">
      <c r="A13734" s="76"/>
      <c r="B13734" s="104"/>
      <c r="C13734" s="76"/>
      <c r="D13734" s="77"/>
      <c r="E13734" s="12"/>
      <c r="F13734" s="78"/>
      <c r="G13734" s="77"/>
      <c r="H13734" s="79"/>
      <c r="BA13734" s="5" t="str">
        <f t="shared" si="214"/>
        <v/>
      </c>
      <c r="BB13734" s="5" t="str">
        <f>IF(OR($E13734="",$G13734&lt;&gt;"Ativo"),"",IF(COUNTIFS($E$4:$E13734,$E13734,$A$4:$A13734,$A13734,$G$4:$G13734,"Ativo")=1,1,0))</f>
        <v/>
      </c>
      <c r="BC13734" t="str">
        <f>IF(OR($A13734="",$G13734&lt;&gt;"Ativo"),"",IF(COUNTIFS($A$4:$A13734,$A13734,$G$4:$G13734,"Ativo")=1,1,0))</f>
        <v/>
      </c>
    </row>
    <row r="13735" spans="1:55" x14ac:dyDescent="0.3">
      <c r="A13735" s="76"/>
      <c r="B13735" s="104"/>
      <c r="C13735" s="76"/>
      <c r="D13735" s="77"/>
      <c r="E13735" s="12"/>
      <c r="F13735" s="78"/>
      <c r="G13735" s="77"/>
      <c r="H13735" s="79"/>
      <c r="BA13735" s="5" t="str">
        <f t="shared" si="214"/>
        <v/>
      </c>
      <c r="BB13735" s="5" t="str">
        <f>IF(OR($E13735="",$G13735&lt;&gt;"Ativo"),"",IF(COUNTIFS($E$4:$E13735,$E13735,$A$4:$A13735,$A13735,$G$4:$G13735,"Ativo")=1,1,0))</f>
        <v/>
      </c>
      <c r="BC13735" t="str">
        <f>IF(OR($A13735="",$G13735&lt;&gt;"Ativo"),"",IF(COUNTIFS($A$4:$A13735,$A13735,$G$4:$G13735,"Ativo")=1,1,0))</f>
        <v/>
      </c>
    </row>
    <row r="13736" spans="1:55" x14ac:dyDescent="0.3">
      <c r="A13736" s="76"/>
      <c r="B13736" s="104"/>
      <c r="C13736" s="76"/>
      <c r="D13736" s="77"/>
      <c r="E13736" s="12"/>
      <c r="F13736" s="78"/>
      <c r="G13736" s="77"/>
      <c r="H13736" s="79"/>
      <c r="BA13736" s="5" t="str">
        <f t="shared" si="214"/>
        <v/>
      </c>
      <c r="BB13736" s="5" t="str">
        <f>IF(OR($E13736="",$G13736&lt;&gt;"Ativo"),"",IF(COUNTIFS($E$4:$E13736,$E13736,$A$4:$A13736,$A13736,$G$4:$G13736,"Ativo")=1,1,0))</f>
        <v/>
      </c>
      <c r="BC13736" t="str">
        <f>IF(OR($A13736="",$G13736&lt;&gt;"Ativo"),"",IF(COUNTIFS($A$4:$A13736,$A13736,$G$4:$G13736,"Ativo")=1,1,0))</f>
        <v/>
      </c>
    </row>
    <row r="13737" spans="1:55" x14ac:dyDescent="0.3">
      <c r="A13737" s="76"/>
      <c r="B13737" s="104"/>
      <c r="C13737" s="76"/>
      <c r="D13737" s="77"/>
      <c r="E13737" s="12"/>
      <c r="F13737" s="78"/>
      <c r="G13737" s="77"/>
      <c r="H13737" s="79"/>
      <c r="BA13737" s="5" t="str">
        <f t="shared" si="214"/>
        <v/>
      </c>
      <c r="BB13737" s="5" t="str">
        <f>IF(OR($E13737="",$G13737&lt;&gt;"Ativo"),"",IF(COUNTIFS($E$4:$E13737,$E13737,$A$4:$A13737,$A13737,$G$4:$G13737,"Ativo")=1,1,0))</f>
        <v/>
      </c>
      <c r="BC13737" t="str">
        <f>IF(OR($A13737="",$G13737&lt;&gt;"Ativo"),"",IF(COUNTIFS($A$4:$A13737,$A13737,$G$4:$G13737,"Ativo")=1,1,0))</f>
        <v/>
      </c>
    </row>
    <row r="13738" spans="1:55" x14ac:dyDescent="0.3">
      <c r="A13738" s="76"/>
      <c r="B13738" s="104"/>
      <c r="C13738" s="76"/>
      <c r="D13738" s="77"/>
      <c r="E13738" s="12"/>
      <c r="F13738" s="78"/>
      <c r="G13738" s="77"/>
      <c r="H13738" s="79"/>
      <c r="BA13738" s="5" t="str">
        <f t="shared" si="214"/>
        <v/>
      </c>
      <c r="BB13738" s="5" t="str">
        <f>IF(OR($E13738="",$G13738&lt;&gt;"Ativo"),"",IF(COUNTIFS($E$4:$E13738,$E13738,$A$4:$A13738,$A13738,$G$4:$G13738,"Ativo")=1,1,0))</f>
        <v/>
      </c>
      <c r="BC13738" t="str">
        <f>IF(OR($A13738="",$G13738&lt;&gt;"Ativo"),"",IF(COUNTIFS($A$4:$A13738,$A13738,$G$4:$G13738,"Ativo")=1,1,0))</f>
        <v/>
      </c>
    </row>
    <row r="13739" spans="1:55" x14ac:dyDescent="0.3">
      <c r="A13739" s="76"/>
      <c r="B13739" s="104"/>
      <c r="C13739" s="76"/>
      <c r="D13739" s="77"/>
      <c r="E13739" s="12"/>
      <c r="F13739" s="78"/>
      <c r="G13739" s="77"/>
      <c r="H13739" s="79"/>
      <c r="BA13739" s="5" t="str">
        <f t="shared" si="214"/>
        <v/>
      </c>
      <c r="BB13739" s="5" t="str">
        <f>IF(OR($E13739="",$G13739&lt;&gt;"Ativo"),"",IF(COUNTIFS($E$4:$E13739,$E13739,$A$4:$A13739,$A13739,$G$4:$G13739,"Ativo")=1,1,0))</f>
        <v/>
      </c>
      <c r="BC13739" t="str">
        <f>IF(OR($A13739="",$G13739&lt;&gt;"Ativo"),"",IF(COUNTIFS($A$4:$A13739,$A13739,$G$4:$G13739,"Ativo")=1,1,0))</f>
        <v/>
      </c>
    </row>
    <row r="13740" spans="1:55" x14ac:dyDescent="0.3">
      <c r="A13740" s="76"/>
      <c r="B13740" s="104"/>
      <c r="C13740" s="76"/>
      <c r="D13740" s="77"/>
      <c r="E13740" s="12"/>
      <c r="F13740" s="78"/>
      <c r="G13740" s="77"/>
      <c r="H13740" s="79"/>
      <c r="BA13740" s="5" t="str">
        <f t="shared" si="214"/>
        <v/>
      </c>
      <c r="BB13740" s="5" t="str">
        <f>IF(OR($E13740="",$G13740&lt;&gt;"Ativo"),"",IF(COUNTIFS($E$4:$E13740,$E13740,$A$4:$A13740,$A13740,$G$4:$G13740,"Ativo")=1,1,0))</f>
        <v/>
      </c>
      <c r="BC13740" t="str">
        <f>IF(OR($A13740="",$G13740&lt;&gt;"Ativo"),"",IF(COUNTIFS($A$4:$A13740,$A13740,$G$4:$G13740,"Ativo")=1,1,0))</f>
        <v/>
      </c>
    </row>
    <row r="13741" spans="1:55" x14ac:dyDescent="0.3">
      <c r="A13741" s="76"/>
      <c r="B13741" s="104"/>
      <c r="C13741" s="76"/>
      <c r="D13741" s="77"/>
      <c r="E13741" s="12"/>
      <c r="F13741" s="78"/>
      <c r="G13741" s="77"/>
      <c r="H13741" s="79"/>
      <c r="BA13741" s="5" t="str">
        <f t="shared" si="214"/>
        <v/>
      </c>
      <c r="BB13741" s="5" t="str">
        <f>IF(OR($E13741="",$G13741&lt;&gt;"Ativo"),"",IF(COUNTIFS($E$4:$E13741,$E13741,$A$4:$A13741,$A13741,$G$4:$G13741,"Ativo")=1,1,0))</f>
        <v/>
      </c>
      <c r="BC13741" t="str">
        <f>IF(OR($A13741="",$G13741&lt;&gt;"Ativo"),"",IF(COUNTIFS($A$4:$A13741,$A13741,$G$4:$G13741,"Ativo")=1,1,0))</f>
        <v/>
      </c>
    </row>
    <row r="13742" spans="1:55" x14ac:dyDescent="0.3">
      <c r="A13742" s="76"/>
      <c r="B13742" s="104"/>
      <c r="C13742" s="76"/>
      <c r="D13742" s="77"/>
      <c r="E13742" s="12"/>
      <c r="F13742" s="78"/>
      <c r="G13742" s="77"/>
      <c r="H13742" s="79"/>
      <c r="BA13742" s="5" t="str">
        <f t="shared" si="214"/>
        <v/>
      </c>
      <c r="BB13742" s="5" t="str">
        <f>IF(OR($E13742="",$G13742&lt;&gt;"Ativo"),"",IF(COUNTIFS($E$4:$E13742,$E13742,$A$4:$A13742,$A13742,$G$4:$G13742,"Ativo")=1,1,0))</f>
        <v/>
      </c>
      <c r="BC13742" t="str">
        <f>IF(OR($A13742="",$G13742&lt;&gt;"Ativo"),"",IF(COUNTIFS($A$4:$A13742,$A13742,$G$4:$G13742,"Ativo")=1,1,0))</f>
        <v/>
      </c>
    </row>
    <row r="13743" spans="1:55" x14ac:dyDescent="0.3">
      <c r="A13743" s="76"/>
      <c r="B13743" s="104"/>
      <c r="C13743" s="76"/>
      <c r="D13743" s="77"/>
      <c r="E13743" s="12"/>
      <c r="F13743" s="78"/>
      <c r="G13743" s="77"/>
      <c r="H13743" s="79"/>
      <c r="BA13743" s="5" t="str">
        <f t="shared" si="214"/>
        <v/>
      </c>
      <c r="BB13743" s="5" t="str">
        <f>IF(OR($E13743="",$G13743&lt;&gt;"Ativo"),"",IF(COUNTIFS($E$4:$E13743,$E13743,$A$4:$A13743,$A13743,$G$4:$G13743,"Ativo")=1,1,0))</f>
        <v/>
      </c>
      <c r="BC13743" t="str">
        <f>IF(OR($A13743="",$G13743&lt;&gt;"Ativo"),"",IF(COUNTIFS($A$4:$A13743,$A13743,$G$4:$G13743,"Ativo")=1,1,0))</f>
        <v/>
      </c>
    </row>
    <row r="13744" spans="1:55" x14ac:dyDescent="0.3">
      <c r="A13744" s="76"/>
      <c r="B13744" s="104"/>
      <c r="C13744" s="76"/>
      <c r="D13744" s="77"/>
      <c r="E13744" s="12"/>
      <c r="F13744" s="78"/>
      <c r="G13744" s="77"/>
      <c r="H13744" s="79"/>
      <c r="BA13744" s="5" t="str">
        <f t="shared" si="214"/>
        <v/>
      </c>
      <c r="BB13744" s="5" t="str">
        <f>IF(OR($E13744="",$G13744&lt;&gt;"Ativo"),"",IF(COUNTIFS($E$4:$E13744,$E13744,$A$4:$A13744,$A13744,$G$4:$G13744,"Ativo")=1,1,0))</f>
        <v/>
      </c>
      <c r="BC13744" t="str">
        <f>IF(OR($A13744="",$G13744&lt;&gt;"Ativo"),"",IF(COUNTIFS($A$4:$A13744,$A13744,$G$4:$G13744,"Ativo")=1,1,0))</f>
        <v/>
      </c>
    </row>
    <row r="13745" spans="1:55" x14ac:dyDescent="0.3">
      <c r="A13745" s="76"/>
      <c r="B13745" s="104"/>
      <c r="C13745" s="76"/>
      <c r="D13745" s="77"/>
      <c r="E13745" s="12"/>
      <c r="F13745" s="78"/>
      <c r="G13745" s="77"/>
      <c r="H13745" s="79"/>
      <c r="BA13745" s="5" t="str">
        <f t="shared" si="214"/>
        <v/>
      </c>
      <c r="BB13745" s="5" t="str">
        <f>IF(OR($E13745="",$G13745&lt;&gt;"Ativo"),"",IF(COUNTIFS($E$4:$E13745,$E13745,$A$4:$A13745,$A13745,$G$4:$G13745,"Ativo")=1,1,0))</f>
        <v/>
      </c>
      <c r="BC13745" t="str">
        <f>IF(OR($A13745="",$G13745&lt;&gt;"Ativo"),"",IF(COUNTIFS($A$4:$A13745,$A13745,$G$4:$G13745,"Ativo")=1,1,0))</f>
        <v/>
      </c>
    </row>
    <row r="13746" spans="1:55" x14ac:dyDescent="0.3">
      <c r="A13746" s="76"/>
      <c r="B13746" s="104"/>
      <c r="C13746" s="76"/>
      <c r="D13746" s="77"/>
      <c r="E13746" s="12"/>
      <c r="F13746" s="78"/>
      <c r="G13746" s="77"/>
      <c r="H13746" s="79"/>
      <c r="BA13746" s="5" t="str">
        <f t="shared" si="214"/>
        <v/>
      </c>
      <c r="BB13746" s="5" t="str">
        <f>IF(OR($E13746="",$G13746&lt;&gt;"Ativo"),"",IF(COUNTIFS($E$4:$E13746,$E13746,$A$4:$A13746,$A13746,$G$4:$G13746,"Ativo")=1,1,0))</f>
        <v/>
      </c>
      <c r="BC13746" t="str">
        <f>IF(OR($A13746="",$G13746&lt;&gt;"Ativo"),"",IF(COUNTIFS($A$4:$A13746,$A13746,$G$4:$G13746,"Ativo")=1,1,0))</f>
        <v/>
      </c>
    </row>
    <row r="13747" spans="1:55" x14ac:dyDescent="0.3">
      <c r="A13747" s="76"/>
      <c r="B13747" s="104"/>
      <c r="C13747" s="76"/>
      <c r="D13747" s="77"/>
      <c r="E13747" s="12"/>
      <c r="F13747" s="78"/>
      <c r="G13747" s="77"/>
      <c r="H13747" s="79"/>
      <c r="BA13747" s="5" t="str">
        <f t="shared" si="214"/>
        <v/>
      </c>
      <c r="BB13747" s="5" t="str">
        <f>IF(OR($E13747="",$G13747&lt;&gt;"Ativo"),"",IF(COUNTIFS($E$4:$E13747,$E13747,$A$4:$A13747,$A13747,$G$4:$G13747,"Ativo")=1,1,0))</f>
        <v/>
      </c>
      <c r="BC13747" t="str">
        <f>IF(OR($A13747="",$G13747&lt;&gt;"Ativo"),"",IF(COUNTIFS($A$4:$A13747,$A13747,$G$4:$G13747,"Ativo")=1,1,0))</f>
        <v/>
      </c>
    </row>
    <row r="13748" spans="1:55" x14ac:dyDescent="0.3">
      <c r="A13748" s="76"/>
      <c r="B13748" s="104"/>
      <c r="C13748" s="76"/>
      <c r="D13748" s="77"/>
      <c r="E13748" s="12"/>
      <c r="F13748" s="78"/>
      <c r="G13748" s="77"/>
      <c r="H13748" s="79"/>
      <c r="BA13748" s="5" t="str">
        <f t="shared" si="214"/>
        <v/>
      </c>
      <c r="BB13748" s="5" t="str">
        <f>IF(OR($E13748="",$G13748&lt;&gt;"Ativo"),"",IF(COUNTIFS($E$4:$E13748,$E13748,$A$4:$A13748,$A13748,$G$4:$G13748,"Ativo")=1,1,0))</f>
        <v/>
      </c>
      <c r="BC13748" t="str">
        <f>IF(OR($A13748="",$G13748&lt;&gt;"Ativo"),"",IF(COUNTIFS($A$4:$A13748,$A13748,$G$4:$G13748,"Ativo")=1,1,0))</f>
        <v/>
      </c>
    </row>
    <row r="13749" spans="1:55" x14ac:dyDescent="0.3">
      <c r="A13749" s="76"/>
      <c r="B13749" s="104"/>
      <c r="C13749" s="76"/>
      <c r="D13749" s="77"/>
      <c r="E13749" s="12"/>
      <c r="F13749" s="78"/>
      <c r="G13749" s="77"/>
      <c r="H13749" s="79"/>
      <c r="BA13749" s="5" t="str">
        <f t="shared" si="214"/>
        <v/>
      </c>
      <c r="BB13749" s="5" t="str">
        <f>IF(OR($E13749="",$G13749&lt;&gt;"Ativo"),"",IF(COUNTIFS($E$4:$E13749,$E13749,$A$4:$A13749,$A13749,$G$4:$G13749,"Ativo")=1,1,0))</f>
        <v/>
      </c>
      <c r="BC13749" t="str">
        <f>IF(OR($A13749="",$G13749&lt;&gt;"Ativo"),"",IF(COUNTIFS($A$4:$A13749,$A13749,$G$4:$G13749,"Ativo")=1,1,0))</f>
        <v/>
      </c>
    </row>
    <row r="13750" spans="1:55" x14ac:dyDescent="0.3">
      <c r="A13750" s="76"/>
      <c r="B13750" s="104"/>
      <c r="C13750" s="76"/>
      <c r="D13750" s="77"/>
      <c r="E13750" s="12"/>
      <c r="F13750" s="78"/>
      <c r="G13750" s="77"/>
      <c r="H13750" s="79"/>
      <c r="BA13750" s="5" t="str">
        <f t="shared" si="214"/>
        <v/>
      </c>
      <c r="BB13750" s="5" t="str">
        <f>IF(OR($E13750="",$G13750&lt;&gt;"Ativo"),"",IF(COUNTIFS($E$4:$E13750,$E13750,$A$4:$A13750,$A13750,$G$4:$G13750,"Ativo")=1,1,0))</f>
        <v/>
      </c>
      <c r="BC13750" t="str">
        <f>IF(OR($A13750="",$G13750&lt;&gt;"Ativo"),"",IF(COUNTIFS($A$4:$A13750,$A13750,$G$4:$G13750,"Ativo")=1,1,0))</f>
        <v/>
      </c>
    </row>
    <row r="13751" spans="1:55" x14ac:dyDescent="0.3">
      <c r="A13751" s="76"/>
      <c r="B13751" s="104"/>
      <c r="C13751" s="76"/>
      <c r="D13751" s="77"/>
      <c r="E13751" s="12"/>
      <c r="F13751" s="78"/>
      <c r="G13751" s="77"/>
      <c r="H13751" s="79"/>
      <c r="BA13751" s="5" t="str">
        <f t="shared" si="214"/>
        <v/>
      </c>
      <c r="BB13751" s="5" t="str">
        <f>IF(OR($E13751="",$G13751&lt;&gt;"Ativo"),"",IF(COUNTIFS($E$4:$E13751,$E13751,$A$4:$A13751,$A13751,$G$4:$G13751,"Ativo")=1,1,0))</f>
        <v/>
      </c>
      <c r="BC13751" t="str">
        <f>IF(OR($A13751="",$G13751&lt;&gt;"Ativo"),"",IF(COUNTIFS($A$4:$A13751,$A13751,$G$4:$G13751,"Ativo")=1,1,0))</f>
        <v/>
      </c>
    </row>
    <row r="13752" spans="1:55" x14ac:dyDescent="0.3">
      <c r="A13752" s="76"/>
      <c r="B13752" s="104"/>
      <c r="C13752" s="76"/>
      <c r="D13752" s="77"/>
      <c r="E13752" s="12"/>
      <c r="F13752" s="78"/>
      <c r="G13752" s="77"/>
      <c r="H13752" s="79"/>
      <c r="BA13752" s="5" t="str">
        <f t="shared" si="214"/>
        <v/>
      </c>
      <c r="BB13752" s="5" t="str">
        <f>IF(OR($E13752="",$G13752&lt;&gt;"Ativo"),"",IF(COUNTIFS($E$4:$E13752,$E13752,$A$4:$A13752,$A13752,$G$4:$G13752,"Ativo")=1,1,0))</f>
        <v/>
      </c>
      <c r="BC13752" t="str">
        <f>IF(OR($A13752="",$G13752&lt;&gt;"Ativo"),"",IF(COUNTIFS($A$4:$A13752,$A13752,$G$4:$G13752,"Ativo")=1,1,0))</f>
        <v/>
      </c>
    </row>
    <row r="13753" spans="1:55" x14ac:dyDescent="0.3">
      <c r="A13753" s="76"/>
      <c r="B13753" s="104"/>
      <c r="C13753" s="76"/>
      <c r="D13753" s="77"/>
      <c r="E13753" s="12"/>
      <c r="F13753" s="78"/>
      <c r="G13753" s="77"/>
      <c r="H13753" s="79"/>
      <c r="BA13753" s="5" t="str">
        <f t="shared" si="214"/>
        <v/>
      </c>
      <c r="BB13753" s="5" t="str">
        <f>IF(OR($E13753="",$G13753&lt;&gt;"Ativo"),"",IF(COUNTIFS($E$4:$E13753,$E13753,$A$4:$A13753,$A13753,$G$4:$G13753,"Ativo")=1,1,0))</f>
        <v/>
      </c>
      <c r="BC13753" t="str">
        <f>IF(OR($A13753="",$G13753&lt;&gt;"Ativo"),"",IF(COUNTIFS($A$4:$A13753,$A13753,$G$4:$G13753,"Ativo")=1,1,0))</f>
        <v/>
      </c>
    </row>
    <row r="13754" spans="1:55" x14ac:dyDescent="0.3">
      <c r="A13754" s="76"/>
      <c r="B13754" s="104"/>
      <c r="C13754" s="76"/>
      <c r="D13754" s="77"/>
      <c r="E13754" s="12"/>
      <c r="F13754" s="78"/>
      <c r="G13754" s="77"/>
      <c r="H13754" s="79"/>
      <c r="BA13754" s="5" t="str">
        <f t="shared" si="214"/>
        <v/>
      </c>
      <c r="BB13754" s="5" t="str">
        <f>IF(OR($E13754="",$G13754&lt;&gt;"Ativo"),"",IF(COUNTIFS($E$4:$E13754,$E13754,$A$4:$A13754,$A13754,$G$4:$G13754,"Ativo")=1,1,0))</f>
        <v/>
      </c>
      <c r="BC13754" t="str">
        <f>IF(OR($A13754="",$G13754&lt;&gt;"Ativo"),"",IF(COUNTIFS($A$4:$A13754,$A13754,$G$4:$G13754,"Ativo")=1,1,0))</f>
        <v/>
      </c>
    </row>
    <row r="13755" spans="1:55" x14ac:dyDescent="0.3">
      <c r="A13755" s="76"/>
      <c r="B13755" s="104"/>
      <c r="C13755" s="76"/>
      <c r="D13755" s="77"/>
      <c r="E13755" s="12"/>
      <c r="F13755" s="78"/>
      <c r="G13755" s="77"/>
      <c r="H13755" s="79"/>
      <c r="BA13755" s="5" t="str">
        <f t="shared" si="214"/>
        <v/>
      </c>
      <c r="BB13755" s="5" t="str">
        <f>IF(OR($E13755="",$G13755&lt;&gt;"Ativo"),"",IF(COUNTIFS($E$4:$E13755,$E13755,$A$4:$A13755,$A13755,$G$4:$G13755,"Ativo")=1,1,0))</f>
        <v/>
      </c>
      <c r="BC13755" t="str">
        <f>IF(OR($A13755="",$G13755&lt;&gt;"Ativo"),"",IF(COUNTIFS($A$4:$A13755,$A13755,$G$4:$G13755,"Ativo")=1,1,0))</f>
        <v/>
      </c>
    </row>
    <row r="13756" spans="1:55" x14ac:dyDescent="0.3">
      <c r="A13756" s="76"/>
      <c r="B13756" s="104"/>
      <c r="C13756" s="76"/>
      <c r="D13756" s="77"/>
      <c r="E13756" s="12"/>
      <c r="F13756" s="78"/>
      <c r="G13756" s="77"/>
      <c r="H13756" s="79"/>
      <c r="BA13756" s="5" t="str">
        <f t="shared" si="214"/>
        <v/>
      </c>
      <c r="BB13756" s="5" t="str">
        <f>IF(OR($E13756="",$G13756&lt;&gt;"Ativo"),"",IF(COUNTIFS($E$4:$E13756,$E13756,$A$4:$A13756,$A13756,$G$4:$G13756,"Ativo")=1,1,0))</f>
        <v/>
      </c>
      <c r="BC13756" t="str">
        <f>IF(OR($A13756="",$G13756&lt;&gt;"Ativo"),"",IF(COUNTIFS($A$4:$A13756,$A13756,$G$4:$G13756,"Ativo")=1,1,0))</f>
        <v/>
      </c>
    </row>
    <row r="13757" spans="1:55" x14ac:dyDescent="0.3">
      <c r="A13757" s="76"/>
      <c r="B13757" s="104"/>
      <c r="C13757" s="76"/>
      <c r="D13757" s="77"/>
      <c r="E13757" s="12"/>
      <c r="F13757" s="78"/>
      <c r="G13757" s="77"/>
      <c r="H13757" s="79"/>
      <c r="BA13757" s="5" t="str">
        <f t="shared" si="214"/>
        <v/>
      </c>
      <c r="BB13757" s="5" t="str">
        <f>IF(OR($E13757="",$G13757&lt;&gt;"Ativo"),"",IF(COUNTIFS($E$4:$E13757,$E13757,$A$4:$A13757,$A13757,$G$4:$G13757,"Ativo")=1,1,0))</f>
        <v/>
      </c>
      <c r="BC13757" t="str">
        <f>IF(OR($A13757="",$G13757&lt;&gt;"Ativo"),"",IF(COUNTIFS($A$4:$A13757,$A13757,$G$4:$G13757,"Ativo")=1,1,0))</f>
        <v/>
      </c>
    </row>
    <row r="13758" spans="1:55" x14ac:dyDescent="0.3">
      <c r="A13758" s="76"/>
      <c r="B13758" s="104"/>
      <c r="C13758" s="76"/>
      <c r="D13758" s="77"/>
      <c r="E13758" s="12"/>
      <c r="F13758" s="78"/>
      <c r="G13758" s="77"/>
      <c r="H13758" s="79"/>
      <c r="BA13758" s="5" t="str">
        <f t="shared" si="214"/>
        <v/>
      </c>
      <c r="BB13758" s="5" t="str">
        <f>IF(OR($E13758="",$G13758&lt;&gt;"Ativo"),"",IF(COUNTIFS($E$4:$E13758,$E13758,$A$4:$A13758,$A13758,$G$4:$G13758,"Ativo")=1,1,0))</f>
        <v/>
      </c>
      <c r="BC13758" t="str">
        <f>IF(OR($A13758="",$G13758&lt;&gt;"Ativo"),"",IF(COUNTIFS($A$4:$A13758,$A13758,$G$4:$G13758,"Ativo")=1,1,0))</f>
        <v/>
      </c>
    </row>
    <row r="13759" spans="1:55" x14ac:dyDescent="0.3">
      <c r="A13759" s="76"/>
      <c r="B13759" s="104"/>
      <c r="C13759" s="76"/>
      <c r="D13759" s="77"/>
      <c r="E13759" s="12"/>
      <c r="F13759" s="78"/>
      <c r="G13759" s="77"/>
      <c r="H13759" s="79"/>
      <c r="BA13759" s="5" t="str">
        <f t="shared" si="214"/>
        <v/>
      </c>
      <c r="BB13759" s="5" t="str">
        <f>IF(OR($E13759="",$G13759&lt;&gt;"Ativo"),"",IF(COUNTIFS($E$4:$E13759,$E13759,$A$4:$A13759,$A13759,$G$4:$G13759,"Ativo")=1,1,0))</f>
        <v/>
      </c>
      <c r="BC13759" t="str">
        <f>IF(OR($A13759="",$G13759&lt;&gt;"Ativo"),"",IF(COUNTIFS($A$4:$A13759,$A13759,$G$4:$G13759,"Ativo")=1,1,0))</f>
        <v/>
      </c>
    </row>
    <row r="13760" spans="1:55" x14ac:dyDescent="0.3">
      <c r="A13760" s="76"/>
      <c r="B13760" s="104"/>
      <c r="C13760" s="76"/>
      <c r="D13760" s="77"/>
      <c r="E13760" s="12"/>
      <c r="F13760" s="78"/>
      <c r="G13760" s="77"/>
      <c r="H13760" s="79"/>
      <c r="BA13760" s="5" t="str">
        <f t="shared" si="214"/>
        <v/>
      </c>
      <c r="BB13760" s="5" t="str">
        <f>IF(OR($E13760="",$G13760&lt;&gt;"Ativo"),"",IF(COUNTIFS($E$4:$E13760,$E13760,$A$4:$A13760,$A13760,$G$4:$G13760,"Ativo")=1,1,0))</f>
        <v/>
      </c>
      <c r="BC13760" t="str">
        <f>IF(OR($A13760="",$G13760&lt;&gt;"Ativo"),"",IF(COUNTIFS($A$4:$A13760,$A13760,$G$4:$G13760,"Ativo")=1,1,0))</f>
        <v/>
      </c>
    </row>
    <row r="13761" spans="1:55" x14ac:dyDescent="0.3">
      <c r="A13761" s="76"/>
      <c r="B13761" s="104"/>
      <c r="C13761" s="76"/>
      <c r="D13761" s="77"/>
      <c r="E13761" s="12"/>
      <c r="F13761" s="78"/>
      <c r="G13761" s="77"/>
      <c r="H13761" s="79"/>
      <c r="BA13761" s="5" t="str">
        <f t="shared" si="214"/>
        <v/>
      </c>
      <c r="BB13761" s="5" t="str">
        <f>IF(OR($E13761="",$G13761&lt;&gt;"Ativo"),"",IF(COUNTIFS($E$4:$E13761,$E13761,$A$4:$A13761,$A13761,$G$4:$G13761,"Ativo")=1,1,0))</f>
        <v/>
      </c>
      <c r="BC13761" t="str">
        <f>IF(OR($A13761="",$G13761&lt;&gt;"Ativo"),"",IF(COUNTIFS($A$4:$A13761,$A13761,$G$4:$G13761,"Ativo")=1,1,0))</f>
        <v/>
      </c>
    </row>
    <row r="13762" spans="1:55" x14ac:dyDescent="0.3">
      <c r="A13762" s="76"/>
      <c r="B13762" s="104"/>
      <c r="C13762" s="76"/>
      <c r="D13762" s="77"/>
      <c r="E13762" s="12"/>
      <c r="F13762" s="78"/>
      <c r="G13762" s="77"/>
      <c r="H13762" s="79"/>
      <c r="BA13762" s="5" t="str">
        <f t="shared" si="214"/>
        <v/>
      </c>
      <c r="BB13762" s="5" t="str">
        <f>IF(OR($E13762="",$G13762&lt;&gt;"Ativo"),"",IF(COUNTIFS($E$4:$E13762,$E13762,$A$4:$A13762,$A13762,$G$4:$G13762,"Ativo")=1,1,0))</f>
        <v/>
      </c>
      <c r="BC13762" t="str">
        <f>IF(OR($A13762="",$G13762&lt;&gt;"Ativo"),"",IF(COUNTIFS($A$4:$A13762,$A13762,$G$4:$G13762,"Ativo")=1,1,0))</f>
        <v/>
      </c>
    </row>
    <row r="13763" spans="1:55" x14ac:dyDescent="0.3">
      <c r="A13763" s="76"/>
      <c r="B13763" s="104"/>
      <c r="C13763" s="76"/>
      <c r="D13763" s="77"/>
      <c r="E13763" s="12"/>
      <c r="F13763" s="78"/>
      <c r="G13763" s="77"/>
      <c r="H13763" s="79"/>
      <c r="BA13763" s="5" t="str">
        <f t="shared" si="214"/>
        <v/>
      </c>
      <c r="BB13763" s="5" t="str">
        <f>IF(OR($E13763="",$G13763&lt;&gt;"Ativo"),"",IF(COUNTIFS($E$4:$E13763,$E13763,$A$4:$A13763,$A13763,$G$4:$G13763,"Ativo")=1,1,0))</f>
        <v/>
      </c>
      <c r="BC13763" t="str">
        <f>IF(OR($A13763="",$G13763&lt;&gt;"Ativo"),"",IF(COUNTIFS($A$4:$A13763,$A13763,$G$4:$G13763,"Ativo")=1,1,0))</f>
        <v/>
      </c>
    </row>
    <row r="13764" spans="1:55" x14ac:dyDescent="0.3">
      <c r="A13764" s="76"/>
      <c r="B13764" s="104"/>
      <c r="C13764" s="76"/>
      <c r="D13764" s="77"/>
      <c r="E13764" s="12"/>
      <c r="F13764" s="78"/>
      <c r="G13764" s="77"/>
      <c r="H13764" s="79"/>
      <c r="BA13764" s="5" t="str">
        <f t="shared" ref="BA13764:BA13827" si="215">IF($D13764="","",MID($D13764,4,LEN($D13764)-5))</f>
        <v/>
      </c>
      <c r="BB13764" s="5" t="str">
        <f>IF(OR($E13764="",$G13764&lt;&gt;"Ativo"),"",IF(COUNTIFS($E$4:$E13764,$E13764,$A$4:$A13764,$A13764,$G$4:$G13764,"Ativo")=1,1,0))</f>
        <v/>
      </c>
      <c r="BC13764" t="str">
        <f>IF(OR($A13764="",$G13764&lt;&gt;"Ativo"),"",IF(COUNTIFS($A$4:$A13764,$A13764,$G$4:$G13764,"Ativo")=1,1,0))</f>
        <v/>
      </c>
    </row>
    <row r="13765" spans="1:55" x14ac:dyDescent="0.3">
      <c r="A13765" s="76"/>
      <c r="B13765" s="104"/>
      <c r="C13765" s="76"/>
      <c r="D13765" s="77"/>
      <c r="E13765" s="12"/>
      <c r="F13765" s="78"/>
      <c r="G13765" s="77"/>
      <c r="H13765" s="79"/>
      <c r="BA13765" s="5" t="str">
        <f t="shared" si="215"/>
        <v/>
      </c>
      <c r="BB13765" s="5" t="str">
        <f>IF(OR($E13765="",$G13765&lt;&gt;"Ativo"),"",IF(COUNTIFS($E$4:$E13765,$E13765,$A$4:$A13765,$A13765,$G$4:$G13765,"Ativo")=1,1,0))</f>
        <v/>
      </c>
      <c r="BC13765" t="str">
        <f>IF(OR($A13765="",$G13765&lt;&gt;"Ativo"),"",IF(COUNTIFS($A$4:$A13765,$A13765,$G$4:$G13765,"Ativo")=1,1,0))</f>
        <v/>
      </c>
    </row>
    <row r="13766" spans="1:55" x14ac:dyDescent="0.3">
      <c r="A13766" s="76"/>
      <c r="B13766" s="104"/>
      <c r="C13766" s="76"/>
      <c r="D13766" s="77"/>
      <c r="E13766" s="12"/>
      <c r="F13766" s="78"/>
      <c r="G13766" s="77"/>
      <c r="H13766" s="79"/>
      <c r="BA13766" s="5" t="str">
        <f t="shared" si="215"/>
        <v/>
      </c>
      <c r="BB13766" s="5" t="str">
        <f>IF(OR($E13766="",$G13766&lt;&gt;"Ativo"),"",IF(COUNTIFS($E$4:$E13766,$E13766,$A$4:$A13766,$A13766,$G$4:$G13766,"Ativo")=1,1,0))</f>
        <v/>
      </c>
      <c r="BC13766" t="str">
        <f>IF(OR($A13766="",$G13766&lt;&gt;"Ativo"),"",IF(COUNTIFS($A$4:$A13766,$A13766,$G$4:$G13766,"Ativo")=1,1,0))</f>
        <v/>
      </c>
    </row>
    <row r="13767" spans="1:55" x14ac:dyDescent="0.3">
      <c r="A13767" s="76"/>
      <c r="B13767" s="104"/>
      <c r="C13767" s="76"/>
      <c r="D13767" s="77"/>
      <c r="E13767" s="12"/>
      <c r="F13767" s="78"/>
      <c r="G13767" s="77"/>
      <c r="H13767" s="79"/>
      <c r="BA13767" s="5" t="str">
        <f t="shared" si="215"/>
        <v/>
      </c>
      <c r="BB13767" s="5" t="str">
        <f>IF(OR($E13767="",$G13767&lt;&gt;"Ativo"),"",IF(COUNTIFS($E$4:$E13767,$E13767,$A$4:$A13767,$A13767,$G$4:$G13767,"Ativo")=1,1,0))</f>
        <v/>
      </c>
      <c r="BC13767" t="str">
        <f>IF(OR($A13767="",$G13767&lt;&gt;"Ativo"),"",IF(COUNTIFS($A$4:$A13767,$A13767,$G$4:$G13767,"Ativo")=1,1,0))</f>
        <v/>
      </c>
    </row>
    <row r="13768" spans="1:55" x14ac:dyDescent="0.3">
      <c r="A13768" s="76"/>
      <c r="B13768" s="104"/>
      <c r="C13768" s="76"/>
      <c r="D13768" s="77"/>
      <c r="E13768" s="12"/>
      <c r="F13768" s="78"/>
      <c r="G13768" s="77"/>
      <c r="H13768" s="79"/>
      <c r="BA13768" s="5" t="str">
        <f t="shared" si="215"/>
        <v/>
      </c>
      <c r="BB13768" s="5" t="str">
        <f>IF(OR($E13768="",$G13768&lt;&gt;"Ativo"),"",IF(COUNTIFS($E$4:$E13768,$E13768,$A$4:$A13768,$A13768,$G$4:$G13768,"Ativo")=1,1,0))</f>
        <v/>
      </c>
      <c r="BC13768" t="str">
        <f>IF(OR($A13768="",$G13768&lt;&gt;"Ativo"),"",IF(COUNTIFS($A$4:$A13768,$A13768,$G$4:$G13768,"Ativo")=1,1,0))</f>
        <v/>
      </c>
    </row>
    <row r="13769" spans="1:55" x14ac:dyDescent="0.3">
      <c r="A13769" s="76"/>
      <c r="B13769" s="104"/>
      <c r="C13769" s="76"/>
      <c r="D13769" s="77"/>
      <c r="E13769" s="12"/>
      <c r="F13769" s="78"/>
      <c r="G13769" s="77"/>
      <c r="H13769" s="79"/>
      <c r="BA13769" s="5" t="str">
        <f t="shared" si="215"/>
        <v/>
      </c>
      <c r="BB13769" s="5" t="str">
        <f>IF(OR($E13769="",$G13769&lt;&gt;"Ativo"),"",IF(COUNTIFS($E$4:$E13769,$E13769,$A$4:$A13769,$A13769,$G$4:$G13769,"Ativo")=1,1,0))</f>
        <v/>
      </c>
      <c r="BC13769" t="str">
        <f>IF(OR($A13769="",$G13769&lt;&gt;"Ativo"),"",IF(COUNTIFS($A$4:$A13769,$A13769,$G$4:$G13769,"Ativo")=1,1,0))</f>
        <v/>
      </c>
    </row>
    <row r="13770" spans="1:55" x14ac:dyDescent="0.3">
      <c r="A13770" s="76"/>
      <c r="B13770" s="104"/>
      <c r="C13770" s="76"/>
      <c r="D13770" s="77"/>
      <c r="E13770" s="12"/>
      <c r="F13770" s="78"/>
      <c r="G13770" s="77"/>
      <c r="H13770" s="79"/>
      <c r="BA13770" s="5" t="str">
        <f t="shared" si="215"/>
        <v/>
      </c>
      <c r="BB13770" s="5" t="str">
        <f>IF(OR($E13770="",$G13770&lt;&gt;"Ativo"),"",IF(COUNTIFS($E$4:$E13770,$E13770,$A$4:$A13770,$A13770,$G$4:$G13770,"Ativo")=1,1,0))</f>
        <v/>
      </c>
      <c r="BC13770" t="str">
        <f>IF(OR($A13770="",$G13770&lt;&gt;"Ativo"),"",IF(COUNTIFS($A$4:$A13770,$A13770,$G$4:$G13770,"Ativo")=1,1,0))</f>
        <v/>
      </c>
    </row>
    <row r="13771" spans="1:55" x14ac:dyDescent="0.3">
      <c r="A13771" s="76"/>
      <c r="B13771" s="104"/>
      <c r="C13771" s="76"/>
      <c r="D13771" s="77"/>
      <c r="E13771" s="12"/>
      <c r="F13771" s="78"/>
      <c r="G13771" s="77"/>
      <c r="H13771" s="79"/>
      <c r="BA13771" s="5" t="str">
        <f t="shared" si="215"/>
        <v/>
      </c>
      <c r="BB13771" s="5" t="str">
        <f>IF(OR($E13771="",$G13771&lt;&gt;"Ativo"),"",IF(COUNTIFS($E$4:$E13771,$E13771,$A$4:$A13771,$A13771,$G$4:$G13771,"Ativo")=1,1,0))</f>
        <v/>
      </c>
      <c r="BC13771" t="str">
        <f>IF(OR($A13771="",$G13771&lt;&gt;"Ativo"),"",IF(COUNTIFS($A$4:$A13771,$A13771,$G$4:$G13771,"Ativo")=1,1,0))</f>
        <v/>
      </c>
    </row>
    <row r="13772" spans="1:55" x14ac:dyDescent="0.3">
      <c r="A13772" s="76"/>
      <c r="B13772" s="104"/>
      <c r="C13772" s="76"/>
      <c r="D13772" s="77"/>
      <c r="E13772" s="12"/>
      <c r="F13772" s="78"/>
      <c r="G13772" s="77"/>
      <c r="H13772" s="79"/>
      <c r="BA13772" s="5" t="str">
        <f t="shared" si="215"/>
        <v/>
      </c>
      <c r="BB13772" s="5" t="str">
        <f>IF(OR($E13772="",$G13772&lt;&gt;"Ativo"),"",IF(COUNTIFS($E$4:$E13772,$E13772,$A$4:$A13772,$A13772,$G$4:$G13772,"Ativo")=1,1,0))</f>
        <v/>
      </c>
      <c r="BC13772" t="str">
        <f>IF(OR($A13772="",$G13772&lt;&gt;"Ativo"),"",IF(COUNTIFS($A$4:$A13772,$A13772,$G$4:$G13772,"Ativo")=1,1,0))</f>
        <v/>
      </c>
    </row>
    <row r="13773" spans="1:55" x14ac:dyDescent="0.3">
      <c r="A13773" s="76"/>
      <c r="B13773" s="104"/>
      <c r="C13773" s="76"/>
      <c r="D13773" s="77"/>
      <c r="E13773" s="12"/>
      <c r="F13773" s="78"/>
      <c r="G13773" s="77"/>
      <c r="H13773" s="79"/>
      <c r="BA13773" s="5" t="str">
        <f t="shared" si="215"/>
        <v/>
      </c>
      <c r="BB13773" s="5" t="str">
        <f>IF(OR($E13773="",$G13773&lt;&gt;"Ativo"),"",IF(COUNTIFS($E$4:$E13773,$E13773,$A$4:$A13773,$A13773,$G$4:$G13773,"Ativo")=1,1,0))</f>
        <v/>
      </c>
      <c r="BC13773" t="str">
        <f>IF(OR($A13773="",$G13773&lt;&gt;"Ativo"),"",IF(COUNTIFS($A$4:$A13773,$A13773,$G$4:$G13773,"Ativo")=1,1,0))</f>
        <v/>
      </c>
    </row>
    <row r="13774" spans="1:55" x14ac:dyDescent="0.3">
      <c r="A13774" s="76"/>
      <c r="B13774" s="104"/>
      <c r="C13774" s="76"/>
      <c r="D13774" s="77"/>
      <c r="E13774" s="12"/>
      <c r="F13774" s="78"/>
      <c r="G13774" s="77"/>
      <c r="H13774" s="79"/>
      <c r="BA13774" s="5" t="str">
        <f t="shared" si="215"/>
        <v/>
      </c>
      <c r="BB13774" s="5" t="str">
        <f>IF(OR($E13774="",$G13774&lt;&gt;"Ativo"),"",IF(COUNTIFS($E$4:$E13774,$E13774,$A$4:$A13774,$A13774,$G$4:$G13774,"Ativo")=1,1,0))</f>
        <v/>
      </c>
      <c r="BC13774" t="str">
        <f>IF(OR($A13774="",$G13774&lt;&gt;"Ativo"),"",IF(COUNTIFS($A$4:$A13774,$A13774,$G$4:$G13774,"Ativo")=1,1,0))</f>
        <v/>
      </c>
    </row>
    <row r="13775" spans="1:55" x14ac:dyDescent="0.3">
      <c r="A13775" s="76"/>
      <c r="B13775" s="104"/>
      <c r="C13775" s="76"/>
      <c r="D13775" s="77"/>
      <c r="E13775" s="12"/>
      <c r="F13775" s="78"/>
      <c r="G13775" s="77"/>
      <c r="H13775" s="79"/>
      <c r="BA13775" s="5" t="str">
        <f t="shared" si="215"/>
        <v/>
      </c>
      <c r="BB13775" s="5" t="str">
        <f>IF(OR($E13775="",$G13775&lt;&gt;"Ativo"),"",IF(COUNTIFS($E$4:$E13775,$E13775,$A$4:$A13775,$A13775,$G$4:$G13775,"Ativo")=1,1,0))</f>
        <v/>
      </c>
      <c r="BC13775" t="str">
        <f>IF(OR($A13775="",$G13775&lt;&gt;"Ativo"),"",IF(COUNTIFS($A$4:$A13775,$A13775,$G$4:$G13775,"Ativo")=1,1,0))</f>
        <v/>
      </c>
    </row>
    <row r="13776" spans="1:55" x14ac:dyDescent="0.3">
      <c r="A13776" s="76"/>
      <c r="B13776" s="104"/>
      <c r="C13776" s="76"/>
      <c r="D13776" s="77"/>
      <c r="E13776" s="12"/>
      <c r="F13776" s="78"/>
      <c r="G13776" s="77"/>
      <c r="H13776" s="79"/>
      <c r="BA13776" s="5" t="str">
        <f t="shared" si="215"/>
        <v/>
      </c>
      <c r="BB13776" s="5" t="str">
        <f>IF(OR($E13776="",$G13776&lt;&gt;"Ativo"),"",IF(COUNTIFS($E$4:$E13776,$E13776,$A$4:$A13776,$A13776,$G$4:$G13776,"Ativo")=1,1,0))</f>
        <v/>
      </c>
      <c r="BC13776" t="str">
        <f>IF(OR($A13776="",$G13776&lt;&gt;"Ativo"),"",IF(COUNTIFS($A$4:$A13776,$A13776,$G$4:$G13776,"Ativo")=1,1,0))</f>
        <v/>
      </c>
    </row>
    <row r="13777" spans="1:55" x14ac:dyDescent="0.3">
      <c r="A13777" s="76"/>
      <c r="B13777" s="104"/>
      <c r="C13777" s="76"/>
      <c r="D13777" s="77"/>
      <c r="E13777" s="12"/>
      <c r="F13777" s="78"/>
      <c r="G13777" s="77"/>
      <c r="H13777" s="79"/>
      <c r="BA13777" s="5" t="str">
        <f t="shared" si="215"/>
        <v/>
      </c>
      <c r="BB13777" s="5" t="str">
        <f>IF(OR($E13777="",$G13777&lt;&gt;"Ativo"),"",IF(COUNTIFS($E$4:$E13777,$E13777,$A$4:$A13777,$A13777,$G$4:$G13777,"Ativo")=1,1,0))</f>
        <v/>
      </c>
      <c r="BC13777" t="str">
        <f>IF(OR($A13777="",$G13777&lt;&gt;"Ativo"),"",IF(COUNTIFS($A$4:$A13777,$A13777,$G$4:$G13777,"Ativo")=1,1,0))</f>
        <v/>
      </c>
    </row>
    <row r="13778" spans="1:55" x14ac:dyDescent="0.3">
      <c r="A13778" s="76"/>
      <c r="B13778" s="104"/>
      <c r="C13778" s="76"/>
      <c r="D13778" s="77"/>
      <c r="E13778" s="12"/>
      <c r="F13778" s="78"/>
      <c r="G13778" s="77"/>
      <c r="H13778" s="79"/>
      <c r="BA13778" s="5" t="str">
        <f t="shared" si="215"/>
        <v/>
      </c>
      <c r="BB13778" s="5" t="str">
        <f>IF(OR($E13778="",$G13778&lt;&gt;"Ativo"),"",IF(COUNTIFS($E$4:$E13778,$E13778,$A$4:$A13778,$A13778,$G$4:$G13778,"Ativo")=1,1,0))</f>
        <v/>
      </c>
      <c r="BC13778" t="str">
        <f>IF(OR($A13778="",$G13778&lt;&gt;"Ativo"),"",IF(COUNTIFS($A$4:$A13778,$A13778,$G$4:$G13778,"Ativo")=1,1,0))</f>
        <v/>
      </c>
    </row>
    <row r="13779" spans="1:55" x14ac:dyDescent="0.3">
      <c r="A13779" s="76"/>
      <c r="B13779" s="104"/>
      <c r="C13779" s="76"/>
      <c r="D13779" s="77"/>
      <c r="E13779" s="12"/>
      <c r="F13779" s="78"/>
      <c r="G13779" s="77"/>
      <c r="H13779" s="79"/>
      <c r="BA13779" s="5" t="str">
        <f t="shared" si="215"/>
        <v/>
      </c>
      <c r="BB13779" s="5" t="str">
        <f>IF(OR($E13779="",$G13779&lt;&gt;"Ativo"),"",IF(COUNTIFS($E$4:$E13779,$E13779,$A$4:$A13779,$A13779,$G$4:$G13779,"Ativo")=1,1,0))</f>
        <v/>
      </c>
      <c r="BC13779" t="str">
        <f>IF(OR($A13779="",$G13779&lt;&gt;"Ativo"),"",IF(COUNTIFS($A$4:$A13779,$A13779,$G$4:$G13779,"Ativo")=1,1,0))</f>
        <v/>
      </c>
    </row>
    <row r="13780" spans="1:55" x14ac:dyDescent="0.3">
      <c r="A13780" s="76"/>
      <c r="B13780" s="104"/>
      <c r="C13780" s="76"/>
      <c r="D13780" s="77"/>
      <c r="E13780" s="12"/>
      <c r="F13780" s="78"/>
      <c r="G13780" s="77"/>
      <c r="H13780" s="79"/>
      <c r="BA13780" s="5" t="str">
        <f t="shared" si="215"/>
        <v/>
      </c>
      <c r="BB13780" s="5" t="str">
        <f>IF(OR($E13780="",$G13780&lt;&gt;"Ativo"),"",IF(COUNTIFS($E$4:$E13780,$E13780,$A$4:$A13780,$A13780,$G$4:$G13780,"Ativo")=1,1,0))</f>
        <v/>
      </c>
      <c r="BC13780" t="str">
        <f>IF(OR($A13780="",$G13780&lt;&gt;"Ativo"),"",IF(COUNTIFS($A$4:$A13780,$A13780,$G$4:$G13780,"Ativo")=1,1,0))</f>
        <v/>
      </c>
    </row>
    <row r="13781" spans="1:55" x14ac:dyDescent="0.3">
      <c r="A13781" s="76"/>
      <c r="B13781" s="104"/>
      <c r="C13781" s="76"/>
      <c r="D13781" s="77"/>
      <c r="E13781" s="12"/>
      <c r="F13781" s="78"/>
      <c r="G13781" s="77"/>
      <c r="H13781" s="79"/>
      <c r="BA13781" s="5" t="str">
        <f t="shared" si="215"/>
        <v/>
      </c>
      <c r="BB13781" s="5" t="str">
        <f>IF(OR($E13781="",$G13781&lt;&gt;"Ativo"),"",IF(COUNTIFS($E$4:$E13781,$E13781,$A$4:$A13781,$A13781,$G$4:$G13781,"Ativo")=1,1,0))</f>
        <v/>
      </c>
      <c r="BC13781" t="str">
        <f>IF(OR($A13781="",$G13781&lt;&gt;"Ativo"),"",IF(COUNTIFS($A$4:$A13781,$A13781,$G$4:$G13781,"Ativo")=1,1,0))</f>
        <v/>
      </c>
    </row>
    <row r="13782" spans="1:55" x14ac:dyDescent="0.3">
      <c r="A13782" s="76"/>
      <c r="B13782" s="104"/>
      <c r="C13782" s="76"/>
      <c r="D13782" s="77"/>
      <c r="E13782" s="12"/>
      <c r="F13782" s="78"/>
      <c r="G13782" s="77"/>
      <c r="H13782" s="79"/>
      <c r="BA13782" s="5" t="str">
        <f t="shared" si="215"/>
        <v/>
      </c>
      <c r="BB13782" s="5" t="str">
        <f>IF(OR($E13782="",$G13782&lt;&gt;"Ativo"),"",IF(COUNTIFS($E$4:$E13782,$E13782,$A$4:$A13782,$A13782,$G$4:$G13782,"Ativo")=1,1,0))</f>
        <v/>
      </c>
      <c r="BC13782" t="str">
        <f>IF(OR($A13782="",$G13782&lt;&gt;"Ativo"),"",IF(COUNTIFS($A$4:$A13782,$A13782,$G$4:$G13782,"Ativo")=1,1,0))</f>
        <v/>
      </c>
    </row>
    <row r="13783" spans="1:55" x14ac:dyDescent="0.3">
      <c r="A13783" s="76"/>
      <c r="B13783" s="104"/>
      <c r="C13783" s="76"/>
      <c r="D13783" s="77"/>
      <c r="E13783" s="12"/>
      <c r="F13783" s="78"/>
      <c r="G13783" s="77"/>
      <c r="H13783" s="79"/>
      <c r="BA13783" s="5" t="str">
        <f t="shared" si="215"/>
        <v/>
      </c>
      <c r="BB13783" s="5" t="str">
        <f>IF(OR($E13783="",$G13783&lt;&gt;"Ativo"),"",IF(COUNTIFS($E$4:$E13783,$E13783,$A$4:$A13783,$A13783,$G$4:$G13783,"Ativo")=1,1,0))</f>
        <v/>
      </c>
      <c r="BC13783" t="str">
        <f>IF(OR($A13783="",$G13783&lt;&gt;"Ativo"),"",IF(COUNTIFS($A$4:$A13783,$A13783,$G$4:$G13783,"Ativo")=1,1,0))</f>
        <v/>
      </c>
    </row>
    <row r="13784" spans="1:55" x14ac:dyDescent="0.3">
      <c r="A13784" s="76"/>
      <c r="B13784" s="104"/>
      <c r="C13784" s="76"/>
      <c r="D13784" s="77"/>
      <c r="E13784" s="12"/>
      <c r="F13784" s="78"/>
      <c r="G13784" s="77"/>
      <c r="H13784" s="79"/>
      <c r="BA13784" s="5" t="str">
        <f t="shared" si="215"/>
        <v/>
      </c>
      <c r="BB13784" s="5" t="str">
        <f>IF(OR($E13784="",$G13784&lt;&gt;"Ativo"),"",IF(COUNTIFS($E$4:$E13784,$E13784,$A$4:$A13784,$A13784,$G$4:$G13784,"Ativo")=1,1,0))</f>
        <v/>
      </c>
      <c r="BC13784" t="str">
        <f>IF(OR($A13784="",$G13784&lt;&gt;"Ativo"),"",IF(COUNTIFS($A$4:$A13784,$A13784,$G$4:$G13784,"Ativo")=1,1,0))</f>
        <v/>
      </c>
    </row>
    <row r="13785" spans="1:55" x14ac:dyDescent="0.3">
      <c r="A13785" s="76"/>
      <c r="B13785" s="104"/>
      <c r="C13785" s="76"/>
      <c r="D13785" s="77"/>
      <c r="E13785" s="12"/>
      <c r="F13785" s="78"/>
      <c r="G13785" s="77"/>
      <c r="H13785" s="79"/>
      <c r="BA13785" s="5" t="str">
        <f t="shared" si="215"/>
        <v/>
      </c>
      <c r="BB13785" s="5" t="str">
        <f>IF(OR($E13785="",$G13785&lt;&gt;"Ativo"),"",IF(COUNTIFS($E$4:$E13785,$E13785,$A$4:$A13785,$A13785,$G$4:$G13785,"Ativo")=1,1,0))</f>
        <v/>
      </c>
      <c r="BC13785" t="str">
        <f>IF(OR($A13785="",$G13785&lt;&gt;"Ativo"),"",IF(COUNTIFS($A$4:$A13785,$A13785,$G$4:$G13785,"Ativo")=1,1,0))</f>
        <v/>
      </c>
    </row>
    <row r="13786" spans="1:55" x14ac:dyDescent="0.3">
      <c r="A13786" s="76"/>
      <c r="B13786" s="104"/>
      <c r="C13786" s="76"/>
      <c r="D13786" s="77"/>
      <c r="E13786" s="12"/>
      <c r="F13786" s="78"/>
      <c r="G13786" s="77"/>
      <c r="H13786" s="79"/>
      <c r="BA13786" s="5" t="str">
        <f t="shared" si="215"/>
        <v/>
      </c>
      <c r="BB13786" s="5" t="str">
        <f>IF(OR($E13786="",$G13786&lt;&gt;"Ativo"),"",IF(COUNTIFS($E$4:$E13786,$E13786,$A$4:$A13786,$A13786,$G$4:$G13786,"Ativo")=1,1,0))</f>
        <v/>
      </c>
      <c r="BC13786" t="str">
        <f>IF(OR($A13786="",$G13786&lt;&gt;"Ativo"),"",IF(COUNTIFS($A$4:$A13786,$A13786,$G$4:$G13786,"Ativo")=1,1,0))</f>
        <v/>
      </c>
    </row>
    <row r="13787" spans="1:55" x14ac:dyDescent="0.3">
      <c r="A13787" s="76"/>
      <c r="B13787" s="104"/>
      <c r="C13787" s="76"/>
      <c r="D13787" s="77"/>
      <c r="E13787" s="12"/>
      <c r="F13787" s="78"/>
      <c r="G13787" s="77"/>
      <c r="H13787" s="79"/>
      <c r="BA13787" s="5" t="str">
        <f t="shared" si="215"/>
        <v/>
      </c>
      <c r="BB13787" s="5" t="str">
        <f>IF(OR($E13787="",$G13787&lt;&gt;"Ativo"),"",IF(COUNTIFS($E$4:$E13787,$E13787,$A$4:$A13787,$A13787,$G$4:$G13787,"Ativo")=1,1,0))</f>
        <v/>
      </c>
      <c r="BC13787" t="str">
        <f>IF(OR($A13787="",$G13787&lt;&gt;"Ativo"),"",IF(COUNTIFS($A$4:$A13787,$A13787,$G$4:$G13787,"Ativo")=1,1,0))</f>
        <v/>
      </c>
    </row>
    <row r="13788" spans="1:55" x14ac:dyDescent="0.3">
      <c r="A13788" s="76"/>
      <c r="B13788" s="104"/>
      <c r="C13788" s="76"/>
      <c r="D13788" s="77"/>
      <c r="E13788" s="12"/>
      <c r="F13788" s="78"/>
      <c r="G13788" s="77"/>
      <c r="H13788" s="79"/>
      <c r="BA13788" s="5" t="str">
        <f t="shared" si="215"/>
        <v/>
      </c>
      <c r="BB13788" s="5" t="str">
        <f>IF(OR($E13788="",$G13788&lt;&gt;"Ativo"),"",IF(COUNTIFS($E$4:$E13788,$E13788,$A$4:$A13788,$A13788,$G$4:$G13788,"Ativo")=1,1,0))</f>
        <v/>
      </c>
      <c r="BC13788" t="str">
        <f>IF(OR($A13788="",$G13788&lt;&gt;"Ativo"),"",IF(COUNTIFS($A$4:$A13788,$A13788,$G$4:$G13788,"Ativo")=1,1,0))</f>
        <v/>
      </c>
    </row>
    <row r="13789" spans="1:55" x14ac:dyDescent="0.3">
      <c r="A13789" s="76"/>
      <c r="B13789" s="104"/>
      <c r="C13789" s="76"/>
      <c r="D13789" s="77"/>
      <c r="E13789" s="12"/>
      <c r="F13789" s="78"/>
      <c r="G13789" s="77"/>
      <c r="H13789" s="79"/>
      <c r="BA13789" s="5" t="str">
        <f t="shared" si="215"/>
        <v/>
      </c>
      <c r="BB13789" s="5" t="str">
        <f>IF(OR($E13789="",$G13789&lt;&gt;"Ativo"),"",IF(COUNTIFS($E$4:$E13789,$E13789,$A$4:$A13789,$A13789,$G$4:$G13789,"Ativo")=1,1,0))</f>
        <v/>
      </c>
      <c r="BC13789" t="str">
        <f>IF(OR($A13789="",$G13789&lt;&gt;"Ativo"),"",IF(COUNTIFS($A$4:$A13789,$A13789,$G$4:$G13789,"Ativo")=1,1,0))</f>
        <v/>
      </c>
    </row>
    <row r="13790" spans="1:55" x14ac:dyDescent="0.3">
      <c r="A13790" s="76"/>
      <c r="B13790" s="104"/>
      <c r="C13790" s="76"/>
      <c r="D13790" s="77"/>
      <c r="E13790" s="12"/>
      <c r="F13790" s="78"/>
      <c r="G13790" s="77"/>
      <c r="H13790" s="79"/>
      <c r="BA13790" s="5" t="str">
        <f t="shared" si="215"/>
        <v/>
      </c>
      <c r="BB13790" s="5" t="str">
        <f>IF(OR($E13790="",$G13790&lt;&gt;"Ativo"),"",IF(COUNTIFS($E$4:$E13790,$E13790,$A$4:$A13790,$A13790,$G$4:$G13790,"Ativo")=1,1,0))</f>
        <v/>
      </c>
      <c r="BC13790" t="str">
        <f>IF(OR($A13790="",$G13790&lt;&gt;"Ativo"),"",IF(COUNTIFS($A$4:$A13790,$A13790,$G$4:$G13790,"Ativo")=1,1,0))</f>
        <v/>
      </c>
    </row>
    <row r="13791" spans="1:55" x14ac:dyDescent="0.3">
      <c r="A13791" s="76"/>
      <c r="B13791" s="104"/>
      <c r="C13791" s="76"/>
      <c r="D13791" s="77"/>
      <c r="E13791" s="12"/>
      <c r="F13791" s="78"/>
      <c r="G13791" s="77"/>
      <c r="H13791" s="79"/>
      <c r="BA13791" s="5" t="str">
        <f t="shared" si="215"/>
        <v/>
      </c>
      <c r="BB13791" s="5" t="str">
        <f>IF(OR($E13791="",$G13791&lt;&gt;"Ativo"),"",IF(COUNTIFS($E$4:$E13791,$E13791,$A$4:$A13791,$A13791,$G$4:$G13791,"Ativo")=1,1,0))</f>
        <v/>
      </c>
      <c r="BC13791" t="str">
        <f>IF(OR($A13791="",$G13791&lt;&gt;"Ativo"),"",IF(COUNTIFS($A$4:$A13791,$A13791,$G$4:$G13791,"Ativo")=1,1,0))</f>
        <v/>
      </c>
    </row>
    <row r="13792" spans="1:55" x14ac:dyDescent="0.3">
      <c r="A13792" s="76"/>
      <c r="B13792" s="104"/>
      <c r="C13792" s="76"/>
      <c r="D13792" s="77"/>
      <c r="E13792" s="12"/>
      <c r="F13792" s="78"/>
      <c r="G13792" s="77"/>
      <c r="H13792" s="79"/>
      <c r="BA13792" s="5" t="str">
        <f t="shared" si="215"/>
        <v/>
      </c>
      <c r="BB13792" s="5" t="str">
        <f>IF(OR($E13792="",$G13792&lt;&gt;"Ativo"),"",IF(COUNTIFS($E$4:$E13792,$E13792,$A$4:$A13792,$A13792,$G$4:$G13792,"Ativo")=1,1,0))</f>
        <v/>
      </c>
      <c r="BC13792" t="str">
        <f>IF(OR($A13792="",$G13792&lt;&gt;"Ativo"),"",IF(COUNTIFS($A$4:$A13792,$A13792,$G$4:$G13792,"Ativo")=1,1,0))</f>
        <v/>
      </c>
    </row>
    <row r="13793" spans="1:55" x14ac:dyDescent="0.3">
      <c r="A13793" s="76"/>
      <c r="B13793" s="104"/>
      <c r="C13793" s="76"/>
      <c r="D13793" s="77"/>
      <c r="E13793" s="12"/>
      <c r="F13793" s="78"/>
      <c r="G13793" s="77"/>
      <c r="H13793" s="79"/>
      <c r="BA13793" s="5" t="str">
        <f t="shared" si="215"/>
        <v/>
      </c>
      <c r="BB13793" s="5" t="str">
        <f>IF(OR($E13793="",$G13793&lt;&gt;"Ativo"),"",IF(COUNTIFS($E$4:$E13793,$E13793,$A$4:$A13793,$A13793,$G$4:$G13793,"Ativo")=1,1,0))</f>
        <v/>
      </c>
      <c r="BC13793" t="str">
        <f>IF(OR($A13793="",$G13793&lt;&gt;"Ativo"),"",IF(COUNTIFS($A$4:$A13793,$A13793,$G$4:$G13793,"Ativo")=1,1,0))</f>
        <v/>
      </c>
    </row>
    <row r="13794" spans="1:55" x14ac:dyDescent="0.3">
      <c r="A13794" s="76"/>
      <c r="B13794" s="104"/>
      <c r="C13794" s="76"/>
      <c r="D13794" s="77"/>
      <c r="E13794" s="12"/>
      <c r="F13794" s="78"/>
      <c r="G13794" s="77"/>
      <c r="H13794" s="79"/>
      <c r="BA13794" s="5" t="str">
        <f t="shared" si="215"/>
        <v/>
      </c>
      <c r="BB13794" s="5" t="str">
        <f>IF(OR($E13794="",$G13794&lt;&gt;"Ativo"),"",IF(COUNTIFS($E$4:$E13794,$E13794,$A$4:$A13794,$A13794,$G$4:$G13794,"Ativo")=1,1,0))</f>
        <v/>
      </c>
      <c r="BC13794" t="str">
        <f>IF(OR($A13794="",$G13794&lt;&gt;"Ativo"),"",IF(COUNTIFS($A$4:$A13794,$A13794,$G$4:$G13794,"Ativo")=1,1,0))</f>
        <v/>
      </c>
    </row>
    <row r="13795" spans="1:55" x14ac:dyDescent="0.3">
      <c r="A13795" s="76"/>
      <c r="B13795" s="104"/>
      <c r="C13795" s="76"/>
      <c r="D13795" s="77"/>
      <c r="E13795" s="12"/>
      <c r="F13795" s="78"/>
      <c r="G13795" s="77"/>
      <c r="H13795" s="79"/>
      <c r="BA13795" s="5" t="str">
        <f t="shared" si="215"/>
        <v/>
      </c>
      <c r="BB13795" s="5" t="str">
        <f>IF(OR($E13795="",$G13795&lt;&gt;"Ativo"),"",IF(COUNTIFS($E$4:$E13795,$E13795,$A$4:$A13795,$A13795,$G$4:$G13795,"Ativo")=1,1,0))</f>
        <v/>
      </c>
      <c r="BC13795" t="str">
        <f>IF(OR($A13795="",$G13795&lt;&gt;"Ativo"),"",IF(COUNTIFS($A$4:$A13795,$A13795,$G$4:$G13795,"Ativo")=1,1,0))</f>
        <v/>
      </c>
    </row>
    <row r="13796" spans="1:55" x14ac:dyDescent="0.3">
      <c r="A13796" s="76"/>
      <c r="B13796" s="104"/>
      <c r="C13796" s="76"/>
      <c r="D13796" s="77"/>
      <c r="E13796" s="12"/>
      <c r="F13796" s="78"/>
      <c r="G13796" s="77"/>
      <c r="H13796" s="79"/>
      <c r="BA13796" s="5" t="str">
        <f t="shared" si="215"/>
        <v/>
      </c>
      <c r="BB13796" s="5" t="str">
        <f>IF(OR($E13796="",$G13796&lt;&gt;"Ativo"),"",IF(COUNTIFS($E$4:$E13796,$E13796,$A$4:$A13796,$A13796,$G$4:$G13796,"Ativo")=1,1,0))</f>
        <v/>
      </c>
      <c r="BC13796" t="str">
        <f>IF(OR($A13796="",$G13796&lt;&gt;"Ativo"),"",IF(COUNTIFS($A$4:$A13796,$A13796,$G$4:$G13796,"Ativo")=1,1,0))</f>
        <v/>
      </c>
    </row>
    <row r="13797" spans="1:55" x14ac:dyDescent="0.3">
      <c r="A13797" s="76"/>
      <c r="B13797" s="104"/>
      <c r="C13797" s="76"/>
      <c r="D13797" s="77"/>
      <c r="E13797" s="12"/>
      <c r="F13797" s="78"/>
      <c r="G13797" s="77"/>
      <c r="H13797" s="79"/>
      <c r="BA13797" s="5" t="str">
        <f t="shared" si="215"/>
        <v/>
      </c>
      <c r="BB13797" s="5" t="str">
        <f>IF(OR($E13797="",$G13797&lt;&gt;"Ativo"),"",IF(COUNTIFS($E$4:$E13797,$E13797,$A$4:$A13797,$A13797,$G$4:$G13797,"Ativo")=1,1,0))</f>
        <v/>
      </c>
      <c r="BC13797" t="str">
        <f>IF(OR($A13797="",$G13797&lt;&gt;"Ativo"),"",IF(COUNTIFS($A$4:$A13797,$A13797,$G$4:$G13797,"Ativo")=1,1,0))</f>
        <v/>
      </c>
    </row>
    <row r="13798" spans="1:55" x14ac:dyDescent="0.3">
      <c r="A13798" s="76"/>
      <c r="B13798" s="104"/>
      <c r="C13798" s="76"/>
      <c r="D13798" s="77"/>
      <c r="E13798" s="12"/>
      <c r="F13798" s="78"/>
      <c r="G13798" s="77"/>
      <c r="H13798" s="79"/>
      <c r="BA13798" s="5" t="str">
        <f t="shared" si="215"/>
        <v/>
      </c>
      <c r="BB13798" s="5" t="str">
        <f>IF(OR($E13798="",$G13798&lt;&gt;"Ativo"),"",IF(COUNTIFS($E$4:$E13798,$E13798,$A$4:$A13798,$A13798,$G$4:$G13798,"Ativo")=1,1,0))</f>
        <v/>
      </c>
      <c r="BC13798" t="str">
        <f>IF(OR($A13798="",$G13798&lt;&gt;"Ativo"),"",IF(COUNTIFS($A$4:$A13798,$A13798,$G$4:$G13798,"Ativo")=1,1,0))</f>
        <v/>
      </c>
    </row>
    <row r="13799" spans="1:55" x14ac:dyDescent="0.3">
      <c r="A13799" s="76"/>
      <c r="B13799" s="104"/>
      <c r="C13799" s="76"/>
      <c r="D13799" s="77"/>
      <c r="E13799" s="12"/>
      <c r="F13799" s="78"/>
      <c r="G13799" s="77"/>
      <c r="H13799" s="79"/>
      <c r="BA13799" s="5" t="str">
        <f t="shared" si="215"/>
        <v/>
      </c>
      <c r="BB13799" s="5" t="str">
        <f>IF(OR($E13799="",$G13799&lt;&gt;"Ativo"),"",IF(COUNTIFS($E$4:$E13799,$E13799,$A$4:$A13799,$A13799,$G$4:$G13799,"Ativo")=1,1,0))</f>
        <v/>
      </c>
      <c r="BC13799" t="str">
        <f>IF(OR($A13799="",$G13799&lt;&gt;"Ativo"),"",IF(COUNTIFS($A$4:$A13799,$A13799,$G$4:$G13799,"Ativo")=1,1,0))</f>
        <v/>
      </c>
    </row>
    <row r="13800" spans="1:55" x14ac:dyDescent="0.3">
      <c r="A13800" s="76"/>
      <c r="B13800" s="104"/>
      <c r="C13800" s="76"/>
      <c r="D13800" s="77"/>
      <c r="E13800" s="12"/>
      <c r="F13800" s="78"/>
      <c r="G13800" s="77"/>
      <c r="H13800" s="79"/>
      <c r="BA13800" s="5" t="str">
        <f t="shared" si="215"/>
        <v/>
      </c>
      <c r="BB13800" s="5" t="str">
        <f>IF(OR($E13800="",$G13800&lt;&gt;"Ativo"),"",IF(COUNTIFS($E$4:$E13800,$E13800,$A$4:$A13800,$A13800,$G$4:$G13800,"Ativo")=1,1,0))</f>
        <v/>
      </c>
      <c r="BC13800" t="str">
        <f>IF(OR($A13800="",$G13800&lt;&gt;"Ativo"),"",IF(COUNTIFS($A$4:$A13800,$A13800,$G$4:$G13800,"Ativo")=1,1,0))</f>
        <v/>
      </c>
    </row>
    <row r="13801" spans="1:55" x14ac:dyDescent="0.3">
      <c r="A13801" s="76"/>
      <c r="B13801" s="104"/>
      <c r="C13801" s="76"/>
      <c r="D13801" s="77"/>
      <c r="E13801" s="12"/>
      <c r="F13801" s="78"/>
      <c r="G13801" s="77"/>
      <c r="H13801" s="79"/>
      <c r="BA13801" s="5" t="str">
        <f t="shared" si="215"/>
        <v/>
      </c>
      <c r="BB13801" s="5" t="str">
        <f>IF(OR($E13801="",$G13801&lt;&gt;"Ativo"),"",IF(COUNTIFS($E$4:$E13801,$E13801,$A$4:$A13801,$A13801,$G$4:$G13801,"Ativo")=1,1,0))</f>
        <v/>
      </c>
      <c r="BC13801" t="str">
        <f>IF(OR($A13801="",$G13801&lt;&gt;"Ativo"),"",IF(COUNTIFS($A$4:$A13801,$A13801,$G$4:$G13801,"Ativo")=1,1,0))</f>
        <v/>
      </c>
    </row>
    <row r="13802" spans="1:55" x14ac:dyDescent="0.3">
      <c r="A13802" s="76"/>
      <c r="B13802" s="104"/>
      <c r="C13802" s="76"/>
      <c r="D13802" s="77"/>
      <c r="E13802" s="12"/>
      <c r="F13802" s="78"/>
      <c r="G13802" s="77"/>
      <c r="H13802" s="79"/>
      <c r="BA13802" s="5" t="str">
        <f t="shared" si="215"/>
        <v/>
      </c>
      <c r="BB13802" s="5" t="str">
        <f>IF(OR($E13802="",$G13802&lt;&gt;"Ativo"),"",IF(COUNTIFS($E$4:$E13802,$E13802,$A$4:$A13802,$A13802,$G$4:$G13802,"Ativo")=1,1,0))</f>
        <v/>
      </c>
      <c r="BC13802" t="str">
        <f>IF(OR($A13802="",$G13802&lt;&gt;"Ativo"),"",IF(COUNTIFS($A$4:$A13802,$A13802,$G$4:$G13802,"Ativo")=1,1,0))</f>
        <v/>
      </c>
    </row>
    <row r="13803" spans="1:55" x14ac:dyDescent="0.3">
      <c r="A13803" s="76"/>
      <c r="B13803" s="104"/>
      <c r="C13803" s="76"/>
      <c r="D13803" s="77"/>
      <c r="E13803" s="12"/>
      <c r="F13803" s="78"/>
      <c r="G13803" s="77"/>
      <c r="H13803" s="79"/>
      <c r="BA13803" s="5" t="str">
        <f t="shared" si="215"/>
        <v/>
      </c>
      <c r="BB13803" s="5" t="str">
        <f>IF(OR($E13803="",$G13803&lt;&gt;"Ativo"),"",IF(COUNTIFS($E$4:$E13803,$E13803,$A$4:$A13803,$A13803,$G$4:$G13803,"Ativo")=1,1,0))</f>
        <v/>
      </c>
      <c r="BC13803" t="str">
        <f>IF(OR($A13803="",$G13803&lt;&gt;"Ativo"),"",IF(COUNTIFS($A$4:$A13803,$A13803,$G$4:$G13803,"Ativo")=1,1,0))</f>
        <v/>
      </c>
    </row>
    <row r="13804" spans="1:55" x14ac:dyDescent="0.3">
      <c r="A13804" s="76"/>
      <c r="B13804" s="104"/>
      <c r="C13804" s="76"/>
      <c r="D13804" s="77"/>
      <c r="E13804" s="12"/>
      <c r="F13804" s="78"/>
      <c r="G13804" s="77"/>
      <c r="H13804" s="79"/>
      <c r="BA13804" s="5" t="str">
        <f t="shared" si="215"/>
        <v/>
      </c>
      <c r="BB13804" s="5" t="str">
        <f>IF(OR($E13804="",$G13804&lt;&gt;"Ativo"),"",IF(COUNTIFS($E$4:$E13804,$E13804,$A$4:$A13804,$A13804,$G$4:$G13804,"Ativo")=1,1,0))</f>
        <v/>
      </c>
      <c r="BC13804" t="str">
        <f>IF(OR($A13804="",$G13804&lt;&gt;"Ativo"),"",IF(COUNTIFS($A$4:$A13804,$A13804,$G$4:$G13804,"Ativo")=1,1,0))</f>
        <v/>
      </c>
    </row>
    <row r="13805" spans="1:55" x14ac:dyDescent="0.3">
      <c r="A13805" s="76"/>
      <c r="B13805" s="104"/>
      <c r="C13805" s="76"/>
      <c r="D13805" s="77"/>
      <c r="E13805" s="12"/>
      <c r="F13805" s="78"/>
      <c r="G13805" s="77"/>
      <c r="H13805" s="79"/>
      <c r="BA13805" s="5" t="str">
        <f t="shared" si="215"/>
        <v/>
      </c>
      <c r="BB13805" s="5" t="str">
        <f>IF(OR($E13805="",$G13805&lt;&gt;"Ativo"),"",IF(COUNTIFS($E$4:$E13805,$E13805,$A$4:$A13805,$A13805,$G$4:$G13805,"Ativo")=1,1,0))</f>
        <v/>
      </c>
      <c r="BC13805" t="str">
        <f>IF(OR($A13805="",$G13805&lt;&gt;"Ativo"),"",IF(COUNTIFS($A$4:$A13805,$A13805,$G$4:$G13805,"Ativo")=1,1,0))</f>
        <v/>
      </c>
    </row>
    <row r="13806" spans="1:55" x14ac:dyDescent="0.3">
      <c r="A13806" s="76"/>
      <c r="B13806" s="104"/>
      <c r="C13806" s="76"/>
      <c r="D13806" s="77"/>
      <c r="E13806" s="12"/>
      <c r="F13806" s="78"/>
      <c r="G13806" s="77"/>
      <c r="H13806" s="79"/>
      <c r="BA13806" s="5" t="str">
        <f t="shared" si="215"/>
        <v/>
      </c>
      <c r="BB13806" s="5" t="str">
        <f>IF(OR($E13806="",$G13806&lt;&gt;"Ativo"),"",IF(COUNTIFS($E$4:$E13806,$E13806,$A$4:$A13806,$A13806,$G$4:$G13806,"Ativo")=1,1,0))</f>
        <v/>
      </c>
      <c r="BC13806" t="str">
        <f>IF(OR($A13806="",$G13806&lt;&gt;"Ativo"),"",IF(COUNTIFS($A$4:$A13806,$A13806,$G$4:$G13806,"Ativo")=1,1,0))</f>
        <v/>
      </c>
    </row>
    <row r="13807" spans="1:55" x14ac:dyDescent="0.3">
      <c r="A13807" s="76"/>
      <c r="B13807" s="104"/>
      <c r="C13807" s="76"/>
      <c r="D13807" s="77"/>
      <c r="E13807" s="12"/>
      <c r="F13807" s="78"/>
      <c r="G13807" s="77"/>
      <c r="H13807" s="79"/>
      <c r="BA13807" s="5" t="str">
        <f t="shared" si="215"/>
        <v/>
      </c>
      <c r="BB13807" s="5" t="str">
        <f>IF(OR($E13807="",$G13807&lt;&gt;"Ativo"),"",IF(COUNTIFS($E$4:$E13807,$E13807,$A$4:$A13807,$A13807,$G$4:$G13807,"Ativo")=1,1,0))</f>
        <v/>
      </c>
      <c r="BC13807" t="str">
        <f>IF(OR($A13807="",$G13807&lt;&gt;"Ativo"),"",IF(COUNTIFS($A$4:$A13807,$A13807,$G$4:$G13807,"Ativo")=1,1,0))</f>
        <v/>
      </c>
    </row>
    <row r="13808" spans="1:55" x14ac:dyDescent="0.3">
      <c r="A13808" s="76"/>
      <c r="B13808" s="104"/>
      <c r="C13808" s="76"/>
      <c r="D13808" s="77"/>
      <c r="E13808" s="12"/>
      <c r="F13808" s="78"/>
      <c r="G13808" s="77"/>
      <c r="H13808" s="79"/>
      <c r="BA13808" s="5" t="str">
        <f t="shared" si="215"/>
        <v/>
      </c>
      <c r="BB13808" s="5" t="str">
        <f>IF(OR($E13808="",$G13808&lt;&gt;"Ativo"),"",IF(COUNTIFS($E$4:$E13808,$E13808,$A$4:$A13808,$A13808,$G$4:$G13808,"Ativo")=1,1,0))</f>
        <v/>
      </c>
      <c r="BC13808" t="str">
        <f>IF(OR($A13808="",$G13808&lt;&gt;"Ativo"),"",IF(COUNTIFS($A$4:$A13808,$A13808,$G$4:$G13808,"Ativo")=1,1,0))</f>
        <v/>
      </c>
    </row>
    <row r="13809" spans="1:55" x14ac:dyDescent="0.3">
      <c r="A13809" s="76"/>
      <c r="B13809" s="104"/>
      <c r="C13809" s="76"/>
      <c r="D13809" s="77"/>
      <c r="E13809" s="12"/>
      <c r="F13809" s="78"/>
      <c r="G13809" s="77"/>
      <c r="H13809" s="79"/>
      <c r="BA13809" s="5" t="str">
        <f t="shared" si="215"/>
        <v/>
      </c>
      <c r="BB13809" s="5" t="str">
        <f>IF(OR($E13809="",$G13809&lt;&gt;"Ativo"),"",IF(COUNTIFS($E$4:$E13809,$E13809,$A$4:$A13809,$A13809,$G$4:$G13809,"Ativo")=1,1,0))</f>
        <v/>
      </c>
      <c r="BC13809" t="str">
        <f>IF(OR($A13809="",$G13809&lt;&gt;"Ativo"),"",IF(COUNTIFS($A$4:$A13809,$A13809,$G$4:$G13809,"Ativo")=1,1,0))</f>
        <v/>
      </c>
    </row>
    <row r="13810" spans="1:55" x14ac:dyDescent="0.3">
      <c r="A13810" s="76"/>
      <c r="B13810" s="104"/>
      <c r="C13810" s="76"/>
      <c r="D13810" s="77"/>
      <c r="E13810" s="12"/>
      <c r="F13810" s="78"/>
      <c r="G13810" s="77"/>
      <c r="H13810" s="79"/>
      <c r="BA13810" s="5" t="str">
        <f t="shared" si="215"/>
        <v/>
      </c>
      <c r="BB13810" s="5" t="str">
        <f>IF(OR($E13810="",$G13810&lt;&gt;"Ativo"),"",IF(COUNTIFS($E$4:$E13810,$E13810,$A$4:$A13810,$A13810,$G$4:$G13810,"Ativo")=1,1,0))</f>
        <v/>
      </c>
      <c r="BC13810" t="str">
        <f>IF(OR($A13810="",$G13810&lt;&gt;"Ativo"),"",IF(COUNTIFS($A$4:$A13810,$A13810,$G$4:$G13810,"Ativo")=1,1,0))</f>
        <v/>
      </c>
    </row>
    <row r="13811" spans="1:55" x14ac:dyDescent="0.3">
      <c r="A13811" s="76"/>
      <c r="B13811" s="104"/>
      <c r="C13811" s="76"/>
      <c r="D13811" s="77"/>
      <c r="E13811" s="12"/>
      <c r="F13811" s="78"/>
      <c r="G13811" s="77"/>
      <c r="H13811" s="79"/>
      <c r="BA13811" s="5" t="str">
        <f t="shared" si="215"/>
        <v/>
      </c>
      <c r="BB13811" s="5" t="str">
        <f>IF(OR($E13811="",$G13811&lt;&gt;"Ativo"),"",IF(COUNTIFS($E$4:$E13811,$E13811,$A$4:$A13811,$A13811,$G$4:$G13811,"Ativo")=1,1,0))</f>
        <v/>
      </c>
      <c r="BC13811" t="str">
        <f>IF(OR($A13811="",$G13811&lt;&gt;"Ativo"),"",IF(COUNTIFS($A$4:$A13811,$A13811,$G$4:$G13811,"Ativo")=1,1,0))</f>
        <v/>
      </c>
    </row>
    <row r="13812" spans="1:55" x14ac:dyDescent="0.3">
      <c r="A13812" s="76"/>
      <c r="B13812" s="104"/>
      <c r="C13812" s="76"/>
      <c r="D13812" s="77"/>
      <c r="E13812" s="12"/>
      <c r="F13812" s="78"/>
      <c r="G13812" s="77"/>
      <c r="H13812" s="79"/>
      <c r="BA13812" s="5" t="str">
        <f t="shared" si="215"/>
        <v/>
      </c>
      <c r="BB13812" s="5" t="str">
        <f>IF(OR($E13812="",$G13812&lt;&gt;"Ativo"),"",IF(COUNTIFS($E$4:$E13812,$E13812,$A$4:$A13812,$A13812,$G$4:$G13812,"Ativo")=1,1,0))</f>
        <v/>
      </c>
      <c r="BC13812" t="str">
        <f>IF(OR($A13812="",$G13812&lt;&gt;"Ativo"),"",IF(COUNTIFS($A$4:$A13812,$A13812,$G$4:$G13812,"Ativo")=1,1,0))</f>
        <v/>
      </c>
    </row>
    <row r="13813" spans="1:55" x14ac:dyDescent="0.3">
      <c r="A13813" s="76"/>
      <c r="B13813" s="104"/>
      <c r="C13813" s="76"/>
      <c r="D13813" s="77"/>
      <c r="E13813" s="12"/>
      <c r="F13813" s="78"/>
      <c r="G13813" s="77"/>
      <c r="H13813" s="79"/>
      <c r="BA13813" s="5" t="str">
        <f t="shared" si="215"/>
        <v/>
      </c>
      <c r="BB13813" s="5" t="str">
        <f>IF(OR($E13813="",$G13813&lt;&gt;"Ativo"),"",IF(COUNTIFS($E$4:$E13813,$E13813,$A$4:$A13813,$A13813,$G$4:$G13813,"Ativo")=1,1,0))</f>
        <v/>
      </c>
      <c r="BC13813" t="str">
        <f>IF(OR($A13813="",$G13813&lt;&gt;"Ativo"),"",IF(COUNTIFS($A$4:$A13813,$A13813,$G$4:$G13813,"Ativo")=1,1,0))</f>
        <v/>
      </c>
    </row>
    <row r="13814" spans="1:55" x14ac:dyDescent="0.3">
      <c r="A13814" s="76"/>
      <c r="B13814" s="104"/>
      <c r="C13814" s="76"/>
      <c r="D13814" s="77"/>
      <c r="E13814" s="12"/>
      <c r="F13814" s="78"/>
      <c r="G13814" s="77"/>
      <c r="H13814" s="79"/>
      <c r="BA13814" s="5" t="str">
        <f t="shared" si="215"/>
        <v/>
      </c>
      <c r="BB13814" s="5" t="str">
        <f>IF(OR($E13814="",$G13814&lt;&gt;"Ativo"),"",IF(COUNTIFS($E$4:$E13814,$E13814,$A$4:$A13814,$A13814,$G$4:$G13814,"Ativo")=1,1,0))</f>
        <v/>
      </c>
      <c r="BC13814" t="str">
        <f>IF(OR($A13814="",$G13814&lt;&gt;"Ativo"),"",IF(COUNTIFS($A$4:$A13814,$A13814,$G$4:$G13814,"Ativo")=1,1,0))</f>
        <v/>
      </c>
    </row>
    <row r="13815" spans="1:55" x14ac:dyDescent="0.3">
      <c r="A13815" s="76"/>
      <c r="B13815" s="104"/>
      <c r="C13815" s="76"/>
      <c r="D13815" s="77"/>
      <c r="E13815" s="12"/>
      <c r="F13815" s="78"/>
      <c r="G13815" s="77"/>
      <c r="H13815" s="79"/>
      <c r="BA13815" s="5" t="str">
        <f t="shared" si="215"/>
        <v/>
      </c>
      <c r="BB13815" s="5" t="str">
        <f>IF(OR($E13815="",$G13815&lt;&gt;"Ativo"),"",IF(COUNTIFS($E$4:$E13815,$E13815,$A$4:$A13815,$A13815,$G$4:$G13815,"Ativo")=1,1,0))</f>
        <v/>
      </c>
      <c r="BC13815" t="str">
        <f>IF(OR($A13815="",$G13815&lt;&gt;"Ativo"),"",IF(COUNTIFS($A$4:$A13815,$A13815,$G$4:$G13815,"Ativo")=1,1,0))</f>
        <v/>
      </c>
    </row>
    <row r="13816" spans="1:55" x14ac:dyDescent="0.3">
      <c r="A13816" s="76"/>
      <c r="B13816" s="104"/>
      <c r="C13816" s="76"/>
      <c r="D13816" s="77"/>
      <c r="E13816" s="12"/>
      <c r="F13816" s="78"/>
      <c r="G13816" s="77"/>
      <c r="H13816" s="79"/>
      <c r="BA13816" s="5" t="str">
        <f t="shared" si="215"/>
        <v/>
      </c>
      <c r="BB13816" s="5" t="str">
        <f>IF(OR($E13816="",$G13816&lt;&gt;"Ativo"),"",IF(COUNTIFS($E$4:$E13816,$E13816,$A$4:$A13816,$A13816,$G$4:$G13816,"Ativo")=1,1,0))</f>
        <v/>
      </c>
      <c r="BC13816" t="str">
        <f>IF(OR($A13816="",$G13816&lt;&gt;"Ativo"),"",IF(COUNTIFS($A$4:$A13816,$A13816,$G$4:$G13816,"Ativo")=1,1,0))</f>
        <v/>
      </c>
    </row>
    <row r="13817" spans="1:55" x14ac:dyDescent="0.3">
      <c r="A13817" s="76"/>
      <c r="B13817" s="104"/>
      <c r="C13817" s="76"/>
      <c r="D13817" s="77"/>
      <c r="E13817" s="12"/>
      <c r="F13817" s="78"/>
      <c r="G13817" s="77"/>
      <c r="H13817" s="79"/>
      <c r="BA13817" s="5" t="str">
        <f t="shared" si="215"/>
        <v/>
      </c>
      <c r="BB13817" s="5" t="str">
        <f>IF(OR($E13817="",$G13817&lt;&gt;"Ativo"),"",IF(COUNTIFS($E$4:$E13817,$E13817,$A$4:$A13817,$A13817,$G$4:$G13817,"Ativo")=1,1,0))</f>
        <v/>
      </c>
      <c r="BC13817" t="str">
        <f>IF(OR($A13817="",$G13817&lt;&gt;"Ativo"),"",IF(COUNTIFS($A$4:$A13817,$A13817,$G$4:$G13817,"Ativo")=1,1,0))</f>
        <v/>
      </c>
    </row>
    <row r="13818" spans="1:55" x14ac:dyDescent="0.3">
      <c r="A13818" s="76"/>
      <c r="B13818" s="104"/>
      <c r="C13818" s="76"/>
      <c r="D13818" s="77"/>
      <c r="E13818" s="12"/>
      <c r="F13818" s="78"/>
      <c r="G13818" s="77"/>
      <c r="H13818" s="79"/>
      <c r="BA13818" s="5" t="str">
        <f t="shared" si="215"/>
        <v/>
      </c>
      <c r="BB13818" s="5" t="str">
        <f>IF(OR($E13818="",$G13818&lt;&gt;"Ativo"),"",IF(COUNTIFS($E$4:$E13818,$E13818,$A$4:$A13818,$A13818,$G$4:$G13818,"Ativo")=1,1,0))</f>
        <v/>
      </c>
      <c r="BC13818" t="str">
        <f>IF(OR($A13818="",$G13818&lt;&gt;"Ativo"),"",IF(COUNTIFS($A$4:$A13818,$A13818,$G$4:$G13818,"Ativo")=1,1,0))</f>
        <v/>
      </c>
    </row>
    <row r="13819" spans="1:55" x14ac:dyDescent="0.3">
      <c r="A13819" s="76"/>
      <c r="B13819" s="104"/>
      <c r="C13819" s="76"/>
      <c r="D13819" s="77"/>
      <c r="E13819" s="12"/>
      <c r="F13819" s="78"/>
      <c r="G13819" s="77"/>
      <c r="H13819" s="79"/>
      <c r="BA13819" s="5" t="str">
        <f t="shared" si="215"/>
        <v/>
      </c>
      <c r="BB13819" s="5" t="str">
        <f>IF(OR($E13819="",$G13819&lt;&gt;"Ativo"),"",IF(COUNTIFS($E$4:$E13819,$E13819,$A$4:$A13819,$A13819,$G$4:$G13819,"Ativo")=1,1,0))</f>
        <v/>
      </c>
      <c r="BC13819" t="str">
        <f>IF(OR($A13819="",$G13819&lt;&gt;"Ativo"),"",IF(COUNTIFS($A$4:$A13819,$A13819,$G$4:$G13819,"Ativo")=1,1,0))</f>
        <v/>
      </c>
    </row>
    <row r="13820" spans="1:55" x14ac:dyDescent="0.3">
      <c r="A13820" s="76"/>
      <c r="B13820" s="104"/>
      <c r="C13820" s="76"/>
      <c r="D13820" s="77"/>
      <c r="E13820" s="12"/>
      <c r="F13820" s="78"/>
      <c r="G13820" s="77"/>
      <c r="H13820" s="79"/>
      <c r="BA13820" s="5" t="str">
        <f t="shared" si="215"/>
        <v/>
      </c>
      <c r="BB13820" s="5" t="str">
        <f>IF(OR($E13820="",$G13820&lt;&gt;"Ativo"),"",IF(COUNTIFS($E$4:$E13820,$E13820,$A$4:$A13820,$A13820,$G$4:$G13820,"Ativo")=1,1,0))</f>
        <v/>
      </c>
      <c r="BC13820" t="str">
        <f>IF(OR($A13820="",$G13820&lt;&gt;"Ativo"),"",IF(COUNTIFS($A$4:$A13820,$A13820,$G$4:$G13820,"Ativo")=1,1,0))</f>
        <v/>
      </c>
    </row>
    <row r="13821" spans="1:55" x14ac:dyDescent="0.3">
      <c r="A13821" s="76"/>
      <c r="B13821" s="104"/>
      <c r="C13821" s="76"/>
      <c r="D13821" s="77"/>
      <c r="E13821" s="12"/>
      <c r="F13821" s="78"/>
      <c r="G13821" s="77"/>
      <c r="H13821" s="79"/>
      <c r="BA13821" s="5" t="str">
        <f t="shared" si="215"/>
        <v/>
      </c>
      <c r="BB13821" s="5" t="str">
        <f>IF(OR($E13821="",$G13821&lt;&gt;"Ativo"),"",IF(COUNTIFS($E$4:$E13821,$E13821,$A$4:$A13821,$A13821,$G$4:$G13821,"Ativo")=1,1,0))</f>
        <v/>
      </c>
      <c r="BC13821" t="str">
        <f>IF(OR($A13821="",$G13821&lt;&gt;"Ativo"),"",IF(COUNTIFS($A$4:$A13821,$A13821,$G$4:$G13821,"Ativo")=1,1,0))</f>
        <v/>
      </c>
    </row>
    <row r="13822" spans="1:55" x14ac:dyDescent="0.3">
      <c r="A13822" s="76"/>
      <c r="B13822" s="104"/>
      <c r="C13822" s="76"/>
      <c r="D13822" s="77"/>
      <c r="E13822" s="12"/>
      <c r="F13822" s="78"/>
      <c r="G13822" s="77"/>
      <c r="H13822" s="79"/>
      <c r="BA13822" s="5" t="str">
        <f t="shared" si="215"/>
        <v/>
      </c>
      <c r="BB13822" s="5" t="str">
        <f>IF(OR($E13822="",$G13822&lt;&gt;"Ativo"),"",IF(COUNTIFS($E$4:$E13822,$E13822,$A$4:$A13822,$A13822,$G$4:$G13822,"Ativo")=1,1,0))</f>
        <v/>
      </c>
      <c r="BC13822" t="str">
        <f>IF(OR($A13822="",$G13822&lt;&gt;"Ativo"),"",IF(COUNTIFS($A$4:$A13822,$A13822,$G$4:$G13822,"Ativo")=1,1,0))</f>
        <v/>
      </c>
    </row>
    <row r="13823" spans="1:55" x14ac:dyDescent="0.3">
      <c r="A13823" s="76"/>
      <c r="B13823" s="104"/>
      <c r="C13823" s="76"/>
      <c r="D13823" s="77"/>
      <c r="E13823" s="12"/>
      <c r="F13823" s="78"/>
      <c r="G13823" s="77"/>
      <c r="H13823" s="79"/>
      <c r="BA13823" s="5" t="str">
        <f t="shared" si="215"/>
        <v/>
      </c>
      <c r="BB13823" s="5" t="str">
        <f>IF(OR($E13823="",$G13823&lt;&gt;"Ativo"),"",IF(COUNTIFS($E$4:$E13823,$E13823,$A$4:$A13823,$A13823,$G$4:$G13823,"Ativo")=1,1,0))</f>
        <v/>
      </c>
      <c r="BC13823" t="str">
        <f>IF(OR($A13823="",$G13823&lt;&gt;"Ativo"),"",IF(COUNTIFS($A$4:$A13823,$A13823,$G$4:$G13823,"Ativo")=1,1,0))</f>
        <v/>
      </c>
    </row>
    <row r="13824" spans="1:55" x14ac:dyDescent="0.3">
      <c r="A13824" s="76"/>
      <c r="B13824" s="104"/>
      <c r="C13824" s="76"/>
      <c r="D13824" s="77"/>
      <c r="E13824" s="12"/>
      <c r="F13824" s="78"/>
      <c r="G13824" s="77"/>
      <c r="H13824" s="79"/>
      <c r="BA13824" s="5" t="str">
        <f t="shared" si="215"/>
        <v/>
      </c>
      <c r="BB13824" s="5" t="str">
        <f>IF(OR($E13824="",$G13824&lt;&gt;"Ativo"),"",IF(COUNTIFS($E$4:$E13824,$E13824,$A$4:$A13824,$A13824,$G$4:$G13824,"Ativo")=1,1,0))</f>
        <v/>
      </c>
      <c r="BC13824" t="str">
        <f>IF(OR($A13824="",$G13824&lt;&gt;"Ativo"),"",IF(COUNTIFS($A$4:$A13824,$A13824,$G$4:$G13824,"Ativo")=1,1,0))</f>
        <v/>
      </c>
    </row>
    <row r="13825" spans="1:55" x14ac:dyDescent="0.3">
      <c r="A13825" s="76"/>
      <c r="B13825" s="104"/>
      <c r="C13825" s="76"/>
      <c r="D13825" s="77"/>
      <c r="E13825" s="12"/>
      <c r="F13825" s="78"/>
      <c r="G13825" s="77"/>
      <c r="H13825" s="79"/>
      <c r="BA13825" s="5" t="str">
        <f t="shared" si="215"/>
        <v/>
      </c>
      <c r="BB13825" s="5" t="str">
        <f>IF(OR($E13825="",$G13825&lt;&gt;"Ativo"),"",IF(COUNTIFS($E$4:$E13825,$E13825,$A$4:$A13825,$A13825,$G$4:$G13825,"Ativo")=1,1,0))</f>
        <v/>
      </c>
      <c r="BC13825" t="str">
        <f>IF(OR($A13825="",$G13825&lt;&gt;"Ativo"),"",IF(COUNTIFS($A$4:$A13825,$A13825,$G$4:$G13825,"Ativo")=1,1,0))</f>
        <v/>
      </c>
    </row>
    <row r="13826" spans="1:55" x14ac:dyDescent="0.3">
      <c r="A13826" s="76"/>
      <c r="B13826" s="104"/>
      <c r="C13826" s="76"/>
      <c r="D13826" s="77"/>
      <c r="E13826" s="12"/>
      <c r="F13826" s="78"/>
      <c r="G13826" s="77"/>
      <c r="H13826" s="79"/>
      <c r="BA13826" s="5" t="str">
        <f t="shared" si="215"/>
        <v/>
      </c>
      <c r="BB13826" s="5" t="str">
        <f>IF(OR($E13826="",$G13826&lt;&gt;"Ativo"),"",IF(COUNTIFS($E$4:$E13826,$E13826,$A$4:$A13826,$A13826,$G$4:$G13826,"Ativo")=1,1,0))</f>
        <v/>
      </c>
      <c r="BC13826" t="str">
        <f>IF(OR($A13826="",$G13826&lt;&gt;"Ativo"),"",IF(COUNTIFS($A$4:$A13826,$A13826,$G$4:$G13826,"Ativo")=1,1,0))</f>
        <v/>
      </c>
    </row>
    <row r="13827" spans="1:55" x14ac:dyDescent="0.3">
      <c r="A13827" s="76"/>
      <c r="B13827" s="104"/>
      <c r="C13827" s="76"/>
      <c r="D13827" s="77"/>
      <c r="E13827" s="12"/>
      <c r="F13827" s="78"/>
      <c r="G13827" s="77"/>
      <c r="H13827" s="79"/>
      <c r="BA13827" s="5" t="str">
        <f t="shared" si="215"/>
        <v/>
      </c>
      <c r="BB13827" s="5" t="str">
        <f>IF(OR($E13827="",$G13827&lt;&gt;"Ativo"),"",IF(COUNTIFS($E$4:$E13827,$E13827,$A$4:$A13827,$A13827,$G$4:$G13827,"Ativo")=1,1,0))</f>
        <v/>
      </c>
      <c r="BC13827" t="str">
        <f>IF(OR($A13827="",$G13827&lt;&gt;"Ativo"),"",IF(COUNTIFS($A$4:$A13827,$A13827,$G$4:$G13827,"Ativo")=1,1,0))</f>
        <v/>
      </c>
    </row>
    <row r="13828" spans="1:55" x14ac:dyDescent="0.3">
      <c r="A13828" s="76"/>
      <c r="B13828" s="104"/>
      <c r="C13828" s="76"/>
      <c r="D13828" s="77"/>
      <c r="E13828" s="12"/>
      <c r="F13828" s="78"/>
      <c r="G13828" s="77"/>
      <c r="H13828" s="79"/>
      <c r="BA13828" s="5" t="str">
        <f t="shared" ref="BA13828:BA13891" si="216">IF($D13828="","",MID($D13828,4,LEN($D13828)-5))</f>
        <v/>
      </c>
      <c r="BB13828" s="5" t="str">
        <f>IF(OR($E13828="",$G13828&lt;&gt;"Ativo"),"",IF(COUNTIFS($E$4:$E13828,$E13828,$A$4:$A13828,$A13828,$G$4:$G13828,"Ativo")=1,1,0))</f>
        <v/>
      </c>
      <c r="BC13828" t="str">
        <f>IF(OR($A13828="",$G13828&lt;&gt;"Ativo"),"",IF(COUNTIFS($A$4:$A13828,$A13828,$G$4:$G13828,"Ativo")=1,1,0))</f>
        <v/>
      </c>
    </row>
    <row r="13829" spans="1:55" x14ac:dyDescent="0.3">
      <c r="A13829" s="76"/>
      <c r="B13829" s="104"/>
      <c r="C13829" s="76"/>
      <c r="D13829" s="77"/>
      <c r="E13829" s="12"/>
      <c r="F13829" s="78"/>
      <c r="G13829" s="77"/>
      <c r="H13829" s="79"/>
      <c r="BA13829" s="5" t="str">
        <f t="shared" si="216"/>
        <v/>
      </c>
      <c r="BB13829" s="5" t="str">
        <f>IF(OR($E13829="",$G13829&lt;&gt;"Ativo"),"",IF(COUNTIFS($E$4:$E13829,$E13829,$A$4:$A13829,$A13829,$G$4:$G13829,"Ativo")=1,1,0))</f>
        <v/>
      </c>
      <c r="BC13829" t="str">
        <f>IF(OR($A13829="",$G13829&lt;&gt;"Ativo"),"",IF(COUNTIFS($A$4:$A13829,$A13829,$G$4:$G13829,"Ativo")=1,1,0))</f>
        <v/>
      </c>
    </row>
    <row r="13830" spans="1:55" x14ac:dyDescent="0.3">
      <c r="A13830" s="76"/>
      <c r="B13830" s="104"/>
      <c r="C13830" s="76"/>
      <c r="D13830" s="77"/>
      <c r="E13830" s="12"/>
      <c r="F13830" s="78"/>
      <c r="G13830" s="77"/>
      <c r="H13830" s="79"/>
      <c r="BA13830" s="5" t="str">
        <f t="shared" si="216"/>
        <v/>
      </c>
      <c r="BB13830" s="5" t="str">
        <f>IF(OR($E13830="",$G13830&lt;&gt;"Ativo"),"",IF(COUNTIFS($E$4:$E13830,$E13830,$A$4:$A13830,$A13830,$G$4:$G13830,"Ativo")=1,1,0))</f>
        <v/>
      </c>
      <c r="BC13830" t="str">
        <f>IF(OR($A13830="",$G13830&lt;&gt;"Ativo"),"",IF(COUNTIFS($A$4:$A13830,$A13830,$G$4:$G13830,"Ativo")=1,1,0))</f>
        <v/>
      </c>
    </row>
    <row r="13831" spans="1:55" x14ac:dyDescent="0.3">
      <c r="A13831" s="76"/>
      <c r="B13831" s="104"/>
      <c r="C13831" s="76"/>
      <c r="D13831" s="77"/>
      <c r="E13831" s="12"/>
      <c r="F13831" s="78"/>
      <c r="G13831" s="77"/>
      <c r="H13831" s="79"/>
      <c r="BA13831" s="5" t="str">
        <f t="shared" si="216"/>
        <v/>
      </c>
      <c r="BB13831" s="5" t="str">
        <f>IF(OR($E13831="",$G13831&lt;&gt;"Ativo"),"",IF(COUNTIFS($E$4:$E13831,$E13831,$A$4:$A13831,$A13831,$G$4:$G13831,"Ativo")=1,1,0))</f>
        <v/>
      </c>
      <c r="BC13831" t="str">
        <f>IF(OR($A13831="",$G13831&lt;&gt;"Ativo"),"",IF(COUNTIFS($A$4:$A13831,$A13831,$G$4:$G13831,"Ativo")=1,1,0))</f>
        <v/>
      </c>
    </row>
    <row r="13832" spans="1:55" x14ac:dyDescent="0.3">
      <c r="A13832" s="76"/>
      <c r="B13832" s="104"/>
      <c r="C13832" s="76"/>
      <c r="D13832" s="77"/>
      <c r="E13832" s="12"/>
      <c r="F13832" s="78"/>
      <c r="G13832" s="77"/>
      <c r="H13832" s="79"/>
      <c r="BA13832" s="5" t="str">
        <f t="shared" si="216"/>
        <v/>
      </c>
      <c r="BB13832" s="5" t="str">
        <f>IF(OR($E13832="",$G13832&lt;&gt;"Ativo"),"",IF(COUNTIFS($E$4:$E13832,$E13832,$A$4:$A13832,$A13832,$G$4:$G13832,"Ativo")=1,1,0))</f>
        <v/>
      </c>
      <c r="BC13832" t="str">
        <f>IF(OR($A13832="",$G13832&lt;&gt;"Ativo"),"",IF(COUNTIFS($A$4:$A13832,$A13832,$G$4:$G13832,"Ativo")=1,1,0))</f>
        <v/>
      </c>
    </row>
    <row r="13833" spans="1:55" x14ac:dyDescent="0.3">
      <c r="A13833" s="76"/>
      <c r="B13833" s="104"/>
      <c r="C13833" s="76"/>
      <c r="D13833" s="77"/>
      <c r="E13833" s="12"/>
      <c r="F13833" s="78"/>
      <c r="G13833" s="77"/>
      <c r="H13833" s="79"/>
      <c r="BA13833" s="5" t="str">
        <f t="shared" si="216"/>
        <v/>
      </c>
      <c r="BB13833" s="5" t="str">
        <f>IF(OR($E13833="",$G13833&lt;&gt;"Ativo"),"",IF(COUNTIFS($E$4:$E13833,$E13833,$A$4:$A13833,$A13833,$G$4:$G13833,"Ativo")=1,1,0))</f>
        <v/>
      </c>
      <c r="BC13833" t="str">
        <f>IF(OR($A13833="",$G13833&lt;&gt;"Ativo"),"",IF(COUNTIFS($A$4:$A13833,$A13833,$G$4:$G13833,"Ativo")=1,1,0))</f>
        <v/>
      </c>
    </row>
    <row r="13834" spans="1:55" x14ac:dyDescent="0.3">
      <c r="A13834" s="76"/>
      <c r="B13834" s="104"/>
      <c r="C13834" s="76"/>
      <c r="D13834" s="77"/>
      <c r="E13834" s="12"/>
      <c r="F13834" s="78"/>
      <c r="G13834" s="77"/>
      <c r="H13834" s="79"/>
      <c r="BA13834" s="5" t="str">
        <f t="shared" si="216"/>
        <v/>
      </c>
      <c r="BB13834" s="5" t="str">
        <f>IF(OR($E13834="",$G13834&lt;&gt;"Ativo"),"",IF(COUNTIFS($E$4:$E13834,$E13834,$A$4:$A13834,$A13834,$G$4:$G13834,"Ativo")=1,1,0))</f>
        <v/>
      </c>
      <c r="BC13834" t="str">
        <f>IF(OR($A13834="",$G13834&lt;&gt;"Ativo"),"",IF(COUNTIFS($A$4:$A13834,$A13834,$G$4:$G13834,"Ativo")=1,1,0))</f>
        <v/>
      </c>
    </row>
    <row r="13835" spans="1:55" x14ac:dyDescent="0.3">
      <c r="A13835" s="76"/>
      <c r="B13835" s="104"/>
      <c r="C13835" s="76"/>
      <c r="D13835" s="77"/>
      <c r="E13835" s="12"/>
      <c r="F13835" s="78"/>
      <c r="G13835" s="77"/>
      <c r="H13835" s="79"/>
      <c r="BA13835" s="5" t="str">
        <f t="shared" si="216"/>
        <v/>
      </c>
      <c r="BB13835" s="5" t="str">
        <f>IF(OR($E13835="",$G13835&lt;&gt;"Ativo"),"",IF(COUNTIFS($E$4:$E13835,$E13835,$A$4:$A13835,$A13835,$G$4:$G13835,"Ativo")=1,1,0))</f>
        <v/>
      </c>
      <c r="BC13835" t="str">
        <f>IF(OR($A13835="",$G13835&lt;&gt;"Ativo"),"",IF(COUNTIFS($A$4:$A13835,$A13835,$G$4:$G13835,"Ativo")=1,1,0))</f>
        <v/>
      </c>
    </row>
    <row r="13836" spans="1:55" x14ac:dyDescent="0.3">
      <c r="A13836" s="76"/>
      <c r="B13836" s="104"/>
      <c r="C13836" s="76"/>
      <c r="D13836" s="77"/>
      <c r="E13836" s="12"/>
      <c r="F13836" s="78"/>
      <c r="G13836" s="77"/>
      <c r="H13836" s="79"/>
      <c r="BA13836" s="5" t="str">
        <f t="shared" si="216"/>
        <v/>
      </c>
      <c r="BB13836" s="5" t="str">
        <f>IF(OR($E13836="",$G13836&lt;&gt;"Ativo"),"",IF(COUNTIFS($E$4:$E13836,$E13836,$A$4:$A13836,$A13836,$G$4:$G13836,"Ativo")=1,1,0))</f>
        <v/>
      </c>
      <c r="BC13836" t="str">
        <f>IF(OR($A13836="",$G13836&lt;&gt;"Ativo"),"",IF(COUNTIFS($A$4:$A13836,$A13836,$G$4:$G13836,"Ativo")=1,1,0))</f>
        <v/>
      </c>
    </row>
    <row r="13837" spans="1:55" x14ac:dyDescent="0.3">
      <c r="A13837" s="76"/>
      <c r="B13837" s="104"/>
      <c r="C13837" s="76"/>
      <c r="D13837" s="77"/>
      <c r="E13837" s="12"/>
      <c r="F13837" s="78"/>
      <c r="G13837" s="77"/>
      <c r="H13837" s="79"/>
      <c r="BA13837" s="5" t="str">
        <f t="shared" si="216"/>
        <v/>
      </c>
      <c r="BB13837" s="5" t="str">
        <f>IF(OR($E13837="",$G13837&lt;&gt;"Ativo"),"",IF(COUNTIFS($E$4:$E13837,$E13837,$A$4:$A13837,$A13837,$G$4:$G13837,"Ativo")=1,1,0))</f>
        <v/>
      </c>
      <c r="BC13837" t="str">
        <f>IF(OR($A13837="",$G13837&lt;&gt;"Ativo"),"",IF(COUNTIFS($A$4:$A13837,$A13837,$G$4:$G13837,"Ativo")=1,1,0))</f>
        <v/>
      </c>
    </row>
    <row r="13838" spans="1:55" x14ac:dyDescent="0.3">
      <c r="A13838" s="76"/>
      <c r="B13838" s="104"/>
      <c r="C13838" s="76"/>
      <c r="D13838" s="77"/>
      <c r="E13838" s="12"/>
      <c r="F13838" s="78"/>
      <c r="G13838" s="77"/>
      <c r="H13838" s="79"/>
      <c r="BA13838" s="5" t="str">
        <f t="shared" si="216"/>
        <v/>
      </c>
      <c r="BB13838" s="5" t="str">
        <f>IF(OR($E13838="",$G13838&lt;&gt;"Ativo"),"",IF(COUNTIFS($E$4:$E13838,$E13838,$A$4:$A13838,$A13838,$G$4:$G13838,"Ativo")=1,1,0))</f>
        <v/>
      </c>
      <c r="BC13838" t="str">
        <f>IF(OR($A13838="",$G13838&lt;&gt;"Ativo"),"",IF(COUNTIFS($A$4:$A13838,$A13838,$G$4:$G13838,"Ativo")=1,1,0))</f>
        <v/>
      </c>
    </row>
    <row r="13839" spans="1:55" x14ac:dyDescent="0.3">
      <c r="A13839" s="76"/>
      <c r="B13839" s="104"/>
      <c r="C13839" s="76"/>
      <c r="D13839" s="77"/>
      <c r="E13839" s="12"/>
      <c r="F13839" s="78"/>
      <c r="G13839" s="77"/>
      <c r="H13839" s="79"/>
      <c r="BA13839" s="5" t="str">
        <f t="shared" si="216"/>
        <v/>
      </c>
      <c r="BB13839" s="5" t="str">
        <f>IF(OR($E13839="",$G13839&lt;&gt;"Ativo"),"",IF(COUNTIFS($E$4:$E13839,$E13839,$A$4:$A13839,$A13839,$G$4:$G13839,"Ativo")=1,1,0))</f>
        <v/>
      </c>
      <c r="BC13839" t="str">
        <f>IF(OR($A13839="",$G13839&lt;&gt;"Ativo"),"",IF(COUNTIFS($A$4:$A13839,$A13839,$G$4:$G13839,"Ativo")=1,1,0))</f>
        <v/>
      </c>
    </row>
    <row r="13840" spans="1:55" x14ac:dyDescent="0.3">
      <c r="A13840" s="76"/>
      <c r="B13840" s="104"/>
      <c r="C13840" s="76"/>
      <c r="D13840" s="77"/>
      <c r="E13840" s="12"/>
      <c r="F13840" s="78"/>
      <c r="G13840" s="77"/>
      <c r="H13840" s="79"/>
      <c r="BA13840" s="5" t="str">
        <f t="shared" si="216"/>
        <v/>
      </c>
      <c r="BB13840" s="5" t="str">
        <f>IF(OR($E13840="",$G13840&lt;&gt;"Ativo"),"",IF(COUNTIFS($E$4:$E13840,$E13840,$A$4:$A13840,$A13840,$G$4:$G13840,"Ativo")=1,1,0))</f>
        <v/>
      </c>
      <c r="BC13840" t="str">
        <f>IF(OR($A13840="",$G13840&lt;&gt;"Ativo"),"",IF(COUNTIFS($A$4:$A13840,$A13840,$G$4:$G13840,"Ativo")=1,1,0))</f>
        <v/>
      </c>
    </row>
    <row r="13841" spans="1:55" x14ac:dyDescent="0.3">
      <c r="A13841" s="76"/>
      <c r="B13841" s="104"/>
      <c r="C13841" s="76"/>
      <c r="D13841" s="77"/>
      <c r="E13841" s="12"/>
      <c r="F13841" s="78"/>
      <c r="G13841" s="77"/>
      <c r="H13841" s="79"/>
      <c r="BA13841" s="5" t="str">
        <f t="shared" si="216"/>
        <v/>
      </c>
      <c r="BB13841" s="5" t="str">
        <f>IF(OR($E13841="",$G13841&lt;&gt;"Ativo"),"",IF(COUNTIFS($E$4:$E13841,$E13841,$A$4:$A13841,$A13841,$G$4:$G13841,"Ativo")=1,1,0))</f>
        <v/>
      </c>
      <c r="BC13841" t="str">
        <f>IF(OR($A13841="",$G13841&lt;&gt;"Ativo"),"",IF(COUNTIFS($A$4:$A13841,$A13841,$G$4:$G13841,"Ativo")=1,1,0))</f>
        <v/>
      </c>
    </row>
    <row r="13842" spans="1:55" x14ac:dyDescent="0.3">
      <c r="A13842" s="76"/>
      <c r="B13842" s="104"/>
      <c r="C13842" s="76"/>
      <c r="D13842" s="77"/>
      <c r="E13842" s="12"/>
      <c r="F13842" s="78"/>
      <c r="G13842" s="77"/>
      <c r="H13842" s="79"/>
      <c r="BA13842" s="5" t="str">
        <f t="shared" si="216"/>
        <v/>
      </c>
      <c r="BB13842" s="5" t="str">
        <f>IF(OR($E13842="",$G13842&lt;&gt;"Ativo"),"",IF(COUNTIFS($E$4:$E13842,$E13842,$A$4:$A13842,$A13842,$G$4:$G13842,"Ativo")=1,1,0))</f>
        <v/>
      </c>
      <c r="BC13842" t="str">
        <f>IF(OR($A13842="",$G13842&lt;&gt;"Ativo"),"",IF(COUNTIFS($A$4:$A13842,$A13842,$G$4:$G13842,"Ativo")=1,1,0))</f>
        <v/>
      </c>
    </row>
    <row r="13843" spans="1:55" x14ac:dyDescent="0.3">
      <c r="A13843" s="76"/>
      <c r="B13843" s="104"/>
      <c r="C13843" s="76"/>
      <c r="D13843" s="77"/>
      <c r="E13843" s="12"/>
      <c r="F13843" s="78"/>
      <c r="G13843" s="77"/>
      <c r="H13843" s="79"/>
      <c r="BA13843" s="5" t="str">
        <f t="shared" si="216"/>
        <v/>
      </c>
      <c r="BB13843" s="5" t="str">
        <f>IF(OR($E13843="",$G13843&lt;&gt;"Ativo"),"",IF(COUNTIFS($E$4:$E13843,$E13843,$A$4:$A13843,$A13843,$G$4:$G13843,"Ativo")=1,1,0))</f>
        <v/>
      </c>
      <c r="BC13843" t="str">
        <f>IF(OR($A13843="",$G13843&lt;&gt;"Ativo"),"",IF(COUNTIFS($A$4:$A13843,$A13843,$G$4:$G13843,"Ativo")=1,1,0))</f>
        <v/>
      </c>
    </row>
    <row r="13844" spans="1:55" x14ac:dyDescent="0.3">
      <c r="A13844" s="76"/>
      <c r="B13844" s="104"/>
      <c r="C13844" s="76"/>
      <c r="D13844" s="77"/>
      <c r="E13844" s="12"/>
      <c r="F13844" s="78"/>
      <c r="G13844" s="77"/>
      <c r="H13844" s="79"/>
      <c r="BA13844" s="5" t="str">
        <f t="shared" si="216"/>
        <v/>
      </c>
      <c r="BB13844" s="5" t="str">
        <f>IF(OR($E13844="",$G13844&lt;&gt;"Ativo"),"",IF(COUNTIFS($E$4:$E13844,$E13844,$A$4:$A13844,$A13844,$G$4:$G13844,"Ativo")=1,1,0))</f>
        <v/>
      </c>
      <c r="BC13844" t="str">
        <f>IF(OR($A13844="",$G13844&lt;&gt;"Ativo"),"",IF(COUNTIFS($A$4:$A13844,$A13844,$G$4:$G13844,"Ativo")=1,1,0))</f>
        <v/>
      </c>
    </row>
    <row r="13845" spans="1:55" x14ac:dyDescent="0.3">
      <c r="A13845" s="76"/>
      <c r="B13845" s="104"/>
      <c r="C13845" s="76"/>
      <c r="D13845" s="77"/>
      <c r="E13845" s="12"/>
      <c r="F13845" s="78"/>
      <c r="G13845" s="77"/>
      <c r="H13845" s="79"/>
      <c r="BA13845" s="5" t="str">
        <f t="shared" si="216"/>
        <v/>
      </c>
      <c r="BB13845" s="5" t="str">
        <f>IF(OR($E13845="",$G13845&lt;&gt;"Ativo"),"",IF(COUNTIFS($E$4:$E13845,$E13845,$A$4:$A13845,$A13845,$G$4:$G13845,"Ativo")=1,1,0))</f>
        <v/>
      </c>
      <c r="BC13845" t="str">
        <f>IF(OR($A13845="",$G13845&lt;&gt;"Ativo"),"",IF(COUNTIFS($A$4:$A13845,$A13845,$G$4:$G13845,"Ativo")=1,1,0))</f>
        <v/>
      </c>
    </row>
    <row r="13846" spans="1:55" x14ac:dyDescent="0.3">
      <c r="A13846" s="76"/>
      <c r="B13846" s="104"/>
      <c r="C13846" s="76"/>
      <c r="D13846" s="77"/>
      <c r="E13846" s="12"/>
      <c r="F13846" s="78"/>
      <c r="G13846" s="77"/>
      <c r="H13846" s="79"/>
      <c r="BA13846" s="5" t="str">
        <f t="shared" si="216"/>
        <v/>
      </c>
      <c r="BB13846" s="5" t="str">
        <f>IF(OR($E13846="",$G13846&lt;&gt;"Ativo"),"",IF(COUNTIFS($E$4:$E13846,$E13846,$A$4:$A13846,$A13846,$G$4:$G13846,"Ativo")=1,1,0))</f>
        <v/>
      </c>
      <c r="BC13846" t="str">
        <f>IF(OR($A13846="",$G13846&lt;&gt;"Ativo"),"",IF(COUNTIFS($A$4:$A13846,$A13846,$G$4:$G13846,"Ativo")=1,1,0))</f>
        <v/>
      </c>
    </row>
    <row r="13847" spans="1:55" x14ac:dyDescent="0.3">
      <c r="A13847" s="76"/>
      <c r="B13847" s="104"/>
      <c r="C13847" s="76"/>
      <c r="D13847" s="77"/>
      <c r="E13847" s="12"/>
      <c r="F13847" s="78"/>
      <c r="G13847" s="77"/>
      <c r="H13847" s="79"/>
      <c r="BA13847" s="5" t="str">
        <f t="shared" si="216"/>
        <v/>
      </c>
      <c r="BB13847" s="5" t="str">
        <f>IF(OR($E13847="",$G13847&lt;&gt;"Ativo"),"",IF(COUNTIFS($E$4:$E13847,$E13847,$A$4:$A13847,$A13847,$G$4:$G13847,"Ativo")=1,1,0))</f>
        <v/>
      </c>
      <c r="BC13847" t="str">
        <f>IF(OR($A13847="",$G13847&lt;&gt;"Ativo"),"",IF(COUNTIFS($A$4:$A13847,$A13847,$G$4:$G13847,"Ativo")=1,1,0))</f>
        <v/>
      </c>
    </row>
    <row r="13848" spans="1:55" x14ac:dyDescent="0.3">
      <c r="A13848" s="76"/>
      <c r="B13848" s="104"/>
      <c r="C13848" s="76"/>
      <c r="D13848" s="77"/>
      <c r="E13848" s="12"/>
      <c r="F13848" s="78"/>
      <c r="G13848" s="77"/>
      <c r="H13848" s="79"/>
      <c r="BA13848" s="5" t="str">
        <f t="shared" si="216"/>
        <v/>
      </c>
      <c r="BB13848" s="5" t="str">
        <f>IF(OR($E13848="",$G13848&lt;&gt;"Ativo"),"",IF(COUNTIFS($E$4:$E13848,$E13848,$A$4:$A13848,$A13848,$G$4:$G13848,"Ativo")=1,1,0))</f>
        <v/>
      </c>
      <c r="BC13848" t="str">
        <f>IF(OR($A13848="",$G13848&lt;&gt;"Ativo"),"",IF(COUNTIFS($A$4:$A13848,$A13848,$G$4:$G13848,"Ativo")=1,1,0))</f>
        <v/>
      </c>
    </row>
    <row r="13849" spans="1:55" x14ac:dyDescent="0.3">
      <c r="A13849" s="76"/>
      <c r="B13849" s="104"/>
      <c r="C13849" s="76"/>
      <c r="D13849" s="77"/>
      <c r="E13849" s="12"/>
      <c r="F13849" s="78"/>
      <c r="G13849" s="77"/>
      <c r="H13849" s="79"/>
      <c r="BA13849" s="5" t="str">
        <f t="shared" si="216"/>
        <v/>
      </c>
      <c r="BB13849" s="5" t="str">
        <f>IF(OR($E13849="",$G13849&lt;&gt;"Ativo"),"",IF(COUNTIFS($E$4:$E13849,$E13849,$A$4:$A13849,$A13849,$G$4:$G13849,"Ativo")=1,1,0))</f>
        <v/>
      </c>
      <c r="BC13849" t="str">
        <f>IF(OR($A13849="",$G13849&lt;&gt;"Ativo"),"",IF(COUNTIFS($A$4:$A13849,$A13849,$G$4:$G13849,"Ativo")=1,1,0))</f>
        <v/>
      </c>
    </row>
    <row r="13850" spans="1:55" x14ac:dyDescent="0.3">
      <c r="A13850" s="76"/>
      <c r="B13850" s="104"/>
      <c r="C13850" s="76"/>
      <c r="D13850" s="77"/>
      <c r="E13850" s="12"/>
      <c r="F13850" s="78"/>
      <c r="G13850" s="77"/>
      <c r="H13850" s="79"/>
      <c r="BA13850" s="5" t="str">
        <f t="shared" si="216"/>
        <v/>
      </c>
      <c r="BB13850" s="5" t="str">
        <f>IF(OR($E13850="",$G13850&lt;&gt;"Ativo"),"",IF(COUNTIFS($E$4:$E13850,$E13850,$A$4:$A13850,$A13850,$G$4:$G13850,"Ativo")=1,1,0))</f>
        <v/>
      </c>
      <c r="BC13850" t="str">
        <f>IF(OR($A13850="",$G13850&lt;&gt;"Ativo"),"",IF(COUNTIFS($A$4:$A13850,$A13850,$G$4:$G13850,"Ativo")=1,1,0))</f>
        <v/>
      </c>
    </row>
    <row r="13851" spans="1:55" x14ac:dyDescent="0.3">
      <c r="A13851" s="76"/>
      <c r="B13851" s="104"/>
      <c r="C13851" s="76"/>
      <c r="D13851" s="77"/>
      <c r="E13851" s="12"/>
      <c r="F13851" s="78"/>
      <c r="G13851" s="77"/>
      <c r="H13851" s="79"/>
      <c r="BA13851" s="5" t="str">
        <f t="shared" si="216"/>
        <v/>
      </c>
      <c r="BB13851" s="5" t="str">
        <f>IF(OR($E13851="",$G13851&lt;&gt;"Ativo"),"",IF(COUNTIFS($E$4:$E13851,$E13851,$A$4:$A13851,$A13851,$G$4:$G13851,"Ativo")=1,1,0))</f>
        <v/>
      </c>
      <c r="BC13851" t="str">
        <f>IF(OR($A13851="",$G13851&lt;&gt;"Ativo"),"",IF(COUNTIFS($A$4:$A13851,$A13851,$G$4:$G13851,"Ativo")=1,1,0))</f>
        <v/>
      </c>
    </row>
    <row r="13852" spans="1:55" x14ac:dyDescent="0.3">
      <c r="A13852" s="76"/>
      <c r="B13852" s="104"/>
      <c r="C13852" s="76"/>
      <c r="D13852" s="77"/>
      <c r="E13852" s="12"/>
      <c r="F13852" s="78"/>
      <c r="G13852" s="77"/>
      <c r="H13852" s="79"/>
      <c r="BA13852" s="5" t="str">
        <f t="shared" si="216"/>
        <v/>
      </c>
      <c r="BB13852" s="5" t="str">
        <f>IF(OR($E13852="",$G13852&lt;&gt;"Ativo"),"",IF(COUNTIFS($E$4:$E13852,$E13852,$A$4:$A13852,$A13852,$G$4:$G13852,"Ativo")=1,1,0))</f>
        <v/>
      </c>
      <c r="BC13852" t="str">
        <f>IF(OR($A13852="",$G13852&lt;&gt;"Ativo"),"",IF(COUNTIFS($A$4:$A13852,$A13852,$G$4:$G13852,"Ativo")=1,1,0))</f>
        <v/>
      </c>
    </row>
    <row r="13853" spans="1:55" x14ac:dyDescent="0.3">
      <c r="A13853" s="76"/>
      <c r="B13853" s="104"/>
      <c r="C13853" s="76"/>
      <c r="D13853" s="77"/>
      <c r="E13853" s="12"/>
      <c r="F13853" s="78"/>
      <c r="G13853" s="77"/>
      <c r="H13853" s="79"/>
      <c r="BA13853" s="5" t="str">
        <f t="shared" si="216"/>
        <v/>
      </c>
      <c r="BB13853" s="5" t="str">
        <f>IF(OR($E13853="",$G13853&lt;&gt;"Ativo"),"",IF(COUNTIFS($E$4:$E13853,$E13853,$A$4:$A13853,$A13853,$G$4:$G13853,"Ativo")=1,1,0))</f>
        <v/>
      </c>
      <c r="BC13853" t="str">
        <f>IF(OR($A13853="",$G13853&lt;&gt;"Ativo"),"",IF(COUNTIFS($A$4:$A13853,$A13853,$G$4:$G13853,"Ativo")=1,1,0))</f>
        <v/>
      </c>
    </row>
    <row r="13854" spans="1:55" x14ac:dyDescent="0.3">
      <c r="A13854" s="76"/>
      <c r="B13854" s="104"/>
      <c r="C13854" s="76"/>
      <c r="D13854" s="77"/>
      <c r="E13854" s="12"/>
      <c r="F13854" s="78"/>
      <c r="G13854" s="77"/>
      <c r="H13854" s="79"/>
      <c r="BA13854" s="5" t="str">
        <f t="shared" si="216"/>
        <v/>
      </c>
      <c r="BB13854" s="5" t="str">
        <f>IF(OR($E13854="",$G13854&lt;&gt;"Ativo"),"",IF(COUNTIFS($E$4:$E13854,$E13854,$A$4:$A13854,$A13854,$G$4:$G13854,"Ativo")=1,1,0))</f>
        <v/>
      </c>
      <c r="BC13854" t="str">
        <f>IF(OR($A13854="",$G13854&lt;&gt;"Ativo"),"",IF(COUNTIFS($A$4:$A13854,$A13854,$G$4:$G13854,"Ativo")=1,1,0))</f>
        <v/>
      </c>
    </row>
    <row r="13855" spans="1:55" x14ac:dyDescent="0.3">
      <c r="A13855" s="76"/>
      <c r="B13855" s="104"/>
      <c r="C13855" s="76"/>
      <c r="D13855" s="77"/>
      <c r="E13855" s="12"/>
      <c r="F13855" s="78"/>
      <c r="G13855" s="77"/>
      <c r="H13855" s="79"/>
      <c r="BA13855" s="5" t="str">
        <f t="shared" si="216"/>
        <v/>
      </c>
      <c r="BB13855" s="5" t="str">
        <f>IF(OR($E13855="",$G13855&lt;&gt;"Ativo"),"",IF(COUNTIFS($E$4:$E13855,$E13855,$A$4:$A13855,$A13855,$G$4:$G13855,"Ativo")=1,1,0))</f>
        <v/>
      </c>
      <c r="BC13855" t="str">
        <f>IF(OR($A13855="",$G13855&lt;&gt;"Ativo"),"",IF(COUNTIFS($A$4:$A13855,$A13855,$G$4:$G13855,"Ativo")=1,1,0))</f>
        <v/>
      </c>
    </row>
    <row r="13856" spans="1:55" x14ac:dyDescent="0.3">
      <c r="A13856" s="76"/>
      <c r="B13856" s="104"/>
      <c r="C13856" s="76"/>
      <c r="D13856" s="77"/>
      <c r="E13856" s="12"/>
      <c r="F13856" s="78"/>
      <c r="G13856" s="77"/>
      <c r="H13856" s="79"/>
      <c r="BA13856" s="5" t="str">
        <f t="shared" si="216"/>
        <v/>
      </c>
      <c r="BB13856" s="5" t="str">
        <f>IF(OR($E13856="",$G13856&lt;&gt;"Ativo"),"",IF(COUNTIFS($E$4:$E13856,$E13856,$A$4:$A13856,$A13856,$G$4:$G13856,"Ativo")=1,1,0))</f>
        <v/>
      </c>
      <c r="BC13856" t="str">
        <f>IF(OR($A13856="",$G13856&lt;&gt;"Ativo"),"",IF(COUNTIFS($A$4:$A13856,$A13856,$G$4:$G13856,"Ativo")=1,1,0))</f>
        <v/>
      </c>
    </row>
    <row r="13857" spans="1:55" x14ac:dyDescent="0.3">
      <c r="A13857" s="76"/>
      <c r="B13857" s="104"/>
      <c r="C13857" s="76"/>
      <c r="D13857" s="77"/>
      <c r="E13857" s="12"/>
      <c r="F13857" s="78"/>
      <c r="G13857" s="77"/>
      <c r="H13857" s="79"/>
      <c r="BA13857" s="5" t="str">
        <f t="shared" si="216"/>
        <v/>
      </c>
      <c r="BB13857" s="5" t="str">
        <f>IF(OR($E13857="",$G13857&lt;&gt;"Ativo"),"",IF(COUNTIFS($E$4:$E13857,$E13857,$A$4:$A13857,$A13857,$G$4:$G13857,"Ativo")=1,1,0))</f>
        <v/>
      </c>
      <c r="BC13857" t="str">
        <f>IF(OR($A13857="",$G13857&lt;&gt;"Ativo"),"",IF(COUNTIFS($A$4:$A13857,$A13857,$G$4:$G13857,"Ativo")=1,1,0))</f>
        <v/>
      </c>
    </row>
    <row r="13858" spans="1:55" x14ac:dyDescent="0.3">
      <c r="A13858" s="76"/>
      <c r="B13858" s="104"/>
      <c r="C13858" s="76"/>
      <c r="D13858" s="77"/>
      <c r="E13858" s="12"/>
      <c r="F13858" s="78"/>
      <c r="G13858" s="77"/>
      <c r="H13858" s="79"/>
      <c r="BA13858" s="5" t="str">
        <f t="shared" si="216"/>
        <v/>
      </c>
      <c r="BB13858" s="5" t="str">
        <f>IF(OR($E13858="",$G13858&lt;&gt;"Ativo"),"",IF(COUNTIFS($E$4:$E13858,$E13858,$A$4:$A13858,$A13858,$G$4:$G13858,"Ativo")=1,1,0))</f>
        <v/>
      </c>
      <c r="BC13858" t="str">
        <f>IF(OR($A13858="",$G13858&lt;&gt;"Ativo"),"",IF(COUNTIFS($A$4:$A13858,$A13858,$G$4:$G13858,"Ativo")=1,1,0))</f>
        <v/>
      </c>
    </row>
    <row r="13859" spans="1:55" x14ac:dyDescent="0.3">
      <c r="A13859" s="76"/>
      <c r="B13859" s="104"/>
      <c r="C13859" s="76"/>
      <c r="D13859" s="77"/>
      <c r="E13859" s="12"/>
      <c r="F13859" s="78"/>
      <c r="G13859" s="77"/>
      <c r="H13859" s="79"/>
      <c r="BA13859" s="5" t="str">
        <f t="shared" si="216"/>
        <v/>
      </c>
      <c r="BB13859" s="5" t="str">
        <f>IF(OR($E13859="",$G13859&lt;&gt;"Ativo"),"",IF(COUNTIFS($E$4:$E13859,$E13859,$A$4:$A13859,$A13859,$G$4:$G13859,"Ativo")=1,1,0))</f>
        <v/>
      </c>
      <c r="BC13859" t="str">
        <f>IF(OR($A13859="",$G13859&lt;&gt;"Ativo"),"",IF(COUNTIFS($A$4:$A13859,$A13859,$G$4:$G13859,"Ativo")=1,1,0))</f>
        <v/>
      </c>
    </row>
    <row r="13860" spans="1:55" x14ac:dyDescent="0.3">
      <c r="A13860" s="76"/>
      <c r="B13860" s="104"/>
      <c r="C13860" s="76"/>
      <c r="D13860" s="77"/>
      <c r="E13860" s="12"/>
      <c r="F13860" s="78"/>
      <c r="G13860" s="77"/>
      <c r="H13860" s="79"/>
      <c r="BA13860" s="5" t="str">
        <f t="shared" si="216"/>
        <v/>
      </c>
      <c r="BB13860" s="5" t="str">
        <f>IF(OR($E13860="",$G13860&lt;&gt;"Ativo"),"",IF(COUNTIFS($E$4:$E13860,$E13860,$A$4:$A13860,$A13860,$G$4:$G13860,"Ativo")=1,1,0))</f>
        <v/>
      </c>
      <c r="BC13860" t="str">
        <f>IF(OR($A13860="",$G13860&lt;&gt;"Ativo"),"",IF(COUNTIFS($A$4:$A13860,$A13860,$G$4:$G13860,"Ativo")=1,1,0))</f>
        <v/>
      </c>
    </row>
    <row r="13861" spans="1:55" x14ac:dyDescent="0.3">
      <c r="A13861" s="76"/>
      <c r="B13861" s="104"/>
      <c r="C13861" s="76"/>
      <c r="D13861" s="77"/>
      <c r="E13861" s="12"/>
      <c r="F13861" s="78"/>
      <c r="G13861" s="77"/>
      <c r="H13861" s="79"/>
      <c r="BA13861" s="5" t="str">
        <f t="shared" si="216"/>
        <v/>
      </c>
      <c r="BB13861" s="5" t="str">
        <f>IF(OR($E13861="",$G13861&lt;&gt;"Ativo"),"",IF(COUNTIFS($E$4:$E13861,$E13861,$A$4:$A13861,$A13861,$G$4:$G13861,"Ativo")=1,1,0))</f>
        <v/>
      </c>
      <c r="BC13861" t="str">
        <f>IF(OR($A13861="",$G13861&lt;&gt;"Ativo"),"",IF(COUNTIFS($A$4:$A13861,$A13861,$G$4:$G13861,"Ativo")=1,1,0))</f>
        <v/>
      </c>
    </row>
    <row r="13862" spans="1:55" x14ac:dyDescent="0.3">
      <c r="A13862" s="76"/>
      <c r="B13862" s="104"/>
      <c r="C13862" s="76"/>
      <c r="D13862" s="77"/>
      <c r="E13862" s="12"/>
      <c r="F13862" s="78"/>
      <c r="G13862" s="77"/>
      <c r="H13862" s="79"/>
      <c r="BA13862" s="5" t="str">
        <f t="shared" si="216"/>
        <v/>
      </c>
      <c r="BB13862" s="5" t="str">
        <f>IF(OR($E13862="",$G13862&lt;&gt;"Ativo"),"",IF(COUNTIFS($E$4:$E13862,$E13862,$A$4:$A13862,$A13862,$G$4:$G13862,"Ativo")=1,1,0))</f>
        <v/>
      </c>
      <c r="BC13862" t="str">
        <f>IF(OR($A13862="",$G13862&lt;&gt;"Ativo"),"",IF(COUNTIFS($A$4:$A13862,$A13862,$G$4:$G13862,"Ativo")=1,1,0))</f>
        <v/>
      </c>
    </row>
    <row r="13863" spans="1:55" x14ac:dyDescent="0.3">
      <c r="A13863" s="76"/>
      <c r="B13863" s="104"/>
      <c r="C13863" s="76"/>
      <c r="D13863" s="77"/>
      <c r="E13863" s="12"/>
      <c r="F13863" s="78"/>
      <c r="G13863" s="77"/>
      <c r="H13863" s="79"/>
      <c r="BA13863" s="5" t="str">
        <f t="shared" si="216"/>
        <v/>
      </c>
      <c r="BB13863" s="5" t="str">
        <f>IF(OR($E13863="",$G13863&lt;&gt;"Ativo"),"",IF(COUNTIFS($E$4:$E13863,$E13863,$A$4:$A13863,$A13863,$G$4:$G13863,"Ativo")=1,1,0))</f>
        <v/>
      </c>
      <c r="BC13863" t="str">
        <f>IF(OR($A13863="",$G13863&lt;&gt;"Ativo"),"",IF(COUNTIFS($A$4:$A13863,$A13863,$G$4:$G13863,"Ativo")=1,1,0))</f>
        <v/>
      </c>
    </row>
    <row r="13864" spans="1:55" x14ac:dyDescent="0.3">
      <c r="A13864" s="76"/>
      <c r="B13864" s="104"/>
      <c r="C13864" s="76"/>
      <c r="D13864" s="77"/>
      <c r="E13864" s="12"/>
      <c r="F13864" s="78"/>
      <c r="G13864" s="77"/>
      <c r="H13864" s="79"/>
      <c r="BA13864" s="5" t="str">
        <f t="shared" si="216"/>
        <v/>
      </c>
      <c r="BB13864" s="5" t="str">
        <f>IF(OR($E13864="",$G13864&lt;&gt;"Ativo"),"",IF(COUNTIFS($E$4:$E13864,$E13864,$A$4:$A13864,$A13864,$G$4:$G13864,"Ativo")=1,1,0))</f>
        <v/>
      </c>
      <c r="BC13864" t="str">
        <f>IF(OR($A13864="",$G13864&lt;&gt;"Ativo"),"",IF(COUNTIFS($A$4:$A13864,$A13864,$G$4:$G13864,"Ativo")=1,1,0))</f>
        <v/>
      </c>
    </row>
    <row r="13865" spans="1:55" x14ac:dyDescent="0.3">
      <c r="A13865" s="76"/>
      <c r="B13865" s="104"/>
      <c r="C13865" s="76"/>
      <c r="D13865" s="77"/>
      <c r="E13865" s="12"/>
      <c r="F13865" s="78"/>
      <c r="G13865" s="77"/>
      <c r="H13865" s="79"/>
      <c r="BA13865" s="5" t="str">
        <f t="shared" si="216"/>
        <v/>
      </c>
      <c r="BB13865" s="5" t="str">
        <f>IF(OR($E13865="",$G13865&lt;&gt;"Ativo"),"",IF(COUNTIFS($E$4:$E13865,$E13865,$A$4:$A13865,$A13865,$G$4:$G13865,"Ativo")=1,1,0))</f>
        <v/>
      </c>
      <c r="BC13865" t="str">
        <f>IF(OR($A13865="",$G13865&lt;&gt;"Ativo"),"",IF(COUNTIFS($A$4:$A13865,$A13865,$G$4:$G13865,"Ativo")=1,1,0))</f>
        <v/>
      </c>
    </row>
    <row r="13866" spans="1:55" x14ac:dyDescent="0.3">
      <c r="A13866" s="76"/>
      <c r="B13866" s="104"/>
      <c r="C13866" s="76"/>
      <c r="D13866" s="77"/>
      <c r="E13866" s="12"/>
      <c r="F13866" s="78"/>
      <c r="G13866" s="77"/>
      <c r="H13866" s="79"/>
      <c r="BA13866" s="5" t="str">
        <f t="shared" si="216"/>
        <v/>
      </c>
      <c r="BB13866" s="5" t="str">
        <f>IF(OR($E13866="",$G13866&lt;&gt;"Ativo"),"",IF(COUNTIFS($E$4:$E13866,$E13866,$A$4:$A13866,$A13866,$G$4:$G13866,"Ativo")=1,1,0))</f>
        <v/>
      </c>
      <c r="BC13866" t="str">
        <f>IF(OR($A13866="",$G13866&lt;&gt;"Ativo"),"",IF(COUNTIFS($A$4:$A13866,$A13866,$G$4:$G13866,"Ativo")=1,1,0))</f>
        <v/>
      </c>
    </row>
    <row r="13867" spans="1:55" x14ac:dyDescent="0.3">
      <c r="A13867" s="76"/>
      <c r="B13867" s="104"/>
      <c r="C13867" s="76"/>
      <c r="D13867" s="77"/>
      <c r="E13867" s="12"/>
      <c r="F13867" s="78"/>
      <c r="G13867" s="77"/>
      <c r="H13867" s="79"/>
      <c r="BA13867" s="5" t="str">
        <f t="shared" si="216"/>
        <v/>
      </c>
      <c r="BB13867" s="5" t="str">
        <f>IF(OR($E13867="",$G13867&lt;&gt;"Ativo"),"",IF(COUNTIFS($E$4:$E13867,$E13867,$A$4:$A13867,$A13867,$G$4:$G13867,"Ativo")=1,1,0))</f>
        <v/>
      </c>
      <c r="BC13867" t="str">
        <f>IF(OR($A13867="",$G13867&lt;&gt;"Ativo"),"",IF(COUNTIFS($A$4:$A13867,$A13867,$G$4:$G13867,"Ativo")=1,1,0))</f>
        <v/>
      </c>
    </row>
    <row r="13868" spans="1:55" x14ac:dyDescent="0.3">
      <c r="A13868" s="76"/>
      <c r="B13868" s="104"/>
      <c r="C13868" s="76"/>
      <c r="D13868" s="77"/>
      <c r="E13868" s="12"/>
      <c r="F13868" s="78"/>
      <c r="G13868" s="77"/>
      <c r="H13868" s="79"/>
      <c r="BA13868" s="5" t="str">
        <f t="shared" si="216"/>
        <v/>
      </c>
      <c r="BB13868" s="5" t="str">
        <f>IF(OR($E13868="",$G13868&lt;&gt;"Ativo"),"",IF(COUNTIFS($E$4:$E13868,$E13868,$A$4:$A13868,$A13868,$G$4:$G13868,"Ativo")=1,1,0))</f>
        <v/>
      </c>
      <c r="BC13868" t="str">
        <f>IF(OR($A13868="",$G13868&lt;&gt;"Ativo"),"",IF(COUNTIFS($A$4:$A13868,$A13868,$G$4:$G13868,"Ativo")=1,1,0))</f>
        <v/>
      </c>
    </row>
    <row r="13869" spans="1:55" x14ac:dyDescent="0.3">
      <c r="A13869" s="76"/>
      <c r="B13869" s="104"/>
      <c r="C13869" s="76"/>
      <c r="D13869" s="77"/>
      <c r="E13869" s="12"/>
      <c r="F13869" s="78"/>
      <c r="G13869" s="77"/>
      <c r="H13869" s="79"/>
      <c r="BA13869" s="5" t="str">
        <f t="shared" si="216"/>
        <v/>
      </c>
      <c r="BB13869" s="5" t="str">
        <f>IF(OR($E13869="",$G13869&lt;&gt;"Ativo"),"",IF(COUNTIFS($E$4:$E13869,$E13869,$A$4:$A13869,$A13869,$G$4:$G13869,"Ativo")=1,1,0))</f>
        <v/>
      </c>
      <c r="BC13869" t="str">
        <f>IF(OR($A13869="",$G13869&lt;&gt;"Ativo"),"",IF(COUNTIFS($A$4:$A13869,$A13869,$G$4:$G13869,"Ativo")=1,1,0))</f>
        <v/>
      </c>
    </row>
    <row r="13870" spans="1:55" x14ac:dyDescent="0.3">
      <c r="A13870" s="76"/>
      <c r="B13870" s="104"/>
      <c r="C13870" s="76"/>
      <c r="D13870" s="77"/>
      <c r="E13870" s="12"/>
      <c r="F13870" s="78"/>
      <c r="G13870" s="77"/>
      <c r="H13870" s="79"/>
      <c r="BA13870" s="5" t="str">
        <f t="shared" si="216"/>
        <v/>
      </c>
      <c r="BB13870" s="5" t="str">
        <f>IF(OR($E13870="",$G13870&lt;&gt;"Ativo"),"",IF(COUNTIFS($E$4:$E13870,$E13870,$A$4:$A13870,$A13870,$G$4:$G13870,"Ativo")=1,1,0))</f>
        <v/>
      </c>
      <c r="BC13870" t="str">
        <f>IF(OR($A13870="",$G13870&lt;&gt;"Ativo"),"",IF(COUNTIFS($A$4:$A13870,$A13870,$G$4:$G13870,"Ativo")=1,1,0))</f>
        <v/>
      </c>
    </row>
    <row r="13871" spans="1:55" x14ac:dyDescent="0.3">
      <c r="A13871" s="76"/>
      <c r="B13871" s="104"/>
      <c r="C13871" s="76"/>
      <c r="D13871" s="77"/>
      <c r="E13871" s="12"/>
      <c r="F13871" s="78"/>
      <c r="G13871" s="77"/>
      <c r="H13871" s="79"/>
      <c r="BA13871" s="5" t="str">
        <f t="shared" si="216"/>
        <v/>
      </c>
      <c r="BB13871" s="5" t="str">
        <f>IF(OR($E13871="",$G13871&lt;&gt;"Ativo"),"",IF(COUNTIFS($E$4:$E13871,$E13871,$A$4:$A13871,$A13871,$G$4:$G13871,"Ativo")=1,1,0))</f>
        <v/>
      </c>
      <c r="BC13871" t="str">
        <f>IF(OR($A13871="",$G13871&lt;&gt;"Ativo"),"",IF(COUNTIFS($A$4:$A13871,$A13871,$G$4:$G13871,"Ativo")=1,1,0))</f>
        <v/>
      </c>
    </row>
    <row r="13872" spans="1:55" x14ac:dyDescent="0.3">
      <c r="A13872" s="76"/>
      <c r="B13872" s="104"/>
      <c r="C13872" s="76"/>
      <c r="D13872" s="77"/>
      <c r="E13872" s="12"/>
      <c r="F13872" s="78"/>
      <c r="G13872" s="77"/>
      <c r="H13872" s="79"/>
      <c r="BA13872" s="5" t="str">
        <f t="shared" si="216"/>
        <v/>
      </c>
      <c r="BB13872" s="5" t="str">
        <f>IF(OR($E13872="",$G13872&lt;&gt;"Ativo"),"",IF(COUNTIFS($E$4:$E13872,$E13872,$A$4:$A13872,$A13872,$G$4:$G13872,"Ativo")=1,1,0))</f>
        <v/>
      </c>
      <c r="BC13872" t="str">
        <f>IF(OR($A13872="",$G13872&lt;&gt;"Ativo"),"",IF(COUNTIFS($A$4:$A13872,$A13872,$G$4:$G13872,"Ativo")=1,1,0))</f>
        <v/>
      </c>
    </row>
    <row r="13873" spans="1:55" x14ac:dyDescent="0.3">
      <c r="A13873" s="76"/>
      <c r="B13873" s="104"/>
      <c r="C13873" s="76"/>
      <c r="D13873" s="77"/>
      <c r="E13873" s="12"/>
      <c r="F13873" s="78"/>
      <c r="G13873" s="77"/>
      <c r="H13873" s="79"/>
      <c r="BA13873" s="5" t="str">
        <f t="shared" si="216"/>
        <v/>
      </c>
      <c r="BB13873" s="5" t="str">
        <f>IF(OR($E13873="",$G13873&lt;&gt;"Ativo"),"",IF(COUNTIFS($E$4:$E13873,$E13873,$A$4:$A13873,$A13873,$G$4:$G13873,"Ativo")=1,1,0))</f>
        <v/>
      </c>
      <c r="BC13873" t="str">
        <f>IF(OR($A13873="",$G13873&lt;&gt;"Ativo"),"",IF(COUNTIFS($A$4:$A13873,$A13873,$G$4:$G13873,"Ativo")=1,1,0))</f>
        <v/>
      </c>
    </row>
    <row r="13874" spans="1:55" x14ac:dyDescent="0.3">
      <c r="A13874" s="76"/>
      <c r="B13874" s="104"/>
      <c r="C13874" s="76"/>
      <c r="D13874" s="77"/>
      <c r="E13874" s="12"/>
      <c r="F13874" s="78"/>
      <c r="G13874" s="77"/>
      <c r="H13874" s="79"/>
      <c r="BA13874" s="5" t="str">
        <f t="shared" si="216"/>
        <v/>
      </c>
      <c r="BB13874" s="5" t="str">
        <f>IF(OR($E13874="",$G13874&lt;&gt;"Ativo"),"",IF(COUNTIFS($E$4:$E13874,$E13874,$A$4:$A13874,$A13874,$G$4:$G13874,"Ativo")=1,1,0))</f>
        <v/>
      </c>
      <c r="BC13874" t="str">
        <f>IF(OR($A13874="",$G13874&lt;&gt;"Ativo"),"",IF(COUNTIFS($A$4:$A13874,$A13874,$G$4:$G13874,"Ativo")=1,1,0))</f>
        <v/>
      </c>
    </row>
    <row r="13875" spans="1:55" x14ac:dyDescent="0.3">
      <c r="A13875" s="76"/>
      <c r="B13875" s="104"/>
      <c r="C13875" s="76"/>
      <c r="D13875" s="77"/>
      <c r="E13875" s="12"/>
      <c r="F13875" s="78"/>
      <c r="G13875" s="77"/>
      <c r="H13875" s="79"/>
      <c r="BA13875" s="5" t="str">
        <f t="shared" si="216"/>
        <v/>
      </c>
      <c r="BB13875" s="5" t="str">
        <f>IF(OR($E13875="",$G13875&lt;&gt;"Ativo"),"",IF(COUNTIFS($E$4:$E13875,$E13875,$A$4:$A13875,$A13875,$G$4:$G13875,"Ativo")=1,1,0))</f>
        <v/>
      </c>
      <c r="BC13875" t="str">
        <f>IF(OR($A13875="",$G13875&lt;&gt;"Ativo"),"",IF(COUNTIFS($A$4:$A13875,$A13875,$G$4:$G13875,"Ativo")=1,1,0))</f>
        <v/>
      </c>
    </row>
    <row r="13876" spans="1:55" x14ac:dyDescent="0.3">
      <c r="A13876" s="76"/>
      <c r="B13876" s="104"/>
      <c r="C13876" s="76"/>
      <c r="D13876" s="77"/>
      <c r="E13876" s="12"/>
      <c r="F13876" s="78"/>
      <c r="G13876" s="77"/>
      <c r="H13876" s="79"/>
      <c r="BA13876" s="5" t="str">
        <f t="shared" si="216"/>
        <v/>
      </c>
      <c r="BB13876" s="5" t="str">
        <f>IF(OR($E13876="",$G13876&lt;&gt;"Ativo"),"",IF(COUNTIFS($E$4:$E13876,$E13876,$A$4:$A13876,$A13876,$G$4:$G13876,"Ativo")=1,1,0))</f>
        <v/>
      </c>
      <c r="BC13876" t="str">
        <f>IF(OR($A13876="",$G13876&lt;&gt;"Ativo"),"",IF(COUNTIFS($A$4:$A13876,$A13876,$G$4:$G13876,"Ativo")=1,1,0))</f>
        <v/>
      </c>
    </row>
    <row r="13877" spans="1:55" x14ac:dyDescent="0.3">
      <c r="A13877" s="76"/>
      <c r="B13877" s="104"/>
      <c r="C13877" s="76"/>
      <c r="D13877" s="77"/>
      <c r="E13877" s="12"/>
      <c r="F13877" s="78"/>
      <c r="G13877" s="77"/>
      <c r="H13877" s="79"/>
      <c r="BA13877" s="5" t="str">
        <f t="shared" si="216"/>
        <v/>
      </c>
      <c r="BB13877" s="5" t="str">
        <f>IF(OR($E13877="",$G13877&lt;&gt;"Ativo"),"",IF(COUNTIFS($E$4:$E13877,$E13877,$A$4:$A13877,$A13877,$G$4:$G13877,"Ativo")=1,1,0))</f>
        <v/>
      </c>
      <c r="BC13877" t="str">
        <f>IF(OR($A13877="",$G13877&lt;&gt;"Ativo"),"",IF(COUNTIFS($A$4:$A13877,$A13877,$G$4:$G13877,"Ativo")=1,1,0))</f>
        <v/>
      </c>
    </row>
    <row r="13878" spans="1:55" x14ac:dyDescent="0.3">
      <c r="A13878" s="76"/>
      <c r="B13878" s="104"/>
      <c r="C13878" s="76"/>
      <c r="D13878" s="77"/>
      <c r="E13878" s="12"/>
      <c r="F13878" s="78"/>
      <c r="G13878" s="77"/>
      <c r="H13878" s="79"/>
      <c r="BA13878" s="5" t="str">
        <f t="shared" si="216"/>
        <v/>
      </c>
      <c r="BB13878" s="5" t="str">
        <f>IF(OR($E13878="",$G13878&lt;&gt;"Ativo"),"",IF(COUNTIFS($E$4:$E13878,$E13878,$A$4:$A13878,$A13878,$G$4:$G13878,"Ativo")=1,1,0))</f>
        <v/>
      </c>
      <c r="BC13878" t="str">
        <f>IF(OR($A13878="",$G13878&lt;&gt;"Ativo"),"",IF(COUNTIFS($A$4:$A13878,$A13878,$G$4:$G13878,"Ativo")=1,1,0))</f>
        <v/>
      </c>
    </row>
    <row r="13879" spans="1:55" x14ac:dyDescent="0.3">
      <c r="A13879" s="76"/>
      <c r="B13879" s="104"/>
      <c r="C13879" s="76"/>
      <c r="D13879" s="77"/>
      <c r="E13879" s="12"/>
      <c r="F13879" s="78"/>
      <c r="G13879" s="77"/>
      <c r="H13879" s="79"/>
      <c r="BA13879" s="5" t="str">
        <f t="shared" si="216"/>
        <v/>
      </c>
      <c r="BB13879" s="5" t="str">
        <f>IF(OR($E13879="",$G13879&lt;&gt;"Ativo"),"",IF(COUNTIFS($E$4:$E13879,$E13879,$A$4:$A13879,$A13879,$G$4:$G13879,"Ativo")=1,1,0))</f>
        <v/>
      </c>
      <c r="BC13879" t="str">
        <f>IF(OR($A13879="",$G13879&lt;&gt;"Ativo"),"",IF(COUNTIFS($A$4:$A13879,$A13879,$G$4:$G13879,"Ativo")=1,1,0))</f>
        <v/>
      </c>
    </row>
    <row r="13880" spans="1:55" x14ac:dyDescent="0.3">
      <c r="A13880" s="76"/>
      <c r="B13880" s="104"/>
      <c r="C13880" s="76"/>
      <c r="D13880" s="77"/>
      <c r="E13880" s="12"/>
      <c r="F13880" s="78"/>
      <c r="G13880" s="77"/>
      <c r="H13880" s="79"/>
      <c r="BA13880" s="5" t="str">
        <f t="shared" si="216"/>
        <v/>
      </c>
      <c r="BB13880" s="5" t="str">
        <f>IF(OR($E13880="",$G13880&lt;&gt;"Ativo"),"",IF(COUNTIFS($E$4:$E13880,$E13880,$A$4:$A13880,$A13880,$G$4:$G13880,"Ativo")=1,1,0))</f>
        <v/>
      </c>
      <c r="BC13880" t="str">
        <f>IF(OR($A13880="",$G13880&lt;&gt;"Ativo"),"",IF(COUNTIFS($A$4:$A13880,$A13880,$G$4:$G13880,"Ativo")=1,1,0))</f>
        <v/>
      </c>
    </row>
    <row r="13881" spans="1:55" x14ac:dyDescent="0.3">
      <c r="A13881" s="76"/>
      <c r="B13881" s="104"/>
      <c r="C13881" s="76"/>
      <c r="D13881" s="77"/>
      <c r="E13881" s="12"/>
      <c r="F13881" s="78"/>
      <c r="G13881" s="77"/>
      <c r="H13881" s="79"/>
      <c r="BA13881" s="5" t="str">
        <f t="shared" si="216"/>
        <v/>
      </c>
      <c r="BB13881" s="5" t="str">
        <f>IF(OR($E13881="",$G13881&lt;&gt;"Ativo"),"",IF(COUNTIFS($E$4:$E13881,$E13881,$A$4:$A13881,$A13881,$G$4:$G13881,"Ativo")=1,1,0))</f>
        <v/>
      </c>
      <c r="BC13881" t="str">
        <f>IF(OR($A13881="",$G13881&lt;&gt;"Ativo"),"",IF(COUNTIFS($A$4:$A13881,$A13881,$G$4:$G13881,"Ativo")=1,1,0))</f>
        <v/>
      </c>
    </row>
    <row r="13882" spans="1:55" x14ac:dyDescent="0.3">
      <c r="A13882" s="76"/>
      <c r="B13882" s="104"/>
      <c r="C13882" s="76"/>
      <c r="D13882" s="77"/>
      <c r="E13882" s="12"/>
      <c r="F13882" s="78"/>
      <c r="G13882" s="77"/>
      <c r="H13882" s="79"/>
      <c r="BA13882" s="5" t="str">
        <f t="shared" si="216"/>
        <v/>
      </c>
      <c r="BB13882" s="5" t="str">
        <f>IF(OR($E13882="",$G13882&lt;&gt;"Ativo"),"",IF(COUNTIFS($E$4:$E13882,$E13882,$A$4:$A13882,$A13882,$G$4:$G13882,"Ativo")=1,1,0))</f>
        <v/>
      </c>
      <c r="BC13882" t="str">
        <f>IF(OR($A13882="",$G13882&lt;&gt;"Ativo"),"",IF(COUNTIFS($A$4:$A13882,$A13882,$G$4:$G13882,"Ativo")=1,1,0))</f>
        <v/>
      </c>
    </row>
    <row r="13883" spans="1:55" x14ac:dyDescent="0.3">
      <c r="A13883" s="76"/>
      <c r="B13883" s="104"/>
      <c r="C13883" s="76"/>
      <c r="D13883" s="77"/>
      <c r="E13883" s="12"/>
      <c r="F13883" s="78"/>
      <c r="G13883" s="77"/>
      <c r="H13883" s="79"/>
      <c r="BA13883" s="5" t="str">
        <f t="shared" si="216"/>
        <v/>
      </c>
      <c r="BB13883" s="5" t="str">
        <f>IF(OR($E13883="",$G13883&lt;&gt;"Ativo"),"",IF(COUNTIFS($E$4:$E13883,$E13883,$A$4:$A13883,$A13883,$G$4:$G13883,"Ativo")=1,1,0))</f>
        <v/>
      </c>
      <c r="BC13883" t="str">
        <f>IF(OR($A13883="",$G13883&lt;&gt;"Ativo"),"",IF(COUNTIFS($A$4:$A13883,$A13883,$G$4:$G13883,"Ativo")=1,1,0))</f>
        <v/>
      </c>
    </row>
    <row r="13884" spans="1:55" x14ac:dyDescent="0.3">
      <c r="A13884" s="76"/>
      <c r="B13884" s="104"/>
      <c r="C13884" s="76"/>
      <c r="D13884" s="77"/>
      <c r="E13884" s="12"/>
      <c r="F13884" s="78"/>
      <c r="G13884" s="77"/>
      <c r="H13884" s="79"/>
      <c r="BA13884" s="5" t="str">
        <f t="shared" si="216"/>
        <v/>
      </c>
      <c r="BB13884" s="5" t="str">
        <f>IF(OR($E13884="",$G13884&lt;&gt;"Ativo"),"",IF(COUNTIFS($E$4:$E13884,$E13884,$A$4:$A13884,$A13884,$G$4:$G13884,"Ativo")=1,1,0))</f>
        <v/>
      </c>
      <c r="BC13884" t="str">
        <f>IF(OR($A13884="",$G13884&lt;&gt;"Ativo"),"",IF(COUNTIFS($A$4:$A13884,$A13884,$G$4:$G13884,"Ativo")=1,1,0))</f>
        <v/>
      </c>
    </row>
    <row r="13885" spans="1:55" x14ac:dyDescent="0.3">
      <c r="A13885" s="76"/>
      <c r="B13885" s="104"/>
      <c r="C13885" s="76"/>
      <c r="D13885" s="77"/>
      <c r="E13885" s="12"/>
      <c r="F13885" s="78"/>
      <c r="G13885" s="77"/>
      <c r="H13885" s="79"/>
      <c r="BA13885" s="5" t="str">
        <f t="shared" si="216"/>
        <v/>
      </c>
      <c r="BB13885" s="5" t="str">
        <f>IF(OR($E13885="",$G13885&lt;&gt;"Ativo"),"",IF(COUNTIFS($E$4:$E13885,$E13885,$A$4:$A13885,$A13885,$G$4:$G13885,"Ativo")=1,1,0))</f>
        <v/>
      </c>
      <c r="BC13885" t="str">
        <f>IF(OR($A13885="",$G13885&lt;&gt;"Ativo"),"",IF(COUNTIFS($A$4:$A13885,$A13885,$G$4:$G13885,"Ativo")=1,1,0))</f>
        <v/>
      </c>
    </row>
    <row r="13886" spans="1:55" x14ac:dyDescent="0.3">
      <c r="A13886" s="76"/>
      <c r="B13886" s="104"/>
      <c r="C13886" s="76"/>
      <c r="D13886" s="77"/>
      <c r="E13886" s="12"/>
      <c r="F13886" s="78"/>
      <c r="G13886" s="77"/>
      <c r="H13886" s="79"/>
      <c r="BA13886" s="5" t="str">
        <f t="shared" si="216"/>
        <v/>
      </c>
      <c r="BB13886" s="5" t="str">
        <f>IF(OR($E13886="",$G13886&lt;&gt;"Ativo"),"",IF(COUNTIFS($E$4:$E13886,$E13886,$A$4:$A13886,$A13886,$G$4:$G13886,"Ativo")=1,1,0))</f>
        <v/>
      </c>
      <c r="BC13886" t="str">
        <f>IF(OR($A13886="",$G13886&lt;&gt;"Ativo"),"",IF(COUNTIFS($A$4:$A13886,$A13886,$G$4:$G13886,"Ativo")=1,1,0))</f>
        <v/>
      </c>
    </row>
    <row r="13887" spans="1:55" x14ac:dyDescent="0.3">
      <c r="A13887" s="76"/>
      <c r="B13887" s="104"/>
      <c r="C13887" s="76"/>
      <c r="D13887" s="77"/>
      <c r="E13887" s="12"/>
      <c r="F13887" s="78"/>
      <c r="G13887" s="77"/>
      <c r="H13887" s="79"/>
      <c r="BA13887" s="5" t="str">
        <f t="shared" si="216"/>
        <v/>
      </c>
      <c r="BB13887" s="5" t="str">
        <f>IF(OR($E13887="",$G13887&lt;&gt;"Ativo"),"",IF(COUNTIFS($E$4:$E13887,$E13887,$A$4:$A13887,$A13887,$G$4:$G13887,"Ativo")=1,1,0))</f>
        <v/>
      </c>
      <c r="BC13887" t="str">
        <f>IF(OR($A13887="",$G13887&lt;&gt;"Ativo"),"",IF(COUNTIFS($A$4:$A13887,$A13887,$G$4:$G13887,"Ativo")=1,1,0))</f>
        <v/>
      </c>
    </row>
    <row r="13888" spans="1:55" x14ac:dyDescent="0.3">
      <c r="A13888" s="76"/>
      <c r="B13888" s="104"/>
      <c r="C13888" s="76"/>
      <c r="D13888" s="77"/>
      <c r="E13888" s="12"/>
      <c r="F13888" s="78"/>
      <c r="G13888" s="77"/>
      <c r="H13888" s="79"/>
      <c r="BA13888" s="5" t="str">
        <f t="shared" si="216"/>
        <v/>
      </c>
      <c r="BB13888" s="5" t="str">
        <f>IF(OR($E13888="",$G13888&lt;&gt;"Ativo"),"",IF(COUNTIFS($E$4:$E13888,$E13888,$A$4:$A13888,$A13888,$G$4:$G13888,"Ativo")=1,1,0))</f>
        <v/>
      </c>
      <c r="BC13888" t="str">
        <f>IF(OR($A13888="",$G13888&lt;&gt;"Ativo"),"",IF(COUNTIFS($A$4:$A13888,$A13888,$G$4:$G13888,"Ativo")=1,1,0))</f>
        <v/>
      </c>
    </row>
    <row r="13889" spans="1:55" x14ac:dyDescent="0.3">
      <c r="A13889" s="76"/>
      <c r="B13889" s="104"/>
      <c r="C13889" s="76"/>
      <c r="D13889" s="77"/>
      <c r="E13889" s="12"/>
      <c r="F13889" s="78"/>
      <c r="G13889" s="77"/>
      <c r="H13889" s="79"/>
      <c r="BA13889" s="5" t="str">
        <f t="shared" si="216"/>
        <v/>
      </c>
      <c r="BB13889" s="5" t="str">
        <f>IF(OR($E13889="",$G13889&lt;&gt;"Ativo"),"",IF(COUNTIFS($E$4:$E13889,$E13889,$A$4:$A13889,$A13889,$G$4:$G13889,"Ativo")=1,1,0))</f>
        <v/>
      </c>
      <c r="BC13889" t="str">
        <f>IF(OR($A13889="",$G13889&lt;&gt;"Ativo"),"",IF(COUNTIFS($A$4:$A13889,$A13889,$G$4:$G13889,"Ativo")=1,1,0))</f>
        <v/>
      </c>
    </row>
    <row r="13890" spans="1:55" x14ac:dyDescent="0.3">
      <c r="A13890" s="76"/>
      <c r="B13890" s="104"/>
      <c r="C13890" s="76"/>
      <c r="D13890" s="77"/>
      <c r="E13890" s="12"/>
      <c r="F13890" s="78"/>
      <c r="G13890" s="77"/>
      <c r="H13890" s="79"/>
      <c r="BA13890" s="5" t="str">
        <f t="shared" si="216"/>
        <v/>
      </c>
      <c r="BB13890" s="5" t="str">
        <f>IF(OR($E13890="",$G13890&lt;&gt;"Ativo"),"",IF(COUNTIFS($E$4:$E13890,$E13890,$A$4:$A13890,$A13890,$G$4:$G13890,"Ativo")=1,1,0))</f>
        <v/>
      </c>
      <c r="BC13890" t="str">
        <f>IF(OR($A13890="",$G13890&lt;&gt;"Ativo"),"",IF(COUNTIFS($A$4:$A13890,$A13890,$G$4:$G13890,"Ativo")=1,1,0))</f>
        <v/>
      </c>
    </row>
    <row r="13891" spans="1:55" x14ac:dyDescent="0.3">
      <c r="A13891" s="76"/>
      <c r="B13891" s="104"/>
      <c r="C13891" s="76"/>
      <c r="D13891" s="77"/>
      <c r="E13891" s="12"/>
      <c r="F13891" s="78"/>
      <c r="G13891" s="77"/>
      <c r="H13891" s="79"/>
      <c r="BA13891" s="5" t="str">
        <f t="shared" si="216"/>
        <v/>
      </c>
      <c r="BB13891" s="5" t="str">
        <f>IF(OR($E13891="",$G13891&lt;&gt;"Ativo"),"",IF(COUNTIFS($E$4:$E13891,$E13891,$A$4:$A13891,$A13891,$G$4:$G13891,"Ativo")=1,1,0))</f>
        <v/>
      </c>
      <c r="BC13891" t="str">
        <f>IF(OR($A13891="",$G13891&lt;&gt;"Ativo"),"",IF(COUNTIFS($A$4:$A13891,$A13891,$G$4:$G13891,"Ativo")=1,1,0))</f>
        <v/>
      </c>
    </row>
    <row r="13892" spans="1:55" x14ac:dyDescent="0.3">
      <c r="A13892" s="76"/>
      <c r="B13892" s="104"/>
      <c r="C13892" s="76"/>
      <c r="D13892" s="77"/>
      <c r="E13892" s="12"/>
      <c r="F13892" s="78"/>
      <c r="G13892" s="77"/>
      <c r="H13892" s="79"/>
      <c r="BA13892" s="5" t="str">
        <f t="shared" ref="BA13892:BA13955" si="217">IF($D13892="","",MID($D13892,4,LEN($D13892)-5))</f>
        <v/>
      </c>
      <c r="BB13892" s="5" t="str">
        <f>IF(OR($E13892="",$G13892&lt;&gt;"Ativo"),"",IF(COUNTIFS($E$4:$E13892,$E13892,$A$4:$A13892,$A13892,$G$4:$G13892,"Ativo")=1,1,0))</f>
        <v/>
      </c>
      <c r="BC13892" t="str">
        <f>IF(OR($A13892="",$G13892&lt;&gt;"Ativo"),"",IF(COUNTIFS($A$4:$A13892,$A13892,$G$4:$G13892,"Ativo")=1,1,0))</f>
        <v/>
      </c>
    </row>
    <row r="13893" spans="1:55" x14ac:dyDescent="0.3">
      <c r="A13893" s="76"/>
      <c r="B13893" s="104"/>
      <c r="C13893" s="76"/>
      <c r="D13893" s="77"/>
      <c r="E13893" s="12"/>
      <c r="F13893" s="78"/>
      <c r="G13893" s="77"/>
      <c r="H13893" s="79"/>
      <c r="BA13893" s="5" t="str">
        <f t="shared" si="217"/>
        <v/>
      </c>
      <c r="BB13893" s="5" t="str">
        <f>IF(OR($E13893="",$G13893&lt;&gt;"Ativo"),"",IF(COUNTIFS($E$4:$E13893,$E13893,$A$4:$A13893,$A13893,$G$4:$G13893,"Ativo")=1,1,0))</f>
        <v/>
      </c>
      <c r="BC13893" t="str">
        <f>IF(OR($A13893="",$G13893&lt;&gt;"Ativo"),"",IF(COUNTIFS($A$4:$A13893,$A13893,$G$4:$G13893,"Ativo")=1,1,0))</f>
        <v/>
      </c>
    </row>
    <row r="13894" spans="1:55" x14ac:dyDescent="0.3">
      <c r="A13894" s="76"/>
      <c r="B13894" s="104"/>
      <c r="C13894" s="76"/>
      <c r="D13894" s="77"/>
      <c r="E13894" s="12"/>
      <c r="F13894" s="78"/>
      <c r="G13894" s="77"/>
      <c r="H13894" s="79"/>
      <c r="BA13894" s="5" t="str">
        <f t="shared" si="217"/>
        <v/>
      </c>
      <c r="BB13894" s="5" t="str">
        <f>IF(OR($E13894="",$G13894&lt;&gt;"Ativo"),"",IF(COUNTIFS($E$4:$E13894,$E13894,$A$4:$A13894,$A13894,$G$4:$G13894,"Ativo")=1,1,0))</f>
        <v/>
      </c>
      <c r="BC13894" t="str">
        <f>IF(OR($A13894="",$G13894&lt;&gt;"Ativo"),"",IF(COUNTIFS($A$4:$A13894,$A13894,$G$4:$G13894,"Ativo")=1,1,0))</f>
        <v/>
      </c>
    </row>
    <row r="13895" spans="1:55" x14ac:dyDescent="0.3">
      <c r="A13895" s="76"/>
      <c r="B13895" s="104"/>
      <c r="C13895" s="76"/>
      <c r="D13895" s="77"/>
      <c r="E13895" s="12"/>
      <c r="F13895" s="78"/>
      <c r="G13895" s="77"/>
      <c r="H13895" s="79"/>
      <c r="BA13895" s="5" t="str">
        <f t="shared" si="217"/>
        <v/>
      </c>
      <c r="BB13895" s="5" t="str">
        <f>IF(OR($E13895="",$G13895&lt;&gt;"Ativo"),"",IF(COUNTIFS($E$4:$E13895,$E13895,$A$4:$A13895,$A13895,$G$4:$G13895,"Ativo")=1,1,0))</f>
        <v/>
      </c>
      <c r="BC13895" t="str">
        <f>IF(OR($A13895="",$G13895&lt;&gt;"Ativo"),"",IF(COUNTIFS($A$4:$A13895,$A13895,$G$4:$G13895,"Ativo")=1,1,0))</f>
        <v/>
      </c>
    </row>
    <row r="13896" spans="1:55" x14ac:dyDescent="0.3">
      <c r="A13896" s="76"/>
      <c r="B13896" s="104"/>
      <c r="C13896" s="76"/>
      <c r="D13896" s="77"/>
      <c r="E13896" s="12"/>
      <c r="F13896" s="78"/>
      <c r="G13896" s="77"/>
      <c r="H13896" s="79"/>
      <c r="BA13896" s="5" t="str">
        <f t="shared" si="217"/>
        <v/>
      </c>
      <c r="BB13896" s="5" t="str">
        <f>IF(OR($E13896="",$G13896&lt;&gt;"Ativo"),"",IF(COUNTIFS($E$4:$E13896,$E13896,$A$4:$A13896,$A13896,$G$4:$G13896,"Ativo")=1,1,0))</f>
        <v/>
      </c>
      <c r="BC13896" t="str">
        <f>IF(OR($A13896="",$G13896&lt;&gt;"Ativo"),"",IF(COUNTIFS($A$4:$A13896,$A13896,$G$4:$G13896,"Ativo")=1,1,0))</f>
        <v/>
      </c>
    </row>
    <row r="13897" spans="1:55" x14ac:dyDescent="0.3">
      <c r="A13897" s="76"/>
      <c r="B13897" s="104"/>
      <c r="C13897" s="76"/>
      <c r="D13897" s="77"/>
      <c r="E13897" s="12"/>
      <c r="F13897" s="78"/>
      <c r="G13897" s="77"/>
      <c r="H13897" s="79"/>
      <c r="BA13897" s="5" t="str">
        <f t="shared" si="217"/>
        <v/>
      </c>
      <c r="BB13897" s="5" t="str">
        <f>IF(OR($E13897="",$G13897&lt;&gt;"Ativo"),"",IF(COUNTIFS($E$4:$E13897,$E13897,$A$4:$A13897,$A13897,$G$4:$G13897,"Ativo")=1,1,0))</f>
        <v/>
      </c>
      <c r="BC13897" t="str">
        <f>IF(OR($A13897="",$G13897&lt;&gt;"Ativo"),"",IF(COUNTIFS($A$4:$A13897,$A13897,$G$4:$G13897,"Ativo")=1,1,0))</f>
        <v/>
      </c>
    </row>
    <row r="13898" spans="1:55" x14ac:dyDescent="0.3">
      <c r="A13898" s="76"/>
      <c r="B13898" s="104"/>
      <c r="C13898" s="76"/>
      <c r="D13898" s="77"/>
      <c r="E13898" s="12"/>
      <c r="F13898" s="78"/>
      <c r="G13898" s="77"/>
      <c r="H13898" s="79"/>
      <c r="BA13898" s="5" t="str">
        <f t="shared" si="217"/>
        <v/>
      </c>
      <c r="BB13898" s="5" t="str">
        <f>IF(OR($E13898="",$G13898&lt;&gt;"Ativo"),"",IF(COUNTIFS($E$4:$E13898,$E13898,$A$4:$A13898,$A13898,$G$4:$G13898,"Ativo")=1,1,0))</f>
        <v/>
      </c>
      <c r="BC13898" t="str">
        <f>IF(OR($A13898="",$G13898&lt;&gt;"Ativo"),"",IF(COUNTIFS($A$4:$A13898,$A13898,$G$4:$G13898,"Ativo")=1,1,0))</f>
        <v/>
      </c>
    </row>
    <row r="13899" spans="1:55" x14ac:dyDescent="0.3">
      <c r="A13899" s="76"/>
      <c r="B13899" s="104"/>
      <c r="C13899" s="76"/>
      <c r="D13899" s="77"/>
      <c r="E13899" s="12"/>
      <c r="F13899" s="78"/>
      <c r="G13899" s="77"/>
      <c r="H13899" s="79"/>
      <c r="BA13899" s="5" t="str">
        <f t="shared" si="217"/>
        <v/>
      </c>
      <c r="BB13899" s="5" t="str">
        <f>IF(OR($E13899="",$G13899&lt;&gt;"Ativo"),"",IF(COUNTIFS($E$4:$E13899,$E13899,$A$4:$A13899,$A13899,$G$4:$G13899,"Ativo")=1,1,0))</f>
        <v/>
      </c>
      <c r="BC13899" t="str">
        <f>IF(OR($A13899="",$G13899&lt;&gt;"Ativo"),"",IF(COUNTIFS($A$4:$A13899,$A13899,$G$4:$G13899,"Ativo")=1,1,0))</f>
        <v/>
      </c>
    </row>
    <row r="13900" spans="1:55" x14ac:dyDescent="0.3">
      <c r="A13900" s="76"/>
      <c r="B13900" s="104"/>
      <c r="C13900" s="76"/>
      <c r="D13900" s="77"/>
      <c r="E13900" s="12"/>
      <c r="F13900" s="78"/>
      <c r="G13900" s="77"/>
      <c r="H13900" s="79"/>
      <c r="BA13900" s="5" t="str">
        <f t="shared" si="217"/>
        <v/>
      </c>
      <c r="BB13900" s="5" t="str">
        <f>IF(OR($E13900="",$G13900&lt;&gt;"Ativo"),"",IF(COUNTIFS($E$4:$E13900,$E13900,$A$4:$A13900,$A13900,$G$4:$G13900,"Ativo")=1,1,0))</f>
        <v/>
      </c>
      <c r="BC13900" t="str">
        <f>IF(OR($A13900="",$G13900&lt;&gt;"Ativo"),"",IF(COUNTIFS($A$4:$A13900,$A13900,$G$4:$G13900,"Ativo")=1,1,0))</f>
        <v/>
      </c>
    </row>
    <row r="13901" spans="1:55" x14ac:dyDescent="0.3">
      <c r="A13901" s="76"/>
      <c r="B13901" s="104"/>
      <c r="C13901" s="76"/>
      <c r="D13901" s="77"/>
      <c r="E13901" s="12"/>
      <c r="F13901" s="78"/>
      <c r="G13901" s="77"/>
      <c r="H13901" s="79"/>
      <c r="BA13901" s="5" t="str">
        <f t="shared" si="217"/>
        <v/>
      </c>
      <c r="BB13901" s="5" t="str">
        <f>IF(OR($E13901="",$G13901&lt;&gt;"Ativo"),"",IF(COUNTIFS($E$4:$E13901,$E13901,$A$4:$A13901,$A13901,$G$4:$G13901,"Ativo")=1,1,0))</f>
        <v/>
      </c>
      <c r="BC13901" t="str">
        <f>IF(OR($A13901="",$G13901&lt;&gt;"Ativo"),"",IF(COUNTIFS($A$4:$A13901,$A13901,$G$4:$G13901,"Ativo")=1,1,0))</f>
        <v/>
      </c>
    </row>
    <row r="13902" spans="1:55" x14ac:dyDescent="0.3">
      <c r="A13902" s="76"/>
      <c r="B13902" s="104"/>
      <c r="C13902" s="76"/>
      <c r="D13902" s="77"/>
      <c r="E13902" s="12"/>
      <c r="F13902" s="78"/>
      <c r="G13902" s="77"/>
      <c r="H13902" s="79"/>
      <c r="BA13902" s="5" t="str">
        <f t="shared" si="217"/>
        <v/>
      </c>
      <c r="BB13902" s="5" t="str">
        <f>IF(OR($E13902="",$G13902&lt;&gt;"Ativo"),"",IF(COUNTIFS($E$4:$E13902,$E13902,$A$4:$A13902,$A13902,$G$4:$G13902,"Ativo")=1,1,0))</f>
        <v/>
      </c>
      <c r="BC13902" t="str">
        <f>IF(OR($A13902="",$G13902&lt;&gt;"Ativo"),"",IF(COUNTIFS($A$4:$A13902,$A13902,$G$4:$G13902,"Ativo")=1,1,0))</f>
        <v/>
      </c>
    </row>
    <row r="13903" spans="1:55" x14ac:dyDescent="0.3">
      <c r="A13903" s="76"/>
      <c r="B13903" s="104"/>
      <c r="C13903" s="76"/>
      <c r="D13903" s="77"/>
      <c r="E13903" s="12"/>
      <c r="F13903" s="78"/>
      <c r="G13903" s="77"/>
      <c r="H13903" s="79"/>
      <c r="BA13903" s="5" t="str">
        <f t="shared" si="217"/>
        <v/>
      </c>
      <c r="BB13903" s="5" t="str">
        <f>IF(OR($E13903="",$G13903&lt;&gt;"Ativo"),"",IF(COUNTIFS($E$4:$E13903,$E13903,$A$4:$A13903,$A13903,$G$4:$G13903,"Ativo")=1,1,0))</f>
        <v/>
      </c>
      <c r="BC13903" t="str">
        <f>IF(OR($A13903="",$G13903&lt;&gt;"Ativo"),"",IF(COUNTIFS($A$4:$A13903,$A13903,$G$4:$G13903,"Ativo")=1,1,0))</f>
        <v/>
      </c>
    </row>
    <row r="13904" spans="1:55" x14ac:dyDescent="0.3">
      <c r="A13904" s="76"/>
      <c r="B13904" s="104"/>
      <c r="C13904" s="76"/>
      <c r="D13904" s="77"/>
      <c r="E13904" s="12"/>
      <c r="F13904" s="78"/>
      <c r="G13904" s="77"/>
      <c r="H13904" s="79"/>
      <c r="BA13904" s="5" t="str">
        <f t="shared" si="217"/>
        <v/>
      </c>
      <c r="BB13904" s="5" t="str">
        <f>IF(OR($E13904="",$G13904&lt;&gt;"Ativo"),"",IF(COUNTIFS($E$4:$E13904,$E13904,$A$4:$A13904,$A13904,$G$4:$G13904,"Ativo")=1,1,0))</f>
        <v/>
      </c>
      <c r="BC13904" t="str">
        <f>IF(OR($A13904="",$G13904&lt;&gt;"Ativo"),"",IF(COUNTIFS($A$4:$A13904,$A13904,$G$4:$G13904,"Ativo")=1,1,0))</f>
        <v/>
      </c>
    </row>
    <row r="13905" spans="1:55" x14ac:dyDescent="0.3">
      <c r="A13905" s="76"/>
      <c r="B13905" s="104"/>
      <c r="C13905" s="76"/>
      <c r="D13905" s="77"/>
      <c r="E13905" s="12"/>
      <c r="F13905" s="78"/>
      <c r="G13905" s="77"/>
      <c r="H13905" s="79"/>
      <c r="BA13905" s="5" t="str">
        <f t="shared" si="217"/>
        <v/>
      </c>
      <c r="BB13905" s="5" t="str">
        <f>IF(OR($E13905="",$G13905&lt;&gt;"Ativo"),"",IF(COUNTIFS($E$4:$E13905,$E13905,$A$4:$A13905,$A13905,$G$4:$G13905,"Ativo")=1,1,0))</f>
        <v/>
      </c>
      <c r="BC13905" t="str">
        <f>IF(OR($A13905="",$G13905&lt;&gt;"Ativo"),"",IF(COUNTIFS($A$4:$A13905,$A13905,$G$4:$G13905,"Ativo")=1,1,0))</f>
        <v/>
      </c>
    </row>
    <row r="13906" spans="1:55" x14ac:dyDescent="0.3">
      <c r="A13906" s="76"/>
      <c r="B13906" s="104"/>
      <c r="C13906" s="76"/>
      <c r="D13906" s="77"/>
      <c r="E13906" s="12"/>
      <c r="F13906" s="78"/>
      <c r="G13906" s="77"/>
      <c r="H13906" s="79"/>
      <c r="BA13906" s="5" t="str">
        <f t="shared" si="217"/>
        <v/>
      </c>
      <c r="BB13906" s="5" t="str">
        <f>IF(OR($E13906="",$G13906&lt;&gt;"Ativo"),"",IF(COUNTIFS($E$4:$E13906,$E13906,$A$4:$A13906,$A13906,$G$4:$G13906,"Ativo")=1,1,0))</f>
        <v/>
      </c>
      <c r="BC13906" t="str">
        <f>IF(OR($A13906="",$G13906&lt;&gt;"Ativo"),"",IF(COUNTIFS($A$4:$A13906,$A13906,$G$4:$G13906,"Ativo")=1,1,0))</f>
        <v/>
      </c>
    </row>
    <row r="13907" spans="1:55" x14ac:dyDescent="0.3">
      <c r="A13907" s="76"/>
      <c r="B13907" s="104"/>
      <c r="C13907" s="76"/>
      <c r="D13907" s="77"/>
      <c r="E13907" s="12"/>
      <c r="F13907" s="78"/>
      <c r="G13907" s="77"/>
      <c r="H13907" s="79"/>
      <c r="BA13907" s="5" t="str">
        <f t="shared" si="217"/>
        <v/>
      </c>
      <c r="BB13907" s="5" t="str">
        <f>IF(OR($E13907="",$G13907&lt;&gt;"Ativo"),"",IF(COUNTIFS($E$4:$E13907,$E13907,$A$4:$A13907,$A13907,$G$4:$G13907,"Ativo")=1,1,0))</f>
        <v/>
      </c>
      <c r="BC13907" t="str">
        <f>IF(OR($A13907="",$G13907&lt;&gt;"Ativo"),"",IF(COUNTIFS($A$4:$A13907,$A13907,$G$4:$G13907,"Ativo")=1,1,0))</f>
        <v/>
      </c>
    </row>
    <row r="13908" spans="1:55" x14ac:dyDescent="0.3">
      <c r="A13908" s="76"/>
      <c r="B13908" s="104"/>
      <c r="C13908" s="76"/>
      <c r="D13908" s="77"/>
      <c r="E13908" s="12"/>
      <c r="F13908" s="78"/>
      <c r="G13908" s="77"/>
      <c r="H13908" s="79"/>
      <c r="BA13908" s="5" t="str">
        <f t="shared" si="217"/>
        <v/>
      </c>
      <c r="BB13908" s="5" t="str">
        <f>IF(OR($E13908="",$G13908&lt;&gt;"Ativo"),"",IF(COUNTIFS($E$4:$E13908,$E13908,$A$4:$A13908,$A13908,$G$4:$G13908,"Ativo")=1,1,0))</f>
        <v/>
      </c>
      <c r="BC13908" t="str">
        <f>IF(OR($A13908="",$G13908&lt;&gt;"Ativo"),"",IF(COUNTIFS($A$4:$A13908,$A13908,$G$4:$G13908,"Ativo")=1,1,0))</f>
        <v/>
      </c>
    </row>
    <row r="13909" spans="1:55" x14ac:dyDescent="0.3">
      <c r="A13909" s="76"/>
      <c r="B13909" s="104"/>
      <c r="C13909" s="76"/>
      <c r="D13909" s="77"/>
      <c r="E13909" s="12"/>
      <c r="F13909" s="78"/>
      <c r="G13909" s="77"/>
      <c r="H13909" s="79"/>
      <c r="BA13909" s="5" t="str">
        <f t="shared" si="217"/>
        <v/>
      </c>
      <c r="BB13909" s="5" t="str">
        <f>IF(OR($E13909="",$G13909&lt;&gt;"Ativo"),"",IF(COUNTIFS($E$4:$E13909,$E13909,$A$4:$A13909,$A13909,$G$4:$G13909,"Ativo")=1,1,0))</f>
        <v/>
      </c>
      <c r="BC13909" t="str">
        <f>IF(OR($A13909="",$G13909&lt;&gt;"Ativo"),"",IF(COUNTIFS($A$4:$A13909,$A13909,$G$4:$G13909,"Ativo")=1,1,0))</f>
        <v/>
      </c>
    </row>
    <row r="13910" spans="1:55" x14ac:dyDescent="0.3">
      <c r="A13910" s="76"/>
      <c r="B13910" s="104"/>
      <c r="C13910" s="76"/>
      <c r="D13910" s="77"/>
      <c r="E13910" s="12"/>
      <c r="F13910" s="78"/>
      <c r="G13910" s="77"/>
      <c r="H13910" s="79"/>
      <c r="BA13910" s="5" t="str">
        <f t="shared" si="217"/>
        <v/>
      </c>
      <c r="BB13910" s="5" t="str">
        <f>IF(OR($E13910="",$G13910&lt;&gt;"Ativo"),"",IF(COUNTIFS($E$4:$E13910,$E13910,$A$4:$A13910,$A13910,$G$4:$G13910,"Ativo")=1,1,0))</f>
        <v/>
      </c>
      <c r="BC13910" t="str">
        <f>IF(OR($A13910="",$G13910&lt;&gt;"Ativo"),"",IF(COUNTIFS($A$4:$A13910,$A13910,$G$4:$G13910,"Ativo")=1,1,0))</f>
        <v/>
      </c>
    </row>
    <row r="13911" spans="1:55" x14ac:dyDescent="0.3">
      <c r="A13911" s="76"/>
      <c r="B13911" s="104"/>
      <c r="C13911" s="76"/>
      <c r="D13911" s="77"/>
      <c r="E13911" s="12"/>
      <c r="F13911" s="78"/>
      <c r="G13911" s="77"/>
      <c r="H13911" s="79"/>
      <c r="BA13911" s="5" t="str">
        <f t="shared" si="217"/>
        <v/>
      </c>
      <c r="BB13911" s="5" t="str">
        <f>IF(OR($E13911="",$G13911&lt;&gt;"Ativo"),"",IF(COUNTIFS($E$4:$E13911,$E13911,$A$4:$A13911,$A13911,$G$4:$G13911,"Ativo")=1,1,0))</f>
        <v/>
      </c>
      <c r="BC13911" t="str">
        <f>IF(OR($A13911="",$G13911&lt;&gt;"Ativo"),"",IF(COUNTIFS($A$4:$A13911,$A13911,$G$4:$G13911,"Ativo")=1,1,0))</f>
        <v/>
      </c>
    </row>
    <row r="13912" spans="1:55" x14ac:dyDescent="0.3">
      <c r="A13912" s="76"/>
      <c r="B13912" s="104"/>
      <c r="C13912" s="76"/>
      <c r="D13912" s="77"/>
      <c r="E13912" s="12"/>
      <c r="F13912" s="78"/>
      <c r="G13912" s="77"/>
      <c r="H13912" s="79"/>
      <c r="BA13912" s="5" t="str">
        <f t="shared" si="217"/>
        <v/>
      </c>
      <c r="BB13912" s="5" t="str">
        <f>IF(OR($E13912="",$G13912&lt;&gt;"Ativo"),"",IF(COUNTIFS($E$4:$E13912,$E13912,$A$4:$A13912,$A13912,$G$4:$G13912,"Ativo")=1,1,0))</f>
        <v/>
      </c>
      <c r="BC13912" t="str">
        <f>IF(OR($A13912="",$G13912&lt;&gt;"Ativo"),"",IF(COUNTIFS($A$4:$A13912,$A13912,$G$4:$G13912,"Ativo")=1,1,0))</f>
        <v/>
      </c>
    </row>
    <row r="13913" spans="1:55" x14ac:dyDescent="0.3">
      <c r="A13913" s="76"/>
      <c r="B13913" s="104"/>
      <c r="C13913" s="76"/>
      <c r="D13913" s="77"/>
      <c r="E13913" s="12"/>
      <c r="F13913" s="78"/>
      <c r="G13913" s="77"/>
      <c r="H13913" s="79"/>
      <c r="BA13913" s="5" t="str">
        <f t="shared" si="217"/>
        <v/>
      </c>
      <c r="BB13913" s="5" t="str">
        <f>IF(OR($E13913="",$G13913&lt;&gt;"Ativo"),"",IF(COUNTIFS($E$4:$E13913,$E13913,$A$4:$A13913,$A13913,$G$4:$G13913,"Ativo")=1,1,0))</f>
        <v/>
      </c>
      <c r="BC13913" t="str">
        <f>IF(OR($A13913="",$G13913&lt;&gt;"Ativo"),"",IF(COUNTIFS($A$4:$A13913,$A13913,$G$4:$G13913,"Ativo")=1,1,0))</f>
        <v/>
      </c>
    </row>
    <row r="13914" spans="1:55" x14ac:dyDescent="0.3">
      <c r="A13914" s="76"/>
      <c r="B13914" s="104"/>
      <c r="C13914" s="76"/>
      <c r="D13914" s="77"/>
      <c r="E13914" s="12"/>
      <c r="F13914" s="78"/>
      <c r="G13914" s="77"/>
      <c r="H13914" s="79"/>
      <c r="BA13914" s="5" t="str">
        <f t="shared" si="217"/>
        <v/>
      </c>
      <c r="BB13914" s="5" t="str">
        <f>IF(OR($E13914="",$G13914&lt;&gt;"Ativo"),"",IF(COUNTIFS($E$4:$E13914,$E13914,$A$4:$A13914,$A13914,$G$4:$G13914,"Ativo")=1,1,0))</f>
        <v/>
      </c>
      <c r="BC13914" t="str">
        <f>IF(OR($A13914="",$G13914&lt;&gt;"Ativo"),"",IF(COUNTIFS($A$4:$A13914,$A13914,$G$4:$G13914,"Ativo")=1,1,0))</f>
        <v/>
      </c>
    </row>
    <row r="13915" spans="1:55" x14ac:dyDescent="0.3">
      <c r="A13915" s="76"/>
      <c r="B13915" s="104"/>
      <c r="C13915" s="76"/>
      <c r="D13915" s="77"/>
      <c r="E13915" s="12"/>
      <c r="F13915" s="78"/>
      <c r="G13915" s="77"/>
      <c r="H13915" s="79"/>
      <c r="BA13915" s="5" t="str">
        <f t="shared" si="217"/>
        <v/>
      </c>
      <c r="BB13915" s="5" t="str">
        <f>IF(OR($E13915="",$G13915&lt;&gt;"Ativo"),"",IF(COUNTIFS($E$4:$E13915,$E13915,$A$4:$A13915,$A13915,$G$4:$G13915,"Ativo")=1,1,0))</f>
        <v/>
      </c>
      <c r="BC13915" t="str">
        <f>IF(OR($A13915="",$G13915&lt;&gt;"Ativo"),"",IF(COUNTIFS($A$4:$A13915,$A13915,$G$4:$G13915,"Ativo")=1,1,0))</f>
        <v/>
      </c>
    </row>
    <row r="13916" spans="1:55" x14ac:dyDescent="0.3">
      <c r="A13916" s="76"/>
      <c r="B13916" s="104"/>
      <c r="C13916" s="76"/>
      <c r="D13916" s="77"/>
      <c r="E13916" s="12"/>
      <c r="F13916" s="78"/>
      <c r="G13916" s="77"/>
      <c r="H13916" s="79"/>
      <c r="BA13916" s="5" t="str">
        <f t="shared" si="217"/>
        <v/>
      </c>
      <c r="BB13916" s="5" t="str">
        <f>IF(OR($E13916="",$G13916&lt;&gt;"Ativo"),"",IF(COUNTIFS($E$4:$E13916,$E13916,$A$4:$A13916,$A13916,$G$4:$G13916,"Ativo")=1,1,0))</f>
        <v/>
      </c>
      <c r="BC13916" t="str">
        <f>IF(OR($A13916="",$G13916&lt;&gt;"Ativo"),"",IF(COUNTIFS($A$4:$A13916,$A13916,$G$4:$G13916,"Ativo")=1,1,0))</f>
        <v/>
      </c>
    </row>
    <row r="13917" spans="1:55" x14ac:dyDescent="0.3">
      <c r="A13917" s="76"/>
      <c r="B13917" s="104"/>
      <c r="C13917" s="76"/>
      <c r="D13917" s="77"/>
      <c r="E13917" s="12"/>
      <c r="F13917" s="78"/>
      <c r="G13917" s="77"/>
      <c r="H13917" s="79"/>
      <c r="BA13917" s="5" t="str">
        <f t="shared" si="217"/>
        <v/>
      </c>
      <c r="BB13917" s="5" t="str">
        <f>IF(OR($E13917="",$G13917&lt;&gt;"Ativo"),"",IF(COUNTIFS($E$4:$E13917,$E13917,$A$4:$A13917,$A13917,$G$4:$G13917,"Ativo")=1,1,0))</f>
        <v/>
      </c>
      <c r="BC13917" t="str">
        <f>IF(OR($A13917="",$G13917&lt;&gt;"Ativo"),"",IF(COUNTIFS($A$4:$A13917,$A13917,$G$4:$G13917,"Ativo")=1,1,0))</f>
        <v/>
      </c>
    </row>
    <row r="13918" spans="1:55" x14ac:dyDescent="0.3">
      <c r="A13918" s="76"/>
      <c r="B13918" s="104"/>
      <c r="C13918" s="76"/>
      <c r="D13918" s="77"/>
      <c r="E13918" s="12"/>
      <c r="F13918" s="78"/>
      <c r="G13918" s="77"/>
      <c r="H13918" s="79"/>
      <c r="BA13918" s="5" t="str">
        <f t="shared" si="217"/>
        <v/>
      </c>
      <c r="BB13918" s="5" t="str">
        <f>IF(OR($E13918="",$G13918&lt;&gt;"Ativo"),"",IF(COUNTIFS($E$4:$E13918,$E13918,$A$4:$A13918,$A13918,$G$4:$G13918,"Ativo")=1,1,0))</f>
        <v/>
      </c>
      <c r="BC13918" t="str">
        <f>IF(OR($A13918="",$G13918&lt;&gt;"Ativo"),"",IF(COUNTIFS($A$4:$A13918,$A13918,$G$4:$G13918,"Ativo")=1,1,0))</f>
        <v/>
      </c>
    </row>
    <row r="13919" spans="1:55" x14ac:dyDescent="0.3">
      <c r="A13919" s="76"/>
      <c r="B13919" s="104"/>
      <c r="C13919" s="76"/>
      <c r="D13919" s="77"/>
      <c r="E13919" s="12"/>
      <c r="F13919" s="78"/>
      <c r="G13919" s="77"/>
      <c r="H13919" s="79"/>
      <c r="BA13919" s="5" t="str">
        <f t="shared" si="217"/>
        <v/>
      </c>
      <c r="BB13919" s="5" t="str">
        <f>IF(OR($E13919="",$G13919&lt;&gt;"Ativo"),"",IF(COUNTIFS($E$4:$E13919,$E13919,$A$4:$A13919,$A13919,$G$4:$G13919,"Ativo")=1,1,0))</f>
        <v/>
      </c>
      <c r="BC13919" t="str">
        <f>IF(OR($A13919="",$G13919&lt;&gt;"Ativo"),"",IF(COUNTIFS($A$4:$A13919,$A13919,$G$4:$G13919,"Ativo")=1,1,0))</f>
        <v/>
      </c>
    </row>
    <row r="13920" spans="1:55" x14ac:dyDescent="0.3">
      <c r="A13920" s="76"/>
      <c r="B13920" s="104"/>
      <c r="C13920" s="76"/>
      <c r="D13920" s="77"/>
      <c r="E13920" s="12"/>
      <c r="F13920" s="78"/>
      <c r="G13920" s="77"/>
      <c r="H13920" s="79"/>
      <c r="BA13920" s="5" t="str">
        <f t="shared" si="217"/>
        <v/>
      </c>
      <c r="BB13920" s="5" t="str">
        <f>IF(OR($E13920="",$G13920&lt;&gt;"Ativo"),"",IF(COUNTIFS($E$4:$E13920,$E13920,$A$4:$A13920,$A13920,$G$4:$G13920,"Ativo")=1,1,0))</f>
        <v/>
      </c>
      <c r="BC13920" t="str">
        <f>IF(OR($A13920="",$G13920&lt;&gt;"Ativo"),"",IF(COUNTIFS($A$4:$A13920,$A13920,$G$4:$G13920,"Ativo")=1,1,0))</f>
        <v/>
      </c>
    </row>
    <row r="13921" spans="1:55" x14ac:dyDescent="0.3">
      <c r="A13921" s="76"/>
      <c r="B13921" s="104"/>
      <c r="C13921" s="76"/>
      <c r="D13921" s="77"/>
      <c r="E13921" s="12"/>
      <c r="F13921" s="78"/>
      <c r="G13921" s="77"/>
      <c r="H13921" s="79"/>
      <c r="BA13921" s="5" t="str">
        <f t="shared" si="217"/>
        <v/>
      </c>
      <c r="BB13921" s="5" t="str">
        <f>IF(OR($E13921="",$G13921&lt;&gt;"Ativo"),"",IF(COUNTIFS($E$4:$E13921,$E13921,$A$4:$A13921,$A13921,$G$4:$G13921,"Ativo")=1,1,0))</f>
        <v/>
      </c>
      <c r="BC13921" t="str">
        <f>IF(OR($A13921="",$G13921&lt;&gt;"Ativo"),"",IF(COUNTIFS($A$4:$A13921,$A13921,$G$4:$G13921,"Ativo")=1,1,0))</f>
        <v/>
      </c>
    </row>
    <row r="13922" spans="1:55" x14ac:dyDescent="0.3">
      <c r="A13922" s="76"/>
      <c r="B13922" s="104"/>
      <c r="C13922" s="76"/>
      <c r="D13922" s="77"/>
      <c r="E13922" s="12"/>
      <c r="F13922" s="78"/>
      <c r="G13922" s="77"/>
      <c r="H13922" s="79"/>
      <c r="BA13922" s="5" t="str">
        <f t="shared" si="217"/>
        <v/>
      </c>
      <c r="BB13922" s="5" t="str">
        <f>IF(OR($E13922="",$G13922&lt;&gt;"Ativo"),"",IF(COUNTIFS($E$4:$E13922,$E13922,$A$4:$A13922,$A13922,$G$4:$G13922,"Ativo")=1,1,0))</f>
        <v/>
      </c>
      <c r="BC13922" t="str">
        <f>IF(OR($A13922="",$G13922&lt;&gt;"Ativo"),"",IF(COUNTIFS($A$4:$A13922,$A13922,$G$4:$G13922,"Ativo")=1,1,0))</f>
        <v/>
      </c>
    </row>
    <row r="13923" spans="1:55" x14ac:dyDescent="0.3">
      <c r="A13923" s="76"/>
      <c r="B13923" s="104"/>
      <c r="C13923" s="76"/>
      <c r="D13923" s="77"/>
      <c r="E13923" s="12"/>
      <c r="F13923" s="78"/>
      <c r="G13923" s="77"/>
      <c r="H13923" s="79"/>
      <c r="BA13923" s="5" t="str">
        <f t="shared" si="217"/>
        <v/>
      </c>
      <c r="BB13923" s="5" t="str">
        <f>IF(OR($E13923="",$G13923&lt;&gt;"Ativo"),"",IF(COUNTIFS($E$4:$E13923,$E13923,$A$4:$A13923,$A13923,$G$4:$G13923,"Ativo")=1,1,0))</f>
        <v/>
      </c>
      <c r="BC13923" t="str">
        <f>IF(OR($A13923="",$G13923&lt;&gt;"Ativo"),"",IF(COUNTIFS($A$4:$A13923,$A13923,$G$4:$G13923,"Ativo")=1,1,0))</f>
        <v/>
      </c>
    </row>
    <row r="13924" spans="1:55" x14ac:dyDescent="0.3">
      <c r="A13924" s="76"/>
      <c r="B13924" s="104"/>
      <c r="C13924" s="76"/>
      <c r="D13924" s="77"/>
      <c r="E13924" s="12"/>
      <c r="F13924" s="78"/>
      <c r="G13924" s="77"/>
      <c r="H13924" s="79"/>
      <c r="BA13924" s="5" t="str">
        <f t="shared" si="217"/>
        <v/>
      </c>
      <c r="BB13924" s="5" t="str">
        <f>IF(OR($E13924="",$G13924&lt;&gt;"Ativo"),"",IF(COUNTIFS($E$4:$E13924,$E13924,$A$4:$A13924,$A13924,$G$4:$G13924,"Ativo")=1,1,0))</f>
        <v/>
      </c>
      <c r="BC13924" t="str">
        <f>IF(OR($A13924="",$G13924&lt;&gt;"Ativo"),"",IF(COUNTIFS($A$4:$A13924,$A13924,$G$4:$G13924,"Ativo")=1,1,0))</f>
        <v/>
      </c>
    </row>
    <row r="13925" spans="1:55" x14ac:dyDescent="0.3">
      <c r="A13925" s="76"/>
      <c r="B13925" s="104"/>
      <c r="C13925" s="76"/>
      <c r="D13925" s="77"/>
      <c r="E13925" s="12"/>
      <c r="F13925" s="78"/>
      <c r="G13925" s="77"/>
      <c r="H13925" s="79"/>
      <c r="BA13925" s="5" t="str">
        <f t="shared" si="217"/>
        <v/>
      </c>
      <c r="BB13925" s="5" t="str">
        <f>IF(OR($E13925="",$G13925&lt;&gt;"Ativo"),"",IF(COUNTIFS($E$4:$E13925,$E13925,$A$4:$A13925,$A13925,$G$4:$G13925,"Ativo")=1,1,0))</f>
        <v/>
      </c>
      <c r="BC13925" t="str">
        <f>IF(OR($A13925="",$G13925&lt;&gt;"Ativo"),"",IF(COUNTIFS($A$4:$A13925,$A13925,$G$4:$G13925,"Ativo")=1,1,0))</f>
        <v/>
      </c>
    </row>
    <row r="13926" spans="1:55" x14ac:dyDescent="0.3">
      <c r="A13926" s="76"/>
      <c r="B13926" s="104"/>
      <c r="C13926" s="76"/>
      <c r="D13926" s="77"/>
      <c r="E13926" s="12"/>
      <c r="F13926" s="78"/>
      <c r="G13926" s="77"/>
      <c r="H13926" s="79"/>
      <c r="BA13926" s="5" t="str">
        <f t="shared" si="217"/>
        <v/>
      </c>
      <c r="BB13926" s="5" t="str">
        <f>IF(OR($E13926="",$G13926&lt;&gt;"Ativo"),"",IF(COUNTIFS($E$4:$E13926,$E13926,$A$4:$A13926,$A13926,$G$4:$G13926,"Ativo")=1,1,0))</f>
        <v/>
      </c>
      <c r="BC13926" t="str">
        <f>IF(OR($A13926="",$G13926&lt;&gt;"Ativo"),"",IF(COUNTIFS($A$4:$A13926,$A13926,$G$4:$G13926,"Ativo")=1,1,0))</f>
        <v/>
      </c>
    </row>
    <row r="13927" spans="1:55" x14ac:dyDescent="0.3">
      <c r="A13927" s="76"/>
      <c r="B13927" s="104"/>
      <c r="C13927" s="76"/>
      <c r="D13927" s="77"/>
      <c r="E13927" s="12"/>
      <c r="F13927" s="78"/>
      <c r="G13927" s="77"/>
      <c r="H13927" s="79"/>
      <c r="BA13927" s="5" t="str">
        <f t="shared" si="217"/>
        <v/>
      </c>
      <c r="BB13927" s="5" t="str">
        <f>IF(OR($E13927="",$G13927&lt;&gt;"Ativo"),"",IF(COUNTIFS($E$4:$E13927,$E13927,$A$4:$A13927,$A13927,$G$4:$G13927,"Ativo")=1,1,0))</f>
        <v/>
      </c>
      <c r="BC13927" t="str">
        <f>IF(OR($A13927="",$G13927&lt;&gt;"Ativo"),"",IF(COUNTIFS($A$4:$A13927,$A13927,$G$4:$G13927,"Ativo")=1,1,0))</f>
        <v/>
      </c>
    </row>
    <row r="13928" spans="1:55" x14ac:dyDescent="0.3">
      <c r="A13928" s="76"/>
      <c r="B13928" s="104"/>
      <c r="C13928" s="76"/>
      <c r="D13928" s="77"/>
      <c r="E13928" s="12"/>
      <c r="F13928" s="78"/>
      <c r="G13928" s="77"/>
      <c r="H13928" s="79"/>
      <c r="BA13928" s="5" t="str">
        <f t="shared" si="217"/>
        <v/>
      </c>
      <c r="BB13928" s="5" t="str">
        <f>IF(OR($E13928="",$G13928&lt;&gt;"Ativo"),"",IF(COUNTIFS($E$4:$E13928,$E13928,$A$4:$A13928,$A13928,$G$4:$G13928,"Ativo")=1,1,0))</f>
        <v/>
      </c>
      <c r="BC13928" t="str">
        <f>IF(OR($A13928="",$G13928&lt;&gt;"Ativo"),"",IF(COUNTIFS($A$4:$A13928,$A13928,$G$4:$G13928,"Ativo")=1,1,0))</f>
        <v/>
      </c>
    </row>
    <row r="13929" spans="1:55" x14ac:dyDescent="0.3">
      <c r="A13929" s="76"/>
      <c r="B13929" s="104"/>
      <c r="C13929" s="76"/>
      <c r="D13929" s="77"/>
      <c r="E13929" s="12"/>
      <c r="F13929" s="78"/>
      <c r="G13929" s="77"/>
      <c r="H13929" s="79"/>
      <c r="BA13929" s="5" t="str">
        <f t="shared" si="217"/>
        <v/>
      </c>
      <c r="BB13929" s="5" t="str">
        <f>IF(OR($E13929="",$G13929&lt;&gt;"Ativo"),"",IF(COUNTIFS($E$4:$E13929,$E13929,$A$4:$A13929,$A13929,$G$4:$G13929,"Ativo")=1,1,0))</f>
        <v/>
      </c>
      <c r="BC13929" t="str">
        <f>IF(OR($A13929="",$G13929&lt;&gt;"Ativo"),"",IF(COUNTIFS($A$4:$A13929,$A13929,$G$4:$G13929,"Ativo")=1,1,0))</f>
        <v/>
      </c>
    </row>
    <row r="13930" spans="1:55" x14ac:dyDescent="0.3">
      <c r="A13930" s="76"/>
      <c r="B13930" s="104"/>
      <c r="C13930" s="76"/>
      <c r="D13930" s="77"/>
      <c r="E13930" s="12"/>
      <c r="F13930" s="78"/>
      <c r="G13930" s="77"/>
      <c r="H13930" s="79"/>
      <c r="BA13930" s="5" t="str">
        <f t="shared" si="217"/>
        <v/>
      </c>
      <c r="BB13930" s="5" t="str">
        <f>IF(OR($E13930="",$G13930&lt;&gt;"Ativo"),"",IF(COUNTIFS($E$4:$E13930,$E13930,$A$4:$A13930,$A13930,$G$4:$G13930,"Ativo")=1,1,0))</f>
        <v/>
      </c>
      <c r="BC13930" t="str">
        <f>IF(OR($A13930="",$G13930&lt;&gt;"Ativo"),"",IF(COUNTIFS($A$4:$A13930,$A13930,$G$4:$G13930,"Ativo")=1,1,0))</f>
        <v/>
      </c>
    </row>
    <row r="13931" spans="1:55" x14ac:dyDescent="0.3">
      <c r="A13931" s="76"/>
      <c r="B13931" s="104"/>
      <c r="C13931" s="76"/>
      <c r="D13931" s="77"/>
      <c r="E13931" s="12"/>
      <c r="F13931" s="78"/>
      <c r="G13931" s="77"/>
      <c r="H13931" s="79"/>
      <c r="BA13931" s="5" t="str">
        <f t="shared" si="217"/>
        <v/>
      </c>
      <c r="BB13931" s="5" t="str">
        <f>IF(OR($E13931="",$G13931&lt;&gt;"Ativo"),"",IF(COUNTIFS($E$4:$E13931,$E13931,$A$4:$A13931,$A13931,$G$4:$G13931,"Ativo")=1,1,0))</f>
        <v/>
      </c>
      <c r="BC13931" t="str">
        <f>IF(OR($A13931="",$G13931&lt;&gt;"Ativo"),"",IF(COUNTIFS($A$4:$A13931,$A13931,$G$4:$G13931,"Ativo")=1,1,0))</f>
        <v/>
      </c>
    </row>
    <row r="13932" spans="1:55" x14ac:dyDescent="0.3">
      <c r="A13932" s="76"/>
      <c r="B13932" s="104"/>
      <c r="C13932" s="76"/>
      <c r="D13932" s="77"/>
      <c r="E13932" s="12"/>
      <c r="F13932" s="78"/>
      <c r="G13932" s="77"/>
      <c r="H13932" s="79"/>
      <c r="BA13932" s="5" t="str">
        <f t="shared" si="217"/>
        <v/>
      </c>
      <c r="BB13932" s="5" t="str">
        <f>IF(OR($E13932="",$G13932&lt;&gt;"Ativo"),"",IF(COUNTIFS($E$4:$E13932,$E13932,$A$4:$A13932,$A13932,$G$4:$G13932,"Ativo")=1,1,0))</f>
        <v/>
      </c>
      <c r="BC13932" t="str">
        <f>IF(OR($A13932="",$G13932&lt;&gt;"Ativo"),"",IF(COUNTIFS($A$4:$A13932,$A13932,$G$4:$G13932,"Ativo")=1,1,0))</f>
        <v/>
      </c>
    </row>
    <row r="13933" spans="1:55" x14ac:dyDescent="0.3">
      <c r="A13933" s="76"/>
      <c r="B13933" s="104"/>
      <c r="C13933" s="76"/>
      <c r="D13933" s="77"/>
      <c r="E13933" s="12"/>
      <c r="F13933" s="78"/>
      <c r="G13933" s="77"/>
      <c r="H13933" s="79"/>
      <c r="BA13933" s="5" t="str">
        <f t="shared" si="217"/>
        <v/>
      </c>
      <c r="BB13933" s="5" t="str">
        <f>IF(OR($E13933="",$G13933&lt;&gt;"Ativo"),"",IF(COUNTIFS($E$4:$E13933,$E13933,$A$4:$A13933,$A13933,$G$4:$G13933,"Ativo")=1,1,0))</f>
        <v/>
      </c>
      <c r="BC13933" t="str">
        <f>IF(OR($A13933="",$G13933&lt;&gt;"Ativo"),"",IF(COUNTIFS($A$4:$A13933,$A13933,$G$4:$G13933,"Ativo")=1,1,0))</f>
        <v/>
      </c>
    </row>
    <row r="13934" spans="1:55" x14ac:dyDescent="0.3">
      <c r="A13934" s="76"/>
      <c r="B13934" s="104"/>
      <c r="C13934" s="76"/>
      <c r="D13934" s="77"/>
      <c r="E13934" s="12"/>
      <c r="F13934" s="78"/>
      <c r="G13934" s="77"/>
      <c r="H13934" s="79"/>
      <c r="BA13934" s="5" t="str">
        <f t="shared" si="217"/>
        <v/>
      </c>
      <c r="BB13934" s="5" t="str">
        <f>IF(OR($E13934="",$G13934&lt;&gt;"Ativo"),"",IF(COUNTIFS($E$4:$E13934,$E13934,$A$4:$A13934,$A13934,$G$4:$G13934,"Ativo")=1,1,0))</f>
        <v/>
      </c>
      <c r="BC13934" t="str">
        <f>IF(OR($A13934="",$G13934&lt;&gt;"Ativo"),"",IF(COUNTIFS($A$4:$A13934,$A13934,$G$4:$G13934,"Ativo")=1,1,0))</f>
        <v/>
      </c>
    </row>
    <row r="13935" spans="1:55" x14ac:dyDescent="0.3">
      <c r="A13935" s="76"/>
      <c r="B13935" s="104"/>
      <c r="C13935" s="76"/>
      <c r="D13935" s="77"/>
      <c r="E13935" s="12"/>
      <c r="F13935" s="78"/>
      <c r="G13935" s="77"/>
      <c r="H13935" s="79"/>
      <c r="BA13935" s="5" t="str">
        <f t="shared" si="217"/>
        <v/>
      </c>
      <c r="BB13935" s="5" t="str">
        <f>IF(OR($E13935="",$G13935&lt;&gt;"Ativo"),"",IF(COUNTIFS($E$4:$E13935,$E13935,$A$4:$A13935,$A13935,$G$4:$G13935,"Ativo")=1,1,0))</f>
        <v/>
      </c>
      <c r="BC13935" t="str">
        <f>IF(OR($A13935="",$G13935&lt;&gt;"Ativo"),"",IF(COUNTIFS($A$4:$A13935,$A13935,$G$4:$G13935,"Ativo")=1,1,0))</f>
        <v/>
      </c>
    </row>
    <row r="13936" spans="1:55" x14ac:dyDescent="0.3">
      <c r="A13936" s="76"/>
      <c r="B13936" s="104"/>
      <c r="C13936" s="76"/>
      <c r="D13936" s="77"/>
      <c r="E13936" s="12"/>
      <c r="F13936" s="78"/>
      <c r="G13936" s="77"/>
      <c r="H13936" s="79"/>
      <c r="BA13936" s="5" t="str">
        <f t="shared" si="217"/>
        <v/>
      </c>
      <c r="BB13936" s="5" t="str">
        <f>IF(OR($E13936="",$G13936&lt;&gt;"Ativo"),"",IF(COUNTIFS($E$4:$E13936,$E13936,$A$4:$A13936,$A13936,$G$4:$G13936,"Ativo")=1,1,0))</f>
        <v/>
      </c>
      <c r="BC13936" t="str">
        <f>IF(OR($A13936="",$G13936&lt;&gt;"Ativo"),"",IF(COUNTIFS($A$4:$A13936,$A13936,$G$4:$G13936,"Ativo")=1,1,0))</f>
        <v/>
      </c>
    </row>
    <row r="13937" spans="1:55" x14ac:dyDescent="0.3">
      <c r="A13937" s="76"/>
      <c r="B13937" s="104"/>
      <c r="C13937" s="76"/>
      <c r="D13937" s="77"/>
      <c r="E13937" s="12"/>
      <c r="F13937" s="78"/>
      <c r="G13937" s="77"/>
      <c r="H13937" s="79"/>
      <c r="BA13937" s="5" t="str">
        <f t="shared" si="217"/>
        <v/>
      </c>
      <c r="BB13937" s="5" t="str">
        <f>IF(OR($E13937="",$G13937&lt;&gt;"Ativo"),"",IF(COUNTIFS($E$4:$E13937,$E13937,$A$4:$A13937,$A13937,$G$4:$G13937,"Ativo")=1,1,0))</f>
        <v/>
      </c>
      <c r="BC13937" t="str">
        <f>IF(OR($A13937="",$G13937&lt;&gt;"Ativo"),"",IF(COUNTIFS($A$4:$A13937,$A13937,$G$4:$G13937,"Ativo")=1,1,0))</f>
        <v/>
      </c>
    </row>
    <row r="13938" spans="1:55" x14ac:dyDescent="0.3">
      <c r="A13938" s="76"/>
      <c r="B13938" s="104"/>
      <c r="C13938" s="76"/>
      <c r="D13938" s="77"/>
      <c r="E13938" s="12"/>
      <c r="F13938" s="78"/>
      <c r="G13938" s="77"/>
      <c r="H13938" s="79"/>
      <c r="BA13938" s="5" t="str">
        <f t="shared" si="217"/>
        <v/>
      </c>
      <c r="BB13938" s="5" t="str">
        <f>IF(OR($E13938="",$G13938&lt;&gt;"Ativo"),"",IF(COUNTIFS($E$4:$E13938,$E13938,$A$4:$A13938,$A13938,$G$4:$G13938,"Ativo")=1,1,0))</f>
        <v/>
      </c>
      <c r="BC13938" t="str">
        <f>IF(OR($A13938="",$G13938&lt;&gt;"Ativo"),"",IF(COUNTIFS($A$4:$A13938,$A13938,$G$4:$G13938,"Ativo")=1,1,0))</f>
        <v/>
      </c>
    </row>
    <row r="13939" spans="1:55" x14ac:dyDescent="0.3">
      <c r="A13939" s="76"/>
      <c r="B13939" s="104"/>
      <c r="C13939" s="76"/>
      <c r="D13939" s="77"/>
      <c r="E13939" s="12"/>
      <c r="F13939" s="78"/>
      <c r="G13939" s="77"/>
      <c r="H13939" s="79"/>
      <c r="BA13939" s="5" t="str">
        <f t="shared" si="217"/>
        <v/>
      </c>
      <c r="BB13939" s="5" t="str">
        <f>IF(OR($E13939="",$G13939&lt;&gt;"Ativo"),"",IF(COUNTIFS($E$4:$E13939,$E13939,$A$4:$A13939,$A13939,$G$4:$G13939,"Ativo")=1,1,0))</f>
        <v/>
      </c>
      <c r="BC13939" t="str">
        <f>IF(OR($A13939="",$G13939&lt;&gt;"Ativo"),"",IF(COUNTIFS($A$4:$A13939,$A13939,$G$4:$G13939,"Ativo")=1,1,0))</f>
        <v/>
      </c>
    </row>
    <row r="13940" spans="1:55" x14ac:dyDescent="0.3">
      <c r="A13940" s="76"/>
      <c r="B13940" s="104"/>
      <c r="C13940" s="76"/>
      <c r="D13940" s="77"/>
      <c r="E13940" s="12"/>
      <c r="F13940" s="78"/>
      <c r="G13940" s="77"/>
      <c r="H13940" s="79"/>
      <c r="BA13940" s="5" t="str">
        <f t="shared" si="217"/>
        <v/>
      </c>
      <c r="BB13940" s="5" t="str">
        <f>IF(OR($E13940="",$G13940&lt;&gt;"Ativo"),"",IF(COUNTIFS($E$4:$E13940,$E13940,$A$4:$A13940,$A13940,$G$4:$G13940,"Ativo")=1,1,0))</f>
        <v/>
      </c>
      <c r="BC13940" t="str">
        <f>IF(OR($A13940="",$G13940&lt;&gt;"Ativo"),"",IF(COUNTIFS($A$4:$A13940,$A13940,$G$4:$G13940,"Ativo")=1,1,0))</f>
        <v/>
      </c>
    </row>
    <row r="13941" spans="1:55" x14ac:dyDescent="0.3">
      <c r="A13941" s="76"/>
      <c r="B13941" s="104"/>
      <c r="C13941" s="76"/>
      <c r="D13941" s="77"/>
      <c r="E13941" s="12"/>
      <c r="F13941" s="78"/>
      <c r="G13941" s="77"/>
      <c r="H13941" s="79"/>
      <c r="BA13941" s="5" t="str">
        <f t="shared" si="217"/>
        <v/>
      </c>
      <c r="BB13941" s="5" t="str">
        <f>IF(OR($E13941="",$G13941&lt;&gt;"Ativo"),"",IF(COUNTIFS($E$4:$E13941,$E13941,$A$4:$A13941,$A13941,$G$4:$G13941,"Ativo")=1,1,0))</f>
        <v/>
      </c>
      <c r="BC13941" t="str">
        <f>IF(OR($A13941="",$G13941&lt;&gt;"Ativo"),"",IF(COUNTIFS($A$4:$A13941,$A13941,$G$4:$G13941,"Ativo")=1,1,0))</f>
        <v/>
      </c>
    </row>
    <row r="13942" spans="1:55" x14ac:dyDescent="0.3">
      <c r="A13942" s="76"/>
      <c r="B13942" s="104"/>
      <c r="C13942" s="76"/>
      <c r="D13942" s="77"/>
      <c r="E13942" s="12"/>
      <c r="F13942" s="78"/>
      <c r="G13942" s="77"/>
      <c r="H13942" s="79"/>
      <c r="BA13942" s="5" t="str">
        <f t="shared" si="217"/>
        <v/>
      </c>
      <c r="BB13942" s="5" t="str">
        <f>IF(OR($E13942="",$G13942&lt;&gt;"Ativo"),"",IF(COUNTIFS($E$4:$E13942,$E13942,$A$4:$A13942,$A13942,$G$4:$G13942,"Ativo")=1,1,0))</f>
        <v/>
      </c>
      <c r="BC13942" t="str">
        <f>IF(OR($A13942="",$G13942&lt;&gt;"Ativo"),"",IF(COUNTIFS($A$4:$A13942,$A13942,$G$4:$G13942,"Ativo")=1,1,0))</f>
        <v/>
      </c>
    </row>
    <row r="13943" spans="1:55" x14ac:dyDescent="0.3">
      <c r="A13943" s="76"/>
      <c r="B13943" s="104"/>
      <c r="C13943" s="76"/>
      <c r="D13943" s="77"/>
      <c r="E13943" s="12"/>
      <c r="F13943" s="78"/>
      <c r="G13943" s="77"/>
      <c r="H13943" s="79"/>
      <c r="BA13943" s="5" t="str">
        <f t="shared" si="217"/>
        <v/>
      </c>
      <c r="BB13943" s="5" t="str">
        <f>IF(OR($E13943="",$G13943&lt;&gt;"Ativo"),"",IF(COUNTIFS($E$4:$E13943,$E13943,$A$4:$A13943,$A13943,$G$4:$G13943,"Ativo")=1,1,0))</f>
        <v/>
      </c>
      <c r="BC13943" t="str">
        <f>IF(OR($A13943="",$G13943&lt;&gt;"Ativo"),"",IF(COUNTIFS($A$4:$A13943,$A13943,$G$4:$G13943,"Ativo")=1,1,0))</f>
        <v/>
      </c>
    </row>
    <row r="13944" spans="1:55" x14ac:dyDescent="0.3">
      <c r="A13944" s="76"/>
      <c r="B13944" s="104"/>
      <c r="C13944" s="76"/>
      <c r="D13944" s="77"/>
      <c r="E13944" s="12"/>
      <c r="F13944" s="78"/>
      <c r="G13944" s="77"/>
      <c r="H13944" s="79"/>
      <c r="BA13944" s="5" t="str">
        <f t="shared" si="217"/>
        <v/>
      </c>
      <c r="BB13944" s="5" t="str">
        <f>IF(OR($E13944="",$G13944&lt;&gt;"Ativo"),"",IF(COUNTIFS($E$4:$E13944,$E13944,$A$4:$A13944,$A13944,$G$4:$G13944,"Ativo")=1,1,0))</f>
        <v/>
      </c>
      <c r="BC13944" t="str">
        <f>IF(OR($A13944="",$G13944&lt;&gt;"Ativo"),"",IF(COUNTIFS($A$4:$A13944,$A13944,$G$4:$G13944,"Ativo")=1,1,0))</f>
        <v/>
      </c>
    </row>
    <row r="13945" spans="1:55" x14ac:dyDescent="0.3">
      <c r="A13945" s="76"/>
      <c r="B13945" s="104"/>
      <c r="C13945" s="76"/>
      <c r="D13945" s="77"/>
      <c r="E13945" s="12"/>
      <c r="F13945" s="78"/>
      <c r="G13945" s="77"/>
      <c r="H13945" s="79"/>
      <c r="BA13945" s="5" t="str">
        <f t="shared" si="217"/>
        <v/>
      </c>
      <c r="BB13945" s="5" t="str">
        <f>IF(OR($E13945="",$G13945&lt;&gt;"Ativo"),"",IF(COUNTIFS($E$4:$E13945,$E13945,$A$4:$A13945,$A13945,$G$4:$G13945,"Ativo")=1,1,0))</f>
        <v/>
      </c>
      <c r="BC13945" t="str">
        <f>IF(OR($A13945="",$G13945&lt;&gt;"Ativo"),"",IF(COUNTIFS($A$4:$A13945,$A13945,$G$4:$G13945,"Ativo")=1,1,0))</f>
        <v/>
      </c>
    </row>
    <row r="13946" spans="1:55" x14ac:dyDescent="0.3">
      <c r="A13946" s="76"/>
      <c r="B13946" s="104"/>
      <c r="C13946" s="76"/>
      <c r="D13946" s="77"/>
      <c r="E13946" s="12"/>
      <c r="F13946" s="78"/>
      <c r="G13946" s="77"/>
      <c r="H13946" s="79"/>
      <c r="BA13946" s="5" t="str">
        <f t="shared" si="217"/>
        <v/>
      </c>
      <c r="BB13946" s="5" t="str">
        <f>IF(OR($E13946="",$G13946&lt;&gt;"Ativo"),"",IF(COUNTIFS($E$4:$E13946,$E13946,$A$4:$A13946,$A13946,$G$4:$G13946,"Ativo")=1,1,0))</f>
        <v/>
      </c>
      <c r="BC13946" t="str">
        <f>IF(OR($A13946="",$G13946&lt;&gt;"Ativo"),"",IF(COUNTIFS($A$4:$A13946,$A13946,$G$4:$G13946,"Ativo")=1,1,0))</f>
        <v/>
      </c>
    </row>
    <row r="13947" spans="1:55" x14ac:dyDescent="0.3">
      <c r="A13947" s="76"/>
      <c r="B13947" s="104"/>
      <c r="C13947" s="76"/>
      <c r="D13947" s="77"/>
      <c r="E13947" s="12"/>
      <c r="F13947" s="78"/>
      <c r="G13947" s="77"/>
      <c r="H13947" s="79"/>
      <c r="BA13947" s="5" t="str">
        <f t="shared" si="217"/>
        <v/>
      </c>
      <c r="BB13947" s="5" t="str">
        <f>IF(OR($E13947="",$G13947&lt;&gt;"Ativo"),"",IF(COUNTIFS($E$4:$E13947,$E13947,$A$4:$A13947,$A13947,$G$4:$G13947,"Ativo")=1,1,0))</f>
        <v/>
      </c>
      <c r="BC13947" t="str">
        <f>IF(OR($A13947="",$G13947&lt;&gt;"Ativo"),"",IF(COUNTIFS($A$4:$A13947,$A13947,$G$4:$G13947,"Ativo")=1,1,0))</f>
        <v/>
      </c>
    </row>
    <row r="13948" spans="1:55" x14ac:dyDescent="0.3">
      <c r="A13948" s="76"/>
      <c r="B13948" s="104"/>
      <c r="C13948" s="76"/>
      <c r="D13948" s="77"/>
      <c r="E13948" s="12"/>
      <c r="F13948" s="78"/>
      <c r="G13948" s="77"/>
      <c r="H13948" s="79"/>
      <c r="BA13948" s="5" t="str">
        <f t="shared" si="217"/>
        <v/>
      </c>
      <c r="BB13948" s="5" t="str">
        <f>IF(OR($E13948="",$G13948&lt;&gt;"Ativo"),"",IF(COUNTIFS($E$4:$E13948,$E13948,$A$4:$A13948,$A13948,$G$4:$G13948,"Ativo")=1,1,0))</f>
        <v/>
      </c>
      <c r="BC13948" t="str">
        <f>IF(OR($A13948="",$G13948&lt;&gt;"Ativo"),"",IF(COUNTIFS($A$4:$A13948,$A13948,$G$4:$G13948,"Ativo")=1,1,0))</f>
        <v/>
      </c>
    </row>
    <row r="13949" spans="1:55" x14ac:dyDescent="0.3">
      <c r="A13949" s="76"/>
      <c r="B13949" s="104"/>
      <c r="C13949" s="76"/>
      <c r="D13949" s="77"/>
      <c r="E13949" s="12"/>
      <c r="F13949" s="78"/>
      <c r="G13949" s="77"/>
      <c r="H13949" s="79"/>
      <c r="BA13949" s="5" t="str">
        <f t="shared" si="217"/>
        <v/>
      </c>
      <c r="BB13949" s="5" t="str">
        <f>IF(OR($E13949="",$G13949&lt;&gt;"Ativo"),"",IF(COUNTIFS($E$4:$E13949,$E13949,$A$4:$A13949,$A13949,$G$4:$G13949,"Ativo")=1,1,0))</f>
        <v/>
      </c>
      <c r="BC13949" t="str">
        <f>IF(OR($A13949="",$G13949&lt;&gt;"Ativo"),"",IF(COUNTIFS($A$4:$A13949,$A13949,$G$4:$G13949,"Ativo")=1,1,0))</f>
        <v/>
      </c>
    </row>
    <row r="13950" spans="1:55" x14ac:dyDescent="0.3">
      <c r="A13950" s="76"/>
      <c r="B13950" s="104"/>
      <c r="C13950" s="76"/>
      <c r="D13950" s="77"/>
      <c r="E13950" s="12"/>
      <c r="F13950" s="78"/>
      <c r="G13950" s="77"/>
      <c r="H13950" s="79"/>
      <c r="BA13950" s="5" t="str">
        <f t="shared" si="217"/>
        <v/>
      </c>
      <c r="BB13950" s="5" t="str">
        <f>IF(OR($E13950="",$G13950&lt;&gt;"Ativo"),"",IF(COUNTIFS($E$4:$E13950,$E13950,$A$4:$A13950,$A13950,$G$4:$G13950,"Ativo")=1,1,0))</f>
        <v/>
      </c>
      <c r="BC13950" t="str">
        <f>IF(OR($A13950="",$G13950&lt;&gt;"Ativo"),"",IF(COUNTIFS($A$4:$A13950,$A13950,$G$4:$G13950,"Ativo")=1,1,0))</f>
        <v/>
      </c>
    </row>
    <row r="13951" spans="1:55" x14ac:dyDescent="0.3">
      <c r="A13951" s="76"/>
      <c r="B13951" s="104"/>
      <c r="C13951" s="76"/>
      <c r="D13951" s="77"/>
      <c r="E13951" s="12"/>
      <c r="F13951" s="78"/>
      <c r="G13951" s="77"/>
      <c r="H13951" s="79"/>
      <c r="BA13951" s="5" t="str">
        <f t="shared" si="217"/>
        <v/>
      </c>
      <c r="BB13951" s="5" t="str">
        <f>IF(OR($E13951="",$G13951&lt;&gt;"Ativo"),"",IF(COUNTIFS($E$4:$E13951,$E13951,$A$4:$A13951,$A13951,$G$4:$G13951,"Ativo")=1,1,0))</f>
        <v/>
      </c>
      <c r="BC13951" t="str">
        <f>IF(OR($A13951="",$G13951&lt;&gt;"Ativo"),"",IF(COUNTIFS($A$4:$A13951,$A13951,$G$4:$G13951,"Ativo")=1,1,0))</f>
        <v/>
      </c>
    </row>
    <row r="13952" spans="1:55" x14ac:dyDescent="0.3">
      <c r="A13952" s="76"/>
      <c r="B13952" s="104"/>
      <c r="C13952" s="76"/>
      <c r="D13952" s="77"/>
      <c r="E13952" s="12"/>
      <c r="F13952" s="78"/>
      <c r="G13952" s="77"/>
      <c r="H13952" s="79"/>
      <c r="BA13952" s="5" t="str">
        <f t="shared" si="217"/>
        <v/>
      </c>
      <c r="BB13952" s="5" t="str">
        <f>IF(OR($E13952="",$G13952&lt;&gt;"Ativo"),"",IF(COUNTIFS($E$4:$E13952,$E13952,$A$4:$A13952,$A13952,$G$4:$G13952,"Ativo")=1,1,0))</f>
        <v/>
      </c>
      <c r="BC13952" t="str">
        <f>IF(OR($A13952="",$G13952&lt;&gt;"Ativo"),"",IF(COUNTIFS($A$4:$A13952,$A13952,$G$4:$G13952,"Ativo")=1,1,0))</f>
        <v/>
      </c>
    </row>
    <row r="13953" spans="1:55" x14ac:dyDescent="0.3">
      <c r="A13953" s="76"/>
      <c r="B13953" s="104"/>
      <c r="C13953" s="76"/>
      <c r="D13953" s="77"/>
      <c r="E13953" s="12"/>
      <c r="F13953" s="78"/>
      <c r="G13953" s="77"/>
      <c r="H13953" s="79"/>
      <c r="BA13953" s="5" t="str">
        <f t="shared" si="217"/>
        <v/>
      </c>
      <c r="BB13953" s="5" t="str">
        <f>IF(OR($E13953="",$G13953&lt;&gt;"Ativo"),"",IF(COUNTIFS($E$4:$E13953,$E13953,$A$4:$A13953,$A13953,$G$4:$G13953,"Ativo")=1,1,0))</f>
        <v/>
      </c>
      <c r="BC13953" t="str">
        <f>IF(OR($A13953="",$G13953&lt;&gt;"Ativo"),"",IF(COUNTIFS($A$4:$A13953,$A13953,$G$4:$G13953,"Ativo")=1,1,0))</f>
        <v/>
      </c>
    </row>
    <row r="13954" spans="1:55" x14ac:dyDescent="0.3">
      <c r="A13954" s="76"/>
      <c r="B13954" s="104"/>
      <c r="C13954" s="76"/>
      <c r="D13954" s="77"/>
      <c r="E13954" s="12"/>
      <c r="F13954" s="78"/>
      <c r="G13954" s="77"/>
      <c r="H13954" s="79"/>
      <c r="BA13954" s="5" t="str">
        <f t="shared" si="217"/>
        <v/>
      </c>
      <c r="BB13954" s="5" t="str">
        <f>IF(OR($E13954="",$G13954&lt;&gt;"Ativo"),"",IF(COUNTIFS($E$4:$E13954,$E13954,$A$4:$A13954,$A13954,$G$4:$G13954,"Ativo")=1,1,0))</f>
        <v/>
      </c>
      <c r="BC13954" t="str">
        <f>IF(OR($A13954="",$G13954&lt;&gt;"Ativo"),"",IF(COUNTIFS($A$4:$A13954,$A13954,$G$4:$G13954,"Ativo")=1,1,0))</f>
        <v/>
      </c>
    </row>
    <row r="13955" spans="1:55" x14ac:dyDescent="0.3">
      <c r="A13955" s="76"/>
      <c r="B13955" s="104"/>
      <c r="C13955" s="76"/>
      <c r="D13955" s="77"/>
      <c r="E13955" s="12"/>
      <c r="F13955" s="78"/>
      <c r="G13955" s="77"/>
      <c r="H13955" s="79"/>
      <c r="BA13955" s="5" t="str">
        <f t="shared" si="217"/>
        <v/>
      </c>
      <c r="BB13955" s="5" t="str">
        <f>IF(OR($E13955="",$G13955&lt;&gt;"Ativo"),"",IF(COUNTIFS($E$4:$E13955,$E13955,$A$4:$A13955,$A13955,$G$4:$G13955,"Ativo")=1,1,0))</f>
        <v/>
      </c>
      <c r="BC13955" t="str">
        <f>IF(OR($A13955="",$G13955&lt;&gt;"Ativo"),"",IF(COUNTIFS($A$4:$A13955,$A13955,$G$4:$G13955,"Ativo")=1,1,0))</f>
        <v/>
      </c>
    </row>
    <row r="13956" spans="1:55" x14ac:dyDescent="0.3">
      <c r="A13956" s="76"/>
      <c r="B13956" s="104"/>
      <c r="C13956" s="76"/>
      <c r="D13956" s="77"/>
      <c r="E13956" s="12"/>
      <c r="F13956" s="78"/>
      <c r="G13956" s="77"/>
      <c r="H13956" s="79"/>
      <c r="BA13956" s="5" t="str">
        <f t="shared" ref="BA13956:BA14019" si="218">IF($D13956="","",MID($D13956,4,LEN($D13956)-5))</f>
        <v/>
      </c>
      <c r="BB13956" s="5" t="str">
        <f>IF(OR($E13956="",$G13956&lt;&gt;"Ativo"),"",IF(COUNTIFS($E$4:$E13956,$E13956,$A$4:$A13956,$A13956,$G$4:$G13956,"Ativo")=1,1,0))</f>
        <v/>
      </c>
      <c r="BC13956" t="str">
        <f>IF(OR($A13956="",$G13956&lt;&gt;"Ativo"),"",IF(COUNTIFS($A$4:$A13956,$A13956,$G$4:$G13956,"Ativo")=1,1,0))</f>
        <v/>
      </c>
    </row>
    <row r="13957" spans="1:55" x14ac:dyDescent="0.3">
      <c r="A13957" s="76"/>
      <c r="B13957" s="104"/>
      <c r="C13957" s="76"/>
      <c r="D13957" s="77"/>
      <c r="E13957" s="12"/>
      <c r="F13957" s="78"/>
      <c r="G13957" s="77"/>
      <c r="H13957" s="79"/>
      <c r="BA13957" s="5" t="str">
        <f t="shared" si="218"/>
        <v/>
      </c>
      <c r="BB13957" s="5" t="str">
        <f>IF(OR($E13957="",$G13957&lt;&gt;"Ativo"),"",IF(COUNTIFS($E$4:$E13957,$E13957,$A$4:$A13957,$A13957,$G$4:$G13957,"Ativo")=1,1,0))</f>
        <v/>
      </c>
      <c r="BC13957" t="str">
        <f>IF(OR($A13957="",$G13957&lt;&gt;"Ativo"),"",IF(COUNTIFS($A$4:$A13957,$A13957,$G$4:$G13957,"Ativo")=1,1,0))</f>
        <v/>
      </c>
    </row>
    <row r="13958" spans="1:55" x14ac:dyDescent="0.3">
      <c r="A13958" s="76"/>
      <c r="B13958" s="104"/>
      <c r="C13958" s="76"/>
      <c r="D13958" s="77"/>
      <c r="E13958" s="12"/>
      <c r="F13958" s="78"/>
      <c r="G13958" s="77"/>
      <c r="H13958" s="79"/>
      <c r="BA13958" s="5" t="str">
        <f t="shared" si="218"/>
        <v/>
      </c>
      <c r="BB13958" s="5" t="str">
        <f>IF(OR($E13958="",$G13958&lt;&gt;"Ativo"),"",IF(COUNTIFS($E$4:$E13958,$E13958,$A$4:$A13958,$A13958,$G$4:$G13958,"Ativo")=1,1,0))</f>
        <v/>
      </c>
      <c r="BC13958" t="str">
        <f>IF(OR($A13958="",$G13958&lt;&gt;"Ativo"),"",IF(COUNTIFS($A$4:$A13958,$A13958,$G$4:$G13958,"Ativo")=1,1,0))</f>
        <v/>
      </c>
    </row>
    <row r="13959" spans="1:55" x14ac:dyDescent="0.3">
      <c r="A13959" s="76"/>
      <c r="B13959" s="104"/>
      <c r="C13959" s="76"/>
      <c r="D13959" s="77"/>
      <c r="E13959" s="12"/>
      <c r="F13959" s="78"/>
      <c r="G13959" s="77"/>
      <c r="H13959" s="79"/>
      <c r="BA13959" s="5" t="str">
        <f t="shared" si="218"/>
        <v/>
      </c>
      <c r="BB13959" s="5" t="str">
        <f>IF(OR($E13959="",$G13959&lt;&gt;"Ativo"),"",IF(COUNTIFS($E$4:$E13959,$E13959,$A$4:$A13959,$A13959,$G$4:$G13959,"Ativo")=1,1,0))</f>
        <v/>
      </c>
      <c r="BC13959" t="str">
        <f>IF(OR($A13959="",$G13959&lt;&gt;"Ativo"),"",IF(COUNTIFS($A$4:$A13959,$A13959,$G$4:$G13959,"Ativo")=1,1,0))</f>
        <v/>
      </c>
    </row>
    <row r="13960" spans="1:55" x14ac:dyDescent="0.3">
      <c r="A13960" s="76"/>
      <c r="B13960" s="104"/>
      <c r="C13960" s="76"/>
      <c r="D13960" s="77"/>
      <c r="E13960" s="12"/>
      <c r="F13960" s="78"/>
      <c r="G13960" s="77"/>
      <c r="H13960" s="79"/>
      <c r="BA13960" s="5" t="str">
        <f t="shared" si="218"/>
        <v/>
      </c>
      <c r="BB13960" s="5" t="str">
        <f>IF(OR($E13960="",$G13960&lt;&gt;"Ativo"),"",IF(COUNTIFS($E$4:$E13960,$E13960,$A$4:$A13960,$A13960,$G$4:$G13960,"Ativo")=1,1,0))</f>
        <v/>
      </c>
      <c r="BC13960" t="str">
        <f>IF(OR($A13960="",$G13960&lt;&gt;"Ativo"),"",IF(COUNTIFS($A$4:$A13960,$A13960,$G$4:$G13960,"Ativo")=1,1,0))</f>
        <v/>
      </c>
    </row>
    <row r="13961" spans="1:55" x14ac:dyDescent="0.3">
      <c r="A13961" s="76"/>
      <c r="B13961" s="104"/>
      <c r="C13961" s="76"/>
      <c r="D13961" s="77"/>
      <c r="E13961" s="12"/>
      <c r="F13961" s="78"/>
      <c r="G13961" s="77"/>
      <c r="H13961" s="79"/>
      <c r="BA13961" s="5" t="str">
        <f t="shared" si="218"/>
        <v/>
      </c>
      <c r="BB13961" s="5" t="str">
        <f>IF(OR($E13961="",$G13961&lt;&gt;"Ativo"),"",IF(COUNTIFS($E$4:$E13961,$E13961,$A$4:$A13961,$A13961,$G$4:$G13961,"Ativo")=1,1,0))</f>
        <v/>
      </c>
      <c r="BC13961" t="str">
        <f>IF(OR($A13961="",$G13961&lt;&gt;"Ativo"),"",IF(COUNTIFS($A$4:$A13961,$A13961,$G$4:$G13961,"Ativo")=1,1,0))</f>
        <v/>
      </c>
    </row>
    <row r="13962" spans="1:55" x14ac:dyDescent="0.3">
      <c r="A13962" s="76"/>
      <c r="B13962" s="104"/>
      <c r="C13962" s="76"/>
      <c r="D13962" s="77"/>
      <c r="E13962" s="12"/>
      <c r="F13962" s="78"/>
      <c r="G13962" s="77"/>
      <c r="H13962" s="79"/>
      <c r="BA13962" s="5" t="str">
        <f t="shared" si="218"/>
        <v/>
      </c>
      <c r="BB13962" s="5" t="str">
        <f>IF(OR($E13962="",$G13962&lt;&gt;"Ativo"),"",IF(COUNTIFS($E$4:$E13962,$E13962,$A$4:$A13962,$A13962,$G$4:$G13962,"Ativo")=1,1,0))</f>
        <v/>
      </c>
      <c r="BC13962" t="str">
        <f>IF(OR($A13962="",$G13962&lt;&gt;"Ativo"),"",IF(COUNTIFS($A$4:$A13962,$A13962,$G$4:$G13962,"Ativo")=1,1,0))</f>
        <v/>
      </c>
    </row>
    <row r="13963" spans="1:55" x14ac:dyDescent="0.3">
      <c r="A13963" s="76"/>
      <c r="B13963" s="104"/>
      <c r="C13963" s="76"/>
      <c r="D13963" s="77"/>
      <c r="E13963" s="12"/>
      <c r="F13963" s="78"/>
      <c r="G13963" s="77"/>
      <c r="H13963" s="79"/>
      <c r="BA13963" s="5" t="str">
        <f t="shared" si="218"/>
        <v/>
      </c>
      <c r="BB13963" s="5" t="str">
        <f>IF(OR($E13963="",$G13963&lt;&gt;"Ativo"),"",IF(COUNTIFS($E$4:$E13963,$E13963,$A$4:$A13963,$A13963,$G$4:$G13963,"Ativo")=1,1,0))</f>
        <v/>
      </c>
      <c r="BC13963" t="str">
        <f>IF(OR($A13963="",$G13963&lt;&gt;"Ativo"),"",IF(COUNTIFS($A$4:$A13963,$A13963,$G$4:$G13963,"Ativo")=1,1,0))</f>
        <v/>
      </c>
    </row>
    <row r="13964" spans="1:55" x14ac:dyDescent="0.3">
      <c r="A13964" s="76"/>
      <c r="B13964" s="104"/>
      <c r="C13964" s="76"/>
      <c r="D13964" s="77"/>
      <c r="E13964" s="12"/>
      <c r="F13964" s="78"/>
      <c r="G13964" s="77"/>
      <c r="H13964" s="79"/>
      <c r="BA13964" s="5" t="str">
        <f t="shared" si="218"/>
        <v/>
      </c>
      <c r="BB13964" s="5" t="str">
        <f>IF(OR($E13964="",$G13964&lt;&gt;"Ativo"),"",IF(COUNTIFS($E$4:$E13964,$E13964,$A$4:$A13964,$A13964,$G$4:$G13964,"Ativo")=1,1,0))</f>
        <v/>
      </c>
      <c r="BC13964" t="str">
        <f>IF(OR($A13964="",$G13964&lt;&gt;"Ativo"),"",IF(COUNTIFS($A$4:$A13964,$A13964,$G$4:$G13964,"Ativo")=1,1,0))</f>
        <v/>
      </c>
    </row>
    <row r="13965" spans="1:55" x14ac:dyDescent="0.3">
      <c r="A13965" s="76"/>
      <c r="B13965" s="104"/>
      <c r="C13965" s="76"/>
      <c r="D13965" s="77"/>
      <c r="E13965" s="12"/>
      <c r="F13965" s="78"/>
      <c r="G13965" s="77"/>
      <c r="H13965" s="79"/>
      <c r="BA13965" s="5" t="str">
        <f t="shared" si="218"/>
        <v/>
      </c>
      <c r="BB13965" s="5" t="str">
        <f>IF(OR($E13965="",$G13965&lt;&gt;"Ativo"),"",IF(COUNTIFS($E$4:$E13965,$E13965,$A$4:$A13965,$A13965,$G$4:$G13965,"Ativo")=1,1,0))</f>
        <v/>
      </c>
      <c r="BC13965" t="str">
        <f>IF(OR($A13965="",$G13965&lt;&gt;"Ativo"),"",IF(COUNTIFS($A$4:$A13965,$A13965,$G$4:$G13965,"Ativo")=1,1,0))</f>
        <v/>
      </c>
    </row>
    <row r="13966" spans="1:55" x14ac:dyDescent="0.3">
      <c r="A13966" s="76"/>
      <c r="B13966" s="104"/>
      <c r="C13966" s="76"/>
      <c r="D13966" s="77"/>
      <c r="E13966" s="12"/>
      <c r="F13966" s="78"/>
      <c r="G13966" s="77"/>
      <c r="H13966" s="79"/>
      <c r="BA13966" s="5" t="str">
        <f t="shared" si="218"/>
        <v/>
      </c>
      <c r="BB13966" s="5" t="str">
        <f>IF(OR($E13966="",$G13966&lt;&gt;"Ativo"),"",IF(COUNTIFS($E$4:$E13966,$E13966,$A$4:$A13966,$A13966,$G$4:$G13966,"Ativo")=1,1,0))</f>
        <v/>
      </c>
      <c r="BC13966" t="str">
        <f>IF(OR($A13966="",$G13966&lt;&gt;"Ativo"),"",IF(COUNTIFS($A$4:$A13966,$A13966,$G$4:$G13966,"Ativo")=1,1,0))</f>
        <v/>
      </c>
    </row>
    <row r="13967" spans="1:55" x14ac:dyDescent="0.3">
      <c r="A13967" s="76"/>
      <c r="B13967" s="104"/>
      <c r="C13967" s="76"/>
      <c r="D13967" s="77"/>
      <c r="E13967" s="12"/>
      <c r="F13967" s="78"/>
      <c r="G13967" s="77"/>
      <c r="H13967" s="79"/>
      <c r="BA13967" s="5" t="str">
        <f t="shared" si="218"/>
        <v/>
      </c>
      <c r="BB13967" s="5" t="str">
        <f>IF(OR($E13967="",$G13967&lt;&gt;"Ativo"),"",IF(COUNTIFS($E$4:$E13967,$E13967,$A$4:$A13967,$A13967,$G$4:$G13967,"Ativo")=1,1,0))</f>
        <v/>
      </c>
      <c r="BC13967" t="str">
        <f>IF(OR($A13967="",$G13967&lt;&gt;"Ativo"),"",IF(COUNTIFS($A$4:$A13967,$A13967,$G$4:$G13967,"Ativo")=1,1,0))</f>
        <v/>
      </c>
    </row>
    <row r="13968" spans="1:55" x14ac:dyDescent="0.3">
      <c r="A13968" s="76"/>
      <c r="B13968" s="104"/>
      <c r="C13968" s="76"/>
      <c r="D13968" s="77"/>
      <c r="E13968" s="12"/>
      <c r="F13968" s="78"/>
      <c r="G13968" s="77"/>
      <c r="H13968" s="79"/>
      <c r="BA13968" s="5" t="str">
        <f t="shared" si="218"/>
        <v/>
      </c>
      <c r="BB13968" s="5" t="str">
        <f>IF(OR($E13968="",$G13968&lt;&gt;"Ativo"),"",IF(COUNTIFS($E$4:$E13968,$E13968,$A$4:$A13968,$A13968,$G$4:$G13968,"Ativo")=1,1,0))</f>
        <v/>
      </c>
      <c r="BC13968" t="str">
        <f>IF(OR($A13968="",$G13968&lt;&gt;"Ativo"),"",IF(COUNTIFS($A$4:$A13968,$A13968,$G$4:$G13968,"Ativo")=1,1,0))</f>
        <v/>
      </c>
    </row>
    <row r="13969" spans="1:55" x14ac:dyDescent="0.3">
      <c r="A13969" s="76"/>
      <c r="B13969" s="104"/>
      <c r="C13969" s="76"/>
      <c r="D13969" s="77"/>
      <c r="E13969" s="12"/>
      <c r="F13969" s="78"/>
      <c r="G13969" s="77"/>
      <c r="H13969" s="79"/>
      <c r="BA13969" s="5" t="str">
        <f t="shared" si="218"/>
        <v/>
      </c>
      <c r="BB13969" s="5" t="str">
        <f>IF(OR($E13969="",$G13969&lt;&gt;"Ativo"),"",IF(COUNTIFS($E$4:$E13969,$E13969,$A$4:$A13969,$A13969,$G$4:$G13969,"Ativo")=1,1,0))</f>
        <v/>
      </c>
      <c r="BC13969" t="str">
        <f>IF(OR($A13969="",$G13969&lt;&gt;"Ativo"),"",IF(COUNTIFS($A$4:$A13969,$A13969,$G$4:$G13969,"Ativo")=1,1,0))</f>
        <v/>
      </c>
    </row>
    <row r="13970" spans="1:55" x14ac:dyDescent="0.3">
      <c r="A13970" s="76"/>
      <c r="B13970" s="104"/>
      <c r="C13970" s="76"/>
      <c r="D13970" s="77"/>
      <c r="E13970" s="12"/>
      <c r="F13970" s="78"/>
      <c r="G13970" s="77"/>
      <c r="H13970" s="79"/>
      <c r="BA13970" s="5" t="str">
        <f t="shared" si="218"/>
        <v/>
      </c>
      <c r="BB13970" s="5" t="str">
        <f>IF(OR($E13970="",$G13970&lt;&gt;"Ativo"),"",IF(COUNTIFS($E$4:$E13970,$E13970,$A$4:$A13970,$A13970,$G$4:$G13970,"Ativo")=1,1,0))</f>
        <v/>
      </c>
      <c r="BC13970" t="str">
        <f>IF(OR($A13970="",$G13970&lt;&gt;"Ativo"),"",IF(COUNTIFS($A$4:$A13970,$A13970,$G$4:$G13970,"Ativo")=1,1,0))</f>
        <v/>
      </c>
    </row>
    <row r="13971" spans="1:55" x14ac:dyDescent="0.3">
      <c r="A13971" s="76"/>
      <c r="B13971" s="104"/>
      <c r="C13971" s="76"/>
      <c r="D13971" s="77"/>
      <c r="E13971" s="12"/>
      <c r="F13971" s="78"/>
      <c r="G13971" s="77"/>
      <c r="H13971" s="79"/>
      <c r="BA13971" s="5" t="str">
        <f t="shared" si="218"/>
        <v/>
      </c>
      <c r="BB13971" s="5" t="str">
        <f>IF(OR($E13971="",$G13971&lt;&gt;"Ativo"),"",IF(COUNTIFS($E$4:$E13971,$E13971,$A$4:$A13971,$A13971,$G$4:$G13971,"Ativo")=1,1,0))</f>
        <v/>
      </c>
      <c r="BC13971" t="str">
        <f>IF(OR($A13971="",$G13971&lt;&gt;"Ativo"),"",IF(COUNTIFS($A$4:$A13971,$A13971,$G$4:$G13971,"Ativo")=1,1,0))</f>
        <v/>
      </c>
    </row>
    <row r="13972" spans="1:55" x14ac:dyDescent="0.3">
      <c r="A13972" s="76"/>
      <c r="B13972" s="104"/>
      <c r="C13972" s="76"/>
      <c r="D13972" s="77"/>
      <c r="E13972" s="12"/>
      <c r="F13972" s="78"/>
      <c r="G13972" s="77"/>
      <c r="H13972" s="79"/>
      <c r="BA13972" s="5" t="str">
        <f t="shared" si="218"/>
        <v/>
      </c>
      <c r="BB13972" s="5" t="str">
        <f>IF(OR($E13972="",$G13972&lt;&gt;"Ativo"),"",IF(COUNTIFS($E$4:$E13972,$E13972,$A$4:$A13972,$A13972,$G$4:$G13972,"Ativo")=1,1,0))</f>
        <v/>
      </c>
      <c r="BC13972" t="str">
        <f>IF(OR($A13972="",$G13972&lt;&gt;"Ativo"),"",IF(COUNTIFS($A$4:$A13972,$A13972,$G$4:$G13972,"Ativo")=1,1,0))</f>
        <v/>
      </c>
    </row>
    <row r="13973" spans="1:55" x14ac:dyDescent="0.3">
      <c r="A13973" s="76"/>
      <c r="B13973" s="104"/>
      <c r="C13973" s="76"/>
      <c r="D13973" s="77"/>
      <c r="E13973" s="12"/>
      <c r="F13973" s="78"/>
      <c r="G13973" s="77"/>
      <c r="H13973" s="79"/>
      <c r="BA13973" s="5" t="str">
        <f t="shared" si="218"/>
        <v/>
      </c>
      <c r="BB13973" s="5" t="str">
        <f>IF(OR($E13973="",$G13973&lt;&gt;"Ativo"),"",IF(COUNTIFS($E$4:$E13973,$E13973,$A$4:$A13973,$A13973,$G$4:$G13973,"Ativo")=1,1,0))</f>
        <v/>
      </c>
      <c r="BC13973" t="str">
        <f>IF(OR($A13973="",$G13973&lt;&gt;"Ativo"),"",IF(COUNTIFS($A$4:$A13973,$A13973,$G$4:$G13973,"Ativo")=1,1,0))</f>
        <v/>
      </c>
    </row>
    <row r="13974" spans="1:55" x14ac:dyDescent="0.3">
      <c r="A13974" s="76"/>
      <c r="B13974" s="104"/>
      <c r="C13974" s="76"/>
      <c r="D13974" s="77"/>
      <c r="E13974" s="12"/>
      <c r="F13974" s="78"/>
      <c r="G13974" s="77"/>
      <c r="H13974" s="79"/>
      <c r="BA13974" s="5" t="str">
        <f t="shared" si="218"/>
        <v/>
      </c>
      <c r="BB13974" s="5" t="str">
        <f>IF(OR($E13974="",$G13974&lt;&gt;"Ativo"),"",IF(COUNTIFS($E$4:$E13974,$E13974,$A$4:$A13974,$A13974,$G$4:$G13974,"Ativo")=1,1,0))</f>
        <v/>
      </c>
      <c r="BC13974" t="str">
        <f>IF(OR($A13974="",$G13974&lt;&gt;"Ativo"),"",IF(COUNTIFS($A$4:$A13974,$A13974,$G$4:$G13974,"Ativo")=1,1,0))</f>
        <v/>
      </c>
    </row>
    <row r="13975" spans="1:55" x14ac:dyDescent="0.3">
      <c r="A13975" s="76"/>
      <c r="B13975" s="104"/>
      <c r="C13975" s="76"/>
      <c r="D13975" s="77"/>
      <c r="E13975" s="12"/>
      <c r="F13975" s="78"/>
      <c r="G13975" s="77"/>
      <c r="H13975" s="79"/>
      <c r="BA13975" s="5" t="str">
        <f t="shared" si="218"/>
        <v/>
      </c>
      <c r="BB13975" s="5" t="str">
        <f>IF(OR($E13975="",$G13975&lt;&gt;"Ativo"),"",IF(COUNTIFS($E$4:$E13975,$E13975,$A$4:$A13975,$A13975,$G$4:$G13975,"Ativo")=1,1,0))</f>
        <v/>
      </c>
      <c r="BC13975" t="str">
        <f>IF(OR($A13975="",$G13975&lt;&gt;"Ativo"),"",IF(COUNTIFS($A$4:$A13975,$A13975,$G$4:$G13975,"Ativo")=1,1,0))</f>
        <v/>
      </c>
    </row>
    <row r="13976" spans="1:55" x14ac:dyDescent="0.3">
      <c r="A13976" s="76"/>
      <c r="B13976" s="104"/>
      <c r="C13976" s="76"/>
      <c r="D13976" s="77"/>
      <c r="E13976" s="12"/>
      <c r="F13976" s="78"/>
      <c r="G13976" s="77"/>
      <c r="H13976" s="79"/>
      <c r="BA13976" s="5" t="str">
        <f t="shared" si="218"/>
        <v/>
      </c>
      <c r="BB13976" s="5" t="str">
        <f>IF(OR($E13976="",$G13976&lt;&gt;"Ativo"),"",IF(COUNTIFS($E$4:$E13976,$E13976,$A$4:$A13976,$A13976,$G$4:$G13976,"Ativo")=1,1,0))</f>
        <v/>
      </c>
      <c r="BC13976" t="str">
        <f>IF(OR($A13976="",$G13976&lt;&gt;"Ativo"),"",IF(COUNTIFS($A$4:$A13976,$A13976,$G$4:$G13976,"Ativo")=1,1,0))</f>
        <v/>
      </c>
    </row>
    <row r="13977" spans="1:55" x14ac:dyDescent="0.3">
      <c r="A13977" s="76"/>
      <c r="B13977" s="104"/>
      <c r="C13977" s="76"/>
      <c r="D13977" s="77"/>
      <c r="E13977" s="12"/>
      <c r="F13977" s="78"/>
      <c r="G13977" s="77"/>
      <c r="H13977" s="79"/>
      <c r="BA13977" s="5" t="str">
        <f t="shared" si="218"/>
        <v/>
      </c>
      <c r="BB13977" s="5" t="str">
        <f>IF(OR($E13977="",$G13977&lt;&gt;"Ativo"),"",IF(COUNTIFS($E$4:$E13977,$E13977,$A$4:$A13977,$A13977,$G$4:$G13977,"Ativo")=1,1,0))</f>
        <v/>
      </c>
      <c r="BC13977" t="str">
        <f>IF(OR($A13977="",$G13977&lt;&gt;"Ativo"),"",IF(COUNTIFS($A$4:$A13977,$A13977,$G$4:$G13977,"Ativo")=1,1,0))</f>
        <v/>
      </c>
    </row>
    <row r="13978" spans="1:55" x14ac:dyDescent="0.3">
      <c r="A13978" s="76"/>
      <c r="B13978" s="104"/>
      <c r="C13978" s="76"/>
      <c r="D13978" s="77"/>
      <c r="E13978" s="12"/>
      <c r="F13978" s="78"/>
      <c r="G13978" s="77"/>
      <c r="H13978" s="79"/>
      <c r="BA13978" s="5" t="str">
        <f t="shared" si="218"/>
        <v/>
      </c>
      <c r="BB13978" s="5" t="str">
        <f>IF(OR($E13978="",$G13978&lt;&gt;"Ativo"),"",IF(COUNTIFS($E$4:$E13978,$E13978,$A$4:$A13978,$A13978,$G$4:$G13978,"Ativo")=1,1,0))</f>
        <v/>
      </c>
      <c r="BC13978" t="str">
        <f>IF(OR($A13978="",$G13978&lt;&gt;"Ativo"),"",IF(COUNTIFS($A$4:$A13978,$A13978,$G$4:$G13978,"Ativo")=1,1,0))</f>
        <v/>
      </c>
    </row>
    <row r="13979" spans="1:55" x14ac:dyDescent="0.3">
      <c r="A13979" s="76"/>
      <c r="B13979" s="104"/>
      <c r="C13979" s="76"/>
      <c r="D13979" s="77"/>
      <c r="E13979" s="12"/>
      <c r="F13979" s="78"/>
      <c r="G13979" s="77"/>
      <c r="H13979" s="79"/>
      <c r="BA13979" s="5" t="str">
        <f t="shared" si="218"/>
        <v/>
      </c>
      <c r="BB13979" s="5" t="str">
        <f>IF(OR($E13979="",$G13979&lt;&gt;"Ativo"),"",IF(COUNTIFS($E$4:$E13979,$E13979,$A$4:$A13979,$A13979,$G$4:$G13979,"Ativo")=1,1,0))</f>
        <v/>
      </c>
      <c r="BC13979" t="str">
        <f>IF(OR($A13979="",$G13979&lt;&gt;"Ativo"),"",IF(COUNTIFS($A$4:$A13979,$A13979,$G$4:$G13979,"Ativo")=1,1,0))</f>
        <v/>
      </c>
    </row>
    <row r="13980" spans="1:55" x14ac:dyDescent="0.3">
      <c r="A13980" s="76"/>
      <c r="B13980" s="104"/>
      <c r="C13980" s="76"/>
      <c r="D13980" s="77"/>
      <c r="E13980" s="12"/>
      <c r="F13980" s="78"/>
      <c r="G13980" s="77"/>
      <c r="H13980" s="79"/>
      <c r="BA13980" s="5" t="str">
        <f t="shared" si="218"/>
        <v/>
      </c>
      <c r="BB13980" s="5" t="str">
        <f>IF(OR($E13980="",$G13980&lt;&gt;"Ativo"),"",IF(COUNTIFS($E$4:$E13980,$E13980,$A$4:$A13980,$A13980,$G$4:$G13980,"Ativo")=1,1,0))</f>
        <v/>
      </c>
      <c r="BC13980" t="str">
        <f>IF(OR($A13980="",$G13980&lt;&gt;"Ativo"),"",IF(COUNTIFS($A$4:$A13980,$A13980,$G$4:$G13980,"Ativo")=1,1,0))</f>
        <v/>
      </c>
    </row>
    <row r="13981" spans="1:55" x14ac:dyDescent="0.3">
      <c r="A13981" s="76"/>
      <c r="B13981" s="104"/>
      <c r="C13981" s="76"/>
      <c r="D13981" s="77"/>
      <c r="E13981" s="12"/>
      <c r="F13981" s="78"/>
      <c r="G13981" s="77"/>
      <c r="H13981" s="79"/>
      <c r="BA13981" s="5" t="str">
        <f t="shared" si="218"/>
        <v/>
      </c>
      <c r="BB13981" s="5" t="str">
        <f>IF(OR($E13981="",$G13981&lt;&gt;"Ativo"),"",IF(COUNTIFS($E$4:$E13981,$E13981,$A$4:$A13981,$A13981,$G$4:$G13981,"Ativo")=1,1,0))</f>
        <v/>
      </c>
      <c r="BC13981" t="str">
        <f>IF(OR($A13981="",$G13981&lt;&gt;"Ativo"),"",IF(COUNTIFS($A$4:$A13981,$A13981,$G$4:$G13981,"Ativo")=1,1,0))</f>
        <v/>
      </c>
    </row>
    <row r="13982" spans="1:55" x14ac:dyDescent="0.3">
      <c r="A13982" s="76"/>
      <c r="B13982" s="104"/>
      <c r="C13982" s="76"/>
      <c r="D13982" s="77"/>
      <c r="E13982" s="12"/>
      <c r="F13982" s="78"/>
      <c r="G13982" s="77"/>
      <c r="H13982" s="79"/>
      <c r="BA13982" s="5" t="str">
        <f t="shared" si="218"/>
        <v/>
      </c>
      <c r="BB13982" s="5" t="str">
        <f>IF(OR($E13982="",$G13982&lt;&gt;"Ativo"),"",IF(COUNTIFS($E$4:$E13982,$E13982,$A$4:$A13982,$A13982,$G$4:$G13982,"Ativo")=1,1,0))</f>
        <v/>
      </c>
      <c r="BC13982" t="str">
        <f>IF(OR($A13982="",$G13982&lt;&gt;"Ativo"),"",IF(COUNTIFS($A$4:$A13982,$A13982,$G$4:$G13982,"Ativo")=1,1,0))</f>
        <v/>
      </c>
    </row>
    <row r="13983" spans="1:55" x14ac:dyDescent="0.3">
      <c r="A13983" s="76"/>
      <c r="B13983" s="104"/>
      <c r="C13983" s="76"/>
      <c r="D13983" s="77"/>
      <c r="E13983" s="12"/>
      <c r="F13983" s="78"/>
      <c r="G13983" s="77"/>
      <c r="H13983" s="79"/>
      <c r="BA13983" s="5" t="str">
        <f t="shared" si="218"/>
        <v/>
      </c>
      <c r="BB13983" s="5" t="str">
        <f>IF(OR($E13983="",$G13983&lt;&gt;"Ativo"),"",IF(COUNTIFS($E$4:$E13983,$E13983,$A$4:$A13983,$A13983,$G$4:$G13983,"Ativo")=1,1,0))</f>
        <v/>
      </c>
      <c r="BC13983" t="str">
        <f>IF(OR($A13983="",$G13983&lt;&gt;"Ativo"),"",IF(COUNTIFS($A$4:$A13983,$A13983,$G$4:$G13983,"Ativo")=1,1,0))</f>
        <v/>
      </c>
    </row>
    <row r="13984" spans="1:55" x14ac:dyDescent="0.3">
      <c r="A13984" s="76"/>
      <c r="B13984" s="104"/>
      <c r="C13984" s="76"/>
      <c r="D13984" s="77"/>
      <c r="E13984" s="12"/>
      <c r="F13984" s="78"/>
      <c r="G13984" s="77"/>
      <c r="H13984" s="79"/>
      <c r="BA13984" s="5" t="str">
        <f t="shared" si="218"/>
        <v/>
      </c>
      <c r="BB13984" s="5" t="str">
        <f>IF(OR($E13984="",$G13984&lt;&gt;"Ativo"),"",IF(COUNTIFS($E$4:$E13984,$E13984,$A$4:$A13984,$A13984,$G$4:$G13984,"Ativo")=1,1,0))</f>
        <v/>
      </c>
      <c r="BC13984" t="str">
        <f>IF(OR($A13984="",$G13984&lt;&gt;"Ativo"),"",IF(COUNTIFS($A$4:$A13984,$A13984,$G$4:$G13984,"Ativo")=1,1,0))</f>
        <v/>
      </c>
    </row>
    <row r="13985" spans="1:55" x14ac:dyDescent="0.3">
      <c r="A13985" s="76"/>
      <c r="B13985" s="104"/>
      <c r="C13985" s="76"/>
      <c r="D13985" s="77"/>
      <c r="E13985" s="12"/>
      <c r="F13985" s="78"/>
      <c r="G13985" s="77"/>
      <c r="H13985" s="79"/>
      <c r="BA13985" s="5" t="str">
        <f t="shared" si="218"/>
        <v/>
      </c>
      <c r="BB13985" s="5" t="str">
        <f>IF(OR($E13985="",$G13985&lt;&gt;"Ativo"),"",IF(COUNTIFS($E$4:$E13985,$E13985,$A$4:$A13985,$A13985,$G$4:$G13985,"Ativo")=1,1,0))</f>
        <v/>
      </c>
      <c r="BC13985" t="str">
        <f>IF(OR($A13985="",$G13985&lt;&gt;"Ativo"),"",IF(COUNTIFS($A$4:$A13985,$A13985,$G$4:$G13985,"Ativo")=1,1,0))</f>
        <v/>
      </c>
    </row>
    <row r="13986" spans="1:55" x14ac:dyDescent="0.3">
      <c r="A13986" s="76"/>
      <c r="B13986" s="104"/>
      <c r="C13986" s="76"/>
      <c r="D13986" s="77"/>
      <c r="E13986" s="12"/>
      <c r="F13986" s="78"/>
      <c r="G13986" s="77"/>
      <c r="H13986" s="79"/>
      <c r="BA13986" s="5" t="str">
        <f t="shared" si="218"/>
        <v/>
      </c>
      <c r="BB13986" s="5" t="str">
        <f>IF(OR($E13986="",$G13986&lt;&gt;"Ativo"),"",IF(COUNTIFS($E$4:$E13986,$E13986,$A$4:$A13986,$A13986,$G$4:$G13986,"Ativo")=1,1,0))</f>
        <v/>
      </c>
      <c r="BC13986" t="str">
        <f>IF(OR($A13986="",$G13986&lt;&gt;"Ativo"),"",IF(COUNTIFS($A$4:$A13986,$A13986,$G$4:$G13986,"Ativo")=1,1,0))</f>
        <v/>
      </c>
    </row>
    <row r="13987" spans="1:55" x14ac:dyDescent="0.3">
      <c r="A13987" s="76"/>
      <c r="B13987" s="104"/>
      <c r="C13987" s="76"/>
      <c r="D13987" s="77"/>
      <c r="E13987" s="12"/>
      <c r="F13987" s="78"/>
      <c r="G13987" s="77"/>
      <c r="H13987" s="79"/>
      <c r="BA13987" s="5" t="str">
        <f t="shared" si="218"/>
        <v/>
      </c>
      <c r="BB13987" s="5" t="str">
        <f>IF(OR($E13987="",$G13987&lt;&gt;"Ativo"),"",IF(COUNTIFS($E$4:$E13987,$E13987,$A$4:$A13987,$A13987,$G$4:$G13987,"Ativo")=1,1,0))</f>
        <v/>
      </c>
      <c r="BC13987" t="str">
        <f>IF(OR($A13987="",$G13987&lt;&gt;"Ativo"),"",IF(COUNTIFS($A$4:$A13987,$A13987,$G$4:$G13987,"Ativo")=1,1,0))</f>
        <v/>
      </c>
    </row>
    <row r="13988" spans="1:55" x14ac:dyDescent="0.3">
      <c r="A13988" s="76"/>
      <c r="B13988" s="104"/>
      <c r="C13988" s="76"/>
      <c r="D13988" s="77"/>
      <c r="E13988" s="12"/>
      <c r="F13988" s="78"/>
      <c r="G13988" s="77"/>
      <c r="H13988" s="79"/>
      <c r="BA13988" s="5" t="str">
        <f t="shared" si="218"/>
        <v/>
      </c>
      <c r="BB13988" s="5" t="str">
        <f>IF(OR($E13988="",$G13988&lt;&gt;"Ativo"),"",IF(COUNTIFS($E$4:$E13988,$E13988,$A$4:$A13988,$A13988,$G$4:$G13988,"Ativo")=1,1,0))</f>
        <v/>
      </c>
      <c r="BC13988" t="str">
        <f>IF(OR($A13988="",$G13988&lt;&gt;"Ativo"),"",IF(COUNTIFS($A$4:$A13988,$A13988,$G$4:$G13988,"Ativo")=1,1,0))</f>
        <v/>
      </c>
    </row>
    <row r="13989" spans="1:55" x14ac:dyDescent="0.3">
      <c r="A13989" s="76"/>
      <c r="B13989" s="104"/>
      <c r="C13989" s="76"/>
      <c r="D13989" s="77"/>
      <c r="E13989" s="12"/>
      <c r="F13989" s="78"/>
      <c r="G13989" s="77"/>
      <c r="H13989" s="79"/>
      <c r="BA13989" s="5" t="str">
        <f t="shared" si="218"/>
        <v/>
      </c>
      <c r="BB13989" s="5" t="str">
        <f>IF(OR($E13989="",$G13989&lt;&gt;"Ativo"),"",IF(COUNTIFS($E$4:$E13989,$E13989,$A$4:$A13989,$A13989,$G$4:$G13989,"Ativo")=1,1,0))</f>
        <v/>
      </c>
      <c r="BC13989" t="str">
        <f>IF(OR($A13989="",$G13989&lt;&gt;"Ativo"),"",IF(COUNTIFS($A$4:$A13989,$A13989,$G$4:$G13989,"Ativo")=1,1,0))</f>
        <v/>
      </c>
    </row>
    <row r="13990" spans="1:55" x14ac:dyDescent="0.3">
      <c r="A13990" s="76"/>
      <c r="B13990" s="104"/>
      <c r="C13990" s="76"/>
      <c r="D13990" s="77"/>
      <c r="E13990" s="12"/>
      <c r="F13990" s="78"/>
      <c r="G13990" s="77"/>
      <c r="H13990" s="79"/>
      <c r="BA13990" s="5" t="str">
        <f t="shared" si="218"/>
        <v/>
      </c>
      <c r="BB13990" s="5" t="str">
        <f>IF(OR($E13990="",$G13990&lt;&gt;"Ativo"),"",IF(COUNTIFS($E$4:$E13990,$E13990,$A$4:$A13990,$A13990,$G$4:$G13990,"Ativo")=1,1,0))</f>
        <v/>
      </c>
      <c r="BC13990" t="str">
        <f>IF(OR($A13990="",$G13990&lt;&gt;"Ativo"),"",IF(COUNTIFS($A$4:$A13990,$A13990,$G$4:$G13990,"Ativo")=1,1,0))</f>
        <v/>
      </c>
    </row>
    <row r="13991" spans="1:55" x14ac:dyDescent="0.3">
      <c r="A13991" s="76"/>
      <c r="B13991" s="104"/>
      <c r="C13991" s="76"/>
      <c r="D13991" s="77"/>
      <c r="E13991" s="12"/>
      <c r="F13991" s="78"/>
      <c r="G13991" s="77"/>
      <c r="H13991" s="79"/>
      <c r="BA13991" s="5" t="str">
        <f t="shared" si="218"/>
        <v/>
      </c>
      <c r="BB13991" s="5" t="str">
        <f>IF(OR($E13991="",$G13991&lt;&gt;"Ativo"),"",IF(COUNTIFS($E$4:$E13991,$E13991,$A$4:$A13991,$A13991,$G$4:$G13991,"Ativo")=1,1,0))</f>
        <v/>
      </c>
      <c r="BC13991" t="str">
        <f>IF(OR($A13991="",$G13991&lt;&gt;"Ativo"),"",IF(COUNTIFS($A$4:$A13991,$A13991,$G$4:$G13991,"Ativo")=1,1,0))</f>
        <v/>
      </c>
    </row>
    <row r="13992" spans="1:55" x14ac:dyDescent="0.3">
      <c r="A13992" s="76"/>
      <c r="B13992" s="104"/>
      <c r="C13992" s="76"/>
      <c r="D13992" s="77"/>
      <c r="E13992" s="12"/>
      <c r="F13992" s="78"/>
      <c r="G13992" s="77"/>
      <c r="H13992" s="79"/>
      <c r="BA13992" s="5" t="str">
        <f t="shared" si="218"/>
        <v/>
      </c>
      <c r="BB13992" s="5" t="str">
        <f>IF(OR($E13992="",$G13992&lt;&gt;"Ativo"),"",IF(COUNTIFS($E$4:$E13992,$E13992,$A$4:$A13992,$A13992,$G$4:$G13992,"Ativo")=1,1,0))</f>
        <v/>
      </c>
      <c r="BC13992" t="str">
        <f>IF(OR($A13992="",$G13992&lt;&gt;"Ativo"),"",IF(COUNTIFS($A$4:$A13992,$A13992,$G$4:$G13992,"Ativo")=1,1,0))</f>
        <v/>
      </c>
    </row>
    <row r="13993" spans="1:55" x14ac:dyDescent="0.3">
      <c r="A13993" s="76"/>
      <c r="B13993" s="104"/>
      <c r="C13993" s="76"/>
      <c r="D13993" s="77"/>
      <c r="E13993" s="12"/>
      <c r="F13993" s="78"/>
      <c r="G13993" s="77"/>
      <c r="H13993" s="79"/>
      <c r="BA13993" s="5" t="str">
        <f t="shared" si="218"/>
        <v/>
      </c>
      <c r="BB13993" s="5" t="str">
        <f>IF(OR($E13993="",$G13993&lt;&gt;"Ativo"),"",IF(COUNTIFS($E$4:$E13993,$E13993,$A$4:$A13993,$A13993,$G$4:$G13993,"Ativo")=1,1,0))</f>
        <v/>
      </c>
      <c r="BC13993" t="str">
        <f>IF(OR($A13993="",$G13993&lt;&gt;"Ativo"),"",IF(COUNTIFS($A$4:$A13993,$A13993,$G$4:$G13993,"Ativo")=1,1,0))</f>
        <v/>
      </c>
    </row>
    <row r="13994" spans="1:55" x14ac:dyDescent="0.3">
      <c r="A13994" s="76"/>
      <c r="B13994" s="104"/>
      <c r="C13994" s="76"/>
      <c r="D13994" s="77"/>
      <c r="E13994" s="12"/>
      <c r="F13994" s="78"/>
      <c r="G13994" s="77"/>
      <c r="H13994" s="79"/>
      <c r="BA13994" s="5" t="str">
        <f t="shared" si="218"/>
        <v/>
      </c>
      <c r="BB13994" s="5" t="str">
        <f>IF(OR($E13994="",$G13994&lt;&gt;"Ativo"),"",IF(COUNTIFS($E$4:$E13994,$E13994,$A$4:$A13994,$A13994,$G$4:$G13994,"Ativo")=1,1,0))</f>
        <v/>
      </c>
      <c r="BC13994" t="str">
        <f>IF(OR($A13994="",$G13994&lt;&gt;"Ativo"),"",IF(COUNTIFS($A$4:$A13994,$A13994,$G$4:$G13994,"Ativo")=1,1,0))</f>
        <v/>
      </c>
    </row>
    <row r="13995" spans="1:55" x14ac:dyDescent="0.3">
      <c r="A13995" s="76"/>
      <c r="B13995" s="104"/>
      <c r="C13995" s="76"/>
      <c r="D13995" s="77"/>
      <c r="E13995" s="12"/>
      <c r="F13995" s="78"/>
      <c r="G13995" s="77"/>
      <c r="H13995" s="79"/>
      <c r="BA13995" s="5" t="str">
        <f t="shared" si="218"/>
        <v/>
      </c>
      <c r="BB13995" s="5" t="str">
        <f>IF(OR($E13995="",$G13995&lt;&gt;"Ativo"),"",IF(COUNTIFS($E$4:$E13995,$E13995,$A$4:$A13995,$A13995,$G$4:$G13995,"Ativo")=1,1,0))</f>
        <v/>
      </c>
      <c r="BC13995" t="str">
        <f>IF(OR($A13995="",$G13995&lt;&gt;"Ativo"),"",IF(COUNTIFS($A$4:$A13995,$A13995,$G$4:$G13995,"Ativo")=1,1,0))</f>
        <v/>
      </c>
    </row>
    <row r="13996" spans="1:55" x14ac:dyDescent="0.3">
      <c r="A13996" s="76"/>
      <c r="B13996" s="104"/>
      <c r="C13996" s="76"/>
      <c r="D13996" s="77"/>
      <c r="E13996" s="12"/>
      <c r="F13996" s="78"/>
      <c r="G13996" s="77"/>
      <c r="H13996" s="79"/>
      <c r="BA13996" s="5" t="str">
        <f t="shared" si="218"/>
        <v/>
      </c>
      <c r="BB13996" s="5" t="str">
        <f>IF(OR($E13996="",$G13996&lt;&gt;"Ativo"),"",IF(COUNTIFS($E$4:$E13996,$E13996,$A$4:$A13996,$A13996,$G$4:$G13996,"Ativo")=1,1,0))</f>
        <v/>
      </c>
      <c r="BC13996" t="str">
        <f>IF(OR($A13996="",$G13996&lt;&gt;"Ativo"),"",IF(COUNTIFS($A$4:$A13996,$A13996,$G$4:$G13996,"Ativo")=1,1,0))</f>
        <v/>
      </c>
    </row>
    <row r="13997" spans="1:55" x14ac:dyDescent="0.3">
      <c r="A13997" s="76"/>
      <c r="B13997" s="104"/>
      <c r="C13997" s="76"/>
      <c r="D13997" s="77"/>
      <c r="E13997" s="12"/>
      <c r="F13997" s="78"/>
      <c r="G13997" s="77"/>
      <c r="H13997" s="79"/>
      <c r="BA13997" s="5" t="str">
        <f t="shared" si="218"/>
        <v/>
      </c>
      <c r="BB13997" s="5" t="str">
        <f>IF(OR($E13997="",$G13997&lt;&gt;"Ativo"),"",IF(COUNTIFS($E$4:$E13997,$E13997,$A$4:$A13997,$A13997,$G$4:$G13997,"Ativo")=1,1,0))</f>
        <v/>
      </c>
      <c r="BC13997" t="str">
        <f>IF(OR($A13997="",$G13997&lt;&gt;"Ativo"),"",IF(COUNTIFS($A$4:$A13997,$A13997,$G$4:$G13997,"Ativo")=1,1,0))</f>
        <v/>
      </c>
    </row>
    <row r="13998" spans="1:55" x14ac:dyDescent="0.3">
      <c r="A13998" s="76"/>
      <c r="B13998" s="104"/>
      <c r="C13998" s="76"/>
      <c r="D13998" s="77"/>
      <c r="E13998" s="12"/>
      <c r="F13998" s="78"/>
      <c r="G13998" s="77"/>
      <c r="H13998" s="79"/>
      <c r="BA13998" s="5" t="str">
        <f t="shared" si="218"/>
        <v/>
      </c>
      <c r="BB13998" s="5" t="str">
        <f>IF(OR($E13998="",$G13998&lt;&gt;"Ativo"),"",IF(COUNTIFS($E$4:$E13998,$E13998,$A$4:$A13998,$A13998,$G$4:$G13998,"Ativo")=1,1,0))</f>
        <v/>
      </c>
      <c r="BC13998" t="str">
        <f>IF(OR($A13998="",$G13998&lt;&gt;"Ativo"),"",IF(COUNTIFS($A$4:$A13998,$A13998,$G$4:$G13998,"Ativo")=1,1,0))</f>
        <v/>
      </c>
    </row>
    <row r="13999" spans="1:55" x14ac:dyDescent="0.3">
      <c r="A13999" s="76"/>
      <c r="B13999" s="104"/>
      <c r="C13999" s="76"/>
      <c r="D13999" s="77"/>
      <c r="E13999" s="12"/>
      <c r="F13999" s="78"/>
      <c r="G13999" s="77"/>
      <c r="H13999" s="79"/>
      <c r="BA13999" s="5" t="str">
        <f t="shared" si="218"/>
        <v/>
      </c>
      <c r="BB13999" s="5" t="str">
        <f>IF(OR($E13999="",$G13999&lt;&gt;"Ativo"),"",IF(COUNTIFS($E$4:$E13999,$E13999,$A$4:$A13999,$A13999,$G$4:$G13999,"Ativo")=1,1,0))</f>
        <v/>
      </c>
      <c r="BC13999" t="str">
        <f>IF(OR($A13999="",$G13999&lt;&gt;"Ativo"),"",IF(COUNTIFS($A$4:$A13999,$A13999,$G$4:$G13999,"Ativo")=1,1,0))</f>
        <v/>
      </c>
    </row>
    <row r="14000" spans="1:55" x14ac:dyDescent="0.3">
      <c r="A14000" s="76"/>
      <c r="B14000" s="104"/>
      <c r="C14000" s="76"/>
      <c r="D14000" s="77"/>
      <c r="E14000" s="12"/>
      <c r="F14000" s="78"/>
      <c r="G14000" s="77"/>
      <c r="H14000" s="79"/>
      <c r="BA14000" s="5" t="str">
        <f t="shared" si="218"/>
        <v/>
      </c>
      <c r="BB14000" s="5" t="str">
        <f>IF(OR($E14000="",$G14000&lt;&gt;"Ativo"),"",IF(COUNTIFS($E$4:$E14000,$E14000,$A$4:$A14000,$A14000,$G$4:$G14000,"Ativo")=1,1,0))</f>
        <v/>
      </c>
      <c r="BC14000" t="str">
        <f>IF(OR($A14000="",$G14000&lt;&gt;"Ativo"),"",IF(COUNTIFS($A$4:$A14000,$A14000,$G$4:$G14000,"Ativo")=1,1,0))</f>
        <v/>
      </c>
    </row>
    <row r="14001" spans="1:55" x14ac:dyDescent="0.3">
      <c r="A14001" s="76"/>
      <c r="B14001" s="104"/>
      <c r="C14001" s="76"/>
      <c r="D14001" s="77"/>
      <c r="E14001" s="12"/>
      <c r="F14001" s="78"/>
      <c r="G14001" s="77"/>
      <c r="H14001" s="79"/>
      <c r="BA14001" s="5" t="str">
        <f t="shared" si="218"/>
        <v/>
      </c>
      <c r="BB14001" s="5" t="str">
        <f>IF(OR($E14001="",$G14001&lt;&gt;"Ativo"),"",IF(COUNTIFS($E$4:$E14001,$E14001,$A$4:$A14001,$A14001,$G$4:$G14001,"Ativo")=1,1,0))</f>
        <v/>
      </c>
      <c r="BC14001" t="str">
        <f>IF(OR($A14001="",$G14001&lt;&gt;"Ativo"),"",IF(COUNTIFS($A$4:$A14001,$A14001,$G$4:$G14001,"Ativo")=1,1,0))</f>
        <v/>
      </c>
    </row>
    <row r="14002" spans="1:55" x14ac:dyDescent="0.3">
      <c r="A14002" s="76"/>
      <c r="B14002" s="104"/>
      <c r="C14002" s="76"/>
      <c r="D14002" s="77"/>
      <c r="E14002" s="12"/>
      <c r="F14002" s="78"/>
      <c r="G14002" s="77"/>
      <c r="H14002" s="79"/>
      <c r="BA14002" s="5" t="str">
        <f t="shared" si="218"/>
        <v/>
      </c>
      <c r="BB14002" s="5" t="str">
        <f>IF(OR($E14002="",$G14002&lt;&gt;"Ativo"),"",IF(COUNTIFS($E$4:$E14002,$E14002,$A$4:$A14002,$A14002,$G$4:$G14002,"Ativo")=1,1,0))</f>
        <v/>
      </c>
      <c r="BC14002" t="str">
        <f>IF(OR($A14002="",$G14002&lt;&gt;"Ativo"),"",IF(COUNTIFS($A$4:$A14002,$A14002,$G$4:$G14002,"Ativo")=1,1,0))</f>
        <v/>
      </c>
    </row>
    <row r="14003" spans="1:55" x14ac:dyDescent="0.3">
      <c r="A14003" s="76"/>
      <c r="B14003" s="104"/>
      <c r="C14003" s="76"/>
      <c r="D14003" s="77"/>
      <c r="E14003" s="12"/>
      <c r="F14003" s="78"/>
      <c r="G14003" s="77"/>
      <c r="H14003" s="79"/>
      <c r="BA14003" s="5" t="str">
        <f t="shared" si="218"/>
        <v/>
      </c>
      <c r="BB14003" s="5" t="str">
        <f>IF(OR($E14003="",$G14003&lt;&gt;"Ativo"),"",IF(COUNTIFS($E$4:$E14003,$E14003,$A$4:$A14003,$A14003,$G$4:$G14003,"Ativo")=1,1,0))</f>
        <v/>
      </c>
      <c r="BC14003" t="str">
        <f>IF(OR($A14003="",$G14003&lt;&gt;"Ativo"),"",IF(COUNTIFS($A$4:$A14003,$A14003,$G$4:$G14003,"Ativo")=1,1,0))</f>
        <v/>
      </c>
    </row>
    <row r="14004" spans="1:55" x14ac:dyDescent="0.3">
      <c r="A14004" s="76"/>
      <c r="B14004" s="104"/>
      <c r="C14004" s="76"/>
      <c r="D14004" s="77"/>
      <c r="E14004" s="12"/>
      <c r="F14004" s="78"/>
      <c r="G14004" s="77"/>
      <c r="H14004" s="79"/>
      <c r="BA14004" s="5" t="str">
        <f t="shared" si="218"/>
        <v/>
      </c>
      <c r="BB14004" s="5" t="str">
        <f>IF(OR($E14004="",$G14004&lt;&gt;"Ativo"),"",IF(COUNTIFS($E$4:$E14004,$E14004,$A$4:$A14004,$A14004,$G$4:$G14004,"Ativo")=1,1,0))</f>
        <v/>
      </c>
      <c r="BC14004" t="str">
        <f>IF(OR($A14004="",$G14004&lt;&gt;"Ativo"),"",IF(COUNTIFS($A$4:$A14004,$A14004,$G$4:$G14004,"Ativo")=1,1,0))</f>
        <v/>
      </c>
    </row>
    <row r="14005" spans="1:55" x14ac:dyDescent="0.3">
      <c r="A14005" s="76"/>
      <c r="B14005" s="104"/>
      <c r="C14005" s="76"/>
      <c r="D14005" s="77"/>
      <c r="E14005" s="12"/>
      <c r="F14005" s="78"/>
      <c r="G14005" s="77"/>
      <c r="H14005" s="79"/>
      <c r="BA14005" s="5" t="str">
        <f t="shared" si="218"/>
        <v/>
      </c>
      <c r="BB14005" s="5" t="str">
        <f>IF(OR($E14005="",$G14005&lt;&gt;"Ativo"),"",IF(COUNTIFS($E$4:$E14005,$E14005,$A$4:$A14005,$A14005,$G$4:$G14005,"Ativo")=1,1,0))</f>
        <v/>
      </c>
      <c r="BC14005" t="str">
        <f>IF(OR($A14005="",$G14005&lt;&gt;"Ativo"),"",IF(COUNTIFS($A$4:$A14005,$A14005,$G$4:$G14005,"Ativo")=1,1,0))</f>
        <v/>
      </c>
    </row>
    <row r="14006" spans="1:55" x14ac:dyDescent="0.3">
      <c r="A14006" s="76"/>
      <c r="B14006" s="104"/>
      <c r="C14006" s="76"/>
      <c r="D14006" s="77"/>
      <c r="E14006" s="12"/>
      <c r="F14006" s="78"/>
      <c r="G14006" s="77"/>
      <c r="H14006" s="79"/>
      <c r="BA14006" s="5" t="str">
        <f t="shared" si="218"/>
        <v/>
      </c>
      <c r="BB14006" s="5" t="str">
        <f>IF(OR($E14006="",$G14006&lt;&gt;"Ativo"),"",IF(COUNTIFS($E$4:$E14006,$E14006,$A$4:$A14006,$A14006,$G$4:$G14006,"Ativo")=1,1,0))</f>
        <v/>
      </c>
      <c r="BC14006" t="str">
        <f>IF(OR($A14006="",$G14006&lt;&gt;"Ativo"),"",IF(COUNTIFS($A$4:$A14006,$A14006,$G$4:$G14006,"Ativo")=1,1,0))</f>
        <v/>
      </c>
    </row>
    <row r="14007" spans="1:55" x14ac:dyDescent="0.3">
      <c r="A14007" s="76"/>
      <c r="B14007" s="104"/>
      <c r="C14007" s="76"/>
      <c r="D14007" s="77"/>
      <c r="E14007" s="12"/>
      <c r="F14007" s="78"/>
      <c r="G14007" s="77"/>
      <c r="H14007" s="79"/>
      <c r="BA14007" s="5" t="str">
        <f t="shared" si="218"/>
        <v/>
      </c>
      <c r="BB14007" s="5" t="str">
        <f>IF(OR($E14007="",$G14007&lt;&gt;"Ativo"),"",IF(COUNTIFS($E$4:$E14007,$E14007,$A$4:$A14007,$A14007,$G$4:$G14007,"Ativo")=1,1,0))</f>
        <v/>
      </c>
      <c r="BC14007" t="str">
        <f>IF(OR($A14007="",$G14007&lt;&gt;"Ativo"),"",IF(COUNTIFS($A$4:$A14007,$A14007,$G$4:$G14007,"Ativo")=1,1,0))</f>
        <v/>
      </c>
    </row>
    <row r="14008" spans="1:55" x14ac:dyDescent="0.3">
      <c r="A14008" s="76"/>
      <c r="B14008" s="104"/>
      <c r="C14008" s="76"/>
      <c r="D14008" s="77"/>
      <c r="E14008" s="12"/>
      <c r="F14008" s="78"/>
      <c r="G14008" s="77"/>
      <c r="H14008" s="79"/>
      <c r="BA14008" s="5" t="str">
        <f t="shared" si="218"/>
        <v/>
      </c>
      <c r="BB14008" s="5" t="str">
        <f>IF(OR($E14008="",$G14008&lt;&gt;"Ativo"),"",IF(COUNTIFS($E$4:$E14008,$E14008,$A$4:$A14008,$A14008,$G$4:$G14008,"Ativo")=1,1,0))</f>
        <v/>
      </c>
      <c r="BC14008" t="str">
        <f>IF(OR($A14008="",$G14008&lt;&gt;"Ativo"),"",IF(COUNTIFS($A$4:$A14008,$A14008,$G$4:$G14008,"Ativo")=1,1,0))</f>
        <v/>
      </c>
    </row>
    <row r="14009" spans="1:55" x14ac:dyDescent="0.3">
      <c r="A14009" s="76"/>
      <c r="B14009" s="104"/>
      <c r="C14009" s="76"/>
      <c r="D14009" s="77"/>
      <c r="E14009" s="12"/>
      <c r="F14009" s="78"/>
      <c r="G14009" s="77"/>
      <c r="H14009" s="79"/>
      <c r="BA14009" s="5" t="str">
        <f t="shared" si="218"/>
        <v/>
      </c>
      <c r="BB14009" s="5" t="str">
        <f>IF(OR($E14009="",$G14009&lt;&gt;"Ativo"),"",IF(COUNTIFS($E$4:$E14009,$E14009,$A$4:$A14009,$A14009,$G$4:$G14009,"Ativo")=1,1,0))</f>
        <v/>
      </c>
      <c r="BC14009" t="str">
        <f>IF(OR($A14009="",$G14009&lt;&gt;"Ativo"),"",IF(COUNTIFS($A$4:$A14009,$A14009,$G$4:$G14009,"Ativo")=1,1,0))</f>
        <v/>
      </c>
    </row>
    <row r="14010" spans="1:55" x14ac:dyDescent="0.3">
      <c r="A14010" s="76"/>
      <c r="B14010" s="104"/>
      <c r="C14010" s="76"/>
      <c r="D14010" s="77"/>
      <c r="E14010" s="12"/>
      <c r="F14010" s="78"/>
      <c r="G14010" s="77"/>
      <c r="H14010" s="79"/>
      <c r="BA14010" s="5" t="str">
        <f t="shared" si="218"/>
        <v/>
      </c>
      <c r="BB14010" s="5" t="str">
        <f>IF(OR($E14010="",$G14010&lt;&gt;"Ativo"),"",IF(COUNTIFS($E$4:$E14010,$E14010,$A$4:$A14010,$A14010,$G$4:$G14010,"Ativo")=1,1,0))</f>
        <v/>
      </c>
      <c r="BC14010" t="str">
        <f>IF(OR($A14010="",$G14010&lt;&gt;"Ativo"),"",IF(COUNTIFS($A$4:$A14010,$A14010,$G$4:$G14010,"Ativo")=1,1,0))</f>
        <v/>
      </c>
    </row>
    <row r="14011" spans="1:55" x14ac:dyDescent="0.3">
      <c r="A14011" s="76"/>
      <c r="B14011" s="104"/>
      <c r="C14011" s="76"/>
      <c r="D14011" s="77"/>
      <c r="E14011" s="12"/>
      <c r="F14011" s="78"/>
      <c r="G14011" s="77"/>
      <c r="H14011" s="79"/>
      <c r="BA14011" s="5" t="str">
        <f t="shared" si="218"/>
        <v/>
      </c>
      <c r="BB14011" s="5" t="str">
        <f>IF(OR($E14011="",$G14011&lt;&gt;"Ativo"),"",IF(COUNTIFS($E$4:$E14011,$E14011,$A$4:$A14011,$A14011,$G$4:$G14011,"Ativo")=1,1,0))</f>
        <v/>
      </c>
      <c r="BC14011" t="str">
        <f>IF(OR($A14011="",$G14011&lt;&gt;"Ativo"),"",IF(COUNTIFS($A$4:$A14011,$A14011,$G$4:$G14011,"Ativo")=1,1,0))</f>
        <v/>
      </c>
    </row>
    <row r="14012" spans="1:55" x14ac:dyDescent="0.3">
      <c r="A14012" s="76"/>
      <c r="B14012" s="104"/>
      <c r="C14012" s="76"/>
      <c r="D14012" s="77"/>
      <c r="E14012" s="12"/>
      <c r="F14012" s="78"/>
      <c r="G14012" s="77"/>
      <c r="H14012" s="79"/>
      <c r="BA14012" s="5" t="str">
        <f t="shared" si="218"/>
        <v/>
      </c>
      <c r="BB14012" s="5" t="str">
        <f>IF(OR($E14012="",$G14012&lt;&gt;"Ativo"),"",IF(COUNTIFS($E$4:$E14012,$E14012,$A$4:$A14012,$A14012,$G$4:$G14012,"Ativo")=1,1,0))</f>
        <v/>
      </c>
      <c r="BC14012" t="str">
        <f>IF(OR($A14012="",$G14012&lt;&gt;"Ativo"),"",IF(COUNTIFS($A$4:$A14012,$A14012,$G$4:$G14012,"Ativo")=1,1,0))</f>
        <v/>
      </c>
    </row>
    <row r="14013" spans="1:55" x14ac:dyDescent="0.3">
      <c r="A14013" s="76"/>
      <c r="B14013" s="104"/>
      <c r="C14013" s="76"/>
      <c r="D14013" s="77"/>
      <c r="E14013" s="12"/>
      <c r="F14013" s="78"/>
      <c r="G14013" s="77"/>
      <c r="H14013" s="79"/>
      <c r="BA14013" s="5" t="str">
        <f t="shared" si="218"/>
        <v/>
      </c>
      <c r="BB14013" s="5" t="str">
        <f>IF(OR($E14013="",$G14013&lt;&gt;"Ativo"),"",IF(COUNTIFS($E$4:$E14013,$E14013,$A$4:$A14013,$A14013,$G$4:$G14013,"Ativo")=1,1,0))</f>
        <v/>
      </c>
      <c r="BC14013" t="str">
        <f>IF(OR($A14013="",$G14013&lt;&gt;"Ativo"),"",IF(COUNTIFS($A$4:$A14013,$A14013,$G$4:$G14013,"Ativo")=1,1,0))</f>
        <v/>
      </c>
    </row>
    <row r="14014" spans="1:55" x14ac:dyDescent="0.3">
      <c r="A14014" s="76"/>
      <c r="B14014" s="104"/>
      <c r="C14014" s="76"/>
      <c r="D14014" s="77"/>
      <c r="E14014" s="12"/>
      <c r="F14014" s="78"/>
      <c r="G14014" s="77"/>
      <c r="H14014" s="79"/>
      <c r="BA14014" s="5" t="str">
        <f t="shared" si="218"/>
        <v/>
      </c>
      <c r="BB14014" s="5" t="str">
        <f>IF(OR($E14014="",$G14014&lt;&gt;"Ativo"),"",IF(COUNTIFS($E$4:$E14014,$E14014,$A$4:$A14014,$A14014,$G$4:$G14014,"Ativo")=1,1,0))</f>
        <v/>
      </c>
      <c r="BC14014" t="str">
        <f>IF(OR($A14014="",$G14014&lt;&gt;"Ativo"),"",IF(COUNTIFS($A$4:$A14014,$A14014,$G$4:$G14014,"Ativo")=1,1,0))</f>
        <v/>
      </c>
    </row>
    <row r="14015" spans="1:55" x14ac:dyDescent="0.3">
      <c r="A14015" s="76"/>
      <c r="B14015" s="104"/>
      <c r="C14015" s="76"/>
      <c r="D14015" s="77"/>
      <c r="E14015" s="12"/>
      <c r="F14015" s="78"/>
      <c r="G14015" s="77"/>
      <c r="H14015" s="79"/>
      <c r="BA14015" s="5" t="str">
        <f t="shared" si="218"/>
        <v/>
      </c>
      <c r="BB14015" s="5" t="str">
        <f>IF(OR($E14015="",$G14015&lt;&gt;"Ativo"),"",IF(COUNTIFS($E$4:$E14015,$E14015,$A$4:$A14015,$A14015,$G$4:$G14015,"Ativo")=1,1,0))</f>
        <v/>
      </c>
      <c r="BC14015" t="str">
        <f>IF(OR($A14015="",$G14015&lt;&gt;"Ativo"),"",IF(COUNTIFS($A$4:$A14015,$A14015,$G$4:$G14015,"Ativo")=1,1,0))</f>
        <v/>
      </c>
    </row>
    <row r="14016" spans="1:55" x14ac:dyDescent="0.3">
      <c r="A14016" s="76"/>
      <c r="B14016" s="104"/>
      <c r="C14016" s="76"/>
      <c r="D14016" s="77"/>
      <c r="E14016" s="12"/>
      <c r="F14016" s="78"/>
      <c r="G14016" s="77"/>
      <c r="H14016" s="79"/>
      <c r="BA14016" s="5" t="str">
        <f t="shared" si="218"/>
        <v/>
      </c>
      <c r="BB14016" s="5" t="str">
        <f>IF(OR($E14016="",$G14016&lt;&gt;"Ativo"),"",IF(COUNTIFS($E$4:$E14016,$E14016,$A$4:$A14016,$A14016,$G$4:$G14016,"Ativo")=1,1,0))</f>
        <v/>
      </c>
      <c r="BC14016" t="str">
        <f>IF(OR($A14016="",$G14016&lt;&gt;"Ativo"),"",IF(COUNTIFS($A$4:$A14016,$A14016,$G$4:$G14016,"Ativo")=1,1,0))</f>
        <v/>
      </c>
    </row>
    <row r="14017" spans="1:55" x14ac:dyDescent="0.3">
      <c r="A14017" s="76"/>
      <c r="B14017" s="104"/>
      <c r="C14017" s="76"/>
      <c r="D14017" s="77"/>
      <c r="E14017" s="12"/>
      <c r="F14017" s="78"/>
      <c r="G14017" s="77"/>
      <c r="H14017" s="79"/>
      <c r="BA14017" s="5" t="str">
        <f t="shared" si="218"/>
        <v/>
      </c>
      <c r="BB14017" s="5" t="str">
        <f>IF(OR($E14017="",$G14017&lt;&gt;"Ativo"),"",IF(COUNTIFS($E$4:$E14017,$E14017,$A$4:$A14017,$A14017,$G$4:$G14017,"Ativo")=1,1,0))</f>
        <v/>
      </c>
      <c r="BC14017" t="str">
        <f>IF(OR($A14017="",$G14017&lt;&gt;"Ativo"),"",IF(COUNTIFS($A$4:$A14017,$A14017,$G$4:$G14017,"Ativo")=1,1,0))</f>
        <v/>
      </c>
    </row>
    <row r="14018" spans="1:55" x14ac:dyDescent="0.3">
      <c r="A14018" s="76"/>
      <c r="B14018" s="104"/>
      <c r="C14018" s="76"/>
      <c r="D14018" s="77"/>
      <c r="E14018" s="12"/>
      <c r="F14018" s="78"/>
      <c r="G14018" s="77"/>
      <c r="H14018" s="79"/>
      <c r="BA14018" s="5" t="str">
        <f t="shared" si="218"/>
        <v/>
      </c>
      <c r="BB14018" s="5" t="str">
        <f>IF(OR($E14018="",$G14018&lt;&gt;"Ativo"),"",IF(COUNTIFS($E$4:$E14018,$E14018,$A$4:$A14018,$A14018,$G$4:$G14018,"Ativo")=1,1,0))</f>
        <v/>
      </c>
      <c r="BC14018" t="str">
        <f>IF(OR($A14018="",$G14018&lt;&gt;"Ativo"),"",IF(COUNTIFS($A$4:$A14018,$A14018,$G$4:$G14018,"Ativo")=1,1,0))</f>
        <v/>
      </c>
    </row>
    <row r="14019" spans="1:55" x14ac:dyDescent="0.3">
      <c r="A14019" s="76"/>
      <c r="B14019" s="104"/>
      <c r="C14019" s="76"/>
      <c r="D14019" s="77"/>
      <c r="E14019" s="12"/>
      <c r="F14019" s="78"/>
      <c r="G14019" s="77"/>
      <c r="H14019" s="79"/>
      <c r="BA14019" s="5" t="str">
        <f t="shared" si="218"/>
        <v/>
      </c>
      <c r="BB14019" s="5" t="str">
        <f>IF(OR($E14019="",$G14019&lt;&gt;"Ativo"),"",IF(COUNTIFS($E$4:$E14019,$E14019,$A$4:$A14019,$A14019,$G$4:$G14019,"Ativo")=1,1,0))</f>
        <v/>
      </c>
      <c r="BC14019" t="str">
        <f>IF(OR($A14019="",$G14019&lt;&gt;"Ativo"),"",IF(COUNTIFS($A$4:$A14019,$A14019,$G$4:$G14019,"Ativo")=1,1,0))</f>
        <v/>
      </c>
    </row>
    <row r="14020" spans="1:55" x14ac:dyDescent="0.3">
      <c r="A14020" s="76"/>
      <c r="B14020" s="104"/>
      <c r="C14020" s="76"/>
      <c r="D14020" s="77"/>
      <c r="E14020" s="12"/>
      <c r="F14020" s="78"/>
      <c r="G14020" s="77"/>
      <c r="H14020" s="79"/>
      <c r="BA14020" s="5" t="str">
        <f t="shared" ref="BA14020:BA14083" si="219">IF($D14020="","",MID($D14020,4,LEN($D14020)-5))</f>
        <v/>
      </c>
      <c r="BB14020" s="5" t="str">
        <f>IF(OR($E14020="",$G14020&lt;&gt;"Ativo"),"",IF(COUNTIFS($E$4:$E14020,$E14020,$A$4:$A14020,$A14020,$G$4:$G14020,"Ativo")=1,1,0))</f>
        <v/>
      </c>
      <c r="BC14020" t="str">
        <f>IF(OR($A14020="",$G14020&lt;&gt;"Ativo"),"",IF(COUNTIFS($A$4:$A14020,$A14020,$G$4:$G14020,"Ativo")=1,1,0))</f>
        <v/>
      </c>
    </row>
    <row r="14021" spans="1:55" x14ac:dyDescent="0.3">
      <c r="A14021" s="76"/>
      <c r="B14021" s="104"/>
      <c r="C14021" s="76"/>
      <c r="D14021" s="77"/>
      <c r="E14021" s="12"/>
      <c r="F14021" s="78"/>
      <c r="G14021" s="77"/>
      <c r="H14021" s="79"/>
      <c r="BA14021" s="5" t="str">
        <f t="shared" si="219"/>
        <v/>
      </c>
      <c r="BB14021" s="5" t="str">
        <f>IF(OR($E14021="",$G14021&lt;&gt;"Ativo"),"",IF(COUNTIFS($E$4:$E14021,$E14021,$A$4:$A14021,$A14021,$G$4:$G14021,"Ativo")=1,1,0))</f>
        <v/>
      </c>
      <c r="BC14021" t="str">
        <f>IF(OR($A14021="",$G14021&lt;&gt;"Ativo"),"",IF(COUNTIFS($A$4:$A14021,$A14021,$G$4:$G14021,"Ativo")=1,1,0))</f>
        <v/>
      </c>
    </row>
    <row r="14022" spans="1:55" x14ac:dyDescent="0.3">
      <c r="A14022" s="76"/>
      <c r="B14022" s="104"/>
      <c r="C14022" s="76"/>
      <c r="D14022" s="77"/>
      <c r="E14022" s="12"/>
      <c r="F14022" s="78"/>
      <c r="G14022" s="77"/>
      <c r="H14022" s="79"/>
      <c r="BA14022" s="5" t="str">
        <f t="shared" si="219"/>
        <v/>
      </c>
      <c r="BB14022" s="5" t="str">
        <f>IF(OR($E14022="",$G14022&lt;&gt;"Ativo"),"",IF(COUNTIFS($E$4:$E14022,$E14022,$A$4:$A14022,$A14022,$G$4:$G14022,"Ativo")=1,1,0))</f>
        <v/>
      </c>
      <c r="BC14022" t="str">
        <f>IF(OR($A14022="",$G14022&lt;&gt;"Ativo"),"",IF(COUNTIFS($A$4:$A14022,$A14022,$G$4:$G14022,"Ativo")=1,1,0))</f>
        <v/>
      </c>
    </row>
    <row r="14023" spans="1:55" x14ac:dyDescent="0.3">
      <c r="A14023" s="76"/>
      <c r="B14023" s="104"/>
      <c r="C14023" s="76"/>
      <c r="D14023" s="77"/>
      <c r="E14023" s="12"/>
      <c r="F14023" s="78"/>
      <c r="G14023" s="77"/>
      <c r="H14023" s="79"/>
      <c r="BA14023" s="5" t="str">
        <f t="shared" si="219"/>
        <v/>
      </c>
      <c r="BB14023" s="5" t="str">
        <f>IF(OR($E14023="",$G14023&lt;&gt;"Ativo"),"",IF(COUNTIFS($E$4:$E14023,$E14023,$A$4:$A14023,$A14023,$G$4:$G14023,"Ativo")=1,1,0))</f>
        <v/>
      </c>
      <c r="BC14023" t="str">
        <f>IF(OR($A14023="",$G14023&lt;&gt;"Ativo"),"",IF(COUNTIFS($A$4:$A14023,$A14023,$G$4:$G14023,"Ativo")=1,1,0))</f>
        <v/>
      </c>
    </row>
    <row r="14024" spans="1:55" x14ac:dyDescent="0.3">
      <c r="A14024" s="76"/>
      <c r="B14024" s="104"/>
      <c r="C14024" s="76"/>
      <c r="D14024" s="77"/>
      <c r="E14024" s="12"/>
      <c r="F14024" s="78"/>
      <c r="G14024" s="77"/>
      <c r="H14024" s="79"/>
      <c r="BA14024" s="5" t="str">
        <f t="shared" si="219"/>
        <v/>
      </c>
      <c r="BB14024" s="5" t="str">
        <f>IF(OR($E14024="",$G14024&lt;&gt;"Ativo"),"",IF(COUNTIFS($E$4:$E14024,$E14024,$A$4:$A14024,$A14024,$G$4:$G14024,"Ativo")=1,1,0))</f>
        <v/>
      </c>
      <c r="BC14024" t="str">
        <f>IF(OR($A14024="",$G14024&lt;&gt;"Ativo"),"",IF(COUNTIFS($A$4:$A14024,$A14024,$G$4:$G14024,"Ativo")=1,1,0))</f>
        <v/>
      </c>
    </row>
    <row r="14025" spans="1:55" x14ac:dyDescent="0.3">
      <c r="A14025" s="76"/>
      <c r="B14025" s="104"/>
      <c r="C14025" s="76"/>
      <c r="D14025" s="77"/>
      <c r="E14025" s="12"/>
      <c r="F14025" s="78"/>
      <c r="G14025" s="77"/>
      <c r="H14025" s="79"/>
      <c r="BA14025" s="5" t="str">
        <f t="shared" si="219"/>
        <v/>
      </c>
      <c r="BB14025" s="5" t="str">
        <f>IF(OR($E14025="",$G14025&lt;&gt;"Ativo"),"",IF(COUNTIFS($E$4:$E14025,$E14025,$A$4:$A14025,$A14025,$G$4:$G14025,"Ativo")=1,1,0))</f>
        <v/>
      </c>
      <c r="BC14025" t="str">
        <f>IF(OR($A14025="",$G14025&lt;&gt;"Ativo"),"",IF(COUNTIFS($A$4:$A14025,$A14025,$G$4:$G14025,"Ativo")=1,1,0))</f>
        <v/>
      </c>
    </row>
    <row r="14026" spans="1:55" x14ac:dyDescent="0.3">
      <c r="A14026" s="76"/>
      <c r="B14026" s="104"/>
      <c r="C14026" s="76"/>
      <c r="D14026" s="77"/>
      <c r="E14026" s="12"/>
      <c r="F14026" s="78"/>
      <c r="G14026" s="77"/>
      <c r="H14026" s="79"/>
      <c r="BA14026" s="5" t="str">
        <f t="shared" si="219"/>
        <v/>
      </c>
      <c r="BB14026" s="5" t="str">
        <f>IF(OR($E14026="",$G14026&lt;&gt;"Ativo"),"",IF(COUNTIFS($E$4:$E14026,$E14026,$A$4:$A14026,$A14026,$G$4:$G14026,"Ativo")=1,1,0))</f>
        <v/>
      </c>
      <c r="BC14026" t="str">
        <f>IF(OR($A14026="",$G14026&lt;&gt;"Ativo"),"",IF(COUNTIFS($A$4:$A14026,$A14026,$G$4:$G14026,"Ativo")=1,1,0))</f>
        <v/>
      </c>
    </row>
    <row r="14027" spans="1:55" x14ac:dyDescent="0.3">
      <c r="A14027" s="76"/>
      <c r="B14027" s="104"/>
      <c r="C14027" s="76"/>
      <c r="D14027" s="77"/>
      <c r="E14027" s="12"/>
      <c r="F14027" s="78"/>
      <c r="G14027" s="77"/>
      <c r="H14027" s="79"/>
      <c r="BA14027" s="5" t="str">
        <f t="shared" si="219"/>
        <v/>
      </c>
      <c r="BB14027" s="5" t="str">
        <f>IF(OR($E14027="",$G14027&lt;&gt;"Ativo"),"",IF(COUNTIFS($E$4:$E14027,$E14027,$A$4:$A14027,$A14027,$G$4:$G14027,"Ativo")=1,1,0))</f>
        <v/>
      </c>
      <c r="BC14027" t="str">
        <f>IF(OR($A14027="",$G14027&lt;&gt;"Ativo"),"",IF(COUNTIFS($A$4:$A14027,$A14027,$G$4:$G14027,"Ativo")=1,1,0))</f>
        <v/>
      </c>
    </row>
    <row r="14028" spans="1:55" x14ac:dyDescent="0.3">
      <c r="A14028" s="76"/>
      <c r="B14028" s="104"/>
      <c r="C14028" s="76"/>
      <c r="D14028" s="77"/>
      <c r="E14028" s="12"/>
      <c r="F14028" s="78"/>
      <c r="G14028" s="77"/>
      <c r="H14028" s="79"/>
      <c r="BA14028" s="5" t="str">
        <f t="shared" si="219"/>
        <v/>
      </c>
      <c r="BB14028" s="5" t="str">
        <f>IF(OR($E14028="",$G14028&lt;&gt;"Ativo"),"",IF(COUNTIFS($E$4:$E14028,$E14028,$A$4:$A14028,$A14028,$G$4:$G14028,"Ativo")=1,1,0))</f>
        <v/>
      </c>
      <c r="BC14028" t="str">
        <f>IF(OR($A14028="",$G14028&lt;&gt;"Ativo"),"",IF(COUNTIFS($A$4:$A14028,$A14028,$G$4:$G14028,"Ativo")=1,1,0))</f>
        <v/>
      </c>
    </row>
    <row r="14029" spans="1:55" x14ac:dyDescent="0.3">
      <c r="A14029" s="76"/>
      <c r="B14029" s="104"/>
      <c r="C14029" s="76"/>
      <c r="D14029" s="77"/>
      <c r="E14029" s="12"/>
      <c r="F14029" s="78"/>
      <c r="G14029" s="77"/>
      <c r="H14029" s="79"/>
      <c r="BA14029" s="5" t="str">
        <f t="shared" si="219"/>
        <v/>
      </c>
      <c r="BB14029" s="5" t="str">
        <f>IF(OR($E14029="",$G14029&lt;&gt;"Ativo"),"",IF(COUNTIFS($E$4:$E14029,$E14029,$A$4:$A14029,$A14029,$G$4:$G14029,"Ativo")=1,1,0))</f>
        <v/>
      </c>
      <c r="BC14029" t="str">
        <f>IF(OR($A14029="",$G14029&lt;&gt;"Ativo"),"",IF(COUNTIFS($A$4:$A14029,$A14029,$G$4:$G14029,"Ativo")=1,1,0))</f>
        <v/>
      </c>
    </row>
    <row r="14030" spans="1:55" x14ac:dyDescent="0.3">
      <c r="A14030" s="76"/>
      <c r="B14030" s="104"/>
      <c r="C14030" s="76"/>
      <c r="D14030" s="77"/>
      <c r="E14030" s="12"/>
      <c r="F14030" s="78"/>
      <c r="G14030" s="77"/>
      <c r="H14030" s="79"/>
      <c r="BA14030" s="5" t="str">
        <f t="shared" si="219"/>
        <v/>
      </c>
      <c r="BB14030" s="5" t="str">
        <f>IF(OR($E14030="",$G14030&lt;&gt;"Ativo"),"",IF(COUNTIFS($E$4:$E14030,$E14030,$A$4:$A14030,$A14030,$G$4:$G14030,"Ativo")=1,1,0))</f>
        <v/>
      </c>
      <c r="BC14030" t="str">
        <f>IF(OR($A14030="",$G14030&lt;&gt;"Ativo"),"",IF(COUNTIFS($A$4:$A14030,$A14030,$G$4:$G14030,"Ativo")=1,1,0))</f>
        <v/>
      </c>
    </row>
    <row r="14031" spans="1:55" x14ac:dyDescent="0.3">
      <c r="A14031" s="76"/>
      <c r="B14031" s="104"/>
      <c r="C14031" s="76"/>
      <c r="D14031" s="77"/>
      <c r="E14031" s="12"/>
      <c r="F14031" s="78"/>
      <c r="G14031" s="77"/>
      <c r="H14031" s="79"/>
      <c r="BA14031" s="5" t="str">
        <f t="shared" si="219"/>
        <v/>
      </c>
      <c r="BB14031" s="5" t="str">
        <f>IF(OR($E14031="",$G14031&lt;&gt;"Ativo"),"",IF(COUNTIFS($E$4:$E14031,$E14031,$A$4:$A14031,$A14031,$G$4:$G14031,"Ativo")=1,1,0))</f>
        <v/>
      </c>
      <c r="BC14031" t="str">
        <f>IF(OR($A14031="",$G14031&lt;&gt;"Ativo"),"",IF(COUNTIFS($A$4:$A14031,$A14031,$G$4:$G14031,"Ativo")=1,1,0))</f>
        <v/>
      </c>
    </row>
    <row r="14032" spans="1:55" x14ac:dyDescent="0.3">
      <c r="A14032" s="76"/>
      <c r="B14032" s="104"/>
      <c r="C14032" s="76"/>
      <c r="D14032" s="77"/>
      <c r="E14032" s="12"/>
      <c r="F14032" s="78"/>
      <c r="G14032" s="77"/>
      <c r="H14032" s="79"/>
      <c r="BA14032" s="5" t="str">
        <f t="shared" si="219"/>
        <v/>
      </c>
      <c r="BB14032" s="5" t="str">
        <f>IF(OR($E14032="",$G14032&lt;&gt;"Ativo"),"",IF(COUNTIFS($E$4:$E14032,$E14032,$A$4:$A14032,$A14032,$G$4:$G14032,"Ativo")=1,1,0))</f>
        <v/>
      </c>
      <c r="BC14032" t="str">
        <f>IF(OR($A14032="",$G14032&lt;&gt;"Ativo"),"",IF(COUNTIFS($A$4:$A14032,$A14032,$G$4:$G14032,"Ativo")=1,1,0))</f>
        <v/>
      </c>
    </row>
    <row r="14033" spans="1:55" x14ac:dyDescent="0.3">
      <c r="A14033" s="76"/>
      <c r="B14033" s="104"/>
      <c r="C14033" s="76"/>
      <c r="D14033" s="77"/>
      <c r="E14033" s="12"/>
      <c r="F14033" s="78"/>
      <c r="G14033" s="77"/>
      <c r="H14033" s="79"/>
      <c r="BA14033" s="5" t="str">
        <f t="shared" si="219"/>
        <v/>
      </c>
      <c r="BB14033" s="5" t="str">
        <f>IF(OR($E14033="",$G14033&lt;&gt;"Ativo"),"",IF(COUNTIFS($E$4:$E14033,$E14033,$A$4:$A14033,$A14033,$G$4:$G14033,"Ativo")=1,1,0))</f>
        <v/>
      </c>
      <c r="BC14033" t="str">
        <f>IF(OR($A14033="",$G14033&lt;&gt;"Ativo"),"",IF(COUNTIFS($A$4:$A14033,$A14033,$G$4:$G14033,"Ativo")=1,1,0))</f>
        <v/>
      </c>
    </row>
    <row r="14034" spans="1:55" x14ac:dyDescent="0.3">
      <c r="A14034" s="76"/>
      <c r="B14034" s="104"/>
      <c r="C14034" s="76"/>
      <c r="D14034" s="77"/>
      <c r="E14034" s="12"/>
      <c r="F14034" s="78"/>
      <c r="G14034" s="77"/>
      <c r="H14034" s="79"/>
      <c r="BA14034" s="5" t="str">
        <f t="shared" si="219"/>
        <v/>
      </c>
      <c r="BB14034" s="5" t="str">
        <f>IF(OR($E14034="",$G14034&lt;&gt;"Ativo"),"",IF(COUNTIFS($E$4:$E14034,$E14034,$A$4:$A14034,$A14034,$G$4:$G14034,"Ativo")=1,1,0))</f>
        <v/>
      </c>
      <c r="BC14034" t="str">
        <f>IF(OR($A14034="",$G14034&lt;&gt;"Ativo"),"",IF(COUNTIFS($A$4:$A14034,$A14034,$G$4:$G14034,"Ativo")=1,1,0))</f>
        <v/>
      </c>
    </row>
    <row r="14035" spans="1:55" x14ac:dyDescent="0.3">
      <c r="A14035" s="76"/>
      <c r="B14035" s="104"/>
      <c r="C14035" s="76"/>
      <c r="D14035" s="77"/>
      <c r="E14035" s="12"/>
      <c r="F14035" s="78"/>
      <c r="G14035" s="77"/>
      <c r="H14035" s="79"/>
      <c r="BA14035" s="5" t="str">
        <f t="shared" si="219"/>
        <v/>
      </c>
      <c r="BB14035" s="5" t="str">
        <f>IF(OR($E14035="",$G14035&lt;&gt;"Ativo"),"",IF(COUNTIFS($E$4:$E14035,$E14035,$A$4:$A14035,$A14035,$G$4:$G14035,"Ativo")=1,1,0))</f>
        <v/>
      </c>
      <c r="BC14035" t="str">
        <f>IF(OR($A14035="",$G14035&lt;&gt;"Ativo"),"",IF(COUNTIFS($A$4:$A14035,$A14035,$G$4:$G14035,"Ativo")=1,1,0))</f>
        <v/>
      </c>
    </row>
    <row r="14036" spans="1:55" x14ac:dyDescent="0.3">
      <c r="A14036" s="76"/>
      <c r="B14036" s="104"/>
      <c r="C14036" s="76"/>
      <c r="D14036" s="77"/>
      <c r="E14036" s="12"/>
      <c r="F14036" s="78"/>
      <c r="G14036" s="77"/>
      <c r="H14036" s="79"/>
      <c r="BA14036" s="5" t="str">
        <f t="shared" si="219"/>
        <v/>
      </c>
      <c r="BB14036" s="5" t="str">
        <f>IF(OR($E14036="",$G14036&lt;&gt;"Ativo"),"",IF(COUNTIFS($E$4:$E14036,$E14036,$A$4:$A14036,$A14036,$G$4:$G14036,"Ativo")=1,1,0))</f>
        <v/>
      </c>
      <c r="BC14036" t="str">
        <f>IF(OR($A14036="",$G14036&lt;&gt;"Ativo"),"",IF(COUNTIFS($A$4:$A14036,$A14036,$G$4:$G14036,"Ativo")=1,1,0))</f>
        <v/>
      </c>
    </row>
    <row r="14037" spans="1:55" x14ac:dyDescent="0.3">
      <c r="A14037" s="76"/>
      <c r="B14037" s="104"/>
      <c r="C14037" s="76"/>
      <c r="D14037" s="77"/>
      <c r="E14037" s="12"/>
      <c r="F14037" s="78"/>
      <c r="G14037" s="77"/>
      <c r="H14037" s="79"/>
      <c r="BA14037" s="5" t="str">
        <f t="shared" si="219"/>
        <v/>
      </c>
      <c r="BB14037" s="5" t="str">
        <f>IF(OR($E14037="",$G14037&lt;&gt;"Ativo"),"",IF(COUNTIFS($E$4:$E14037,$E14037,$A$4:$A14037,$A14037,$G$4:$G14037,"Ativo")=1,1,0))</f>
        <v/>
      </c>
      <c r="BC14037" t="str">
        <f>IF(OR($A14037="",$G14037&lt;&gt;"Ativo"),"",IF(COUNTIFS($A$4:$A14037,$A14037,$G$4:$G14037,"Ativo")=1,1,0))</f>
        <v/>
      </c>
    </row>
    <row r="14038" spans="1:55" x14ac:dyDescent="0.3">
      <c r="A14038" s="76"/>
      <c r="B14038" s="104"/>
      <c r="C14038" s="76"/>
      <c r="D14038" s="77"/>
      <c r="E14038" s="12"/>
      <c r="F14038" s="78"/>
      <c r="G14038" s="77"/>
      <c r="H14038" s="79"/>
      <c r="BA14038" s="5" t="str">
        <f t="shared" si="219"/>
        <v/>
      </c>
      <c r="BB14038" s="5" t="str">
        <f>IF(OR($E14038="",$G14038&lt;&gt;"Ativo"),"",IF(COUNTIFS($E$4:$E14038,$E14038,$A$4:$A14038,$A14038,$G$4:$G14038,"Ativo")=1,1,0))</f>
        <v/>
      </c>
      <c r="BC14038" t="str">
        <f>IF(OR($A14038="",$G14038&lt;&gt;"Ativo"),"",IF(COUNTIFS($A$4:$A14038,$A14038,$G$4:$G14038,"Ativo")=1,1,0))</f>
        <v/>
      </c>
    </row>
    <row r="14039" spans="1:55" x14ac:dyDescent="0.3">
      <c r="A14039" s="76"/>
      <c r="B14039" s="104"/>
      <c r="C14039" s="76"/>
      <c r="D14039" s="77"/>
      <c r="E14039" s="12"/>
      <c r="F14039" s="78"/>
      <c r="G14039" s="77"/>
      <c r="H14039" s="79"/>
      <c r="BA14039" s="5" t="str">
        <f t="shared" si="219"/>
        <v/>
      </c>
      <c r="BB14039" s="5" t="str">
        <f>IF(OR($E14039="",$G14039&lt;&gt;"Ativo"),"",IF(COUNTIFS($E$4:$E14039,$E14039,$A$4:$A14039,$A14039,$G$4:$G14039,"Ativo")=1,1,0))</f>
        <v/>
      </c>
      <c r="BC14039" t="str">
        <f>IF(OR($A14039="",$G14039&lt;&gt;"Ativo"),"",IF(COUNTIFS($A$4:$A14039,$A14039,$G$4:$G14039,"Ativo")=1,1,0))</f>
        <v/>
      </c>
    </row>
    <row r="14040" spans="1:55" x14ac:dyDescent="0.3">
      <c r="A14040" s="76"/>
      <c r="B14040" s="104"/>
      <c r="C14040" s="76"/>
      <c r="D14040" s="77"/>
      <c r="E14040" s="12"/>
      <c r="F14040" s="78"/>
      <c r="G14040" s="77"/>
      <c r="H14040" s="79"/>
      <c r="BA14040" s="5" t="str">
        <f t="shared" si="219"/>
        <v/>
      </c>
      <c r="BB14040" s="5" t="str">
        <f>IF(OR($E14040="",$G14040&lt;&gt;"Ativo"),"",IF(COUNTIFS($E$4:$E14040,$E14040,$A$4:$A14040,$A14040,$G$4:$G14040,"Ativo")=1,1,0))</f>
        <v/>
      </c>
      <c r="BC14040" t="str">
        <f>IF(OR($A14040="",$G14040&lt;&gt;"Ativo"),"",IF(COUNTIFS($A$4:$A14040,$A14040,$G$4:$G14040,"Ativo")=1,1,0))</f>
        <v/>
      </c>
    </row>
    <row r="14041" spans="1:55" x14ac:dyDescent="0.3">
      <c r="A14041" s="76"/>
      <c r="B14041" s="104"/>
      <c r="C14041" s="76"/>
      <c r="D14041" s="77"/>
      <c r="E14041" s="12"/>
      <c r="F14041" s="78"/>
      <c r="G14041" s="77"/>
      <c r="H14041" s="79"/>
      <c r="BA14041" s="5" t="str">
        <f t="shared" si="219"/>
        <v/>
      </c>
      <c r="BB14041" s="5" t="str">
        <f>IF(OR($E14041="",$G14041&lt;&gt;"Ativo"),"",IF(COUNTIFS($E$4:$E14041,$E14041,$A$4:$A14041,$A14041,$G$4:$G14041,"Ativo")=1,1,0))</f>
        <v/>
      </c>
      <c r="BC14041" t="str">
        <f>IF(OR($A14041="",$G14041&lt;&gt;"Ativo"),"",IF(COUNTIFS($A$4:$A14041,$A14041,$G$4:$G14041,"Ativo")=1,1,0))</f>
        <v/>
      </c>
    </row>
    <row r="14042" spans="1:55" x14ac:dyDescent="0.3">
      <c r="A14042" s="76"/>
      <c r="B14042" s="104"/>
      <c r="C14042" s="76"/>
      <c r="D14042" s="77"/>
      <c r="E14042" s="12"/>
      <c r="F14042" s="78"/>
      <c r="G14042" s="77"/>
      <c r="H14042" s="79"/>
      <c r="BA14042" s="5" t="str">
        <f t="shared" si="219"/>
        <v/>
      </c>
      <c r="BB14042" s="5" t="str">
        <f>IF(OR($E14042="",$G14042&lt;&gt;"Ativo"),"",IF(COUNTIFS($E$4:$E14042,$E14042,$A$4:$A14042,$A14042,$G$4:$G14042,"Ativo")=1,1,0))</f>
        <v/>
      </c>
      <c r="BC14042" t="str">
        <f>IF(OR($A14042="",$G14042&lt;&gt;"Ativo"),"",IF(COUNTIFS($A$4:$A14042,$A14042,$G$4:$G14042,"Ativo")=1,1,0))</f>
        <v/>
      </c>
    </row>
    <row r="14043" spans="1:55" x14ac:dyDescent="0.3">
      <c r="A14043" s="76"/>
      <c r="B14043" s="104"/>
      <c r="C14043" s="76"/>
      <c r="D14043" s="77"/>
      <c r="E14043" s="12"/>
      <c r="F14043" s="78"/>
      <c r="G14043" s="77"/>
      <c r="H14043" s="79"/>
      <c r="BA14043" s="5" t="str">
        <f t="shared" si="219"/>
        <v/>
      </c>
      <c r="BB14043" s="5" t="str">
        <f>IF(OR($E14043="",$G14043&lt;&gt;"Ativo"),"",IF(COUNTIFS($E$4:$E14043,$E14043,$A$4:$A14043,$A14043,$G$4:$G14043,"Ativo")=1,1,0))</f>
        <v/>
      </c>
      <c r="BC14043" t="str">
        <f>IF(OR($A14043="",$G14043&lt;&gt;"Ativo"),"",IF(COUNTIFS($A$4:$A14043,$A14043,$G$4:$G14043,"Ativo")=1,1,0))</f>
        <v/>
      </c>
    </row>
    <row r="14044" spans="1:55" x14ac:dyDescent="0.3">
      <c r="A14044" s="76"/>
      <c r="B14044" s="104"/>
      <c r="C14044" s="76"/>
      <c r="D14044" s="77"/>
      <c r="E14044" s="12"/>
      <c r="F14044" s="78"/>
      <c r="G14044" s="77"/>
      <c r="H14044" s="79"/>
      <c r="BA14044" s="5" t="str">
        <f t="shared" si="219"/>
        <v/>
      </c>
      <c r="BB14044" s="5" t="str">
        <f>IF(OR($E14044="",$G14044&lt;&gt;"Ativo"),"",IF(COUNTIFS($E$4:$E14044,$E14044,$A$4:$A14044,$A14044,$G$4:$G14044,"Ativo")=1,1,0))</f>
        <v/>
      </c>
      <c r="BC14044" t="str">
        <f>IF(OR($A14044="",$G14044&lt;&gt;"Ativo"),"",IF(COUNTIFS($A$4:$A14044,$A14044,$G$4:$G14044,"Ativo")=1,1,0))</f>
        <v/>
      </c>
    </row>
    <row r="14045" spans="1:55" x14ac:dyDescent="0.3">
      <c r="A14045" s="76"/>
      <c r="B14045" s="104"/>
      <c r="C14045" s="76"/>
      <c r="D14045" s="77"/>
      <c r="E14045" s="12"/>
      <c r="F14045" s="78"/>
      <c r="G14045" s="77"/>
      <c r="H14045" s="79"/>
      <c r="BA14045" s="5" t="str">
        <f t="shared" si="219"/>
        <v/>
      </c>
      <c r="BB14045" s="5" t="str">
        <f>IF(OR($E14045="",$G14045&lt;&gt;"Ativo"),"",IF(COUNTIFS($E$4:$E14045,$E14045,$A$4:$A14045,$A14045,$G$4:$G14045,"Ativo")=1,1,0))</f>
        <v/>
      </c>
      <c r="BC14045" t="str">
        <f>IF(OR($A14045="",$G14045&lt;&gt;"Ativo"),"",IF(COUNTIFS($A$4:$A14045,$A14045,$G$4:$G14045,"Ativo")=1,1,0))</f>
        <v/>
      </c>
    </row>
    <row r="14046" spans="1:55" x14ac:dyDescent="0.3">
      <c r="A14046" s="76"/>
      <c r="B14046" s="104"/>
      <c r="C14046" s="76"/>
      <c r="D14046" s="77"/>
      <c r="E14046" s="12"/>
      <c r="F14046" s="78"/>
      <c r="G14046" s="77"/>
      <c r="H14046" s="79"/>
      <c r="BA14046" s="5" t="str">
        <f t="shared" si="219"/>
        <v/>
      </c>
      <c r="BB14046" s="5" t="str">
        <f>IF(OR($E14046="",$G14046&lt;&gt;"Ativo"),"",IF(COUNTIFS($E$4:$E14046,$E14046,$A$4:$A14046,$A14046,$G$4:$G14046,"Ativo")=1,1,0))</f>
        <v/>
      </c>
      <c r="BC14046" t="str">
        <f>IF(OR($A14046="",$G14046&lt;&gt;"Ativo"),"",IF(COUNTIFS($A$4:$A14046,$A14046,$G$4:$G14046,"Ativo")=1,1,0))</f>
        <v/>
      </c>
    </row>
    <row r="14047" spans="1:55" x14ac:dyDescent="0.3">
      <c r="A14047" s="76"/>
      <c r="B14047" s="104"/>
      <c r="C14047" s="76"/>
      <c r="D14047" s="77"/>
      <c r="E14047" s="12"/>
      <c r="F14047" s="78"/>
      <c r="G14047" s="77"/>
      <c r="H14047" s="79"/>
      <c r="BA14047" s="5" t="str">
        <f t="shared" si="219"/>
        <v/>
      </c>
      <c r="BB14047" s="5" t="str">
        <f>IF(OR($E14047="",$G14047&lt;&gt;"Ativo"),"",IF(COUNTIFS($E$4:$E14047,$E14047,$A$4:$A14047,$A14047,$G$4:$G14047,"Ativo")=1,1,0))</f>
        <v/>
      </c>
      <c r="BC14047" t="str">
        <f>IF(OR($A14047="",$G14047&lt;&gt;"Ativo"),"",IF(COUNTIFS($A$4:$A14047,$A14047,$G$4:$G14047,"Ativo")=1,1,0))</f>
        <v/>
      </c>
    </row>
    <row r="14048" spans="1:55" x14ac:dyDescent="0.3">
      <c r="A14048" s="76"/>
      <c r="B14048" s="104"/>
      <c r="C14048" s="76"/>
      <c r="D14048" s="77"/>
      <c r="E14048" s="12"/>
      <c r="F14048" s="78"/>
      <c r="G14048" s="77"/>
      <c r="H14048" s="79"/>
      <c r="BA14048" s="5" t="str">
        <f t="shared" si="219"/>
        <v/>
      </c>
      <c r="BB14048" s="5" t="str">
        <f>IF(OR($E14048="",$G14048&lt;&gt;"Ativo"),"",IF(COUNTIFS($E$4:$E14048,$E14048,$A$4:$A14048,$A14048,$G$4:$G14048,"Ativo")=1,1,0))</f>
        <v/>
      </c>
      <c r="BC14048" t="str">
        <f>IF(OR($A14048="",$G14048&lt;&gt;"Ativo"),"",IF(COUNTIFS($A$4:$A14048,$A14048,$G$4:$G14048,"Ativo")=1,1,0))</f>
        <v/>
      </c>
    </row>
    <row r="14049" spans="1:55" x14ac:dyDescent="0.3">
      <c r="A14049" s="76"/>
      <c r="B14049" s="104"/>
      <c r="C14049" s="76"/>
      <c r="D14049" s="77"/>
      <c r="E14049" s="12"/>
      <c r="F14049" s="78"/>
      <c r="G14049" s="77"/>
      <c r="H14049" s="79"/>
      <c r="BA14049" s="5" t="str">
        <f t="shared" si="219"/>
        <v/>
      </c>
      <c r="BB14049" s="5" t="str">
        <f>IF(OR($E14049="",$G14049&lt;&gt;"Ativo"),"",IF(COUNTIFS($E$4:$E14049,$E14049,$A$4:$A14049,$A14049,$G$4:$G14049,"Ativo")=1,1,0))</f>
        <v/>
      </c>
      <c r="BC14049" t="str">
        <f>IF(OR($A14049="",$G14049&lt;&gt;"Ativo"),"",IF(COUNTIFS($A$4:$A14049,$A14049,$G$4:$G14049,"Ativo")=1,1,0))</f>
        <v/>
      </c>
    </row>
    <row r="14050" spans="1:55" x14ac:dyDescent="0.3">
      <c r="A14050" s="76"/>
      <c r="B14050" s="104"/>
      <c r="C14050" s="76"/>
      <c r="D14050" s="77"/>
      <c r="E14050" s="12"/>
      <c r="F14050" s="78"/>
      <c r="G14050" s="77"/>
      <c r="H14050" s="79"/>
      <c r="BA14050" s="5" t="str">
        <f t="shared" si="219"/>
        <v/>
      </c>
      <c r="BB14050" s="5" t="str">
        <f>IF(OR($E14050="",$G14050&lt;&gt;"Ativo"),"",IF(COUNTIFS($E$4:$E14050,$E14050,$A$4:$A14050,$A14050,$G$4:$G14050,"Ativo")=1,1,0))</f>
        <v/>
      </c>
      <c r="BC14050" t="str">
        <f>IF(OR($A14050="",$G14050&lt;&gt;"Ativo"),"",IF(COUNTIFS($A$4:$A14050,$A14050,$G$4:$G14050,"Ativo")=1,1,0))</f>
        <v/>
      </c>
    </row>
    <row r="14051" spans="1:55" x14ac:dyDescent="0.3">
      <c r="A14051" s="76"/>
      <c r="B14051" s="104"/>
      <c r="C14051" s="76"/>
      <c r="D14051" s="77"/>
      <c r="E14051" s="12"/>
      <c r="F14051" s="78"/>
      <c r="G14051" s="77"/>
      <c r="H14051" s="79"/>
      <c r="BA14051" s="5" t="str">
        <f t="shared" si="219"/>
        <v/>
      </c>
      <c r="BB14051" s="5" t="str">
        <f>IF(OR($E14051="",$G14051&lt;&gt;"Ativo"),"",IF(COUNTIFS($E$4:$E14051,$E14051,$A$4:$A14051,$A14051,$G$4:$G14051,"Ativo")=1,1,0))</f>
        <v/>
      </c>
      <c r="BC14051" t="str">
        <f>IF(OR($A14051="",$G14051&lt;&gt;"Ativo"),"",IF(COUNTIFS($A$4:$A14051,$A14051,$G$4:$G14051,"Ativo")=1,1,0))</f>
        <v/>
      </c>
    </row>
    <row r="14052" spans="1:55" x14ac:dyDescent="0.3">
      <c r="A14052" s="76"/>
      <c r="B14052" s="104"/>
      <c r="C14052" s="76"/>
      <c r="D14052" s="77"/>
      <c r="E14052" s="12"/>
      <c r="F14052" s="78"/>
      <c r="G14052" s="77"/>
      <c r="H14052" s="79"/>
      <c r="BA14052" s="5" t="str">
        <f t="shared" si="219"/>
        <v/>
      </c>
      <c r="BB14052" s="5" t="str">
        <f>IF(OR($E14052="",$G14052&lt;&gt;"Ativo"),"",IF(COUNTIFS($E$4:$E14052,$E14052,$A$4:$A14052,$A14052,$G$4:$G14052,"Ativo")=1,1,0))</f>
        <v/>
      </c>
      <c r="BC14052" t="str">
        <f>IF(OR($A14052="",$G14052&lt;&gt;"Ativo"),"",IF(COUNTIFS($A$4:$A14052,$A14052,$G$4:$G14052,"Ativo")=1,1,0))</f>
        <v/>
      </c>
    </row>
    <row r="14053" spans="1:55" x14ac:dyDescent="0.3">
      <c r="A14053" s="76"/>
      <c r="B14053" s="104"/>
      <c r="C14053" s="76"/>
      <c r="D14053" s="77"/>
      <c r="E14053" s="12"/>
      <c r="F14053" s="78"/>
      <c r="G14053" s="77"/>
      <c r="H14053" s="79"/>
      <c r="BA14053" s="5" t="str">
        <f t="shared" si="219"/>
        <v/>
      </c>
      <c r="BB14053" s="5" t="str">
        <f>IF(OR($E14053="",$G14053&lt;&gt;"Ativo"),"",IF(COUNTIFS($E$4:$E14053,$E14053,$A$4:$A14053,$A14053,$G$4:$G14053,"Ativo")=1,1,0))</f>
        <v/>
      </c>
      <c r="BC14053" t="str">
        <f>IF(OR($A14053="",$G14053&lt;&gt;"Ativo"),"",IF(COUNTIFS($A$4:$A14053,$A14053,$G$4:$G14053,"Ativo")=1,1,0))</f>
        <v/>
      </c>
    </row>
    <row r="14054" spans="1:55" x14ac:dyDescent="0.3">
      <c r="A14054" s="76"/>
      <c r="B14054" s="104"/>
      <c r="C14054" s="76"/>
      <c r="D14054" s="77"/>
      <c r="E14054" s="12"/>
      <c r="F14054" s="78"/>
      <c r="G14054" s="77"/>
      <c r="H14054" s="79"/>
      <c r="BA14054" s="5" t="str">
        <f t="shared" si="219"/>
        <v/>
      </c>
      <c r="BB14054" s="5" t="str">
        <f>IF(OR($E14054="",$G14054&lt;&gt;"Ativo"),"",IF(COUNTIFS($E$4:$E14054,$E14054,$A$4:$A14054,$A14054,$G$4:$G14054,"Ativo")=1,1,0))</f>
        <v/>
      </c>
      <c r="BC14054" t="str">
        <f>IF(OR($A14054="",$G14054&lt;&gt;"Ativo"),"",IF(COUNTIFS($A$4:$A14054,$A14054,$G$4:$G14054,"Ativo")=1,1,0))</f>
        <v/>
      </c>
    </row>
    <row r="14055" spans="1:55" x14ac:dyDescent="0.3">
      <c r="A14055" s="76"/>
      <c r="B14055" s="104"/>
      <c r="C14055" s="76"/>
      <c r="D14055" s="77"/>
      <c r="E14055" s="12"/>
      <c r="F14055" s="78"/>
      <c r="G14055" s="77"/>
      <c r="H14055" s="79"/>
      <c r="BA14055" s="5" t="str">
        <f t="shared" si="219"/>
        <v/>
      </c>
      <c r="BB14055" s="5" t="str">
        <f>IF(OR($E14055="",$G14055&lt;&gt;"Ativo"),"",IF(COUNTIFS($E$4:$E14055,$E14055,$A$4:$A14055,$A14055,$G$4:$G14055,"Ativo")=1,1,0))</f>
        <v/>
      </c>
      <c r="BC14055" t="str">
        <f>IF(OR($A14055="",$G14055&lt;&gt;"Ativo"),"",IF(COUNTIFS($A$4:$A14055,$A14055,$G$4:$G14055,"Ativo")=1,1,0))</f>
        <v/>
      </c>
    </row>
    <row r="14056" spans="1:55" x14ac:dyDescent="0.3">
      <c r="A14056" s="76"/>
      <c r="B14056" s="104"/>
      <c r="C14056" s="76"/>
      <c r="D14056" s="77"/>
      <c r="E14056" s="12"/>
      <c r="F14056" s="78"/>
      <c r="G14056" s="77"/>
      <c r="H14056" s="79"/>
      <c r="BA14056" s="5" t="str">
        <f t="shared" si="219"/>
        <v/>
      </c>
      <c r="BB14056" s="5" t="str">
        <f>IF(OR($E14056="",$G14056&lt;&gt;"Ativo"),"",IF(COUNTIFS($E$4:$E14056,$E14056,$A$4:$A14056,$A14056,$G$4:$G14056,"Ativo")=1,1,0))</f>
        <v/>
      </c>
      <c r="BC14056" t="str">
        <f>IF(OR($A14056="",$G14056&lt;&gt;"Ativo"),"",IF(COUNTIFS($A$4:$A14056,$A14056,$G$4:$G14056,"Ativo")=1,1,0))</f>
        <v/>
      </c>
    </row>
    <row r="14057" spans="1:55" x14ac:dyDescent="0.3">
      <c r="A14057" s="76"/>
      <c r="B14057" s="104"/>
      <c r="C14057" s="76"/>
      <c r="D14057" s="77"/>
      <c r="E14057" s="12"/>
      <c r="F14057" s="78"/>
      <c r="G14057" s="77"/>
      <c r="H14057" s="79"/>
      <c r="BA14057" s="5" t="str">
        <f t="shared" si="219"/>
        <v/>
      </c>
      <c r="BB14057" s="5" t="str">
        <f>IF(OR($E14057="",$G14057&lt;&gt;"Ativo"),"",IF(COUNTIFS($E$4:$E14057,$E14057,$A$4:$A14057,$A14057,$G$4:$G14057,"Ativo")=1,1,0))</f>
        <v/>
      </c>
      <c r="BC14057" t="str">
        <f>IF(OR($A14057="",$G14057&lt;&gt;"Ativo"),"",IF(COUNTIFS($A$4:$A14057,$A14057,$G$4:$G14057,"Ativo")=1,1,0))</f>
        <v/>
      </c>
    </row>
    <row r="14058" spans="1:55" x14ac:dyDescent="0.3">
      <c r="A14058" s="76"/>
      <c r="B14058" s="104"/>
      <c r="C14058" s="76"/>
      <c r="D14058" s="77"/>
      <c r="E14058" s="12"/>
      <c r="F14058" s="78"/>
      <c r="G14058" s="77"/>
      <c r="H14058" s="79"/>
      <c r="BA14058" s="5" t="str">
        <f t="shared" si="219"/>
        <v/>
      </c>
      <c r="BB14058" s="5" t="str">
        <f>IF(OR($E14058="",$G14058&lt;&gt;"Ativo"),"",IF(COUNTIFS($E$4:$E14058,$E14058,$A$4:$A14058,$A14058,$G$4:$G14058,"Ativo")=1,1,0))</f>
        <v/>
      </c>
      <c r="BC14058" t="str">
        <f>IF(OR($A14058="",$G14058&lt;&gt;"Ativo"),"",IF(COUNTIFS($A$4:$A14058,$A14058,$G$4:$G14058,"Ativo")=1,1,0))</f>
        <v/>
      </c>
    </row>
    <row r="14059" spans="1:55" x14ac:dyDescent="0.3">
      <c r="A14059" s="76"/>
      <c r="B14059" s="104"/>
      <c r="C14059" s="76"/>
      <c r="D14059" s="77"/>
      <c r="E14059" s="12"/>
      <c r="F14059" s="78"/>
      <c r="G14059" s="77"/>
      <c r="H14059" s="79"/>
      <c r="BA14059" s="5" t="str">
        <f t="shared" si="219"/>
        <v/>
      </c>
      <c r="BB14059" s="5" t="str">
        <f>IF(OR($E14059="",$G14059&lt;&gt;"Ativo"),"",IF(COUNTIFS($E$4:$E14059,$E14059,$A$4:$A14059,$A14059,$G$4:$G14059,"Ativo")=1,1,0))</f>
        <v/>
      </c>
      <c r="BC14059" t="str">
        <f>IF(OR($A14059="",$G14059&lt;&gt;"Ativo"),"",IF(COUNTIFS($A$4:$A14059,$A14059,$G$4:$G14059,"Ativo")=1,1,0))</f>
        <v/>
      </c>
    </row>
    <row r="14060" spans="1:55" x14ac:dyDescent="0.3">
      <c r="A14060" s="76"/>
      <c r="B14060" s="104"/>
      <c r="C14060" s="76"/>
      <c r="D14060" s="77"/>
      <c r="E14060" s="12"/>
      <c r="F14060" s="78"/>
      <c r="G14060" s="77"/>
      <c r="H14060" s="79"/>
      <c r="BA14060" s="5" t="str">
        <f t="shared" si="219"/>
        <v/>
      </c>
      <c r="BB14060" s="5" t="str">
        <f>IF(OR($E14060="",$G14060&lt;&gt;"Ativo"),"",IF(COUNTIFS($E$4:$E14060,$E14060,$A$4:$A14060,$A14060,$G$4:$G14060,"Ativo")=1,1,0))</f>
        <v/>
      </c>
      <c r="BC14060" t="str">
        <f>IF(OR($A14060="",$G14060&lt;&gt;"Ativo"),"",IF(COUNTIFS($A$4:$A14060,$A14060,$G$4:$G14060,"Ativo")=1,1,0))</f>
        <v/>
      </c>
    </row>
    <row r="14061" spans="1:55" x14ac:dyDescent="0.3">
      <c r="A14061" s="76"/>
      <c r="B14061" s="104"/>
      <c r="C14061" s="76"/>
      <c r="D14061" s="77"/>
      <c r="E14061" s="12"/>
      <c r="F14061" s="78"/>
      <c r="G14061" s="77"/>
      <c r="H14061" s="79"/>
      <c r="BA14061" s="5" t="str">
        <f t="shared" si="219"/>
        <v/>
      </c>
      <c r="BB14061" s="5" t="str">
        <f>IF(OR($E14061="",$G14061&lt;&gt;"Ativo"),"",IF(COUNTIFS($E$4:$E14061,$E14061,$A$4:$A14061,$A14061,$G$4:$G14061,"Ativo")=1,1,0))</f>
        <v/>
      </c>
      <c r="BC14061" t="str">
        <f>IF(OR($A14061="",$G14061&lt;&gt;"Ativo"),"",IF(COUNTIFS($A$4:$A14061,$A14061,$G$4:$G14061,"Ativo")=1,1,0))</f>
        <v/>
      </c>
    </row>
    <row r="14062" spans="1:55" x14ac:dyDescent="0.3">
      <c r="A14062" s="76"/>
      <c r="B14062" s="104"/>
      <c r="C14062" s="76"/>
      <c r="D14062" s="77"/>
      <c r="E14062" s="12"/>
      <c r="F14062" s="78"/>
      <c r="G14062" s="77"/>
      <c r="H14062" s="79"/>
      <c r="BA14062" s="5" t="str">
        <f t="shared" si="219"/>
        <v/>
      </c>
      <c r="BB14062" s="5" t="str">
        <f>IF(OR($E14062="",$G14062&lt;&gt;"Ativo"),"",IF(COUNTIFS($E$4:$E14062,$E14062,$A$4:$A14062,$A14062,$G$4:$G14062,"Ativo")=1,1,0))</f>
        <v/>
      </c>
      <c r="BC14062" t="str">
        <f>IF(OR($A14062="",$G14062&lt;&gt;"Ativo"),"",IF(COUNTIFS($A$4:$A14062,$A14062,$G$4:$G14062,"Ativo")=1,1,0))</f>
        <v/>
      </c>
    </row>
    <row r="14063" spans="1:55" x14ac:dyDescent="0.3">
      <c r="A14063" s="76"/>
      <c r="B14063" s="104"/>
      <c r="C14063" s="76"/>
      <c r="D14063" s="77"/>
      <c r="E14063" s="12"/>
      <c r="F14063" s="78"/>
      <c r="G14063" s="77"/>
      <c r="H14063" s="79"/>
      <c r="BA14063" s="5" t="str">
        <f t="shared" si="219"/>
        <v/>
      </c>
      <c r="BB14063" s="5" t="str">
        <f>IF(OR($E14063="",$G14063&lt;&gt;"Ativo"),"",IF(COUNTIFS($E$4:$E14063,$E14063,$A$4:$A14063,$A14063,$G$4:$G14063,"Ativo")=1,1,0))</f>
        <v/>
      </c>
      <c r="BC14063" t="str">
        <f>IF(OR($A14063="",$G14063&lt;&gt;"Ativo"),"",IF(COUNTIFS($A$4:$A14063,$A14063,$G$4:$G14063,"Ativo")=1,1,0))</f>
        <v/>
      </c>
    </row>
    <row r="14064" spans="1:55" x14ac:dyDescent="0.3">
      <c r="A14064" s="76"/>
      <c r="B14064" s="104"/>
      <c r="C14064" s="76"/>
      <c r="D14064" s="77"/>
      <c r="E14064" s="12"/>
      <c r="F14064" s="78"/>
      <c r="G14064" s="77"/>
      <c r="H14064" s="79"/>
      <c r="BA14064" s="5" t="str">
        <f t="shared" si="219"/>
        <v/>
      </c>
      <c r="BB14064" s="5" t="str">
        <f>IF(OR($E14064="",$G14064&lt;&gt;"Ativo"),"",IF(COUNTIFS($E$4:$E14064,$E14064,$A$4:$A14064,$A14064,$G$4:$G14064,"Ativo")=1,1,0))</f>
        <v/>
      </c>
      <c r="BC14064" t="str">
        <f>IF(OR($A14064="",$G14064&lt;&gt;"Ativo"),"",IF(COUNTIFS($A$4:$A14064,$A14064,$G$4:$G14064,"Ativo")=1,1,0))</f>
        <v/>
      </c>
    </row>
    <row r="14065" spans="1:55" x14ac:dyDescent="0.3">
      <c r="A14065" s="76"/>
      <c r="B14065" s="104"/>
      <c r="C14065" s="76"/>
      <c r="D14065" s="77"/>
      <c r="E14065" s="12"/>
      <c r="F14065" s="78"/>
      <c r="G14065" s="77"/>
      <c r="H14065" s="79"/>
      <c r="BA14065" s="5" t="str">
        <f t="shared" si="219"/>
        <v/>
      </c>
      <c r="BB14065" s="5" t="str">
        <f>IF(OR($E14065="",$G14065&lt;&gt;"Ativo"),"",IF(COUNTIFS($E$4:$E14065,$E14065,$A$4:$A14065,$A14065,$G$4:$G14065,"Ativo")=1,1,0))</f>
        <v/>
      </c>
      <c r="BC14065" t="str">
        <f>IF(OR($A14065="",$G14065&lt;&gt;"Ativo"),"",IF(COUNTIFS($A$4:$A14065,$A14065,$G$4:$G14065,"Ativo")=1,1,0))</f>
        <v/>
      </c>
    </row>
    <row r="14066" spans="1:55" x14ac:dyDescent="0.3">
      <c r="A14066" s="76"/>
      <c r="B14066" s="104"/>
      <c r="C14066" s="76"/>
      <c r="D14066" s="77"/>
      <c r="E14066" s="12"/>
      <c r="F14066" s="78"/>
      <c r="G14066" s="77"/>
      <c r="H14066" s="79"/>
      <c r="BA14066" s="5" t="str">
        <f t="shared" si="219"/>
        <v/>
      </c>
      <c r="BB14066" s="5" t="str">
        <f>IF(OR($E14066="",$G14066&lt;&gt;"Ativo"),"",IF(COUNTIFS($E$4:$E14066,$E14066,$A$4:$A14066,$A14066,$G$4:$G14066,"Ativo")=1,1,0))</f>
        <v/>
      </c>
      <c r="BC14066" t="str">
        <f>IF(OR($A14066="",$G14066&lt;&gt;"Ativo"),"",IF(COUNTIFS($A$4:$A14066,$A14066,$G$4:$G14066,"Ativo")=1,1,0))</f>
        <v/>
      </c>
    </row>
    <row r="14067" spans="1:55" x14ac:dyDescent="0.3">
      <c r="A14067" s="76"/>
      <c r="B14067" s="104"/>
      <c r="C14067" s="76"/>
      <c r="D14067" s="77"/>
      <c r="E14067" s="12"/>
      <c r="F14067" s="78"/>
      <c r="G14067" s="77"/>
      <c r="H14067" s="79"/>
      <c r="BA14067" s="5" t="str">
        <f t="shared" si="219"/>
        <v/>
      </c>
      <c r="BB14067" s="5" t="str">
        <f>IF(OR($E14067="",$G14067&lt;&gt;"Ativo"),"",IF(COUNTIFS($E$4:$E14067,$E14067,$A$4:$A14067,$A14067,$G$4:$G14067,"Ativo")=1,1,0))</f>
        <v/>
      </c>
      <c r="BC14067" t="str">
        <f>IF(OR($A14067="",$G14067&lt;&gt;"Ativo"),"",IF(COUNTIFS($A$4:$A14067,$A14067,$G$4:$G14067,"Ativo")=1,1,0))</f>
        <v/>
      </c>
    </row>
    <row r="14068" spans="1:55" x14ac:dyDescent="0.3">
      <c r="A14068" s="76"/>
      <c r="B14068" s="104"/>
      <c r="C14068" s="76"/>
      <c r="D14068" s="77"/>
      <c r="E14068" s="12"/>
      <c r="F14068" s="78"/>
      <c r="G14068" s="77"/>
      <c r="H14068" s="79"/>
      <c r="BA14068" s="5" t="str">
        <f t="shared" si="219"/>
        <v/>
      </c>
      <c r="BB14068" s="5" t="str">
        <f>IF(OR($E14068="",$G14068&lt;&gt;"Ativo"),"",IF(COUNTIFS($E$4:$E14068,$E14068,$A$4:$A14068,$A14068,$G$4:$G14068,"Ativo")=1,1,0))</f>
        <v/>
      </c>
      <c r="BC14068" t="str">
        <f>IF(OR($A14068="",$G14068&lt;&gt;"Ativo"),"",IF(COUNTIFS($A$4:$A14068,$A14068,$G$4:$G14068,"Ativo")=1,1,0))</f>
        <v/>
      </c>
    </row>
    <row r="14069" spans="1:55" x14ac:dyDescent="0.3">
      <c r="A14069" s="76"/>
      <c r="B14069" s="104"/>
      <c r="C14069" s="76"/>
      <c r="D14069" s="77"/>
      <c r="E14069" s="12"/>
      <c r="F14069" s="78"/>
      <c r="G14069" s="77"/>
      <c r="H14069" s="79"/>
      <c r="BA14069" s="5" t="str">
        <f t="shared" si="219"/>
        <v/>
      </c>
      <c r="BB14069" s="5" t="str">
        <f>IF(OR($E14069="",$G14069&lt;&gt;"Ativo"),"",IF(COUNTIFS($E$4:$E14069,$E14069,$A$4:$A14069,$A14069,$G$4:$G14069,"Ativo")=1,1,0))</f>
        <v/>
      </c>
      <c r="BC14069" t="str">
        <f>IF(OR($A14069="",$G14069&lt;&gt;"Ativo"),"",IF(COUNTIFS($A$4:$A14069,$A14069,$G$4:$G14069,"Ativo")=1,1,0))</f>
        <v/>
      </c>
    </row>
    <row r="14070" spans="1:55" x14ac:dyDescent="0.3">
      <c r="A14070" s="76"/>
      <c r="B14070" s="104"/>
      <c r="C14070" s="76"/>
      <c r="D14070" s="77"/>
      <c r="E14070" s="12"/>
      <c r="F14070" s="78"/>
      <c r="G14070" s="77"/>
      <c r="H14070" s="79"/>
      <c r="BA14070" s="5" t="str">
        <f t="shared" si="219"/>
        <v/>
      </c>
      <c r="BB14070" s="5" t="str">
        <f>IF(OR($E14070="",$G14070&lt;&gt;"Ativo"),"",IF(COUNTIFS($E$4:$E14070,$E14070,$A$4:$A14070,$A14070,$G$4:$G14070,"Ativo")=1,1,0))</f>
        <v/>
      </c>
      <c r="BC14070" t="str">
        <f>IF(OR($A14070="",$G14070&lt;&gt;"Ativo"),"",IF(COUNTIFS($A$4:$A14070,$A14070,$G$4:$G14070,"Ativo")=1,1,0))</f>
        <v/>
      </c>
    </row>
    <row r="14071" spans="1:55" x14ac:dyDescent="0.3">
      <c r="A14071" s="76"/>
      <c r="B14071" s="104"/>
      <c r="C14071" s="76"/>
      <c r="D14071" s="77"/>
      <c r="E14071" s="12"/>
      <c r="F14071" s="78"/>
      <c r="G14071" s="77"/>
      <c r="H14071" s="79"/>
      <c r="BA14071" s="5" t="str">
        <f t="shared" si="219"/>
        <v/>
      </c>
      <c r="BB14071" s="5" t="str">
        <f>IF(OR($E14071="",$G14071&lt;&gt;"Ativo"),"",IF(COUNTIFS($E$4:$E14071,$E14071,$A$4:$A14071,$A14071,$G$4:$G14071,"Ativo")=1,1,0))</f>
        <v/>
      </c>
      <c r="BC14071" t="str">
        <f>IF(OR($A14071="",$G14071&lt;&gt;"Ativo"),"",IF(COUNTIFS($A$4:$A14071,$A14071,$G$4:$G14071,"Ativo")=1,1,0))</f>
        <v/>
      </c>
    </row>
    <row r="14072" spans="1:55" x14ac:dyDescent="0.3">
      <c r="A14072" s="76"/>
      <c r="B14072" s="104"/>
      <c r="C14072" s="76"/>
      <c r="D14072" s="77"/>
      <c r="E14072" s="12"/>
      <c r="F14072" s="78"/>
      <c r="G14072" s="77"/>
      <c r="H14072" s="79"/>
      <c r="BA14072" s="5" t="str">
        <f t="shared" si="219"/>
        <v/>
      </c>
      <c r="BB14072" s="5" t="str">
        <f>IF(OR($E14072="",$G14072&lt;&gt;"Ativo"),"",IF(COUNTIFS($E$4:$E14072,$E14072,$A$4:$A14072,$A14072,$G$4:$G14072,"Ativo")=1,1,0))</f>
        <v/>
      </c>
      <c r="BC14072" t="str">
        <f>IF(OR($A14072="",$G14072&lt;&gt;"Ativo"),"",IF(COUNTIFS($A$4:$A14072,$A14072,$G$4:$G14072,"Ativo")=1,1,0))</f>
        <v/>
      </c>
    </row>
    <row r="14073" spans="1:55" x14ac:dyDescent="0.3">
      <c r="A14073" s="76"/>
      <c r="B14073" s="104"/>
      <c r="C14073" s="76"/>
      <c r="D14073" s="77"/>
      <c r="E14073" s="12"/>
      <c r="F14073" s="78"/>
      <c r="G14073" s="77"/>
      <c r="H14073" s="79"/>
      <c r="BA14073" s="5" t="str">
        <f t="shared" si="219"/>
        <v/>
      </c>
      <c r="BB14073" s="5" t="str">
        <f>IF(OR($E14073="",$G14073&lt;&gt;"Ativo"),"",IF(COUNTIFS($E$4:$E14073,$E14073,$A$4:$A14073,$A14073,$G$4:$G14073,"Ativo")=1,1,0))</f>
        <v/>
      </c>
      <c r="BC14073" t="str">
        <f>IF(OR($A14073="",$G14073&lt;&gt;"Ativo"),"",IF(COUNTIFS($A$4:$A14073,$A14073,$G$4:$G14073,"Ativo")=1,1,0))</f>
        <v/>
      </c>
    </row>
    <row r="14074" spans="1:55" x14ac:dyDescent="0.3">
      <c r="A14074" s="76"/>
      <c r="B14074" s="104"/>
      <c r="C14074" s="76"/>
      <c r="D14074" s="77"/>
      <c r="E14074" s="12"/>
      <c r="F14074" s="78"/>
      <c r="G14074" s="77"/>
      <c r="H14074" s="79"/>
      <c r="BA14074" s="5" t="str">
        <f t="shared" si="219"/>
        <v/>
      </c>
      <c r="BB14074" s="5" t="str">
        <f>IF(OR($E14074="",$G14074&lt;&gt;"Ativo"),"",IF(COUNTIFS($E$4:$E14074,$E14074,$A$4:$A14074,$A14074,$G$4:$G14074,"Ativo")=1,1,0))</f>
        <v/>
      </c>
      <c r="BC14074" t="str">
        <f>IF(OR($A14074="",$G14074&lt;&gt;"Ativo"),"",IF(COUNTIFS($A$4:$A14074,$A14074,$G$4:$G14074,"Ativo")=1,1,0))</f>
        <v/>
      </c>
    </row>
    <row r="14075" spans="1:55" x14ac:dyDescent="0.3">
      <c r="A14075" s="76"/>
      <c r="B14075" s="104"/>
      <c r="C14075" s="76"/>
      <c r="D14075" s="77"/>
      <c r="E14075" s="12"/>
      <c r="F14075" s="78"/>
      <c r="G14075" s="77"/>
      <c r="H14075" s="79"/>
      <c r="BA14075" s="5" t="str">
        <f t="shared" si="219"/>
        <v/>
      </c>
      <c r="BB14075" s="5" t="str">
        <f>IF(OR($E14075="",$G14075&lt;&gt;"Ativo"),"",IF(COUNTIFS($E$4:$E14075,$E14075,$A$4:$A14075,$A14075,$G$4:$G14075,"Ativo")=1,1,0))</f>
        <v/>
      </c>
      <c r="BC14075" t="str">
        <f>IF(OR($A14075="",$G14075&lt;&gt;"Ativo"),"",IF(COUNTIFS($A$4:$A14075,$A14075,$G$4:$G14075,"Ativo")=1,1,0))</f>
        <v/>
      </c>
    </row>
    <row r="14076" spans="1:55" x14ac:dyDescent="0.3">
      <c r="A14076" s="76"/>
      <c r="B14076" s="104"/>
      <c r="C14076" s="76"/>
      <c r="D14076" s="77"/>
      <c r="E14076" s="12"/>
      <c r="F14076" s="78"/>
      <c r="G14076" s="77"/>
      <c r="H14076" s="79"/>
      <c r="BA14076" s="5" t="str">
        <f t="shared" si="219"/>
        <v/>
      </c>
      <c r="BB14076" s="5" t="str">
        <f>IF(OR($E14076="",$G14076&lt;&gt;"Ativo"),"",IF(COUNTIFS($E$4:$E14076,$E14076,$A$4:$A14076,$A14076,$G$4:$G14076,"Ativo")=1,1,0))</f>
        <v/>
      </c>
      <c r="BC14076" t="str">
        <f>IF(OR($A14076="",$G14076&lt;&gt;"Ativo"),"",IF(COUNTIFS($A$4:$A14076,$A14076,$G$4:$G14076,"Ativo")=1,1,0))</f>
        <v/>
      </c>
    </row>
    <row r="14077" spans="1:55" x14ac:dyDescent="0.3">
      <c r="A14077" s="76"/>
      <c r="B14077" s="104"/>
      <c r="C14077" s="76"/>
      <c r="D14077" s="77"/>
      <c r="E14077" s="12"/>
      <c r="F14077" s="78"/>
      <c r="G14077" s="77"/>
      <c r="H14077" s="79"/>
      <c r="BA14077" s="5" t="str">
        <f t="shared" si="219"/>
        <v/>
      </c>
      <c r="BB14077" s="5" t="str">
        <f>IF(OR($E14077="",$G14077&lt;&gt;"Ativo"),"",IF(COUNTIFS($E$4:$E14077,$E14077,$A$4:$A14077,$A14077,$G$4:$G14077,"Ativo")=1,1,0))</f>
        <v/>
      </c>
      <c r="BC14077" t="str">
        <f>IF(OR($A14077="",$G14077&lt;&gt;"Ativo"),"",IF(COUNTIFS($A$4:$A14077,$A14077,$G$4:$G14077,"Ativo")=1,1,0))</f>
        <v/>
      </c>
    </row>
    <row r="14078" spans="1:55" x14ac:dyDescent="0.3">
      <c r="A14078" s="76"/>
      <c r="B14078" s="104"/>
      <c r="C14078" s="76"/>
      <c r="D14078" s="77"/>
      <c r="E14078" s="12"/>
      <c r="F14078" s="78"/>
      <c r="G14078" s="77"/>
      <c r="H14078" s="79"/>
      <c r="BA14078" s="5" t="str">
        <f t="shared" si="219"/>
        <v/>
      </c>
      <c r="BB14078" s="5" t="str">
        <f>IF(OR($E14078="",$G14078&lt;&gt;"Ativo"),"",IF(COUNTIFS($E$4:$E14078,$E14078,$A$4:$A14078,$A14078,$G$4:$G14078,"Ativo")=1,1,0))</f>
        <v/>
      </c>
      <c r="BC14078" t="str">
        <f>IF(OR($A14078="",$G14078&lt;&gt;"Ativo"),"",IF(COUNTIFS($A$4:$A14078,$A14078,$G$4:$G14078,"Ativo")=1,1,0))</f>
        <v/>
      </c>
    </row>
    <row r="14079" spans="1:55" x14ac:dyDescent="0.3">
      <c r="A14079" s="76"/>
      <c r="B14079" s="104"/>
      <c r="C14079" s="76"/>
      <c r="D14079" s="77"/>
      <c r="E14079" s="12"/>
      <c r="F14079" s="78"/>
      <c r="G14079" s="77"/>
      <c r="H14079" s="79"/>
      <c r="BA14079" s="5" t="str">
        <f t="shared" si="219"/>
        <v/>
      </c>
      <c r="BB14079" s="5" t="str">
        <f>IF(OR($E14079="",$G14079&lt;&gt;"Ativo"),"",IF(COUNTIFS($E$4:$E14079,$E14079,$A$4:$A14079,$A14079,$G$4:$G14079,"Ativo")=1,1,0))</f>
        <v/>
      </c>
      <c r="BC14079" t="str">
        <f>IF(OR($A14079="",$G14079&lt;&gt;"Ativo"),"",IF(COUNTIFS($A$4:$A14079,$A14079,$G$4:$G14079,"Ativo")=1,1,0))</f>
        <v/>
      </c>
    </row>
    <row r="14080" spans="1:55" x14ac:dyDescent="0.3">
      <c r="A14080" s="76"/>
      <c r="B14080" s="104"/>
      <c r="C14080" s="76"/>
      <c r="D14080" s="77"/>
      <c r="E14080" s="12"/>
      <c r="F14080" s="78"/>
      <c r="G14080" s="77"/>
      <c r="H14080" s="79"/>
      <c r="BA14080" s="5" t="str">
        <f t="shared" si="219"/>
        <v/>
      </c>
      <c r="BB14080" s="5" t="str">
        <f>IF(OR($E14080="",$G14080&lt;&gt;"Ativo"),"",IF(COUNTIFS($E$4:$E14080,$E14080,$A$4:$A14080,$A14080,$G$4:$G14080,"Ativo")=1,1,0))</f>
        <v/>
      </c>
      <c r="BC14080" t="str">
        <f>IF(OR($A14080="",$G14080&lt;&gt;"Ativo"),"",IF(COUNTIFS($A$4:$A14080,$A14080,$G$4:$G14080,"Ativo")=1,1,0))</f>
        <v/>
      </c>
    </row>
    <row r="14081" spans="1:55" x14ac:dyDescent="0.3">
      <c r="A14081" s="76"/>
      <c r="B14081" s="104"/>
      <c r="C14081" s="76"/>
      <c r="D14081" s="77"/>
      <c r="E14081" s="12"/>
      <c r="F14081" s="78"/>
      <c r="G14081" s="77"/>
      <c r="H14081" s="79"/>
      <c r="BA14081" s="5" t="str">
        <f t="shared" si="219"/>
        <v/>
      </c>
      <c r="BB14081" s="5" t="str">
        <f>IF(OR($E14081="",$G14081&lt;&gt;"Ativo"),"",IF(COUNTIFS($E$4:$E14081,$E14081,$A$4:$A14081,$A14081,$G$4:$G14081,"Ativo")=1,1,0))</f>
        <v/>
      </c>
      <c r="BC14081" t="str">
        <f>IF(OR($A14081="",$G14081&lt;&gt;"Ativo"),"",IF(COUNTIFS($A$4:$A14081,$A14081,$G$4:$G14081,"Ativo")=1,1,0))</f>
        <v/>
      </c>
    </row>
    <row r="14082" spans="1:55" x14ac:dyDescent="0.3">
      <c r="A14082" s="76"/>
      <c r="B14082" s="104"/>
      <c r="C14082" s="76"/>
      <c r="D14082" s="77"/>
      <c r="E14082" s="12"/>
      <c r="F14082" s="78"/>
      <c r="G14082" s="77"/>
      <c r="H14082" s="79"/>
      <c r="BA14082" s="5" t="str">
        <f t="shared" si="219"/>
        <v/>
      </c>
      <c r="BB14082" s="5" t="str">
        <f>IF(OR($E14082="",$G14082&lt;&gt;"Ativo"),"",IF(COUNTIFS($E$4:$E14082,$E14082,$A$4:$A14082,$A14082,$G$4:$G14082,"Ativo")=1,1,0))</f>
        <v/>
      </c>
      <c r="BC14082" t="str">
        <f>IF(OR($A14082="",$G14082&lt;&gt;"Ativo"),"",IF(COUNTIFS($A$4:$A14082,$A14082,$G$4:$G14082,"Ativo")=1,1,0))</f>
        <v/>
      </c>
    </row>
    <row r="14083" spans="1:55" x14ac:dyDescent="0.3">
      <c r="A14083" s="76"/>
      <c r="B14083" s="104"/>
      <c r="C14083" s="76"/>
      <c r="D14083" s="77"/>
      <c r="E14083" s="12"/>
      <c r="F14083" s="78"/>
      <c r="G14083" s="77"/>
      <c r="H14083" s="79"/>
      <c r="BA14083" s="5" t="str">
        <f t="shared" si="219"/>
        <v/>
      </c>
      <c r="BB14083" s="5" t="str">
        <f>IF(OR($E14083="",$G14083&lt;&gt;"Ativo"),"",IF(COUNTIFS($E$4:$E14083,$E14083,$A$4:$A14083,$A14083,$G$4:$G14083,"Ativo")=1,1,0))</f>
        <v/>
      </c>
      <c r="BC14083" t="str">
        <f>IF(OR($A14083="",$G14083&lt;&gt;"Ativo"),"",IF(COUNTIFS($A$4:$A14083,$A14083,$G$4:$G14083,"Ativo")=1,1,0))</f>
        <v/>
      </c>
    </row>
    <row r="14084" spans="1:55" x14ac:dyDescent="0.3">
      <c r="A14084" s="76"/>
      <c r="B14084" s="104"/>
      <c r="C14084" s="76"/>
      <c r="D14084" s="77"/>
      <c r="E14084" s="12"/>
      <c r="F14084" s="78"/>
      <c r="G14084" s="77"/>
      <c r="H14084" s="79"/>
      <c r="BA14084" s="5" t="str">
        <f t="shared" ref="BA14084:BA14147" si="220">IF($D14084="","",MID($D14084,4,LEN($D14084)-5))</f>
        <v/>
      </c>
      <c r="BB14084" s="5" t="str">
        <f>IF(OR($E14084="",$G14084&lt;&gt;"Ativo"),"",IF(COUNTIFS($E$4:$E14084,$E14084,$A$4:$A14084,$A14084,$G$4:$G14084,"Ativo")=1,1,0))</f>
        <v/>
      </c>
      <c r="BC14084" t="str">
        <f>IF(OR($A14084="",$G14084&lt;&gt;"Ativo"),"",IF(COUNTIFS($A$4:$A14084,$A14084,$G$4:$G14084,"Ativo")=1,1,0))</f>
        <v/>
      </c>
    </row>
    <row r="14085" spans="1:55" x14ac:dyDescent="0.3">
      <c r="A14085" s="76"/>
      <c r="B14085" s="104"/>
      <c r="C14085" s="76"/>
      <c r="D14085" s="77"/>
      <c r="E14085" s="12"/>
      <c r="F14085" s="78"/>
      <c r="G14085" s="77"/>
      <c r="H14085" s="79"/>
      <c r="BA14085" s="5" t="str">
        <f t="shared" si="220"/>
        <v/>
      </c>
      <c r="BB14085" s="5" t="str">
        <f>IF(OR($E14085="",$G14085&lt;&gt;"Ativo"),"",IF(COUNTIFS($E$4:$E14085,$E14085,$A$4:$A14085,$A14085,$G$4:$G14085,"Ativo")=1,1,0))</f>
        <v/>
      </c>
      <c r="BC14085" t="str">
        <f>IF(OR($A14085="",$G14085&lt;&gt;"Ativo"),"",IF(COUNTIFS($A$4:$A14085,$A14085,$G$4:$G14085,"Ativo")=1,1,0))</f>
        <v/>
      </c>
    </row>
    <row r="14086" spans="1:55" x14ac:dyDescent="0.3">
      <c r="A14086" s="76"/>
      <c r="B14086" s="104"/>
      <c r="C14086" s="76"/>
      <c r="D14086" s="77"/>
      <c r="E14086" s="12"/>
      <c r="F14086" s="78"/>
      <c r="G14086" s="77"/>
      <c r="H14086" s="79"/>
      <c r="BA14086" s="5" t="str">
        <f t="shared" si="220"/>
        <v/>
      </c>
      <c r="BB14086" s="5" t="str">
        <f>IF(OR($E14086="",$G14086&lt;&gt;"Ativo"),"",IF(COUNTIFS($E$4:$E14086,$E14086,$A$4:$A14086,$A14086,$G$4:$G14086,"Ativo")=1,1,0))</f>
        <v/>
      </c>
      <c r="BC14086" t="str">
        <f>IF(OR($A14086="",$G14086&lt;&gt;"Ativo"),"",IF(COUNTIFS($A$4:$A14086,$A14086,$G$4:$G14086,"Ativo")=1,1,0))</f>
        <v/>
      </c>
    </row>
    <row r="14087" spans="1:55" x14ac:dyDescent="0.3">
      <c r="A14087" s="76"/>
      <c r="B14087" s="104"/>
      <c r="C14087" s="76"/>
      <c r="D14087" s="77"/>
      <c r="E14087" s="12"/>
      <c r="F14087" s="78"/>
      <c r="G14087" s="77"/>
      <c r="H14087" s="79"/>
      <c r="BA14087" s="5" t="str">
        <f t="shared" si="220"/>
        <v/>
      </c>
      <c r="BB14087" s="5" t="str">
        <f>IF(OR($E14087="",$G14087&lt;&gt;"Ativo"),"",IF(COUNTIFS($E$4:$E14087,$E14087,$A$4:$A14087,$A14087,$G$4:$G14087,"Ativo")=1,1,0))</f>
        <v/>
      </c>
      <c r="BC14087" t="str">
        <f>IF(OR($A14087="",$G14087&lt;&gt;"Ativo"),"",IF(COUNTIFS($A$4:$A14087,$A14087,$G$4:$G14087,"Ativo")=1,1,0))</f>
        <v/>
      </c>
    </row>
    <row r="14088" spans="1:55" x14ac:dyDescent="0.3">
      <c r="A14088" s="76"/>
      <c r="B14088" s="104"/>
      <c r="C14088" s="76"/>
      <c r="D14088" s="77"/>
      <c r="E14088" s="12"/>
      <c r="F14088" s="78"/>
      <c r="G14088" s="77"/>
      <c r="H14088" s="79"/>
      <c r="BA14088" s="5" t="str">
        <f t="shared" si="220"/>
        <v/>
      </c>
      <c r="BB14088" s="5" t="str">
        <f>IF(OR($E14088="",$G14088&lt;&gt;"Ativo"),"",IF(COUNTIFS($E$4:$E14088,$E14088,$A$4:$A14088,$A14088,$G$4:$G14088,"Ativo")=1,1,0))</f>
        <v/>
      </c>
      <c r="BC14088" t="str">
        <f>IF(OR($A14088="",$G14088&lt;&gt;"Ativo"),"",IF(COUNTIFS($A$4:$A14088,$A14088,$G$4:$G14088,"Ativo")=1,1,0))</f>
        <v/>
      </c>
    </row>
    <row r="14089" spans="1:55" x14ac:dyDescent="0.3">
      <c r="A14089" s="76"/>
      <c r="B14089" s="104"/>
      <c r="C14089" s="76"/>
      <c r="D14089" s="77"/>
      <c r="E14089" s="12"/>
      <c r="F14089" s="78"/>
      <c r="G14089" s="77"/>
      <c r="H14089" s="79"/>
      <c r="BA14089" s="5" t="str">
        <f t="shared" si="220"/>
        <v/>
      </c>
      <c r="BB14089" s="5" t="str">
        <f>IF(OR($E14089="",$G14089&lt;&gt;"Ativo"),"",IF(COUNTIFS($E$4:$E14089,$E14089,$A$4:$A14089,$A14089,$G$4:$G14089,"Ativo")=1,1,0))</f>
        <v/>
      </c>
      <c r="BC14089" t="str">
        <f>IF(OR($A14089="",$G14089&lt;&gt;"Ativo"),"",IF(COUNTIFS($A$4:$A14089,$A14089,$G$4:$G14089,"Ativo")=1,1,0))</f>
        <v/>
      </c>
    </row>
    <row r="14090" spans="1:55" x14ac:dyDescent="0.3">
      <c r="A14090" s="76"/>
      <c r="B14090" s="104"/>
      <c r="C14090" s="76"/>
      <c r="D14090" s="77"/>
      <c r="E14090" s="12"/>
      <c r="F14090" s="78"/>
      <c r="G14090" s="77"/>
      <c r="H14090" s="79"/>
      <c r="BA14090" s="5" t="str">
        <f t="shared" si="220"/>
        <v/>
      </c>
      <c r="BB14090" s="5" t="str">
        <f>IF(OR($E14090="",$G14090&lt;&gt;"Ativo"),"",IF(COUNTIFS($E$4:$E14090,$E14090,$A$4:$A14090,$A14090,$G$4:$G14090,"Ativo")=1,1,0))</f>
        <v/>
      </c>
      <c r="BC14090" t="str">
        <f>IF(OR($A14090="",$G14090&lt;&gt;"Ativo"),"",IF(COUNTIFS($A$4:$A14090,$A14090,$G$4:$G14090,"Ativo")=1,1,0))</f>
        <v/>
      </c>
    </row>
    <row r="14091" spans="1:55" x14ac:dyDescent="0.3">
      <c r="A14091" s="76"/>
      <c r="B14091" s="104"/>
      <c r="C14091" s="76"/>
      <c r="D14091" s="77"/>
      <c r="E14091" s="12"/>
      <c r="F14091" s="78"/>
      <c r="G14091" s="77"/>
      <c r="H14091" s="79"/>
      <c r="BA14091" s="5" t="str">
        <f t="shared" si="220"/>
        <v/>
      </c>
      <c r="BB14091" s="5" t="str">
        <f>IF(OR($E14091="",$G14091&lt;&gt;"Ativo"),"",IF(COUNTIFS($E$4:$E14091,$E14091,$A$4:$A14091,$A14091,$G$4:$G14091,"Ativo")=1,1,0))</f>
        <v/>
      </c>
      <c r="BC14091" t="str">
        <f>IF(OR($A14091="",$G14091&lt;&gt;"Ativo"),"",IF(COUNTIFS($A$4:$A14091,$A14091,$G$4:$G14091,"Ativo")=1,1,0))</f>
        <v/>
      </c>
    </row>
    <row r="14092" spans="1:55" x14ac:dyDescent="0.3">
      <c r="A14092" s="76"/>
      <c r="B14092" s="104"/>
      <c r="C14092" s="76"/>
      <c r="D14092" s="77"/>
      <c r="E14092" s="12"/>
      <c r="F14092" s="78"/>
      <c r="G14092" s="77"/>
      <c r="H14092" s="79"/>
      <c r="BA14092" s="5" t="str">
        <f t="shared" si="220"/>
        <v/>
      </c>
      <c r="BB14092" s="5" t="str">
        <f>IF(OR($E14092="",$G14092&lt;&gt;"Ativo"),"",IF(COUNTIFS($E$4:$E14092,$E14092,$A$4:$A14092,$A14092,$G$4:$G14092,"Ativo")=1,1,0))</f>
        <v/>
      </c>
      <c r="BC14092" t="str">
        <f>IF(OR($A14092="",$G14092&lt;&gt;"Ativo"),"",IF(COUNTIFS($A$4:$A14092,$A14092,$G$4:$G14092,"Ativo")=1,1,0))</f>
        <v/>
      </c>
    </row>
    <row r="14093" spans="1:55" x14ac:dyDescent="0.3">
      <c r="A14093" s="76"/>
      <c r="B14093" s="104"/>
      <c r="C14093" s="76"/>
      <c r="D14093" s="77"/>
      <c r="E14093" s="12"/>
      <c r="F14093" s="78"/>
      <c r="G14093" s="77"/>
      <c r="H14093" s="79"/>
      <c r="BA14093" s="5" t="str">
        <f t="shared" si="220"/>
        <v/>
      </c>
      <c r="BB14093" s="5" t="str">
        <f>IF(OR($E14093="",$G14093&lt;&gt;"Ativo"),"",IF(COUNTIFS($E$4:$E14093,$E14093,$A$4:$A14093,$A14093,$G$4:$G14093,"Ativo")=1,1,0))</f>
        <v/>
      </c>
      <c r="BC14093" t="str">
        <f>IF(OR($A14093="",$G14093&lt;&gt;"Ativo"),"",IF(COUNTIFS($A$4:$A14093,$A14093,$G$4:$G14093,"Ativo")=1,1,0))</f>
        <v/>
      </c>
    </row>
    <row r="14094" spans="1:55" x14ac:dyDescent="0.3">
      <c r="A14094" s="76"/>
      <c r="B14094" s="104"/>
      <c r="C14094" s="76"/>
      <c r="D14094" s="77"/>
      <c r="E14094" s="12"/>
      <c r="F14094" s="78"/>
      <c r="G14094" s="77"/>
      <c r="H14094" s="79"/>
      <c r="BA14094" s="5" t="str">
        <f t="shared" si="220"/>
        <v/>
      </c>
      <c r="BB14094" s="5" t="str">
        <f>IF(OR($E14094="",$G14094&lt;&gt;"Ativo"),"",IF(COUNTIFS($E$4:$E14094,$E14094,$A$4:$A14094,$A14094,$G$4:$G14094,"Ativo")=1,1,0))</f>
        <v/>
      </c>
      <c r="BC14094" t="str">
        <f>IF(OR($A14094="",$G14094&lt;&gt;"Ativo"),"",IF(COUNTIFS($A$4:$A14094,$A14094,$G$4:$G14094,"Ativo")=1,1,0))</f>
        <v/>
      </c>
    </row>
    <row r="14095" spans="1:55" x14ac:dyDescent="0.3">
      <c r="A14095" s="76"/>
      <c r="B14095" s="104"/>
      <c r="C14095" s="76"/>
      <c r="D14095" s="77"/>
      <c r="E14095" s="12"/>
      <c r="F14095" s="78"/>
      <c r="G14095" s="77"/>
      <c r="H14095" s="79"/>
      <c r="BA14095" s="5" t="str">
        <f t="shared" si="220"/>
        <v/>
      </c>
      <c r="BB14095" s="5" t="str">
        <f>IF(OR($E14095="",$G14095&lt;&gt;"Ativo"),"",IF(COUNTIFS($E$4:$E14095,$E14095,$A$4:$A14095,$A14095,$G$4:$G14095,"Ativo")=1,1,0))</f>
        <v/>
      </c>
      <c r="BC14095" t="str">
        <f>IF(OR($A14095="",$G14095&lt;&gt;"Ativo"),"",IF(COUNTIFS($A$4:$A14095,$A14095,$G$4:$G14095,"Ativo")=1,1,0))</f>
        <v/>
      </c>
    </row>
    <row r="14096" spans="1:55" x14ac:dyDescent="0.3">
      <c r="A14096" s="76"/>
      <c r="B14096" s="104"/>
      <c r="C14096" s="76"/>
      <c r="D14096" s="77"/>
      <c r="E14096" s="12"/>
      <c r="F14096" s="78"/>
      <c r="G14096" s="77"/>
      <c r="H14096" s="79"/>
      <c r="BA14096" s="5" t="str">
        <f t="shared" si="220"/>
        <v/>
      </c>
      <c r="BB14096" s="5" t="str">
        <f>IF(OR($E14096="",$G14096&lt;&gt;"Ativo"),"",IF(COUNTIFS($E$4:$E14096,$E14096,$A$4:$A14096,$A14096,$G$4:$G14096,"Ativo")=1,1,0))</f>
        <v/>
      </c>
      <c r="BC14096" t="str">
        <f>IF(OR($A14096="",$G14096&lt;&gt;"Ativo"),"",IF(COUNTIFS($A$4:$A14096,$A14096,$G$4:$G14096,"Ativo")=1,1,0))</f>
        <v/>
      </c>
    </row>
    <row r="14097" spans="1:55" x14ac:dyDescent="0.3">
      <c r="A14097" s="76"/>
      <c r="B14097" s="104"/>
      <c r="C14097" s="76"/>
      <c r="D14097" s="77"/>
      <c r="E14097" s="12"/>
      <c r="F14097" s="78"/>
      <c r="G14097" s="77"/>
      <c r="H14097" s="79"/>
      <c r="BA14097" s="5" t="str">
        <f t="shared" si="220"/>
        <v/>
      </c>
      <c r="BB14097" s="5" t="str">
        <f>IF(OR($E14097="",$G14097&lt;&gt;"Ativo"),"",IF(COUNTIFS($E$4:$E14097,$E14097,$A$4:$A14097,$A14097,$G$4:$G14097,"Ativo")=1,1,0))</f>
        <v/>
      </c>
      <c r="BC14097" t="str">
        <f>IF(OR($A14097="",$G14097&lt;&gt;"Ativo"),"",IF(COUNTIFS($A$4:$A14097,$A14097,$G$4:$G14097,"Ativo")=1,1,0))</f>
        <v/>
      </c>
    </row>
    <row r="14098" spans="1:55" x14ac:dyDescent="0.3">
      <c r="A14098" s="76"/>
      <c r="B14098" s="104"/>
      <c r="C14098" s="76"/>
      <c r="D14098" s="77"/>
      <c r="E14098" s="12"/>
      <c r="F14098" s="78"/>
      <c r="G14098" s="77"/>
      <c r="H14098" s="79"/>
      <c r="BA14098" s="5" t="str">
        <f t="shared" si="220"/>
        <v/>
      </c>
      <c r="BB14098" s="5" t="str">
        <f>IF(OR($E14098="",$G14098&lt;&gt;"Ativo"),"",IF(COUNTIFS($E$4:$E14098,$E14098,$A$4:$A14098,$A14098,$G$4:$G14098,"Ativo")=1,1,0))</f>
        <v/>
      </c>
      <c r="BC14098" t="str">
        <f>IF(OR($A14098="",$G14098&lt;&gt;"Ativo"),"",IF(COUNTIFS($A$4:$A14098,$A14098,$G$4:$G14098,"Ativo")=1,1,0))</f>
        <v/>
      </c>
    </row>
    <row r="14099" spans="1:55" x14ac:dyDescent="0.3">
      <c r="A14099" s="76"/>
      <c r="B14099" s="104"/>
      <c r="C14099" s="76"/>
      <c r="D14099" s="77"/>
      <c r="E14099" s="12"/>
      <c r="F14099" s="78"/>
      <c r="G14099" s="77"/>
      <c r="H14099" s="79"/>
      <c r="BA14099" s="5" t="str">
        <f t="shared" si="220"/>
        <v/>
      </c>
      <c r="BB14099" s="5" t="str">
        <f>IF(OR($E14099="",$G14099&lt;&gt;"Ativo"),"",IF(COUNTIFS($E$4:$E14099,$E14099,$A$4:$A14099,$A14099,$G$4:$G14099,"Ativo")=1,1,0))</f>
        <v/>
      </c>
      <c r="BC14099" t="str">
        <f>IF(OR($A14099="",$G14099&lt;&gt;"Ativo"),"",IF(COUNTIFS($A$4:$A14099,$A14099,$G$4:$G14099,"Ativo")=1,1,0))</f>
        <v/>
      </c>
    </row>
    <row r="14100" spans="1:55" x14ac:dyDescent="0.3">
      <c r="A14100" s="76"/>
      <c r="B14100" s="104"/>
      <c r="C14100" s="76"/>
      <c r="D14100" s="77"/>
      <c r="E14100" s="12"/>
      <c r="F14100" s="78"/>
      <c r="G14100" s="77"/>
      <c r="H14100" s="79"/>
      <c r="BA14100" s="5" t="str">
        <f t="shared" si="220"/>
        <v/>
      </c>
      <c r="BB14100" s="5" t="str">
        <f>IF(OR($E14100="",$G14100&lt;&gt;"Ativo"),"",IF(COUNTIFS($E$4:$E14100,$E14100,$A$4:$A14100,$A14100,$G$4:$G14100,"Ativo")=1,1,0))</f>
        <v/>
      </c>
      <c r="BC14100" t="str">
        <f>IF(OR($A14100="",$G14100&lt;&gt;"Ativo"),"",IF(COUNTIFS($A$4:$A14100,$A14100,$G$4:$G14100,"Ativo")=1,1,0))</f>
        <v/>
      </c>
    </row>
    <row r="14101" spans="1:55" x14ac:dyDescent="0.3">
      <c r="A14101" s="76"/>
      <c r="B14101" s="104"/>
      <c r="C14101" s="76"/>
      <c r="D14101" s="77"/>
      <c r="E14101" s="12"/>
      <c r="F14101" s="78"/>
      <c r="G14101" s="77"/>
      <c r="H14101" s="79"/>
      <c r="BA14101" s="5" t="str">
        <f t="shared" si="220"/>
        <v/>
      </c>
      <c r="BB14101" s="5" t="str">
        <f>IF(OR($E14101="",$G14101&lt;&gt;"Ativo"),"",IF(COUNTIFS($E$4:$E14101,$E14101,$A$4:$A14101,$A14101,$G$4:$G14101,"Ativo")=1,1,0))</f>
        <v/>
      </c>
      <c r="BC14101" t="str">
        <f>IF(OR($A14101="",$G14101&lt;&gt;"Ativo"),"",IF(COUNTIFS($A$4:$A14101,$A14101,$G$4:$G14101,"Ativo")=1,1,0))</f>
        <v/>
      </c>
    </row>
    <row r="14102" spans="1:55" x14ac:dyDescent="0.3">
      <c r="A14102" s="76"/>
      <c r="B14102" s="104"/>
      <c r="C14102" s="76"/>
      <c r="D14102" s="77"/>
      <c r="E14102" s="12"/>
      <c r="F14102" s="78"/>
      <c r="G14102" s="77"/>
      <c r="H14102" s="79"/>
      <c r="BA14102" s="5" t="str">
        <f t="shared" si="220"/>
        <v/>
      </c>
      <c r="BB14102" s="5" t="str">
        <f>IF(OR($E14102="",$G14102&lt;&gt;"Ativo"),"",IF(COUNTIFS($E$4:$E14102,$E14102,$A$4:$A14102,$A14102,$G$4:$G14102,"Ativo")=1,1,0))</f>
        <v/>
      </c>
      <c r="BC14102" t="str">
        <f>IF(OR($A14102="",$G14102&lt;&gt;"Ativo"),"",IF(COUNTIFS($A$4:$A14102,$A14102,$G$4:$G14102,"Ativo")=1,1,0))</f>
        <v/>
      </c>
    </row>
    <row r="14103" spans="1:55" x14ac:dyDescent="0.3">
      <c r="A14103" s="76"/>
      <c r="B14103" s="104"/>
      <c r="C14103" s="76"/>
      <c r="D14103" s="77"/>
      <c r="E14103" s="12"/>
      <c r="F14103" s="78"/>
      <c r="G14103" s="77"/>
      <c r="H14103" s="79"/>
      <c r="BA14103" s="5" t="str">
        <f t="shared" si="220"/>
        <v/>
      </c>
      <c r="BB14103" s="5" t="str">
        <f>IF(OR($E14103="",$G14103&lt;&gt;"Ativo"),"",IF(COUNTIFS($E$4:$E14103,$E14103,$A$4:$A14103,$A14103,$G$4:$G14103,"Ativo")=1,1,0))</f>
        <v/>
      </c>
      <c r="BC14103" t="str">
        <f>IF(OR($A14103="",$G14103&lt;&gt;"Ativo"),"",IF(COUNTIFS($A$4:$A14103,$A14103,$G$4:$G14103,"Ativo")=1,1,0))</f>
        <v/>
      </c>
    </row>
    <row r="14104" spans="1:55" x14ac:dyDescent="0.3">
      <c r="A14104" s="76"/>
      <c r="B14104" s="104"/>
      <c r="C14104" s="76"/>
      <c r="D14104" s="77"/>
      <c r="E14104" s="12"/>
      <c r="F14104" s="78"/>
      <c r="G14104" s="77"/>
      <c r="H14104" s="79"/>
      <c r="BA14104" s="5" t="str">
        <f t="shared" si="220"/>
        <v/>
      </c>
      <c r="BB14104" s="5" t="str">
        <f>IF(OR($E14104="",$G14104&lt;&gt;"Ativo"),"",IF(COUNTIFS($E$4:$E14104,$E14104,$A$4:$A14104,$A14104,$G$4:$G14104,"Ativo")=1,1,0))</f>
        <v/>
      </c>
      <c r="BC14104" t="str">
        <f>IF(OR($A14104="",$G14104&lt;&gt;"Ativo"),"",IF(COUNTIFS($A$4:$A14104,$A14104,$G$4:$G14104,"Ativo")=1,1,0))</f>
        <v/>
      </c>
    </row>
    <row r="14105" spans="1:55" x14ac:dyDescent="0.3">
      <c r="A14105" s="76"/>
      <c r="B14105" s="104"/>
      <c r="C14105" s="76"/>
      <c r="D14105" s="77"/>
      <c r="E14105" s="12"/>
      <c r="F14105" s="78"/>
      <c r="G14105" s="77"/>
      <c r="H14105" s="79"/>
      <c r="BA14105" s="5" t="str">
        <f t="shared" si="220"/>
        <v/>
      </c>
      <c r="BB14105" s="5" t="str">
        <f>IF(OR($E14105="",$G14105&lt;&gt;"Ativo"),"",IF(COUNTIFS($E$4:$E14105,$E14105,$A$4:$A14105,$A14105,$G$4:$G14105,"Ativo")=1,1,0))</f>
        <v/>
      </c>
      <c r="BC14105" t="str">
        <f>IF(OR($A14105="",$G14105&lt;&gt;"Ativo"),"",IF(COUNTIFS($A$4:$A14105,$A14105,$G$4:$G14105,"Ativo")=1,1,0))</f>
        <v/>
      </c>
    </row>
    <row r="14106" spans="1:55" x14ac:dyDescent="0.3">
      <c r="A14106" s="76"/>
      <c r="B14106" s="104"/>
      <c r="C14106" s="76"/>
      <c r="D14106" s="77"/>
      <c r="E14106" s="12"/>
      <c r="F14106" s="78"/>
      <c r="G14106" s="77"/>
      <c r="H14106" s="79"/>
      <c r="BA14106" s="5" t="str">
        <f t="shared" si="220"/>
        <v/>
      </c>
      <c r="BB14106" s="5" t="str">
        <f>IF(OR($E14106="",$G14106&lt;&gt;"Ativo"),"",IF(COUNTIFS($E$4:$E14106,$E14106,$A$4:$A14106,$A14106,$G$4:$G14106,"Ativo")=1,1,0))</f>
        <v/>
      </c>
      <c r="BC14106" t="str">
        <f>IF(OR($A14106="",$G14106&lt;&gt;"Ativo"),"",IF(COUNTIFS($A$4:$A14106,$A14106,$G$4:$G14106,"Ativo")=1,1,0))</f>
        <v/>
      </c>
    </row>
    <row r="14107" spans="1:55" x14ac:dyDescent="0.3">
      <c r="A14107" s="76"/>
      <c r="B14107" s="104"/>
      <c r="C14107" s="76"/>
      <c r="D14107" s="77"/>
      <c r="E14107" s="12"/>
      <c r="F14107" s="78"/>
      <c r="G14107" s="77"/>
      <c r="H14107" s="79"/>
      <c r="BA14107" s="5" t="str">
        <f t="shared" si="220"/>
        <v/>
      </c>
      <c r="BB14107" s="5" t="str">
        <f>IF(OR($E14107="",$G14107&lt;&gt;"Ativo"),"",IF(COUNTIFS($E$4:$E14107,$E14107,$A$4:$A14107,$A14107,$G$4:$G14107,"Ativo")=1,1,0))</f>
        <v/>
      </c>
      <c r="BC14107" t="str">
        <f>IF(OR($A14107="",$G14107&lt;&gt;"Ativo"),"",IF(COUNTIFS($A$4:$A14107,$A14107,$G$4:$G14107,"Ativo")=1,1,0))</f>
        <v/>
      </c>
    </row>
    <row r="14108" spans="1:55" x14ac:dyDescent="0.3">
      <c r="A14108" s="76"/>
      <c r="B14108" s="104"/>
      <c r="C14108" s="76"/>
      <c r="D14108" s="77"/>
      <c r="E14108" s="12"/>
      <c r="F14108" s="78"/>
      <c r="G14108" s="77"/>
      <c r="H14108" s="79"/>
      <c r="BA14108" s="5" t="str">
        <f t="shared" si="220"/>
        <v/>
      </c>
      <c r="BB14108" s="5" t="str">
        <f>IF(OR($E14108="",$G14108&lt;&gt;"Ativo"),"",IF(COUNTIFS($E$4:$E14108,$E14108,$A$4:$A14108,$A14108,$G$4:$G14108,"Ativo")=1,1,0))</f>
        <v/>
      </c>
      <c r="BC14108" t="str">
        <f>IF(OR($A14108="",$G14108&lt;&gt;"Ativo"),"",IF(COUNTIFS($A$4:$A14108,$A14108,$G$4:$G14108,"Ativo")=1,1,0))</f>
        <v/>
      </c>
    </row>
    <row r="14109" spans="1:55" x14ac:dyDescent="0.3">
      <c r="A14109" s="76"/>
      <c r="B14109" s="104"/>
      <c r="C14109" s="76"/>
      <c r="D14109" s="77"/>
      <c r="E14109" s="12"/>
      <c r="F14109" s="78"/>
      <c r="G14109" s="77"/>
      <c r="H14109" s="79"/>
      <c r="BA14109" s="5" t="str">
        <f t="shared" si="220"/>
        <v/>
      </c>
      <c r="BB14109" s="5" t="str">
        <f>IF(OR($E14109="",$G14109&lt;&gt;"Ativo"),"",IF(COUNTIFS($E$4:$E14109,$E14109,$A$4:$A14109,$A14109,$G$4:$G14109,"Ativo")=1,1,0))</f>
        <v/>
      </c>
      <c r="BC14109" t="str">
        <f>IF(OR($A14109="",$G14109&lt;&gt;"Ativo"),"",IF(COUNTIFS($A$4:$A14109,$A14109,$G$4:$G14109,"Ativo")=1,1,0))</f>
        <v/>
      </c>
    </row>
    <row r="14110" spans="1:55" x14ac:dyDescent="0.3">
      <c r="A14110" s="76"/>
      <c r="B14110" s="104"/>
      <c r="C14110" s="76"/>
      <c r="D14110" s="77"/>
      <c r="E14110" s="12"/>
      <c r="F14110" s="78"/>
      <c r="G14110" s="77"/>
      <c r="H14110" s="79"/>
      <c r="BA14110" s="5" t="str">
        <f t="shared" si="220"/>
        <v/>
      </c>
      <c r="BB14110" s="5" t="str">
        <f>IF(OR($E14110="",$G14110&lt;&gt;"Ativo"),"",IF(COUNTIFS($E$4:$E14110,$E14110,$A$4:$A14110,$A14110,$G$4:$G14110,"Ativo")=1,1,0))</f>
        <v/>
      </c>
      <c r="BC14110" t="str">
        <f>IF(OR($A14110="",$G14110&lt;&gt;"Ativo"),"",IF(COUNTIFS($A$4:$A14110,$A14110,$G$4:$G14110,"Ativo")=1,1,0))</f>
        <v/>
      </c>
    </row>
    <row r="14111" spans="1:55" x14ac:dyDescent="0.3">
      <c r="A14111" s="76"/>
      <c r="B14111" s="104"/>
      <c r="C14111" s="76"/>
      <c r="D14111" s="77"/>
      <c r="E14111" s="12"/>
      <c r="F14111" s="78"/>
      <c r="G14111" s="77"/>
      <c r="H14111" s="79"/>
      <c r="BA14111" s="5" t="str">
        <f t="shared" si="220"/>
        <v/>
      </c>
      <c r="BB14111" s="5" t="str">
        <f>IF(OR($E14111="",$G14111&lt;&gt;"Ativo"),"",IF(COUNTIFS($E$4:$E14111,$E14111,$A$4:$A14111,$A14111,$G$4:$G14111,"Ativo")=1,1,0))</f>
        <v/>
      </c>
      <c r="BC14111" t="str">
        <f>IF(OR($A14111="",$G14111&lt;&gt;"Ativo"),"",IF(COUNTIFS($A$4:$A14111,$A14111,$G$4:$G14111,"Ativo")=1,1,0))</f>
        <v/>
      </c>
    </row>
    <row r="14112" spans="1:55" x14ac:dyDescent="0.3">
      <c r="A14112" s="76"/>
      <c r="B14112" s="104"/>
      <c r="C14112" s="76"/>
      <c r="D14112" s="77"/>
      <c r="E14112" s="12"/>
      <c r="F14112" s="78"/>
      <c r="G14112" s="77"/>
      <c r="H14112" s="79"/>
      <c r="BA14112" s="5" t="str">
        <f t="shared" si="220"/>
        <v/>
      </c>
      <c r="BB14112" s="5" t="str">
        <f>IF(OR($E14112="",$G14112&lt;&gt;"Ativo"),"",IF(COUNTIFS($E$4:$E14112,$E14112,$A$4:$A14112,$A14112,$G$4:$G14112,"Ativo")=1,1,0))</f>
        <v/>
      </c>
      <c r="BC14112" t="str">
        <f>IF(OR($A14112="",$G14112&lt;&gt;"Ativo"),"",IF(COUNTIFS($A$4:$A14112,$A14112,$G$4:$G14112,"Ativo")=1,1,0))</f>
        <v/>
      </c>
    </row>
    <row r="14113" spans="1:55" x14ac:dyDescent="0.3">
      <c r="A14113" s="76"/>
      <c r="B14113" s="104"/>
      <c r="C14113" s="76"/>
      <c r="D14113" s="77"/>
      <c r="E14113" s="12"/>
      <c r="F14113" s="78"/>
      <c r="G14113" s="77"/>
      <c r="H14113" s="79"/>
      <c r="BA14113" s="5" t="str">
        <f t="shared" si="220"/>
        <v/>
      </c>
      <c r="BB14113" s="5" t="str">
        <f>IF(OR($E14113="",$G14113&lt;&gt;"Ativo"),"",IF(COUNTIFS($E$4:$E14113,$E14113,$A$4:$A14113,$A14113,$G$4:$G14113,"Ativo")=1,1,0))</f>
        <v/>
      </c>
      <c r="BC14113" t="str">
        <f>IF(OR($A14113="",$G14113&lt;&gt;"Ativo"),"",IF(COUNTIFS($A$4:$A14113,$A14113,$G$4:$G14113,"Ativo")=1,1,0))</f>
        <v/>
      </c>
    </row>
    <row r="14114" spans="1:55" x14ac:dyDescent="0.3">
      <c r="A14114" s="76"/>
      <c r="B14114" s="104"/>
      <c r="C14114" s="76"/>
      <c r="D14114" s="77"/>
      <c r="E14114" s="12"/>
      <c r="F14114" s="78"/>
      <c r="G14114" s="77"/>
      <c r="H14114" s="79"/>
      <c r="BA14114" s="5" t="str">
        <f t="shared" si="220"/>
        <v/>
      </c>
      <c r="BB14114" s="5" t="str">
        <f>IF(OR($E14114="",$G14114&lt;&gt;"Ativo"),"",IF(COUNTIFS($E$4:$E14114,$E14114,$A$4:$A14114,$A14114,$G$4:$G14114,"Ativo")=1,1,0))</f>
        <v/>
      </c>
      <c r="BC14114" t="str">
        <f>IF(OR($A14114="",$G14114&lt;&gt;"Ativo"),"",IF(COUNTIFS($A$4:$A14114,$A14114,$G$4:$G14114,"Ativo")=1,1,0))</f>
        <v/>
      </c>
    </row>
    <row r="14115" spans="1:55" x14ac:dyDescent="0.3">
      <c r="A14115" s="76"/>
      <c r="B14115" s="104"/>
      <c r="C14115" s="76"/>
      <c r="D14115" s="77"/>
      <c r="E14115" s="12"/>
      <c r="F14115" s="78"/>
      <c r="G14115" s="77"/>
      <c r="H14115" s="79"/>
      <c r="BA14115" s="5" t="str">
        <f t="shared" si="220"/>
        <v/>
      </c>
      <c r="BB14115" s="5" t="str">
        <f>IF(OR($E14115="",$G14115&lt;&gt;"Ativo"),"",IF(COUNTIFS($E$4:$E14115,$E14115,$A$4:$A14115,$A14115,$G$4:$G14115,"Ativo")=1,1,0))</f>
        <v/>
      </c>
      <c r="BC14115" t="str">
        <f>IF(OR($A14115="",$G14115&lt;&gt;"Ativo"),"",IF(COUNTIFS($A$4:$A14115,$A14115,$G$4:$G14115,"Ativo")=1,1,0))</f>
        <v/>
      </c>
    </row>
    <row r="14116" spans="1:55" x14ac:dyDescent="0.3">
      <c r="A14116" s="76"/>
      <c r="B14116" s="104"/>
      <c r="C14116" s="76"/>
      <c r="D14116" s="77"/>
      <c r="E14116" s="12"/>
      <c r="F14116" s="78"/>
      <c r="G14116" s="77"/>
      <c r="H14116" s="79"/>
      <c r="BA14116" s="5" t="str">
        <f t="shared" si="220"/>
        <v/>
      </c>
      <c r="BB14116" s="5" t="str">
        <f>IF(OR($E14116="",$G14116&lt;&gt;"Ativo"),"",IF(COUNTIFS($E$4:$E14116,$E14116,$A$4:$A14116,$A14116,$G$4:$G14116,"Ativo")=1,1,0))</f>
        <v/>
      </c>
      <c r="BC14116" t="str">
        <f>IF(OR($A14116="",$G14116&lt;&gt;"Ativo"),"",IF(COUNTIFS($A$4:$A14116,$A14116,$G$4:$G14116,"Ativo")=1,1,0))</f>
        <v/>
      </c>
    </row>
    <row r="14117" spans="1:55" x14ac:dyDescent="0.3">
      <c r="A14117" s="76"/>
      <c r="B14117" s="104"/>
      <c r="C14117" s="76"/>
      <c r="D14117" s="77"/>
      <c r="E14117" s="12"/>
      <c r="F14117" s="78"/>
      <c r="G14117" s="77"/>
      <c r="H14117" s="79"/>
      <c r="BA14117" s="5" t="str">
        <f t="shared" si="220"/>
        <v/>
      </c>
      <c r="BB14117" s="5" t="str">
        <f>IF(OR($E14117="",$G14117&lt;&gt;"Ativo"),"",IF(COUNTIFS($E$4:$E14117,$E14117,$A$4:$A14117,$A14117,$G$4:$G14117,"Ativo")=1,1,0))</f>
        <v/>
      </c>
      <c r="BC14117" t="str">
        <f>IF(OR($A14117="",$G14117&lt;&gt;"Ativo"),"",IF(COUNTIFS($A$4:$A14117,$A14117,$G$4:$G14117,"Ativo")=1,1,0))</f>
        <v/>
      </c>
    </row>
    <row r="14118" spans="1:55" x14ac:dyDescent="0.3">
      <c r="A14118" s="76"/>
      <c r="B14118" s="104"/>
      <c r="C14118" s="76"/>
      <c r="D14118" s="77"/>
      <c r="E14118" s="12"/>
      <c r="F14118" s="78"/>
      <c r="G14118" s="77"/>
      <c r="H14118" s="79"/>
      <c r="BA14118" s="5" t="str">
        <f t="shared" si="220"/>
        <v/>
      </c>
      <c r="BB14118" s="5" t="str">
        <f>IF(OR($E14118="",$G14118&lt;&gt;"Ativo"),"",IF(COUNTIFS($E$4:$E14118,$E14118,$A$4:$A14118,$A14118,$G$4:$G14118,"Ativo")=1,1,0))</f>
        <v/>
      </c>
      <c r="BC14118" t="str">
        <f>IF(OR($A14118="",$G14118&lt;&gt;"Ativo"),"",IF(COUNTIFS($A$4:$A14118,$A14118,$G$4:$G14118,"Ativo")=1,1,0))</f>
        <v/>
      </c>
    </row>
    <row r="14119" spans="1:55" x14ac:dyDescent="0.3">
      <c r="A14119" s="76"/>
      <c r="B14119" s="104"/>
      <c r="C14119" s="76"/>
      <c r="D14119" s="77"/>
      <c r="E14119" s="12"/>
      <c r="F14119" s="78"/>
      <c r="G14119" s="77"/>
      <c r="H14119" s="79"/>
      <c r="BA14119" s="5" t="str">
        <f t="shared" si="220"/>
        <v/>
      </c>
      <c r="BB14119" s="5" t="str">
        <f>IF(OR($E14119="",$G14119&lt;&gt;"Ativo"),"",IF(COUNTIFS($E$4:$E14119,$E14119,$A$4:$A14119,$A14119,$G$4:$G14119,"Ativo")=1,1,0))</f>
        <v/>
      </c>
      <c r="BC14119" t="str">
        <f>IF(OR($A14119="",$G14119&lt;&gt;"Ativo"),"",IF(COUNTIFS($A$4:$A14119,$A14119,$G$4:$G14119,"Ativo")=1,1,0))</f>
        <v/>
      </c>
    </row>
    <row r="14120" spans="1:55" x14ac:dyDescent="0.3">
      <c r="A14120" s="76"/>
      <c r="B14120" s="104"/>
      <c r="C14120" s="76"/>
      <c r="D14120" s="77"/>
      <c r="E14120" s="12"/>
      <c r="F14120" s="78"/>
      <c r="G14120" s="77"/>
      <c r="H14120" s="79"/>
      <c r="BA14120" s="5" t="str">
        <f t="shared" si="220"/>
        <v/>
      </c>
      <c r="BB14120" s="5" t="str">
        <f>IF(OR($E14120="",$G14120&lt;&gt;"Ativo"),"",IF(COUNTIFS($E$4:$E14120,$E14120,$A$4:$A14120,$A14120,$G$4:$G14120,"Ativo")=1,1,0))</f>
        <v/>
      </c>
      <c r="BC14120" t="str">
        <f>IF(OR($A14120="",$G14120&lt;&gt;"Ativo"),"",IF(COUNTIFS($A$4:$A14120,$A14120,$G$4:$G14120,"Ativo")=1,1,0))</f>
        <v/>
      </c>
    </row>
    <row r="14121" spans="1:55" x14ac:dyDescent="0.3">
      <c r="A14121" s="76"/>
      <c r="B14121" s="104"/>
      <c r="C14121" s="76"/>
      <c r="D14121" s="77"/>
      <c r="E14121" s="12"/>
      <c r="F14121" s="78"/>
      <c r="G14121" s="77"/>
      <c r="H14121" s="79"/>
      <c r="BA14121" s="5" t="str">
        <f t="shared" si="220"/>
        <v/>
      </c>
      <c r="BB14121" s="5" t="str">
        <f>IF(OR($E14121="",$G14121&lt;&gt;"Ativo"),"",IF(COUNTIFS($E$4:$E14121,$E14121,$A$4:$A14121,$A14121,$G$4:$G14121,"Ativo")=1,1,0))</f>
        <v/>
      </c>
      <c r="BC14121" t="str">
        <f>IF(OR($A14121="",$G14121&lt;&gt;"Ativo"),"",IF(COUNTIFS($A$4:$A14121,$A14121,$G$4:$G14121,"Ativo")=1,1,0))</f>
        <v/>
      </c>
    </row>
    <row r="14122" spans="1:55" x14ac:dyDescent="0.3">
      <c r="A14122" s="76"/>
      <c r="B14122" s="104"/>
      <c r="C14122" s="76"/>
      <c r="D14122" s="77"/>
      <c r="E14122" s="12"/>
      <c r="F14122" s="78"/>
      <c r="G14122" s="77"/>
      <c r="H14122" s="79"/>
      <c r="BA14122" s="5" t="str">
        <f t="shared" si="220"/>
        <v/>
      </c>
      <c r="BB14122" s="5" t="str">
        <f>IF(OR($E14122="",$G14122&lt;&gt;"Ativo"),"",IF(COUNTIFS($E$4:$E14122,$E14122,$A$4:$A14122,$A14122,$G$4:$G14122,"Ativo")=1,1,0))</f>
        <v/>
      </c>
      <c r="BC14122" t="str">
        <f>IF(OR($A14122="",$G14122&lt;&gt;"Ativo"),"",IF(COUNTIFS($A$4:$A14122,$A14122,$G$4:$G14122,"Ativo")=1,1,0))</f>
        <v/>
      </c>
    </row>
    <row r="14123" spans="1:55" x14ac:dyDescent="0.3">
      <c r="A14123" s="76"/>
      <c r="B14123" s="104"/>
      <c r="C14123" s="76"/>
      <c r="D14123" s="77"/>
      <c r="E14123" s="12"/>
      <c r="F14123" s="78"/>
      <c r="G14123" s="77"/>
      <c r="H14123" s="79"/>
      <c r="BA14123" s="5" t="str">
        <f t="shared" si="220"/>
        <v/>
      </c>
      <c r="BB14123" s="5" t="str">
        <f>IF(OR($E14123="",$G14123&lt;&gt;"Ativo"),"",IF(COUNTIFS($E$4:$E14123,$E14123,$A$4:$A14123,$A14123,$G$4:$G14123,"Ativo")=1,1,0))</f>
        <v/>
      </c>
      <c r="BC14123" t="str">
        <f>IF(OR($A14123="",$G14123&lt;&gt;"Ativo"),"",IF(COUNTIFS($A$4:$A14123,$A14123,$G$4:$G14123,"Ativo")=1,1,0))</f>
        <v/>
      </c>
    </row>
    <row r="14124" spans="1:55" x14ac:dyDescent="0.3">
      <c r="A14124" s="76"/>
      <c r="B14124" s="104"/>
      <c r="C14124" s="76"/>
      <c r="D14124" s="77"/>
      <c r="E14124" s="12"/>
      <c r="F14124" s="78"/>
      <c r="G14124" s="77"/>
      <c r="H14124" s="79"/>
      <c r="BA14124" s="5" t="str">
        <f t="shared" si="220"/>
        <v/>
      </c>
      <c r="BB14124" s="5" t="str">
        <f>IF(OR($E14124="",$G14124&lt;&gt;"Ativo"),"",IF(COUNTIFS($E$4:$E14124,$E14124,$A$4:$A14124,$A14124,$G$4:$G14124,"Ativo")=1,1,0))</f>
        <v/>
      </c>
      <c r="BC14124" t="str">
        <f>IF(OR($A14124="",$G14124&lt;&gt;"Ativo"),"",IF(COUNTIFS($A$4:$A14124,$A14124,$G$4:$G14124,"Ativo")=1,1,0))</f>
        <v/>
      </c>
    </row>
    <row r="14125" spans="1:55" x14ac:dyDescent="0.3">
      <c r="A14125" s="76"/>
      <c r="B14125" s="104"/>
      <c r="C14125" s="76"/>
      <c r="D14125" s="77"/>
      <c r="E14125" s="12"/>
      <c r="F14125" s="78"/>
      <c r="G14125" s="77"/>
      <c r="H14125" s="79"/>
      <c r="BA14125" s="5" t="str">
        <f t="shared" si="220"/>
        <v/>
      </c>
      <c r="BB14125" s="5" t="str">
        <f>IF(OR($E14125="",$G14125&lt;&gt;"Ativo"),"",IF(COUNTIFS($E$4:$E14125,$E14125,$A$4:$A14125,$A14125,$G$4:$G14125,"Ativo")=1,1,0))</f>
        <v/>
      </c>
      <c r="BC14125" t="str">
        <f>IF(OR($A14125="",$G14125&lt;&gt;"Ativo"),"",IF(COUNTIFS($A$4:$A14125,$A14125,$G$4:$G14125,"Ativo")=1,1,0))</f>
        <v/>
      </c>
    </row>
    <row r="14126" spans="1:55" x14ac:dyDescent="0.3">
      <c r="A14126" s="76"/>
      <c r="B14126" s="104"/>
      <c r="C14126" s="76"/>
      <c r="D14126" s="77"/>
      <c r="E14126" s="12"/>
      <c r="F14126" s="78"/>
      <c r="G14126" s="77"/>
      <c r="H14126" s="79"/>
      <c r="BA14126" s="5" t="str">
        <f t="shared" si="220"/>
        <v/>
      </c>
      <c r="BB14126" s="5" t="str">
        <f>IF(OR($E14126="",$G14126&lt;&gt;"Ativo"),"",IF(COUNTIFS($E$4:$E14126,$E14126,$A$4:$A14126,$A14126,$G$4:$G14126,"Ativo")=1,1,0))</f>
        <v/>
      </c>
      <c r="BC14126" t="str">
        <f>IF(OR($A14126="",$G14126&lt;&gt;"Ativo"),"",IF(COUNTIFS($A$4:$A14126,$A14126,$G$4:$G14126,"Ativo")=1,1,0))</f>
        <v/>
      </c>
    </row>
    <row r="14127" spans="1:55" x14ac:dyDescent="0.3">
      <c r="A14127" s="76"/>
      <c r="B14127" s="104"/>
      <c r="C14127" s="76"/>
      <c r="D14127" s="77"/>
      <c r="E14127" s="12"/>
      <c r="F14127" s="78"/>
      <c r="G14127" s="77"/>
      <c r="H14127" s="79"/>
      <c r="BA14127" s="5" t="str">
        <f t="shared" si="220"/>
        <v/>
      </c>
      <c r="BB14127" s="5" t="str">
        <f>IF(OR($E14127="",$G14127&lt;&gt;"Ativo"),"",IF(COUNTIFS($E$4:$E14127,$E14127,$A$4:$A14127,$A14127,$G$4:$G14127,"Ativo")=1,1,0))</f>
        <v/>
      </c>
      <c r="BC14127" t="str">
        <f>IF(OR($A14127="",$G14127&lt;&gt;"Ativo"),"",IF(COUNTIFS($A$4:$A14127,$A14127,$G$4:$G14127,"Ativo")=1,1,0))</f>
        <v/>
      </c>
    </row>
    <row r="14128" spans="1:55" x14ac:dyDescent="0.3">
      <c r="A14128" s="76"/>
      <c r="B14128" s="104"/>
      <c r="C14128" s="76"/>
      <c r="D14128" s="77"/>
      <c r="E14128" s="12"/>
      <c r="F14128" s="78"/>
      <c r="G14128" s="77"/>
      <c r="H14128" s="79"/>
      <c r="BA14128" s="5" t="str">
        <f t="shared" si="220"/>
        <v/>
      </c>
      <c r="BB14128" s="5" t="str">
        <f>IF(OR($E14128="",$G14128&lt;&gt;"Ativo"),"",IF(COUNTIFS($E$4:$E14128,$E14128,$A$4:$A14128,$A14128,$G$4:$G14128,"Ativo")=1,1,0))</f>
        <v/>
      </c>
      <c r="BC14128" t="str">
        <f>IF(OR($A14128="",$G14128&lt;&gt;"Ativo"),"",IF(COUNTIFS($A$4:$A14128,$A14128,$G$4:$G14128,"Ativo")=1,1,0))</f>
        <v/>
      </c>
    </row>
    <row r="14129" spans="1:55" x14ac:dyDescent="0.3">
      <c r="A14129" s="76"/>
      <c r="B14129" s="104"/>
      <c r="C14129" s="76"/>
      <c r="D14129" s="77"/>
      <c r="E14129" s="12"/>
      <c r="F14129" s="78"/>
      <c r="G14129" s="77"/>
      <c r="H14129" s="79"/>
      <c r="BA14129" s="5" t="str">
        <f t="shared" si="220"/>
        <v/>
      </c>
      <c r="BB14129" s="5" t="str">
        <f>IF(OR($E14129="",$G14129&lt;&gt;"Ativo"),"",IF(COUNTIFS($E$4:$E14129,$E14129,$A$4:$A14129,$A14129,$G$4:$G14129,"Ativo")=1,1,0))</f>
        <v/>
      </c>
      <c r="BC14129" t="str">
        <f>IF(OR($A14129="",$G14129&lt;&gt;"Ativo"),"",IF(COUNTIFS($A$4:$A14129,$A14129,$G$4:$G14129,"Ativo")=1,1,0))</f>
        <v/>
      </c>
    </row>
    <row r="14130" spans="1:55" x14ac:dyDescent="0.3">
      <c r="A14130" s="76"/>
      <c r="B14130" s="104"/>
      <c r="C14130" s="76"/>
      <c r="D14130" s="77"/>
      <c r="E14130" s="12"/>
      <c r="F14130" s="78"/>
      <c r="G14130" s="77"/>
      <c r="H14130" s="79"/>
      <c r="BA14130" s="5" t="str">
        <f t="shared" si="220"/>
        <v/>
      </c>
      <c r="BB14130" s="5" t="str">
        <f>IF(OR($E14130="",$G14130&lt;&gt;"Ativo"),"",IF(COUNTIFS($E$4:$E14130,$E14130,$A$4:$A14130,$A14130,$G$4:$G14130,"Ativo")=1,1,0))</f>
        <v/>
      </c>
      <c r="BC14130" t="str">
        <f>IF(OR($A14130="",$G14130&lt;&gt;"Ativo"),"",IF(COUNTIFS($A$4:$A14130,$A14130,$G$4:$G14130,"Ativo")=1,1,0))</f>
        <v/>
      </c>
    </row>
    <row r="14131" spans="1:55" x14ac:dyDescent="0.3">
      <c r="A14131" s="76"/>
      <c r="B14131" s="104"/>
      <c r="C14131" s="76"/>
      <c r="D14131" s="77"/>
      <c r="E14131" s="12"/>
      <c r="F14131" s="78"/>
      <c r="G14131" s="77"/>
      <c r="H14131" s="79"/>
      <c r="BA14131" s="5" t="str">
        <f t="shared" si="220"/>
        <v/>
      </c>
      <c r="BB14131" s="5" t="str">
        <f>IF(OR($E14131="",$G14131&lt;&gt;"Ativo"),"",IF(COUNTIFS($E$4:$E14131,$E14131,$A$4:$A14131,$A14131,$G$4:$G14131,"Ativo")=1,1,0))</f>
        <v/>
      </c>
      <c r="BC14131" t="str">
        <f>IF(OR($A14131="",$G14131&lt;&gt;"Ativo"),"",IF(COUNTIFS($A$4:$A14131,$A14131,$G$4:$G14131,"Ativo")=1,1,0))</f>
        <v/>
      </c>
    </row>
    <row r="14132" spans="1:55" x14ac:dyDescent="0.3">
      <c r="A14132" s="76"/>
      <c r="B14132" s="104"/>
      <c r="C14132" s="76"/>
      <c r="D14132" s="77"/>
      <c r="E14132" s="12"/>
      <c r="F14132" s="78"/>
      <c r="G14132" s="77"/>
      <c r="H14132" s="79"/>
      <c r="BA14132" s="5" t="str">
        <f t="shared" si="220"/>
        <v/>
      </c>
      <c r="BB14132" s="5" t="str">
        <f>IF(OR($E14132="",$G14132&lt;&gt;"Ativo"),"",IF(COUNTIFS($E$4:$E14132,$E14132,$A$4:$A14132,$A14132,$G$4:$G14132,"Ativo")=1,1,0))</f>
        <v/>
      </c>
      <c r="BC14132" t="str">
        <f>IF(OR($A14132="",$G14132&lt;&gt;"Ativo"),"",IF(COUNTIFS($A$4:$A14132,$A14132,$G$4:$G14132,"Ativo")=1,1,0))</f>
        <v/>
      </c>
    </row>
    <row r="14133" spans="1:55" x14ac:dyDescent="0.3">
      <c r="A14133" s="76"/>
      <c r="B14133" s="104"/>
      <c r="C14133" s="76"/>
      <c r="D14133" s="77"/>
      <c r="E14133" s="12"/>
      <c r="F14133" s="78"/>
      <c r="G14133" s="77"/>
      <c r="H14133" s="79"/>
      <c r="BA14133" s="5" t="str">
        <f t="shared" si="220"/>
        <v/>
      </c>
      <c r="BB14133" s="5" t="str">
        <f>IF(OR($E14133="",$G14133&lt;&gt;"Ativo"),"",IF(COUNTIFS($E$4:$E14133,$E14133,$A$4:$A14133,$A14133,$G$4:$G14133,"Ativo")=1,1,0))</f>
        <v/>
      </c>
      <c r="BC14133" t="str">
        <f>IF(OR($A14133="",$G14133&lt;&gt;"Ativo"),"",IF(COUNTIFS($A$4:$A14133,$A14133,$G$4:$G14133,"Ativo")=1,1,0))</f>
        <v/>
      </c>
    </row>
    <row r="14134" spans="1:55" x14ac:dyDescent="0.3">
      <c r="A14134" s="76"/>
      <c r="B14134" s="104"/>
      <c r="C14134" s="76"/>
      <c r="D14134" s="77"/>
      <c r="E14134" s="12"/>
      <c r="F14134" s="78"/>
      <c r="G14134" s="77"/>
      <c r="H14134" s="79"/>
      <c r="BA14134" s="5" t="str">
        <f t="shared" si="220"/>
        <v/>
      </c>
      <c r="BB14134" s="5" t="str">
        <f>IF(OR($E14134="",$G14134&lt;&gt;"Ativo"),"",IF(COUNTIFS($E$4:$E14134,$E14134,$A$4:$A14134,$A14134,$G$4:$G14134,"Ativo")=1,1,0))</f>
        <v/>
      </c>
      <c r="BC14134" t="str">
        <f>IF(OR($A14134="",$G14134&lt;&gt;"Ativo"),"",IF(COUNTIFS($A$4:$A14134,$A14134,$G$4:$G14134,"Ativo")=1,1,0))</f>
        <v/>
      </c>
    </row>
    <row r="14135" spans="1:55" x14ac:dyDescent="0.3">
      <c r="A14135" s="76"/>
      <c r="B14135" s="104"/>
      <c r="C14135" s="76"/>
      <c r="D14135" s="77"/>
      <c r="E14135" s="12"/>
      <c r="F14135" s="78"/>
      <c r="G14135" s="77"/>
      <c r="H14135" s="79"/>
      <c r="BA14135" s="5" t="str">
        <f t="shared" si="220"/>
        <v/>
      </c>
      <c r="BB14135" s="5" t="str">
        <f>IF(OR($E14135="",$G14135&lt;&gt;"Ativo"),"",IF(COUNTIFS($E$4:$E14135,$E14135,$A$4:$A14135,$A14135,$G$4:$G14135,"Ativo")=1,1,0))</f>
        <v/>
      </c>
      <c r="BC14135" t="str">
        <f>IF(OR($A14135="",$G14135&lt;&gt;"Ativo"),"",IF(COUNTIFS($A$4:$A14135,$A14135,$G$4:$G14135,"Ativo")=1,1,0))</f>
        <v/>
      </c>
    </row>
    <row r="14136" spans="1:55" x14ac:dyDescent="0.3">
      <c r="A14136" s="76"/>
      <c r="B14136" s="104"/>
      <c r="C14136" s="76"/>
      <c r="D14136" s="77"/>
      <c r="E14136" s="12"/>
      <c r="F14136" s="78"/>
      <c r="G14136" s="77"/>
      <c r="H14136" s="79"/>
      <c r="BA14136" s="5" t="str">
        <f t="shared" si="220"/>
        <v/>
      </c>
      <c r="BB14136" s="5" t="str">
        <f>IF(OR($E14136="",$G14136&lt;&gt;"Ativo"),"",IF(COUNTIFS($E$4:$E14136,$E14136,$A$4:$A14136,$A14136,$G$4:$G14136,"Ativo")=1,1,0))</f>
        <v/>
      </c>
      <c r="BC14136" t="str">
        <f>IF(OR($A14136="",$G14136&lt;&gt;"Ativo"),"",IF(COUNTIFS($A$4:$A14136,$A14136,$G$4:$G14136,"Ativo")=1,1,0))</f>
        <v/>
      </c>
    </row>
    <row r="14137" spans="1:55" x14ac:dyDescent="0.3">
      <c r="A14137" s="76"/>
      <c r="B14137" s="104"/>
      <c r="C14137" s="76"/>
      <c r="D14137" s="77"/>
      <c r="E14137" s="12"/>
      <c r="F14137" s="78"/>
      <c r="G14137" s="77"/>
      <c r="H14137" s="79"/>
      <c r="BA14137" s="5" t="str">
        <f t="shared" si="220"/>
        <v/>
      </c>
      <c r="BB14137" s="5" t="str">
        <f>IF(OR($E14137="",$G14137&lt;&gt;"Ativo"),"",IF(COUNTIFS($E$4:$E14137,$E14137,$A$4:$A14137,$A14137,$G$4:$G14137,"Ativo")=1,1,0))</f>
        <v/>
      </c>
      <c r="BC14137" t="str">
        <f>IF(OR($A14137="",$G14137&lt;&gt;"Ativo"),"",IF(COUNTIFS($A$4:$A14137,$A14137,$G$4:$G14137,"Ativo")=1,1,0))</f>
        <v/>
      </c>
    </row>
    <row r="14138" spans="1:55" x14ac:dyDescent="0.3">
      <c r="A14138" s="76"/>
      <c r="B14138" s="104"/>
      <c r="C14138" s="76"/>
      <c r="D14138" s="77"/>
      <c r="E14138" s="12"/>
      <c r="F14138" s="78"/>
      <c r="G14138" s="77"/>
      <c r="H14138" s="79"/>
      <c r="BA14138" s="5" t="str">
        <f t="shared" si="220"/>
        <v/>
      </c>
      <c r="BB14138" s="5" t="str">
        <f>IF(OR($E14138="",$G14138&lt;&gt;"Ativo"),"",IF(COUNTIFS($E$4:$E14138,$E14138,$A$4:$A14138,$A14138,$G$4:$G14138,"Ativo")=1,1,0))</f>
        <v/>
      </c>
      <c r="BC14138" t="str">
        <f>IF(OR($A14138="",$G14138&lt;&gt;"Ativo"),"",IF(COUNTIFS($A$4:$A14138,$A14138,$G$4:$G14138,"Ativo")=1,1,0))</f>
        <v/>
      </c>
    </row>
    <row r="14139" spans="1:55" x14ac:dyDescent="0.3">
      <c r="A14139" s="76"/>
      <c r="B14139" s="104"/>
      <c r="C14139" s="76"/>
      <c r="D14139" s="77"/>
      <c r="E14139" s="12"/>
      <c r="F14139" s="78"/>
      <c r="G14139" s="77"/>
      <c r="H14139" s="79"/>
      <c r="BA14139" s="5" t="str">
        <f t="shared" si="220"/>
        <v/>
      </c>
      <c r="BB14139" s="5" t="str">
        <f>IF(OR($E14139="",$G14139&lt;&gt;"Ativo"),"",IF(COUNTIFS($E$4:$E14139,$E14139,$A$4:$A14139,$A14139,$G$4:$G14139,"Ativo")=1,1,0))</f>
        <v/>
      </c>
      <c r="BC14139" t="str">
        <f>IF(OR($A14139="",$G14139&lt;&gt;"Ativo"),"",IF(COUNTIFS($A$4:$A14139,$A14139,$G$4:$G14139,"Ativo")=1,1,0))</f>
        <v/>
      </c>
    </row>
    <row r="14140" spans="1:55" x14ac:dyDescent="0.3">
      <c r="A14140" s="76"/>
      <c r="B14140" s="104"/>
      <c r="C14140" s="76"/>
      <c r="D14140" s="77"/>
      <c r="E14140" s="12"/>
      <c r="F14140" s="78"/>
      <c r="G14140" s="77"/>
      <c r="H14140" s="79"/>
      <c r="BA14140" s="5" t="str">
        <f t="shared" si="220"/>
        <v/>
      </c>
      <c r="BB14140" s="5" t="str">
        <f>IF(OR($E14140="",$G14140&lt;&gt;"Ativo"),"",IF(COUNTIFS($E$4:$E14140,$E14140,$A$4:$A14140,$A14140,$G$4:$G14140,"Ativo")=1,1,0))</f>
        <v/>
      </c>
      <c r="BC14140" t="str">
        <f>IF(OR($A14140="",$G14140&lt;&gt;"Ativo"),"",IF(COUNTIFS($A$4:$A14140,$A14140,$G$4:$G14140,"Ativo")=1,1,0))</f>
        <v/>
      </c>
    </row>
    <row r="14141" spans="1:55" x14ac:dyDescent="0.3">
      <c r="A14141" s="76"/>
      <c r="B14141" s="104"/>
      <c r="C14141" s="76"/>
      <c r="D14141" s="77"/>
      <c r="E14141" s="12"/>
      <c r="F14141" s="78"/>
      <c r="G14141" s="77"/>
      <c r="H14141" s="79"/>
      <c r="BA14141" s="5" t="str">
        <f t="shared" si="220"/>
        <v/>
      </c>
      <c r="BB14141" s="5" t="str">
        <f>IF(OR($E14141="",$G14141&lt;&gt;"Ativo"),"",IF(COUNTIFS($E$4:$E14141,$E14141,$A$4:$A14141,$A14141,$G$4:$G14141,"Ativo")=1,1,0))</f>
        <v/>
      </c>
      <c r="BC14141" t="str">
        <f>IF(OR($A14141="",$G14141&lt;&gt;"Ativo"),"",IF(COUNTIFS($A$4:$A14141,$A14141,$G$4:$G14141,"Ativo")=1,1,0))</f>
        <v/>
      </c>
    </row>
    <row r="14142" spans="1:55" x14ac:dyDescent="0.3">
      <c r="A14142" s="76"/>
      <c r="B14142" s="104"/>
      <c r="C14142" s="76"/>
      <c r="D14142" s="77"/>
      <c r="E14142" s="12"/>
      <c r="F14142" s="78"/>
      <c r="G14142" s="77"/>
      <c r="H14142" s="79"/>
      <c r="BA14142" s="5" t="str">
        <f t="shared" si="220"/>
        <v/>
      </c>
      <c r="BB14142" s="5" t="str">
        <f>IF(OR($E14142="",$G14142&lt;&gt;"Ativo"),"",IF(COUNTIFS($E$4:$E14142,$E14142,$A$4:$A14142,$A14142,$G$4:$G14142,"Ativo")=1,1,0))</f>
        <v/>
      </c>
      <c r="BC14142" t="str">
        <f>IF(OR($A14142="",$G14142&lt;&gt;"Ativo"),"",IF(COUNTIFS($A$4:$A14142,$A14142,$G$4:$G14142,"Ativo")=1,1,0))</f>
        <v/>
      </c>
    </row>
    <row r="14143" spans="1:55" x14ac:dyDescent="0.3">
      <c r="A14143" s="76"/>
      <c r="B14143" s="104"/>
      <c r="C14143" s="76"/>
      <c r="D14143" s="77"/>
      <c r="E14143" s="12"/>
      <c r="F14143" s="78"/>
      <c r="G14143" s="77"/>
      <c r="H14143" s="79"/>
      <c r="BA14143" s="5" t="str">
        <f t="shared" si="220"/>
        <v/>
      </c>
      <c r="BB14143" s="5" t="str">
        <f>IF(OR($E14143="",$G14143&lt;&gt;"Ativo"),"",IF(COUNTIFS($E$4:$E14143,$E14143,$A$4:$A14143,$A14143,$G$4:$G14143,"Ativo")=1,1,0))</f>
        <v/>
      </c>
      <c r="BC14143" t="str">
        <f>IF(OR($A14143="",$G14143&lt;&gt;"Ativo"),"",IF(COUNTIFS($A$4:$A14143,$A14143,$G$4:$G14143,"Ativo")=1,1,0))</f>
        <v/>
      </c>
    </row>
    <row r="14144" spans="1:55" x14ac:dyDescent="0.3">
      <c r="A14144" s="76"/>
      <c r="B14144" s="104"/>
      <c r="C14144" s="76"/>
      <c r="D14144" s="77"/>
      <c r="E14144" s="12"/>
      <c r="F14144" s="78"/>
      <c r="G14144" s="77"/>
      <c r="H14144" s="79"/>
      <c r="BA14144" s="5" t="str">
        <f t="shared" si="220"/>
        <v/>
      </c>
      <c r="BB14144" s="5" t="str">
        <f>IF(OR($E14144="",$G14144&lt;&gt;"Ativo"),"",IF(COUNTIFS($E$4:$E14144,$E14144,$A$4:$A14144,$A14144,$G$4:$G14144,"Ativo")=1,1,0))</f>
        <v/>
      </c>
      <c r="BC14144" t="str">
        <f>IF(OR($A14144="",$G14144&lt;&gt;"Ativo"),"",IF(COUNTIFS($A$4:$A14144,$A14144,$G$4:$G14144,"Ativo")=1,1,0))</f>
        <v/>
      </c>
    </row>
    <row r="14145" spans="1:55" x14ac:dyDescent="0.3">
      <c r="A14145" s="76"/>
      <c r="B14145" s="104"/>
      <c r="C14145" s="76"/>
      <c r="D14145" s="77"/>
      <c r="E14145" s="12"/>
      <c r="F14145" s="78"/>
      <c r="G14145" s="77"/>
      <c r="H14145" s="79"/>
      <c r="BA14145" s="5" t="str">
        <f t="shared" si="220"/>
        <v/>
      </c>
      <c r="BB14145" s="5" t="str">
        <f>IF(OR($E14145="",$G14145&lt;&gt;"Ativo"),"",IF(COUNTIFS($E$4:$E14145,$E14145,$A$4:$A14145,$A14145,$G$4:$G14145,"Ativo")=1,1,0))</f>
        <v/>
      </c>
      <c r="BC14145" t="str">
        <f>IF(OR($A14145="",$G14145&lt;&gt;"Ativo"),"",IF(COUNTIFS($A$4:$A14145,$A14145,$G$4:$G14145,"Ativo")=1,1,0))</f>
        <v/>
      </c>
    </row>
    <row r="14146" spans="1:55" x14ac:dyDescent="0.3">
      <c r="A14146" s="76"/>
      <c r="B14146" s="104"/>
      <c r="C14146" s="76"/>
      <c r="D14146" s="77"/>
      <c r="E14146" s="12"/>
      <c r="F14146" s="78"/>
      <c r="G14146" s="77"/>
      <c r="H14146" s="79"/>
      <c r="BA14146" s="5" t="str">
        <f t="shared" si="220"/>
        <v/>
      </c>
      <c r="BB14146" s="5" t="str">
        <f>IF(OR($E14146="",$G14146&lt;&gt;"Ativo"),"",IF(COUNTIFS($E$4:$E14146,$E14146,$A$4:$A14146,$A14146,$G$4:$G14146,"Ativo")=1,1,0))</f>
        <v/>
      </c>
      <c r="BC14146" t="str">
        <f>IF(OR($A14146="",$G14146&lt;&gt;"Ativo"),"",IF(COUNTIFS($A$4:$A14146,$A14146,$G$4:$G14146,"Ativo")=1,1,0))</f>
        <v/>
      </c>
    </row>
    <row r="14147" spans="1:55" x14ac:dyDescent="0.3">
      <c r="A14147" s="76"/>
      <c r="B14147" s="104"/>
      <c r="C14147" s="76"/>
      <c r="D14147" s="77"/>
      <c r="E14147" s="12"/>
      <c r="F14147" s="78"/>
      <c r="G14147" s="77"/>
      <c r="H14147" s="79"/>
      <c r="BA14147" s="5" t="str">
        <f t="shared" si="220"/>
        <v/>
      </c>
      <c r="BB14147" s="5" t="str">
        <f>IF(OR($E14147="",$G14147&lt;&gt;"Ativo"),"",IF(COUNTIFS($E$4:$E14147,$E14147,$A$4:$A14147,$A14147,$G$4:$G14147,"Ativo")=1,1,0))</f>
        <v/>
      </c>
      <c r="BC14147" t="str">
        <f>IF(OR($A14147="",$G14147&lt;&gt;"Ativo"),"",IF(COUNTIFS($A$4:$A14147,$A14147,$G$4:$G14147,"Ativo")=1,1,0))</f>
        <v/>
      </c>
    </row>
    <row r="14148" spans="1:55" x14ac:dyDescent="0.3">
      <c r="A14148" s="76"/>
      <c r="B14148" s="104"/>
      <c r="C14148" s="76"/>
      <c r="D14148" s="77"/>
      <c r="E14148" s="12"/>
      <c r="F14148" s="78"/>
      <c r="G14148" s="77"/>
      <c r="H14148" s="79"/>
      <c r="BA14148" s="5" t="str">
        <f t="shared" ref="BA14148:BA14211" si="221">IF($D14148="","",MID($D14148,4,LEN($D14148)-5))</f>
        <v/>
      </c>
      <c r="BB14148" s="5" t="str">
        <f>IF(OR($E14148="",$G14148&lt;&gt;"Ativo"),"",IF(COUNTIFS($E$4:$E14148,$E14148,$A$4:$A14148,$A14148,$G$4:$G14148,"Ativo")=1,1,0))</f>
        <v/>
      </c>
      <c r="BC14148" t="str">
        <f>IF(OR($A14148="",$G14148&lt;&gt;"Ativo"),"",IF(COUNTIFS($A$4:$A14148,$A14148,$G$4:$G14148,"Ativo")=1,1,0))</f>
        <v/>
      </c>
    </row>
    <row r="14149" spans="1:55" x14ac:dyDescent="0.3">
      <c r="A14149" s="76"/>
      <c r="B14149" s="104"/>
      <c r="C14149" s="76"/>
      <c r="D14149" s="77"/>
      <c r="E14149" s="12"/>
      <c r="F14149" s="78"/>
      <c r="G14149" s="77"/>
      <c r="H14149" s="79"/>
      <c r="BA14149" s="5" t="str">
        <f t="shared" si="221"/>
        <v/>
      </c>
      <c r="BB14149" s="5" t="str">
        <f>IF(OR($E14149="",$G14149&lt;&gt;"Ativo"),"",IF(COUNTIFS($E$4:$E14149,$E14149,$A$4:$A14149,$A14149,$G$4:$G14149,"Ativo")=1,1,0))</f>
        <v/>
      </c>
      <c r="BC14149" t="str">
        <f>IF(OR($A14149="",$G14149&lt;&gt;"Ativo"),"",IF(COUNTIFS($A$4:$A14149,$A14149,$G$4:$G14149,"Ativo")=1,1,0))</f>
        <v/>
      </c>
    </row>
    <row r="14150" spans="1:55" x14ac:dyDescent="0.3">
      <c r="A14150" s="76"/>
      <c r="B14150" s="104"/>
      <c r="C14150" s="76"/>
      <c r="D14150" s="77"/>
      <c r="E14150" s="12"/>
      <c r="F14150" s="78"/>
      <c r="G14150" s="77"/>
      <c r="H14150" s="79"/>
      <c r="BA14150" s="5" t="str">
        <f t="shared" si="221"/>
        <v/>
      </c>
      <c r="BB14150" s="5" t="str">
        <f>IF(OR($E14150="",$G14150&lt;&gt;"Ativo"),"",IF(COUNTIFS($E$4:$E14150,$E14150,$A$4:$A14150,$A14150,$G$4:$G14150,"Ativo")=1,1,0))</f>
        <v/>
      </c>
      <c r="BC14150" t="str">
        <f>IF(OR($A14150="",$G14150&lt;&gt;"Ativo"),"",IF(COUNTIFS($A$4:$A14150,$A14150,$G$4:$G14150,"Ativo")=1,1,0))</f>
        <v/>
      </c>
    </row>
    <row r="14151" spans="1:55" x14ac:dyDescent="0.3">
      <c r="A14151" s="76"/>
      <c r="B14151" s="104"/>
      <c r="C14151" s="76"/>
      <c r="D14151" s="77"/>
      <c r="E14151" s="12"/>
      <c r="F14151" s="78"/>
      <c r="G14151" s="77"/>
      <c r="H14151" s="79"/>
      <c r="BA14151" s="5" t="str">
        <f t="shared" si="221"/>
        <v/>
      </c>
      <c r="BB14151" s="5" t="str">
        <f>IF(OR($E14151="",$G14151&lt;&gt;"Ativo"),"",IF(COUNTIFS($E$4:$E14151,$E14151,$A$4:$A14151,$A14151,$G$4:$G14151,"Ativo")=1,1,0))</f>
        <v/>
      </c>
      <c r="BC14151" t="str">
        <f>IF(OR($A14151="",$G14151&lt;&gt;"Ativo"),"",IF(COUNTIFS($A$4:$A14151,$A14151,$G$4:$G14151,"Ativo")=1,1,0))</f>
        <v/>
      </c>
    </row>
    <row r="14152" spans="1:55" x14ac:dyDescent="0.3">
      <c r="A14152" s="76"/>
      <c r="B14152" s="104"/>
      <c r="C14152" s="76"/>
      <c r="D14152" s="77"/>
      <c r="E14152" s="12"/>
      <c r="F14152" s="78"/>
      <c r="G14152" s="77"/>
      <c r="H14152" s="79"/>
      <c r="BA14152" s="5" t="str">
        <f t="shared" si="221"/>
        <v/>
      </c>
      <c r="BB14152" s="5" t="str">
        <f>IF(OR($E14152="",$G14152&lt;&gt;"Ativo"),"",IF(COUNTIFS($E$4:$E14152,$E14152,$A$4:$A14152,$A14152,$G$4:$G14152,"Ativo")=1,1,0))</f>
        <v/>
      </c>
      <c r="BC14152" t="str">
        <f>IF(OR($A14152="",$G14152&lt;&gt;"Ativo"),"",IF(COUNTIFS($A$4:$A14152,$A14152,$G$4:$G14152,"Ativo")=1,1,0))</f>
        <v/>
      </c>
    </row>
    <row r="14153" spans="1:55" x14ac:dyDescent="0.3">
      <c r="A14153" s="76"/>
      <c r="B14153" s="104"/>
      <c r="C14153" s="76"/>
      <c r="D14153" s="77"/>
      <c r="E14153" s="12"/>
      <c r="F14153" s="78"/>
      <c r="G14153" s="77"/>
      <c r="H14153" s="79"/>
      <c r="BA14153" s="5" t="str">
        <f t="shared" si="221"/>
        <v/>
      </c>
      <c r="BB14153" s="5" t="str">
        <f>IF(OR($E14153="",$G14153&lt;&gt;"Ativo"),"",IF(COUNTIFS($E$4:$E14153,$E14153,$A$4:$A14153,$A14153,$G$4:$G14153,"Ativo")=1,1,0))</f>
        <v/>
      </c>
      <c r="BC14153" t="str">
        <f>IF(OR($A14153="",$G14153&lt;&gt;"Ativo"),"",IF(COUNTIFS($A$4:$A14153,$A14153,$G$4:$G14153,"Ativo")=1,1,0))</f>
        <v/>
      </c>
    </row>
    <row r="14154" spans="1:55" x14ac:dyDescent="0.3">
      <c r="A14154" s="76"/>
      <c r="B14154" s="104"/>
      <c r="C14154" s="76"/>
      <c r="D14154" s="77"/>
      <c r="E14154" s="12"/>
      <c r="F14154" s="78"/>
      <c r="G14154" s="77"/>
      <c r="H14154" s="79"/>
      <c r="BA14154" s="5" t="str">
        <f t="shared" si="221"/>
        <v/>
      </c>
      <c r="BB14154" s="5" t="str">
        <f>IF(OR($E14154="",$G14154&lt;&gt;"Ativo"),"",IF(COUNTIFS($E$4:$E14154,$E14154,$A$4:$A14154,$A14154,$G$4:$G14154,"Ativo")=1,1,0))</f>
        <v/>
      </c>
      <c r="BC14154" t="str">
        <f>IF(OR($A14154="",$G14154&lt;&gt;"Ativo"),"",IF(COUNTIFS($A$4:$A14154,$A14154,$G$4:$G14154,"Ativo")=1,1,0))</f>
        <v/>
      </c>
    </row>
    <row r="14155" spans="1:55" x14ac:dyDescent="0.3">
      <c r="A14155" s="76"/>
      <c r="B14155" s="104"/>
      <c r="C14155" s="76"/>
      <c r="D14155" s="77"/>
      <c r="E14155" s="12"/>
      <c r="F14155" s="78"/>
      <c r="G14155" s="77"/>
      <c r="H14155" s="79"/>
      <c r="BA14155" s="5" t="str">
        <f t="shared" si="221"/>
        <v/>
      </c>
      <c r="BB14155" s="5" t="str">
        <f>IF(OR($E14155="",$G14155&lt;&gt;"Ativo"),"",IF(COUNTIFS($E$4:$E14155,$E14155,$A$4:$A14155,$A14155,$G$4:$G14155,"Ativo")=1,1,0))</f>
        <v/>
      </c>
      <c r="BC14155" t="str">
        <f>IF(OR($A14155="",$G14155&lt;&gt;"Ativo"),"",IF(COUNTIFS($A$4:$A14155,$A14155,$G$4:$G14155,"Ativo")=1,1,0))</f>
        <v/>
      </c>
    </row>
    <row r="14156" spans="1:55" x14ac:dyDescent="0.3">
      <c r="A14156" s="76"/>
      <c r="B14156" s="104"/>
      <c r="C14156" s="76"/>
      <c r="D14156" s="77"/>
      <c r="E14156" s="12"/>
      <c r="F14156" s="78"/>
      <c r="G14156" s="77"/>
      <c r="H14156" s="79"/>
      <c r="BA14156" s="5" t="str">
        <f t="shared" si="221"/>
        <v/>
      </c>
      <c r="BB14156" s="5" t="str">
        <f>IF(OR($E14156="",$G14156&lt;&gt;"Ativo"),"",IF(COUNTIFS($E$4:$E14156,$E14156,$A$4:$A14156,$A14156,$G$4:$G14156,"Ativo")=1,1,0))</f>
        <v/>
      </c>
      <c r="BC14156" t="str">
        <f>IF(OR($A14156="",$G14156&lt;&gt;"Ativo"),"",IF(COUNTIFS($A$4:$A14156,$A14156,$G$4:$G14156,"Ativo")=1,1,0))</f>
        <v/>
      </c>
    </row>
    <row r="14157" spans="1:55" x14ac:dyDescent="0.3">
      <c r="A14157" s="76"/>
      <c r="B14157" s="104"/>
      <c r="C14157" s="76"/>
      <c r="D14157" s="77"/>
      <c r="E14157" s="12"/>
      <c r="F14157" s="78"/>
      <c r="G14157" s="77"/>
      <c r="H14157" s="79"/>
      <c r="BA14157" s="5" t="str">
        <f t="shared" si="221"/>
        <v/>
      </c>
      <c r="BB14157" s="5" t="str">
        <f>IF(OR($E14157="",$G14157&lt;&gt;"Ativo"),"",IF(COUNTIFS($E$4:$E14157,$E14157,$A$4:$A14157,$A14157,$G$4:$G14157,"Ativo")=1,1,0))</f>
        <v/>
      </c>
      <c r="BC14157" t="str">
        <f>IF(OR($A14157="",$G14157&lt;&gt;"Ativo"),"",IF(COUNTIFS($A$4:$A14157,$A14157,$G$4:$G14157,"Ativo")=1,1,0))</f>
        <v/>
      </c>
    </row>
    <row r="14158" spans="1:55" x14ac:dyDescent="0.3">
      <c r="A14158" s="76"/>
      <c r="B14158" s="104"/>
      <c r="C14158" s="76"/>
      <c r="D14158" s="77"/>
      <c r="E14158" s="12"/>
      <c r="F14158" s="78"/>
      <c r="G14158" s="77"/>
      <c r="H14158" s="79"/>
      <c r="BA14158" s="5" t="str">
        <f t="shared" si="221"/>
        <v/>
      </c>
      <c r="BB14158" s="5" t="str">
        <f>IF(OR($E14158="",$G14158&lt;&gt;"Ativo"),"",IF(COUNTIFS($E$4:$E14158,$E14158,$A$4:$A14158,$A14158,$G$4:$G14158,"Ativo")=1,1,0))</f>
        <v/>
      </c>
      <c r="BC14158" t="str">
        <f>IF(OR($A14158="",$G14158&lt;&gt;"Ativo"),"",IF(COUNTIFS($A$4:$A14158,$A14158,$G$4:$G14158,"Ativo")=1,1,0))</f>
        <v/>
      </c>
    </row>
    <row r="14159" spans="1:55" x14ac:dyDescent="0.3">
      <c r="A14159" s="76"/>
      <c r="B14159" s="104"/>
      <c r="C14159" s="76"/>
      <c r="D14159" s="77"/>
      <c r="E14159" s="12"/>
      <c r="F14159" s="78"/>
      <c r="G14159" s="77"/>
      <c r="H14159" s="79"/>
      <c r="BA14159" s="5" t="str">
        <f t="shared" si="221"/>
        <v/>
      </c>
      <c r="BB14159" s="5" t="str">
        <f>IF(OR($E14159="",$G14159&lt;&gt;"Ativo"),"",IF(COUNTIFS($E$4:$E14159,$E14159,$A$4:$A14159,$A14159,$G$4:$G14159,"Ativo")=1,1,0))</f>
        <v/>
      </c>
      <c r="BC14159" t="str">
        <f>IF(OR($A14159="",$G14159&lt;&gt;"Ativo"),"",IF(COUNTIFS($A$4:$A14159,$A14159,$G$4:$G14159,"Ativo")=1,1,0))</f>
        <v/>
      </c>
    </row>
    <row r="14160" spans="1:55" x14ac:dyDescent="0.3">
      <c r="A14160" s="76"/>
      <c r="B14160" s="104"/>
      <c r="C14160" s="76"/>
      <c r="D14160" s="77"/>
      <c r="E14160" s="12"/>
      <c r="F14160" s="78"/>
      <c r="G14160" s="77"/>
      <c r="H14160" s="79"/>
      <c r="BA14160" s="5" t="str">
        <f t="shared" si="221"/>
        <v/>
      </c>
      <c r="BB14160" s="5" t="str">
        <f>IF(OR($E14160="",$G14160&lt;&gt;"Ativo"),"",IF(COUNTIFS($E$4:$E14160,$E14160,$A$4:$A14160,$A14160,$G$4:$G14160,"Ativo")=1,1,0))</f>
        <v/>
      </c>
      <c r="BC14160" t="str">
        <f>IF(OR($A14160="",$G14160&lt;&gt;"Ativo"),"",IF(COUNTIFS($A$4:$A14160,$A14160,$G$4:$G14160,"Ativo")=1,1,0))</f>
        <v/>
      </c>
    </row>
    <row r="14161" spans="1:55" x14ac:dyDescent="0.3">
      <c r="A14161" s="76"/>
      <c r="B14161" s="104"/>
      <c r="C14161" s="76"/>
      <c r="D14161" s="77"/>
      <c r="E14161" s="12"/>
      <c r="F14161" s="78"/>
      <c r="G14161" s="77"/>
      <c r="H14161" s="79"/>
      <c r="BA14161" s="5" t="str">
        <f t="shared" si="221"/>
        <v/>
      </c>
      <c r="BB14161" s="5" t="str">
        <f>IF(OR($E14161="",$G14161&lt;&gt;"Ativo"),"",IF(COUNTIFS($E$4:$E14161,$E14161,$A$4:$A14161,$A14161,$G$4:$G14161,"Ativo")=1,1,0))</f>
        <v/>
      </c>
      <c r="BC14161" t="str">
        <f>IF(OR($A14161="",$G14161&lt;&gt;"Ativo"),"",IF(COUNTIFS($A$4:$A14161,$A14161,$G$4:$G14161,"Ativo")=1,1,0))</f>
        <v/>
      </c>
    </row>
    <row r="14162" spans="1:55" x14ac:dyDescent="0.3">
      <c r="A14162" s="76"/>
      <c r="B14162" s="104"/>
      <c r="C14162" s="76"/>
      <c r="D14162" s="77"/>
      <c r="E14162" s="12"/>
      <c r="F14162" s="78"/>
      <c r="G14162" s="77"/>
      <c r="H14162" s="79"/>
      <c r="BA14162" s="5" t="str">
        <f t="shared" si="221"/>
        <v/>
      </c>
      <c r="BB14162" s="5" t="str">
        <f>IF(OR($E14162="",$G14162&lt;&gt;"Ativo"),"",IF(COUNTIFS($E$4:$E14162,$E14162,$A$4:$A14162,$A14162,$G$4:$G14162,"Ativo")=1,1,0))</f>
        <v/>
      </c>
      <c r="BC14162" t="str">
        <f>IF(OR($A14162="",$G14162&lt;&gt;"Ativo"),"",IF(COUNTIFS($A$4:$A14162,$A14162,$G$4:$G14162,"Ativo")=1,1,0))</f>
        <v/>
      </c>
    </row>
    <row r="14163" spans="1:55" x14ac:dyDescent="0.3">
      <c r="A14163" s="76"/>
      <c r="B14163" s="104"/>
      <c r="C14163" s="76"/>
      <c r="D14163" s="77"/>
      <c r="E14163" s="12"/>
      <c r="F14163" s="78"/>
      <c r="G14163" s="77"/>
      <c r="H14163" s="79"/>
      <c r="BA14163" s="5" t="str">
        <f t="shared" si="221"/>
        <v/>
      </c>
      <c r="BB14163" s="5" t="str">
        <f>IF(OR($E14163="",$G14163&lt;&gt;"Ativo"),"",IF(COUNTIFS($E$4:$E14163,$E14163,$A$4:$A14163,$A14163,$G$4:$G14163,"Ativo")=1,1,0))</f>
        <v/>
      </c>
      <c r="BC14163" t="str">
        <f>IF(OR($A14163="",$G14163&lt;&gt;"Ativo"),"",IF(COUNTIFS($A$4:$A14163,$A14163,$G$4:$G14163,"Ativo")=1,1,0))</f>
        <v/>
      </c>
    </row>
    <row r="14164" spans="1:55" x14ac:dyDescent="0.3">
      <c r="A14164" s="76"/>
      <c r="B14164" s="104"/>
      <c r="C14164" s="76"/>
      <c r="D14164" s="77"/>
      <c r="E14164" s="12"/>
      <c r="F14164" s="78"/>
      <c r="G14164" s="77"/>
      <c r="H14164" s="79"/>
      <c r="BA14164" s="5" t="str">
        <f t="shared" si="221"/>
        <v/>
      </c>
      <c r="BB14164" s="5" t="str">
        <f>IF(OR($E14164="",$G14164&lt;&gt;"Ativo"),"",IF(COUNTIFS($E$4:$E14164,$E14164,$A$4:$A14164,$A14164,$G$4:$G14164,"Ativo")=1,1,0))</f>
        <v/>
      </c>
      <c r="BC14164" t="str">
        <f>IF(OR($A14164="",$G14164&lt;&gt;"Ativo"),"",IF(COUNTIFS($A$4:$A14164,$A14164,$G$4:$G14164,"Ativo")=1,1,0))</f>
        <v/>
      </c>
    </row>
    <row r="14165" spans="1:55" x14ac:dyDescent="0.3">
      <c r="A14165" s="76"/>
      <c r="B14165" s="104"/>
      <c r="C14165" s="76"/>
      <c r="D14165" s="77"/>
      <c r="E14165" s="12"/>
      <c r="F14165" s="78"/>
      <c r="G14165" s="77"/>
      <c r="H14165" s="79"/>
      <c r="BA14165" s="5" t="str">
        <f t="shared" si="221"/>
        <v/>
      </c>
      <c r="BB14165" s="5" t="str">
        <f>IF(OR($E14165="",$G14165&lt;&gt;"Ativo"),"",IF(COUNTIFS($E$4:$E14165,$E14165,$A$4:$A14165,$A14165,$G$4:$G14165,"Ativo")=1,1,0))</f>
        <v/>
      </c>
      <c r="BC14165" t="str">
        <f>IF(OR($A14165="",$G14165&lt;&gt;"Ativo"),"",IF(COUNTIFS($A$4:$A14165,$A14165,$G$4:$G14165,"Ativo")=1,1,0))</f>
        <v/>
      </c>
    </row>
    <row r="14166" spans="1:55" x14ac:dyDescent="0.3">
      <c r="A14166" s="76"/>
      <c r="B14166" s="104"/>
      <c r="C14166" s="76"/>
      <c r="D14166" s="77"/>
      <c r="E14166" s="12"/>
      <c r="F14166" s="78"/>
      <c r="G14166" s="77"/>
      <c r="H14166" s="79"/>
      <c r="BA14166" s="5" t="str">
        <f t="shared" si="221"/>
        <v/>
      </c>
      <c r="BB14166" s="5" t="str">
        <f>IF(OR($E14166="",$G14166&lt;&gt;"Ativo"),"",IF(COUNTIFS($E$4:$E14166,$E14166,$A$4:$A14166,$A14166,$G$4:$G14166,"Ativo")=1,1,0))</f>
        <v/>
      </c>
      <c r="BC14166" t="str">
        <f>IF(OR($A14166="",$G14166&lt;&gt;"Ativo"),"",IF(COUNTIFS($A$4:$A14166,$A14166,$G$4:$G14166,"Ativo")=1,1,0))</f>
        <v/>
      </c>
    </row>
    <row r="14167" spans="1:55" x14ac:dyDescent="0.3">
      <c r="A14167" s="76"/>
      <c r="B14167" s="104"/>
      <c r="C14167" s="76"/>
      <c r="D14167" s="77"/>
      <c r="E14167" s="12"/>
      <c r="F14167" s="78"/>
      <c r="G14167" s="77"/>
      <c r="H14167" s="79"/>
      <c r="BA14167" s="5" t="str">
        <f t="shared" si="221"/>
        <v/>
      </c>
      <c r="BB14167" s="5" t="str">
        <f>IF(OR($E14167="",$G14167&lt;&gt;"Ativo"),"",IF(COUNTIFS($E$4:$E14167,$E14167,$A$4:$A14167,$A14167,$G$4:$G14167,"Ativo")=1,1,0))</f>
        <v/>
      </c>
      <c r="BC14167" t="str">
        <f>IF(OR($A14167="",$G14167&lt;&gt;"Ativo"),"",IF(COUNTIFS($A$4:$A14167,$A14167,$G$4:$G14167,"Ativo")=1,1,0))</f>
        <v/>
      </c>
    </row>
    <row r="14168" spans="1:55" x14ac:dyDescent="0.3">
      <c r="A14168" s="76"/>
      <c r="B14168" s="104"/>
      <c r="C14168" s="76"/>
      <c r="D14168" s="77"/>
      <c r="E14168" s="12"/>
      <c r="F14168" s="78"/>
      <c r="G14168" s="77"/>
      <c r="H14168" s="79"/>
      <c r="BA14168" s="5" t="str">
        <f t="shared" si="221"/>
        <v/>
      </c>
      <c r="BB14168" s="5" t="str">
        <f>IF(OR($E14168="",$G14168&lt;&gt;"Ativo"),"",IF(COUNTIFS($E$4:$E14168,$E14168,$A$4:$A14168,$A14168,$G$4:$G14168,"Ativo")=1,1,0))</f>
        <v/>
      </c>
      <c r="BC14168" t="str">
        <f>IF(OR($A14168="",$G14168&lt;&gt;"Ativo"),"",IF(COUNTIFS($A$4:$A14168,$A14168,$G$4:$G14168,"Ativo")=1,1,0))</f>
        <v/>
      </c>
    </row>
    <row r="14169" spans="1:55" x14ac:dyDescent="0.3">
      <c r="A14169" s="76"/>
      <c r="B14169" s="104"/>
      <c r="C14169" s="76"/>
      <c r="D14169" s="77"/>
      <c r="E14169" s="12"/>
      <c r="F14169" s="78"/>
      <c r="G14169" s="77"/>
      <c r="H14169" s="79"/>
      <c r="BA14169" s="5" t="str">
        <f t="shared" si="221"/>
        <v/>
      </c>
      <c r="BB14169" s="5" t="str">
        <f>IF(OR($E14169="",$G14169&lt;&gt;"Ativo"),"",IF(COUNTIFS($E$4:$E14169,$E14169,$A$4:$A14169,$A14169,$G$4:$G14169,"Ativo")=1,1,0))</f>
        <v/>
      </c>
      <c r="BC14169" t="str">
        <f>IF(OR($A14169="",$G14169&lt;&gt;"Ativo"),"",IF(COUNTIFS($A$4:$A14169,$A14169,$G$4:$G14169,"Ativo")=1,1,0))</f>
        <v/>
      </c>
    </row>
    <row r="14170" spans="1:55" x14ac:dyDescent="0.3">
      <c r="A14170" s="76"/>
      <c r="B14170" s="104"/>
      <c r="C14170" s="76"/>
      <c r="D14170" s="77"/>
      <c r="E14170" s="12"/>
      <c r="F14170" s="78"/>
      <c r="G14170" s="77"/>
      <c r="H14170" s="79"/>
      <c r="BA14170" s="5" t="str">
        <f t="shared" si="221"/>
        <v/>
      </c>
      <c r="BB14170" s="5" t="str">
        <f>IF(OR($E14170="",$G14170&lt;&gt;"Ativo"),"",IF(COUNTIFS($E$4:$E14170,$E14170,$A$4:$A14170,$A14170,$G$4:$G14170,"Ativo")=1,1,0))</f>
        <v/>
      </c>
      <c r="BC14170" t="str">
        <f>IF(OR($A14170="",$G14170&lt;&gt;"Ativo"),"",IF(COUNTIFS($A$4:$A14170,$A14170,$G$4:$G14170,"Ativo")=1,1,0))</f>
        <v/>
      </c>
    </row>
    <row r="14171" spans="1:55" x14ac:dyDescent="0.3">
      <c r="A14171" s="76"/>
      <c r="B14171" s="104"/>
      <c r="C14171" s="76"/>
      <c r="D14171" s="77"/>
      <c r="E14171" s="12"/>
      <c r="F14171" s="78"/>
      <c r="G14171" s="77"/>
      <c r="H14171" s="79"/>
      <c r="BA14171" s="5" t="str">
        <f t="shared" si="221"/>
        <v/>
      </c>
      <c r="BB14171" s="5" t="str">
        <f>IF(OR($E14171="",$G14171&lt;&gt;"Ativo"),"",IF(COUNTIFS($E$4:$E14171,$E14171,$A$4:$A14171,$A14171,$G$4:$G14171,"Ativo")=1,1,0))</f>
        <v/>
      </c>
      <c r="BC14171" t="str">
        <f>IF(OR($A14171="",$G14171&lt;&gt;"Ativo"),"",IF(COUNTIFS($A$4:$A14171,$A14171,$G$4:$G14171,"Ativo")=1,1,0))</f>
        <v/>
      </c>
    </row>
    <row r="14172" spans="1:55" x14ac:dyDescent="0.3">
      <c r="A14172" s="76"/>
      <c r="B14172" s="104"/>
      <c r="C14172" s="76"/>
      <c r="D14172" s="77"/>
      <c r="E14172" s="12"/>
      <c r="F14172" s="78"/>
      <c r="G14172" s="77"/>
      <c r="H14172" s="79"/>
      <c r="BA14172" s="5" t="str">
        <f t="shared" si="221"/>
        <v/>
      </c>
      <c r="BB14172" s="5" t="str">
        <f>IF(OR($E14172="",$G14172&lt;&gt;"Ativo"),"",IF(COUNTIFS($E$4:$E14172,$E14172,$A$4:$A14172,$A14172,$G$4:$G14172,"Ativo")=1,1,0))</f>
        <v/>
      </c>
      <c r="BC14172" t="str">
        <f>IF(OR($A14172="",$G14172&lt;&gt;"Ativo"),"",IF(COUNTIFS($A$4:$A14172,$A14172,$G$4:$G14172,"Ativo")=1,1,0))</f>
        <v/>
      </c>
    </row>
    <row r="14173" spans="1:55" x14ac:dyDescent="0.3">
      <c r="A14173" s="76"/>
      <c r="B14173" s="104"/>
      <c r="C14173" s="76"/>
      <c r="D14173" s="77"/>
      <c r="E14173" s="12"/>
      <c r="F14173" s="78"/>
      <c r="G14173" s="77"/>
      <c r="H14173" s="79"/>
      <c r="BA14173" s="5" t="str">
        <f t="shared" si="221"/>
        <v/>
      </c>
      <c r="BB14173" s="5" t="str">
        <f>IF(OR($E14173="",$G14173&lt;&gt;"Ativo"),"",IF(COUNTIFS($E$4:$E14173,$E14173,$A$4:$A14173,$A14173,$G$4:$G14173,"Ativo")=1,1,0))</f>
        <v/>
      </c>
      <c r="BC14173" t="str">
        <f>IF(OR($A14173="",$G14173&lt;&gt;"Ativo"),"",IF(COUNTIFS($A$4:$A14173,$A14173,$G$4:$G14173,"Ativo")=1,1,0))</f>
        <v/>
      </c>
    </row>
    <row r="14174" spans="1:55" x14ac:dyDescent="0.3">
      <c r="A14174" s="76"/>
      <c r="B14174" s="104"/>
      <c r="C14174" s="76"/>
      <c r="D14174" s="77"/>
      <c r="E14174" s="12"/>
      <c r="F14174" s="78"/>
      <c r="G14174" s="77"/>
      <c r="H14174" s="79"/>
      <c r="BA14174" s="5" t="str">
        <f t="shared" si="221"/>
        <v/>
      </c>
      <c r="BB14174" s="5" t="str">
        <f>IF(OR($E14174="",$G14174&lt;&gt;"Ativo"),"",IF(COUNTIFS($E$4:$E14174,$E14174,$A$4:$A14174,$A14174,$G$4:$G14174,"Ativo")=1,1,0))</f>
        <v/>
      </c>
      <c r="BC14174" t="str">
        <f>IF(OR($A14174="",$G14174&lt;&gt;"Ativo"),"",IF(COUNTIFS($A$4:$A14174,$A14174,$G$4:$G14174,"Ativo")=1,1,0))</f>
        <v/>
      </c>
    </row>
    <row r="14175" spans="1:55" x14ac:dyDescent="0.3">
      <c r="A14175" s="76"/>
      <c r="B14175" s="104"/>
      <c r="C14175" s="76"/>
      <c r="D14175" s="77"/>
      <c r="E14175" s="12"/>
      <c r="F14175" s="78"/>
      <c r="G14175" s="77"/>
      <c r="H14175" s="79"/>
      <c r="BA14175" s="5" t="str">
        <f t="shared" si="221"/>
        <v/>
      </c>
      <c r="BB14175" s="5" t="str">
        <f>IF(OR($E14175="",$G14175&lt;&gt;"Ativo"),"",IF(COUNTIFS($E$4:$E14175,$E14175,$A$4:$A14175,$A14175,$G$4:$G14175,"Ativo")=1,1,0))</f>
        <v/>
      </c>
      <c r="BC14175" t="str">
        <f>IF(OR($A14175="",$G14175&lt;&gt;"Ativo"),"",IF(COUNTIFS($A$4:$A14175,$A14175,$G$4:$G14175,"Ativo")=1,1,0))</f>
        <v/>
      </c>
    </row>
    <row r="14176" spans="1:55" x14ac:dyDescent="0.3">
      <c r="A14176" s="76"/>
      <c r="B14176" s="104"/>
      <c r="C14176" s="76"/>
      <c r="D14176" s="77"/>
      <c r="E14176" s="12"/>
      <c r="F14176" s="78"/>
      <c r="G14176" s="77"/>
      <c r="H14176" s="79"/>
      <c r="BA14176" s="5" t="str">
        <f t="shared" si="221"/>
        <v/>
      </c>
      <c r="BB14176" s="5" t="str">
        <f>IF(OR($E14176="",$G14176&lt;&gt;"Ativo"),"",IF(COUNTIFS($E$4:$E14176,$E14176,$A$4:$A14176,$A14176,$G$4:$G14176,"Ativo")=1,1,0))</f>
        <v/>
      </c>
      <c r="BC14176" t="str">
        <f>IF(OR($A14176="",$G14176&lt;&gt;"Ativo"),"",IF(COUNTIFS($A$4:$A14176,$A14176,$G$4:$G14176,"Ativo")=1,1,0))</f>
        <v/>
      </c>
    </row>
    <row r="14177" spans="1:55" x14ac:dyDescent="0.3">
      <c r="A14177" s="76"/>
      <c r="B14177" s="104"/>
      <c r="C14177" s="76"/>
      <c r="D14177" s="77"/>
      <c r="E14177" s="12"/>
      <c r="F14177" s="78"/>
      <c r="G14177" s="77"/>
      <c r="H14177" s="79"/>
      <c r="BA14177" s="5" t="str">
        <f t="shared" si="221"/>
        <v/>
      </c>
      <c r="BB14177" s="5" t="str">
        <f>IF(OR($E14177="",$G14177&lt;&gt;"Ativo"),"",IF(COUNTIFS($E$4:$E14177,$E14177,$A$4:$A14177,$A14177,$G$4:$G14177,"Ativo")=1,1,0))</f>
        <v/>
      </c>
      <c r="BC14177" t="str">
        <f>IF(OR($A14177="",$G14177&lt;&gt;"Ativo"),"",IF(COUNTIFS($A$4:$A14177,$A14177,$G$4:$G14177,"Ativo")=1,1,0))</f>
        <v/>
      </c>
    </row>
    <row r="14178" spans="1:55" x14ac:dyDescent="0.3">
      <c r="A14178" s="76"/>
      <c r="B14178" s="104"/>
      <c r="C14178" s="76"/>
      <c r="D14178" s="77"/>
      <c r="E14178" s="12"/>
      <c r="F14178" s="78"/>
      <c r="G14178" s="77"/>
      <c r="H14178" s="79"/>
      <c r="BA14178" s="5" t="str">
        <f t="shared" si="221"/>
        <v/>
      </c>
      <c r="BB14178" s="5" t="str">
        <f>IF(OR($E14178="",$G14178&lt;&gt;"Ativo"),"",IF(COUNTIFS($E$4:$E14178,$E14178,$A$4:$A14178,$A14178,$G$4:$G14178,"Ativo")=1,1,0))</f>
        <v/>
      </c>
      <c r="BC14178" t="str">
        <f>IF(OR($A14178="",$G14178&lt;&gt;"Ativo"),"",IF(COUNTIFS($A$4:$A14178,$A14178,$G$4:$G14178,"Ativo")=1,1,0))</f>
        <v/>
      </c>
    </row>
    <row r="14179" spans="1:55" x14ac:dyDescent="0.3">
      <c r="A14179" s="76"/>
      <c r="B14179" s="104"/>
      <c r="C14179" s="76"/>
      <c r="D14179" s="77"/>
      <c r="E14179" s="12"/>
      <c r="F14179" s="78"/>
      <c r="G14179" s="77"/>
      <c r="H14179" s="79"/>
      <c r="BA14179" s="5" t="str">
        <f t="shared" si="221"/>
        <v/>
      </c>
      <c r="BB14179" s="5" t="str">
        <f>IF(OR($E14179="",$G14179&lt;&gt;"Ativo"),"",IF(COUNTIFS($E$4:$E14179,$E14179,$A$4:$A14179,$A14179,$G$4:$G14179,"Ativo")=1,1,0))</f>
        <v/>
      </c>
      <c r="BC14179" t="str">
        <f>IF(OR($A14179="",$G14179&lt;&gt;"Ativo"),"",IF(COUNTIFS($A$4:$A14179,$A14179,$G$4:$G14179,"Ativo")=1,1,0))</f>
        <v/>
      </c>
    </row>
    <row r="14180" spans="1:55" x14ac:dyDescent="0.3">
      <c r="A14180" s="76"/>
      <c r="B14180" s="104"/>
      <c r="C14180" s="76"/>
      <c r="D14180" s="77"/>
      <c r="E14180" s="12"/>
      <c r="F14180" s="78"/>
      <c r="G14180" s="77"/>
      <c r="H14180" s="79"/>
      <c r="BA14180" s="5" t="str">
        <f t="shared" si="221"/>
        <v/>
      </c>
      <c r="BB14180" s="5" t="str">
        <f>IF(OR($E14180="",$G14180&lt;&gt;"Ativo"),"",IF(COUNTIFS($E$4:$E14180,$E14180,$A$4:$A14180,$A14180,$G$4:$G14180,"Ativo")=1,1,0))</f>
        <v/>
      </c>
      <c r="BC14180" t="str">
        <f>IF(OR($A14180="",$G14180&lt;&gt;"Ativo"),"",IF(COUNTIFS($A$4:$A14180,$A14180,$G$4:$G14180,"Ativo")=1,1,0))</f>
        <v/>
      </c>
    </row>
    <row r="14181" spans="1:55" x14ac:dyDescent="0.3">
      <c r="A14181" s="76"/>
      <c r="B14181" s="104"/>
      <c r="C14181" s="76"/>
      <c r="D14181" s="77"/>
      <c r="E14181" s="12"/>
      <c r="F14181" s="78"/>
      <c r="G14181" s="77"/>
      <c r="H14181" s="79"/>
      <c r="BA14181" s="5" t="str">
        <f t="shared" si="221"/>
        <v/>
      </c>
      <c r="BB14181" s="5" t="str">
        <f>IF(OR($E14181="",$G14181&lt;&gt;"Ativo"),"",IF(COUNTIFS($E$4:$E14181,$E14181,$A$4:$A14181,$A14181,$G$4:$G14181,"Ativo")=1,1,0))</f>
        <v/>
      </c>
      <c r="BC14181" t="str">
        <f>IF(OR($A14181="",$G14181&lt;&gt;"Ativo"),"",IF(COUNTIFS($A$4:$A14181,$A14181,$G$4:$G14181,"Ativo")=1,1,0))</f>
        <v/>
      </c>
    </row>
    <row r="14182" spans="1:55" x14ac:dyDescent="0.3">
      <c r="A14182" s="76"/>
      <c r="B14182" s="104"/>
      <c r="C14182" s="76"/>
      <c r="D14182" s="77"/>
      <c r="E14182" s="12"/>
      <c r="F14182" s="78"/>
      <c r="G14182" s="77"/>
      <c r="H14182" s="79"/>
      <c r="BA14182" s="5" t="str">
        <f t="shared" si="221"/>
        <v/>
      </c>
      <c r="BB14182" s="5" t="str">
        <f>IF(OR($E14182="",$G14182&lt;&gt;"Ativo"),"",IF(COUNTIFS($E$4:$E14182,$E14182,$A$4:$A14182,$A14182,$G$4:$G14182,"Ativo")=1,1,0))</f>
        <v/>
      </c>
      <c r="BC14182" t="str">
        <f>IF(OR($A14182="",$G14182&lt;&gt;"Ativo"),"",IF(COUNTIFS($A$4:$A14182,$A14182,$G$4:$G14182,"Ativo")=1,1,0))</f>
        <v/>
      </c>
    </row>
    <row r="14183" spans="1:55" x14ac:dyDescent="0.3">
      <c r="A14183" s="76"/>
      <c r="B14183" s="104"/>
      <c r="C14183" s="76"/>
      <c r="D14183" s="77"/>
      <c r="E14183" s="12"/>
      <c r="F14183" s="78"/>
      <c r="G14183" s="77"/>
      <c r="H14183" s="79"/>
      <c r="BA14183" s="5" t="str">
        <f t="shared" si="221"/>
        <v/>
      </c>
      <c r="BB14183" s="5" t="str">
        <f>IF(OR($E14183="",$G14183&lt;&gt;"Ativo"),"",IF(COUNTIFS($E$4:$E14183,$E14183,$A$4:$A14183,$A14183,$G$4:$G14183,"Ativo")=1,1,0))</f>
        <v/>
      </c>
      <c r="BC14183" t="str">
        <f>IF(OR($A14183="",$G14183&lt;&gt;"Ativo"),"",IF(COUNTIFS($A$4:$A14183,$A14183,$G$4:$G14183,"Ativo")=1,1,0))</f>
        <v/>
      </c>
    </row>
    <row r="14184" spans="1:55" x14ac:dyDescent="0.3">
      <c r="A14184" s="76"/>
      <c r="B14184" s="104"/>
      <c r="C14184" s="76"/>
      <c r="D14184" s="77"/>
      <c r="E14184" s="12"/>
      <c r="F14184" s="78"/>
      <c r="G14184" s="77"/>
      <c r="H14184" s="79"/>
      <c r="BA14184" s="5" t="str">
        <f t="shared" si="221"/>
        <v/>
      </c>
      <c r="BB14184" s="5" t="str">
        <f>IF(OR($E14184="",$G14184&lt;&gt;"Ativo"),"",IF(COUNTIFS($E$4:$E14184,$E14184,$A$4:$A14184,$A14184,$G$4:$G14184,"Ativo")=1,1,0))</f>
        <v/>
      </c>
      <c r="BC14184" t="str">
        <f>IF(OR($A14184="",$G14184&lt;&gt;"Ativo"),"",IF(COUNTIFS($A$4:$A14184,$A14184,$G$4:$G14184,"Ativo")=1,1,0))</f>
        <v/>
      </c>
    </row>
    <row r="14185" spans="1:55" x14ac:dyDescent="0.3">
      <c r="A14185" s="76"/>
      <c r="B14185" s="104"/>
      <c r="C14185" s="76"/>
      <c r="D14185" s="77"/>
      <c r="E14185" s="12"/>
      <c r="F14185" s="78"/>
      <c r="G14185" s="77"/>
      <c r="H14185" s="79"/>
      <c r="BA14185" s="5" t="str">
        <f t="shared" si="221"/>
        <v/>
      </c>
      <c r="BB14185" s="5" t="str">
        <f>IF(OR($E14185="",$G14185&lt;&gt;"Ativo"),"",IF(COUNTIFS($E$4:$E14185,$E14185,$A$4:$A14185,$A14185,$G$4:$G14185,"Ativo")=1,1,0))</f>
        <v/>
      </c>
      <c r="BC14185" t="str">
        <f>IF(OR($A14185="",$G14185&lt;&gt;"Ativo"),"",IF(COUNTIFS($A$4:$A14185,$A14185,$G$4:$G14185,"Ativo")=1,1,0))</f>
        <v/>
      </c>
    </row>
    <row r="14186" spans="1:55" x14ac:dyDescent="0.3">
      <c r="A14186" s="76"/>
      <c r="B14186" s="104"/>
      <c r="C14186" s="76"/>
      <c r="D14186" s="77"/>
      <c r="E14186" s="12"/>
      <c r="F14186" s="78"/>
      <c r="G14186" s="77"/>
      <c r="H14186" s="79"/>
      <c r="BA14186" s="5" t="str">
        <f t="shared" si="221"/>
        <v/>
      </c>
      <c r="BB14186" s="5" t="str">
        <f>IF(OR($E14186="",$G14186&lt;&gt;"Ativo"),"",IF(COUNTIFS($E$4:$E14186,$E14186,$A$4:$A14186,$A14186,$G$4:$G14186,"Ativo")=1,1,0))</f>
        <v/>
      </c>
      <c r="BC14186" t="str">
        <f>IF(OR($A14186="",$G14186&lt;&gt;"Ativo"),"",IF(COUNTIFS($A$4:$A14186,$A14186,$G$4:$G14186,"Ativo")=1,1,0))</f>
        <v/>
      </c>
    </row>
    <row r="14187" spans="1:55" x14ac:dyDescent="0.3">
      <c r="A14187" s="76"/>
      <c r="B14187" s="104"/>
      <c r="C14187" s="76"/>
      <c r="D14187" s="77"/>
      <c r="E14187" s="12"/>
      <c r="F14187" s="78"/>
      <c r="G14187" s="77"/>
      <c r="H14187" s="79"/>
      <c r="BA14187" s="5" t="str">
        <f t="shared" si="221"/>
        <v/>
      </c>
      <c r="BB14187" s="5" t="str">
        <f>IF(OR($E14187="",$G14187&lt;&gt;"Ativo"),"",IF(COUNTIFS($E$4:$E14187,$E14187,$A$4:$A14187,$A14187,$G$4:$G14187,"Ativo")=1,1,0))</f>
        <v/>
      </c>
      <c r="BC14187" t="str">
        <f>IF(OR($A14187="",$G14187&lt;&gt;"Ativo"),"",IF(COUNTIFS($A$4:$A14187,$A14187,$G$4:$G14187,"Ativo")=1,1,0))</f>
        <v/>
      </c>
    </row>
    <row r="14188" spans="1:55" x14ac:dyDescent="0.3">
      <c r="A14188" s="76"/>
      <c r="B14188" s="104"/>
      <c r="C14188" s="76"/>
      <c r="D14188" s="77"/>
      <c r="E14188" s="12"/>
      <c r="F14188" s="78"/>
      <c r="G14188" s="77"/>
      <c r="H14188" s="79"/>
      <c r="BA14188" s="5" t="str">
        <f t="shared" si="221"/>
        <v/>
      </c>
      <c r="BB14188" s="5" t="str">
        <f>IF(OR($E14188="",$G14188&lt;&gt;"Ativo"),"",IF(COUNTIFS($E$4:$E14188,$E14188,$A$4:$A14188,$A14188,$G$4:$G14188,"Ativo")=1,1,0))</f>
        <v/>
      </c>
      <c r="BC14188" t="str">
        <f>IF(OR($A14188="",$G14188&lt;&gt;"Ativo"),"",IF(COUNTIFS($A$4:$A14188,$A14188,$G$4:$G14188,"Ativo")=1,1,0))</f>
        <v/>
      </c>
    </row>
    <row r="14189" spans="1:55" x14ac:dyDescent="0.3">
      <c r="A14189" s="76"/>
      <c r="B14189" s="104"/>
      <c r="C14189" s="76"/>
      <c r="D14189" s="77"/>
      <c r="E14189" s="12"/>
      <c r="F14189" s="78"/>
      <c r="G14189" s="77"/>
      <c r="H14189" s="79"/>
      <c r="BA14189" s="5" t="str">
        <f t="shared" si="221"/>
        <v/>
      </c>
      <c r="BB14189" s="5" t="str">
        <f>IF(OR($E14189="",$G14189&lt;&gt;"Ativo"),"",IF(COUNTIFS($E$4:$E14189,$E14189,$A$4:$A14189,$A14189,$G$4:$G14189,"Ativo")=1,1,0))</f>
        <v/>
      </c>
      <c r="BC14189" t="str">
        <f>IF(OR($A14189="",$G14189&lt;&gt;"Ativo"),"",IF(COUNTIFS($A$4:$A14189,$A14189,$G$4:$G14189,"Ativo")=1,1,0))</f>
        <v/>
      </c>
    </row>
    <row r="14190" spans="1:55" x14ac:dyDescent="0.3">
      <c r="A14190" s="76"/>
      <c r="B14190" s="104"/>
      <c r="C14190" s="76"/>
      <c r="D14190" s="77"/>
      <c r="E14190" s="12"/>
      <c r="F14190" s="78"/>
      <c r="G14190" s="77"/>
      <c r="H14190" s="79"/>
      <c r="BA14190" s="5" t="str">
        <f t="shared" si="221"/>
        <v/>
      </c>
      <c r="BB14190" s="5" t="str">
        <f>IF(OR($E14190="",$G14190&lt;&gt;"Ativo"),"",IF(COUNTIFS($E$4:$E14190,$E14190,$A$4:$A14190,$A14190,$G$4:$G14190,"Ativo")=1,1,0))</f>
        <v/>
      </c>
      <c r="BC14190" t="str">
        <f>IF(OR($A14190="",$G14190&lt;&gt;"Ativo"),"",IF(COUNTIFS($A$4:$A14190,$A14190,$G$4:$G14190,"Ativo")=1,1,0))</f>
        <v/>
      </c>
    </row>
    <row r="14191" spans="1:55" x14ac:dyDescent="0.3">
      <c r="A14191" s="76"/>
      <c r="B14191" s="104"/>
      <c r="C14191" s="76"/>
      <c r="D14191" s="77"/>
      <c r="E14191" s="12"/>
      <c r="F14191" s="78"/>
      <c r="G14191" s="77"/>
      <c r="H14191" s="79"/>
      <c r="BA14191" s="5" t="str">
        <f t="shared" si="221"/>
        <v/>
      </c>
      <c r="BB14191" s="5" t="str">
        <f>IF(OR($E14191="",$G14191&lt;&gt;"Ativo"),"",IF(COUNTIFS($E$4:$E14191,$E14191,$A$4:$A14191,$A14191,$G$4:$G14191,"Ativo")=1,1,0))</f>
        <v/>
      </c>
      <c r="BC14191" t="str">
        <f>IF(OR($A14191="",$G14191&lt;&gt;"Ativo"),"",IF(COUNTIFS($A$4:$A14191,$A14191,$G$4:$G14191,"Ativo")=1,1,0))</f>
        <v/>
      </c>
    </row>
    <row r="14192" spans="1:55" x14ac:dyDescent="0.3">
      <c r="A14192" s="76"/>
      <c r="B14192" s="104"/>
      <c r="C14192" s="76"/>
      <c r="D14192" s="77"/>
      <c r="E14192" s="12"/>
      <c r="F14192" s="78"/>
      <c r="G14192" s="77"/>
      <c r="H14192" s="79"/>
      <c r="BA14192" s="5" t="str">
        <f t="shared" si="221"/>
        <v/>
      </c>
      <c r="BB14192" s="5" t="str">
        <f>IF(OR($E14192="",$G14192&lt;&gt;"Ativo"),"",IF(COUNTIFS($E$4:$E14192,$E14192,$A$4:$A14192,$A14192,$G$4:$G14192,"Ativo")=1,1,0))</f>
        <v/>
      </c>
      <c r="BC14192" t="str">
        <f>IF(OR($A14192="",$G14192&lt;&gt;"Ativo"),"",IF(COUNTIFS($A$4:$A14192,$A14192,$G$4:$G14192,"Ativo")=1,1,0))</f>
        <v/>
      </c>
    </row>
    <row r="14193" spans="1:55" x14ac:dyDescent="0.3">
      <c r="A14193" s="76"/>
      <c r="B14193" s="104"/>
      <c r="C14193" s="76"/>
      <c r="D14193" s="77"/>
      <c r="E14193" s="12"/>
      <c r="F14193" s="78"/>
      <c r="G14193" s="77"/>
      <c r="H14193" s="79"/>
      <c r="BA14193" s="5" t="str">
        <f t="shared" si="221"/>
        <v/>
      </c>
      <c r="BB14193" s="5" t="str">
        <f>IF(OR($E14193="",$G14193&lt;&gt;"Ativo"),"",IF(COUNTIFS($E$4:$E14193,$E14193,$A$4:$A14193,$A14193,$G$4:$G14193,"Ativo")=1,1,0))</f>
        <v/>
      </c>
      <c r="BC14193" t="str">
        <f>IF(OR($A14193="",$G14193&lt;&gt;"Ativo"),"",IF(COUNTIFS($A$4:$A14193,$A14193,$G$4:$G14193,"Ativo")=1,1,0))</f>
        <v/>
      </c>
    </row>
    <row r="14194" spans="1:55" x14ac:dyDescent="0.3">
      <c r="A14194" s="76"/>
      <c r="B14194" s="104"/>
      <c r="C14194" s="76"/>
      <c r="D14194" s="77"/>
      <c r="E14194" s="12"/>
      <c r="F14194" s="78"/>
      <c r="G14194" s="77"/>
      <c r="H14194" s="79"/>
      <c r="BA14194" s="5" t="str">
        <f t="shared" si="221"/>
        <v/>
      </c>
      <c r="BB14194" s="5" t="str">
        <f>IF(OR($E14194="",$G14194&lt;&gt;"Ativo"),"",IF(COUNTIFS($E$4:$E14194,$E14194,$A$4:$A14194,$A14194,$G$4:$G14194,"Ativo")=1,1,0))</f>
        <v/>
      </c>
      <c r="BC14194" t="str">
        <f>IF(OR($A14194="",$G14194&lt;&gt;"Ativo"),"",IF(COUNTIFS($A$4:$A14194,$A14194,$G$4:$G14194,"Ativo")=1,1,0))</f>
        <v/>
      </c>
    </row>
    <row r="14195" spans="1:55" x14ac:dyDescent="0.3">
      <c r="A14195" s="76"/>
      <c r="B14195" s="104"/>
      <c r="C14195" s="76"/>
      <c r="D14195" s="77"/>
      <c r="E14195" s="12"/>
      <c r="F14195" s="78"/>
      <c r="G14195" s="77"/>
      <c r="H14195" s="79"/>
      <c r="BA14195" s="5" t="str">
        <f t="shared" si="221"/>
        <v/>
      </c>
      <c r="BB14195" s="5" t="str">
        <f>IF(OR($E14195="",$G14195&lt;&gt;"Ativo"),"",IF(COUNTIFS($E$4:$E14195,$E14195,$A$4:$A14195,$A14195,$G$4:$G14195,"Ativo")=1,1,0))</f>
        <v/>
      </c>
      <c r="BC14195" t="str">
        <f>IF(OR($A14195="",$G14195&lt;&gt;"Ativo"),"",IF(COUNTIFS($A$4:$A14195,$A14195,$G$4:$G14195,"Ativo")=1,1,0))</f>
        <v/>
      </c>
    </row>
    <row r="14196" spans="1:55" x14ac:dyDescent="0.3">
      <c r="A14196" s="76"/>
      <c r="B14196" s="104"/>
      <c r="C14196" s="76"/>
      <c r="D14196" s="77"/>
      <c r="E14196" s="12"/>
      <c r="F14196" s="78"/>
      <c r="G14196" s="77"/>
      <c r="H14196" s="79"/>
      <c r="BA14196" s="5" t="str">
        <f t="shared" si="221"/>
        <v/>
      </c>
      <c r="BB14196" s="5" t="str">
        <f>IF(OR($E14196="",$G14196&lt;&gt;"Ativo"),"",IF(COUNTIFS($E$4:$E14196,$E14196,$A$4:$A14196,$A14196,$G$4:$G14196,"Ativo")=1,1,0))</f>
        <v/>
      </c>
      <c r="BC14196" t="str">
        <f>IF(OR($A14196="",$G14196&lt;&gt;"Ativo"),"",IF(COUNTIFS($A$4:$A14196,$A14196,$G$4:$G14196,"Ativo")=1,1,0))</f>
        <v/>
      </c>
    </row>
    <row r="14197" spans="1:55" x14ac:dyDescent="0.3">
      <c r="A14197" s="76"/>
      <c r="B14197" s="104"/>
      <c r="C14197" s="76"/>
      <c r="D14197" s="77"/>
      <c r="E14197" s="12"/>
      <c r="F14197" s="78"/>
      <c r="G14197" s="77"/>
      <c r="H14197" s="79"/>
      <c r="BA14197" s="5" t="str">
        <f t="shared" si="221"/>
        <v/>
      </c>
      <c r="BB14197" s="5" t="str">
        <f>IF(OR($E14197="",$G14197&lt;&gt;"Ativo"),"",IF(COUNTIFS($E$4:$E14197,$E14197,$A$4:$A14197,$A14197,$G$4:$G14197,"Ativo")=1,1,0))</f>
        <v/>
      </c>
      <c r="BC14197" t="str">
        <f>IF(OR($A14197="",$G14197&lt;&gt;"Ativo"),"",IF(COUNTIFS($A$4:$A14197,$A14197,$G$4:$G14197,"Ativo")=1,1,0))</f>
        <v/>
      </c>
    </row>
    <row r="14198" spans="1:55" x14ac:dyDescent="0.3">
      <c r="A14198" s="76"/>
      <c r="B14198" s="104"/>
      <c r="C14198" s="76"/>
      <c r="D14198" s="77"/>
      <c r="E14198" s="12"/>
      <c r="F14198" s="78"/>
      <c r="G14198" s="77"/>
      <c r="H14198" s="79"/>
      <c r="BA14198" s="5" t="str">
        <f t="shared" si="221"/>
        <v/>
      </c>
      <c r="BB14198" s="5" t="str">
        <f>IF(OR($E14198="",$G14198&lt;&gt;"Ativo"),"",IF(COUNTIFS($E$4:$E14198,$E14198,$A$4:$A14198,$A14198,$G$4:$G14198,"Ativo")=1,1,0))</f>
        <v/>
      </c>
      <c r="BC14198" t="str">
        <f>IF(OR($A14198="",$G14198&lt;&gt;"Ativo"),"",IF(COUNTIFS($A$4:$A14198,$A14198,$G$4:$G14198,"Ativo")=1,1,0))</f>
        <v/>
      </c>
    </row>
    <row r="14199" spans="1:55" x14ac:dyDescent="0.3">
      <c r="A14199" s="76"/>
      <c r="B14199" s="104"/>
      <c r="C14199" s="76"/>
      <c r="D14199" s="77"/>
      <c r="E14199" s="12"/>
      <c r="F14199" s="78"/>
      <c r="G14199" s="77"/>
      <c r="H14199" s="79"/>
      <c r="BA14199" s="5" t="str">
        <f t="shared" si="221"/>
        <v/>
      </c>
      <c r="BB14199" s="5" t="str">
        <f>IF(OR($E14199="",$G14199&lt;&gt;"Ativo"),"",IF(COUNTIFS($E$4:$E14199,$E14199,$A$4:$A14199,$A14199,$G$4:$G14199,"Ativo")=1,1,0))</f>
        <v/>
      </c>
      <c r="BC14199" t="str">
        <f>IF(OR($A14199="",$G14199&lt;&gt;"Ativo"),"",IF(COUNTIFS($A$4:$A14199,$A14199,$G$4:$G14199,"Ativo")=1,1,0))</f>
        <v/>
      </c>
    </row>
    <row r="14200" spans="1:55" x14ac:dyDescent="0.3">
      <c r="A14200" s="76"/>
      <c r="B14200" s="104"/>
      <c r="C14200" s="76"/>
      <c r="D14200" s="77"/>
      <c r="E14200" s="12"/>
      <c r="F14200" s="78"/>
      <c r="G14200" s="77"/>
      <c r="H14200" s="79"/>
      <c r="BA14200" s="5" t="str">
        <f t="shared" si="221"/>
        <v/>
      </c>
      <c r="BB14200" s="5" t="str">
        <f>IF(OR($E14200="",$G14200&lt;&gt;"Ativo"),"",IF(COUNTIFS($E$4:$E14200,$E14200,$A$4:$A14200,$A14200,$G$4:$G14200,"Ativo")=1,1,0))</f>
        <v/>
      </c>
      <c r="BC14200" t="str">
        <f>IF(OR($A14200="",$G14200&lt;&gt;"Ativo"),"",IF(COUNTIFS($A$4:$A14200,$A14200,$G$4:$G14200,"Ativo")=1,1,0))</f>
        <v/>
      </c>
    </row>
    <row r="14201" spans="1:55" x14ac:dyDescent="0.3">
      <c r="A14201" s="76"/>
      <c r="B14201" s="104"/>
      <c r="C14201" s="76"/>
      <c r="D14201" s="77"/>
      <c r="E14201" s="12"/>
      <c r="F14201" s="78"/>
      <c r="G14201" s="77"/>
      <c r="H14201" s="79"/>
      <c r="BA14201" s="5" t="str">
        <f t="shared" si="221"/>
        <v/>
      </c>
      <c r="BB14201" s="5" t="str">
        <f>IF(OR($E14201="",$G14201&lt;&gt;"Ativo"),"",IF(COUNTIFS($E$4:$E14201,$E14201,$A$4:$A14201,$A14201,$G$4:$G14201,"Ativo")=1,1,0))</f>
        <v/>
      </c>
      <c r="BC14201" t="str">
        <f>IF(OR($A14201="",$G14201&lt;&gt;"Ativo"),"",IF(COUNTIFS($A$4:$A14201,$A14201,$G$4:$G14201,"Ativo")=1,1,0))</f>
        <v/>
      </c>
    </row>
    <row r="14202" spans="1:55" x14ac:dyDescent="0.3">
      <c r="A14202" s="76"/>
      <c r="B14202" s="104"/>
      <c r="C14202" s="76"/>
      <c r="D14202" s="77"/>
      <c r="E14202" s="12"/>
      <c r="F14202" s="78"/>
      <c r="G14202" s="77"/>
      <c r="H14202" s="79"/>
      <c r="BA14202" s="5" t="str">
        <f t="shared" si="221"/>
        <v/>
      </c>
      <c r="BB14202" s="5" t="str">
        <f>IF(OR($E14202="",$G14202&lt;&gt;"Ativo"),"",IF(COUNTIFS($E$4:$E14202,$E14202,$A$4:$A14202,$A14202,$G$4:$G14202,"Ativo")=1,1,0))</f>
        <v/>
      </c>
      <c r="BC14202" t="str">
        <f>IF(OR($A14202="",$G14202&lt;&gt;"Ativo"),"",IF(COUNTIFS($A$4:$A14202,$A14202,$G$4:$G14202,"Ativo")=1,1,0))</f>
        <v/>
      </c>
    </row>
    <row r="14203" spans="1:55" x14ac:dyDescent="0.3">
      <c r="A14203" s="76"/>
      <c r="B14203" s="104"/>
      <c r="C14203" s="76"/>
      <c r="D14203" s="77"/>
      <c r="E14203" s="12"/>
      <c r="F14203" s="78"/>
      <c r="G14203" s="77"/>
      <c r="H14203" s="79"/>
      <c r="BA14203" s="5" t="str">
        <f t="shared" si="221"/>
        <v/>
      </c>
      <c r="BB14203" s="5" t="str">
        <f>IF(OR($E14203="",$G14203&lt;&gt;"Ativo"),"",IF(COUNTIFS($E$4:$E14203,$E14203,$A$4:$A14203,$A14203,$G$4:$G14203,"Ativo")=1,1,0))</f>
        <v/>
      </c>
      <c r="BC14203" t="str">
        <f>IF(OR($A14203="",$G14203&lt;&gt;"Ativo"),"",IF(COUNTIFS($A$4:$A14203,$A14203,$G$4:$G14203,"Ativo")=1,1,0))</f>
        <v/>
      </c>
    </row>
    <row r="14204" spans="1:55" x14ac:dyDescent="0.3">
      <c r="A14204" s="76"/>
      <c r="B14204" s="104"/>
      <c r="C14204" s="76"/>
      <c r="D14204" s="77"/>
      <c r="E14204" s="12"/>
      <c r="F14204" s="78"/>
      <c r="G14204" s="77"/>
      <c r="H14204" s="79"/>
      <c r="BA14204" s="5" t="str">
        <f t="shared" si="221"/>
        <v/>
      </c>
      <c r="BB14204" s="5" t="str">
        <f>IF(OR($E14204="",$G14204&lt;&gt;"Ativo"),"",IF(COUNTIFS($E$4:$E14204,$E14204,$A$4:$A14204,$A14204,$G$4:$G14204,"Ativo")=1,1,0))</f>
        <v/>
      </c>
      <c r="BC14204" t="str">
        <f>IF(OR($A14204="",$G14204&lt;&gt;"Ativo"),"",IF(COUNTIFS($A$4:$A14204,$A14204,$G$4:$G14204,"Ativo")=1,1,0))</f>
        <v/>
      </c>
    </row>
    <row r="14205" spans="1:55" x14ac:dyDescent="0.3">
      <c r="A14205" s="76"/>
      <c r="B14205" s="104"/>
      <c r="C14205" s="76"/>
      <c r="D14205" s="77"/>
      <c r="E14205" s="12"/>
      <c r="F14205" s="78"/>
      <c r="G14205" s="77"/>
      <c r="H14205" s="79"/>
      <c r="BA14205" s="5" t="str">
        <f t="shared" si="221"/>
        <v/>
      </c>
      <c r="BB14205" s="5" t="str">
        <f>IF(OR($E14205="",$G14205&lt;&gt;"Ativo"),"",IF(COUNTIFS($E$4:$E14205,$E14205,$A$4:$A14205,$A14205,$G$4:$G14205,"Ativo")=1,1,0))</f>
        <v/>
      </c>
      <c r="BC14205" t="str">
        <f>IF(OR($A14205="",$G14205&lt;&gt;"Ativo"),"",IF(COUNTIFS($A$4:$A14205,$A14205,$G$4:$G14205,"Ativo")=1,1,0))</f>
        <v/>
      </c>
    </row>
    <row r="14206" spans="1:55" x14ac:dyDescent="0.3">
      <c r="A14206" s="76"/>
      <c r="B14206" s="104"/>
      <c r="C14206" s="76"/>
      <c r="D14206" s="77"/>
      <c r="E14206" s="12"/>
      <c r="F14206" s="78"/>
      <c r="G14206" s="77"/>
      <c r="H14206" s="79"/>
      <c r="BA14206" s="5" t="str">
        <f t="shared" si="221"/>
        <v/>
      </c>
      <c r="BB14206" s="5" t="str">
        <f>IF(OR($E14206="",$G14206&lt;&gt;"Ativo"),"",IF(COUNTIFS($E$4:$E14206,$E14206,$A$4:$A14206,$A14206,$G$4:$G14206,"Ativo")=1,1,0))</f>
        <v/>
      </c>
      <c r="BC14206" t="str">
        <f>IF(OR($A14206="",$G14206&lt;&gt;"Ativo"),"",IF(COUNTIFS($A$4:$A14206,$A14206,$G$4:$G14206,"Ativo")=1,1,0))</f>
        <v/>
      </c>
    </row>
    <row r="14207" spans="1:55" x14ac:dyDescent="0.3">
      <c r="A14207" s="76"/>
      <c r="B14207" s="104"/>
      <c r="C14207" s="76"/>
      <c r="D14207" s="77"/>
      <c r="E14207" s="12"/>
      <c r="F14207" s="78"/>
      <c r="G14207" s="77"/>
      <c r="H14207" s="79"/>
      <c r="BA14207" s="5" t="str">
        <f t="shared" si="221"/>
        <v/>
      </c>
      <c r="BB14207" s="5" t="str">
        <f>IF(OR($E14207="",$G14207&lt;&gt;"Ativo"),"",IF(COUNTIFS($E$4:$E14207,$E14207,$A$4:$A14207,$A14207,$G$4:$G14207,"Ativo")=1,1,0))</f>
        <v/>
      </c>
      <c r="BC14207" t="str">
        <f>IF(OR($A14207="",$G14207&lt;&gt;"Ativo"),"",IF(COUNTIFS($A$4:$A14207,$A14207,$G$4:$G14207,"Ativo")=1,1,0))</f>
        <v/>
      </c>
    </row>
    <row r="14208" spans="1:55" x14ac:dyDescent="0.3">
      <c r="A14208" s="76"/>
      <c r="B14208" s="104"/>
      <c r="C14208" s="76"/>
      <c r="D14208" s="77"/>
      <c r="E14208" s="12"/>
      <c r="F14208" s="78"/>
      <c r="G14208" s="77"/>
      <c r="H14208" s="79"/>
      <c r="BA14208" s="5" t="str">
        <f t="shared" si="221"/>
        <v/>
      </c>
      <c r="BB14208" s="5" t="str">
        <f>IF(OR($E14208="",$G14208&lt;&gt;"Ativo"),"",IF(COUNTIFS($E$4:$E14208,$E14208,$A$4:$A14208,$A14208,$G$4:$G14208,"Ativo")=1,1,0))</f>
        <v/>
      </c>
      <c r="BC14208" t="str">
        <f>IF(OR($A14208="",$G14208&lt;&gt;"Ativo"),"",IF(COUNTIFS($A$4:$A14208,$A14208,$G$4:$G14208,"Ativo")=1,1,0))</f>
        <v/>
      </c>
    </row>
    <row r="14209" spans="1:55" x14ac:dyDescent="0.3">
      <c r="A14209" s="76"/>
      <c r="B14209" s="104"/>
      <c r="C14209" s="76"/>
      <c r="D14209" s="77"/>
      <c r="E14209" s="12"/>
      <c r="F14209" s="78"/>
      <c r="G14209" s="77"/>
      <c r="H14209" s="79"/>
      <c r="BA14209" s="5" t="str">
        <f t="shared" si="221"/>
        <v/>
      </c>
      <c r="BB14209" s="5" t="str">
        <f>IF(OR($E14209="",$G14209&lt;&gt;"Ativo"),"",IF(COUNTIFS($E$4:$E14209,$E14209,$A$4:$A14209,$A14209,$G$4:$G14209,"Ativo")=1,1,0))</f>
        <v/>
      </c>
      <c r="BC14209" t="str">
        <f>IF(OR($A14209="",$G14209&lt;&gt;"Ativo"),"",IF(COUNTIFS($A$4:$A14209,$A14209,$G$4:$G14209,"Ativo")=1,1,0))</f>
        <v/>
      </c>
    </row>
    <row r="14210" spans="1:55" x14ac:dyDescent="0.3">
      <c r="A14210" s="76"/>
      <c r="B14210" s="104"/>
      <c r="C14210" s="76"/>
      <c r="D14210" s="77"/>
      <c r="E14210" s="12"/>
      <c r="F14210" s="78"/>
      <c r="G14210" s="77"/>
      <c r="H14210" s="79"/>
      <c r="BA14210" s="5" t="str">
        <f t="shared" si="221"/>
        <v/>
      </c>
      <c r="BB14210" s="5" t="str">
        <f>IF(OR($E14210="",$G14210&lt;&gt;"Ativo"),"",IF(COUNTIFS($E$4:$E14210,$E14210,$A$4:$A14210,$A14210,$G$4:$G14210,"Ativo")=1,1,0))</f>
        <v/>
      </c>
      <c r="BC14210" t="str">
        <f>IF(OR($A14210="",$G14210&lt;&gt;"Ativo"),"",IF(COUNTIFS($A$4:$A14210,$A14210,$G$4:$G14210,"Ativo")=1,1,0))</f>
        <v/>
      </c>
    </row>
    <row r="14211" spans="1:55" x14ac:dyDescent="0.3">
      <c r="A14211" s="76"/>
      <c r="B14211" s="104"/>
      <c r="C14211" s="76"/>
      <c r="D14211" s="77"/>
      <c r="E14211" s="12"/>
      <c r="F14211" s="78"/>
      <c r="G14211" s="77"/>
      <c r="H14211" s="79"/>
      <c r="BA14211" s="5" t="str">
        <f t="shared" si="221"/>
        <v/>
      </c>
      <c r="BB14211" s="5" t="str">
        <f>IF(OR($E14211="",$G14211&lt;&gt;"Ativo"),"",IF(COUNTIFS($E$4:$E14211,$E14211,$A$4:$A14211,$A14211,$G$4:$G14211,"Ativo")=1,1,0))</f>
        <v/>
      </c>
      <c r="BC14211" t="str">
        <f>IF(OR($A14211="",$G14211&lt;&gt;"Ativo"),"",IF(COUNTIFS($A$4:$A14211,$A14211,$G$4:$G14211,"Ativo")=1,1,0))</f>
        <v/>
      </c>
    </row>
    <row r="14212" spans="1:55" x14ac:dyDescent="0.3">
      <c r="A14212" s="76"/>
      <c r="B14212" s="104"/>
      <c r="C14212" s="76"/>
      <c r="D14212" s="77"/>
      <c r="E14212" s="12"/>
      <c r="F14212" s="78"/>
      <c r="G14212" s="77"/>
      <c r="H14212" s="79"/>
      <c r="BA14212" s="5" t="str">
        <f t="shared" ref="BA14212:BA14275" si="222">IF($D14212="","",MID($D14212,4,LEN($D14212)-5))</f>
        <v/>
      </c>
      <c r="BB14212" s="5" t="str">
        <f>IF(OR($E14212="",$G14212&lt;&gt;"Ativo"),"",IF(COUNTIFS($E$4:$E14212,$E14212,$A$4:$A14212,$A14212,$G$4:$G14212,"Ativo")=1,1,0))</f>
        <v/>
      </c>
      <c r="BC14212" t="str">
        <f>IF(OR($A14212="",$G14212&lt;&gt;"Ativo"),"",IF(COUNTIFS($A$4:$A14212,$A14212,$G$4:$G14212,"Ativo")=1,1,0))</f>
        <v/>
      </c>
    </row>
    <row r="14213" spans="1:55" x14ac:dyDescent="0.3">
      <c r="A14213" s="76"/>
      <c r="B14213" s="104"/>
      <c r="C14213" s="76"/>
      <c r="D14213" s="77"/>
      <c r="E14213" s="12"/>
      <c r="F14213" s="78"/>
      <c r="G14213" s="77"/>
      <c r="H14213" s="79"/>
      <c r="BA14213" s="5" t="str">
        <f t="shared" si="222"/>
        <v/>
      </c>
      <c r="BB14213" s="5" t="str">
        <f>IF(OR($E14213="",$G14213&lt;&gt;"Ativo"),"",IF(COUNTIFS($E$4:$E14213,$E14213,$A$4:$A14213,$A14213,$G$4:$G14213,"Ativo")=1,1,0))</f>
        <v/>
      </c>
      <c r="BC14213" t="str">
        <f>IF(OR($A14213="",$G14213&lt;&gt;"Ativo"),"",IF(COUNTIFS($A$4:$A14213,$A14213,$G$4:$G14213,"Ativo")=1,1,0))</f>
        <v/>
      </c>
    </row>
    <row r="14214" spans="1:55" x14ac:dyDescent="0.3">
      <c r="A14214" s="76"/>
      <c r="B14214" s="104"/>
      <c r="C14214" s="76"/>
      <c r="D14214" s="77"/>
      <c r="E14214" s="12"/>
      <c r="F14214" s="78"/>
      <c r="G14214" s="77"/>
      <c r="H14214" s="79"/>
      <c r="BA14214" s="5" t="str">
        <f t="shared" si="222"/>
        <v/>
      </c>
      <c r="BB14214" s="5" t="str">
        <f>IF(OR($E14214="",$G14214&lt;&gt;"Ativo"),"",IF(COUNTIFS($E$4:$E14214,$E14214,$A$4:$A14214,$A14214,$G$4:$G14214,"Ativo")=1,1,0))</f>
        <v/>
      </c>
      <c r="BC14214" t="str">
        <f>IF(OR($A14214="",$G14214&lt;&gt;"Ativo"),"",IF(COUNTIFS($A$4:$A14214,$A14214,$G$4:$G14214,"Ativo")=1,1,0))</f>
        <v/>
      </c>
    </row>
    <row r="14215" spans="1:55" x14ac:dyDescent="0.3">
      <c r="A14215" s="76"/>
      <c r="B14215" s="104"/>
      <c r="C14215" s="76"/>
      <c r="D14215" s="77"/>
      <c r="E14215" s="12"/>
      <c r="F14215" s="78"/>
      <c r="G14215" s="77"/>
      <c r="H14215" s="79"/>
      <c r="BA14215" s="5" t="str">
        <f t="shared" si="222"/>
        <v/>
      </c>
      <c r="BB14215" s="5" t="str">
        <f>IF(OR($E14215="",$G14215&lt;&gt;"Ativo"),"",IF(COUNTIFS($E$4:$E14215,$E14215,$A$4:$A14215,$A14215,$G$4:$G14215,"Ativo")=1,1,0))</f>
        <v/>
      </c>
      <c r="BC14215" t="str">
        <f>IF(OR($A14215="",$G14215&lt;&gt;"Ativo"),"",IF(COUNTIFS($A$4:$A14215,$A14215,$G$4:$G14215,"Ativo")=1,1,0))</f>
        <v/>
      </c>
    </row>
    <row r="14216" spans="1:55" x14ac:dyDescent="0.3">
      <c r="A14216" s="76"/>
      <c r="B14216" s="104"/>
      <c r="C14216" s="76"/>
      <c r="D14216" s="77"/>
      <c r="E14216" s="12"/>
      <c r="F14216" s="78"/>
      <c r="G14216" s="77"/>
      <c r="H14216" s="79"/>
      <c r="BA14216" s="5" t="str">
        <f t="shared" si="222"/>
        <v/>
      </c>
      <c r="BB14216" s="5" t="str">
        <f>IF(OR($E14216="",$G14216&lt;&gt;"Ativo"),"",IF(COUNTIFS($E$4:$E14216,$E14216,$A$4:$A14216,$A14216,$G$4:$G14216,"Ativo")=1,1,0))</f>
        <v/>
      </c>
      <c r="BC14216" t="str">
        <f>IF(OR($A14216="",$G14216&lt;&gt;"Ativo"),"",IF(COUNTIFS($A$4:$A14216,$A14216,$G$4:$G14216,"Ativo")=1,1,0))</f>
        <v/>
      </c>
    </row>
    <row r="14217" spans="1:55" x14ac:dyDescent="0.3">
      <c r="A14217" s="76"/>
      <c r="B14217" s="104"/>
      <c r="C14217" s="76"/>
      <c r="D14217" s="77"/>
      <c r="E14217" s="12"/>
      <c r="F14217" s="78"/>
      <c r="G14217" s="77"/>
      <c r="H14217" s="79"/>
      <c r="BA14217" s="5" t="str">
        <f t="shared" si="222"/>
        <v/>
      </c>
      <c r="BB14217" s="5" t="str">
        <f>IF(OR($E14217="",$G14217&lt;&gt;"Ativo"),"",IF(COUNTIFS($E$4:$E14217,$E14217,$A$4:$A14217,$A14217,$G$4:$G14217,"Ativo")=1,1,0))</f>
        <v/>
      </c>
      <c r="BC14217" t="str">
        <f>IF(OR($A14217="",$G14217&lt;&gt;"Ativo"),"",IF(COUNTIFS($A$4:$A14217,$A14217,$G$4:$G14217,"Ativo")=1,1,0))</f>
        <v/>
      </c>
    </row>
    <row r="14218" spans="1:55" x14ac:dyDescent="0.3">
      <c r="A14218" s="76"/>
      <c r="B14218" s="104"/>
      <c r="C14218" s="76"/>
      <c r="D14218" s="77"/>
      <c r="E14218" s="12"/>
      <c r="F14218" s="78"/>
      <c r="G14218" s="77"/>
      <c r="H14218" s="79"/>
      <c r="BA14218" s="5" t="str">
        <f t="shared" si="222"/>
        <v/>
      </c>
      <c r="BB14218" s="5" t="str">
        <f>IF(OR($E14218="",$G14218&lt;&gt;"Ativo"),"",IF(COUNTIFS($E$4:$E14218,$E14218,$A$4:$A14218,$A14218,$G$4:$G14218,"Ativo")=1,1,0))</f>
        <v/>
      </c>
      <c r="BC14218" t="str">
        <f>IF(OR($A14218="",$G14218&lt;&gt;"Ativo"),"",IF(COUNTIFS($A$4:$A14218,$A14218,$G$4:$G14218,"Ativo")=1,1,0))</f>
        <v/>
      </c>
    </row>
    <row r="14219" spans="1:55" x14ac:dyDescent="0.3">
      <c r="A14219" s="76"/>
      <c r="B14219" s="104"/>
      <c r="C14219" s="76"/>
      <c r="D14219" s="77"/>
      <c r="E14219" s="12"/>
      <c r="F14219" s="78"/>
      <c r="G14219" s="77"/>
      <c r="H14219" s="79"/>
      <c r="BA14219" s="5" t="str">
        <f t="shared" si="222"/>
        <v/>
      </c>
      <c r="BB14219" s="5" t="str">
        <f>IF(OR($E14219="",$G14219&lt;&gt;"Ativo"),"",IF(COUNTIFS($E$4:$E14219,$E14219,$A$4:$A14219,$A14219,$G$4:$G14219,"Ativo")=1,1,0))</f>
        <v/>
      </c>
      <c r="BC14219" t="str">
        <f>IF(OR($A14219="",$G14219&lt;&gt;"Ativo"),"",IF(COUNTIFS($A$4:$A14219,$A14219,$G$4:$G14219,"Ativo")=1,1,0))</f>
        <v/>
      </c>
    </row>
    <row r="14220" spans="1:55" x14ac:dyDescent="0.3">
      <c r="A14220" s="76"/>
      <c r="B14220" s="104"/>
      <c r="C14220" s="76"/>
      <c r="D14220" s="77"/>
      <c r="E14220" s="12"/>
      <c r="F14220" s="78"/>
      <c r="G14220" s="77"/>
      <c r="H14220" s="79"/>
      <c r="BA14220" s="5" t="str">
        <f t="shared" si="222"/>
        <v/>
      </c>
      <c r="BB14220" s="5" t="str">
        <f>IF(OR($E14220="",$G14220&lt;&gt;"Ativo"),"",IF(COUNTIFS($E$4:$E14220,$E14220,$A$4:$A14220,$A14220,$G$4:$G14220,"Ativo")=1,1,0))</f>
        <v/>
      </c>
      <c r="BC14220" t="str">
        <f>IF(OR($A14220="",$G14220&lt;&gt;"Ativo"),"",IF(COUNTIFS($A$4:$A14220,$A14220,$G$4:$G14220,"Ativo")=1,1,0))</f>
        <v/>
      </c>
    </row>
    <row r="14221" spans="1:55" x14ac:dyDescent="0.3">
      <c r="A14221" s="76"/>
      <c r="B14221" s="104"/>
      <c r="C14221" s="76"/>
      <c r="D14221" s="77"/>
      <c r="E14221" s="12"/>
      <c r="F14221" s="78"/>
      <c r="G14221" s="77"/>
      <c r="H14221" s="79"/>
      <c r="BA14221" s="5" t="str">
        <f t="shared" si="222"/>
        <v/>
      </c>
      <c r="BB14221" s="5" t="str">
        <f>IF(OR($E14221="",$G14221&lt;&gt;"Ativo"),"",IF(COUNTIFS($E$4:$E14221,$E14221,$A$4:$A14221,$A14221,$G$4:$G14221,"Ativo")=1,1,0))</f>
        <v/>
      </c>
      <c r="BC14221" t="str">
        <f>IF(OR($A14221="",$G14221&lt;&gt;"Ativo"),"",IF(COUNTIFS($A$4:$A14221,$A14221,$G$4:$G14221,"Ativo")=1,1,0))</f>
        <v/>
      </c>
    </row>
    <row r="14222" spans="1:55" x14ac:dyDescent="0.3">
      <c r="A14222" s="76"/>
      <c r="B14222" s="104"/>
      <c r="C14222" s="76"/>
      <c r="D14222" s="77"/>
      <c r="E14222" s="12"/>
      <c r="F14222" s="78"/>
      <c r="G14222" s="77"/>
      <c r="H14222" s="79"/>
      <c r="BA14222" s="5" t="str">
        <f t="shared" si="222"/>
        <v/>
      </c>
      <c r="BB14222" s="5" t="str">
        <f>IF(OR($E14222="",$G14222&lt;&gt;"Ativo"),"",IF(COUNTIFS($E$4:$E14222,$E14222,$A$4:$A14222,$A14222,$G$4:$G14222,"Ativo")=1,1,0))</f>
        <v/>
      </c>
      <c r="BC14222" t="str">
        <f>IF(OR($A14222="",$G14222&lt;&gt;"Ativo"),"",IF(COUNTIFS($A$4:$A14222,$A14222,$G$4:$G14222,"Ativo")=1,1,0))</f>
        <v/>
      </c>
    </row>
    <row r="14223" spans="1:55" x14ac:dyDescent="0.3">
      <c r="A14223" s="76"/>
      <c r="B14223" s="104"/>
      <c r="C14223" s="76"/>
      <c r="D14223" s="77"/>
      <c r="E14223" s="12"/>
      <c r="F14223" s="78"/>
      <c r="G14223" s="77"/>
      <c r="H14223" s="79"/>
      <c r="BA14223" s="5" t="str">
        <f t="shared" si="222"/>
        <v/>
      </c>
      <c r="BB14223" s="5" t="str">
        <f>IF(OR($E14223="",$G14223&lt;&gt;"Ativo"),"",IF(COUNTIFS($E$4:$E14223,$E14223,$A$4:$A14223,$A14223,$G$4:$G14223,"Ativo")=1,1,0))</f>
        <v/>
      </c>
      <c r="BC14223" t="str">
        <f>IF(OR($A14223="",$G14223&lt;&gt;"Ativo"),"",IF(COUNTIFS($A$4:$A14223,$A14223,$G$4:$G14223,"Ativo")=1,1,0))</f>
        <v/>
      </c>
    </row>
    <row r="14224" spans="1:55" x14ac:dyDescent="0.3">
      <c r="A14224" s="76"/>
      <c r="B14224" s="104"/>
      <c r="C14224" s="76"/>
      <c r="D14224" s="77"/>
      <c r="E14224" s="12"/>
      <c r="F14224" s="78"/>
      <c r="G14224" s="77"/>
      <c r="H14224" s="79"/>
      <c r="BA14224" s="5" t="str">
        <f t="shared" si="222"/>
        <v/>
      </c>
      <c r="BB14224" s="5" t="str">
        <f>IF(OR($E14224="",$G14224&lt;&gt;"Ativo"),"",IF(COUNTIFS($E$4:$E14224,$E14224,$A$4:$A14224,$A14224,$G$4:$G14224,"Ativo")=1,1,0))</f>
        <v/>
      </c>
      <c r="BC14224" t="str">
        <f>IF(OR($A14224="",$G14224&lt;&gt;"Ativo"),"",IF(COUNTIFS($A$4:$A14224,$A14224,$G$4:$G14224,"Ativo")=1,1,0))</f>
        <v/>
      </c>
    </row>
    <row r="14225" spans="1:55" x14ac:dyDescent="0.3">
      <c r="A14225" s="76"/>
      <c r="B14225" s="104"/>
      <c r="C14225" s="76"/>
      <c r="D14225" s="77"/>
      <c r="E14225" s="12"/>
      <c r="F14225" s="78"/>
      <c r="G14225" s="77"/>
      <c r="H14225" s="79"/>
      <c r="BA14225" s="5" t="str">
        <f t="shared" si="222"/>
        <v/>
      </c>
      <c r="BB14225" s="5" t="str">
        <f>IF(OR($E14225="",$G14225&lt;&gt;"Ativo"),"",IF(COUNTIFS($E$4:$E14225,$E14225,$A$4:$A14225,$A14225,$G$4:$G14225,"Ativo")=1,1,0))</f>
        <v/>
      </c>
      <c r="BC14225" t="str">
        <f>IF(OR($A14225="",$G14225&lt;&gt;"Ativo"),"",IF(COUNTIFS($A$4:$A14225,$A14225,$G$4:$G14225,"Ativo")=1,1,0))</f>
        <v/>
      </c>
    </row>
    <row r="14226" spans="1:55" x14ac:dyDescent="0.3">
      <c r="A14226" s="76"/>
      <c r="B14226" s="104"/>
      <c r="C14226" s="76"/>
      <c r="D14226" s="77"/>
      <c r="E14226" s="12"/>
      <c r="F14226" s="78"/>
      <c r="G14226" s="77"/>
      <c r="H14226" s="79"/>
      <c r="BA14226" s="5" t="str">
        <f t="shared" si="222"/>
        <v/>
      </c>
      <c r="BB14226" s="5" t="str">
        <f>IF(OR($E14226="",$G14226&lt;&gt;"Ativo"),"",IF(COUNTIFS($E$4:$E14226,$E14226,$A$4:$A14226,$A14226,$G$4:$G14226,"Ativo")=1,1,0))</f>
        <v/>
      </c>
      <c r="BC14226" t="str">
        <f>IF(OR($A14226="",$G14226&lt;&gt;"Ativo"),"",IF(COUNTIFS($A$4:$A14226,$A14226,$G$4:$G14226,"Ativo")=1,1,0))</f>
        <v/>
      </c>
    </row>
    <row r="14227" spans="1:55" x14ac:dyDescent="0.3">
      <c r="A14227" s="76"/>
      <c r="B14227" s="104"/>
      <c r="C14227" s="76"/>
      <c r="D14227" s="77"/>
      <c r="E14227" s="12"/>
      <c r="F14227" s="78"/>
      <c r="G14227" s="77"/>
      <c r="H14227" s="79"/>
      <c r="BA14227" s="5" t="str">
        <f t="shared" si="222"/>
        <v/>
      </c>
      <c r="BB14227" s="5" t="str">
        <f>IF(OR($E14227="",$G14227&lt;&gt;"Ativo"),"",IF(COUNTIFS($E$4:$E14227,$E14227,$A$4:$A14227,$A14227,$G$4:$G14227,"Ativo")=1,1,0))</f>
        <v/>
      </c>
      <c r="BC14227" t="str">
        <f>IF(OR($A14227="",$G14227&lt;&gt;"Ativo"),"",IF(COUNTIFS($A$4:$A14227,$A14227,$G$4:$G14227,"Ativo")=1,1,0))</f>
        <v/>
      </c>
    </row>
    <row r="14228" spans="1:55" x14ac:dyDescent="0.3">
      <c r="A14228" s="76"/>
      <c r="B14228" s="104"/>
      <c r="C14228" s="76"/>
      <c r="D14228" s="77"/>
      <c r="E14228" s="12"/>
      <c r="F14228" s="78"/>
      <c r="G14228" s="77"/>
      <c r="H14228" s="79"/>
      <c r="BA14228" s="5" t="str">
        <f t="shared" si="222"/>
        <v/>
      </c>
      <c r="BB14228" s="5" t="str">
        <f>IF(OR($E14228="",$G14228&lt;&gt;"Ativo"),"",IF(COUNTIFS($E$4:$E14228,$E14228,$A$4:$A14228,$A14228,$G$4:$G14228,"Ativo")=1,1,0))</f>
        <v/>
      </c>
      <c r="BC14228" t="str">
        <f>IF(OR($A14228="",$G14228&lt;&gt;"Ativo"),"",IF(COUNTIFS($A$4:$A14228,$A14228,$G$4:$G14228,"Ativo")=1,1,0))</f>
        <v/>
      </c>
    </row>
    <row r="14229" spans="1:55" x14ac:dyDescent="0.3">
      <c r="A14229" s="76"/>
      <c r="B14229" s="104"/>
      <c r="C14229" s="76"/>
      <c r="D14229" s="77"/>
      <c r="E14229" s="12"/>
      <c r="F14229" s="78"/>
      <c r="G14229" s="77"/>
      <c r="H14229" s="79"/>
      <c r="BA14229" s="5" t="str">
        <f t="shared" si="222"/>
        <v/>
      </c>
      <c r="BB14229" s="5" t="str">
        <f>IF(OR($E14229="",$G14229&lt;&gt;"Ativo"),"",IF(COUNTIFS($E$4:$E14229,$E14229,$A$4:$A14229,$A14229,$G$4:$G14229,"Ativo")=1,1,0))</f>
        <v/>
      </c>
      <c r="BC14229" t="str">
        <f>IF(OR($A14229="",$G14229&lt;&gt;"Ativo"),"",IF(COUNTIFS($A$4:$A14229,$A14229,$G$4:$G14229,"Ativo")=1,1,0))</f>
        <v/>
      </c>
    </row>
    <row r="14230" spans="1:55" x14ac:dyDescent="0.3">
      <c r="A14230" s="76"/>
      <c r="B14230" s="104"/>
      <c r="C14230" s="76"/>
      <c r="D14230" s="77"/>
      <c r="E14230" s="12"/>
      <c r="F14230" s="78"/>
      <c r="G14230" s="77"/>
      <c r="H14230" s="79"/>
      <c r="BA14230" s="5" t="str">
        <f t="shared" si="222"/>
        <v/>
      </c>
      <c r="BB14230" s="5" t="str">
        <f>IF(OR($E14230="",$G14230&lt;&gt;"Ativo"),"",IF(COUNTIFS($E$4:$E14230,$E14230,$A$4:$A14230,$A14230,$G$4:$G14230,"Ativo")=1,1,0))</f>
        <v/>
      </c>
      <c r="BC14230" t="str">
        <f>IF(OR($A14230="",$G14230&lt;&gt;"Ativo"),"",IF(COUNTIFS($A$4:$A14230,$A14230,$G$4:$G14230,"Ativo")=1,1,0))</f>
        <v/>
      </c>
    </row>
    <row r="14231" spans="1:55" x14ac:dyDescent="0.3">
      <c r="A14231" s="76"/>
      <c r="B14231" s="104"/>
      <c r="C14231" s="76"/>
      <c r="D14231" s="77"/>
      <c r="E14231" s="12"/>
      <c r="F14231" s="78"/>
      <c r="G14231" s="77"/>
      <c r="H14231" s="79"/>
      <c r="BA14231" s="5" t="str">
        <f t="shared" si="222"/>
        <v/>
      </c>
      <c r="BB14231" s="5" t="str">
        <f>IF(OR($E14231="",$G14231&lt;&gt;"Ativo"),"",IF(COUNTIFS($E$4:$E14231,$E14231,$A$4:$A14231,$A14231,$G$4:$G14231,"Ativo")=1,1,0))</f>
        <v/>
      </c>
      <c r="BC14231" t="str">
        <f>IF(OR($A14231="",$G14231&lt;&gt;"Ativo"),"",IF(COUNTIFS($A$4:$A14231,$A14231,$G$4:$G14231,"Ativo")=1,1,0))</f>
        <v/>
      </c>
    </row>
    <row r="14232" spans="1:55" x14ac:dyDescent="0.3">
      <c r="A14232" s="76"/>
      <c r="B14232" s="104"/>
      <c r="C14232" s="76"/>
      <c r="D14232" s="77"/>
      <c r="E14232" s="12"/>
      <c r="F14232" s="78"/>
      <c r="G14232" s="77"/>
      <c r="H14232" s="79"/>
      <c r="BA14232" s="5" t="str">
        <f t="shared" si="222"/>
        <v/>
      </c>
      <c r="BB14232" s="5" t="str">
        <f>IF(OR($E14232="",$G14232&lt;&gt;"Ativo"),"",IF(COUNTIFS($E$4:$E14232,$E14232,$A$4:$A14232,$A14232,$G$4:$G14232,"Ativo")=1,1,0))</f>
        <v/>
      </c>
      <c r="BC14232" t="str">
        <f>IF(OR($A14232="",$G14232&lt;&gt;"Ativo"),"",IF(COUNTIFS($A$4:$A14232,$A14232,$G$4:$G14232,"Ativo")=1,1,0))</f>
        <v/>
      </c>
    </row>
    <row r="14233" spans="1:55" x14ac:dyDescent="0.3">
      <c r="A14233" s="76"/>
      <c r="B14233" s="104"/>
      <c r="C14233" s="76"/>
      <c r="D14233" s="77"/>
      <c r="E14233" s="12"/>
      <c r="F14233" s="78"/>
      <c r="G14233" s="77"/>
      <c r="H14233" s="79"/>
      <c r="BA14233" s="5" t="str">
        <f t="shared" si="222"/>
        <v/>
      </c>
      <c r="BB14233" s="5" t="str">
        <f>IF(OR($E14233="",$G14233&lt;&gt;"Ativo"),"",IF(COUNTIFS($E$4:$E14233,$E14233,$A$4:$A14233,$A14233,$G$4:$G14233,"Ativo")=1,1,0))</f>
        <v/>
      </c>
      <c r="BC14233" t="str">
        <f>IF(OR($A14233="",$G14233&lt;&gt;"Ativo"),"",IF(COUNTIFS($A$4:$A14233,$A14233,$G$4:$G14233,"Ativo")=1,1,0))</f>
        <v/>
      </c>
    </row>
    <row r="14234" spans="1:55" x14ac:dyDescent="0.3">
      <c r="A14234" s="76"/>
      <c r="B14234" s="104"/>
      <c r="C14234" s="76"/>
      <c r="D14234" s="77"/>
      <c r="E14234" s="12"/>
      <c r="F14234" s="78"/>
      <c r="G14234" s="77"/>
      <c r="H14234" s="79"/>
      <c r="BA14234" s="5" t="str">
        <f t="shared" si="222"/>
        <v/>
      </c>
      <c r="BB14234" s="5" t="str">
        <f>IF(OR($E14234="",$G14234&lt;&gt;"Ativo"),"",IF(COUNTIFS($E$4:$E14234,$E14234,$A$4:$A14234,$A14234,$G$4:$G14234,"Ativo")=1,1,0))</f>
        <v/>
      </c>
      <c r="BC14234" t="str">
        <f>IF(OR($A14234="",$G14234&lt;&gt;"Ativo"),"",IF(COUNTIFS($A$4:$A14234,$A14234,$G$4:$G14234,"Ativo")=1,1,0))</f>
        <v/>
      </c>
    </row>
    <row r="14235" spans="1:55" x14ac:dyDescent="0.3">
      <c r="A14235" s="76"/>
      <c r="B14235" s="104"/>
      <c r="C14235" s="76"/>
      <c r="D14235" s="77"/>
      <c r="E14235" s="12"/>
      <c r="F14235" s="78"/>
      <c r="G14235" s="77"/>
      <c r="H14235" s="79"/>
      <c r="BA14235" s="5" t="str">
        <f t="shared" si="222"/>
        <v/>
      </c>
      <c r="BB14235" s="5" t="str">
        <f>IF(OR($E14235="",$G14235&lt;&gt;"Ativo"),"",IF(COUNTIFS($E$4:$E14235,$E14235,$A$4:$A14235,$A14235,$G$4:$G14235,"Ativo")=1,1,0))</f>
        <v/>
      </c>
      <c r="BC14235" t="str">
        <f>IF(OR($A14235="",$G14235&lt;&gt;"Ativo"),"",IF(COUNTIFS($A$4:$A14235,$A14235,$G$4:$G14235,"Ativo")=1,1,0))</f>
        <v/>
      </c>
    </row>
    <row r="14236" spans="1:55" x14ac:dyDescent="0.3">
      <c r="A14236" s="76"/>
      <c r="B14236" s="104"/>
      <c r="C14236" s="76"/>
      <c r="D14236" s="77"/>
      <c r="E14236" s="12"/>
      <c r="F14236" s="78"/>
      <c r="G14236" s="77"/>
      <c r="H14236" s="79"/>
      <c r="BA14236" s="5" t="str">
        <f t="shared" si="222"/>
        <v/>
      </c>
      <c r="BB14236" s="5" t="str">
        <f>IF(OR($E14236="",$G14236&lt;&gt;"Ativo"),"",IF(COUNTIFS($E$4:$E14236,$E14236,$A$4:$A14236,$A14236,$G$4:$G14236,"Ativo")=1,1,0))</f>
        <v/>
      </c>
      <c r="BC14236" t="str">
        <f>IF(OR($A14236="",$G14236&lt;&gt;"Ativo"),"",IF(COUNTIFS($A$4:$A14236,$A14236,$G$4:$G14236,"Ativo")=1,1,0))</f>
        <v/>
      </c>
    </row>
    <row r="14237" spans="1:55" x14ac:dyDescent="0.3">
      <c r="A14237" s="76"/>
      <c r="B14237" s="104"/>
      <c r="C14237" s="76"/>
      <c r="D14237" s="77"/>
      <c r="E14237" s="12"/>
      <c r="F14237" s="78"/>
      <c r="G14237" s="77"/>
      <c r="H14237" s="79"/>
      <c r="BA14237" s="5" t="str">
        <f t="shared" si="222"/>
        <v/>
      </c>
      <c r="BB14237" s="5" t="str">
        <f>IF(OR($E14237="",$G14237&lt;&gt;"Ativo"),"",IF(COUNTIFS($E$4:$E14237,$E14237,$A$4:$A14237,$A14237,$G$4:$G14237,"Ativo")=1,1,0))</f>
        <v/>
      </c>
      <c r="BC14237" t="str">
        <f>IF(OR($A14237="",$G14237&lt;&gt;"Ativo"),"",IF(COUNTIFS($A$4:$A14237,$A14237,$G$4:$G14237,"Ativo")=1,1,0))</f>
        <v/>
      </c>
    </row>
    <row r="14238" spans="1:55" x14ac:dyDescent="0.3">
      <c r="A14238" s="76"/>
      <c r="B14238" s="104"/>
      <c r="C14238" s="76"/>
      <c r="D14238" s="77"/>
      <c r="E14238" s="12"/>
      <c r="F14238" s="78"/>
      <c r="G14238" s="77"/>
      <c r="H14238" s="79"/>
      <c r="BA14238" s="5" t="str">
        <f t="shared" si="222"/>
        <v/>
      </c>
      <c r="BB14238" s="5" t="str">
        <f>IF(OR($E14238="",$G14238&lt;&gt;"Ativo"),"",IF(COUNTIFS($E$4:$E14238,$E14238,$A$4:$A14238,$A14238,$G$4:$G14238,"Ativo")=1,1,0))</f>
        <v/>
      </c>
      <c r="BC14238" t="str">
        <f>IF(OR($A14238="",$G14238&lt;&gt;"Ativo"),"",IF(COUNTIFS($A$4:$A14238,$A14238,$G$4:$G14238,"Ativo")=1,1,0))</f>
        <v/>
      </c>
    </row>
    <row r="14239" spans="1:55" x14ac:dyDescent="0.3">
      <c r="A14239" s="76"/>
      <c r="B14239" s="104"/>
      <c r="C14239" s="76"/>
      <c r="D14239" s="77"/>
      <c r="E14239" s="12"/>
      <c r="F14239" s="78"/>
      <c r="G14239" s="77"/>
      <c r="H14239" s="79"/>
      <c r="BA14239" s="5" t="str">
        <f t="shared" si="222"/>
        <v/>
      </c>
      <c r="BB14239" s="5" t="str">
        <f>IF(OR($E14239="",$G14239&lt;&gt;"Ativo"),"",IF(COUNTIFS($E$4:$E14239,$E14239,$A$4:$A14239,$A14239,$G$4:$G14239,"Ativo")=1,1,0))</f>
        <v/>
      </c>
      <c r="BC14239" t="str">
        <f>IF(OR($A14239="",$G14239&lt;&gt;"Ativo"),"",IF(COUNTIFS($A$4:$A14239,$A14239,$G$4:$G14239,"Ativo")=1,1,0))</f>
        <v/>
      </c>
    </row>
    <row r="14240" spans="1:55" x14ac:dyDescent="0.3">
      <c r="A14240" s="76"/>
      <c r="B14240" s="104"/>
      <c r="C14240" s="76"/>
      <c r="D14240" s="77"/>
      <c r="E14240" s="12"/>
      <c r="F14240" s="78"/>
      <c r="G14240" s="77"/>
      <c r="H14240" s="79"/>
      <c r="BA14240" s="5" t="str">
        <f t="shared" si="222"/>
        <v/>
      </c>
      <c r="BB14240" s="5" t="str">
        <f>IF(OR($E14240="",$G14240&lt;&gt;"Ativo"),"",IF(COUNTIFS($E$4:$E14240,$E14240,$A$4:$A14240,$A14240,$G$4:$G14240,"Ativo")=1,1,0))</f>
        <v/>
      </c>
      <c r="BC14240" t="str">
        <f>IF(OR($A14240="",$G14240&lt;&gt;"Ativo"),"",IF(COUNTIFS($A$4:$A14240,$A14240,$G$4:$G14240,"Ativo")=1,1,0))</f>
        <v/>
      </c>
    </row>
    <row r="14241" spans="1:55" x14ac:dyDescent="0.3">
      <c r="A14241" s="76"/>
      <c r="B14241" s="104"/>
      <c r="C14241" s="76"/>
      <c r="D14241" s="77"/>
      <c r="E14241" s="12"/>
      <c r="F14241" s="78"/>
      <c r="G14241" s="77"/>
      <c r="H14241" s="79"/>
      <c r="BA14241" s="5" t="str">
        <f t="shared" si="222"/>
        <v/>
      </c>
      <c r="BB14241" s="5" t="str">
        <f>IF(OR($E14241="",$G14241&lt;&gt;"Ativo"),"",IF(COUNTIFS($E$4:$E14241,$E14241,$A$4:$A14241,$A14241,$G$4:$G14241,"Ativo")=1,1,0))</f>
        <v/>
      </c>
      <c r="BC14241" t="str">
        <f>IF(OR($A14241="",$G14241&lt;&gt;"Ativo"),"",IF(COUNTIFS($A$4:$A14241,$A14241,$G$4:$G14241,"Ativo")=1,1,0))</f>
        <v/>
      </c>
    </row>
    <row r="14242" spans="1:55" x14ac:dyDescent="0.3">
      <c r="A14242" s="76"/>
      <c r="B14242" s="104"/>
      <c r="C14242" s="76"/>
      <c r="D14242" s="77"/>
      <c r="E14242" s="12"/>
      <c r="F14242" s="78"/>
      <c r="G14242" s="77"/>
      <c r="H14242" s="79"/>
      <c r="BA14242" s="5" t="str">
        <f t="shared" si="222"/>
        <v/>
      </c>
      <c r="BB14242" s="5" t="str">
        <f>IF(OR($E14242="",$G14242&lt;&gt;"Ativo"),"",IF(COUNTIFS($E$4:$E14242,$E14242,$A$4:$A14242,$A14242,$G$4:$G14242,"Ativo")=1,1,0))</f>
        <v/>
      </c>
      <c r="BC14242" t="str">
        <f>IF(OR($A14242="",$G14242&lt;&gt;"Ativo"),"",IF(COUNTIFS($A$4:$A14242,$A14242,$G$4:$G14242,"Ativo")=1,1,0))</f>
        <v/>
      </c>
    </row>
    <row r="14243" spans="1:55" x14ac:dyDescent="0.3">
      <c r="A14243" s="76"/>
      <c r="B14243" s="104"/>
      <c r="C14243" s="76"/>
      <c r="D14243" s="77"/>
      <c r="E14243" s="12"/>
      <c r="F14243" s="78"/>
      <c r="G14243" s="77"/>
      <c r="H14243" s="79"/>
      <c r="BA14243" s="5" t="str">
        <f t="shared" si="222"/>
        <v/>
      </c>
      <c r="BB14243" s="5" t="str">
        <f>IF(OR($E14243="",$G14243&lt;&gt;"Ativo"),"",IF(COUNTIFS($E$4:$E14243,$E14243,$A$4:$A14243,$A14243,$G$4:$G14243,"Ativo")=1,1,0))</f>
        <v/>
      </c>
      <c r="BC14243" t="str">
        <f>IF(OR($A14243="",$G14243&lt;&gt;"Ativo"),"",IF(COUNTIFS($A$4:$A14243,$A14243,$G$4:$G14243,"Ativo")=1,1,0))</f>
        <v/>
      </c>
    </row>
    <row r="14244" spans="1:55" x14ac:dyDescent="0.3">
      <c r="A14244" s="76"/>
      <c r="B14244" s="104"/>
      <c r="C14244" s="76"/>
      <c r="D14244" s="77"/>
      <c r="E14244" s="12"/>
      <c r="F14244" s="78"/>
      <c r="G14244" s="77"/>
      <c r="H14244" s="79"/>
      <c r="BA14244" s="5" t="str">
        <f t="shared" si="222"/>
        <v/>
      </c>
      <c r="BB14244" s="5" t="str">
        <f>IF(OR($E14244="",$G14244&lt;&gt;"Ativo"),"",IF(COUNTIFS($E$4:$E14244,$E14244,$A$4:$A14244,$A14244,$G$4:$G14244,"Ativo")=1,1,0))</f>
        <v/>
      </c>
      <c r="BC14244" t="str">
        <f>IF(OR($A14244="",$G14244&lt;&gt;"Ativo"),"",IF(COUNTIFS($A$4:$A14244,$A14244,$G$4:$G14244,"Ativo")=1,1,0))</f>
        <v/>
      </c>
    </row>
    <row r="14245" spans="1:55" x14ac:dyDescent="0.3">
      <c r="A14245" s="76"/>
      <c r="B14245" s="104"/>
      <c r="C14245" s="76"/>
      <c r="D14245" s="77"/>
      <c r="E14245" s="12"/>
      <c r="F14245" s="78"/>
      <c r="G14245" s="77"/>
      <c r="H14245" s="79"/>
      <c r="BA14245" s="5" t="str">
        <f t="shared" si="222"/>
        <v/>
      </c>
      <c r="BB14245" s="5" t="str">
        <f>IF(OR($E14245="",$G14245&lt;&gt;"Ativo"),"",IF(COUNTIFS($E$4:$E14245,$E14245,$A$4:$A14245,$A14245,$G$4:$G14245,"Ativo")=1,1,0))</f>
        <v/>
      </c>
      <c r="BC14245" t="str">
        <f>IF(OR($A14245="",$G14245&lt;&gt;"Ativo"),"",IF(COUNTIFS($A$4:$A14245,$A14245,$G$4:$G14245,"Ativo")=1,1,0))</f>
        <v/>
      </c>
    </row>
    <row r="14246" spans="1:55" x14ac:dyDescent="0.3">
      <c r="A14246" s="76"/>
      <c r="B14246" s="104"/>
      <c r="C14246" s="76"/>
      <c r="D14246" s="77"/>
      <c r="E14246" s="12"/>
      <c r="F14246" s="78"/>
      <c r="G14246" s="77"/>
      <c r="H14246" s="79"/>
      <c r="BA14246" s="5" t="str">
        <f t="shared" si="222"/>
        <v/>
      </c>
      <c r="BB14246" s="5" t="str">
        <f>IF(OR($E14246="",$G14246&lt;&gt;"Ativo"),"",IF(COUNTIFS($E$4:$E14246,$E14246,$A$4:$A14246,$A14246,$G$4:$G14246,"Ativo")=1,1,0))</f>
        <v/>
      </c>
      <c r="BC14246" t="str">
        <f>IF(OR($A14246="",$G14246&lt;&gt;"Ativo"),"",IF(COUNTIFS($A$4:$A14246,$A14246,$G$4:$G14246,"Ativo")=1,1,0))</f>
        <v/>
      </c>
    </row>
    <row r="14247" spans="1:55" x14ac:dyDescent="0.3">
      <c r="A14247" s="76"/>
      <c r="B14247" s="104"/>
      <c r="C14247" s="76"/>
      <c r="D14247" s="77"/>
      <c r="E14247" s="12"/>
      <c r="F14247" s="78"/>
      <c r="G14247" s="77"/>
      <c r="H14247" s="79"/>
      <c r="BA14247" s="5" t="str">
        <f t="shared" si="222"/>
        <v/>
      </c>
      <c r="BB14247" s="5" t="str">
        <f>IF(OR($E14247="",$G14247&lt;&gt;"Ativo"),"",IF(COUNTIFS($E$4:$E14247,$E14247,$A$4:$A14247,$A14247,$G$4:$G14247,"Ativo")=1,1,0))</f>
        <v/>
      </c>
      <c r="BC14247" t="str">
        <f>IF(OR($A14247="",$G14247&lt;&gt;"Ativo"),"",IF(COUNTIFS($A$4:$A14247,$A14247,$G$4:$G14247,"Ativo")=1,1,0))</f>
        <v/>
      </c>
    </row>
    <row r="14248" spans="1:55" x14ac:dyDescent="0.3">
      <c r="A14248" s="76"/>
      <c r="B14248" s="104"/>
      <c r="C14248" s="76"/>
      <c r="D14248" s="77"/>
      <c r="E14248" s="12"/>
      <c r="F14248" s="78"/>
      <c r="G14248" s="77"/>
      <c r="H14248" s="79"/>
      <c r="BA14248" s="5" t="str">
        <f t="shared" si="222"/>
        <v/>
      </c>
      <c r="BB14248" s="5" t="str">
        <f>IF(OR($E14248="",$G14248&lt;&gt;"Ativo"),"",IF(COUNTIFS($E$4:$E14248,$E14248,$A$4:$A14248,$A14248,$G$4:$G14248,"Ativo")=1,1,0))</f>
        <v/>
      </c>
      <c r="BC14248" t="str">
        <f>IF(OR($A14248="",$G14248&lt;&gt;"Ativo"),"",IF(COUNTIFS($A$4:$A14248,$A14248,$G$4:$G14248,"Ativo")=1,1,0))</f>
        <v/>
      </c>
    </row>
    <row r="14249" spans="1:55" x14ac:dyDescent="0.3">
      <c r="A14249" s="76"/>
      <c r="B14249" s="104"/>
      <c r="C14249" s="76"/>
      <c r="D14249" s="77"/>
      <c r="E14249" s="12"/>
      <c r="F14249" s="78"/>
      <c r="G14249" s="77"/>
      <c r="H14249" s="79"/>
      <c r="BA14249" s="5" t="str">
        <f t="shared" si="222"/>
        <v/>
      </c>
      <c r="BB14249" s="5" t="str">
        <f>IF(OR($E14249="",$G14249&lt;&gt;"Ativo"),"",IF(COUNTIFS($E$4:$E14249,$E14249,$A$4:$A14249,$A14249,$G$4:$G14249,"Ativo")=1,1,0))</f>
        <v/>
      </c>
      <c r="BC14249" t="str">
        <f>IF(OR($A14249="",$G14249&lt;&gt;"Ativo"),"",IF(COUNTIFS($A$4:$A14249,$A14249,$G$4:$G14249,"Ativo")=1,1,0))</f>
        <v/>
      </c>
    </row>
    <row r="14250" spans="1:55" x14ac:dyDescent="0.3">
      <c r="A14250" s="76"/>
      <c r="B14250" s="104"/>
      <c r="C14250" s="76"/>
      <c r="D14250" s="77"/>
      <c r="E14250" s="12"/>
      <c r="F14250" s="78"/>
      <c r="G14250" s="77"/>
      <c r="H14250" s="79"/>
      <c r="BA14250" s="5" t="str">
        <f t="shared" si="222"/>
        <v/>
      </c>
      <c r="BB14250" s="5" t="str">
        <f>IF(OR($E14250="",$G14250&lt;&gt;"Ativo"),"",IF(COUNTIFS($E$4:$E14250,$E14250,$A$4:$A14250,$A14250,$G$4:$G14250,"Ativo")=1,1,0))</f>
        <v/>
      </c>
      <c r="BC14250" t="str">
        <f>IF(OR($A14250="",$G14250&lt;&gt;"Ativo"),"",IF(COUNTIFS($A$4:$A14250,$A14250,$G$4:$G14250,"Ativo")=1,1,0))</f>
        <v/>
      </c>
    </row>
    <row r="14251" spans="1:55" x14ac:dyDescent="0.3">
      <c r="A14251" s="76"/>
      <c r="B14251" s="104"/>
      <c r="C14251" s="76"/>
      <c r="D14251" s="77"/>
      <c r="E14251" s="12"/>
      <c r="F14251" s="78"/>
      <c r="G14251" s="77"/>
      <c r="H14251" s="79"/>
      <c r="BA14251" s="5" t="str">
        <f t="shared" si="222"/>
        <v/>
      </c>
      <c r="BB14251" s="5" t="str">
        <f>IF(OR($E14251="",$G14251&lt;&gt;"Ativo"),"",IF(COUNTIFS($E$4:$E14251,$E14251,$A$4:$A14251,$A14251,$G$4:$G14251,"Ativo")=1,1,0))</f>
        <v/>
      </c>
      <c r="BC14251" t="str">
        <f>IF(OR($A14251="",$G14251&lt;&gt;"Ativo"),"",IF(COUNTIFS($A$4:$A14251,$A14251,$G$4:$G14251,"Ativo")=1,1,0))</f>
        <v/>
      </c>
    </row>
    <row r="14252" spans="1:55" x14ac:dyDescent="0.3">
      <c r="A14252" s="76"/>
      <c r="B14252" s="104"/>
      <c r="C14252" s="76"/>
      <c r="D14252" s="77"/>
      <c r="E14252" s="12"/>
      <c r="F14252" s="78"/>
      <c r="G14252" s="77"/>
      <c r="H14252" s="79"/>
      <c r="BA14252" s="5" t="str">
        <f t="shared" si="222"/>
        <v/>
      </c>
      <c r="BB14252" s="5" t="str">
        <f>IF(OR($E14252="",$G14252&lt;&gt;"Ativo"),"",IF(COUNTIFS($E$4:$E14252,$E14252,$A$4:$A14252,$A14252,$G$4:$G14252,"Ativo")=1,1,0))</f>
        <v/>
      </c>
      <c r="BC14252" t="str">
        <f>IF(OR($A14252="",$G14252&lt;&gt;"Ativo"),"",IF(COUNTIFS($A$4:$A14252,$A14252,$G$4:$G14252,"Ativo")=1,1,0))</f>
        <v/>
      </c>
    </row>
    <row r="14253" spans="1:55" x14ac:dyDescent="0.3">
      <c r="A14253" s="76"/>
      <c r="B14253" s="104"/>
      <c r="C14253" s="76"/>
      <c r="D14253" s="77"/>
      <c r="E14253" s="12"/>
      <c r="F14253" s="78"/>
      <c r="G14253" s="77"/>
      <c r="H14253" s="79"/>
      <c r="BA14253" s="5" t="str">
        <f t="shared" si="222"/>
        <v/>
      </c>
      <c r="BB14253" s="5" t="str">
        <f>IF(OR($E14253="",$G14253&lt;&gt;"Ativo"),"",IF(COUNTIFS($E$4:$E14253,$E14253,$A$4:$A14253,$A14253,$G$4:$G14253,"Ativo")=1,1,0))</f>
        <v/>
      </c>
      <c r="BC14253" t="str">
        <f>IF(OR($A14253="",$G14253&lt;&gt;"Ativo"),"",IF(COUNTIFS($A$4:$A14253,$A14253,$G$4:$G14253,"Ativo")=1,1,0))</f>
        <v/>
      </c>
    </row>
    <row r="14254" spans="1:55" x14ac:dyDescent="0.3">
      <c r="A14254" s="76"/>
      <c r="B14254" s="104"/>
      <c r="C14254" s="76"/>
      <c r="D14254" s="77"/>
      <c r="E14254" s="12"/>
      <c r="F14254" s="78"/>
      <c r="G14254" s="77"/>
      <c r="H14254" s="79"/>
      <c r="BA14254" s="5" t="str">
        <f t="shared" si="222"/>
        <v/>
      </c>
      <c r="BB14254" s="5" t="str">
        <f>IF(OR($E14254="",$G14254&lt;&gt;"Ativo"),"",IF(COUNTIFS($E$4:$E14254,$E14254,$A$4:$A14254,$A14254,$G$4:$G14254,"Ativo")=1,1,0))</f>
        <v/>
      </c>
      <c r="BC14254" t="str">
        <f>IF(OR($A14254="",$G14254&lt;&gt;"Ativo"),"",IF(COUNTIFS($A$4:$A14254,$A14254,$G$4:$G14254,"Ativo")=1,1,0))</f>
        <v/>
      </c>
    </row>
    <row r="14255" spans="1:55" x14ac:dyDescent="0.3">
      <c r="A14255" s="76"/>
      <c r="B14255" s="104"/>
      <c r="C14255" s="76"/>
      <c r="D14255" s="77"/>
      <c r="E14255" s="12"/>
      <c r="F14255" s="78"/>
      <c r="G14255" s="77"/>
      <c r="H14255" s="79"/>
      <c r="BA14255" s="5" t="str">
        <f t="shared" si="222"/>
        <v/>
      </c>
      <c r="BB14255" s="5" t="str">
        <f>IF(OR($E14255="",$G14255&lt;&gt;"Ativo"),"",IF(COUNTIFS($E$4:$E14255,$E14255,$A$4:$A14255,$A14255,$G$4:$G14255,"Ativo")=1,1,0))</f>
        <v/>
      </c>
      <c r="BC14255" t="str">
        <f>IF(OR($A14255="",$G14255&lt;&gt;"Ativo"),"",IF(COUNTIFS($A$4:$A14255,$A14255,$G$4:$G14255,"Ativo")=1,1,0))</f>
        <v/>
      </c>
    </row>
    <row r="14256" spans="1:55" x14ac:dyDescent="0.3">
      <c r="A14256" s="76"/>
      <c r="B14256" s="104"/>
      <c r="C14256" s="76"/>
      <c r="D14256" s="77"/>
      <c r="E14256" s="12"/>
      <c r="F14256" s="78"/>
      <c r="G14256" s="77"/>
      <c r="H14256" s="79"/>
      <c r="BA14256" s="5" t="str">
        <f t="shared" si="222"/>
        <v/>
      </c>
      <c r="BB14256" s="5" t="str">
        <f>IF(OR($E14256="",$G14256&lt;&gt;"Ativo"),"",IF(COUNTIFS($E$4:$E14256,$E14256,$A$4:$A14256,$A14256,$G$4:$G14256,"Ativo")=1,1,0))</f>
        <v/>
      </c>
      <c r="BC14256" t="str">
        <f>IF(OR($A14256="",$G14256&lt;&gt;"Ativo"),"",IF(COUNTIFS($A$4:$A14256,$A14256,$G$4:$G14256,"Ativo")=1,1,0))</f>
        <v/>
      </c>
    </row>
    <row r="14257" spans="1:55" x14ac:dyDescent="0.3">
      <c r="A14257" s="76"/>
      <c r="B14257" s="104"/>
      <c r="C14257" s="76"/>
      <c r="D14257" s="77"/>
      <c r="E14257" s="12"/>
      <c r="F14257" s="78"/>
      <c r="G14257" s="77"/>
      <c r="H14257" s="79"/>
      <c r="BA14257" s="5" t="str">
        <f t="shared" si="222"/>
        <v/>
      </c>
      <c r="BB14257" s="5" t="str">
        <f>IF(OR($E14257="",$G14257&lt;&gt;"Ativo"),"",IF(COUNTIFS($E$4:$E14257,$E14257,$A$4:$A14257,$A14257,$G$4:$G14257,"Ativo")=1,1,0))</f>
        <v/>
      </c>
      <c r="BC14257" t="str">
        <f>IF(OR($A14257="",$G14257&lt;&gt;"Ativo"),"",IF(COUNTIFS($A$4:$A14257,$A14257,$G$4:$G14257,"Ativo")=1,1,0))</f>
        <v/>
      </c>
    </row>
    <row r="14258" spans="1:55" x14ac:dyDescent="0.3">
      <c r="A14258" s="76"/>
      <c r="B14258" s="104"/>
      <c r="C14258" s="76"/>
      <c r="D14258" s="77"/>
      <c r="E14258" s="12"/>
      <c r="F14258" s="78"/>
      <c r="G14258" s="77"/>
      <c r="H14258" s="79"/>
      <c r="BA14258" s="5" t="str">
        <f t="shared" si="222"/>
        <v/>
      </c>
      <c r="BB14258" s="5" t="str">
        <f>IF(OR($E14258="",$G14258&lt;&gt;"Ativo"),"",IF(COUNTIFS($E$4:$E14258,$E14258,$A$4:$A14258,$A14258,$G$4:$G14258,"Ativo")=1,1,0))</f>
        <v/>
      </c>
      <c r="BC14258" t="str">
        <f>IF(OR($A14258="",$G14258&lt;&gt;"Ativo"),"",IF(COUNTIFS($A$4:$A14258,$A14258,$G$4:$G14258,"Ativo")=1,1,0))</f>
        <v/>
      </c>
    </row>
    <row r="14259" spans="1:55" x14ac:dyDescent="0.3">
      <c r="A14259" s="76"/>
      <c r="B14259" s="104"/>
      <c r="C14259" s="76"/>
      <c r="D14259" s="77"/>
      <c r="E14259" s="12"/>
      <c r="F14259" s="78"/>
      <c r="G14259" s="77"/>
      <c r="H14259" s="79"/>
      <c r="BA14259" s="5" t="str">
        <f t="shared" si="222"/>
        <v/>
      </c>
      <c r="BB14259" s="5" t="str">
        <f>IF(OR($E14259="",$G14259&lt;&gt;"Ativo"),"",IF(COUNTIFS($E$4:$E14259,$E14259,$A$4:$A14259,$A14259,$G$4:$G14259,"Ativo")=1,1,0))</f>
        <v/>
      </c>
      <c r="BC14259" t="str">
        <f>IF(OR($A14259="",$G14259&lt;&gt;"Ativo"),"",IF(COUNTIFS($A$4:$A14259,$A14259,$G$4:$G14259,"Ativo")=1,1,0))</f>
        <v/>
      </c>
    </row>
    <row r="14260" spans="1:55" x14ac:dyDescent="0.3">
      <c r="A14260" s="76"/>
      <c r="B14260" s="104"/>
      <c r="C14260" s="76"/>
      <c r="D14260" s="77"/>
      <c r="E14260" s="12"/>
      <c r="F14260" s="78"/>
      <c r="G14260" s="77"/>
      <c r="H14260" s="79"/>
      <c r="BA14260" s="5" t="str">
        <f t="shared" si="222"/>
        <v/>
      </c>
      <c r="BB14260" s="5" t="str">
        <f>IF(OR($E14260="",$G14260&lt;&gt;"Ativo"),"",IF(COUNTIFS($E$4:$E14260,$E14260,$A$4:$A14260,$A14260,$G$4:$G14260,"Ativo")=1,1,0))</f>
        <v/>
      </c>
      <c r="BC14260" t="str">
        <f>IF(OR($A14260="",$G14260&lt;&gt;"Ativo"),"",IF(COUNTIFS($A$4:$A14260,$A14260,$G$4:$G14260,"Ativo")=1,1,0))</f>
        <v/>
      </c>
    </row>
    <row r="14261" spans="1:55" x14ac:dyDescent="0.3">
      <c r="A14261" s="76"/>
      <c r="B14261" s="104"/>
      <c r="C14261" s="76"/>
      <c r="D14261" s="77"/>
      <c r="E14261" s="12"/>
      <c r="F14261" s="78"/>
      <c r="G14261" s="77"/>
      <c r="H14261" s="79"/>
      <c r="BA14261" s="5" t="str">
        <f t="shared" si="222"/>
        <v/>
      </c>
      <c r="BB14261" s="5" t="str">
        <f>IF(OR($E14261="",$G14261&lt;&gt;"Ativo"),"",IF(COUNTIFS($E$4:$E14261,$E14261,$A$4:$A14261,$A14261,$G$4:$G14261,"Ativo")=1,1,0))</f>
        <v/>
      </c>
      <c r="BC14261" t="str">
        <f>IF(OR($A14261="",$G14261&lt;&gt;"Ativo"),"",IF(COUNTIFS($A$4:$A14261,$A14261,$G$4:$G14261,"Ativo")=1,1,0))</f>
        <v/>
      </c>
    </row>
    <row r="14262" spans="1:55" x14ac:dyDescent="0.3">
      <c r="A14262" s="76"/>
      <c r="B14262" s="104"/>
      <c r="C14262" s="76"/>
      <c r="D14262" s="77"/>
      <c r="E14262" s="12"/>
      <c r="F14262" s="78"/>
      <c r="G14262" s="77"/>
      <c r="H14262" s="79"/>
      <c r="BA14262" s="5" t="str">
        <f t="shared" si="222"/>
        <v/>
      </c>
      <c r="BB14262" s="5" t="str">
        <f>IF(OR($E14262="",$G14262&lt;&gt;"Ativo"),"",IF(COUNTIFS($E$4:$E14262,$E14262,$A$4:$A14262,$A14262,$G$4:$G14262,"Ativo")=1,1,0))</f>
        <v/>
      </c>
      <c r="BC14262" t="str">
        <f>IF(OR($A14262="",$G14262&lt;&gt;"Ativo"),"",IF(COUNTIFS($A$4:$A14262,$A14262,$G$4:$G14262,"Ativo")=1,1,0))</f>
        <v/>
      </c>
    </row>
    <row r="14263" spans="1:55" x14ac:dyDescent="0.3">
      <c r="A14263" s="76"/>
      <c r="B14263" s="104"/>
      <c r="C14263" s="76"/>
      <c r="D14263" s="77"/>
      <c r="E14263" s="12"/>
      <c r="F14263" s="78"/>
      <c r="G14263" s="77"/>
      <c r="H14263" s="79"/>
      <c r="BA14263" s="5" t="str">
        <f t="shared" si="222"/>
        <v/>
      </c>
      <c r="BB14263" s="5" t="str">
        <f>IF(OR($E14263="",$G14263&lt;&gt;"Ativo"),"",IF(COUNTIFS($E$4:$E14263,$E14263,$A$4:$A14263,$A14263,$G$4:$G14263,"Ativo")=1,1,0))</f>
        <v/>
      </c>
      <c r="BC14263" t="str">
        <f>IF(OR($A14263="",$G14263&lt;&gt;"Ativo"),"",IF(COUNTIFS($A$4:$A14263,$A14263,$G$4:$G14263,"Ativo")=1,1,0))</f>
        <v/>
      </c>
    </row>
    <row r="14264" spans="1:55" x14ac:dyDescent="0.3">
      <c r="A14264" s="76"/>
      <c r="B14264" s="104"/>
      <c r="C14264" s="76"/>
      <c r="D14264" s="77"/>
      <c r="E14264" s="12"/>
      <c r="F14264" s="78"/>
      <c r="G14264" s="77"/>
      <c r="H14264" s="79"/>
      <c r="BA14264" s="5" t="str">
        <f t="shared" si="222"/>
        <v/>
      </c>
      <c r="BB14264" s="5" t="str">
        <f>IF(OR($E14264="",$G14264&lt;&gt;"Ativo"),"",IF(COUNTIFS($E$4:$E14264,$E14264,$A$4:$A14264,$A14264,$G$4:$G14264,"Ativo")=1,1,0))</f>
        <v/>
      </c>
      <c r="BC14264" t="str">
        <f>IF(OR($A14264="",$G14264&lt;&gt;"Ativo"),"",IF(COUNTIFS($A$4:$A14264,$A14264,$G$4:$G14264,"Ativo")=1,1,0))</f>
        <v/>
      </c>
    </row>
    <row r="14265" spans="1:55" x14ac:dyDescent="0.3">
      <c r="A14265" s="76"/>
      <c r="B14265" s="104"/>
      <c r="C14265" s="76"/>
      <c r="D14265" s="77"/>
      <c r="E14265" s="12"/>
      <c r="F14265" s="78"/>
      <c r="G14265" s="77"/>
      <c r="H14265" s="79"/>
      <c r="BA14265" s="5" t="str">
        <f t="shared" si="222"/>
        <v/>
      </c>
      <c r="BB14265" s="5" t="str">
        <f>IF(OR($E14265="",$G14265&lt;&gt;"Ativo"),"",IF(COUNTIFS($E$4:$E14265,$E14265,$A$4:$A14265,$A14265,$G$4:$G14265,"Ativo")=1,1,0))</f>
        <v/>
      </c>
      <c r="BC14265" t="str">
        <f>IF(OR($A14265="",$G14265&lt;&gt;"Ativo"),"",IF(COUNTIFS($A$4:$A14265,$A14265,$G$4:$G14265,"Ativo")=1,1,0))</f>
        <v/>
      </c>
    </row>
    <row r="14266" spans="1:55" x14ac:dyDescent="0.3">
      <c r="A14266" s="76"/>
      <c r="B14266" s="104"/>
      <c r="C14266" s="76"/>
      <c r="D14266" s="77"/>
      <c r="E14266" s="12"/>
      <c r="F14266" s="78"/>
      <c r="G14266" s="77"/>
      <c r="H14266" s="79"/>
      <c r="BA14266" s="5" t="str">
        <f t="shared" si="222"/>
        <v/>
      </c>
      <c r="BB14266" s="5" t="str">
        <f>IF(OR($E14266="",$G14266&lt;&gt;"Ativo"),"",IF(COUNTIFS($E$4:$E14266,$E14266,$A$4:$A14266,$A14266,$G$4:$G14266,"Ativo")=1,1,0))</f>
        <v/>
      </c>
      <c r="BC14266" t="str">
        <f>IF(OR($A14266="",$G14266&lt;&gt;"Ativo"),"",IF(COUNTIFS($A$4:$A14266,$A14266,$G$4:$G14266,"Ativo")=1,1,0))</f>
        <v/>
      </c>
    </row>
    <row r="14267" spans="1:55" x14ac:dyDescent="0.3">
      <c r="A14267" s="76"/>
      <c r="B14267" s="104"/>
      <c r="C14267" s="76"/>
      <c r="D14267" s="77"/>
      <c r="E14267" s="12"/>
      <c r="F14267" s="78"/>
      <c r="G14267" s="77"/>
      <c r="H14267" s="79"/>
      <c r="BA14267" s="5" t="str">
        <f t="shared" si="222"/>
        <v/>
      </c>
      <c r="BB14267" s="5" t="str">
        <f>IF(OR($E14267="",$G14267&lt;&gt;"Ativo"),"",IF(COUNTIFS($E$4:$E14267,$E14267,$A$4:$A14267,$A14267,$G$4:$G14267,"Ativo")=1,1,0))</f>
        <v/>
      </c>
      <c r="BC14267" t="str">
        <f>IF(OR($A14267="",$G14267&lt;&gt;"Ativo"),"",IF(COUNTIFS($A$4:$A14267,$A14267,$G$4:$G14267,"Ativo")=1,1,0))</f>
        <v/>
      </c>
    </row>
    <row r="14268" spans="1:55" x14ac:dyDescent="0.3">
      <c r="A14268" s="76"/>
      <c r="B14268" s="104"/>
      <c r="C14268" s="76"/>
      <c r="D14268" s="77"/>
      <c r="E14268" s="12"/>
      <c r="F14268" s="78"/>
      <c r="G14268" s="77"/>
      <c r="H14268" s="79"/>
      <c r="BA14268" s="5" t="str">
        <f t="shared" si="222"/>
        <v/>
      </c>
      <c r="BB14268" s="5" t="str">
        <f>IF(OR($E14268="",$G14268&lt;&gt;"Ativo"),"",IF(COUNTIFS($E$4:$E14268,$E14268,$A$4:$A14268,$A14268,$G$4:$G14268,"Ativo")=1,1,0))</f>
        <v/>
      </c>
      <c r="BC14268" t="str">
        <f>IF(OR($A14268="",$G14268&lt;&gt;"Ativo"),"",IF(COUNTIFS($A$4:$A14268,$A14268,$G$4:$G14268,"Ativo")=1,1,0))</f>
        <v/>
      </c>
    </row>
    <row r="14269" spans="1:55" x14ac:dyDescent="0.3">
      <c r="A14269" s="76"/>
      <c r="B14269" s="104"/>
      <c r="C14269" s="76"/>
      <c r="D14269" s="77"/>
      <c r="E14269" s="12"/>
      <c r="F14269" s="78"/>
      <c r="G14269" s="77"/>
      <c r="H14269" s="79"/>
      <c r="BA14269" s="5" t="str">
        <f t="shared" si="222"/>
        <v/>
      </c>
      <c r="BB14269" s="5" t="str">
        <f>IF(OR($E14269="",$G14269&lt;&gt;"Ativo"),"",IF(COUNTIFS($E$4:$E14269,$E14269,$A$4:$A14269,$A14269,$G$4:$G14269,"Ativo")=1,1,0))</f>
        <v/>
      </c>
      <c r="BC14269" t="str">
        <f>IF(OR($A14269="",$G14269&lt;&gt;"Ativo"),"",IF(COUNTIFS($A$4:$A14269,$A14269,$G$4:$G14269,"Ativo")=1,1,0))</f>
        <v/>
      </c>
    </row>
    <row r="14270" spans="1:55" x14ac:dyDescent="0.3">
      <c r="A14270" s="76"/>
      <c r="B14270" s="104"/>
      <c r="C14270" s="76"/>
      <c r="D14270" s="77"/>
      <c r="E14270" s="12"/>
      <c r="F14270" s="78"/>
      <c r="G14270" s="77"/>
      <c r="H14270" s="79"/>
      <c r="BA14270" s="5" t="str">
        <f t="shared" si="222"/>
        <v/>
      </c>
      <c r="BB14270" s="5" t="str">
        <f>IF(OR($E14270="",$G14270&lt;&gt;"Ativo"),"",IF(COUNTIFS($E$4:$E14270,$E14270,$A$4:$A14270,$A14270,$G$4:$G14270,"Ativo")=1,1,0))</f>
        <v/>
      </c>
      <c r="BC14270" t="str">
        <f>IF(OR($A14270="",$G14270&lt;&gt;"Ativo"),"",IF(COUNTIFS($A$4:$A14270,$A14270,$G$4:$G14270,"Ativo")=1,1,0))</f>
        <v/>
      </c>
    </row>
    <row r="14271" spans="1:55" x14ac:dyDescent="0.3">
      <c r="A14271" s="76"/>
      <c r="B14271" s="104"/>
      <c r="C14271" s="76"/>
      <c r="D14271" s="77"/>
      <c r="E14271" s="12"/>
      <c r="F14271" s="78"/>
      <c r="G14271" s="77"/>
      <c r="H14271" s="79"/>
      <c r="BA14271" s="5" t="str">
        <f t="shared" si="222"/>
        <v/>
      </c>
      <c r="BB14271" s="5" t="str">
        <f>IF(OR($E14271="",$G14271&lt;&gt;"Ativo"),"",IF(COUNTIFS($E$4:$E14271,$E14271,$A$4:$A14271,$A14271,$G$4:$G14271,"Ativo")=1,1,0))</f>
        <v/>
      </c>
      <c r="BC14271" t="str">
        <f>IF(OR($A14271="",$G14271&lt;&gt;"Ativo"),"",IF(COUNTIFS($A$4:$A14271,$A14271,$G$4:$G14271,"Ativo")=1,1,0))</f>
        <v/>
      </c>
    </row>
    <row r="14272" spans="1:55" x14ac:dyDescent="0.3">
      <c r="A14272" s="76"/>
      <c r="B14272" s="104"/>
      <c r="C14272" s="76"/>
      <c r="D14272" s="77"/>
      <c r="E14272" s="12"/>
      <c r="F14272" s="78"/>
      <c r="G14272" s="77"/>
      <c r="H14272" s="79"/>
      <c r="BA14272" s="5" t="str">
        <f t="shared" si="222"/>
        <v/>
      </c>
      <c r="BB14272" s="5" t="str">
        <f>IF(OR($E14272="",$G14272&lt;&gt;"Ativo"),"",IF(COUNTIFS($E$4:$E14272,$E14272,$A$4:$A14272,$A14272,$G$4:$G14272,"Ativo")=1,1,0))</f>
        <v/>
      </c>
      <c r="BC14272" t="str">
        <f>IF(OR($A14272="",$G14272&lt;&gt;"Ativo"),"",IF(COUNTIFS($A$4:$A14272,$A14272,$G$4:$G14272,"Ativo")=1,1,0))</f>
        <v/>
      </c>
    </row>
    <row r="14273" spans="1:55" x14ac:dyDescent="0.3">
      <c r="A14273" s="76"/>
      <c r="B14273" s="104"/>
      <c r="C14273" s="76"/>
      <c r="D14273" s="77"/>
      <c r="E14273" s="12"/>
      <c r="F14273" s="78"/>
      <c r="G14273" s="77"/>
      <c r="H14273" s="79"/>
      <c r="BA14273" s="5" t="str">
        <f t="shared" si="222"/>
        <v/>
      </c>
      <c r="BB14273" s="5" t="str">
        <f>IF(OR($E14273="",$G14273&lt;&gt;"Ativo"),"",IF(COUNTIFS($E$4:$E14273,$E14273,$A$4:$A14273,$A14273,$G$4:$G14273,"Ativo")=1,1,0))</f>
        <v/>
      </c>
      <c r="BC14273" t="str">
        <f>IF(OR($A14273="",$G14273&lt;&gt;"Ativo"),"",IF(COUNTIFS($A$4:$A14273,$A14273,$G$4:$G14273,"Ativo")=1,1,0))</f>
        <v/>
      </c>
    </row>
    <row r="14274" spans="1:55" x14ac:dyDescent="0.3">
      <c r="A14274" s="76"/>
      <c r="B14274" s="104"/>
      <c r="C14274" s="76"/>
      <c r="D14274" s="77"/>
      <c r="E14274" s="12"/>
      <c r="F14274" s="78"/>
      <c r="G14274" s="77"/>
      <c r="H14274" s="79"/>
      <c r="BA14274" s="5" t="str">
        <f t="shared" si="222"/>
        <v/>
      </c>
      <c r="BB14274" s="5" t="str">
        <f>IF(OR($E14274="",$G14274&lt;&gt;"Ativo"),"",IF(COUNTIFS($E$4:$E14274,$E14274,$A$4:$A14274,$A14274,$G$4:$G14274,"Ativo")=1,1,0))</f>
        <v/>
      </c>
      <c r="BC14274" t="str">
        <f>IF(OR($A14274="",$G14274&lt;&gt;"Ativo"),"",IF(COUNTIFS($A$4:$A14274,$A14274,$G$4:$G14274,"Ativo")=1,1,0))</f>
        <v/>
      </c>
    </row>
    <row r="14275" spans="1:55" x14ac:dyDescent="0.3">
      <c r="A14275" s="76"/>
      <c r="B14275" s="104"/>
      <c r="C14275" s="76"/>
      <c r="D14275" s="77"/>
      <c r="E14275" s="12"/>
      <c r="F14275" s="78"/>
      <c r="G14275" s="77"/>
      <c r="H14275" s="79"/>
      <c r="BA14275" s="5" t="str">
        <f t="shared" si="222"/>
        <v/>
      </c>
      <c r="BB14275" s="5" t="str">
        <f>IF(OR($E14275="",$G14275&lt;&gt;"Ativo"),"",IF(COUNTIFS($E$4:$E14275,$E14275,$A$4:$A14275,$A14275,$G$4:$G14275,"Ativo")=1,1,0))</f>
        <v/>
      </c>
      <c r="BC14275" t="str">
        <f>IF(OR($A14275="",$G14275&lt;&gt;"Ativo"),"",IF(COUNTIFS($A$4:$A14275,$A14275,$G$4:$G14275,"Ativo")=1,1,0))</f>
        <v/>
      </c>
    </row>
    <row r="14276" spans="1:55" x14ac:dyDescent="0.3">
      <c r="A14276" s="76"/>
      <c r="B14276" s="104"/>
      <c r="C14276" s="76"/>
      <c r="D14276" s="77"/>
      <c r="E14276" s="12"/>
      <c r="F14276" s="78"/>
      <c r="G14276" s="77"/>
      <c r="H14276" s="79"/>
      <c r="BA14276" s="5" t="str">
        <f t="shared" ref="BA14276:BA14339" si="223">IF($D14276="","",MID($D14276,4,LEN($D14276)-5))</f>
        <v/>
      </c>
      <c r="BB14276" s="5" t="str">
        <f>IF(OR($E14276="",$G14276&lt;&gt;"Ativo"),"",IF(COUNTIFS($E$4:$E14276,$E14276,$A$4:$A14276,$A14276,$G$4:$G14276,"Ativo")=1,1,0))</f>
        <v/>
      </c>
      <c r="BC14276" t="str">
        <f>IF(OR($A14276="",$G14276&lt;&gt;"Ativo"),"",IF(COUNTIFS($A$4:$A14276,$A14276,$G$4:$G14276,"Ativo")=1,1,0))</f>
        <v/>
      </c>
    </row>
    <row r="14277" spans="1:55" x14ac:dyDescent="0.3">
      <c r="A14277" s="76"/>
      <c r="B14277" s="104"/>
      <c r="C14277" s="76"/>
      <c r="D14277" s="77"/>
      <c r="E14277" s="12"/>
      <c r="F14277" s="78"/>
      <c r="G14277" s="77"/>
      <c r="H14277" s="79"/>
      <c r="BA14277" s="5" t="str">
        <f t="shared" si="223"/>
        <v/>
      </c>
      <c r="BB14277" s="5" t="str">
        <f>IF(OR($E14277="",$G14277&lt;&gt;"Ativo"),"",IF(COUNTIFS($E$4:$E14277,$E14277,$A$4:$A14277,$A14277,$G$4:$G14277,"Ativo")=1,1,0))</f>
        <v/>
      </c>
      <c r="BC14277" t="str">
        <f>IF(OR($A14277="",$G14277&lt;&gt;"Ativo"),"",IF(COUNTIFS($A$4:$A14277,$A14277,$G$4:$G14277,"Ativo")=1,1,0))</f>
        <v/>
      </c>
    </row>
    <row r="14278" spans="1:55" x14ac:dyDescent="0.3">
      <c r="A14278" s="76"/>
      <c r="B14278" s="104"/>
      <c r="C14278" s="76"/>
      <c r="D14278" s="77"/>
      <c r="E14278" s="12"/>
      <c r="F14278" s="78"/>
      <c r="G14278" s="77"/>
      <c r="H14278" s="79"/>
      <c r="BA14278" s="5" t="str">
        <f t="shared" si="223"/>
        <v/>
      </c>
      <c r="BB14278" s="5" t="str">
        <f>IF(OR($E14278="",$G14278&lt;&gt;"Ativo"),"",IF(COUNTIFS($E$4:$E14278,$E14278,$A$4:$A14278,$A14278,$G$4:$G14278,"Ativo")=1,1,0))</f>
        <v/>
      </c>
      <c r="BC14278" t="str">
        <f>IF(OR($A14278="",$G14278&lt;&gt;"Ativo"),"",IF(COUNTIFS($A$4:$A14278,$A14278,$G$4:$G14278,"Ativo")=1,1,0))</f>
        <v/>
      </c>
    </row>
    <row r="14279" spans="1:55" x14ac:dyDescent="0.3">
      <c r="A14279" s="76"/>
      <c r="B14279" s="104"/>
      <c r="C14279" s="76"/>
      <c r="D14279" s="77"/>
      <c r="E14279" s="12"/>
      <c r="F14279" s="78"/>
      <c r="G14279" s="77"/>
      <c r="H14279" s="79"/>
      <c r="BA14279" s="5" t="str">
        <f t="shared" si="223"/>
        <v/>
      </c>
      <c r="BB14279" s="5" t="str">
        <f>IF(OR($E14279="",$G14279&lt;&gt;"Ativo"),"",IF(COUNTIFS($E$4:$E14279,$E14279,$A$4:$A14279,$A14279,$G$4:$G14279,"Ativo")=1,1,0))</f>
        <v/>
      </c>
      <c r="BC14279" t="str">
        <f>IF(OR($A14279="",$G14279&lt;&gt;"Ativo"),"",IF(COUNTIFS($A$4:$A14279,$A14279,$G$4:$G14279,"Ativo")=1,1,0))</f>
        <v/>
      </c>
    </row>
    <row r="14280" spans="1:55" x14ac:dyDescent="0.3">
      <c r="A14280" s="76"/>
      <c r="B14280" s="104"/>
      <c r="C14280" s="76"/>
      <c r="D14280" s="77"/>
      <c r="E14280" s="12"/>
      <c r="F14280" s="78"/>
      <c r="G14280" s="77"/>
      <c r="H14280" s="79"/>
      <c r="BA14280" s="5" t="str">
        <f t="shared" si="223"/>
        <v/>
      </c>
      <c r="BB14280" s="5" t="str">
        <f>IF(OR($E14280="",$G14280&lt;&gt;"Ativo"),"",IF(COUNTIFS($E$4:$E14280,$E14280,$A$4:$A14280,$A14280,$G$4:$G14280,"Ativo")=1,1,0))</f>
        <v/>
      </c>
      <c r="BC14280" t="str">
        <f>IF(OR($A14280="",$G14280&lt;&gt;"Ativo"),"",IF(COUNTIFS($A$4:$A14280,$A14280,$G$4:$G14280,"Ativo")=1,1,0))</f>
        <v/>
      </c>
    </row>
    <row r="14281" spans="1:55" x14ac:dyDescent="0.3">
      <c r="A14281" s="76"/>
      <c r="B14281" s="104"/>
      <c r="C14281" s="76"/>
      <c r="D14281" s="77"/>
      <c r="E14281" s="12"/>
      <c r="F14281" s="78"/>
      <c r="G14281" s="77"/>
      <c r="H14281" s="79"/>
      <c r="BA14281" s="5" t="str">
        <f t="shared" si="223"/>
        <v/>
      </c>
      <c r="BB14281" s="5" t="str">
        <f>IF(OR($E14281="",$G14281&lt;&gt;"Ativo"),"",IF(COUNTIFS($E$4:$E14281,$E14281,$A$4:$A14281,$A14281,$G$4:$G14281,"Ativo")=1,1,0))</f>
        <v/>
      </c>
      <c r="BC14281" t="str">
        <f>IF(OR($A14281="",$G14281&lt;&gt;"Ativo"),"",IF(COUNTIFS($A$4:$A14281,$A14281,$G$4:$G14281,"Ativo")=1,1,0))</f>
        <v/>
      </c>
    </row>
    <row r="14282" spans="1:55" x14ac:dyDescent="0.3">
      <c r="A14282" s="76"/>
      <c r="B14282" s="104"/>
      <c r="C14282" s="76"/>
      <c r="D14282" s="77"/>
      <c r="E14282" s="12"/>
      <c r="F14282" s="78"/>
      <c r="G14282" s="77"/>
      <c r="H14282" s="79"/>
      <c r="BA14282" s="5" t="str">
        <f t="shared" si="223"/>
        <v/>
      </c>
      <c r="BB14282" s="5" t="str">
        <f>IF(OR($E14282="",$G14282&lt;&gt;"Ativo"),"",IF(COUNTIFS($E$4:$E14282,$E14282,$A$4:$A14282,$A14282,$G$4:$G14282,"Ativo")=1,1,0))</f>
        <v/>
      </c>
      <c r="BC14282" t="str">
        <f>IF(OR($A14282="",$G14282&lt;&gt;"Ativo"),"",IF(COUNTIFS($A$4:$A14282,$A14282,$G$4:$G14282,"Ativo")=1,1,0))</f>
        <v/>
      </c>
    </row>
    <row r="14283" spans="1:55" x14ac:dyDescent="0.3">
      <c r="A14283" s="76"/>
      <c r="B14283" s="104"/>
      <c r="C14283" s="76"/>
      <c r="D14283" s="77"/>
      <c r="E14283" s="12"/>
      <c r="F14283" s="78"/>
      <c r="G14283" s="77"/>
      <c r="H14283" s="79"/>
      <c r="BA14283" s="5" t="str">
        <f t="shared" si="223"/>
        <v/>
      </c>
      <c r="BB14283" s="5" t="str">
        <f>IF(OR($E14283="",$G14283&lt;&gt;"Ativo"),"",IF(COUNTIFS($E$4:$E14283,$E14283,$A$4:$A14283,$A14283,$G$4:$G14283,"Ativo")=1,1,0))</f>
        <v/>
      </c>
      <c r="BC14283" t="str">
        <f>IF(OR($A14283="",$G14283&lt;&gt;"Ativo"),"",IF(COUNTIFS($A$4:$A14283,$A14283,$G$4:$G14283,"Ativo")=1,1,0))</f>
        <v/>
      </c>
    </row>
    <row r="14284" spans="1:55" x14ac:dyDescent="0.3">
      <c r="A14284" s="76"/>
      <c r="B14284" s="104"/>
      <c r="C14284" s="76"/>
      <c r="D14284" s="77"/>
      <c r="E14284" s="12"/>
      <c r="F14284" s="78"/>
      <c r="G14284" s="77"/>
      <c r="H14284" s="79"/>
      <c r="BA14284" s="5" t="str">
        <f t="shared" si="223"/>
        <v/>
      </c>
      <c r="BB14284" s="5" t="str">
        <f>IF(OR($E14284="",$G14284&lt;&gt;"Ativo"),"",IF(COUNTIFS($E$4:$E14284,$E14284,$A$4:$A14284,$A14284,$G$4:$G14284,"Ativo")=1,1,0))</f>
        <v/>
      </c>
      <c r="BC14284" t="str">
        <f>IF(OR($A14284="",$G14284&lt;&gt;"Ativo"),"",IF(COUNTIFS($A$4:$A14284,$A14284,$G$4:$G14284,"Ativo")=1,1,0))</f>
        <v/>
      </c>
    </row>
    <row r="14285" spans="1:55" x14ac:dyDescent="0.3">
      <c r="A14285" s="76"/>
      <c r="B14285" s="104"/>
      <c r="C14285" s="76"/>
      <c r="D14285" s="77"/>
      <c r="E14285" s="12"/>
      <c r="F14285" s="78"/>
      <c r="G14285" s="77"/>
      <c r="H14285" s="79"/>
      <c r="BA14285" s="5" t="str">
        <f t="shared" si="223"/>
        <v/>
      </c>
      <c r="BB14285" s="5" t="str">
        <f>IF(OR($E14285="",$G14285&lt;&gt;"Ativo"),"",IF(COUNTIFS($E$4:$E14285,$E14285,$A$4:$A14285,$A14285,$G$4:$G14285,"Ativo")=1,1,0))</f>
        <v/>
      </c>
      <c r="BC14285" t="str">
        <f>IF(OR($A14285="",$G14285&lt;&gt;"Ativo"),"",IF(COUNTIFS($A$4:$A14285,$A14285,$G$4:$G14285,"Ativo")=1,1,0))</f>
        <v/>
      </c>
    </row>
    <row r="14286" spans="1:55" x14ac:dyDescent="0.3">
      <c r="A14286" s="76"/>
      <c r="B14286" s="104"/>
      <c r="C14286" s="76"/>
      <c r="D14286" s="77"/>
      <c r="E14286" s="12"/>
      <c r="F14286" s="78"/>
      <c r="G14286" s="77"/>
      <c r="H14286" s="79"/>
      <c r="BA14286" s="5" t="str">
        <f t="shared" si="223"/>
        <v/>
      </c>
      <c r="BB14286" s="5" t="str">
        <f>IF(OR($E14286="",$G14286&lt;&gt;"Ativo"),"",IF(COUNTIFS($E$4:$E14286,$E14286,$A$4:$A14286,$A14286,$G$4:$G14286,"Ativo")=1,1,0))</f>
        <v/>
      </c>
      <c r="BC14286" t="str">
        <f>IF(OR($A14286="",$G14286&lt;&gt;"Ativo"),"",IF(COUNTIFS($A$4:$A14286,$A14286,$G$4:$G14286,"Ativo")=1,1,0))</f>
        <v/>
      </c>
    </row>
    <row r="14287" spans="1:55" x14ac:dyDescent="0.3">
      <c r="A14287" s="76"/>
      <c r="B14287" s="104"/>
      <c r="C14287" s="76"/>
      <c r="D14287" s="77"/>
      <c r="E14287" s="12"/>
      <c r="F14287" s="78"/>
      <c r="G14287" s="77"/>
      <c r="H14287" s="79"/>
      <c r="BA14287" s="5" t="str">
        <f t="shared" si="223"/>
        <v/>
      </c>
      <c r="BB14287" s="5" t="str">
        <f>IF(OR($E14287="",$G14287&lt;&gt;"Ativo"),"",IF(COUNTIFS($E$4:$E14287,$E14287,$A$4:$A14287,$A14287,$G$4:$G14287,"Ativo")=1,1,0))</f>
        <v/>
      </c>
      <c r="BC14287" t="str">
        <f>IF(OR($A14287="",$G14287&lt;&gt;"Ativo"),"",IF(COUNTIFS($A$4:$A14287,$A14287,$G$4:$G14287,"Ativo")=1,1,0))</f>
        <v/>
      </c>
    </row>
    <row r="14288" spans="1:55" x14ac:dyDescent="0.3">
      <c r="A14288" s="76"/>
      <c r="B14288" s="104"/>
      <c r="C14288" s="76"/>
      <c r="D14288" s="77"/>
      <c r="E14288" s="12"/>
      <c r="F14288" s="78"/>
      <c r="G14288" s="77"/>
      <c r="H14288" s="79"/>
      <c r="BA14288" s="5" t="str">
        <f t="shared" si="223"/>
        <v/>
      </c>
      <c r="BB14288" s="5" t="str">
        <f>IF(OR($E14288="",$G14288&lt;&gt;"Ativo"),"",IF(COUNTIFS($E$4:$E14288,$E14288,$A$4:$A14288,$A14288,$G$4:$G14288,"Ativo")=1,1,0))</f>
        <v/>
      </c>
      <c r="BC14288" t="str">
        <f>IF(OR($A14288="",$G14288&lt;&gt;"Ativo"),"",IF(COUNTIFS($A$4:$A14288,$A14288,$G$4:$G14288,"Ativo")=1,1,0))</f>
        <v/>
      </c>
    </row>
    <row r="14289" spans="1:55" x14ac:dyDescent="0.3">
      <c r="A14289" s="76"/>
      <c r="B14289" s="104"/>
      <c r="C14289" s="76"/>
      <c r="D14289" s="77"/>
      <c r="E14289" s="12"/>
      <c r="F14289" s="78"/>
      <c r="G14289" s="77"/>
      <c r="H14289" s="79"/>
      <c r="BA14289" s="5" t="str">
        <f t="shared" si="223"/>
        <v/>
      </c>
      <c r="BB14289" s="5" t="str">
        <f>IF(OR($E14289="",$G14289&lt;&gt;"Ativo"),"",IF(COUNTIFS($E$4:$E14289,$E14289,$A$4:$A14289,$A14289,$G$4:$G14289,"Ativo")=1,1,0))</f>
        <v/>
      </c>
      <c r="BC14289" t="str">
        <f>IF(OR($A14289="",$G14289&lt;&gt;"Ativo"),"",IF(COUNTIFS($A$4:$A14289,$A14289,$G$4:$G14289,"Ativo")=1,1,0))</f>
        <v/>
      </c>
    </row>
    <row r="14290" spans="1:55" x14ac:dyDescent="0.3">
      <c r="A14290" s="76"/>
      <c r="B14290" s="104"/>
      <c r="C14290" s="76"/>
      <c r="D14290" s="77"/>
      <c r="E14290" s="12"/>
      <c r="F14290" s="78"/>
      <c r="G14290" s="77"/>
      <c r="H14290" s="79"/>
      <c r="BA14290" s="5" t="str">
        <f t="shared" si="223"/>
        <v/>
      </c>
      <c r="BB14290" s="5" t="str">
        <f>IF(OR($E14290="",$G14290&lt;&gt;"Ativo"),"",IF(COUNTIFS($E$4:$E14290,$E14290,$A$4:$A14290,$A14290,$G$4:$G14290,"Ativo")=1,1,0))</f>
        <v/>
      </c>
      <c r="BC14290" t="str">
        <f>IF(OR($A14290="",$G14290&lt;&gt;"Ativo"),"",IF(COUNTIFS($A$4:$A14290,$A14290,$G$4:$G14290,"Ativo")=1,1,0))</f>
        <v/>
      </c>
    </row>
    <row r="14291" spans="1:55" x14ac:dyDescent="0.3">
      <c r="A14291" s="76"/>
      <c r="B14291" s="104"/>
      <c r="C14291" s="76"/>
      <c r="D14291" s="77"/>
      <c r="E14291" s="12"/>
      <c r="F14291" s="78"/>
      <c r="G14291" s="77"/>
      <c r="H14291" s="79"/>
      <c r="BA14291" s="5" t="str">
        <f t="shared" si="223"/>
        <v/>
      </c>
      <c r="BB14291" s="5" t="str">
        <f>IF(OR($E14291="",$G14291&lt;&gt;"Ativo"),"",IF(COUNTIFS($E$4:$E14291,$E14291,$A$4:$A14291,$A14291,$G$4:$G14291,"Ativo")=1,1,0))</f>
        <v/>
      </c>
      <c r="BC14291" t="str">
        <f>IF(OR($A14291="",$G14291&lt;&gt;"Ativo"),"",IF(COUNTIFS($A$4:$A14291,$A14291,$G$4:$G14291,"Ativo")=1,1,0))</f>
        <v/>
      </c>
    </row>
    <row r="14292" spans="1:55" x14ac:dyDescent="0.3">
      <c r="A14292" s="76"/>
      <c r="B14292" s="104"/>
      <c r="C14292" s="76"/>
      <c r="D14292" s="77"/>
      <c r="E14292" s="12"/>
      <c r="F14292" s="78"/>
      <c r="G14292" s="77"/>
      <c r="H14292" s="79"/>
      <c r="BA14292" s="5" t="str">
        <f t="shared" si="223"/>
        <v/>
      </c>
      <c r="BB14292" s="5" t="str">
        <f>IF(OR($E14292="",$G14292&lt;&gt;"Ativo"),"",IF(COUNTIFS($E$4:$E14292,$E14292,$A$4:$A14292,$A14292,$G$4:$G14292,"Ativo")=1,1,0))</f>
        <v/>
      </c>
      <c r="BC14292" t="str">
        <f>IF(OR($A14292="",$G14292&lt;&gt;"Ativo"),"",IF(COUNTIFS($A$4:$A14292,$A14292,$G$4:$G14292,"Ativo")=1,1,0))</f>
        <v/>
      </c>
    </row>
    <row r="14293" spans="1:55" x14ac:dyDescent="0.3">
      <c r="A14293" s="76"/>
      <c r="B14293" s="104"/>
      <c r="C14293" s="76"/>
      <c r="D14293" s="77"/>
      <c r="E14293" s="12"/>
      <c r="F14293" s="78"/>
      <c r="G14293" s="77"/>
      <c r="H14293" s="79"/>
      <c r="BA14293" s="5" t="str">
        <f t="shared" si="223"/>
        <v/>
      </c>
      <c r="BB14293" s="5" t="str">
        <f>IF(OR($E14293="",$G14293&lt;&gt;"Ativo"),"",IF(COUNTIFS($E$4:$E14293,$E14293,$A$4:$A14293,$A14293,$G$4:$G14293,"Ativo")=1,1,0))</f>
        <v/>
      </c>
      <c r="BC14293" t="str">
        <f>IF(OR($A14293="",$G14293&lt;&gt;"Ativo"),"",IF(COUNTIFS($A$4:$A14293,$A14293,$G$4:$G14293,"Ativo")=1,1,0))</f>
        <v/>
      </c>
    </row>
    <row r="14294" spans="1:55" x14ac:dyDescent="0.3">
      <c r="A14294" s="76"/>
      <c r="B14294" s="104"/>
      <c r="C14294" s="76"/>
      <c r="D14294" s="77"/>
      <c r="E14294" s="12"/>
      <c r="F14294" s="78"/>
      <c r="G14294" s="77"/>
      <c r="H14294" s="79"/>
      <c r="BA14294" s="5" t="str">
        <f t="shared" si="223"/>
        <v/>
      </c>
      <c r="BB14294" s="5" t="str">
        <f>IF(OR($E14294="",$G14294&lt;&gt;"Ativo"),"",IF(COUNTIFS($E$4:$E14294,$E14294,$A$4:$A14294,$A14294,$G$4:$G14294,"Ativo")=1,1,0))</f>
        <v/>
      </c>
      <c r="BC14294" t="str">
        <f>IF(OR($A14294="",$G14294&lt;&gt;"Ativo"),"",IF(COUNTIFS($A$4:$A14294,$A14294,$G$4:$G14294,"Ativo")=1,1,0))</f>
        <v/>
      </c>
    </row>
    <row r="14295" spans="1:55" x14ac:dyDescent="0.3">
      <c r="A14295" s="76"/>
      <c r="B14295" s="104"/>
      <c r="C14295" s="76"/>
      <c r="D14295" s="77"/>
      <c r="E14295" s="12"/>
      <c r="F14295" s="78"/>
      <c r="G14295" s="77"/>
      <c r="H14295" s="79"/>
      <c r="BA14295" s="5" t="str">
        <f t="shared" si="223"/>
        <v/>
      </c>
      <c r="BB14295" s="5" t="str">
        <f>IF(OR($E14295="",$G14295&lt;&gt;"Ativo"),"",IF(COUNTIFS($E$4:$E14295,$E14295,$A$4:$A14295,$A14295,$G$4:$G14295,"Ativo")=1,1,0))</f>
        <v/>
      </c>
      <c r="BC14295" t="str">
        <f>IF(OR($A14295="",$G14295&lt;&gt;"Ativo"),"",IF(COUNTIFS($A$4:$A14295,$A14295,$G$4:$G14295,"Ativo")=1,1,0))</f>
        <v/>
      </c>
    </row>
    <row r="14296" spans="1:55" x14ac:dyDescent="0.3">
      <c r="A14296" s="76"/>
      <c r="B14296" s="104"/>
      <c r="C14296" s="76"/>
      <c r="D14296" s="77"/>
      <c r="E14296" s="12"/>
      <c r="F14296" s="78"/>
      <c r="G14296" s="77"/>
      <c r="H14296" s="79"/>
      <c r="BA14296" s="5" t="str">
        <f t="shared" si="223"/>
        <v/>
      </c>
      <c r="BB14296" s="5" t="str">
        <f>IF(OR($E14296="",$G14296&lt;&gt;"Ativo"),"",IF(COUNTIFS($E$4:$E14296,$E14296,$A$4:$A14296,$A14296,$G$4:$G14296,"Ativo")=1,1,0))</f>
        <v/>
      </c>
      <c r="BC14296" t="str">
        <f>IF(OR($A14296="",$G14296&lt;&gt;"Ativo"),"",IF(COUNTIFS($A$4:$A14296,$A14296,$G$4:$G14296,"Ativo")=1,1,0))</f>
        <v/>
      </c>
    </row>
    <row r="14297" spans="1:55" x14ac:dyDescent="0.3">
      <c r="A14297" s="76"/>
      <c r="B14297" s="104"/>
      <c r="C14297" s="76"/>
      <c r="D14297" s="77"/>
      <c r="E14297" s="12"/>
      <c r="F14297" s="78"/>
      <c r="G14297" s="77"/>
      <c r="H14297" s="79"/>
      <c r="BA14297" s="5" t="str">
        <f t="shared" si="223"/>
        <v/>
      </c>
      <c r="BB14297" s="5" t="str">
        <f>IF(OR($E14297="",$G14297&lt;&gt;"Ativo"),"",IF(COUNTIFS($E$4:$E14297,$E14297,$A$4:$A14297,$A14297,$G$4:$G14297,"Ativo")=1,1,0))</f>
        <v/>
      </c>
      <c r="BC14297" t="str">
        <f>IF(OR($A14297="",$G14297&lt;&gt;"Ativo"),"",IF(COUNTIFS($A$4:$A14297,$A14297,$G$4:$G14297,"Ativo")=1,1,0))</f>
        <v/>
      </c>
    </row>
    <row r="14298" spans="1:55" x14ac:dyDescent="0.3">
      <c r="A14298" s="76"/>
      <c r="B14298" s="104"/>
      <c r="C14298" s="76"/>
      <c r="D14298" s="77"/>
      <c r="E14298" s="12"/>
      <c r="F14298" s="78"/>
      <c r="G14298" s="77"/>
      <c r="H14298" s="79"/>
      <c r="BA14298" s="5" t="str">
        <f t="shared" si="223"/>
        <v/>
      </c>
      <c r="BB14298" s="5" t="str">
        <f>IF(OR($E14298="",$G14298&lt;&gt;"Ativo"),"",IF(COUNTIFS($E$4:$E14298,$E14298,$A$4:$A14298,$A14298,$G$4:$G14298,"Ativo")=1,1,0))</f>
        <v/>
      </c>
      <c r="BC14298" t="str">
        <f>IF(OR($A14298="",$G14298&lt;&gt;"Ativo"),"",IF(COUNTIFS($A$4:$A14298,$A14298,$G$4:$G14298,"Ativo")=1,1,0))</f>
        <v/>
      </c>
    </row>
    <row r="14299" spans="1:55" x14ac:dyDescent="0.3">
      <c r="A14299" s="76"/>
      <c r="B14299" s="104"/>
      <c r="C14299" s="76"/>
      <c r="D14299" s="77"/>
      <c r="E14299" s="12"/>
      <c r="F14299" s="78"/>
      <c r="G14299" s="77"/>
      <c r="H14299" s="79"/>
      <c r="BA14299" s="5" t="str">
        <f t="shared" si="223"/>
        <v/>
      </c>
      <c r="BB14299" s="5" t="str">
        <f>IF(OR($E14299="",$G14299&lt;&gt;"Ativo"),"",IF(COUNTIFS($E$4:$E14299,$E14299,$A$4:$A14299,$A14299,$G$4:$G14299,"Ativo")=1,1,0))</f>
        <v/>
      </c>
      <c r="BC14299" t="str">
        <f>IF(OR($A14299="",$G14299&lt;&gt;"Ativo"),"",IF(COUNTIFS($A$4:$A14299,$A14299,$G$4:$G14299,"Ativo")=1,1,0))</f>
        <v/>
      </c>
    </row>
    <row r="14300" spans="1:55" x14ac:dyDescent="0.3">
      <c r="A14300" s="76"/>
      <c r="B14300" s="104"/>
      <c r="C14300" s="76"/>
      <c r="D14300" s="77"/>
      <c r="E14300" s="12"/>
      <c r="F14300" s="78"/>
      <c r="G14300" s="77"/>
      <c r="H14300" s="79"/>
      <c r="BA14300" s="5" t="str">
        <f t="shared" si="223"/>
        <v/>
      </c>
      <c r="BB14300" s="5" t="str">
        <f>IF(OR($E14300="",$G14300&lt;&gt;"Ativo"),"",IF(COUNTIFS($E$4:$E14300,$E14300,$A$4:$A14300,$A14300,$G$4:$G14300,"Ativo")=1,1,0))</f>
        <v/>
      </c>
      <c r="BC14300" t="str">
        <f>IF(OR($A14300="",$G14300&lt;&gt;"Ativo"),"",IF(COUNTIFS($A$4:$A14300,$A14300,$G$4:$G14300,"Ativo")=1,1,0))</f>
        <v/>
      </c>
    </row>
    <row r="14301" spans="1:55" x14ac:dyDescent="0.3">
      <c r="A14301" s="76"/>
      <c r="B14301" s="104"/>
      <c r="C14301" s="76"/>
      <c r="D14301" s="77"/>
      <c r="E14301" s="12"/>
      <c r="F14301" s="78"/>
      <c r="G14301" s="77"/>
      <c r="H14301" s="79"/>
      <c r="BA14301" s="5" t="str">
        <f t="shared" si="223"/>
        <v/>
      </c>
      <c r="BB14301" s="5" t="str">
        <f>IF(OR($E14301="",$G14301&lt;&gt;"Ativo"),"",IF(COUNTIFS($E$4:$E14301,$E14301,$A$4:$A14301,$A14301,$G$4:$G14301,"Ativo")=1,1,0))</f>
        <v/>
      </c>
      <c r="BC14301" t="str">
        <f>IF(OR($A14301="",$G14301&lt;&gt;"Ativo"),"",IF(COUNTIFS($A$4:$A14301,$A14301,$G$4:$G14301,"Ativo")=1,1,0))</f>
        <v/>
      </c>
    </row>
    <row r="14302" spans="1:55" x14ac:dyDescent="0.3">
      <c r="A14302" s="76"/>
      <c r="B14302" s="104"/>
      <c r="C14302" s="76"/>
      <c r="D14302" s="77"/>
      <c r="E14302" s="12"/>
      <c r="F14302" s="78"/>
      <c r="G14302" s="77"/>
      <c r="H14302" s="79"/>
      <c r="BA14302" s="5" t="str">
        <f t="shared" si="223"/>
        <v/>
      </c>
      <c r="BB14302" s="5" t="str">
        <f>IF(OR($E14302="",$G14302&lt;&gt;"Ativo"),"",IF(COUNTIFS($E$4:$E14302,$E14302,$A$4:$A14302,$A14302,$G$4:$G14302,"Ativo")=1,1,0))</f>
        <v/>
      </c>
      <c r="BC14302" t="str">
        <f>IF(OR($A14302="",$G14302&lt;&gt;"Ativo"),"",IF(COUNTIFS($A$4:$A14302,$A14302,$G$4:$G14302,"Ativo")=1,1,0))</f>
        <v/>
      </c>
    </row>
    <row r="14303" spans="1:55" x14ac:dyDescent="0.3">
      <c r="A14303" s="76"/>
      <c r="B14303" s="104"/>
      <c r="C14303" s="76"/>
      <c r="D14303" s="77"/>
      <c r="E14303" s="12"/>
      <c r="F14303" s="78"/>
      <c r="G14303" s="77"/>
      <c r="H14303" s="79"/>
      <c r="BA14303" s="5" t="str">
        <f t="shared" si="223"/>
        <v/>
      </c>
      <c r="BB14303" s="5" t="str">
        <f>IF(OR($E14303="",$G14303&lt;&gt;"Ativo"),"",IF(COUNTIFS($E$4:$E14303,$E14303,$A$4:$A14303,$A14303,$G$4:$G14303,"Ativo")=1,1,0))</f>
        <v/>
      </c>
      <c r="BC14303" t="str">
        <f>IF(OR($A14303="",$G14303&lt;&gt;"Ativo"),"",IF(COUNTIFS($A$4:$A14303,$A14303,$G$4:$G14303,"Ativo")=1,1,0))</f>
        <v/>
      </c>
    </row>
    <row r="14304" spans="1:55" x14ac:dyDescent="0.3">
      <c r="A14304" s="76"/>
      <c r="B14304" s="104"/>
      <c r="C14304" s="76"/>
      <c r="D14304" s="77"/>
      <c r="E14304" s="12"/>
      <c r="F14304" s="78"/>
      <c r="G14304" s="77"/>
      <c r="H14304" s="79"/>
      <c r="BA14304" s="5" t="str">
        <f t="shared" si="223"/>
        <v/>
      </c>
      <c r="BB14304" s="5" t="str">
        <f>IF(OR($E14304="",$G14304&lt;&gt;"Ativo"),"",IF(COUNTIFS($E$4:$E14304,$E14304,$A$4:$A14304,$A14304,$G$4:$G14304,"Ativo")=1,1,0))</f>
        <v/>
      </c>
      <c r="BC14304" t="str">
        <f>IF(OR($A14304="",$G14304&lt;&gt;"Ativo"),"",IF(COUNTIFS($A$4:$A14304,$A14304,$G$4:$G14304,"Ativo")=1,1,0))</f>
        <v/>
      </c>
    </row>
    <row r="14305" spans="1:55" x14ac:dyDescent="0.3">
      <c r="A14305" s="76"/>
      <c r="B14305" s="104"/>
      <c r="C14305" s="76"/>
      <c r="D14305" s="77"/>
      <c r="E14305" s="12"/>
      <c r="F14305" s="78"/>
      <c r="G14305" s="77"/>
      <c r="H14305" s="79"/>
      <c r="BA14305" s="5" t="str">
        <f t="shared" si="223"/>
        <v/>
      </c>
      <c r="BB14305" s="5" t="str">
        <f>IF(OR($E14305="",$G14305&lt;&gt;"Ativo"),"",IF(COUNTIFS($E$4:$E14305,$E14305,$A$4:$A14305,$A14305,$G$4:$G14305,"Ativo")=1,1,0))</f>
        <v/>
      </c>
      <c r="BC14305" t="str">
        <f>IF(OR($A14305="",$G14305&lt;&gt;"Ativo"),"",IF(COUNTIFS($A$4:$A14305,$A14305,$G$4:$G14305,"Ativo")=1,1,0))</f>
        <v/>
      </c>
    </row>
    <row r="14306" spans="1:55" x14ac:dyDescent="0.3">
      <c r="A14306" s="76"/>
      <c r="B14306" s="104"/>
      <c r="C14306" s="76"/>
      <c r="D14306" s="77"/>
      <c r="E14306" s="12"/>
      <c r="F14306" s="78"/>
      <c r="G14306" s="77"/>
      <c r="H14306" s="79"/>
      <c r="BA14306" s="5" t="str">
        <f t="shared" si="223"/>
        <v/>
      </c>
      <c r="BB14306" s="5" t="str">
        <f>IF(OR($E14306="",$G14306&lt;&gt;"Ativo"),"",IF(COUNTIFS($E$4:$E14306,$E14306,$A$4:$A14306,$A14306,$G$4:$G14306,"Ativo")=1,1,0))</f>
        <v/>
      </c>
      <c r="BC14306" t="str">
        <f>IF(OR($A14306="",$G14306&lt;&gt;"Ativo"),"",IF(COUNTIFS($A$4:$A14306,$A14306,$G$4:$G14306,"Ativo")=1,1,0))</f>
        <v/>
      </c>
    </row>
    <row r="14307" spans="1:55" x14ac:dyDescent="0.3">
      <c r="A14307" s="76"/>
      <c r="B14307" s="104"/>
      <c r="C14307" s="76"/>
      <c r="D14307" s="77"/>
      <c r="E14307" s="12"/>
      <c r="F14307" s="78"/>
      <c r="G14307" s="77"/>
      <c r="H14307" s="79"/>
      <c r="BA14307" s="5" t="str">
        <f t="shared" si="223"/>
        <v/>
      </c>
      <c r="BB14307" s="5" t="str">
        <f>IF(OR($E14307="",$G14307&lt;&gt;"Ativo"),"",IF(COUNTIFS($E$4:$E14307,$E14307,$A$4:$A14307,$A14307,$G$4:$G14307,"Ativo")=1,1,0))</f>
        <v/>
      </c>
      <c r="BC14307" t="str">
        <f>IF(OR($A14307="",$G14307&lt;&gt;"Ativo"),"",IF(COUNTIFS($A$4:$A14307,$A14307,$G$4:$G14307,"Ativo")=1,1,0))</f>
        <v/>
      </c>
    </row>
    <row r="14308" spans="1:55" x14ac:dyDescent="0.3">
      <c r="A14308" s="76"/>
      <c r="B14308" s="104"/>
      <c r="C14308" s="76"/>
      <c r="D14308" s="77"/>
      <c r="E14308" s="12"/>
      <c r="F14308" s="78"/>
      <c r="G14308" s="77"/>
      <c r="H14308" s="79"/>
      <c r="BA14308" s="5" t="str">
        <f t="shared" si="223"/>
        <v/>
      </c>
      <c r="BB14308" s="5" t="str">
        <f>IF(OR($E14308="",$G14308&lt;&gt;"Ativo"),"",IF(COUNTIFS($E$4:$E14308,$E14308,$A$4:$A14308,$A14308,$G$4:$G14308,"Ativo")=1,1,0))</f>
        <v/>
      </c>
      <c r="BC14308" t="str">
        <f>IF(OR($A14308="",$G14308&lt;&gt;"Ativo"),"",IF(COUNTIFS($A$4:$A14308,$A14308,$G$4:$G14308,"Ativo")=1,1,0))</f>
        <v/>
      </c>
    </row>
    <row r="14309" spans="1:55" x14ac:dyDescent="0.3">
      <c r="A14309" s="76"/>
      <c r="B14309" s="104"/>
      <c r="C14309" s="76"/>
      <c r="D14309" s="77"/>
      <c r="E14309" s="12"/>
      <c r="F14309" s="78"/>
      <c r="G14309" s="77"/>
      <c r="H14309" s="79"/>
      <c r="BA14309" s="5" t="str">
        <f t="shared" si="223"/>
        <v/>
      </c>
      <c r="BB14309" s="5" t="str">
        <f>IF(OR($E14309="",$G14309&lt;&gt;"Ativo"),"",IF(COUNTIFS($E$4:$E14309,$E14309,$A$4:$A14309,$A14309,$G$4:$G14309,"Ativo")=1,1,0))</f>
        <v/>
      </c>
      <c r="BC14309" t="str">
        <f>IF(OR($A14309="",$G14309&lt;&gt;"Ativo"),"",IF(COUNTIFS($A$4:$A14309,$A14309,$G$4:$G14309,"Ativo")=1,1,0))</f>
        <v/>
      </c>
    </row>
    <row r="14310" spans="1:55" x14ac:dyDescent="0.3">
      <c r="A14310" s="76"/>
      <c r="B14310" s="104"/>
      <c r="C14310" s="76"/>
      <c r="D14310" s="77"/>
      <c r="E14310" s="12"/>
      <c r="F14310" s="78"/>
      <c r="G14310" s="77"/>
      <c r="H14310" s="79"/>
      <c r="BA14310" s="5" t="str">
        <f t="shared" si="223"/>
        <v/>
      </c>
      <c r="BB14310" s="5" t="str">
        <f>IF(OR($E14310="",$G14310&lt;&gt;"Ativo"),"",IF(COUNTIFS($E$4:$E14310,$E14310,$A$4:$A14310,$A14310,$G$4:$G14310,"Ativo")=1,1,0))</f>
        <v/>
      </c>
      <c r="BC14310" t="str">
        <f>IF(OR($A14310="",$G14310&lt;&gt;"Ativo"),"",IF(COUNTIFS($A$4:$A14310,$A14310,$G$4:$G14310,"Ativo")=1,1,0))</f>
        <v/>
      </c>
    </row>
    <row r="14311" spans="1:55" x14ac:dyDescent="0.3">
      <c r="A14311" s="76"/>
      <c r="B14311" s="104"/>
      <c r="C14311" s="76"/>
      <c r="D14311" s="77"/>
      <c r="E14311" s="12"/>
      <c r="F14311" s="78"/>
      <c r="G14311" s="77"/>
      <c r="H14311" s="79"/>
      <c r="BA14311" s="5" t="str">
        <f t="shared" si="223"/>
        <v/>
      </c>
      <c r="BB14311" s="5" t="str">
        <f>IF(OR($E14311="",$G14311&lt;&gt;"Ativo"),"",IF(COUNTIFS($E$4:$E14311,$E14311,$A$4:$A14311,$A14311,$G$4:$G14311,"Ativo")=1,1,0))</f>
        <v/>
      </c>
      <c r="BC14311" t="str">
        <f>IF(OR($A14311="",$G14311&lt;&gt;"Ativo"),"",IF(COUNTIFS($A$4:$A14311,$A14311,$G$4:$G14311,"Ativo")=1,1,0))</f>
        <v/>
      </c>
    </row>
    <row r="14312" spans="1:55" x14ac:dyDescent="0.3">
      <c r="A14312" s="76"/>
      <c r="B14312" s="104"/>
      <c r="C14312" s="76"/>
      <c r="D14312" s="77"/>
      <c r="E14312" s="12"/>
      <c r="F14312" s="78"/>
      <c r="G14312" s="77"/>
      <c r="H14312" s="79"/>
      <c r="BA14312" s="5" t="str">
        <f t="shared" si="223"/>
        <v/>
      </c>
      <c r="BB14312" s="5" t="str">
        <f>IF(OR($E14312="",$G14312&lt;&gt;"Ativo"),"",IF(COUNTIFS($E$4:$E14312,$E14312,$A$4:$A14312,$A14312,$G$4:$G14312,"Ativo")=1,1,0))</f>
        <v/>
      </c>
      <c r="BC14312" t="str">
        <f>IF(OR($A14312="",$G14312&lt;&gt;"Ativo"),"",IF(COUNTIFS($A$4:$A14312,$A14312,$G$4:$G14312,"Ativo")=1,1,0))</f>
        <v/>
      </c>
    </row>
    <row r="14313" spans="1:55" x14ac:dyDescent="0.3">
      <c r="A14313" s="76"/>
      <c r="B14313" s="104"/>
      <c r="C14313" s="76"/>
      <c r="D14313" s="77"/>
      <c r="E14313" s="12"/>
      <c r="F14313" s="78"/>
      <c r="G14313" s="77"/>
      <c r="H14313" s="79"/>
      <c r="BA14313" s="5" t="str">
        <f t="shared" si="223"/>
        <v/>
      </c>
      <c r="BB14313" s="5" t="str">
        <f>IF(OR($E14313="",$G14313&lt;&gt;"Ativo"),"",IF(COUNTIFS($E$4:$E14313,$E14313,$A$4:$A14313,$A14313,$G$4:$G14313,"Ativo")=1,1,0))</f>
        <v/>
      </c>
      <c r="BC14313" t="str">
        <f>IF(OR($A14313="",$G14313&lt;&gt;"Ativo"),"",IF(COUNTIFS($A$4:$A14313,$A14313,$G$4:$G14313,"Ativo")=1,1,0))</f>
        <v/>
      </c>
    </row>
    <row r="14314" spans="1:55" x14ac:dyDescent="0.3">
      <c r="A14314" s="76"/>
      <c r="B14314" s="104"/>
      <c r="C14314" s="76"/>
      <c r="D14314" s="77"/>
      <c r="E14314" s="12"/>
      <c r="F14314" s="78"/>
      <c r="G14314" s="77"/>
      <c r="H14314" s="79"/>
      <c r="BA14314" s="5" t="str">
        <f t="shared" si="223"/>
        <v/>
      </c>
      <c r="BB14314" s="5" t="str">
        <f>IF(OR($E14314="",$G14314&lt;&gt;"Ativo"),"",IF(COUNTIFS($E$4:$E14314,$E14314,$A$4:$A14314,$A14314,$G$4:$G14314,"Ativo")=1,1,0))</f>
        <v/>
      </c>
      <c r="BC14314" t="str">
        <f>IF(OR($A14314="",$G14314&lt;&gt;"Ativo"),"",IF(COUNTIFS($A$4:$A14314,$A14314,$G$4:$G14314,"Ativo")=1,1,0))</f>
        <v/>
      </c>
    </row>
    <row r="14315" spans="1:55" x14ac:dyDescent="0.3">
      <c r="A14315" s="76"/>
      <c r="B14315" s="104"/>
      <c r="C14315" s="76"/>
      <c r="D14315" s="77"/>
      <c r="E14315" s="12"/>
      <c r="F14315" s="78"/>
      <c r="G14315" s="77"/>
      <c r="H14315" s="79"/>
      <c r="BA14315" s="5" t="str">
        <f t="shared" si="223"/>
        <v/>
      </c>
      <c r="BB14315" s="5" t="str">
        <f>IF(OR($E14315="",$G14315&lt;&gt;"Ativo"),"",IF(COUNTIFS($E$4:$E14315,$E14315,$A$4:$A14315,$A14315,$G$4:$G14315,"Ativo")=1,1,0))</f>
        <v/>
      </c>
      <c r="BC14315" t="str">
        <f>IF(OR($A14315="",$G14315&lt;&gt;"Ativo"),"",IF(COUNTIFS($A$4:$A14315,$A14315,$G$4:$G14315,"Ativo")=1,1,0))</f>
        <v/>
      </c>
    </row>
    <row r="14316" spans="1:55" x14ac:dyDescent="0.3">
      <c r="A14316" s="76"/>
      <c r="B14316" s="104"/>
      <c r="C14316" s="76"/>
      <c r="D14316" s="77"/>
      <c r="E14316" s="12"/>
      <c r="F14316" s="78"/>
      <c r="G14316" s="77"/>
      <c r="H14316" s="79"/>
      <c r="BA14316" s="5" t="str">
        <f t="shared" si="223"/>
        <v/>
      </c>
      <c r="BB14316" s="5" t="str">
        <f>IF(OR($E14316="",$G14316&lt;&gt;"Ativo"),"",IF(COUNTIFS($E$4:$E14316,$E14316,$A$4:$A14316,$A14316,$G$4:$G14316,"Ativo")=1,1,0))</f>
        <v/>
      </c>
      <c r="BC14316" t="str">
        <f>IF(OR($A14316="",$G14316&lt;&gt;"Ativo"),"",IF(COUNTIFS($A$4:$A14316,$A14316,$G$4:$G14316,"Ativo")=1,1,0))</f>
        <v/>
      </c>
    </row>
    <row r="14317" spans="1:55" x14ac:dyDescent="0.3">
      <c r="A14317" s="76"/>
      <c r="B14317" s="104"/>
      <c r="C14317" s="76"/>
      <c r="D14317" s="77"/>
      <c r="E14317" s="12"/>
      <c r="F14317" s="78"/>
      <c r="G14317" s="77"/>
      <c r="H14317" s="79"/>
      <c r="BA14317" s="5" t="str">
        <f t="shared" si="223"/>
        <v/>
      </c>
      <c r="BB14317" s="5" t="str">
        <f>IF(OR($E14317="",$G14317&lt;&gt;"Ativo"),"",IF(COUNTIFS($E$4:$E14317,$E14317,$A$4:$A14317,$A14317,$G$4:$G14317,"Ativo")=1,1,0))</f>
        <v/>
      </c>
      <c r="BC14317" t="str">
        <f>IF(OR($A14317="",$G14317&lt;&gt;"Ativo"),"",IF(COUNTIFS($A$4:$A14317,$A14317,$G$4:$G14317,"Ativo")=1,1,0))</f>
        <v/>
      </c>
    </row>
    <row r="14318" spans="1:55" x14ac:dyDescent="0.3">
      <c r="A14318" s="76"/>
      <c r="B14318" s="104"/>
      <c r="C14318" s="76"/>
      <c r="D14318" s="77"/>
      <c r="E14318" s="12"/>
      <c r="F14318" s="78"/>
      <c r="G14318" s="77"/>
      <c r="H14318" s="79"/>
      <c r="BA14318" s="5" t="str">
        <f t="shared" si="223"/>
        <v/>
      </c>
      <c r="BB14318" s="5" t="str">
        <f>IF(OR($E14318="",$G14318&lt;&gt;"Ativo"),"",IF(COUNTIFS($E$4:$E14318,$E14318,$A$4:$A14318,$A14318,$G$4:$G14318,"Ativo")=1,1,0))</f>
        <v/>
      </c>
      <c r="BC14318" t="str">
        <f>IF(OR($A14318="",$G14318&lt;&gt;"Ativo"),"",IF(COUNTIFS($A$4:$A14318,$A14318,$G$4:$G14318,"Ativo")=1,1,0))</f>
        <v/>
      </c>
    </row>
    <row r="14319" spans="1:55" x14ac:dyDescent="0.3">
      <c r="A14319" s="76"/>
      <c r="B14319" s="104"/>
      <c r="C14319" s="76"/>
      <c r="D14319" s="77"/>
      <c r="E14319" s="12"/>
      <c r="F14319" s="78"/>
      <c r="G14319" s="77"/>
      <c r="H14319" s="79"/>
      <c r="BA14319" s="5" t="str">
        <f t="shared" si="223"/>
        <v/>
      </c>
      <c r="BB14319" s="5" t="str">
        <f>IF(OR($E14319="",$G14319&lt;&gt;"Ativo"),"",IF(COUNTIFS($E$4:$E14319,$E14319,$A$4:$A14319,$A14319,$G$4:$G14319,"Ativo")=1,1,0))</f>
        <v/>
      </c>
      <c r="BC14319" t="str">
        <f>IF(OR($A14319="",$G14319&lt;&gt;"Ativo"),"",IF(COUNTIFS($A$4:$A14319,$A14319,$G$4:$G14319,"Ativo")=1,1,0))</f>
        <v/>
      </c>
    </row>
    <row r="14320" spans="1:55" x14ac:dyDescent="0.3">
      <c r="A14320" s="76"/>
      <c r="B14320" s="104"/>
      <c r="C14320" s="76"/>
      <c r="D14320" s="77"/>
      <c r="E14320" s="12"/>
      <c r="F14320" s="78"/>
      <c r="G14320" s="77"/>
      <c r="H14320" s="79"/>
      <c r="BA14320" s="5" t="str">
        <f t="shared" si="223"/>
        <v/>
      </c>
      <c r="BB14320" s="5" t="str">
        <f>IF(OR($E14320="",$G14320&lt;&gt;"Ativo"),"",IF(COUNTIFS($E$4:$E14320,$E14320,$A$4:$A14320,$A14320,$G$4:$G14320,"Ativo")=1,1,0))</f>
        <v/>
      </c>
      <c r="BC14320" t="str">
        <f>IF(OR($A14320="",$G14320&lt;&gt;"Ativo"),"",IF(COUNTIFS($A$4:$A14320,$A14320,$G$4:$G14320,"Ativo")=1,1,0))</f>
        <v/>
      </c>
    </row>
    <row r="14321" spans="1:55" x14ac:dyDescent="0.3">
      <c r="A14321" s="76"/>
      <c r="B14321" s="104"/>
      <c r="C14321" s="76"/>
      <c r="D14321" s="77"/>
      <c r="E14321" s="12"/>
      <c r="F14321" s="78"/>
      <c r="G14321" s="77"/>
      <c r="H14321" s="79"/>
      <c r="BA14321" s="5" t="str">
        <f t="shared" si="223"/>
        <v/>
      </c>
      <c r="BB14321" s="5" t="str">
        <f>IF(OR($E14321="",$G14321&lt;&gt;"Ativo"),"",IF(COUNTIFS($E$4:$E14321,$E14321,$A$4:$A14321,$A14321,$G$4:$G14321,"Ativo")=1,1,0))</f>
        <v/>
      </c>
      <c r="BC14321" t="str">
        <f>IF(OR($A14321="",$G14321&lt;&gt;"Ativo"),"",IF(COUNTIFS($A$4:$A14321,$A14321,$G$4:$G14321,"Ativo")=1,1,0))</f>
        <v/>
      </c>
    </row>
    <row r="14322" spans="1:55" x14ac:dyDescent="0.3">
      <c r="A14322" s="76"/>
      <c r="B14322" s="104"/>
      <c r="C14322" s="76"/>
      <c r="D14322" s="77"/>
      <c r="E14322" s="12"/>
      <c r="F14322" s="78"/>
      <c r="G14322" s="77"/>
      <c r="H14322" s="79"/>
      <c r="BA14322" s="5" t="str">
        <f t="shared" si="223"/>
        <v/>
      </c>
      <c r="BB14322" s="5" t="str">
        <f>IF(OR($E14322="",$G14322&lt;&gt;"Ativo"),"",IF(COUNTIFS($E$4:$E14322,$E14322,$A$4:$A14322,$A14322,$G$4:$G14322,"Ativo")=1,1,0))</f>
        <v/>
      </c>
      <c r="BC14322" t="str">
        <f>IF(OR($A14322="",$G14322&lt;&gt;"Ativo"),"",IF(COUNTIFS($A$4:$A14322,$A14322,$G$4:$G14322,"Ativo")=1,1,0))</f>
        <v/>
      </c>
    </row>
    <row r="14323" spans="1:55" x14ac:dyDescent="0.3">
      <c r="A14323" s="76"/>
      <c r="B14323" s="104"/>
      <c r="C14323" s="76"/>
      <c r="D14323" s="77"/>
      <c r="E14323" s="12"/>
      <c r="F14323" s="78"/>
      <c r="G14323" s="77"/>
      <c r="H14323" s="79"/>
      <c r="BA14323" s="5" t="str">
        <f t="shared" si="223"/>
        <v/>
      </c>
      <c r="BB14323" s="5" t="str">
        <f>IF(OR($E14323="",$G14323&lt;&gt;"Ativo"),"",IF(COUNTIFS($E$4:$E14323,$E14323,$A$4:$A14323,$A14323,$G$4:$G14323,"Ativo")=1,1,0))</f>
        <v/>
      </c>
      <c r="BC14323" t="str">
        <f>IF(OR($A14323="",$G14323&lt;&gt;"Ativo"),"",IF(COUNTIFS($A$4:$A14323,$A14323,$G$4:$G14323,"Ativo")=1,1,0))</f>
        <v/>
      </c>
    </row>
    <row r="14324" spans="1:55" x14ac:dyDescent="0.3">
      <c r="A14324" s="76"/>
      <c r="B14324" s="104"/>
      <c r="C14324" s="76"/>
      <c r="D14324" s="77"/>
      <c r="E14324" s="12"/>
      <c r="F14324" s="78"/>
      <c r="G14324" s="77"/>
      <c r="H14324" s="79"/>
      <c r="BA14324" s="5" t="str">
        <f t="shared" si="223"/>
        <v/>
      </c>
      <c r="BB14324" s="5" t="str">
        <f>IF(OR($E14324="",$G14324&lt;&gt;"Ativo"),"",IF(COUNTIFS($E$4:$E14324,$E14324,$A$4:$A14324,$A14324,$G$4:$G14324,"Ativo")=1,1,0))</f>
        <v/>
      </c>
      <c r="BC14324" t="str">
        <f>IF(OR($A14324="",$G14324&lt;&gt;"Ativo"),"",IF(COUNTIFS($A$4:$A14324,$A14324,$G$4:$G14324,"Ativo")=1,1,0))</f>
        <v/>
      </c>
    </row>
    <row r="14325" spans="1:55" x14ac:dyDescent="0.3">
      <c r="A14325" s="76"/>
      <c r="B14325" s="104"/>
      <c r="C14325" s="76"/>
      <c r="D14325" s="77"/>
      <c r="E14325" s="12"/>
      <c r="F14325" s="78"/>
      <c r="G14325" s="77"/>
      <c r="H14325" s="79"/>
      <c r="BA14325" s="5" t="str">
        <f t="shared" si="223"/>
        <v/>
      </c>
      <c r="BB14325" s="5" t="str">
        <f>IF(OR($E14325="",$G14325&lt;&gt;"Ativo"),"",IF(COUNTIFS($E$4:$E14325,$E14325,$A$4:$A14325,$A14325,$G$4:$G14325,"Ativo")=1,1,0))</f>
        <v/>
      </c>
      <c r="BC14325" t="str">
        <f>IF(OR($A14325="",$G14325&lt;&gt;"Ativo"),"",IF(COUNTIFS($A$4:$A14325,$A14325,$G$4:$G14325,"Ativo")=1,1,0))</f>
        <v/>
      </c>
    </row>
    <row r="14326" spans="1:55" x14ac:dyDescent="0.3">
      <c r="A14326" s="76"/>
      <c r="B14326" s="104"/>
      <c r="C14326" s="76"/>
      <c r="D14326" s="77"/>
      <c r="E14326" s="12"/>
      <c r="F14326" s="78"/>
      <c r="G14326" s="77"/>
      <c r="H14326" s="79"/>
      <c r="BA14326" s="5" t="str">
        <f t="shared" si="223"/>
        <v/>
      </c>
      <c r="BB14326" s="5" t="str">
        <f>IF(OR($E14326="",$G14326&lt;&gt;"Ativo"),"",IF(COUNTIFS($E$4:$E14326,$E14326,$A$4:$A14326,$A14326,$G$4:$G14326,"Ativo")=1,1,0))</f>
        <v/>
      </c>
      <c r="BC14326" t="str">
        <f>IF(OR($A14326="",$G14326&lt;&gt;"Ativo"),"",IF(COUNTIFS($A$4:$A14326,$A14326,$G$4:$G14326,"Ativo")=1,1,0))</f>
        <v/>
      </c>
    </row>
    <row r="14327" spans="1:55" x14ac:dyDescent="0.3">
      <c r="A14327" s="76"/>
      <c r="B14327" s="104"/>
      <c r="C14327" s="76"/>
      <c r="D14327" s="77"/>
      <c r="E14327" s="12"/>
      <c r="F14327" s="78"/>
      <c r="G14327" s="77"/>
      <c r="H14327" s="79"/>
      <c r="BA14327" s="5" t="str">
        <f t="shared" si="223"/>
        <v/>
      </c>
      <c r="BB14327" s="5" t="str">
        <f>IF(OR($E14327="",$G14327&lt;&gt;"Ativo"),"",IF(COUNTIFS($E$4:$E14327,$E14327,$A$4:$A14327,$A14327,$G$4:$G14327,"Ativo")=1,1,0))</f>
        <v/>
      </c>
      <c r="BC14327" t="str">
        <f>IF(OR($A14327="",$G14327&lt;&gt;"Ativo"),"",IF(COUNTIFS($A$4:$A14327,$A14327,$G$4:$G14327,"Ativo")=1,1,0))</f>
        <v/>
      </c>
    </row>
    <row r="14328" spans="1:55" x14ac:dyDescent="0.3">
      <c r="A14328" s="76"/>
      <c r="B14328" s="104"/>
      <c r="C14328" s="76"/>
      <c r="D14328" s="77"/>
      <c r="E14328" s="12"/>
      <c r="F14328" s="78"/>
      <c r="G14328" s="77"/>
      <c r="H14328" s="79"/>
      <c r="BA14328" s="5" t="str">
        <f t="shared" si="223"/>
        <v/>
      </c>
      <c r="BB14328" s="5" t="str">
        <f>IF(OR($E14328="",$G14328&lt;&gt;"Ativo"),"",IF(COUNTIFS($E$4:$E14328,$E14328,$A$4:$A14328,$A14328,$G$4:$G14328,"Ativo")=1,1,0))</f>
        <v/>
      </c>
      <c r="BC14328" t="str">
        <f>IF(OR($A14328="",$G14328&lt;&gt;"Ativo"),"",IF(COUNTIFS($A$4:$A14328,$A14328,$G$4:$G14328,"Ativo")=1,1,0))</f>
        <v/>
      </c>
    </row>
    <row r="14329" spans="1:55" x14ac:dyDescent="0.3">
      <c r="A14329" s="76"/>
      <c r="B14329" s="104"/>
      <c r="C14329" s="76"/>
      <c r="D14329" s="77"/>
      <c r="E14329" s="12"/>
      <c r="F14329" s="78"/>
      <c r="G14329" s="77"/>
      <c r="H14329" s="79"/>
      <c r="BA14329" s="5" t="str">
        <f t="shared" si="223"/>
        <v/>
      </c>
      <c r="BB14329" s="5" t="str">
        <f>IF(OR($E14329="",$G14329&lt;&gt;"Ativo"),"",IF(COUNTIFS($E$4:$E14329,$E14329,$A$4:$A14329,$A14329,$G$4:$G14329,"Ativo")=1,1,0))</f>
        <v/>
      </c>
      <c r="BC14329" t="str">
        <f>IF(OR($A14329="",$G14329&lt;&gt;"Ativo"),"",IF(COUNTIFS($A$4:$A14329,$A14329,$G$4:$G14329,"Ativo")=1,1,0))</f>
        <v/>
      </c>
    </row>
    <row r="14330" spans="1:55" x14ac:dyDescent="0.3">
      <c r="A14330" s="76"/>
      <c r="B14330" s="104"/>
      <c r="C14330" s="76"/>
      <c r="D14330" s="77"/>
      <c r="E14330" s="12"/>
      <c r="F14330" s="78"/>
      <c r="G14330" s="77"/>
      <c r="H14330" s="79"/>
      <c r="BA14330" s="5" t="str">
        <f t="shared" si="223"/>
        <v/>
      </c>
      <c r="BB14330" s="5" t="str">
        <f>IF(OR($E14330="",$G14330&lt;&gt;"Ativo"),"",IF(COUNTIFS($E$4:$E14330,$E14330,$A$4:$A14330,$A14330,$G$4:$G14330,"Ativo")=1,1,0))</f>
        <v/>
      </c>
      <c r="BC14330" t="str">
        <f>IF(OR($A14330="",$G14330&lt;&gt;"Ativo"),"",IF(COUNTIFS($A$4:$A14330,$A14330,$G$4:$G14330,"Ativo")=1,1,0))</f>
        <v/>
      </c>
    </row>
    <row r="14331" spans="1:55" x14ac:dyDescent="0.3">
      <c r="A14331" s="76"/>
      <c r="B14331" s="104"/>
      <c r="C14331" s="76"/>
      <c r="D14331" s="77"/>
      <c r="E14331" s="12"/>
      <c r="F14331" s="78"/>
      <c r="G14331" s="77"/>
      <c r="H14331" s="79"/>
      <c r="BA14331" s="5" t="str">
        <f t="shared" si="223"/>
        <v/>
      </c>
      <c r="BB14331" s="5" t="str">
        <f>IF(OR($E14331="",$G14331&lt;&gt;"Ativo"),"",IF(COUNTIFS($E$4:$E14331,$E14331,$A$4:$A14331,$A14331,$G$4:$G14331,"Ativo")=1,1,0))</f>
        <v/>
      </c>
      <c r="BC14331" t="str">
        <f>IF(OR($A14331="",$G14331&lt;&gt;"Ativo"),"",IF(COUNTIFS($A$4:$A14331,$A14331,$G$4:$G14331,"Ativo")=1,1,0))</f>
        <v/>
      </c>
    </row>
    <row r="14332" spans="1:55" x14ac:dyDescent="0.3">
      <c r="A14332" s="76"/>
      <c r="B14332" s="104"/>
      <c r="C14332" s="76"/>
      <c r="D14332" s="77"/>
      <c r="E14332" s="12"/>
      <c r="F14332" s="78"/>
      <c r="G14332" s="77"/>
      <c r="H14332" s="79"/>
      <c r="BA14332" s="5" t="str">
        <f t="shared" si="223"/>
        <v/>
      </c>
      <c r="BB14332" s="5" t="str">
        <f>IF(OR($E14332="",$G14332&lt;&gt;"Ativo"),"",IF(COUNTIFS($E$4:$E14332,$E14332,$A$4:$A14332,$A14332,$G$4:$G14332,"Ativo")=1,1,0))</f>
        <v/>
      </c>
      <c r="BC14332" t="str">
        <f>IF(OR($A14332="",$G14332&lt;&gt;"Ativo"),"",IF(COUNTIFS($A$4:$A14332,$A14332,$G$4:$G14332,"Ativo")=1,1,0))</f>
        <v/>
      </c>
    </row>
    <row r="14333" spans="1:55" x14ac:dyDescent="0.3">
      <c r="A14333" s="76"/>
      <c r="B14333" s="104"/>
      <c r="C14333" s="76"/>
      <c r="D14333" s="77"/>
      <c r="E14333" s="12"/>
      <c r="F14333" s="78"/>
      <c r="G14333" s="77"/>
      <c r="H14333" s="79"/>
      <c r="BA14333" s="5" t="str">
        <f t="shared" si="223"/>
        <v/>
      </c>
      <c r="BB14333" s="5" t="str">
        <f>IF(OR($E14333="",$G14333&lt;&gt;"Ativo"),"",IF(COUNTIFS($E$4:$E14333,$E14333,$A$4:$A14333,$A14333,$G$4:$G14333,"Ativo")=1,1,0))</f>
        <v/>
      </c>
      <c r="BC14333" t="str">
        <f>IF(OR($A14333="",$G14333&lt;&gt;"Ativo"),"",IF(COUNTIFS($A$4:$A14333,$A14333,$G$4:$G14333,"Ativo")=1,1,0))</f>
        <v/>
      </c>
    </row>
    <row r="14334" spans="1:55" x14ac:dyDescent="0.3">
      <c r="A14334" s="76"/>
      <c r="B14334" s="104"/>
      <c r="C14334" s="76"/>
      <c r="D14334" s="77"/>
      <c r="E14334" s="12"/>
      <c r="F14334" s="78"/>
      <c r="G14334" s="77"/>
      <c r="H14334" s="79"/>
      <c r="BA14334" s="5" t="str">
        <f t="shared" si="223"/>
        <v/>
      </c>
      <c r="BB14334" s="5" t="str">
        <f>IF(OR($E14334="",$G14334&lt;&gt;"Ativo"),"",IF(COUNTIFS($E$4:$E14334,$E14334,$A$4:$A14334,$A14334,$G$4:$G14334,"Ativo")=1,1,0))</f>
        <v/>
      </c>
      <c r="BC14334" t="str">
        <f>IF(OR($A14334="",$G14334&lt;&gt;"Ativo"),"",IF(COUNTIFS($A$4:$A14334,$A14334,$G$4:$G14334,"Ativo")=1,1,0))</f>
        <v/>
      </c>
    </row>
    <row r="14335" spans="1:55" x14ac:dyDescent="0.3">
      <c r="A14335" s="76"/>
      <c r="B14335" s="104"/>
      <c r="C14335" s="76"/>
      <c r="D14335" s="77"/>
      <c r="E14335" s="12"/>
      <c r="F14335" s="78"/>
      <c r="G14335" s="77"/>
      <c r="H14335" s="79"/>
      <c r="BA14335" s="5" t="str">
        <f t="shared" si="223"/>
        <v/>
      </c>
      <c r="BB14335" s="5" t="str">
        <f>IF(OR($E14335="",$G14335&lt;&gt;"Ativo"),"",IF(COUNTIFS($E$4:$E14335,$E14335,$A$4:$A14335,$A14335,$G$4:$G14335,"Ativo")=1,1,0))</f>
        <v/>
      </c>
      <c r="BC14335" t="str">
        <f>IF(OR($A14335="",$G14335&lt;&gt;"Ativo"),"",IF(COUNTIFS($A$4:$A14335,$A14335,$G$4:$G14335,"Ativo")=1,1,0))</f>
        <v/>
      </c>
    </row>
    <row r="14336" spans="1:55" x14ac:dyDescent="0.3">
      <c r="A14336" s="76"/>
      <c r="B14336" s="104"/>
      <c r="C14336" s="76"/>
      <c r="D14336" s="77"/>
      <c r="E14336" s="12"/>
      <c r="F14336" s="78"/>
      <c r="G14336" s="77"/>
      <c r="H14336" s="79"/>
      <c r="BA14336" s="5" t="str">
        <f t="shared" si="223"/>
        <v/>
      </c>
      <c r="BB14336" s="5" t="str">
        <f>IF(OR($E14336="",$G14336&lt;&gt;"Ativo"),"",IF(COUNTIFS($E$4:$E14336,$E14336,$A$4:$A14336,$A14336,$G$4:$G14336,"Ativo")=1,1,0))</f>
        <v/>
      </c>
      <c r="BC14336" t="str">
        <f>IF(OR($A14336="",$G14336&lt;&gt;"Ativo"),"",IF(COUNTIFS($A$4:$A14336,$A14336,$G$4:$G14336,"Ativo")=1,1,0))</f>
        <v/>
      </c>
    </row>
    <row r="14337" spans="1:55" x14ac:dyDescent="0.3">
      <c r="A14337" s="76"/>
      <c r="B14337" s="104"/>
      <c r="C14337" s="76"/>
      <c r="D14337" s="77"/>
      <c r="E14337" s="12"/>
      <c r="F14337" s="78"/>
      <c r="G14337" s="77"/>
      <c r="H14337" s="79"/>
      <c r="BA14337" s="5" t="str">
        <f t="shared" si="223"/>
        <v/>
      </c>
      <c r="BB14337" s="5" t="str">
        <f>IF(OR($E14337="",$G14337&lt;&gt;"Ativo"),"",IF(COUNTIFS($E$4:$E14337,$E14337,$A$4:$A14337,$A14337,$G$4:$G14337,"Ativo")=1,1,0))</f>
        <v/>
      </c>
      <c r="BC14337" t="str">
        <f>IF(OR($A14337="",$G14337&lt;&gt;"Ativo"),"",IF(COUNTIFS($A$4:$A14337,$A14337,$G$4:$G14337,"Ativo")=1,1,0))</f>
        <v/>
      </c>
    </row>
    <row r="14338" spans="1:55" x14ac:dyDescent="0.3">
      <c r="A14338" s="76"/>
      <c r="B14338" s="104"/>
      <c r="C14338" s="76"/>
      <c r="D14338" s="77"/>
      <c r="E14338" s="12"/>
      <c r="F14338" s="78"/>
      <c r="G14338" s="77"/>
      <c r="H14338" s="79"/>
      <c r="BA14338" s="5" t="str">
        <f t="shared" si="223"/>
        <v/>
      </c>
      <c r="BB14338" s="5" t="str">
        <f>IF(OR($E14338="",$G14338&lt;&gt;"Ativo"),"",IF(COUNTIFS($E$4:$E14338,$E14338,$A$4:$A14338,$A14338,$G$4:$G14338,"Ativo")=1,1,0))</f>
        <v/>
      </c>
      <c r="BC14338" t="str">
        <f>IF(OR($A14338="",$G14338&lt;&gt;"Ativo"),"",IF(COUNTIFS($A$4:$A14338,$A14338,$G$4:$G14338,"Ativo")=1,1,0))</f>
        <v/>
      </c>
    </row>
    <row r="14339" spans="1:55" x14ac:dyDescent="0.3">
      <c r="A14339" s="76"/>
      <c r="B14339" s="104"/>
      <c r="C14339" s="76"/>
      <c r="D14339" s="77"/>
      <c r="E14339" s="12"/>
      <c r="F14339" s="78"/>
      <c r="G14339" s="77"/>
      <c r="H14339" s="79"/>
      <c r="BA14339" s="5" t="str">
        <f t="shared" si="223"/>
        <v/>
      </c>
      <c r="BB14339" s="5" t="str">
        <f>IF(OR($E14339="",$G14339&lt;&gt;"Ativo"),"",IF(COUNTIFS($E$4:$E14339,$E14339,$A$4:$A14339,$A14339,$G$4:$G14339,"Ativo")=1,1,0))</f>
        <v/>
      </c>
      <c r="BC14339" t="str">
        <f>IF(OR($A14339="",$G14339&lt;&gt;"Ativo"),"",IF(COUNTIFS($A$4:$A14339,$A14339,$G$4:$G14339,"Ativo")=1,1,0))</f>
        <v/>
      </c>
    </row>
    <row r="14340" spans="1:55" x14ac:dyDescent="0.3">
      <c r="A14340" s="76"/>
      <c r="B14340" s="104"/>
      <c r="C14340" s="76"/>
      <c r="D14340" s="77"/>
      <c r="E14340" s="12"/>
      <c r="F14340" s="78"/>
      <c r="G14340" s="77"/>
      <c r="H14340" s="79"/>
      <c r="BA14340" s="5" t="str">
        <f t="shared" ref="BA14340:BA14403" si="224">IF($D14340="","",MID($D14340,4,LEN($D14340)-5))</f>
        <v/>
      </c>
      <c r="BB14340" s="5" t="str">
        <f>IF(OR($E14340="",$G14340&lt;&gt;"Ativo"),"",IF(COUNTIFS($E$4:$E14340,$E14340,$A$4:$A14340,$A14340,$G$4:$G14340,"Ativo")=1,1,0))</f>
        <v/>
      </c>
      <c r="BC14340" t="str">
        <f>IF(OR($A14340="",$G14340&lt;&gt;"Ativo"),"",IF(COUNTIFS($A$4:$A14340,$A14340,$G$4:$G14340,"Ativo")=1,1,0))</f>
        <v/>
      </c>
    </row>
    <row r="14341" spans="1:55" x14ac:dyDescent="0.3">
      <c r="A14341" s="76"/>
      <c r="B14341" s="104"/>
      <c r="C14341" s="76"/>
      <c r="D14341" s="77"/>
      <c r="E14341" s="12"/>
      <c r="F14341" s="78"/>
      <c r="G14341" s="77"/>
      <c r="H14341" s="79"/>
      <c r="BA14341" s="5" t="str">
        <f t="shared" si="224"/>
        <v/>
      </c>
      <c r="BB14341" s="5" t="str">
        <f>IF(OR($E14341="",$G14341&lt;&gt;"Ativo"),"",IF(COUNTIFS($E$4:$E14341,$E14341,$A$4:$A14341,$A14341,$G$4:$G14341,"Ativo")=1,1,0))</f>
        <v/>
      </c>
      <c r="BC14341" t="str">
        <f>IF(OR($A14341="",$G14341&lt;&gt;"Ativo"),"",IF(COUNTIFS($A$4:$A14341,$A14341,$G$4:$G14341,"Ativo")=1,1,0))</f>
        <v/>
      </c>
    </row>
    <row r="14342" spans="1:55" x14ac:dyDescent="0.3">
      <c r="A14342" s="76"/>
      <c r="B14342" s="104"/>
      <c r="C14342" s="76"/>
      <c r="D14342" s="77"/>
      <c r="E14342" s="12"/>
      <c r="F14342" s="78"/>
      <c r="G14342" s="77"/>
      <c r="H14342" s="79"/>
      <c r="BA14342" s="5" t="str">
        <f t="shared" si="224"/>
        <v/>
      </c>
      <c r="BB14342" s="5" t="str">
        <f>IF(OR($E14342="",$G14342&lt;&gt;"Ativo"),"",IF(COUNTIFS($E$4:$E14342,$E14342,$A$4:$A14342,$A14342,$G$4:$G14342,"Ativo")=1,1,0))</f>
        <v/>
      </c>
      <c r="BC14342" t="str">
        <f>IF(OR($A14342="",$G14342&lt;&gt;"Ativo"),"",IF(COUNTIFS($A$4:$A14342,$A14342,$G$4:$G14342,"Ativo")=1,1,0))</f>
        <v/>
      </c>
    </row>
    <row r="14343" spans="1:55" x14ac:dyDescent="0.3">
      <c r="A14343" s="76"/>
      <c r="B14343" s="104"/>
      <c r="C14343" s="76"/>
      <c r="D14343" s="77"/>
      <c r="E14343" s="12"/>
      <c r="F14343" s="78"/>
      <c r="G14343" s="77"/>
      <c r="H14343" s="79"/>
      <c r="BA14343" s="5" t="str">
        <f t="shared" si="224"/>
        <v/>
      </c>
      <c r="BB14343" s="5" t="str">
        <f>IF(OR($E14343="",$G14343&lt;&gt;"Ativo"),"",IF(COUNTIFS($E$4:$E14343,$E14343,$A$4:$A14343,$A14343,$G$4:$G14343,"Ativo")=1,1,0))</f>
        <v/>
      </c>
      <c r="BC14343" t="str">
        <f>IF(OR($A14343="",$G14343&lt;&gt;"Ativo"),"",IF(COUNTIFS($A$4:$A14343,$A14343,$G$4:$G14343,"Ativo")=1,1,0))</f>
        <v/>
      </c>
    </row>
    <row r="14344" spans="1:55" x14ac:dyDescent="0.3">
      <c r="A14344" s="76"/>
      <c r="B14344" s="104"/>
      <c r="C14344" s="76"/>
      <c r="D14344" s="77"/>
      <c r="E14344" s="12"/>
      <c r="F14344" s="78"/>
      <c r="G14344" s="77"/>
      <c r="H14344" s="79"/>
      <c r="BA14344" s="5" t="str">
        <f t="shared" si="224"/>
        <v/>
      </c>
      <c r="BB14344" s="5" t="str">
        <f>IF(OR($E14344="",$G14344&lt;&gt;"Ativo"),"",IF(COUNTIFS($E$4:$E14344,$E14344,$A$4:$A14344,$A14344,$G$4:$G14344,"Ativo")=1,1,0))</f>
        <v/>
      </c>
      <c r="BC14344" t="str">
        <f>IF(OR($A14344="",$G14344&lt;&gt;"Ativo"),"",IF(COUNTIFS($A$4:$A14344,$A14344,$G$4:$G14344,"Ativo")=1,1,0))</f>
        <v/>
      </c>
    </row>
    <row r="14345" spans="1:55" x14ac:dyDescent="0.3">
      <c r="A14345" s="76"/>
      <c r="B14345" s="104"/>
      <c r="C14345" s="76"/>
      <c r="D14345" s="77"/>
      <c r="E14345" s="12"/>
      <c r="F14345" s="78"/>
      <c r="G14345" s="77"/>
      <c r="H14345" s="79"/>
      <c r="BA14345" s="5" t="str">
        <f t="shared" si="224"/>
        <v/>
      </c>
      <c r="BB14345" s="5" t="str">
        <f>IF(OR($E14345="",$G14345&lt;&gt;"Ativo"),"",IF(COUNTIFS($E$4:$E14345,$E14345,$A$4:$A14345,$A14345,$G$4:$G14345,"Ativo")=1,1,0))</f>
        <v/>
      </c>
      <c r="BC14345" t="str">
        <f>IF(OR($A14345="",$G14345&lt;&gt;"Ativo"),"",IF(COUNTIFS($A$4:$A14345,$A14345,$G$4:$G14345,"Ativo")=1,1,0))</f>
        <v/>
      </c>
    </row>
    <row r="14346" spans="1:55" x14ac:dyDescent="0.3">
      <c r="A14346" s="76"/>
      <c r="B14346" s="104"/>
      <c r="C14346" s="76"/>
      <c r="D14346" s="77"/>
      <c r="E14346" s="12"/>
      <c r="F14346" s="78"/>
      <c r="G14346" s="77"/>
      <c r="H14346" s="79"/>
      <c r="BA14346" s="5" t="str">
        <f t="shared" si="224"/>
        <v/>
      </c>
      <c r="BB14346" s="5" t="str">
        <f>IF(OR($E14346="",$G14346&lt;&gt;"Ativo"),"",IF(COUNTIFS($E$4:$E14346,$E14346,$A$4:$A14346,$A14346,$G$4:$G14346,"Ativo")=1,1,0))</f>
        <v/>
      </c>
      <c r="BC14346" t="str">
        <f>IF(OR($A14346="",$G14346&lt;&gt;"Ativo"),"",IF(COUNTIFS($A$4:$A14346,$A14346,$G$4:$G14346,"Ativo")=1,1,0))</f>
        <v/>
      </c>
    </row>
    <row r="14347" spans="1:55" x14ac:dyDescent="0.3">
      <c r="A14347" s="76"/>
      <c r="B14347" s="104"/>
      <c r="C14347" s="76"/>
      <c r="D14347" s="77"/>
      <c r="E14347" s="12"/>
      <c r="F14347" s="78"/>
      <c r="G14347" s="77"/>
      <c r="H14347" s="79"/>
      <c r="BA14347" s="5" t="str">
        <f t="shared" si="224"/>
        <v/>
      </c>
      <c r="BB14347" s="5" t="str">
        <f>IF(OR($E14347="",$G14347&lt;&gt;"Ativo"),"",IF(COUNTIFS($E$4:$E14347,$E14347,$A$4:$A14347,$A14347,$G$4:$G14347,"Ativo")=1,1,0))</f>
        <v/>
      </c>
      <c r="BC14347" t="str">
        <f>IF(OR($A14347="",$G14347&lt;&gt;"Ativo"),"",IF(COUNTIFS($A$4:$A14347,$A14347,$G$4:$G14347,"Ativo")=1,1,0))</f>
        <v/>
      </c>
    </row>
    <row r="14348" spans="1:55" x14ac:dyDescent="0.3">
      <c r="A14348" s="76"/>
      <c r="B14348" s="104"/>
      <c r="C14348" s="76"/>
      <c r="D14348" s="77"/>
      <c r="E14348" s="12"/>
      <c r="F14348" s="78"/>
      <c r="G14348" s="77"/>
      <c r="H14348" s="79"/>
      <c r="BA14348" s="5" t="str">
        <f t="shared" si="224"/>
        <v/>
      </c>
      <c r="BB14348" s="5" t="str">
        <f>IF(OR($E14348="",$G14348&lt;&gt;"Ativo"),"",IF(COUNTIFS($E$4:$E14348,$E14348,$A$4:$A14348,$A14348,$G$4:$G14348,"Ativo")=1,1,0))</f>
        <v/>
      </c>
      <c r="BC14348" t="str">
        <f>IF(OR($A14348="",$G14348&lt;&gt;"Ativo"),"",IF(COUNTIFS($A$4:$A14348,$A14348,$G$4:$G14348,"Ativo")=1,1,0))</f>
        <v/>
      </c>
    </row>
    <row r="14349" spans="1:55" x14ac:dyDescent="0.3">
      <c r="A14349" s="76"/>
      <c r="B14349" s="104"/>
      <c r="C14349" s="76"/>
      <c r="D14349" s="77"/>
      <c r="E14349" s="12"/>
      <c r="F14349" s="78"/>
      <c r="G14349" s="77"/>
      <c r="H14349" s="79"/>
      <c r="BA14349" s="5" t="str">
        <f t="shared" si="224"/>
        <v/>
      </c>
      <c r="BB14349" s="5" t="str">
        <f>IF(OR($E14349="",$G14349&lt;&gt;"Ativo"),"",IF(COUNTIFS($E$4:$E14349,$E14349,$A$4:$A14349,$A14349,$G$4:$G14349,"Ativo")=1,1,0))</f>
        <v/>
      </c>
      <c r="BC14349" t="str">
        <f>IF(OR($A14349="",$G14349&lt;&gt;"Ativo"),"",IF(COUNTIFS($A$4:$A14349,$A14349,$G$4:$G14349,"Ativo")=1,1,0))</f>
        <v/>
      </c>
    </row>
    <row r="14350" spans="1:55" x14ac:dyDescent="0.3">
      <c r="A14350" s="76"/>
      <c r="B14350" s="104"/>
      <c r="C14350" s="76"/>
      <c r="D14350" s="77"/>
      <c r="E14350" s="12"/>
      <c r="F14350" s="78"/>
      <c r="G14350" s="77"/>
      <c r="H14350" s="79"/>
      <c r="BA14350" s="5" t="str">
        <f t="shared" si="224"/>
        <v/>
      </c>
      <c r="BB14350" s="5" t="str">
        <f>IF(OR($E14350="",$G14350&lt;&gt;"Ativo"),"",IF(COUNTIFS($E$4:$E14350,$E14350,$A$4:$A14350,$A14350,$G$4:$G14350,"Ativo")=1,1,0))</f>
        <v/>
      </c>
      <c r="BC14350" t="str">
        <f>IF(OR($A14350="",$G14350&lt;&gt;"Ativo"),"",IF(COUNTIFS($A$4:$A14350,$A14350,$G$4:$G14350,"Ativo")=1,1,0))</f>
        <v/>
      </c>
    </row>
    <row r="14351" spans="1:55" x14ac:dyDescent="0.3">
      <c r="A14351" s="76"/>
      <c r="B14351" s="104"/>
      <c r="C14351" s="76"/>
      <c r="D14351" s="77"/>
      <c r="E14351" s="12"/>
      <c r="F14351" s="78"/>
      <c r="G14351" s="77"/>
      <c r="H14351" s="79"/>
      <c r="BA14351" s="5" t="str">
        <f t="shared" si="224"/>
        <v/>
      </c>
      <c r="BB14351" s="5" t="str">
        <f>IF(OR($E14351="",$G14351&lt;&gt;"Ativo"),"",IF(COUNTIFS($E$4:$E14351,$E14351,$A$4:$A14351,$A14351,$G$4:$G14351,"Ativo")=1,1,0))</f>
        <v/>
      </c>
      <c r="BC14351" t="str">
        <f>IF(OR($A14351="",$G14351&lt;&gt;"Ativo"),"",IF(COUNTIFS($A$4:$A14351,$A14351,$G$4:$G14351,"Ativo")=1,1,0))</f>
        <v/>
      </c>
    </row>
    <row r="14352" spans="1:55" x14ac:dyDescent="0.3">
      <c r="A14352" s="76"/>
      <c r="B14352" s="104"/>
      <c r="C14352" s="76"/>
      <c r="D14352" s="77"/>
      <c r="E14352" s="12"/>
      <c r="F14352" s="78"/>
      <c r="G14352" s="77"/>
      <c r="H14352" s="79"/>
      <c r="BA14352" s="5" t="str">
        <f t="shared" si="224"/>
        <v/>
      </c>
      <c r="BB14352" s="5" t="str">
        <f>IF(OR($E14352="",$G14352&lt;&gt;"Ativo"),"",IF(COUNTIFS($E$4:$E14352,$E14352,$A$4:$A14352,$A14352,$G$4:$G14352,"Ativo")=1,1,0))</f>
        <v/>
      </c>
      <c r="BC14352" t="str">
        <f>IF(OR($A14352="",$G14352&lt;&gt;"Ativo"),"",IF(COUNTIFS($A$4:$A14352,$A14352,$G$4:$G14352,"Ativo")=1,1,0))</f>
        <v/>
      </c>
    </row>
    <row r="14353" spans="1:55" x14ac:dyDescent="0.3">
      <c r="A14353" s="76"/>
      <c r="B14353" s="104"/>
      <c r="C14353" s="76"/>
      <c r="D14353" s="77"/>
      <c r="E14353" s="12"/>
      <c r="F14353" s="78"/>
      <c r="G14353" s="77"/>
      <c r="H14353" s="79"/>
      <c r="BA14353" s="5" t="str">
        <f t="shared" si="224"/>
        <v/>
      </c>
      <c r="BB14353" s="5" t="str">
        <f>IF(OR($E14353="",$G14353&lt;&gt;"Ativo"),"",IF(COUNTIFS($E$4:$E14353,$E14353,$A$4:$A14353,$A14353,$G$4:$G14353,"Ativo")=1,1,0))</f>
        <v/>
      </c>
      <c r="BC14353" t="str">
        <f>IF(OR($A14353="",$G14353&lt;&gt;"Ativo"),"",IF(COUNTIFS($A$4:$A14353,$A14353,$G$4:$G14353,"Ativo")=1,1,0))</f>
        <v/>
      </c>
    </row>
    <row r="14354" spans="1:55" x14ac:dyDescent="0.3">
      <c r="A14354" s="76"/>
      <c r="B14354" s="104"/>
      <c r="C14354" s="76"/>
      <c r="D14354" s="77"/>
      <c r="E14354" s="12"/>
      <c r="F14354" s="78"/>
      <c r="G14354" s="77"/>
      <c r="H14354" s="79"/>
      <c r="BA14354" s="5" t="str">
        <f t="shared" si="224"/>
        <v/>
      </c>
      <c r="BB14354" s="5" t="str">
        <f>IF(OR($E14354="",$G14354&lt;&gt;"Ativo"),"",IF(COUNTIFS($E$4:$E14354,$E14354,$A$4:$A14354,$A14354,$G$4:$G14354,"Ativo")=1,1,0))</f>
        <v/>
      </c>
      <c r="BC14354" t="str">
        <f>IF(OR($A14354="",$G14354&lt;&gt;"Ativo"),"",IF(COUNTIFS($A$4:$A14354,$A14354,$G$4:$G14354,"Ativo")=1,1,0))</f>
        <v/>
      </c>
    </row>
    <row r="14355" spans="1:55" x14ac:dyDescent="0.3">
      <c r="A14355" s="76"/>
      <c r="B14355" s="104"/>
      <c r="C14355" s="76"/>
      <c r="D14355" s="77"/>
      <c r="E14355" s="12"/>
      <c r="F14355" s="78"/>
      <c r="G14355" s="77"/>
      <c r="H14355" s="79"/>
      <c r="BA14355" s="5" t="str">
        <f t="shared" si="224"/>
        <v/>
      </c>
      <c r="BB14355" s="5" t="str">
        <f>IF(OR($E14355="",$G14355&lt;&gt;"Ativo"),"",IF(COUNTIFS($E$4:$E14355,$E14355,$A$4:$A14355,$A14355,$G$4:$G14355,"Ativo")=1,1,0))</f>
        <v/>
      </c>
      <c r="BC14355" t="str">
        <f>IF(OR($A14355="",$G14355&lt;&gt;"Ativo"),"",IF(COUNTIFS($A$4:$A14355,$A14355,$G$4:$G14355,"Ativo")=1,1,0))</f>
        <v/>
      </c>
    </row>
    <row r="14356" spans="1:55" x14ac:dyDescent="0.3">
      <c r="A14356" s="76"/>
      <c r="B14356" s="104"/>
      <c r="C14356" s="76"/>
      <c r="D14356" s="77"/>
      <c r="E14356" s="12"/>
      <c r="F14356" s="78"/>
      <c r="G14356" s="77"/>
      <c r="H14356" s="79"/>
      <c r="BA14356" s="5" t="str">
        <f t="shared" si="224"/>
        <v/>
      </c>
      <c r="BB14356" s="5" t="str">
        <f>IF(OR($E14356="",$G14356&lt;&gt;"Ativo"),"",IF(COUNTIFS($E$4:$E14356,$E14356,$A$4:$A14356,$A14356,$G$4:$G14356,"Ativo")=1,1,0))</f>
        <v/>
      </c>
      <c r="BC14356" t="str">
        <f>IF(OR($A14356="",$G14356&lt;&gt;"Ativo"),"",IF(COUNTIFS($A$4:$A14356,$A14356,$G$4:$G14356,"Ativo")=1,1,0))</f>
        <v/>
      </c>
    </row>
    <row r="14357" spans="1:55" x14ac:dyDescent="0.3">
      <c r="A14357" s="76"/>
      <c r="B14357" s="104"/>
      <c r="C14357" s="76"/>
      <c r="D14357" s="77"/>
      <c r="E14357" s="12"/>
      <c r="F14357" s="78"/>
      <c r="G14357" s="77"/>
      <c r="H14357" s="79"/>
      <c r="BA14357" s="5" t="str">
        <f t="shared" si="224"/>
        <v/>
      </c>
      <c r="BB14357" s="5" t="str">
        <f>IF(OR($E14357="",$G14357&lt;&gt;"Ativo"),"",IF(COUNTIFS($E$4:$E14357,$E14357,$A$4:$A14357,$A14357,$G$4:$G14357,"Ativo")=1,1,0))</f>
        <v/>
      </c>
      <c r="BC14357" t="str">
        <f>IF(OR($A14357="",$G14357&lt;&gt;"Ativo"),"",IF(COUNTIFS($A$4:$A14357,$A14357,$G$4:$G14357,"Ativo")=1,1,0))</f>
        <v/>
      </c>
    </row>
    <row r="14358" spans="1:55" x14ac:dyDescent="0.3">
      <c r="A14358" s="76"/>
      <c r="B14358" s="104"/>
      <c r="C14358" s="76"/>
      <c r="D14358" s="77"/>
      <c r="E14358" s="12"/>
      <c r="F14358" s="78"/>
      <c r="G14358" s="77"/>
      <c r="H14358" s="79"/>
      <c r="BA14358" s="5" t="str">
        <f t="shared" si="224"/>
        <v/>
      </c>
      <c r="BB14358" s="5" t="str">
        <f>IF(OR($E14358="",$G14358&lt;&gt;"Ativo"),"",IF(COUNTIFS($E$4:$E14358,$E14358,$A$4:$A14358,$A14358,$G$4:$G14358,"Ativo")=1,1,0))</f>
        <v/>
      </c>
      <c r="BC14358" t="str">
        <f>IF(OR($A14358="",$G14358&lt;&gt;"Ativo"),"",IF(COUNTIFS($A$4:$A14358,$A14358,$G$4:$G14358,"Ativo")=1,1,0))</f>
        <v/>
      </c>
    </row>
    <row r="14359" spans="1:55" x14ac:dyDescent="0.3">
      <c r="A14359" s="76"/>
      <c r="B14359" s="104"/>
      <c r="C14359" s="76"/>
      <c r="D14359" s="77"/>
      <c r="E14359" s="12"/>
      <c r="F14359" s="78"/>
      <c r="G14359" s="77"/>
      <c r="H14359" s="79"/>
      <c r="BA14359" s="5" t="str">
        <f t="shared" si="224"/>
        <v/>
      </c>
      <c r="BB14359" s="5" t="str">
        <f>IF(OR($E14359="",$G14359&lt;&gt;"Ativo"),"",IF(COUNTIFS($E$4:$E14359,$E14359,$A$4:$A14359,$A14359,$G$4:$G14359,"Ativo")=1,1,0))</f>
        <v/>
      </c>
      <c r="BC14359" t="str">
        <f>IF(OR($A14359="",$G14359&lt;&gt;"Ativo"),"",IF(COUNTIFS($A$4:$A14359,$A14359,$G$4:$G14359,"Ativo")=1,1,0))</f>
        <v/>
      </c>
    </row>
    <row r="14360" spans="1:55" x14ac:dyDescent="0.3">
      <c r="A14360" s="76"/>
      <c r="B14360" s="104"/>
      <c r="C14360" s="76"/>
      <c r="D14360" s="77"/>
      <c r="E14360" s="12"/>
      <c r="F14360" s="78"/>
      <c r="G14360" s="77"/>
      <c r="H14360" s="79"/>
      <c r="BA14360" s="5" t="str">
        <f t="shared" si="224"/>
        <v/>
      </c>
      <c r="BB14360" s="5" t="str">
        <f>IF(OR($E14360="",$G14360&lt;&gt;"Ativo"),"",IF(COUNTIFS($E$4:$E14360,$E14360,$A$4:$A14360,$A14360,$G$4:$G14360,"Ativo")=1,1,0))</f>
        <v/>
      </c>
      <c r="BC14360" t="str">
        <f>IF(OR($A14360="",$G14360&lt;&gt;"Ativo"),"",IF(COUNTIFS($A$4:$A14360,$A14360,$G$4:$G14360,"Ativo")=1,1,0))</f>
        <v/>
      </c>
    </row>
    <row r="14361" spans="1:55" x14ac:dyDescent="0.3">
      <c r="A14361" s="76"/>
      <c r="B14361" s="104"/>
      <c r="C14361" s="76"/>
      <c r="D14361" s="77"/>
      <c r="E14361" s="12"/>
      <c r="F14361" s="78"/>
      <c r="G14361" s="77"/>
      <c r="H14361" s="79"/>
      <c r="BA14361" s="5" t="str">
        <f t="shared" si="224"/>
        <v/>
      </c>
      <c r="BB14361" s="5" t="str">
        <f>IF(OR($E14361="",$G14361&lt;&gt;"Ativo"),"",IF(COUNTIFS($E$4:$E14361,$E14361,$A$4:$A14361,$A14361,$G$4:$G14361,"Ativo")=1,1,0))</f>
        <v/>
      </c>
      <c r="BC14361" t="str">
        <f>IF(OR($A14361="",$G14361&lt;&gt;"Ativo"),"",IF(COUNTIFS($A$4:$A14361,$A14361,$G$4:$G14361,"Ativo")=1,1,0))</f>
        <v/>
      </c>
    </row>
    <row r="14362" spans="1:55" x14ac:dyDescent="0.3">
      <c r="A14362" s="76"/>
      <c r="B14362" s="104"/>
      <c r="C14362" s="76"/>
      <c r="D14362" s="77"/>
      <c r="E14362" s="12"/>
      <c r="F14362" s="78"/>
      <c r="G14362" s="77"/>
      <c r="H14362" s="79"/>
      <c r="BA14362" s="5" t="str">
        <f t="shared" si="224"/>
        <v/>
      </c>
      <c r="BB14362" s="5" t="str">
        <f>IF(OR($E14362="",$G14362&lt;&gt;"Ativo"),"",IF(COUNTIFS($E$4:$E14362,$E14362,$A$4:$A14362,$A14362,$G$4:$G14362,"Ativo")=1,1,0))</f>
        <v/>
      </c>
      <c r="BC14362" t="str">
        <f>IF(OR($A14362="",$G14362&lt;&gt;"Ativo"),"",IF(COUNTIFS($A$4:$A14362,$A14362,$G$4:$G14362,"Ativo")=1,1,0))</f>
        <v/>
      </c>
    </row>
    <row r="14363" spans="1:55" x14ac:dyDescent="0.3">
      <c r="A14363" s="76"/>
      <c r="B14363" s="104"/>
      <c r="C14363" s="76"/>
      <c r="D14363" s="77"/>
      <c r="E14363" s="12"/>
      <c r="F14363" s="78"/>
      <c r="G14363" s="77"/>
      <c r="H14363" s="79"/>
      <c r="BA14363" s="5" t="str">
        <f t="shared" si="224"/>
        <v/>
      </c>
      <c r="BB14363" s="5" t="str">
        <f>IF(OR($E14363="",$G14363&lt;&gt;"Ativo"),"",IF(COUNTIFS($E$4:$E14363,$E14363,$A$4:$A14363,$A14363,$G$4:$G14363,"Ativo")=1,1,0))</f>
        <v/>
      </c>
      <c r="BC14363" t="str">
        <f>IF(OR($A14363="",$G14363&lt;&gt;"Ativo"),"",IF(COUNTIFS($A$4:$A14363,$A14363,$G$4:$G14363,"Ativo")=1,1,0))</f>
        <v/>
      </c>
    </row>
    <row r="14364" spans="1:55" x14ac:dyDescent="0.3">
      <c r="A14364" s="76"/>
      <c r="B14364" s="104"/>
      <c r="C14364" s="76"/>
      <c r="D14364" s="77"/>
      <c r="E14364" s="12"/>
      <c r="F14364" s="78"/>
      <c r="G14364" s="77"/>
      <c r="H14364" s="79"/>
      <c r="BA14364" s="5" t="str">
        <f t="shared" si="224"/>
        <v/>
      </c>
      <c r="BB14364" s="5" t="str">
        <f>IF(OR($E14364="",$G14364&lt;&gt;"Ativo"),"",IF(COUNTIFS($E$4:$E14364,$E14364,$A$4:$A14364,$A14364,$G$4:$G14364,"Ativo")=1,1,0))</f>
        <v/>
      </c>
      <c r="BC14364" t="str">
        <f>IF(OR($A14364="",$G14364&lt;&gt;"Ativo"),"",IF(COUNTIFS($A$4:$A14364,$A14364,$G$4:$G14364,"Ativo")=1,1,0))</f>
        <v/>
      </c>
    </row>
    <row r="14365" spans="1:55" x14ac:dyDescent="0.3">
      <c r="A14365" s="76"/>
      <c r="B14365" s="104"/>
      <c r="C14365" s="76"/>
      <c r="D14365" s="77"/>
      <c r="E14365" s="12"/>
      <c r="F14365" s="78"/>
      <c r="G14365" s="77"/>
      <c r="H14365" s="79"/>
      <c r="BA14365" s="5" t="str">
        <f t="shared" si="224"/>
        <v/>
      </c>
      <c r="BB14365" s="5" t="str">
        <f>IF(OR($E14365="",$G14365&lt;&gt;"Ativo"),"",IF(COUNTIFS($E$4:$E14365,$E14365,$A$4:$A14365,$A14365,$G$4:$G14365,"Ativo")=1,1,0))</f>
        <v/>
      </c>
      <c r="BC14365" t="str">
        <f>IF(OR($A14365="",$G14365&lt;&gt;"Ativo"),"",IF(COUNTIFS($A$4:$A14365,$A14365,$G$4:$G14365,"Ativo")=1,1,0))</f>
        <v/>
      </c>
    </row>
    <row r="14366" spans="1:55" x14ac:dyDescent="0.3">
      <c r="A14366" s="76"/>
      <c r="B14366" s="104"/>
      <c r="C14366" s="76"/>
      <c r="D14366" s="77"/>
      <c r="E14366" s="12"/>
      <c r="F14366" s="78"/>
      <c r="G14366" s="77"/>
      <c r="H14366" s="79"/>
      <c r="BA14366" s="5" t="str">
        <f t="shared" si="224"/>
        <v/>
      </c>
      <c r="BB14366" s="5" t="str">
        <f>IF(OR($E14366="",$G14366&lt;&gt;"Ativo"),"",IF(COUNTIFS($E$4:$E14366,$E14366,$A$4:$A14366,$A14366,$G$4:$G14366,"Ativo")=1,1,0))</f>
        <v/>
      </c>
      <c r="BC14366" t="str">
        <f>IF(OR($A14366="",$G14366&lt;&gt;"Ativo"),"",IF(COUNTIFS($A$4:$A14366,$A14366,$G$4:$G14366,"Ativo")=1,1,0))</f>
        <v/>
      </c>
    </row>
    <row r="14367" spans="1:55" x14ac:dyDescent="0.3">
      <c r="A14367" s="76"/>
      <c r="B14367" s="104"/>
      <c r="C14367" s="76"/>
      <c r="D14367" s="77"/>
      <c r="E14367" s="12"/>
      <c r="F14367" s="78"/>
      <c r="G14367" s="77"/>
      <c r="H14367" s="79"/>
      <c r="BA14367" s="5" t="str">
        <f t="shared" si="224"/>
        <v/>
      </c>
      <c r="BB14367" s="5" t="str">
        <f>IF(OR($E14367="",$G14367&lt;&gt;"Ativo"),"",IF(COUNTIFS($E$4:$E14367,$E14367,$A$4:$A14367,$A14367,$G$4:$G14367,"Ativo")=1,1,0))</f>
        <v/>
      </c>
      <c r="BC14367" t="str">
        <f>IF(OR($A14367="",$G14367&lt;&gt;"Ativo"),"",IF(COUNTIFS($A$4:$A14367,$A14367,$G$4:$G14367,"Ativo")=1,1,0))</f>
        <v/>
      </c>
    </row>
    <row r="14368" spans="1:55" x14ac:dyDescent="0.3">
      <c r="A14368" s="76"/>
      <c r="B14368" s="104"/>
      <c r="C14368" s="76"/>
      <c r="D14368" s="77"/>
      <c r="E14368" s="12"/>
      <c r="F14368" s="78"/>
      <c r="G14368" s="77"/>
      <c r="H14368" s="79"/>
      <c r="BA14368" s="5" t="str">
        <f t="shared" si="224"/>
        <v/>
      </c>
      <c r="BB14368" s="5" t="str">
        <f>IF(OR($E14368="",$G14368&lt;&gt;"Ativo"),"",IF(COUNTIFS($E$4:$E14368,$E14368,$A$4:$A14368,$A14368,$G$4:$G14368,"Ativo")=1,1,0))</f>
        <v/>
      </c>
      <c r="BC14368" t="str">
        <f>IF(OR($A14368="",$G14368&lt;&gt;"Ativo"),"",IF(COUNTIFS($A$4:$A14368,$A14368,$G$4:$G14368,"Ativo")=1,1,0))</f>
        <v/>
      </c>
    </row>
    <row r="14369" spans="1:55" x14ac:dyDescent="0.3">
      <c r="A14369" s="76"/>
      <c r="B14369" s="104"/>
      <c r="C14369" s="76"/>
      <c r="D14369" s="77"/>
      <c r="E14369" s="12"/>
      <c r="F14369" s="78"/>
      <c r="G14369" s="77"/>
      <c r="H14369" s="79"/>
      <c r="BA14369" s="5" t="str">
        <f t="shared" si="224"/>
        <v/>
      </c>
      <c r="BB14369" s="5" t="str">
        <f>IF(OR($E14369="",$G14369&lt;&gt;"Ativo"),"",IF(COUNTIFS($E$4:$E14369,$E14369,$A$4:$A14369,$A14369,$G$4:$G14369,"Ativo")=1,1,0))</f>
        <v/>
      </c>
      <c r="BC14369" t="str">
        <f>IF(OR($A14369="",$G14369&lt;&gt;"Ativo"),"",IF(COUNTIFS($A$4:$A14369,$A14369,$G$4:$G14369,"Ativo")=1,1,0))</f>
        <v/>
      </c>
    </row>
    <row r="14370" spans="1:55" x14ac:dyDescent="0.3">
      <c r="A14370" s="76"/>
      <c r="B14370" s="104"/>
      <c r="C14370" s="76"/>
      <c r="D14370" s="77"/>
      <c r="E14370" s="12"/>
      <c r="F14370" s="78"/>
      <c r="G14370" s="77"/>
      <c r="H14370" s="79"/>
      <c r="BA14370" s="5" t="str">
        <f t="shared" si="224"/>
        <v/>
      </c>
      <c r="BB14370" s="5" t="str">
        <f>IF(OR($E14370="",$G14370&lt;&gt;"Ativo"),"",IF(COUNTIFS($E$4:$E14370,$E14370,$A$4:$A14370,$A14370,$G$4:$G14370,"Ativo")=1,1,0))</f>
        <v/>
      </c>
      <c r="BC14370" t="str">
        <f>IF(OR($A14370="",$G14370&lt;&gt;"Ativo"),"",IF(COUNTIFS($A$4:$A14370,$A14370,$G$4:$G14370,"Ativo")=1,1,0))</f>
        <v/>
      </c>
    </row>
    <row r="14371" spans="1:55" x14ac:dyDescent="0.3">
      <c r="A14371" s="76"/>
      <c r="B14371" s="104"/>
      <c r="C14371" s="76"/>
      <c r="D14371" s="77"/>
      <c r="E14371" s="12"/>
      <c r="F14371" s="78"/>
      <c r="G14371" s="77"/>
      <c r="H14371" s="79"/>
      <c r="BA14371" s="5" t="str">
        <f t="shared" si="224"/>
        <v/>
      </c>
      <c r="BB14371" s="5" t="str">
        <f>IF(OR($E14371="",$G14371&lt;&gt;"Ativo"),"",IF(COUNTIFS($E$4:$E14371,$E14371,$A$4:$A14371,$A14371,$G$4:$G14371,"Ativo")=1,1,0))</f>
        <v/>
      </c>
      <c r="BC14371" t="str">
        <f>IF(OR($A14371="",$G14371&lt;&gt;"Ativo"),"",IF(COUNTIFS($A$4:$A14371,$A14371,$G$4:$G14371,"Ativo")=1,1,0))</f>
        <v/>
      </c>
    </row>
    <row r="14372" spans="1:55" x14ac:dyDescent="0.3">
      <c r="A14372" s="76"/>
      <c r="B14372" s="104"/>
      <c r="C14372" s="76"/>
      <c r="D14372" s="77"/>
      <c r="E14372" s="12"/>
      <c r="F14372" s="78"/>
      <c r="G14372" s="77"/>
      <c r="H14372" s="79"/>
      <c r="BA14372" s="5" t="str">
        <f t="shared" si="224"/>
        <v/>
      </c>
      <c r="BB14372" s="5" t="str">
        <f>IF(OR($E14372="",$G14372&lt;&gt;"Ativo"),"",IF(COUNTIFS($E$4:$E14372,$E14372,$A$4:$A14372,$A14372,$G$4:$G14372,"Ativo")=1,1,0))</f>
        <v/>
      </c>
      <c r="BC14372" t="str">
        <f>IF(OR($A14372="",$G14372&lt;&gt;"Ativo"),"",IF(COUNTIFS($A$4:$A14372,$A14372,$G$4:$G14372,"Ativo")=1,1,0))</f>
        <v/>
      </c>
    </row>
    <row r="14373" spans="1:55" x14ac:dyDescent="0.3">
      <c r="A14373" s="76"/>
      <c r="B14373" s="104"/>
      <c r="C14373" s="76"/>
      <c r="D14373" s="77"/>
      <c r="E14373" s="12"/>
      <c r="F14373" s="78"/>
      <c r="G14373" s="77"/>
      <c r="H14373" s="79"/>
      <c r="BA14373" s="5" t="str">
        <f t="shared" si="224"/>
        <v/>
      </c>
      <c r="BB14373" s="5" t="str">
        <f>IF(OR($E14373="",$G14373&lt;&gt;"Ativo"),"",IF(COUNTIFS($E$4:$E14373,$E14373,$A$4:$A14373,$A14373,$G$4:$G14373,"Ativo")=1,1,0))</f>
        <v/>
      </c>
      <c r="BC14373" t="str">
        <f>IF(OR($A14373="",$G14373&lt;&gt;"Ativo"),"",IF(COUNTIFS($A$4:$A14373,$A14373,$G$4:$G14373,"Ativo")=1,1,0))</f>
        <v/>
      </c>
    </row>
    <row r="14374" spans="1:55" x14ac:dyDescent="0.3">
      <c r="A14374" s="76"/>
      <c r="B14374" s="104"/>
      <c r="C14374" s="76"/>
      <c r="D14374" s="77"/>
      <c r="E14374" s="12"/>
      <c r="F14374" s="78"/>
      <c r="G14374" s="77"/>
      <c r="H14374" s="79"/>
      <c r="BA14374" s="5" t="str">
        <f t="shared" si="224"/>
        <v/>
      </c>
      <c r="BB14374" s="5" t="str">
        <f>IF(OR($E14374="",$G14374&lt;&gt;"Ativo"),"",IF(COUNTIFS($E$4:$E14374,$E14374,$A$4:$A14374,$A14374,$G$4:$G14374,"Ativo")=1,1,0))</f>
        <v/>
      </c>
      <c r="BC14374" t="str">
        <f>IF(OR($A14374="",$G14374&lt;&gt;"Ativo"),"",IF(COUNTIFS($A$4:$A14374,$A14374,$G$4:$G14374,"Ativo")=1,1,0))</f>
        <v/>
      </c>
    </row>
    <row r="14375" spans="1:55" x14ac:dyDescent="0.3">
      <c r="A14375" s="76"/>
      <c r="B14375" s="104"/>
      <c r="C14375" s="76"/>
      <c r="D14375" s="77"/>
      <c r="E14375" s="12"/>
      <c r="F14375" s="78"/>
      <c r="G14375" s="77"/>
      <c r="H14375" s="79"/>
      <c r="BA14375" s="5" t="str">
        <f t="shared" si="224"/>
        <v/>
      </c>
      <c r="BB14375" s="5" t="str">
        <f>IF(OR($E14375="",$G14375&lt;&gt;"Ativo"),"",IF(COUNTIFS($E$4:$E14375,$E14375,$A$4:$A14375,$A14375,$G$4:$G14375,"Ativo")=1,1,0))</f>
        <v/>
      </c>
      <c r="BC14375" t="str">
        <f>IF(OR($A14375="",$G14375&lt;&gt;"Ativo"),"",IF(COUNTIFS($A$4:$A14375,$A14375,$G$4:$G14375,"Ativo")=1,1,0))</f>
        <v/>
      </c>
    </row>
    <row r="14376" spans="1:55" x14ac:dyDescent="0.3">
      <c r="A14376" s="76"/>
      <c r="B14376" s="104"/>
      <c r="C14376" s="76"/>
      <c r="D14376" s="77"/>
      <c r="E14376" s="12"/>
      <c r="F14376" s="78"/>
      <c r="G14376" s="77"/>
      <c r="H14376" s="79"/>
      <c r="BA14376" s="5" t="str">
        <f t="shared" si="224"/>
        <v/>
      </c>
      <c r="BB14376" s="5" t="str">
        <f>IF(OR($E14376="",$G14376&lt;&gt;"Ativo"),"",IF(COUNTIFS($E$4:$E14376,$E14376,$A$4:$A14376,$A14376,$G$4:$G14376,"Ativo")=1,1,0))</f>
        <v/>
      </c>
      <c r="BC14376" t="str">
        <f>IF(OR($A14376="",$G14376&lt;&gt;"Ativo"),"",IF(COUNTIFS($A$4:$A14376,$A14376,$G$4:$G14376,"Ativo")=1,1,0))</f>
        <v/>
      </c>
    </row>
    <row r="14377" spans="1:55" x14ac:dyDescent="0.3">
      <c r="A14377" s="76"/>
      <c r="B14377" s="104"/>
      <c r="C14377" s="76"/>
      <c r="D14377" s="77"/>
      <c r="E14377" s="12"/>
      <c r="F14377" s="78"/>
      <c r="G14377" s="77"/>
      <c r="H14377" s="79"/>
      <c r="BA14377" s="5" t="str">
        <f t="shared" si="224"/>
        <v/>
      </c>
      <c r="BB14377" s="5" t="str">
        <f>IF(OR($E14377="",$G14377&lt;&gt;"Ativo"),"",IF(COUNTIFS($E$4:$E14377,$E14377,$A$4:$A14377,$A14377,$G$4:$G14377,"Ativo")=1,1,0))</f>
        <v/>
      </c>
      <c r="BC14377" t="str">
        <f>IF(OR($A14377="",$G14377&lt;&gt;"Ativo"),"",IF(COUNTIFS($A$4:$A14377,$A14377,$G$4:$G14377,"Ativo")=1,1,0))</f>
        <v/>
      </c>
    </row>
    <row r="14378" spans="1:55" x14ac:dyDescent="0.3">
      <c r="A14378" s="76"/>
      <c r="B14378" s="104"/>
      <c r="C14378" s="76"/>
      <c r="D14378" s="77"/>
      <c r="E14378" s="12"/>
      <c r="F14378" s="78"/>
      <c r="G14378" s="77"/>
      <c r="H14378" s="79"/>
      <c r="BA14378" s="5" t="str">
        <f t="shared" si="224"/>
        <v/>
      </c>
      <c r="BB14378" s="5" t="str">
        <f>IF(OR($E14378="",$G14378&lt;&gt;"Ativo"),"",IF(COUNTIFS($E$4:$E14378,$E14378,$A$4:$A14378,$A14378,$G$4:$G14378,"Ativo")=1,1,0))</f>
        <v/>
      </c>
      <c r="BC14378" t="str">
        <f>IF(OR($A14378="",$G14378&lt;&gt;"Ativo"),"",IF(COUNTIFS($A$4:$A14378,$A14378,$G$4:$G14378,"Ativo")=1,1,0))</f>
        <v/>
      </c>
    </row>
    <row r="14379" spans="1:55" x14ac:dyDescent="0.3">
      <c r="A14379" s="76"/>
      <c r="B14379" s="104"/>
      <c r="C14379" s="76"/>
      <c r="D14379" s="77"/>
      <c r="E14379" s="12"/>
      <c r="F14379" s="78"/>
      <c r="G14379" s="77"/>
      <c r="H14379" s="79"/>
      <c r="BA14379" s="5" t="str">
        <f t="shared" si="224"/>
        <v/>
      </c>
      <c r="BB14379" s="5" t="str">
        <f>IF(OR($E14379="",$G14379&lt;&gt;"Ativo"),"",IF(COUNTIFS($E$4:$E14379,$E14379,$A$4:$A14379,$A14379,$G$4:$G14379,"Ativo")=1,1,0))</f>
        <v/>
      </c>
      <c r="BC14379" t="str">
        <f>IF(OR($A14379="",$G14379&lt;&gt;"Ativo"),"",IF(COUNTIFS($A$4:$A14379,$A14379,$G$4:$G14379,"Ativo")=1,1,0))</f>
        <v/>
      </c>
    </row>
    <row r="14380" spans="1:55" x14ac:dyDescent="0.3">
      <c r="A14380" s="76"/>
      <c r="B14380" s="104"/>
      <c r="C14380" s="76"/>
      <c r="D14380" s="77"/>
      <c r="E14380" s="12"/>
      <c r="F14380" s="78"/>
      <c r="G14380" s="77"/>
      <c r="H14380" s="79"/>
      <c r="BA14380" s="5" t="str">
        <f t="shared" si="224"/>
        <v/>
      </c>
      <c r="BB14380" s="5" t="str">
        <f>IF(OR($E14380="",$G14380&lt;&gt;"Ativo"),"",IF(COUNTIFS($E$4:$E14380,$E14380,$A$4:$A14380,$A14380,$G$4:$G14380,"Ativo")=1,1,0))</f>
        <v/>
      </c>
      <c r="BC14380" t="str">
        <f>IF(OR($A14380="",$G14380&lt;&gt;"Ativo"),"",IF(COUNTIFS($A$4:$A14380,$A14380,$G$4:$G14380,"Ativo")=1,1,0))</f>
        <v/>
      </c>
    </row>
    <row r="14381" spans="1:55" x14ac:dyDescent="0.3">
      <c r="A14381" s="76"/>
      <c r="B14381" s="104"/>
      <c r="C14381" s="76"/>
      <c r="D14381" s="77"/>
      <c r="E14381" s="12"/>
      <c r="F14381" s="78"/>
      <c r="G14381" s="77"/>
      <c r="H14381" s="79"/>
      <c r="BA14381" s="5" t="str">
        <f t="shared" si="224"/>
        <v/>
      </c>
      <c r="BB14381" s="5" t="str">
        <f>IF(OR($E14381="",$G14381&lt;&gt;"Ativo"),"",IF(COUNTIFS($E$4:$E14381,$E14381,$A$4:$A14381,$A14381,$G$4:$G14381,"Ativo")=1,1,0))</f>
        <v/>
      </c>
      <c r="BC14381" t="str">
        <f>IF(OR($A14381="",$G14381&lt;&gt;"Ativo"),"",IF(COUNTIFS($A$4:$A14381,$A14381,$G$4:$G14381,"Ativo")=1,1,0))</f>
        <v/>
      </c>
    </row>
    <row r="14382" spans="1:55" x14ac:dyDescent="0.3">
      <c r="A14382" s="76"/>
      <c r="B14382" s="104"/>
      <c r="C14382" s="76"/>
      <c r="D14382" s="77"/>
      <c r="E14382" s="12"/>
      <c r="F14382" s="78"/>
      <c r="G14382" s="77"/>
      <c r="H14382" s="79"/>
      <c r="BA14382" s="5" t="str">
        <f t="shared" si="224"/>
        <v/>
      </c>
      <c r="BB14382" s="5" t="str">
        <f>IF(OR($E14382="",$G14382&lt;&gt;"Ativo"),"",IF(COUNTIFS($E$4:$E14382,$E14382,$A$4:$A14382,$A14382,$G$4:$G14382,"Ativo")=1,1,0))</f>
        <v/>
      </c>
      <c r="BC14382" t="str">
        <f>IF(OR($A14382="",$G14382&lt;&gt;"Ativo"),"",IF(COUNTIFS($A$4:$A14382,$A14382,$G$4:$G14382,"Ativo")=1,1,0))</f>
        <v/>
      </c>
    </row>
    <row r="14383" spans="1:55" x14ac:dyDescent="0.3">
      <c r="A14383" s="76"/>
      <c r="B14383" s="104"/>
      <c r="C14383" s="76"/>
      <c r="D14383" s="77"/>
      <c r="E14383" s="12"/>
      <c r="F14383" s="78"/>
      <c r="G14383" s="77"/>
      <c r="H14383" s="79"/>
      <c r="BA14383" s="5" t="str">
        <f t="shared" si="224"/>
        <v/>
      </c>
      <c r="BB14383" s="5" t="str">
        <f>IF(OR($E14383="",$G14383&lt;&gt;"Ativo"),"",IF(COUNTIFS($E$4:$E14383,$E14383,$A$4:$A14383,$A14383,$G$4:$G14383,"Ativo")=1,1,0))</f>
        <v/>
      </c>
      <c r="BC14383" t="str">
        <f>IF(OR($A14383="",$G14383&lt;&gt;"Ativo"),"",IF(COUNTIFS($A$4:$A14383,$A14383,$G$4:$G14383,"Ativo")=1,1,0))</f>
        <v/>
      </c>
    </row>
    <row r="14384" spans="1:55" x14ac:dyDescent="0.3">
      <c r="A14384" s="76"/>
      <c r="B14384" s="104"/>
      <c r="C14384" s="76"/>
      <c r="D14384" s="77"/>
      <c r="E14384" s="12"/>
      <c r="F14384" s="78"/>
      <c r="G14384" s="77"/>
      <c r="H14384" s="79"/>
      <c r="BA14384" s="5" t="str">
        <f t="shared" si="224"/>
        <v/>
      </c>
      <c r="BB14384" s="5" t="str">
        <f>IF(OR($E14384="",$G14384&lt;&gt;"Ativo"),"",IF(COUNTIFS($E$4:$E14384,$E14384,$A$4:$A14384,$A14384,$G$4:$G14384,"Ativo")=1,1,0))</f>
        <v/>
      </c>
      <c r="BC14384" t="str">
        <f>IF(OR($A14384="",$G14384&lt;&gt;"Ativo"),"",IF(COUNTIFS($A$4:$A14384,$A14384,$G$4:$G14384,"Ativo")=1,1,0))</f>
        <v/>
      </c>
    </row>
    <row r="14385" spans="1:55" x14ac:dyDescent="0.3">
      <c r="A14385" s="76"/>
      <c r="B14385" s="104"/>
      <c r="C14385" s="76"/>
      <c r="D14385" s="77"/>
      <c r="E14385" s="12"/>
      <c r="F14385" s="78"/>
      <c r="G14385" s="77"/>
      <c r="H14385" s="79"/>
      <c r="BA14385" s="5" t="str">
        <f t="shared" si="224"/>
        <v/>
      </c>
      <c r="BB14385" s="5" t="str">
        <f>IF(OR($E14385="",$G14385&lt;&gt;"Ativo"),"",IF(COUNTIFS($E$4:$E14385,$E14385,$A$4:$A14385,$A14385,$G$4:$G14385,"Ativo")=1,1,0))</f>
        <v/>
      </c>
      <c r="BC14385" t="str">
        <f>IF(OR($A14385="",$G14385&lt;&gt;"Ativo"),"",IF(COUNTIFS($A$4:$A14385,$A14385,$G$4:$G14385,"Ativo")=1,1,0))</f>
        <v/>
      </c>
    </row>
    <row r="14386" spans="1:55" x14ac:dyDescent="0.3">
      <c r="A14386" s="76"/>
      <c r="B14386" s="104"/>
      <c r="C14386" s="76"/>
      <c r="D14386" s="77"/>
      <c r="E14386" s="12"/>
      <c r="F14386" s="78"/>
      <c r="G14386" s="77"/>
      <c r="H14386" s="79"/>
      <c r="BA14386" s="5" t="str">
        <f t="shared" si="224"/>
        <v/>
      </c>
      <c r="BB14386" s="5" t="str">
        <f>IF(OR($E14386="",$G14386&lt;&gt;"Ativo"),"",IF(COUNTIFS($E$4:$E14386,$E14386,$A$4:$A14386,$A14386,$G$4:$G14386,"Ativo")=1,1,0))</f>
        <v/>
      </c>
      <c r="BC14386" t="str">
        <f>IF(OR($A14386="",$G14386&lt;&gt;"Ativo"),"",IF(COUNTIFS($A$4:$A14386,$A14386,$G$4:$G14386,"Ativo")=1,1,0))</f>
        <v/>
      </c>
    </row>
    <row r="14387" spans="1:55" x14ac:dyDescent="0.3">
      <c r="A14387" s="76"/>
      <c r="B14387" s="104"/>
      <c r="C14387" s="76"/>
      <c r="D14387" s="77"/>
      <c r="E14387" s="12"/>
      <c r="F14387" s="78"/>
      <c r="G14387" s="77"/>
      <c r="H14387" s="79"/>
      <c r="BA14387" s="5" t="str">
        <f t="shared" si="224"/>
        <v/>
      </c>
      <c r="BB14387" s="5" t="str">
        <f>IF(OR($E14387="",$G14387&lt;&gt;"Ativo"),"",IF(COUNTIFS($E$4:$E14387,$E14387,$A$4:$A14387,$A14387,$G$4:$G14387,"Ativo")=1,1,0))</f>
        <v/>
      </c>
      <c r="BC14387" t="str">
        <f>IF(OR($A14387="",$G14387&lt;&gt;"Ativo"),"",IF(COUNTIFS($A$4:$A14387,$A14387,$G$4:$G14387,"Ativo")=1,1,0))</f>
        <v/>
      </c>
    </row>
    <row r="14388" spans="1:55" x14ac:dyDescent="0.3">
      <c r="A14388" s="76"/>
      <c r="B14388" s="104"/>
      <c r="C14388" s="76"/>
      <c r="D14388" s="77"/>
      <c r="E14388" s="12"/>
      <c r="F14388" s="78"/>
      <c r="G14388" s="77"/>
      <c r="H14388" s="79"/>
      <c r="BA14388" s="5" t="str">
        <f t="shared" si="224"/>
        <v/>
      </c>
      <c r="BB14388" s="5" t="str">
        <f>IF(OR($E14388="",$G14388&lt;&gt;"Ativo"),"",IF(COUNTIFS($E$4:$E14388,$E14388,$A$4:$A14388,$A14388,$G$4:$G14388,"Ativo")=1,1,0))</f>
        <v/>
      </c>
      <c r="BC14388" t="str">
        <f>IF(OR($A14388="",$G14388&lt;&gt;"Ativo"),"",IF(COUNTIFS($A$4:$A14388,$A14388,$G$4:$G14388,"Ativo")=1,1,0))</f>
        <v/>
      </c>
    </row>
    <row r="14389" spans="1:55" x14ac:dyDescent="0.3">
      <c r="A14389" s="76"/>
      <c r="B14389" s="104"/>
      <c r="C14389" s="76"/>
      <c r="D14389" s="77"/>
      <c r="E14389" s="12"/>
      <c r="F14389" s="78"/>
      <c r="G14389" s="77"/>
      <c r="H14389" s="79"/>
      <c r="BA14389" s="5" t="str">
        <f t="shared" si="224"/>
        <v/>
      </c>
      <c r="BB14389" s="5" t="str">
        <f>IF(OR($E14389="",$G14389&lt;&gt;"Ativo"),"",IF(COUNTIFS($E$4:$E14389,$E14389,$A$4:$A14389,$A14389,$G$4:$G14389,"Ativo")=1,1,0))</f>
        <v/>
      </c>
      <c r="BC14389" t="str">
        <f>IF(OR($A14389="",$G14389&lt;&gt;"Ativo"),"",IF(COUNTIFS($A$4:$A14389,$A14389,$G$4:$G14389,"Ativo")=1,1,0))</f>
        <v/>
      </c>
    </row>
    <row r="14390" spans="1:55" x14ac:dyDescent="0.3">
      <c r="A14390" s="76"/>
      <c r="B14390" s="104"/>
      <c r="C14390" s="76"/>
      <c r="D14390" s="77"/>
      <c r="E14390" s="12"/>
      <c r="F14390" s="78"/>
      <c r="G14390" s="77"/>
      <c r="H14390" s="79"/>
      <c r="BA14390" s="5" t="str">
        <f t="shared" si="224"/>
        <v/>
      </c>
      <c r="BB14390" s="5" t="str">
        <f>IF(OR($E14390="",$G14390&lt;&gt;"Ativo"),"",IF(COUNTIFS($E$4:$E14390,$E14390,$A$4:$A14390,$A14390,$G$4:$G14390,"Ativo")=1,1,0))</f>
        <v/>
      </c>
      <c r="BC14390" t="str">
        <f>IF(OR($A14390="",$G14390&lt;&gt;"Ativo"),"",IF(COUNTIFS($A$4:$A14390,$A14390,$G$4:$G14390,"Ativo")=1,1,0))</f>
        <v/>
      </c>
    </row>
    <row r="14391" spans="1:55" x14ac:dyDescent="0.3">
      <c r="A14391" s="76"/>
      <c r="B14391" s="104"/>
      <c r="C14391" s="76"/>
      <c r="D14391" s="77"/>
      <c r="E14391" s="12"/>
      <c r="F14391" s="78"/>
      <c r="G14391" s="77"/>
      <c r="H14391" s="79"/>
      <c r="BA14391" s="5" t="str">
        <f t="shared" si="224"/>
        <v/>
      </c>
      <c r="BB14391" s="5" t="str">
        <f>IF(OR($E14391="",$G14391&lt;&gt;"Ativo"),"",IF(COUNTIFS($E$4:$E14391,$E14391,$A$4:$A14391,$A14391,$G$4:$G14391,"Ativo")=1,1,0))</f>
        <v/>
      </c>
      <c r="BC14391" t="str">
        <f>IF(OR($A14391="",$G14391&lt;&gt;"Ativo"),"",IF(COUNTIFS($A$4:$A14391,$A14391,$G$4:$G14391,"Ativo")=1,1,0))</f>
        <v/>
      </c>
    </row>
    <row r="14392" spans="1:55" x14ac:dyDescent="0.3">
      <c r="A14392" s="76"/>
      <c r="B14392" s="104"/>
      <c r="C14392" s="76"/>
      <c r="D14392" s="77"/>
      <c r="E14392" s="12"/>
      <c r="F14392" s="78"/>
      <c r="G14392" s="77"/>
      <c r="H14392" s="79"/>
      <c r="BA14392" s="5" t="str">
        <f t="shared" si="224"/>
        <v/>
      </c>
      <c r="BB14392" s="5" t="str">
        <f>IF(OR($E14392="",$G14392&lt;&gt;"Ativo"),"",IF(COUNTIFS($E$4:$E14392,$E14392,$A$4:$A14392,$A14392,$G$4:$G14392,"Ativo")=1,1,0))</f>
        <v/>
      </c>
      <c r="BC14392" t="str">
        <f>IF(OR($A14392="",$G14392&lt;&gt;"Ativo"),"",IF(COUNTIFS($A$4:$A14392,$A14392,$G$4:$G14392,"Ativo")=1,1,0))</f>
        <v/>
      </c>
    </row>
    <row r="14393" spans="1:55" x14ac:dyDescent="0.3">
      <c r="A14393" s="76"/>
      <c r="B14393" s="104"/>
      <c r="C14393" s="76"/>
      <c r="D14393" s="77"/>
      <c r="E14393" s="12"/>
      <c r="F14393" s="78"/>
      <c r="G14393" s="77"/>
      <c r="H14393" s="79"/>
      <c r="BA14393" s="5" t="str">
        <f t="shared" si="224"/>
        <v/>
      </c>
      <c r="BB14393" s="5" t="str">
        <f>IF(OR($E14393="",$G14393&lt;&gt;"Ativo"),"",IF(COUNTIFS($E$4:$E14393,$E14393,$A$4:$A14393,$A14393,$G$4:$G14393,"Ativo")=1,1,0))</f>
        <v/>
      </c>
      <c r="BC14393" t="str">
        <f>IF(OR($A14393="",$G14393&lt;&gt;"Ativo"),"",IF(COUNTIFS($A$4:$A14393,$A14393,$G$4:$G14393,"Ativo")=1,1,0))</f>
        <v/>
      </c>
    </row>
    <row r="14394" spans="1:55" x14ac:dyDescent="0.3">
      <c r="A14394" s="76"/>
      <c r="B14394" s="104"/>
      <c r="C14394" s="76"/>
      <c r="D14394" s="77"/>
      <c r="E14394" s="12"/>
      <c r="F14394" s="78"/>
      <c r="G14394" s="77"/>
      <c r="H14394" s="79"/>
      <c r="BA14394" s="5" t="str">
        <f t="shared" si="224"/>
        <v/>
      </c>
      <c r="BB14394" s="5" t="str">
        <f>IF(OR($E14394="",$G14394&lt;&gt;"Ativo"),"",IF(COUNTIFS($E$4:$E14394,$E14394,$A$4:$A14394,$A14394,$G$4:$G14394,"Ativo")=1,1,0))</f>
        <v/>
      </c>
      <c r="BC14394" t="str">
        <f>IF(OR($A14394="",$G14394&lt;&gt;"Ativo"),"",IF(COUNTIFS($A$4:$A14394,$A14394,$G$4:$G14394,"Ativo")=1,1,0))</f>
        <v/>
      </c>
    </row>
    <row r="14395" spans="1:55" x14ac:dyDescent="0.3">
      <c r="A14395" s="76"/>
      <c r="B14395" s="104"/>
      <c r="C14395" s="76"/>
      <c r="D14395" s="77"/>
      <c r="E14395" s="12"/>
      <c r="F14395" s="78"/>
      <c r="G14395" s="77"/>
      <c r="H14395" s="79"/>
      <c r="BA14395" s="5" t="str">
        <f t="shared" si="224"/>
        <v/>
      </c>
      <c r="BB14395" s="5" t="str">
        <f>IF(OR($E14395="",$G14395&lt;&gt;"Ativo"),"",IF(COUNTIFS($E$4:$E14395,$E14395,$A$4:$A14395,$A14395,$G$4:$G14395,"Ativo")=1,1,0))</f>
        <v/>
      </c>
      <c r="BC14395" t="str">
        <f>IF(OR($A14395="",$G14395&lt;&gt;"Ativo"),"",IF(COUNTIFS($A$4:$A14395,$A14395,$G$4:$G14395,"Ativo")=1,1,0))</f>
        <v/>
      </c>
    </row>
    <row r="14396" spans="1:55" x14ac:dyDescent="0.3">
      <c r="A14396" s="76"/>
      <c r="B14396" s="104"/>
      <c r="C14396" s="76"/>
      <c r="D14396" s="77"/>
      <c r="E14396" s="12"/>
      <c r="F14396" s="78"/>
      <c r="G14396" s="77"/>
      <c r="H14396" s="79"/>
      <c r="BA14396" s="5" t="str">
        <f t="shared" si="224"/>
        <v/>
      </c>
      <c r="BB14396" s="5" t="str">
        <f>IF(OR($E14396="",$G14396&lt;&gt;"Ativo"),"",IF(COUNTIFS($E$4:$E14396,$E14396,$A$4:$A14396,$A14396,$G$4:$G14396,"Ativo")=1,1,0))</f>
        <v/>
      </c>
      <c r="BC14396" t="str">
        <f>IF(OR($A14396="",$G14396&lt;&gt;"Ativo"),"",IF(COUNTIFS($A$4:$A14396,$A14396,$G$4:$G14396,"Ativo")=1,1,0))</f>
        <v/>
      </c>
    </row>
    <row r="14397" spans="1:55" x14ac:dyDescent="0.3">
      <c r="A14397" s="76"/>
      <c r="B14397" s="104"/>
      <c r="C14397" s="76"/>
      <c r="D14397" s="77"/>
      <c r="E14397" s="12"/>
      <c r="F14397" s="78"/>
      <c r="G14397" s="77"/>
      <c r="H14397" s="79"/>
      <c r="BA14397" s="5" t="str">
        <f t="shared" si="224"/>
        <v/>
      </c>
      <c r="BB14397" s="5" t="str">
        <f>IF(OR($E14397="",$G14397&lt;&gt;"Ativo"),"",IF(COUNTIFS($E$4:$E14397,$E14397,$A$4:$A14397,$A14397,$G$4:$G14397,"Ativo")=1,1,0))</f>
        <v/>
      </c>
      <c r="BC14397" t="str">
        <f>IF(OR($A14397="",$G14397&lt;&gt;"Ativo"),"",IF(COUNTIFS($A$4:$A14397,$A14397,$G$4:$G14397,"Ativo")=1,1,0))</f>
        <v/>
      </c>
    </row>
    <row r="14398" spans="1:55" x14ac:dyDescent="0.3">
      <c r="A14398" s="76"/>
      <c r="B14398" s="104"/>
      <c r="C14398" s="76"/>
      <c r="D14398" s="77"/>
      <c r="E14398" s="12"/>
      <c r="F14398" s="78"/>
      <c r="G14398" s="77"/>
      <c r="H14398" s="79"/>
      <c r="BA14398" s="5" t="str">
        <f t="shared" si="224"/>
        <v/>
      </c>
      <c r="BB14398" s="5" t="str">
        <f>IF(OR($E14398="",$G14398&lt;&gt;"Ativo"),"",IF(COUNTIFS($E$4:$E14398,$E14398,$A$4:$A14398,$A14398,$G$4:$G14398,"Ativo")=1,1,0))</f>
        <v/>
      </c>
      <c r="BC14398" t="str">
        <f>IF(OR($A14398="",$G14398&lt;&gt;"Ativo"),"",IF(COUNTIFS($A$4:$A14398,$A14398,$G$4:$G14398,"Ativo")=1,1,0))</f>
        <v/>
      </c>
    </row>
    <row r="14399" spans="1:55" x14ac:dyDescent="0.3">
      <c r="A14399" s="76"/>
      <c r="B14399" s="104"/>
      <c r="C14399" s="76"/>
      <c r="D14399" s="77"/>
      <c r="E14399" s="12"/>
      <c r="F14399" s="78"/>
      <c r="G14399" s="77"/>
      <c r="H14399" s="79"/>
      <c r="BA14399" s="5" t="str">
        <f t="shared" si="224"/>
        <v/>
      </c>
      <c r="BB14399" s="5" t="str">
        <f>IF(OR($E14399="",$G14399&lt;&gt;"Ativo"),"",IF(COUNTIFS($E$4:$E14399,$E14399,$A$4:$A14399,$A14399,$G$4:$G14399,"Ativo")=1,1,0))</f>
        <v/>
      </c>
      <c r="BC14399" t="str">
        <f>IF(OR($A14399="",$G14399&lt;&gt;"Ativo"),"",IF(COUNTIFS($A$4:$A14399,$A14399,$G$4:$G14399,"Ativo")=1,1,0))</f>
        <v/>
      </c>
    </row>
    <row r="14400" spans="1:55" x14ac:dyDescent="0.3">
      <c r="A14400" s="76"/>
      <c r="B14400" s="104"/>
      <c r="C14400" s="76"/>
      <c r="D14400" s="77"/>
      <c r="E14400" s="12"/>
      <c r="F14400" s="78"/>
      <c r="G14400" s="77"/>
      <c r="H14400" s="79"/>
      <c r="BA14400" s="5" t="str">
        <f t="shared" si="224"/>
        <v/>
      </c>
      <c r="BB14400" s="5" t="str">
        <f>IF(OR($E14400="",$G14400&lt;&gt;"Ativo"),"",IF(COUNTIFS($E$4:$E14400,$E14400,$A$4:$A14400,$A14400,$G$4:$G14400,"Ativo")=1,1,0))</f>
        <v/>
      </c>
      <c r="BC14400" t="str">
        <f>IF(OR($A14400="",$G14400&lt;&gt;"Ativo"),"",IF(COUNTIFS($A$4:$A14400,$A14400,$G$4:$G14400,"Ativo")=1,1,0))</f>
        <v/>
      </c>
    </row>
    <row r="14401" spans="1:55" x14ac:dyDescent="0.3">
      <c r="A14401" s="76"/>
      <c r="B14401" s="104"/>
      <c r="C14401" s="76"/>
      <c r="D14401" s="77"/>
      <c r="E14401" s="12"/>
      <c r="F14401" s="78"/>
      <c r="G14401" s="77"/>
      <c r="H14401" s="79"/>
      <c r="BA14401" s="5" t="str">
        <f t="shared" si="224"/>
        <v/>
      </c>
      <c r="BB14401" s="5" t="str">
        <f>IF(OR($E14401="",$G14401&lt;&gt;"Ativo"),"",IF(COUNTIFS($E$4:$E14401,$E14401,$A$4:$A14401,$A14401,$G$4:$G14401,"Ativo")=1,1,0))</f>
        <v/>
      </c>
      <c r="BC14401" t="str">
        <f>IF(OR($A14401="",$G14401&lt;&gt;"Ativo"),"",IF(COUNTIFS($A$4:$A14401,$A14401,$G$4:$G14401,"Ativo")=1,1,0))</f>
        <v/>
      </c>
    </row>
    <row r="14402" spans="1:55" x14ac:dyDescent="0.3">
      <c r="A14402" s="76"/>
      <c r="B14402" s="104"/>
      <c r="C14402" s="76"/>
      <c r="D14402" s="77"/>
      <c r="E14402" s="12"/>
      <c r="F14402" s="78"/>
      <c r="G14402" s="77"/>
      <c r="H14402" s="79"/>
      <c r="BA14402" s="5" t="str">
        <f t="shared" si="224"/>
        <v/>
      </c>
      <c r="BB14402" s="5" t="str">
        <f>IF(OR($E14402="",$G14402&lt;&gt;"Ativo"),"",IF(COUNTIFS($E$4:$E14402,$E14402,$A$4:$A14402,$A14402,$G$4:$G14402,"Ativo")=1,1,0))</f>
        <v/>
      </c>
      <c r="BC14402" t="str">
        <f>IF(OR($A14402="",$G14402&lt;&gt;"Ativo"),"",IF(COUNTIFS($A$4:$A14402,$A14402,$G$4:$G14402,"Ativo")=1,1,0))</f>
        <v/>
      </c>
    </row>
    <row r="14403" spans="1:55" x14ac:dyDescent="0.3">
      <c r="A14403" s="76"/>
      <c r="B14403" s="104"/>
      <c r="C14403" s="76"/>
      <c r="D14403" s="77"/>
      <c r="E14403" s="12"/>
      <c r="F14403" s="78"/>
      <c r="G14403" s="77"/>
      <c r="H14403" s="79"/>
      <c r="BA14403" s="5" t="str">
        <f t="shared" si="224"/>
        <v/>
      </c>
      <c r="BB14403" s="5" t="str">
        <f>IF(OR($E14403="",$G14403&lt;&gt;"Ativo"),"",IF(COUNTIFS($E$4:$E14403,$E14403,$A$4:$A14403,$A14403,$G$4:$G14403,"Ativo")=1,1,0))</f>
        <v/>
      </c>
      <c r="BC14403" t="str">
        <f>IF(OR($A14403="",$G14403&lt;&gt;"Ativo"),"",IF(COUNTIFS($A$4:$A14403,$A14403,$G$4:$G14403,"Ativo")=1,1,0))</f>
        <v/>
      </c>
    </row>
    <row r="14404" spans="1:55" x14ac:dyDescent="0.3">
      <c r="A14404" s="76"/>
      <c r="B14404" s="104"/>
      <c r="C14404" s="76"/>
      <c r="D14404" s="77"/>
      <c r="E14404" s="12"/>
      <c r="F14404" s="78"/>
      <c r="G14404" s="77"/>
      <c r="H14404" s="79"/>
      <c r="BA14404" s="5" t="str">
        <f t="shared" ref="BA14404:BA14467" si="225">IF($D14404="","",MID($D14404,4,LEN($D14404)-5))</f>
        <v/>
      </c>
      <c r="BB14404" s="5" t="str">
        <f>IF(OR($E14404="",$G14404&lt;&gt;"Ativo"),"",IF(COUNTIFS($E$4:$E14404,$E14404,$A$4:$A14404,$A14404,$G$4:$G14404,"Ativo")=1,1,0))</f>
        <v/>
      </c>
      <c r="BC14404" t="str">
        <f>IF(OR($A14404="",$G14404&lt;&gt;"Ativo"),"",IF(COUNTIFS($A$4:$A14404,$A14404,$G$4:$G14404,"Ativo")=1,1,0))</f>
        <v/>
      </c>
    </row>
    <row r="14405" spans="1:55" x14ac:dyDescent="0.3">
      <c r="A14405" s="76"/>
      <c r="B14405" s="104"/>
      <c r="C14405" s="76"/>
      <c r="D14405" s="77"/>
      <c r="E14405" s="12"/>
      <c r="F14405" s="78"/>
      <c r="G14405" s="77"/>
      <c r="H14405" s="79"/>
      <c r="BA14405" s="5" t="str">
        <f t="shared" si="225"/>
        <v/>
      </c>
      <c r="BB14405" s="5" t="str">
        <f>IF(OR($E14405="",$G14405&lt;&gt;"Ativo"),"",IF(COUNTIFS($E$4:$E14405,$E14405,$A$4:$A14405,$A14405,$G$4:$G14405,"Ativo")=1,1,0))</f>
        <v/>
      </c>
      <c r="BC14405" t="str">
        <f>IF(OR($A14405="",$G14405&lt;&gt;"Ativo"),"",IF(COUNTIFS($A$4:$A14405,$A14405,$G$4:$G14405,"Ativo")=1,1,0))</f>
        <v/>
      </c>
    </row>
    <row r="14406" spans="1:55" x14ac:dyDescent="0.3">
      <c r="A14406" s="76"/>
      <c r="B14406" s="104"/>
      <c r="C14406" s="76"/>
      <c r="D14406" s="77"/>
      <c r="E14406" s="12"/>
      <c r="F14406" s="78"/>
      <c r="G14406" s="77"/>
      <c r="H14406" s="79"/>
      <c r="BA14406" s="5" t="str">
        <f t="shared" si="225"/>
        <v/>
      </c>
      <c r="BB14406" s="5" t="str">
        <f>IF(OR($E14406="",$G14406&lt;&gt;"Ativo"),"",IF(COUNTIFS($E$4:$E14406,$E14406,$A$4:$A14406,$A14406,$G$4:$G14406,"Ativo")=1,1,0))</f>
        <v/>
      </c>
      <c r="BC14406" t="str">
        <f>IF(OR($A14406="",$G14406&lt;&gt;"Ativo"),"",IF(COUNTIFS($A$4:$A14406,$A14406,$G$4:$G14406,"Ativo")=1,1,0))</f>
        <v/>
      </c>
    </row>
    <row r="14407" spans="1:55" x14ac:dyDescent="0.3">
      <c r="A14407" s="76"/>
      <c r="B14407" s="104"/>
      <c r="C14407" s="76"/>
      <c r="D14407" s="77"/>
      <c r="E14407" s="12"/>
      <c r="F14407" s="78"/>
      <c r="G14407" s="77"/>
      <c r="H14407" s="79"/>
      <c r="BA14407" s="5" t="str">
        <f t="shared" si="225"/>
        <v/>
      </c>
      <c r="BB14407" s="5" t="str">
        <f>IF(OR($E14407="",$G14407&lt;&gt;"Ativo"),"",IF(COUNTIFS($E$4:$E14407,$E14407,$A$4:$A14407,$A14407,$G$4:$G14407,"Ativo")=1,1,0))</f>
        <v/>
      </c>
      <c r="BC14407" t="str">
        <f>IF(OR($A14407="",$G14407&lt;&gt;"Ativo"),"",IF(COUNTIFS($A$4:$A14407,$A14407,$G$4:$G14407,"Ativo")=1,1,0))</f>
        <v/>
      </c>
    </row>
    <row r="14408" spans="1:55" x14ac:dyDescent="0.3">
      <c r="A14408" s="76"/>
      <c r="B14408" s="104"/>
      <c r="C14408" s="76"/>
      <c r="D14408" s="77"/>
      <c r="E14408" s="12"/>
      <c r="F14408" s="78"/>
      <c r="G14408" s="77"/>
      <c r="H14408" s="79"/>
      <c r="BA14408" s="5" t="str">
        <f t="shared" si="225"/>
        <v/>
      </c>
      <c r="BB14408" s="5" t="str">
        <f>IF(OR($E14408="",$G14408&lt;&gt;"Ativo"),"",IF(COUNTIFS($E$4:$E14408,$E14408,$A$4:$A14408,$A14408,$G$4:$G14408,"Ativo")=1,1,0))</f>
        <v/>
      </c>
      <c r="BC14408" t="str">
        <f>IF(OR($A14408="",$G14408&lt;&gt;"Ativo"),"",IF(COUNTIFS($A$4:$A14408,$A14408,$G$4:$G14408,"Ativo")=1,1,0))</f>
        <v/>
      </c>
    </row>
    <row r="14409" spans="1:55" x14ac:dyDescent="0.3">
      <c r="A14409" s="76"/>
      <c r="B14409" s="104"/>
      <c r="C14409" s="76"/>
      <c r="D14409" s="77"/>
      <c r="E14409" s="12"/>
      <c r="F14409" s="78"/>
      <c r="G14409" s="77"/>
      <c r="H14409" s="79"/>
      <c r="BA14409" s="5" t="str">
        <f t="shared" si="225"/>
        <v/>
      </c>
      <c r="BB14409" s="5" t="str">
        <f>IF(OR($E14409="",$G14409&lt;&gt;"Ativo"),"",IF(COUNTIFS($E$4:$E14409,$E14409,$A$4:$A14409,$A14409,$G$4:$G14409,"Ativo")=1,1,0))</f>
        <v/>
      </c>
      <c r="BC14409" t="str">
        <f>IF(OR($A14409="",$G14409&lt;&gt;"Ativo"),"",IF(COUNTIFS($A$4:$A14409,$A14409,$G$4:$G14409,"Ativo")=1,1,0))</f>
        <v/>
      </c>
    </row>
    <row r="14410" spans="1:55" x14ac:dyDescent="0.3">
      <c r="A14410" s="76"/>
      <c r="B14410" s="104"/>
      <c r="C14410" s="76"/>
      <c r="D14410" s="77"/>
      <c r="E14410" s="12"/>
      <c r="F14410" s="78"/>
      <c r="G14410" s="77"/>
      <c r="H14410" s="79"/>
      <c r="BA14410" s="5" t="str">
        <f t="shared" si="225"/>
        <v/>
      </c>
      <c r="BB14410" s="5" t="str">
        <f>IF(OR($E14410="",$G14410&lt;&gt;"Ativo"),"",IF(COUNTIFS($E$4:$E14410,$E14410,$A$4:$A14410,$A14410,$G$4:$G14410,"Ativo")=1,1,0))</f>
        <v/>
      </c>
      <c r="BC14410" t="str">
        <f>IF(OR($A14410="",$G14410&lt;&gt;"Ativo"),"",IF(COUNTIFS($A$4:$A14410,$A14410,$G$4:$G14410,"Ativo")=1,1,0))</f>
        <v/>
      </c>
    </row>
    <row r="14411" spans="1:55" x14ac:dyDescent="0.3">
      <c r="A14411" s="76"/>
      <c r="B14411" s="104"/>
      <c r="C14411" s="76"/>
      <c r="D14411" s="77"/>
      <c r="E14411" s="12"/>
      <c r="F14411" s="78"/>
      <c r="G14411" s="77"/>
      <c r="H14411" s="79"/>
      <c r="BA14411" s="5" t="str">
        <f t="shared" si="225"/>
        <v/>
      </c>
      <c r="BB14411" s="5" t="str">
        <f>IF(OR($E14411="",$G14411&lt;&gt;"Ativo"),"",IF(COUNTIFS($E$4:$E14411,$E14411,$A$4:$A14411,$A14411,$G$4:$G14411,"Ativo")=1,1,0))</f>
        <v/>
      </c>
      <c r="BC14411" t="str">
        <f>IF(OR($A14411="",$G14411&lt;&gt;"Ativo"),"",IF(COUNTIFS($A$4:$A14411,$A14411,$G$4:$G14411,"Ativo")=1,1,0))</f>
        <v/>
      </c>
    </row>
    <row r="14412" spans="1:55" x14ac:dyDescent="0.3">
      <c r="A14412" s="76"/>
      <c r="B14412" s="104"/>
      <c r="C14412" s="76"/>
      <c r="D14412" s="77"/>
      <c r="E14412" s="12"/>
      <c r="F14412" s="78"/>
      <c r="G14412" s="77"/>
      <c r="H14412" s="79"/>
      <c r="BA14412" s="5" t="str">
        <f t="shared" si="225"/>
        <v/>
      </c>
      <c r="BB14412" s="5" t="str">
        <f>IF(OR($E14412="",$G14412&lt;&gt;"Ativo"),"",IF(COUNTIFS($E$4:$E14412,$E14412,$A$4:$A14412,$A14412,$G$4:$G14412,"Ativo")=1,1,0))</f>
        <v/>
      </c>
      <c r="BC14412" t="str">
        <f>IF(OR($A14412="",$G14412&lt;&gt;"Ativo"),"",IF(COUNTIFS($A$4:$A14412,$A14412,$G$4:$G14412,"Ativo")=1,1,0))</f>
        <v/>
      </c>
    </row>
    <row r="14413" spans="1:55" x14ac:dyDescent="0.3">
      <c r="A14413" s="76"/>
      <c r="B14413" s="104"/>
      <c r="C14413" s="76"/>
      <c r="D14413" s="77"/>
      <c r="E14413" s="12"/>
      <c r="F14413" s="78"/>
      <c r="G14413" s="77"/>
      <c r="H14413" s="79"/>
      <c r="BA14413" s="5" t="str">
        <f t="shared" si="225"/>
        <v/>
      </c>
      <c r="BB14413" s="5" t="str">
        <f>IF(OR($E14413="",$G14413&lt;&gt;"Ativo"),"",IF(COUNTIFS($E$4:$E14413,$E14413,$A$4:$A14413,$A14413,$G$4:$G14413,"Ativo")=1,1,0))</f>
        <v/>
      </c>
      <c r="BC14413" t="str">
        <f>IF(OR($A14413="",$G14413&lt;&gt;"Ativo"),"",IF(COUNTIFS($A$4:$A14413,$A14413,$G$4:$G14413,"Ativo")=1,1,0))</f>
        <v/>
      </c>
    </row>
    <row r="14414" spans="1:55" x14ac:dyDescent="0.3">
      <c r="A14414" s="76"/>
      <c r="B14414" s="104"/>
      <c r="C14414" s="76"/>
      <c r="D14414" s="77"/>
      <c r="E14414" s="12"/>
      <c r="F14414" s="78"/>
      <c r="G14414" s="77"/>
      <c r="H14414" s="79"/>
      <c r="BA14414" s="5" t="str">
        <f t="shared" si="225"/>
        <v/>
      </c>
      <c r="BB14414" s="5" t="str">
        <f>IF(OR($E14414="",$G14414&lt;&gt;"Ativo"),"",IF(COUNTIFS($E$4:$E14414,$E14414,$A$4:$A14414,$A14414,$G$4:$G14414,"Ativo")=1,1,0))</f>
        <v/>
      </c>
      <c r="BC14414" t="str">
        <f>IF(OR($A14414="",$G14414&lt;&gt;"Ativo"),"",IF(COUNTIFS($A$4:$A14414,$A14414,$G$4:$G14414,"Ativo")=1,1,0))</f>
        <v/>
      </c>
    </row>
    <row r="14415" spans="1:55" x14ac:dyDescent="0.3">
      <c r="A14415" s="76"/>
      <c r="B14415" s="104"/>
      <c r="C14415" s="76"/>
      <c r="D14415" s="77"/>
      <c r="E14415" s="12"/>
      <c r="F14415" s="78"/>
      <c r="G14415" s="77"/>
      <c r="H14415" s="79"/>
      <c r="BA14415" s="5" t="str">
        <f t="shared" si="225"/>
        <v/>
      </c>
      <c r="BB14415" s="5" t="str">
        <f>IF(OR($E14415="",$G14415&lt;&gt;"Ativo"),"",IF(COUNTIFS($E$4:$E14415,$E14415,$A$4:$A14415,$A14415,$G$4:$G14415,"Ativo")=1,1,0))</f>
        <v/>
      </c>
      <c r="BC14415" t="str">
        <f>IF(OR($A14415="",$G14415&lt;&gt;"Ativo"),"",IF(COUNTIFS($A$4:$A14415,$A14415,$G$4:$G14415,"Ativo")=1,1,0))</f>
        <v/>
      </c>
    </row>
    <row r="14416" spans="1:55" x14ac:dyDescent="0.3">
      <c r="A14416" s="76"/>
      <c r="B14416" s="104"/>
      <c r="C14416" s="76"/>
      <c r="D14416" s="77"/>
      <c r="E14416" s="12"/>
      <c r="F14416" s="78"/>
      <c r="G14416" s="77"/>
      <c r="H14416" s="79"/>
      <c r="BA14416" s="5" t="str">
        <f t="shared" si="225"/>
        <v/>
      </c>
      <c r="BB14416" s="5" t="str">
        <f>IF(OR($E14416="",$G14416&lt;&gt;"Ativo"),"",IF(COUNTIFS($E$4:$E14416,$E14416,$A$4:$A14416,$A14416,$G$4:$G14416,"Ativo")=1,1,0))</f>
        <v/>
      </c>
      <c r="BC14416" t="str">
        <f>IF(OR($A14416="",$G14416&lt;&gt;"Ativo"),"",IF(COUNTIFS($A$4:$A14416,$A14416,$G$4:$G14416,"Ativo")=1,1,0))</f>
        <v/>
      </c>
    </row>
    <row r="14417" spans="1:55" x14ac:dyDescent="0.3">
      <c r="A14417" s="76"/>
      <c r="B14417" s="104"/>
      <c r="C14417" s="76"/>
      <c r="D14417" s="77"/>
      <c r="E14417" s="12"/>
      <c r="F14417" s="78"/>
      <c r="G14417" s="77"/>
      <c r="H14417" s="79"/>
      <c r="BA14417" s="5" t="str">
        <f t="shared" si="225"/>
        <v/>
      </c>
      <c r="BB14417" s="5" t="str">
        <f>IF(OR($E14417="",$G14417&lt;&gt;"Ativo"),"",IF(COUNTIFS($E$4:$E14417,$E14417,$A$4:$A14417,$A14417,$G$4:$G14417,"Ativo")=1,1,0))</f>
        <v/>
      </c>
      <c r="BC14417" t="str">
        <f>IF(OR($A14417="",$G14417&lt;&gt;"Ativo"),"",IF(COUNTIFS($A$4:$A14417,$A14417,$G$4:$G14417,"Ativo")=1,1,0))</f>
        <v/>
      </c>
    </row>
    <row r="14418" spans="1:55" x14ac:dyDescent="0.3">
      <c r="A14418" s="76"/>
      <c r="B14418" s="104"/>
      <c r="C14418" s="76"/>
      <c r="D14418" s="77"/>
      <c r="E14418" s="12"/>
      <c r="F14418" s="78"/>
      <c r="G14418" s="77"/>
      <c r="H14418" s="79"/>
      <c r="BA14418" s="5" t="str">
        <f t="shared" si="225"/>
        <v/>
      </c>
      <c r="BB14418" s="5" t="str">
        <f>IF(OR($E14418="",$G14418&lt;&gt;"Ativo"),"",IF(COUNTIFS($E$4:$E14418,$E14418,$A$4:$A14418,$A14418,$G$4:$G14418,"Ativo")=1,1,0))</f>
        <v/>
      </c>
      <c r="BC14418" t="str">
        <f>IF(OR($A14418="",$G14418&lt;&gt;"Ativo"),"",IF(COUNTIFS($A$4:$A14418,$A14418,$G$4:$G14418,"Ativo")=1,1,0))</f>
        <v/>
      </c>
    </row>
    <row r="14419" spans="1:55" x14ac:dyDescent="0.3">
      <c r="A14419" s="76"/>
      <c r="B14419" s="104"/>
      <c r="C14419" s="76"/>
      <c r="D14419" s="77"/>
      <c r="E14419" s="12"/>
      <c r="F14419" s="78"/>
      <c r="G14419" s="77"/>
      <c r="H14419" s="79"/>
      <c r="BA14419" s="5" t="str">
        <f t="shared" si="225"/>
        <v/>
      </c>
      <c r="BB14419" s="5" t="str">
        <f>IF(OR($E14419="",$G14419&lt;&gt;"Ativo"),"",IF(COUNTIFS($E$4:$E14419,$E14419,$A$4:$A14419,$A14419,$G$4:$G14419,"Ativo")=1,1,0))</f>
        <v/>
      </c>
      <c r="BC14419" t="str">
        <f>IF(OR($A14419="",$G14419&lt;&gt;"Ativo"),"",IF(COUNTIFS($A$4:$A14419,$A14419,$G$4:$G14419,"Ativo")=1,1,0))</f>
        <v/>
      </c>
    </row>
    <row r="14420" spans="1:55" x14ac:dyDescent="0.3">
      <c r="A14420" s="76"/>
      <c r="B14420" s="104"/>
      <c r="C14420" s="76"/>
      <c r="D14420" s="77"/>
      <c r="E14420" s="12"/>
      <c r="F14420" s="78"/>
      <c r="G14420" s="77"/>
      <c r="H14420" s="79"/>
      <c r="BA14420" s="5" t="str">
        <f t="shared" si="225"/>
        <v/>
      </c>
      <c r="BB14420" s="5" t="str">
        <f>IF(OR($E14420="",$G14420&lt;&gt;"Ativo"),"",IF(COUNTIFS($E$4:$E14420,$E14420,$A$4:$A14420,$A14420,$G$4:$G14420,"Ativo")=1,1,0))</f>
        <v/>
      </c>
      <c r="BC14420" t="str">
        <f>IF(OR($A14420="",$G14420&lt;&gt;"Ativo"),"",IF(COUNTIFS($A$4:$A14420,$A14420,$G$4:$G14420,"Ativo")=1,1,0))</f>
        <v/>
      </c>
    </row>
    <row r="14421" spans="1:55" x14ac:dyDescent="0.3">
      <c r="A14421" s="76"/>
      <c r="B14421" s="104"/>
      <c r="C14421" s="76"/>
      <c r="D14421" s="77"/>
      <c r="E14421" s="12"/>
      <c r="F14421" s="78"/>
      <c r="G14421" s="77"/>
      <c r="H14421" s="79"/>
      <c r="BA14421" s="5" t="str">
        <f t="shared" si="225"/>
        <v/>
      </c>
      <c r="BB14421" s="5" t="str">
        <f>IF(OR($E14421="",$G14421&lt;&gt;"Ativo"),"",IF(COUNTIFS($E$4:$E14421,$E14421,$A$4:$A14421,$A14421,$G$4:$G14421,"Ativo")=1,1,0))</f>
        <v/>
      </c>
      <c r="BC14421" t="str">
        <f>IF(OR($A14421="",$G14421&lt;&gt;"Ativo"),"",IF(COUNTIFS($A$4:$A14421,$A14421,$G$4:$G14421,"Ativo")=1,1,0))</f>
        <v/>
      </c>
    </row>
    <row r="14422" spans="1:55" x14ac:dyDescent="0.3">
      <c r="A14422" s="76"/>
      <c r="B14422" s="104"/>
      <c r="C14422" s="76"/>
      <c r="D14422" s="77"/>
      <c r="E14422" s="12"/>
      <c r="F14422" s="78"/>
      <c r="G14422" s="77"/>
      <c r="H14422" s="79"/>
      <c r="BA14422" s="5" t="str">
        <f t="shared" si="225"/>
        <v/>
      </c>
      <c r="BB14422" s="5" t="str">
        <f>IF(OR($E14422="",$G14422&lt;&gt;"Ativo"),"",IF(COUNTIFS($E$4:$E14422,$E14422,$A$4:$A14422,$A14422,$G$4:$G14422,"Ativo")=1,1,0))</f>
        <v/>
      </c>
      <c r="BC14422" t="str">
        <f>IF(OR($A14422="",$G14422&lt;&gt;"Ativo"),"",IF(COUNTIFS($A$4:$A14422,$A14422,$G$4:$G14422,"Ativo")=1,1,0))</f>
        <v/>
      </c>
    </row>
    <row r="14423" spans="1:55" x14ac:dyDescent="0.3">
      <c r="A14423" s="76"/>
      <c r="B14423" s="104"/>
      <c r="C14423" s="76"/>
      <c r="D14423" s="77"/>
      <c r="E14423" s="12"/>
      <c r="F14423" s="78"/>
      <c r="G14423" s="77"/>
      <c r="H14423" s="79"/>
      <c r="BA14423" s="5" t="str">
        <f t="shared" si="225"/>
        <v/>
      </c>
      <c r="BB14423" s="5" t="str">
        <f>IF(OR($E14423="",$G14423&lt;&gt;"Ativo"),"",IF(COUNTIFS($E$4:$E14423,$E14423,$A$4:$A14423,$A14423,$G$4:$G14423,"Ativo")=1,1,0))</f>
        <v/>
      </c>
      <c r="BC14423" t="str">
        <f>IF(OR($A14423="",$G14423&lt;&gt;"Ativo"),"",IF(COUNTIFS($A$4:$A14423,$A14423,$G$4:$G14423,"Ativo")=1,1,0))</f>
        <v/>
      </c>
    </row>
    <row r="14424" spans="1:55" x14ac:dyDescent="0.3">
      <c r="A14424" s="76"/>
      <c r="B14424" s="104"/>
      <c r="C14424" s="76"/>
      <c r="D14424" s="77"/>
      <c r="E14424" s="12"/>
      <c r="F14424" s="78"/>
      <c r="G14424" s="77"/>
      <c r="H14424" s="79"/>
      <c r="BA14424" s="5" t="str">
        <f t="shared" si="225"/>
        <v/>
      </c>
      <c r="BB14424" s="5" t="str">
        <f>IF(OR($E14424="",$G14424&lt;&gt;"Ativo"),"",IF(COUNTIFS($E$4:$E14424,$E14424,$A$4:$A14424,$A14424,$G$4:$G14424,"Ativo")=1,1,0))</f>
        <v/>
      </c>
      <c r="BC14424" t="str">
        <f>IF(OR($A14424="",$G14424&lt;&gt;"Ativo"),"",IF(COUNTIFS($A$4:$A14424,$A14424,$G$4:$G14424,"Ativo")=1,1,0))</f>
        <v/>
      </c>
    </row>
    <row r="14425" spans="1:55" x14ac:dyDescent="0.3">
      <c r="A14425" s="76"/>
      <c r="B14425" s="104"/>
      <c r="C14425" s="76"/>
      <c r="D14425" s="77"/>
      <c r="E14425" s="12"/>
      <c r="F14425" s="78"/>
      <c r="G14425" s="77"/>
      <c r="H14425" s="79"/>
      <c r="BA14425" s="5" t="str">
        <f t="shared" si="225"/>
        <v/>
      </c>
      <c r="BB14425" s="5" t="str">
        <f>IF(OR($E14425="",$G14425&lt;&gt;"Ativo"),"",IF(COUNTIFS($E$4:$E14425,$E14425,$A$4:$A14425,$A14425,$G$4:$G14425,"Ativo")=1,1,0))</f>
        <v/>
      </c>
      <c r="BC14425" t="str">
        <f>IF(OR($A14425="",$G14425&lt;&gt;"Ativo"),"",IF(COUNTIFS($A$4:$A14425,$A14425,$G$4:$G14425,"Ativo")=1,1,0))</f>
        <v/>
      </c>
    </row>
    <row r="14426" spans="1:55" x14ac:dyDescent="0.3">
      <c r="A14426" s="76"/>
      <c r="B14426" s="104"/>
      <c r="C14426" s="76"/>
      <c r="D14426" s="77"/>
      <c r="E14426" s="12"/>
      <c r="F14426" s="78"/>
      <c r="G14426" s="77"/>
      <c r="H14426" s="79"/>
      <c r="BA14426" s="5" t="str">
        <f t="shared" si="225"/>
        <v/>
      </c>
      <c r="BB14426" s="5" t="str">
        <f>IF(OR($E14426="",$G14426&lt;&gt;"Ativo"),"",IF(COUNTIFS($E$4:$E14426,$E14426,$A$4:$A14426,$A14426,$G$4:$G14426,"Ativo")=1,1,0))</f>
        <v/>
      </c>
      <c r="BC14426" t="str">
        <f>IF(OR($A14426="",$G14426&lt;&gt;"Ativo"),"",IF(COUNTIFS($A$4:$A14426,$A14426,$G$4:$G14426,"Ativo")=1,1,0))</f>
        <v/>
      </c>
    </row>
    <row r="14427" spans="1:55" x14ac:dyDescent="0.3">
      <c r="A14427" s="76"/>
      <c r="B14427" s="104"/>
      <c r="C14427" s="76"/>
      <c r="D14427" s="77"/>
      <c r="E14427" s="12"/>
      <c r="F14427" s="78"/>
      <c r="G14427" s="77"/>
      <c r="H14427" s="79"/>
      <c r="BA14427" s="5" t="str">
        <f t="shared" si="225"/>
        <v/>
      </c>
      <c r="BB14427" s="5" t="str">
        <f>IF(OR($E14427="",$G14427&lt;&gt;"Ativo"),"",IF(COUNTIFS($E$4:$E14427,$E14427,$A$4:$A14427,$A14427,$G$4:$G14427,"Ativo")=1,1,0))</f>
        <v/>
      </c>
      <c r="BC14427" t="str">
        <f>IF(OR($A14427="",$G14427&lt;&gt;"Ativo"),"",IF(COUNTIFS($A$4:$A14427,$A14427,$G$4:$G14427,"Ativo")=1,1,0))</f>
        <v/>
      </c>
    </row>
    <row r="14428" spans="1:55" x14ac:dyDescent="0.3">
      <c r="A14428" s="76"/>
      <c r="B14428" s="104"/>
      <c r="C14428" s="76"/>
      <c r="D14428" s="77"/>
      <c r="E14428" s="12"/>
      <c r="F14428" s="78"/>
      <c r="G14428" s="77"/>
      <c r="H14428" s="79"/>
      <c r="BA14428" s="5" t="str">
        <f t="shared" si="225"/>
        <v/>
      </c>
      <c r="BB14428" s="5" t="str">
        <f>IF(OR($E14428="",$G14428&lt;&gt;"Ativo"),"",IF(COUNTIFS($E$4:$E14428,$E14428,$A$4:$A14428,$A14428,$G$4:$G14428,"Ativo")=1,1,0))</f>
        <v/>
      </c>
      <c r="BC14428" t="str">
        <f>IF(OR($A14428="",$G14428&lt;&gt;"Ativo"),"",IF(COUNTIFS($A$4:$A14428,$A14428,$G$4:$G14428,"Ativo")=1,1,0))</f>
        <v/>
      </c>
    </row>
    <row r="14429" spans="1:55" x14ac:dyDescent="0.3">
      <c r="A14429" s="76"/>
      <c r="B14429" s="104"/>
      <c r="C14429" s="76"/>
      <c r="D14429" s="77"/>
      <c r="E14429" s="12"/>
      <c r="F14429" s="78"/>
      <c r="G14429" s="77"/>
      <c r="H14429" s="79"/>
      <c r="BA14429" s="5" t="str">
        <f t="shared" si="225"/>
        <v/>
      </c>
      <c r="BB14429" s="5" t="str">
        <f>IF(OR($E14429="",$G14429&lt;&gt;"Ativo"),"",IF(COUNTIFS($E$4:$E14429,$E14429,$A$4:$A14429,$A14429,$G$4:$G14429,"Ativo")=1,1,0))</f>
        <v/>
      </c>
      <c r="BC14429" t="str">
        <f>IF(OR($A14429="",$G14429&lt;&gt;"Ativo"),"",IF(COUNTIFS($A$4:$A14429,$A14429,$G$4:$G14429,"Ativo")=1,1,0))</f>
        <v/>
      </c>
    </row>
    <row r="14430" spans="1:55" x14ac:dyDescent="0.3">
      <c r="A14430" s="76"/>
      <c r="B14430" s="104"/>
      <c r="C14430" s="76"/>
      <c r="D14430" s="77"/>
      <c r="E14430" s="12"/>
      <c r="F14430" s="78"/>
      <c r="G14430" s="77"/>
      <c r="H14430" s="79"/>
      <c r="BA14430" s="5" t="str">
        <f t="shared" si="225"/>
        <v/>
      </c>
      <c r="BB14430" s="5" t="str">
        <f>IF(OR($E14430="",$G14430&lt;&gt;"Ativo"),"",IF(COUNTIFS($E$4:$E14430,$E14430,$A$4:$A14430,$A14430,$G$4:$G14430,"Ativo")=1,1,0))</f>
        <v/>
      </c>
      <c r="BC14430" t="str">
        <f>IF(OR($A14430="",$G14430&lt;&gt;"Ativo"),"",IF(COUNTIFS($A$4:$A14430,$A14430,$G$4:$G14430,"Ativo")=1,1,0))</f>
        <v/>
      </c>
    </row>
    <row r="14431" spans="1:55" x14ac:dyDescent="0.3">
      <c r="A14431" s="76"/>
      <c r="B14431" s="104"/>
      <c r="C14431" s="76"/>
      <c r="D14431" s="77"/>
      <c r="E14431" s="12"/>
      <c r="F14431" s="78"/>
      <c r="G14431" s="77"/>
      <c r="H14431" s="79"/>
      <c r="BA14431" s="5" t="str">
        <f t="shared" si="225"/>
        <v/>
      </c>
      <c r="BB14431" s="5" t="str">
        <f>IF(OR($E14431="",$G14431&lt;&gt;"Ativo"),"",IF(COUNTIFS($E$4:$E14431,$E14431,$A$4:$A14431,$A14431,$G$4:$G14431,"Ativo")=1,1,0))</f>
        <v/>
      </c>
      <c r="BC14431" t="str">
        <f>IF(OR($A14431="",$G14431&lt;&gt;"Ativo"),"",IF(COUNTIFS($A$4:$A14431,$A14431,$G$4:$G14431,"Ativo")=1,1,0))</f>
        <v/>
      </c>
    </row>
    <row r="14432" spans="1:55" x14ac:dyDescent="0.3">
      <c r="A14432" s="76"/>
      <c r="B14432" s="104"/>
      <c r="C14432" s="76"/>
      <c r="D14432" s="77"/>
      <c r="E14432" s="12"/>
      <c r="F14432" s="78"/>
      <c r="G14432" s="77"/>
      <c r="H14432" s="79"/>
      <c r="BA14432" s="5" t="str">
        <f t="shared" si="225"/>
        <v/>
      </c>
      <c r="BB14432" s="5" t="str">
        <f>IF(OR($E14432="",$G14432&lt;&gt;"Ativo"),"",IF(COUNTIFS($E$4:$E14432,$E14432,$A$4:$A14432,$A14432,$G$4:$G14432,"Ativo")=1,1,0))</f>
        <v/>
      </c>
      <c r="BC14432" t="str">
        <f>IF(OR($A14432="",$G14432&lt;&gt;"Ativo"),"",IF(COUNTIFS($A$4:$A14432,$A14432,$G$4:$G14432,"Ativo")=1,1,0))</f>
        <v/>
      </c>
    </row>
    <row r="14433" spans="1:55" x14ac:dyDescent="0.3">
      <c r="A14433" s="76"/>
      <c r="B14433" s="104"/>
      <c r="C14433" s="76"/>
      <c r="D14433" s="77"/>
      <c r="E14433" s="12"/>
      <c r="F14433" s="78"/>
      <c r="G14433" s="77"/>
      <c r="H14433" s="79"/>
      <c r="BA14433" s="5" t="str">
        <f t="shared" si="225"/>
        <v/>
      </c>
      <c r="BB14433" s="5" t="str">
        <f>IF(OR($E14433="",$G14433&lt;&gt;"Ativo"),"",IF(COUNTIFS($E$4:$E14433,$E14433,$A$4:$A14433,$A14433,$G$4:$G14433,"Ativo")=1,1,0))</f>
        <v/>
      </c>
      <c r="BC14433" t="str">
        <f>IF(OR($A14433="",$G14433&lt;&gt;"Ativo"),"",IF(COUNTIFS($A$4:$A14433,$A14433,$G$4:$G14433,"Ativo")=1,1,0))</f>
        <v/>
      </c>
    </row>
    <row r="14434" spans="1:55" x14ac:dyDescent="0.3">
      <c r="A14434" s="76"/>
      <c r="B14434" s="104"/>
      <c r="C14434" s="76"/>
      <c r="D14434" s="77"/>
      <c r="E14434" s="12"/>
      <c r="F14434" s="78"/>
      <c r="G14434" s="77"/>
      <c r="H14434" s="79"/>
      <c r="BA14434" s="5" t="str">
        <f t="shared" si="225"/>
        <v/>
      </c>
      <c r="BB14434" s="5" t="str">
        <f>IF(OR($E14434="",$G14434&lt;&gt;"Ativo"),"",IF(COUNTIFS($E$4:$E14434,$E14434,$A$4:$A14434,$A14434,$G$4:$G14434,"Ativo")=1,1,0))</f>
        <v/>
      </c>
      <c r="BC14434" t="str">
        <f>IF(OR($A14434="",$G14434&lt;&gt;"Ativo"),"",IF(COUNTIFS($A$4:$A14434,$A14434,$G$4:$G14434,"Ativo")=1,1,0))</f>
        <v/>
      </c>
    </row>
    <row r="14435" spans="1:55" x14ac:dyDescent="0.3">
      <c r="A14435" s="76"/>
      <c r="B14435" s="104"/>
      <c r="C14435" s="76"/>
      <c r="D14435" s="77"/>
      <c r="E14435" s="12"/>
      <c r="F14435" s="78"/>
      <c r="G14435" s="77"/>
      <c r="H14435" s="79"/>
      <c r="BA14435" s="5" t="str">
        <f t="shared" si="225"/>
        <v/>
      </c>
      <c r="BB14435" s="5" t="str">
        <f>IF(OR($E14435="",$G14435&lt;&gt;"Ativo"),"",IF(COUNTIFS($E$4:$E14435,$E14435,$A$4:$A14435,$A14435,$G$4:$G14435,"Ativo")=1,1,0))</f>
        <v/>
      </c>
      <c r="BC14435" t="str">
        <f>IF(OR($A14435="",$G14435&lt;&gt;"Ativo"),"",IF(COUNTIFS($A$4:$A14435,$A14435,$G$4:$G14435,"Ativo")=1,1,0))</f>
        <v/>
      </c>
    </row>
    <row r="14436" spans="1:55" x14ac:dyDescent="0.3">
      <c r="A14436" s="76"/>
      <c r="B14436" s="104"/>
      <c r="C14436" s="76"/>
      <c r="D14436" s="77"/>
      <c r="E14436" s="12"/>
      <c r="F14436" s="78"/>
      <c r="G14436" s="77"/>
      <c r="H14436" s="79"/>
      <c r="BA14436" s="5" t="str">
        <f t="shared" si="225"/>
        <v/>
      </c>
      <c r="BB14436" s="5" t="str">
        <f>IF(OR($E14436="",$G14436&lt;&gt;"Ativo"),"",IF(COUNTIFS($E$4:$E14436,$E14436,$A$4:$A14436,$A14436,$G$4:$G14436,"Ativo")=1,1,0))</f>
        <v/>
      </c>
      <c r="BC14436" t="str">
        <f>IF(OR($A14436="",$G14436&lt;&gt;"Ativo"),"",IF(COUNTIFS($A$4:$A14436,$A14436,$G$4:$G14436,"Ativo")=1,1,0))</f>
        <v/>
      </c>
    </row>
    <row r="14437" spans="1:55" x14ac:dyDescent="0.3">
      <c r="A14437" s="76"/>
      <c r="B14437" s="104"/>
      <c r="C14437" s="76"/>
      <c r="D14437" s="77"/>
      <c r="E14437" s="12"/>
      <c r="F14437" s="78"/>
      <c r="G14437" s="77"/>
      <c r="H14437" s="79"/>
      <c r="BA14437" s="5" t="str">
        <f t="shared" si="225"/>
        <v/>
      </c>
      <c r="BB14437" s="5" t="str">
        <f>IF(OR($E14437="",$G14437&lt;&gt;"Ativo"),"",IF(COUNTIFS($E$4:$E14437,$E14437,$A$4:$A14437,$A14437,$G$4:$G14437,"Ativo")=1,1,0))</f>
        <v/>
      </c>
      <c r="BC14437" t="str">
        <f>IF(OR($A14437="",$G14437&lt;&gt;"Ativo"),"",IF(COUNTIFS($A$4:$A14437,$A14437,$G$4:$G14437,"Ativo")=1,1,0))</f>
        <v/>
      </c>
    </row>
    <row r="14438" spans="1:55" x14ac:dyDescent="0.3">
      <c r="A14438" s="76"/>
      <c r="B14438" s="104"/>
      <c r="C14438" s="76"/>
      <c r="D14438" s="77"/>
      <c r="E14438" s="12"/>
      <c r="F14438" s="78"/>
      <c r="G14438" s="77"/>
      <c r="H14438" s="79"/>
      <c r="BA14438" s="5" t="str">
        <f t="shared" si="225"/>
        <v/>
      </c>
      <c r="BB14438" s="5" t="str">
        <f>IF(OR($E14438="",$G14438&lt;&gt;"Ativo"),"",IF(COUNTIFS($E$4:$E14438,$E14438,$A$4:$A14438,$A14438,$G$4:$G14438,"Ativo")=1,1,0))</f>
        <v/>
      </c>
      <c r="BC14438" t="str">
        <f>IF(OR($A14438="",$G14438&lt;&gt;"Ativo"),"",IF(COUNTIFS($A$4:$A14438,$A14438,$G$4:$G14438,"Ativo")=1,1,0))</f>
        <v/>
      </c>
    </row>
    <row r="14439" spans="1:55" x14ac:dyDescent="0.3">
      <c r="A14439" s="76"/>
      <c r="B14439" s="104"/>
      <c r="C14439" s="76"/>
      <c r="D14439" s="77"/>
      <c r="E14439" s="12"/>
      <c r="F14439" s="78"/>
      <c r="G14439" s="77"/>
      <c r="H14439" s="79"/>
      <c r="BA14439" s="5" t="str">
        <f t="shared" si="225"/>
        <v/>
      </c>
      <c r="BB14439" s="5" t="str">
        <f>IF(OR($E14439="",$G14439&lt;&gt;"Ativo"),"",IF(COUNTIFS($E$4:$E14439,$E14439,$A$4:$A14439,$A14439,$G$4:$G14439,"Ativo")=1,1,0))</f>
        <v/>
      </c>
      <c r="BC14439" t="str">
        <f>IF(OR($A14439="",$G14439&lt;&gt;"Ativo"),"",IF(COUNTIFS($A$4:$A14439,$A14439,$G$4:$G14439,"Ativo")=1,1,0))</f>
        <v/>
      </c>
    </row>
    <row r="14440" spans="1:55" x14ac:dyDescent="0.3">
      <c r="A14440" s="76"/>
      <c r="B14440" s="104"/>
      <c r="C14440" s="76"/>
      <c r="D14440" s="77"/>
      <c r="E14440" s="12"/>
      <c r="F14440" s="78"/>
      <c r="G14440" s="77"/>
      <c r="H14440" s="79"/>
      <c r="BA14440" s="5" t="str">
        <f t="shared" si="225"/>
        <v/>
      </c>
      <c r="BB14440" s="5" t="str">
        <f>IF(OR($E14440="",$G14440&lt;&gt;"Ativo"),"",IF(COUNTIFS($E$4:$E14440,$E14440,$A$4:$A14440,$A14440,$G$4:$G14440,"Ativo")=1,1,0))</f>
        <v/>
      </c>
      <c r="BC14440" t="str">
        <f>IF(OR($A14440="",$G14440&lt;&gt;"Ativo"),"",IF(COUNTIFS($A$4:$A14440,$A14440,$G$4:$G14440,"Ativo")=1,1,0))</f>
        <v/>
      </c>
    </row>
    <row r="14441" spans="1:55" x14ac:dyDescent="0.3">
      <c r="A14441" s="76"/>
      <c r="B14441" s="104"/>
      <c r="C14441" s="76"/>
      <c r="D14441" s="77"/>
      <c r="E14441" s="12"/>
      <c r="F14441" s="78"/>
      <c r="G14441" s="77"/>
      <c r="H14441" s="79"/>
      <c r="BA14441" s="5" t="str">
        <f t="shared" si="225"/>
        <v/>
      </c>
      <c r="BB14441" s="5" t="str">
        <f>IF(OR($E14441="",$G14441&lt;&gt;"Ativo"),"",IF(COUNTIFS($E$4:$E14441,$E14441,$A$4:$A14441,$A14441,$G$4:$G14441,"Ativo")=1,1,0))</f>
        <v/>
      </c>
      <c r="BC14441" t="str">
        <f>IF(OR($A14441="",$G14441&lt;&gt;"Ativo"),"",IF(COUNTIFS($A$4:$A14441,$A14441,$G$4:$G14441,"Ativo")=1,1,0))</f>
        <v/>
      </c>
    </row>
    <row r="14442" spans="1:55" x14ac:dyDescent="0.3">
      <c r="A14442" s="76"/>
      <c r="B14442" s="104"/>
      <c r="C14442" s="76"/>
      <c r="D14442" s="77"/>
      <c r="E14442" s="12"/>
      <c r="F14442" s="78"/>
      <c r="G14442" s="77"/>
      <c r="H14442" s="79"/>
      <c r="BA14442" s="5" t="str">
        <f t="shared" si="225"/>
        <v/>
      </c>
      <c r="BB14442" s="5" t="str">
        <f>IF(OR($E14442="",$G14442&lt;&gt;"Ativo"),"",IF(COUNTIFS($E$4:$E14442,$E14442,$A$4:$A14442,$A14442,$G$4:$G14442,"Ativo")=1,1,0))</f>
        <v/>
      </c>
      <c r="BC14442" t="str">
        <f>IF(OR($A14442="",$G14442&lt;&gt;"Ativo"),"",IF(COUNTIFS($A$4:$A14442,$A14442,$G$4:$G14442,"Ativo")=1,1,0))</f>
        <v/>
      </c>
    </row>
    <row r="14443" spans="1:55" x14ac:dyDescent="0.3">
      <c r="A14443" s="76"/>
      <c r="B14443" s="104"/>
      <c r="C14443" s="76"/>
      <c r="D14443" s="77"/>
      <c r="E14443" s="12"/>
      <c r="F14443" s="78"/>
      <c r="G14443" s="77"/>
      <c r="H14443" s="79"/>
      <c r="BA14443" s="5" t="str">
        <f t="shared" si="225"/>
        <v/>
      </c>
      <c r="BB14443" s="5" t="str">
        <f>IF(OR($E14443="",$G14443&lt;&gt;"Ativo"),"",IF(COUNTIFS($E$4:$E14443,$E14443,$A$4:$A14443,$A14443,$G$4:$G14443,"Ativo")=1,1,0))</f>
        <v/>
      </c>
      <c r="BC14443" t="str">
        <f>IF(OR($A14443="",$G14443&lt;&gt;"Ativo"),"",IF(COUNTIFS($A$4:$A14443,$A14443,$G$4:$G14443,"Ativo")=1,1,0))</f>
        <v/>
      </c>
    </row>
    <row r="14444" spans="1:55" x14ac:dyDescent="0.3">
      <c r="A14444" s="76"/>
      <c r="B14444" s="104"/>
      <c r="C14444" s="76"/>
      <c r="D14444" s="77"/>
      <c r="E14444" s="12"/>
      <c r="F14444" s="78"/>
      <c r="G14444" s="77"/>
      <c r="H14444" s="79"/>
      <c r="BA14444" s="5" t="str">
        <f t="shared" si="225"/>
        <v/>
      </c>
      <c r="BB14444" s="5" t="str">
        <f>IF(OR($E14444="",$G14444&lt;&gt;"Ativo"),"",IF(COUNTIFS($E$4:$E14444,$E14444,$A$4:$A14444,$A14444,$G$4:$G14444,"Ativo")=1,1,0))</f>
        <v/>
      </c>
      <c r="BC14444" t="str">
        <f>IF(OR($A14444="",$G14444&lt;&gt;"Ativo"),"",IF(COUNTIFS($A$4:$A14444,$A14444,$G$4:$G14444,"Ativo")=1,1,0))</f>
        <v/>
      </c>
    </row>
    <row r="14445" spans="1:55" x14ac:dyDescent="0.3">
      <c r="A14445" s="76"/>
      <c r="B14445" s="104"/>
      <c r="C14445" s="76"/>
      <c r="D14445" s="77"/>
      <c r="E14445" s="12"/>
      <c r="F14445" s="78"/>
      <c r="G14445" s="77"/>
      <c r="H14445" s="79"/>
      <c r="BA14445" s="5" t="str">
        <f t="shared" si="225"/>
        <v/>
      </c>
      <c r="BB14445" s="5" t="str">
        <f>IF(OR($E14445="",$G14445&lt;&gt;"Ativo"),"",IF(COUNTIFS($E$4:$E14445,$E14445,$A$4:$A14445,$A14445,$G$4:$G14445,"Ativo")=1,1,0))</f>
        <v/>
      </c>
      <c r="BC14445" t="str">
        <f>IF(OR($A14445="",$G14445&lt;&gt;"Ativo"),"",IF(COUNTIFS($A$4:$A14445,$A14445,$G$4:$G14445,"Ativo")=1,1,0))</f>
        <v/>
      </c>
    </row>
    <row r="14446" spans="1:55" x14ac:dyDescent="0.3">
      <c r="A14446" s="76"/>
      <c r="B14446" s="104"/>
      <c r="C14446" s="76"/>
      <c r="D14446" s="77"/>
      <c r="E14446" s="12"/>
      <c r="F14446" s="78"/>
      <c r="G14446" s="77"/>
      <c r="H14446" s="79"/>
      <c r="BA14446" s="5" t="str">
        <f t="shared" si="225"/>
        <v/>
      </c>
      <c r="BB14446" s="5" t="str">
        <f>IF(OR($E14446="",$G14446&lt;&gt;"Ativo"),"",IF(COUNTIFS($E$4:$E14446,$E14446,$A$4:$A14446,$A14446,$G$4:$G14446,"Ativo")=1,1,0))</f>
        <v/>
      </c>
      <c r="BC14446" t="str">
        <f>IF(OR($A14446="",$G14446&lt;&gt;"Ativo"),"",IF(COUNTIFS($A$4:$A14446,$A14446,$G$4:$G14446,"Ativo")=1,1,0))</f>
        <v/>
      </c>
    </row>
    <row r="14447" spans="1:55" x14ac:dyDescent="0.3">
      <c r="A14447" s="76"/>
      <c r="B14447" s="104"/>
      <c r="C14447" s="76"/>
      <c r="D14447" s="77"/>
      <c r="E14447" s="12"/>
      <c r="F14447" s="78"/>
      <c r="G14447" s="77"/>
      <c r="H14447" s="79"/>
      <c r="BA14447" s="5" t="str">
        <f t="shared" si="225"/>
        <v/>
      </c>
      <c r="BB14447" s="5" t="str">
        <f>IF(OR($E14447="",$G14447&lt;&gt;"Ativo"),"",IF(COUNTIFS($E$4:$E14447,$E14447,$A$4:$A14447,$A14447,$G$4:$G14447,"Ativo")=1,1,0))</f>
        <v/>
      </c>
      <c r="BC14447" t="str">
        <f>IF(OR($A14447="",$G14447&lt;&gt;"Ativo"),"",IF(COUNTIFS($A$4:$A14447,$A14447,$G$4:$G14447,"Ativo")=1,1,0))</f>
        <v/>
      </c>
    </row>
    <row r="14448" spans="1:55" x14ac:dyDescent="0.3">
      <c r="A14448" s="76"/>
      <c r="B14448" s="104"/>
      <c r="C14448" s="76"/>
      <c r="D14448" s="77"/>
      <c r="E14448" s="12"/>
      <c r="F14448" s="78"/>
      <c r="G14448" s="77"/>
      <c r="H14448" s="79"/>
      <c r="BA14448" s="5" t="str">
        <f t="shared" si="225"/>
        <v/>
      </c>
      <c r="BB14448" s="5" t="str">
        <f>IF(OR($E14448="",$G14448&lt;&gt;"Ativo"),"",IF(COUNTIFS($E$4:$E14448,$E14448,$A$4:$A14448,$A14448,$G$4:$G14448,"Ativo")=1,1,0))</f>
        <v/>
      </c>
      <c r="BC14448" t="str">
        <f>IF(OR($A14448="",$G14448&lt;&gt;"Ativo"),"",IF(COUNTIFS($A$4:$A14448,$A14448,$G$4:$G14448,"Ativo")=1,1,0))</f>
        <v/>
      </c>
    </row>
    <row r="14449" spans="1:55" x14ac:dyDescent="0.3">
      <c r="A14449" s="76"/>
      <c r="B14449" s="104"/>
      <c r="C14449" s="76"/>
      <c r="D14449" s="77"/>
      <c r="E14449" s="12"/>
      <c r="F14449" s="78"/>
      <c r="G14449" s="77"/>
      <c r="H14449" s="79"/>
      <c r="BA14449" s="5" t="str">
        <f t="shared" si="225"/>
        <v/>
      </c>
      <c r="BB14449" s="5" t="str">
        <f>IF(OR($E14449="",$G14449&lt;&gt;"Ativo"),"",IF(COUNTIFS($E$4:$E14449,$E14449,$A$4:$A14449,$A14449,$G$4:$G14449,"Ativo")=1,1,0))</f>
        <v/>
      </c>
      <c r="BC14449" t="str">
        <f>IF(OR($A14449="",$G14449&lt;&gt;"Ativo"),"",IF(COUNTIFS($A$4:$A14449,$A14449,$G$4:$G14449,"Ativo")=1,1,0))</f>
        <v/>
      </c>
    </row>
    <row r="14450" spans="1:55" x14ac:dyDescent="0.3">
      <c r="A14450" s="76"/>
      <c r="B14450" s="104"/>
      <c r="C14450" s="76"/>
      <c r="D14450" s="77"/>
      <c r="E14450" s="12"/>
      <c r="F14450" s="78"/>
      <c r="G14450" s="77"/>
      <c r="H14450" s="79"/>
      <c r="BA14450" s="5" t="str">
        <f t="shared" si="225"/>
        <v/>
      </c>
      <c r="BB14450" s="5" t="str">
        <f>IF(OR($E14450="",$G14450&lt;&gt;"Ativo"),"",IF(COUNTIFS($E$4:$E14450,$E14450,$A$4:$A14450,$A14450,$G$4:$G14450,"Ativo")=1,1,0))</f>
        <v/>
      </c>
      <c r="BC14450" t="str">
        <f>IF(OR($A14450="",$G14450&lt;&gt;"Ativo"),"",IF(COUNTIFS($A$4:$A14450,$A14450,$G$4:$G14450,"Ativo")=1,1,0))</f>
        <v/>
      </c>
    </row>
    <row r="14451" spans="1:55" x14ac:dyDescent="0.3">
      <c r="A14451" s="76"/>
      <c r="B14451" s="104"/>
      <c r="C14451" s="76"/>
      <c r="D14451" s="77"/>
      <c r="E14451" s="12"/>
      <c r="F14451" s="78"/>
      <c r="G14451" s="77"/>
      <c r="H14451" s="79"/>
      <c r="BA14451" s="5" t="str">
        <f t="shared" si="225"/>
        <v/>
      </c>
      <c r="BB14451" s="5" t="str">
        <f>IF(OR($E14451="",$G14451&lt;&gt;"Ativo"),"",IF(COUNTIFS($E$4:$E14451,$E14451,$A$4:$A14451,$A14451,$G$4:$G14451,"Ativo")=1,1,0))</f>
        <v/>
      </c>
      <c r="BC14451" t="str">
        <f>IF(OR($A14451="",$G14451&lt;&gt;"Ativo"),"",IF(COUNTIFS($A$4:$A14451,$A14451,$G$4:$G14451,"Ativo")=1,1,0))</f>
        <v/>
      </c>
    </row>
    <row r="14452" spans="1:55" x14ac:dyDescent="0.3">
      <c r="A14452" s="76"/>
      <c r="B14452" s="104"/>
      <c r="C14452" s="76"/>
      <c r="D14452" s="77"/>
      <c r="E14452" s="12"/>
      <c r="F14452" s="78"/>
      <c r="G14452" s="77"/>
      <c r="H14452" s="79"/>
      <c r="BA14452" s="5" t="str">
        <f t="shared" si="225"/>
        <v/>
      </c>
      <c r="BB14452" s="5" t="str">
        <f>IF(OR($E14452="",$G14452&lt;&gt;"Ativo"),"",IF(COUNTIFS($E$4:$E14452,$E14452,$A$4:$A14452,$A14452,$G$4:$G14452,"Ativo")=1,1,0))</f>
        <v/>
      </c>
      <c r="BC14452" t="str">
        <f>IF(OR($A14452="",$G14452&lt;&gt;"Ativo"),"",IF(COUNTIFS($A$4:$A14452,$A14452,$G$4:$G14452,"Ativo")=1,1,0))</f>
        <v/>
      </c>
    </row>
    <row r="14453" spans="1:55" x14ac:dyDescent="0.3">
      <c r="A14453" s="76"/>
      <c r="B14453" s="104"/>
      <c r="C14453" s="76"/>
      <c r="D14453" s="77"/>
      <c r="E14453" s="12"/>
      <c r="F14453" s="78"/>
      <c r="G14453" s="77"/>
      <c r="H14453" s="79"/>
      <c r="BA14453" s="5" t="str">
        <f t="shared" si="225"/>
        <v/>
      </c>
      <c r="BB14453" s="5" t="str">
        <f>IF(OR($E14453="",$G14453&lt;&gt;"Ativo"),"",IF(COUNTIFS($E$4:$E14453,$E14453,$A$4:$A14453,$A14453,$G$4:$G14453,"Ativo")=1,1,0))</f>
        <v/>
      </c>
      <c r="BC14453" t="str">
        <f>IF(OR($A14453="",$G14453&lt;&gt;"Ativo"),"",IF(COUNTIFS($A$4:$A14453,$A14453,$G$4:$G14453,"Ativo")=1,1,0))</f>
        <v/>
      </c>
    </row>
    <row r="14454" spans="1:55" x14ac:dyDescent="0.3">
      <c r="A14454" s="76"/>
      <c r="B14454" s="104"/>
      <c r="C14454" s="76"/>
      <c r="D14454" s="77"/>
      <c r="E14454" s="12"/>
      <c r="F14454" s="78"/>
      <c r="G14454" s="77"/>
      <c r="H14454" s="79"/>
      <c r="BA14454" s="5" t="str">
        <f t="shared" si="225"/>
        <v/>
      </c>
      <c r="BB14454" s="5" t="str">
        <f>IF(OR($E14454="",$G14454&lt;&gt;"Ativo"),"",IF(COUNTIFS($E$4:$E14454,$E14454,$A$4:$A14454,$A14454,$G$4:$G14454,"Ativo")=1,1,0))</f>
        <v/>
      </c>
      <c r="BC14454" t="str">
        <f>IF(OR($A14454="",$G14454&lt;&gt;"Ativo"),"",IF(COUNTIFS($A$4:$A14454,$A14454,$G$4:$G14454,"Ativo")=1,1,0))</f>
        <v/>
      </c>
    </row>
    <row r="14455" spans="1:55" x14ac:dyDescent="0.3">
      <c r="A14455" s="76"/>
      <c r="B14455" s="104"/>
      <c r="C14455" s="76"/>
      <c r="D14455" s="77"/>
      <c r="E14455" s="12"/>
      <c r="F14455" s="78"/>
      <c r="G14455" s="77"/>
      <c r="H14455" s="79"/>
      <c r="BA14455" s="5" t="str">
        <f t="shared" si="225"/>
        <v/>
      </c>
      <c r="BB14455" s="5" t="str">
        <f>IF(OR($E14455="",$G14455&lt;&gt;"Ativo"),"",IF(COUNTIFS($E$4:$E14455,$E14455,$A$4:$A14455,$A14455,$G$4:$G14455,"Ativo")=1,1,0))</f>
        <v/>
      </c>
      <c r="BC14455" t="str">
        <f>IF(OR($A14455="",$G14455&lt;&gt;"Ativo"),"",IF(COUNTIFS($A$4:$A14455,$A14455,$G$4:$G14455,"Ativo")=1,1,0))</f>
        <v/>
      </c>
    </row>
    <row r="14456" spans="1:55" x14ac:dyDescent="0.3">
      <c r="A14456" s="76"/>
      <c r="B14456" s="104"/>
      <c r="C14456" s="76"/>
      <c r="D14456" s="77"/>
      <c r="E14456" s="12"/>
      <c r="F14456" s="78"/>
      <c r="G14456" s="77"/>
      <c r="H14456" s="79"/>
      <c r="BA14456" s="5" t="str">
        <f t="shared" si="225"/>
        <v/>
      </c>
      <c r="BB14456" s="5" t="str">
        <f>IF(OR($E14456="",$G14456&lt;&gt;"Ativo"),"",IF(COUNTIFS($E$4:$E14456,$E14456,$A$4:$A14456,$A14456,$G$4:$G14456,"Ativo")=1,1,0))</f>
        <v/>
      </c>
      <c r="BC14456" t="str">
        <f>IF(OR($A14456="",$G14456&lt;&gt;"Ativo"),"",IF(COUNTIFS($A$4:$A14456,$A14456,$G$4:$G14456,"Ativo")=1,1,0))</f>
        <v/>
      </c>
    </row>
    <row r="14457" spans="1:55" x14ac:dyDescent="0.3">
      <c r="A14457" s="76"/>
      <c r="B14457" s="104"/>
      <c r="C14457" s="76"/>
      <c r="D14457" s="77"/>
      <c r="E14457" s="12"/>
      <c r="F14457" s="78"/>
      <c r="G14457" s="77"/>
      <c r="H14457" s="79"/>
      <c r="BA14457" s="5" t="str">
        <f t="shared" si="225"/>
        <v/>
      </c>
      <c r="BB14457" s="5" t="str">
        <f>IF(OR($E14457="",$G14457&lt;&gt;"Ativo"),"",IF(COUNTIFS($E$4:$E14457,$E14457,$A$4:$A14457,$A14457,$G$4:$G14457,"Ativo")=1,1,0))</f>
        <v/>
      </c>
      <c r="BC14457" t="str">
        <f>IF(OR($A14457="",$G14457&lt;&gt;"Ativo"),"",IF(COUNTIFS($A$4:$A14457,$A14457,$G$4:$G14457,"Ativo")=1,1,0))</f>
        <v/>
      </c>
    </row>
    <row r="14458" spans="1:55" x14ac:dyDescent="0.3">
      <c r="A14458" s="76"/>
      <c r="B14458" s="104"/>
      <c r="C14458" s="76"/>
      <c r="D14458" s="77"/>
      <c r="E14458" s="12"/>
      <c r="F14458" s="78"/>
      <c r="G14458" s="77"/>
      <c r="H14458" s="79"/>
      <c r="BA14458" s="5" t="str">
        <f t="shared" si="225"/>
        <v/>
      </c>
      <c r="BB14458" s="5" t="str">
        <f>IF(OR($E14458="",$G14458&lt;&gt;"Ativo"),"",IF(COUNTIFS($E$4:$E14458,$E14458,$A$4:$A14458,$A14458,$G$4:$G14458,"Ativo")=1,1,0))</f>
        <v/>
      </c>
      <c r="BC14458" t="str">
        <f>IF(OR($A14458="",$G14458&lt;&gt;"Ativo"),"",IF(COUNTIFS($A$4:$A14458,$A14458,$G$4:$G14458,"Ativo")=1,1,0))</f>
        <v/>
      </c>
    </row>
    <row r="14459" spans="1:55" x14ac:dyDescent="0.3">
      <c r="A14459" s="76"/>
      <c r="B14459" s="104"/>
      <c r="C14459" s="76"/>
      <c r="D14459" s="77"/>
      <c r="E14459" s="12"/>
      <c r="F14459" s="78"/>
      <c r="G14459" s="77"/>
      <c r="H14459" s="79"/>
      <c r="BA14459" s="5" t="str">
        <f t="shared" si="225"/>
        <v/>
      </c>
      <c r="BB14459" s="5" t="str">
        <f>IF(OR($E14459="",$G14459&lt;&gt;"Ativo"),"",IF(COUNTIFS($E$4:$E14459,$E14459,$A$4:$A14459,$A14459,$G$4:$G14459,"Ativo")=1,1,0))</f>
        <v/>
      </c>
      <c r="BC14459" t="str">
        <f>IF(OR($A14459="",$G14459&lt;&gt;"Ativo"),"",IF(COUNTIFS($A$4:$A14459,$A14459,$G$4:$G14459,"Ativo")=1,1,0))</f>
        <v/>
      </c>
    </row>
    <row r="14460" spans="1:55" x14ac:dyDescent="0.3">
      <c r="A14460" s="76"/>
      <c r="B14460" s="104"/>
      <c r="C14460" s="76"/>
      <c r="D14460" s="77"/>
      <c r="E14460" s="12"/>
      <c r="F14460" s="78"/>
      <c r="G14460" s="77"/>
      <c r="H14460" s="79"/>
      <c r="BA14460" s="5" t="str">
        <f t="shared" si="225"/>
        <v/>
      </c>
      <c r="BB14460" s="5" t="str">
        <f>IF(OR($E14460="",$G14460&lt;&gt;"Ativo"),"",IF(COUNTIFS($E$4:$E14460,$E14460,$A$4:$A14460,$A14460,$G$4:$G14460,"Ativo")=1,1,0))</f>
        <v/>
      </c>
      <c r="BC14460" t="str">
        <f>IF(OR($A14460="",$G14460&lt;&gt;"Ativo"),"",IF(COUNTIFS($A$4:$A14460,$A14460,$G$4:$G14460,"Ativo")=1,1,0))</f>
        <v/>
      </c>
    </row>
    <row r="14461" spans="1:55" x14ac:dyDescent="0.3">
      <c r="A14461" s="76"/>
      <c r="B14461" s="104"/>
      <c r="C14461" s="76"/>
      <c r="D14461" s="77"/>
      <c r="E14461" s="12"/>
      <c r="F14461" s="78"/>
      <c r="G14461" s="77"/>
      <c r="H14461" s="79"/>
      <c r="BA14461" s="5" t="str">
        <f t="shared" si="225"/>
        <v/>
      </c>
      <c r="BB14461" s="5" t="str">
        <f>IF(OR($E14461="",$G14461&lt;&gt;"Ativo"),"",IF(COUNTIFS($E$4:$E14461,$E14461,$A$4:$A14461,$A14461,$G$4:$G14461,"Ativo")=1,1,0))</f>
        <v/>
      </c>
      <c r="BC14461" t="str">
        <f>IF(OR($A14461="",$G14461&lt;&gt;"Ativo"),"",IF(COUNTIFS($A$4:$A14461,$A14461,$G$4:$G14461,"Ativo")=1,1,0))</f>
        <v/>
      </c>
    </row>
    <row r="14462" spans="1:55" x14ac:dyDescent="0.3">
      <c r="A14462" s="76"/>
      <c r="B14462" s="104"/>
      <c r="C14462" s="76"/>
      <c r="D14462" s="77"/>
      <c r="E14462" s="12"/>
      <c r="F14462" s="78"/>
      <c r="G14462" s="77"/>
      <c r="H14462" s="79"/>
      <c r="BA14462" s="5" t="str">
        <f t="shared" si="225"/>
        <v/>
      </c>
      <c r="BB14462" s="5" t="str">
        <f>IF(OR($E14462="",$G14462&lt;&gt;"Ativo"),"",IF(COUNTIFS($E$4:$E14462,$E14462,$A$4:$A14462,$A14462,$G$4:$G14462,"Ativo")=1,1,0))</f>
        <v/>
      </c>
      <c r="BC14462" t="str">
        <f>IF(OR($A14462="",$G14462&lt;&gt;"Ativo"),"",IF(COUNTIFS($A$4:$A14462,$A14462,$G$4:$G14462,"Ativo")=1,1,0))</f>
        <v/>
      </c>
    </row>
    <row r="14463" spans="1:55" x14ac:dyDescent="0.3">
      <c r="A14463" s="76"/>
      <c r="B14463" s="104"/>
      <c r="C14463" s="76"/>
      <c r="D14463" s="77"/>
      <c r="E14463" s="12"/>
      <c r="F14463" s="78"/>
      <c r="G14463" s="77"/>
      <c r="H14463" s="79"/>
      <c r="BA14463" s="5" t="str">
        <f t="shared" si="225"/>
        <v/>
      </c>
      <c r="BB14463" s="5" t="str">
        <f>IF(OR($E14463="",$G14463&lt;&gt;"Ativo"),"",IF(COUNTIFS($E$4:$E14463,$E14463,$A$4:$A14463,$A14463,$G$4:$G14463,"Ativo")=1,1,0))</f>
        <v/>
      </c>
      <c r="BC14463" t="str">
        <f>IF(OR($A14463="",$G14463&lt;&gt;"Ativo"),"",IF(COUNTIFS($A$4:$A14463,$A14463,$G$4:$G14463,"Ativo")=1,1,0))</f>
        <v/>
      </c>
    </row>
    <row r="14464" spans="1:55" x14ac:dyDescent="0.3">
      <c r="A14464" s="76"/>
      <c r="B14464" s="104"/>
      <c r="C14464" s="76"/>
      <c r="D14464" s="77"/>
      <c r="E14464" s="12"/>
      <c r="F14464" s="78"/>
      <c r="G14464" s="77"/>
      <c r="H14464" s="79"/>
      <c r="BA14464" s="5" t="str">
        <f t="shared" si="225"/>
        <v/>
      </c>
      <c r="BB14464" s="5" t="str">
        <f>IF(OR($E14464="",$G14464&lt;&gt;"Ativo"),"",IF(COUNTIFS($E$4:$E14464,$E14464,$A$4:$A14464,$A14464,$G$4:$G14464,"Ativo")=1,1,0))</f>
        <v/>
      </c>
      <c r="BC14464" t="str">
        <f>IF(OR($A14464="",$G14464&lt;&gt;"Ativo"),"",IF(COUNTIFS($A$4:$A14464,$A14464,$G$4:$G14464,"Ativo")=1,1,0))</f>
        <v/>
      </c>
    </row>
    <row r="14465" spans="1:55" x14ac:dyDescent="0.3">
      <c r="A14465" s="76"/>
      <c r="B14465" s="104"/>
      <c r="C14465" s="76"/>
      <c r="D14465" s="77"/>
      <c r="E14465" s="12"/>
      <c r="F14465" s="78"/>
      <c r="G14465" s="77"/>
      <c r="H14465" s="79"/>
      <c r="BA14465" s="5" t="str">
        <f t="shared" si="225"/>
        <v/>
      </c>
      <c r="BB14465" s="5" t="str">
        <f>IF(OR($E14465="",$G14465&lt;&gt;"Ativo"),"",IF(COUNTIFS($E$4:$E14465,$E14465,$A$4:$A14465,$A14465,$G$4:$G14465,"Ativo")=1,1,0))</f>
        <v/>
      </c>
      <c r="BC14465" t="str">
        <f>IF(OR($A14465="",$G14465&lt;&gt;"Ativo"),"",IF(COUNTIFS($A$4:$A14465,$A14465,$G$4:$G14465,"Ativo")=1,1,0))</f>
        <v/>
      </c>
    </row>
    <row r="14466" spans="1:55" x14ac:dyDescent="0.3">
      <c r="A14466" s="76"/>
      <c r="B14466" s="104"/>
      <c r="C14466" s="76"/>
      <c r="D14466" s="77"/>
      <c r="E14466" s="12"/>
      <c r="F14466" s="78"/>
      <c r="G14466" s="77"/>
      <c r="H14466" s="79"/>
      <c r="BA14466" s="5" t="str">
        <f t="shared" si="225"/>
        <v/>
      </c>
      <c r="BB14466" s="5" t="str">
        <f>IF(OR($E14466="",$G14466&lt;&gt;"Ativo"),"",IF(COUNTIFS($E$4:$E14466,$E14466,$A$4:$A14466,$A14466,$G$4:$G14466,"Ativo")=1,1,0))</f>
        <v/>
      </c>
      <c r="BC14466" t="str">
        <f>IF(OR($A14466="",$G14466&lt;&gt;"Ativo"),"",IF(COUNTIFS($A$4:$A14466,$A14466,$G$4:$G14466,"Ativo")=1,1,0))</f>
        <v/>
      </c>
    </row>
    <row r="14467" spans="1:55" x14ac:dyDescent="0.3">
      <c r="A14467" s="76"/>
      <c r="B14467" s="104"/>
      <c r="C14467" s="76"/>
      <c r="D14467" s="77"/>
      <c r="E14467" s="12"/>
      <c r="F14467" s="78"/>
      <c r="G14467" s="77"/>
      <c r="H14467" s="79"/>
      <c r="BA14467" s="5" t="str">
        <f t="shared" si="225"/>
        <v/>
      </c>
      <c r="BB14467" s="5" t="str">
        <f>IF(OR($E14467="",$G14467&lt;&gt;"Ativo"),"",IF(COUNTIFS($E$4:$E14467,$E14467,$A$4:$A14467,$A14467,$G$4:$G14467,"Ativo")=1,1,0))</f>
        <v/>
      </c>
      <c r="BC14467" t="str">
        <f>IF(OR($A14467="",$G14467&lt;&gt;"Ativo"),"",IF(COUNTIFS($A$4:$A14467,$A14467,$G$4:$G14467,"Ativo")=1,1,0))</f>
        <v/>
      </c>
    </row>
    <row r="14468" spans="1:55" x14ac:dyDescent="0.3">
      <c r="A14468" s="76"/>
      <c r="B14468" s="104"/>
      <c r="C14468" s="76"/>
      <c r="D14468" s="77"/>
      <c r="E14468" s="12"/>
      <c r="F14468" s="78"/>
      <c r="G14468" s="77"/>
      <c r="H14468" s="79"/>
      <c r="BA14468" s="5" t="str">
        <f t="shared" ref="BA14468:BA14531" si="226">IF($D14468="","",MID($D14468,4,LEN($D14468)-5))</f>
        <v/>
      </c>
      <c r="BB14468" s="5" t="str">
        <f>IF(OR($E14468="",$G14468&lt;&gt;"Ativo"),"",IF(COUNTIFS($E$4:$E14468,$E14468,$A$4:$A14468,$A14468,$G$4:$G14468,"Ativo")=1,1,0))</f>
        <v/>
      </c>
      <c r="BC14468" t="str">
        <f>IF(OR($A14468="",$G14468&lt;&gt;"Ativo"),"",IF(COUNTIFS($A$4:$A14468,$A14468,$G$4:$G14468,"Ativo")=1,1,0))</f>
        <v/>
      </c>
    </row>
    <row r="14469" spans="1:55" x14ac:dyDescent="0.3">
      <c r="A14469" s="76"/>
      <c r="B14469" s="104"/>
      <c r="C14469" s="76"/>
      <c r="D14469" s="77"/>
      <c r="E14469" s="12"/>
      <c r="F14469" s="78"/>
      <c r="G14469" s="77"/>
      <c r="H14469" s="79"/>
      <c r="BA14469" s="5" t="str">
        <f t="shared" si="226"/>
        <v/>
      </c>
      <c r="BB14469" s="5" t="str">
        <f>IF(OR($E14469="",$G14469&lt;&gt;"Ativo"),"",IF(COUNTIFS($E$4:$E14469,$E14469,$A$4:$A14469,$A14469,$G$4:$G14469,"Ativo")=1,1,0))</f>
        <v/>
      </c>
      <c r="BC14469" t="str">
        <f>IF(OR($A14469="",$G14469&lt;&gt;"Ativo"),"",IF(COUNTIFS($A$4:$A14469,$A14469,$G$4:$G14469,"Ativo")=1,1,0))</f>
        <v/>
      </c>
    </row>
    <row r="14470" spans="1:55" x14ac:dyDescent="0.3">
      <c r="A14470" s="76"/>
      <c r="B14470" s="104"/>
      <c r="C14470" s="76"/>
      <c r="D14470" s="77"/>
      <c r="E14470" s="12"/>
      <c r="F14470" s="78"/>
      <c r="G14470" s="77"/>
      <c r="H14470" s="79"/>
      <c r="BA14470" s="5" t="str">
        <f t="shared" si="226"/>
        <v/>
      </c>
      <c r="BB14470" s="5" t="str">
        <f>IF(OR($E14470="",$G14470&lt;&gt;"Ativo"),"",IF(COUNTIFS($E$4:$E14470,$E14470,$A$4:$A14470,$A14470,$G$4:$G14470,"Ativo")=1,1,0))</f>
        <v/>
      </c>
      <c r="BC14470" t="str">
        <f>IF(OR($A14470="",$G14470&lt;&gt;"Ativo"),"",IF(COUNTIFS($A$4:$A14470,$A14470,$G$4:$G14470,"Ativo")=1,1,0))</f>
        <v/>
      </c>
    </row>
    <row r="14471" spans="1:55" x14ac:dyDescent="0.3">
      <c r="A14471" s="76"/>
      <c r="B14471" s="104"/>
      <c r="C14471" s="76"/>
      <c r="D14471" s="77"/>
      <c r="E14471" s="12"/>
      <c r="F14471" s="78"/>
      <c r="G14471" s="77"/>
      <c r="H14471" s="79"/>
      <c r="BA14471" s="5" t="str">
        <f t="shared" si="226"/>
        <v/>
      </c>
      <c r="BB14471" s="5" t="str">
        <f>IF(OR($E14471="",$G14471&lt;&gt;"Ativo"),"",IF(COUNTIFS($E$4:$E14471,$E14471,$A$4:$A14471,$A14471,$G$4:$G14471,"Ativo")=1,1,0))</f>
        <v/>
      </c>
      <c r="BC14471" t="str">
        <f>IF(OR($A14471="",$G14471&lt;&gt;"Ativo"),"",IF(COUNTIFS($A$4:$A14471,$A14471,$G$4:$G14471,"Ativo")=1,1,0))</f>
        <v/>
      </c>
    </row>
    <row r="14472" spans="1:55" x14ac:dyDescent="0.3">
      <c r="A14472" s="76"/>
      <c r="B14472" s="104"/>
      <c r="C14472" s="76"/>
      <c r="D14472" s="77"/>
      <c r="E14472" s="12"/>
      <c r="F14472" s="78"/>
      <c r="G14472" s="77"/>
      <c r="H14472" s="79"/>
      <c r="BA14472" s="5" t="str">
        <f t="shared" si="226"/>
        <v/>
      </c>
      <c r="BB14472" s="5" t="str">
        <f>IF(OR($E14472="",$G14472&lt;&gt;"Ativo"),"",IF(COUNTIFS($E$4:$E14472,$E14472,$A$4:$A14472,$A14472,$G$4:$G14472,"Ativo")=1,1,0))</f>
        <v/>
      </c>
      <c r="BC14472" t="str">
        <f>IF(OR($A14472="",$G14472&lt;&gt;"Ativo"),"",IF(COUNTIFS($A$4:$A14472,$A14472,$G$4:$G14472,"Ativo")=1,1,0))</f>
        <v/>
      </c>
    </row>
    <row r="14473" spans="1:55" x14ac:dyDescent="0.3">
      <c r="A14473" s="76"/>
      <c r="B14473" s="104"/>
      <c r="C14473" s="76"/>
      <c r="D14473" s="77"/>
      <c r="E14473" s="12"/>
      <c r="F14473" s="78"/>
      <c r="G14473" s="77"/>
      <c r="H14473" s="79"/>
      <c r="BA14473" s="5" t="str">
        <f t="shared" si="226"/>
        <v/>
      </c>
      <c r="BB14473" s="5" t="str">
        <f>IF(OR($E14473="",$G14473&lt;&gt;"Ativo"),"",IF(COUNTIFS($E$4:$E14473,$E14473,$A$4:$A14473,$A14473,$G$4:$G14473,"Ativo")=1,1,0))</f>
        <v/>
      </c>
      <c r="BC14473" t="str">
        <f>IF(OR($A14473="",$G14473&lt;&gt;"Ativo"),"",IF(COUNTIFS($A$4:$A14473,$A14473,$G$4:$G14473,"Ativo")=1,1,0))</f>
        <v/>
      </c>
    </row>
    <row r="14474" spans="1:55" x14ac:dyDescent="0.3">
      <c r="A14474" s="76"/>
      <c r="B14474" s="104"/>
      <c r="C14474" s="76"/>
      <c r="D14474" s="77"/>
      <c r="E14474" s="12"/>
      <c r="F14474" s="78"/>
      <c r="G14474" s="77"/>
      <c r="H14474" s="79"/>
      <c r="BA14474" s="5" t="str">
        <f t="shared" si="226"/>
        <v/>
      </c>
      <c r="BB14474" s="5" t="str">
        <f>IF(OR($E14474="",$G14474&lt;&gt;"Ativo"),"",IF(COUNTIFS($E$4:$E14474,$E14474,$A$4:$A14474,$A14474,$G$4:$G14474,"Ativo")=1,1,0))</f>
        <v/>
      </c>
      <c r="BC14474" t="str">
        <f>IF(OR($A14474="",$G14474&lt;&gt;"Ativo"),"",IF(COUNTIFS($A$4:$A14474,$A14474,$G$4:$G14474,"Ativo")=1,1,0))</f>
        <v/>
      </c>
    </row>
    <row r="14475" spans="1:55" x14ac:dyDescent="0.3">
      <c r="A14475" s="76"/>
      <c r="B14475" s="104"/>
      <c r="C14475" s="76"/>
      <c r="D14475" s="77"/>
      <c r="E14475" s="12"/>
      <c r="F14475" s="78"/>
      <c r="G14475" s="77"/>
      <c r="H14475" s="79"/>
      <c r="BA14475" s="5" t="str">
        <f t="shared" si="226"/>
        <v/>
      </c>
      <c r="BB14475" s="5" t="str">
        <f>IF(OR($E14475="",$G14475&lt;&gt;"Ativo"),"",IF(COUNTIFS($E$4:$E14475,$E14475,$A$4:$A14475,$A14475,$G$4:$G14475,"Ativo")=1,1,0))</f>
        <v/>
      </c>
      <c r="BC14475" t="str">
        <f>IF(OR($A14475="",$G14475&lt;&gt;"Ativo"),"",IF(COUNTIFS($A$4:$A14475,$A14475,$G$4:$G14475,"Ativo")=1,1,0))</f>
        <v/>
      </c>
    </row>
    <row r="14476" spans="1:55" x14ac:dyDescent="0.3">
      <c r="A14476" s="76"/>
      <c r="B14476" s="104"/>
      <c r="C14476" s="76"/>
      <c r="D14476" s="77"/>
      <c r="E14476" s="12"/>
      <c r="F14476" s="78"/>
      <c r="G14476" s="77"/>
      <c r="H14476" s="79"/>
      <c r="BA14476" s="5" t="str">
        <f t="shared" si="226"/>
        <v/>
      </c>
      <c r="BB14476" s="5" t="str">
        <f>IF(OR($E14476="",$G14476&lt;&gt;"Ativo"),"",IF(COUNTIFS($E$4:$E14476,$E14476,$A$4:$A14476,$A14476,$G$4:$G14476,"Ativo")=1,1,0))</f>
        <v/>
      </c>
      <c r="BC14476" t="str">
        <f>IF(OR($A14476="",$G14476&lt;&gt;"Ativo"),"",IF(COUNTIFS($A$4:$A14476,$A14476,$G$4:$G14476,"Ativo")=1,1,0))</f>
        <v/>
      </c>
    </row>
    <row r="14477" spans="1:55" x14ac:dyDescent="0.3">
      <c r="A14477" s="76"/>
      <c r="B14477" s="104"/>
      <c r="C14477" s="76"/>
      <c r="D14477" s="77"/>
      <c r="E14477" s="12"/>
      <c r="F14477" s="78"/>
      <c r="G14477" s="77"/>
      <c r="H14477" s="79"/>
      <c r="BA14477" s="5" t="str">
        <f t="shared" si="226"/>
        <v/>
      </c>
      <c r="BB14477" s="5" t="str">
        <f>IF(OR($E14477="",$G14477&lt;&gt;"Ativo"),"",IF(COUNTIFS($E$4:$E14477,$E14477,$A$4:$A14477,$A14477,$G$4:$G14477,"Ativo")=1,1,0))</f>
        <v/>
      </c>
      <c r="BC14477" t="str">
        <f>IF(OR($A14477="",$G14477&lt;&gt;"Ativo"),"",IF(COUNTIFS($A$4:$A14477,$A14477,$G$4:$G14477,"Ativo")=1,1,0))</f>
        <v/>
      </c>
    </row>
    <row r="14478" spans="1:55" x14ac:dyDescent="0.3">
      <c r="A14478" s="76"/>
      <c r="B14478" s="104"/>
      <c r="C14478" s="76"/>
      <c r="D14478" s="77"/>
      <c r="E14478" s="12"/>
      <c r="F14478" s="78"/>
      <c r="G14478" s="77"/>
      <c r="H14478" s="79"/>
      <c r="BA14478" s="5" t="str">
        <f t="shared" si="226"/>
        <v/>
      </c>
      <c r="BB14478" s="5" t="str">
        <f>IF(OR($E14478="",$G14478&lt;&gt;"Ativo"),"",IF(COUNTIFS($E$4:$E14478,$E14478,$A$4:$A14478,$A14478,$G$4:$G14478,"Ativo")=1,1,0))</f>
        <v/>
      </c>
      <c r="BC14478" t="str">
        <f>IF(OR($A14478="",$G14478&lt;&gt;"Ativo"),"",IF(COUNTIFS($A$4:$A14478,$A14478,$G$4:$G14478,"Ativo")=1,1,0))</f>
        <v/>
      </c>
    </row>
    <row r="14479" spans="1:55" x14ac:dyDescent="0.3">
      <c r="A14479" s="76"/>
      <c r="B14479" s="104"/>
      <c r="C14479" s="76"/>
      <c r="D14479" s="77"/>
      <c r="E14479" s="12"/>
      <c r="F14479" s="78"/>
      <c r="G14479" s="77"/>
      <c r="H14479" s="79"/>
      <c r="BA14479" s="5" t="str">
        <f t="shared" si="226"/>
        <v/>
      </c>
      <c r="BB14479" s="5" t="str">
        <f>IF(OR($E14479="",$G14479&lt;&gt;"Ativo"),"",IF(COUNTIFS($E$4:$E14479,$E14479,$A$4:$A14479,$A14479,$G$4:$G14479,"Ativo")=1,1,0))</f>
        <v/>
      </c>
      <c r="BC14479" t="str">
        <f>IF(OR($A14479="",$G14479&lt;&gt;"Ativo"),"",IF(COUNTIFS($A$4:$A14479,$A14479,$G$4:$G14479,"Ativo")=1,1,0))</f>
        <v/>
      </c>
    </row>
    <row r="14480" spans="1:55" x14ac:dyDescent="0.3">
      <c r="A14480" s="76"/>
      <c r="B14480" s="104"/>
      <c r="C14480" s="76"/>
      <c r="D14480" s="77"/>
      <c r="E14480" s="12"/>
      <c r="F14480" s="78"/>
      <c r="G14480" s="77"/>
      <c r="H14480" s="79"/>
      <c r="BA14480" s="5" t="str">
        <f t="shared" si="226"/>
        <v/>
      </c>
      <c r="BB14480" s="5" t="str">
        <f>IF(OR($E14480="",$G14480&lt;&gt;"Ativo"),"",IF(COUNTIFS($E$4:$E14480,$E14480,$A$4:$A14480,$A14480,$G$4:$G14480,"Ativo")=1,1,0))</f>
        <v/>
      </c>
      <c r="BC14480" t="str">
        <f>IF(OR($A14480="",$G14480&lt;&gt;"Ativo"),"",IF(COUNTIFS($A$4:$A14480,$A14480,$G$4:$G14480,"Ativo")=1,1,0))</f>
        <v/>
      </c>
    </row>
    <row r="14481" spans="1:55" x14ac:dyDescent="0.3">
      <c r="A14481" s="76"/>
      <c r="B14481" s="104"/>
      <c r="C14481" s="76"/>
      <c r="D14481" s="77"/>
      <c r="E14481" s="12"/>
      <c r="F14481" s="78"/>
      <c r="G14481" s="77"/>
      <c r="H14481" s="79"/>
      <c r="BA14481" s="5" t="str">
        <f t="shared" si="226"/>
        <v/>
      </c>
      <c r="BB14481" s="5" t="str">
        <f>IF(OR($E14481="",$G14481&lt;&gt;"Ativo"),"",IF(COUNTIFS($E$4:$E14481,$E14481,$A$4:$A14481,$A14481,$G$4:$G14481,"Ativo")=1,1,0))</f>
        <v/>
      </c>
      <c r="BC14481" t="str">
        <f>IF(OR($A14481="",$G14481&lt;&gt;"Ativo"),"",IF(COUNTIFS($A$4:$A14481,$A14481,$G$4:$G14481,"Ativo")=1,1,0))</f>
        <v/>
      </c>
    </row>
    <row r="14482" spans="1:55" x14ac:dyDescent="0.3">
      <c r="A14482" s="76"/>
      <c r="B14482" s="104"/>
      <c r="C14482" s="76"/>
      <c r="D14482" s="77"/>
      <c r="E14482" s="12"/>
      <c r="F14482" s="78"/>
      <c r="G14482" s="77"/>
      <c r="H14482" s="79"/>
      <c r="BA14482" s="5" t="str">
        <f t="shared" si="226"/>
        <v/>
      </c>
      <c r="BB14482" s="5" t="str">
        <f>IF(OR($E14482="",$G14482&lt;&gt;"Ativo"),"",IF(COUNTIFS($E$4:$E14482,$E14482,$A$4:$A14482,$A14482,$G$4:$G14482,"Ativo")=1,1,0))</f>
        <v/>
      </c>
      <c r="BC14482" t="str">
        <f>IF(OR($A14482="",$G14482&lt;&gt;"Ativo"),"",IF(COUNTIFS($A$4:$A14482,$A14482,$G$4:$G14482,"Ativo")=1,1,0))</f>
        <v/>
      </c>
    </row>
    <row r="14483" spans="1:55" x14ac:dyDescent="0.3">
      <c r="A14483" s="76"/>
      <c r="B14483" s="104"/>
      <c r="C14483" s="76"/>
      <c r="D14483" s="77"/>
      <c r="E14483" s="12"/>
      <c r="F14483" s="78"/>
      <c r="G14483" s="77"/>
      <c r="H14483" s="79"/>
      <c r="BA14483" s="5" t="str">
        <f t="shared" si="226"/>
        <v/>
      </c>
      <c r="BB14483" s="5" t="str">
        <f>IF(OR($E14483="",$G14483&lt;&gt;"Ativo"),"",IF(COUNTIFS($E$4:$E14483,$E14483,$A$4:$A14483,$A14483,$G$4:$G14483,"Ativo")=1,1,0))</f>
        <v/>
      </c>
      <c r="BC14483" t="str">
        <f>IF(OR($A14483="",$G14483&lt;&gt;"Ativo"),"",IF(COUNTIFS($A$4:$A14483,$A14483,$G$4:$G14483,"Ativo")=1,1,0))</f>
        <v/>
      </c>
    </row>
    <row r="14484" spans="1:55" x14ac:dyDescent="0.3">
      <c r="A14484" s="76"/>
      <c r="B14484" s="104"/>
      <c r="C14484" s="76"/>
      <c r="D14484" s="77"/>
      <c r="E14484" s="12"/>
      <c r="F14484" s="78"/>
      <c r="G14484" s="77"/>
      <c r="H14484" s="79"/>
      <c r="BA14484" s="5" t="str">
        <f t="shared" si="226"/>
        <v/>
      </c>
      <c r="BB14484" s="5" t="str">
        <f>IF(OR($E14484="",$G14484&lt;&gt;"Ativo"),"",IF(COUNTIFS($E$4:$E14484,$E14484,$A$4:$A14484,$A14484,$G$4:$G14484,"Ativo")=1,1,0))</f>
        <v/>
      </c>
      <c r="BC14484" t="str">
        <f>IF(OR($A14484="",$G14484&lt;&gt;"Ativo"),"",IF(COUNTIFS($A$4:$A14484,$A14484,$G$4:$G14484,"Ativo")=1,1,0))</f>
        <v/>
      </c>
    </row>
    <row r="14485" spans="1:55" x14ac:dyDescent="0.3">
      <c r="A14485" s="76"/>
      <c r="B14485" s="104"/>
      <c r="C14485" s="76"/>
      <c r="D14485" s="77"/>
      <c r="E14485" s="12"/>
      <c r="F14485" s="78"/>
      <c r="G14485" s="77"/>
      <c r="H14485" s="79"/>
      <c r="BA14485" s="5" t="str">
        <f t="shared" si="226"/>
        <v/>
      </c>
      <c r="BB14485" s="5" t="str">
        <f>IF(OR($E14485="",$G14485&lt;&gt;"Ativo"),"",IF(COUNTIFS($E$4:$E14485,$E14485,$A$4:$A14485,$A14485,$G$4:$G14485,"Ativo")=1,1,0))</f>
        <v/>
      </c>
      <c r="BC14485" t="str">
        <f>IF(OR($A14485="",$G14485&lt;&gt;"Ativo"),"",IF(COUNTIFS($A$4:$A14485,$A14485,$G$4:$G14485,"Ativo")=1,1,0))</f>
        <v/>
      </c>
    </row>
    <row r="14486" spans="1:55" x14ac:dyDescent="0.3">
      <c r="A14486" s="76"/>
      <c r="B14486" s="104"/>
      <c r="C14486" s="76"/>
      <c r="D14486" s="77"/>
      <c r="E14486" s="12"/>
      <c r="F14486" s="78"/>
      <c r="G14486" s="77"/>
      <c r="H14486" s="79"/>
      <c r="BA14486" s="5" t="str">
        <f t="shared" si="226"/>
        <v/>
      </c>
      <c r="BB14486" s="5" t="str">
        <f>IF(OR($E14486="",$G14486&lt;&gt;"Ativo"),"",IF(COUNTIFS($E$4:$E14486,$E14486,$A$4:$A14486,$A14486,$G$4:$G14486,"Ativo")=1,1,0))</f>
        <v/>
      </c>
      <c r="BC14486" t="str">
        <f>IF(OR($A14486="",$G14486&lt;&gt;"Ativo"),"",IF(COUNTIFS($A$4:$A14486,$A14486,$G$4:$G14486,"Ativo")=1,1,0))</f>
        <v/>
      </c>
    </row>
    <row r="14487" spans="1:55" x14ac:dyDescent="0.3">
      <c r="A14487" s="76"/>
      <c r="B14487" s="104"/>
      <c r="C14487" s="76"/>
      <c r="D14487" s="77"/>
      <c r="E14487" s="12"/>
      <c r="F14487" s="78"/>
      <c r="G14487" s="77"/>
      <c r="H14487" s="79"/>
      <c r="BA14487" s="5" t="str">
        <f t="shared" si="226"/>
        <v/>
      </c>
      <c r="BB14487" s="5" t="str">
        <f>IF(OR($E14487="",$G14487&lt;&gt;"Ativo"),"",IF(COUNTIFS($E$4:$E14487,$E14487,$A$4:$A14487,$A14487,$G$4:$G14487,"Ativo")=1,1,0))</f>
        <v/>
      </c>
      <c r="BC14487" t="str">
        <f>IF(OR($A14487="",$G14487&lt;&gt;"Ativo"),"",IF(COUNTIFS($A$4:$A14487,$A14487,$G$4:$G14487,"Ativo")=1,1,0))</f>
        <v/>
      </c>
    </row>
    <row r="14488" spans="1:55" x14ac:dyDescent="0.3">
      <c r="A14488" s="76"/>
      <c r="B14488" s="104"/>
      <c r="C14488" s="76"/>
      <c r="D14488" s="77"/>
      <c r="E14488" s="12"/>
      <c r="F14488" s="78"/>
      <c r="G14488" s="77"/>
      <c r="H14488" s="79"/>
      <c r="BA14488" s="5" t="str">
        <f t="shared" si="226"/>
        <v/>
      </c>
      <c r="BB14488" s="5" t="str">
        <f>IF(OR($E14488="",$G14488&lt;&gt;"Ativo"),"",IF(COUNTIFS($E$4:$E14488,$E14488,$A$4:$A14488,$A14488,$G$4:$G14488,"Ativo")=1,1,0))</f>
        <v/>
      </c>
      <c r="BC14488" t="str">
        <f>IF(OR($A14488="",$G14488&lt;&gt;"Ativo"),"",IF(COUNTIFS($A$4:$A14488,$A14488,$G$4:$G14488,"Ativo")=1,1,0))</f>
        <v/>
      </c>
    </row>
    <row r="14489" spans="1:55" x14ac:dyDescent="0.3">
      <c r="A14489" s="76"/>
      <c r="B14489" s="104"/>
      <c r="C14489" s="76"/>
      <c r="D14489" s="77"/>
      <c r="E14489" s="12"/>
      <c r="F14489" s="78"/>
      <c r="G14489" s="77"/>
      <c r="H14489" s="79"/>
      <c r="BA14489" s="5" t="str">
        <f t="shared" si="226"/>
        <v/>
      </c>
      <c r="BB14489" s="5" t="str">
        <f>IF(OR($E14489="",$G14489&lt;&gt;"Ativo"),"",IF(COUNTIFS($E$4:$E14489,$E14489,$A$4:$A14489,$A14489,$G$4:$G14489,"Ativo")=1,1,0))</f>
        <v/>
      </c>
      <c r="BC14489" t="str">
        <f>IF(OR($A14489="",$G14489&lt;&gt;"Ativo"),"",IF(COUNTIFS($A$4:$A14489,$A14489,$G$4:$G14489,"Ativo")=1,1,0))</f>
        <v/>
      </c>
    </row>
    <row r="14490" spans="1:55" x14ac:dyDescent="0.3">
      <c r="A14490" s="76"/>
      <c r="B14490" s="104"/>
      <c r="C14490" s="76"/>
      <c r="D14490" s="77"/>
      <c r="E14490" s="12"/>
      <c r="F14490" s="78"/>
      <c r="G14490" s="77"/>
      <c r="H14490" s="79"/>
      <c r="BA14490" s="5" t="str">
        <f t="shared" si="226"/>
        <v/>
      </c>
      <c r="BB14490" s="5" t="str">
        <f>IF(OR($E14490="",$G14490&lt;&gt;"Ativo"),"",IF(COUNTIFS($E$4:$E14490,$E14490,$A$4:$A14490,$A14490,$G$4:$G14490,"Ativo")=1,1,0))</f>
        <v/>
      </c>
      <c r="BC14490" t="str">
        <f>IF(OR($A14490="",$G14490&lt;&gt;"Ativo"),"",IF(COUNTIFS($A$4:$A14490,$A14490,$G$4:$G14490,"Ativo")=1,1,0))</f>
        <v/>
      </c>
    </row>
    <row r="14491" spans="1:55" x14ac:dyDescent="0.3">
      <c r="A14491" s="76"/>
      <c r="B14491" s="104"/>
      <c r="C14491" s="76"/>
      <c r="D14491" s="77"/>
      <c r="E14491" s="12"/>
      <c r="F14491" s="78"/>
      <c r="G14491" s="77"/>
      <c r="H14491" s="79"/>
      <c r="BA14491" s="5" t="str">
        <f t="shared" si="226"/>
        <v/>
      </c>
      <c r="BB14491" s="5" t="str">
        <f>IF(OR($E14491="",$G14491&lt;&gt;"Ativo"),"",IF(COUNTIFS($E$4:$E14491,$E14491,$A$4:$A14491,$A14491,$G$4:$G14491,"Ativo")=1,1,0))</f>
        <v/>
      </c>
      <c r="BC14491" t="str">
        <f>IF(OR($A14491="",$G14491&lt;&gt;"Ativo"),"",IF(COUNTIFS($A$4:$A14491,$A14491,$G$4:$G14491,"Ativo")=1,1,0))</f>
        <v/>
      </c>
    </row>
    <row r="14492" spans="1:55" x14ac:dyDescent="0.3">
      <c r="A14492" s="76"/>
      <c r="B14492" s="104"/>
      <c r="C14492" s="76"/>
      <c r="D14492" s="77"/>
      <c r="E14492" s="12"/>
      <c r="F14492" s="78"/>
      <c r="G14492" s="77"/>
      <c r="H14492" s="79"/>
      <c r="BA14492" s="5" t="str">
        <f t="shared" si="226"/>
        <v/>
      </c>
      <c r="BB14492" s="5" t="str">
        <f>IF(OR($E14492="",$G14492&lt;&gt;"Ativo"),"",IF(COUNTIFS($E$4:$E14492,$E14492,$A$4:$A14492,$A14492,$G$4:$G14492,"Ativo")=1,1,0))</f>
        <v/>
      </c>
      <c r="BC14492" t="str">
        <f>IF(OR($A14492="",$G14492&lt;&gt;"Ativo"),"",IF(COUNTIFS($A$4:$A14492,$A14492,$G$4:$G14492,"Ativo")=1,1,0))</f>
        <v/>
      </c>
    </row>
    <row r="14493" spans="1:55" x14ac:dyDescent="0.3">
      <c r="A14493" s="76"/>
      <c r="B14493" s="104"/>
      <c r="C14493" s="76"/>
      <c r="D14493" s="77"/>
      <c r="E14493" s="12"/>
      <c r="F14493" s="78"/>
      <c r="G14493" s="77"/>
      <c r="H14493" s="79"/>
      <c r="BA14493" s="5" t="str">
        <f t="shared" si="226"/>
        <v/>
      </c>
      <c r="BB14493" s="5" t="str">
        <f>IF(OR($E14493="",$G14493&lt;&gt;"Ativo"),"",IF(COUNTIFS($E$4:$E14493,$E14493,$A$4:$A14493,$A14493,$G$4:$G14493,"Ativo")=1,1,0))</f>
        <v/>
      </c>
      <c r="BC14493" t="str">
        <f>IF(OR($A14493="",$G14493&lt;&gt;"Ativo"),"",IF(COUNTIFS($A$4:$A14493,$A14493,$G$4:$G14493,"Ativo")=1,1,0))</f>
        <v/>
      </c>
    </row>
    <row r="14494" spans="1:55" x14ac:dyDescent="0.3">
      <c r="A14494" s="76"/>
      <c r="B14494" s="104"/>
      <c r="C14494" s="76"/>
      <c r="D14494" s="77"/>
      <c r="E14494" s="12"/>
      <c r="F14494" s="78"/>
      <c r="G14494" s="77"/>
      <c r="H14494" s="79"/>
      <c r="BA14494" s="5" t="str">
        <f t="shared" si="226"/>
        <v/>
      </c>
      <c r="BB14494" s="5" t="str">
        <f>IF(OR($E14494="",$G14494&lt;&gt;"Ativo"),"",IF(COUNTIFS($E$4:$E14494,$E14494,$A$4:$A14494,$A14494,$G$4:$G14494,"Ativo")=1,1,0))</f>
        <v/>
      </c>
      <c r="BC14494" t="str">
        <f>IF(OR($A14494="",$G14494&lt;&gt;"Ativo"),"",IF(COUNTIFS($A$4:$A14494,$A14494,$G$4:$G14494,"Ativo")=1,1,0))</f>
        <v/>
      </c>
    </row>
    <row r="14495" spans="1:55" x14ac:dyDescent="0.3">
      <c r="A14495" s="76"/>
      <c r="B14495" s="104"/>
      <c r="C14495" s="76"/>
      <c r="D14495" s="77"/>
      <c r="E14495" s="12"/>
      <c r="F14495" s="78"/>
      <c r="G14495" s="77"/>
      <c r="H14495" s="79"/>
      <c r="BA14495" s="5" t="str">
        <f t="shared" si="226"/>
        <v/>
      </c>
      <c r="BB14495" s="5" t="str">
        <f>IF(OR($E14495="",$G14495&lt;&gt;"Ativo"),"",IF(COUNTIFS($E$4:$E14495,$E14495,$A$4:$A14495,$A14495,$G$4:$G14495,"Ativo")=1,1,0))</f>
        <v/>
      </c>
      <c r="BC14495" t="str">
        <f>IF(OR($A14495="",$G14495&lt;&gt;"Ativo"),"",IF(COUNTIFS($A$4:$A14495,$A14495,$G$4:$G14495,"Ativo")=1,1,0))</f>
        <v/>
      </c>
    </row>
    <row r="14496" spans="1:55" x14ac:dyDescent="0.3">
      <c r="A14496" s="76"/>
      <c r="B14496" s="104"/>
      <c r="C14496" s="76"/>
      <c r="D14496" s="77"/>
      <c r="E14496" s="12"/>
      <c r="F14496" s="78"/>
      <c r="G14496" s="77"/>
      <c r="H14496" s="79"/>
      <c r="BA14496" s="5" t="str">
        <f t="shared" si="226"/>
        <v/>
      </c>
      <c r="BB14496" s="5" t="str">
        <f>IF(OR($E14496="",$G14496&lt;&gt;"Ativo"),"",IF(COUNTIFS($E$4:$E14496,$E14496,$A$4:$A14496,$A14496,$G$4:$G14496,"Ativo")=1,1,0))</f>
        <v/>
      </c>
      <c r="BC14496" t="str">
        <f>IF(OR($A14496="",$G14496&lt;&gt;"Ativo"),"",IF(COUNTIFS($A$4:$A14496,$A14496,$G$4:$G14496,"Ativo")=1,1,0))</f>
        <v/>
      </c>
    </row>
    <row r="14497" spans="1:55" x14ac:dyDescent="0.3">
      <c r="A14497" s="76"/>
      <c r="B14497" s="104"/>
      <c r="C14497" s="76"/>
      <c r="D14497" s="77"/>
      <c r="E14497" s="12"/>
      <c r="F14497" s="78"/>
      <c r="G14497" s="77"/>
      <c r="H14497" s="79"/>
      <c r="BA14497" s="5" t="str">
        <f t="shared" si="226"/>
        <v/>
      </c>
      <c r="BB14497" s="5" t="str">
        <f>IF(OR($E14497="",$G14497&lt;&gt;"Ativo"),"",IF(COUNTIFS($E$4:$E14497,$E14497,$A$4:$A14497,$A14497,$G$4:$G14497,"Ativo")=1,1,0))</f>
        <v/>
      </c>
      <c r="BC14497" t="str">
        <f>IF(OR($A14497="",$G14497&lt;&gt;"Ativo"),"",IF(COUNTIFS($A$4:$A14497,$A14497,$G$4:$G14497,"Ativo")=1,1,0))</f>
        <v/>
      </c>
    </row>
    <row r="14498" spans="1:55" x14ac:dyDescent="0.3">
      <c r="A14498" s="76"/>
      <c r="B14498" s="104"/>
      <c r="C14498" s="76"/>
      <c r="D14498" s="77"/>
      <c r="E14498" s="12"/>
      <c r="F14498" s="78"/>
      <c r="G14498" s="77"/>
      <c r="H14498" s="79"/>
      <c r="BA14498" s="5" t="str">
        <f t="shared" si="226"/>
        <v/>
      </c>
      <c r="BB14498" s="5" t="str">
        <f>IF(OR($E14498="",$G14498&lt;&gt;"Ativo"),"",IF(COUNTIFS($E$4:$E14498,$E14498,$A$4:$A14498,$A14498,$G$4:$G14498,"Ativo")=1,1,0))</f>
        <v/>
      </c>
      <c r="BC14498" t="str">
        <f>IF(OR($A14498="",$G14498&lt;&gt;"Ativo"),"",IF(COUNTIFS($A$4:$A14498,$A14498,$G$4:$G14498,"Ativo")=1,1,0))</f>
        <v/>
      </c>
    </row>
    <row r="14499" spans="1:55" x14ac:dyDescent="0.3">
      <c r="A14499" s="76"/>
      <c r="B14499" s="104"/>
      <c r="C14499" s="76"/>
      <c r="D14499" s="77"/>
      <c r="E14499" s="12"/>
      <c r="F14499" s="78"/>
      <c r="G14499" s="77"/>
      <c r="H14499" s="79"/>
      <c r="BA14499" s="5" t="str">
        <f t="shared" si="226"/>
        <v/>
      </c>
      <c r="BB14499" s="5" t="str">
        <f>IF(OR($E14499="",$G14499&lt;&gt;"Ativo"),"",IF(COUNTIFS($E$4:$E14499,$E14499,$A$4:$A14499,$A14499,$G$4:$G14499,"Ativo")=1,1,0))</f>
        <v/>
      </c>
      <c r="BC14499" t="str">
        <f>IF(OR($A14499="",$G14499&lt;&gt;"Ativo"),"",IF(COUNTIFS($A$4:$A14499,$A14499,$G$4:$G14499,"Ativo")=1,1,0))</f>
        <v/>
      </c>
    </row>
    <row r="14500" spans="1:55" x14ac:dyDescent="0.3">
      <c r="A14500" s="76"/>
      <c r="B14500" s="104"/>
      <c r="C14500" s="76"/>
      <c r="D14500" s="77"/>
      <c r="E14500" s="12"/>
      <c r="F14500" s="78"/>
      <c r="G14500" s="77"/>
      <c r="H14500" s="79"/>
      <c r="BA14500" s="5" t="str">
        <f t="shared" si="226"/>
        <v/>
      </c>
      <c r="BB14500" s="5" t="str">
        <f>IF(OR($E14500="",$G14500&lt;&gt;"Ativo"),"",IF(COUNTIFS($E$4:$E14500,$E14500,$A$4:$A14500,$A14500,$G$4:$G14500,"Ativo")=1,1,0))</f>
        <v/>
      </c>
      <c r="BC14500" t="str">
        <f>IF(OR($A14500="",$G14500&lt;&gt;"Ativo"),"",IF(COUNTIFS($A$4:$A14500,$A14500,$G$4:$G14500,"Ativo")=1,1,0))</f>
        <v/>
      </c>
    </row>
    <row r="14501" spans="1:55" x14ac:dyDescent="0.3">
      <c r="A14501" s="76"/>
      <c r="B14501" s="104"/>
      <c r="C14501" s="76"/>
      <c r="D14501" s="77"/>
      <c r="E14501" s="12"/>
      <c r="F14501" s="78"/>
      <c r="G14501" s="77"/>
      <c r="H14501" s="79"/>
      <c r="BA14501" s="5" t="str">
        <f t="shared" si="226"/>
        <v/>
      </c>
      <c r="BB14501" s="5" t="str">
        <f>IF(OR($E14501="",$G14501&lt;&gt;"Ativo"),"",IF(COUNTIFS($E$4:$E14501,$E14501,$A$4:$A14501,$A14501,$G$4:$G14501,"Ativo")=1,1,0))</f>
        <v/>
      </c>
      <c r="BC14501" t="str">
        <f>IF(OR($A14501="",$G14501&lt;&gt;"Ativo"),"",IF(COUNTIFS($A$4:$A14501,$A14501,$G$4:$G14501,"Ativo")=1,1,0))</f>
        <v/>
      </c>
    </row>
    <row r="14502" spans="1:55" x14ac:dyDescent="0.3">
      <c r="A14502" s="76"/>
      <c r="B14502" s="104"/>
      <c r="C14502" s="76"/>
      <c r="D14502" s="77"/>
      <c r="E14502" s="12"/>
      <c r="F14502" s="78"/>
      <c r="G14502" s="77"/>
      <c r="H14502" s="79"/>
      <c r="BA14502" s="5" t="str">
        <f t="shared" si="226"/>
        <v/>
      </c>
      <c r="BB14502" s="5" t="str">
        <f>IF(OR($E14502="",$G14502&lt;&gt;"Ativo"),"",IF(COUNTIFS($E$4:$E14502,$E14502,$A$4:$A14502,$A14502,$G$4:$G14502,"Ativo")=1,1,0))</f>
        <v/>
      </c>
      <c r="BC14502" t="str">
        <f>IF(OR($A14502="",$G14502&lt;&gt;"Ativo"),"",IF(COUNTIFS($A$4:$A14502,$A14502,$G$4:$G14502,"Ativo")=1,1,0))</f>
        <v/>
      </c>
    </row>
    <row r="14503" spans="1:55" x14ac:dyDescent="0.3">
      <c r="A14503" s="76"/>
      <c r="B14503" s="104"/>
      <c r="C14503" s="76"/>
      <c r="D14503" s="77"/>
      <c r="E14503" s="12"/>
      <c r="F14503" s="78"/>
      <c r="G14503" s="77"/>
      <c r="H14503" s="79"/>
      <c r="BA14503" s="5" t="str">
        <f t="shared" si="226"/>
        <v/>
      </c>
      <c r="BB14503" s="5" t="str">
        <f>IF(OR($E14503="",$G14503&lt;&gt;"Ativo"),"",IF(COUNTIFS($E$4:$E14503,$E14503,$A$4:$A14503,$A14503,$G$4:$G14503,"Ativo")=1,1,0))</f>
        <v/>
      </c>
      <c r="BC14503" t="str">
        <f>IF(OR($A14503="",$G14503&lt;&gt;"Ativo"),"",IF(COUNTIFS($A$4:$A14503,$A14503,$G$4:$G14503,"Ativo")=1,1,0))</f>
        <v/>
      </c>
    </row>
    <row r="14504" spans="1:55" x14ac:dyDescent="0.3">
      <c r="A14504" s="76"/>
      <c r="B14504" s="104"/>
      <c r="C14504" s="76"/>
      <c r="D14504" s="77"/>
      <c r="E14504" s="12"/>
      <c r="F14504" s="78"/>
      <c r="G14504" s="77"/>
      <c r="H14504" s="79"/>
      <c r="BA14504" s="5" t="str">
        <f t="shared" si="226"/>
        <v/>
      </c>
      <c r="BB14504" s="5" t="str">
        <f>IF(OR($E14504="",$G14504&lt;&gt;"Ativo"),"",IF(COUNTIFS($E$4:$E14504,$E14504,$A$4:$A14504,$A14504,$G$4:$G14504,"Ativo")=1,1,0))</f>
        <v/>
      </c>
      <c r="BC14504" t="str">
        <f>IF(OR($A14504="",$G14504&lt;&gt;"Ativo"),"",IF(COUNTIFS($A$4:$A14504,$A14504,$G$4:$G14504,"Ativo")=1,1,0))</f>
        <v/>
      </c>
    </row>
    <row r="14505" spans="1:55" x14ac:dyDescent="0.3">
      <c r="A14505" s="76"/>
      <c r="B14505" s="104"/>
      <c r="C14505" s="76"/>
      <c r="D14505" s="77"/>
      <c r="E14505" s="12"/>
      <c r="F14505" s="78"/>
      <c r="G14505" s="77"/>
      <c r="H14505" s="79"/>
      <c r="BA14505" s="5" t="str">
        <f t="shared" si="226"/>
        <v/>
      </c>
      <c r="BB14505" s="5" t="str">
        <f>IF(OR($E14505="",$G14505&lt;&gt;"Ativo"),"",IF(COUNTIFS($E$4:$E14505,$E14505,$A$4:$A14505,$A14505,$G$4:$G14505,"Ativo")=1,1,0))</f>
        <v/>
      </c>
      <c r="BC14505" t="str">
        <f>IF(OR($A14505="",$G14505&lt;&gt;"Ativo"),"",IF(COUNTIFS($A$4:$A14505,$A14505,$G$4:$G14505,"Ativo")=1,1,0))</f>
        <v/>
      </c>
    </row>
    <row r="14506" spans="1:55" x14ac:dyDescent="0.3">
      <c r="A14506" s="76"/>
      <c r="B14506" s="104"/>
      <c r="C14506" s="76"/>
      <c r="D14506" s="77"/>
      <c r="E14506" s="12"/>
      <c r="F14506" s="78"/>
      <c r="G14506" s="77"/>
      <c r="H14506" s="79"/>
      <c r="BA14506" s="5" t="str">
        <f t="shared" si="226"/>
        <v/>
      </c>
      <c r="BB14506" s="5" t="str">
        <f>IF(OR($E14506="",$G14506&lt;&gt;"Ativo"),"",IF(COUNTIFS($E$4:$E14506,$E14506,$A$4:$A14506,$A14506,$G$4:$G14506,"Ativo")=1,1,0))</f>
        <v/>
      </c>
      <c r="BC14506" t="str">
        <f>IF(OR($A14506="",$G14506&lt;&gt;"Ativo"),"",IF(COUNTIFS($A$4:$A14506,$A14506,$G$4:$G14506,"Ativo")=1,1,0))</f>
        <v/>
      </c>
    </row>
    <row r="14507" spans="1:55" x14ac:dyDescent="0.3">
      <c r="A14507" s="76"/>
      <c r="B14507" s="104"/>
      <c r="C14507" s="76"/>
      <c r="D14507" s="77"/>
      <c r="E14507" s="12"/>
      <c r="F14507" s="78"/>
      <c r="G14507" s="77"/>
      <c r="H14507" s="79"/>
      <c r="BA14507" s="5" t="str">
        <f t="shared" si="226"/>
        <v/>
      </c>
      <c r="BB14507" s="5" t="str">
        <f>IF(OR($E14507="",$G14507&lt;&gt;"Ativo"),"",IF(COUNTIFS($E$4:$E14507,$E14507,$A$4:$A14507,$A14507,$G$4:$G14507,"Ativo")=1,1,0))</f>
        <v/>
      </c>
      <c r="BC14507" t="str">
        <f>IF(OR($A14507="",$G14507&lt;&gt;"Ativo"),"",IF(COUNTIFS($A$4:$A14507,$A14507,$G$4:$G14507,"Ativo")=1,1,0))</f>
        <v/>
      </c>
    </row>
    <row r="14508" spans="1:55" x14ac:dyDescent="0.3">
      <c r="A14508" s="76"/>
      <c r="B14508" s="104"/>
      <c r="C14508" s="76"/>
      <c r="D14508" s="77"/>
      <c r="E14508" s="12"/>
      <c r="F14508" s="78"/>
      <c r="G14508" s="77"/>
      <c r="H14508" s="79"/>
      <c r="BA14508" s="5" t="str">
        <f t="shared" si="226"/>
        <v/>
      </c>
      <c r="BB14508" s="5" t="str">
        <f>IF(OR($E14508="",$G14508&lt;&gt;"Ativo"),"",IF(COUNTIFS($E$4:$E14508,$E14508,$A$4:$A14508,$A14508,$G$4:$G14508,"Ativo")=1,1,0))</f>
        <v/>
      </c>
      <c r="BC14508" t="str">
        <f>IF(OR($A14508="",$G14508&lt;&gt;"Ativo"),"",IF(COUNTIFS($A$4:$A14508,$A14508,$G$4:$G14508,"Ativo")=1,1,0))</f>
        <v/>
      </c>
    </row>
    <row r="14509" spans="1:55" x14ac:dyDescent="0.3">
      <c r="A14509" s="76"/>
      <c r="B14509" s="104"/>
      <c r="C14509" s="76"/>
      <c r="D14509" s="77"/>
      <c r="E14509" s="12"/>
      <c r="F14509" s="78"/>
      <c r="G14509" s="77"/>
      <c r="H14509" s="79"/>
      <c r="BA14509" s="5" t="str">
        <f t="shared" si="226"/>
        <v/>
      </c>
      <c r="BB14509" s="5" t="str">
        <f>IF(OR($E14509="",$G14509&lt;&gt;"Ativo"),"",IF(COUNTIFS($E$4:$E14509,$E14509,$A$4:$A14509,$A14509,$G$4:$G14509,"Ativo")=1,1,0))</f>
        <v/>
      </c>
      <c r="BC14509" t="str">
        <f>IF(OR($A14509="",$G14509&lt;&gt;"Ativo"),"",IF(COUNTIFS($A$4:$A14509,$A14509,$G$4:$G14509,"Ativo")=1,1,0))</f>
        <v/>
      </c>
    </row>
    <row r="14510" spans="1:55" x14ac:dyDescent="0.3">
      <c r="A14510" s="76"/>
      <c r="B14510" s="104"/>
      <c r="C14510" s="76"/>
      <c r="D14510" s="77"/>
      <c r="E14510" s="12"/>
      <c r="F14510" s="78"/>
      <c r="G14510" s="77"/>
      <c r="H14510" s="79"/>
      <c r="BA14510" s="5" t="str">
        <f t="shared" si="226"/>
        <v/>
      </c>
      <c r="BB14510" s="5" t="str">
        <f>IF(OR($E14510="",$G14510&lt;&gt;"Ativo"),"",IF(COUNTIFS($E$4:$E14510,$E14510,$A$4:$A14510,$A14510,$G$4:$G14510,"Ativo")=1,1,0))</f>
        <v/>
      </c>
      <c r="BC14510" t="str">
        <f>IF(OR($A14510="",$G14510&lt;&gt;"Ativo"),"",IF(COUNTIFS($A$4:$A14510,$A14510,$G$4:$G14510,"Ativo")=1,1,0))</f>
        <v/>
      </c>
    </row>
    <row r="14511" spans="1:55" x14ac:dyDescent="0.3">
      <c r="A14511" s="76"/>
      <c r="B14511" s="104"/>
      <c r="C14511" s="76"/>
      <c r="D14511" s="77"/>
      <c r="E14511" s="12"/>
      <c r="F14511" s="78"/>
      <c r="G14511" s="77"/>
      <c r="H14511" s="79"/>
      <c r="BA14511" s="5" t="str">
        <f t="shared" si="226"/>
        <v/>
      </c>
      <c r="BB14511" s="5" t="str">
        <f>IF(OR($E14511="",$G14511&lt;&gt;"Ativo"),"",IF(COUNTIFS($E$4:$E14511,$E14511,$A$4:$A14511,$A14511,$G$4:$G14511,"Ativo")=1,1,0))</f>
        <v/>
      </c>
      <c r="BC14511" t="str">
        <f>IF(OR($A14511="",$G14511&lt;&gt;"Ativo"),"",IF(COUNTIFS($A$4:$A14511,$A14511,$G$4:$G14511,"Ativo")=1,1,0))</f>
        <v/>
      </c>
    </row>
    <row r="14512" spans="1:55" x14ac:dyDescent="0.3">
      <c r="A14512" s="76"/>
      <c r="B14512" s="104"/>
      <c r="C14512" s="76"/>
      <c r="D14512" s="77"/>
      <c r="E14512" s="12"/>
      <c r="F14512" s="78"/>
      <c r="G14512" s="77"/>
      <c r="H14512" s="79"/>
      <c r="BA14512" s="5" t="str">
        <f t="shared" si="226"/>
        <v/>
      </c>
      <c r="BB14512" s="5" t="str">
        <f>IF(OR($E14512="",$G14512&lt;&gt;"Ativo"),"",IF(COUNTIFS($E$4:$E14512,$E14512,$A$4:$A14512,$A14512,$G$4:$G14512,"Ativo")=1,1,0))</f>
        <v/>
      </c>
      <c r="BC14512" t="str">
        <f>IF(OR($A14512="",$G14512&lt;&gt;"Ativo"),"",IF(COUNTIFS($A$4:$A14512,$A14512,$G$4:$G14512,"Ativo")=1,1,0))</f>
        <v/>
      </c>
    </row>
    <row r="14513" spans="1:55" x14ac:dyDescent="0.3">
      <c r="A14513" s="76"/>
      <c r="B14513" s="104"/>
      <c r="C14513" s="76"/>
      <c r="D14513" s="77"/>
      <c r="E14513" s="12"/>
      <c r="F14513" s="78"/>
      <c r="G14513" s="77"/>
      <c r="H14513" s="79"/>
      <c r="BA14513" s="5" t="str">
        <f t="shared" si="226"/>
        <v/>
      </c>
      <c r="BB14513" s="5" t="str">
        <f>IF(OR($E14513="",$G14513&lt;&gt;"Ativo"),"",IF(COUNTIFS($E$4:$E14513,$E14513,$A$4:$A14513,$A14513,$G$4:$G14513,"Ativo")=1,1,0))</f>
        <v/>
      </c>
      <c r="BC14513" t="str">
        <f>IF(OR($A14513="",$G14513&lt;&gt;"Ativo"),"",IF(COUNTIFS($A$4:$A14513,$A14513,$G$4:$G14513,"Ativo")=1,1,0))</f>
        <v/>
      </c>
    </row>
    <row r="14514" spans="1:55" x14ac:dyDescent="0.3">
      <c r="A14514" s="76"/>
      <c r="B14514" s="104"/>
      <c r="C14514" s="76"/>
      <c r="D14514" s="77"/>
      <c r="E14514" s="12"/>
      <c r="F14514" s="78"/>
      <c r="G14514" s="77"/>
      <c r="H14514" s="79"/>
      <c r="BA14514" s="5" t="str">
        <f t="shared" si="226"/>
        <v/>
      </c>
      <c r="BB14514" s="5" t="str">
        <f>IF(OR($E14514="",$G14514&lt;&gt;"Ativo"),"",IF(COUNTIFS($E$4:$E14514,$E14514,$A$4:$A14514,$A14514,$G$4:$G14514,"Ativo")=1,1,0))</f>
        <v/>
      </c>
      <c r="BC14514" t="str">
        <f>IF(OR($A14514="",$G14514&lt;&gt;"Ativo"),"",IF(COUNTIFS($A$4:$A14514,$A14514,$G$4:$G14514,"Ativo")=1,1,0))</f>
        <v/>
      </c>
    </row>
    <row r="14515" spans="1:55" x14ac:dyDescent="0.3">
      <c r="A14515" s="76"/>
      <c r="B14515" s="104"/>
      <c r="C14515" s="76"/>
      <c r="D14515" s="77"/>
      <c r="E14515" s="12"/>
      <c r="F14515" s="78"/>
      <c r="G14515" s="77"/>
      <c r="H14515" s="79"/>
      <c r="BA14515" s="5" t="str">
        <f t="shared" si="226"/>
        <v/>
      </c>
      <c r="BB14515" s="5" t="str">
        <f>IF(OR($E14515="",$G14515&lt;&gt;"Ativo"),"",IF(COUNTIFS($E$4:$E14515,$E14515,$A$4:$A14515,$A14515,$G$4:$G14515,"Ativo")=1,1,0))</f>
        <v/>
      </c>
      <c r="BC14515" t="str">
        <f>IF(OR($A14515="",$G14515&lt;&gt;"Ativo"),"",IF(COUNTIFS($A$4:$A14515,$A14515,$G$4:$G14515,"Ativo")=1,1,0))</f>
        <v/>
      </c>
    </row>
    <row r="14516" spans="1:55" x14ac:dyDescent="0.3">
      <c r="A14516" s="76"/>
      <c r="B14516" s="104"/>
      <c r="C14516" s="76"/>
      <c r="D14516" s="77"/>
      <c r="E14516" s="12"/>
      <c r="F14516" s="78"/>
      <c r="G14516" s="77"/>
      <c r="H14516" s="79"/>
      <c r="BA14516" s="5" t="str">
        <f t="shared" si="226"/>
        <v/>
      </c>
      <c r="BB14516" s="5" t="str">
        <f>IF(OR($E14516="",$G14516&lt;&gt;"Ativo"),"",IF(COUNTIFS($E$4:$E14516,$E14516,$A$4:$A14516,$A14516,$G$4:$G14516,"Ativo")=1,1,0))</f>
        <v/>
      </c>
      <c r="BC14516" t="str">
        <f>IF(OR($A14516="",$G14516&lt;&gt;"Ativo"),"",IF(COUNTIFS($A$4:$A14516,$A14516,$G$4:$G14516,"Ativo")=1,1,0))</f>
        <v/>
      </c>
    </row>
    <row r="14517" spans="1:55" x14ac:dyDescent="0.3">
      <c r="A14517" s="76"/>
      <c r="B14517" s="104"/>
      <c r="C14517" s="76"/>
      <c r="D14517" s="77"/>
      <c r="E14517" s="12"/>
      <c r="F14517" s="78"/>
      <c r="G14517" s="77"/>
      <c r="H14517" s="79"/>
      <c r="BA14517" s="5" t="str">
        <f t="shared" si="226"/>
        <v/>
      </c>
      <c r="BB14517" s="5" t="str">
        <f>IF(OR($E14517="",$G14517&lt;&gt;"Ativo"),"",IF(COUNTIFS($E$4:$E14517,$E14517,$A$4:$A14517,$A14517,$G$4:$G14517,"Ativo")=1,1,0))</f>
        <v/>
      </c>
      <c r="BC14517" t="str">
        <f>IF(OR($A14517="",$G14517&lt;&gt;"Ativo"),"",IF(COUNTIFS($A$4:$A14517,$A14517,$G$4:$G14517,"Ativo")=1,1,0))</f>
        <v/>
      </c>
    </row>
    <row r="14518" spans="1:55" x14ac:dyDescent="0.3">
      <c r="A14518" s="76"/>
      <c r="B14518" s="104"/>
      <c r="C14518" s="76"/>
      <c r="D14518" s="77"/>
      <c r="E14518" s="12"/>
      <c r="F14518" s="78"/>
      <c r="G14518" s="77"/>
      <c r="H14518" s="79"/>
      <c r="BA14518" s="5" t="str">
        <f t="shared" si="226"/>
        <v/>
      </c>
      <c r="BB14518" s="5" t="str">
        <f>IF(OR($E14518="",$G14518&lt;&gt;"Ativo"),"",IF(COUNTIFS($E$4:$E14518,$E14518,$A$4:$A14518,$A14518,$G$4:$G14518,"Ativo")=1,1,0))</f>
        <v/>
      </c>
      <c r="BC14518" t="str">
        <f>IF(OR($A14518="",$G14518&lt;&gt;"Ativo"),"",IF(COUNTIFS($A$4:$A14518,$A14518,$G$4:$G14518,"Ativo")=1,1,0))</f>
        <v/>
      </c>
    </row>
    <row r="14519" spans="1:55" x14ac:dyDescent="0.3">
      <c r="A14519" s="76"/>
      <c r="B14519" s="104"/>
      <c r="C14519" s="76"/>
      <c r="D14519" s="77"/>
      <c r="E14519" s="12"/>
      <c r="F14519" s="78"/>
      <c r="G14519" s="77"/>
      <c r="H14519" s="79"/>
      <c r="BA14519" s="5" t="str">
        <f t="shared" si="226"/>
        <v/>
      </c>
      <c r="BB14519" s="5" t="str">
        <f>IF(OR($E14519="",$G14519&lt;&gt;"Ativo"),"",IF(COUNTIFS($E$4:$E14519,$E14519,$A$4:$A14519,$A14519,$G$4:$G14519,"Ativo")=1,1,0))</f>
        <v/>
      </c>
      <c r="BC14519" t="str">
        <f>IF(OR($A14519="",$G14519&lt;&gt;"Ativo"),"",IF(COUNTIFS($A$4:$A14519,$A14519,$G$4:$G14519,"Ativo")=1,1,0))</f>
        <v/>
      </c>
    </row>
    <row r="14520" spans="1:55" x14ac:dyDescent="0.3">
      <c r="A14520" s="76"/>
      <c r="B14520" s="104"/>
      <c r="C14520" s="76"/>
      <c r="D14520" s="77"/>
      <c r="E14520" s="12"/>
      <c r="F14520" s="78"/>
      <c r="G14520" s="77"/>
      <c r="H14520" s="79"/>
      <c r="BA14520" s="5" t="str">
        <f t="shared" si="226"/>
        <v/>
      </c>
      <c r="BB14520" s="5" t="str">
        <f>IF(OR($E14520="",$G14520&lt;&gt;"Ativo"),"",IF(COUNTIFS($E$4:$E14520,$E14520,$A$4:$A14520,$A14520,$G$4:$G14520,"Ativo")=1,1,0))</f>
        <v/>
      </c>
      <c r="BC14520" t="str">
        <f>IF(OR($A14520="",$G14520&lt;&gt;"Ativo"),"",IF(COUNTIFS($A$4:$A14520,$A14520,$G$4:$G14520,"Ativo")=1,1,0))</f>
        <v/>
      </c>
    </row>
    <row r="14521" spans="1:55" x14ac:dyDescent="0.3">
      <c r="A14521" s="76"/>
      <c r="B14521" s="104"/>
      <c r="C14521" s="76"/>
      <c r="D14521" s="77"/>
      <c r="E14521" s="12"/>
      <c r="F14521" s="78"/>
      <c r="G14521" s="77"/>
      <c r="H14521" s="79"/>
      <c r="BA14521" s="5" t="str">
        <f t="shared" si="226"/>
        <v/>
      </c>
      <c r="BB14521" s="5" t="str">
        <f>IF(OR($E14521="",$G14521&lt;&gt;"Ativo"),"",IF(COUNTIFS($E$4:$E14521,$E14521,$A$4:$A14521,$A14521,$G$4:$G14521,"Ativo")=1,1,0))</f>
        <v/>
      </c>
      <c r="BC14521" t="str">
        <f>IF(OR($A14521="",$G14521&lt;&gt;"Ativo"),"",IF(COUNTIFS($A$4:$A14521,$A14521,$G$4:$G14521,"Ativo")=1,1,0))</f>
        <v/>
      </c>
    </row>
    <row r="14522" spans="1:55" x14ac:dyDescent="0.3">
      <c r="A14522" s="76"/>
      <c r="B14522" s="104"/>
      <c r="C14522" s="76"/>
      <c r="D14522" s="77"/>
      <c r="E14522" s="12"/>
      <c r="F14522" s="78"/>
      <c r="G14522" s="77"/>
      <c r="H14522" s="79"/>
      <c r="BA14522" s="5" t="str">
        <f t="shared" si="226"/>
        <v/>
      </c>
      <c r="BB14522" s="5" t="str">
        <f>IF(OR($E14522="",$G14522&lt;&gt;"Ativo"),"",IF(COUNTIFS($E$4:$E14522,$E14522,$A$4:$A14522,$A14522,$G$4:$G14522,"Ativo")=1,1,0))</f>
        <v/>
      </c>
      <c r="BC14522" t="str">
        <f>IF(OR($A14522="",$G14522&lt;&gt;"Ativo"),"",IF(COUNTIFS($A$4:$A14522,$A14522,$G$4:$G14522,"Ativo")=1,1,0))</f>
        <v/>
      </c>
    </row>
    <row r="14523" spans="1:55" x14ac:dyDescent="0.3">
      <c r="A14523" s="76"/>
      <c r="B14523" s="104"/>
      <c r="C14523" s="76"/>
      <c r="D14523" s="77"/>
      <c r="E14523" s="12"/>
      <c r="F14523" s="78"/>
      <c r="G14523" s="77"/>
      <c r="H14523" s="79"/>
      <c r="BA14523" s="5" t="str">
        <f t="shared" si="226"/>
        <v/>
      </c>
      <c r="BB14523" s="5" t="str">
        <f>IF(OR($E14523="",$G14523&lt;&gt;"Ativo"),"",IF(COUNTIFS($E$4:$E14523,$E14523,$A$4:$A14523,$A14523,$G$4:$G14523,"Ativo")=1,1,0))</f>
        <v/>
      </c>
      <c r="BC14523" t="str">
        <f>IF(OR($A14523="",$G14523&lt;&gt;"Ativo"),"",IF(COUNTIFS($A$4:$A14523,$A14523,$G$4:$G14523,"Ativo")=1,1,0))</f>
        <v/>
      </c>
    </row>
    <row r="14524" spans="1:55" x14ac:dyDescent="0.3">
      <c r="A14524" s="76"/>
      <c r="B14524" s="104"/>
      <c r="C14524" s="76"/>
      <c r="D14524" s="77"/>
      <c r="E14524" s="12"/>
      <c r="F14524" s="78"/>
      <c r="G14524" s="77"/>
      <c r="H14524" s="79"/>
      <c r="BA14524" s="5" t="str">
        <f t="shared" si="226"/>
        <v/>
      </c>
      <c r="BB14524" s="5" t="str">
        <f>IF(OR($E14524="",$G14524&lt;&gt;"Ativo"),"",IF(COUNTIFS($E$4:$E14524,$E14524,$A$4:$A14524,$A14524,$G$4:$G14524,"Ativo")=1,1,0))</f>
        <v/>
      </c>
      <c r="BC14524" t="str">
        <f>IF(OR($A14524="",$G14524&lt;&gt;"Ativo"),"",IF(COUNTIFS($A$4:$A14524,$A14524,$G$4:$G14524,"Ativo")=1,1,0))</f>
        <v/>
      </c>
    </row>
    <row r="14525" spans="1:55" x14ac:dyDescent="0.3">
      <c r="A14525" s="76"/>
      <c r="B14525" s="104"/>
      <c r="C14525" s="76"/>
      <c r="D14525" s="77"/>
      <c r="E14525" s="12"/>
      <c r="F14525" s="78"/>
      <c r="G14525" s="77"/>
      <c r="H14525" s="79"/>
      <c r="BA14525" s="5" t="str">
        <f t="shared" si="226"/>
        <v/>
      </c>
      <c r="BB14525" s="5" t="str">
        <f>IF(OR($E14525="",$G14525&lt;&gt;"Ativo"),"",IF(COUNTIFS($E$4:$E14525,$E14525,$A$4:$A14525,$A14525,$G$4:$G14525,"Ativo")=1,1,0))</f>
        <v/>
      </c>
      <c r="BC14525" t="str">
        <f>IF(OR($A14525="",$G14525&lt;&gt;"Ativo"),"",IF(COUNTIFS($A$4:$A14525,$A14525,$G$4:$G14525,"Ativo")=1,1,0))</f>
        <v/>
      </c>
    </row>
    <row r="14526" spans="1:55" x14ac:dyDescent="0.3">
      <c r="A14526" s="76"/>
      <c r="B14526" s="104"/>
      <c r="C14526" s="76"/>
      <c r="D14526" s="77"/>
      <c r="E14526" s="12"/>
      <c r="F14526" s="78"/>
      <c r="G14526" s="77"/>
      <c r="H14526" s="79"/>
      <c r="BA14526" s="5" t="str">
        <f t="shared" si="226"/>
        <v/>
      </c>
      <c r="BB14526" s="5" t="str">
        <f>IF(OR($E14526="",$G14526&lt;&gt;"Ativo"),"",IF(COUNTIFS($E$4:$E14526,$E14526,$A$4:$A14526,$A14526,$G$4:$G14526,"Ativo")=1,1,0))</f>
        <v/>
      </c>
      <c r="BC14526" t="str">
        <f>IF(OR($A14526="",$G14526&lt;&gt;"Ativo"),"",IF(COUNTIFS($A$4:$A14526,$A14526,$G$4:$G14526,"Ativo")=1,1,0))</f>
        <v/>
      </c>
    </row>
    <row r="14527" spans="1:55" x14ac:dyDescent="0.3">
      <c r="A14527" s="76"/>
      <c r="B14527" s="104"/>
      <c r="C14527" s="76"/>
      <c r="D14527" s="77"/>
      <c r="E14527" s="12"/>
      <c r="F14527" s="78"/>
      <c r="G14527" s="77"/>
      <c r="H14527" s="79"/>
      <c r="BA14527" s="5" t="str">
        <f t="shared" si="226"/>
        <v/>
      </c>
      <c r="BB14527" s="5" t="str">
        <f>IF(OR($E14527="",$G14527&lt;&gt;"Ativo"),"",IF(COUNTIFS($E$4:$E14527,$E14527,$A$4:$A14527,$A14527,$G$4:$G14527,"Ativo")=1,1,0))</f>
        <v/>
      </c>
      <c r="BC14527" t="str">
        <f>IF(OR($A14527="",$G14527&lt;&gt;"Ativo"),"",IF(COUNTIFS($A$4:$A14527,$A14527,$G$4:$G14527,"Ativo")=1,1,0))</f>
        <v/>
      </c>
    </row>
    <row r="14528" spans="1:55" x14ac:dyDescent="0.3">
      <c r="A14528" s="76"/>
      <c r="B14528" s="104"/>
      <c r="C14528" s="76"/>
      <c r="D14528" s="77"/>
      <c r="E14528" s="12"/>
      <c r="F14528" s="78"/>
      <c r="G14528" s="77"/>
      <c r="H14528" s="79"/>
      <c r="BA14528" s="5" t="str">
        <f t="shared" si="226"/>
        <v/>
      </c>
      <c r="BB14528" s="5" t="str">
        <f>IF(OR($E14528="",$G14528&lt;&gt;"Ativo"),"",IF(COUNTIFS($E$4:$E14528,$E14528,$A$4:$A14528,$A14528,$G$4:$G14528,"Ativo")=1,1,0))</f>
        <v/>
      </c>
      <c r="BC14528" t="str">
        <f>IF(OR($A14528="",$G14528&lt;&gt;"Ativo"),"",IF(COUNTIFS($A$4:$A14528,$A14528,$G$4:$G14528,"Ativo")=1,1,0))</f>
        <v/>
      </c>
    </row>
    <row r="14529" spans="1:55" x14ac:dyDescent="0.3">
      <c r="A14529" s="76"/>
      <c r="B14529" s="104"/>
      <c r="C14529" s="76"/>
      <c r="D14529" s="77"/>
      <c r="E14529" s="12"/>
      <c r="F14529" s="78"/>
      <c r="G14529" s="77"/>
      <c r="H14529" s="79"/>
      <c r="BA14529" s="5" t="str">
        <f t="shared" si="226"/>
        <v/>
      </c>
      <c r="BB14529" s="5" t="str">
        <f>IF(OR($E14529="",$G14529&lt;&gt;"Ativo"),"",IF(COUNTIFS($E$4:$E14529,$E14529,$A$4:$A14529,$A14529,$G$4:$G14529,"Ativo")=1,1,0))</f>
        <v/>
      </c>
      <c r="BC14529" t="str">
        <f>IF(OR($A14529="",$G14529&lt;&gt;"Ativo"),"",IF(COUNTIFS($A$4:$A14529,$A14529,$G$4:$G14529,"Ativo")=1,1,0))</f>
        <v/>
      </c>
    </row>
    <row r="14530" spans="1:55" x14ac:dyDescent="0.3">
      <c r="A14530" s="76"/>
      <c r="B14530" s="104"/>
      <c r="C14530" s="76"/>
      <c r="D14530" s="77"/>
      <c r="E14530" s="12"/>
      <c r="F14530" s="78"/>
      <c r="G14530" s="77"/>
      <c r="H14530" s="79"/>
      <c r="BA14530" s="5" t="str">
        <f t="shared" si="226"/>
        <v/>
      </c>
      <c r="BB14530" s="5" t="str">
        <f>IF(OR($E14530="",$G14530&lt;&gt;"Ativo"),"",IF(COUNTIFS($E$4:$E14530,$E14530,$A$4:$A14530,$A14530,$G$4:$G14530,"Ativo")=1,1,0))</f>
        <v/>
      </c>
      <c r="BC14530" t="str">
        <f>IF(OR($A14530="",$G14530&lt;&gt;"Ativo"),"",IF(COUNTIFS($A$4:$A14530,$A14530,$G$4:$G14530,"Ativo")=1,1,0))</f>
        <v/>
      </c>
    </row>
    <row r="14531" spans="1:55" x14ac:dyDescent="0.3">
      <c r="A14531" s="76"/>
      <c r="B14531" s="104"/>
      <c r="C14531" s="76"/>
      <c r="D14531" s="77"/>
      <c r="E14531" s="12"/>
      <c r="F14531" s="78"/>
      <c r="G14531" s="77"/>
      <c r="H14531" s="79"/>
      <c r="BA14531" s="5" t="str">
        <f t="shared" si="226"/>
        <v/>
      </c>
      <c r="BB14531" s="5" t="str">
        <f>IF(OR($E14531="",$G14531&lt;&gt;"Ativo"),"",IF(COUNTIFS($E$4:$E14531,$E14531,$A$4:$A14531,$A14531,$G$4:$G14531,"Ativo")=1,1,0))</f>
        <v/>
      </c>
      <c r="BC14531" t="str">
        <f>IF(OR($A14531="",$G14531&lt;&gt;"Ativo"),"",IF(COUNTIFS($A$4:$A14531,$A14531,$G$4:$G14531,"Ativo")=1,1,0))</f>
        <v/>
      </c>
    </row>
    <row r="14532" spans="1:55" x14ac:dyDescent="0.3">
      <c r="A14532" s="76"/>
      <c r="B14532" s="104"/>
      <c r="C14532" s="76"/>
      <c r="D14532" s="77"/>
      <c r="E14532" s="12"/>
      <c r="F14532" s="78"/>
      <c r="G14532" s="77"/>
      <c r="H14532" s="79"/>
      <c r="BA14532" s="5" t="str">
        <f t="shared" ref="BA14532:BA14595" si="227">IF($D14532="","",MID($D14532,4,LEN($D14532)-5))</f>
        <v/>
      </c>
      <c r="BB14532" s="5" t="str">
        <f>IF(OR($E14532="",$G14532&lt;&gt;"Ativo"),"",IF(COUNTIFS($E$4:$E14532,$E14532,$A$4:$A14532,$A14532,$G$4:$G14532,"Ativo")=1,1,0))</f>
        <v/>
      </c>
      <c r="BC14532" t="str">
        <f>IF(OR($A14532="",$G14532&lt;&gt;"Ativo"),"",IF(COUNTIFS($A$4:$A14532,$A14532,$G$4:$G14532,"Ativo")=1,1,0))</f>
        <v/>
      </c>
    </row>
    <row r="14533" spans="1:55" x14ac:dyDescent="0.3">
      <c r="A14533" s="76"/>
      <c r="B14533" s="104"/>
      <c r="C14533" s="76"/>
      <c r="D14533" s="77"/>
      <c r="E14533" s="12"/>
      <c r="F14533" s="78"/>
      <c r="G14533" s="77"/>
      <c r="H14533" s="79"/>
      <c r="BA14533" s="5" t="str">
        <f t="shared" si="227"/>
        <v/>
      </c>
      <c r="BB14533" s="5" t="str">
        <f>IF(OR($E14533="",$G14533&lt;&gt;"Ativo"),"",IF(COUNTIFS($E$4:$E14533,$E14533,$A$4:$A14533,$A14533,$G$4:$G14533,"Ativo")=1,1,0))</f>
        <v/>
      </c>
      <c r="BC14533" t="str">
        <f>IF(OR($A14533="",$G14533&lt;&gt;"Ativo"),"",IF(COUNTIFS($A$4:$A14533,$A14533,$G$4:$G14533,"Ativo")=1,1,0))</f>
        <v/>
      </c>
    </row>
    <row r="14534" spans="1:55" x14ac:dyDescent="0.3">
      <c r="A14534" s="76"/>
      <c r="B14534" s="104"/>
      <c r="C14534" s="76"/>
      <c r="D14534" s="77"/>
      <c r="E14534" s="12"/>
      <c r="F14534" s="78"/>
      <c r="G14534" s="77"/>
      <c r="H14534" s="79"/>
      <c r="BA14534" s="5" t="str">
        <f t="shared" si="227"/>
        <v/>
      </c>
      <c r="BB14534" s="5" t="str">
        <f>IF(OR($E14534="",$G14534&lt;&gt;"Ativo"),"",IF(COUNTIFS($E$4:$E14534,$E14534,$A$4:$A14534,$A14534,$G$4:$G14534,"Ativo")=1,1,0))</f>
        <v/>
      </c>
      <c r="BC14534" t="str">
        <f>IF(OR($A14534="",$G14534&lt;&gt;"Ativo"),"",IF(COUNTIFS($A$4:$A14534,$A14534,$G$4:$G14534,"Ativo")=1,1,0))</f>
        <v/>
      </c>
    </row>
    <row r="14535" spans="1:55" x14ac:dyDescent="0.3">
      <c r="A14535" s="76"/>
      <c r="B14535" s="104"/>
      <c r="C14535" s="76"/>
      <c r="D14535" s="77"/>
      <c r="E14535" s="12"/>
      <c r="F14535" s="78"/>
      <c r="G14535" s="77"/>
      <c r="H14535" s="79"/>
      <c r="BA14535" s="5" t="str">
        <f t="shared" si="227"/>
        <v/>
      </c>
      <c r="BB14535" s="5" t="str">
        <f>IF(OR($E14535="",$G14535&lt;&gt;"Ativo"),"",IF(COUNTIFS($E$4:$E14535,$E14535,$A$4:$A14535,$A14535,$G$4:$G14535,"Ativo")=1,1,0))</f>
        <v/>
      </c>
      <c r="BC14535" t="str">
        <f>IF(OR($A14535="",$G14535&lt;&gt;"Ativo"),"",IF(COUNTIFS($A$4:$A14535,$A14535,$G$4:$G14535,"Ativo")=1,1,0))</f>
        <v/>
      </c>
    </row>
    <row r="14536" spans="1:55" x14ac:dyDescent="0.3">
      <c r="A14536" s="76"/>
      <c r="B14536" s="104"/>
      <c r="C14536" s="76"/>
      <c r="D14536" s="77"/>
      <c r="E14536" s="12"/>
      <c r="F14536" s="78"/>
      <c r="G14536" s="77"/>
      <c r="H14536" s="79"/>
      <c r="BA14536" s="5" t="str">
        <f t="shared" si="227"/>
        <v/>
      </c>
      <c r="BB14536" s="5" t="str">
        <f>IF(OR($E14536="",$G14536&lt;&gt;"Ativo"),"",IF(COUNTIFS($E$4:$E14536,$E14536,$A$4:$A14536,$A14536,$G$4:$G14536,"Ativo")=1,1,0))</f>
        <v/>
      </c>
      <c r="BC14536" t="str">
        <f>IF(OR($A14536="",$G14536&lt;&gt;"Ativo"),"",IF(COUNTIFS($A$4:$A14536,$A14536,$G$4:$G14536,"Ativo")=1,1,0))</f>
        <v/>
      </c>
    </row>
    <row r="14537" spans="1:55" x14ac:dyDescent="0.3">
      <c r="A14537" s="76"/>
      <c r="B14537" s="104"/>
      <c r="C14537" s="76"/>
      <c r="D14537" s="77"/>
      <c r="E14537" s="12"/>
      <c r="F14537" s="78"/>
      <c r="G14537" s="77"/>
      <c r="H14537" s="79"/>
      <c r="BA14537" s="5" t="str">
        <f t="shared" si="227"/>
        <v/>
      </c>
      <c r="BB14537" s="5" t="str">
        <f>IF(OR($E14537="",$G14537&lt;&gt;"Ativo"),"",IF(COUNTIFS($E$4:$E14537,$E14537,$A$4:$A14537,$A14537,$G$4:$G14537,"Ativo")=1,1,0))</f>
        <v/>
      </c>
      <c r="BC14537" t="str">
        <f>IF(OR($A14537="",$G14537&lt;&gt;"Ativo"),"",IF(COUNTIFS($A$4:$A14537,$A14537,$G$4:$G14537,"Ativo")=1,1,0))</f>
        <v/>
      </c>
    </row>
    <row r="14538" spans="1:55" x14ac:dyDescent="0.3">
      <c r="A14538" s="76"/>
      <c r="B14538" s="104"/>
      <c r="C14538" s="76"/>
      <c r="D14538" s="77"/>
      <c r="E14538" s="12"/>
      <c r="F14538" s="78"/>
      <c r="G14538" s="77"/>
      <c r="H14538" s="79"/>
      <c r="BA14538" s="5" t="str">
        <f t="shared" si="227"/>
        <v/>
      </c>
      <c r="BB14538" s="5" t="str">
        <f>IF(OR($E14538="",$G14538&lt;&gt;"Ativo"),"",IF(COUNTIFS($E$4:$E14538,$E14538,$A$4:$A14538,$A14538,$G$4:$G14538,"Ativo")=1,1,0))</f>
        <v/>
      </c>
      <c r="BC14538" t="str">
        <f>IF(OR($A14538="",$G14538&lt;&gt;"Ativo"),"",IF(COUNTIFS($A$4:$A14538,$A14538,$G$4:$G14538,"Ativo")=1,1,0))</f>
        <v/>
      </c>
    </row>
    <row r="14539" spans="1:55" x14ac:dyDescent="0.3">
      <c r="A14539" s="76"/>
      <c r="B14539" s="104"/>
      <c r="C14539" s="76"/>
      <c r="D14539" s="77"/>
      <c r="E14539" s="12"/>
      <c r="F14539" s="78"/>
      <c r="G14539" s="77"/>
      <c r="H14539" s="79"/>
      <c r="BA14539" s="5" t="str">
        <f t="shared" si="227"/>
        <v/>
      </c>
      <c r="BB14539" s="5" t="str">
        <f>IF(OR($E14539="",$G14539&lt;&gt;"Ativo"),"",IF(COUNTIFS($E$4:$E14539,$E14539,$A$4:$A14539,$A14539,$G$4:$G14539,"Ativo")=1,1,0))</f>
        <v/>
      </c>
      <c r="BC14539" t="str">
        <f>IF(OR($A14539="",$G14539&lt;&gt;"Ativo"),"",IF(COUNTIFS($A$4:$A14539,$A14539,$G$4:$G14539,"Ativo")=1,1,0))</f>
        <v/>
      </c>
    </row>
    <row r="14540" spans="1:55" x14ac:dyDescent="0.3">
      <c r="A14540" s="76"/>
      <c r="B14540" s="104"/>
      <c r="C14540" s="76"/>
      <c r="D14540" s="77"/>
      <c r="E14540" s="12"/>
      <c r="F14540" s="78"/>
      <c r="G14540" s="77"/>
      <c r="H14540" s="79"/>
      <c r="BA14540" s="5" t="str">
        <f t="shared" si="227"/>
        <v/>
      </c>
      <c r="BB14540" s="5" t="str">
        <f>IF(OR($E14540="",$G14540&lt;&gt;"Ativo"),"",IF(COUNTIFS($E$4:$E14540,$E14540,$A$4:$A14540,$A14540,$G$4:$G14540,"Ativo")=1,1,0))</f>
        <v/>
      </c>
      <c r="BC14540" t="str">
        <f>IF(OR($A14540="",$G14540&lt;&gt;"Ativo"),"",IF(COUNTIFS($A$4:$A14540,$A14540,$G$4:$G14540,"Ativo")=1,1,0))</f>
        <v/>
      </c>
    </row>
    <row r="14541" spans="1:55" x14ac:dyDescent="0.3">
      <c r="A14541" s="76"/>
      <c r="B14541" s="104"/>
      <c r="C14541" s="76"/>
      <c r="D14541" s="77"/>
      <c r="E14541" s="12"/>
      <c r="F14541" s="78"/>
      <c r="G14541" s="77"/>
      <c r="H14541" s="79"/>
      <c r="BA14541" s="5" t="str">
        <f t="shared" si="227"/>
        <v/>
      </c>
      <c r="BB14541" s="5" t="str">
        <f>IF(OR($E14541="",$G14541&lt;&gt;"Ativo"),"",IF(COUNTIFS($E$4:$E14541,$E14541,$A$4:$A14541,$A14541,$G$4:$G14541,"Ativo")=1,1,0))</f>
        <v/>
      </c>
      <c r="BC14541" t="str">
        <f>IF(OR($A14541="",$G14541&lt;&gt;"Ativo"),"",IF(COUNTIFS($A$4:$A14541,$A14541,$G$4:$G14541,"Ativo")=1,1,0))</f>
        <v/>
      </c>
    </row>
    <row r="14542" spans="1:55" x14ac:dyDescent="0.3">
      <c r="A14542" s="76"/>
      <c r="B14542" s="104"/>
      <c r="C14542" s="76"/>
      <c r="D14542" s="77"/>
      <c r="E14542" s="12"/>
      <c r="F14542" s="78"/>
      <c r="G14542" s="77"/>
      <c r="H14542" s="79"/>
      <c r="BA14542" s="5" t="str">
        <f t="shared" si="227"/>
        <v/>
      </c>
      <c r="BB14542" s="5" t="str">
        <f>IF(OR($E14542="",$G14542&lt;&gt;"Ativo"),"",IF(COUNTIFS($E$4:$E14542,$E14542,$A$4:$A14542,$A14542,$G$4:$G14542,"Ativo")=1,1,0))</f>
        <v/>
      </c>
      <c r="BC14542" t="str">
        <f>IF(OR($A14542="",$G14542&lt;&gt;"Ativo"),"",IF(COUNTIFS($A$4:$A14542,$A14542,$G$4:$G14542,"Ativo")=1,1,0))</f>
        <v/>
      </c>
    </row>
    <row r="14543" spans="1:55" x14ac:dyDescent="0.3">
      <c r="A14543" s="76"/>
      <c r="B14543" s="104"/>
      <c r="C14543" s="76"/>
      <c r="D14543" s="77"/>
      <c r="E14543" s="12"/>
      <c r="F14543" s="78"/>
      <c r="G14543" s="77"/>
      <c r="H14543" s="79"/>
      <c r="BA14543" s="5" t="str">
        <f t="shared" si="227"/>
        <v/>
      </c>
      <c r="BB14543" s="5" t="str">
        <f>IF(OR($E14543="",$G14543&lt;&gt;"Ativo"),"",IF(COUNTIFS($E$4:$E14543,$E14543,$A$4:$A14543,$A14543,$G$4:$G14543,"Ativo")=1,1,0))</f>
        <v/>
      </c>
      <c r="BC14543" t="str">
        <f>IF(OR($A14543="",$G14543&lt;&gt;"Ativo"),"",IF(COUNTIFS($A$4:$A14543,$A14543,$G$4:$G14543,"Ativo")=1,1,0))</f>
        <v/>
      </c>
    </row>
    <row r="14544" spans="1:55" x14ac:dyDescent="0.3">
      <c r="A14544" s="76"/>
      <c r="B14544" s="104"/>
      <c r="C14544" s="76"/>
      <c r="D14544" s="77"/>
      <c r="E14544" s="12"/>
      <c r="F14544" s="78"/>
      <c r="G14544" s="77"/>
      <c r="H14544" s="79"/>
      <c r="BA14544" s="5" t="str">
        <f t="shared" si="227"/>
        <v/>
      </c>
      <c r="BB14544" s="5" t="str">
        <f>IF(OR($E14544="",$G14544&lt;&gt;"Ativo"),"",IF(COUNTIFS($E$4:$E14544,$E14544,$A$4:$A14544,$A14544,$G$4:$G14544,"Ativo")=1,1,0))</f>
        <v/>
      </c>
      <c r="BC14544" t="str">
        <f>IF(OR($A14544="",$G14544&lt;&gt;"Ativo"),"",IF(COUNTIFS($A$4:$A14544,$A14544,$G$4:$G14544,"Ativo")=1,1,0))</f>
        <v/>
      </c>
    </row>
    <row r="14545" spans="1:55" x14ac:dyDescent="0.3">
      <c r="A14545" s="76"/>
      <c r="B14545" s="104"/>
      <c r="C14545" s="76"/>
      <c r="D14545" s="77"/>
      <c r="E14545" s="12"/>
      <c r="F14545" s="78"/>
      <c r="G14545" s="77"/>
      <c r="H14545" s="79"/>
      <c r="BA14545" s="5" t="str">
        <f t="shared" si="227"/>
        <v/>
      </c>
      <c r="BB14545" s="5" t="str">
        <f>IF(OR($E14545="",$G14545&lt;&gt;"Ativo"),"",IF(COUNTIFS($E$4:$E14545,$E14545,$A$4:$A14545,$A14545,$G$4:$G14545,"Ativo")=1,1,0))</f>
        <v/>
      </c>
      <c r="BC14545" t="str">
        <f>IF(OR($A14545="",$G14545&lt;&gt;"Ativo"),"",IF(COUNTIFS($A$4:$A14545,$A14545,$G$4:$G14545,"Ativo")=1,1,0))</f>
        <v/>
      </c>
    </row>
    <row r="14546" spans="1:55" x14ac:dyDescent="0.3">
      <c r="A14546" s="76"/>
      <c r="B14546" s="104"/>
      <c r="C14546" s="76"/>
      <c r="D14546" s="77"/>
      <c r="E14546" s="12"/>
      <c r="F14546" s="78"/>
      <c r="G14546" s="77"/>
      <c r="H14546" s="79"/>
      <c r="BA14546" s="5" t="str">
        <f t="shared" si="227"/>
        <v/>
      </c>
      <c r="BB14546" s="5" t="str">
        <f>IF(OR($E14546="",$G14546&lt;&gt;"Ativo"),"",IF(COUNTIFS($E$4:$E14546,$E14546,$A$4:$A14546,$A14546,$G$4:$G14546,"Ativo")=1,1,0))</f>
        <v/>
      </c>
      <c r="BC14546" t="str">
        <f>IF(OR($A14546="",$G14546&lt;&gt;"Ativo"),"",IF(COUNTIFS($A$4:$A14546,$A14546,$G$4:$G14546,"Ativo")=1,1,0))</f>
        <v/>
      </c>
    </row>
    <row r="14547" spans="1:55" x14ac:dyDescent="0.3">
      <c r="A14547" s="76"/>
      <c r="B14547" s="104"/>
      <c r="C14547" s="76"/>
      <c r="D14547" s="77"/>
      <c r="E14547" s="12"/>
      <c r="F14547" s="78"/>
      <c r="G14547" s="77"/>
      <c r="H14547" s="79"/>
      <c r="BA14547" s="5" t="str">
        <f t="shared" si="227"/>
        <v/>
      </c>
      <c r="BB14547" s="5" t="str">
        <f>IF(OR($E14547="",$G14547&lt;&gt;"Ativo"),"",IF(COUNTIFS($E$4:$E14547,$E14547,$A$4:$A14547,$A14547,$G$4:$G14547,"Ativo")=1,1,0))</f>
        <v/>
      </c>
      <c r="BC14547" t="str">
        <f>IF(OR($A14547="",$G14547&lt;&gt;"Ativo"),"",IF(COUNTIFS($A$4:$A14547,$A14547,$G$4:$G14547,"Ativo")=1,1,0))</f>
        <v/>
      </c>
    </row>
    <row r="14548" spans="1:55" x14ac:dyDescent="0.3">
      <c r="A14548" s="76"/>
      <c r="B14548" s="104"/>
      <c r="C14548" s="76"/>
      <c r="D14548" s="77"/>
      <c r="E14548" s="12"/>
      <c r="F14548" s="78"/>
      <c r="G14548" s="77"/>
      <c r="H14548" s="79"/>
      <c r="BA14548" s="5" t="str">
        <f t="shared" si="227"/>
        <v/>
      </c>
      <c r="BB14548" s="5" t="str">
        <f>IF(OR($E14548="",$G14548&lt;&gt;"Ativo"),"",IF(COUNTIFS($E$4:$E14548,$E14548,$A$4:$A14548,$A14548,$G$4:$G14548,"Ativo")=1,1,0))</f>
        <v/>
      </c>
      <c r="BC14548" t="str">
        <f>IF(OR($A14548="",$G14548&lt;&gt;"Ativo"),"",IF(COUNTIFS($A$4:$A14548,$A14548,$G$4:$G14548,"Ativo")=1,1,0))</f>
        <v/>
      </c>
    </row>
    <row r="14549" spans="1:55" x14ac:dyDescent="0.3">
      <c r="A14549" s="76"/>
      <c r="B14549" s="104"/>
      <c r="C14549" s="76"/>
      <c r="D14549" s="77"/>
      <c r="E14549" s="12"/>
      <c r="F14549" s="78"/>
      <c r="G14549" s="77"/>
      <c r="H14549" s="79"/>
      <c r="BA14549" s="5" t="str">
        <f t="shared" si="227"/>
        <v/>
      </c>
      <c r="BB14549" s="5" t="str">
        <f>IF(OR($E14549="",$G14549&lt;&gt;"Ativo"),"",IF(COUNTIFS($E$4:$E14549,$E14549,$A$4:$A14549,$A14549,$G$4:$G14549,"Ativo")=1,1,0))</f>
        <v/>
      </c>
      <c r="BC14549" t="str">
        <f>IF(OR($A14549="",$G14549&lt;&gt;"Ativo"),"",IF(COUNTIFS($A$4:$A14549,$A14549,$G$4:$G14549,"Ativo")=1,1,0))</f>
        <v/>
      </c>
    </row>
    <row r="14550" spans="1:55" x14ac:dyDescent="0.3">
      <c r="A14550" s="76"/>
      <c r="B14550" s="104"/>
      <c r="C14550" s="76"/>
      <c r="D14550" s="77"/>
      <c r="E14550" s="12"/>
      <c r="F14550" s="78"/>
      <c r="G14550" s="77"/>
      <c r="H14550" s="79"/>
      <c r="BA14550" s="5" t="str">
        <f t="shared" si="227"/>
        <v/>
      </c>
      <c r="BB14550" s="5" t="str">
        <f>IF(OR($E14550="",$G14550&lt;&gt;"Ativo"),"",IF(COUNTIFS($E$4:$E14550,$E14550,$A$4:$A14550,$A14550,$G$4:$G14550,"Ativo")=1,1,0))</f>
        <v/>
      </c>
      <c r="BC14550" t="str">
        <f>IF(OR($A14550="",$G14550&lt;&gt;"Ativo"),"",IF(COUNTIFS($A$4:$A14550,$A14550,$G$4:$G14550,"Ativo")=1,1,0))</f>
        <v/>
      </c>
    </row>
    <row r="14551" spans="1:55" x14ac:dyDescent="0.3">
      <c r="A14551" s="76"/>
      <c r="B14551" s="104"/>
      <c r="C14551" s="76"/>
      <c r="D14551" s="77"/>
      <c r="E14551" s="12"/>
      <c r="F14551" s="78"/>
      <c r="G14551" s="77"/>
      <c r="H14551" s="79"/>
      <c r="BA14551" s="5" t="str">
        <f t="shared" si="227"/>
        <v/>
      </c>
      <c r="BB14551" s="5" t="str">
        <f>IF(OR($E14551="",$G14551&lt;&gt;"Ativo"),"",IF(COUNTIFS($E$4:$E14551,$E14551,$A$4:$A14551,$A14551,$G$4:$G14551,"Ativo")=1,1,0))</f>
        <v/>
      </c>
      <c r="BC14551" t="str">
        <f>IF(OR($A14551="",$G14551&lt;&gt;"Ativo"),"",IF(COUNTIFS($A$4:$A14551,$A14551,$G$4:$G14551,"Ativo")=1,1,0))</f>
        <v/>
      </c>
    </row>
    <row r="14552" spans="1:55" x14ac:dyDescent="0.3">
      <c r="A14552" s="76"/>
      <c r="B14552" s="104"/>
      <c r="C14552" s="76"/>
      <c r="D14552" s="77"/>
      <c r="E14552" s="12"/>
      <c r="F14552" s="78"/>
      <c r="G14552" s="77"/>
      <c r="H14552" s="79"/>
      <c r="BA14552" s="5" t="str">
        <f t="shared" si="227"/>
        <v/>
      </c>
      <c r="BB14552" s="5" t="str">
        <f>IF(OR($E14552="",$G14552&lt;&gt;"Ativo"),"",IF(COUNTIFS($E$4:$E14552,$E14552,$A$4:$A14552,$A14552,$G$4:$G14552,"Ativo")=1,1,0))</f>
        <v/>
      </c>
      <c r="BC14552" t="str">
        <f>IF(OR($A14552="",$G14552&lt;&gt;"Ativo"),"",IF(COUNTIFS($A$4:$A14552,$A14552,$G$4:$G14552,"Ativo")=1,1,0))</f>
        <v/>
      </c>
    </row>
    <row r="14553" spans="1:55" x14ac:dyDescent="0.3">
      <c r="A14553" s="76"/>
      <c r="B14553" s="104"/>
      <c r="C14553" s="76"/>
      <c r="D14553" s="77"/>
      <c r="E14553" s="12"/>
      <c r="F14553" s="78"/>
      <c r="G14553" s="77"/>
      <c r="H14553" s="79"/>
      <c r="BA14553" s="5" t="str">
        <f t="shared" si="227"/>
        <v/>
      </c>
      <c r="BB14553" s="5" t="str">
        <f>IF(OR($E14553="",$G14553&lt;&gt;"Ativo"),"",IF(COUNTIFS($E$4:$E14553,$E14553,$A$4:$A14553,$A14553,$G$4:$G14553,"Ativo")=1,1,0))</f>
        <v/>
      </c>
      <c r="BC14553" t="str">
        <f>IF(OR($A14553="",$G14553&lt;&gt;"Ativo"),"",IF(COUNTIFS($A$4:$A14553,$A14553,$G$4:$G14553,"Ativo")=1,1,0))</f>
        <v/>
      </c>
    </row>
    <row r="14554" spans="1:55" x14ac:dyDescent="0.3">
      <c r="A14554" s="76"/>
      <c r="B14554" s="104"/>
      <c r="C14554" s="76"/>
      <c r="D14554" s="77"/>
      <c r="E14554" s="12"/>
      <c r="F14554" s="78"/>
      <c r="G14554" s="77"/>
      <c r="H14554" s="79"/>
      <c r="BA14554" s="5" t="str">
        <f t="shared" si="227"/>
        <v/>
      </c>
      <c r="BB14554" s="5" t="str">
        <f>IF(OR($E14554="",$G14554&lt;&gt;"Ativo"),"",IF(COUNTIFS($E$4:$E14554,$E14554,$A$4:$A14554,$A14554,$G$4:$G14554,"Ativo")=1,1,0))</f>
        <v/>
      </c>
      <c r="BC14554" t="str">
        <f>IF(OR($A14554="",$G14554&lt;&gt;"Ativo"),"",IF(COUNTIFS($A$4:$A14554,$A14554,$G$4:$G14554,"Ativo")=1,1,0))</f>
        <v/>
      </c>
    </row>
    <row r="14555" spans="1:55" x14ac:dyDescent="0.3">
      <c r="A14555" s="76"/>
      <c r="B14555" s="104"/>
      <c r="C14555" s="76"/>
      <c r="D14555" s="77"/>
      <c r="E14555" s="12"/>
      <c r="F14555" s="78"/>
      <c r="G14555" s="77"/>
      <c r="H14555" s="79"/>
      <c r="BA14555" s="5" t="str">
        <f t="shared" si="227"/>
        <v/>
      </c>
      <c r="BB14555" s="5" t="str">
        <f>IF(OR($E14555="",$G14555&lt;&gt;"Ativo"),"",IF(COUNTIFS($E$4:$E14555,$E14555,$A$4:$A14555,$A14555,$G$4:$G14555,"Ativo")=1,1,0))</f>
        <v/>
      </c>
      <c r="BC14555" t="str">
        <f>IF(OR($A14555="",$G14555&lt;&gt;"Ativo"),"",IF(COUNTIFS($A$4:$A14555,$A14555,$G$4:$G14555,"Ativo")=1,1,0))</f>
        <v/>
      </c>
    </row>
    <row r="14556" spans="1:55" x14ac:dyDescent="0.3">
      <c r="A14556" s="76"/>
      <c r="B14556" s="104"/>
      <c r="C14556" s="76"/>
      <c r="D14556" s="77"/>
      <c r="E14556" s="12"/>
      <c r="F14556" s="78"/>
      <c r="G14556" s="77"/>
      <c r="H14556" s="79"/>
      <c r="BA14556" s="5" t="str">
        <f t="shared" si="227"/>
        <v/>
      </c>
      <c r="BB14556" s="5" t="str">
        <f>IF(OR($E14556="",$G14556&lt;&gt;"Ativo"),"",IF(COUNTIFS($E$4:$E14556,$E14556,$A$4:$A14556,$A14556,$G$4:$G14556,"Ativo")=1,1,0))</f>
        <v/>
      </c>
      <c r="BC14556" t="str">
        <f>IF(OR($A14556="",$G14556&lt;&gt;"Ativo"),"",IF(COUNTIFS($A$4:$A14556,$A14556,$G$4:$G14556,"Ativo")=1,1,0))</f>
        <v/>
      </c>
    </row>
    <row r="14557" spans="1:55" x14ac:dyDescent="0.3">
      <c r="A14557" s="76"/>
      <c r="B14557" s="104"/>
      <c r="C14557" s="76"/>
      <c r="D14557" s="77"/>
      <c r="E14557" s="12"/>
      <c r="F14557" s="78"/>
      <c r="G14557" s="77"/>
      <c r="H14557" s="79"/>
      <c r="BA14557" s="5" t="str">
        <f t="shared" si="227"/>
        <v/>
      </c>
      <c r="BB14557" s="5" t="str">
        <f>IF(OR($E14557="",$G14557&lt;&gt;"Ativo"),"",IF(COUNTIFS($E$4:$E14557,$E14557,$A$4:$A14557,$A14557,$G$4:$G14557,"Ativo")=1,1,0))</f>
        <v/>
      </c>
      <c r="BC14557" t="str">
        <f>IF(OR($A14557="",$G14557&lt;&gt;"Ativo"),"",IF(COUNTIFS($A$4:$A14557,$A14557,$G$4:$G14557,"Ativo")=1,1,0))</f>
        <v/>
      </c>
    </row>
    <row r="14558" spans="1:55" x14ac:dyDescent="0.3">
      <c r="A14558" s="76"/>
      <c r="B14558" s="104"/>
      <c r="C14558" s="76"/>
      <c r="D14558" s="77"/>
      <c r="E14558" s="12"/>
      <c r="F14558" s="78"/>
      <c r="G14558" s="77"/>
      <c r="H14558" s="79"/>
      <c r="BA14558" s="5" t="str">
        <f t="shared" si="227"/>
        <v/>
      </c>
      <c r="BB14558" s="5" t="str">
        <f>IF(OR($E14558="",$G14558&lt;&gt;"Ativo"),"",IF(COUNTIFS($E$4:$E14558,$E14558,$A$4:$A14558,$A14558,$G$4:$G14558,"Ativo")=1,1,0))</f>
        <v/>
      </c>
      <c r="BC14558" t="str">
        <f>IF(OR($A14558="",$G14558&lt;&gt;"Ativo"),"",IF(COUNTIFS($A$4:$A14558,$A14558,$G$4:$G14558,"Ativo")=1,1,0))</f>
        <v/>
      </c>
    </row>
    <row r="14559" spans="1:55" x14ac:dyDescent="0.3">
      <c r="A14559" s="76"/>
      <c r="B14559" s="104"/>
      <c r="C14559" s="76"/>
      <c r="D14559" s="77"/>
      <c r="E14559" s="12"/>
      <c r="F14559" s="78"/>
      <c r="G14559" s="77"/>
      <c r="H14559" s="79"/>
      <c r="BA14559" s="5" t="str">
        <f t="shared" si="227"/>
        <v/>
      </c>
      <c r="BB14559" s="5" t="str">
        <f>IF(OR($E14559="",$G14559&lt;&gt;"Ativo"),"",IF(COUNTIFS($E$4:$E14559,$E14559,$A$4:$A14559,$A14559,$G$4:$G14559,"Ativo")=1,1,0))</f>
        <v/>
      </c>
      <c r="BC14559" t="str">
        <f>IF(OR($A14559="",$G14559&lt;&gt;"Ativo"),"",IF(COUNTIFS($A$4:$A14559,$A14559,$G$4:$G14559,"Ativo")=1,1,0))</f>
        <v/>
      </c>
    </row>
    <row r="14560" spans="1:55" x14ac:dyDescent="0.3">
      <c r="A14560" s="76"/>
      <c r="B14560" s="104"/>
      <c r="C14560" s="76"/>
      <c r="D14560" s="77"/>
      <c r="E14560" s="12"/>
      <c r="F14560" s="78"/>
      <c r="G14560" s="77"/>
      <c r="H14560" s="79"/>
      <c r="BA14560" s="5" t="str">
        <f t="shared" si="227"/>
        <v/>
      </c>
      <c r="BB14560" s="5" t="str">
        <f>IF(OR($E14560="",$G14560&lt;&gt;"Ativo"),"",IF(COUNTIFS($E$4:$E14560,$E14560,$A$4:$A14560,$A14560,$G$4:$G14560,"Ativo")=1,1,0))</f>
        <v/>
      </c>
      <c r="BC14560" t="str">
        <f>IF(OR($A14560="",$G14560&lt;&gt;"Ativo"),"",IF(COUNTIFS($A$4:$A14560,$A14560,$G$4:$G14560,"Ativo")=1,1,0))</f>
        <v/>
      </c>
    </row>
    <row r="14561" spans="1:55" x14ac:dyDescent="0.3">
      <c r="A14561" s="76"/>
      <c r="B14561" s="104"/>
      <c r="C14561" s="76"/>
      <c r="D14561" s="77"/>
      <c r="E14561" s="12"/>
      <c r="F14561" s="78"/>
      <c r="G14561" s="77"/>
      <c r="H14561" s="79"/>
      <c r="BA14561" s="5" t="str">
        <f t="shared" si="227"/>
        <v/>
      </c>
      <c r="BB14561" s="5" t="str">
        <f>IF(OR($E14561="",$G14561&lt;&gt;"Ativo"),"",IF(COUNTIFS($E$4:$E14561,$E14561,$A$4:$A14561,$A14561,$G$4:$G14561,"Ativo")=1,1,0))</f>
        <v/>
      </c>
      <c r="BC14561" t="str">
        <f>IF(OR($A14561="",$G14561&lt;&gt;"Ativo"),"",IF(COUNTIFS($A$4:$A14561,$A14561,$G$4:$G14561,"Ativo")=1,1,0))</f>
        <v/>
      </c>
    </row>
    <row r="14562" spans="1:55" x14ac:dyDescent="0.3">
      <c r="A14562" s="76"/>
      <c r="B14562" s="104"/>
      <c r="C14562" s="76"/>
      <c r="D14562" s="77"/>
      <c r="E14562" s="12"/>
      <c r="F14562" s="78"/>
      <c r="G14562" s="77"/>
      <c r="H14562" s="79"/>
      <c r="BA14562" s="5" t="str">
        <f t="shared" si="227"/>
        <v/>
      </c>
      <c r="BB14562" s="5" t="str">
        <f>IF(OR($E14562="",$G14562&lt;&gt;"Ativo"),"",IF(COUNTIFS($E$4:$E14562,$E14562,$A$4:$A14562,$A14562,$G$4:$G14562,"Ativo")=1,1,0))</f>
        <v/>
      </c>
      <c r="BC14562" t="str">
        <f>IF(OR($A14562="",$G14562&lt;&gt;"Ativo"),"",IF(COUNTIFS($A$4:$A14562,$A14562,$G$4:$G14562,"Ativo")=1,1,0))</f>
        <v/>
      </c>
    </row>
    <row r="14563" spans="1:55" x14ac:dyDescent="0.3">
      <c r="A14563" s="76"/>
      <c r="B14563" s="104"/>
      <c r="C14563" s="76"/>
      <c r="D14563" s="77"/>
      <c r="E14563" s="12"/>
      <c r="F14563" s="78"/>
      <c r="G14563" s="77"/>
      <c r="H14563" s="79"/>
      <c r="BA14563" s="5" t="str">
        <f t="shared" si="227"/>
        <v/>
      </c>
      <c r="BB14563" s="5" t="str">
        <f>IF(OR($E14563="",$G14563&lt;&gt;"Ativo"),"",IF(COUNTIFS($E$4:$E14563,$E14563,$A$4:$A14563,$A14563,$G$4:$G14563,"Ativo")=1,1,0))</f>
        <v/>
      </c>
      <c r="BC14563" t="str">
        <f>IF(OR($A14563="",$G14563&lt;&gt;"Ativo"),"",IF(COUNTIFS($A$4:$A14563,$A14563,$G$4:$G14563,"Ativo")=1,1,0))</f>
        <v/>
      </c>
    </row>
    <row r="14564" spans="1:55" x14ac:dyDescent="0.3">
      <c r="A14564" s="76"/>
      <c r="B14564" s="104"/>
      <c r="C14564" s="76"/>
      <c r="D14564" s="77"/>
      <c r="E14564" s="12"/>
      <c r="F14564" s="78"/>
      <c r="G14564" s="77"/>
      <c r="H14564" s="79"/>
      <c r="BA14564" s="5" t="str">
        <f t="shared" si="227"/>
        <v/>
      </c>
      <c r="BB14564" s="5" t="str">
        <f>IF(OR($E14564="",$G14564&lt;&gt;"Ativo"),"",IF(COUNTIFS($E$4:$E14564,$E14564,$A$4:$A14564,$A14564,$G$4:$G14564,"Ativo")=1,1,0))</f>
        <v/>
      </c>
      <c r="BC14564" t="str">
        <f>IF(OR($A14564="",$G14564&lt;&gt;"Ativo"),"",IF(COUNTIFS($A$4:$A14564,$A14564,$G$4:$G14564,"Ativo")=1,1,0))</f>
        <v/>
      </c>
    </row>
    <row r="14565" spans="1:55" x14ac:dyDescent="0.3">
      <c r="A14565" s="76"/>
      <c r="B14565" s="104"/>
      <c r="C14565" s="76"/>
      <c r="D14565" s="77"/>
      <c r="E14565" s="12"/>
      <c r="F14565" s="78"/>
      <c r="G14565" s="77"/>
      <c r="H14565" s="79"/>
      <c r="BA14565" s="5" t="str">
        <f t="shared" si="227"/>
        <v/>
      </c>
      <c r="BB14565" s="5" t="str">
        <f>IF(OR($E14565="",$G14565&lt;&gt;"Ativo"),"",IF(COUNTIFS($E$4:$E14565,$E14565,$A$4:$A14565,$A14565,$G$4:$G14565,"Ativo")=1,1,0))</f>
        <v/>
      </c>
      <c r="BC14565" t="str">
        <f>IF(OR($A14565="",$G14565&lt;&gt;"Ativo"),"",IF(COUNTIFS($A$4:$A14565,$A14565,$G$4:$G14565,"Ativo")=1,1,0))</f>
        <v/>
      </c>
    </row>
    <row r="14566" spans="1:55" x14ac:dyDescent="0.3">
      <c r="A14566" s="76"/>
      <c r="B14566" s="104"/>
      <c r="C14566" s="76"/>
      <c r="D14566" s="77"/>
      <c r="E14566" s="12"/>
      <c r="F14566" s="78"/>
      <c r="G14566" s="77"/>
      <c r="H14566" s="79"/>
      <c r="BA14566" s="5" t="str">
        <f t="shared" si="227"/>
        <v/>
      </c>
      <c r="BB14566" s="5" t="str">
        <f>IF(OR($E14566="",$G14566&lt;&gt;"Ativo"),"",IF(COUNTIFS($E$4:$E14566,$E14566,$A$4:$A14566,$A14566,$G$4:$G14566,"Ativo")=1,1,0))</f>
        <v/>
      </c>
      <c r="BC14566" t="str">
        <f>IF(OR($A14566="",$G14566&lt;&gt;"Ativo"),"",IF(COUNTIFS($A$4:$A14566,$A14566,$G$4:$G14566,"Ativo")=1,1,0))</f>
        <v/>
      </c>
    </row>
    <row r="14567" spans="1:55" x14ac:dyDescent="0.3">
      <c r="A14567" s="76"/>
      <c r="B14567" s="104"/>
      <c r="C14567" s="76"/>
      <c r="D14567" s="77"/>
      <c r="E14567" s="12"/>
      <c r="F14567" s="78"/>
      <c r="G14567" s="77"/>
      <c r="H14567" s="79"/>
      <c r="BA14567" s="5" t="str">
        <f t="shared" si="227"/>
        <v/>
      </c>
      <c r="BB14567" s="5" t="str">
        <f>IF(OR($E14567="",$G14567&lt;&gt;"Ativo"),"",IF(COUNTIFS($E$4:$E14567,$E14567,$A$4:$A14567,$A14567,$G$4:$G14567,"Ativo")=1,1,0))</f>
        <v/>
      </c>
      <c r="BC14567" t="str">
        <f>IF(OR($A14567="",$G14567&lt;&gt;"Ativo"),"",IF(COUNTIFS($A$4:$A14567,$A14567,$G$4:$G14567,"Ativo")=1,1,0))</f>
        <v/>
      </c>
    </row>
    <row r="14568" spans="1:55" x14ac:dyDescent="0.3">
      <c r="A14568" s="76"/>
      <c r="B14568" s="104"/>
      <c r="C14568" s="76"/>
      <c r="D14568" s="77"/>
      <c r="E14568" s="12"/>
      <c r="F14568" s="78"/>
      <c r="G14568" s="77"/>
      <c r="H14568" s="79"/>
      <c r="BA14568" s="5" t="str">
        <f t="shared" si="227"/>
        <v/>
      </c>
      <c r="BB14568" s="5" t="str">
        <f>IF(OR($E14568="",$G14568&lt;&gt;"Ativo"),"",IF(COUNTIFS($E$4:$E14568,$E14568,$A$4:$A14568,$A14568,$G$4:$G14568,"Ativo")=1,1,0))</f>
        <v/>
      </c>
      <c r="BC14568" t="str">
        <f>IF(OR($A14568="",$G14568&lt;&gt;"Ativo"),"",IF(COUNTIFS($A$4:$A14568,$A14568,$G$4:$G14568,"Ativo")=1,1,0))</f>
        <v/>
      </c>
    </row>
    <row r="14569" spans="1:55" x14ac:dyDescent="0.3">
      <c r="A14569" s="76"/>
      <c r="B14569" s="104"/>
      <c r="C14569" s="76"/>
      <c r="D14569" s="77"/>
      <c r="E14569" s="12"/>
      <c r="F14569" s="78"/>
      <c r="G14569" s="77"/>
      <c r="H14569" s="79"/>
      <c r="BA14569" s="5" t="str">
        <f t="shared" si="227"/>
        <v/>
      </c>
      <c r="BB14569" s="5" t="str">
        <f>IF(OR($E14569="",$G14569&lt;&gt;"Ativo"),"",IF(COUNTIFS($E$4:$E14569,$E14569,$A$4:$A14569,$A14569,$G$4:$G14569,"Ativo")=1,1,0))</f>
        <v/>
      </c>
      <c r="BC14569" t="str">
        <f>IF(OR($A14569="",$G14569&lt;&gt;"Ativo"),"",IF(COUNTIFS($A$4:$A14569,$A14569,$G$4:$G14569,"Ativo")=1,1,0))</f>
        <v/>
      </c>
    </row>
    <row r="14570" spans="1:55" x14ac:dyDescent="0.3">
      <c r="A14570" s="76"/>
      <c r="B14570" s="104"/>
      <c r="C14570" s="76"/>
      <c r="D14570" s="77"/>
      <c r="E14570" s="12"/>
      <c r="F14570" s="78"/>
      <c r="G14570" s="77"/>
      <c r="H14570" s="79"/>
      <c r="BA14570" s="5" t="str">
        <f t="shared" si="227"/>
        <v/>
      </c>
      <c r="BB14570" s="5" t="str">
        <f>IF(OR($E14570="",$G14570&lt;&gt;"Ativo"),"",IF(COUNTIFS($E$4:$E14570,$E14570,$A$4:$A14570,$A14570,$G$4:$G14570,"Ativo")=1,1,0))</f>
        <v/>
      </c>
      <c r="BC14570" t="str">
        <f>IF(OR($A14570="",$G14570&lt;&gt;"Ativo"),"",IF(COUNTIFS($A$4:$A14570,$A14570,$G$4:$G14570,"Ativo")=1,1,0))</f>
        <v/>
      </c>
    </row>
    <row r="14571" spans="1:55" x14ac:dyDescent="0.3">
      <c r="A14571" s="76"/>
      <c r="B14571" s="104"/>
      <c r="C14571" s="76"/>
      <c r="D14571" s="77"/>
      <c r="E14571" s="12"/>
      <c r="F14571" s="78"/>
      <c r="G14571" s="77"/>
      <c r="H14571" s="79"/>
      <c r="BA14571" s="5" t="str">
        <f t="shared" si="227"/>
        <v/>
      </c>
      <c r="BB14571" s="5" t="str">
        <f>IF(OR($E14571="",$G14571&lt;&gt;"Ativo"),"",IF(COUNTIFS($E$4:$E14571,$E14571,$A$4:$A14571,$A14571,$G$4:$G14571,"Ativo")=1,1,0))</f>
        <v/>
      </c>
      <c r="BC14571" t="str">
        <f>IF(OR($A14571="",$G14571&lt;&gt;"Ativo"),"",IF(COUNTIFS($A$4:$A14571,$A14571,$G$4:$G14571,"Ativo")=1,1,0))</f>
        <v/>
      </c>
    </row>
    <row r="14572" spans="1:55" x14ac:dyDescent="0.3">
      <c r="A14572" s="76"/>
      <c r="B14572" s="104"/>
      <c r="C14572" s="76"/>
      <c r="D14572" s="77"/>
      <c r="E14572" s="12"/>
      <c r="F14572" s="78"/>
      <c r="G14572" s="77"/>
      <c r="H14572" s="79"/>
      <c r="BA14572" s="5" t="str">
        <f t="shared" si="227"/>
        <v/>
      </c>
      <c r="BB14572" s="5" t="str">
        <f>IF(OR($E14572="",$G14572&lt;&gt;"Ativo"),"",IF(COUNTIFS($E$4:$E14572,$E14572,$A$4:$A14572,$A14572,$G$4:$G14572,"Ativo")=1,1,0))</f>
        <v/>
      </c>
      <c r="BC14572" t="str">
        <f>IF(OR($A14572="",$G14572&lt;&gt;"Ativo"),"",IF(COUNTIFS($A$4:$A14572,$A14572,$G$4:$G14572,"Ativo")=1,1,0))</f>
        <v/>
      </c>
    </row>
    <row r="14573" spans="1:55" x14ac:dyDescent="0.3">
      <c r="A14573" s="76"/>
      <c r="B14573" s="104"/>
      <c r="C14573" s="76"/>
      <c r="D14573" s="77"/>
      <c r="E14573" s="12"/>
      <c r="F14573" s="78"/>
      <c r="G14573" s="77"/>
      <c r="H14573" s="79"/>
      <c r="BA14573" s="5" t="str">
        <f t="shared" si="227"/>
        <v/>
      </c>
      <c r="BB14573" s="5" t="str">
        <f>IF(OR($E14573="",$G14573&lt;&gt;"Ativo"),"",IF(COUNTIFS($E$4:$E14573,$E14573,$A$4:$A14573,$A14573,$G$4:$G14573,"Ativo")=1,1,0))</f>
        <v/>
      </c>
      <c r="BC14573" t="str">
        <f>IF(OR($A14573="",$G14573&lt;&gt;"Ativo"),"",IF(COUNTIFS($A$4:$A14573,$A14573,$G$4:$G14573,"Ativo")=1,1,0))</f>
        <v/>
      </c>
    </row>
    <row r="14574" spans="1:55" x14ac:dyDescent="0.3">
      <c r="A14574" s="76"/>
      <c r="B14574" s="104"/>
      <c r="C14574" s="76"/>
      <c r="D14574" s="77"/>
      <c r="E14574" s="12"/>
      <c r="F14574" s="78"/>
      <c r="G14574" s="77"/>
      <c r="H14574" s="79"/>
      <c r="BA14574" s="5" t="str">
        <f t="shared" si="227"/>
        <v/>
      </c>
      <c r="BB14574" s="5" t="str">
        <f>IF(OR($E14574="",$G14574&lt;&gt;"Ativo"),"",IF(COUNTIFS($E$4:$E14574,$E14574,$A$4:$A14574,$A14574,$G$4:$G14574,"Ativo")=1,1,0))</f>
        <v/>
      </c>
      <c r="BC14574" t="str">
        <f>IF(OR($A14574="",$G14574&lt;&gt;"Ativo"),"",IF(COUNTIFS($A$4:$A14574,$A14574,$G$4:$G14574,"Ativo")=1,1,0))</f>
        <v/>
      </c>
    </row>
    <row r="14575" spans="1:55" x14ac:dyDescent="0.3">
      <c r="A14575" s="76"/>
      <c r="B14575" s="104"/>
      <c r="C14575" s="76"/>
      <c r="D14575" s="77"/>
      <c r="E14575" s="12"/>
      <c r="F14575" s="78"/>
      <c r="G14575" s="77"/>
      <c r="H14575" s="79"/>
      <c r="BA14575" s="5" t="str">
        <f t="shared" si="227"/>
        <v/>
      </c>
      <c r="BB14575" s="5" t="str">
        <f>IF(OR($E14575="",$G14575&lt;&gt;"Ativo"),"",IF(COUNTIFS($E$4:$E14575,$E14575,$A$4:$A14575,$A14575,$G$4:$G14575,"Ativo")=1,1,0))</f>
        <v/>
      </c>
      <c r="BC14575" t="str">
        <f>IF(OR($A14575="",$G14575&lt;&gt;"Ativo"),"",IF(COUNTIFS($A$4:$A14575,$A14575,$G$4:$G14575,"Ativo")=1,1,0))</f>
        <v/>
      </c>
    </row>
    <row r="14576" spans="1:55" x14ac:dyDescent="0.3">
      <c r="A14576" s="76"/>
      <c r="B14576" s="104"/>
      <c r="C14576" s="76"/>
      <c r="D14576" s="77"/>
      <c r="E14576" s="12"/>
      <c r="F14576" s="78"/>
      <c r="G14576" s="77"/>
      <c r="H14576" s="79"/>
      <c r="BA14576" s="5" t="str">
        <f t="shared" si="227"/>
        <v/>
      </c>
      <c r="BB14576" s="5" t="str">
        <f>IF(OR($E14576="",$G14576&lt;&gt;"Ativo"),"",IF(COUNTIFS($E$4:$E14576,$E14576,$A$4:$A14576,$A14576,$G$4:$G14576,"Ativo")=1,1,0))</f>
        <v/>
      </c>
      <c r="BC14576" t="str">
        <f>IF(OR($A14576="",$G14576&lt;&gt;"Ativo"),"",IF(COUNTIFS($A$4:$A14576,$A14576,$G$4:$G14576,"Ativo")=1,1,0))</f>
        <v/>
      </c>
    </row>
    <row r="14577" spans="1:55" x14ac:dyDescent="0.3">
      <c r="A14577" s="76"/>
      <c r="B14577" s="104"/>
      <c r="C14577" s="76"/>
      <c r="D14577" s="77"/>
      <c r="E14577" s="12"/>
      <c r="F14577" s="78"/>
      <c r="G14577" s="77"/>
      <c r="H14577" s="79"/>
      <c r="BA14577" s="5" t="str">
        <f t="shared" si="227"/>
        <v/>
      </c>
      <c r="BB14577" s="5" t="str">
        <f>IF(OR($E14577="",$G14577&lt;&gt;"Ativo"),"",IF(COUNTIFS($E$4:$E14577,$E14577,$A$4:$A14577,$A14577,$G$4:$G14577,"Ativo")=1,1,0))</f>
        <v/>
      </c>
      <c r="BC14577" t="str">
        <f>IF(OR($A14577="",$G14577&lt;&gt;"Ativo"),"",IF(COUNTIFS($A$4:$A14577,$A14577,$G$4:$G14577,"Ativo")=1,1,0))</f>
        <v/>
      </c>
    </row>
    <row r="14578" spans="1:55" x14ac:dyDescent="0.3">
      <c r="A14578" s="76"/>
      <c r="B14578" s="104"/>
      <c r="C14578" s="76"/>
      <c r="D14578" s="77"/>
      <c r="E14578" s="12"/>
      <c r="F14578" s="78"/>
      <c r="G14578" s="77"/>
      <c r="H14578" s="79"/>
      <c r="BA14578" s="5" t="str">
        <f t="shared" si="227"/>
        <v/>
      </c>
      <c r="BB14578" s="5" t="str">
        <f>IF(OR($E14578="",$G14578&lt;&gt;"Ativo"),"",IF(COUNTIFS($E$4:$E14578,$E14578,$A$4:$A14578,$A14578,$G$4:$G14578,"Ativo")=1,1,0))</f>
        <v/>
      </c>
      <c r="BC14578" t="str">
        <f>IF(OR($A14578="",$G14578&lt;&gt;"Ativo"),"",IF(COUNTIFS($A$4:$A14578,$A14578,$G$4:$G14578,"Ativo")=1,1,0))</f>
        <v/>
      </c>
    </row>
    <row r="14579" spans="1:55" x14ac:dyDescent="0.3">
      <c r="A14579" s="76"/>
      <c r="B14579" s="104"/>
      <c r="C14579" s="76"/>
      <c r="D14579" s="77"/>
      <c r="E14579" s="12"/>
      <c r="F14579" s="78"/>
      <c r="G14579" s="77"/>
      <c r="H14579" s="79"/>
      <c r="BA14579" s="5" t="str">
        <f t="shared" si="227"/>
        <v/>
      </c>
      <c r="BB14579" s="5" t="str">
        <f>IF(OR($E14579="",$G14579&lt;&gt;"Ativo"),"",IF(COUNTIFS($E$4:$E14579,$E14579,$A$4:$A14579,$A14579,$G$4:$G14579,"Ativo")=1,1,0))</f>
        <v/>
      </c>
      <c r="BC14579" t="str">
        <f>IF(OR($A14579="",$G14579&lt;&gt;"Ativo"),"",IF(COUNTIFS($A$4:$A14579,$A14579,$G$4:$G14579,"Ativo")=1,1,0))</f>
        <v/>
      </c>
    </row>
    <row r="14580" spans="1:55" x14ac:dyDescent="0.3">
      <c r="A14580" s="76"/>
      <c r="B14580" s="104"/>
      <c r="C14580" s="76"/>
      <c r="D14580" s="77"/>
      <c r="E14580" s="12"/>
      <c r="F14580" s="78"/>
      <c r="G14580" s="77"/>
      <c r="H14580" s="79"/>
      <c r="BA14580" s="5" t="str">
        <f t="shared" si="227"/>
        <v/>
      </c>
      <c r="BB14580" s="5" t="str">
        <f>IF(OR($E14580="",$G14580&lt;&gt;"Ativo"),"",IF(COUNTIFS($E$4:$E14580,$E14580,$A$4:$A14580,$A14580,$G$4:$G14580,"Ativo")=1,1,0))</f>
        <v/>
      </c>
      <c r="BC14580" t="str">
        <f>IF(OR($A14580="",$G14580&lt;&gt;"Ativo"),"",IF(COUNTIFS($A$4:$A14580,$A14580,$G$4:$G14580,"Ativo")=1,1,0))</f>
        <v/>
      </c>
    </row>
    <row r="14581" spans="1:55" x14ac:dyDescent="0.3">
      <c r="A14581" s="76"/>
      <c r="B14581" s="104"/>
      <c r="C14581" s="76"/>
      <c r="D14581" s="77"/>
      <c r="E14581" s="12"/>
      <c r="F14581" s="78"/>
      <c r="G14581" s="77"/>
      <c r="H14581" s="79"/>
      <c r="BA14581" s="5" t="str">
        <f t="shared" si="227"/>
        <v/>
      </c>
      <c r="BB14581" s="5" t="str">
        <f>IF(OR($E14581="",$G14581&lt;&gt;"Ativo"),"",IF(COUNTIFS($E$4:$E14581,$E14581,$A$4:$A14581,$A14581,$G$4:$G14581,"Ativo")=1,1,0))</f>
        <v/>
      </c>
      <c r="BC14581" t="str">
        <f>IF(OR($A14581="",$G14581&lt;&gt;"Ativo"),"",IF(COUNTIFS($A$4:$A14581,$A14581,$G$4:$G14581,"Ativo")=1,1,0))</f>
        <v/>
      </c>
    </row>
    <row r="14582" spans="1:55" x14ac:dyDescent="0.3">
      <c r="A14582" s="76"/>
      <c r="B14582" s="104"/>
      <c r="C14582" s="76"/>
      <c r="D14582" s="77"/>
      <c r="E14582" s="12"/>
      <c r="F14582" s="78"/>
      <c r="G14582" s="77"/>
      <c r="H14582" s="79"/>
      <c r="BA14582" s="5" t="str">
        <f t="shared" si="227"/>
        <v/>
      </c>
      <c r="BB14582" s="5" t="str">
        <f>IF(OR($E14582="",$G14582&lt;&gt;"Ativo"),"",IF(COUNTIFS($E$4:$E14582,$E14582,$A$4:$A14582,$A14582,$G$4:$G14582,"Ativo")=1,1,0))</f>
        <v/>
      </c>
      <c r="BC14582" t="str">
        <f>IF(OR($A14582="",$G14582&lt;&gt;"Ativo"),"",IF(COUNTIFS($A$4:$A14582,$A14582,$G$4:$G14582,"Ativo")=1,1,0))</f>
        <v/>
      </c>
    </row>
    <row r="14583" spans="1:55" x14ac:dyDescent="0.3">
      <c r="A14583" s="76"/>
      <c r="B14583" s="104"/>
      <c r="C14583" s="76"/>
      <c r="D14583" s="77"/>
      <c r="E14583" s="12"/>
      <c r="F14583" s="78"/>
      <c r="G14583" s="77"/>
      <c r="H14583" s="79"/>
      <c r="BA14583" s="5" t="str">
        <f t="shared" si="227"/>
        <v/>
      </c>
      <c r="BB14583" s="5" t="str">
        <f>IF(OR($E14583="",$G14583&lt;&gt;"Ativo"),"",IF(COUNTIFS($E$4:$E14583,$E14583,$A$4:$A14583,$A14583,$G$4:$G14583,"Ativo")=1,1,0))</f>
        <v/>
      </c>
      <c r="BC14583" t="str">
        <f>IF(OR($A14583="",$G14583&lt;&gt;"Ativo"),"",IF(COUNTIFS($A$4:$A14583,$A14583,$G$4:$G14583,"Ativo")=1,1,0))</f>
        <v/>
      </c>
    </row>
    <row r="14584" spans="1:55" x14ac:dyDescent="0.3">
      <c r="A14584" s="76"/>
      <c r="B14584" s="104"/>
      <c r="C14584" s="76"/>
      <c r="D14584" s="77"/>
      <c r="E14584" s="12"/>
      <c r="F14584" s="78"/>
      <c r="G14584" s="77"/>
      <c r="H14584" s="79"/>
      <c r="BA14584" s="5" t="str">
        <f t="shared" si="227"/>
        <v/>
      </c>
      <c r="BB14584" s="5" t="str">
        <f>IF(OR($E14584="",$G14584&lt;&gt;"Ativo"),"",IF(COUNTIFS($E$4:$E14584,$E14584,$A$4:$A14584,$A14584,$G$4:$G14584,"Ativo")=1,1,0))</f>
        <v/>
      </c>
      <c r="BC14584" t="str">
        <f>IF(OR($A14584="",$G14584&lt;&gt;"Ativo"),"",IF(COUNTIFS($A$4:$A14584,$A14584,$G$4:$G14584,"Ativo")=1,1,0))</f>
        <v/>
      </c>
    </row>
    <row r="14585" spans="1:55" x14ac:dyDescent="0.3">
      <c r="A14585" s="76"/>
      <c r="B14585" s="104"/>
      <c r="C14585" s="76"/>
      <c r="D14585" s="77"/>
      <c r="E14585" s="12"/>
      <c r="F14585" s="78"/>
      <c r="G14585" s="77"/>
      <c r="H14585" s="79"/>
      <c r="BA14585" s="5" t="str">
        <f t="shared" si="227"/>
        <v/>
      </c>
      <c r="BB14585" s="5" t="str">
        <f>IF(OR($E14585="",$G14585&lt;&gt;"Ativo"),"",IF(COUNTIFS($E$4:$E14585,$E14585,$A$4:$A14585,$A14585,$G$4:$G14585,"Ativo")=1,1,0))</f>
        <v/>
      </c>
      <c r="BC14585" t="str">
        <f>IF(OR($A14585="",$G14585&lt;&gt;"Ativo"),"",IF(COUNTIFS($A$4:$A14585,$A14585,$G$4:$G14585,"Ativo")=1,1,0))</f>
        <v/>
      </c>
    </row>
    <row r="14586" spans="1:55" x14ac:dyDescent="0.3">
      <c r="A14586" s="76"/>
      <c r="B14586" s="104"/>
      <c r="C14586" s="76"/>
      <c r="D14586" s="77"/>
      <c r="E14586" s="12"/>
      <c r="F14586" s="78"/>
      <c r="G14586" s="77"/>
      <c r="H14586" s="79"/>
      <c r="BA14586" s="5" t="str">
        <f t="shared" si="227"/>
        <v/>
      </c>
      <c r="BB14586" s="5" t="str">
        <f>IF(OR($E14586="",$G14586&lt;&gt;"Ativo"),"",IF(COUNTIFS($E$4:$E14586,$E14586,$A$4:$A14586,$A14586,$G$4:$G14586,"Ativo")=1,1,0))</f>
        <v/>
      </c>
      <c r="BC14586" t="str">
        <f>IF(OR($A14586="",$G14586&lt;&gt;"Ativo"),"",IF(COUNTIFS($A$4:$A14586,$A14586,$G$4:$G14586,"Ativo")=1,1,0))</f>
        <v/>
      </c>
    </row>
    <row r="14587" spans="1:55" x14ac:dyDescent="0.3">
      <c r="A14587" s="76"/>
      <c r="B14587" s="104"/>
      <c r="C14587" s="76"/>
      <c r="D14587" s="77"/>
      <c r="E14587" s="12"/>
      <c r="F14587" s="78"/>
      <c r="G14587" s="77"/>
      <c r="H14587" s="79"/>
      <c r="BA14587" s="5" t="str">
        <f t="shared" si="227"/>
        <v/>
      </c>
      <c r="BB14587" s="5" t="str">
        <f>IF(OR($E14587="",$G14587&lt;&gt;"Ativo"),"",IF(COUNTIFS($E$4:$E14587,$E14587,$A$4:$A14587,$A14587,$G$4:$G14587,"Ativo")=1,1,0))</f>
        <v/>
      </c>
      <c r="BC14587" t="str">
        <f>IF(OR($A14587="",$G14587&lt;&gt;"Ativo"),"",IF(COUNTIFS($A$4:$A14587,$A14587,$G$4:$G14587,"Ativo")=1,1,0))</f>
        <v/>
      </c>
    </row>
    <row r="14588" spans="1:55" x14ac:dyDescent="0.3">
      <c r="A14588" s="76"/>
      <c r="B14588" s="104"/>
      <c r="C14588" s="76"/>
      <c r="D14588" s="77"/>
      <c r="E14588" s="12"/>
      <c r="F14588" s="78"/>
      <c r="G14588" s="77"/>
      <c r="H14588" s="79"/>
      <c r="BA14588" s="5" t="str">
        <f t="shared" si="227"/>
        <v/>
      </c>
      <c r="BB14588" s="5" t="str">
        <f>IF(OR($E14588="",$G14588&lt;&gt;"Ativo"),"",IF(COUNTIFS($E$4:$E14588,$E14588,$A$4:$A14588,$A14588,$G$4:$G14588,"Ativo")=1,1,0))</f>
        <v/>
      </c>
      <c r="BC14588" t="str">
        <f>IF(OR($A14588="",$G14588&lt;&gt;"Ativo"),"",IF(COUNTIFS($A$4:$A14588,$A14588,$G$4:$G14588,"Ativo")=1,1,0))</f>
        <v/>
      </c>
    </row>
    <row r="14589" spans="1:55" x14ac:dyDescent="0.3">
      <c r="A14589" s="76"/>
      <c r="B14589" s="104"/>
      <c r="C14589" s="76"/>
      <c r="D14589" s="77"/>
      <c r="E14589" s="12"/>
      <c r="F14589" s="78"/>
      <c r="G14589" s="77"/>
      <c r="H14589" s="79"/>
      <c r="BA14589" s="5" t="str">
        <f t="shared" si="227"/>
        <v/>
      </c>
      <c r="BB14589" s="5" t="str">
        <f>IF(OR($E14589="",$G14589&lt;&gt;"Ativo"),"",IF(COUNTIFS($E$4:$E14589,$E14589,$A$4:$A14589,$A14589,$G$4:$G14589,"Ativo")=1,1,0))</f>
        <v/>
      </c>
      <c r="BC14589" t="str">
        <f>IF(OR($A14589="",$G14589&lt;&gt;"Ativo"),"",IF(COUNTIFS($A$4:$A14589,$A14589,$G$4:$G14589,"Ativo")=1,1,0))</f>
        <v/>
      </c>
    </row>
    <row r="14590" spans="1:55" x14ac:dyDescent="0.3">
      <c r="A14590" s="76"/>
      <c r="B14590" s="104"/>
      <c r="C14590" s="76"/>
      <c r="D14590" s="77"/>
      <c r="E14590" s="12"/>
      <c r="F14590" s="78"/>
      <c r="G14590" s="77"/>
      <c r="H14590" s="79"/>
      <c r="BA14590" s="5" t="str">
        <f t="shared" si="227"/>
        <v/>
      </c>
      <c r="BB14590" s="5" t="str">
        <f>IF(OR($E14590="",$G14590&lt;&gt;"Ativo"),"",IF(COUNTIFS($E$4:$E14590,$E14590,$A$4:$A14590,$A14590,$G$4:$G14590,"Ativo")=1,1,0))</f>
        <v/>
      </c>
      <c r="BC14590" t="str">
        <f>IF(OR($A14590="",$G14590&lt;&gt;"Ativo"),"",IF(COUNTIFS($A$4:$A14590,$A14590,$G$4:$G14590,"Ativo")=1,1,0))</f>
        <v/>
      </c>
    </row>
    <row r="14591" spans="1:55" x14ac:dyDescent="0.3">
      <c r="A14591" s="76"/>
      <c r="B14591" s="104"/>
      <c r="C14591" s="76"/>
      <c r="D14591" s="77"/>
      <c r="E14591" s="12"/>
      <c r="F14591" s="78"/>
      <c r="G14591" s="77"/>
      <c r="H14591" s="79"/>
      <c r="BA14591" s="5" t="str">
        <f t="shared" si="227"/>
        <v/>
      </c>
      <c r="BB14591" s="5" t="str">
        <f>IF(OR($E14591="",$G14591&lt;&gt;"Ativo"),"",IF(COUNTIFS($E$4:$E14591,$E14591,$A$4:$A14591,$A14591,$G$4:$G14591,"Ativo")=1,1,0))</f>
        <v/>
      </c>
      <c r="BC14591" t="str">
        <f>IF(OR($A14591="",$G14591&lt;&gt;"Ativo"),"",IF(COUNTIFS($A$4:$A14591,$A14591,$G$4:$G14591,"Ativo")=1,1,0))</f>
        <v/>
      </c>
    </row>
    <row r="14592" spans="1:55" x14ac:dyDescent="0.3">
      <c r="A14592" s="76"/>
      <c r="B14592" s="104"/>
      <c r="C14592" s="76"/>
      <c r="D14592" s="77"/>
      <c r="E14592" s="12"/>
      <c r="F14592" s="78"/>
      <c r="G14592" s="77"/>
      <c r="H14592" s="79"/>
      <c r="BA14592" s="5" t="str">
        <f t="shared" si="227"/>
        <v/>
      </c>
      <c r="BB14592" s="5" t="str">
        <f>IF(OR($E14592="",$G14592&lt;&gt;"Ativo"),"",IF(COUNTIFS($E$4:$E14592,$E14592,$A$4:$A14592,$A14592,$G$4:$G14592,"Ativo")=1,1,0))</f>
        <v/>
      </c>
      <c r="BC14592" t="str">
        <f>IF(OR($A14592="",$G14592&lt;&gt;"Ativo"),"",IF(COUNTIFS($A$4:$A14592,$A14592,$G$4:$G14592,"Ativo")=1,1,0))</f>
        <v/>
      </c>
    </row>
    <row r="14593" spans="1:55" x14ac:dyDescent="0.3">
      <c r="A14593" s="76"/>
      <c r="B14593" s="104"/>
      <c r="C14593" s="76"/>
      <c r="D14593" s="77"/>
      <c r="E14593" s="12"/>
      <c r="F14593" s="78"/>
      <c r="G14593" s="77"/>
      <c r="H14593" s="79"/>
      <c r="BA14593" s="5" t="str">
        <f t="shared" si="227"/>
        <v/>
      </c>
      <c r="BB14593" s="5" t="str">
        <f>IF(OR($E14593="",$G14593&lt;&gt;"Ativo"),"",IF(COUNTIFS($E$4:$E14593,$E14593,$A$4:$A14593,$A14593,$G$4:$G14593,"Ativo")=1,1,0))</f>
        <v/>
      </c>
      <c r="BC14593" t="str">
        <f>IF(OR($A14593="",$G14593&lt;&gt;"Ativo"),"",IF(COUNTIFS($A$4:$A14593,$A14593,$G$4:$G14593,"Ativo")=1,1,0))</f>
        <v/>
      </c>
    </row>
    <row r="14594" spans="1:55" x14ac:dyDescent="0.3">
      <c r="A14594" s="76"/>
      <c r="B14594" s="104"/>
      <c r="C14594" s="76"/>
      <c r="D14594" s="77"/>
      <c r="E14594" s="12"/>
      <c r="F14594" s="78"/>
      <c r="G14594" s="77"/>
      <c r="H14594" s="79"/>
      <c r="BA14594" s="5" t="str">
        <f t="shared" si="227"/>
        <v/>
      </c>
      <c r="BB14594" s="5" t="str">
        <f>IF(OR($E14594="",$G14594&lt;&gt;"Ativo"),"",IF(COUNTIFS($E$4:$E14594,$E14594,$A$4:$A14594,$A14594,$G$4:$G14594,"Ativo")=1,1,0))</f>
        <v/>
      </c>
      <c r="BC14594" t="str">
        <f>IF(OR($A14594="",$G14594&lt;&gt;"Ativo"),"",IF(COUNTIFS($A$4:$A14594,$A14594,$G$4:$G14594,"Ativo")=1,1,0))</f>
        <v/>
      </c>
    </row>
    <row r="14595" spans="1:55" x14ac:dyDescent="0.3">
      <c r="A14595" s="76"/>
      <c r="B14595" s="104"/>
      <c r="C14595" s="76"/>
      <c r="D14595" s="77"/>
      <c r="E14595" s="12"/>
      <c r="F14595" s="78"/>
      <c r="G14595" s="77"/>
      <c r="H14595" s="79"/>
      <c r="BA14595" s="5" t="str">
        <f t="shared" si="227"/>
        <v/>
      </c>
      <c r="BB14595" s="5" t="str">
        <f>IF(OR($E14595="",$G14595&lt;&gt;"Ativo"),"",IF(COUNTIFS($E$4:$E14595,$E14595,$A$4:$A14595,$A14595,$G$4:$G14595,"Ativo")=1,1,0))</f>
        <v/>
      </c>
      <c r="BC14595" t="str">
        <f>IF(OR($A14595="",$G14595&lt;&gt;"Ativo"),"",IF(COUNTIFS($A$4:$A14595,$A14595,$G$4:$G14595,"Ativo")=1,1,0))</f>
        <v/>
      </c>
    </row>
    <row r="14596" spans="1:55" x14ac:dyDescent="0.3">
      <c r="A14596" s="76"/>
      <c r="B14596" s="104"/>
      <c r="C14596" s="76"/>
      <c r="D14596" s="77"/>
      <c r="E14596" s="12"/>
      <c r="F14596" s="78"/>
      <c r="G14596" s="77"/>
      <c r="H14596" s="79"/>
      <c r="BA14596" s="5" t="str">
        <f t="shared" ref="BA14596:BA14659" si="228">IF($D14596="","",MID($D14596,4,LEN($D14596)-5))</f>
        <v/>
      </c>
      <c r="BB14596" s="5" t="str">
        <f>IF(OR($E14596="",$G14596&lt;&gt;"Ativo"),"",IF(COUNTIFS($E$4:$E14596,$E14596,$A$4:$A14596,$A14596,$G$4:$G14596,"Ativo")=1,1,0))</f>
        <v/>
      </c>
      <c r="BC14596" t="str">
        <f>IF(OR($A14596="",$G14596&lt;&gt;"Ativo"),"",IF(COUNTIFS($A$4:$A14596,$A14596,$G$4:$G14596,"Ativo")=1,1,0))</f>
        <v/>
      </c>
    </row>
    <row r="14597" spans="1:55" x14ac:dyDescent="0.3">
      <c r="A14597" s="76"/>
      <c r="B14597" s="104"/>
      <c r="C14597" s="76"/>
      <c r="D14597" s="77"/>
      <c r="E14597" s="12"/>
      <c r="F14597" s="78"/>
      <c r="G14597" s="77"/>
      <c r="H14597" s="79"/>
      <c r="BA14597" s="5" t="str">
        <f t="shared" si="228"/>
        <v/>
      </c>
      <c r="BB14597" s="5" t="str">
        <f>IF(OR($E14597="",$G14597&lt;&gt;"Ativo"),"",IF(COUNTIFS($E$4:$E14597,$E14597,$A$4:$A14597,$A14597,$G$4:$G14597,"Ativo")=1,1,0))</f>
        <v/>
      </c>
      <c r="BC14597" t="str">
        <f>IF(OR($A14597="",$G14597&lt;&gt;"Ativo"),"",IF(COUNTIFS($A$4:$A14597,$A14597,$G$4:$G14597,"Ativo")=1,1,0))</f>
        <v/>
      </c>
    </row>
    <row r="14598" spans="1:55" x14ac:dyDescent="0.3">
      <c r="A14598" s="76"/>
      <c r="B14598" s="104"/>
      <c r="C14598" s="76"/>
      <c r="D14598" s="77"/>
      <c r="E14598" s="12"/>
      <c r="F14598" s="78"/>
      <c r="G14598" s="77"/>
      <c r="H14598" s="79"/>
      <c r="BA14598" s="5" t="str">
        <f t="shared" si="228"/>
        <v/>
      </c>
      <c r="BB14598" s="5" t="str">
        <f>IF(OR($E14598="",$G14598&lt;&gt;"Ativo"),"",IF(COUNTIFS($E$4:$E14598,$E14598,$A$4:$A14598,$A14598,$G$4:$G14598,"Ativo")=1,1,0))</f>
        <v/>
      </c>
      <c r="BC14598" t="str">
        <f>IF(OR($A14598="",$G14598&lt;&gt;"Ativo"),"",IF(COUNTIFS($A$4:$A14598,$A14598,$G$4:$G14598,"Ativo")=1,1,0))</f>
        <v/>
      </c>
    </row>
    <row r="14599" spans="1:55" x14ac:dyDescent="0.3">
      <c r="A14599" s="76"/>
      <c r="B14599" s="104"/>
      <c r="C14599" s="76"/>
      <c r="D14599" s="77"/>
      <c r="E14599" s="12"/>
      <c r="F14599" s="78"/>
      <c r="G14599" s="77"/>
      <c r="H14599" s="79"/>
      <c r="BA14599" s="5" t="str">
        <f t="shared" si="228"/>
        <v/>
      </c>
      <c r="BB14599" s="5" t="str">
        <f>IF(OR($E14599="",$G14599&lt;&gt;"Ativo"),"",IF(COUNTIFS($E$4:$E14599,$E14599,$A$4:$A14599,$A14599,$G$4:$G14599,"Ativo")=1,1,0))</f>
        <v/>
      </c>
      <c r="BC14599" t="str">
        <f>IF(OR($A14599="",$G14599&lt;&gt;"Ativo"),"",IF(COUNTIFS($A$4:$A14599,$A14599,$G$4:$G14599,"Ativo")=1,1,0))</f>
        <v/>
      </c>
    </row>
    <row r="14600" spans="1:55" x14ac:dyDescent="0.3">
      <c r="A14600" s="76"/>
      <c r="B14600" s="104"/>
      <c r="C14600" s="76"/>
      <c r="D14600" s="77"/>
      <c r="E14600" s="12"/>
      <c r="F14600" s="78"/>
      <c r="G14600" s="77"/>
      <c r="H14600" s="79"/>
      <c r="BA14600" s="5" t="str">
        <f t="shared" si="228"/>
        <v/>
      </c>
      <c r="BB14600" s="5" t="str">
        <f>IF(OR($E14600="",$G14600&lt;&gt;"Ativo"),"",IF(COUNTIFS($E$4:$E14600,$E14600,$A$4:$A14600,$A14600,$G$4:$G14600,"Ativo")=1,1,0))</f>
        <v/>
      </c>
      <c r="BC14600" t="str">
        <f>IF(OR($A14600="",$G14600&lt;&gt;"Ativo"),"",IF(COUNTIFS($A$4:$A14600,$A14600,$G$4:$G14600,"Ativo")=1,1,0))</f>
        <v/>
      </c>
    </row>
    <row r="14601" spans="1:55" x14ac:dyDescent="0.3">
      <c r="A14601" s="76"/>
      <c r="B14601" s="104"/>
      <c r="C14601" s="76"/>
      <c r="D14601" s="77"/>
      <c r="E14601" s="12"/>
      <c r="F14601" s="78"/>
      <c r="G14601" s="77"/>
      <c r="H14601" s="79"/>
      <c r="BA14601" s="5" t="str">
        <f t="shared" si="228"/>
        <v/>
      </c>
      <c r="BB14601" s="5" t="str">
        <f>IF(OR($E14601="",$G14601&lt;&gt;"Ativo"),"",IF(COUNTIFS($E$4:$E14601,$E14601,$A$4:$A14601,$A14601,$G$4:$G14601,"Ativo")=1,1,0))</f>
        <v/>
      </c>
      <c r="BC14601" t="str">
        <f>IF(OR($A14601="",$G14601&lt;&gt;"Ativo"),"",IF(COUNTIFS($A$4:$A14601,$A14601,$G$4:$G14601,"Ativo")=1,1,0))</f>
        <v/>
      </c>
    </row>
    <row r="14602" spans="1:55" x14ac:dyDescent="0.3">
      <c r="A14602" s="76"/>
      <c r="B14602" s="104"/>
      <c r="C14602" s="76"/>
      <c r="D14602" s="77"/>
      <c r="E14602" s="12"/>
      <c r="F14602" s="78"/>
      <c r="G14602" s="77"/>
      <c r="H14602" s="79"/>
      <c r="BA14602" s="5" t="str">
        <f t="shared" si="228"/>
        <v/>
      </c>
      <c r="BB14602" s="5" t="str">
        <f>IF(OR($E14602="",$G14602&lt;&gt;"Ativo"),"",IF(COUNTIFS($E$4:$E14602,$E14602,$A$4:$A14602,$A14602,$G$4:$G14602,"Ativo")=1,1,0))</f>
        <v/>
      </c>
      <c r="BC14602" t="str">
        <f>IF(OR($A14602="",$G14602&lt;&gt;"Ativo"),"",IF(COUNTIFS($A$4:$A14602,$A14602,$G$4:$G14602,"Ativo")=1,1,0))</f>
        <v/>
      </c>
    </row>
    <row r="14603" spans="1:55" x14ac:dyDescent="0.3">
      <c r="A14603" s="76"/>
      <c r="B14603" s="104"/>
      <c r="C14603" s="76"/>
      <c r="D14603" s="77"/>
      <c r="E14603" s="12"/>
      <c r="F14603" s="78"/>
      <c r="G14603" s="77"/>
      <c r="H14603" s="79"/>
      <c r="BA14603" s="5" t="str">
        <f t="shared" si="228"/>
        <v/>
      </c>
      <c r="BB14603" s="5" t="str">
        <f>IF(OR($E14603="",$G14603&lt;&gt;"Ativo"),"",IF(COUNTIFS($E$4:$E14603,$E14603,$A$4:$A14603,$A14603,$G$4:$G14603,"Ativo")=1,1,0))</f>
        <v/>
      </c>
      <c r="BC14603" t="str">
        <f>IF(OR($A14603="",$G14603&lt;&gt;"Ativo"),"",IF(COUNTIFS($A$4:$A14603,$A14603,$G$4:$G14603,"Ativo")=1,1,0))</f>
        <v/>
      </c>
    </row>
    <row r="14604" spans="1:55" x14ac:dyDescent="0.3">
      <c r="A14604" s="76"/>
      <c r="B14604" s="104"/>
      <c r="C14604" s="76"/>
      <c r="D14604" s="77"/>
      <c r="E14604" s="12"/>
      <c r="F14604" s="78"/>
      <c r="G14604" s="77"/>
      <c r="H14604" s="79"/>
      <c r="BA14604" s="5" t="str">
        <f t="shared" si="228"/>
        <v/>
      </c>
      <c r="BB14604" s="5" t="str">
        <f>IF(OR($E14604="",$G14604&lt;&gt;"Ativo"),"",IF(COUNTIFS($E$4:$E14604,$E14604,$A$4:$A14604,$A14604,$G$4:$G14604,"Ativo")=1,1,0))</f>
        <v/>
      </c>
      <c r="BC14604" t="str">
        <f>IF(OR($A14604="",$G14604&lt;&gt;"Ativo"),"",IF(COUNTIFS($A$4:$A14604,$A14604,$G$4:$G14604,"Ativo")=1,1,0))</f>
        <v/>
      </c>
    </row>
    <row r="14605" spans="1:55" x14ac:dyDescent="0.3">
      <c r="A14605" s="76"/>
      <c r="B14605" s="104"/>
      <c r="C14605" s="76"/>
      <c r="D14605" s="77"/>
      <c r="E14605" s="12"/>
      <c r="F14605" s="78"/>
      <c r="G14605" s="77"/>
      <c r="H14605" s="79"/>
      <c r="BA14605" s="5" t="str">
        <f t="shared" si="228"/>
        <v/>
      </c>
      <c r="BB14605" s="5" t="str">
        <f>IF(OR($E14605="",$G14605&lt;&gt;"Ativo"),"",IF(COUNTIFS($E$4:$E14605,$E14605,$A$4:$A14605,$A14605,$G$4:$G14605,"Ativo")=1,1,0))</f>
        <v/>
      </c>
      <c r="BC14605" t="str">
        <f>IF(OR($A14605="",$G14605&lt;&gt;"Ativo"),"",IF(COUNTIFS($A$4:$A14605,$A14605,$G$4:$G14605,"Ativo")=1,1,0))</f>
        <v/>
      </c>
    </row>
    <row r="14606" spans="1:55" x14ac:dyDescent="0.3">
      <c r="A14606" s="76"/>
      <c r="B14606" s="104"/>
      <c r="C14606" s="76"/>
      <c r="D14606" s="77"/>
      <c r="E14606" s="12"/>
      <c r="F14606" s="78"/>
      <c r="G14606" s="77"/>
      <c r="H14606" s="79"/>
      <c r="BA14606" s="5" t="str">
        <f t="shared" si="228"/>
        <v/>
      </c>
      <c r="BB14606" s="5" t="str">
        <f>IF(OR($E14606="",$G14606&lt;&gt;"Ativo"),"",IF(COUNTIFS($E$4:$E14606,$E14606,$A$4:$A14606,$A14606,$G$4:$G14606,"Ativo")=1,1,0))</f>
        <v/>
      </c>
      <c r="BC14606" t="str">
        <f>IF(OR($A14606="",$G14606&lt;&gt;"Ativo"),"",IF(COUNTIFS($A$4:$A14606,$A14606,$G$4:$G14606,"Ativo")=1,1,0))</f>
        <v/>
      </c>
    </row>
    <row r="14607" spans="1:55" x14ac:dyDescent="0.3">
      <c r="A14607" s="76"/>
      <c r="B14607" s="104"/>
      <c r="C14607" s="76"/>
      <c r="D14607" s="77"/>
      <c r="E14607" s="12"/>
      <c r="F14607" s="78"/>
      <c r="G14607" s="77"/>
      <c r="H14607" s="79"/>
      <c r="BA14607" s="5" t="str">
        <f t="shared" si="228"/>
        <v/>
      </c>
      <c r="BB14607" s="5" t="str">
        <f>IF(OR($E14607="",$G14607&lt;&gt;"Ativo"),"",IF(COUNTIFS($E$4:$E14607,$E14607,$A$4:$A14607,$A14607,$G$4:$G14607,"Ativo")=1,1,0))</f>
        <v/>
      </c>
      <c r="BC14607" t="str">
        <f>IF(OR($A14607="",$G14607&lt;&gt;"Ativo"),"",IF(COUNTIFS($A$4:$A14607,$A14607,$G$4:$G14607,"Ativo")=1,1,0))</f>
        <v/>
      </c>
    </row>
    <row r="14608" spans="1:55" x14ac:dyDescent="0.3">
      <c r="A14608" s="76"/>
      <c r="B14608" s="104"/>
      <c r="C14608" s="76"/>
      <c r="D14608" s="77"/>
      <c r="E14608" s="12"/>
      <c r="F14608" s="78"/>
      <c r="G14608" s="77"/>
      <c r="H14608" s="79"/>
      <c r="BA14608" s="5" t="str">
        <f t="shared" si="228"/>
        <v/>
      </c>
      <c r="BB14608" s="5" t="str">
        <f>IF(OR($E14608="",$G14608&lt;&gt;"Ativo"),"",IF(COUNTIFS($E$4:$E14608,$E14608,$A$4:$A14608,$A14608,$G$4:$G14608,"Ativo")=1,1,0))</f>
        <v/>
      </c>
      <c r="BC14608" t="str">
        <f>IF(OR($A14608="",$G14608&lt;&gt;"Ativo"),"",IF(COUNTIFS($A$4:$A14608,$A14608,$G$4:$G14608,"Ativo")=1,1,0))</f>
        <v/>
      </c>
    </row>
    <row r="14609" spans="1:55" x14ac:dyDescent="0.3">
      <c r="A14609" s="76"/>
      <c r="B14609" s="104"/>
      <c r="C14609" s="76"/>
      <c r="D14609" s="77"/>
      <c r="E14609" s="12"/>
      <c r="F14609" s="78"/>
      <c r="G14609" s="77"/>
      <c r="H14609" s="79"/>
      <c r="BA14609" s="5" t="str">
        <f t="shared" si="228"/>
        <v/>
      </c>
      <c r="BB14609" s="5" t="str">
        <f>IF(OR($E14609="",$G14609&lt;&gt;"Ativo"),"",IF(COUNTIFS($E$4:$E14609,$E14609,$A$4:$A14609,$A14609,$G$4:$G14609,"Ativo")=1,1,0))</f>
        <v/>
      </c>
      <c r="BC14609" t="str">
        <f>IF(OR($A14609="",$G14609&lt;&gt;"Ativo"),"",IF(COUNTIFS($A$4:$A14609,$A14609,$G$4:$G14609,"Ativo")=1,1,0))</f>
        <v/>
      </c>
    </row>
    <row r="14610" spans="1:55" x14ac:dyDescent="0.3">
      <c r="A14610" s="76"/>
      <c r="B14610" s="104"/>
      <c r="C14610" s="76"/>
      <c r="D14610" s="77"/>
      <c r="E14610" s="12"/>
      <c r="F14610" s="78"/>
      <c r="G14610" s="77"/>
      <c r="H14610" s="79"/>
      <c r="BA14610" s="5" t="str">
        <f t="shared" si="228"/>
        <v/>
      </c>
      <c r="BB14610" s="5" t="str">
        <f>IF(OR($E14610="",$G14610&lt;&gt;"Ativo"),"",IF(COUNTIFS($E$4:$E14610,$E14610,$A$4:$A14610,$A14610,$G$4:$G14610,"Ativo")=1,1,0))</f>
        <v/>
      </c>
      <c r="BC14610" t="str">
        <f>IF(OR($A14610="",$G14610&lt;&gt;"Ativo"),"",IF(COUNTIFS($A$4:$A14610,$A14610,$G$4:$G14610,"Ativo")=1,1,0))</f>
        <v/>
      </c>
    </row>
    <row r="14611" spans="1:55" x14ac:dyDescent="0.3">
      <c r="A14611" s="76"/>
      <c r="B14611" s="104"/>
      <c r="C14611" s="76"/>
      <c r="D14611" s="77"/>
      <c r="E14611" s="12"/>
      <c r="F14611" s="78"/>
      <c r="G14611" s="77"/>
      <c r="H14611" s="79"/>
      <c r="BA14611" s="5" t="str">
        <f t="shared" si="228"/>
        <v/>
      </c>
      <c r="BB14611" s="5" t="str">
        <f>IF(OR($E14611="",$G14611&lt;&gt;"Ativo"),"",IF(COUNTIFS($E$4:$E14611,$E14611,$A$4:$A14611,$A14611,$G$4:$G14611,"Ativo")=1,1,0))</f>
        <v/>
      </c>
      <c r="BC14611" t="str">
        <f>IF(OR($A14611="",$G14611&lt;&gt;"Ativo"),"",IF(COUNTIFS($A$4:$A14611,$A14611,$G$4:$G14611,"Ativo")=1,1,0))</f>
        <v/>
      </c>
    </row>
    <row r="14612" spans="1:55" x14ac:dyDescent="0.3">
      <c r="A14612" s="76"/>
      <c r="B14612" s="104"/>
      <c r="C14612" s="76"/>
      <c r="D14612" s="77"/>
      <c r="E14612" s="12"/>
      <c r="F14612" s="78"/>
      <c r="G14612" s="77"/>
      <c r="H14612" s="79"/>
      <c r="BA14612" s="5" t="str">
        <f t="shared" si="228"/>
        <v/>
      </c>
      <c r="BB14612" s="5" t="str">
        <f>IF(OR($E14612="",$G14612&lt;&gt;"Ativo"),"",IF(COUNTIFS($E$4:$E14612,$E14612,$A$4:$A14612,$A14612,$G$4:$G14612,"Ativo")=1,1,0))</f>
        <v/>
      </c>
      <c r="BC14612" t="str">
        <f>IF(OR($A14612="",$G14612&lt;&gt;"Ativo"),"",IF(COUNTIFS($A$4:$A14612,$A14612,$G$4:$G14612,"Ativo")=1,1,0))</f>
        <v/>
      </c>
    </row>
    <row r="14613" spans="1:55" x14ac:dyDescent="0.3">
      <c r="A14613" s="76"/>
      <c r="B14613" s="104"/>
      <c r="C14613" s="76"/>
      <c r="D14613" s="77"/>
      <c r="E14613" s="12"/>
      <c r="F14613" s="78"/>
      <c r="G14613" s="77"/>
      <c r="H14613" s="79"/>
      <c r="BA14613" s="5" t="str">
        <f t="shared" si="228"/>
        <v/>
      </c>
      <c r="BB14613" s="5" t="str">
        <f>IF(OR($E14613="",$G14613&lt;&gt;"Ativo"),"",IF(COUNTIFS($E$4:$E14613,$E14613,$A$4:$A14613,$A14613,$G$4:$G14613,"Ativo")=1,1,0))</f>
        <v/>
      </c>
      <c r="BC14613" t="str">
        <f>IF(OR($A14613="",$G14613&lt;&gt;"Ativo"),"",IF(COUNTIFS($A$4:$A14613,$A14613,$G$4:$G14613,"Ativo")=1,1,0))</f>
        <v/>
      </c>
    </row>
    <row r="14614" spans="1:55" x14ac:dyDescent="0.3">
      <c r="A14614" s="76"/>
      <c r="B14614" s="104"/>
      <c r="C14614" s="76"/>
      <c r="D14614" s="77"/>
      <c r="E14614" s="12"/>
      <c r="F14614" s="78"/>
      <c r="G14614" s="77"/>
      <c r="H14614" s="79"/>
      <c r="BA14614" s="5" t="str">
        <f t="shared" si="228"/>
        <v/>
      </c>
      <c r="BB14614" s="5" t="str">
        <f>IF(OR($E14614="",$G14614&lt;&gt;"Ativo"),"",IF(COUNTIFS($E$4:$E14614,$E14614,$A$4:$A14614,$A14614,$G$4:$G14614,"Ativo")=1,1,0))</f>
        <v/>
      </c>
      <c r="BC14614" t="str">
        <f>IF(OR($A14614="",$G14614&lt;&gt;"Ativo"),"",IF(COUNTIFS($A$4:$A14614,$A14614,$G$4:$G14614,"Ativo")=1,1,0))</f>
        <v/>
      </c>
    </row>
    <row r="14615" spans="1:55" x14ac:dyDescent="0.3">
      <c r="A14615" s="76"/>
      <c r="B14615" s="104"/>
      <c r="C14615" s="76"/>
      <c r="D14615" s="77"/>
      <c r="E14615" s="12"/>
      <c r="F14615" s="78"/>
      <c r="G14615" s="77"/>
      <c r="H14615" s="79"/>
      <c r="BA14615" s="5" t="str">
        <f t="shared" si="228"/>
        <v/>
      </c>
      <c r="BB14615" s="5" t="str">
        <f>IF(OR($E14615="",$G14615&lt;&gt;"Ativo"),"",IF(COUNTIFS($E$4:$E14615,$E14615,$A$4:$A14615,$A14615,$G$4:$G14615,"Ativo")=1,1,0))</f>
        <v/>
      </c>
      <c r="BC14615" t="str">
        <f>IF(OR($A14615="",$G14615&lt;&gt;"Ativo"),"",IF(COUNTIFS($A$4:$A14615,$A14615,$G$4:$G14615,"Ativo")=1,1,0))</f>
        <v/>
      </c>
    </row>
    <row r="14616" spans="1:55" x14ac:dyDescent="0.3">
      <c r="A14616" s="76"/>
      <c r="B14616" s="104"/>
      <c r="C14616" s="76"/>
      <c r="D14616" s="77"/>
      <c r="E14616" s="12"/>
      <c r="F14616" s="78"/>
      <c r="G14616" s="77"/>
      <c r="H14616" s="79"/>
      <c r="BA14616" s="5" t="str">
        <f t="shared" si="228"/>
        <v/>
      </c>
      <c r="BB14616" s="5" t="str">
        <f>IF(OR($E14616="",$G14616&lt;&gt;"Ativo"),"",IF(COUNTIFS($E$4:$E14616,$E14616,$A$4:$A14616,$A14616,$G$4:$G14616,"Ativo")=1,1,0))</f>
        <v/>
      </c>
      <c r="BC14616" t="str">
        <f>IF(OR($A14616="",$G14616&lt;&gt;"Ativo"),"",IF(COUNTIFS($A$4:$A14616,$A14616,$G$4:$G14616,"Ativo")=1,1,0))</f>
        <v/>
      </c>
    </row>
    <row r="14617" spans="1:55" x14ac:dyDescent="0.3">
      <c r="A14617" s="76"/>
      <c r="B14617" s="104"/>
      <c r="C14617" s="76"/>
      <c r="D14617" s="77"/>
      <c r="E14617" s="12"/>
      <c r="F14617" s="78"/>
      <c r="G14617" s="77"/>
      <c r="H14617" s="79"/>
      <c r="BA14617" s="5" t="str">
        <f t="shared" si="228"/>
        <v/>
      </c>
      <c r="BB14617" s="5" t="str">
        <f>IF(OR($E14617="",$G14617&lt;&gt;"Ativo"),"",IF(COUNTIFS($E$4:$E14617,$E14617,$A$4:$A14617,$A14617,$G$4:$G14617,"Ativo")=1,1,0))</f>
        <v/>
      </c>
      <c r="BC14617" t="str">
        <f>IF(OR($A14617="",$G14617&lt;&gt;"Ativo"),"",IF(COUNTIFS($A$4:$A14617,$A14617,$G$4:$G14617,"Ativo")=1,1,0))</f>
        <v/>
      </c>
    </row>
    <row r="14618" spans="1:55" x14ac:dyDescent="0.3">
      <c r="A14618" s="76"/>
      <c r="B14618" s="104"/>
      <c r="C14618" s="76"/>
      <c r="D14618" s="77"/>
      <c r="E14618" s="12"/>
      <c r="F14618" s="78"/>
      <c r="G14618" s="77"/>
      <c r="H14618" s="79"/>
      <c r="BA14618" s="5" t="str">
        <f t="shared" si="228"/>
        <v/>
      </c>
      <c r="BB14618" s="5" t="str">
        <f>IF(OR($E14618="",$G14618&lt;&gt;"Ativo"),"",IF(COUNTIFS($E$4:$E14618,$E14618,$A$4:$A14618,$A14618,$G$4:$G14618,"Ativo")=1,1,0))</f>
        <v/>
      </c>
      <c r="BC14618" t="str">
        <f>IF(OR($A14618="",$G14618&lt;&gt;"Ativo"),"",IF(COUNTIFS($A$4:$A14618,$A14618,$G$4:$G14618,"Ativo")=1,1,0))</f>
        <v/>
      </c>
    </row>
    <row r="14619" spans="1:55" x14ac:dyDescent="0.3">
      <c r="A14619" s="76"/>
      <c r="B14619" s="104"/>
      <c r="C14619" s="76"/>
      <c r="D14619" s="77"/>
      <c r="E14619" s="12"/>
      <c r="F14619" s="78"/>
      <c r="G14619" s="77"/>
      <c r="H14619" s="79"/>
      <c r="BA14619" s="5" t="str">
        <f t="shared" si="228"/>
        <v/>
      </c>
      <c r="BB14619" s="5" t="str">
        <f>IF(OR($E14619="",$G14619&lt;&gt;"Ativo"),"",IF(COUNTIFS($E$4:$E14619,$E14619,$A$4:$A14619,$A14619,$G$4:$G14619,"Ativo")=1,1,0))</f>
        <v/>
      </c>
      <c r="BC14619" t="str">
        <f>IF(OR($A14619="",$G14619&lt;&gt;"Ativo"),"",IF(COUNTIFS($A$4:$A14619,$A14619,$G$4:$G14619,"Ativo")=1,1,0))</f>
        <v/>
      </c>
    </row>
    <row r="14620" spans="1:55" x14ac:dyDescent="0.3">
      <c r="A14620" s="76"/>
      <c r="B14620" s="104"/>
      <c r="C14620" s="76"/>
      <c r="D14620" s="77"/>
      <c r="E14620" s="12"/>
      <c r="F14620" s="78"/>
      <c r="G14620" s="77"/>
      <c r="H14620" s="79"/>
      <c r="BA14620" s="5" t="str">
        <f t="shared" si="228"/>
        <v/>
      </c>
      <c r="BB14620" s="5" t="str">
        <f>IF(OR($E14620="",$G14620&lt;&gt;"Ativo"),"",IF(COUNTIFS($E$4:$E14620,$E14620,$A$4:$A14620,$A14620,$G$4:$G14620,"Ativo")=1,1,0))</f>
        <v/>
      </c>
      <c r="BC14620" t="str">
        <f>IF(OR($A14620="",$G14620&lt;&gt;"Ativo"),"",IF(COUNTIFS($A$4:$A14620,$A14620,$G$4:$G14620,"Ativo")=1,1,0))</f>
        <v/>
      </c>
    </row>
    <row r="14621" spans="1:55" x14ac:dyDescent="0.3">
      <c r="A14621" s="76"/>
      <c r="B14621" s="104"/>
      <c r="C14621" s="76"/>
      <c r="D14621" s="77"/>
      <c r="E14621" s="12"/>
      <c r="F14621" s="78"/>
      <c r="G14621" s="77"/>
      <c r="H14621" s="79"/>
      <c r="BA14621" s="5" t="str">
        <f t="shared" si="228"/>
        <v/>
      </c>
      <c r="BB14621" s="5" t="str">
        <f>IF(OR($E14621="",$G14621&lt;&gt;"Ativo"),"",IF(COUNTIFS($E$4:$E14621,$E14621,$A$4:$A14621,$A14621,$G$4:$G14621,"Ativo")=1,1,0))</f>
        <v/>
      </c>
      <c r="BC14621" t="str">
        <f>IF(OR($A14621="",$G14621&lt;&gt;"Ativo"),"",IF(COUNTIFS($A$4:$A14621,$A14621,$G$4:$G14621,"Ativo")=1,1,0))</f>
        <v/>
      </c>
    </row>
    <row r="14622" spans="1:55" x14ac:dyDescent="0.3">
      <c r="A14622" s="76"/>
      <c r="B14622" s="104"/>
      <c r="C14622" s="76"/>
      <c r="D14622" s="77"/>
      <c r="E14622" s="12"/>
      <c r="F14622" s="78"/>
      <c r="G14622" s="77"/>
      <c r="H14622" s="79"/>
      <c r="BA14622" s="5" t="str">
        <f t="shared" si="228"/>
        <v/>
      </c>
      <c r="BB14622" s="5" t="str">
        <f>IF(OR($E14622="",$G14622&lt;&gt;"Ativo"),"",IF(COUNTIFS($E$4:$E14622,$E14622,$A$4:$A14622,$A14622,$G$4:$G14622,"Ativo")=1,1,0))</f>
        <v/>
      </c>
      <c r="BC14622" t="str">
        <f>IF(OR($A14622="",$G14622&lt;&gt;"Ativo"),"",IF(COUNTIFS($A$4:$A14622,$A14622,$G$4:$G14622,"Ativo")=1,1,0))</f>
        <v/>
      </c>
    </row>
    <row r="14623" spans="1:55" x14ac:dyDescent="0.3">
      <c r="A14623" s="76"/>
      <c r="B14623" s="104"/>
      <c r="C14623" s="76"/>
      <c r="D14623" s="77"/>
      <c r="E14623" s="12"/>
      <c r="F14623" s="78"/>
      <c r="G14623" s="77"/>
      <c r="H14623" s="79"/>
      <c r="BA14623" s="5" t="str">
        <f t="shared" si="228"/>
        <v/>
      </c>
      <c r="BB14623" s="5" t="str">
        <f>IF(OR($E14623="",$G14623&lt;&gt;"Ativo"),"",IF(COUNTIFS($E$4:$E14623,$E14623,$A$4:$A14623,$A14623,$G$4:$G14623,"Ativo")=1,1,0))</f>
        <v/>
      </c>
      <c r="BC14623" t="str">
        <f>IF(OR($A14623="",$G14623&lt;&gt;"Ativo"),"",IF(COUNTIFS($A$4:$A14623,$A14623,$G$4:$G14623,"Ativo")=1,1,0))</f>
        <v/>
      </c>
    </row>
    <row r="14624" spans="1:55" x14ac:dyDescent="0.3">
      <c r="A14624" s="76"/>
      <c r="B14624" s="104"/>
      <c r="C14624" s="76"/>
      <c r="D14624" s="77"/>
      <c r="E14624" s="12"/>
      <c r="F14624" s="78"/>
      <c r="G14624" s="77"/>
      <c r="H14624" s="79"/>
      <c r="BA14624" s="5" t="str">
        <f t="shared" si="228"/>
        <v/>
      </c>
      <c r="BB14624" s="5" t="str">
        <f>IF(OR($E14624="",$G14624&lt;&gt;"Ativo"),"",IF(COUNTIFS($E$4:$E14624,$E14624,$A$4:$A14624,$A14624,$G$4:$G14624,"Ativo")=1,1,0))</f>
        <v/>
      </c>
      <c r="BC14624" t="str">
        <f>IF(OR($A14624="",$G14624&lt;&gt;"Ativo"),"",IF(COUNTIFS($A$4:$A14624,$A14624,$G$4:$G14624,"Ativo")=1,1,0))</f>
        <v/>
      </c>
    </row>
    <row r="14625" spans="1:55" x14ac:dyDescent="0.3">
      <c r="A14625" s="76"/>
      <c r="B14625" s="104"/>
      <c r="C14625" s="76"/>
      <c r="D14625" s="77"/>
      <c r="E14625" s="12"/>
      <c r="F14625" s="78"/>
      <c r="G14625" s="77"/>
      <c r="H14625" s="79"/>
      <c r="BA14625" s="5" t="str">
        <f t="shared" si="228"/>
        <v/>
      </c>
      <c r="BB14625" s="5" t="str">
        <f>IF(OR($E14625="",$G14625&lt;&gt;"Ativo"),"",IF(COUNTIFS($E$4:$E14625,$E14625,$A$4:$A14625,$A14625,$G$4:$G14625,"Ativo")=1,1,0))</f>
        <v/>
      </c>
      <c r="BC14625" t="str">
        <f>IF(OR($A14625="",$G14625&lt;&gt;"Ativo"),"",IF(COUNTIFS($A$4:$A14625,$A14625,$G$4:$G14625,"Ativo")=1,1,0))</f>
        <v/>
      </c>
    </row>
    <row r="14626" spans="1:55" x14ac:dyDescent="0.3">
      <c r="A14626" s="76"/>
      <c r="B14626" s="104"/>
      <c r="C14626" s="76"/>
      <c r="D14626" s="77"/>
      <c r="E14626" s="12"/>
      <c r="F14626" s="78"/>
      <c r="G14626" s="77"/>
      <c r="H14626" s="79"/>
      <c r="BA14626" s="5" t="str">
        <f t="shared" si="228"/>
        <v/>
      </c>
      <c r="BB14626" s="5" t="str">
        <f>IF(OR($E14626="",$G14626&lt;&gt;"Ativo"),"",IF(COUNTIFS($E$4:$E14626,$E14626,$A$4:$A14626,$A14626,$G$4:$G14626,"Ativo")=1,1,0))</f>
        <v/>
      </c>
      <c r="BC14626" t="str">
        <f>IF(OR($A14626="",$G14626&lt;&gt;"Ativo"),"",IF(COUNTIFS($A$4:$A14626,$A14626,$G$4:$G14626,"Ativo")=1,1,0))</f>
        <v/>
      </c>
    </row>
    <row r="14627" spans="1:55" x14ac:dyDescent="0.3">
      <c r="A14627" s="76"/>
      <c r="B14627" s="104"/>
      <c r="C14627" s="76"/>
      <c r="D14627" s="77"/>
      <c r="E14627" s="12"/>
      <c r="F14627" s="78"/>
      <c r="G14627" s="77"/>
      <c r="H14627" s="79"/>
      <c r="BA14627" s="5" t="str">
        <f t="shared" si="228"/>
        <v/>
      </c>
      <c r="BB14627" s="5" t="str">
        <f>IF(OR($E14627="",$G14627&lt;&gt;"Ativo"),"",IF(COUNTIFS($E$4:$E14627,$E14627,$A$4:$A14627,$A14627,$G$4:$G14627,"Ativo")=1,1,0))</f>
        <v/>
      </c>
      <c r="BC14627" t="str">
        <f>IF(OR($A14627="",$G14627&lt;&gt;"Ativo"),"",IF(COUNTIFS($A$4:$A14627,$A14627,$G$4:$G14627,"Ativo")=1,1,0))</f>
        <v/>
      </c>
    </row>
    <row r="14628" spans="1:55" x14ac:dyDescent="0.3">
      <c r="A14628" s="76"/>
      <c r="B14628" s="104"/>
      <c r="C14628" s="76"/>
      <c r="D14628" s="77"/>
      <c r="E14628" s="12"/>
      <c r="F14628" s="78"/>
      <c r="G14628" s="77"/>
      <c r="H14628" s="79"/>
      <c r="BA14628" s="5" t="str">
        <f t="shared" si="228"/>
        <v/>
      </c>
      <c r="BB14628" s="5" t="str">
        <f>IF(OR($E14628="",$G14628&lt;&gt;"Ativo"),"",IF(COUNTIFS($E$4:$E14628,$E14628,$A$4:$A14628,$A14628,$G$4:$G14628,"Ativo")=1,1,0))</f>
        <v/>
      </c>
      <c r="BC14628" t="str">
        <f>IF(OR($A14628="",$G14628&lt;&gt;"Ativo"),"",IF(COUNTIFS($A$4:$A14628,$A14628,$G$4:$G14628,"Ativo")=1,1,0))</f>
        <v/>
      </c>
    </row>
    <row r="14629" spans="1:55" x14ac:dyDescent="0.3">
      <c r="A14629" s="76"/>
      <c r="B14629" s="104"/>
      <c r="C14629" s="76"/>
      <c r="D14629" s="77"/>
      <c r="E14629" s="12"/>
      <c r="F14629" s="78"/>
      <c r="G14629" s="77"/>
      <c r="H14629" s="79"/>
      <c r="BA14629" s="5" t="str">
        <f t="shared" si="228"/>
        <v/>
      </c>
      <c r="BB14629" s="5" t="str">
        <f>IF(OR($E14629="",$G14629&lt;&gt;"Ativo"),"",IF(COUNTIFS($E$4:$E14629,$E14629,$A$4:$A14629,$A14629,$G$4:$G14629,"Ativo")=1,1,0))</f>
        <v/>
      </c>
      <c r="BC14629" t="str">
        <f>IF(OR($A14629="",$G14629&lt;&gt;"Ativo"),"",IF(COUNTIFS($A$4:$A14629,$A14629,$G$4:$G14629,"Ativo")=1,1,0))</f>
        <v/>
      </c>
    </row>
    <row r="14630" spans="1:55" x14ac:dyDescent="0.3">
      <c r="A14630" s="76"/>
      <c r="B14630" s="104"/>
      <c r="C14630" s="76"/>
      <c r="D14630" s="77"/>
      <c r="E14630" s="12"/>
      <c r="F14630" s="78"/>
      <c r="G14630" s="77"/>
      <c r="H14630" s="79"/>
      <c r="BA14630" s="5" t="str">
        <f t="shared" si="228"/>
        <v/>
      </c>
      <c r="BB14630" s="5" t="str">
        <f>IF(OR($E14630="",$G14630&lt;&gt;"Ativo"),"",IF(COUNTIFS($E$4:$E14630,$E14630,$A$4:$A14630,$A14630,$G$4:$G14630,"Ativo")=1,1,0))</f>
        <v/>
      </c>
      <c r="BC14630" t="str">
        <f>IF(OR($A14630="",$G14630&lt;&gt;"Ativo"),"",IF(COUNTIFS($A$4:$A14630,$A14630,$G$4:$G14630,"Ativo")=1,1,0))</f>
        <v/>
      </c>
    </row>
    <row r="14631" spans="1:55" x14ac:dyDescent="0.3">
      <c r="A14631" s="76"/>
      <c r="B14631" s="104"/>
      <c r="C14631" s="76"/>
      <c r="D14631" s="77"/>
      <c r="E14631" s="12"/>
      <c r="F14631" s="78"/>
      <c r="G14631" s="77"/>
      <c r="H14631" s="79"/>
      <c r="BA14631" s="5" t="str">
        <f t="shared" si="228"/>
        <v/>
      </c>
      <c r="BB14631" s="5" t="str">
        <f>IF(OR($E14631="",$G14631&lt;&gt;"Ativo"),"",IF(COUNTIFS($E$4:$E14631,$E14631,$A$4:$A14631,$A14631,$G$4:$G14631,"Ativo")=1,1,0))</f>
        <v/>
      </c>
      <c r="BC14631" t="str">
        <f>IF(OR($A14631="",$G14631&lt;&gt;"Ativo"),"",IF(COUNTIFS($A$4:$A14631,$A14631,$G$4:$G14631,"Ativo")=1,1,0))</f>
        <v/>
      </c>
    </row>
    <row r="14632" spans="1:55" x14ac:dyDescent="0.3">
      <c r="A14632" s="76"/>
      <c r="B14632" s="104"/>
      <c r="C14632" s="76"/>
      <c r="D14632" s="77"/>
      <c r="E14632" s="12"/>
      <c r="F14632" s="78"/>
      <c r="G14632" s="77"/>
      <c r="H14632" s="79"/>
      <c r="BA14632" s="5" t="str">
        <f t="shared" si="228"/>
        <v/>
      </c>
      <c r="BB14632" s="5" t="str">
        <f>IF(OR($E14632="",$G14632&lt;&gt;"Ativo"),"",IF(COUNTIFS($E$4:$E14632,$E14632,$A$4:$A14632,$A14632,$G$4:$G14632,"Ativo")=1,1,0))</f>
        <v/>
      </c>
      <c r="BC14632" t="str">
        <f>IF(OR($A14632="",$G14632&lt;&gt;"Ativo"),"",IF(COUNTIFS($A$4:$A14632,$A14632,$G$4:$G14632,"Ativo")=1,1,0))</f>
        <v/>
      </c>
    </row>
    <row r="14633" spans="1:55" x14ac:dyDescent="0.3">
      <c r="A14633" s="76"/>
      <c r="B14633" s="104"/>
      <c r="C14633" s="76"/>
      <c r="D14633" s="77"/>
      <c r="E14633" s="12"/>
      <c r="F14633" s="78"/>
      <c r="G14633" s="77"/>
      <c r="H14633" s="79"/>
      <c r="BA14633" s="5" t="str">
        <f t="shared" si="228"/>
        <v/>
      </c>
      <c r="BB14633" s="5" t="str">
        <f>IF(OR($E14633="",$G14633&lt;&gt;"Ativo"),"",IF(COUNTIFS($E$4:$E14633,$E14633,$A$4:$A14633,$A14633,$G$4:$G14633,"Ativo")=1,1,0))</f>
        <v/>
      </c>
      <c r="BC14633" t="str">
        <f>IF(OR($A14633="",$G14633&lt;&gt;"Ativo"),"",IF(COUNTIFS($A$4:$A14633,$A14633,$G$4:$G14633,"Ativo")=1,1,0))</f>
        <v/>
      </c>
    </row>
    <row r="14634" spans="1:55" x14ac:dyDescent="0.3">
      <c r="A14634" s="76"/>
      <c r="B14634" s="104"/>
      <c r="C14634" s="76"/>
      <c r="D14634" s="77"/>
      <c r="E14634" s="12"/>
      <c r="F14634" s="78"/>
      <c r="G14634" s="77"/>
      <c r="H14634" s="79"/>
      <c r="BA14634" s="5" t="str">
        <f t="shared" si="228"/>
        <v/>
      </c>
      <c r="BB14634" s="5" t="str">
        <f>IF(OR($E14634="",$G14634&lt;&gt;"Ativo"),"",IF(COUNTIFS($E$4:$E14634,$E14634,$A$4:$A14634,$A14634,$G$4:$G14634,"Ativo")=1,1,0))</f>
        <v/>
      </c>
      <c r="BC14634" t="str">
        <f>IF(OR($A14634="",$G14634&lt;&gt;"Ativo"),"",IF(COUNTIFS($A$4:$A14634,$A14634,$G$4:$G14634,"Ativo")=1,1,0))</f>
        <v/>
      </c>
    </row>
    <row r="14635" spans="1:55" x14ac:dyDescent="0.3">
      <c r="A14635" s="76"/>
      <c r="B14635" s="104"/>
      <c r="C14635" s="76"/>
      <c r="D14635" s="77"/>
      <c r="E14635" s="12"/>
      <c r="F14635" s="78"/>
      <c r="G14635" s="77"/>
      <c r="H14635" s="79"/>
      <c r="BA14635" s="5" t="str">
        <f t="shared" si="228"/>
        <v/>
      </c>
      <c r="BB14635" s="5" t="str">
        <f>IF(OR($E14635="",$G14635&lt;&gt;"Ativo"),"",IF(COUNTIFS($E$4:$E14635,$E14635,$A$4:$A14635,$A14635,$G$4:$G14635,"Ativo")=1,1,0))</f>
        <v/>
      </c>
      <c r="BC14635" t="str">
        <f>IF(OR($A14635="",$G14635&lt;&gt;"Ativo"),"",IF(COUNTIFS($A$4:$A14635,$A14635,$G$4:$G14635,"Ativo")=1,1,0))</f>
        <v/>
      </c>
    </row>
    <row r="14636" spans="1:55" x14ac:dyDescent="0.3">
      <c r="A14636" s="76"/>
      <c r="B14636" s="104"/>
      <c r="C14636" s="76"/>
      <c r="D14636" s="77"/>
      <c r="E14636" s="12"/>
      <c r="F14636" s="78"/>
      <c r="G14636" s="77"/>
      <c r="H14636" s="79"/>
      <c r="BA14636" s="5" t="str">
        <f t="shared" si="228"/>
        <v/>
      </c>
      <c r="BB14636" s="5" t="str">
        <f>IF(OR($E14636="",$G14636&lt;&gt;"Ativo"),"",IF(COUNTIFS($E$4:$E14636,$E14636,$A$4:$A14636,$A14636,$G$4:$G14636,"Ativo")=1,1,0))</f>
        <v/>
      </c>
      <c r="BC14636" t="str">
        <f>IF(OR($A14636="",$G14636&lt;&gt;"Ativo"),"",IF(COUNTIFS($A$4:$A14636,$A14636,$G$4:$G14636,"Ativo")=1,1,0))</f>
        <v/>
      </c>
    </row>
    <row r="14637" spans="1:55" x14ac:dyDescent="0.3">
      <c r="A14637" s="76"/>
      <c r="B14637" s="104"/>
      <c r="C14637" s="76"/>
      <c r="D14637" s="77"/>
      <c r="E14637" s="12"/>
      <c r="F14637" s="78"/>
      <c r="G14637" s="77"/>
      <c r="H14637" s="79"/>
      <c r="BA14637" s="5" t="str">
        <f t="shared" si="228"/>
        <v/>
      </c>
      <c r="BB14637" s="5" t="str">
        <f>IF(OR($E14637="",$G14637&lt;&gt;"Ativo"),"",IF(COUNTIFS($E$4:$E14637,$E14637,$A$4:$A14637,$A14637,$G$4:$G14637,"Ativo")=1,1,0))</f>
        <v/>
      </c>
      <c r="BC14637" t="str">
        <f>IF(OR($A14637="",$G14637&lt;&gt;"Ativo"),"",IF(COUNTIFS($A$4:$A14637,$A14637,$G$4:$G14637,"Ativo")=1,1,0))</f>
        <v/>
      </c>
    </row>
    <row r="14638" spans="1:55" x14ac:dyDescent="0.3">
      <c r="A14638" s="76"/>
      <c r="B14638" s="104"/>
      <c r="C14638" s="76"/>
      <c r="D14638" s="77"/>
      <c r="E14638" s="12"/>
      <c r="F14638" s="78"/>
      <c r="G14638" s="77"/>
      <c r="H14638" s="79"/>
      <c r="BA14638" s="5" t="str">
        <f t="shared" si="228"/>
        <v/>
      </c>
      <c r="BB14638" s="5" t="str">
        <f>IF(OR($E14638="",$G14638&lt;&gt;"Ativo"),"",IF(COUNTIFS($E$4:$E14638,$E14638,$A$4:$A14638,$A14638,$G$4:$G14638,"Ativo")=1,1,0))</f>
        <v/>
      </c>
      <c r="BC14638" t="str">
        <f>IF(OR($A14638="",$G14638&lt;&gt;"Ativo"),"",IF(COUNTIFS($A$4:$A14638,$A14638,$G$4:$G14638,"Ativo")=1,1,0))</f>
        <v/>
      </c>
    </row>
    <row r="14639" spans="1:55" x14ac:dyDescent="0.3">
      <c r="A14639" s="76"/>
      <c r="B14639" s="104"/>
      <c r="C14639" s="76"/>
      <c r="D14639" s="77"/>
      <c r="E14639" s="12"/>
      <c r="F14639" s="78"/>
      <c r="G14639" s="77"/>
      <c r="H14639" s="79"/>
      <c r="BA14639" s="5" t="str">
        <f t="shared" si="228"/>
        <v/>
      </c>
      <c r="BB14639" s="5" t="str">
        <f>IF(OR($E14639="",$G14639&lt;&gt;"Ativo"),"",IF(COUNTIFS($E$4:$E14639,$E14639,$A$4:$A14639,$A14639,$G$4:$G14639,"Ativo")=1,1,0))</f>
        <v/>
      </c>
      <c r="BC14639" t="str">
        <f>IF(OR($A14639="",$G14639&lt;&gt;"Ativo"),"",IF(COUNTIFS($A$4:$A14639,$A14639,$G$4:$G14639,"Ativo")=1,1,0))</f>
        <v/>
      </c>
    </row>
    <row r="14640" spans="1:55" x14ac:dyDescent="0.3">
      <c r="A14640" s="76"/>
      <c r="B14640" s="104"/>
      <c r="C14640" s="76"/>
      <c r="D14640" s="77"/>
      <c r="E14640" s="12"/>
      <c r="F14640" s="78"/>
      <c r="G14640" s="77"/>
      <c r="H14640" s="79"/>
      <c r="BA14640" s="5" t="str">
        <f t="shared" si="228"/>
        <v/>
      </c>
      <c r="BB14640" s="5" t="str">
        <f>IF(OR($E14640="",$G14640&lt;&gt;"Ativo"),"",IF(COUNTIFS($E$4:$E14640,$E14640,$A$4:$A14640,$A14640,$G$4:$G14640,"Ativo")=1,1,0))</f>
        <v/>
      </c>
      <c r="BC14640" t="str">
        <f>IF(OR($A14640="",$G14640&lt;&gt;"Ativo"),"",IF(COUNTIFS($A$4:$A14640,$A14640,$G$4:$G14640,"Ativo")=1,1,0))</f>
        <v/>
      </c>
    </row>
    <row r="14641" spans="1:55" x14ac:dyDescent="0.3">
      <c r="A14641" s="76"/>
      <c r="B14641" s="104"/>
      <c r="C14641" s="76"/>
      <c r="D14641" s="77"/>
      <c r="E14641" s="12"/>
      <c r="F14641" s="78"/>
      <c r="G14641" s="77"/>
      <c r="H14641" s="79"/>
      <c r="BA14641" s="5" t="str">
        <f t="shared" si="228"/>
        <v/>
      </c>
      <c r="BB14641" s="5" t="str">
        <f>IF(OR($E14641="",$G14641&lt;&gt;"Ativo"),"",IF(COUNTIFS($E$4:$E14641,$E14641,$A$4:$A14641,$A14641,$G$4:$G14641,"Ativo")=1,1,0))</f>
        <v/>
      </c>
      <c r="BC14641" t="str">
        <f>IF(OR($A14641="",$G14641&lt;&gt;"Ativo"),"",IF(COUNTIFS($A$4:$A14641,$A14641,$G$4:$G14641,"Ativo")=1,1,0))</f>
        <v/>
      </c>
    </row>
    <row r="14642" spans="1:55" x14ac:dyDescent="0.3">
      <c r="A14642" s="76"/>
      <c r="B14642" s="104"/>
      <c r="C14642" s="76"/>
      <c r="D14642" s="77"/>
      <c r="E14642" s="12"/>
      <c r="F14642" s="78"/>
      <c r="G14642" s="77"/>
      <c r="H14642" s="79"/>
      <c r="BA14642" s="5" t="str">
        <f t="shared" si="228"/>
        <v/>
      </c>
      <c r="BB14642" s="5" t="str">
        <f>IF(OR($E14642="",$G14642&lt;&gt;"Ativo"),"",IF(COUNTIFS($E$4:$E14642,$E14642,$A$4:$A14642,$A14642,$G$4:$G14642,"Ativo")=1,1,0))</f>
        <v/>
      </c>
      <c r="BC14642" t="str">
        <f>IF(OR($A14642="",$G14642&lt;&gt;"Ativo"),"",IF(COUNTIFS($A$4:$A14642,$A14642,$G$4:$G14642,"Ativo")=1,1,0))</f>
        <v/>
      </c>
    </row>
    <row r="14643" spans="1:55" x14ac:dyDescent="0.3">
      <c r="A14643" s="76"/>
      <c r="B14643" s="104"/>
      <c r="C14643" s="76"/>
      <c r="D14643" s="77"/>
      <c r="E14643" s="12"/>
      <c r="F14643" s="78"/>
      <c r="G14643" s="77"/>
      <c r="H14643" s="79"/>
      <c r="BA14643" s="5" t="str">
        <f t="shared" si="228"/>
        <v/>
      </c>
      <c r="BB14643" s="5" t="str">
        <f>IF(OR($E14643="",$G14643&lt;&gt;"Ativo"),"",IF(COUNTIFS($E$4:$E14643,$E14643,$A$4:$A14643,$A14643,$G$4:$G14643,"Ativo")=1,1,0))</f>
        <v/>
      </c>
      <c r="BC14643" t="str">
        <f>IF(OR($A14643="",$G14643&lt;&gt;"Ativo"),"",IF(COUNTIFS($A$4:$A14643,$A14643,$G$4:$G14643,"Ativo")=1,1,0))</f>
        <v/>
      </c>
    </row>
    <row r="14644" spans="1:55" x14ac:dyDescent="0.3">
      <c r="A14644" s="76"/>
      <c r="B14644" s="104"/>
      <c r="C14644" s="76"/>
      <c r="D14644" s="77"/>
      <c r="E14644" s="12"/>
      <c r="F14644" s="78"/>
      <c r="G14644" s="77"/>
      <c r="H14644" s="79"/>
      <c r="BA14644" s="5" t="str">
        <f t="shared" si="228"/>
        <v/>
      </c>
      <c r="BB14644" s="5" t="str">
        <f>IF(OR($E14644="",$G14644&lt;&gt;"Ativo"),"",IF(COUNTIFS($E$4:$E14644,$E14644,$A$4:$A14644,$A14644,$G$4:$G14644,"Ativo")=1,1,0))</f>
        <v/>
      </c>
      <c r="BC14644" t="str">
        <f>IF(OR($A14644="",$G14644&lt;&gt;"Ativo"),"",IF(COUNTIFS($A$4:$A14644,$A14644,$G$4:$G14644,"Ativo")=1,1,0))</f>
        <v/>
      </c>
    </row>
    <row r="14645" spans="1:55" x14ac:dyDescent="0.3">
      <c r="A14645" s="76"/>
      <c r="B14645" s="104"/>
      <c r="C14645" s="76"/>
      <c r="D14645" s="77"/>
      <c r="E14645" s="12"/>
      <c r="F14645" s="78"/>
      <c r="G14645" s="77"/>
      <c r="H14645" s="79"/>
      <c r="BA14645" s="5" t="str">
        <f t="shared" si="228"/>
        <v/>
      </c>
      <c r="BB14645" s="5" t="str">
        <f>IF(OR($E14645="",$G14645&lt;&gt;"Ativo"),"",IF(COUNTIFS($E$4:$E14645,$E14645,$A$4:$A14645,$A14645,$G$4:$G14645,"Ativo")=1,1,0))</f>
        <v/>
      </c>
      <c r="BC14645" t="str">
        <f>IF(OR($A14645="",$G14645&lt;&gt;"Ativo"),"",IF(COUNTIFS($A$4:$A14645,$A14645,$G$4:$G14645,"Ativo")=1,1,0))</f>
        <v/>
      </c>
    </row>
    <row r="14646" spans="1:55" x14ac:dyDescent="0.3">
      <c r="A14646" s="76"/>
      <c r="B14646" s="104"/>
      <c r="C14646" s="76"/>
      <c r="D14646" s="77"/>
      <c r="E14646" s="12"/>
      <c r="F14646" s="78"/>
      <c r="G14646" s="77"/>
      <c r="H14646" s="79"/>
      <c r="BA14646" s="5" t="str">
        <f t="shared" si="228"/>
        <v/>
      </c>
      <c r="BB14646" s="5" t="str">
        <f>IF(OR($E14646="",$G14646&lt;&gt;"Ativo"),"",IF(COUNTIFS($E$4:$E14646,$E14646,$A$4:$A14646,$A14646,$G$4:$G14646,"Ativo")=1,1,0))</f>
        <v/>
      </c>
      <c r="BC14646" t="str">
        <f>IF(OR($A14646="",$G14646&lt;&gt;"Ativo"),"",IF(COUNTIFS($A$4:$A14646,$A14646,$G$4:$G14646,"Ativo")=1,1,0))</f>
        <v/>
      </c>
    </row>
    <row r="14647" spans="1:55" x14ac:dyDescent="0.3">
      <c r="A14647" s="76"/>
      <c r="B14647" s="104"/>
      <c r="C14647" s="76"/>
      <c r="D14647" s="77"/>
      <c r="E14647" s="12"/>
      <c r="F14647" s="78"/>
      <c r="G14647" s="77"/>
      <c r="H14647" s="79"/>
      <c r="BA14647" s="5" t="str">
        <f t="shared" si="228"/>
        <v/>
      </c>
      <c r="BB14647" s="5" t="str">
        <f>IF(OR($E14647="",$G14647&lt;&gt;"Ativo"),"",IF(COUNTIFS($E$4:$E14647,$E14647,$A$4:$A14647,$A14647,$G$4:$G14647,"Ativo")=1,1,0))</f>
        <v/>
      </c>
      <c r="BC14647" t="str">
        <f>IF(OR($A14647="",$G14647&lt;&gt;"Ativo"),"",IF(COUNTIFS($A$4:$A14647,$A14647,$G$4:$G14647,"Ativo")=1,1,0))</f>
        <v/>
      </c>
    </row>
    <row r="14648" spans="1:55" x14ac:dyDescent="0.3">
      <c r="A14648" s="76"/>
      <c r="B14648" s="104"/>
      <c r="C14648" s="76"/>
      <c r="D14648" s="77"/>
      <c r="E14648" s="12"/>
      <c r="F14648" s="78"/>
      <c r="G14648" s="77"/>
      <c r="H14648" s="79"/>
      <c r="BA14648" s="5" t="str">
        <f t="shared" si="228"/>
        <v/>
      </c>
      <c r="BB14648" s="5" t="str">
        <f>IF(OR($E14648="",$G14648&lt;&gt;"Ativo"),"",IF(COUNTIFS($E$4:$E14648,$E14648,$A$4:$A14648,$A14648,$G$4:$G14648,"Ativo")=1,1,0))</f>
        <v/>
      </c>
      <c r="BC14648" t="str">
        <f>IF(OR($A14648="",$G14648&lt;&gt;"Ativo"),"",IF(COUNTIFS($A$4:$A14648,$A14648,$G$4:$G14648,"Ativo")=1,1,0))</f>
        <v/>
      </c>
    </row>
    <row r="14649" spans="1:55" x14ac:dyDescent="0.3">
      <c r="A14649" s="76"/>
      <c r="B14649" s="104"/>
      <c r="C14649" s="76"/>
      <c r="D14649" s="77"/>
      <c r="E14649" s="12"/>
      <c r="F14649" s="78"/>
      <c r="G14649" s="77"/>
      <c r="H14649" s="79"/>
      <c r="BA14649" s="5" t="str">
        <f t="shared" si="228"/>
        <v/>
      </c>
      <c r="BB14649" s="5" t="str">
        <f>IF(OR($E14649="",$G14649&lt;&gt;"Ativo"),"",IF(COUNTIFS($E$4:$E14649,$E14649,$A$4:$A14649,$A14649,$G$4:$G14649,"Ativo")=1,1,0))</f>
        <v/>
      </c>
      <c r="BC14649" t="str">
        <f>IF(OR($A14649="",$G14649&lt;&gt;"Ativo"),"",IF(COUNTIFS($A$4:$A14649,$A14649,$G$4:$G14649,"Ativo")=1,1,0))</f>
        <v/>
      </c>
    </row>
    <row r="14650" spans="1:55" x14ac:dyDescent="0.3">
      <c r="A14650" s="76"/>
      <c r="B14650" s="104"/>
      <c r="C14650" s="76"/>
      <c r="D14650" s="77"/>
      <c r="E14650" s="12"/>
      <c r="F14650" s="78"/>
      <c r="G14650" s="77"/>
      <c r="H14650" s="79"/>
      <c r="BA14650" s="5" t="str">
        <f t="shared" si="228"/>
        <v/>
      </c>
      <c r="BB14650" s="5" t="str">
        <f>IF(OR($E14650="",$G14650&lt;&gt;"Ativo"),"",IF(COUNTIFS($E$4:$E14650,$E14650,$A$4:$A14650,$A14650,$G$4:$G14650,"Ativo")=1,1,0))</f>
        <v/>
      </c>
      <c r="BC14650" t="str">
        <f>IF(OR($A14650="",$G14650&lt;&gt;"Ativo"),"",IF(COUNTIFS($A$4:$A14650,$A14650,$G$4:$G14650,"Ativo")=1,1,0))</f>
        <v/>
      </c>
    </row>
    <row r="14651" spans="1:55" x14ac:dyDescent="0.3">
      <c r="A14651" s="76"/>
      <c r="B14651" s="104"/>
      <c r="C14651" s="76"/>
      <c r="D14651" s="77"/>
      <c r="E14651" s="12"/>
      <c r="F14651" s="78"/>
      <c r="G14651" s="77"/>
      <c r="H14651" s="79"/>
      <c r="BA14651" s="5" t="str">
        <f t="shared" si="228"/>
        <v/>
      </c>
      <c r="BB14651" s="5" t="str">
        <f>IF(OR($E14651="",$G14651&lt;&gt;"Ativo"),"",IF(COUNTIFS($E$4:$E14651,$E14651,$A$4:$A14651,$A14651,$G$4:$G14651,"Ativo")=1,1,0))</f>
        <v/>
      </c>
      <c r="BC14651" t="str">
        <f>IF(OR($A14651="",$G14651&lt;&gt;"Ativo"),"",IF(COUNTIFS($A$4:$A14651,$A14651,$G$4:$G14651,"Ativo")=1,1,0))</f>
        <v/>
      </c>
    </row>
    <row r="14652" spans="1:55" x14ac:dyDescent="0.3">
      <c r="A14652" s="76"/>
      <c r="B14652" s="104"/>
      <c r="C14652" s="76"/>
      <c r="D14652" s="77"/>
      <c r="E14652" s="12"/>
      <c r="F14652" s="78"/>
      <c r="G14652" s="77"/>
      <c r="H14652" s="79"/>
      <c r="BA14652" s="5" t="str">
        <f t="shared" si="228"/>
        <v/>
      </c>
      <c r="BB14652" s="5" t="str">
        <f>IF(OR($E14652="",$G14652&lt;&gt;"Ativo"),"",IF(COUNTIFS($E$4:$E14652,$E14652,$A$4:$A14652,$A14652,$G$4:$G14652,"Ativo")=1,1,0))</f>
        <v/>
      </c>
      <c r="BC14652" t="str">
        <f>IF(OR($A14652="",$G14652&lt;&gt;"Ativo"),"",IF(COUNTIFS($A$4:$A14652,$A14652,$G$4:$G14652,"Ativo")=1,1,0))</f>
        <v/>
      </c>
    </row>
    <row r="14653" spans="1:55" x14ac:dyDescent="0.3">
      <c r="A14653" s="76"/>
      <c r="B14653" s="104"/>
      <c r="C14653" s="76"/>
      <c r="D14653" s="77"/>
      <c r="E14653" s="12"/>
      <c r="F14653" s="78"/>
      <c r="G14653" s="77"/>
      <c r="H14653" s="79"/>
      <c r="BA14653" s="5" t="str">
        <f t="shared" si="228"/>
        <v/>
      </c>
      <c r="BB14653" s="5" t="str">
        <f>IF(OR($E14653="",$G14653&lt;&gt;"Ativo"),"",IF(COUNTIFS($E$4:$E14653,$E14653,$A$4:$A14653,$A14653,$G$4:$G14653,"Ativo")=1,1,0))</f>
        <v/>
      </c>
      <c r="BC14653" t="str">
        <f>IF(OR($A14653="",$G14653&lt;&gt;"Ativo"),"",IF(COUNTIFS($A$4:$A14653,$A14653,$G$4:$G14653,"Ativo")=1,1,0))</f>
        <v/>
      </c>
    </row>
    <row r="14654" spans="1:55" x14ac:dyDescent="0.3">
      <c r="A14654" s="76"/>
      <c r="B14654" s="104"/>
      <c r="C14654" s="76"/>
      <c r="D14654" s="77"/>
      <c r="E14654" s="12"/>
      <c r="F14654" s="78"/>
      <c r="G14654" s="77"/>
      <c r="H14654" s="79"/>
      <c r="BA14654" s="5" t="str">
        <f t="shared" si="228"/>
        <v/>
      </c>
      <c r="BB14654" s="5" t="str">
        <f>IF(OR($E14654="",$G14654&lt;&gt;"Ativo"),"",IF(COUNTIFS($E$4:$E14654,$E14654,$A$4:$A14654,$A14654,$G$4:$G14654,"Ativo")=1,1,0))</f>
        <v/>
      </c>
      <c r="BC14654" t="str">
        <f>IF(OR($A14654="",$G14654&lt;&gt;"Ativo"),"",IF(COUNTIFS($A$4:$A14654,$A14654,$G$4:$G14654,"Ativo")=1,1,0))</f>
        <v/>
      </c>
    </row>
    <row r="14655" spans="1:55" x14ac:dyDescent="0.3">
      <c r="A14655" s="76"/>
      <c r="B14655" s="104"/>
      <c r="C14655" s="76"/>
      <c r="D14655" s="77"/>
      <c r="E14655" s="12"/>
      <c r="F14655" s="78"/>
      <c r="G14655" s="77"/>
      <c r="H14655" s="79"/>
      <c r="BA14655" s="5" t="str">
        <f t="shared" si="228"/>
        <v/>
      </c>
      <c r="BB14655" s="5" t="str">
        <f>IF(OR($E14655="",$G14655&lt;&gt;"Ativo"),"",IF(COUNTIFS($E$4:$E14655,$E14655,$A$4:$A14655,$A14655,$G$4:$G14655,"Ativo")=1,1,0))</f>
        <v/>
      </c>
      <c r="BC14655" t="str">
        <f>IF(OR($A14655="",$G14655&lt;&gt;"Ativo"),"",IF(COUNTIFS($A$4:$A14655,$A14655,$G$4:$G14655,"Ativo")=1,1,0))</f>
        <v/>
      </c>
    </row>
    <row r="14656" spans="1:55" x14ac:dyDescent="0.3">
      <c r="A14656" s="76"/>
      <c r="B14656" s="104"/>
      <c r="C14656" s="76"/>
      <c r="D14656" s="77"/>
      <c r="E14656" s="12"/>
      <c r="F14656" s="78"/>
      <c r="G14656" s="77"/>
      <c r="H14656" s="79"/>
      <c r="BA14656" s="5" t="str">
        <f t="shared" si="228"/>
        <v/>
      </c>
      <c r="BB14656" s="5" t="str">
        <f>IF(OR($E14656="",$G14656&lt;&gt;"Ativo"),"",IF(COUNTIFS($E$4:$E14656,$E14656,$A$4:$A14656,$A14656,$G$4:$G14656,"Ativo")=1,1,0))</f>
        <v/>
      </c>
      <c r="BC14656" t="str">
        <f>IF(OR($A14656="",$G14656&lt;&gt;"Ativo"),"",IF(COUNTIFS($A$4:$A14656,$A14656,$G$4:$G14656,"Ativo")=1,1,0))</f>
        <v/>
      </c>
    </row>
    <row r="14657" spans="1:55" x14ac:dyDescent="0.3">
      <c r="A14657" s="76"/>
      <c r="B14657" s="104"/>
      <c r="C14657" s="76"/>
      <c r="D14657" s="77"/>
      <c r="E14657" s="12"/>
      <c r="F14657" s="78"/>
      <c r="G14657" s="77"/>
      <c r="H14657" s="79"/>
      <c r="BA14657" s="5" t="str">
        <f t="shared" si="228"/>
        <v/>
      </c>
      <c r="BB14657" s="5" t="str">
        <f>IF(OR($E14657="",$G14657&lt;&gt;"Ativo"),"",IF(COUNTIFS($E$4:$E14657,$E14657,$A$4:$A14657,$A14657,$G$4:$G14657,"Ativo")=1,1,0))</f>
        <v/>
      </c>
      <c r="BC14657" t="str">
        <f>IF(OR($A14657="",$G14657&lt;&gt;"Ativo"),"",IF(COUNTIFS($A$4:$A14657,$A14657,$G$4:$G14657,"Ativo")=1,1,0))</f>
        <v/>
      </c>
    </row>
    <row r="14658" spans="1:55" x14ac:dyDescent="0.3">
      <c r="A14658" s="76"/>
      <c r="B14658" s="104"/>
      <c r="C14658" s="76"/>
      <c r="D14658" s="77"/>
      <c r="E14658" s="12"/>
      <c r="F14658" s="78"/>
      <c r="G14658" s="77"/>
      <c r="H14658" s="79"/>
      <c r="BA14658" s="5" t="str">
        <f t="shared" si="228"/>
        <v/>
      </c>
      <c r="BB14658" s="5" t="str">
        <f>IF(OR($E14658="",$G14658&lt;&gt;"Ativo"),"",IF(COUNTIFS($E$4:$E14658,$E14658,$A$4:$A14658,$A14658,$G$4:$G14658,"Ativo")=1,1,0))</f>
        <v/>
      </c>
      <c r="BC14658" t="str">
        <f>IF(OR($A14658="",$G14658&lt;&gt;"Ativo"),"",IF(COUNTIFS($A$4:$A14658,$A14658,$G$4:$G14658,"Ativo")=1,1,0))</f>
        <v/>
      </c>
    </row>
    <row r="14659" spans="1:55" x14ac:dyDescent="0.3">
      <c r="A14659" s="76"/>
      <c r="B14659" s="104"/>
      <c r="C14659" s="76"/>
      <c r="D14659" s="77"/>
      <c r="E14659" s="12"/>
      <c r="F14659" s="78"/>
      <c r="G14659" s="77"/>
      <c r="H14659" s="79"/>
      <c r="BA14659" s="5" t="str">
        <f t="shared" si="228"/>
        <v/>
      </c>
      <c r="BB14659" s="5" t="str">
        <f>IF(OR($E14659="",$G14659&lt;&gt;"Ativo"),"",IF(COUNTIFS($E$4:$E14659,$E14659,$A$4:$A14659,$A14659,$G$4:$G14659,"Ativo")=1,1,0))</f>
        <v/>
      </c>
      <c r="BC14659" t="str">
        <f>IF(OR($A14659="",$G14659&lt;&gt;"Ativo"),"",IF(COUNTIFS($A$4:$A14659,$A14659,$G$4:$G14659,"Ativo")=1,1,0))</f>
        <v/>
      </c>
    </row>
    <row r="14660" spans="1:55" x14ac:dyDescent="0.3">
      <c r="A14660" s="76"/>
      <c r="B14660" s="104"/>
      <c r="C14660" s="76"/>
      <c r="D14660" s="77"/>
      <c r="E14660" s="12"/>
      <c r="F14660" s="78"/>
      <c r="G14660" s="77"/>
      <c r="H14660" s="79"/>
      <c r="BA14660" s="5" t="str">
        <f t="shared" ref="BA14660:BA14723" si="229">IF($D14660="","",MID($D14660,4,LEN($D14660)-5))</f>
        <v/>
      </c>
      <c r="BB14660" s="5" t="str">
        <f>IF(OR($E14660="",$G14660&lt;&gt;"Ativo"),"",IF(COUNTIFS($E$4:$E14660,$E14660,$A$4:$A14660,$A14660,$G$4:$G14660,"Ativo")=1,1,0))</f>
        <v/>
      </c>
      <c r="BC14660" t="str">
        <f>IF(OR($A14660="",$G14660&lt;&gt;"Ativo"),"",IF(COUNTIFS($A$4:$A14660,$A14660,$G$4:$G14660,"Ativo")=1,1,0))</f>
        <v/>
      </c>
    </row>
    <row r="14661" spans="1:55" x14ac:dyDescent="0.3">
      <c r="A14661" s="76"/>
      <c r="B14661" s="104"/>
      <c r="C14661" s="76"/>
      <c r="D14661" s="77"/>
      <c r="E14661" s="12"/>
      <c r="F14661" s="78"/>
      <c r="G14661" s="77"/>
      <c r="H14661" s="79"/>
      <c r="BA14661" s="5" t="str">
        <f t="shared" si="229"/>
        <v/>
      </c>
      <c r="BB14661" s="5" t="str">
        <f>IF(OR($E14661="",$G14661&lt;&gt;"Ativo"),"",IF(COUNTIFS($E$4:$E14661,$E14661,$A$4:$A14661,$A14661,$G$4:$G14661,"Ativo")=1,1,0))</f>
        <v/>
      </c>
      <c r="BC14661" t="str">
        <f>IF(OR($A14661="",$G14661&lt;&gt;"Ativo"),"",IF(COUNTIFS($A$4:$A14661,$A14661,$G$4:$G14661,"Ativo")=1,1,0))</f>
        <v/>
      </c>
    </row>
    <row r="14662" spans="1:55" x14ac:dyDescent="0.3">
      <c r="A14662" s="76"/>
      <c r="B14662" s="104"/>
      <c r="C14662" s="76"/>
      <c r="D14662" s="77"/>
      <c r="E14662" s="12"/>
      <c r="F14662" s="78"/>
      <c r="G14662" s="77"/>
      <c r="H14662" s="79"/>
      <c r="BA14662" s="5" t="str">
        <f t="shared" si="229"/>
        <v/>
      </c>
      <c r="BB14662" s="5" t="str">
        <f>IF(OR($E14662="",$G14662&lt;&gt;"Ativo"),"",IF(COUNTIFS($E$4:$E14662,$E14662,$A$4:$A14662,$A14662,$G$4:$G14662,"Ativo")=1,1,0))</f>
        <v/>
      </c>
      <c r="BC14662" t="str">
        <f>IF(OR($A14662="",$G14662&lt;&gt;"Ativo"),"",IF(COUNTIFS($A$4:$A14662,$A14662,$G$4:$G14662,"Ativo")=1,1,0))</f>
        <v/>
      </c>
    </row>
    <row r="14663" spans="1:55" x14ac:dyDescent="0.3">
      <c r="A14663" s="76"/>
      <c r="B14663" s="104"/>
      <c r="C14663" s="76"/>
      <c r="D14663" s="77"/>
      <c r="E14663" s="12"/>
      <c r="F14663" s="78"/>
      <c r="G14663" s="77"/>
      <c r="H14663" s="79"/>
      <c r="BA14663" s="5" t="str">
        <f t="shared" si="229"/>
        <v/>
      </c>
      <c r="BB14663" s="5" t="str">
        <f>IF(OR($E14663="",$G14663&lt;&gt;"Ativo"),"",IF(COUNTIFS($E$4:$E14663,$E14663,$A$4:$A14663,$A14663,$G$4:$G14663,"Ativo")=1,1,0))</f>
        <v/>
      </c>
      <c r="BC14663" t="str">
        <f>IF(OR($A14663="",$G14663&lt;&gt;"Ativo"),"",IF(COUNTIFS($A$4:$A14663,$A14663,$G$4:$G14663,"Ativo")=1,1,0))</f>
        <v/>
      </c>
    </row>
    <row r="14664" spans="1:55" x14ac:dyDescent="0.3">
      <c r="A14664" s="76"/>
      <c r="B14664" s="104"/>
      <c r="C14664" s="76"/>
      <c r="D14664" s="77"/>
      <c r="E14664" s="12"/>
      <c r="F14664" s="78"/>
      <c r="G14664" s="77"/>
      <c r="H14664" s="79"/>
      <c r="BA14664" s="5" t="str">
        <f t="shared" si="229"/>
        <v/>
      </c>
      <c r="BB14664" s="5" t="str">
        <f>IF(OR($E14664="",$G14664&lt;&gt;"Ativo"),"",IF(COUNTIFS($E$4:$E14664,$E14664,$A$4:$A14664,$A14664,$G$4:$G14664,"Ativo")=1,1,0))</f>
        <v/>
      </c>
      <c r="BC14664" t="str">
        <f>IF(OR($A14664="",$G14664&lt;&gt;"Ativo"),"",IF(COUNTIFS($A$4:$A14664,$A14664,$G$4:$G14664,"Ativo")=1,1,0))</f>
        <v/>
      </c>
    </row>
    <row r="14665" spans="1:55" x14ac:dyDescent="0.3">
      <c r="A14665" s="76"/>
      <c r="B14665" s="104"/>
      <c r="C14665" s="76"/>
      <c r="D14665" s="77"/>
      <c r="E14665" s="12"/>
      <c r="F14665" s="78"/>
      <c r="G14665" s="77"/>
      <c r="H14665" s="79"/>
      <c r="BA14665" s="5" t="str">
        <f t="shared" si="229"/>
        <v/>
      </c>
      <c r="BB14665" s="5" t="str">
        <f>IF(OR($E14665="",$G14665&lt;&gt;"Ativo"),"",IF(COUNTIFS($E$4:$E14665,$E14665,$A$4:$A14665,$A14665,$G$4:$G14665,"Ativo")=1,1,0))</f>
        <v/>
      </c>
      <c r="BC14665" t="str">
        <f>IF(OR($A14665="",$G14665&lt;&gt;"Ativo"),"",IF(COUNTIFS($A$4:$A14665,$A14665,$G$4:$G14665,"Ativo")=1,1,0))</f>
        <v/>
      </c>
    </row>
    <row r="14666" spans="1:55" x14ac:dyDescent="0.3">
      <c r="A14666" s="76"/>
      <c r="B14666" s="104"/>
      <c r="C14666" s="76"/>
      <c r="D14666" s="77"/>
      <c r="E14666" s="12"/>
      <c r="F14666" s="78"/>
      <c r="G14666" s="77"/>
      <c r="H14666" s="79"/>
      <c r="BA14666" s="5" t="str">
        <f t="shared" si="229"/>
        <v/>
      </c>
      <c r="BB14666" s="5" t="str">
        <f>IF(OR($E14666="",$G14666&lt;&gt;"Ativo"),"",IF(COUNTIFS($E$4:$E14666,$E14666,$A$4:$A14666,$A14666,$G$4:$G14666,"Ativo")=1,1,0))</f>
        <v/>
      </c>
      <c r="BC14666" t="str">
        <f>IF(OR($A14666="",$G14666&lt;&gt;"Ativo"),"",IF(COUNTIFS($A$4:$A14666,$A14666,$G$4:$G14666,"Ativo")=1,1,0))</f>
        <v/>
      </c>
    </row>
    <row r="14667" spans="1:55" x14ac:dyDescent="0.3">
      <c r="A14667" s="76"/>
      <c r="B14667" s="104"/>
      <c r="C14667" s="76"/>
      <c r="D14667" s="77"/>
      <c r="E14667" s="12"/>
      <c r="F14667" s="78"/>
      <c r="G14667" s="77"/>
      <c r="H14667" s="79"/>
      <c r="BA14667" s="5" t="str">
        <f t="shared" si="229"/>
        <v/>
      </c>
      <c r="BB14667" s="5" t="str">
        <f>IF(OR($E14667="",$G14667&lt;&gt;"Ativo"),"",IF(COUNTIFS($E$4:$E14667,$E14667,$A$4:$A14667,$A14667,$G$4:$G14667,"Ativo")=1,1,0))</f>
        <v/>
      </c>
      <c r="BC14667" t="str">
        <f>IF(OR($A14667="",$G14667&lt;&gt;"Ativo"),"",IF(COUNTIFS($A$4:$A14667,$A14667,$G$4:$G14667,"Ativo")=1,1,0))</f>
        <v/>
      </c>
    </row>
    <row r="14668" spans="1:55" x14ac:dyDescent="0.3">
      <c r="A14668" s="76"/>
      <c r="B14668" s="104"/>
      <c r="C14668" s="76"/>
      <c r="D14668" s="77"/>
      <c r="E14668" s="12"/>
      <c r="F14668" s="78"/>
      <c r="G14668" s="77"/>
      <c r="H14668" s="79"/>
      <c r="BA14668" s="5" t="str">
        <f t="shared" si="229"/>
        <v/>
      </c>
      <c r="BB14668" s="5" t="str">
        <f>IF(OR($E14668="",$G14668&lt;&gt;"Ativo"),"",IF(COUNTIFS($E$4:$E14668,$E14668,$A$4:$A14668,$A14668,$G$4:$G14668,"Ativo")=1,1,0))</f>
        <v/>
      </c>
      <c r="BC14668" t="str">
        <f>IF(OR($A14668="",$G14668&lt;&gt;"Ativo"),"",IF(COUNTIFS($A$4:$A14668,$A14668,$G$4:$G14668,"Ativo")=1,1,0))</f>
        <v/>
      </c>
    </row>
    <row r="14669" spans="1:55" x14ac:dyDescent="0.3">
      <c r="A14669" s="76"/>
      <c r="B14669" s="104"/>
      <c r="C14669" s="76"/>
      <c r="D14669" s="77"/>
      <c r="E14669" s="12"/>
      <c r="F14669" s="78"/>
      <c r="G14669" s="77"/>
      <c r="H14669" s="79"/>
      <c r="BA14669" s="5" t="str">
        <f t="shared" si="229"/>
        <v/>
      </c>
      <c r="BB14669" s="5" t="str">
        <f>IF(OR($E14669="",$G14669&lt;&gt;"Ativo"),"",IF(COUNTIFS($E$4:$E14669,$E14669,$A$4:$A14669,$A14669,$G$4:$G14669,"Ativo")=1,1,0))</f>
        <v/>
      </c>
      <c r="BC14669" t="str">
        <f>IF(OR($A14669="",$G14669&lt;&gt;"Ativo"),"",IF(COUNTIFS($A$4:$A14669,$A14669,$G$4:$G14669,"Ativo")=1,1,0))</f>
        <v/>
      </c>
    </row>
    <row r="14670" spans="1:55" x14ac:dyDescent="0.3">
      <c r="A14670" s="76"/>
      <c r="B14670" s="104"/>
      <c r="C14670" s="76"/>
      <c r="D14670" s="77"/>
      <c r="E14670" s="12"/>
      <c r="F14670" s="78"/>
      <c r="G14670" s="77"/>
      <c r="H14670" s="79"/>
      <c r="BA14670" s="5" t="str">
        <f t="shared" si="229"/>
        <v/>
      </c>
      <c r="BB14670" s="5" t="str">
        <f>IF(OR($E14670="",$G14670&lt;&gt;"Ativo"),"",IF(COUNTIFS($E$4:$E14670,$E14670,$A$4:$A14670,$A14670,$G$4:$G14670,"Ativo")=1,1,0))</f>
        <v/>
      </c>
      <c r="BC14670" t="str">
        <f>IF(OR($A14670="",$G14670&lt;&gt;"Ativo"),"",IF(COUNTIFS($A$4:$A14670,$A14670,$G$4:$G14670,"Ativo")=1,1,0))</f>
        <v/>
      </c>
    </row>
    <row r="14671" spans="1:55" x14ac:dyDescent="0.3">
      <c r="A14671" s="76"/>
      <c r="B14671" s="104"/>
      <c r="C14671" s="76"/>
      <c r="D14671" s="77"/>
      <c r="E14671" s="12"/>
      <c r="F14671" s="78"/>
      <c r="G14671" s="77"/>
      <c r="H14671" s="79"/>
      <c r="BA14671" s="5" t="str">
        <f t="shared" si="229"/>
        <v/>
      </c>
      <c r="BB14671" s="5" t="str">
        <f>IF(OR($E14671="",$G14671&lt;&gt;"Ativo"),"",IF(COUNTIFS($E$4:$E14671,$E14671,$A$4:$A14671,$A14671,$G$4:$G14671,"Ativo")=1,1,0))</f>
        <v/>
      </c>
      <c r="BC14671" t="str">
        <f>IF(OR($A14671="",$G14671&lt;&gt;"Ativo"),"",IF(COUNTIFS($A$4:$A14671,$A14671,$G$4:$G14671,"Ativo")=1,1,0))</f>
        <v/>
      </c>
    </row>
    <row r="14672" spans="1:55" x14ac:dyDescent="0.3">
      <c r="A14672" s="76"/>
      <c r="B14672" s="104"/>
      <c r="C14672" s="76"/>
      <c r="D14672" s="77"/>
      <c r="E14672" s="12"/>
      <c r="F14672" s="78"/>
      <c r="G14672" s="77"/>
      <c r="H14672" s="79"/>
      <c r="BA14672" s="5" t="str">
        <f t="shared" si="229"/>
        <v/>
      </c>
      <c r="BB14672" s="5" t="str">
        <f>IF(OR($E14672="",$G14672&lt;&gt;"Ativo"),"",IF(COUNTIFS($E$4:$E14672,$E14672,$A$4:$A14672,$A14672,$G$4:$G14672,"Ativo")=1,1,0))</f>
        <v/>
      </c>
      <c r="BC14672" t="str">
        <f>IF(OR($A14672="",$G14672&lt;&gt;"Ativo"),"",IF(COUNTIFS($A$4:$A14672,$A14672,$G$4:$G14672,"Ativo")=1,1,0))</f>
        <v/>
      </c>
    </row>
    <row r="14673" spans="1:55" x14ac:dyDescent="0.3">
      <c r="A14673" s="76"/>
      <c r="B14673" s="104"/>
      <c r="C14673" s="76"/>
      <c r="D14673" s="77"/>
      <c r="E14673" s="12"/>
      <c r="F14673" s="78"/>
      <c r="G14673" s="77"/>
      <c r="H14673" s="79"/>
      <c r="BA14673" s="5" t="str">
        <f t="shared" si="229"/>
        <v/>
      </c>
      <c r="BB14673" s="5" t="str">
        <f>IF(OR($E14673="",$G14673&lt;&gt;"Ativo"),"",IF(COUNTIFS($E$4:$E14673,$E14673,$A$4:$A14673,$A14673,$G$4:$G14673,"Ativo")=1,1,0))</f>
        <v/>
      </c>
      <c r="BC14673" t="str">
        <f>IF(OR($A14673="",$G14673&lt;&gt;"Ativo"),"",IF(COUNTIFS($A$4:$A14673,$A14673,$G$4:$G14673,"Ativo")=1,1,0))</f>
        <v/>
      </c>
    </row>
    <row r="14674" spans="1:55" x14ac:dyDescent="0.3">
      <c r="A14674" s="76"/>
      <c r="B14674" s="104"/>
      <c r="C14674" s="76"/>
      <c r="D14674" s="77"/>
      <c r="E14674" s="12"/>
      <c r="F14674" s="78"/>
      <c r="G14674" s="77"/>
      <c r="H14674" s="79"/>
      <c r="BA14674" s="5" t="str">
        <f t="shared" si="229"/>
        <v/>
      </c>
      <c r="BB14674" s="5" t="str">
        <f>IF(OR($E14674="",$G14674&lt;&gt;"Ativo"),"",IF(COUNTIFS($E$4:$E14674,$E14674,$A$4:$A14674,$A14674,$G$4:$G14674,"Ativo")=1,1,0))</f>
        <v/>
      </c>
      <c r="BC14674" t="str">
        <f>IF(OR($A14674="",$G14674&lt;&gt;"Ativo"),"",IF(COUNTIFS($A$4:$A14674,$A14674,$G$4:$G14674,"Ativo")=1,1,0))</f>
        <v/>
      </c>
    </row>
    <row r="14675" spans="1:55" x14ac:dyDescent="0.3">
      <c r="A14675" s="76"/>
      <c r="B14675" s="104"/>
      <c r="C14675" s="76"/>
      <c r="D14675" s="77"/>
      <c r="E14675" s="12"/>
      <c r="F14675" s="78"/>
      <c r="G14675" s="77"/>
      <c r="H14675" s="79"/>
      <c r="BA14675" s="5" t="str">
        <f t="shared" si="229"/>
        <v/>
      </c>
      <c r="BB14675" s="5" t="str">
        <f>IF(OR($E14675="",$G14675&lt;&gt;"Ativo"),"",IF(COUNTIFS($E$4:$E14675,$E14675,$A$4:$A14675,$A14675,$G$4:$G14675,"Ativo")=1,1,0))</f>
        <v/>
      </c>
      <c r="BC14675" t="str">
        <f>IF(OR($A14675="",$G14675&lt;&gt;"Ativo"),"",IF(COUNTIFS($A$4:$A14675,$A14675,$G$4:$G14675,"Ativo")=1,1,0))</f>
        <v/>
      </c>
    </row>
    <row r="14676" spans="1:55" x14ac:dyDescent="0.3">
      <c r="A14676" s="76"/>
      <c r="B14676" s="104"/>
      <c r="C14676" s="76"/>
      <c r="D14676" s="77"/>
      <c r="E14676" s="12"/>
      <c r="F14676" s="78"/>
      <c r="G14676" s="77"/>
      <c r="H14676" s="79"/>
      <c r="BA14676" s="5" t="str">
        <f t="shared" si="229"/>
        <v/>
      </c>
      <c r="BB14676" s="5" t="str">
        <f>IF(OR($E14676="",$G14676&lt;&gt;"Ativo"),"",IF(COUNTIFS($E$4:$E14676,$E14676,$A$4:$A14676,$A14676,$G$4:$G14676,"Ativo")=1,1,0))</f>
        <v/>
      </c>
      <c r="BC14676" t="str">
        <f>IF(OR($A14676="",$G14676&lt;&gt;"Ativo"),"",IF(COUNTIFS($A$4:$A14676,$A14676,$G$4:$G14676,"Ativo")=1,1,0))</f>
        <v/>
      </c>
    </row>
    <row r="14677" spans="1:55" x14ac:dyDescent="0.3">
      <c r="A14677" s="76"/>
      <c r="B14677" s="104"/>
      <c r="C14677" s="76"/>
      <c r="D14677" s="77"/>
      <c r="E14677" s="12"/>
      <c r="F14677" s="78"/>
      <c r="G14677" s="77"/>
      <c r="H14677" s="79"/>
      <c r="BA14677" s="5" t="str">
        <f t="shared" si="229"/>
        <v/>
      </c>
      <c r="BB14677" s="5" t="str">
        <f>IF(OR($E14677="",$G14677&lt;&gt;"Ativo"),"",IF(COUNTIFS($E$4:$E14677,$E14677,$A$4:$A14677,$A14677,$G$4:$G14677,"Ativo")=1,1,0))</f>
        <v/>
      </c>
      <c r="BC14677" t="str">
        <f>IF(OR($A14677="",$G14677&lt;&gt;"Ativo"),"",IF(COUNTIFS($A$4:$A14677,$A14677,$G$4:$G14677,"Ativo")=1,1,0))</f>
        <v/>
      </c>
    </row>
    <row r="14678" spans="1:55" x14ac:dyDescent="0.3">
      <c r="A14678" s="76"/>
      <c r="B14678" s="104"/>
      <c r="C14678" s="76"/>
      <c r="D14678" s="77"/>
      <c r="E14678" s="12"/>
      <c r="F14678" s="78"/>
      <c r="G14678" s="77"/>
      <c r="H14678" s="79"/>
      <c r="BA14678" s="5" t="str">
        <f t="shared" si="229"/>
        <v/>
      </c>
      <c r="BB14678" s="5" t="str">
        <f>IF(OR($E14678="",$G14678&lt;&gt;"Ativo"),"",IF(COUNTIFS($E$4:$E14678,$E14678,$A$4:$A14678,$A14678,$G$4:$G14678,"Ativo")=1,1,0))</f>
        <v/>
      </c>
      <c r="BC14678" t="str">
        <f>IF(OR($A14678="",$G14678&lt;&gt;"Ativo"),"",IF(COUNTIFS($A$4:$A14678,$A14678,$G$4:$G14678,"Ativo")=1,1,0))</f>
        <v/>
      </c>
    </row>
    <row r="14679" spans="1:55" x14ac:dyDescent="0.3">
      <c r="A14679" s="76"/>
      <c r="B14679" s="104"/>
      <c r="C14679" s="76"/>
      <c r="D14679" s="77"/>
      <c r="E14679" s="12"/>
      <c r="F14679" s="78"/>
      <c r="G14679" s="77"/>
      <c r="H14679" s="79"/>
      <c r="BA14679" s="5" t="str">
        <f t="shared" si="229"/>
        <v/>
      </c>
      <c r="BB14679" s="5" t="str">
        <f>IF(OR($E14679="",$G14679&lt;&gt;"Ativo"),"",IF(COUNTIFS($E$4:$E14679,$E14679,$A$4:$A14679,$A14679,$G$4:$G14679,"Ativo")=1,1,0))</f>
        <v/>
      </c>
      <c r="BC14679" t="str">
        <f>IF(OR($A14679="",$G14679&lt;&gt;"Ativo"),"",IF(COUNTIFS($A$4:$A14679,$A14679,$G$4:$G14679,"Ativo")=1,1,0))</f>
        <v/>
      </c>
    </row>
    <row r="14680" spans="1:55" x14ac:dyDescent="0.3">
      <c r="A14680" s="76"/>
      <c r="B14680" s="104"/>
      <c r="C14680" s="76"/>
      <c r="D14680" s="77"/>
      <c r="E14680" s="12"/>
      <c r="F14680" s="78"/>
      <c r="G14680" s="77"/>
      <c r="H14680" s="79"/>
      <c r="BA14680" s="5" t="str">
        <f t="shared" si="229"/>
        <v/>
      </c>
      <c r="BB14680" s="5" t="str">
        <f>IF(OR($E14680="",$G14680&lt;&gt;"Ativo"),"",IF(COUNTIFS($E$4:$E14680,$E14680,$A$4:$A14680,$A14680,$G$4:$G14680,"Ativo")=1,1,0))</f>
        <v/>
      </c>
      <c r="BC14680" t="str">
        <f>IF(OR($A14680="",$G14680&lt;&gt;"Ativo"),"",IF(COUNTIFS($A$4:$A14680,$A14680,$G$4:$G14680,"Ativo")=1,1,0))</f>
        <v/>
      </c>
    </row>
    <row r="14681" spans="1:55" x14ac:dyDescent="0.3">
      <c r="A14681" s="76"/>
      <c r="B14681" s="104"/>
      <c r="C14681" s="76"/>
      <c r="D14681" s="77"/>
      <c r="E14681" s="12"/>
      <c r="F14681" s="78"/>
      <c r="G14681" s="77"/>
      <c r="H14681" s="79"/>
      <c r="BA14681" s="5" t="str">
        <f t="shared" si="229"/>
        <v/>
      </c>
      <c r="BB14681" s="5" t="str">
        <f>IF(OR($E14681="",$G14681&lt;&gt;"Ativo"),"",IF(COUNTIFS($E$4:$E14681,$E14681,$A$4:$A14681,$A14681,$G$4:$G14681,"Ativo")=1,1,0))</f>
        <v/>
      </c>
      <c r="BC14681" t="str">
        <f>IF(OR($A14681="",$G14681&lt;&gt;"Ativo"),"",IF(COUNTIFS($A$4:$A14681,$A14681,$G$4:$G14681,"Ativo")=1,1,0))</f>
        <v/>
      </c>
    </row>
    <row r="14682" spans="1:55" x14ac:dyDescent="0.3">
      <c r="A14682" s="76"/>
      <c r="B14682" s="104"/>
      <c r="C14682" s="76"/>
      <c r="D14682" s="77"/>
      <c r="E14682" s="12"/>
      <c r="F14682" s="78"/>
      <c r="G14682" s="77"/>
      <c r="H14682" s="79"/>
      <c r="BA14682" s="5" t="str">
        <f t="shared" si="229"/>
        <v/>
      </c>
      <c r="BB14682" s="5" t="str">
        <f>IF(OR($E14682="",$G14682&lt;&gt;"Ativo"),"",IF(COUNTIFS($E$4:$E14682,$E14682,$A$4:$A14682,$A14682,$G$4:$G14682,"Ativo")=1,1,0))</f>
        <v/>
      </c>
      <c r="BC14682" t="str">
        <f>IF(OR($A14682="",$G14682&lt;&gt;"Ativo"),"",IF(COUNTIFS($A$4:$A14682,$A14682,$G$4:$G14682,"Ativo")=1,1,0))</f>
        <v/>
      </c>
    </row>
    <row r="14683" spans="1:55" x14ac:dyDescent="0.3">
      <c r="A14683" s="76"/>
      <c r="B14683" s="104"/>
      <c r="C14683" s="76"/>
      <c r="D14683" s="77"/>
      <c r="E14683" s="12"/>
      <c r="F14683" s="78"/>
      <c r="G14683" s="77"/>
      <c r="H14683" s="79"/>
      <c r="BA14683" s="5" t="str">
        <f t="shared" si="229"/>
        <v/>
      </c>
      <c r="BB14683" s="5" t="str">
        <f>IF(OR($E14683="",$G14683&lt;&gt;"Ativo"),"",IF(COUNTIFS($E$4:$E14683,$E14683,$A$4:$A14683,$A14683,$G$4:$G14683,"Ativo")=1,1,0))</f>
        <v/>
      </c>
      <c r="BC14683" t="str">
        <f>IF(OR($A14683="",$G14683&lt;&gt;"Ativo"),"",IF(COUNTIFS($A$4:$A14683,$A14683,$G$4:$G14683,"Ativo")=1,1,0))</f>
        <v/>
      </c>
    </row>
    <row r="14684" spans="1:55" x14ac:dyDescent="0.3">
      <c r="A14684" s="76"/>
      <c r="B14684" s="104"/>
      <c r="C14684" s="76"/>
      <c r="D14684" s="77"/>
      <c r="E14684" s="12"/>
      <c r="F14684" s="78"/>
      <c r="G14684" s="77"/>
      <c r="H14684" s="79"/>
      <c r="BA14684" s="5" t="str">
        <f t="shared" si="229"/>
        <v/>
      </c>
      <c r="BB14684" s="5" t="str">
        <f>IF(OR($E14684="",$G14684&lt;&gt;"Ativo"),"",IF(COUNTIFS($E$4:$E14684,$E14684,$A$4:$A14684,$A14684,$G$4:$G14684,"Ativo")=1,1,0))</f>
        <v/>
      </c>
      <c r="BC14684" t="str">
        <f>IF(OR($A14684="",$G14684&lt;&gt;"Ativo"),"",IF(COUNTIFS($A$4:$A14684,$A14684,$G$4:$G14684,"Ativo")=1,1,0))</f>
        <v/>
      </c>
    </row>
    <row r="14685" spans="1:55" x14ac:dyDescent="0.3">
      <c r="A14685" s="76"/>
      <c r="B14685" s="104"/>
      <c r="C14685" s="76"/>
      <c r="D14685" s="77"/>
      <c r="E14685" s="12"/>
      <c r="F14685" s="78"/>
      <c r="G14685" s="77"/>
      <c r="H14685" s="79"/>
      <c r="BA14685" s="5" t="str">
        <f t="shared" si="229"/>
        <v/>
      </c>
      <c r="BB14685" s="5" t="str">
        <f>IF(OR($E14685="",$G14685&lt;&gt;"Ativo"),"",IF(COUNTIFS($E$4:$E14685,$E14685,$A$4:$A14685,$A14685,$G$4:$G14685,"Ativo")=1,1,0))</f>
        <v/>
      </c>
      <c r="BC14685" t="str">
        <f>IF(OR($A14685="",$G14685&lt;&gt;"Ativo"),"",IF(COUNTIFS($A$4:$A14685,$A14685,$G$4:$G14685,"Ativo")=1,1,0))</f>
        <v/>
      </c>
    </row>
    <row r="14686" spans="1:55" x14ac:dyDescent="0.3">
      <c r="A14686" s="76"/>
      <c r="B14686" s="104"/>
      <c r="C14686" s="76"/>
      <c r="D14686" s="77"/>
      <c r="E14686" s="12"/>
      <c r="F14686" s="78"/>
      <c r="G14686" s="77"/>
      <c r="H14686" s="79"/>
      <c r="BA14686" s="5" t="str">
        <f t="shared" si="229"/>
        <v/>
      </c>
      <c r="BB14686" s="5" t="str">
        <f>IF(OR($E14686="",$G14686&lt;&gt;"Ativo"),"",IF(COUNTIFS($E$4:$E14686,$E14686,$A$4:$A14686,$A14686,$G$4:$G14686,"Ativo")=1,1,0))</f>
        <v/>
      </c>
      <c r="BC14686" t="str">
        <f>IF(OR($A14686="",$G14686&lt;&gt;"Ativo"),"",IF(COUNTIFS($A$4:$A14686,$A14686,$G$4:$G14686,"Ativo")=1,1,0))</f>
        <v/>
      </c>
    </row>
    <row r="14687" spans="1:55" x14ac:dyDescent="0.3">
      <c r="A14687" s="76"/>
      <c r="B14687" s="104"/>
      <c r="C14687" s="76"/>
      <c r="D14687" s="77"/>
      <c r="E14687" s="12"/>
      <c r="F14687" s="78"/>
      <c r="G14687" s="77"/>
      <c r="H14687" s="79"/>
      <c r="BA14687" s="5" t="str">
        <f t="shared" si="229"/>
        <v/>
      </c>
      <c r="BB14687" s="5" t="str">
        <f>IF(OR($E14687="",$G14687&lt;&gt;"Ativo"),"",IF(COUNTIFS($E$4:$E14687,$E14687,$A$4:$A14687,$A14687,$G$4:$G14687,"Ativo")=1,1,0))</f>
        <v/>
      </c>
      <c r="BC14687" t="str">
        <f>IF(OR($A14687="",$G14687&lt;&gt;"Ativo"),"",IF(COUNTIFS($A$4:$A14687,$A14687,$G$4:$G14687,"Ativo")=1,1,0))</f>
        <v/>
      </c>
    </row>
    <row r="14688" spans="1:55" x14ac:dyDescent="0.3">
      <c r="A14688" s="76"/>
      <c r="B14688" s="104"/>
      <c r="C14688" s="76"/>
      <c r="D14688" s="77"/>
      <c r="E14688" s="12"/>
      <c r="F14688" s="78"/>
      <c r="G14688" s="77"/>
      <c r="H14688" s="79"/>
      <c r="BA14688" s="5" t="str">
        <f t="shared" si="229"/>
        <v/>
      </c>
      <c r="BB14688" s="5" t="str">
        <f>IF(OR($E14688="",$G14688&lt;&gt;"Ativo"),"",IF(COUNTIFS($E$4:$E14688,$E14688,$A$4:$A14688,$A14688,$G$4:$G14688,"Ativo")=1,1,0))</f>
        <v/>
      </c>
      <c r="BC14688" t="str">
        <f>IF(OR($A14688="",$G14688&lt;&gt;"Ativo"),"",IF(COUNTIFS($A$4:$A14688,$A14688,$G$4:$G14688,"Ativo")=1,1,0))</f>
        <v/>
      </c>
    </row>
    <row r="14689" spans="1:55" x14ac:dyDescent="0.3">
      <c r="A14689" s="76"/>
      <c r="B14689" s="104"/>
      <c r="C14689" s="76"/>
      <c r="D14689" s="77"/>
      <c r="E14689" s="12"/>
      <c r="F14689" s="78"/>
      <c r="G14689" s="77"/>
      <c r="H14689" s="79"/>
      <c r="BA14689" s="5" t="str">
        <f t="shared" si="229"/>
        <v/>
      </c>
      <c r="BB14689" s="5" t="str">
        <f>IF(OR($E14689="",$G14689&lt;&gt;"Ativo"),"",IF(COUNTIFS($E$4:$E14689,$E14689,$A$4:$A14689,$A14689,$G$4:$G14689,"Ativo")=1,1,0))</f>
        <v/>
      </c>
      <c r="BC14689" t="str">
        <f>IF(OR($A14689="",$G14689&lt;&gt;"Ativo"),"",IF(COUNTIFS($A$4:$A14689,$A14689,$G$4:$G14689,"Ativo")=1,1,0))</f>
        <v/>
      </c>
    </row>
    <row r="14690" spans="1:55" x14ac:dyDescent="0.3">
      <c r="A14690" s="76"/>
      <c r="B14690" s="104"/>
      <c r="C14690" s="76"/>
      <c r="D14690" s="77"/>
      <c r="E14690" s="12"/>
      <c r="F14690" s="78"/>
      <c r="G14690" s="77"/>
      <c r="H14690" s="79"/>
      <c r="BA14690" s="5" t="str">
        <f t="shared" si="229"/>
        <v/>
      </c>
      <c r="BB14690" s="5" t="str">
        <f>IF(OR($E14690="",$G14690&lt;&gt;"Ativo"),"",IF(COUNTIFS($E$4:$E14690,$E14690,$A$4:$A14690,$A14690,$G$4:$G14690,"Ativo")=1,1,0))</f>
        <v/>
      </c>
      <c r="BC14690" t="str">
        <f>IF(OR($A14690="",$G14690&lt;&gt;"Ativo"),"",IF(COUNTIFS($A$4:$A14690,$A14690,$G$4:$G14690,"Ativo")=1,1,0))</f>
        <v/>
      </c>
    </row>
    <row r="14691" spans="1:55" x14ac:dyDescent="0.3">
      <c r="A14691" s="76"/>
      <c r="B14691" s="104"/>
      <c r="C14691" s="76"/>
      <c r="D14691" s="77"/>
      <c r="E14691" s="12"/>
      <c r="F14691" s="78"/>
      <c r="G14691" s="77"/>
      <c r="H14691" s="79"/>
      <c r="BA14691" s="5" t="str">
        <f t="shared" si="229"/>
        <v/>
      </c>
      <c r="BB14691" s="5" t="str">
        <f>IF(OR($E14691="",$G14691&lt;&gt;"Ativo"),"",IF(COUNTIFS($E$4:$E14691,$E14691,$A$4:$A14691,$A14691,$G$4:$G14691,"Ativo")=1,1,0))</f>
        <v/>
      </c>
      <c r="BC14691" t="str">
        <f>IF(OR($A14691="",$G14691&lt;&gt;"Ativo"),"",IF(COUNTIFS($A$4:$A14691,$A14691,$G$4:$G14691,"Ativo")=1,1,0))</f>
        <v/>
      </c>
    </row>
    <row r="14692" spans="1:55" x14ac:dyDescent="0.3">
      <c r="A14692" s="76"/>
      <c r="B14692" s="104"/>
      <c r="C14692" s="76"/>
      <c r="D14692" s="77"/>
      <c r="E14692" s="12"/>
      <c r="F14692" s="78"/>
      <c r="G14692" s="77"/>
      <c r="H14692" s="79"/>
      <c r="BA14692" s="5" t="str">
        <f t="shared" si="229"/>
        <v/>
      </c>
      <c r="BB14692" s="5" t="str">
        <f>IF(OR($E14692="",$G14692&lt;&gt;"Ativo"),"",IF(COUNTIFS($E$4:$E14692,$E14692,$A$4:$A14692,$A14692,$G$4:$G14692,"Ativo")=1,1,0))</f>
        <v/>
      </c>
      <c r="BC14692" t="str">
        <f>IF(OR($A14692="",$G14692&lt;&gt;"Ativo"),"",IF(COUNTIFS($A$4:$A14692,$A14692,$G$4:$G14692,"Ativo")=1,1,0))</f>
        <v/>
      </c>
    </row>
    <row r="14693" spans="1:55" x14ac:dyDescent="0.3">
      <c r="A14693" s="76"/>
      <c r="B14693" s="104"/>
      <c r="C14693" s="76"/>
      <c r="D14693" s="77"/>
      <c r="E14693" s="12"/>
      <c r="F14693" s="78"/>
      <c r="G14693" s="77"/>
      <c r="H14693" s="79"/>
      <c r="BA14693" s="5" t="str">
        <f t="shared" si="229"/>
        <v/>
      </c>
      <c r="BB14693" s="5" t="str">
        <f>IF(OR($E14693="",$G14693&lt;&gt;"Ativo"),"",IF(COUNTIFS($E$4:$E14693,$E14693,$A$4:$A14693,$A14693,$G$4:$G14693,"Ativo")=1,1,0))</f>
        <v/>
      </c>
      <c r="BC14693" t="str">
        <f>IF(OR($A14693="",$G14693&lt;&gt;"Ativo"),"",IF(COUNTIFS($A$4:$A14693,$A14693,$G$4:$G14693,"Ativo")=1,1,0))</f>
        <v/>
      </c>
    </row>
    <row r="14694" spans="1:55" x14ac:dyDescent="0.3">
      <c r="A14694" s="76"/>
      <c r="B14694" s="104"/>
      <c r="C14694" s="76"/>
      <c r="D14694" s="77"/>
      <c r="E14694" s="12"/>
      <c r="F14694" s="78"/>
      <c r="G14694" s="77"/>
      <c r="H14694" s="79"/>
      <c r="BA14694" s="5" t="str">
        <f t="shared" si="229"/>
        <v/>
      </c>
      <c r="BB14694" s="5" t="str">
        <f>IF(OR($E14694="",$G14694&lt;&gt;"Ativo"),"",IF(COUNTIFS($E$4:$E14694,$E14694,$A$4:$A14694,$A14694,$G$4:$G14694,"Ativo")=1,1,0))</f>
        <v/>
      </c>
      <c r="BC14694" t="str">
        <f>IF(OR($A14694="",$G14694&lt;&gt;"Ativo"),"",IF(COUNTIFS($A$4:$A14694,$A14694,$G$4:$G14694,"Ativo")=1,1,0))</f>
        <v/>
      </c>
    </row>
    <row r="14695" spans="1:55" x14ac:dyDescent="0.3">
      <c r="A14695" s="76"/>
      <c r="B14695" s="104"/>
      <c r="C14695" s="76"/>
      <c r="D14695" s="77"/>
      <c r="E14695" s="12"/>
      <c r="F14695" s="78"/>
      <c r="G14695" s="77"/>
      <c r="H14695" s="79"/>
      <c r="BA14695" s="5" t="str">
        <f t="shared" si="229"/>
        <v/>
      </c>
      <c r="BB14695" s="5" t="str">
        <f>IF(OR($E14695="",$G14695&lt;&gt;"Ativo"),"",IF(COUNTIFS($E$4:$E14695,$E14695,$A$4:$A14695,$A14695,$G$4:$G14695,"Ativo")=1,1,0))</f>
        <v/>
      </c>
      <c r="BC14695" t="str">
        <f>IF(OR($A14695="",$G14695&lt;&gt;"Ativo"),"",IF(COUNTIFS($A$4:$A14695,$A14695,$G$4:$G14695,"Ativo")=1,1,0))</f>
        <v/>
      </c>
    </row>
    <row r="14696" spans="1:55" x14ac:dyDescent="0.3">
      <c r="A14696" s="76"/>
      <c r="B14696" s="104"/>
      <c r="C14696" s="76"/>
      <c r="D14696" s="77"/>
      <c r="E14696" s="12"/>
      <c r="F14696" s="78"/>
      <c r="G14696" s="77"/>
      <c r="H14696" s="79"/>
      <c r="BA14696" s="5" t="str">
        <f t="shared" si="229"/>
        <v/>
      </c>
      <c r="BB14696" s="5" t="str">
        <f>IF(OR($E14696="",$G14696&lt;&gt;"Ativo"),"",IF(COUNTIFS($E$4:$E14696,$E14696,$A$4:$A14696,$A14696,$G$4:$G14696,"Ativo")=1,1,0))</f>
        <v/>
      </c>
      <c r="BC14696" t="str">
        <f>IF(OR($A14696="",$G14696&lt;&gt;"Ativo"),"",IF(COUNTIFS($A$4:$A14696,$A14696,$G$4:$G14696,"Ativo")=1,1,0))</f>
        <v/>
      </c>
    </row>
    <row r="14697" spans="1:55" x14ac:dyDescent="0.3">
      <c r="A14697" s="76"/>
      <c r="B14697" s="104"/>
      <c r="C14697" s="76"/>
      <c r="D14697" s="77"/>
      <c r="E14697" s="12"/>
      <c r="F14697" s="78"/>
      <c r="G14697" s="77"/>
      <c r="H14697" s="79"/>
      <c r="BA14697" s="5" t="str">
        <f t="shared" si="229"/>
        <v/>
      </c>
      <c r="BB14697" s="5" t="str">
        <f>IF(OR($E14697="",$G14697&lt;&gt;"Ativo"),"",IF(COUNTIFS($E$4:$E14697,$E14697,$A$4:$A14697,$A14697,$G$4:$G14697,"Ativo")=1,1,0))</f>
        <v/>
      </c>
      <c r="BC14697" t="str">
        <f>IF(OR($A14697="",$G14697&lt;&gt;"Ativo"),"",IF(COUNTIFS($A$4:$A14697,$A14697,$G$4:$G14697,"Ativo")=1,1,0))</f>
        <v/>
      </c>
    </row>
    <row r="14698" spans="1:55" x14ac:dyDescent="0.3">
      <c r="A14698" s="76"/>
      <c r="B14698" s="104"/>
      <c r="C14698" s="76"/>
      <c r="D14698" s="77"/>
      <c r="E14698" s="12"/>
      <c r="F14698" s="78"/>
      <c r="G14698" s="77"/>
      <c r="H14698" s="79"/>
      <c r="BA14698" s="5" t="str">
        <f t="shared" si="229"/>
        <v/>
      </c>
      <c r="BB14698" s="5" t="str">
        <f>IF(OR($E14698="",$G14698&lt;&gt;"Ativo"),"",IF(COUNTIFS($E$4:$E14698,$E14698,$A$4:$A14698,$A14698,$G$4:$G14698,"Ativo")=1,1,0))</f>
        <v/>
      </c>
      <c r="BC14698" t="str">
        <f>IF(OR($A14698="",$G14698&lt;&gt;"Ativo"),"",IF(COUNTIFS($A$4:$A14698,$A14698,$G$4:$G14698,"Ativo")=1,1,0))</f>
        <v/>
      </c>
    </row>
    <row r="14699" spans="1:55" x14ac:dyDescent="0.3">
      <c r="A14699" s="76"/>
      <c r="B14699" s="104"/>
      <c r="C14699" s="76"/>
      <c r="D14699" s="77"/>
      <c r="E14699" s="12"/>
      <c r="F14699" s="78"/>
      <c r="G14699" s="77"/>
      <c r="H14699" s="79"/>
      <c r="BA14699" s="5" t="str">
        <f t="shared" si="229"/>
        <v/>
      </c>
      <c r="BB14699" s="5" t="str">
        <f>IF(OR($E14699="",$G14699&lt;&gt;"Ativo"),"",IF(COUNTIFS($E$4:$E14699,$E14699,$A$4:$A14699,$A14699,$G$4:$G14699,"Ativo")=1,1,0))</f>
        <v/>
      </c>
      <c r="BC14699" t="str">
        <f>IF(OR($A14699="",$G14699&lt;&gt;"Ativo"),"",IF(COUNTIFS($A$4:$A14699,$A14699,$G$4:$G14699,"Ativo")=1,1,0))</f>
        <v/>
      </c>
    </row>
    <row r="14700" spans="1:55" x14ac:dyDescent="0.3">
      <c r="A14700" s="76"/>
      <c r="B14700" s="104"/>
      <c r="C14700" s="76"/>
      <c r="D14700" s="77"/>
      <c r="E14700" s="12"/>
      <c r="F14700" s="78"/>
      <c r="G14700" s="77"/>
      <c r="H14700" s="79"/>
      <c r="BA14700" s="5" t="str">
        <f t="shared" si="229"/>
        <v/>
      </c>
      <c r="BB14700" s="5" t="str">
        <f>IF(OR($E14700="",$G14700&lt;&gt;"Ativo"),"",IF(COUNTIFS($E$4:$E14700,$E14700,$A$4:$A14700,$A14700,$G$4:$G14700,"Ativo")=1,1,0))</f>
        <v/>
      </c>
      <c r="BC14700" t="str">
        <f>IF(OR($A14700="",$G14700&lt;&gt;"Ativo"),"",IF(COUNTIFS($A$4:$A14700,$A14700,$G$4:$G14700,"Ativo")=1,1,0))</f>
        <v/>
      </c>
    </row>
    <row r="14701" spans="1:55" x14ac:dyDescent="0.3">
      <c r="A14701" s="76"/>
      <c r="B14701" s="104"/>
      <c r="C14701" s="76"/>
      <c r="D14701" s="77"/>
      <c r="E14701" s="12"/>
      <c r="F14701" s="78"/>
      <c r="G14701" s="77"/>
      <c r="H14701" s="79"/>
      <c r="BA14701" s="5" t="str">
        <f t="shared" si="229"/>
        <v/>
      </c>
      <c r="BB14701" s="5" t="str">
        <f>IF(OR($E14701="",$G14701&lt;&gt;"Ativo"),"",IF(COUNTIFS($E$4:$E14701,$E14701,$A$4:$A14701,$A14701,$G$4:$G14701,"Ativo")=1,1,0))</f>
        <v/>
      </c>
      <c r="BC14701" t="str">
        <f>IF(OR($A14701="",$G14701&lt;&gt;"Ativo"),"",IF(COUNTIFS($A$4:$A14701,$A14701,$G$4:$G14701,"Ativo")=1,1,0))</f>
        <v/>
      </c>
    </row>
    <row r="14702" spans="1:55" x14ac:dyDescent="0.3">
      <c r="A14702" s="76"/>
      <c r="B14702" s="104"/>
      <c r="C14702" s="76"/>
      <c r="D14702" s="77"/>
      <c r="E14702" s="12"/>
      <c r="F14702" s="78"/>
      <c r="G14702" s="77"/>
      <c r="H14702" s="79"/>
      <c r="BA14702" s="5" t="str">
        <f t="shared" si="229"/>
        <v/>
      </c>
      <c r="BB14702" s="5" t="str">
        <f>IF(OR($E14702="",$G14702&lt;&gt;"Ativo"),"",IF(COUNTIFS($E$4:$E14702,$E14702,$A$4:$A14702,$A14702,$G$4:$G14702,"Ativo")=1,1,0))</f>
        <v/>
      </c>
      <c r="BC14702" t="str">
        <f>IF(OR($A14702="",$G14702&lt;&gt;"Ativo"),"",IF(COUNTIFS($A$4:$A14702,$A14702,$G$4:$G14702,"Ativo")=1,1,0))</f>
        <v/>
      </c>
    </row>
    <row r="14703" spans="1:55" x14ac:dyDescent="0.3">
      <c r="A14703" s="76"/>
      <c r="B14703" s="104"/>
      <c r="C14703" s="76"/>
      <c r="D14703" s="77"/>
      <c r="E14703" s="12"/>
      <c r="F14703" s="78"/>
      <c r="G14703" s="77"/>
      <c r="H14703" s="79"/>
      <c r="BA14703" s="5" t="str">
        <f t="shared" si="229"/>
        <v/>
      </c>
      <c r="BB14703" s="5" t="str">
        <f>IF(OR($E14703="",$G14703&lt;&gt;"Ativo"),"",IF(COUNTIFS($E$4:$E14703,$E14703,$A$4:$A14703,$A14703,$G$4:$G14703,"Ativo")=1,1,0))</f>
        <v/>
      </c>
      <c r="BC14703" t="str">
        <f>IF(OR($A14703="",$G14703&lt;&gt;"Ativo"),"",IF(COUNTIFS($A$4:$A14703,$A14703,$G$4:$G14703,"Ativo")=1,1,0))</f>
        <v/>
      </c>
    </row>
    <row r="14704" spans="1:55" x14ac:dyDescent="0.3">
      <c r="A14704" s="76"/>
      <c r="B14704" s="104"/>
      <c r="C14704" s="76"/>
      <c r="D14704" s="77"/>
      <c r="E14704" s="12"/>
      <c r="F14704" s="78"/>
      <c r="G14704" s="77"/>
      <c r="H14704" s="79"/>
      <c r="BA14704" s="5" t="str">
        <f t="shared" si="229"/>
        <v/>
      </c>
      <c r="BB14704" s="5" t="str">
        <f>IF(OR($E14704="",$G14704&lt;&gt;"Ativo"),"",IF(COUNTIFS($E$4:$E14704,$E14704,$A$4:$A14704,$A14704,$G$4:$G14704,"Ativo")=1,1,0))</f>
        <v/>
      </c>
      <c r="BC14704" t="str">
        <f>IF(OR($A14704="",$G14704&lt;&gt;"Ativo"),"",IF(COUNTIFS($A$4:$A14704,$A14704,$G$4:$G14704,"Ativo")=1,1,0))</f>
        <v/>
      </c>
    </row>
    <row r="14705" spans="1:55" x14ac:dyDescent="0.3">
      <c r="A14705" s="76"/>
      <c r="B14705" s="104"/>
      <c r="C14705" s="76"/>
      <c r="D14705" s="77"/>
      <c r="E14705" s="12"/>
      <c r="F14705" s="78"/>
      <c r="G14705" s="77"/>
      <c r="H14705" s="79"/>
      <c r="BA14705" s="5" t="str">
        <f t="shared" si="229"/>
        <v/>
      </c>
      <c r="BB14705" s="5" t="str">
        <f>IF(OR($E14705="",$G14705&lt;&gt;"Ativo"),"",IF(COUNTIFS($E$4:$E14705,$E14705,$A$4:$A14705,$A14705,$G$4:$G14705,"Ativo")=1,1,0))</f>
        <v/>
      </c>
      <c r="BC14705" t="str">
        <f>IF(OR($A14705="",$G14705&lt;&gt;"Ativo"),"",IF(COUNTIFS($A$4:$A14705,$A14705,$G$4:$G14705,"Ativo")=1,1,0))</f>
        <v/>
      </c>
    </row>
    <row r="14706" spans="1:55" x14ac:dyDescent="0.3">
      <c r="A14706" s="76"/>
      <c r="B14706" s="104"/>
      <c r="C14706" s="76"/>
      <c r="D14706" s="77"/>
      <c r="E14706" s="12"/>
      <c r="F14706" s="78"/>
      <c r="G14706" s="77"/>
      <c r="H14706" s="79"/>
      <c r="BA14706" s="5" t="str">
        <f t="shared" si="229"/>
        <v/>
      </c>
      <c r="BB14706" s="5" t="str">
        <f>IF(OR($E14706="",$G14706&lt;&gt;"Ativo"),"",IF(COUNTIFS($E$4:$E14706,$E14706,$A$4:$A14706,$A14706,$G$4:$G14706,"Ativo")=1,1,0))</f>
        <v/>
      </c>
      <c r="BC14706" t="str">
        <f>IF(OR($A14706="",$G14706&lt;&gt;"Ativo"),"",IF(COUNTIFS($A$4:$A14706,$A14706,$G$4:$G14706,"Ativo")=1,1,0))</f>
        <v/>
      </c>
    </row>
    <row r="14707" spans="1:55" x14ac:dyDescent="0.3">
      <c r="A14707" s="76"/>
      <c r="B14707" s="104"/>
      <c r="C14707" s="76"/>
      <c r="D14707" s="77"/>
      <c r="E14707" s="12"/>
      <c r="F14707" s="78"/>
      <c r="G14707" s="77"/>
      <c r="H14707" s="79"/>
      <c r="BA14707" s="5" t="str">
        <f t="shared" si="229"/>
        <v/>
      </c>
      <c r="BB14707" s="5" t="str">
        <f>IF(OR($E14707="",$G14707&lt;&gt;"Ativo"),"",IF(COUNTIFS($E$4:$E14707,$E14707,$A$4:$A14707,$A14707,$G$4:$G14707,"Ativo")=1,1,0))</f>
        <v/>
      </c>
      <c r="BC14707" t="str">
        <f>IF(OR($A14707="",$G14707&lt;&gt;"Ativo"),"",IF(COUNTIFS($A$4:$A14707,$A14707,$G$4:$G14707,"Ativo")=1,1,0))</f>
        <v/>
      </c>
    </row>
    <row r="14708" spans="1:55" x14ac:dyDescent="0.3">
      <c r="A14708" s="76"/>
      <c r="B14708" s="104"/>
      <c r="C14708" s="76"/>
      <c r="D14708" s="77"/>
      <c r="E14708" s="12"/>
      <c r="F14708" s="78"/>
      <c r="G14708" s="77"/>
      <c r="H14708" s="79"/>
      <c r="BA14708" s="5" t="str">
        <f t="shared" si="229"/>
        <v/>
      </c>
      <c r="BB14708" s="5" t="str">
        <f>IF(OR($E14708="",$G14708&lt;&gt;"Ativo"),"",IF(COUNTIFS($E$4:$E14708,$E14708,$A$4:$A14708,$A14708,$G$4:$G14708,"Ativo")=1,1,0))</f>
        <v/>
      </c>
      <c r="BC14708" t="str">
        <f>IF(OR($A14708="",$G14708&lt;&gt;"Ativo"),"",IF(COUNTIFS($A$4:$A14708,$A14708,$G$4:$G14708,"Ativo")=1,1,0))</f>
        <v/>
      </c>
    </row>
    <row r="14709" spans="1:55" x14ac:dyDescent="0.3">
      <c r="A14709" s="76"/>
      <c r="B14709" s="104"/>
      <c r="C14709" s="76"/>
      <c r="D14709" s="77"/>
      <c r="E14709" s="12"/>
      <c r="F14709" s="78"/>
      <c r="G14709" s="77"/>
      <c r="H14709" s="79"/>
      <c r="BA14709" s="5" t="str">
        <f t="shared" si="229"/>
        <v/>
      </c>
      <c r="BB14709" s="5" t="str">
        <f>IF(OR($E14709="",$G14709&lt;&gt;"Ativo"),"",IF(COUNTIFS($E$4:$E14709,$E14709,$A$4:$A14709,$A14709,$G$4:$G14709,"Ativo")=1,1,0))</f>
        <v/>
      </c>
      <c r="BC14709" t="str">
        <f>IF(OR($A14709="",$G14709&lt;&gt;"Ativo"),"",IF(COUNTIFS($A$4:$A14709,$A14709,$G$4:$G14709,"Ativo")=1,1,0))</f>
        <v/>
      </c>
    </row>
    <row r="14710" spans="1:55" x14ac:dyDescent="0.3">
      <c r="A14710" s="76"/>
      <c r="B14710" s="104"/>
      <c r="C14710" s="76"/>
      <c r="D14710" s="77"/>
      <c r="E14710" s="12"/>
      <c r="F14710" s="78"/>
      <c r="G14710" s="77"/>
      <c r="H14710" s="79"/>
      <c r="BA14710" s="5" t="str">
        <f t="shared" si="229"/>
        <v/>
      </c>
      <c r="BB14710" s="5" t="str">
        <f>IF(OR($E14710="",$G14710&lt;&gt;"Ativo"),"",IF(COUNTIFS($E$4:$E14710,$E14710,$A$4:$A14710,$A14710,$G$4:$G14710,"Ativo")=1,1,0))</f>
        <v/>
      </c>
      <c r="BC14710" t="str">
        <f>IF(OR($A14710="",$G14710&lt;&gt;"Ativo"),"",IF(COUNTIFS($A$4:$A14710,$A14710,$G$4:$G14710,"Ativo")=1,1,0))</f>
        <v/>
      </c>
    </row>
    <row r="14711" spans="1:55" x14ac:dyDescent="0.3">
      <c r="A14711" s="76"/>
      <c r="B14711" s="104"/>
      <c r="C14711" s="76"/>
      <c r="D14711" s="77"/>
      <c r="E14711" s="12"/>
      <c r="F14711" s="78"/>
      <c r="G14711" s="77"/>
      <c r="H14711" s="79"/>
      <c r="BA14711" s="5" t="str">
        <f t="shared" si="229"/>
        <v/>
      </c>
      <c r="BB14711" s="5" t="str">
        <f>IF(OR($E14711="",$G14711&lt;&gt;"Ativo"),"",IF(COUNTIFS($E$4:$E14711,$E14711,$A$4:$A14711,$A14711,$G$4:$G14711,"Ativo")=1,1,0))</f>
        <v/>
      </c>
      <c r="BC14711" t="str">
        <f>IF(OR($A14711="",$G14711&lt;&gt;"Ativo"),"",IF(COUNTIFS($A$4:$A14711,$A14711,$G$4:$G14711,"Ativo")=1,1,0))</f>
        <v/>
      </c>
    </row>
    <row r="14712" spans="1:55" x14ac:dyDescent="0.3">
      <c r="A14712" s="76"/>
      <c r="B14712" s="104"/>
      <c r="C14712" s="76"/>
      <c r="D14712" s="77"/>
      <c r="E14712" s="12"/>
      <c r="F14712" s="78"/>
      <c r="G14712" s="77"/>
      <c r="H14712" s="79"/>
      <c r="BA14712" s="5" t="str">
        <f t="shared" si="229"/>
        <v/>
      </c>
      <c r="BB14712" s="5" t="str">
        <f>IF(OR($E14712="",$G14712&lt;&gt;"Ativo"),"",IF(COUNTIFS($E$4:$E14712,$E14712,$A$4:$A14712,$A14712,$G$4:$G14712,"Ativo")=1,1,0))</f>
        <v/>
      </c>
      <c r="BC14712" t="str">
        <f>IF(OR($A14712="",$G14712&lt;&gt;"Ativo"),"",IF(COUNTIFS($A$4:$A14712,$A14712,$G$4:$G14712,"Ativo")=1,1,0))</f>
        <v/>
      </c>
    </row>
    <row r="14713" spans="1:55" x14ac:dyDescent="0.3">
      <c r="A14713" s="76"/>
      <c r="B14713" s="104"/>
      <c r="C14713" s="76"/>
      <c r="D14713" s="77"/>
      <c r="E14713" s="12"/>
      <c r="F14713" s="78"/>
      <c r="G14713" s="77"/>
      <c r="H14713" s="79"/>
      <c r="BA14713" s="5" t="str">
        <f t="shared" si="229"/>
        <v/>
      </c>
      <c r="BB14713" s="5" t="str">
        <f>IF(OR($E14713="",$G14713&lt;&gt;"Ativo"),"",IF(COUNTIFS($E$4:$E14713,$E14713,$A$4:$A14713,$A14713,$G$4:$G14713,"Ativo")=1,1,0))</f>
        <v/>
      </c>
      <c r="BC14713" t="str">
        <f>IF(OR($A14713="",$G14713&lt;&gt;"Ativo"),"",IF(COUNTIFS($A$4:$A14713,$A14713,$G$4:$G14713,"Ativo")=1,1,0))</f>
        <v/>
      </c>
    </row>
    <row r="14714" spans="1:55" x14ac:dyDescent="0.3">
      <c r="A14714" s="76"/>
      <c r="B14714" s="104"/>
      <c r="C14714" s="76"/>
      <c r="D14714" s="77"/>
      <c r="E14714" s="12"/>
      <c r="F14714" s="78"/>
      <c r="G14714" s="77"/>
      <c r="H14714" s="79"/>
      <c r="BA14714" s="5" t="str">
        <f t="shared" si="229"/>
        <v/>
      </c>
      <c r="BB14714" s="5" t="str">
        <f>IF(OR($E14714="",$G14714&lt;&gt;"Ativo"),"",IF(COUNTIFS($E$4:$E14714,$E14714,$A$4:$A14714,$A14714,$G$4:$G14714,"Ativo")=1,1,0))</f>
        <v/>
      </c>
      <c r="BC14714" t="str">
        <f>IF(OR($A14714="",$G14714&lt;&gt;"Ativo"),"",IF(COUNTIFS($A$4:$A14714,$A14714,$G$4:$G14714,"Ativo")=1,1,0))</f>
        <v/>
      </c>
    </row>
    <row r="14715" spans="1:55" x14ac:dyDescent="0.3">
      <c r="A14715" s="76"/>
      <c r="B14715" s="104"/>
      <c r="C14715" s="76"/>
      <c r="D14715" s="77"/>
      <c r="E14715" s="12"/>
      <c r="F14715" s="78"/>
      <c r="G14715" s="77"/>
      <c r="H14715" s="79"/>
      <c r="BA14715" s="5" t="str">
        <f t="shared" si="229"/>
        <v/>
      </c>
      <c r="BB14715" s="5" t="str">
        <f>IF(OR($E14715="",$G14715&lt;&gt;"Ativo"),"",IF(COUNTIFS($E$4:$E14715,$E14715,$A$4:$A14715,$A14715,$G$4:$G14715,"Ativo")=1,1,0))</f>
        <v/>
      </c>
      <c r="BC14715" t="str">
        <f>IF(OR($A14715="",$G14715&lt;&gt;"Ativo"),"",IF(COUNTIFS($A$4:$A14715,$A14715,$G$4:$G14715,"Ativo")=1,1,0))</f>
        <v/>
      </c>
    </row>
    <row r="14716" spans="1:55" x14ac:dyDescent="0.3">
      <c r="A14716" s="76"/>
      <c r="B14716" s="104"/>
      <c r="C14716" s="76"/>
      <c r="D14716" s="77"/>
      <c r="E14716" s="12"/>
      <c r="F14716" s="78"/>
      <c r="G14716" s="77"/>
      <c r="H14716" s="79"/>
      <c r="BA14716" s="5" t="str">
        <f t="shared" si="229"/>
        <v/>
      </c>
      <c r="BB14716" s="5" t="str">
        <f>IF(OR($E14716="",$G14716&lt;&gt;"Ativo"),"",IF(COUNTIFS($E$4:$E14716,$E14716,$A$4:$A14716,$A14716,$G$4:$G14716,"Ativo")=1,1,0))</f>
        <v/>
      </c>
      <c r="BC14716" t="str">
        <f>IF(OR($A14716="",$G14716&lt;&gt;"Ativo"),"",IF(COUNTIFS($A$4:$A14716,$A14716,$G$4:$G14716,"Ativo")=1,1,0))</f>
        <v/>
      </c>
    </row>
    <row r="14717" spans="1:55" x14ac:dyDescent="0.3">
      <c r="A14717" s="76"/>
      <c r="B14717" s="104"/>
      <c r="C14717" s="76"/>
      <c r="D14717" s="77"/>
      <c r="E14717" s="12"/>
      <c r="F14717" s="78"/>
      <c r="G14717" s="77"/>
      <c r="H14717" s="79"/>
      <c r="BA14717" s="5" t="str">
        <f t="shared" si="229"/>
        <v/>
      </c>
      <c r="BB14717" s="5" t="str">
        <f>IF(OR($E14717="",$G14717&lt;&gt;"Ativo"),"",IF(COUNTIFS($E$4:$E14717,$E14717,$A$4:$A14717,$A14717,$G$4:$G14717,"Ativo")=1,1,0))</f>
        <v/>
      </c>
      <c r="BC14717" t="str">
        <f>IF(OR($A14717="",$G14717&lt;&gt;"Ativo"),"",IF(COUNTIFS($A$4:$A14717,$A14717,$G$4:$G14717,"Ativo")=1,1,0))</f>
        <v/>
      </c>
    </row>
    <row r="14718" spans="1:55" x14ac:dyDescent="0.3">
      <c r="A14718" s="76"/>
      <c r="B14718" s="104"/>
      <c r="C14718" s="76"/>
      <c r="D14718" s="77"/>
      <c r="E14718" s="12"/>
      <c r="F14718" s="78"/>
      <c r="G14718" s="77"/>
      <c r="H14718" s="79"/>
      <c r="BA14718" s="5" t="str">
        <f t="shared" si="229"/>
        <v/>
      </c>
      <c r="BB14718" s="5" t="str">
        <f>IF(OR($E14718="",$G14718&lt;&gt;"Ativo"),"",IF(COUNTIFS($E$4:$E14718,$E14718,$A$4:$A14718,$A14718,$G$4:$G14718,"Ativo")=1,1,0))</f>
        <v/>
      </c>
      <c r="BC14718" t="str">
        <f>IF(OR($A14718="",$G14718&lt;&gt;"Ativo"),"",IF(COUNTIFS($A$4:$A14718,$A14718,$G$4:$G14718,"Ativo")=1,1,0))</f>
        <v/>
      </c>
    </row>
    <row r="14719" spans="1:55" x14ac:dyDescent="0.3">
      <c r="A14719" s="76"/>
      <c r="B14719" s="104"/>
      <c r="C14719" s="76"/>
      <c r="D14719" s="77"/>
      <c r="E14719" s="12"/>
      <c r="F14719" s="78"/>
      <c r="G14719" s="77"/>
      <c r="H14719" s="79"/>
      <c r="BA14719" s="5" t="str">
        <f t="shared" si="229"/>
        <v/>
      </c>
      <c r="BB14719" s="5" t="str">
        <f>IF(OR($E14719="",$G14719&lt;&gt;"Ativo"),"",IF(COUNTIFS($E$4:$E14719,$E14719,$A$4:$A14719,$A14719,$G$4:$G14719,"Ativo")=1,1,0))</f>
        <v/>
      </c>
      <c r="BC14719" t="str">
        <f>IF(OR($A14719="",$G14719&lt;&gt;"Ativo"),"",IF(COUNTIFS($A$4:$A14719,$A14719,$G$4:$G14719,"Ativo")=1,1,0))</f>
        <v/>
      </c>
    </row>
    <row r="14720" spans="1:55" x14ac:dyDescent="0.3">
      <c r="A14720" s="76"/>
      <c r="B14720" s="104"/>
      <c r="C14720" s="76"/>
      <c r="D14720" s="77"/>
      <c r="E14720" s="12"/>
      <c r="F14720" s="78"/>
      <c r="G14720" s="77"/>
      <c r="H14720" s="79"/>
      <c r="BA14720" s="5" t="str">
        <f t="shared" si="229"/>
        <v/>
      </c>
      <c r="BB14720" s="5" t="str">
        <f>IF(OR($E14720="",$G14720&lt;&gt;"Ativo"),"",IF(COUNTIFS($E$4:$E14720,$E14720,$A$4:$A14720,$A14720,$G$4:$G14720,"Ativo")=1,1,0))</f>
        <v/>
      </c>
      <c r="BC14720" t="str">
        <f>IF(OR($A14720="",$G14720&lt;&gt;"Ativo"),"",IF(COUNTIFS($A$4:$A14720,$A14720,$G$4:$G14720,"Ativo")=1,1,0))</f>
        <v/>
      </c>
    </row>
    <row r="14721" spans="1:55" x14ac:dyDescent="0.3">
      <c r="A14721" s="76"/>
      <c r="B14721" s="104"/>
      <c r="C14721" s="76"/>
      <c r="D14721" s="77"/>
      <c r="E14721" s="12"/>
      <c r="F14721" s="78"/>
      <c r="G14721" s="77"/>
      <c r="H14721" s="79"/>
      <c r="BA14721" s="5" t="str">
        <f t="shared" si="229"/>
        <v/>
      </c>
      <c r="BB14721" s="5" t="str">
        <f>IF(OR($E14721="",$G14721&lt;&gt;"Ativo"),"",IF(COUNTIFS($E$4:$E14721,$E14721,$A$4:$A14721,$A14721,$G$4:$G14721,"Ativo")=1,1,0))</f>
        <v/>
      </c>
      <c r="BC14721" t="str">
        <f>IF(OR($A14721="",$G14721&lt;&gt;"Ativo"),"",IF(COUNTIFS($A$4:$A14721,$A14721,$G$4:$G14721,"Ativo")=1,1,0))</f>
        <v/>
      </c>
    </row>
    <row r="14722" spans="1:55" x14ac:dyDescent="0.3">
      <c r="A14722" s="76"/>
      <c r="B14722" s="104"/>
      <c r="C14722" s="76"/>
      <c r="D14722" s="77"/>
      <c r="E14722" s="12"/>
      <c r="F14722" s="78"/>
      <c r="G14722" s="77"/>
      <c r="H14722" s="79"/>
      <c r="BA14722" s="5" t="str">
        <f t="shared" si="229"/>
        <v/>
      </c>
      <c r="BB14722" s="5" t="str">
        <f>IF(OR($E14722="",$G14722&lt;&gt;"Ativo"),"",IF(COUNTIFS($E$4:$E14722,$E14722,$A$4:$A14722,$A14722,$G$4:$G14722,"Ativo")=1,1,0))</f>
        <v/>
      </c>
      <c r="BC14722" t="str">
        <f>IF(OR($A14722="",$G14722&lt;&gt;"Ativo"),"",IF(COUNTIFS($A$4:$A14722,$A14722,$G$4:$G14722,"Ativo")=1,1,0))</f>
        <v/>
      </c>
    </row>
    <row r="14723" spans="1:55" x14ac:dyDescent="0.3">
      <c r="A14723" s="76"/>
      <c r="B14723" s="104"/>
      <c r="C14723" s="76"/>
      <c r="D14723" s="77"/>
      <c r="E14723" s="12"/>
      <c r="F14723" s="78"/>
      <c r="G14723" s="77"/>
      <c r="H14723" s="79"/>
      <c r="BA14723" s="5" t="str">
        <f t="shared" si="229"/>
        <v/>
      </c>
      <c r="BB14723" s="5" t="str">
        <f>IF(OR($E14723="",$G14723&lt;&gt;"Ativo"),"",IF(COUNTIFS($E$4:$E14723,$E14723,$A$4:$A14723,$A14723,$G$4:$G14723,"Ativo")=1,1,0))</f>
        <v/>
      </c>
      <c r="BC14723" t="str">
        <f>IF(OR($A14723="",$G14723&lt;&gt;"Ativo"),"",IF(COUNTIFS($A$4:$A14723,$A14723,$G$4:$G14723,"Ativo")=1,1,0))</f>
        <v/>
      </c>
    </row>
    <row r="14724" spans="1:55" x14ac:dyDescent="0.3">
      <c r="A14724" s="76"/>
      <c r="B14724" s="104"/>
      <c r="C14724" s="76"/>
      <c r="D14724" s="77"/>
      <c r="E14724" s="12"/>
      <c r="F14724" s="78"/>
      <c r="G14724" s="77"/>
      <c r="H14724" s="79"/>
      <c r="BA14724" s="5" t="str">
        <f t="shared" ref="BA14724:BA14787" si="230">IF($D14724="","",MID($D14724,4,LEN($D14724)-5))</f>
        <v/>
      </c>
      <c r="BB14724" s="5" t="str">
        <f>IF(OR($E14724="",$G14724&lt;&gt;"Ativo"),"",IF(COUNTIFS($E$4:$E14724,$E14724,$A$4:$A14724,$A14724,$G$4:$G14724,"Ativo")=1,1,0))</f>
        <v/>
      </c>
      <c r="BC14724" t="str">
        <f>IF(OR($A14724="",$G14724&lt;&gt;"Ativo"),"",IF(COUNTIFS($A$4:$A14724,$A14724,$G$4:$G14724,"Ativo")=1,1,0))</f>
        <v/>
      </c>
    </row>
    <row r="14725" spans="1:55" x14ac:dyDescent="0.3">
      <c r="A14725" s="76"/>
      <c r="B14725" s="104"/>
      <c r="C14725" s="76"/>
      <c r="D14725" s="77"/>
      <c r="E14725" s="12"/>
      <c r="F14725" s="78"/>
      <c r="G14725" s="77"/>
      <c r="H14725" s="79"/>
      <c r="BA14725" s="5" t="str">
        <f t="shared" si="230"/>
        <v/>
      </c>
      <c r="BB14725" s="5" t="str">
        <f>IF(OR($E14725="",$G14725&lt;&gt;"Ativo"),"",IF(COUNTIFS($E$4:$E14725,$E14725,$A$4:$A14725,$A14725,$G$4:$G14725,"Ativo")=1,1,0))</f>
        <v/>
      </c>
      <c r="BC14725" t="str">
        <f>IF(OR($A14725="",$G14725&lt;&gt;"Ativo"),"",IF(COUNTIFS($A$4:$A14725,$A14725,$G$4:$G14725,"Ativo")=1,1,0))</f>
        <v/>
      </c>
    </row>
    <row r="14726" spans="1:55" x14ac:dyDescent="0.3">
      <c r="A14726" s="76"/>
      <c r="B14726" s="104"/>
      <c r="C14726" s="76"/>
      <c r="D14726" s="77"/>
      <c r="E14726" s="12"/>
      <c r="F14726" s="78"/>
      <c r="G14726" s="77"/>
      <c r="H14726" s="79"/>
      <c r="BA14726" s="5" t="str">
        <f t="shared" si="230"/>
        <v/>
      </c>
      <c r="BB14726" s="5" t="str">
        <f>IF(OR($E14726="",$G14726&lt;&gt;"Ativo"),"",IF(COUNTIFS($E$4:$E14726,$E14726,$A$4:$A14726,$A14726,$G$4:$G14726,"Ativo")=1,1,0))</f>
        <v/>
      </c>
      <c r="BC14726" t="str">
        <f>IF(OR($A14726="",$G14726&lt;&gt;"Ativo"),"",IF(COUNTIFS($A$4:$A14726,$A14726,$G$4:$G14726,"Ativo")=1,1,0))</f>
        <v/>
      </c>
    </row>
    <row r="14727" spans="1:55" x14ac:dyDescent="0.3">
      <c r="A14727" s="76"/>
      <c r="B14727" s="104"/>
      <c r="C14727" s="76"/>
      <c r="D14727" s="77"/>
      <c r="E14727" s="12"/>
      <c r="F14727" s="78"/>
      <c r="G14727" s="77"/>
      <c r="H14727" s="79"/>
      <c r="BA14727" s="5" t="str">
        <f t="shared" si="230"/>
        <v/>
      </c>
      <c r="BB14727" s="5" t="str">
        <f>IF(OR($E14727="",$G14727&lt;&gt;"Ativo"),"",IF(COUNTIFS($E$4:$E14727,$E14727,$A$4:$A14727,$A14727,$G$4:$G14727,"Ativo")=1,1,0))</f>
        <v/>
      </c>
      <c r="BC14727" t="str">
        <f>IF(OR($A14727="",$G14727&lt;&gt;"Ativo"),"",IF(COUNTIFS($A$4:$A14727,$A14727,$G$4:$G14727,"Ativo")=1,1,0))</f>
        <v/>
      </c>
    </row>
    <row r="14728" spans="1:55" x14ac:dyDescent="0.3">
      <c r="A14728" s="76"/>
      <c r="B14728" s="104"/>
      <c r="C14728" s="76"/>
      <c r="D14728" s="77"/>
      <c r="E14728" s="12"/>
      <c r="F14728" s="78"/>
      <c r="G14728" s="77"/>
      <c r="H14728" s="79"/>
      <c r="BA14728" s="5" t="str">
        <f t="shared" si="230"/>
        <v/>
      </c>
      <c r="BB14728" s="5" t="str">
        <f>IF(OR($E14728="",$G14728&lt;&gt;"Ativo"),"",IF(COUNTIFS($E$4:$E14728,$E14728,$A$4:$A14728,$A14728,$G$4:$G14728,"Ativo")=1,1,0))</f>
        <v/>
      </c>
      <c r="BC14728" t="str">
        <f>IF(OR($A14728="",$G14728&lt;&gt;"Ativo"),"",IF(COUNTIFS($A$4:$A14728,$A14728,$G$4:$G14728,"Ativo")=1,1,0))</f>
        <v/>
      </c>
    </row>
    <row r="14729" spans="1:55" x14ac:dyDescent="0.3">
      <c r="A14729" s="76"/>
      <c r="B14729" s="104"/>
      <c r="C14729" s="76"/>
      <c r="D14729" s="77"/>
      <c r="E14729" s="12"/>
      <c r="F14729" s="78"/>
      <c r="G14729" s="77"/>
      <c r="H14729" s="79"/>
      <c r="BA14729" s="5" t="str">
        <f t="shared" si="230"/>
        <v/>
      </c>
      <c r="BB14729" s="5" t="str">
        <f>IF(OR($E14729="",$G14729&lt;&gt;"Ativo"),"",IF(COUNTIFS($E$4:$E14729,$E14729,$A$4:$A14729,$A14729,$G$4:$G14729,"Ativo")=1,1,0))</f>
        <v/>
      </c>
      <c r="BC14729" t="str">
        <f>IF(OR($A14729="",$G14729&lt;&gt;"Ativo"),"",IF(COUNTIFS($A$4:$A14729,$A14729,$G$4:$G14729,"Ativo")=1,1,0))</f>
        <v/>
      </c>
    </row>
    <row r="14730" spans="1:55" x14ac:dyDescent="0.3">
      <c r="A14730" s="76"/>
      <c r="B14730" s="104"/>
      <c r="C14730" s="76"/>
      <c r="D14730" s="77"/>
      <c r="E14730" s="12"/>
      <c r="F14730" s="78"/>
      <c r="G14730" s="77"/>
      <c r="H14730" s="79"/>
      <c r="BA14730" s="5" t="str">
        <f t="shared" si="230"/>
        <v/>
      </c>
      <c r="BB14730" s="5" t="str">
        <f>IF(OR($E14730="",$G14730&lt;&gt;"Ativo"),"",IF(COUNTIFS($E$4:$E14730,$E14730,$A$4:$A14730,$A14730,$G$4:$G14730,"Ativo")=1,1,0))</f>
        <v/>
      </c>
      <c r="BC14730" t="str">
        <f>IF(OR($A14730="",$G14730&lt;&gt;"Ativo"),"",IF(COUNTIFS($A$4:$A14730,$A14730,$G$4:$G14730,"Ativo")=1,1,0))</f>
        <v/>
      </c>
    </row>
    <row r="14731" spans="1:55" x14ac:dyDescent="0.3">
      <c r="A14731" s="76"/>
      <c r="B14731" s="104"/>
      <c r="C14731" s="76"/>
      <c r="D14731" s="77"/>
      <c r="E14731" s="12"/>
      <c r="F14731" s="78"/>
      <c r="G14731" s="77"/>
      <c r="H14731" s="79"/>
      <c r="BA14731" s="5" t="str">
        <f t="shared" si="230"/>
        <v/>
      </c>
      <c r="BB14731" s="5" t="str">
        <f>IF(OR($E14731="",$G14731&lt;&gt;"Ativo"),"",IF(COUNTIFS($E$4:$E14731,$E14731,$A$4:$A14731,$A14731,$G$4:$G14731,"Ativo")=1,1,0))</f>
        <v/>
      </c>
      <c r="BC14731" t="str">
        <f>IF(OR($A14731="",$G14731&lt;&gt;"Ativo"),"",IF(COUNTIFS($A$4:$A14731,$A14731,$G$4:$G14731,"Ativo")=1,1,0))</f>
        <v/>
      </c>
    </row>
    <row r="14732" spans="1:55" x14ac:dyDescent="0.3">
      <c r="A14732" s="76"/>
      <c r="B14732" s="104"/>
      <c r="C14732" s="76"/>
      <c r="D14732" s="77"/>
      <c r="E14732" s="12"/>
      <c r="F14732" s="78"/>
      <c r="G14732" s="77"/>
      <c r="H14732" s="79"/>
      <c r="BA14732" s="5" t="str">
        <f t="shared" si="230"/>
        <v/>
      </c>
      <c r="BB14732" s="5" t="str">
        <f>IF(OR($E14732="",$G14732&lt;&gt;"Ativo"),"",IF(COUNTIFS($E$4:$E14732,$E14732,$A$4:$A14732,$A14732,$G$4:$G14732,"Ativo")=1,1,0))</f>
        <v/>
      </c>
      <c r="BC14732" t="str">
        <f>IF(OR($A14732="",$G14732&lt;&gt;"Ativo"),"",IF(COUNTIFS($A$4:$A14732,$A14732,$G$4:$G14732,"Ativo")=1,1,0))</f>
        <v/>
      </c>
    </row>
    <row r="14733" spans="1:55" x14ac:dyDescent="0.3">
      <c r="A14733" s="76"/>
      <c r="B14733" s="104"/>
      <c r="C14733" s="76"/>
      <c r="D14733" s="77"/>
      <c r="E14733" s="12"/>
      <c r="F14733" s="78"/>
      <c r="G14733" s="77"/>
      <c r="H14733" s="79"/>
      <c r="BA14733" s="5" t="str">
        <f t="shared" si="230"/>
        <v/>
      </c>
      <c r="BB14733" s="5" t="str">
        <f>IF(OR($E14733="",$G14733&lt;&gt;"Ativo"),"",IF(COUNTIFS($E$4:$E14733,$E14733,$A$4:$A14733,$A14733,$G$4:$G14733,"Ativo")=1,1,0))</f>
        <v/>
      </c>
      <c r="BC14733" t="str">
        <f>IF(OR($A14733="",$G14733&lt;&gt;"Ativo"),"",IF(COUNTIFS($A$4:$A14733,$A14733,$G$4:$G14733,"Ativo")=1,1,0))</f>
        <v/>
      </c>
    </row>
    <row r="14734" spans="1:55" x14ac:dyDescent="0.3">
      <c r="A14734" s="76"/>
      <c r="B14734" s="104"/>
      <c r="C14734" s="76"/>
      <c r="D14734" s="77"/>
      <c r="E14734" s="12"/>
      <c r="F14734" s="78"/>
      <c r="G14734" s="77"/>
      <c r="H14734" s="79"/>
      <c r="BA14734" s="5" t="str">
        <f t="shared" si="230"/>
        <v/>
      </c>
      <c r="BB14734" s="5" t="str">
        <f>IF(OR($E14734="",$G14734&lt;&gt;"Ativo"),"",IF(COUNTIFS($E$4:$E14734,$E14734,$A$4:$A14734,$A14734,$G$4:$G14734,"Ativo")=1,1,0))</f>
        <v/>
      </c>
      <c r="BC14734" t="str">
        <f>IF(OR($A14734="",$G14734&lt;&gt;"Ativo"),"",IF(COUNTIFS($A$4:$A14734,$A14734,$G$4:$G14734,"Ativo")=1,1,0))</f>
        <v/>
      </c>
    </row>
    <row r="14735" spans="1:55" x14ac:dyDescent="0.3">
      <c r="A14735" s="76"/>
      <c r="B14735" s="104"/>
      <c r="C14735" s="76"/>
      <c r="D14735" s="77"/>
      <c r="E14735" s="12"/>
      <c r="F14735" s="78"/>
      <c r="G14735" s="77"/>
      <c r="H14735" s="79"/>
      <c r="BA14735" s="5" t="str">
        <f t="shared" si="230"/>
        <v/>
      </c>
      <c r="BB14735" s="5" t="str">
        <f>IF(OR($E14735="",$G14735&lt;&gt;"Ativo"),"",IF(COUNTIFS($E$4:$E14735,$E14735,$A$4:$A14735,$A14735,$G$4:$G14735,"Ativo")=1,1,0))</f>
        <v/>
      </c>
      <c r="BC14735" t="str">
        <f>IF(OR($A14735="",$G14735&lt;&gt;"Ativo"),"",IF(COUNTIFS($A$4:$A14735,$A14735,$G$4:$G14735,"Ativo")=1,1,0))</f>
        <v/>
      </c>
    </row>
    <row r="14736" spans="1:55" x14ac:dyDescent="0.3">
      <c r="A14736" s="76"/>
      <c r="B14736" s="104"/>
      <c r="C14736" s="76"/>
      <c r="D14736" s="77"/>
      <c r="E14736" s="12"/>
      <c r="F14736" s="78"/>
      <c r="G14736" s="77"/>
      <c r="H14736" s="79"/>
      <c r="BA14736" s="5" t="str">
        <f t="shared" si="230"/>
        <v/>
      </c>
      <c r="BB14736" s="5" t="str">
        <f>IF(OR($E14736="",$G14736&lt;&gt;"Ativo"),"",IF(COUNTIFS($E$4:$E14736,$E14736,$A$4:$A14736,$A14736,$G$4:$G14736,"Ativo")=1,1,0))</f>
        <v/>
      </c>
      <c r="BC14736" t="str">
        <f>IF(OR($A14736="",$G14736&lt;&gt;"Ativo"),"",IF(COUNTIFS($A$4:$A14736,$A14736,$G$4:$G14736,"Ativo")=1,1,0))</f>
        <v/>
      </c>
    </row>
    <row r="14737" spans="1:55" x14ac:dyDescent="0.3">
      <c r="A14737" s="76"/>
      <c r="B14737" s="104"/>
      <c r="C14737" s="76"/>
      <c r="D14737" s="77"/>
      <c r="E14737" s="12"/>
      <c r="F14737" s="78"/>
      <c r="G14737" s="77"/>
      <c r="H14737" s="79"/>
      <c r="BA14737" s="5" t="str">
        <f t="shared" si="230"/>
        <v/>
      </c>
      <c r="BB14737" s="5" t="str">
        <f>IF(OR($E14737="",$G14737&lt;&gt;"Ativo"),"",IF(COUNTIFS($E$4:$E14737,$E14737,$A$4:$A14737,$A14737,$G$4:$G14737,"Ativo")=1,1,0))</f>
        <v/>
      </c>
      <c r="BC14737" t="str">
        <f>IF(OR($A14737="",$G14737&lt;&gt;"Ativo"),"",IF(COUNTIFS($A$4:$A14737,$A14737,$G$4:$G14737,"Ativo")=1,1,0))</f>
        <v/>
      </c>
    </row>
    <row r="14738" spans="1:55" x14ac:dyDescent="0.3">
      <c r="A14738" s="76"/>
      <c r="B14738" s="104"/>
      <c r="C14738" s="76"/>
      <c r="D14738" s="77"/>
      <c r="E14738" s="12"/>
      <c r="F14738" s="78"/>
      <c r="G14738" s="77"/>
      <c r="H14738" s="79"/>
      <c r="BA14738" s="5" t="str">
        <f t="shared" si="230"/>
        <v/>
      </c>
      <c r="BB14738" s="5" t="str">
        <f>IF(OR($E14738="",$G14738&lt;&gt;"Ativo"),"",IF(COUNTIFS($E$4:$E14738,$E14738,$A$4:$A14738,$A14738,$G$4:$G14738,"Ativo")=1,1,0))</f>
        <v/>
      </c>
      <c r="BC14738" t="str">
        <f>IF(OR($A14738="",$G14738&lt;&gt;"Ativo"),"",IF(COUNTIFS($A$4:$A14738,$A14738,$G$4:$G14738,"Ativo")=1,1,0))</f>
        <v/>
      </c>
    </row>
    <row r="14739" spans="1:55" x14ac:dyDescent="0.3">
      <c r="A14739" s="76"/>
      <c r="B14739" s="104"/>
      <c r="C14739" s="76"/>
      <c r="D14739" s="77"/>
      <c r="E14739" s="12"/>
      <c r="F14739" s="78"/>
      <c r="G14739" s="77"/>
      <c r="H14739" s="79"/>
      <c r="BA14739" s="5" t="str">
        <f t="shared" si="230"/>
        <v/>
      </c>
      <c r="BB14739" s="5" t="str">
        <f>IF(OR($E14739="",$G14739&lt;&gt;"Ativo"),"",IF(COUNTIFS($E$4:$E14739,$E14739,$A$4:$A14739,$A14739,$G$4:$G14739,"Ativo")=1,1,0))</f>
        <v/>
      </c>
      <c r="BC14739" t="str">
        <f>IF(OR($A14739="",$G14739&lt;&gt;"Ativo"),"",IF(COUNTIFS($A$4:$A14739,$A14739,$G$4:$G14739,"Ativo")=1,1,0))</f>
        <v/>
      </c>
    </row>
    <row r="14740" spans="1:55" x14ac:dyDescent="0.3">
      <c r="A14740" s="76"/>
      <c r="B14740" s="104"/>
      <c r="C14740" s="76"/>
      <c r="D14740" s="77"/>
      <c r="E14740" s="12"/>
      <c r="F14740" s="78"/>
      <c r="G14740" s="77"/>
      <c r="H14740" s="79"/>
      <c r="BA14740" s="5" t="str">
        <f t="shared" si="230"/>
        <v/>
      </c>
      <c r="BB14740" s="5" t="str">
        <f>IF(OR($E14740="",$G14740&lt;&gt;"Ativo"),"",IF(COUNTIFS($E$4:$E14740,$E14740,$A$4:$A14740,$A14740,$G$4:$G14740,"Ativo")=1,1,0))</f>
        <v/>
      </c>
      <c r="BC14740" t="str">
        <f>IF(OR($A14740="",$G14740&lt;&gt;"Ativo"),"",IF(COUNTIFS($A$4:$A14740,$A14740,$G$4:$G14740,"Ativo")=1,1,0))</f>
        <v/>
      </c>
    </row>
    <row r="14741" spans="1:55" x14ac:dyDescent="0.3">
      <c r="A14741" s="76"/>
      <c r="B14741" s="104"/>
      <c r="C14741" s="76"/>
      <c r="D14741" s="77"/>
      <c r="E14741" s="12"/>
      <c r="F14741" s="78"/>
      <c r="G14741" s="77"/>
      <c r="H14741" s="79"/>
      <c r="BA14741" s="5" t="str">
        <f t="shared" si="230"/>
        <v/>
      </c>
      <c r="BB14741" s="5" t="str">
        <f>IF(OR($E14741="",$G14741&lt;&gt;"Ativo"),"",IF(COUNTIFS($E$4:$E14741,$E14741,$A$4:$A14741,$A14741,$G$4:$G14741,"Ativo")=1,1,0))</f>
        <v/>
      </c>
      <c r="BC14741" t="str">
        <f>IF(OR($A14741="",$G14741&lt;&gt;"Ativo"),"",IF(COUNTIFS($A$4:$A14741,$A14741,$G$4:$G14741,"Ativo")=1,1,0))</f>
        <v/>
      </c>
    </row>
    <row r="14742" spans="1:55" x14ac:dyDescent="0.3">
      <c r="A14742" s="76"/>
      <c r="B14742" s="104"/>
      <c r="C14742" s="76"/>
      <c r="D14742" s="77"/>
      <c r="E14742" s="12"/>
      <c r="F14742" s="78"/>
      <c r="G14742" s="77"/>
      <c r="H14742" s="79"/>
      <c r="BA14742" s="5" t="str">
        <f t="shared" si="230"/>
        <v/>
      </c>
      <c r="BB14742" s="5" t="str">
        <f>IF(OR($E14742="",$G14742&lt;&gt;"Ativo"),"",IF(COUNTIFS($E$4:$E14742,$E14742,$A$4:$A14742,$A14742,$G$4:$G14742,"Ativo")=1,1,0))</f>
        <v/>
      </c>
      <c r="BC14742" t="str">
        <f>IF(OR($A14742="",$G14742&lt;&gt;"Ativo"),"",IF(COUNTIFS($A$4:$A14742,$A14742,$G$4:$G14742,"Ativo")=1,1,0))</f>
        <v/>
      </c>
    </row>
    <row r="14743" spans="1:55" x14ac:dyDescent="0.3">
      <c r="A14743" s="76"/>
      <c r="B14743" s="104"/>
      <c r="C14743" s="76"/>
      <c r="D14743" s="77"/>
      <c r="E14743" s="12"/>
      <c r="F14743" s="78"/>
      <c r="G14743" s="77"/>
      <c r="H14743" s="79"/>
      <c r="BA14743" s="5" t="str">
        <f t="shared" si="230"/>
        <v/>
      </c>
      <c r="BB14743" s="5" t="str">
        <f>IF(OR($E14743="",$G14743&lt;&gt;"Ativo"),"",IF(COUNTIFS($E$4:$E14743,$E14743,$A$4:$A14743,$A14743,$G$4:$G14743,"Ativo")=1,1,0))</f>
        <v/>
      </c>
      <c r="BC14743" t="str">
        <f>IF(OR($A14743="",$G14743&lt;&gt;"Ativo"),"",IF(COUNTIFS($A$4:$A14743,$A14743,$G$4:$G14743,"Ativo")=1,1,0))</f>
        <v/>
      </c>
    </row>
    <row r="14744" spans="1:55" x14ac:dyDescent="0.3">
      <c r="A14744" s="76"/>
      <c r="B14744" s="104"/>
      <c r="C14744" s="76"/>
      <c r="D14744" s="77"/>
      <c r="E14744" s="12"/>
      <c r="F14744" s="78"/>
      <c r="G14744" s="77"/>
      <c r="H14744" s="79"/>
      <c r="BA14744" s="5" t="str">
        <f t="shared" si="230"/>
        <v/>
      </c>
      <c r="BB14744" s="5" t="str">
        <f>IF(OR($E14744="",$G14744&lt;&gt;"Ativo"),"",IF(COUNTIFS($E$4:$E14744,$E14744,$A$4:$A14744,$A14744,$G$4:$G14744,"Ativo")=1,1,0))</f>
        <v/>
      </c>
      <c r="BC14744" t="str">
        <f>IF(OR($A14744="",$G14744&lt;&gt;"Ativo"),"",IF(COUNTIFS($A$4:$A14744,$A14744,$G$4:$G14744,"Ativo")=1,1,0))</f>
        <v/>
      </c>
    </row>
    <row r="14745" spans="1:55" x14ac:dyDescent="0.3">
      <c r="A14745" s="76"/>
      <c r="B14745" s="104"/>
      <c r="C14745" s="76"/>
      <c r="D14745" s="77"/>
      <c r="E14745" s="12"/>
      <c r="F14745" s="78"/>
      <c r="G14745" s="77"/>
      <c r="H14745" s="79"/>
      <c r="BA14745" s="5" t="str">
        <f t="shared" si="230"/>
        <v/>
      </c>
      <c r="BB14745" s="5" t="str">
        <f>IF(OR($E14745="",$G14745&lt;&gt;"Ativo"),"",IF(COUNTIFS($E$4:$E14745,$E14745,$A$4:$A14745,$A14745,$G$4:$G14745,"Ativo")=1,1,0))</f>
        <v/>
      </c>
      <c r="BC14745" t="str">
        <f>IF(OR($A14745="",$G14745&lt;&gt;"Ativo"),"",IF(COUNTIFS($A$4:$A14745,$A14745,$G$4:$G14745,"Ativo")=1,1,0))</f>
        <v/>
      </c>
    </row>
    <row r="14746" spans="1:55" x14ac:dyDescent="0.3">
      <c r="A14746" s="76"/>
      <c r="B14746" s="104"/>
      <c r="C14746" s="76"/>
      <c r="D14746" s="77"/>
      <c r="E14746" s="12"/>
      <c r="F14746" s="78"/>
      <c r="G14746" s="77"/>
      <c r="H14746" s="79"/>
      <c r="BA14746" s="5" t="str">
        <f t="shared" si="230"/>
        <v/>
      </c>
      <c r="BB14746" s="5" t="str">
        <f>IF(OR($E14746="",$G14746&lt;&gt;"Ativo"),"",IF(COUNTIFS($E$4:$E14746,$E14746,$A$4:$A14746,$A14746,$G$4:$G14746,"Ativo")=1,1,0))</f>
        <v/>
      </c>
      <c r="BC14746" t="str">
        <f>IF(OR($A14746="",$G14746&lt;&gt;"Ativo"),"",IF(COUNTIFS($A$4:$A14746,$A14746,$G$4:$G14746,"Ativo")=1,1,0))</f>
        <v/>
      </c>
    </row>
    <row r="14747" spans="1:55" x14ac:dyDescent="0.3">
      <c r="A14747" s="76"/>
      <c r="B14747" s="104"/>
      <c r="C14747" s="76"/>
      <c r="D14747" s="77"/>
      <c r="E14747" s="12"/>
      <c r="F14747" s="78"/>
      <c r="G14747" s="77"/>
      <c r="H14747" s="79"/>
      <c r="BA14747" s="5" t="str">
        <f t="shared" si="230"/>
        <v/>
      </c>
      <c r="BB14747" s="5" t="str">
        <f>IF(OR($E14747="",$G14747&lt;&gt;"Ativo"),"",IF(COUNTIFS($E$4:$E14747,$E14747,$A$4:$A14747,$A14747,$G$4:$G14747,"Ativo")=1,1,0))</f>
        <v/>
      </c>
      <c r="BC14747" t="str">
        <f>IF(OR($A14747="",$G14747&lt;&gt;"Ativo"),"",IF(COUNTIFS($A$4:$A14747,$A14747,$G$4:$G14747,"Ativo")=1,1,0))</f>
        <v/>
      </c>
    </row>
    <row r="14748" spans="1:55" x14ac:dyDescent="0.3">
      <c r="A14748" s="76"/>
      <c r="B14748" s="104"/>
      <c r="C14748" s="76"/>
      <c r="D14748" s="77"/>
      <c r="E14748" s="12"/>
      <c r="F14748" s="78"/>
      <c r="G14748" s="77"/>
      <c r="H14748" s="79"/>
      <c r="BA14748" s="5" t="str">
        <f t="shared" si="230"/>
        <v/>
      </c>
      <c r="BB14748" s="5" t="str">
        <f>IF(OR($E14748="",$G14748&lt;&gt;"Ativo"),"",IF(COUNTIFS($E$4:$E14748,$E14748,$A$4:$A14748,$A14748,$G$4:$G14748,"Ativo")=1,1,0))</f>
        <v/>
      </c>
      <c r="BC14748" t="str">
        <f>IF(OR($A14748="",$G14748&lt;&gt;"Ativo"),"",IF(COUNTIFS($A$4:$A14748,$A14748,$G$4:$G14748,"Ativo")=1,1,0))</f>
        <v/>
      </c>
    </row>
    <row r="14749" spans="1:55" x14ac:dyDescent="0.3">
      <c r="A14749" s="76"/>
      <c r="B14749" s="104"/>
      <c r="C14749" s="76"/>
      <c r="D14749" s="77"/>
      <c r="E14749" s="12"/>
      <c r="F14749" s="78"/>
      <c r="G14749" s="77"/>
      <c r="H14749" s="79"/>
      <c r="BA14749" s="5" t="str">
        <f t="shared" si="230"/>
        <v/>
      </c>
      <c r="BB14749" s="5" t="str">
        <f>IF(OR($E14749="",$G14749&lt;&gt;"Ativo"),"",IF(COUNTIFS($E$4:$E14749,$E14749,$A$4:$A14749,$A14749,$G$4:$G14749,"Ativo")=1,1,0))</f>
        <v/>
      </c>
      <c r="BC14749" t="str">
        <f>IF(OR($A14749="",$G14749&lt;&gt;"Ativo"),"",IF(COUNTIFS($A$4:$A14749,$A14749,$G$4:$G14749,"Ativo")=1,1,0))</f>
        <v/>
      </c>
    </row>
    <row r="14750" spans="1:55" x14ac:dyDescent="0.3">
      <c r="A14750" s="76"/>
      <c r="B14750" s="104"/>
      <c r="C14750" s="76"/>
      <c r="D14750" s="77"/>
      <c r="E14750" s="12"/>
      <c r="F14750" s="78"/>
      <c r="G14750" s="77"/>
      <c r="H14750" s="79"/>
      <c r="BA14750" s="5" t="str">
        <f t="shared" si="230"/>
        <v/>
      </c>
      <c r="BB14750" s="5" t="str">
        <f>IF(OR($E14750="",$G14750&lt;&gt;"Ativo"),"",IF(COUNTIFS($E$4:$E14750,$E14750,$A$4:$A14750,$A14750,$G$4:$G14750,"Ativo")=1,1,0))</f>
        <v/>
      </c>
      <c r="BC14750" t="str">
        <f>IF(OR($A14750="",$G14750&lt;&gt;"Ativo"),"",IF(COUNTIFS($A$4:$A14750,$A14750,$G$4:$G14750,"Ativo")=1,1,0))</f>
        <v/>
      </c>
    </row>
    <row r="14751" spans="1:55" x14ac:dyDescent="0.3">
      <c r="A14751" s="76"/>
      <c r="B14751" s="104"/>
      <c r="C14751" s="76"/>
      <c r="D14751" s="77"/>
      <c r="E14751" s="12"/>
      <c r="F14751" s="78"/>
      <c r="G14751" s="77"/>
      <c r="H14751" s="79"/>
      <c r="BA14751" s="5" t="str">
        <f t="shared" si="230"/>
        <v/>
      </c>
      <c r="BB14751" s="5" t="str">
        <f>IF(OR($E14751="",$G14751&lt;&gt;"Ativo"),"",IF(COUNTIFS($E$4:$E14751,$E14751,$A$4:$A14751,$A14751,$G$4:$G14751,"Ativo")=1,1,0))</f>
        <v/>
      </c>
      <c r="BC14751" t="str">
        <f>IF(OR($A14751="",$G14751&lt;&gt;"Ativo"),"",IF(COUNTIFS($A$4:$A14751,$A14751,$G$4:$G14751,"Ativo")=1,1,0))</f>
        <v/>
      </c>
    </row>
    <row r="14752" spans="1:55" x14ac:dyDescent="0.3">
      <c r="A14752" s="76"/>
      <c r="B14752" s="104"/>
      <c r="C14752" s="76"/>
      <c r="D14752" s="77"/>
      <c r="E14752" s="12"/>
      <c r="F14752" s="78"/>
      <c r="G14752" s="77"/>
      <c r="H14752" s="79"/>
      <c r="BA14752" s="5" t="str">
        <f t="shared" si="230"/>
        <v/>
      </c>
      <c r="BB14752" s="5" t="str">
        <f>IF(OR($E14752="",$G14752&lt;&gt;"Ativo"),"",IF(COUNTIFS($E$4:$E14752,$E14752,$A$4:$A14752,$A14752,$G$4:$G14752,"Ativo")=1,1,0))</f>
        <v/>
      </c>
      <c r="BC14752" t="str">
        <f>IF(OR($A14752="",$G14752&lt;&gt;"Ativo"),"",IF(COUNTIFS($A$4:$A14752,$A14752,$G$4:$G14752,"Ativo")=1,1,0))</f>
        <v/>
      </c>
    </row>
    <row r="14753" spans="1:55" x14ac:dyDescent="0.3">
      <c r="A14753" s="76"/>
      <c r="B14753" s="104"/>
      <c r="C14753" s="76"/>
      <c r="D14753" s="77"/>
      <c r="E14753" s="12"/>
      <c r="F14753" s="78"/>
      <c r="G14753" s="77"/>
      <c r="H14753" s="79"/>
      <c r="BA14753" s="5" t="str">
        <f t="shared" si="230"/>
        <v/>
      </c>
      <c r="BB14753" s="5" t="str">
        <f>IF(OR($E14753="",$G14753&lt;&gt;"Ativo"),"",IF(COUNTIFS($E$4:$E14753,$E14753,$A$4:$A14753,$A14753,$G$4:$G14753,"Ativo")=1,1,0))</f>
        <v/>
      </c>
      <c r="BC14753" t="str">
        <f>IF(OR($A14753="",$G14753&lt;&gt;"Ativo"),"",IF(COUNTIFS($A$4:$A14753,$A14753,$G$4:$G14753,"Ativo")=1,1,0))</f>
        <v/>
      </c>
    </row>
    <row r="14754" spans="1:55" x14ac:dyDescent="0.3">
      <c r="A14754" s="76"/>
      <c r="B14754" s="104"/>
      <c r="C14754" s="76"/>
      <c r="D14754" s="77"/>
      <c r="E14754" s="12"/>
      <c r="F14754" s="78"/>
      <c r="G14754" s="77"/>
      <c r="H14754" s="79"/>
      <c r="BA14754" s="5" t="str">
        <f t="shared" si="230"/>
        <v/>
      </c>
      <c r="BB14754" s="5" t="str">
        <f>IF(OR($E14754="",$G14754&lt;&gt;"Ativo"),"",IF(COUNTIFS($E$4:$E14754,$E14754,$A$4:$A14754,$A14754,$G$4:$G14754,"Ativo")=1,1,0))</f>
        <v/>
      </c>
      <c r="BC14754" t="str">
        <f>IF(OR($A14754="",$G14754&lt;&gt;"Ativo"),"",IF(COUNTIFS($A$4:$A14754,$A14754,$G$4:$G14754,"Ativo")=1,1,0))</f>
        <v/>
      </c>
    </row>
    <row r="14755" spans="1:55" x14ac:dyDescent="0.3">
      <c r="A14755" s="76"/>
      <c r="B14755" s="104"/>
      <c r="C14755" s="76"/>
      <c r="D14755" s="77"/>
      <c r="E14755" s="12"/>
      <c r="F14755" s="78"/>
      <c r="G14755" s="77"/>
      <c r="H14755" s="79"/>
      <c r="BA14755" s="5" t="str">
        <f t="shared" si="230"/>
        <v/>
      </c>
      <c r="BB14755" s="5" t="str">
        <f>IF(OR($E14755="",$G14755&lt;&gt;"Ativo"),"",IF(COUNTIFS($E$4:$E14755,$E14755,$A$4:$A14755,$A14755,$G$4:$G14755,"Ativo")=1,1,0))</f>
        <v/>
      </c>
      <c r="BC14755" t="str">
        <f>IF(OR($A14755="",$G14755&lt;&gt;"Ativo"),"",IF(COUNTIFS($A$4:$A14755,$A14755,$G$4:$G14755,"Ativo")=1,1,0))</f>
        <v/>
      </c>
    </row>
    <row r="14756" spans="1:55" x14ac:dyDescent="0.3">
      <c r="A14756" s="76"/>
      <c r="B14756" s="104"/>
      <c r="C14756" s="76"/>
      <c r="D14756" s="77"/>
      <c r="E14756" s="12"/>
      <c r="F14756" s="78"/>
      <c r="G14756" s="77"/>
      <c r="H14756" s="79"/>
      <c r="BA14756" s="5" t="str">
        <f t="shared" si="230"/>
        <v/>
      </c>
      <c r="BB14756" s="5" t="str">
        <f>IF(OR($E14756="",$G14756&lt;&gt;"Ativo"),"",IF(COUNTIFS($E$4:$E14756,$E14756,$A$4:$A14756,$A14756,$G$4:$G14756,"Ativo")=1,1,0))</f>
        <v/>
      </c>
      <c r="BC14756" t="str">
        <f>IF(OR($A14756="",$G14756&lt;&gt;"Ativo"),"",IF(COUNTIFS($A$4:$A14756,$A14756,$G$4:$G14756,"Ativo")=1,1,0))</f>
        <v/>
      </c>
    </row>
    <row r="14757" spans="1:55" x14ac:dyDescent="0.3">
      <c r="A14757" s="76"/>
      <c r="B14757" s="104"/>
      <c r="C14757" s="76"/>
      <c r="D14757" s="77"/>
      <c r="E14757" s="12"/>
      <c r="F14757" s="78"/>
      <c r="G14757" s="77"/>
      <c r="H14757" s="79"/>
      <c r="BA14757" s="5" t="str">
        <f t="shared" si="230"/>
        <v/>
      </c>
      <c r="BB14757" s="5" t="str">
        <f>IF(OR($E14757="",$G14757&lt;&gt;"Ativo"),"",IF(COUNTIFS($E$4:$E14757,$E14757,$A$4:$A14757,$A14757,$G$4:$G14757,"Ativo")=1,1,0))</f>
        <v/>
      </c>
      <c r="BC14757" t="str">
        <f>IF(OR($A14757="",$G14757&lt;&gt;"Ativo"),"",IF(COUNTIFS($A$4:$A14757,$A14757,$G$4:$G14757,"Ativo")=1,1,0))</f>
        <v/>
      </c>
    </row>
    <row r="14758" spans="1:55" x14ac:dyDescent="0.3">
      <c r="A14758" s="76"/>
      <c r="B14758" s="104"/>
      <c r="C14758" s="76"/>
      <c r="D14758" s="77"/>
      <c r="E14758" s="12"/>
      <c r="F14758" s="78"/>
      <c r="G14758" s="77"/>
      <c r="H14758" s="79"/>
      <c r="BA14758" s="5" t="str">
        <f t="shared" si="230"/>
        <v/>
      </c>
      <c r="BB14758" s="5" t="str">
        <f>IF(OR($E14758="",$G14758&lt;&gt;"Ativo"),"",IF(COUNTIFS($E$4:$E14758,$E14758,$A$4:$A14758,$A14758,$G$4:$G14758,"Ativo")=1,1,0))</f>
        <v/>
      </c>
      <c r="BC14758" t="str">
        <f>IF(OR($A14758="",$G14758&lt;&gt;"Ativo"),"",IF(COUNTIFS($A$4:$A14758,$A14758,$G$4:$G14758,"Ativo")=1,1,0))</f>
        <v/>
      </c>
    </row>
    <row r="14759" spans="1:55" x14ac:dyDescent="0.3">
      <c r="A14759" s="76"/>
      <c r="B14759" s="104"/>
      <c r="C14759" s="76"/>
      <c r="D14759" s="77"/>
      <c r="E14759" s="12"/>
      <c r="F14759" s="78"/>
      <c r="G14759" s="77"/>
      <c r="H14759" s="79"/>
      <c r="BA14759" s="5" t="str">
        <f t="shared" si="230"/>
        <v/>
      </c>
      <c r="BB14759" s="5" t="str">
        <f>IF(OR($E14759="",$G14759&lt;&gt;"Ativo"),"",IF(COUNTIFS($E$4:$E14759,$E14759,$A$4:$A14759,$A14759,$G$4:$G14759,"Ativo")=1,1,0))</f>
        <v/>
      </c>
      <c r="BC14759" t="str">
        <f>IF(OR($A14759="",$G14759&lt;&gt;"Ativo"),"",IF(COUNTIFS($A$4:$A14759,$A14759,$G$4:$G14759,"Ativo")=1,1,0))</f>
        <v/>
      </c>
    </row>
    <row r="14760" spans="1:55" x14ac:dyDescent="0.3">
      <c r="A14760" s="76"/>
      <c r="B14760" s="104"/>
      <c r="C14760" s="76"/>
      <c r="D14760" s="77"/>
      <c r="E14760" s="12"/>
      <c r="F14760" s="78"/>
      <c r="G14760" s="77"/>
      <c r="H14760" s="79"/>
      <c r="BA14760" s="5" t="str">
        <f t="shared" si="230"/>
        <v/>
      </c>
      <c r="BB14760" s="5" t="str">
        <f>IF(OR($E14760="",$G14760&lt;&gt;"Ativo"),"",IF(COUNTIFS($E$4:$E14760,$E14760,$A$4:$A14760,$A14760,$G$4:$G14760,"Ativo")=1,1,0))</f>
        <v/>
      </c>
      <c r="BC14760" t="str">
        <f>IF(OR($A14760="",$G14760&lt;&gt;"Ativo"),"",IF(COUNTIFS($A$4:$A14760,$A14760,$G$4:$G14760,"Ativo")=1,1,0))</f>
        <v/>
      </c>
    </row>
    <row r="14761" spans="1:55" x14ac:dyDescent="0.3">
      <c r="A14761" s="76"/>
      <c r="B14761" s="104"/>
      <c r="C14761" s="76"/>
      <c r="D14761" s="77"/>
      <c r="E14761" s="12"/>
      <c r="F14761" s="78"/>
      <c r="G14761" s="77"/>
      <c r="H14761" s="79"/>
      <c r="BA14761" s="5" t="str">
        <f t="shared" si="230"/>
        <v/>
      </c>
      <c r="BB14761" s="5" t="str">
        <f>IF(OR($E14761="",$G14761&lt;&gt;"Ativo"),"",IF(COUNTIFS($E$4:$E14761,$E14761,$A$4:$A14761,$A14761,$G$4:$G14761,"Ativo")=1,1,0))</f>
        <v/>
      </c>
      <c r="BC14761" t="str">
        <f>IF(OR($A14761="",$G14761&lt;&gt;"Ativo"),"",IF(COUNTIFS($A$4:$A14761,$A14761,$G$4:$G14761,"Ativo")=1,1,0))</f>
        <v/>
      </c>
    </row>
    <row r="14762" spans="1:55" x14ac:dyDescent="0.3">
      <c r="A14762" s="76"/>
      <c r="B14762" s="104"/>
      <c r="C14762" s="76"/>
      <c r="D14762" s="77"/>
      <c r="E14762" s="12"/>
      <c r="F14762" s="78"/>
      <c r="G14762" s="77"/>
      <c r="H14762" s="79"/>
      <c r="BA14762" s="5" t="str">
        <f t="shared" si="230"/>
        <v/>
      </c>
      <c r="BB14762" s="5" t="str">
        <f>IF(OR($E14762="",$G14762&lt;&gt;"Ativo"),"",IF(COUNTIFS($E$4:$E14762,$E14762,$A$4:$A14762,$A14762,$G$4:$G14762,"Ativo")=1,1,0))</f>
        <v/>
      </c>
      <c r="BC14762" t="str">
        <f>IF(OR($A14762="",$G14762&lt;&gt;"Ativo"),"",IF(COUNTIFS($A$4:$A14762,$A14762,$G$4:$G14762,"Ativo")=1,1,0))</f>
        <v/>
      </c>
    </row>
    <row r="14763" spans="1:55" x14ac:dyDescent="0.3">
      <c r="A14763" s="76"/>
      <c r="B14763" s="104"/>
      <c r="C14763" s="76"/>
      <c r="D14763" s="77"/>
      <c r="E14763" s="12"/>
      <c r="F14763" s="78"/>
      <c r="G14763" s="77"/>
      <c r="H14763" s="79"/>
      <c r="BA14763" s="5" t="str">
        <f t="shared" si="230"/>
        <v/>
      </c>
      <c r="BB14763" s="5" t="str">
        <f>IF(OR($E14763="",$G14763&lt;&gt;"Ativo"),"",IF(COUNTIFS($E$4:$E14763,$E14763,$A$4:$A14763,$A14763,$G$4:$G14763,"Ativo")=1,1,0))</f>
        <v/>
      </c>
      <c r="BC14763" t="str">
        <f>IF(OR($A14763="",$G14763&lt;&gt;"Ativo"),"",IF(COUNTIFS($A$4:$A14763,$A14763,$G$4:$G14763,"Ativo")=1,1,0))</f>
        <v/>
      </c>
    </row>
    <row r="14764" spans="1:55" x14ac:dyDescent="0.3">
      <c r="A14764" s="76"/>
      <c r="B14764" s="104"/>
      <c r="C14764" s="76"/>
      <c r="D14764" s="77"/>
      <c r="E14764" s="12"/>
      <c r="F14764" s="78"/>
      <c r="G14764" s="77"/>
      <c r="H14764" s="79"/>
      <c r="BA14764" s="5" t="str">
        <f t="shared" si="230"/>
        <v/>
      </c>
      <c r="BB14764" s="5" t="str">
        <f>IF(OR($E14764="",$G14764&lt;&gt;"Ativo"),"",IF(COUNTIFS($E$4:$E14764,$E14764,$A$4:$A14764,$A14764,$G$4:$G14764,"Ativo")=1,1,0))</f>
        <v/>
      </c>
      <c r="BC14764" t="str">
        <f>IF(OR($A14764="",$G14764&lt;&gt;"Ativo"),"",IF(COUNTIFS($A$4:$A14764,$A14764,$G$4:$G14764,"Ativo")=1,1,0))</f>
        <v/>
      </c>
    </row>
    <row r="14765" spans="1:55" x14ac:dyDescent="0.3">
      <c r="A14765" s="76"/>
      <c r="B14765" s="104"/>
      <c r="C14765" s="76"/>
      <c r="D14765" s="77"/>
      <c r="E14765" s="12"/>
      <c r="F14765" s="78"/>
      <c r="G14765" s="77"/>
      <c r="H14765" s="79"/>
      <c r="BA14765" s="5" t="str">
        <f t="shared" si="230"/>
        <v/>
      </c>
      <c r="BB14765" s="5" t="str">
        <f>IF(OR($E14765="",$G14765&lt;&gt;"Ativo"),"",IF(COUNTIFS($E$4:$E14765,$E14765,$A$4:$A14765,$A14765,$G$4:$G14765,"Ativo")=1,1,0))</f>
        <v/>
      </c>
      <c r="BC14765" t="str">
        <f>IF(OR($A14765="",$G14765&lt;&gt;"Ativo"),"",IF(COUNTIFS($A$4:$A14765,$A14765,$G$4:$G14765,"Ativo")=1,1,0))</f>
        <v/>
      </c>
    </row>
    <row r="14766" spans="1:55" x14ac:dyDescent="0.3">
      <c r="A14766" s="76"/>
      <c r="B14766" s="104"/>
      <c r="C14766" s="76"/>
      <c r="D14766" s="77"/>
      <c r="E14766" s="12"/>
      <c r="F14766" s="78"/>
      <c r="G14766" s="77"/>
      <c r="H14766" s="79"/>
      <c r="BA14766" s="5" t="str">
        <f t="shared" si="230"/>
        <v/>
      </c>
      <c r="BB14766" s="5" t="str">
        <f>IF(OR($E14766="",$G14766&lt;&gt;"Ativo"),"",IF(COUNTIFS($E$4:$E14766,$E14766,$A$4:$A14766,$A14766,$G$4:$G14766,"Ativo")=1,1,0))</f>
        <v/>
      </c>
      <c r="BC14766" t="str">
        <f>IF(OR($A14766="",$G14766&lt;&gt;"Ativo"),"",IF(COUNTIFS($A$4:$A14766,$A14766,$G$4:$G14766,"Ativo")=1,1,0))</f>
        <v/>
      </c>
    </row>
    <row r="14767" spans="1:55" x14ac:dyDescent="0.3">
      <c r="A14767" s="76"/>
      <c r="B14767" s="104"/>
      <c r="C14767" s="76"/>
      <c r="D14767" s="77"/>
      <c r="E14767" s="12"/>
      <c r="F14767" s="78"/>
      <c r="G14767" s="77"/>
      <c r="H14767" s="79"/>
      <c r="BA14767" s="5" t="str">
        <f t="shared" si="230"/>
        <v/>
      </c>
      <c r="BB14767" s="5" t="str">
        <f>IF(OR($E14767="",$G14767&lt;&gt;"Ativo"),"",IF(COUNTIFS($E$4:$E14767,$E14767,$A$4:$A14767,$A14767,$G$4:$G14767,"Ativo")=1,1,0))</f>
        <v/>
      </c>
      <c r="BC14767" t="str">
        <f>IF(OR($A14767="",$G14767&lt;&gt;"Ativo"),"",IF(COUNTIFS($A$4:$A14767,$A14767,$G$4:$G14767,"Ativo")=1,1,0))</f>
        <v/>
      </c>
    </row>
    <row r="14768" spans="1:55" x14ac:dyDescent="0.3">
      <c r="A14768" s="76"/>
      <c r="B14768" s="104"/>
      <c r="C14768" s="76"/>
      <c r="D14768" s="77"/>
      <c r="E14768" s="12"/>
      <c r="F14768" s="78"/>
      <c r="G14768" s="77"/>
      <c r="H14768" s="79"/>
      <c r="BA14768" s="5" t="str">
        <f t="shared" si="230"/>
        <v/>
      </c>
      <c r="BB14768" s="5" t="str">
        <f>IF(OR($E14768="",$G14768&lt;&gt;"Ativo"),"",IF(COUNTIFS($E$4:$E14768,$E14768,$A$4:$A14768,$A14768,$G$4:$G14768,"Ativo")=1,1,0))</f>
        <v/>
      </c>
      <c r="BC14768" t="str">
        <f>IF(OR($A14768="",$G14768&lt;&gt;"Ativo"),"",IF(COUNTIFS($A$4:$A14768,$A14768,$G$4:$G14768,"Ativo")=1,1,0))</f>
        <v/>
      </c>
    </row>
    <row r="14769" spans="1:55" x14ac:dyDescent="0.3">
      <c r="A14769" s="76"/>
      <c r="B14769" s="104"/>
      <c r="C14769" s="76"/>
      <c r="D14769" s="77"/>
      <c r="E14769" s="12"/>
      <c r="F14769" s="78"/>
      <c r="G14769" s="77"/>
      <c r="H14769" s="79"/>
      <c r="BA14769" s="5" t="str">
        <f t="shared" si="230"/>
        <v/>
      </c>
      <c r="BB14769" s="5" t="str">
        <f>IF(OR($E14769="",$G14769&lt;&gt;"Ativo"),"",IF(COUNTIFS($E$4:$E14769,$E14769,$A$4:$A14769,$A14769,$G$4:$G14769,"Ativo")=1,1,0))</f>
        <v/>
      </c>
      <c r="BC14769" t="str">
        <f>IF(OR($A14769="",$G14769&lt;&gt;"Ativo"),"",IF(COUNTIFS($A$4:$A14769,$A14769,$G$4:$G14769,"Ativo")=1,1,0))</f>
        <v/>
      </c>
    </row>
    <row r="14770" spans="1:55" x14ac:dyDescent="0.3">
      <c r="A14770" s="76"/>
      <c r="B14770" s="104"/>
      <c r="C14770" s="76"/>
      <c r="D14770" s="77"/>
      <c r="E14770" s="12"/>
      <c r="F14770" s="78"/>
      <c r="G14770" s="77"/>
      <c r="H14770" s="79"/>
      <c r="BA14770" s="5" t="str">
        <f t="shared" si="230"/>
        <v/>
      </c>
      <c r="BB14770" s="5" t="str">
        <f>IF(OR($E14770="",$G14770&lt;&gt;"Ativo"),"",IF(COUNTIFS($E$4:$E14770,$E14770,$A$4:$A14770,$A14770,$G$4:$G14770,"Ativo")=1,1,0))</f>
        <v/>
      </c>
      <c r="BC14770" t="str">
        <f>IF(OR($A14770="",$G14770&lt;&gt;"Ativo"),"",IF(COUNTIFS($A$4:$A14770,$A14770,$G$4:$G14770,"Ativo")=1,1,0))</f>
        <v/>
      </c>
    </row>
    <row r="14771" spans="1:55" x14ac:dyDescent="0.3">
      <c r="A14771" s="76"/>
      <c r="B14771" s="104"/>
      <c r="C14771" s="76"/>
      <c r="D14771" s="77"/>
      <c r="E14771" s="12"/>
      <c r="F14771" s="78"/>
      <c r="G14771" s="77"/>
      <c r="H14771" s="79"/>
      <c r="BA14771" s="5" t="str">
        <f t="shared" si="230"/>
        <v/>
      </c>
      <c r="BB14771" s="5" t="str">
        <f>IF(OR($E14771="",$G14771&lt;&gt;"Ativo"),"",IF(COUNTIFS($E$4:$E14771,$E14771,$A$4:$A14771,$A14771,$G$4:$G14771,"Ativo")=1,1,0))</f>
        <v/>
      </c>
      <c r="BC14771" t="str">
        <f>IF(OR($A14771="",$G14771&lt;&gt;"Ativo"),"",IF(COUNTIFS($A$4:$A14771,$A14771,$G$4:$G14771,"Ativo")=1,1,0))</f>
        <v/>
      </c>
    </row>
    <row r="14772" spans="1:55" x14ac:dyDescent="0.3">
      <c r="A14772" s="76"/>
      <c r="B14772" s="104"/>
      <c r="C14772" s="76"/>
      <c r="D14772" s="77"/>
      <c r="E14772" s="12"/>
      <c r="F14772" s="78"/>
      <c r="G14772" s="77"/>
      <c r="H14772" s="79"/>
      <c r="BA14772" s="5" t="str">
        <f t="shared" si="230"/>
        <v/>
      </c>
      <c r="BB14772" s="5" t="str">
        <f>IF(OR($E14772="",$G14772&lt;&gt;"Ativo"),"",IF(COUNTIFS($E$4:$E14772,$E14772,$A$4:$A14772,$A14772,$G$4:$G14772,"Ativo")=1,1,0))</f>
        <v/>
      </c>
      <c r="BC14772" t="str">
        <f>IF(OR($A14772="",$G14772&lt;&gt;"Ativo"),"",IF(COUNTIFS($A$4:$A14772,$A14772,$G$4:$G14772,"Ativo")=1,1,0))</f>
        <v/>
      </c>
    </row>
    <row r="14773" spans="1:55" x14ac:dyDescent="0.3">
      <c r="A14773" s="76"/>
      <c r="B14773" s="104"/>
      <c r="C14773" s="76"/>
      <c r="D14773" s="77"/>
      <c r="E14773" s="12"/>
      <c r="F14773" s="78"/>
      <c r="G14773" s="77"/>
      <c r="H14773" s="79"/>
      <c r="BA14773" s="5" t="str">
        <f t="shared" si="230"/>
        <v/>
      </c>
      <c r="BB14773" s="5" t="str">
        <f>IF(OR($E14773="",$G14773&lt;&gt;"Ativo"),"",IF(COUNTIFS($E$4:$E14773,$E14773,$A$4:$A14773,$A14773,$G$4:$G14773,"Ativo")=1,1,0))</f>
        <v/>
      </c>
      <c r="BC14773" t="str">
        <f>IF(OR($A14773="",$G14773&lt;&gt;"Ativo"),"",IF(COUNTIFS($A$4:$A14773,$A14773,$G$4:$G14773,"Ativo")=1,1,0))</f>
        <v/>
      </c>
    </row>
    <row r="14774" spans="1:55" x14ac:dyDescent="0.3">
      <c r="A14774" s="76"/>
      <c r="B14774" s="104"/>
      <c r="C14774" s="76"/>
      <c r="D14774" s="77"/>
      <c r="E14774" s="12"/>
      <c r="F14774" s="78"/>
      <c r="G14774" s="77"/>
      <c r="H14774" s="79"/>
      <c r="BA14774" s="5" t="str">
        <f t="shared" si="230"/>
        <v/>
      </c>
      <c r="BB14774" s="5" t="str">
        <f>IF(OR($E14774="",$G14774&lt;&gt;"Ativo"),"",IF(COUNTIFS($E$4:$E14774,$E14774,$A$4:$A14774,$A14774,$G$4:$G14774,"Ativo")=1,1,0))</f>
        <v/>
      </c>
      <c r="BC14774" t="str">
        <f>IF(OR($A14774="",$G14774&lt;&gt;"Ativo"),"",IF(COUNTIFS($A$4:$A14774,$A14774,$G$4:$G14774,"Ativo")=1,1,0))</f>
        <v/>
      </c>
    </row>
    <row r="14775" spans="1:55" x14ac:dyDescent="0.3">
      <c r="A14775" s="76"/>
      <c r="B14775" s="104"/>
      <c r="C14775" s="76"/>
      <c r="D14775" s="77"/>
      <c r="E14775" s="12"/>
      <c r="F14775" s="78"/>
      <c r="G14775" s="77"/>
      <c r="H14775" s="79"/>
      <c r="BA14775" s="5" t="str">
        <f t="shared" si="230"/>
        <v/>
      </c>
      <c r="BB14775" s="5" t="str">
        <f>IF(OR($E14775="",$G14775&lt;&gt;"Ativo"),"",IF(COUNTIFS($E$4:$E14775,$E14775,$A$4:$A14775,$A14775,$G$4:$G14775,"Ativo")=1,1,0))</f>
        <v/>
      </c>
      <c r="BC14775" t="str">
        <f>IF(OR($A14775="",$G14775&lt;&gt;"Ativo"),"",IF(COUNTIFS($A$4:$A14775,$A14775,$G$4:$G14775,"Ativo")=1,1,0))</f>
        <v/>
      </c>
    </row>
    <row r="14776" spans="1:55" x14ac:dyDescent="0.3">
      <c r="A14776" s="76"/>
      <c r="B14776" s="104"/>
      <c r="C14776" s="76"/>
      <c r="D14776" s="77"/>
      <c r="E14776" s="12"/>
      <c r="F14776" s="78"/>
      <c r="G14776" s="77"/>
      <c r="H14776" s="79"/>
      <c r="BA14776" s="5" t="str">
        <f t="shared" si="230"/>
        <v/>
      </c>
      <c r="BB14776" s="5" t="str">
        <f>IF(OR($E14776="",$G14776&lt;&gt;"Ativo"),"",IF(COUNTIFS($E$4:$E14776,$E14776,$A$4:$A14776,$A14776,$G$4:$G14776,"Ativo")=1,1,0))</f>
        <v/>
      </c>
      <c r="BC14776" t="str">
        <f>IF(OR($A14776="",$G14776&lt;&gt;"Ativo"),"",IF(COUNTIFS($A$4:$A14776,$A14776,$G$4:$G14776,"Ativo")=1,1,0))</f>
        <v/>
      </c>
    </row>
    <row r="14777" spans="1:55" x14ac:dyDescent="0.3">
      <c r="A14777" s="76"/>
      <c r="B14777" s="104"/>
      <c r="C14777" s="76"/>
      <c r="D14777" s="77"/>
      <c r="E14777" s="12"/>
      <c r="F14777" s="78"/>
      <c r="G14777" s="77"/>
      <c r="H14777" s="79"/>
      <c r="BA14777" s="5" t="str">
        <f t="shared" si="230"/>
        <v/>
      </c>
      <c r="BB14777" s="5" t="str">
        <f>IF(OR($E14777="",$G14777&lt;&gt;"Ativo"),"",IF(COUNTIFS($E$4:$E14777,$E14777,$A$4:$A14777,$A14777,$G$4:$G14777,"Ativo")=1,1,0))</f>
        <v/>
      </c>
      <c r="BC14777" t="str">
        <f>IF(OR($A14777="",$G14777&lt;&gt;"Ativo"),"",IF(COUNTIFS($A$4:$A14777,$A14777,$G$4:$G14777,"Ativo")=1,1,0))</f>
        <v/>
      </c>
    </row>
    <row r="14778" spans="1:55" x14ac:dyDescent="0.3">
      <c r="A14778" s="76"/>
      <c r="B14778" s="104"/>
      <c r="C14778" s="76"/>
      <c r="D14778" s="77"/>
      <c r="E14778" s="12"/>
      <c r="F14778" s="78"/>
      <c r="G14778" s="77"/>
      <c r="H14778" s="79"/>
      <c r="BA14778" s="5" t="str">
        <f t="shared" si="230"/>
        <v/>
      </c>
      <c r="BB14778" s="5" t="str">
        <f>IF(OR($E14778="",$G14778&lt;&gt;"Ativo"),"",IF(COUNTIFS($E$4:$E14778,$E14778,$A$4:$A14778,$A14778,$G$4:$G14778,"Ativo")=1,1,0))</f>
        <v/>
      </c>
      <c r="BC14778" t="str">
        <f>IF(OR($A14778="",$G14778&lt;&gt;"Ativo"),"",IF(COUNTIFS($A$4:$A14778,$A14778,$G$4:$G14778,"Ativo")=1,1,0))</f>
        <v/>
      </c>
    </row>
    <row r="14779" spans="1:55" x14ac:dyDescent="0.3">
      <c r="A14779" s="76"/>
      <c r="B14779" s="104"/>
      <c r="C14779" s="76"/>
      <c r="D14779" s="77"/>
      <c r="E14779" s="12"/>
      <c r="F14779" s="78"/>
      <c r="G14779" s="77"/>
      <c r="H14779" s="79"/>
      <c r="BA14779" s="5" t="str">
        <f t="shared" si="230"/>
        <v/>
      </c>
      <c r="BB14779" s="5" t="str">
        <f>IF(OR($E14779="",$G14779&lt;&gt;"Ativo"),"",IF(COUNTIFS($E$4:$E14779,$E14779,$A$4:$A14779,$A14779,$G$4:$G14779,"Ativo")=1,1,0))</f>
        <v/>
      </c>
      <c r="BC14779" t="str">
        <f>IF(OR($A14779="",$G14779&lt;&gt;"Ativo"),"",IF(COUNTIFS($A$4:$A14779,$A14779,$G$4:$G14779,"Ativo")=1,1,0))</f>
        <v/>
      </c>
    </row>
    <row r="14780" spans="1:55" x14ac:dyDescent="0.3">
      <c r="A14780" s="76"/>
      <c r="B14780" s="104"/>
      <c r="C14780" s="76"/>
      <c r="D14780" s="77"/>
      <c r="E14780" s="12"/>
      <c r="F14780" s="78"/>
      <c r="G14780" s="77"/>
      <c r="H14780" s="79"/>
      <c r="BA14780" s="5" t="str">
        <f t="shared" si="230"/>
        <v/>
      </c>
      <c r="BB14780" s="5" t="str">
        <f>IF(OR($E14780="",$G14780&lt;&gt;"Ativo"),"",IF(COUNTIFS($E$4:$E14780,$E14780,$A$4:$A14780,$A14780,$G$4:$G14780,"Ativo")=1,1,0))</f>
        <v/>
      </c>
      <c r="BC14780" t="str">
        <f>IF(OR($A14780="",$G14780&lt;&gt;"Ativo"),"",IF(COUNTIFS($A$4:$A14780,$A14780,$G$4:$G14780,"Ativo")=1,1,0))</f>
        <v/>
      </c>
    </row>
    <row r="14781" spans="1:55" x14ac:dyDescent="0.3">
      <c r="A14781" s="76"/>
      <c r="B14781" s="104"/>
      <c r="C14781" s="76"/>
      <c r="D14781" s="77"/>
      <c r="E14781" s="12"/>
      <c r="F14781" s="78"/>
      <c r="G14781" s="77"/>
      <c r="H14781" s="79"/>
      <c r="BA14781" s="5" t="str">
        <f t="shared" si="230"/>
        <v/>
      </c>
      <c r="BB14781" s="5" t="str">
        <f>IF(OR($E14781="",$G14781&lt;&gt;"Ativo"),"",IF(COUNTIFS($E$4:$E14781,$E14781,$A$4:$A14781,$A14781,$G$4:$G14781,"Ativo")=1,1,0))</f>
        <v/>
      </c>
      <c r="BC14781" t="str">
        <f>IF(OR($A14781="",$G14781&lt;&gt;"Ativo"),"",IF(COUNTIFS($A$4:$A14781,$A14781,$G$4:$G14781,"Ativo")=1,1,0))</f>
        <v/>
      </c>
    </row>
    <row r="14782" spans="1:55" x14ac:dyDescent="0.3">
      <c r="A14782" s="76"/>
      <c r="B14782" s="104"/>
      <c r="C14782" s="76"/>
      <c r="D14782" s="77"/>
      <c r="E14782" s="12"/>
      <c r="F14782" s="78"/>
      <c r="G14782" s="77"/>
      <c r="H14782" s="79"/>
      <c r="BA14782" s="5" t="str">
        <f t="shared" si="230"/>
        <v/>
      </c>
      <c r="BB14782" s="5" t="str">
        <f>IF(OR($E14782="",$G14782&lt;&gt;"Ativo"),"",IF(COUNTIFS($E$4:$E14782,$E14782,$A$4:$A14782,$A14782,$G$4:$G14782,"Ativo")=1,1,0))</f>
        <v/>
      </c>
      <c r="BC14782" t="str">
        <f>IF(OR($A14782="",$G14782&lt;&gt;"Ativo"),"",IF(COUNTIFS($A$4:$A14782,$A14782,$G$4:$G14782,"Ativo")=1,1,0))</f>
        <v/>
      </c>
    </row>
    <row r="14783" spans="1:55" x14ac:dyDescent="0.3">
      <c r="A14783" s="76"/>
      <c r="B14783" s="104"/>
      <c r="C14783" s="76"/>
      <c r="D14783" s="77"/>
      <c r="E14783" s="12"/>
      <c r="F14783" s="78"/>
      <c r="G14783" s="77"/>
      <c r="H14783" s="79"/>
      <c r="BA14783" s="5" t="str">
        <f t="shared" si="230"/>
        <v/>
      </c>
      <c r="BB14783" s="5" t="str">
        <f>IF(OR($E14783="",$G14783&lt;&gt;"Ativo"),"",IF(COUNTIFS($E$4:$E14783,$E14783,$A$4:$A14783,$A14783,$G$4:$G14783,"Ativo")=1,1,0))</f>
        <v/>
      </c>
      <c r="BC14783" t="str">
        <f>IF(OR($A14783="",$G14783&lt;&gt;"Ativo"),"",IF(COUNTIFS($A$4:$A14783,$A14783,$G$4:$G14783,"Ativo")=1,1,0))</f>
        <v/>
      </c>
    </row>
    <row r="14784" spans="1:55" x14ac:dyDescent="0.3">
      <c r="A14784" s="76"/>
      <c r="B14784" s="104"/>
      <c r="C14784" s="76"/>
      <c r="D14784" s="77"/>
      <c r="E14784" s="12"/>
      <c r="F14784" s="78"/>
      <c r="G14784" s="77"/>
      <c r="H14784" s="79"/>
      <c r="BA14784" s="5" t="str">
        <f t="shared" si="230"/>
        <v/>
      </c>
      <c r="BB14784" s="5" t="str">
        <f>IF(OR($E14784="",$G14784&lt;&gt;"Ativo"),"",IF(COUNTIFS($E$4:$E14784,$E14784,$A$4:$A14784,$A14784,$G$4:$G14784,"Ativo")=1,1,0))</f>
        <v/>
      </c>
      <c r="BC14784" t="str">
        <f>IF(OR($A14784="",$G14784&lt;&gt;"Ativo"),"",IF(COUNTIFS($A$4:$A14784,$A14784,$G$4:$G14784,"Ativo")=1,1,0))</f>
        <v/>
      </c>
    </row>
    <row r="14785" spans="1:55" x14ac:dyDescent="0.3">
      <c r="A14785" s="76"/>
      <c r="B14785" s="104"/>
      <c r="C14785" s="76"/>
      <c r="D14785" s="77"/>
      <c r="E14785" s="12"/>
      <c r="F14785" s="78"/>
      <c r="G14785" s="77"/>
      <c r="H14785" s="79"/>
      <c r="BA14785" s="5" t="str">
        <f t="shared" si="230"/>
        <v/>
      </c>
      <c r="BB14785" s="5" t="str">
        <f>IF(OR($E14785="",$G14785&lt;&gt;"Ativo"),"",IF(COUNTIFS($E$4:$E14785,$E14785,$A$4:$A14785,$A14785,$G$4:$G14785,"Ativo")=1,1,0))</f>
        <v/>
      </c>
      <c r="BC14785" t="str">
        <f>IF(OR($A14785="",$G14785&lt;&gt;"Ativo"),"",IF(COUNTIFS($A$4:$A14785,$A14785,$G$4:$G14785,"Ativo")=1,1,0))</f>
        <v/>
      </c>
    </row>
    <row r="14786" spans="1:55" x14ac:dyDescent="0.3">
      <c r="A14786" s="76"/>
      <c r="B14786" s="104"/>
      <c r="C14786" s="76"/>
      <c r="D14786" s="77"/>
      <c r="E14786" s="12"/>
      <c r="F14786" s="78"/>
      <c r="G14786" s="77"/>
      <c r="H14786" s="79"/>
      <c r="BA14786" s="5" t="str">
        <f t="shared" si="230"/>
        <v/>
      </c>
      <c r="BB14786" s="5" t="str">
        <f>IF(OR($E14786="",$G14786&lt;&gt;"Ativo"),"",IF(COUNTIFS($E$4:$E14786,$E14786,$A$4:$A14786,$A14786,$G$4:$G14786,"Ativo")=1,1,0))</f>
        <v/>
      </c>
      <c r="BC14786" t="str">
        <f>IF(OR($A14786="",$G14786&lt;&gt;"Ativo"),"",IF(COUNTIFS($A$4:$A14786,$A14786,$G$4:$G14786,"Ativo")=1,1,0))</f>
        <v/>
      </c>
    </row>
    <row r="14787" spans="1:55" x14ac:dyDescent="0.3">
      <c r="A14787" s="76"/>
      <c r="B14787" s="104"/>
      <c r="C14787" s="76"/>
      <c r="D14787" s="77"/>
      <c r="E14787" s="12"/>
      <c r="F14787" s="78"/>
      <c r="G14787" s="77"/>
      <c r="H14787" s="79"/>
      <c r="BA14787" s="5" t="str">
        <f t="shared" si="230"/>
        <v/>
      </c>
      <c r="BB14787" s="5" t="str">
        <f>IF(OR($E14787="",$G14787&lt;&gt;"Ativo"),"",IF(COUNTIFS($E$4:$E14787,$E14787,$A$4:$A14787,$A14787,$G$4:$G14787,"Ativo")=1,1,0))</f>
        <v/>
      </c>
      <c r="BC14787" t="str">
        <f>IF(OR($A14787="",$G14787&lt;&gt;"Ativo"),"",IF(COUNTIFS($A$4:$A14787,$A14787,$G$4:$G14787,"Ativo")=1,1,0))</f>
        <v/>
      </c>
    </row>
    <row r="14788" spans="1:55" x14ac:dyDescent="0.3">
      <c r="A14788" s="76"/>
      <c r="B14788" s="104"/>
      <c r="C14788" s="76"/>
      <c r="D14788" s="77"/>
      <c r="E14788" s="12"/>
      <c r="F14788" s="78"/>
      <c r="G14788" s="77"/>
      <c r="H14788" s="79"/>
      <c r="BA14788" s="5" t="str">
        <f t="shared" ref="BA14788:BA14851" si="231">IF($D14788="","",MID($D14788,4,LEN($D14788)-5))</f>
        <v/>
      </c>
      <c r="BB14788" s="5" t="str">
        <f>IF(OR($E14788="",$G14788&lt;&gt;"Ativo"),"",IF(COUNTIFS($E$4:$E14788,$E14788,$A$4:$A14788,$A14788,$G$4:$G14788,"Ativo")=1,1,0))</f>
        <v/>
      </c>
      <c r="BC14788" t="str">
        <f>IF(OR($A14788="",$G14788&lt;&gt;"Ativo"),"",IF(COUNTIFS($A$4:$A14788,$A14788,$G$4:$G14788,"Ativo")=1,1,0))</f>
        <v/>
      </c>
    </row>
    <row r="14789" spans="1:55" x14ac:dyDescent="0.3">
      <c r="A14789" s="76"/>
      <c r="B14789" s="104"/>
      <c r="C14789" s="76"/>
      <c r="D14789" s="77"/>
      <c r="E14789" s="12"/>
      <c r="F14789" s="78"/>
      <c r="G14789" s="77"/>
      <c r="H14789" s="79"/>
      <c r="BA14789" s="5" t="str">
        <f t="shared" si="231"/>
        <v/>
      </c>
      <c r="BB14789" s="5" t="str">
        <f>IF(OR($E14789="",$G14789&lt;&gt;"Ativo"),"",IF(COUNTIFS($E$4:$E14789,$E14789,$A$4:$A14789,$A14789,$G$4:$G14789,"Ativo")=1,1,0))</f>
        <v/>
      </c>
      <c r="BC14789" t="str">
        <f>IF(OR($A14789="",$G14789&lt;&gt;"Ativo"),"",IF(COUNTIFS($A$4:$A14789,$A14789,$G$4:$G14789,"Ativo")=1,1,0))</f>
        <v/>
      </c>
    </row>
    <row r="14790" spans="1:55" x14ac:dyDescent="0.3">
      <c r="A14790" s="76"/>
      <c r="B14790" s="104"/>
      <c r="C14790" s="76"/>
      <c r="D14790" s="77"/>
      <c r="E14790" s="12"/>
      <c r="F14790" s="78"/>
      <c r="G14790" s="77"/>
      <c r="H14790" s="79"/>
      <c r="BA14790" s="5" t="str">
        <f t="shared" si="231"/>
        <v/>
      </c>
      <c r="BB14790" s="5" t="str">
        <f>IF(OR($E14790="",$G14790&lt;&gt;"Ativo"),"",IF(COUNTIFS($E$4:$E14790,$E14790,$A$4:$A14790,$A14790,$G$4:$G14790,"Ativo")=1,1,0))</f>
        <v/>
      </c>
      <c r="BC14790" t="str">
        <f>IF(OR($A14790="",$G14790&lt;&gt;"Ativo"),"",IF(COUNTIFS($A$4:$A14790,$A14790,$G$4:$G14790,"Ativo")=1,1,0))</f>
        <v/>
      </c>
    </row>
    <row r="14791" spans="1:55" x14ac:dyDescent="0.3">
      <c r="A14791" s="76"/>
      <c r="B14791" s="104"/>
      <c r="C14791" s="76"/>
      <c r="D14791" s="77"/>
      <c r="E14791" s="12"/>
      <c r="F14791" s="78"/>
      <c r="G14791" s="77"/>
      <c r="H14791" s="79"/>
      <c r="BA14791" s="5" t="str">
        <f t="shared" si="231"/>
        <v/>
      </c>
      <c r="BB14791" s="5" t="str">
        <f>IF(OR($E14791="",$G14791&lt;&gt;"Ativo"),"",IF(COUNTIFS($E$4:$E14791,$E14791,$A$4:$A14791,$A14791,$G$4:$G14791,"Ativo")=1,1,0))</f>
        <v/>
      </c>
      <c r="BC14791" t="str">
        <f>IF(OR($A14791="",$G14791&lt;&gt;"Ativo"),"",IF(COUNTIFS($A$4:$A14791,$A14791,$G$4:$G14791,"Ativo")=1,1,0))</f>
        <v/>
      </c>
    </row>
    <row r="14792" spans="1:55" x14ac:dyDescent="0.3">
      <c r="A14792" s="76"/>
      <c r="B14792" s="104"/>
      <c r="C14792" s="76"/>
      <c r="D14792" s="77"/>
      <c r="E14792" s="12"/>
      <c r="F14792" s="78"/>
      <c r="G14792" s="77"/>
      <c r="H14792" s="79"/>
      <c r="BA14792" s="5" t="str">
        <f t="shared" si="231"/>
        <v/>
      </c>
      <c r="BB14792" s="5" t="str">
        <f>IF(OR($E14792="",$G14792&lt;&gt;"Ativo"),"",IF(COUNTIFS($E$4:$E14792,$E14792,$A$4:$A14792,$A14792,$G$4:$G14792,"Ativo")=1,1,0))</f>
        <v/>
      </c>
      <c r="BC14792" t="str">
        <f>IF(OR($A14792="",$G14792&lt;&gt;"Ativo"),"",IF(COUNTIFS($A$4:$A14792,$A14792,$G$4:$G14792,"Ativo")=1,1,0))</f>
        <v/>
      </c>
    </row>
    <row r="14793" spans="1:55" x14ac:dyDescent="0.3">
      <c r="A14793" s="76"/>
      <c r="B14793" s="104"/>
      <c r="C14793" s="76"/>
      <c r="D14793" s="77"/>
      <c r="E14793" s="12"/>
      <c r="F14793" s="78"/>
      <c r="G14793" s="77"/>
      <c r="H14793" s="79"/>
      <c r="BA14793" s="5" t="str">
        <f t="shared" si="231"/>
        <v/>
      </c>
      <c r="BB14793" s="5" t="str">
        <f>IF(OR($E14793="",$G14793&lt;&gt;"Ativo"),"",IF(COUNTIFS($E$4:$E14793,$E14793,$A$4:$A14793,$A14793,$G$4:$G14793,"Ativo")=1,1,0))</f>
        <v/>
      </c>
      <c r="BC14793" t="str">
        <f>IF(OR($A14793="",$G14793&lt;&gt;"Ativo"),"",IF(COUNTIFS($A$4:$A14793,$A14793,$G$4:$G14793,"Ativo")=1,1,0))</f>
        <v/>
      </c>
    </row>
    <row r="14794" spans="1:55" x14ac:dyDescent="0.3">
      <c r="A14794" s="76"/>
      <c r="B14794" s="104"/>
      <c r="C14794" s="76"/>
      <c r="D14794" s="77"/>
      <c r="E14794" s="12"/>
      <c r="F14794" s="78"/>
      <c r="G14794" s="77"/>
      <c r="H14794" s="79"/>
      <c r="BA14794" s="5" t="str">
        <f t="shared" si="231"/>
        <v/>
      </c>
      <c r="BB14794" s="5" t="str">
        <f>IF(OR($E14794="",$G14794&lt;&gt;"Ativo"),"",IF(COUNTIFS($E$4:$E14794,$E14794,$A$4:$A14794,$A14794,$G$4:$G14794,"Ativo")=1,1,0))</f>
        <v/>
      </c>
      <c r="BC14794" t="str">
        <f>IF(OR($A14794="",$G14794&lt;&gt;"Ativo"),"",IF(COUNTIFS($A$4:$A14794,$A14794,$G$4:$G14794,"Ativo")=1,1,0))</f>
        <v/>
      </c>
    </row>
    <row r="14795" spans="1:55" x14ac:dyDescent="0.3">
      <c r="A14795" s="76"/>
      <c r="B14795" s="104"/>
      <c r="C14795" s="76"/>
      <c r="D14795" s="77"/>
      <c r="E14795" s="12"/>
      <c r="F14795" s="78"/>
      <c r="G14795" s="77"/>
      <c r="H14795" s="79"/>
      <c r="BA14795" s="5" t="str">
        <f t="shared" si="231"/>
        <v/>
      </c>
      <c r="BB14795" s="5" t="str">
        <f>IF(OR($E14795="",$G14795&lt;&gt;"Ativo"),"",IF(COUNTIFS($E$4:$E14795,$E14795,$A$4:$A14795,$A14795,$G$4:$G14795,"Ativo")=1,1,0))</f>
        <v/>
      </c>
      <c r="BC14795" t="str">
        <f>IF(OR($A14795="",$G14795&lt;&gt;"Ativo"),"",IF(COUNTIFS($A$4:$A14795,$A14795,$G$4:$G14795,"Ativo")=1,1,0))</f>
        <v/>
      </c>
    </row>
    <row r="14796" spans="1:55" x14ac:dyDescent="0.3">
      <c r="A14796" s="76"/>
      <c r="B14796" s="104"/>
      <c r="C14796" s="76"/>
      <c r="D14796" s="77"/>
      <c r="E14796" s="12"/>
      <c r="F14796" s="78"/>
      <c r="G14796" s="77"/>
      <c r="H14796" s="79"/>
      <c r="BA14796" s="5" t="str">
        <f t="shared" si="231"/>
        <v/>
      </c>
      <c r="BB14796" s="5" t="str">
        <f>IF(OR($E14796="",$G14796&lt;&gt;"Ativo"),"",IF(COUNTIFS($E$4:$E14796,$E14796,$A$4:$A14796,$A14796,$G$4:$G14796,"Ativo")=1,1,0))</f>
        <v/>
      </c>
      <c r="BC14796" t="str">
        <f>IF(OR($A14796="",$G14796&lt;&gt;"Ativo"),"",IF(COUNTIFS($A$4:$A14796,$A14796,$G$4:$G14796,"Ativo")=1,1,0))</f>
        <v/>
      </c>
    </row>
    <row r="14797" spans="1:55" x14ac:dyDescent="0.3">
      <c r="A14797" s="76"/>
      <c r="B14797" s="104"/>
      <c r="C14797" s="76"/>
      <c r="D14797" s="77"/>
      <c r="E14797" s="12"/>
      <c r="F14797" s="78"/>
      <c r="G14797" s="77"/>
      <c r="H14797" s="79"/>
      <c r="BA14797" s="5" t="str">
        <f t="shared" si="231"/>
        <v/>
      </c>
      <c r="BB14797" s="5" t="str">
        <f>IF(OR($E14797="",$G14797&lt;&gt;"Ativo"),"",IF(COUNTIFS($E$4:$E14797,$E14797,$A$4:$A14797,$A14797,$G$4:$G14797,"Ativo")=1,1,0))</f>
        <v/>
      </c>
      <c r="BC14797" t="str">
        <f>IF(OR($A14797="",$G14797&lt;&gt;"Ativo"),"",IF(COUNTIFS($A$4:$A14797,$A14797,$G$4:$G14797,"Ativo")=1,1,0))</f>
        <v/>
      </c>
    </row>
    <row r="14798" spans="1:55" x14ac:dyDescent="0.3">
      <c r="A14798" s="76"/>
      <c r="B14798" s="104"/>
      <c r="C14798" s="76"/>
      <c r="D14798" s="77"/>
      <c r="E14798" s="12"/>
      <c r="F14798" s="78"/>
      <c r="G14798" s="77"/>
      <c r="H14798" s="79"/>
      <c r="BA14798" s="5" t="str">
        <f t="shared" si="231"/>
        <v/>
      </c>
      <c r="BB14798" s="5" t="str">
        <f>IF(OR($E14798="",$G14798&lt;&gt;"Ativo"),"",IF(COUNTIFS($E$4:$E14798,$E14798,$A$4:$A14798,$A14798,$G$4:$G14798,"Ativo")=1,1,0))</f>
        <v/>
      </c>
      <c r="BC14798" t="str">
        <f>IF(OR($A14798="",$G14798&lt;&gt;"Ativo"),"",IF(COUNTIFS($A$4:$A14798,$A14798,$G$4:$G14798,"Ativo")=1,1,0))</f>
        <v/>
      </c>
    </row>
    <row r="14799" spans="1:55" x14ac:dyDescent="0.3">
      <c r="A14799" s="76"/>
      <c r="B14799" s="104"/>
      <c r="C14799" s="76"/>
      <c r="D14799" s="77"/>
      <c r="E14799" s="12"/>
      <c r="F14799" s="78"/>
      <c r="G14799" s="77"/>
      <c r="H14799" s="79"/>
      <c r="BA14799" s="5" t="str">
        <f t="shared" si="231"/>
        <v/>
      </c>
      <c r="BB14799" s="5" t="str">
        <f>IF(OR($E14799="",$G14799&lt;&gt;"Ativo"),"",IF(COUNTIFS($E$4:$E14799,$E14799,$A$4:$A14799,$A14799,$G$4:$G14799,"Ativo")=1,1,0))</f>
        <v/>
      </c>
      <c r="BC14799" t="str">
        <f>IF(OR($A14799="",$G14799&lt;&gt;"Ativo"),"",IF(COUNTIFS($A$4:$A14799,$A14799,$G$4:$G14799,"Ativo")=1,1,0))</f>
        <v/>
      </c>
    </row>
    <row r="14800" spans="1:55" x14ac:dyDescent="0.3">
      <c r="A14800" s="76"/>
      <c r="B14800" s="104"/>
      <c r="C14800" s="76"/>
      <c r="D14800" s="77"/>
      <c r="E14800" s="12"/>
      <c r="F14800" s="78"/>
      <c r="G14800" s="77"/>
      <c r="H14800" s="79"/>
      <c r="BA14800" s="5" t="str">
        <f t="shared" si="231"/>
        <v/>
      </c>
      <c r="BB14800" s="5" t="str">
        <f>IF(OR($E14800="",$G14800&lt;&gt;"Ativo"),"",IF(COUNTIFS($E$4:$E14800,$E14800,$A$4:$A14800,$A14800,$G$4:$G14800,"Ativo")=1,1,0))</f>
        <v/>
      </c>
      <c r="BC14800" t="str">
        <f>IF(OR($A14800="",$G14800&lt;&gt;"Ativo"),"",IF(COUNTIFS($A$4:$A14800,$A14800,$G$4:$G14800,"Ativo")=1,1,0))</f>
        <v/>
      </c>
    </row>
    <row r="14801" spans="1:55" x14ac:dyDescent="0.3">
      <c r="A14801" s="76"/>
      <c r="B14801" s="104"/>
      <c r="C14801" s="76"/>
      <c r="D14801" s="77"/>
      <c r="E14801" s="12"/>
      <c r="F14801" s="78"/>
      <c r="G14801" s="77"/>
      <c r="H14801" s="79"/>
      <c r="BA14801" s="5" t="str">
        <f t="shared" si="231"/>
        <v/>
      </c>
      <c r="BB14801" s="5" t="str">
        <f>IF(OR($E14801="",$G14801&lt;&gt;"Ativo"),"",IF(COUNTIFS($E$4:$E14801,$E14801,$A$4:$A14801,$A14801,$G$4:$G14801,"Ativo")=1,1,0))</f>
        <v/>
      </c>
      <c r="BC14801" t="str">
        <f>IF(OR($A14801="",$G14801&lt;&gt;"Ativo"),"",IF(COUNTIFS($A$4:$A14801,$A14801,$G$4:$G14801,"Ativo")=1,1,0))</f>
        <v/>
      </c>
    </row>
    <row r="14802" spans="1:55" x14ac:dyDescent="0.3">
      <c r="A14802" s="76"/>
      <c r="B14802" s="104"/>
      <c r="C14802" s="76"/>
      <c r="D14802" s="77"/>
      <c r="E14802" s="12"/>
      <c r="F14802" s="78"/>
      <c r="G14802" s="77"/>
      <c r="H14802" s="79"/>
      <c r="BA14802" s="5" t="str">
        <f t="shared" si="231"/>
        <v/>
      </c>
      <c r="BB14802" s="5" t="str">
        <f>IF(OR($E14802="",$G14802&lt;&gt;"Ativo"),"",IF(COUNTIFS($E$4:$E14802,$E14802,$A$4:$A14802,$A14802,$G$4:$G14802,"Ativo")=1,1,0))</f>
        <v/>
      </c>
      <c r="BC14802" t="str">
        <f>IF(OR($A14802="",$G14802&lt;&gt;"Ativo"),"",IF(COUNTIFS($A$4:$A14802,$A14802,$G$4:$G14802,"Ativo")=1,1,0))</f>
        <v/>
      </c>
    </row>
    <row r="14803" spans="1:55" x14ac:dyDescent="0.3">
      <c r="A14803" s="76"/>
      <c r="B14803" s="104"/>
      <c r="C14803" s="76"/>
      <c r="D14803" s="77"/>
      <c r="E14803" s="12"/>
      <c r="F14803" s="78"/>
      <c r="G14803" s="77"/>
      <c r="H14803" s="79"/>
      <c r="BA14803" s="5" t="str">
        <f t="shared" si="231"/>
        <v/>
      </c>
      <c r="BB14803" s="5" t="str">
        <f>IF(OR($E14803="",$G14803&lt;&gt;"Ativo"),"",IF(COUNTIFS($E$4:$E14803,$E14803,$A$4:$A14803,$A14803,$G$4:$G14803,"Ativo")=1,1,0))</f>
        <v/>
      </c>
      <c r="BC14803" t="str">
        <f>IF(OR($A14803="",$G14803&lt;&gt;"Ativo"),"",IF(COUNTIFS($A$4:$A14803,$A14803,$G$4:$G14803,"Ativo")=1,1,0))</f>
        <v/>
      </c>
    </row>
    <row r="14804" spans="1:55" x14ac:dyDescent="0.3">
      <c r="A14804" s="76"/>
      <c r="B14804" s="104"/>
      <c r="C14804" s="76"/>
      <c r="D14804" s="77"/>
      <c r="E14804" s="12"/>
      <c r="F14804" s="78"/>
      <c r="G14804" s="77"/>
      <c r="H14804" s="79"/>
      <c r="BA14804" s="5" t="str">
        <f t="shared" si="231"/>
        <v/>
      </c>
      <c r="BB14804" s="5" t="str">
        <f>IF(OR($E14804="",$G14804&lt;&gt;"Ativo"),"",IF(COUNTIFS($E$4:$E14804,$E14804,$A$4:$A14804,$A14804,$G$4:$G14804,"Ativo")=1,1,0))</f>
        <v/>
      </c>
      <c r="BC14804" t="str">
        <f>IF(OR($A14804="",$G14804&lt;&gt;"Ativo"),"",IF(COUNTIFS($A$4:$A14804,$A14804,$G$4:$G14804,"Ativo")=1,1,0))</f>
        <v/>
      </c>
    </row>
    <row r="14805" spans="1:55" x14ac:dyDescent="0.3">
      <c r="A14805" s="76"/>
      <c r="B14805" s="104"/>
      <c r="C14805" s="76"/>
      <c r="D14805" s="77"/>
      <c r="E14805" s="12"/>
      <c r="F14805" s="78"/>
      <c r="G14805" s="77"/>
      <c r="H14805" s="79"/>
      <c r="BA14805" s="5" t="str">
        <f t="shared" si="231"/>
        <v/>
      </c>
      <c r="BB14805" s="5" t="str">
        <f>IF(OR($E14805="",$G14805&lt;&gt;"Ativo"),"",IF(COUNTIFS($E$4:$E14805,$E14805,$A$4:$A14805,$A14805,$G$4:$G14805,"Ativo")=1,1,0))</f>
        <v/>
      </c>
      <c r="BC14805" t="str">
        <f>IF(OR($A14805="",$G14805&lt;&gt;"Ativo"),"",IF(COUNTIFS($A$4:$A14805,$A14805,$G$4:$G14805,"Ativo")=1,1,0))</f>
        <v/>
      </c>
    </row>
    <row r="14806" spans="1:55" x14ac:dyDescent="0.3">
      <c r="A14806" s="76"/>
      <c r="B14806" s="104"/>
      <c r="C14806" s="76"/>
      <c r="D14806" s="77"/>
      <c r="E14806" s="12"/>
      <c r="F14806" s="78"/>
      <c r="G14806" s="77"/>
      <c r="H14806" s="79"/>
      <c r="BA14806" s="5" t="str">
        <f t="shared" si="231"/>
        <v/>
      </c>
      <c r="BB14806" s="5" t="str">
        <f>IF(OR($E14806="",$G14806&lt;&gt;"Ativo"),"",IF(COUNTIFS($E$4:$E14806,$E14806,$A$4:$A14806,$A14806,$G$4:$G14806,"Ativo")=1,1,0))</f>
        <v/>
      </c>
      <c r="BC14806" t="str">
        <f>IF(OR($A14806="",$G14806&lt;&gt;"Ativo"),"",IF(COUNTIFS($A$4:$A14806,$A14806,$G$4:$G14806,"Ativo")=1,1,0))</f>
        <v/>
      </c>
    </row>
    <row r="14807" spans="1:55" x14ac:dyDescent="0.3">
      <c r="A14807" s="76"/>
      <c r="B14807" s="104"/>
      <c r="C14807" s="76"/>
      <c r="D14807" s="77"/>
      <c r="E14807" s="12"/>
      <c r="F14807" s="78"/>
      <c r="G14807" s="77"/>
      <c r="H14807" s="79"/>
      <c r="BA14807" s="5" t="str">
        <f t="shared" si="231"/>
        <v/>
      </c>
      <c r="BB14807" s="5" t="str">
        <f>IF(OR($E14807="",$G14807&lt;&gt;"Ativo"),"",IF(COUNTIFS($E$4:$E14807,$E14807,$A$4:$A14807,$A14807,$G$4:$G14807,"Ativo")=1,1,0))</f>
        <v/>
      </c>
      <c r="BC14807" t="str">
        <f>IF(OR($A14807="",$G14807&lt;&gt;"Ativo"),"",IF(COUNTIFS($A$4:$A14807,$A14807,$G$4:$G14807,"Ativo")=1,1,0))</f>
        <v/>
      </c>
    </row>
    <row r="14808" spans="1:55" x14ac:dyDescent="0.3">
      <c r="A14808" s="76"/>
      <c r="B14808" s="104"/>
      <c r="C14808" s="76"/>
      <c r="D14808" s="77"/>
      <c r="E14808" s="12"/>
      <c r="F14808" s="78"/>
      <c r="G14808" s="77"/>
      <c r="H14808" s="79"/>
      <c r="BA14808" s="5" t="str">
        <f t="shared" si="231"/>
        <v/>
      </c>
      <c r="BB14808" s="5" t="str">
        <f>IF(OR($E14808="",$G14808&lt;&gt;"Ativo"),"",IF(COUNTIFS($E$4:$E14808,$E14808,$A$4:$A14808,$A14808,$G$4:$G14808,"Ativo")=1,1,0))</f>
        <v/>
      </c>
      <c r="BC14808" t="str">
        <f>IF(OR($A14808="",$G14808&lt;&gt;"Ativo"),"",IF(COUNTIFS($A$4:$A14808,$A14808,$G$4:$G14808,"Ativo")=1,1,0))</f>
        <v/>
      </c>
    </row>
    <row r="14809" spans="1:55" x14ac:dyDescent="0.3">
      <c r="A14809" s="76"/>
      <c r="B14809" s="104"/>
      <c r="C14809" s="76"/>
      <c r="D14809" s="77"/>
      <c r="E14809" s="12"/>
      <c r="F14809" s="78"/>
      <c r="G14809" s="77"/>
      <c r="H14809" s="79"/>
      <c r="BA14809" s="5" t="str">
        <f t="shared" si="231"/>
        <v/>
      </c>
      <c r="BB14809" s="5" t="str">
        <f>IF(OR($E14809="",$G14809&lt;&gt;"Ativo"),"",IF(COUNTIFS($E$4:$E14809,$E14809,$A$4:$A14809,$A14809,$G$4:$G14809,"Ativo")=1,1,0))</f>
        <v/>
      </c>
      <c r="BC14809" t="str">
        <f>IF(OR($A14809="",$G14809&lt;&gt;"Ativo"),"",IF(COUNTIFS($A$4:$A14809,$A14809,$G$4:$G14809,"Ativo")=1,1,0))</f>
        <v/>
      </c>
    </row>
    <row r="14810" spans="1:55" x14ac:dyDescent="0.3">
      <c r="A14810" s="76"/>
      <c r="B14810" s="104"/>
      <c r="C14810" s="76"/>
      <c r="D14810" s="77"/>
      <c r="E14810" s="12"/>
      <c r="F14810" s="78"/>
      <c r="G14810" s="77"/>
      <c r="H14810" s="79"/>
      <c r="BA14810" s="5" t="str">
        <f t="shared" si="231"/>
        <v/>
      </c>
      <c r="BB14810" s="5" t="str">
        <f>IF(OR($E14810="",$G14810&lt;&gt;"Ativo"),"",IF(COUNTIFS($E$4:$E14810,$E14810,$A$4:$A14810,$A14810,$G$4:$G14810,"Ativo")=1,1,0))</f>
        <v/>
      </c>
      <c r="BC14810" t="str">
        <f>IF(OR($A14810="",$G14810&lt;&gt;"Ativo"),"",IF(COUNTIFS($A$4:$A14810,$A14810,$G$4:$G14810,"Ativo")=1,1,0))</f>
        <v/>
      </c>
    </row>
    <row r="14811" spans="1:55" x14ac:dyDescent="0.3">
      <c r="A14811" s="76"/>
      <c r="B14811" s="104"/>
      <c r="C14811" s="76"/>
      <c r="D14811" s="77"/>
      <c r="E14811" s="12"/>
      <c r="F14811" s="78"/>
      <c r="G14811" s="77"/>
      <c r="H14811" s="79"/>
      <c r="BA14811" s="5" t="str">
        <f t="shared" si="231"/>
        <v/>
      </c>
      <c r="BB14811" s="5" t="str">
        <f>IF(OR($E14811="",$G14811&lt;&gt;"Ativo"),"",IF(COUNTIFS($E$4:$E14811,$E14811,$A$4:$A14811,$A14811,$G$4:$G14811,"Ativo")=1,1,0))</f>
        <v/>
      </c>
      <c r="BC14811" t="str">
        <f>IF(OR($A14811="",$G14811&lt;&gt;"Ativo"),"",IF(COUNTIFS($A$4:$A14811,$A14811,$G$4:$G14811,"Ativo")=1,1,0))</f>
        <v/>
      </c>
    </row>
    <row r="14812" spans="1:55" x14ac:dyDescent="0.3">
      <c r="A14812" s="76"/>
      <c r="B14812" s="104"/>
      <c r="C14812" s="76"/>
      <c r="D14812" s="77"/>
      <c r="E14812" s="12"/>
      <c r="F14812" s="78"/>
      <c r="G14812" s="77"/>
      <c r="H14812" s="79"/>
      <c r="BA14812" s="5" t="str">
        <f t="shared" si="231"/>
        <v/>
      </c>
      <c r="BB14812" s="5" t="str">
        <f>IF(OR($E14812="",$G14812&lt;&gt;"Ativo"),"",IF(COUNTIFS($E$4:$E14812,$E14812,$A$4:$A14812,$A14812,$G$4:$G14812,"Ativo")=1,1,0))</f>
        <v/>
      </c>
      <c r="BC14812" t="str">
        <f>IF(OR($A14812="",$G14812&lt;&gt;"Ativo"),"",IF(COUNTIFS($A$4:$A14812,$A14812,$G$4:$G14812,"Ativo")=1,1,0))</f>
        <v/>
      </c>
    </row>
    <row r="14813" spans="1:55" x14ac:dyDescent="0.3">
      <c r="A14813" s="76"/>
      <c r="B14813" s="104"/>
      <c r="C14813" s="76"/>
      <c r="D14813" s="77"/>
      <c r="E14813" s="12"/>
      <c r="F14813" s="78"/>
      <c r="G14813" s="77"/>
      <c r="H14813" s="79"/>
      <c r="BA14813" s="5" t="str">
        <f t="shared" si="231"/>
        <v/>
      </c>
      <c r="BB14813" s="5" t="str">
        <f>IF(OR($E14813="",$G14813&lt;&gt;"Ativo"),"",IF(COUNTIFS($E$4:$E14813,$E14813,$A$4:$A14813,$A14813,$G$4:$G14813,"Ativo")=1,1,0))</f>
        <v/>
      </c>
      <c r="BC14813" t="str">
        <f>IF(OR($A14813="",$G14813&lt;&gt;"Ativo"),"",IF(COUNTIFS($A$4:$A14813,$A14813,$G$4:$G14813,"Ativo")=1,1,0))</f>
        <v/>
      </c>
    </row>
    <row r="14814" spans="1:55" x14ac:dyDescent="0.3">
      <c r="A14814" s="76"/>
      <c r="B14814" s="104"/>
      <c r="C14814" s="76"/>
      <c r="D14814" s="77"/>
      <c r="E14814" s="12"/>
      <c r="F14814" s="78"/>
      <c r="G14814" s="77"/>
      <c r="H14814" s="79"/>
      <c r="BA14814" s="5" t="str">
        <f t="shared" si="231"/>
        <v/>
      </c>
      <c r="BB14814" s="5" t="str">
        <f>IF(OR($E14814="",$G14814&lt;&gt;"Ativo"),"",IF(COUNTIFS($E$4:$E14814,$E14814,$A$4:$A14814,$A14814,$G$4:$G14814,"Ativo")=1,1,0))</f>
        <v/>
      </c>
      <c r="BC14814" t="str">
        <f>IF(OR($A14814="",$G14814&lt;&gt;"Ativo"),"",IF(COUNTIFS($A$4:$A14814,$A14814,$G$4:$G14814,"Ativo")=1,1,0))</f>
        <v/>
      </c>
    </row>
    <row r="14815" spans="1:55" x14ac:dyDescent="0.3">
      <c r="A14815" s="76"/>
      <c r="B14815" s="104"/>
      <c r="C14815" s="76"/>
      <c r="D14815" s="77"/>
      <c r="E14815" s="12"/>
      <c r="F14815" s="78"/>
      <c r="G14815" s="77"/>
      <c r="H14815" s="79"/>
      <c r="BA14815" s="5" t="str">
        <f t="shared" si="231"/>
        <v/>
      </c>
      <c r="BB14815" s="5" t="str">
        <f>IF(OR($E14815="",$G14815&lt;&gt;"Ativo"),"",IF(COUNTIFS($E$4:$E14815,$E14815,$A$4:$A14815,$A14815,$G$4:$G14815,"Ativo")=1,1,0))</f>
        <v/>
      </c>
      <c r="BC14815" t="str">
        <f>IF(OR($A14815="",$G14815&lt;&gt;"Ativo"),"",IF(COUNTIFS($A$4:$A14815,$A14815,$G$4:$G14815,"Ativo")=1,1,0))</f>
        <v/>
      </c>
    </row>
    <row r="14816" spans="1:55" x14ac:dyDescent="0.3">
      <c r="A14816" s="76"/>
      <c r="B14816" s="104"/>
      <c r="C14816" s="76"/>
      <c r="D14816" s="77"/>
      <c r="E14816" s="12"/>
      <c r="F14816" s="78"/>
      <c r="G14816" s="77"/>
      <c r="H14816" s="79"/>
      <c r="BA14816" s="5" t="str">
        <f t="shared" si="231"/>
        <v/>
      </c>
      <c r="BB14816" s="5" t="str">
        <f>IF(OR($E14816="",$G14816&lt;&gt;"Ativo"),"",IF(COUNTIFS($E$4:$E14816,$E14816,$A$4:$A14816,$A14816,$G$4:$G14816,"Ativo")=1,1,0))</f>
        <v/>
      </c>
      <c r="BC14816" t="str">
        <f>IF(OR($A14816="",$G14816&lt;&gt;"Ativo"),"",IF(COUNTIFS($A$4:$A14816,$A14816,$G$4:$G14816,"Ativo")=1,1,0))</f>
        <v/>
      </c>
    </row>
    <row r="14817" spans="1:55" x14ac:dyDescent="0.3">
      <c r="A14817" s="76"/>
      <c r="B14817" s="104"/>
      <c r="C14817" s="76"/>
      <c r="D14817" s="77"/>
      <c r="E14817" s="12"/>
      <c r="F14817" s="78"/>
      <c r="G14817" s="77"/>
      <c r="H14817" s="79"/>
      <c r="BA14817" s="5" t="str">
        <f t="shared" si="231"/>
        <v/>
      </c>
      <c r="BB14817" s="5" t="str">
        <f>IF(OR($E14817="",$G14817&lt;&gt;"Ativo"),"",IF(COUNTIFS($E$4:$E14817,$E14817,$A$4:$A14817,$A14817,$G$4:$G14817,"Ativo")=1,1,0))</f>
        <v/>
      </c>
      <c r="BC14817" t="str">
        <f>IF(OR($A14817="",$G14817&lt;&gt;"Ativo"),"",IF(COUNTIFS($A$4:$A14817,$A14817,$G$4:$G14817,"Ativo")=1,1,0))</f>
        <v/>
      </c>
    </row>
    <row r="14818" spans="1:55" x14ac:dyDescent="0.3">
      <c r="A14818" s="76"/>
      <c r="B14818" s="104"/>
      <c r="C14818" s="76"/>
      <c r="D14818" s="77"/>
      <c r="E14818" s="12"/>
      <c r="F14818" s="78"/>
      <c r="G14818" s="77"/>
      <c r="H14818" s="79"/>
      <c r="BA14818" s="5" t="str">
        <f t="shared" si="231"/>
        <v/>
      </c>
      <c r="BB14818" s="5" t="str">
        <f>IF(OR($E14818="",$G14818&lt;&gt;"Ativo"),"",IF(COUNTIFS($E$4:$E14818,$E14818,$A$4:$A14818,$A14818,$G$4:$G14818,"Ativo")=1,1,0))</f>
        <v/>
      </c>
      <c r="BC14818" t="str">
        <f>IF(OR($A14818="",$G14818&lt;&gt;"Ativo"),"",IF(COUNTIFS($A$4:$A14818,$A14818,$G$4:$G14818,"Ativo")=1,1,0))</f>
        <v/>
      </c>
    </row>
    <row r="14819" spans="1:55" x14ac:dyDescent="0.3">
      <c r="A14819" s="76"/>
      <c r="B14819" s="104"/>
      <c r="C14819" s="76"/>
      <c r="D14819" s="77"/>
      <c r="E14819" s="12"/>
      <c r="F14819" s="78"/>
      <c r="G14819" s="77"/>
      <c r="H14819" s="79"/>
      <c r="BA14819" s="5" t="str">
        <f t="shared" si="231"/>
        <v/>
      </c>
      <c r="BB14819" s="5" t="str">
        <f>IF(OR($E14819="",$G14819&lt;&gt;"Ativo"),"",IF(COUNTIFS($E$4:$E14819,$E14819,$A$4:$A14819,$A14819,$G$4:$G14819,"Ativo")=1,1,0))</f>
        <v/>
      </c>
      <c r="BC14819" t="str">
        <f>IF(OR($A14819="",$G14819&lt;&gt;"Ativo"),"",IF(COUNTIFS($A$4:$A14819,$A14819,$G$4:$G14819,"Ativo")=1,1,0))</f>
        <v/>
      </c>
    </row>
    <row r="14820" spans="1:55" x14ac:dyDescent="0.3">
      <c r="A14820" s="76"/>
      <c r="B14820" s="104"/>
      <c r="C14820" s="76"/>
      <c r="D14820" s="77"/>
      <c r="E14820" s="12"/>
      <c r="F14820" s="78"/>
      <c r="G14820" s="77"/>
      <c r="H14820" s="79"/>
      <c r="BA14820" s="5" t="str">
        <f t="shared" si="231"/>
        <v/>
      </c>
      <c r="BB14820" s="5" t="str">
        <f>IF(OR($E14820="",$G14820&lt;&gt;"Ativo"),"",IF(COUNTIFS($E$4:$E14820,$E14820,$A$4:$A14820,$A14820,$G$4:$G14820,"Ativo")=1,1,0))</f>
        <v/>
      </c>
      <c r="BC14820" t="str">
        <f>IF(OR($A14820="",$G14820&lt;&gt;"Ativo"),"",IF(COUNTIFS($A$4:$A14820,$A14820,$G$4:$G14820,"Ativo")=1,1,0))</f>
        <v/>
      </c>
    </row>
    <row r="14821" spans="1:55" x14ac:dyDescent="0.3">
      <c r="A14821" s="76"/>
      <c r="B14821" s="104"/>
      <c r="C14821" s="76"/>
      <c r="D14821" s="77"/>
      <c r="E14821" s="12"/>
      <c r="F14821" s="78"/>
      <c r="G14821" s="77"/>
      <c r="H14821" s="79"/>
      <c r="BA14821" s="5" t="str">
        <f t="shared" si="231"/>
        <v/>
      </c>
      <c r="BB14821" s="5" t="str">
        <f>IF(OR($E14821="",$G14821&lt;&gt;"Ativo"),"",IF(COUNTIFS($E$4:$E14821,$E14821,$A$4:$A14821,$A14821,$G$4:$G14821,"Ativo")=1,1,0))</f>
        <v/>
      </c>
      <c r="BC14821" t="str">
        <f>IF(OR($A14821="",$G14821&lt;&gt;"Ativo"),"",IF(COUNTIFS($A$4:$A14821,$A14821,$G$4:$G14821,"Ativo")=1,1,0))</f>
        <v/>
      </c>
    </row>
    <row r="14822" spans="1:55" x14ac:dyDescent="0.3">
      <c r="A14822" s="76"/>
      <c r="B14822" s="104"/>
      <c r="C14822" s="76"/>
      <c r="D14822" s="77"/>
      <c r="E14822" s="12"/>
      <c r="F14822" s="78"/>
      <c r="G14822" s="77"/>
      <c r="H14822" s="79"/>
      <c r="BA14822" s="5" t="str">
        <f t="shared" si="231"/>
        <v/>
      </c>
      <c r="BB14822" s="5" t="str">
        <f>IF(OR($E14822="",$G14822&lt;&gt;"Ativo"),"",IF(COUNTIFS($E$4:$E14822,$E14822,$A$4:$A14822,$A14822,$G$4:$G14822,"Ativo")=1,1,0))</f>
        <v/>
      </c>
      <c r="BC14822" t="str">
        <f>IF(OR($A14822="",$G14822&lt;&gt;"Ativo"),"",IF(COUNTIFS($A$4:$A14822,$A14822,$G$4:$G14822,"Ativo")=1,1,0))</f>
        <v/>
      </c>
    </row>
    <row r="14823" spans="1:55" x14ac:dyDescent="0.3">
      <c r="A14823" s="76"/>
      <c r="B14823" s="104"/>
      <c r="C14823" s="76"/>
      <c r="D14823" s="77"/>
      <c r="E14823" s="12"/>
      <c r="F14823" s="78"/>
      <c r="G14823" s="77"/>
      <c r="H14823" s="79"/>
      <c r="BA14823" s="5" t="str">
        <f t="shared" si="231"/>
        <v/>
      </c>
      <c r="BB14823" s="5" t="str">
        <f>IF(OR($E14823="",$G14823&lt;&gt;"Ativo"),"",IF(COUNTIFS($E$4:$E14823,$E14823,$A$4:$A14823,$A14823,$G$4:$G14823,"Ativo")=1,1,0))</f>
        <v/>
      </c>
      <c r="BC14823" t="str">
        <f>IF(OR($A14823="",$G14823&lt;&gt;"Ativo"),"",IF(COUNTIFS($A$4:$A14823,$A14823,$G$4:$G14823,"Ativo")=1,1,0))</f>
        <v/>
      </c>
    </row>
    <row r="14824" spans="1:55" x14ac:dyDescent="0.3">
      <c r="A14824" s="76"/>
      <c r="B14824" s="104"/>
      <c r="C14824" s="76"/>
      <c r="D14824" s="77"/>
      <c r="E14824" s="12"/>
      <c r="F14824" s="78"/>
      <c r="G14824" s="77"/>
      <c r="H14824" s="79"/>
      <c r="BA14824" s="5" t="str">
        <f t="shared" si="231"/>
        <v/>
      </c>
      <c r="BB14824" s="5" t="str">
        <f>IF(OR($E14824="",$G14824&lt;&gt;"Ativo"),"",IF(COUNTIFS($E$4:$E14824,$E14824,$A$4:$A14824,$A14824,$G$4:$G14824,"Ativo")=1,1,0))</f>
        <v/>
      </c>
      <c r="BC14824" t="str">
        <f>IF(OR($A14824="",$G14824&lt;&gt;"Ativo"),"",IF(COUNTIFS($A$4:$A14824,$A14824,$G$4:$G14824,"Ativo")=1,1,0))</f>
        <v/>
      </c>
    </row>
    <row r="14825" spans="1:55" x14ac:dyDescent="0.3">
      <c r="A14825" s="76"/>
      <c r="B14825" s="104"/>
      <c r="C14825" s="76"/>
      <c r="D14825" s="77"/>
      <c r="E14825" s="12"/>
      <c r="F14825" s="78"/>
      <c r="G14825" s="77"/>
      <c r="H14825" s="79"/>
      <c r="BA14825" s="5" t="str">
        <f t="shared" si="231"/>
        <v/>
      </c>
      <c r="BB14825" s="5" t="str">
        <f>IF(OR($E14825="",$G14825&lt;&gt;"Ativo"),"",IF(COUNTIFS($E$4:$E14825,$E14825,$A$4:$A14825,$A14825,$G$4:$G14825,"Ativo")=1,1,0))</f>
        <v/>
      </c>
      <c r="BC14825" t="str">
        <f>IF(OR($A14825="",$G14825&lt;&gt;"Ativo"),"",IF(COUNTIFS($A$4:$A14825,$A14825,$G$4:$G14825,"Ativo")=1,1,0))</f>
        <v/>
      </c>
    </row>
    <row r="14826" spans="1:55" x14ac:dyDescent="0.3">
      <c r="A14826" s="76"/>
      <c r="B14826" s="104"/>
      <c r="C14826" s="76"/>
      <c r="D14826" s="77"/>
      <c r="E14826" s="12"/>
      <c r="F14826" s="78"/>
      <c r="G14826" s="77"/>
      <c r="H14826" s="79"/>
      <c r="BA14826" s="5" t="str">
        <f t="shared" si="231"/>
        <v/>
      </c>
      <c r="BB14826" s="5" t="str">
        <f>IF(OR($E14826="",$G14826&lt;&gt;"Ativo"),"",IF(COUNTIFS($E$4:$E14826,$E14826,$A$4:$A14826,$A14826,$G$4:$G14826,"Ativo")=1,1,0))</f>
        <v/>
      </c>
      <c r="BC14826" t="str">
        <f>IF(OR($A14826="",$G14826&lt;&gt;"Ativo"),"",IF(COUNTIFS($A$4:$A14826,$A14826,$G$4:$G14826,"Ativo")=1,1,0))</f>
        <v/>
      </c>
    </row>
    <row r="14827" spans="1:55" x14ac:dyDescent="0.3">
      <c r="A14827" s="76"/>
      <c r="B14827" s="104"/>
      <c r="C14827" s="76"/>
      <c r="D14827" s="77"/>
      <c r="E14827" s="12"/>
      <c r="F14827" s="78"/>
      <c r="G14827" s="77"/>
      <c r="H14827" s="79"/>
      <c r="BA14827" s="5" t="str">
        <f t="shared" si="231"/>
        <v/>
      </c>
      <c r="BB14827" s="5" t="str">
        <f>IF(OR($E14827="",$G14827&lt;&gt;"Ativo"),"",IF(COUNTIFS($E$4:$E14827,$E14827,$A$4:$A14827,$A14827,$G$4:$G14827,"Ativo")=1,1,0))</f>
        <v/>
      </c>
      <c r="BC14827" t="str">
        <f>IF(OR($A14827="",$G14827&lt;&gt;"Ativo"),"",IF(COUNTIFS($A$4:$A14827,$A14827,$G$4:$G14827,"Ativo")=1,1,0))</f>
        <v/>
      </c>
    </row>
    <row r="14828" spans="1:55" x14ac:dyDescent="0.3">
      <c r="A14828" s="76"/>
      <c r="B14828" s="104"/>
      <c r="C14828" s="76"/>
      <c r="D14828" s="77"/>
      <c r="E14828" s="12"/>
      <c r="F14828" s="78"/>
      <c r="G14828" s="77"/>
      <c r="H14828" s="79"/>
      <c r="BA14828" s="5" t="str">
        <f t="shared" si="231"/>
        <v/>
      </c>
      <c r="BB14828" s="5" t="str">
        <f>IF(OR($E14828="",$G14828&lt;&gt;"Ativo"),"",IF(COUNTIFS($E$4:$E14828,$E14828,$A$4:$A14828,$A14828,$G$4:$G14828,"Ativo")=1,1,0))</f>
        <v/>
      </c>
      <c r="BC14828" t="str">
        <f>IF(OR($A14828="",$G14828&lt;&gt;"Ativo"),"",IF(COUNTIFS($A$4:$A14828,$A14828,$G$4:$G14828,"Ativo")=1,1,0))</f>
        <v/>
      </c>
    </row>
    <row r="14829" spans="1:55" x14ac:dyDescent="0.3">
      <c r="A14829" s="76"/>
      <c r="B14829" s="104"/>
      <c r="C14829" s="76"/>
      <c r="D14829" s="77"/>
      <c r="E14829" s="12"/>
      <c r="F14829" s="78"/>
      <c r="G14829" s="77"/>
      <c r="H14829" s="79"/>
      <c r="BA14829" s="5" t="str">
        <f t="shared" si="231"/>
        <v/>
      </c>
      <c r="BB14829" s="5" t="str">
        <f>IF(OR($E14829="",$G14829&lt;&gt;"Ativo"),"",IF(COUNTIFS($E$4:$E14829,$E14829,$A$4:$A14829,$A14829,$G$4:$G14829,"Ativo")=1,1,0))</f>
        <v/>
      </c>
      <c r="BC14829" t="str">
        <f>IF(OR($A14829="",$G14829&lt;&gt;"Ativo"),"",IF(COUNTIFS($A$4:$A14829,$A14829,$G$4:$G14829,"Ativo")=1,1,0))</f>
        <v/>
      </c>
    </row>
    <row r="14830" spans="1:55" x14ac:dyDescent="0.3">
      <c r="A14830" s="76"/>
      <c r="B14830" s="104"/>
      <c r="C14830" s="76"/>
      <c r="D14830" s="77"/>
      <c r="E14830" s="12"/>
      <c r="F14830" s="78"/>
      <c r="G14830" s="77"/>
      <c r="H14830" s="79"/>
      <c r="BA14830" s="5" t="str">
        <f t="shared" si="231"/>
        <v/>
      </c>
      <c r="BB14830" s="5" t="str">
        <f>IF(OR($E14830="",$G14830&lt;&gt;"Ativo"),"",IF(COUNTIFS($E$4:$E14830,$E14830,$A$4:$A14830,$A14830,$G$4:$G14830,"Ativo")=1,1,0))</f>
        <v/>
      </c>
      <c r="BC14830" t="str">
        <f>IF(OR($A14830="",$G14830&lt;&gt;"Ativo"),"",IF(COUNTIFS($A$4:$A14830,$A14830,$G$4:$G14830,"Ativo")=1,1,0))</f>
        <v/>
      </c>
    </row>
    <row r="14831" spans="1:55" x14ac:dyDescent="0.3">
      <c r="A14831" s="76"/>
      <c r="B14831" s="104"/>
      <c r="C14831" s="76"/>
      <c r="D14831" s="77"/>
      <c r="E14831" s="12"/>
      <c r="F14831" s="78"/>
      <c r="G14831" s="77"/>
      <c r="H14831" s="79"/>
      <c r="BA14831" s="5" t="str">
        <f t="shared" si="231"/>
        <v/>
      </c>
      <c r="BB14831" s="5" t="str">
        <f>IF(OR($E14831="",$G14831&lt;&gt;"Ativo"),"",IF(COUNTIFS($E$4:$E14831,$E14831,$A$4:$A14831,$A14831,$G$4:$G14831,"Ativo")=1,1,0))</f>
        <v/>
      </c>
      <c r="BC14831" t="str">
        <f>IF(OR($A14831="",$G14831&lt;&gt;"Ativo"),"",IF(COUNTIFS($A$4:$A14831,$A14831,$G$4:$G14831,"Ativo")=1,1,0))</f>
        <v/>
      </c>
    </row>
    <row r="14832" spans="1:55" x14ac:dyDescent="0.3">
      <c r="A14832" s="76"/>
      <c r="B14832" s="104"/>
      <c r="C14832" s="76"/>
      <c r="D14832" s="77"/>
      <c r="E14832" s="12"/>
      <c r="F14832" s="78"/>
      <c r="G14832" s="77"/>
      <c r="H14832" s="79"/>
      <c r="BA14832" s="5" t="str">
        <f t="shared" si="231"/>
        <v/>
      </c>
      <c r="BB14832" s="5" t="str">
        <f>IF(OR($E14832="",$G14832&lt;&gt;"Ativo"),"",IF(COUNTIFS($E$4:$E14832,$E14832,$A$4:$A14832,$A14832,$G$4:$G14832,"Ativo")=1,1,0))</f>
        <v/>
      </c>
      <c r="BC14832" t="str">
        <f>IF(OR($A14832="",$G14832&lt;&gt;"Ativo"),"",IF(COUNTIFS($A$4:$A14832,$A14832,$G$4:$G14832,"Ativo")=1,1,0))</f>
        <v/>
      </c>
    </row>
    <row r="14833" spans="1:55" x14ac:dyDescent="0.3">
      <c r="A14833" s="76"/>
      <c r="B14833" s="104"/>
      <c r="C14833" s="76"/>
      <c r="D14833" s="77"/>
      <c r="E14833" s="12"/>
      <c r="F14833" s="78"/>
      <c r="G14833" s="77"/>
      <c r="H14833" s="79"/>
      <c r="BA14833" s="5" t="str">
        <f t="shared" si="231"/>
        <v/>
      </c>
      <c r="BB14833" s="5" t="str">
        <f>IF(OR($E14833="",$G14833&lt;&gt;"Ativo"),"",IF(COUNTIFS($E$4:$E14833,$E14833,$A$4:$A14833,$A14833,$G$4:$G14833,"Ativo")=1,1,0))</f>
        <v/>
      </c>
      <c r="BC14833" t="str">
        <f>IF(OR($A14833="",$G14833&lt;&gt;"Ativo"),"",IF(COUNTIFS($A$4:$A14833,$A14833,$G$4:$G14833,"Ativo")=1,1,0))</f>
        <v/>
      </c>
    </row>
    <row r="14834" spans="1:55" x14ac:dyDescent="0.3">
      <c r="A14834" s="76"/>
      <c r="B14834" s="104"/>
      <c r="C14834" s="76"/>
      <c r="D14834" s="77"/>
      <c r="E14834" s="12"/>
      <c r="F14834" s="78"/>
      <c r="G14834" s="77"/>
      <c r="H14834" s="79"/>
      <c r="BA14834" s="5" t="str">
        <f t="shared" si="231"/>
        <v/>
      </c>
      <c r="BB14834" s="5" t="str">
        <f>IF(OR($E14834="",$G14834&lt;&gt;"Ativo"),"",IF(COUNTIFS($E$4:$E14834,$E14834,$A$4:$A14834,$A14834,$G$4:$G14834,"Ativo")=1,1,0))</f>
        <v/>
      </c>
      <c r="BC14834" t="str">
        <f>IF(OR($A14834="",$G14834&lt;&gt;"Ativo"),"",IF(COUNTIFS($A$4:$A14834,$A14834,$G$4:$G14834,"Ativo")=1,1,0))</f>
        <v/>
      </c>
    </row>
    <row r="14835" spans="1:55" x14ac:dyDescent="0.3">
      <c r="A14835" s="76"/>
      <c r="B14835" s="104"/>
      <c r="C14835" s="76"/>
      <c r="D14835" s="77"/>
      <c r="E14835" s="12"/>
      <c r="F14835" s="78"/>
      <c r="G14835" s="77"/>
      <c r="H14835" s="79"/>
      <c r="BA14835" s="5" t="str">
        <f t="shared" si="231"/>
        <v/>
      </c>
      <c r="BB14835" s="5" t="str">
        <f>IF(OR($E14835="",$G14835&lt;&gt;"Ativo"),"",IF(COUNTIFS($E$4:$E14835,$E14835,$A$4:$A14835,$A14835,$G$4:$G14835,"Ativo")=1,1,0))</f>
        <v/>
      </c>
      <c r="BC14835" t="str">
        <f>IF(OR($A14835="",$G14835&lt;&gt;"Ativo"),"",IF(COUNTIFS($A$4:$A14835,$A14835,$G$4:$G14835,"Ativo")=1,1,0))</f>
        <v/>
      </c>
    </row>
    <row r="14836" spans="1:55" x14ac:dyDescent="0.3">
      <c r="A14836" s="76"/>
      <c r="B14836" s="104"/>
      <c r="C14836" s="76"/>
      <c r="D14836" s="77"/>
      <c r="E14836" s="12"/>
      <c r="F14836" s="78"/>
      <c r="G14836" s="77"/>
      <c r="H14836" s="79"/>
      <c r="BA14836" s="5" t="str">
        <f t="shared" si="231"/>
        <v/>
      </c>
      <c r="BB14836" s="5" t="str">
        <f>IF(OR($E14836="",$G14836&lt;&gt;"Ativo"),"",IF(COUNTIFS($E$4:$E14836,$E14836,$A$4:$A14836,$A14836,$G$4:$G14836,"Ativo")=1,1,0))</f>
        <v/>
      </c>
      <c r="BC14836" t="str">
        <f>IF(OR($A14836="",$G14836&lt;&gt;"Ativo"),"",IF(COUNTIFS($A$4:$A14836,$A14836,$G$4:$G14836,"Ativo")=1,1,0))</f>
        <v/>
      </c>
    </row>
    <row r="14837" spans="1:55" x14ac:dyDescent="0.3">
      <c r="A14837" s="76"/>
      <c r="B14837" s="104"/>
      <c r="C14837" s="76"/>
      <c r="D14837" s="77"/>
      <c r="E14837" s="12"/>
      <c r="F14837" s="78"/>
      <c r="G14837" s="77"/>
      <c r="H14837" s="79"/>
      <c r="BA14837" s="5" t="str">
        <f t="shared" si="231"/>
        <v/>
      </c>
      <c r="BB14837" s="5" t="str">
        <f>IF(OR($E14837="",$G14837&lt;&gt;"Ativo"),"",IF(COUNTIFS($E$4:$E14837,$E14837,$A$4:$A14837,$A14837,$G$4:$G14837,"Ativo")=1,1,0))</f>
        <v/>
      </c>
      <c r="BC14837" t="str">
        <f>IF(OR($A14837="",$G14837&lt;&gt;"Ativo"),"",IF(COUNTIFS($A$4:$A14837,$A14837,$G$4:$G14837,"Ativo")=1,1,0))</f>
        <v/>
      </c>
    </row>
    <row r="14838" spans="1:55" x14ac:dyDescent="0.3">
      <c r="A14838" s="76"/>
      <c r="B14838" s="104"/>
      <c r="C14838" s="76"/>
      <c r="D14838" s="77"/>
      <c r="E14838" s="12"/>
      <c r="F14838" s="78"/>
      <c r="G14838" s="77"/>
      <c r="H14838" s="79"/>
      <c r="BA14838" s="5" t="str">
        <f t="shared" si="231"/>
        <v/>
      </c>
      <c r="BB14838" s="5" t="str">
        <f>IF(OR($E14838="",$G14838&lt;&gt;"Ativo"),"",IF(COUNTIFS($E$4:$E14838,$E14838,$A$4:$A14838,$A14838,$G$4:$G14838,"Ativo")=1,1,0))</f>
        <v/>
      </c>
      <c r="BC14838" t="str">
        <f>IF(OR($A14838="",$G14838&lt;&gt;"Ativo"),"",IF(COUNTIFS($A$4:$A14838,$A14838,$G$4:$G14838,"Ativo")=1,1,0))</f>
        <v/>
      </c>
    </row>
    <row r="14839" spans="1:55" x14ac:dyDescent="0.3">
      <c r="A14839" s="76"/>
      <c r="B14839" s="104"/>
      <c r="C14839" s="76"/>
      <c r="D14839" s="77"/>
      <c r="E14839" s="12"/>
      <c r="F14839" s="78"/>
      <c r="G14839" s="77"/>
      <c r="H14839" s="79"/>
      <c r="BA14839" s="5" t="str">
        <f t="shared" si="231"/>
        <v/>
      </c>
      <c r="BB14839" s="5" t="str">
        <f>IF(OR($E14839="",$G14839&lt;&gt;"Ativo"),"",IF(COUNTIFS($E$4:$E14839,$E14839,$A$4:$A14839,$A14839,$G$4:$G14839,"Ativo")=1,1,0))</f>
        <v/>
      </c>
      <c r="BC14839" t="str">
        <f>IF(OR($A14839="",$G14839&lt;&gt;"Ativo"),"",IF(COUNTIFS($A$4:$A14839,$A14839,$G$4:$G14839,"Ativo")=1,1,0))</f>
        <v/>
      </c>
    </row>
    <row r="14840" spans="1:55" x14ac:dyDescent="0.3">
      <c r="A14840" s="76"/>
      <c r="B14840" s="104"/>
      <c r="C14840" s="76"/>
      <c r="D14840" s="77"/>
      <c r="E14840" s="12"/>
      <c r="F14840" s="78"/>
      <c r="G14840" s="77"/>
      <c r="H14840" s="79"/>
      <c r="BA14840" s="5" t="str">
        <f t="shared" si="231"/>
        <v/>
      </c>
      <c r="BB14840" s="5" t="str">
        <f>IF(OR($E14840="",$G14840&lt;&gt;"Ativo"),"",IF(COUNTIFS($E$4:$E14840,$E14840,$A$4:$A14840,$A14840,$G$4:$G14840,"Ativo")=1,1,0))</f>
        <v/>
      </c>
      <c r="BC14840" t="str">
        <f>IF(OR($A14840="",$G14840&lt;&gt;"Ativo"),"",IF(COUNTIFS($A$4:$A14840,$A14840,$G$4:$G14840,"Ativo")=1,1,0))</f>
        <v/>
      </c>
    </row>
    <row r="14841" spans="1:55" x14ac:dyDescent="0.3">
      <c r="A14841" s="76"/>
      <c r="B14841" s="104"/>
      <c r="C14841" s="76"/>
      <c r="D14841" s="77"/>
      <c r="E14841" s="12"/>
      <c r="F14841" s="78"/>
      <c r="G14841" s="77"/>
      <c r="H14841" s="79"/>
      <c r="BA14841" s="5" t="str">
        <f t="shared" si="231"/>
        <v/>
      </c>
      <c r="BB14841" s="5" t="str">
        <f>IF(OR($E14841="",$G14841&lt;&gt;"Ativo"),"",IF(COUNTIFS($E$4:$E14841,$E14841,$A$4:$A14841,$A14841,$G$4:$G14841,"Ativo")=1,1,0))</f>
        <v/>
      </c>
      <c r="BC14841" t="str">
        <f>IF(OR($A14841="",$G14841&lt;&gt;"Ativo"),"",IF(COUNTIFS($A$4:$A14841,$A14841,$G$4:$G14841,"Ativo")=1,1,0))</f>
        <v/>
      </c>
    </row>
    <row r="14842" spans="1:55" x14ac:dyDescent="0.3">
      <c r="A14842" s="76"/>
      <c r="B14842" s="104"/>
      <c r="C14842" s="76"/>
      <c r="D14842" s="77"/>
      <c r="E14842" s="12"/>
      <c r="F14842" s="78"/>
      <c r="G14842" s="77"/>
      <c r="H14842" s="79"/>
      <c r="BA14842" s="5" t="str">
        <f t="shared" si="231"/>
        <v/>
      </c>
      <c r="BB14842" s="5" t="str">
        <f>IF(OR($E14842="",$G14842&lt;&gt;"Ativo"),"",IF(COUNTIFS($E$4:$E14842,$E14842,$A$4:$A14842,$A14842,$G$4:$G14842,"Ativo")=1,1,0))</f>
        <v/>
      </c>
      <c r="BC14842" t="str">
        <f>IF(OR($A14842="",$G14842&lt;&gt;"Ativo"),"",IF(COUNTIFS($A$4:$A14842,$A14842,$G$4:$G14842,"Ativo")=1,1,0))</f>
        <v/>
      </c>
    </row>
    <row r="14843" spans="1:55" x14ac:dyDescent="0.3">
      <c r="A14843" s="76"/>
      <c r="B14843" s="104"/>
      <c r="C14843" s="76"/>
      <c r="D14843" s="77"/>
      <c r="E14843" s="12"/>
      <c r="F14843" s="78"/>
      <c r="G14843" s="77"/>
      <c r="H14843" s="79"/>
      <c r="BA14843" s="5" t="str">
        <f t="shared" si="231"/>
        <v/>
      </c>
      <c r="BB14843" s="5" t="str">
        <f>IF(OR($E14843="",$G14843&lt;&gt;"Ativo"),"",IF(COUNTIFS($E$4:$E14843,$E14843,$A$4:$A14843,$A14843,$G$4:$G14843,"Ativo")=1,1,0))</f>
        <v/>
      </c>
      <c r="BC14843" t="str">
        <f>IF(OR($A14843="",$G14843&lt;&gt;"Ativo"),"",IF(COUNTIFS($A$4:$A14843,$A14843,$G$4:$G14843,"Ativo")=1,1,0))</f>
        <v/>
      </c>
    </row>
    <row r="14844" spans="1:55" x14ac:dyDescent="0.3">
      <c r="A14844" s="76"/>
      <c r="B14844" s="104"/>
      <c r="C14844" s="76"/>
      <c r="D14844" s="77"/>
      <c r="E14844" s="12"/>
      <c r="F14844" s="78"/>
      <c r="G14844" s="77"/>
      <c r="H14844" s="79"/>
      <c r="BA14844" s="5" t="str">
        <f t="shared" si="231"/>
        <v/>
      </c>
      <c r="BB14844" s="5" t="str">
        <f>IF(OR($E14844="",$G14844&lt;&gt;"Ativo"),"",IF(COUNTIFS($E$4:$E14844,$E14844,$A$4:$A14844,$A14844,$G$4:$G14844,"Ativo")=1,1,0))</f>
        <v/>
      </c>
      <c r="BC14844" t="str">
        <f>IF(OR($A14844="",$G14844&lt;&gt;"Ativo"),"",IF(COUNTIFS($A$4:$A14844,$A14844,$G$4:$G14844,"Ativo")=1,1,0))</f>
        <v/>
      </c>
    </row>
    <row r="14845" spans="1:55" x14ac:dyDescent="0.3">
      <c r="A14845" s="76"/>
      <c r="B14845" s="104"/>
      <c r="C14845" s="76"/>
      <c r="D14845" s="77"/>
      <c r="E14845" s="12"/>
      <c r="F14845" s="78"/>
      <c r="G14845" s="77"/>
      <c r="H14845" s="79"/>
      <c r="BA14845" s="5" t="str">
        <f t="shared" si="231"/>
        <v/>
      </c>
      <c r="BB14845" s="5" t="str">
        <f>IF(OR($E14845="",$G14845&lt;&gt;"Ativo"),"",IF(COUNTIFS($E$4:$E14845,$E14845,$A$4:$A14845,$A14845,$G$4:$G14845,"Ativo")=1,1,0))</f>
        <v/>
      </c>
      <c r="BC14845" t="str">
        <f>IF(OR($A14845="",$G14845&lt;&gt;"Ativo"),"",IF(COUNTIFS($A$4:$A14845,$A14845,$G$4:$G14845,"Ativo")=1,1,0))</f>
        <v/>
      </c>
    </row>
    <row r="14846" spans="1:55" x14ac:dyDescent="0.3">
      <c r="A14846" s="76"/>
      <c r="B14846" s="104"/>
      <c r="C14846" s="76"/>
      <c r="D14846" s="77"/>
      <c r="E14846" s="12"/>
      <c r="F14846" s="78"/>
      <c r="G14846" s="77"/>
      <c r="H14846" s="79"/>
      <c r="BA14846" s="5" t="str">
        <f t="shared" si="231"/>
        <v/>
      </c>
      <c r="BB14846" s="5" t="str">
        <f>IF(OR($E14846="",$G14846&lt;&gt;"Ativo"),"",IF(COUNTIFS($E$4:$E14846,$E14846,$A$4:$A14846,$A14846,$G$4:$G14846,"Ativo")=1,1,0))</f>
        <v/>
      </c>
      <c r="BC14846" t="str">
        <f>IF(OR($A14846="",$G14846&lt;&gt;"Ativo"),"",IF(COUNTIFS($A$4:$A14846,$A14846,$G$4:$G14846,"Ativo")=1,1,0))</f>
        <v/>
      </c>
    </row>
    <row r="14847" spans="1:55" x14ac:dyDescent="0.3">
      <c r="A14847" s="76"/>
      <c r="B14847" s="104"/>
      <c r="C14847" s="76"/>
      <c r="D14847" s="77"/>
      <c r="E14847" s="12"/>
      <c r="F14847" s="78"/>
      <c r="G14847" s="77"/>
      <c r="H14847" s="79"/>
      <c r="BA14847" s="5" t="str">
        <f t="shared" si="231"/>
        <v/>
      </c>
      <c r="BB14847" s="5" t="str">
        <f>IF(OR($E14847="",$G14847&lt;&gt;"Ativo"),"",IF(COUNTIFS($E$4:$E14847,$E14847,$A$4:$A14847,$A14847,$G$4:$G14847,"Ativo")=1,1,0))</f>
        <v/>
      </c>
      <c r="BC14847" t="str">
        <f>IF(OR($A14847="",$G14847&lt;&gt;"Ativo"),"",IF(COUNTIFS($A$4:$A14847,$A14847,$G$4:$G14847,"Ativo")=1,1,0))</f>
        <v/>
      </c>
    </row>
    <row r="14848" spans="1:55" x14ac:dyDescent="0.3">
      <c r="A14848" s="76"/>
      <c r="B14848" s="104"/>
      <c r="C14848" s="76"/>
      <c r="D14848" s="77"/>
      <c r="E14848" s="12"/>
      <c r="F14848" s="78"/>
      <c r="G14848" s="77"/>
      <c r="H14848" s="79"/>
      <c r="BA14848" s="5" t="str">
        <f t="shared" si="231"/>
        <v/>
      </c>
      <c r="BB14848" s="5" t="str">
        <f>IF(OR($E14848="",$G14848&lt;&gt;"Ativo"),"",IF(COUNTIFS($E$4:$E14848,$E14848,$A$4:$A14848,$A14848,$G$4:$G14848,"Ativo")=1,1,0))</f>
        <v/>
      </c>
      <c r="BC14848" t="str">
        <f>IF(OR($A14848="",$G14848&lt;&gt;"Ativo"),"",IF(COUNTIFS($A$4:$A14848,$A14848,$G$4:$G14848,"Ativo")=1,1,0))</f>
        <v/>
      </c>
    </row>
    <row r="14849" spans="1:55" x14ac:dyDescent="0.3">
      <c r="A14849" s="76"/>
      <c r="B14849" s="104"/>
      <c r="C14849" s="76"/>
      <c r="D14849" s="77"/>
      <c r="E14849" s="12"/>
      <c r="F14849" s="78"/>
      <c r="G14849" s="77"/>
      <c r="H14849" s="79"/>
      <c r="BA14849" s="5" t="str">
        <f t="shared" si="231"/>
        <v/>
      </c>
      <c r="BB14849" s="5" t="str">
        <f>IF(OR($E14849="",$G14849&lt;&gt;"Ativo"),"",IF(COUNTIFS($E$4:$E14849,$E14849,$A$4:$A14849,$A14849,$G$4:$G14849,"Ativo")=1,1,0))</f>
        <v/>
      </c>
      <c r="BC14849" t="str">
        <f>IF(OR($A14849="",$G14849&lt;&gt;"Ativo"),"",IF(COUNTIFS($A$4:$A14849,$A14849,$G$4:$G14849,"Ativo")=1,1,0))</f>
        <v/>
      </c>
    </row>
    <row r="14850" spans="1:55" x14ac:dyDescent="0.3">
      <c r="A14850" s="76"/>
      <c r="B14850" s="104"/>
      <c r="C14850" s="76"/>
      <c r="D14850" s="77"/>
      <c r="E14850" s="12"/>
      <c r="F14850" s="78"/>
      <c r="G14850" s="77"/>
      <c r="H14850" s="79"/>
      <c r="BA14850" s="5" t="str">
        <f t="shared" si="231"/>
        <v/>
      </c>
      <c r="BB14850" s="5" t="str">
        <f>IF(OR($E14850="",$G14850&lt;&gt;"Ativo"),"",IF(COUNTIFS($E$4:$E14850,$E14850,$A$4:$A14850,$A14850,$G$4:$G14850,"Ativo")=1,1,0))</f>
        <v/>
      </c>
      <c r="BC14850" t="str">
        <f>IF(OR($A14850="",$G14850&lt;&gt;"Ativo"),"",IF(COUNTIFS($A$4:$A14850,$A14850,$G$4:$G14850,"Ativo")=1,1,0))</f>
        <v/>
      </c>
    </row>
    <row r="14851" spans="1:55" x14ac:dyDescent="0.3">
      <c r="A14851" s="76"/>
      <c r="B14851" s="104"/>
      <c r="C14851" s="76"/>
      <c r="D14851" s="77"/>
      <c r="E14851" s="12"/>
      <c r="F14851" s="78"/>
      <c r="G14851" s="77"/>
      <c r="H14851" s="79"/>
      <c r="BA14851" s="5" t="str">
        <f t="shared" si="231"/>
        <v/>
      </c>
      <c r="BB14851" s="5" t="str">
        <f>IF(OR($E14851="",$G14851&lt;&gt;"Ativo"),"",IF(COUNTIFS($E$4:$E14851,$E14851,$A$4:$A14851,$A14851,$G$4:$G14851,"Ativo")=1,1,0))</f>
        <v/>
      </c>
      <c r="BC14851" t="str">
        <f>IF(OR($A14851="",$G14851&lt;&gt;"Ativo"),"",IF(COUNTIFS($A$4:$A14851,$A14851,$G$4:$G14851,"Ativo")=1,1,0))</f>
        <v/>
      </c>
    </row>
    <row r="14852" spans="1:55" x14ac:dyDescent="0.3">
      <c r="A14852" s="76"/>
      <c r="B14852" s="104"/>
      <c r="C14852" s="76"/>
      <c r="D14852" s="77"/>
      <c r="E14852" s="12"/>
      <c r="F14852" s="78"/>
      <c r="G14852" s="77"/>
      <c r="H14852" s="79"/>
      <c r="BA14852" s="5" t="str">
        <f t="shared" ref="BA14852:BA14915" si="232">IF($D14852="","",MID($D14852,4,LEN($D14852)-5))</f>
        <v/>
      </c>
      <c r="BB14852" s="5" t="str">
        <f>IF(OR($E14852="",$G14852&lt;&gt;"Ativo"),"",IF(COUNTIFS($E$4:$E14852,$E14852,$A$4:$A14852,$A14852,$G$4:$G14852,"Ativo")=1,1,0))</f>
        <v/>
      </c>
      <c r="BC14852" t="str">
        <f>IF(OR($A14852="",$G14852&lt;&gt;"Ativo"),"",IF(COUNTIFS($A$4:$A14852,$A14852,$G$4:$G14852,"Ativo")=1,1,0))</f>
        <v/>
      </c>
    </row>
    <row r="14853" spans="1:55" x14ac:dyDescent="0.3">
      <c r="A14853" s="76"/>
      <c r="B14853" s="104"/>
      <c r="C14853" s="76"/>
      <c r="D14853" s="77"/>
      <c r="E14853" s="12"/>
      <c r="F14853" s="78"/>
      <c r="G14853" s="77"/>
      <c r="H14853" s="79"/>
      <c r="BA14853" s="5" t="str">
        <f t="shared" si="232"/>
        <v/>
      </c>
      <c r="BB14853" s="5" t="str">
        <f>IF(OR($E14853="",$G14853&lt;&gt;"Ativo"),"",IF(COUNTIFS($E$4:$E14853,$E14853,$A$4:$A14853,$A14853,$G$4:$G14853,"Ativo")=1,1,0))</f>
        <v/>
      </c>
      <c r="BC14853" t="str">
        <f>IF(OR($A14853="",$G14853&lt;&gt;"Ativo"),"",IF(COUNTIFS($A$4:$A14853,$A14853,$G$4:$G14853,"Ativo")=1,1,0))</f>
        <v/>
      </c>
    </row>
    <row r="14854" spans="1:55" x14ac:dyDescent="0.3">
      <c r="A14854" s="76"/>
      <c r="B14854" s="104"/>
      <c r="C14854" s="76"/>
      <c r="D14854" s="77"/>
      <c r="E14854" s="12"/>
      <c r="F14854" s="78"/>
      <c r="G14854" s="77"/>
      <c r="H14854" s="79"/>
      <c r="BA14854" s="5" t="str">
        <f t="shared" si="232"/>
        <v/>
      </c>
      <c r="BB14854" s="5" t="str">
        <f>IF(OR($E14854="",$G14854&lt;&gt;"Ativo"),"",IF(COUNTIFS($E$4:$E14854,$E14854,$A$4:$A14854,$A14854,$G$4:$G14854,"Ativo")=1,1,0))</f>
        <v/>
      </c>
      <c r="BC14854" t="str">
        <f>IF(OR($A14854="",$G14854&lt;&gt;"Ativo"),"",IF(COUNTIFS($A$4:$A14854,$A14854,$G$4:$G14854,"Ativo")=1,1,0))</f>
        <v/>
      </c>
    </row>
    <row r="14855" spans="1:55" x14ac:dyDescent="0.3">
      <c r="A14855" s="76"/>
      <c r="B14855" s="104"/>
      <c r="C14855" s="76"/>
      <c r="D14855" s="77"/>
      <c r="E14855" s="12"/>
      <c r="F14855" s="78"/>
      <c r="G14855" s="77"/>
      <c r="H14855" s="79"/>
      <c r="BA14855" s="5" t="str">
        <f t="shared" si="232"/>
        <v/>
      </c>
      <c r="BB14855" s="5" t="str">
        <f>IF(OR($E14855="",$G14855&lt;&gt;"Ativo"),"",IF(COUNTIFS($E$4:$E14855,$E14855,$A$4:$A14855,$A14855,$G$4:$G14855,"Ativo")=1,1,0))</f>
        <v/>
      </c>
      <c r="BC14855" t="str">
        <f>IF(OR($A14855="",$G14855&lt;&gt;"Ativo"),"",IF(COUNTIFS($A$4:$A14855,$A14855,$G$4:$G14855,"Ativo")=1,1,0))</f>
        <v/>
      </c>
    </row>
    <row r="14856" spans="1:55" x14ac:dyDescent="0.3">
      <c r="A14856" s="76"/>
      <c r="B14856" s="104"/>
      <c r="C14856" s="76"/>
      <c r="D14856" s="77"/>
      <c r="E14856" s="12"/>
      <c r="F14856" s="78"/>
      <c r="G14856" s="77"/>
      <c r="H14856" s="79"/>
      <c r="BA14856" s="5" t="str">
        <f t="shared" si="232"/>
        <v/>
      </c>
      <c r="BB14856" s="5" t="str">
        <f>IF(OR($E14856="",$G14856&lt;&gt;"Ativo"),"",IF(COUNTIFS($E$4:$E14856,$E14856,$A$4:$A14856,$A14856,$G$4:$G14856,"Ativo")=1,1,0))</f>
        <v/>
      </c>
      <c r="BC14856" t="str">
        <f>IF(OR($A14856="",$G14856&lt;&gt;"Ativo"),"",IF(COUNTIFS($A$4:$A14856,$A14856,$G$4:$G14856,"Ativo")=1,1,0))</f>
        <v/>
      </c>
    </row>
    <row r="14857" spans="1:55" x14ac:dyDescent="0.3">
      <c r="A14857" s="76"/>
      <c r="B14857" s="104"/>
      <c r="C14857" s="76"/>
      <c r="D14857" s="77"/>
      <c r="E14857" s="12"/>
      <c r="F14857" s="78"/>
      <c r="G14857" s="77"/>
      <c r="H14857" s="79"/>
      <c r="BA14857" s="5" t="str">
        <f t="shared" si="232"/>
        <v/>
      </c>
      <c r="BB14857" s="5" t="str">
        <f>IF(OR($E14857="",$G14857&lt;&gt;"Ativo"),"",IF(COUNTIFS($E$4:$E14857,$E14857,$A$4:$A14857,$A14857,$G$4:$G14857,"Ativo")=1,1,0))</f>
        <v/>
      </c>
      <c r="BC14857" t="str">
        <f>IF(OR($A14857="",$G14857&lt;&gt;"Ativo"),"",IF(COUNTIFS($A$4:$A14857,$A14857,$G$4:$G14857,"Ativo")=1,1,0))</f>
        <v/>
      </c>
    </row>
    <row r="14858" spans="1:55" x14ac:dyDescent="0.3">
      <c r="A14858" s="76"/>
      <c r="B14858" s="104"/>
      <c r="C14858" s="76"/>
      <c r="D14858" s="77"/>
      <c r="E14858" s="12"/>
      <c r="F14858" s="78"/>
      <c r="G14858" s="77"/>
      <c r="H14858" s="79"/>
      <c r="BA14858" s="5" t="str">
        <f t="shared" si="232"/>
        <v/>
      </c>
      <c r="BB14858" s="5" t="str">
        <f>IF(OR($E14858="",$G14858&lt;&gt;"Ativo"),"",IF(COUNTIFS($E$4:$E14858,$E14858,$A$4:$A14858,$A14858,$G$4:$G14858,"Ativo")=1,1,0))</f>
        <v/>
      </c>
      <c r="BC14858" t="str">
        <f>IF(OR($A14858="",$G14858&lt;&gt;"Ativo"),"",IF(COUNTIFS($A$4:$A14858,$A14858,$G$4:$G14858,"Ativo")=1,1,0))</f>
        <v/>
      </c>
    </row>
    <row r="14859" spans="1:55" x14ac:dyDescent="0.3">
      <c r="A14859" s="76"/>
      <c r="B14859" s="104"/>
      <c r="C14859" s="76"/>
      <c r="D14859" s="77"/>
      <c r="E14859" s="12"/>
      <c r="F14859" s="78"/>
      <c r="G14859" s="77"/>
      <c r="H14859" s="79"/>
      <c r="BA14859" s="5" t="str">
        <f t="shared" si="232"/>
        <v/>
      </c>
      <c r="BB14859" s="5" t="str">
        <f>IF(OR($E14859="",$G14859&lt;&gt;"Ativo"),"",IF(COUNTIFS($E$4:$E14859,$E14859,$A$4:$A14859,$A14859,$G$4:$G14859,"Ativo")=1,1,0))</f>
        <v/>
      </c>
      <c r="BC14859" t="str">
        <f>IF(OR($A14859="",$G14859&lt;&gt;"Ativo"),"",IF(COUNTIFS($A$4:$A14859,$A14859,$G$4:$G14859,"Ativo")=1,1,0))</f>
        <v/>
      </c>
    </row>
    <row r="14860" spans="1:55" x14ac:dyDescent="0.3">
      <c r="A14860" s="76"/>
      <c r="B14860" s="104"/>
      <c r="C14860" s="76"/>
      <c r="D14860" s="77"/>
      <c r="E14860" s="12"/>
      <c r="F14860" s="78"/>
      <c r="G14860" s="77"/>
      <c r="H14860" s="79"/>
      <c r="BA14860" s="5" t="str">
        <f t="shared" si="232"/>
        <v/>
      </c>
      <c r="BB14860" s="5" t="str">
        <f>IF(OR($E14860="",$G14860&lt;&gt;"Ativo"),"",IF(COUNTIFS($E$4:$E14860,$E14860,$A$4:$A14860,$A14860,$G$4:$G14860,"Ativo")=1,1,0))</f>
        <v/>
      </c>
      <c r="BC14860" t="str">
        <f>IF(OR($A14860="",$G14860&lt;&gt;"Ativo"),"",IF(COUNTIFS($A$4:$A14860,$A14860,$G$4:$G14860,"Ativo")=1,1,0))</f>
        <v/>
      </c>
    </row>
    <row r="14861" spans="1:55" x14ac:dyDescent="0.3">
      <c r="A14861" s="76"/>
      <c r="B14861" s="104"/>
      <c r="C14861" s="76"/>
      <c r="D14861" s="77"/>
      <c r="E14861" s="12"/>
      <c r="F14861" s="78"/>
      <c r="G14861" s="77"/>
      <c r="H14861" s="79"/>
      <c r="BA14861" s="5" t="str">
        <f t="shared" si="232"/>
        <v/>
      </c>
      <c r="BB14861" s="5" t="str">
        <f>IF(OR($E14861="",$G14861&lt;&gt;"Ativo"),"",IF(COUNTIFS($E$4:$E14861,$E14861,$A$4:$A14861,$A14861,$G$4:$G14861,"Ativo")=1,1,0))</f>
        <v/>
      </c>
      <c r="BC14861" t="str">
        <f>IF(OR($A14861="",$G14861&lt;&gt;"Ativo"),"",IF(COUNTIFS($A$4:$A14861,$A14861,$G$4:$G14861,"Ativo")=1,1,0))</f>
        <v/>
      </c>
    </row>
    <row r="14862" spans="1:55" x14ac:dyDescent="0.3">
      <c r="A14862" s="76"/>
      <c r="B14862" s="104"/>
      <c r="C14862" s="76"/>
      <c r="D14862" s="77"/>
      <c r="E14862" s="12"/>
      <c r="F14862" s="78"/>
      <c r="G14862" s="77"/>
      <c r="H14862" s="79"/>
      <c r="BA14862" s="5" t="str">
        <f t="shared" si="232"/>
        <v/>
      </c>
      <c r="BB14862" s="5" t="str">
        <f>IF(OR($E14862="",$G14862&lt;&gt;"Ativo"),"",IF(COUNTIFS($E$4:$E14862,$E14862,$A$4:$A14862,$A14862,$G$4:$G14862,"Ativo")=1,1,0))</f>
        <v/>
      </c>
      <c r="BC14862" t="str">
        <f>IF(OR($A14862="",$G14862&lt;&gt;"Ativo"),"",IF(COUNTIFS($A$4:$A14862,$A14862,$G$4:$G14862,"Ativo")=1,1,0))</f>
        <v/>
      </c>
    </row>
    <row r="14863" spans="1:55" x14ac:dyDescent="0.3">
      <c r="A14863" s="76"/>
      <c r="B14863" s="104"/>
      <c r="C14863" s="76"/>
      <c r="D14863" s="77"/>
      <c r="E14863" s="12"/>
      <c r="F14863" s="78"/>
      <c r="G14863" s="77"/>
      <c r="H14863" s="79"/>
      <c r="BA14863" s="5" t="str">
        <f t="shared" si="232"/>
        <v/>
      </c>
      <c r="BB14863" s="5" t="str">
        <f>IF(OR($E14863="",$G14863&lt;&gt;"Ativo"),"",IF(COUNTIFS($E$4:$E14863,$E14863,$A$4:$A14863,$A14863,$G$4:$G14863,"Ativo")=1,1,0))</f>
        <v/>
      </c>
      <c r="BC14863" t="str">
        <f>IF(OR($A14863="",$G14863&lt;&gt;"Ativo"),"",IF(COUNTIFS($A$4:$A14863,$A14863,$G$4:$G14863,"Ativo")=1,1,0))</f>
        <v/>
      </c>
    </row>
    <row r="14864" spans="1:55" x14ac:dyDescent="0.3">
      <c r="A14864" s="76"/>
      <c r="B14864" s="104"/>
      <c r="C14864" s="76"/>
      <c r="D14864" s="77"/>
      <c r="E14864" s="12"/>
      <c r="F14864" s="78"/>
      <c r="G14864" s="77"/>
      <c r="H14864" s="79"/>
      <c r="BA14864" s="5" t="str">
        <f t="shared" si="232"/>
        <v/>
      </c>
      <c r="BB14864" s="5" t="str">
        <f>IF(OR($E14864="",$G14864&lt;&gt;"Ativo"),"",IF(COUNTIFS($E$4:$E14864,$E14864,$A$4:$A14864,$A14864,$G$4:$G14864,"Ativo")=1,1,0))</f>
        <v/>
      </c>
      <c r="BC14864" t="str">
        <f>IF(OR($A14864="",$G14864&lt;&gt;"Ativo"),"",IF(COUNTIFS($A$4:$A14864,$A14864,$G$4:$G14864,"Ativo")=1,1,0))</f>
        <v/>
      </c>
    </row>
    <row r="14865" spans="1:55" x14ac:dyDescent="0.3">
      <c r="A14865" s="76"/>
      <c r="B14865" s="104"/>
      <c r="C14865" s="76"/>
      <c r="D14865" s="77"/>
      <c r="E14865" s="12"/>
      <c r="F14865" s="78"/>
      <c r="G14865" s="77"/>
      <c r="H14865" s="79"/>
      <c r="BA14865" s="5" t="str">
        <f t="shared" si="232"/>
        <v/>
      </c>
      <c r="BB14865" s="5" t="str">
        <f>IF(OR($E14865="",$G14865&lt;&gt;"Ativo"),"",IF(COUNTIFS($E$4:$E14865,$E14865,$A$4:$A14865,$A14865,$G$4:$G14865,"Ativo")=1,1,0))</f>
        <v/>
      </c>
      <c r="BC14865" t="str">
        <f>IF(OR($A14865="",$G14865&lt;&gt;"Ativo"),"",IF(COUNTIFS($A$4:$A14865,$A14865,$G$4:$G14865,"Ativo")=1,1,0))</f>
        <v/>
      </c>
    </row>
    <row r="14866" spans="1:55" x14ac:dyDescent="0.3">
      <c r="A14866" s="76"/>
      <c r="B14866" s="104"/>
      <c r="C14866" s="76"/>
      <c r="D14866" s="77"/>
      <c r="E14866" s="12"/>
      <c r="F14866" s="78"/>
      <c r="G14866" s="77"/>
      <c r="H14866" s="79"/>
      <c r="BA14866" s="5" t="str">
        <f t="shared" si="232"/>
        <v/>
      </c>
      <c r="BB14866" s="5" t="str">
        <f>IF(OR($E14866="",$G14866&lt;&gt;"Ativo"),"",IF(COUNTIFS($E$4:$E14866,$E14866,$A$4:$A14866,$A14866,$G$4:$G14866,"Ativo")=1,1,0))</f>
        <v/>
      </c>
      <c r="BC14866" t="str">
        <f>IF(OR($A14866="",$G14866&lt;&gt;"Ativo"),"",IF(COUNTIFS($A$4:$A14866,$A14866,$G$4:$G14866,"Ativo")=1,1,0))</f>
        <v/>
      </c>
    </row>
    <row r="14867" spans="1:55" x14ac:dyDescent="0.3">
      <c r="A14867" s="76"/>
      <c r="B14867" s="104"/>
      <c r="C14867" s="76"/>
      <c r="D14867" s="77"/>
      <c r="E14867" s="12"/>
      <c r="F14867" s="78"/>
      <c r="G14867" s="77"/>
      <c r="H14867" s="79"/>
      <c r="BA14867" s="5" t="str">
        <f t="shared" si="232"/>
        <v/>
      </c>
      <c r="BB14867" s="5" t="str">
        <f>IF(OR($E14867="",$G14867&lt;&gt;"Ativo"),"",IF(COUNTIFS($E$4:$E14867,$E14867,$A$4:$A14867,$A14867,$G$4:$G14867,"Ativo")=1,1,0))</f>
        <v/>
      </c>
      <c r="BC14867" t="str">
        <f>IF(OR($A14867="",$G14867&lt;&gt;"Ativo"),"",IF(COUNTIFS($A$4:$A14867,$A14867,$G$4:$G14867,"Ativo")=1,1,0))</f>
        <v/>
      </c>
    </row>
    <row r="14868" spans="1:55" x14ac:dyDescent="0.3">
      <c r="A14868" s="76"/>
      <c r="B14868" s="104"/>
      <c r="C14868" s="76"/>
      <c r="D14868" s="77"/>
      <c r="E14868" s="12"/>
      <c r="F14868" s="78"/>
      <c r="G14868" s="77"/>
      <c r="H14868" s="79"/>
      <c r="BA14868" s="5" t="str">
        <f t="shared" si="232"/>
        <v/>
      </c>
      <c r="BB14868" s="5" t="str">
        <f>IF(OR($E14868="",$G14868&lt;&gt;"Ativo"),"",IF(COUNTIFS($E$4:$E14868,$E14868,$A$4:$A14868,$A14868,$G$4:$G14868,"Ativo")=1,1,0))</f>
        <v/>
      </c>
      <c r="BC14868" t="str">
        <f>IF(OR($A14868="",$G14868&lt;&gt;"Ativo"),"",IF(COUNTIFS($A$4:$A14868,$A14868,$G$4:$G14868,"Ativo")=1,1,0))</f>
        <v/>
      </c>
    </row>
    <row r="14869" spans="1:55" x14ac:dyDescent="0.3">
      <c r="A14869" s="76"/>
      <c r="B14869" s="104"/>
      <c r="C14869" s="76"/>
      <c r="D14869" s="77"/>
      <c r="E14869" s="12"/>
      <c r="F14869" s="78"/>
      <c r="G14869" s="77"/>
      <c r="H14869" s="79"/>
      <c r="BA14869" s="5" t="str">
        <f t="shared" si="232"/>
        <v/>
      </c>
      <c r="BB14869" s="5" t="str">
        <f>IF(OR($E14869="",$G14869&lt;&gt;"Ativo"),"",IF(COUNTIFS($E$4:$E14869,$E14869,$A$4:$A14869,$A14869,$G$4:$G14869,"Ativo")=1,1,0))</f>
        <v/>
      </c>
      <c r="BC14869" t="str">
        <f>IF(OR($A14869="",$G14869&lt;&gt;"Ativo"),"",IF(COUNTIFS($A$4:$A14869,$A14869,$G$4:$G14869,"Ativo")=1,1,0))</f>
        <v/>
      </c>
    </row>
    <row r="14870" spans="1:55" x14ac:dyDescent="0.3">
      <c r="A14870" s="76"/>
      <c r="B14870" s="104"/>
      <c r="C14870" s="76"/>
      <c r="D14870" s="77"/>
      <c r="E14870" s="12"/>
      <c r="F14870" s="78"/>
      <c r="G14870" s="77"/>
      <c r="H14870" s="79"/>
      <c r="BA14870" s="5" t="str">
        <f t="shared" si="232"/>
        <v/>
      </c>
      <c r="BB14870" s="5" t="str">
        <f>IF(OR($E14870="",$G14870&lt;&gt;"Ativo"),"",IF(COUNTIFS($E$4:$E14870,$E14870,$A$4:$A14870,$A14870,$G$4:$G14870,"Ativo")=1,1,0))</f>
        <v/>
      </c>
      <c r="BC14870" t="str">
        <f>IF(OR($A14870="",$G14870&lt;&gt;"Ativo"),"",IF(COUNTIFS($A$4:$A14870,$A14870,$G$4:$G14870,"Ativo")=1,1,0))</f>
        <v/>
      </c>
    </row>
    <row r="14871" spans="1:55" x14ac:dyDescent="0.3">
      <c r="A14871" s="76"/>
      <c r="B14871" s="104"/>
      <c r="C14871" s="76"/>
      <c r="D14871" s="77"/>
      <c r="E14871" s="12"/>
      <c r="F14871" s="78"/>
      <c r="G14871" s="77"/>
      <c r="H14871" s="79"/>
      <c r="BA14871" s="5" t="str">
        <f t="shared" si="232"/>
        <v/>
      </c>
      <c r="BB14871" s="5" t="str">
        <f>IF(OR($E14871="",$G14871&lt;&gt;"Ativo"),"",IF(COUNTIFS($E$4:$E14871,$E14871,$A$4:$A14871,$A14871,$G$4:$G14871,"Ativo")=1,1,0))</f>
        <v/>
      </c>
      <c r="BC14871" t="str">
        <f>IF(OR($A14871="",$G14871&lt;&gt;"Ativo"),"",IF(COUNTIFS($A$4:$A14871,$A14871,$G$4:$G14871,"Ativo")=1,1,0))</f>
        <v/>
      </c>
    </row>
    <row r="14872" spans="1:55" x14ac:dyDescent="0.3">
      <c r="A14872" s="76"/>
      <c r="B14872" s="104"/>
      <c r="C14872" s="76"/>
      <c r="D14872" s="77"/>
      <c r="E14872" s="12"/>
      <c r="F14872" s="78"/>
      <c r="G14872" s="77"/>
      <c r="H14872" s="79"/>
      <c r="BA14872" s="5" t="str">
        <f t="shared" si="232"/>
        <v/>
      </c>
      <c r="BB14872" s="5" t="str">
        <f>IF(OR($E14872="",$G14872&lt;&gt;"Ativo"),"",IF(COUNTIFS($E$4:$E14872,$E14872,$A$4:$A14872,$A14872,$G$4:$G14872,"Ativo")=1,1,0))</f>
        <v/>
      </c>
      <c r="BC14872" t="str">
        <f>IF(OR($A14872="",$G14872&lt;&gt;"Ativo"),"",IF(COUNTIFS($A$4:$A14872,$A14872,$G$4:$G14872,"Ativo")=1,1,0))</f>
        <v/>
      </c>
    </row>
    <row r="14873" spans="1:55" x14ac:dyDescent="0.3">
      <c r="A14873" s="76"/>
      <c r="B14873" s="104"/>
      <c r="C14873" s="76"/>
      <c r="D14873" s="77"/>
      <c r="E14873" s="12"/>
      <c r="F14873" s="78"/>
      <c r="G14873" s="77"/>
      <c r="H14873" s="79"/>
      <c r="BA14873" s="5" t="str">
        <f t="shared" si="232"/>
        <v/>
      </c>
      <c r="BB14873" s="5" t="str">
        <f>IF(OR($E14873="",$G14873&lt;&gt;"Ativo"),"",IF(COUNTIFS($E$4:$E14873,$E14873,$A$4:$A14873,$A14873,$G$4:$G14873,"Ativo")=1,1,0))</f>
        <v/>
      </c>
      <c r="BC14873" t="str">
        <f>IF(OR($A14873="",$G14873&lt;&gt;"Ativo"),"",IF(COUNTIFS($A$4:$A14873,$A14873,$G$4:$G14873,"Ativo")=1,1,0))</f>
        <v/>
      </c>
    </row>
    <row r="14874" spans="1:55" x14ac:dyDescent="0.3">
      <c r="A14874" s="76"/>
      <c r="B14874" s="104"/>
      <c r="C14874" s="76"/>
      <c r="D14874" s="77"/>
      <c r="E14874" s="12"/>
      <c r="F14874" s="78"/>
      <c r="G14874" s="77"/>
      <c r="H14874" s="79"/>
      <c r="BA14874" s="5" t="str">
        <f t="shared" si="232"/>
        <v/>
      </c>
      <c r="BB14874" s="5" t="str">
        <f>IF(OR($E14874="",$G14874&lt;&gt;"Ativo"),"",IF(COUNTIFS($E$4:$E14874,$E14874,$A$4:$A14874,$A14874,$G$4:$G14874,"Ativo")=1,1,0))</f>
        <v/>
      </c>
      <c r="BC14874" t="str">
        <f>IF(OR($A14874="",$G14874&lt;&gt;"Ativo"),"",IF(COUNTIFS($A$4:$A14874,$A14874,$G$4:$G14874,"Ativo")=1,1,0))</f>
        <v/>
      </c>
    </row>
    <row r="14875" spans="1:55" x14ac:dyDescent="0.3">
      <c r="A14875" s="76"/>
      <c r="B14875" s="104"/>
      <c r="C14875" s="76"/>
      <c r="D14875" s="77"/>
      <c r="E14875" s="12"/>
      <c r="F14875" s="78"/>
      <c r="G14875" s="77"/>
      <c r="H14875" s="79"/>
      <c r="BA14875" s="5" t="str">
        <f t="shared" si="232"/>
        <v/>
      </c>
      <c r="BB14875" s="5" t="str">
        <f>IF(OR($E14875="",$G14875&lt;&gt;"Ativo"),"",IF(COUNTIFS($E$4:$E14875,$E14875,$A$4:$A14875,$A14875,$G$4:$G14875,"Ativo")=1,1,0))</f>
        <v/>
      </c>
      <c r="BC14875" t="str">
        <f>IF(OR($A14875="",$G14875&lt;&gt;"Ativo"),"",IF(COUNTIFS($A$4:$A14875,$A14875,$G$4:$G14875,"Ativo")=1,1,0))</f>
        <v/>
      </c>
    </row>
    <row r="14876" spans="1:55" x14ac:dyDescent="0.3">
      <c r="A14876" s="76"/>
      <c r="B14876" s="104"/>
      <c r="C14876" s="76"/>
      <c r="D14876" s="77"/>
      <c r="E14876" s="12"/>
      <c r="F14876" s="78"/>
      <c r="G14876" s="77"/>
      <c r="H14876" s="79"/>
      <c r="BA14876" s="5" t="str">
        <f t="shared" si="232"/>
        <v/>
      </c>
      <c r="BB14876" s="5" t="str">
        <f>IF(OR($E14876="",$G14876&lt;&gt;"Ativo"),"",IF(COUNTIFS($E$4:$E14876,$E14876,$A$4:$A14876,$A14876,$G$4:$G14876,"Ativo")=1,1,0))</f>
        <v/>
      </c>
      <c r="BC14876" t="str">
        <f>IF(OR($A14876="",$G14876&lt;&gt;"Ativo"),"",IF(COUNTIFS($A$4:$A14876,$A14876,$G$4:$G14876,"Ativo")=1,1,0))</f>
        <v/>
      </c>
    </row>
    <row r="14877" spans="1:55" x14ac:dyDescent="0.3">
      <c r="A14877" s="76"/>
      <c r="B14877" s="104"/>
      <c r="C14877" s="76"/>
      <c r="D14877" s="77"/>
      <c r="E14877" s="12"/>
      <c r="F14877" s="78"/>
      <c r="G14877" s="77"/>
      <c r="H14877" s="79"/>
      <c r="BA14877" s="5" t="str">
        <f t="shared" si="232"/>
        <v/>
      </c>
      <c r="BB14877" s="5" t="str">
        <f>IF(OR($E14877="",$G14877&lt;&gt;"Ativo"),"",IF(COUNTIFS($E$4:$E14877,$E14877,$A$4:$A14877,$A14877,$G$4:$G14877,"Ativo")=1,1,0))</f>
        <v/>
      </c>
      <c r="BC14877" t="str">
        <f>IF(OR($A14877="",$G14877&lt;&gt;"Ativo"),"",IF(COUNTIFS($A$4:$A14877,$A14877,$G$4:$G14877,"Ativo")=1,1,0))</f>
        <v/>
      </c>
    </row>
    <row r="14878" spans="1:55" x14ac:dyDescent="0.3">
      <c r="A14878" s="76"/>
      <c r="B14878" s="104"/>
      <c r="C14878" s="76"/>
      <c r="D14878" s="77"/>
      <c r="E14878" s="12"/>
      <c r="F14878" s="78"/>
      <c r="G14878" s="77"/>
      <c r="H14878" s="79"/>
      <c r="BA14878" s="5" t="str">
        <f t="shared" si="232"/>
        <v/>
      </c>
      <c r="BB14878" s="5" t="str">
        <f>IF(OR($E14878="",$G14878&lt;&gt;"Ativo"),"",IF(COUNTIFS($E$4:$E14878,$E14878,$A$4:$A14878,$A14878,$G$4:$G14878,"Ativo")=1,1,0))</f>
        <v/>
      </c>
      <c r="BC14878" t="str">
        <f>IF(OR($A14878="",$G14878&lt;&gt;"Ativo"),"",IF(COUNTIFS($A$4:$A14878,$A14878,$G$4:$G14878,"Ativo")=1,1,0))</f>
        <v/>
      </c>
    </row>
    <row r="14879" spans="1:55" x14ac:dyDescent="0.3">
      <c r="A14879" s="76"/>
      <c r="B14879" s="104"/>
      <c r="C14879" s="76"/>
      <c r="D14879" s="77"/>
      <c r="E14879" s="12"/>
      <c r="F14879" s="78"/>
      <c r="G14879" s="77"/>
      <c r="H14879" s="79"/>
      <c r="BA14879" s="5" t="str">
        <f t="shared" si="232"/>
        <v/>
      </c>
      <c r="BB14879" s="5" t="str">
        <f>IF(OR($E14879="",$G14879&lt;&gt;"Ativo"),"",IF(COUNTIFS($E$4:$E14879,$E14879,$A$4:$A14879,$A14879,$G$4:$G14879,"Ativo")=1,1,0))</f>
        <v/>
      </c>
      <c r="BC14879" t="str">
        <f>IF(OR($A14879="",$G14879&lt;&gt;"Ativo"),"",IF(COUNTIFS($A$4:$A14879,$A14879,$G$4:$G14879,"Ativo")=1,1,0))</f>
        <v/>
      </c>
    </row>
    <row r="14880" spans="1:55" x14ac:dyDescent="0.3">
      <c r="A14880" s="76"/>
      <c r="B14880" s="104"/>
      <c r="C14880" s="76"/>
      <c r="D14880" s="77"/>
      <c r="E14880" s="12"/>
      <c r="F14880" s="78"/>
      <c r="G14880" s="77"/>
      <c r="H14880" s="79"/>
      <c r="BA14880" s="5" t="str">
        <f t="shared" si="232"/>
        <v/>
      </c>
      <c r="BB14880" s="5" t="str">
        <f>IF(OR($E14880="",$G14880&lt;&gt;"Ativo"),"",IF(COUNTIFS($E$4:$E14880,$E14880,$A$4:$A14880,$A14880,$G$4:$G14880,"Ativo")=1,1,0))</f>
        <v/>
      </c>
      <c r="BC14880" t="str">
        <f>IF(OR($A14880="",$G14880&lt;&gt;"Ativo"),"",IF(COUNTIFS($A$4:$A14880,$A14880,$G$4:$G14880,"Ativo")=1,1,0))</f>
        <v/>
      </c>
    </row>
    <row r="14881" spans="1:55" x14ac:dyDescent="0.3">
      <c r="A14881" s="76"/>
      <c r="B14881" s="104"/>
      <c r="C14881" s="76"/>
      <c r="D14881" s="77"/>
      <c r="E14881" s="12"/>
      <c r="F14881" s="78"/>
      <c r="G14881" s="77"/>
      <c r="H14881" s="79"/>
      <c r="BA14881" s="5" t="str">
        <f t="shared" si="232"/>
        <v/>
      </c>
      <c r="BB14881" s="5" t="str">
        <f>IF(OR($E14881="",$G14881&lt;&gt;"Ativo"),"",IF(COUNTIFS($E$4:$E14881,$E14881,$A$4:$A14881,$A14881,$G$4:$G14881,"Ativo")=1,1,0))</f>
        <v/>
      </c>
      <c r="BC14881" t="str">
        <f>IF(OR($A14881="",$G14881&lt;&gt;"Ativo"),"",IF(COUNTIFS($A$4:$A14881,$A14881,$G$4:$G14881,"Ativo")=1,1,0))</f>
        <v/>
      </c>
    </row>
    <row r="14882" spans="1:55" x14ac:dyDescent="0.3">
      <c r="A14882" s="76"/>
      <c r="B14882" s="104"/>
      <c r="C14882" s="76"/>
      <c r="D14882" s="77"/>
      <c r="E14882" s="12"/>
      <c r="F14882" s="78"/>
      <c r="G14882" s="77"/>
      <c r="H14882" s="79"/>
      <c r="BA14882" s="5" t="str">
        <f t="shared" si="232"/>
        <v/>
      </c>
      <c r="BB14882" s="5" t="str">
        <f>IF(OR($E14882="",$G14882&lt;&gt;"Ativo"),"",IF(COUNTIFS($E$4:$E14882,$E14882,$A$4:$A14882,$A14882,$G$4:$G14882,"Ativo")=1,1,0))</f>
        <v/>
      </c>
      <c r="BC14882" t="str">
        <f>IF(OR($A14882="",$G14882&lt;&gt;"Ativo"),"",IF(COUNTIFS($A$4:$A14882,$A14882,$G$4:$G14882,"Ativo")=1,1,0))</f>
        <v/>
      </c>
    </row>
    <row r="14883" spans="1:55" x14ac:dyDescent="0.3">
      <c r="A14883" s="76"/>
      <c r="B14883" s="104"/>
      <c r="C14883" s="76"/>
      <c r="D14883" s="77"/>
      <c r="E14883" s="12"/>
      <c r="F14883" s="78"/>
      <c r="G14883" s="77"/>
      <c r="H14883" s="79"/>
      <c r="BA14883" s="5" t="str">
        <f t="shared" si="232"/>
        <v/>
      </c>
      <c r="BB14883" s="5" t="str">
        <f>IF(OR($E14883="",$G14883&lt;&gt;"Ativo"),"",IF(COUNTIFS($E$4:$E14883,$E14883,$A$4:$A14883,$A14883,$G$4:$G14883,"Ativo")=1,1,0))</f>
        <v/>
      </c>
      <c r="BC14883" t="str">
        <f>IF(OR($A14883="",$G14883&lt;&gt;"Ativo"),"",IF(COUNTIFS($A$4:$A14883,$A14883,$G$4:$G14883,"Ativo")=1,1,0))</f>
        <v/>
      </c>
    </row>
    <row r="14884" spans="1:55" x14ac:dyDescent="0.3">
      <c r="A14884" s="76"/>
      <c r="B14884" s="104"/>
      <c r="C14884" s="76"/>
      <c r="D14884" s="77"/>
      <c r="E14884" s="12"/>
      <c r="F14884" s="78"/>
      <c r="G14884" s="77"/>
      <c r="H14884" s="79"/>
      <c r="BA14884" s="5" t="str">
        <f t="shared" si="232"/>
        <v/>
      </c>
      <c r="BB14884" s="5" t="str">
        <f>IF(OR($E14884="",$G14884&lt;&gt;"Ativo"),"",IF(COUNTIFS($E$4:$E14884,$E14884,$A$4:$A14884,$A14884,$G$4:$G14884,"Ativo")=1,1,0))</f>
        <v/>
      </c>
      <c r="BC14884" t="str">
        <f>IF(OR($A14884="",$G14884&lt;&gt;"Ativo"),"",IF(COUNTIFS($A$4:$A14884,$A14884,$G$4:$G14884,"Ativo")=1,1,0))</f>
        <v/>
      </c>
    </row>
    <row r="14885" spans="1:55" x14ac:dyDescent="0.3">
      <c r="A14885" s="76"/>
      <c r="B14885" s="104"/>
      <c r="C14885" s="76"/>
      <c r="D14885" s="77"/>
      <c r="E14885" s="12"/>
      <c r="F14885" s="78"/>
      <c r="G14885" s="77"/>
      <c r="H14885" s="79"/>
      <c r="BA14885" s="5" t="str">
        <f t="shared" si="232"/>
        <v/>
      </c>
      <c r="BB14885" s="5" t="str">
        <f>IF(OR($E14885="",$G14885&lt;&gt;"Ativo"),"",IF(COUNTIFS($E$4:$E14885,$E14885,$A$4:$A14885,$A14885,$G$4:$G14885,"Ativo")=1,1,0))</f>
        <v/>
      </c>
      <c r="BC14885" t="str">
        <f>IF(OR($A14885="",$G14885&lt;&gt;"Ativo"),"",IF(COUNTIFS($A$4:$A14885,$A14885,$G$4:$G14885,"Ativo")=1,1,0))</f>
        <v/>
      </c>
    </row>
    <row r="14886" spans="1:55" x14ac:dyDescent="0.3">
      <c r="A14886" s="76"/>
      <c r="B14886" s="104"/>
      <c r="C14886" s="76"/>
      <c r="D14886" s="77"/>
      <c r="E14886" s="12"/>
      <c r="F14886" s="78"/>
      <c r="G14886" s="77"/>
      <c r="H14886" s="79"/>
      <c r="BA14886" s="5" t="str">
        <f t="shared" si="232"/>
        <v/>
      </c>
      <c r="BB14886" s="5" t="str">
        <f>IF(OR($E14886="",$G14886&lt;&gt;"Ativo"),"",IF(COUNTIFS($E$4:$E14886,$E14886,$A$4:$A14886,$A14886,$G$4:$G14886,"Ativo")=1,1,0))</f>
        <v/>
      </c>
      <c r="BC14886" t="str">
        <f>IF(OR($A14886="",$G14886&lt;&gt;"Ativo"),"",IF(COUNTIFS($A$4:$A14886,$A14886,$G$4:$G14886,"Ativo")=1,1,0))</f>
        <v/>
      </c>
    </row>
    <row r="14887" spans="1:55" x14ac:dyDescent="0.3">
      <c r="A14887" s="76"/>
      <c r="B14887" s="104"/>
      <c r="C14887" s="76"/>
      <c r="D14887" s="77"/>
      <c r="E14887" s="12"/>
      <c r="F14887" s="78"/>
      <c r="G14887" s="77"/>
      <c r="H14887" s="79"/>
      <c r="BA14887" s="5" t="str">
        <f t="shared" si="232"/>
        <v/>
      </c>
      <c r="BB14887" s="5" t="str">
        <f>IF(OR($E14887="",$G14887&lt;&gt;"Ativo"),"",IF(COUNTIFS($E$4:$E14887,$E14887,$A$4:$A14887,$A14887,$G$4:$G14887,"Ativo")=1,1,0))</f>
        <v/>
      </c>
      <c r="BC14887" t="str">
        <f>IF(OR($A14887="",$G14887&lt;&gt;"Ativo"),"",IF(COUNTIFS($A$4:$A14887,$A14887,$G$4:$G14887,"Ativo")=1,1,0))</f>
        <v/>
      </c>
    </row>
    <row r="14888" spans="1:55" x14ac:dyDescent="0.3">
      <c r="A14888" s="76"/>
      <c r="B14888" s="104"/>
      <c r="C14888" s="76"/>
      <c r="D14888" s="77"/>
      <c r="E14888" s="12"/>
      <c r="F14888" s="78"/>
      <c r="G14888" s="77"/>
      <c r="H14888" s="79"/>
      <c r="BA14888" s="5" t="str">
        <f t="shared" si="232"/>
        <v/>
      </c>
      <c r="BB14888" s="5" t="str">
        <f>IF(OR($E14888="",$G14888&lt;&gt;"Ativo"),"",IF(COUNTIFS($E$4:$E14888,$E14888,$A$4:$A14888,$A14888,$G$4:$G14888,"Ativo")=1,1,0))</f>
        <v/>
      </c>
      <c r="BC14888" t="str">
        <f>IF(OR($A14888="",$G14888&lt;&gt;"Ativo"),"",IF(COUNTIFS($A$4:$A14888,$A14888,$G$4:$G14888,"Ativo")=1,1,0))</f>
        <v/>
      </c>
    </row>
    <row r="14889" spans="1:55" x14ac:dyDescent="0.3">
      <c r="A14889" s="76"/>
      <c r="B14889" s="104"/>
      <c r="C14889" s="76"/>
      <c r="D14889" s="77"/>
      <c r="E14889" s="12"/>
      <c r="F14889" s="78"/>
      <c r="G14889" s="77"/>
      <c r="H14889" s="79"/>
      <c r="BA14889" s="5" t="str">
        <f t="shared" si="232"/>
        <v/>
      </c>
      <c r="BB14889" s="5" t="str">
        <f>IF(OR($E14889="",$G14889&lt;&gt;"Ativo"),"",IF(COUNTIFS($E$4:$E14889,$E14889,$A$4:$A14889,$A14889,$G$4:$G14889,"Ativo")=1,1,0))</f>
        <v/>
      </c>
      <c r="BC14889" t="str">
        <f>IF(OR($A14889="",$G14889&lt;&gt;"Ativo"),"",IF(COUNTIFS($A$4:$A14889,$A14889,$G$4:$G14889,"Ativo")=1,1,0))</f>
        <v/>
      </c>
    </row>
    <row r="14890" spans="1:55" x14ac:dyDescent="0.3">
      <c r="A14890" s="76"/>
      <c r="B14890" s="104"/>
      <c r="C14890" s="76"/>
      <c r="D14890" s="77"/>
      <c r="E14890" s="12"/>
      <c r="F14890" s="78"/>
      <c r="G14890" s="77"/>
      <c r="H14890" s="79"/>
      <c r="BA14890" s="5" t="str">
        <f t="shared" si="232"/>
        <v/>
      </c>
      <c r="BB14890" s="5" t="str">
        <f>IF(OR($E14890="",$G14890&lt;&gt;"Ativo"),"",IF(COUNTIFS($E$4:$E14890,$E14890,$A$4:$A14890,$A14890,$G$4:$G14890,"Ativo")=1,1,0))</f>
        <v/>
      </c>
      <c r="BC14890" t="str">
        <f>IF(OR($A14890="",$G14890&lt;&gt;"Ativo"),"",IF(COUNTIFS($A$4:$A14890,$A14890,$G$4:$G14890,"Ativo")=1,1,0))</f>
        <v/>
      </c>
    </row>
    <row r="14891" spans="1:55" x14ac:dyDescent="0.3">
      <c r="A14891" s="76"/>
      <c r="B14891" s="104"/>
      <c r="C14891" s="76"/>
      <c r="D14891" s="77"/>
      <c r="E14891" s="12"/>
      <c r="F14891" s="78"/>
      <c r="G14891" s="77"/>
      <c r="H14891" s="79"/>
      <c r="BA14891" s="5" t="str">
        <f t="shared" si="232"/>
        <v/>
      </c>
      <c r="BB14891" s="5" t="str">
        <f>IF(OR($E14891="",$G14891&lt;&gt;"Ativo"),"",IF(COUNTIFS($E$4:$E14891,$E14891,$A$4:$A14891,$A14891,$G$4:$G14891,"Ativo")=1,1,0))</f>
        <v/>
      </c>
      <c r="BC14891" t="str">
        <f>IF(OR($A14891="",$G14891&lt;&gt;"Ativo"),"",IF(COUNTIFS($A$4:$A14891,$A14891,$G$4:$G14891,"Ativo")=1,1,0))</f>
        <v/>
      </c>
    </row>
    <row r="14892" spans="1:55" x14ac:dyDescent="0.3">
      <c r="A14892" s="76"/>
      <c r="B14892" s="104"/>
      <c r="C14892" s="76"/>
      <c r="D14892" s="77"/>
      <c r="E14892" s="12"/>
      <c r="F14892" s="78"/>
      <c r="G14892" s="77"/>
      <c r="H14892" s="79"/>
      <c r="BA14892" s="5" t="str">
        <f t="shared" si="232"/>
        <v/>
      </c>
      <c r="BB14892" s="5" t="str">
        <f>IF(OR($E14892="",$G14892&lt;&gt;"Ativo"),"",IF(COUNTIFS($E$4:$E14892,$E14892,$A$4:$A14892,$A14892,$G$4:$G14892,"Ativo")=1,1,0))</f>
        <v/>
      </c>
      <c r="BC14892" t="str">
        <f>IF(OR($A14892="",$G14892&lt;&gt;"Ativo"),"",IF(COUNTIFS($A$4:$A14892,$A14892,$G$4:$G14892,"Ativo")=1,1,0))</f>
        <v/>
      </c>
    </row>
    <row r="14893" spans="1:55" x14ac:dyDescent="0.3">
      <c r="A14893" s="76"/>
      <c r="B14893" s="104"/>
      <c r="C14893" s="76"/>
      <c r="D14893" s="77"/>
      <c r="E14893" s="12"/>
      <c r="F14893" s="78"/>
      <c r="G14893" s="77"/>
      <c r="H14893" s="79"/>
      <c r="BA14893" s="5" t="str">
        <f t="shared" si="232"/>
        <v/>
      </c>
      <c r="BB14893" s="5" t="str">
        <f>IF(OR($E14893="",$G14893&lt;&gt;"Ativo"),"",IF(COUNTIFS($E$4:$E14893,$E14893,$A$4:$A14893,$A14893,$G$4:$G14893,"Ativo")=1,1,0))</f>
        <v/>
      </c>
      <c r="BC14893" t="str">
        <f>IF(OR($A14893="",$G14893&lt;&gt;"Ativo"),"",IF(COUNTIFS($A$4:$A14893,$A14893,$G$4:$G14893,"Ativo")=1,1,0))</f>
        <v/>
      </c>
    </row>
    <row r="14894" spans="1:55" x14ac:dyDescent="0.3">
      <c r="A14894" s="76"/>
      <c r="B14894" s="104"/>
      <c r="C14894" s="76"/>
      <c r="D14894" s="77"/>
      <c r="E14894" s="12"/>
      <c r="F14894" s="78"/>
      <c r="G14894" s="77"/>
      <c r="H14894" s="79"/>
      <c r="BA14894" s="5" t="str">
        <f t="shared" si="232"/>
        <v/>
      </c>
      <c r="BB14894" s="5" t="str">
        <f>IF(OR($E14894="",$G14894&lt;&gt;"Ativo"),"",IF(COUNTIFS($E$4:$E14894,$E14894,$A$4:$A14894,$A14894,$G$4:$G14894,"Ativo")=1,1,0))</f>
        <v/>
      </c>
      <c r="BC14894" t="str">
        <f>IF(OR($A14894="",$G14894&lt;&gt;"Ativo"),"",IF(COUNTIFS($A$4:$A14894,$A14894,$G$4:$G14894,"Ativo")=1,1,0))</f>
        <v/>
      </c>
    </row>
    <row r="14895" spans="1:55" x14ac:dyDescent="0.3">
      <c r="A14895" s="76"/>
      <c r="B14895" s="104"/>
      <c r="C14895" s="76"/>
      <c r="D14895" s="77"/>
      <c r="E14895" s="12"/>
      <c r="F14895" s="78"/>
      <c r="G14895" s="77"/>
      <c r="H14895" s="79"/>
      <c r="BA14895" s="5" t="str">
        <f t="shared" si="232"/>
        <v/>
      </c>
      <c r="BB14895" s="5" t="str">
        <f>IF(OR($E14895="",$G14895&lt;&gt;"Ativo"),"",IF(COUNTIFS($E$4:$E14895,$E14895,$A$4:$A14895,$A14895,$G$4:$G14895,"Ativo")=1,1,0))</f>
        <v/>
      </c>
      <c r="BC14895" t="str">
        <f>IF(OR($A14895="",$G14895&lt;&gt;"Ativo"),"",IF(COUNTIFS($A$4:$A14895,$A14895,$G$4:$G14895,"Ativo")=1,1,0))</f>
        <v/>
      </c>
    </row>
    <row r="14896" spans="1:55" x14ac:dyDescent="0.3">
      <c r="A14896" s="76"/>
      <c r="B14896" s="104"/>
      <c r="C14896" s="76"/>
      <c r="D14896" s="77"/>
      <c r="E14896" s="12"/>
      <c r="F14896" s="78"/>
      <c r="G14896" s="77"/>
      <c r="H14896" s="79"/>
      <c r="BA14896" s="5" t="str">
        <f t="shared" si="232"/>
        <v/>
      </c>
      <c r="BB14896" s="5" t="str">
        <f>IF(OR($E14896="",$G14896&lt;&gt;"Ativo"),"",IF(COUNTIFS($E$4:$E14896,$E14896,$A$4:$A14896,$A14896,$G$4:$G14896,"Ativo")=1,1,0))</f>
        <v/>
      </c>
      <c r="BC14896" t="str">
        <f>IF(OR($A14896="",$G14896&lt;&gt;"Ativo"),"",IF(COUNTIFS($A$4:$A14896,$A14896,$G$4:$G14896,"Ativo")=1,1,0))</f>
        <v/>
      </c>
    </row>
    <row r="14897" spans="1:55" x14ac:dyDescent="0.3">
      <c r="A14897" s="76"/>
      <c r="B14897" s="104"/>
      <c r="C14897" s="76"/>
      <c r="D14897" s="77"/>
      <c r="E14897" s="12"/>
      <c r="F14897" s="78"/>
      <c r="G14897" s="77"/>
      <c r="H14897" s="79"/>
      <c r="BA14897" s="5" t="str">
        <f t="shared" si="232"/>
        <v/>
      </c>
      <c r="BB14897" s="5" t="str">
        <f>IF(OR($E14897="",$G14897&lt;&gt;"Ativo"),"",IF(COUNTIFS($E$4:$E14897,$E14897,$A$4:$A14897,$A14897,$G$4:$G14897,"Ativo")=1,1,0))</f>
        <v/>
      </c>
      <c r="BC14897" t="str">
        <f>IF(OR($A14897="",$G14897&lt;&gt;"Ativo"),"",IF(COUNTIFS($A$4:$A14897,$A14897,$G$4:$G14897,"Ativo")=1,1,0))</f>
        <v/>
      </c>
    </row>
    <row r="14898" spans="1:55" x14ac:dyDescent="0.3">
      <c r="A14898" s="76"/>
      <c r="B14898" s="104"/>
      <c r="C14898" s="76"/>
      <c r="D14898" s="77"/>
      <c r="E14898" s="12"/>
      <c r="F14898" s="78"/>
      <c r="G14898" s="77"/>
      <c r="H14898" s="79"/>
      <c r="BA14898" s="5" t="str">
        <f t="shared" si="232"/>
        <v/>
      </c>
      <c r="BB14898" s="5" t="str">
        <f>IF(OR($E14898="",$G14898&lt;&gt;"Ativo"),"",IF(COUNTIFS($E$4:$E14898,$E14898,$A$4:$A14898,$A14898,$G$4:$G14898,"Ativo")=1,1,0))</f>
        <v/>
      </c>
      <c r="BC14898" t="str">
        <f>IF(OR($A14898="",$G14898&lt;&gt;"Ativo"),"",IF(COUNTIFS($A$4:$A14898,$A14898,$G$4:$G14898,"Ativo")=1,1,0))</f>
        <v/>
      </c>
    </row>
    <row r="14899" spans="1:55" x14ac:dyDescent="0.3">
      <c r="A14899" s="76"/>
      <c r="B14899" s="104"/>
      <c r="C14899" s="76"/>
      <c r="D14899" s="77"/>
      <c r="E14899" s="12"/>
      <c r="F14899" s="78"/>
      <c r="G14899" s="77"/>
      <c r="H14899" s="79"/>
      <c r="BA14899" s="5" t="str">
        <f t="shared" si="232"/>
        <v/>
      </c>
      <c r="BB14899" s="5" t="str">
        <f>IF(OR($E14899="",$G14899&lt;&gt;"Ativo"),"",IF(COUNTIFS($E$4:$E14899,$E14899,$A$4:$A14899,$A14899,$G$4:$G14899,"Ativo")=1,1,0))</f>
        <v/>
      </c>
      <c r="BC14899" t="str">
        <f>IF(OR($A14899="",$G14899&lt;&gt;"Ativo"),"",IF(COUNTIFS($A$4:$A14899,$A14899,$G$4:$G14899,"Ativo")=1,1,0))</f>
        <v/>
      </c>
    </row>
    <row r="14900" spans="1:55" x14ac:dyDescent="0.3">
      <c r="A14900" s="76"/>
      <c r="B14900" s="104"/>
      <c r="C14900" s="76"/>
      <c r="D14900" s="77"/>
      <c r="E14900" s="12"/>
      <c r="F14900" s="78"/>
      <c r="G14900" s="77"/>
      <c r="H14900" s="79"/>
      <c r="BA14900" s="5" t="str">
        <f t="shared" si="232"/>
        <v/>
      </c>
      <c r="BB14900" s="5" t="str">
        <f>IF(OR($E14900="",$G14900&lt;&gt;"Ativo"),"",IF(COUNTIFS($E$4:$E14900,$E14900,$A$4:$A14900,$A14900,$G$4:$G14900,"Ativo")=1,1,0))</f>
        <v/>
      </c>
      <c r="BC14900" t="str">
        <f>IF(OR($A14900="",$G14900&lt;&gt;"Ativo"),"",IF(COUNTIFS($A$4:$A14900,$A14900,$G$4:$G14900,"Ativo")=1,1,0))</f>
        <v/>
      </c>
    </row>
    <row r="14901" spans="1:55" x14ac:dyDescent="0.3">
      <c r="A14901" s="76"/>
      <c r="B14901" s="104"/>
      <c r="C14901" s="76"/>
      <c r="D14901" s="77"/>
      <c r="E14901" s="12"/>
      <c r="F14901" s="78"/>
      <c r="G14901" s="77"/>
      <c r="H14901" s="79"/>
      <c r="BA14901" s="5" t="str">
        <f t="shared" si="232"/>
        <v/>
      </c>
      <c r="BB14901" s="5" t="str">
        <f>IF(OR($E14901="",$G14901&lt;&gt;"Ativo"),"",IF(COUNTIFS($E$4:$E14901,$E14901,$A$4:$A14901,$A14901,$G$4:$G14901,"Ativo")=1,1,0))</f>
        <v/>
      </c>
      <c r="BC14901" t="str">
        <f>IF(OR($A14901="",$G14901&lt;&gt;"Ativo"),"",IF(COUNTIFS($A$4:$A14901,$A14901,$G$4:$G14901,"Ativo")=1,1,0))</f>
        <v/>
      </c>
    </row>
    <row r="14902" spans="1:55" x14ac:dyDescent="0.3">
      <c r="A14902" s="76"/>
      <c r="B14902" s="104"/>
      <c r="C14902" s="76"/>
      <c r="D14902" s="77"/>
      <c r="E14902" s="12"/>
      <c r="F14902" s="78"/>
      <c r="G14902" s="77"/>
      <c r="H14902" s="79"/>
      <c r="BA14902" s="5" t="str">
        <f t="shared" si="232"/>
        <v/>
      </c>
      <c r="BB14902" s="5" t="str">
        <f>IF(OR($E14902="",$G14902&lt;&gt;"Ativo"),"",IF(COUNTIFS($E$4:$E14902,$E14902,$A$4:$A14902,$A14902,$G$4:$G14902,"Ativo")=1,1,0))</f>
        <v/>
      </c>
      <c r="BC14902" t="str">
        <f>IF(OR($A14902="",$G14902&lt;&gt;"Ativo"),"",IF(COUNTIFS($A$4:$A14902,$A14902,$G$4:$G14902,"Ativo")=1,1,0))</f>
        <v/>
      </c>
    </row>
    <row r="14903" spans="1:55" x14ac:dyDescent="0.3">
      <c r="A14903" s="76"/>
      <c r="B14903" s="104"/>
      <c r="C14903" s="76"/>
      <c r="D14903" s="77"/>
      <c r="E14903" s="12"/>
      <c r="F14903" s="78"/>
      <c r="G14903" s="77"/>
      <c r="H14903" s="79"/>
      <c r="BA14903" s="5" t="str">
        <f t="shared" si="232"/>
        <v/>
      </c>
      <c r="BB14903" s="5" t="str">
        <f>IF(OR($E14903="",$G14903&lt;&gt;"Ativo"),"",IF(COUNTIFS($E$4:$E14903,$E14903,$A$4:$A14903,$A14903,$G$4:$G14903,"Ativo")=1,1,0))</f>
        <v/>
      </c>
      <c r="BC14903" t="str">
        <f>IF(OR($A14903="",$G14903&lt;&gt;"Ativo"),"",IF(COUNTIFS($A$4:$A14903,$A14903,$G$4:$G14903,"Ativo")=1,1,0))</f>
        <v/>
      </c>
    </row>
    <row r="14904" spans="1:55" x14ac:dyDescent="0.3">
      <c r="A14904" s="76"/>
      <c r="B14904" s="104"/>
      <c r="C14904" s="76"/>
      <c r="D14904" s="77"/>
      <c r="E14904" s="12"/>
      <c r="F14904" s="78"/>
      <c r="G14904" s="77"/>
      <c r="H14904" s="79"/>
      <c r="BA14904" s="5" t="str">
        <f t="shared" si="232"/>
        <v/>
      </c>
      <c r="BB14904" s="5" t="str">
        <f>IF(OR($E14904="",$G14904&lt;&gt;"Ativo"),"",IF(COUNTIFS($E$4:$E14904,$E14904,$A$4:$A14904,$A14904,$G$4:$G14904,"Ativo")=1,1,0))</f>
        <v/>
      </c>
      <c r="BC14904" t="str">
        <f>IF(OR($A14904="",$G14904&lt;&gt;"Ativo"),"",IF(COUNTIFS($A$4:$A14904,$A14904,$G$4:$G14904,"Ativo")=1,1,0))</f>
        <v/>
      </c>
    </row>
    <row r="14905" spans="1:55" x14ac:dyDescent="0.3">
      <c r="A14905" s="76"/>
      <c r="B14905" s="104"/>
      <c r="C14905" s="76"/>
      <c r="D14905" s="77"/>
      <c r="E14905" s="12"/>
      <c r="F14905" s="78"/>
      <c r="G14905" s="77"/>
      <c r="H14905" s="79"/>
      <c r="BA14905" s="5" t="str">
        <f t="shared" si="232"/>
        <v/>
      </c>
      <c r="BB14905" s="5" t="str">
        <f>IF(OR($E14905="",$G14905&lt;&gt;"Ativo"),"",IF(COUNTIFS($E$4:$E14905,$E14905,$A$4:$A14905,$A14905,$G$4:$G14905,"Ativo")=1,1,0))</f>
        <v/>
      </c>
      <c r="BC14905" t="str">
        <f>IF(OR($A14905="",$G14905&lt;&gt;"Ativo"),"",IF(COUNTIFS($A$4:$A14905,$A14905,$G$4:$G14905,"Ativo")=1,1,0))</f>
        <v/>
      </c>
    </row>
    <row r="14906" spans="1:55" x14ac:dyDescent="0.3">
      <c r="A14906" s="76"/>
      <c r="B14906" s="104"/>
      <c r="C14906" s="76"/>
      <c r="D14906" s="77"/>
      <c r="E14906" s="12"/>
      <c r="F14906" s="78"/>
      <c r="G14906" s="77"/>
      <c r="H14906" s="79"/>
      <c r="BA14906" s="5" t="str">
        <f t="shared" si="232"/>
        <v/>
      </c>
      <c r="BB14906" s="5" t="str">
        <f>IF(OR($E14906="",$G14906&lt;&gt;"Ativo"),"",IF(COUNTIFS($E$4:$E14906,$E14906,$A$4:$A14906,$A14906,$G$4:$G14906,"Ativo")=1,1,0))</f>
        <v/>
      </c>
      <c r="BC14906" t="str">
        <f>IF(OR($A14906="",$G14906&lt;&gt;"Ativo"),"",IF(COUNTIFS($A$4:$A14906,$A14906,$G$4:$G14906,"Ativo")=1,1,0))</f>
        <v/>
      </c>
    </row>
    <row r="14907" spans="1:55" x14ac:dyDescent="0.3">
      <c r="A14907" s="76"/>
      <c r="B14907" s="104"/>
      <c r="C14907" s="76"/>
      <c r="D14907" s="77"/>
      <c r="E14907" s="12"/>
      <c r="F14907" s="78"/>
      <c r="G14907" s="77"/>
      <c r="H14907" s="79"/>
      <c r="BA14907" s="5" t="str">
        <f t="shared" si="232"/>
        <v/>
      </c>
      <c r="BB14907" s="5" t="str">
        <f>IF(OR($E14907="",$G14907&lt;&gt;"Ativo"),"",IF(COUNTIFS($E$4:$E14907,$E14907,$A$4:$A14907,$A14907,$G$4:$G14907,"Ativo")=1,1,0))</f>
        <v/>
      </c>
      <c r="BC14907" t="str">
        <f>IF(OR($A14907="",$G14907&lt;&gt;"Ativo"),"",IF(COUNTIFS($A$4:$A14907,$A14907,$G$4:$G14907,"Ativo")=1,1,0))</f>
        <v/>
      </c>
    </row>
    <row r="14908" spans="1:55" x14ac:dyDescent="0.3">
      <c r="A14908" s="76"/>
      <c r="B14908" s="104"/>
      <c r="C14908" s="76"/>
      <c r="D14908" s="77"/>
      <c r="E14908" s="12"/>
      <c r="F14908" s="78"/>
      <c r="G14908" s="77"/>
      <c r="H14908" s="79"/>
      <c r="BA14908" s="5" t="str">
        <f t="shared" si="232"/>
        <v/>
      </c>
      <c r="BB14908" s="5" t="str">
        <f>IF(OR($E14908="",$G14908&lt;&gt;"Ativo"),"",IF(COUNTIFS($E$4:$E14908,$E14908,$A$4:$A14908,$A14908,$G$4:$G14908,"Ativo")=1,1,0))</f>
        <v/>
      </c>
      <c r="BC14908" t="str">
        <f>IF(OR($A14908="",$G14908&lt;&gt;"Ativo"),"",IF(COUNTIFS($A$4:$A14908,$A14908,$G$4:$G14908,"Ativo")=1,1,0))</f>
        <v/>
      </c>
    </row>
    <row r="14909" spans="1:55" x14ac:dyDescent="0.3">
      <c r="A14909" s="76"/>
      <c r="B14909" s="104"/>
      <c r="C14909" s="76"/>
      <c r="D14909" s="77"/>
      <c r="E14909" s="12"/>
      <c r="F14909" s="78"/>
      <c r="G14909" s="77"/>
      <c r="H14909" s="79"/>
      <c r="BA14909" s="5" t="str">
        <f t="shared" si="232"/>
        <v/>
      </c>
      <c r="BB14909" s="5" t="str">
        <f>IF(OR($E14909="",$G14909&lt;&gt;"Ativo"),"",IF(COUNTIFS($E$4:$E14909,$E14909,$A$4:$A14909,$A14909,$G$4:$G14909,"Ativo")=1,1,0))</f>
        <v/>
      </c>
      <c r="BC14909" t="str">
        <f>IF(OR($A14909="",$G14909&lt;&gt;"Ativo"),"",IF(COUNTIFS($A$4:$A14909,$A14909,$G$4:$G14909,"Ativo")=1,1,0))</f>
        <v/>
      </c>
    </row>
    <row r="14910" spans="1:55" x14ac:dyDescent="0.3">
      <c r="A14910" s="76"/>
      <c r="B14910" s="104"/>
      <c r="C14910" s="76"/>
      <c r="D14910" s="77"/>
      <c r="E14910" s="12"/>
      <c r="F14910" s="78"/>
      <c r="G14910" s="77"/>
      <c r="H14910" s="79"/>
      <c r="BA14910" s="5" t="str">
        <f t="shared" si="232"/>
        <v/>
      </c>
      <c r="BB14910" s="5" t="str">
        <f>IF(OR($E14910="",$G14910&lt;&gt;"Ativo"),"",IF(COUNTIFS($E$4:$E14910,$E14910,$A$4:$A14910,$A14910,$G$4:$G14910,"Ativo")=1,1,0))</f>
        <v/>
      </c>
      <c r="BC14910" t="str">
        <f>IF(OR($A14910="",$G14910&lt;&gt;"Ativo"),"",IF(COUNTIFS($A$4:$A14910,$A14910,$G$4:$G14910,"Ativo")=1,1,0))</f>
        <v/>
      </c>
    </row>
    <row r="14911" spans="1:55" x14ac:dyDescent="0.3">
      <c r="A14911" s="76"/>
      <c r="B14911" s="104"/>
      <c r="C14911" s="76"/>
      <c r="D14911" s="77"/>
      <c r="E14911" s="12"/>
      <c r="F14911" s="78"/>
      <c r="G14911" s="77"/>
      <c r="H14911" s="79"/>
      <c r="BA14911" s="5" t="str">
        <f t="shared" si="232"/>
        <v/>
      </c>
      <c r="BB14911" s="5" t="str">
        <f>IF(OR($E14911="",$G14911&lt;&gt;"Ativo"),"",IF(COUNTIFS($E$4:$E14911,$E14911,$A$4:$A14911,$A14911,$G$4:$G14911,"Ativo")=1,1,0))</f>
        <v/>
      </c>
      <c r="BC14911" t="str">
        <f>IF(OR($A14911="",$G14911&lt;&gt;"Ativo"),"",IF(COUNTIFS($A$4:$A14911,$A14911,$G$4:$G14911,"Ativo")=1,1,0))</f>
        <v/>
      </c>
    </row>
    <row r="14912" spans="1:55" x14ac:dyDescent="0.3">
      <c r="A14912" s="76"/>
      <c r="B14912" s="104"/>
      <c r="C14912" s="76"/>
      <c r="D14912" s="77"/>
      <c r="E14912" s="12"/>
      <c r="F14912" s="78"/>
      <c r="G14912" s="77"/>
      <c r="H14912" s="79"/>
      <c r="BA14912" s="5" t="str">
        <f t="shared" si="232"/>
        <v/>
      </c>
      <c r="BB14912" s="5" t="str">
        <f>IF(OR($E14912="",$G14912&lt;&gt;"Ativo"),"",IF(COUNTIFS($E$4:$E14912,$E14912,$A$4:$A14912,$A14912,$G$4:$G14912,"Ativo")=1,1,0))</f>
        <v/>
      </c>
      <c r="BC14912" t="str">
        <f>IF(OR($A14912="",$G14912&lt;&gt;"Ativo"),"",IF(COUNTIFS($A$4:$A14912,$A14912,$G$4:$G14912,"Ativo")=1,1,0))</f>
        <v/>
      </c>
    </row>
    <row r="14913" spans="1:55" x14ac:dyDescent="0.3">
      <c r="A14913" s="76"/>
      <c r="B14913" s="104"/>
      <c r="C14913" s="76"/>
      <c r="D14913" s="77"/>
      <c r="E14913" s="12"/>
      <c r="F14913" s="78"/>
      <c r="G14913" s="77"/>
      <c r="H14913" s="79"/>
      <c r="BA14913" s="5" t="str">
        <f t="shared" si="232"/>
        <v/>
      </c>
      <c r="BB14913" s="5" t="str">
        <f>IF(OR($E14913="",$G14913&lt;&gt;"Ativo"),"",IF(COUNTIFS($E$4:$E14913,$E14913,$A$4:$A14913,$A14913,$G$4:$G14913,"Ativo")=1,1,0))</f>
        <v/>
      </c>
      <c r="BC14913" t="str">
        <f>IF(OR($A14913="",$G14913&lt;&gt;"Ativo"),"",IF(COUNTIFS($A$4:$A14913,$A14913,$G$4:$G14913,"Ativo")=1,1,0))</f>
        <v/>
      </c>
    </row>
    <row r="14914" spans="1:55" x14ac:dyDescent="0.3">
      <c r="A14914" s="76"/>
      <c r="B14914" s="104"/>
      <c r="C14914" s="76"/>
      <c r="D14914" s="77"/>
      <c r="E14914" s="12"/>
      <c r="F14914" s="78"/>
      <c r="G14914" s="77"/>
      <c r="H14914" s="79"/>
      <c r="BA14914" s="5" t="str">
        <f t="shared" si="232"/>
        <v/>
      </c>
      <c r="BB14914" s="5" t="str">
        <f>IF(OR($E14914="",$G14914&lt;&gt;"Ativo"),"",IF(COUNTIFS($E$4:$E14914,$E14914,$A$4:$A14914,$A14914,$G$4:$G14914,"Ativo")=1,1,0))</f>
        <v/>
      </c>
      <c r="BC14914" t="str">
        <f>IF(OR($A14914="",$G14914&lt;&gt;"Ativo"),"",IF(COUNTIFS($A$4:$A14914,$A14914,$G$4:$G14914,"Ativo")=1,1,0))</f>
        <v/>
      </c>
    </row>
    <row r="14915" spans="1:55" x14ac:dyDescent="0.3">
      <c r="A14915" s="76"/>
      <c r="B14915" s="104"/>
      <c r="C14915" s="76"/>
      <c r="D14915" s="77"/>
      <c r="E14915" s="12"/>
      <c r="F14915" s="78"/>
      <c r="G14915" s="77"/>
      <c r="H14915" s="79"/>
      <c r="BA14915" s="5" t="str">
        <f t="shared" si="232"/>
        <v/>
      </c>
      <c r="BB14915" s="5" t="str">
        <f>IF(OR($E14915="",$G14915&lt;&gt;"Ativo"),"",IF(COUNTIFS($E$4:$E14915,$E14915,$A$4:$A14915,$A14915,$G$4:$G14915,"Ativo")=1,1,0))</f>
        <v/>
      </c>
      <c r="BC14915" t="str">
        <f>IF(OR($A14915="",$G14915&lt;&gt;"Ativo"),"",IF(COUNTIFS($A$4:$A14915,$A14915,$G$4:$G14915,"Ativo")=1,1,0))</f>
        <v/>
      </c>
    </row>
    <row r="14916" spans="1:55" x14ac:dyDescent="0.3">
      <c r="A14916" s="76"/>
      <c r="B14916" s="104"/>
      <c r="C14916" s="76"/>
      <c r="D14916" s="77"/>
      <c r="E14916" s="12"/>
      <c r="F14916" s="78"/>
      <c r="G14916" s="77"/>
      <c r="H14916" s="79"/>
      <c r="BA14916" s="5" t="str">
        <f t="shared" ref="BA14916:BA14979" si="233">IF($D14916="","",MID($D14916,4,LEN($D14916)-5))</f>
        <v/>
      </c>
      <c r="BB14916" s="5" t="str">
        <f>IF(OR($E14916="",$G14916&lt;&gt;"Ativo"),"",IF(COUNTIFS($E$4:$E14916,$E14916,$A$4:$A14916,$A14916,$G$4:$G14916,"Ativo")=1,1,0))</f>
        <v/>
      </c>
      <c r="BC14916" t="str">
        <f>IF(OR($A14916="",$G14916&lt;&gt;"Ativo"),"",IF(COUNTIFS($A$4:$A14916,$A14916,$G$4:$G14916,"Ativo")=1,1,0))</f>
        <v/>
      </c>
    </row>
    <row r="14917" spans="1:55" x14ac:dyDescent="0.3">
      <c r="A14917" s="76"/>
      <c r="B14917" s="104"/>
      <c r="C14917" s="76"/>
      <c r="D14917" s="77"/>
      <c r="E14917" s="12"/>
      <c r="F14917" s="78"/>
      <c r="G14917" s="77"/>
      <c r="H14917" s="79"/>
      <c r="BA14917" s="5" t="str">
        <f t="shared" si="233"/>
        <v/>
      </c>
      <c r="BB14917" s="5" t="str">
        <f>IF(OR($E14917="",$G14917&lt;&gt;"Ativo"),"",IF(COUNTIFS($E$4:$E14917,$E14917,$A$4:$A14917,$A14917,$G$4:$G14917,"Ativo")=1,1,0))</f>
        <v/>
      </c>
      <c r="BC14917" t="str">
        <f>IF(OR($A14917="",$G14917&lt;&gt;"Ativo"),"",IF(COUNTIFS($A$4:$A14917,$A14917,$G$4:$G14917,"Ativo")=1,1,0))</f>
        <v/>
      </c>
    </row>
    <row r="14918" spans="1:55" x14ac:dyDescent="0.3">
      <c r="A14918" s="76"/>
      <c r="B14918" s="104"/>
      <c r="C14918" s="76"/>
      <c r="D14918" s="77"/>
      <c r="E14918" s="12"/>
      <c r="F14918" s="78"/>
      <c r="G14918" s="77"/>
      <c r="H14918" s="79"/>
      <c r="BA14918" s="5" t="str">
        <f t="shared" si="233"/>
        <v/>
      </c>
      <c r="BB14918" s="5" t="str">
        <f>IF(OR($E14918="",$G14918&lt;&gt;"Ativo"),"",IF(COUNTIFS($E$4:$E14918,$E14918,$A$4:$A14918,$A14918,$G$4:$G14918,"Ativo")=1,1,0))</f>
        <v/>
      </c>
      <c r="BC14918" t="str">
        <f>IF(OR($A14918="",$G14918&lt;&gt;"Ativo"),"",IF(COUNTIFS($A$4:$A14918,$A14918,$G$4:$G14918,"Ativo")=1,1,0))</f>
        <v/>
      </c>
    </row>
    <row r="14919" spans="1:55" x14ac:dyDescent="0.3">
      <c r="A14919" s="76"/>
      <c r="B14919" s="104"/>
      <c r="C14919" s="76"/>
      <c r="D14919" s="77"/>
      <c r="E14919" s="12"/>
      <c r="F14919" s="78"/>
      <c r="G14919" s="77"/>
      <c r="H14919" s="79"/>
      <c r="BA14919" s="5" t="str">
        <f t="shared" si="233"/>
        <v/>
      </c>
      <c r="BB14919" s="5" t="str">
        <f>IF(OR($E14919="",$G14919&lt;&gt;"Ativo"),"",IF(COUNTIFS($E$4:$E14919,$E14919,$A$4:$A14919,$A14919,$G$4:$G14919,"Ativo")=1,1,0))</f>
        <v/>
      </c>
      <c r="BC14919" t="str">
        <f>IF(OR($A14919="",$G14919&lt;&gt;"Ativo"),"",IF(COUNTIFS($A$4:$A14919,$A14919,$G$4:$G14919,"Ativo")=1,1,0))</f>
        <v/>
      </c>
    </row>
    <row r="14920" spans="1:55" x14ac:dyDescent="0.3">
      <c r="A14920" s="76"/>
      <c r="B14920" s="104"/>
      <c r="C14920" s="76"/>
      <c r="D14920" s="77"/>
      <c r="E14920" s="12"/>
      <c r="F14920" s="78"/>
      <c r="G14920" s="77"/>
      <c r="H14920" s="79"/>
      <c r="BA14920" s="5" t="str">
        <f t="shared" si="233"/>
        <v/>
      </c>
      <c r="BB14920" s="5" t="str">
        <f>IF(OR($E14920="",$G14920&lt;&gt;"Ativo"),"",IF(COUNTIFS($E$4:$E14920,$E14920,$A$4:$A14920,$A14920,$G$4:$G14920,"Ativo")=1,1,0))</f>
        <v/>
      </c>
      <c r="BC14920" t="str">
        <f>IF(OR($A14920="",$G14920&lt;&gt;"Ativo"),"",IF(COUNTIFS($A$4:$A14920,$A14920,$G$4:$G14920,"Ativo")=1,1,0))</f>
        <v/>
      </c>
    </row>
    <row r="14921" spans="1:55" x14ac:dyDescent="0.3">
      <c r="A14921" s="76"/>
      <c r="B14921" s="104"/>
      <c r="C14921" s="76"/>
      <c r="D14921" s="77"/>
      <c r="E14921" s="12"/>
      <c r="F14921" s="78"/>
      <c r="G14921" s="77"/>
      <c r="H14921" s="79"/>
      <c r="BA14921" s="5" t="str">
        <f t="shared" si="233"/>
        <v/>
      </c>
      <c r="BB14921" s="5" t="str">
        <f>IF(OR($E14921="",$G14921&lt;&gt;"Ativo"),"",IF(COUNTIFS($E$4:$E14921,$E14921,$A$4:$A14921,$A14921,$G$4:$G14921,"Ativo")=1,1,0))</f>
        <v/>
      </c>
      <c r="BC14921" t="str">
        <f>IF(OR($A14921="",$G14921&lt;&gt;"Ativo"),"",IF(COUNTIFS($A$4:$A14921,$A14921,$G$4:$G14921,"Ativo")=1,1,0))</f>
        <v/>
      </c>
    </row>
    <row r="14922" spans="1:55" x14ac:dyDescent="0.3">
      <c r="A14922" s="76"/>
      <c r="B14922" s="104"/>
      <c r="C14922" s="76"/>
      <c r="D14922" s="77"/>
      <c r="E14922" s="12"/>
      <c r="F14922" s="78"/>
      <c r="G14922" s="77"/>
      <c r="H14922" s="79"/>
      <c r="BA14922" s="5" t="str">
        <f t="shared" si="233"/>
        <v/>
      </c>
      <c r="BB14922" s="5" t="str">
        <f>IF(OR($E14922="",$G14922&lt;&gt;"Ativo"),"",IF(COUNTIFS($E$4:$E14922,$E14922,$A$4:$A14922,$A14922,$G$4:$G14922,"Ativo")=1,1,0))</f>
        <v/>
      </c>
      <c r="BC14922" t="str">
        <f>IF(OR($A14922="",$G14922&lt;&gt;"Ativo"),"",IF(COUNTIFS($A$4:$A14922,$A14922,$G$4:$G14922,"Ativo")=1,1,0))</f>
        <v/>
      </c>
    </row>
    <row r="14923" spans="1:55" x14ac:dyDescent="0.3">
      <c r="A14923" s="76"/>
      <c r="B14923" s="104"/>
      <c r="C14923" s="76"/>
      <c r="D14923" s="77"/>
      <c r="E14923" s="12"/>
      <c r="F14923" s="78"/>
      <c r="G14923" s="77"/>
      <c r="H14923" s="79"/>
      <c r="BA14923" s="5" t="str">
        <f t="shared" si="233"/>
        <v/>
      </c>
      <c r="BB14923" s="5" t="str">
        <f>IF(OR($E14923="",$G14923&lt;&gt;"Ativo"),"",IF(COUNTIFS($E$4:$E14923,$E14923,$A$4:$A14923,$A14923,$G$4:$G14923,"Ativo")=1,1,0))</f>
        <v/>
      </c>
      <c r="BC14923" t="str">
        <f>IF(OR($A14923="",$G14923&lt;&gt;"Ativo"),"",IF(COUNTIFS($A$4:$A14923,$A14923,$G$4:$G14923,"Ativo")=1,1,0))</f>
        <v/>
      </c>
    </row>
    <row r="14924" spans="1:55" x14ac:dyDescent="0.3">
      <c r="A14924" s="76"/>
      <c r="B14924" s="104"/>
      <c r="C14924" s="76"/>
      <c r="D14924" s="77"/>
      <c r="E14924" s="12"/>
      <c r="F14924" s="78"/>
      <c r="G14924" s="77"/>
      <c r="H14924" s="79"/>
      <c r="BA14924" s="5" t="str">
        <f t="shared" si="233"/>
        <v/>
      </c>
      <c r="BB14924" s="5" t="str">
        <f>IF(OR($E14924="",$G14924&lt;&gt;"Ativo"),"",IF(COUNTIFS($E$4:$E14924,$E14924,$A$4:$A14924,$A14924,$G$4:$G14924,"Ativo")=1,1,0))</f>
        <v/>
      </c>
      <c r="BC14924" t="str">
        <f>IF(OR($A14924="",$G14924&lt;&gt;"Ativo"),"",IF(COUNTIFS($A$4:$A14924,$A14924,$G$4:$G14924,"Ativo")=1,1,0))</f>
        <v/>
      </c>
    </row>
    <row r="14925" spans="1:55" x14ac:dyDescent="0.3">
      <c r="A14925" s="76"/>
      <c r="B14925" s="104"/>
      <c r="C14925" s="76"/>
      <c r="D14925" s="77"/>
      <c r="E14925" s="12"/>
      <c r="F14925" s="78"/>
      <c r="G14925" s="77"/>
      <c r="H14925" s="79"/>
      <c r="BA14925" s="5" t="str">
        <f t="shared" si="233"/>
        <v/>
      </c>
      <c r="BB14925" s="5" t="str">
        <f>IF(OR($E14925="",$G14925&lt;&gt;"Ativo"),"",IF(COUNTIFS($E$4:$E14925,$E14925,$A$4:$A14925,$A14925,$G$4:$G14925,"Ativo")=1,1,0))</f>
        <v/>
      </c>
      <c r="BC14925" t="str">
        <f>IF(OR($A14925="",$G14925&lt;&gt;"Ativo"),"",IF(COUNTIFS($A$4:$A14925,$A14925,$G$4:$G14925,"Ativo")=1,1,0))</f>
        <v/>
      </c>
    </row>
    <row r="14926" spans="1:55" x14ac:dyDescent="0.3">
      <c r="A14926" s="76"/>
      <c r="B14926" s="104"/>
      <c r="C14926" s="76"/>
      <c r="D14926" s="77"/>
      <c r="E14926" s="12"/>
      <c r="F14926" s="78"/>
      <c r="G14926" s="77"/>
      <c r="H14926" s="79"/>
      <c r="BA14926" s="5" t="str">
        <f t="shared" si="233"/>
        <v/>
      </c>
      <c r="BB14926" s="5" t="str">
        <f>IF(OR($E14926="",$G14926&lt;&gt;"Ativo"),"",IF(COUNTIFS($E$4:$E14926,$E14926,$A$4:$A14926,$A14926,$G$4:$G14926,"Ativo")=1,1,0))</f>
        <v/>
      </c>
      <c r="BC14926" t="str">
        <f>IF(OR($A14926="",$G14926&lt;&gt;"Ativo"),"",IF(COUNTIFS($A$4:$A14926,$A14926,$G$4:$G14926,"Ativo")=1,1,0))</f>
        <v/>
      </c>
    </row>
    <row r="14927" spans="1:55" x14ac:dyDescent="0.3">
      <c r="A14927" s="76"/>
      <c r="B14927" s="104"/>
      <c r="C14927" s="76"/>
      <c r="D14927" s="77"/>
      <c r="E14927" s="12"/>
      <c r="F14927" s="78"/>
      <c r="G14927" s="77"/>
      <c r="H14927" s="79"/>
      <c r="BA14927" s="5" t="str">
        <f t="shared" si="233"/>
        <v/>
      </c>
      <c r="BB14927" s="5" t="str">
        <f>IF(OR($E14927="",$G14927&lt;&gt;"Ativo"),"",IF(COUNTIFS($E$4:$E14927,$E14927,$A$4:$A14927,$A14927,$G$4:$G14927,"Ativo")=1,1,0))</f>
        <v/>
      </c>
      <c r="BC14927" t="str">
        <f>IF(OR($A14927="",$G14927&lt;&gt;"Ativo"),"",IF(COUNTIFS($A$4:$A14927,$A14927,$G$4:$G14927,"Ativo")=1,1,0))</f>
        <v/>
      </c>
    </row>
    <row r="14928" spans="1:55" x14ac:dyDescent="0.3">
      <c r="A14928" s="76"/>
      <c r="B14928" s="104"/>
      <c r="C14928" s="76"/>
      <c r="D14928" s="77"/>
      <c r="E14928" s="12"/>
      <c r="F14928" s="78"/>
      <c r="G14928" s="77"/>
      <c r="H14928" s="79"/>
      <c r="BA14928" s="5" t="str">
        <f t="shared" si="233"/>
        <v/>
      </c>
      <c r="BB14928" s="5" t="str">
        <f>IF(OR($E14928="",$G14928&lt;&gt;"Ativo"),"",IF(COUNTIFS($E$4:$E14928,$E14928,$A$4:$A14928,$A14928,$G$4:$G14928,"Ativo")=1,1,0))</f>
        <v/>
      </c>
      <c r="BC14928" t="str">
        <f>IF(OR($A14928="",$G14928&lt;&gt;"Ativo"),"",IF(COUNTIFS($A$4:$A14928,$A14928,$G$4:$G14928,"Ativo")=1,1,0))</f>
        <v/>
      </c>
    </row>
    <row r="14929" spans="1:55" x14ac:dyDescent="0.3">
      <c r="A14929" s="76"/>
      <c r="B14929" s="104"/>
      <c r="C14929" s="76"/>
      <c r="D14929" s="77"/>
      <c r="E14929" s="12"/>
      <c r="F14929" s="78"/>
      <c r="G14929" s="77"/>
      <c r="H14929" s="79"/>
      <c r="BA14929" s="5" t="str">
        <f t="shared" si="233"/>
        <v/>
      </c>
      <c r="BB14929" s="5" t="str">
        <f>IF(OR($E14929="",$G14929&lt;&gt;"Ativo"),"",IF(COUNTIFS($E$4:$E14929,$E14929,$A$4:$A14929,$A14929,$G$4:$G14929,"Ativo")=1,1,0))</f>
        <v/>
      </c>
      <c r="BC14929" t="str">
        <f>IF(OR($A14929="",$G14929&lt;&gt;"Ativo"),"",IF(COUNTIFS($A$4:$A14929,$A14929,$G$4:$G14929,"Ativo")=1,1,0))</f>
        <v/>
      </c>
    </row>
    <row r="14930" spans="1:55" x14ac:dyDescent="0.3">
      <c r="A14930" s="76"/>
      <c r="B14930" s="104"/>
      <c r="C14930" s="76"/>
      <c r="D14930" s="77"/>
      <c r="E14930" s="12"/>
      <c r="F14930" s="78"/>
      <c r="G14930" s="77"/>
      <c r="H14930" s="79"/>
      <c r="BA14930" s="5" t="str">
        <f t="shared" si="233"/>
        <v/>
      </c>
      <c r="BB14930" s="5" t="str">
        <f>IF(OR($E14930="",$G14930&lt;&gt;"Ativo"),"",IF(COUNTIFS($E$4:$E14930,$E14930,$A$4:$A14930,$A14930,$G$4:$G14930,"Ativo")=1,1,0))</f>
        <v/>
      </c>
      <c r="BC14930" t="str">
        <f>IF(OR($A14930="",$G14930&lt;&gt;"Ativo"),"",IF(COUNTIFS($A$4:$A14930,$A14930,$G$4:$G14930,"Ativo")=1,1,0))</f>
        <v/>
      </c>
    </row>
    <row r="14931" spans="1:55" x14ac:dyDescent="0.3">
      <c r="A14931" s="76"/>
      <c r="B14931" s="104"/>
      <c r="C14931" s="76"/>
      <c r="D14931" s="77"/>
      <c r="E14931" s="12"/>
      <c r="F14931" s="78"/>
      <c r="G14931" s="77"/>
      <c r="H14931" s="79"/>
      <c r="BA14931" s="5" t="str">
        <f t="shared" si="233"/>
        <v/>
      </c>
      <c r="BB14931" s="5" t="str">
        <f>IF(OR($E14931="",$G14931&lt;&gt;"Ativo"),"",IF(COUNTIFS($E$4:$E14931,$E14931,$A$4:$A14931,$A14931,$G$4:$G14931,"Ativo")=1,1,0))</f>
        <v/>
      </c>
      <c r="BC14931" t="str">
        <f>IF(OR($A14931="",$G14931&lt;&gt;"Ativo"),"",IF(COUNTIFS($A$4:$A14931,$A14931,$G$4:$G14931,"Ativo")=1,1,0))</f>
        <v/>
      </c>
    </row>
    <row r="14932" spans="1:55" x14ac:dyDescent="0.3">
      <c r="A14932" s="76"/>
      <c r="B14932" s="104"/>
      <c r="C14932" s="76"/>
      <c r="D14932" s="77"/>
      <c r="E14932" s="12"/>
      <c r="F14932" s="78"/>
      <c r="G14932" s="77"/>
      <c r="H14932" s="79"/>
      <c r="BA14932" s="5" t="str">
        <f t="shared" si="233"/>
        <v/>
      </c>
      <c r="BB14932" s="5" t="str">
        <f>IF(OR($E14932="",$G14932&lt;&gt;"Ativo"),"",IF(COUNTIFS($E$4:$E14932,$E14932,$A$4:$A14932,$A14932,$G$4:$G14932,"Ativo")=1,1,0))</f>
        <v/>
      </c>
      <c r="BC14932" t="str">
        <f>IF(OR($A14932="",$G14932&lt;&gt;"Ativo"),"",IF(COUNTIFS($A$4:$A14932,$A14932,$G$4:$G14932,"Ativo")=1,1,0))</f>
        <v/>
      </c>
    </row>
    <row r="14933" spans="1:55" x14ac:dyDescent="0.3">
      <c r="A14933" s="76"/>
      <c r="B14933" s="104"/>
      <c r="C14933" s="76"/>
      <c r="D14933" s="77"/>
      <c r="E14933" s="12"/>
      <c r="F14933" s="78"/>
      <c r="G14933" s="77"/>
      <c r="H14933" s="79"/>
      <c r="BA14933" s="5" t="str">
        <f t="shared" si="233"/>
        <v/>
      </c>
      <c r="BB14933" s="5" t="str">
        <f>IF(OR($E14933="",$G14933&lt;&gt;"Ativo"),"",IF(COUNTIFS($E$4:$E14933,$E14933,$A$4:$A14933,$A14933,$G$4:$G14933,"Ativo")=1,1,0))</f>
        <v/>
      </c>
      <c r="BC14933" t="str">
        <f>IF(OR($A14933="",$G14933&lt;&gt;"Ativo"),"",IF(COUNTIFS($A$4:$A14933,$A14933,$G$4:$G14933,"Ativo")=1,1,0))</f>
        <v/>
      </c>
    </row>
    <row r="14934" spans="1:55" x14ac:dyDescent="0.3">
      <c r="A14934" s="76"/>
      <c r="B14934" s="104"/>
      <c r="C14934" s="76"/>
      <c r="D14934" s="77"/>
      <c r="E14934" s="12"/>
      <c r="F14934" s="78"/>
      <c r="G14934" s="77"/>
      <c r="H14934" s="79"/>
      <c r="BA14934" s="5" t="str">
        <f t="shared" si="233"/>
        <v/>
      </c>
      <c r="BB14934" s="5" t="str">
        <f>IF(OR($E14934="",$G14934&lt;&gt;"Ativo"),"",IF(COUNTIFS($E$4:$E14934,$E14934,$A$4:$A14934,$A14934,$G$4:$G14934,"Ativo")=1,1,0))</f>
        <v/>
      </c>
      <c r="BC14934" t="str">
        <f>IF(OR($A14934="",$G14934&lt;&gt;"Ativo"),"",IF(COUNTIFS($A$4:$A14934,$A14934,$G$4:$G14934,"Ativo")=1,1,0))</f>
        <v/>
      </c>
    </row>
    <row r="14935" spans="1:55" x14ac:dyDescent="0.3">
      <c r="A14935" s="76"/>
      <c r="B14935" s="104"/>
      <c r="C14935" s="76"/>
      <c r="D14935" s="77"/>
      <c r="E14935" s="12"/>
      <c r="F14935" s="78"/>
      <c r="G14935" s="77"/>
      <c r="H14935" s="79"/>
      <c r="BA14935" s="5" t="str">
        <f t="shared" si="233"/>
        <v/>
      </c>
      <c r="BB14935" s="5" t="str">
        <f>IF(OR($E14935="",$G14935&lt;&gt;"Ativo"),"",IF(COUNTIFS($E$4:$E14935,$E14935,$A$4:$A14935,$A14935,$G$4:$G14935,"Ativo")=1,1,0))</f>
        <v/>
      </c>
      <c r="BC14935" t="str">
        <f>IF(OR($A14935="",$G14935&lt;&gt;"Ativo"),"",IF(COUNTIFS($A$4:$A14935,$A14935,$G$4:$G14935,"Ativo")=1,1,0))</f>
        <v/>
      </c>
    </row>
    <row r="14936" spans="1:55" x14ac:dyDescent="0.3">
      <c r="A14936" s="76"/>
      <c r="B14936" s="104"/>
      <c r="C14936" s="76"/>
      <c r="D14936" s="77"/>
      <c r="E14936" s="12"/>
      <c r="F14936" s="78"/>
      <c r="G14936" s="77"/>
      <c r="H14936" s="79"/>
      <c r="BA14936" s="5" t="str">
        <f t="shared" si="233"/>
        <v/>
      </c>
      <c r="BB14936" s="5" t="str">
        <f>IF(OR($E14936="",$G14936&lt;&gt;"Ativo"),"",IF(COUNTIFS($E$4:$E14936,$E14936,$A$4:$A14936,$A14936,$G$4:$G14936,"Ativo")=1,1,0))</f>
        <v/>
      </c>
      <c r="BC14936" t="str">
        <f>IF(OR($A14936="",$G14936&lt;&gt;"Ativo"),"",IF(COUNTIFS($A$4:$A14936,$A14936,$G$4:$G14936,"Ativo")=1,1,0))</f>
        <v/>
      </c>
    </row>
    <row r="14937" spans="1:55" x14ac:dyDescent="0.3">
      <c r="A14937" s="76"/>
      <c r="B14937" s="104"/>
      <c r="C14937" s="76"/>
      <c r="D14937" s="77"/>
      <c r="E14937" s="12"/>
      <c r="F14937" s="78"/>
      <c r="G14937" s="77"/>
      <c r="H14937" s="79"/>
      <c r="BA14937" s="5" t="str">
        <f t="shared" si="233"/>
        <v/>
      </c>
      <c r="BB14937" s="5" t="str">
        <f>IF(OR($E14937="",$G14937&lt;&gt;"Ativo"),"",IF(COUNTIFS($E$4:$E14937,$E14937,$A$4:$A14937,$A14937,$G$4:$G14937,"Ativo")=1,1,0))</f>
        <v/>
      </c>
      <c r="BC14937" t="str">
        <f>IF(OR($A14937="",$G14937&lt;&gt;"Ativo"),"",IF(COUNTIFS($A$4:$A14937,$A14937,$G$4:$G14937,"Ativo")=1,1,0))</f>
        <v/>
      </c>
    </row>
    <row r="14938" spans="1:55" x14ac:dyDescent="0.3">
      <c r="A14938" s="76"/>
      <c r="B14938" s="104"/>
      <c r="C14938" s="76"/>
      <c r="D14938" s="77"/>
      <c r="E14938" s="12"/>
      <c r="F14938" s="78"/>
      <c r="G14938" s="77"/>
      <c r="H14938" s="79"/>
      <c r="BA14938" s="5" t="str">
        <f t="shared" si="233"/>
        <v/>
      </c>
      <c r="BB14938" s="5" t="str">
        <f>IF(OR($E14938="",$G14938&lt;&gt;"Ativo"),"",IF(COUNTIFS($E$4:$E14938,$E14938,$A$4:$A14938,$A14938,$G$4:$G14938,"Ativo")=1,1,0))</f>
        <v/>
      </c>
      <c r="BC14938" t="str">
        <f>IF(OR($A14938="",$G14938&lt;&gt;"Ativo"),"",IF(COUNTIFS($A$4:$A14938,$A14938,$G$4:$G14938,"Ativo")=1,1,0))</f>
        <v/>
      </c>
    </row>
    <row r="14939" spans="1:55" x14ac:dyDescent="0.3">
      <c r="A14939" s="76"/>
      <c r="B14939" s="104"/>
      <c r="C14939" s="76"/>
      <c r="D14939" s="77"/>
      <c r="E14939" s="12"/>
      <c r="F14939" s="78"/>
      <c r="G14939" s="77"/>
      <c r="H14939" s="79"/>
      <c r="BA14939" s="5" t="str">
        <f t="shared" si="233"/>
        <v/>
      </c>
      <c r="BB14939" s="5" t="str">
        <f>IF(OR($E14939="",$G14939&lt;&gt;"Ativo"),"",IF(COUNTIFS($E$4:$E14939,$E14939,$A$4:$A14939,$A14939,$G$4:$G14939,"Ativo")=1,1,0))</f>
        <v/>
      </c>
      <c r="BC14939" t="str">
        <f>IF(OR($A14939="",$G14939&lt;&gt;"Ativo"),"",IF(COUNTIFS($A$4:$A14939,$A14939,$G$4:$G14939,"Ativo")=1,1,0))</f>
        <v/>
      </c>
    </row>
    <row r="14940" spans="1:55" x14ac:dyDescent="0.3">
      <c r="A14940" s="76"/>
      <c r="B14940" s="104"/>
      <c r="C14940" s="76"/>
      <c r="D14940" s="77"/>
      <c r="E14940" s="12"/>
      <c r="F14940" s="78"/>
      <c r="G14940" s="77"/>
      <c r="H14940" s="79"/>
      <c r="BA14940" s="5" t="str">
        <f t="shared" si="233"/>
        <v/>
      </c>
      <c r="BB14940" s="5" t="str">
        <f>IF(OR($E14940="",$G14940&lt;&gt;"Ativo"),"",IF(COUNTIFS($E$4:$E14940,$E14940,$A$4:$A14940,$A14940,$G$4:$G14940,"Ativo")=1,1,0))</f>
        <v/>
      </c>
      <c r="BC14940" t="str">
        <f>IF(OR($A14940="",$G14940&lt;&gt;"Ativo"),"",IF(COUNTIFS($A$4:$A14940,$A14940,$G$4:$G14940,"Ativo")=1,1,0))</f>
        <v/>
      </c>
    </row>
    <row r="14941" spans="1:55" x14ac:dyDescent="0.3">
      <c r="A14941" s="76"/>
      <c r="B14941" s="104"/>
      <c r="C14941" s="76"/>
      <c r="D14941" s="77"/>
      <c r="E14941" s="12"/>
      <c r="F14941" s="78"/>
      <c r="G14941" s="77"/>
      <c r="H14941" s="79"/>
      <c r="BA14941" s="5" t="str">
        <f t="shared" si="233"/>
        <v/>
      </c>
      <c r="BB14941" s="5" t="str">
        <f>IF(OR($E14941="",$G14941&lt;&gt;"Ativo"),"",IF(COUNTIFS($E$4:$E14941,$E14941,$A$4:$A14941,$A14941,$G$4:$G14941,"Ativo")=1,1,0))</f>
        <v/>
      </c>
      <c r="BC14941" t="str">
        <f>IF(OR($A14941="",$G14941&lt;&gt;"Ativo"),"",IF(COUNTIFS($A$4:$A14941,$A14941,$G$4:$G14941,"Ativo")=1,1,0))</f>
        <v/>
      </c>
    </row>
    <row r="14942" spans="1:55" x14ac:dyDescent="0.3">
      <c r="A14942" s="76"/>
      <c r="B14942" s="104"/>
      <c r="C14942" s="76"/>
      <c r="D14942" s="77"/>
      <c r="E14942" s="12"/>
      <c r="F14942" s="78"/>
      <c r="G14942" s="77"/>
      <c r="H14942" s="79"/>
      <c r="BA14942" s="5" t="str">
        <f t="shared" si="233"/>
        <v/>
      </c>
      <c r="BB14942" s="5" t="str">
        <f>IF(OR($E14942="",$G14942&lt;&gt;"Ativo"),"",IF(COUNTIFS($E$4:$E14942,$E14942,$A$4:$A14942,$A14942,$G$4:$G14942,"Ativo")=1,1,0))</f>
        <v/>
      </c>
      <c r="BC14942" t="str">
        <f>IF(OR($A14942="",$G14942&lt;&gt;"Ativo"),"",IF(COUNTIFS($A$4:$A14942,$A14942,$G$4:$G14942,"Ativo")=1,1,0))</f>
        <v/>
      </c>
    </row>
    <row r="14943" spans="1:55" x14ac:dyDescent="0.3">
      <c r="A14943" s="76"/>
      <c r="B14943" s="104"/>
      <c r="C14943" s="76"/>
      <c r="D14943" s="77"/>
      <c r="E14943" s="12"/>
      <c r="F14943" s="78"/>
      <c r="G14943" s="77"/>
      <c r="H14943" s="79"/>
      <c r="BA14943" s="5" t="str">
        <f t="shared" si="233"/>
        <v/>
      </c>
      <c r="BB14943" s="5" t="str">
        <f>IF(OR($E14943="",$G14943&lt;&gt;"Ativo"),"",IF(COUNTIFS($E$4:$E14943,$E14943,$A$4:$A14943,$A14943,$G$4:$G14943,"Ativo")=1,1,0))</f>
        <v/>
      </c>
      <c r="BC14943" t="str">
        <f>IF(OR($A14943="",$G14943&lt;&gt;"Ativo"),"",IF(COUNTIFS($A$4:$A14943,$A14943,$G$4:$G14943,"Ativo")=1,1,0))</f>
        <v/>
      </c>
    </row>
    <row r="14944" spans="1:55" x14ac:dyDescent="0.3">
      <c r="A14944" s="76"/>
      <c r="B14944" s="104"/>
      <c r="C14944" s="76"/>
      <c r="D14944" s="77"/>
      <c r="E14944" s="12"/>
      <c r="F14944" s="78"/>
      <c r="G14944" s="77"/>
      <c r="H14944" s="79"/>
      <c r="BA14944" s="5" t="str">
        <f t="shared" si="233"/>
        <v/>
      </c>
      <c r="BB14944" s="5" t="str">
        <f>IF(OR($E14944="",$G14944&lt;&gt;"Ativo"),"",IF(COUNTIFS($E$4:$E14944,$E14944,$A$4:$A14944,$A14944,$G$4:$G14944,"Ativo")=1,1,0))</f>
        <v/>
      </c>
      <c r="BC14944" t="str">
        <f>IF(OR($A14944="",$G14944&lt;&gt;"Ativo"),"",IF(COUNTIFS($A$4:$A14944,$A14944,$G$4:$G14944,"Ativo")=1,1,0))</f>
        <v/>
      </c>
    </row>
    <row r="14945" spans="1:55" x14ac:dyDescent="0.3">
      <c r="A14945" s="76"/>
      <c r="B14945" s="104"/>
      <c r="C14945" s="76"/>
      <c r="D14945" s="77"/>
      <c r="E14945" s="12"/>
      <c r="F14945" s="78"/>
      <c r="G14945" s="77"/>
      <c r="H14945" s="79"/>
      <c r="BA14945" s="5" t="str">
        <f t="shared" si="233"/>
        <v/>
      </c>
      <c r="BB14945" s="5" t="str">
        <f>IF(OR($E14945="",$G14945&lt;&gt;"Ativo"),"",IF(COUNTIFS($E$4:$E14945,$E14945,$A$4:$A14945,$A14945,$G$4:$G14945,"Ativo")=1,1,0))</f>
        <v/>
      </c>
      <c r="BC14945" t="str">
        <f>IF(OR($A14945="",$G14945&lt;&gt;"Ativo"),"",IF(COUNTIFS($A$4:$A14945,$A14945,$G$4:$G14945,"Ativo")=1,1,0))</f>
        <v/>
      </c>
    </row>
    <row r="14946" spans="1:55" x14ac:dyDescent="0.3">
      <c r="A14946" s="76"/>
      <c r="B14946" s="104"/>
      <c r="C14946" s="76"/>
      <c r="D14946" s="77"/>
      <c r="E14946" s="12"/>
      <c r="F14946" s="78"/>
      <c r="G14946" s="77"/>
      <c r="H14946" s="79"/>
      <c r="BA14946" s="5" t="str">
        <f t="shared" si="233"/>
        <v/>
      </c>
      <c r="BB14946" s="5" t="str">
        <f>IF(OR($E14946="",$G14946&lt;&gt;"Ativo"),"",IF(COUNTIFS($E$4:$E14946,$E14946,$A$4:$A14946,$A14946,$G$4:$G14946,"Ativo")=1,1,0))</f>
        <v/>
      </c>
      <c r="BC14946" t="str">
        <f>IF(OR($A14946="",$G14946&lt;&gt;"Ativo"),"",IF(COUNTIFS($A$4:$A14946,$A14946,$G$4:$G14946,"Ativo")=1,1,0))</f>
        <v/>
      </c>
    </row>
    <row r="14947" spans="1:55" x14ac:dyDescent="0.3">
      <c r="A14947" s="76"/>
      <c r="B14947" s="104"/>
      <c r="C14947" s="76"/>
      <c r="D14947" s="77"/>
      <c r="E14947" s="12"/>
      <c r="F14947" s="78"/>
      <c r="G14947" s="77"/>
      <c r="H14947" s="79"/>
      <c r="BA14947" s="5" t="str">
        <f t="shared" si="233"/>
        <v/>
      </c>
      <c r="BB14947" s="5" t="str">
        <f>IF(OR($E14947="",$G14947&lt;&gt;"Ativo"),"",IF(COUNTIFS($E$4:$E14947,$E14947,$A$4:$A14947,$A14947,$G$4:$G14947,"Ativo")=1,1,0))</f>
        <v/>
      </c>
      <c r="BC14947" t="str">
        <f>IF(OR($A14947="",$G14947&lt;&gt;"Ativo"),"",IF(COUNTIFS($A$4:$A14947,$A14947,$G$4:$G14947,"Ativo")=1,1,0))</f>
        <v/>
      </c>
    </row>
    <row r="14948" spans="1:55" x14ac:dyDescent="0.3">
      <c r="A14948" s="76"/>
      <c r="B14948" s="104"/>
      <c r="C14948" s="76"/>
      <c r="D14948" s="77"/>
      <c r="E14948" s="12"/>
      <c r="F14948" s="78"/>
      <c r="G14948" s="77"/>
      <c r="H14948" s="79"/>
      <c r="BA14948" s="5" t="str">
        <f t="shared" si="233"/>
        <v/>
      </c>
      <c r="BB14948" s="5" t="str">
        <f>IF(OR($E14948="",$G14948&lt;&gt;"Ativo"),"",IF(COUNTIFS($E$4:$E14948,$E14948,$A$4:$A14948,$A14948,$G$4:$G14948,"Ativo")=1,1,0))</f>
        <v/>
      </c>
      <c r="BC14948" t="str">
        <f>IF(OR($A14948="",$G14948&lt;&gt;"Ativo"),"",IF(COUNTIFS($A$4:$A14948,$A14948,$G$4:$G14948,"Ativo")=1,1,0))</f>
        <v/>
      </c>
    </row>
    <row r="14949" spans="1:55" x14ac:dyDescent="0.3">
      <c r="A14949" s="76"/>
      <c r="B14949" s="104"/>
      <c r="C14949" s="76"/>
      <c r="D14949" s="77"/>
      <c r="E14949" s="12"/>
      <c r="F14949" s="78"/>
      <c r="G14949" s="77"/>
      <c r="H14949" s="79"/>
      <c r="BA14949" s="5" t="str">
        <f t="shared" si="233"/>
        <v/>
      </c>
      <c r="BB14949" s="5" t="str">
        <f>IF(OR($E14949="",$G14949&lt;&gt;"Ativo"),"",IF(COUNTIFS($E$4:$E14949,$E14949,$A$4:$A14949,$A14949,$G$4:$G14949,"Ativo")=1,1,0))</f>
        <v/>
      </c>
      <c r="BC14949" t="str">
        <f>IF(OR($A14949="",$G14949&lt;&gt;"Ativo"),"",IF(COUNTIFS($A$4:$A14949,$A14949,$G$4:$G14949,"Ativo")=1,1,0))</f>
        <v/>
      </c>
    </row>
    <row r="14950" spans="1:55" x14ac:dyDescent="0.3">
      <c r="A14950" s="76"/>
      <c r="B14950" s="104"/>
      <c r="C14950" s="76"/>
      <c r="D14950" s="77"/>
      <c r="E14950" s="12"/>
      <c r="F14950" s="78"/>
      <c r="G14950" s="77"/>
      <c r="H14950" s="79"/>
      <c r="BA14950" s="5" t="str">
        <f t="shared" si="233"/>
        <v/>
      </c>
      <c r="BB14950" s="5" t="str">
        <f>IF(OR($E14950="",$G14950&lt;&gt;"Ativo"),"",IF(COUNTIFS($E$4:$E14950,$E14950,$A$4:$A14950,$A14950,$G$4:$G14950,"Ativo")=1,1,0))</f>
        <v/>
      </c>
      <c r="BC14950" t="str">
        <f>IF(OR($A14950="",$G14950&lt;&gt;"Ativo"),"",IF(COUNTIFS($A$4:$A14950,$A14950,$G$4:$G14950,"Ativo")=1,1,0))</f>
        <v/>
      </c>
    </row>
    <row r="14951" spans="1:55" x14ac:dyDescent="0.3">
      <c r="A14951" s="76"/>
      <c r="B14951" s="104"/>
      <c r="C14951" s="76"/>
      <c r="D14951" s="77"/>
      <c r="E14951" s="12"/>
      <c r="F14951" s="78"/>
      <c r="G14951" s="77"/>
      <c r="H14951" s="79"/>
      <c r="BA14951" s="5" t="str">
        <f t="shared" si="233"/>
        <v/>
      </c>
      <c r="BB14951" s="5" t="str">
        <f>IF(OR($E14951="",$G14951&lt;&gt;"Ativo"),"",IF(COUNTIFS($E$4:$E14951,$E14951,$A$4:$A14951,$A14951,$G$4:$G14951,"Ativo")=1,1,0))</f>
        <v/>
      </c>
      <c r="BC14951" t="str">
        <f>IF(OR($A14951="",$G14951&lt;&gt;"Ativo"),"",IF(COUNTIFS($A$4:$A14951,$A14951,$G$4:$G14951,"Ativo")=1,1,0))</f>
        <v/>
      </c>
    </row>
    <row r="14952" spans="1:55" x14ac:dyDescent="0.3">
      <c r="A14952" s="76"/>
      <c r="B14952" s="104"/>
      <c r="C14952" s="76"/>
      <c r="D14952" s="77"/>
      <c r="E14952" s="12"/>
      <c r="F14952" s="78"/>
      <c r="G14952" s="77"/>
      <c r="H14952" s="79"/>
      <c r="BA14952" s="5" t="str">
        <f t="shared" si="233"/>
        <v/>
      </c>
      <c r="BB14952" s="5" t="str">
        <f>IF(OR($E14952="",$G14952&lt;&gt;"Ativo"),"",IF(COUNTIFS($E$4:$E14952,$E14952,$A$4:$A14952,$A14952,$G$4:$G14952,"Ativo")=1,1,0))</f>
        <v/>
      </c>
      <c r="BC14952" t="str">
        <f>IF(OR($A14952="",$G14952&lt;&gt;"Ativo"),"",IF(COUNTIFS($A$4:$A14952,$A14952,$G$4:$G14952,"Ativo")=1,1,0))</f>
        <v/>
      </c>
    </row>
    <row r="14953" spans="1:55" x14ac:dyDescent="0.3">
      <c r="A14953" s="76"/>
      <c r="B14953" s="104"/>
      <c r="C14953" s="76"/>
      <c r="D14953" s="77"/>
      <c r="E14953" s="12"/>
      <c r="F14953" s="78"/>
      <c r="G14953" s="77"/>
      <c r="H14953" s="79"/>
      <c r="BA14953" s="5" t="str">
        <f t="shared" si="233"/>
        <v/>
      </c>
      <c r="BB14953" s="5" t="str">
        <f>IF(OR($E14953="",$G14953&lt;&gt;"Ativo"),"",IF(COUNTIFS($E$4:$E14953,$E14953,$A$4:$A14953,$A14953,$G$4:$G14953,"Ativo")=1,1,0))</f>
        <v/>
      </c>
      <c r="BC14953" t="str">
        <f>IF(OR($A14953="",$G14953&lt;&gt;"Ativo"),"",IF(COUNTIFS($A$4:$A14953,$A14953,$G$4:$G14953,"Ativo")=1,1,0))</f>
        <v/>
      </c>
    </row>
    <row r="14954" spans="1:55" x14ac:dyDescent="0.3">
      <c r="A14954" s="76"/>
      <c r="B14954" s="104"/>
      <c r="C14954" s="76"/>
      <c r="D14954" s="77"/>
      <c r="E14954" s="12"/>
      <c r="F14954" s="78"/>
      <c r="G14954" s="77"/>
      <c r="H14954" s="79"/>
      <c r="BA14954" s="5" t="str">
        <f t="shared" si="233"/>
        <v/>
      </c>
      <c r="BB14954" s="5" t="str">
        <f>IF(OR($E14954="",$G14954&lt;&gt;"Ativo"),"",IF(COUNTIFS($E$4:$E14954,$E14954,$A$4:$A14954,$A14954,$G$4:$G14954,"Ativo")=1,1,0))</f>
        <v/>
      </c>
      <c r="BC14954" t="str">
        <f>IF(OR($A14954="",$G14954&lt;&gt;"Ativo"),"",IF(COUNTIFS($A$4:$A14954,$A14954,$G$4:$G14954,"Ativo")=1,1,0))</f>
        <v/>
      </c>
    </row>
    <row r="14955" spans="1:55" x14ac:dyDescent="0.3">
      <c r="A14955" s="76"/>
      <c r="B14955" s="104"/>
      <c r="C14955" s="76"/>
      <c r="D14955" s="77"/>
      <c r="E14955" s="12"/>
      <c r="F14955" s="78"/>
      <c r="G14955" s="77"/>
      <c r="H14955" s="79"/>
      <c r="BA14955" s="5" t="str">
        <f t="shared" si="233"/>
        <v/>
      </c>
      <c r="BB14955" s="5" t="str">
        <f>IF(OR($E14955="",$G14955&lt;&gt;"Ativo"),"",IF(COUNTIFS($E$4:$E14955,$E14955,$A$4:$A14955,$A14955,$G$4:$G14955,"Ativo")=1,1,0))</f>
        <v/>
      </c>
      <c r="BC14955" t="str">
        <f>IF(OR($A14955="",$G14955&lt;&gt;"Ativo"),"",IF(COUNTIFS($A$4:$A14955,$A14955,$G$4:$G14955,"Ativo")=1,1,0))</f>
        <v/>
      </c>
    </row>
    <row r="14956" spans="1:55" x14ac:dyDescent="0.3">
      <c r="A14956" s="76"/>
      <c r="B14956" s="104"/>
      <c r="C14956" s="76"/>
      <c r="D14956" s="77"/>
      <c r="E14956" s="12"/>
      <c r="F14956" s="78"/>
      <c r="G14956" s="77"/>
      <c r="H14956" s="79"/>
      <c r="BA14956" s="5" t="str">
        <f t="shared" si="233"/>
        <v/>
      </c>
      <c r="BB14956" s="5" t="str">
        <f>IF(OR($E14956="",$G14956&lt;&gt;"Ativo"),"",IF(COUNTIFS($E$4:$E14956,$E14956,$A$4:$A14956,$A14956,$G$4:$G14956,"Ativo")=1,1,0))</f>
        <v/>
      </c>
      <c r="BC14956" t="str">
        <f>IF(OR($A14956="",$G14956&lt;&gt;"Ativo"),"",IF(COUNTIFS($A$4:$A14956,$A14956,$G$4:$G14956,"Ativo")=1,1,0))</f>
        <v/>
      </c>
    </row>
    <row r="14957" spans="1:55" x14ac:dyDescent="0.3">
      <c r="A14957" s="76"/>
      <c r="B14957" s="104"/>
      <c r="C14957" s="76"/>
      <c r="D14957" s="77"/>
      <c r="E14957" s="12"/>
      <c r="F14957" s="78"/>
      <c r="G14957" s="77"/>
      <c r="H14957" s="79"/>
      <c r="BA14957" s="5" t="str">
        <f t="shared" si="233"/>
        <v/>
      </c>
      <c r="BB14957" s="5" t="str">
        <f>IF(OR($E14957="",$G14957&lt;&gt;"Ativo"),"",IF(COUNTIFS($E$4:$E14957,$E14957,$A$4:$A14957,$A14957,$G$4:$G14957,"Ativo")=1,1,0))</f>
        <v/>
      </c>
      <c r="BC14957" t="str">
        <f>IF(OR($A14957="",$G14957&lt;&gt;"Ativo"),"",IF(COUNTIFS($A$4:$A14957,$A14957,$G$4:$G14957,"Ativo")=1,1,0))</f>
        <v/>
      </c>
    </row>
    <row r="14958" spans="1:55" x14ac:dyDescent="0.3">
      <c r="A14958" s="76"/>
      <c r="B14958" s="104"/>
      <c r="C14958" s="76"/>
      <c r="D14958" s="77"/>
      <c r="E14958" s="12"/>
      <c r="F14958" s="78"/>
      <c r="G14958" s="77"/>
      <c r="H14958" s="79"/>
      <c r="BA14958" s="5" t="str">
        <f t="shared" si="233"/>
        <v/>
      </c>
      <c r="BB14958" s="5" t="str">
        <f>IF(OR($E14958="",$G14958&lt;&gt;"Ativo"),"",IF(COUNTIFS($E$4:$E14958,$E14958,$A$4:$A14958,$A14958,$G$4:$G14958,"Ativo")=1,1,0))</f>
        <v/>
      </c>
      <c r="BC14958" t="str">
        <f>IF(OR($A14958="",$G14958&lt;&gt;"Ativo"),"",IF(COUNTIFS($A$4:$A14958,$A14958,$G$4:$G14958,"Ativo")=1,1,0))</f>
        <v/>
      </c>
    </row>
    <row r="14959" spans="1:55" x14ac:dyDescent="0.3">
      <c r="A14959" s="76"/>
      <c r="B14959" s="104"/>
      <c r="C14959" s="76"/>
      <c r="D14959" s="77"/>
      <c r="E14959" s="12"/>
      <c r="F14959" s="78"/>
      <c r="G14959" s="77"/>
      <c r="H14959" s="79"/>
      <c r="BA14959" s="5" t="str">
        <f t="shared" si="233"/>
        <v/>
      </c>
      <c r="BB14959" s="5" t="str">
        <f>IF(OR($E14959="",$G14959&lt;&gt;"Ativo"),"",IF(COUNTIFS($E$4:$E14959,$E14959,$A$4:$A14959,$A14959,$G$4:$G14959,"Ativo")=1,1,0))</f>
        <v/>
      </c>
      <c r="BC14959" t="str">
        <f>IF(OR($A14959="",$G14959&lt;&gt;"Ativo"),"",IF(COUNTIFS($A$4:$A14959,$A14959,$G$4:$G14959,"Ativo")=1,1,0))</f>
        <v/>
      </c>
    </row>
    <row r="14960" spans="1:55" x14ac:dyDescent="0.3">
      <c r="A14960" s="76"/>
      <c r="B14960" s="104"/>
      <c r="C14960" s="76"/>
      <c r="D14960" s="77"/>
      <c r="E14960" s="12"/>
      <c r="F14960" s="78"/>
      <c r="G14960" s="77"/>
      <c r="H14960" s="79"/>
      <c r="BA14960" s="5" t="str">
        <f t="shared" si="233"/>
        <v/>
      </c>
      <c r="BB14960" s="5" t="str">
        <f>IF(OR($E14960="",$G14960&lt;&gt;"Ativo"),"",IF(COUNTIFS($E$4:$E14960,$E14960,$A$4:$A14960,$A14960,$G$4:$G14960,"Ativo")=1,1,0))</f>
        <v/>
      </c>
      <c r="BC14960" t="str">
        <f>IF(OR($A14960="",$G14960&lt;&gt;"Ativo"),"",IF(COUNTIFS($A$4:$A14960,$A14960,$G$4:$G14960,"Ativo")=1,1,0))</f>
        <v/>
      </c>
    </row>
    <row r="14961" spans="1:55" x14ac:dyDescent="0.3">
      <c r="A14961" s="76"/>
      <c r="B14961" s="104"/>
      <c r="C14961" s="76"/>
      <c r="D14961" s="77"/>
      <c r="E14961" s="12"/>
      <c r="F14961" s="78"/>
      <c r="G14961" s="77"/>
      <c r="H14961" s="79"/>
      <c r="BA14961" s="5" t="str">
        <f t="shared" si="233"/>
        <v/>
      </c>
      <c r="BB14961" s="5" t="str">
        <f>IF(OR($E14961="",$G14961&lt;&gt;"Ativo"),"",IF(COUNTIFS($E$4:$E14961,$E14961,$A$4:$A14961,$A14961,$G$4:$G14961,"Ativo")=1,1,0))</f>
        <v/>
      </c>
      <c r="BC14961" t="str">
        <f>IF(OR($A14961="",$G14961&lt;&gt;"Ativo"),"",IF(COUNTIFS($A$4:$A14961,$A14961,$G$4:$G14961,"Ativo")=1,1,0))</f>
        <v/>
      </c>
    </row>
    <row r="14962" spans="1:55" x14ac:dyDescent="0.3">
      <c r="A14962" s="76"/>
      <c r="B14962" s="104"/>
      <c r="C14962" s="76"/>
      <c r="D14962" s="77"/>
      <c r="E14962" s="12"/>
      <c r="F14962" s="78"/>
      <c r="G14962" s="77"/>
      <c r="H14962" s="79"/>
      <c r="BA14962" s="5" t="str">
        <f t="shared" si="233"/>
        <v/>
      </c>
      <c r="BB14962" s="5" t="str">
        <f>IF(OR($E14962="",$G14962&lt;&gt;"Ativo"),"",IF(COUNTIFS($E$4:$E14962,$E14962,$A$4:$A14962,$A14962,$G$4:$G14962,"Ativo")=1,1,0))</f>
        <v/>
      </c>
      <c r="BC14962" t="str">
        <f>IF(OR($A14962="",$G14962&lt;&gt;"Ativo"),"",IF(COUNTIFS($A$4:$A14962,$A14962,$G$4:$G14962,"Ativo")=1,1,0))</f>
        <v/>
      </c>
    </row>
    <row r="14963" spans="1:55" x14ac:dyDescent="0.3">
      <c r="A14963" s="76"/>
      <c r="B14963" s="104"/>
      <c r="C14963" s="76"/>
      <c r="D14963" s="77"/>
      <c r="E14963" s="12"/>
      <c r="F14963" s="78"/>
      <c r="G14963" s="77"/>
      <c r="H14963" s="79"/>
      <c r="BA14963" s="5" t="str">
        <f t="shared" si="233"/>
        <v/>
      </c>
      <c r="BB14963" s="5" t="str">
        <f>IF(OR($E14963="",$G14963&lt;&gt;"Ativo"),"",IF(COUNTIFS($E$4:$E14963,$E14963,$A$4:$A14963,$A14963,$G$4:$G14963,"Ativo")=1,1,0))</f>
        <v/>
      </c>
      <c r="BC14963" t="str">
        <f>IF(OR($A14963="",$G14963&lt;&gt;"Ativo"),"",IF(COUNTIFS($A$4:$A14963,$A14963,$G$4:$G14963,"Ativo")=1,1,0))</f>
        <v/>
      </c>
    </row>
    <row r="14964" spans="1:55" x14ac:dyDescent="0.3">
      <c r="A14964" s="76"/>
      <c r="B14964" s="104"/>
      <c r="C14964" s="76"/>
      <c r="D14964" s="77"/>
      <c r="E14964" s="12"/>
      <c r="F14964" s="78"/>
      <c r="G14964" s="77"/>
      <c r="H14964" s="79"/>
      <c r="BA14964" s="5" t="str">
        <f t="shared" si="233"/>
        <v/>
      </c>
      <c r="BB14964" s="5" t="str">
        <f>IF(OR($E14964="",$G14964&lt;&gt;"Ativo"),"",IF(COUNTIFS($E$4:$E14964,$E14964,$A$4:$A14964,$A14964,$G$4:$G14964,"Ativo")=1,1,0))</f>
        <v/>
      </c>
      <c r="BC14964" t="str">
        <f>IF(OR($A14964="",$G14964&lt;&gt;"Ativo"),"",IF(COUNTIFS($A$4:$A14964,$A14964,$G$4:$G14964,"Ativo")=1,1,0))</f>
        <v/>
      </c>
    </row>
    <row r="14965" spans="1:55" x14ac:dyDescent="0.3">
      <c r="A14965" s="76"/>
      <c r="B14965" s="104"/>
      <c r="C14965" s="76"/>
      <c r="D14965" s="77"/>
      <c r="E14965" s="12"/>
      <c r="F14965" s="78"/>
      <c r="G14965" s="77"/>
      <c r="H14965" s="79"/>
      <c r="BA14965" s="5" t="str">
        <f t="shared" si="233"/>
        <v/>
      </c>
      <c r="BB14965" s="5" t="str">
        <f>IF(OR($E14965="",$G14965&lt;&gt;"Ativo"),"",IF(COUNTIFS($E$4:$E14965,$E14965,$A$4:$A14965,$A14965,$G$4:$G14965,"Ativo")=1,1,0))</f>
        <v/>
      </c>
      <c r="BC14965" t="str">
        <f>IF(OR($A14965="",$G14965&lt;&gt;"Ativo"),"",IF(COUNTIFS($A$4:$A14965,$A14965,$G$4:$G14965,"Ativo")=1,1,0))</f>
        <v/>
      </c>
    </row>
    <row r="14966" spans="1:55" x14ac:dyDescent="0.3">
      <c r="A14966" s="76"/>
      <c r="B14966" s="104"/>
      <c r="C14966" s="76"/>
      <c r="D14966" s="77"/>
      <c r="E14966" s="12"/>
      <c r="F14966" s="78"/>
      <c r="G14966" s="77"/>
      <c r="H14966" s="79"/>
      <c r="BA14966" s="5" t="str">
        <f t="shared" si="233"/>
        <v/>
      </c>
      <c r="BB14966" s="5" t="str">
        <f>IF(OR($E14966="",$G14966&lt;&gt;"Ativo"),"",IF(COUNTIFS($E$4:$E14966,$E14966,$A$4:$A14966,$A14966,$G$4:$G14966,"Ativo")=1,1,0))</f>
        <v/>
      </c>
      <c r="BC14966" t="str">
        <f>IF(OR($A14966="",$G14966&lt;&gt;"Ativo"),"",IF(COUNTIFS($A$4:$A14966,$A14966,$G$4:$G14966,"Ativo")=1,1,0))</f>
        <v/>
      </c>
    </row>
    <row r="14967" spans="1:55" x14ac:dyDescent="0.3">
      <c r="A14967" s="76"/>
      <c r="B14967" s="104"/>
      <c r="C14967" s="76"/>
      <c r="D14967" s="77"/>
      <c r="E14967" s="12"/>
      <c r="F14967" s="78"/>
      <c r="G14967" s="77"/>
      <c r="H14967" s="79"/>
      <c r="BA14967" s="5" t="str">
        <f t="shared" si="233"/>
        <v/>
      </c>
      <c r="BB14967" s="5" t="str">
        <f>IF(OR($E14967="",$G14967&lt;&gt;"Ativo"),"",IF(COUNTIFS($E$4:$E14967,$E14967,$A$4:$A14967,$A14967,$G$4:$G14967,"Ativo")=1,1,0))</f>
        <v/>
      </c>
      <c r="BC14967" t="str">
        <f>IF(OR($A14967="",$G14967&lt;&gt;"Ativo"),"",IF(COUNTIFS($A$4:$A14967,$A14967,$G$4:$G14967,"Ativo")=1,1,0))</f>
        <v/>
      </c>
    </row>
    <row r="14968" spans="1:55" x14ac:dyDescent="0.3">
      <c r="A14968" s="76"/>
      <c r="B14968" s="104"/>
      <c r="C14968" s="76"/>
      <c r="D14968" s="77"/>
      <c r="E14968" s="12"/>
      <c r="F14968" s="78"/>
      <c r="G14968" s="77"/>
      <c r="H14968" s="79"/>
      <c r="BA14968" s="5" t="str">
        <f t="shared" si="233"/>
        <v/>
      </c>
      <c r="BB14968" s="5" t="str">
        <f>IF(OR($E14968="",$G14968&lt;&gt;"Ativo"),"",IF(COUNTIFS($E$4:$E14968,$E14968,$A$4:$A14968,$A14968,$G$4:$G14968,"Ativo")=1,1,0))</f>
        <v/>
      </c>
      <c r="BC14968" t="str">
        <f>IF(OR($A14968="",$G14968&lt;&gt;"Ativo"),"",IF(COUNTIFS($A$4:$A14968,$A14968,$G$4:$G14968,"Ativo")=1,1,0))</f>
        <v/>
      </c>
    </row>
    <row r="14969" spans="1:55" x14ac:dyDescent="0.3">
      <c r="A14969" s="76"/>
      <c r="B14969" s="104"/>
      <c r="C14969" s="76"/>
      <c r="D14969" s="77"/>
      <c r="E14969" s="12"/>
      <c r="F14969" s="78"/>
      <c r="G14969" s="77"/>
      <c r="H14969" s="79"/>
      <c r="BA14969" s="5" t="str">
        <f t="shared" si="233"/>
        <v/>
      </c>
      <c r="BB14969" s="5" t="str">
        <f>IF(OR($E14969="",$G14969&lt;&gt;"Ativo"),"",IF(COUNTIFS($E$4:$E14969,$E14969,$A$4:$A14969,$A14969,$G$4:$G14969,"Ativo")=1,1,0))</f>
        <v/>
      </c>
      <c r="BC14969" t="str">
        <f>IF(OR($A14969="",$G14969&lt;&gt;"Ativo"),"",IF(COUNTIFS($A$4:$A14969,$A14969,$G$4:$G14969,"Ativo")=1,1,0))</f>
        <v/>
      </c>
    </row>
    <row r="14970" spans="1:55" x14ac:dyDescent="0.3">
      <c r="A14970" s="76"/>
      <c r="B14970" s="104"/>
      <c r="C14970" s="76"/>
      <c r="D14970" s="77"/>
      <c r="E14970" s="12"/>
      <c r="F14970" s="78"/>
      <c r="G14970" s="77"/>
      <c r="H14970" s="79"/>
      <c r="BA14970" s="5" t="str">
        <f t="shared" si="233"/>
        <v/>
      </c>
      <c r="BB14970" s="5" t="str">
        <f>IF(OR($E14970="",$G14970&lt;&gt;"Ativo"),"",IF(COUNTIFS($E$4:$E14970,$E14970,$A$4:$A14970,$A14970,$G$4:$G14970,"Ativo")=1,1,0))</f>
        <v/>
      </c>
      <c r="BC14970" t="str">
        <f>IF(OR($A14970="",$G14970&lt;&gt;"Ativo"),"",IF(COUNTIFS($A$4:$A14970,$A14970,$G$4:$G14970,"Ativo")=1,1,0))</f>
        <v/>
      </c>
    </row>
    <row r="14971" spans="1:55" x14ac:dyDescent="0.3">
      <c r="A14971" s="76"/>
      <c r="B14971" s="104"/>
      <c r="C14971" s="76"/>
      <c r="D14971" s="77"/>
      <c r="E14971" s="12"/>
      <c r="F14971" s="78"/>
      <c r="G14971" s="77"/>
      <c r="H14971" s="79"/>
      <c r="BA14971" s="5" t="str">
        <f t="shared" si="233"/>
        <v/>
      </c>
      <c r="BB14971" s="5" t="str">
        <f>IF(OR($E14971="",$G14971&lt;&gt;"Ativo"),"",IF(COUNTIFS($E$4:$E14971,$E14971,$A$4:$A14971,$A14971,$G$4:$G14971,"Ativo")=1,1,0))</f>
        <v/>
      </c>
      <c r="BC14971" t="str">
        <f>IF(OR($A14971="",$G14971&lt;&gt;"Ativo"),"",IF(COUNTIFS($A$4:$A14971,$A14971,$G$4:$G14971,"Ativo")=1,1,0))</f>
        <v/>
      </c>
    </row>
    <row r="14972" spans="1:55" x14ac:dyDescent="0.3">
      <c r="A14972" s="76"/>
      <c r="B14972" s="104"/>
      <c r="C14972" s="76"/>
      <c r="D14972" s="77"/>
      <c r="E14972" s="12"/>
      <c r="F14972" s="78"/>
      <c r="G14972" s="77"/>
      <c r="H14972" s="79"/>
      <c r="BA14972" s="5" t="str">
        <f t="shared" si="233"/>
        <v/>
      </c>
      <c r="BB14972" s="5" t="str">
        <f>IF(OR($E14972="",$G14972&lt;&gt;"Ativo"),"",IF(COUNTIFS($E$4:$E14972,$E14972,$A$4:$A14972,$A14972,$G$4:$G14972,"Ativo")=1,1,0))</f>
        <v/>
      </c>
      <c r="BC14972" t="str">
        <f>IF(OR($A14972="",$G14972&lt;&gt;"Ativo"),"",IF(COUNTIFS($A$4:$A14972,$A14972,$G$4:$G14972,"Ativo")=1,1,0))</f>
        <v/>
      </c>
    </row>
    <row r="14973" spans="1:55" x14ac:dyDescent="0.3">
      <c r="A14973" s="76"/>
      <c r="B14973" s="104"/>
      <c r="C14973" s="76"/>
      <c r="D14973" s="77"/>
      <c r="E14973" s="12"/>
      <c r="F14973" s="78"/>
      <c r="G14973" s="77"/>
      <c r="H14973" s="79"/>
      <c r="BA14973" s="5" t="str">
        <f t="shared" si="233"/>
        <v/>
      </c>
      <c r="BB14973" s="5" t="str">
        <f>IF(OR($E14973="",$G14973&lt;&gt;"Ativo"),"",IF(COUNTIFS($E$4:$E14973,$E14973,$A$4:$A14973,$A14973,$G$4:$G14973,"Ativo")=1,1,0))</f>
        <v/>
      </c>
      <c r="BC14973" t="str">
        <f>IF(OR($A14973="",$G14973&lt;&gt;"Ativo"),"",IF(COUNTIFS($A$4:$A14973,$A14973,$G$4:$G14973,"Ativo")=1,1,0))</f>
        <v/>
      </c>
    </row>
    <row r="14974" spans="1:55" x14ac:dyDescent="0.3">
      <c r="A14974" s="76"/>
      <c r="B14974" s="104"/>
      <c r="C14974" s="76"/>
      <c r="D14974" s="77"/>
      <c r="E14974" s="12"/>
      <c r="F14974" s="78"/>
      <c r="G14974" s="77"/>
      <c r="H14974" s="79"/>
      <c r="BA14974" s="5" t="str">
        <f t="shared" si="233"/>
        <v/>
      </c>
      <c r="BB14974" s="5" t="str">
        <f>IF(OR($E14974="",$G14974&lt;&gt;"Ativo"),"",IF(COUNTIFS($E$4:$E14974,$E14974,$A$4:$A14974,$A14974,$G$4:$G14974,"Ativo")=1,1,0))</f>
        <v/>
      </c>
      <c r="BC14974" t="str">
        <f>IF(OR($A14974="",$G14974&lt;&gt;"Ativo"),"",IF(COUNTIFS($A$4:$A14974,$A14974,$G$4:$G14974,"Ativo")=1,1,0))</f>
        <v/>
      </c>
    </row>
    <row r="14975" spans="1:55" x14ac:dyDescent="0.3">
      <c r="A14975" s="76"/>
      <c r="B14975" s="104"/>
      <c r="C14975" s="76"/>
      <c r="D14975" s="77"/>
      <c r="E14975" s="12"/>
      <c r="F14975" s="78"/>
      <c r="G14975" s="77"/>
      <c r="H14975" s="79"/>
      <c r="BA14975" s="5" t="str">
        <f t="shared" si="233"/>
        <v/>
      </c>
      <c r="BB14975" s="5" t="str">
        <f>IF(OR($E14975="",$G14975&lt;&gt;"Ativo"),"",IF(COUNTIFS($E$4:$E14975,$E14975,$A$4:$A14975,$A14975,$G$4:$G14975,"Ativo")=1,1,0))</f>
        <v/>
      </c>
      <c r="BC14975" t="str">
        <f>IF(OR($A14975="",$G14975&lt;&gt;"Ativo"),"",IF(COUNTIFS($A$4:$A14975,$A14975,$G$4:$G14975,"Ativo")=1,1,0))</f>
        <v/>
      </c>
    </row>
    <row r="14976" spans="1:55" x14ac:dyDescent="0.3">
      <c r="A14976" s="76"/>
      <c r="B14976" s="104"/>
      <c r="C14976" s="76"/>
      <c r="D14976" s="77"/>
      <c r="E14976" s="12"/>
      <c r="F14976" s="78"/>
      <c r="G14976" s="77"/>
      <c r="H14976" s="79"/>
      <c r="BA14976" s="5" t="str">
        <f t="shared" si="233"/>
        <v/>
      </c>
      <c r="BB14976" s="5" t="str">
        <f>IF(OR($E14976="",$G14976&lt;&gt;"Ativo"),"",IF(COUNTIFS($E$4:$E14976,$E14976,$A$4:$A14976,$A14976,$G$4:$G14976,"Ativo")=1,1,0))</f>
        <v/>
      </c>
      <c r="BC14976" t="str">
        <f>IF(OR($A14976="",$G14976&lt;&gt;"Ativo"),"",IF(COUNTIFS($A$4:$A14976,$A14976,$G$4:$G14976,"Ativo")=1,1,0))</f>
        <v/>
      </c>
    </row>
    <row r="14977" spans="1:55" x14ac:dyDescent="0.3">
      <c r="A14977" s="76"/>
      <c r="B14977" s="104"/>
      <c r="C14977" s="76"/>
      <c r="D14977" s="77"/>
      <c r="E14977" s="12"/>
      <c r="F14977" s="78"/>
      <c r="G14977" s="77"/>
      <c r="H14977" s="79"/>
      <c r="BA14977" s="5" t="str">
        <f t="shared" si="233"/>
        <v/>
      </c>
      <c r="BB14977" s="5" t="str">
        <f>IF(OR($E14977="",$G14977&lt;&gt;"Ativo"),"",IF(COUNTIFS($E$4:$E14977,$E14977,$A$4:$A14977,$A14977,$G$4:$G14977,"Ativo")=1,1,0))</f>
        <v/>
      </c>
      <c r="BC14977" t="str">
        <f>IF(OR($A14977="",$G14977&lt;&gt;"Ativo"),"",IF(COUNTIFS($A$4:$A14977,$A14977,$G$4:$G14977,"Ativo")=1,1,0))</f>
        <v/>
      </c>
    </row>
    <row r="14978" spans="1:55" x14ac:dyDescent="0.3">
      <c r="A14978" s="76"/>
      <c r="B14978" s="104"/>
      <c r="C14978" s="76"/>
      <c r="D14978" s="77"/>
      <c r="E14978" s="12"/>
      <c r="F14978" s="78"/>
      <c r="G14978" s="77"/>
      <c r="H14978" s="79"/>
      <c r="BA14978" s="5" t="str">
        <f t="shared" si="233"/>
        <v/>
      </c>
      <c r="BB14978" s="5" t="str">
        <f>IF(OR($E14978="",$G14978&lt;&gt;"Ativo"),"",IF(COUNTIFS($E$4:$E14978,$E14978,$A$4:$A14978,$A14978,$G$4:$G14978,"Ativo")=1,1,0))</f>
        <v/>
      </c>
      <c r="BC14978" t="str">
        <f>IF(OR($A14978="",$G14978&lt;&gt;"Ativo"),"",IF(COUNTIFS($A$4:$A14978,$A14978,$G$4:$G14978,"Ativo")=1,1,0))</f>
        <v/>
      </c>
    </row>
    <row r="14979" spans="1:55" x14ac:dyDescent="0.3">
      <c r="A14979" s="76"/>
      <c r="B14979" s="104"/>
      <c r="C14979" s="76"/>
      <c r="D14979" s="77"/>
      <c r="E14979" s="12"/>
      <c r="F14979" s="78"/>
      <c r="G14979" s="77"/>
      <c r="H14979" s="79"/>
      <c r="BA14979" s="5" t="str">
        <f t="shared" si="233"/>
        <v/>
      </c>
      <c r="BB14979" s="5" t="str">
        <f>IF(OR($E14979="",$G14979&lt;&gt;"Ativo"),"",IF(COUNTIFS($E$4:$E14979,$E14979,$A$4:$A14979,$A14979,$G$4:$G14979,"Ativo")=1,1,0))</f>
        <v/>
      </c>
      <c r="BC14979" t="str">
        <f>IF(OR($A14979="",$G14979&lt;&gt;"Ativo"),"",IF(COUNTIFS($A$4:$A14979,$A14979,$G$4:$G14979,"Ativo")=1,1,0))</f>
        <v/>
      </c>
    </row>
    <row r="14980" spans="1:55" x14ac:dyDescent="0.3">
      <c r="A14980" s="76"/>
      <c r="B14980" s="104"/>
      <c r="C14980" s="76"/>
      <c r="D14980" s="77"/>
      <c r="E14980" s="12"/>
      <c r="F14980" s="78"/>
      <c r="G14980" s="77"/>
      <c r="H14980" s="79"/>
      <c r="BA14980" s="5" t="str">
        <f t="shared" ref="BA14980:BA15003" si="234">IF($D14980="","",MID($D14980,4,LEN($D14980)-5))</f>
        <v/>
      </c>
      <c r="BB14980" s="5" t="str">
        <f>IF(OR($E14980="",$G14980&lt;&gt;"Ativo"),"",IF(COUNTIFS($E$4:$E14980,$E14980,$A$4:$A14980,$A14980,$G$4:$G14980,"Ativo")=1,1,0))</f>
        <v/>
      </c>
      <c r="BC14980" t="str">
        <f>IF(OR($A14980="",$G14980&lt;&gt;"Ativo"),"",IF(COUNTIFS($A$4:$A14980,$A14980,$G$4:$G14980,"Ativo")=1,1,0))</f>
        <v/>
      </c>
    </row>
    <row r="14981" spans="1:55" x14ac:dyDescent="0.3">
      <c r="A14981" s="76"/>
      <c r="B14981" s="104"/>
      <c r="C14981" s="76"/>
      <c r="D14981" s="77"/>
      <c r="E14981" s="12"/>
      <c r="F14981" s="78"/>
      <c r="G14981" s="77"/>
      <c r="H14981" s="79"/>
      <c r="BA14981" s="5" t="str">
        <f t="shared" si="234"/>
        <v/>
      </c>
      <c r="BB14981" s="5" t="str">
        <f>IF(OR($E14981="",$G14981&lt;&gt;"Ativo"),"",IF(COUNTIFS($E$4:$E14981,$E14981,$A$4:$A14981,$A14981,$G$4:$G14981,"Ativo")=1,1,0))</f>
        <v/>
      </c>
      <c r="BC14981" t="str">
        <f>IF(OR($A14981="",$G14981&lt;&gt;"Ativo"),"",IF(COUNTIFS($A$4:$A14981,$A14981,$G$4:$G14981,"Ativo")=1,1,0))</f>
        <v/>
      </c>
    </row>
    <row r="14982" spans="1:55" x14ac:dyDescent="0.3">
      <c r="A14982" s="76"/>
      <c r="B14982" s="104"/>
      <c r="C14982" s="76"/>
      <c r="D14982" s="77"/>
      <c r="E14982" s="12"/>
      <c r="F14982" s="78"/>
      <c r="G14982" s="77"/>
      <c r="H14982" s="79"/>
      <c r="BA14982" s="5" t="str">
        <f t="shared" si="234"/>
        <v/>
      </c>
      <c r="BB14982" s="5" t="str">
        <f>IF(OR($E14982="",$G14982&lt;&gt;"Ativo"),"",IF(COUNTIFS($E$4:$E14982,$E14982,$A$4:$A14982,$A14982,$G$4:$G14982,"Ativo")=1,1,0))</f>
        <v/>
      </c>
      <c r="BC14982" t="str">
        <f>IF(OR($A14982="",$G14982&lt;&gt;"Ativo"),"",IF(COUNTIFS($A$4:$A14982,$A14982,$G$4:$G14982,"Ativo")=1,1,0))</f>
        <v/>
      </c>
    </row>
    <row r="14983" spans="1:55" x14ac:dyDescent="0.3">
      <c r="A14983" s="76"/>
      <c r="B14983" s="104"/>
      <c r="C14983" s="76"/>
      <c r="D14983" s="77"/>
      <c r="E14983" s="12"/>
      <c r="F14983" s="78"/>
      <c r="G14983" s="77"/>
      <c r="H14983" s="79"/>
      <c r="BA14983" s="5" t="str">
        <f t="shared" si="234"/>
        <v/>
      </c>
      <c r="BB14983" s="5" t="str">
        <f>IF(OR($E14983="",$G14983&lt;&gt;"Ativo"),"",IF(COUNTIFS($E$4:$E14983,$E14983,$A$4:$A14983,$A14983,$G$4:$G14983,"Ativo")=1,1,0))</f>
        <v/>
      </c>
      <c r="BC14983" t="str">
        <f>IF(OR($A14983="",$G14983&lt;&gt;"Ativo"),"",IF(COUNTIFS($A$4:$A14983,$A14983,$G$4:$G14983,"Ativo")=1,1,0))</f>
        <v/>
      </c>
    </row>
    <row r="14984" spans="1:55" x14ac:dyDescent="0.3">
      <c r="A14984" s="76"/>
      <c r="B14984" s="104"/>
      <c r="C14984" s="76"/>
      <c r="D14984" s="77"/>
      <c r="E14984" s="12"/>
      <c r="F14984" s="78"/>
      <c r="G14984" s="77"/>
      <c r="H14984" s="79"/>
      <c r="BA14984" s="5" t="str">
        <f t="shared" si="234"/>
        <v/>
      </c>
      <c r="BB14984" s="5" t="str">
        <f>IF(OR($E14984="",$G14984&lt;&gt;"Ativo"),"",IF(COUNTIFS($E$4:$E14984,$E14984,$A$4:$A14984,$A14984,$G$4:$G14984,"Ativo")=1,1,0))</f>
        <v/>
      </c>
      <c r="BC14984" t="str">
        <f>IF(OR($A14984="",$G14984&lt;&gt;"Ativo"),"",IF(COUNTIFS($A$4:$A14984,$A14984,$G$4:$G14984,"Ativo")=1,1,0))</f>
        <v/>
      </c>
    </row>
    <row r="14985" spans="1:55" x14ac:dyDescent="0.3">
      <c r="A14985" s="76"/>
      <c r="B14985" s="104"/>
      <c r="C14985" s="76"/>
      <c r="D14985" s="77"/>
      <c r="E14985" s="12"/>
      <c r="F14985" s="78"/>
      <c r="G14985" s="77"/>
      <c r="H14985" s="79"/>
      <c r="BA14985" s="5" t="str">
        <f t="shared" si="234"/>
        <v/>
      </c>
      <c r="BB14985" s="5" t="str">
        <f>IF(OR($E14985="",$G14985&lt;&gt;"Ativo"),"",IF(COUNTIFS($E$4:$E14985,$E14985,$A$4:$A14985,$A14985,$G$4:$G14985,"Ativo")=1,1,0))</f>
        <v/>
      </c>
      <c r="BC14985" t="str">
        <f>IF(OR($A14985="",$G14985&lt;&gt;"Ativo"),"",IF(COUNTIFS($A$4:$A14985,$A14985,$G$4:$G14985,"Ativo")=1,1,0))</f>
        <v/>
      </c>
    </row>
    <row r="14986" spans="1:55" x14ac:dyDescent="0.3">
      <c r="A14986" s="76"/>
      <c r="B14986" s="104"/>
      <c r="C14986" s="76"/>
      <c r="D14986" s="77"/>
      <c r="E14986" s="12"/>
      <c r="F14986" s="78"/>
      <c r="G14986" s="77"/>
      <c r="H14986" s="79"/>
      <c r="BA14986" s="5" t="str">
        <f t="shared" si="234"/>
        <v/>
      </c>
      <c r="BB14986" s="5" t="str">
        <f>IF(OR($E14986="",$G14986&lt;&gt;"Ativo"),"",IF(COUNTIFS($E$4:$E14986,$E14986,$A$4:$A14986,$A14986,$G$4:$G14986,"Ativo")=1,1,0))</f>
        <v/>
      </c>
      <c r="BC14986" t="str">
        <f>IF(OR($A14986="",$G14986&lt;&gt;"Ativo"),"",IF(COUNTIFS($A$4:$A14986,$A14986,$G$4:$G14986,"Ativo")=1,1,0))</f>
        <v/>
      </c>
    </row>
    <row r="14987" spans="1:55" x14ac:dyDescent="0.3">
      <c r="A14987" s="76"/>
      <c r="B14987" s="104"/>
      <c r="C14987" s="76"/>
      <c r="D14987" s="77"/>
      <c r="E14987" s="12"/>
      <c r="F14987" s="78"/>
      <c r="G14987" s="77"/>
      <c r="H14987" s="79"/>
      <c r="BA14987" s="5" t="str">
        <f t="shared" si="234"/>
        <v/>
      </c>
      <c r="BB14987" s="5" t="str">
        <f>IF(OR($E14987="",$G14987&lt;&gt;"Ativo"),"",IF(COUNTIFS($E$4:$E14987,$E14987,$A$4:$A14987,$A14987,$G$4:$G14987,"Ativo")=1,1,0))</f>
        <v/>
      </c>
      <c r="BC14987" t="str">
        <f>IF(OR($A14987="",$G14987&lt;&gt;"Ativo"),"",IF(COUNTIFS($A$4:$A14987,$A14987,$G$4:$G14987,"Ativo")=1,1,0))</f>
        <v/>
      </c>
    </row>
    <row r="14988" spans="1:55" x14ac:dyDescent="0.3">
      <c r="A14988" s="76"/>
      <c r="B14988" s="104"/>
      <c r="C14988" s="76"/>
      <c r="D14988" s="77"/>
      <c r="E14988" s="12"/>
      <c r="F14988" s="78"/>
      <c r="G14988" s="77"/>
      <c r="H14988" s="79"/>
      <c r="BA14988" s="5" t="str">
        <f t="shared" si="234"/>
        <v/>
      </c>
      <c r="BB14988" s="5" t="str">
        <f>IF(OR($E14988="",$G14988&lt;&gt;"Ativo"),"",IF(COUNTIFS($E$4:$E14988,$E14988,$A$4:$A14988,$A14988,$G$4:$G14988,"Ativo")=1,1,0))</f>
        <v/>
      </c>
      <c r="BC14988" t="str">
        <f>IF(OR($A14988="",$G14988&lt;&gt;"Ativo"),"",IF(COUNTIFS($A$4:$A14988,$A14988,$G$4:$G14988,"Ativo")=1,1,0))</f>
        <v/>
      </c>
    </row>
    <row r="14989" spans="1:55" x14ac:dyDescent="0.3">
      <c r="A14989" s="76"/>
      <c r="B14989" s="104"/>
      <c r="C14989" s="76"/>
      <c r="D14989" s="77"/>
      <c r="E14989" s="12"/>
      <c r="F14989" s="78"/>
      <c r="G14989" s="77"/>
      <c r="H14989" s="79"/>
      <c r="BA14989" s="5" t="str">
        <f t="shared" si="234"/>
        <v/>
      </c>
      <c r="BB14989" s="5" t="str">
        <f>IF(OR($E14989="",$G14989&lt;&gt;"Ativo"),"",IF(COUNTIFS($E$4:$E14989,$E14989,$A$4:$A14989,$A14989,$G$4:$G14989,"Ativo")=1,1,0))</f>
        <v/>
      </c>
      <c r="BC14989" t="str">
        <f>IF(OR($A14989="",$G14989&lt;&gt;"Ativo"),"",IF(COUNTIFS($A$4:$A14989,$A14989,$G$4:$G14989,"Ativo")=1,1,0))</f>
        <v/>
      </c>
    </row>
    <row r="14990" spans="1:55" x14ac:dyDescent="0.3">
      <c r="A14990" s="76"/>
      <c r="B14990" s="104"/>
      <c r="C14990" s="76"/>
      <c r="D14990" s="77"/>
      <c r="E14990" s="12"/>
      <c r="F14990" s="78"/>
      <c r="G14990" s="77"/>
      <c r="H14990" s="79"/>
      <c r="BA14990" s="5" t="str">
        <f t="shared" si="234"/>
        <v/>
      </c>
      <c r="BB14990" s="5" t="str">
        <f>IF(OR($E14990="",$G14990&lt;&gt;"Ativo"),"",IF(COUNTIFS($E$4:$E14990,$E14990,$A$4:$A14990,$A14990,$G$4:$G14990,"Ativo")=1,1,0))</f>
        <v/>
      </c>
      <c r="BC14990" t="str">
        <f>IF(OR($A14990="",$G14990&lt;&gt;"Ativo"),"",IF(COUNTIFS($A$4:$A14990,$A14990,$G$4:$G14990,"Ativo")=1,1,0))</f>
        <v/>
      </c>
    </row>
    <row r="14991" spans="1:55" x14ac:dyDescent="0.3">
      <c r="A14991" s="76"/>
      <c r="B14991" s="104"/>
      <c r="C14991" s="76"/>
      <c r="D14991" s="77"/>
      <c r="E14991" s="12"/>
      <c r="F14991" s="78"/>
      <c r="G14991" s="77"/>
      <c r="H14991" s="79"/>
      <c r="BA14991" s="5" t="str">
        <f t="shared" si="234"/>
        <v/>
      </c>
      <c r="BB14991" s="5" t="str">
        <f>IF(OR($E14991="",$G14991&lt;&gt;"Ativo"),"",IF(COUNTIFS($E$4:$E14991,$E14991,$A$4:$A14991,$A14991,$G$4:$G14991,"Ativo")=1,1,0))</f>
        <v/>
      </c>
      <c r="BC14991" t="str">
        <f>IF(OR($A14991="",$G14991&lt;&gt;"Ativo"),"",IF(COUNTIFS($A$4:$A14991,$A14991,$G$4:$G14991,"Ativo")=1,1,0))</f>
        <v/>
      </c>
    </row>
    <row r="14992" spans="1:55" x14ac:dyDescent="0.3">
      <c r="A14992" s="76"/>
      <c r="B14992" s="104"/>
      <c r="C14992" s="76"/>
      <c r="D14992" s="77"/>
      <c r="E14992" s="12"/>
      <c r="F14992" s="78"/>
      <c r="G14992" s="77"/>
      <c r="H14992" s="79"/>
      <c r="BA14992" s="5" t="str">
        <f t="shared" si="234"/>
        <v/>
      </c>
      <c r="BB14992" s="5" t="str">
        <f>IF(OR($E14992="",$G14992&lt;&gt;"Ativo"),"",IF(COUNTIFS($E$4:$E14992,$E14992,$A$4:$A14992,$A14992,$G$4:$G14992,"Ativo")=1,1,0))</f>
        <v/>
      </c>
      <c r="BC14992" t="str">
        <f>IF(OR($A14992="",$G14992&lt;&gt;"Ativo"),"",IF(COUNTIFS($A$4:$A14992,$A14992,$G$4:$G14992,"Ativo")=1,1,0))</f>
        <v/>
      </c>
    </row>
    <row r="14993" spans="1:55" x14ac:dyDescent="0.3">
      <c r="A14993" s="76"/>
      <c r="B14993" s="104"/>
      <c r="C14993" s="76"/>
      <c r="D14993" s="77"/>
      <c r="E14993" s="12"/>
      <c r="F14993" s="78"/>
      <c r="G14993" s="77"/>
      <c r="H14993" s="79"/>
      <c r="BA14993" s="5" t="str">
        <f t="shared" si="234"/>
        <v/>
      </c>
      <c r="BB14993" s="5" t="str">
        <f>IF(OR($E14993="",$G14993&lt;&gt;"Ativo"),"",IF(COUNTIFS($E$4:$E14993,$E14993,$A$4:$A14993,$A14993,$G$4:$G14993,"Ativo")=1,1,0))</f>
        <v/>
      </c>
      <c r="BC14993" t="str">
        <f>IF(OR($A14993="",$G14993&lt;&gt;"Ativo"),"",IF(COUNTIFS($A$4:$A14993,$A14993,$G$4:$G14993,"Ativo")=1,1,0))</f>
        <v/>
      </c>
    </row>
    <row r="14994" spans="1:55" x14ac:dyDescent="0.3">
      <c r="A14994" s="76"/>
      <c r="B14994" s="104"/>
      <c r="C14994" s="76"/>
      <c r="D14994" s="77"/>
      <c r="E14994" s="12"/>
      <c r="F14994" s="78"/>
      <c r="G14994" s="77"/>
      <c r="H14994" s="79"/>
      <c r="BA14994" s="5" t="str">
        <f t="shared" si="234"/>
        <v/>
      </c>
      <c r="BB14994" s="5" t="str">
        <f>IF(OR($E14994="",$G14994&lt;&gt;"Ativo"),"",IF(COUNTIFS($E$4:$E14994,$E14994,$A$4:$A14994,$A14994,$G$4:$G14994,"Ativo")=1,1,0))</f>
        <v/>
      </c>
      <c r="BC14994" t="str">
        <f>IF(OR($A14994="",$G14994&lt;&gt;"Ativo"),"",IF(COUNTIFS($A$4:$A14994,$A14994,$G$4:$G14994,"Ativo")=1,1,0))</f>
        <v/>
      </c>
    </row>
    <row r="14995" spans="1:55" x14ac:dyDescent="0.3">
      <c r="A14995" s="76"/>
      <c r="B14995" s="104"/>
      <c r="C14995" s="76"/>
      <c r="D14995" s="77"/>
      <c r="E14995" s="12"/>
      <c r="F14995" s="78"/>
      <c r="G14995" s="77"/>
      <c r="H14995" s="79"/>
      <c r="BA14995" s="5" t="str">
        <f t="shared" si="234"/>
        <v/>
      </c>
      <c r="BB14995" s="5" t="str">
        <f>IF(OR($E14995="",$G14995&lt;&gt;"Ativo"),"",IF(COUNTIFS($E$4:$E14995,$E14995,$A$4:$A14995,$A14995,$G$4:$G14995,"Ativo")=1,1,0))</f>
        <v/>
      </c>
      <c r="BC14995" t="str">
        <f>IF(OR($A14995="",$G14995&lt;&gt;"Ativo"),"",IF(COUNTIFS($A$4:$A14995,$A14995,$G$4:$G14995,"Ativo")=1,1,0))</f>
        <v/>
      </c>
    </row>
    <row r="14996" spans="1:55" x14ac:dyDescent="0.3">
      <c r="A14996" s="76"/>
      <c r="B14996" s="104"/>
      <c r="C14996" s="76"/>
      <c r="D14996" s="77"/>
      <c r="E14996" s="12"/>
      <c r="F14996" s="78"/>
      <c r="G14996" s="77"/>
      <c r="H14996" s="79"/>
      <c r="BA14996" s="5" t="str">
        <f t="shared" si="234"/>
        <v/>
      </c>
      <c r="BB14996" s="5" t="str">
        <f>IF(OR($E14996="",$G14996&lt;&gt;"Ativo"),"",IF(COUNTIFS($E$4:$E14996,$E14996,$A$4:$A14996,$A14996,$G$4:$G14996,"Ativo")=1,1,0))</f>
        <v/>
      </c>
      <c r="BC14996" t="str">
        <f>IF(OR($A14996="",$G14996&lt;&gt;"Ativo"),"",IF(COUNTIFS($A$4:$A14996,$A14996,$G$4:$G14996,"Ativo")=1,1,0))</f>
        <v/>
      </c>
    </row>
    <row r="14997" spans="1:55" x14ac:dyDescent="0.3">
      <c r="A14997" s="76"/>
      <c r="B14997" s="104"/>
      <c r="C14997" s="76"/>
      <c r="D14997" s="77"/>
      <c r="E14997" s="12"/>
      <c r="F14997" s="78"/>
      <c r="G14997" s="77"/>
      <c r="H14997" s="79"/>
      <c r="BA14997" s="5" t="str">
        <f t="shared" si="234"/>
        <v/>
      </c>
      <c r="BB14997" s="5" t="str">
        <f>IF(OR($E14997="",$G14997&lt;&gt;"Ativo"),"",IF(COUNTIFS($E$4:$E14997,$E14997,$A$4:$A14997,$A14997,$G$4:$G14997,"Ativo")=1,1,0))</f>
        <v/>
      </c>
      <c r="BC14997" t="str">
        <f>IF(OR($A14997="",$G14997&lt;&gt;"Ativo"),"",IF(COUNTIFS($A$4:$A14997,$A14997,$G$4:$G14997,"Ativo")=1,1,0))</f>
        <v/>
      </c>
    </row>
    <row r="14998" spans="1:55" x14ac:dyDescent="0.3">
      <c r="A14998" s="76"/>
      <c r="B14998" s="104"/>
      <c r="C14998" s="76"/>
      <c r="D14998" s="77"/>
      <c r="E14998" s="12"/>
      <c r="F14998" s="78"/>
      <c r="G14998" s="77"/>
      <c r="H14998" s="79"/>
      <c r="BA14998" s="5" t="str">
        <f t="shared" si="234"/>
        <v/>
      </c>
      <c r="BB14998" s="5" t="str">
        <f>IF(OR($E14998="",$G14998&lt;&gt;"Ativo"),"",IF(COUNTIFS($E$4:$E14998,$E14998,$A$4:$A14998,$A14998,$G$4:$G14998,"Ativo")=1,1,0))</f>
        <v/>
      </c>
      <c r="BC14998" t="str">
        <f>IF(OR($A14998="",$G14998&lt;&gt;"Ativo"),"",IF(COUNTIFS($A$4:$A14998,$A14998,$G$4:$G14998,"Ativo")=1,1,0))</f>
        <v/>
      </c>
    </row>
    <row r="14999" spans="1:55" x14ac:dyDescent="0.3">
      <c r="A14999" s="76"/>
      <c r="B14999" s="104"/>
      <c r="C14999" s="76"/>
      <c r="D14999" s="77"/>
      <c r="E14999" s="12"/>
      <c r="F14999" s="78"/>
      <c r="G14999" s="77"/>
      <c r="H14999" s="79"/>
      <c r="BA14999" s="5" t="str">
        <f t="shared" si="234"/>
        <v/>
      </c>
      <c r="BB14999" s="5" t="str">
        <f>IF(OR($E14999="",$G14999&lt;&gt;"Ativo"),"",IF(COUNTIFS($E$4:$E14999,$E14999,$A$4:$A14999,$A14999,$G$4:$G14999,"Ativo")=1,1,0))</f>
        <v/>
      </c>
      <c r="BC14999" t="str">
        <f>IF(OR($A14999="",$G14999&lt;&gt;"Ativo"),"",IF(COUNTIFS($A$4:$A14999,$A14999,$G$4:$G14999,"Ativo")=1,1,0))</f>
        <v/>
      </c>
    </row>
    <row r="15000" spans="1:55" x14ac:dyDescent="0.3">
      <c r="A15000" s="76"/>
      <c r="B15000" s="104"/>
      <c r="C15000" s="76"/>
      <c r="D15000" s="77"/>
      <c r="E15000" s="12"/>
      <c r="F15000" s="78"/>
      <c r="G15000" s="77"/>
      <c r="H15000" s="79"/>
      <c r="BA15000" s="5" t="str">
        <f t="shared" si="234"/>
        <v/>
      </c>
      <c r="BB15000" s="5" t="str">
        <f>IF(OR($E15000="",$G15000&lt;&gt;"Ativo"),"",IF(COUNTIFS($E$4:$E15000,$E15000,$A$4:$A15000,$A15000,$G$4:$G15000,"Ativo")=1,1,0))</f>
        <v/>
      </c>
      <c r="BC15000" t="str">
        <f>IF(OR($A15000="",$G15000&lt;&gt;"Ativo"),"",IF(COUNTIFS($A$4:$A15000,$A15000,$G$4:$G15000,"Ativo")=1,1,0))</f>
        <v/>
      </c>
    </row>
    <row r="15001" spans="1:55" x14ac:dyDescent="0.3">
      <c r="A15001" s="76"/>
      <c r="B15001" s="104"/>
      <c r="C15001" s="76"/>
      <c r="D15001" s="77"/>
      <c r="E15001" s="12"/>
      <c r="F15001" s="78"/>
      <c r="G15001" s="77"/>
      <c r="H15001" s="79"/>
      <c r="BA15001" s="5" t="str">
        <f t="shared" si="234"/>
        <v/>
      </c>
      <c r="BB15001" s="5" t="str">
        <f>IF(OR($E15001="",$G15001&lt;&gt;"Ativo"),"",IF(COUNTIFS($E$4:$E15001,$E15001,$A$4:$A15001,$A15001,$G$4:$G15001,"Ativo")=1,1,0))</f>
        <v/>
      </c>
      <c r="BC15001" t="str">
        <f>IF(OR($A15001="",$G15001&lt;&gt;"Ativo"),"",IF(COUNTIFS($A$4:$A15001,$A15001,$G$4:$G15001,"Ativo")=1,1,0))</f>
        <v/>
      </c>
    </row>
    <row r="15002" spans="1:55" x14ac:dyDescent="0.3">
      <c r="A15002" s="76"/>
      <c r="B15002" s="104"/>
      <c r="C15002" s="76"/>
      <c r="D15002" s="77"/>
      <c r="E15002" s="12"/>
      <c r="F15002" s="78"/>
      <c r="G15002" s="77"/>
      <c r="H15002" s="79"/>
      <c r="BA15002" s="5" t="str">
        <f t="shared" si="234"/>
        <v/>
      </c>
      <c r="BB15002" s="5" t="str">
        <f>IF(OR($E15002="",$G15002&lt;&gt;"Ativo"),"",IF(COUNTIFS($E$4:$E15002,$E15002,$A$4:$A15002,$A15002,$G$4:$G15002,"Ativo")=1,1,0))</f>
        <v/>
      </c>
      <c r="BC15002" t="str">
        <f>IF(OR($A15002="",$G15002&lt;&gt;"Ativo"),"",IF(COUNTIFS($A$4:$A15002,$A15002,$G$4:$G15002,"Ativo")=1,1,0))</f>
        <v/>
      </c>
    </row>
    <row r="15003" spans="1:55" x14ac:dyDescent="0.3">
      <c r="A15003" s="76"/>
      <c r="B15003" s="104"/>
      <c r="C15003" s="76"/>
      <c r="D15003" s="77"/>
      <c r="E15003" s="12"/>
      <c r="F15003" s="78"/>
      <c r="G15003" s="77"/>
      <c r="H15003" s="79"/>
      <c r="BA15003" s="5" t="str">
        <f t="shared" si="234"/>
        <v/>
      </c>
      <c r="BB15003" s="5" t="str">
        <f>IF(OR($E15003="",$G15003&lt;&gt;"Ativo"),"",IF(COUNTIFS($E$4:$E15003,$E15003,$A$4:$A15003,$A15003,$G$4:$G15003,"Ativo")=1,1,0))</f>
        <v/>
      </c>
      <c r="BC15003" t="str">
        <f>IF(OR($A15003="",$G15003&lt;&gt;"Ativo"),"",IF(COUNTIFS($A$4:$A15003,$A15003,$G$4:$G15003,"Ativo")=1,1,0))</f>
        <v/>
      </c>
    </row>
  </sheetData>
  <mergeCells count="3">
    <mergeCell ref="H2:J2"/>
    <mergeCell ref="A1:G1"/>
    <mergeCell ref="A2:G2"/>
  </mergeCells>
  <dataValidations count="6">
    <dataValidation type="list" allowBlank="1" sqref="B559:B15003" xr:uid="{00000000-0002-0000-0400-000001000000}">
      <formula1>"1,2"</formula1>
    </dataValidation>
    <dataValidation type="list" allowBlank="1" showInputMessage="1" showErrorMessage="1" sqref="C4:C189" xr:uid="{D27EEA32-3F5C-42EA-8DE5-2B0C9F6C4846}">
      <mc:AlternateContent xmlns:x12ac="http://schemas.microsoft.com/office/spreadsheetml/2011/1/ac" xmlns:mc="http://schemas.openxmlformats.org/markup-compatibility/2006">
        <mc:Choice Requires="x12ac">
          <x12ac:list>"1,2"</x12ac:list>
        </mc:Choice>
        <mc:Fallback>
          <formula1>"1,2"</formula1>
        </mc:Fallback>
      </mc:AlternateContent>
    </dataValidation>
    <dataValidation type="list" allowBlank="1" showInputMessage="1" showErrorMessage="1" sqref="H4:H15003" xr:uid="{90CFF7DF-A7D9-4D71-AC61-7736C6A99979}">
      <formula1>"x"</formula1>
    </dataValidation>
    <dataValidation type="list" allowBlank="1" showInputMessage="1" showErrorMessage="1" sqref="D4:D15003" xr:uid="{AEDE9F73-316B-486E-8A77-DBBE2F8DF7D4}">
      <formula1>$BD$2:$BD$51</formula1>
    </dataValidation>
    <dataValidation type="list" allowBlank="1" showInputMessage="1" showErrorMessage="1" sqref="G4:G1048576" xr:uid="{176DC6D9-7EB6-4765-9826-B184F522790C}">
      <formula1>"Ativo,Excluído"</formula1>
    </dataValidation>
    <dataValidation type="list" allowBlank="1" showInputMessage="1" showErrorMessage="1" sqref="C190:C1048576" xr:uid="{863AB944-10F5-4764-96E9-1E8A6556CCFA}">
      <formula1>"1,2"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45720</xdr:colOff>
                    <xdr:row>0</xdr:row>
                    <xdr:rowOff>160020</xdr:rowOff>
                  </from>
                  <to>
                    <xdr:col>9</xdr:col>
                    <xdr:colOff>175260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2C6981-D714-4025-ADA3-E2053E4F667C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showGridLines="0" workbookViewId="0"/>
  </sheetViews>
  <sheetFormatPr defaultRowHeight="14.4" x14ac:dyDescent="0.3"/>
  <sheetData>
    <row r="1" spans="1:59" x14ac:dyDescent="0.3">
      <c r="AX1" s="33">
        <f>IFERROR(INDEX(Analitos!$E$4:$E$43,MATCH(selAnalito,Analitos!$A$4:$A$43,0)),"")</f>
        <v>4.7677272727272717</v>
      </c>
      <c r="AY1" s="33">
        <f>IFERROR(INDEX(Analitos!$F$4:$F$43,MATCH(selAnalito,Analitos!$A$4:$A$43,0)),"")</f>
        <v>0.12101584487472632</v>
      </c>
      <c r="AZ1" s="33">
        <f>IFERROR(INDEX(Analitos!$G$4:$G$43,MATCH(selAnalito,Analitos!$A$4:$A$43,0)),"")</f>
        <v>1.2227272727272729</v>
      </c>
      <c r="BA1" s="33">
        <f>IFERROR(INDEX(Analitos!$H$4:$H$43,MATCH(selAnalito,Analitos!$A$4:$A$43,0)),"")</f>
        <v>5.495302276257244E-2</v>
      </c>
      <c r="BB1" s="33">
        <f>IFERROR(IF(OR($AX$1="",$AY$1=""),"",(MIN(INDEX(Analitos!$AA$4:$AA$43,MATCH(selAnalito,Analitos!$A$4:$A$43,0)),IF(COUNT($H$3:$H$182)=0,$AX$1,_xlfn.AGGREGATE(5,6,$H$3:$H$182)),IF(COUNT($X$3:$Z$182)=0,$AX$1,_xlfn.AGGREGATE(5,6,$X$3:$Z$182))))),"")</f>
        <v>4.368374984640675</v>
      </c>
      <c r="BC1" s="33">
        <f>IFERROR(IF(OR($AX$1="",$AY$1=""),"",(MAX(INDEX(Analitos!$AB$4:$AB$43,MATCH(selAnalito,Analitos!$A$4:$A$43,0)),IF(COUNT($H$3:$H$182)=0,$AX$1,_xlfn.AGGREGATE(4,6,$H$3:$H$182)),IF(COUNT($X$3:$Z$182)=0,$AX$1,_xlfn.AGGREGATE(4,6,$X$3:$Z$182))))),"")</f>
        <v>5.1670795608138684</v>
      </c>
      <c r="BD1" s="33">
        <f>IFERROR(IF(OR($AZ$1="",$BA$1=""),"",(MIN(INDEX(Analitos!$AE$4:$AE$43,MATCH(selAnalito,Analitos!$A$4:$A$43,0)),IF(COUNT($AD$3:$AD$182)=0,$AZ$1,_xlfn.AGGREGATE(5,6,$AD$3:$AD$182)),IF(COUNT($AT$3:$AV$182)=0,$AZ$1,_xlfn.AGGREGATE(5,6,$AT$3:$AV$182))))),"")</f>
        <v>1.0413822976107838</v>
      </c>
      <c r="BE1" s="33">
        <f>IFERROR(IF(OR($AZ$1="",$BA$1=""),"",(MAX(INDEX(Analitos!$AF$4:$AF$43,MATCH(selAnalito,Analitos!$A$4:$A$43,0)),IF(COUNT($AD$3:$AD$182)=0,$AZ$1,_xlfn.AGGREGATE(4,6,$AD$3:$AD$182)),IF(COUNT($AT$3:$AV$182)=0,$AZ$1,_xlfn.AGGREGATE(4,6,$AT$3:$AV$182))))),"")</f>
        <v>1.4040722478437619</v>
      </c>
      <c r="BF1" s="33">
        <f>IF(COUNT($E$3:$E$182)=0,"",_xlfn.AGGREGATE(5,6,$E$3:$E$182)-0.6)</f>
        <v>0.4</v>
      </c>
      <c r="BG1" s="33">
        <f>IF(COUNT($E$3:$E$182)=0,"",_xlfn.AGGREGATE(4,6,$E$3:$E$182)+2.2)</f>
        <v>20.2</v>
      </c>
    </row>
    <row r="2" spans="1:59" x14ac:dyDescent="0.3">
      <c r="A2" s="44" t="s">
        <v>146</v>
      </c>
      <c r="B2" s="44" t="s">
        <v>165</v>
      </c>
      <c r="C2" s="44" t="s">
        <v>163</v>
      </c>
      <c r="D2" s="44" t="s">
        <v>168</v>
      </c>
      <c r="E2" s="44" t="s">
        <v>169</v>
      </c>
      <c r="F2" s="45" t="s">
        <v>170</v>
      </c>
      <c r="G2" s="45" t="s">
        <v>171</v>
      </c>
      <c r="H2" s="45" t="s">
        <v>172</v>
      </c>
      <c r="I2" s="45" t="s">
        <v>173</v>
      </c>
      <c r="J2" s="45" t="s">
        <v>174</v>
      </c>
      <c r="K2" s="45" t="s">
        <v>175</v>
      </c>
      <c r="L2" s="45" t="s">
        <v>176</v>
      </c>
      <c r="M2" s="45" t="s">
        <v>177</v>
      </c>
      <c r="N2" s="45" t="s">
        <v>178</v>
      </c>
      <c r="O2" s="45" t="s">
        <v>179</v>
      </c>
      <c r="P2" s="45" t="s">
        <v>180</v>
      </c>
      <c r="Q2" s="45" t="s">
        <v>181</v>
      </c>
      <c r="R2" s="45" t="s">
        <v>182</v>
      </c>
      <c r="S2" s="45" t="s">
        <v>183</v>
      </c>
      <c r="T2" s="45" t="s">
        <v>184</v>
      </c>
      <c r="U2" s="45" t="s">
        <v>185</v>
      </c>
      <c r="V2" s="45" t="s">
        <v>186</v>
      </c>
      <c r="W2" s="45" t="s">
        <v>187</v>
      </c>
      <c r="X2" s="45" t="s">
        <v>188</v>
      </c>
      <c r="Y2" s="45" t="s">
        <v>189</v>
      </c>
      <c r="Z2" s="45" t="s">
        <v>190</v>
      </c>
      <c r="AA2" s="45" t="s">
        <v>191</v>
      </c>
      <c r="AB2" s="45" t="s">
        <v>192</v>
      </c>
      <c r="AC2" s="45" t="s">
        <v>193</v>
      </c>
      <c r="AD2" s="45" t="s">
        <v>194</v>
      </c>
      <c r="AE2" s="45" t="s">
        <v>195</v>
      </c>
      <c r="AF2" s="45" t="s">
        <v>196</v>
      </c>
      <c r="AG2" s="45" t="s">
        <v>197</v>
      </c>
      <c r="AH2" s="45" t="s">
        <v>198</v>
      </c>
      <c r="AI2" s="45" t="s">
        <v>199</v>
      </c>
      <c r="AJ2" s="45" t="s">
        <v>200</v>
      </c>
      <c r="AK2" s="45" t="s">
        <v>201</v>
      </c>
      <c r="AL2" s="45" t="s">
        <v>202</v>
      </c>
      <c r="AM2" s="45" t="s">
        <v>203</v>
      </c>
      <c r="AN2" s="45" t="s">
        <v>204</v>
      </c>
      <c r="AO2" s="45" t="s">
        <v>205</v>
      </c>
      <c r="AP2" s="45" t="s">
        <v>206</v>
      </c>
      <c r="AQ2" s="45" t="s">
        <v>207</v>
      </c>
      <c r="AR2" s="45" t="s">
        <v>208</v>
      </c>
      <c r="AS2" s="45" t="s">
        <v>209</v>
      </c>
      <c r="AT2" s="45" t="s">
        <v>210</v>
      </c>
      <c r="AU2" s="45" t="s">
        <v>211</v>
      </c>
      <c r="AV2" s="45" t="s">
        <v>212</v>
      </c>
      <c r="AW2" s="45" t="s">
        <v>213</v>
      </c>
    </row>
    <row r="3" spans="1:59" x14ac:dyDescent="0.3">
      <c r="A3" s="33">
        <v>1</v>
      </c>
      <c r="B3" s="33">
        <f t="shared" ref="B3:B34" si="0">IF(selAnalito="","",IFERROR(_xlfn.AGGREGATE(15,6,rRUN/((rAnalito=selAnalito)*(rFirst=1)*((""&amp;rLote)=(""&amp;loteAtivo))),$A3),""))</f>
        <v>1</v>
      </c>
      <c r="C3" s="46">
        <f t="shared" ref="C3:C34" si="1">IF($B3="","",_xlfn.MAXIFS(rData,rAnalito,selAnalito,rRUN,$B3,rLote,loteAtivo,rStatus,"Ativo"))</f>
        <v>46027</v>
      </c>
      <c r="D3" s="33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33">
        <f t="shared" ref="E3:E34" si="3">IF(OR($B3="",$D3=0),NA(),$A3)</f>
        <v>1</v>
      </c>
      <c r="F3" s="33">
        <f t="shared" ref="F3:F34" si="4">IF($B3="","",IF(COUNTIFS(rAnalito,selAnalito,rNivel,1,rRUN,$B3,rLote,loteAtivo,rStatus,"Ativo")=0,"",SUMIFS(rValor,rAnalito,selAnalito,rNivel,1,rRUN,$B3,rLote,loteAtivo,rStatus,"Ativo")))</f>
        <v>4.66</v>
      </c>
      <c r="G3" s="33">
        <f t="shared" ref="G3:G34" si="5">IF(OR($F3="",$AY$1=""),"",($F3-$AX$1)/$AY$1)</f>
        <v>-0.89019146904927304</v>
      </c>
      <c r="H3" s="33">
        <f t="shared" ref="H3:H34" si="6">IF(AND($F3&lt;&gt;"",$D3=1),$F3,NA())</f>
        <v>4.66</v>
      </c>
      <c r="I3" s="33">
        <f t="shared" ref="I3:I34" si="7">IF(AND($F3&lt;&gt;"",$D3=1,$P3="OK"),$F3,NA())</f>
        <v>4.66</v>
      </c>
      <c r="J3" s="33" t="e">
        <f t="shared" ref="J3:J34" si="8">IF(AND($F3&lt;&gt;"",$D3=1,$P3&lt;&gt;"OK",$P3&lt;&gt;""),$F3,NA())</f>
        <v>#N/A</v>
      </c>
      <c r="K3" s="33">
        <f t="shared" ref="K3:K34" si="9">IF($F3="",0,IF(ABS($G3)&gt;3,1,0))</f>
        <v>0</v>
      </c>
      <c r="L3" s="33">
        <f>IF($F3="",0,IF(OR(AND(AND(ISNUMBER($G3),ISNUMBER($AC3)),OR(AND($G3&gt;2,$AC3&gt;2),AND($G3&lt;-2,$AC3&lt;-2))),FALSE),1,0))</f>
        <v>0</v>
      </c>
      <c r="M3" s="33">
        <f t="shared" ref="M3:M34" si="10">IF($F3="",0,IF(AND(AND(ISNUMBER($G3),ISNUMBER($AC3)),OR(AND($G3&gt;2,$AC3&lt;-2),AND($G3&lt;-2,$AC3&gt;2))),1,0))</f>
        <v>0</v>
      </c>
      <c r="N3" s="33">
        <f>IF($F3="",0,IF(OR(FALSE,FALSE),1,0))</f>
        <v>0</v>
      </c>
      <c r="O3" s="33">
        <f>IF($F3="",0,IF(OR(FALSE,FALSE),1,0))</f>
        <v>0</v>
      </c>
      <c r="P3" s="33" t="str">
        <f t="shared" ref="P3:P34" si="11">IF($F3="","",IF(SUM($K3,$L3,$M3,$N3,$O3)&gt;0,"REJEITADO","OK"))</f>
        <v>OK</v>
      </c>
      <c r="Q3" s="33">
        <f t="shared" ref="Q3:Q34" si="12">IF(AND($D3=1,$AX$1&lt;&gt;""),$AX$1+(-3)*$AY$1,NA())</f>
        <v>4.4046797381030931</v>
      </c>
      <c r="R3" s="33">
        <f t="shared" ref="R3:R34" si="13">IF(AND($D3=1,$AX$1&lt;&gt;""),$AX$1+(-2)*$AY$1,NA())</f>
        <v>4.5256955829778187</v>
      </c>
      <c r="S3" s="33">
        <f t="shared" ref="S3:S34" si="14">IF(AND($D3=1,$AX$1&lt;&gt;""),$AX$1+(-1)*$AY$1,NA())</f>
        <v>4.6467114278525452</v>
      </c>
      <c r="T3" s="33">
        <f t="shared" ref="T3:T34" si="15">IF(AND($D3=1,$AX$1&lt;&gt;""),$AX$1,NA())</f>
        <v>4.7677272727272717</v>
      </c>
      <c r="U3" s="33">
        <f t="shared" ref="U3:U34" si="16">IF(AND($D3=1,$AX$1&lt;&gt;""),$AX$1+(1)*$AY$1,NA())</f>
        <v>4.8887431176019982</v>
      </c>
      <c r="V3" s="33">
        <f t="shared" ref="V3:V34" si="17">IF(AND($D3=1,$AX$1&lt;&gt;""),$AX$1+(2)*$AY$1,NA())</f>
        <v>5.0097589624767247</v>
      </c>
      <c r="W3" s="33">
        <f t="shared" ref="W3:W34" si="18">IF(AND($D3=1,$AX$1&lt;&gt;""),$AX$1+(3)*$AY$1,NA())</f>
        <v>5.1307748073514503</v>
      </c>
      <c r="X3" s="33" t="e">
        <f t="shared" ref="X3:X34" si="19">IF(AND($D3=1,COUNTIFS(regAnalito,selAnalito,regNivel,1,regData,$C3,regRep1,"&lt;&gt;")&gt;0),SUMIFS(regRep1,regAnalito,selAnalito,regNivel,1,regData,$C3),NA())</f>
        <v>#N/A</v>
      </c>
      <c r="Y3" s="33" t="e">
        <f t="shared" ref="Y3:Y34" si="20">IF(AND($D3=1,COUNTIFS(regAnalito,selAnalito,regNivel,1,regData,$C3,regRep2,"&lt;&gt;")&gt;0),SUMIFS(regRep2,regAnalito,selAnalito,regNivel,1,regData,$C3),NA())</f>
        <v>#N/A</v>
      </c>
      <c r="Z3" s="33" t="e">
        <f t="shared" ref="Z3:Z34" si="21">IF(AND($D3=1,COUNTIFS(regAnalito,selAnalito,regNivel,1,regData,$C3,regRep3,"&lt;&gt;")&gt;0),SUMIFS(regRep3,regAnalito,selAnalito,regNivel,1,regData,$C3),NA())</f>
        <v>#N/A</v>
      </c>
      <c r="AA3" s="33" t="e">
        <f t="shared" ref="AA3:AA34" si="22">IF(AND($D3=1,COUNTIFS(regAnalito,selAnalito,regData,$C3,regCalib,"Sim")&gt;0),$AX$1,NA())</f>
        <v>#N/A</v>
      </c>
      <c r="AB3" s="33">
        <f t="shared" ref="AB3:AB34" si="23">IF($B3="","",IF(COUNTIFS(rAnalito,selAnalito,rNivel,2,rRUN,$B3,rLote,loteAtivo,rStatus,"Ativo")=0,"",SUMIFS(rValor,rAnalito,selAnalito,rNivel,2,rRUN,$B3,rLote,loteAtivo,rStatus,"Ativo")))</f>
        <v>1.24</v>
      </c>
      <c r="AC3" s="33">
        <f t="shared" ref="AC3:AC34" si="24">IF(OR($AB3="",$BA$1=""),"",($AB3-$AZ$1)/$BA$1)</f>
        <v>0.31431805575745808</v>
      </c>
      <c r="AD3" s="33">
        <f t="shared" ref="AD3:AD34" si="25">IF(AND($AB3&lt;&gt;"",$D3=1),$AB3,NA())</f>
        <v>1.24</v>
      </c>
      <c r="AE3" s="33">
        <f t="shared" ref="AE3:AE34" si="26">IF(AND($AB3&lt;&gt;"",$D3=1,$AL3="OK"),$AB3,NA())</f>
        <v>1.24</v>
      </c>
      <c r="AF3" s="33" t="e">
        <f t="shared" ref="AF3:AF34" si="27">IF(AND($AB3&lt;&gt;"",$D3=1,$AL3&lt;&gt;"OK",$AL3&lt;&gt;""),$AB3,NA())</f>
        <v>#N/A</v>
      </c>
      <c r="AG3" s="33">
        <f t="shared" ref="AG3:AG34" si="28">IF($AB3="",0,IF(ABS($AC3)&gt;3,1,0))</f>
        <v>0</v>
      </c>
      <c r="AH3" s="33">
        <f>IF($AB3="",0,IF(OR(AND(AND(ISNUMBER($AC3),ISNUMBER($G3)),OR(AND($AC3&gt;2,$G3&gt;2),AND($AC3&lt;-2,$G3&lt;-2))),FALSE),1,0))</f>
        <v>0</v>
      </c>
      <c r="AI3" s="33">
        <f t="shared" ref="AI3:AI34" si="29">IF($AB3="",0,IF(AND(AND(ISNUMBER($AC3),ISNUMBER($G3)),OR(AND($AC3&gt;2,$G3&lt;-2),AND($AC3&lt;-2,$G3&gt;2))),1,0))</f>
        <v>0</v>
      </c>
      <c r="AJ3" s="33">
        <f>IF($AB3="",0,IF(OR(FALSE,FALSE),1,0))</f>
        <v>0</v>
      </c>
      <c r="AK3" s="33">
        <f>IF($AB3="",0,IF(OR(FALSE,FALSE),1,0))</f>
        <v>0</v>
      </c>
      <c r="AL3" s="33" t="str">
        <f t="shared" ref="AL3:AL34" si="30">IF($AB3="","",IF(SUM($AG3,$AH3,$AI3,$AJ3,$AK3)&gt;0,"REJEITADO","OK"))</f>
        <v>OK</v>
      </c>
      <c r="AM3" s="33">
        <f t="shared" ref="AM3:AM34" si="31">IF(AND($D3=1,$AZ$1&lt;&gt;""),$AZ$1+(-3)*$BA$1,NA())</f>
        <v>1.0578682044395555</v>
      </c>
      <c r="AN3" s="33">
        <f t="shared" ref="AN3:AN34" si="32">IF(AND($D3=1,$AZ$1&lt;&gt;""),$AZ$1+(-2)*$BA$1,NA())</f>
        <v>1.1128212272021281</v>
      </c>
      <c r="AO3" s="33">
        <f t="shared" ref="AO3:AO34" si="33">IF(AND($D3=1,$AZ$1&lt;&gt;""),$AZ$1+(-1)*$BA$1,NA())</f>
        <v>1.1677742499647004</v>
      </c>
      <c r="AP3" s="33">
        <f t="shared" ref="AP3:AP34" si="34">IF(AND($D3=1,$AZ$1&lt;&gt;""),$AZ$1,NA())</f>
        <v>1.2227272727272729</v>
      </c>
      <c r="AQ3" s="33">
        <f t="shared" ref="AQ3:AQ34" si="35">IF(AND($D3=1,$AZ$1&lt;&gt;""),$AZ$1+(1)*$BA$1,NA())</f>
        <v>1.2776802954898454</v>
      </c>
      <c r="AR3" s="33">
        <f t="shared" ref="AR3:AR34" si="36">IF(AND($D3=1,$AZ$1&lt;&gt;""),$AZ$1+(2)*$BA$1,NA())</f>
        <v>1.3326333182524177</v>
      </c>
      <c r="AS3" s="33">
        <f t="shared" ref="AS3:AS34" si="37">IF(AND($D3=1,$AZ$1&lt;&gt;""),$AZ$1+(3)*$BA$1,NA())</f>
        <v>1.3875863410149902</v>
      </c>
      <c r="AT3" s="33" t="e">
        <f t="shared" ref="AT3:AT34" si="38">IF(AND($D3=1,COUNTIFS(regAnalito,selAnalito,regNivel,2,regData,$C3,regRep1,"&lt;&gt;")&gt;0),SUMIFS(regRep1,regAnalito,selAnalito,regNivel,2,regData,$C3),NA())</f>
        <v>#N/A</v>
      </c>
      <c r="AU3" s="33" t="e">
        <f t="shared" ref="AU3:AU34" si="39">IF(AND($D3=1,COUNTIFS(regAnalito,selAnalito,regNivel,2,regData,$C3,regRep2,"&lt;&gt;")&gt;0),SUMIFS(regRep2,regAnalito,selAnalito,regNivel,2,regData,$C3),NA())</f>
        <v>#N/A</v>
      </c>
      <c r="AV3" s="33" t="e">
        <f t="shared" ref="AV3:AV34" si="40">IF(AND($D3=1,COUNTIFS(regAnalito,selAnalito,regNivel,2,regData,$C3,regRep3,"&lt;&gt;")&gt;0),SUMIFS(regRep3,regAnalito,selAnalito,regNivel,2,regData,$C3),NA())</f>
        <v>#N/A</v>
      </c>
      <c r="AW3" s="33" t="e">
        <f t="shared" ref="AW3:AW34" si="41">IF(AND($D3=1,COUNTIFS(regAnalito,selAnalito,regData,$C3,regCalib,"Sim")&gt;0),$AZ$1,NA())</f>
        <v>#N/A</v>
      </c>
    </row>
    <row r="4" spans="1:59" x14ac:dyDescent="0.3">
      <c r="A4" s="33">
        <v>2</v>
      </c>
      <c r="B4" s="33">
        <f t="shared" si="0"/>
        <v>2</v>
      </c>
      <c r="C4" s="46">
        <f t="shared" si="1"/>
        <v>46028</v>
      </c>
      <c r="D4" s="33">
        <f t="shared" si="2"/>
        <v>1</v>
      </c>
      <c r="E4" s="33">
        <f t="shared" si="3"/>
        <v>2</v>
      </c>
      <c r="F4" s="33">
        <f t="shared" si="4"/>
        <v>4.91</v>
      </c>
      <c r="G4" s="33">
        <f t="shared" si="5"/>
        <v>1.1756537122887247</v>
      </c>
      <c r="H4" s="33">
        <f t="shared" si="6"/>
        <v>4.91</v>
      </c>
      <c r="I4" s="33">
        <f t="shared" si="7"/>
        <v>4.91</v>
      </c>
      <c r="J4" s="33" t="e">
        <f t="shared" si="8"/>
        <v>#N/A</v>
      </c>
      <c r="K4" s="33">
        <f t="shared" si="9"/>
        <v>0</v>
      </c>
      <c r="L4" s="33">
        <f t="shared" ref="L4:L35" si="42">IF($F4="",0,IF(OR(AND(AND(ISNUMBER($G4),ISNUMBER($AC4)),OR(AND($G4&gt;2,$AC4&gt;2),AND($G4&lt;-2,$AC4&lt;-2))),AND(AND(ISNUMBER($G4),ISNUMBER($G3)),OR(AND($G4&gt;2,$G3&gt;2),AND($G4&lt;-2,$G3&lt;-2)))),1,0))</f>
        <v>0</v>
      </c>
      <c r="M4" s="33">
        <f t="shared" si="10"/>
        <v>0</v>
      </c>
      <c r="N4" s="33">
        <f>IF($F4="",0,IF(OR(FALSE,AND(AND(ISNUMBER($G4),ISNUMBER($G3),ISNUMBER($AC4),ISNUMBER($AC3)),OR(AND($G4&gt;1,$G3&gt;1,$AC4&gt;1,$AC3&gt;1),AND($G4&lt;-1,$G3&lt;-1,$AC4&lt;-1,$AC3&lt;-1)))),1,0))</f>
        <v>0</v>
      </c>
      <c r="O4" s="33">
        <f>IF($F4="",0,IF(OR(FALSE,FALSE),1,0))</f>
        <v>0</v>
      </c>
      <c r="P4" s="33" t="str">
        <f t="shared" si="11"/>
        <v>OK</v>
      </c>
      <c r="Q4" s="33">
        <f t="shared" si="12"/>
        <v>4.4046797381030931</v>
      </c>
      <c r="R4" s="33">
        <f t="shared" si="13"/>
        <v>4.5256955829778187</v>
      </c>
      <c r="S4" s="33">
        <f t="shared" si="14"/>
        <v>4.6467114278525452</v>
      </c>
      <c r="T4" s="33">
        <f t="shared" si="15"/>
        <v>4.7677272727272717</v>
      </c>
      <c r="U4" s="33">
        <f t="shared" si="16"/>
        <v>4.8887431176019982</v>
      </c>
      <c r="V4" s="33">
        <f t="shared" si="17"/>
        <v>5.0097589624767247</v>
      </c>
      <c r="W4" s="33">
        <f t="shared" si="18"/>
        <v>5.1307748073514503</v>
      </c>
      <c r="X4" s="33" t="e">
        <f t="shared" si="19"/>
        <v>#N/A</v>
      </c>
      <c r="Y4" s="33" t="e">
        <f t="shared" si="20"/>
        <v>#N/A</v>
      </c>
      <c r="Z4" s="33" t="e">
        <f t="shared" si="21"/>
        <v>#N/A</v>
      </c>
      <c r="AA4" s="33" t="e">
        <f t="shared" si="22"/>
        <v>#N/A</v>
      </c>
      <c r="AB4" s="33">
        <f t="shared" si="23"/>
        <v>1.31</v>
      </c>
      <c r="AC4" s="33">
        <f t="shared" si="24"/>
        <v>1.5881333343534858</v>
      </c>
      <c r="AD4" s="33">
        <f t="shared" si="25"/>
        <v>1.31</v>
      </c>
      <c r="AE4" s="33">
        <f t="shared" si="26"/>
        <v>1.31</v>
      </c>
      <c r="AF4" s="33" t="e">
        <f t="shared" si="27"/>
        <v>#N/A</v>
      </c>
      <c r="AG4" s="33">
        <f t="shared" si="28"/>
        <v>0</v>
      </c>
      <c r="AH4" s="33">
        <f t="shared" ref="AH4:AH35" si="43">IF($AB4="",0,IF(OR(AND(AND(ISNUMBER($AC4),ISNUMBER($G4)),OR(AND($AC4&gt;2,$G4&gt;2),AND($AC4&lt;-2,$G4&lt;-2))),AND(AND(ISNUMBER($AC4),ISNUMBER($AC3)),OR(AND($AC4&gt;2,$AC3&gt;2),AND($AC4&lt;-2,$AC3&lt;-2)))),1,0))</f>
        <v>0</v>
      </c>
      <c r="AI4" s="33">
        <f t="shared" si="29"/>
        <v>0</v>
      </c>
      <c r="AJ4" s="33">
        <f>IF($AB4="",0,IF(OR(FALSE,AND(AND(ISNUMBER($AC4),ISNUMBER($AC3),ISNUMBER($G4),ISNUMBER($G3)),OR(AND($AC4&gt;1,$AC3&gt;1,$G4&gt;1,$G3&gt;1),AND($AC4&lt;-1,$AC3&lt;-1,$G4&lt;-1,$G3&lt;-1)))),1,0))</f>
        <v>0</v>
      </c>
      <c r="AK4" s="33">
        <f>IF($AB4="",0,IF(OR(FALSE,FALSE),1,0))</f>
        <v>0</v>
      </c>
      <c r="AL4" s="33" t="str">
        <f t="shared" si="30"/>
        <v>OK</v>
      </c>
      <c r="AM4" s="33">
        <f t="shared" si="31"/>
        <v>1.0578682044395555</v>
      </c>
      <c r="AN4" s="33">
        <f t="shared" si="32"/>
        <v>1.1128212272021281</v>
      </c>
      <c r="AO4" s="33">
        <f t="shared" si="33"/>
        <v>1.1677742499647004</v>
      </c>
      <c r="AP4" s="33">
        <f t="shared" si="34"/>
        <v>1.2227272727272729</v>
      </c>
      <c r="AQ4" s="33">
        <f t="shared" si="35"/>
        <v>1.2776802954898454</v>
      </c>
      <c r="AR4" s="33">
        <f t="shared" si="36"/>
        <v>1.3326333182524177</v>
      </c>
      <c r="AS4" s="33">
        <f t="shared" si="37"/>
        <v>1.3875863410149902</v>
      </c>
      <c r="AT4" s="33" t="e">
        <f t="shared" si="38"/>
        <v>#N/A</v>
      </c>
      <c r="AU4" s="33" t="e">
        <f t="shared" si="39"/>
        <v>#N/A</v>
      </c>
      <c r="AV4" s="33" t="e">
        <f t="shared" si="40"/>
        <v>#N/A</v>
      </c>
      <c r="AW4" s="33" t="e">
        <f t="shared" si="41"/>
        <v>#N/A</v>
      </c>
    </row>
    <row r="5" spans="1:59" x14ac:dyDescent="0.3">
      <c r="A5" s="33">
        <v>3</v>
      </c>
      <c r="B5" s="33">
        <f t="shared" si="0"/>
        <v>3</v>
      </c>
      <c r="C5" s="46">
        <f t="shared" si="1"/>
        <v>46029</v>
      </c>
      <c r="D5" s="33">
        <f t="shared" si="2"/>
        <v>1</v>
      </c>
      <c r="E5" s="33">
        <f t="shared" si="3"/>
        <v>3</v>
      </c>
      <c r="F5" s="33">
        <f t="shared" si="4"/>
        <v>4.67</v>
      </c>
      <c r="G5" s="33">
        <f t="shared" si="5"/>
        <v>-0.80755766179575494</v>
      </c>
      <c r="H5" s="33">
        <f t="shared" si="6"/>
        <v>4.67</v>
      </c>
      <c r="I5" s="33">
        <f t="shared" si="7"/>
        <v>4.67</v>
      </c>
      <c r="J5" s="33" t="e">
        <f t="shared" si="8"/>
        <v>#N/A</v>
      </c>
      <c r="K5" s="33">
        <f t="shared" si="9"/>
        <v>0</v>
      </c>
      <c r="L5" s="33">
        <f t="shared" si="42"/>
        <v>0</v>
      </c>
      <c r="M5" s="33">
        <f t="shared" si="10"/>
        <v>0</v>
      </c>
      <c r="N5" s="33">
        <f>IF($F5="",0,IF(OR(FALSE,AND(AND(ISNUMBER($G5),ISNUMBER($G4),ISNUMBER($AC5),ISNUMBER($AC4)),OR(AND($G5&gt;1,$G4&gt;1,$AC5&gt;1,$AC4&gt;1),AND($G5&lt;-1,$G4&lt;-1,$AC5&lt;-1,$AC4&lt;-1)))),1,0))</f>
        <v>0</v>
      </c>
      <c r="O5" s="33">
        <f>IF($F5="",0,IF(OR(FALSE,FALSE),1,0))</f>
        <v>0</v>
      </c>
      <c r="P5" s="33" t="str">
        <f t="shared" si="11"/>
        <v>OK</v>
      </c>
      <c r="Q5" s="33">
        <f t="shared" si="12"/>
        <v>4.4046797381030931</v>
      </c>
      <c r="R5" s="33">
        <f t="shared" si="13"/>
        <v>4.5256955829778187</v>
      </c>
      <c r="S5" s="33">
        <f t="shared" si="14"/>
        <v>4.6467114278525452</v>
      </c>
      <c r="T5" s="33">
        <f t="shared" si="15"/>
        <v>4.7677272727272717</v>
      </c>
      <c r="U5" s="33">
        <f t="shared" si="16"/>
        <v>4.8887431176019982</v>
      </c>
      <c r="V5" s="33">
        <f t="shared" si="17"/>
        <v>5.0097589624767247</v>
      </c>
      <c r="W5" s="33">
        <f t="shared" si="18"/>
        <v>5.1307748073514503</v>
      </c>
      <c r="X5" s="33" t="e">
        <f t="shared" si="19"/>
        <v>#N/A</v>
      </c>
      <c r="Y5" s="33" t="e">
        <f t="shared" si="20"/>
        <v>#N/A</v>
      </c>
      <c r="Z5" s="33" t="e">
        <f t="shared" si="21"/>
        <v>#N/A</v>
      </c>
      <c r="AA5" s="33" t="e">
        <f t="shared" si="22"/>
        <v>#N/A</v>
      </c>
      <c r="AB5" s="33">
        <f t="shared" si="23"/>
        <v>1.1599999999999999</v>
      </c>
      <c r="AC5" s="33">
        <f t="shared" si="24"/>
        <v>-1.1414708340665736</v>
      </c>
      <c r="AD5" s="33">
        <f t="shared" si="25"/>
        <v>1.1599999999999999</v>
      </c>
      <c r="AE5" s="33">
        <f t="shared" si="26"/>
        <v>1.1599999999999999</v>
      </c>
      <c r="AF5" s="33" t="e">
        <f t="shared" si="27"/>
        <v>#N/A</v>
      </c>
      <c r="AG5" s="33">
        <f t="shared" si="28"/>
        <v>0</v>
      </c>
      <c r="AH5" s="33">
        <f t="shared" si="43"/>
        <v>0</v>
      </c>
      <c r="AI5" s="33">
        <f t="shared" si="29"/>
        <v>0</v>
      </c>
      <c r="AJ5" s="33">
        <f>IF($AB5="",0,IF(OR(FALSE,AND(AND(ISNUMBER($AC5),ISNUMBER($AC4),ISNUMBER($G5),ISNUMBER($G4)),OR(AND($AC5&gt;1,$AC4&gt;1,$G5&gt;1,$G4&gt;1),AND($AC5&lt;-1,$AC4&lt;-1,$G5&lt;-1,$G4&lt;-1)))),1,0))</f>
        <v>0</v>
      </c>
      <c r="AK5" s="33">
        <f>IF($AB5="",0,IF(OR(FALSE,FALSE),1,0))</f>
        <v>0</v>
      </c>
      <c r="AL5" s="33" t="str">
        <f t="shared" si="30"/>
        <v>OK</v>
      </c>
      <c r="AM5" s="33">
        <f t="shared" si="31"/>
        <v>1.0578682044395555</v>
      </c>
      <c r="AN5" s="33">
        <f t="shared" si="32"/>
        <v>1.1128212272021281</v>
      </c>
      <c r="AO5" s="33">
        <f t="shared" si="33"/>
        <v>1.1677742499647004</v>
      </c>
      <c r="AP5" s="33">
        <f t="shared" si="34"/>
        <v>1.2227272727272729</v>
      </c>
      <c r="AQ5" s="33">
        <f t="shared" si="35"/>
        <v>1.2776802954898454</v>
      </c>
      <c r="AR5" s="33">
        <f t="shared" si="36"/>
        <v>1.3326333182524177</v>
      </c>
      <c r="AS5" s="33">
        <f t="shared" si="37"/>
        <v>1.3875863410149902</v>
      </c>
      <c r="AT5" s="33" t="e">
        <f t="shared" si="38"/>
        <v>#N/A</v>
      </c>
      <c r="AU5" s="33" t="e">
        <f t="shared" si="39"/>
        <v>#N/A</v>
      </c>
      <c r="AV5" s="33" t="e">
        <f t="shared" si="40"/>
        <v>#N/A</v>
      </c>
      <c r="AW5" s="33" t="e">
        <f t="shared" si="41"/>
        <v>#N/A</v>
      </c>
    </row>
    <row r="6" spans="1:59" x14ac:dyDescent="0.3">
      <c r="A6" s="33">
        <v>4</v>
      </c>
      <c r="B6" s="33">
        <f t="shared" si="0"/>
        <v>4</v>
      </c>
      <c r="C6" s="46">
        <f t="shared" si="1"/>
        <v>46030</v>
      </c>
      <c r="D6" s="33">
        <f t="shared" si="2"/>
        <v>1</v>
      </c>
      <c r="E6" s="33">
        <f t="shared" si="3"/>
        <v>4</v>
      </c>
      <c r="F6" s="33">
        <f t="shared" si="4"/>
        <v>4.49</v>
      </c>
      <c r="G6" s="33">
        <f t="shared" si="5"/>
        <v>-2.2949661923591109</v>
      </c>
      <c r="H6" s="33">
        <f t="shared" si="6"/>
        <v>4.49</v>
      </c>
      <c r="I6" s="33" t="e">
        <f t="shared" si="7"/>
        <v>#N/A</v>
      </c>
      <c r="J6" s="33">
        <f t="shared" si="8"/>
        <v>4.49</v>
      </c>
      <c r="K6" s="33">
        <f t="shared" si="9"/>
        <v>0</v>
      </c>
      <c r="L6" s="33">
        <f t="shared" si="42"/>
        <v>1</v>
      </c>
      <c r="M6" s="33">
        <f t="shared" si="10"/>
        <v>0</v>
      </c>
      <c r="N6" s="33">
        <f t="shared" ref="N6:N37" si="44">IF($F6="",0,IF(OR(AND(AND(ISNUMBER($G6),ISNUMBER($G5),ISNUMBER($G4),ISNUMBER($G3)),OR(AND($G6&gt;1,$G5&gt;1,$G4&gt;1,$G3&gt;1),AND($G6&lt;-1,$G5&lt;-1,$G4&lt;-1,$G3&lt;-1))),AND(AND(ISNUMBER($G6),ISNUMBER($G5),ISNUMBER($AC6),ISNUMBER($AC5)),OR(AND($G6&gt;1,$G5&gt;1,$AC6&gt;1,$AC5&gt;1),AND($G6&lt;-1,$G5&lt;-1,$AC6&lt;-1,$AC5&lt;-1)))),1,0))</f>
        <v>0</v>
      </c>
      <c r="O6" s="33">
        <f>IF($F6="",0,IF(OR(FALSE,AND(AND(ISNUMBER($G6),ISNUMBER($G5),ISNUMBER($G4),ISNUMBER($G3),ISNUMBER($AC6),ISNUMBER($AC5),ISNUMBER($AC4),ISNUMBER($AC3)),OR(AND($G6&gt;0,$G5&gt;0,$G4&gt;0,$G3&gt;0,$AC6&gt;0,$AC5&gt;0,$AC4&gt;0,$AC3&gt;0),AND($G6&lt;0,$G5&lt;0,$G4&lt;0,$G3&lt;0,$AC6&lt;0,$AC5&lt;0,$AC4&lt;0,$AC3&lt;0)))),1,0))</f>
        <v>0</v>
      </c>
      <c r="P6" s="33" t="str">
        <f t="shared" si="11"/>
        <v>REJEITADO</v>
      </c>
      <c r="Q6" s="33">
        <f t="shared" si="12"/>
        <v>4.4046797381030931</v>
      </c>
      <c r="R6" s="33">
        <f t="shared" si="13"/>
        <v>4.5256955829778187</v>
      </c>
      <c r="S6" s="33">
        <f t="shared" si="14"/>
        <v>4.6467114278525452</v>
      </c>
      <c r="T6" s="33">
        <f t="shared" si="15"/>
        <v>4.7677272727272717</v>
      </c>
      <c r="U6" s="33">
        <f t="shared" si="16"/>
        <v>4.8887431176019982</v>
      </c>
      <c r="V6" s="33">
        <f t="shared" si="17"/>
        <v>5.0097589624767247</v>
      </c>
      <c r="W6" s="33">
        <f t="shared" si="18"/>
        <v>5.1307748073514503</v>
      </c>
      <c r="X6" s="33" t="e">
        <f t="shared" si="19"/>
        <v>#N/A</v>
      </c>
      <c r="Y6" s="33" t="e">
        <f t="shared" si="20"/>
        <v>#N/A</v>
      </c>
      <c r="Z6" s="33" t="e">
        <f t="shared" si="21"/>
        <v>#N/A</v>
      </c>
      <c r="AA6" s="33" t="e">
        <f t="shared" si="22"/>
        <v>#N/A</v>
      </c>
      <c r="AB6" s="33">
        <f t="shared" si="23"/>
        <v>1.08</v>
      </c>
      <c r="AC6" s="33">
        <f t="shared" si="24"/>
        <v>-2.597259723890601</v>
      </c>
      <c r="AD6" s="33">
        <f t="shared" si="25"/>
        <v>1.08</v>
      </c>
      <c r="AE6" s="33" t="e">
        <f t="shared" si="26"/>
        <v>#N/A</v>
      </c>
      <c r="AF6" s="33">
        <f t="shared" si="27"/>
        <v>1.08</v>
      </c>
      <c r="AG6" s="33">
        <f t="shared" si="28"/>
        <v>0</v>
      </c>
      <c r="AH6" s="33">
        <f t="shared" si="43"/>
        <v>1</v>
      </c>
      <c r="AI6" s="33">
        <f t="shared" si="29"/>
        <v>0</v>
      </c>
      <c r="AJ6" s="33">
        <f t="shared" ref="AJ6:AJ37" si="45">IF($AB6="",0,IF(OR(AND(AND(ISNUMBER($AC6),ISNUMBER($AC5),ISNUMBER($AC4),ISNUMBER($AC3)),OR(AND($AC6&gt;1,$AC5&gt;1,$AC4&gt;1,$AC3&gt;1),AND($AC6&lt;-1,$AC5&lt;-1,$AC4&lt;-1,$AC3&lt;-1))),AND(AND(ISNUMBER($AC6),ISNUMBER($AC5),ISNUMBER($G6),ISNUMBER($G5)),OR(AND($AC6&gt;1,$AC5&gt;1,$G6&gt;1,$G5&gt;1),AND($AC6&lt;-1,$AC5&lt;-1,$G6&lt;-1,$G5&lt;-1)))),1,0))</f>
        <v>0</v>
      </c>
      <c r="AK6" s="33">
        <f>IF($AB6="",0,IF(OR(FALSE,AND(AND(ISNUMBER($AC6),ISNUMBER($AC5),ISNUMBER($AC4),ISNUMBER($AC3),ISNUMBER($G6),ISNUMBER($G5),ISNUMBER($G4),ISNUMBER($G3)),OR(AND($AC6&gt;0,$AC5&gt;0,$AC4&gt;0,$AC3&gt;0,$G6&gt;0,$G5&gt;0,$G4&gt;0,$G3&gt;0),AND($AC6&lt;0,$AC5&lt;0,$AC4&lt;0,$AC3&lt;0,$G6&lt;0,$G5&lt;0,$G4&lt;0,$G3&lt;0)))),1,0))</f>
        <v>0</v>
      </c>
      <c r="AL6" s="33" t="str">
        <f t="shared" si="30"/>
        <v>REJEITADO</v>
      </c>
      <c r="AM6" s="33">
        <f t="shared" si="31"/>
        <v>1.0578682044395555</v>
      </c>
      <c r="AN6" s="33">
        <f t="shared" si="32"/>
        <v>1.1128212272021281</v>
      </c>
      <c r="AO6" s="33">
        <f t="shared" si="33"/>
        <v>1.1677742499647004</v>
      </c>
      <c r="AP6" s="33">
        <f t="shared" si="34"/>
        <v>1.2227272727272729</v>
      </c>
      <c r="AQ6" s="33">
        <f t="shared" si="35"/>
        <v>1.2776802954898454</v>
      </c>
      <c r="AR6" s="33">
        <f t="shared" si="36"/>
        <v>1.3326333182524177</v>
      </c>
      <c r="AS6" s="33">
        <f t="shared" si="37"/>
        <v>1.3875863410149902</v>
      </c>
      <c r="AT6" s="33" t="e">
        <f t="shared" si="38"/>
        <v>#N/A</v>
      </c>
      <c r="AU6" s="33" t="e">
        <f t="shared" si="39"/>
        <v>#N/A</v>
      </c>
      <c r="AV6" s="33" t="e">
        <f t="shared" si="40"/>
        <v>#N/A</v>
      </c>
      <c r="AW6" s="33" t="e">
        <f t="shared" si="41"/>
        <v>#N/A</v>
      </c>
    </row>
    <row r="7" spans="1:59" x14ac:dyDescent="0.3">
      <c r="A7" s="33">
        <v>5</v>
      </c>
      <c r="B7" s="33">
        <f t="shared" si="0"/>
        <v>5</v>
      </c>
      <c r="C7" s="46">
        <f t="shared" si="1"/>
        <v>46031</v>
      </c>
      <c r="D7" s="33">
        <f t="shared" si="2"/>
        <v>1</v>
      </c>
      <c r="E7" s="33">
        <f t="shared" si="3"/>
        <v>5</v>
      </c>
      <c r="F7" s="33">
        <f t="shared" si="4"/>
        <v>4.45</v>
      </c>
      <c r="G7" s="33">
        <f t="shared" si="5"/>
        <v>-2.6255014213731909</v>
      </c>
      <c r="H7" s="33">
        <f t="shared" si="6"/>
        <v>4.45</v>
      </c>
      <c r="I7" s="33" t="e">
        <f t="shared" si="7"/>
        <v>#N/A</v>
      </c>
      <c r="J7" s="33">
        <f t="shared" si="8"/>
        <v>4.45</v>
      </c>
      <c r="K7" s="33">
        <f t="shared" si="9"/>
        <v>0</v>
      </c>
      <c r="L7" s="33">
        <f t="shared" si="42"/>
        <v>1</v>
      </c>
      <c r="M7" s="33">
        <f t="shared" si="10"/>
        <v>0</v>
      </c>
      <c r="N7" s="33">
        <f t="shared" si="44"/>
        <v>1</v>
      </c>
      <c r="O7" s="33">
        <f>IF($F7="",0,IF(OR(FALSE,AND(AND(ISNUMBER($G7),ISNUMBER($G6),ISNUMBER($G5),ISNUMBER($G4),ISNUMBER($AC7),ISNUMBER($AC6),ISNUMBER($AC5),ISNUMBER($AC4)),OR(AND($G7&gt;0,$G6&gt;0,$G5&gt;0,$G4&gt;0,$AC7&gt;0,$AC6&gt;0,$AC5&gt;0,$AC4&gt;0),AND($G7&lt;0,$G6&lt;0,$G5&lt;0,$G4&lt;0,$AC7&lt;0,$AC6&lt;0,$AC5&lt;0,$AC4&lt;0)))),1,0))</f>
        <v>0</v>
      </c>
      <c r="P7" s="33" t="str">
        <f t="shared" si="11"/>
        <v>REJEITADO</v>
      </c>
      <c r="Q7" s="33">
        <f t="shared" si="12"/>
        <v>4.4046797381030931</v>
      </c>
      <c r="R7" s="33">
        <f t="shared" si="13"/>
        <v>4.5256955829778187</v>
      </c>
      <c r="S7" s="33">
        <f t="shared" si="14"/>
        <v>4.6467114278525452</v>
      </c>
      <c r="T7" s="33">
        <f t="shared" si="15"/>
        <v>4.7677272727272717</v>
      </c>
      <c r="U7" s="33">
        <f t="shared" si="16"/>
        <v>4.8887431176019982</v>
      </c>
      <c r="V7" s="33">
        <f t="shared" si="17"/>
        <v>5.0097589624767247</v>
      </c>
      <c r="W7" s="33">
        <f t="shared" si="18"/>
        <v>5.1307748073514503</v>
      </c>
      <c r="X7" s="33" t="e">
        <f t="shared" si="19"/>
        <v>#N/A</v>
      </c>
      <c r="Y7" s="33" t="e">
        <f t="shared" si="20"/>
        <v>#N/A</v>
      </c>
      <c r="Z7" s="33" t="e">
        <f t="shared" si="21"/>
        <v>#N/A</v>
      </c>
      <c r="AA7" s="33" t="e">
        <f t="shared" si="22"/>
        <v>#N/A</v>
      </c>
      <c r="AB7" s="33">
        <f t="shared" si="23"/>
        <v>1.1000000000000001</v>
      </c>
      <c r="AC7" s="33">
        <f t="shared" si="24"/>
        <v>-2.2333125014345931</v>
      </c>
      <c r="AD7" s="33">
        <f t="shared" si="25"/>
        <v>1.1000000000000001</v>
      </c>
      <c r="AE7" s="33" t="e">
        <f t="shared" si="26"/>
        <v>#N/A</v>
      </c>
      <c r="AF7" s="33">
        <f t="shared" si="27"/>
        <v>1.1000000000000001</v>
      </c>
      <c r="AG7" s="33">
        <f t="shared" si="28"/>
        <v>0</v>
      </c>
      <c r="AH7" s="33">
        <f t="shared" si="43"/>
        <v>1</v>
      </c>
      <c r="AI7" s="33">
        <f t="shared" si="29"/>
        <v>0</v>
      </c>
      <c r="AJ7" s="33">
        <f t="shared" si="45"/>
        <v>1</v>
      </c>
      <c r="AK7" s="33">
        <f>IF($AB7="",0,IF(OR(FALSE,AND(AND(ISNUMBER($AC7),ISNUMBER($AC6),ISNUMBER($AC5),ISNUMBER($AC4),ISNUMBER($G7),ISNUMBER($G6),ISNUMBER($G5),ISNUMBER($G4)),OR(AND($AC7&gt;0,$AC6&gt;0,$AC5&gt;0,$AC4&gt;0,$G7&gt;0,$G6&gt;0,$G5&gt;0,$G4&gt;0),AND($AC7&lt;0,$AC6&lt;0,$AC5&lt;0,$AC4&lt;0,$G7&lt;0,$G6&lt;0,$G5&lt;0,$G4&lt;0)))),1,0))</f>
        <v>0</v>
      </c>
      <c r="AL7" s="33" t="str">
        <f t="shared" si="30"/>
        <v>REJEITADO</v>
      </c>
      <c r="AM7" s="33">
        <f t="shared" si="31"/>
        <v>1.0578682044395555</v>
      </c>
      <c r="AN7" s="33">
        <f t="shared" si="32"/>
        <v>1.1128212272021281</v>
      </c>
      <c r="AO7" s="33">
        <f t="shared" si="33"/>
        <v>1.1677742499647004</v>
      </c>
      <c r="AP7" s="33">
        <f t="shared" si="34"/>
        <v>1.2227272727272729</v>
      </c>
      <c r="AQ7" s="33">
        <f t="shared" si="35"/>
        <v>1.2776802954898454</v>
      </c>
      <c r="AR7" s="33">
        <f t="shared" si="36"/>
        <v>1.3326333182524177</v>
      </c>
      <c r="AS7" s="33">
        <f t="shared" si="37"/>
        <v>1.3875863410149902</v>
      </c>
      <c r="AT7" s="33" t="e">
        <f t="shared" si="38"/>
        <v>#N/A</v>
      </c>
      <c r="AU7" s="33" t="e">
        <f t="shared" si="39"/>
        <v>#N/A</v>
      </c>
      <c r="AV7" s="33" t="e">
        <f t="shared" si="40"/>
        <v>#N/A</v>
      </c>
      <c r="AW7" s="33" t="e">
        <f t="shared" si="41"/>
        <v>#N/A</v>
      </c>
    </row>
    <row r="8" spans="1:59" x14ac:dyDescent="0.3">
      <c r="A8" s="33">
        <v>6</v>
      </c>
      <c r="B8" s="33">
        <f t="shared" si="0"/>
        <v>6</v>
      </c>
      <c r="C8" s="46">
        <f t="shared" si="1"/>
        <v>46034</v>
      </c>
      <c r="D8" s="33">
        <f t="shared" si="2"/>
        <v>1</v>
      </c>
      <c r="E8" s="33">
        <f t="shared" si="3"/>
        <v>6</v>
      </c>
      <c r="F8" s="33">
        <f t="shared" si="4"/>
        <v>4.45</v>
      </c>
      <c r="G8" s="33">
        <f t="shared" si="5"/>
        <v>-2.6255014213731909</v>
      </c>
      <c r="H8" s="33">
        <f t="shared" si="6"/>
        <v>4.45</v>
      </c>
      <c r="I8" s="33" t="e">
        <f t="shared" si="7"/>
        <v>#N/A</v>
      </c>
      <c r="J8" s="33">
        <f t="shared" si="8"/>
        <v>4.45</v>
      </c>
      <c r="K8" s="33">
        <f t="shared" si="9"/>
        <v>0</v>
      </c>
      <c r="L8" s="33">
        <f t="shared" si="42"/>
        <v>1</v>
      </c>
      <c r="M8" s="33">
        <f t="shared" si="10"/>
        <v>0</v>
      </c>
      <c r="N8" s="33">
        <f t="shared" si="44"/>
        <v>1</v>
      </c>
      <c r="O8" s="33">
        <f>IF($F8="",0,IF(OR(FALSE,AND(AND(ISNUMBER($G8),ISNUMBER($G7),ISNUMBER($G6),ISNUMBER($G5),ISNUMBER($AC8),ISNUMBER($AC7),ISNUMBER($AC6),ISNUMBER($AC5)),OR(AND($G8&gt;0,$G7&gt;0,$G6&gt;0,$G5&gt;0,$AC8&gt;0,$AC7&gt;0,$AC6&gt;0,$AC5&gt;0),AND($G8&lt;0,$G7&lt;0,$G6&lt;0,$G5&lt;0,$AC8&lt;0,$AC7&lt;0,$AC6&lt;0,$AC5&lt;0)))),1,0))</f>
        <v>1</v>
      </c>
      <c r="P8" s="33" t="str">
        <f t="shared" si="11"/>
        <v>REJEITADO</v>
      </c>
      <c r="Q8" s="33">
        <f t="shared" si="12"/>
        <v>4.4046797381030931</v>
      </c>
      <c r="R8" s="33">
        <f t="shared" si="13"/>
        <v>4.5256955829778187</v>
      </c>
      <c r="S8" s="33">
        <f t="shared" si="14"/>
        <v>4.6467114278525452</v>
      </c>
      <c r="T8" s="33">
        <f t="shared" si="15"/>
        <v>4.7677272727272717</v>
      </c>
      <c r="U8" s="33">
        <f t="shared" si="16"/>
        <v>4.8887431176019982</v>
      </c>
      <c r="V8" s="33">
        <f t="shared" si="17"/>
        <v>5.0097589624767247</v>
      </c>
      <c r="W8" s="33">
        <f t="shared" si="18"/>
        <v>5.1307748073514503</v>
      </c>
      <c r="X8" s="33" t="e">
        <f t="shared" si="19"/>
        <v>#N/A</v>
      </c>
      <c r="Y8" s="33" t="e">
        <f t="shared" si="20"/>
        <v>#N/A</v>
      </c>
      <c r="Z8" s="33" t="e">
        <f t="shared" si="21"/>
        <v>#N/A</v>
      </c>
      <c r="AA8" s="33" t="e">
        <f t="shared" si="22"/>
        <v>#N/A</v>
      </c>
      <c r="AB8" s="33">
        <f t="shared" si="23"/>
        <v>1.1000000000000001</v>
      </c>
      <c r="AC8" s="33">
        <f t="shared" si="24"/>
        <v>-2.2333125014345931</v>
      </c>
      <c r="AD8" s="33">
        <f t="shared" si="25"/>
        <v>1.1000000000000001</v>
      </c>
      <c r="AE8" s="33" t="e">
        <f t="shared" si="26"/>
        <v>#N/A</v>
      </c>
      <c r="AF8" s="33">
        <f t="shared" si="27"/>
        <v>1.1000000000000001</v>
      </c>
      <c r="AG8" s="33">
        <f t="shared" si="28"/>
        <v>0</v>
      </c>
      <c r="AH8" s="33">
        <f t="shared" si="43"/>
        <v>1</v>
      </c>
      <c r="AI8" s="33">
        <f t="shared" si="29"/>
        <v>0</v>
      </c>
      <c r="AJ8" s="33">
        <f t="shared" si="45"/>
        <v>1</v>
      </c>
      <c r="AK8" s="33">
        <f>IF($AB8="",0,IF(OR(FALSE,AND(AND(ISNUMBER($AC8),ISNUMBER($AC7),ISNUMBER($AC6),ISNUMBER($AC5),ISNUMBER($G8),ISNUMBER($G7),ISNUMBER($G6),ISNUMBER($G5)),OR(AND($AC8&gt;0,$AC7&gt;0,$AC6&gt;0,$AC5&gt;0,$G8&gt;0,$G7&gt;0,$G6&gt;0,$G5&gt;0),AND($AC8&lt;0,$AC7&lt;0,$AC6&lt;0,$AC5&lt;0,$G8&lt;0,$G7&lt;0,$G6&lt;0,$G5&lt;0)))),1,0))</f>
        <v>1</v>
      </c>
      <c r="AL8" s="33" t="str">
        <f t="shared" si="30"/>
        <v>REJEITADO</v>
      </c>
      <c r="AM8" s="33">
        <f t="shared" si="31"/>
        <v>1.0578682044395555</v>
      </c>
      <c r="AN8" s="33">
        <f t="shared" si="32"/>
        <v>1.1128212272021281</v>
      </c>
      <c r="AO8" s="33">
        <f t="shared" si="33"/>
        <v>1.1677742499647004</v>
      </c>
      <c r="AP8" s="33">
        <f t="shared" si="34"/>
        <v>1.2227272727272729</v>
      </c>
      <c r="AQ8" s="33">
        <f t="shared" si="35"/>
        <v>1.2776802954898454</v>
      </c>
      <c r="AR8" s="33">
        <f t="shared" si="36"/>
        <v>1.3326333182524177</v>
      </c>
      <c r="AS8" s="33">
        <f t="shared" si="37"/>
        <v>1.3875863410149902</v>
      </c>
      <c r="AT8" s="33" t="e">
        <f t="shared" si="38"/>
        <v>#N/A</v>
      </c>
      <c r="AU8" s="33" t="e">
        <f t="shared" si="39"/>
        <v>#N/A</v>
      </c>
      <c r="AV8" s="33" t="e">
        <f t="shared" si="40"/>
        <v>#N/A</v>
      </c>
      <c r="AW8" s="33" t="e">
        <f t="shared" si="41"/>
        <v>#N/A</v>
      </c>
    </row>
    <row r="9" spans="1:59" x14ac:dyDescent="0.3">
      <c r="A9" s="33">
        <v>7</v>
      </c>
      <c r="B9" s="33">
        <f t="shared" si="0"/>
        <v>7</v>
      </c>
      <c r="C9" s="46">
        <f t="shared" si="1"/>
        <v>46035</v>
      </c>
      <c r="D9" s="33">
        <f t="shared" si="2"/>
        <v>1</v>
      </c>
      <c r="E9" s="33">
        <f t="shared" si="3"/>
        <v>7</v>
      </c>
      <c r="F9" s="33">
        <f t="shared" si="4"/>
        <v>4.5</v>
      </c>
      <c r="G9" s="33">
        <f t="shared" si="5"/>
        <v>-2.2123323851055927</v>
      </c>
      <c r="H9" s="33">
        <f t="shared" si="6"/>
        <v>4.5</v>
      </c>
      <c r="I9" s="33" t="e">
        <f t="shared" si="7"/>
        <v>#N/A</v>
      </c>
      <c r="J9" s="33">
        <f t="shared" si="8"/>
        <v>4.5</v>
      </c>
      <c r="K9" s="33">
        <f t="shared" si="9"/>
        <v>0</v>
      </c>
      <c r="L9" s="33">
        <f t="shared" si="42"/>
        <v>1</v>
      </c>
      <c r="M9" s="33">
        <f t="shared" si="10"/>
        <v>0</v>
      </c>
      <c r="N9" s="33">
        <f t="shared" si="44"/>
        <v>1</v>
      </c>
      <c r="O9" s="33">
        <f>IF($F9="",0,IF(OR(FALSE,AND(AND(ISNUMBER($G9),ISNUMBER($G8),ISNUMBER($G7),ISNUMBER($G6),ISNUMBER($AC9),ISNUMBER($AC8),ISNUMBER($AC7),ISNUMBER($AC6)),OR(AND($G9&gt;0,$G8&gt;0,$G7&gt;0,$G6&gt;0,$AC9&gt;0,$AC8&gt;0,$AC7&gt;0,$AC6&gt;0),AND($G9&lt;0,$G8&lt;0,$G7&lt;0,$G6&lt;0,$AC9&lt;0,$AC8&lt;0,$AC7&lt;0,$AC6&lt;0)))),1,0))</f>
        <v>0</v>
      </c>
      <c r="P9" s="33" t="str">
        <f t="shared" si="11"/>
        <v>REJEITADO</v>
      </c>
      <c r="Q9" s="33">
        <f t="shared" si="12"/>
        <v>4.4046797381030931</v>
      </c>
      <c r="R9" s="33">
        <f t="shared" si="13"/>
        <v>4.5256955829778187</v>
      </c>
      <c r="S9" s="33">
        <f t="shared" si="14"/>
        <v>4.6467114278525452</v>
      </c>
      <c r="T9" s="33">
        <f t="shared" si="15"/>
        <v>4.7677272727272717</v>
      </c>
      <c r="U9" s="33">
        <f t="shared" si="16"/>
        <v>4.8887431176019982</v>
      </c>
      <c r="V9" s="33">
        <f t="shared" si="17"/>
        <v>5.0097589624767247</v>
      </c>
      <c r="W9" s="33">
        <f t="shared" si="18"/>
        <v>5.1307748073514503</v>
      </c>
      <c r="X9" s="33" t="e">
        <f t="shared" si="19"/>
        <v>#N/A</v>
      </c>
      <c r="Y9" s="33" t="e">
        <f t="shared" si="20"/>
        <v>#N/A</v>
      </c>
      <c r="Z9" s="33" t="e">
        <f t="shared" si="21"/>
        <v>#N/A</v>
      </c>
      <c r="AA9" s="33" t="e">
        <f t="shared" si="22"/>
        <v>#N/A</v>
      </c>
      <c r="AB9" s="33">
        <f t="shared" si="23"/>
        <v>1.27</v>
      </c>
      <c r="AC9" s="33">
        <f t="shared" si="24"/>
        <v>0.86023888944146987</v>
      </c>
      <c r="AD9" s="33">
        <f t="shared" si="25"/>
        <v>1.27</v>
      </c>
      <c r="AE9" s="33">
        <f t="shared" si="26"/>
        <v>1.27</v>
      </c>
      <c r="AF9" s="33" t="e">
        <f t="shared" si="27"/>
        <v>#N/A</v>
      </c>
      <c r="AG9" s="33">
        <f t="shared" si="28"/>
        <v>0</v>
      </c>
      <c r="AH9" s="33">
        <f t="shared" si="43"/>
        <v>0</v>
      </c>
      <c r="AI9" s="33">
        <f t="shared" si="29"/>
        <v>0</v>
      </c>
      <c r="AJ9" s="33">
        <f t="shared" si="45"/>
        <v>0</v>
      </c>
      <c r="AK9" s="33">
        <f>IF($AB9="",0,IF(OR(FALSE,AND(AND(ISNUMBER($AC9),ISNUMBER($AC8),ISNUMBER($AC7),ISNUMBER($AC6),ISNUMBER($G9),ISNUMBER($G8),ISNUMBER($G7),ISNUMBER($G6)),OR(AND($AC9&gt;0,$AC8&gt;0,$AC7&gt;0,$AC6&gt;0,$G9&gt;0,$G8&gt;0,$G7&gt;0,$G6&gt;0),AND($AC9&lt;0,$AC8&lt;0,$AC7&lt;0,$AC6&lt;0,$G9&lt;0,$G8&lt;0,$G7&lt;0,$G6&lt;0)))),1,0))</f>
        <v>0</v>
      </c>
      <c r="AL9" s="33" t="str">
        <f t="shared" si="30"/>
        <v>OK</v>
      </c>
      <c r="AM9" s="33">
        <f t="shared" si="31"/>
        <v>1.0578682044395555</v>
      </c>
      <c r="AN9" s="33">
        <f t="shared" si="32"/>
        <v>1.1128212272021281</v>
      </c>
      <c r="AO9" s="33">
        <f t="shared" si="33"/>
        <v>1.1677742499647004</v>
      </c>
      <c r="AP9" s="33">
        <f t="shared" si="34"/>
        <v>1.2227272727272729</v>
      </c>
      <c r="AQ9" s="33">
        <f t="shared" si="35"/>
        <v>1.2776802954898454</v>
      </c>
      <c r="AR9" s="33">
        <f t="shared" si="36"/>
        <v>1.3326333182524177</v>
      </c>
      <c r="AS9" s="33">
        <f t="shared" si="37"/>
        <v>1.3875863410149902</v>
      </c>
      <c r="AT9" s="33" t="e">
        <f t="shared" si="38"/>
        <v>#N/A</v>
      </c>
      <c r="AU9" s="33" t="e">
        <f t="shared" si="39"/>
        <v>#N/A</v>
      </c>
      <c r="AV9" s="33" t="e">
        <f t="shared" si="40"/>
        <v>#N/A</v>
      </c>
      <c r="AW9" s="33" t="e">
        <f t="shared" si="41"/>
        <v>#N/A</v>
      </c>
    </row>
    <row r="10" spans="1:59" x14ac:dyDescent="0.3">
      <c r="A10" s="33">
        <v>8</v>
      </c>
      <c r="B10" s="33">
        <f t="shared" si="0"/>
        <v>8</v>
      </c>
      <c r="C10" s="46">
        <f t="shared" si="1"/>
        <v>46036</v>
      </c>
      <c r="D10" s="33">
        <f t="shared" si="2"/>
        <v>1</v>
      </c>
      <c r="E10" s="33">
        <f t="shared" si="3"/>
        <v>8</v>
      </c>
      <c r="F10" s="33">
        <f t="shared" si="4"/>
        <v>4.5999999999999996</v>
      </c>
      <c r="G10" s="33">
        <f t="shared" si="5"/>
        <v>-1.3859943125703966</v>
      </c>
      <c r="H10" s="33">
        <f t="shared" si="6"/>
        <v>4.5999999999999996</v>
      </c>
      <c r="I10" s="33" t="e">
        <f t="shared" si="7"/>
        <v>#N/A</v>
      </c>
      <c r="J10" s="33">
        <f t="shared" si="8"/>
        <v>4.5999999999999996</v>
      </c>
      <c r="K10" s="33">
        <f t="shared" si="9"/>
        <v>0</v>
      </c>
      <c r="L10" s="33">
        <f t="shared" si="42"/>
        <v>0</v>
      </c>
      <c r="M10" s="33">
        <f t="shared" si="10"/>
        <v>0</v>
      </c>
      <c r="N10" s="33">
        <f t="shared" si="44"/>
        <v>1</v>
      </c>
      <c r="O10" s="33">
        <f t="shared" ref="O10:O41" si="46">IF($F10="",0,IF(OR(AND(AND(ISNUMBER($G10),ISNUMBER($G9),ISNUMBER($G8),ISNUMBER($G7),ISNUMBER($G6),ISNUMBER($G5),ISNUMBER($G4),ISNUMBER($G3)),OR(AND($G10&gt;0,$G9&gt;0,$G8&gt;0,$G7&gt;0,$G6&gt;0,$G5&gt;0,$G4&gt;0,$G3&gt;0),AND($G10&lt;0,$G9&lt;0,$G8&lt;0,$G7&lt;0,$G6&lt;0,$G5&lt;0,$G4&lt;0,$G3&lt;0))),AND(AND(ISNUMBER($G10),ISNUMBER($G9),ISNUMBER($G8),ISNUMBER($G7),ISNUMBER($AC10),ISNUMBER($AC9),ISNUMBER($AC8),ISNUMBER($AC7)),OR(AND($G10&gt;0,$G9&gt;0,$G8&gt;0,$G7&gt;0,$AC10&gt;0,$AC9&gt;0,$AC8&gt;0,$AC7&gt;0),AND($G10&lt;0,$G9&lt;0,$G8&lt;0,$G7&lt;0,$AC10&lt;0,$AC9&lt;0,$AC8&lt;0,$AC7&lt;0)))),1,0))</f>
        <v>0</v>
      </c>
      <c r="P10" s="33" t="str">
        <f t="shared" si="11"/>
        <v>REJEITADO</v>
      </c>
      <c r="Q10" s="33">
        <f t="shared" si="12"/>
        <v>4.4046797381030931</v>
      </c>
      <c r="R10" s="33">
        <f t="shared" si="13"/>
        <v>4.5256955829778187</v>
      </c>
      <c r="S10" s="33">
        <f t="shared" si="14"/>
        <v>4.6467114278525452</v>
      </c>
      <c r="T10" s="33">
        <f t="shared" si="15"/>
        <v>4.7677272727272717</v>
      </c>
      <c r="U10" s="33">
        <f t="shared" si="16"/>
        <v>4.8887431176019982</v>
      </c>
      <c r="V10" s="33">
        <f t="shared" si="17"/>
        <v>5.0097589624767247</v>
      </c>
      <c r="W10" s="33">
        <f t="shared" si="18"/>
        <v>5.1307748073514503</v>
      </c>
      <c r="X10" s="33" t="e">
        <f t="shared" si="19"/>
        <v>#N/A</v>
      </c>
      <c r="Y10" s="33" t="e">
        <f t="shared" si="20"/>
        <v>#N/A</v>
      </c>
      <c r="Z10" s="33" t="e">
        <f t="shared" si="21"/>
        <v>#N/A</v>
      </c>
      <c r="AA10" s="33" t="e">
        <f t="shared" si="22"/>
        <v>#N/A</v>
      </c>
      <c r="AB10" s="33">
        <f t="shared" si="23"/>
        <v>1.2</v>
      </c>
      <c r="AC10" s="33">
        <f t="shared" si="24"/>
        <v>-0.41357638915455774</v>
      </c>
      <c r="AD10" s="33">
        <f t="shared" si="25"/>
        <v>1.2</v>
      </c>
      <c r="AE10" s="33">
        <f t="shared" si="26"/>
        <v>1.2</v>
      </c>
      <c r="AF10" s="33" t="e">
        <f t="shared" si="27"/>
        <v>#N/A</v>
      </c>
      <c r="AG10" s="33">
        <f t="shared" si="28"/>
        <v>0</v>
      </c>
      <c r="AH10" s="33">
        <f t="shared" si="43"/>
        <v>0</v>
      </c>
      <c r="AI10" s="33">
        <f t="shared" si="29"/>
        <v>0</v>
      </c>
      <c r="AJ10" s="33">
        <f t="shared" si="45"/>
        <v>0</v>
      </c>
      <c r="AK10" s="33">
        <f t="shared" ref="AK10:AK41" si="47">IF($AB10="",0,IF(OR(AND(AND(ISNUMBER($AC10),ISNUMBER($AC9),ISNUMBER($AC8),ISNUMBER($AC7),ISNUMBER($AC6),ISNUMBER($AC5),ISNUMBER($AC4),ISNUMBER($AC3)),OR(AND($AC10&gt;0,$AC9&gt;0,$AC8&gt;0,$AC7&gt;0,$AC6&gt;0,$AC5&gt;0,$AC4&gt;0,$AC3&gt;0),AND($AC10&lt;0,$AC9&lt;0,$AC8&lt;0,$AC7&lt;0,$AC6&lt;0,$AC5&lt;0,$AC4&lt;0,$AC3&lt;0))),AND(AND(ISNUMBER($AC10),ISNUMBER($AC9),ISNUMBER($AC8),ISNUMBER($AC7),ISNUMBER($G10),ISNUMBER($G9),ISNUMBER($G8),ISNUMBER($G7)),OR(AND($AC10&gt;0,$AC9&gt;0,$AC8&gt;0,$AC7&gt;0,$G10&gt;0,$G9&gt;0,$G8&gt;0,$G7&gt;0),AND($AC10&lt;0,$AC9&lt;0,$AC8&lt;0,$AC7&lt;0,$G10&lt;0,$G9&lt;0,$G8&lt;0,$G7&lt;0)))),1,0))</f>
        <v>0</v>
      </c>
      <c r="AL10" s="33" t="str">
        <f t="shared" si="30"/>
        <v>OK</v>
      </c>
      <c r="AM10" s="33">
        <f t="shared" si="31"/>
        <v>1.0578682044395555</v>
      </c>
      <c r="AN10" s="33">
        <f t="shared" si="32"/>
        <v>1.1128212272021281</v>
      </c>
      <c r="AO10" s="33">
        <f t="shared" si="33"/>
        <v>1.1677742499647004</v>
      </c>
      <c r="AP10" s="33">
        <f t="shared" si="34"/>
        <v>1.2227272727272729</v>
      </c>
      <c r="AQ10" s="33">
        <f t="shared" si="35"/>
        <v>1.2776802954898454</v>
      </c>
      <c r="AR10" s="33">
        <f t="shared" si="36"/>
        <v>1.3326333182524177</v>
      </c>
      <c r="AS10" s="33">
        <f t="shared" si="37"/>
        <v>1.3875863410149902</v>
      </c>
      <c r="AT10" s="33" t="e">
        <f t="shared" si="38"/>
        <v>#N/A</v>
      </c>
      <c r="AU10" s="33" t="e">
        <f t="shared" si="39"/>
        <v>#N/A</v>
      </c>
      <c r="AV10" s="33" t="e">
        <f t="shared" si="40"/>
        <v>#N/A</v>
      </c>
      <c r="AW10" s="33" t="e">
        <f t="shared" si="41"/>
        <v>#N/A</v>
      </c>
    </row>
    <row r="11" spans="1:59" x14ac:dyDescent="0.3">
      <c r="A11" s="33">
        <v>9</v>
      </c>
      <c r="B11" s="33">
        <f t="shared" si="0"/>
        <v>9</v>
      </c>
      <c r="C11" s="46">
        <f t="shared" si="1"/>
        <v>46037</v>
      </c>
      <c r="D11" s="33">
        <f t="shared" si="2"/>
        <v>1</v>
      </c>
      <c r="E11" s="33">
        <f t="shared" si="3"/>
        <v>9</v>
      </c>
      <c r="F11" s="33">
        <f t="shared" si="4"/>
        <v>4.57</v>
      </c>
      <c r="G11" s="33">
        <f t="shared" si="5"/>
        <v>-1.633895734330951</v>
      </c>
      <c r="H11" s="33">
        <f t="shared" si="6"/>
        <v>4.57</v>
      </c>
      <c r="I11" s="33" t="e">
        <f t="shared" si="7"/>
        <v>#N/A</v>
      </c>
      <c r="J11" s="33">
        <f t="shared" si="8"/>
        <v>4.57</v>
      </c>
      <c r="K11" s="33">
        <f t="shared" si="9"/>
        <v>0</v>
      </c>
      <c r="L11" s="33">
        <f t="shared" si="42"/>
        <v>0</v>
      </c>
      <c r="M11" s="33">
        <f t="shared" si="10"/>
        <v>0</v>
      </c>
      <c r="N11" s="33">
        <f t="shared" si="44"/>
        <v>1</v>
      </c>
      <c r="O11" s="33">
        <f t="shared" si="46"/>
        <v>0</v>
      </c>
      <c r="P11" s="33" t="str">
        <f t="shared" si="11"/>
        <v>REJEITADO</v>
      </c>
      <c r="Q11" s="33">
        <f t="shared" si="12"/>
        <v>4.4046797381030931</v>
      </c>
      <c r="R11" s="33">
        <f t="shared" si="13"/>
        <v>4.5256955829778187</v>
      </c>
      <c r="S11" s="33">
        <f t="shared" si="14"/>
        <v>4.6467114278525452</v>
      </c>
      <c r="T11" s="33">
        <f t="shared" si="15"/>
        <v>4.7677272727272717</v>
      </c>
      <c r="U11" s="33">
        <f t="shared" si="16"/>
        <v>4.8887431176019982</v>
      </c>
      <c r="V11" s="33">
        <f t="shared" si="17"/>
        <v>5.0097589624767247</v>
      </c>
      <c r="W11" s="33">
        <f t="shared" si="18"/>
        <v>5.1307748073514503</v>
      </c>
      <c r="X11" s="33" t="e">
        <f t="shared" si="19"/>
        <v>#N/A</v>
      </c>
      <c r="Y11" s="33" t="e">
        <f t="shared" si="20"/>
        <v>#N/A</v>
      </c>
      <c r="Z11" s="33" t="e">
        <f t="shared" si="21"/>
        <v>#N/A</v>
      </c>
      <c r="AA11" s="33" t="e">
        <f t="shared" si="22"/>
        <v>#N/A</v>
      </c>
      <c r="AB11" s="33">
        <f t="shared" si="23"/>
        <v>1.26</v>
      </c>
      <c r="AC11" s="33">
        <f t="shared" si="24"/>
        <v>0.67826527821346594</v>
      </c>
      <c r="AD11" s="33">
        <f t="shared" si="25"/>
        <v>1.26</v>
      </c>
      <c r="AE11" s="33">
        <f t="shared" si="26"/>
        <v>1.26</v>
      </c>
      <c r="AF11" s="33" t="e">
        <f t="shared" si="27"/>
        <v>#N/A</v>
      </c>
      <c r="AG11" s="33">
        <f t="shared" si="28"/>
        <v>0</v>
      </c>
      <c r="AH11" s="33">
        <f t="shared" si="43"/>
        <v>0</v>
      </c>
      <c r="AI11" s="33">
        <f t="shared" si="29"/>
        <v>0</v>
      </c>
      <c r="AJ11" s="33">
        <f t="shared" si="45"/>
        <v>0</v>
      </c>
      <c r="AK11" s="33">
        <f t="shared" si="47"/>
        <v>0</v>
      </c>
      <c r="AL11" s="33" t="str">
        <f t="shared" si="30"/>
        <v>OK</v>
      </c>
      <c r="AM11" s="33">
        <f t="shared" si="31"/>
        <v>1.0578682044395555</v>
      </c>
      <c r="AN11" s="33">
        <f t="shared" si="32"/>
        <v>1.1128212272021281</v>
      </c>
      <c r="AO11" s="33">
        <f t="shared" si="33"/>
        <v>1.1677742499647004</v>
      </c>
      <c r="AP11" s="33">
        <f t="shared" si="34"/>
        <v>1.2227272727272729</v>
      </c>
      <c r="AQ11" s="33">
        <f t="shared" si="35"/>
        <v>1.2776802954898454</v>
      </c>
      <c r="AR11" s="33">
        <f t="shared" si="36"/>
        <v>1.3326333182524177</v>
      </c>
      <c r="AS11" s="33">
        <f t="shared" si="37"/>
        <v>1.3875863410149902</v>
      </c>
      <c r="AT11" s="33" t="e">
        <f t="shared" si="38"/>
        <v>#N/A</v>
      </c>
      <c r="AU11" s="33" t="e">
        <f t="shared" si="39"/>
        <v>#N/A</v>
      </c>
      <c r="AV11" s="33" t="e">
        <f t="shared" si="40"/>
        <v>#N/A</v>
      </c>
      <c r="AW11" s="33" t="e">
        <f t="shared" si="41"/>
        <v>#N/A</v>
      </c>
    </row>
    <row r="12" spans="1:59" x14ac:dyDescent="0.3">
      <c r="A12" s="33">
        <v>10</v>
      </c>
      <c r="B12" s="33">
        <f t="shared" si="0"/>
        <v>10</v>
      </c>
      <c r="C12" s="46">
        <f t="shared" si="1"/>
        <v>46038</v>
      </c>
      <c r="D12" s="33">
        <f t="shared" si="2"/>
        <v>1</v>
      </c>
      <c r="E12" s="33">
        <f t="shared" si="3"/>
        <v>10</v>
      </c>
      <c r="F12" s="33">
        <f t="shared" si="4"/>
        <v>4.59</v>
      </c>
      <c r="G12" s="33">
        <f t="shared" si="5"/>
        <v>-1.4686281198239148</v>
      </c>
      <c r="H12" s="33">
        <f t="shared" si="6"/>
        <v>4.59</v>
      </c>
      <c r="I12" s="33" t="e">
        <f t="shared" si="7"/>
        <v>#N/A</v>
      </c>
      <c r="J12" s="33">
        <f t="shared" si="8"/>
        <v>4.59</v>
      </c>
      <c r="K12" s="33">
        <f t="shared" si="9"/>
        <v>0</v>
      </c>
      <c r="L12" s="33">
        <f t="shared" si="42"/>
        <v>0</v>
      </c>
      <c r="M12" s="33">
        <f t="shared" si="10"/>
        <v>0</v>
      </c>
      <c r="N12" s="33">
        <f t="shared" si="44"/>
        <v>1</v>
      </c>
      <c r="O12" s="33">
        <f t="shared" si="46"/>
        <v>1</v>
      </c>
      <c r="P12" s="33" t="str">
        <f t="shared" si="11"/>
        <v>REJEITADO</v>
      </c>
      <c r="Q12" s="33">
        <f t="shared" si="12"/>
        <v>4.4046797381030931</v>
      </c>
      <c r="R12" s="33">
        <f t="shared" si="13"/>
        <v>4.5256955829778187</v>
      </c>
      <c r="S12" s="33">
        <f t="shared" si="14"/>
        <v>4.6467114278525452</v>
      </c>
      <c r="T12" s="33">
        <f t="shared" si="15"/>
        <v>4.7677272727272717</v>
      </c>
      <c r="U12" s="33">
        <f t="shared" si="16"/>
        <v>4.8887431176019982</v>
      </c>
      <c r="V12" s="33">
        <f t="shared" si="17"/>
        <v>5.0097589624767247</v>
      </c>
      <c r="W12" s="33">
        <f t="shared" si="18"/>
        <v>5.1307748073514503</v>
      </c>
      <c r="X12" s="33" t="e">
        <f t="shared" si="19"/>
        <v>#N/A</v>
      </c>
      <c r="Y12" s="33" t="e">
        <f t="shared" si="20"/>
        <v>#N/A</v>
      </c>
      <c r="Z12" s="33" t="e">
        <f t="shared" si="21"/>
        <v>#N/A</v>
      </c>
      <c r="AA12" s="33" t="e">
        <f t="shared" si="22"/>
        <v>#N/A</v>
      </c>
      <c r="AB12" s="33">
        <f t="shared" si="23"/>
        <v>1.1499999999999999</v>
      </c>
      <c r="AC12" s="33">
        <f t="shared" si="24"/>
        <v>-1.3234444452945775</v>
      </c>
      <c r="AD12" s="33">
        <f t="shared" si="25"/>
        <v>1.1499999999999999</v>
      </c>
      <c r="AE12" s="33">
        <f t="shared" si="26"/>
        <v>1.1499999999999999</v>
      </c>
      <c r="AF12" s="33" t="e">
        <f t="shared" si="27"/>
        <v>#N/A</v>
      </c>
      <c r="AG12" s="33">
        <f t="shared" si="28"/>
        <v>0</v>
      </c>
      <c r="AH12" s="33">
        <f t="shared" si="43"/>
        <v>0</v>
      </c>
      <c r="AI12" s="33">
        <f t="shared" si="29"/>
        <v>0</v>
      </c>
      <c r="AJ12" s="33">
        <f t="shared" si="45"/>
        <v>0</v>
      </c>
      <c r="AK12" s="33">
        <f t="shared" si="47"/>
        <v>0</v>
      </c>
      <c r="AL12" s="33" t="str">
        <f t="shared" si="30"/>
        <v>OK</v>
      </c>
      <c r="AM12" s="33">
        <f t="shared" si="31"/>
        <v>1.0578682044395555</v>
      </c>
      <c r="AN12" s="33">
        <f t="shared" si="32"/>
        <v>1.1128212272021281</v>
      </c>
      <c r="AO12" s="33">
        <f t="shared" si="33"/>
        <v>1.1677742499647004</v>
      </c>
      <c r="AP12" s="33">
        <f t="shared" si="34"/>
        <v>1.2227272727272729</v>
      </c>
      <c r="AQ12" s="33">
        <f t="shared" si="35"/>
        <v>1.2776802954898454</v>
      </c>
      <c r="AR12" s="33">
        <f t="shared" si="36"/>
        <v>1.3326333182524177</v>
      </c>
      <c r="AS12" s="33">
        <f t="shared" si="37"/>
        <v>1.3875863410149902</v>
      </c>
      <c r="AT12" s="33" t="e">
        <f t="shared" si="38"/>
        <v>#N/A</v>
      </c>
      <c r="AU12" s="33" t="e">
        <f t="shared" si="39"/>
        <v>#N/A</v>
      </c>
      <c r="AV12" s="33" t="e">
        <f t="shared" si="40"/>
        <v>#N/A</v>
      </c>
      <c r="AW12" s="33" t="e">
        <f t="shared" si="41"/>
        <v>#N/A</v>
      </c>
    </row>
    <row r="13" spans="1:59" x14ac:dyDescent="0.3">
      <c r="A13" s="33">
        <v>11</v>
      </c>
      <c r="B13" s="33">
        <f t="shared" si="0"/>
        <v>11</v>
      </c>
      <c r="C13" s="46">
        <f t="shared" si="1"/>
        <v>46043</v>
      </c>
      <c r="D13" s="33">
        <f t="shared" si="2"/>
        <v>1</v>
      </c>
      <c r="E13" s="33">
        <f t="shared" si="3"/>
        <v>11</v>
      </c>
      <c r="F13" s="33">
        <f t="shared" si="4"/>
        <v>4.6399999999999997</v>
      </c>
      <c r="G13" s="33">
        <f t="shared" si="5"/>
        <v>-1.0554590835563167</v>
      </c>
      <c r="H13" s="33">
        <f t="shared" si="6"/>
        <v>4.6399999999999997</v>
      </c>
      <c r="I13" s="33" t="e">
        <f t="shared" si="7"/>
        <v>#N/A</v>
      </c>
      <c r="J13" s="33">
        <f t="shared" si="8"/>
        <v>4.6399999999999997</v>
      </c>
      <c r="K13" s="33">
        <f t="shared" si="9"/>
        <v>0</v>
      </c>
      <c r="L13" s="33">
        <f t="shared" si="42"/>
        <v>0</v>
      </c>
      <c r="M13" s="33">
        <f t="shared" si="10"/>
        <v>0</v>
      </c>
      <c r="N13" s="33">
        <f t="shared" si="44"/>
        <v>1</v>
      </c>
      <c r="O13" s="33">
        <f t="shared" si="46"/>
        <v>1</v>
      </c>
      <c r="P13" s="33" t="str">
        <f t="shared" si="11"/>
        <v>REJEITADO</v>
      </c>
      <c r="Q13" s="33">
        <f t="shared" si="12"/>
        <v>4.4046797381030931</v>
      </c>
      <c r="R13" s="33">
        <f t="shared" si="13"/>
        <v>4.5256955829778187</v>
      </c>
      <c r="S13" s="33">
        <f t="shared" si="14"/>
        <v>4.6467114278525452</v>
      </c>
      <c r="T13" s="33">
        <f t="shared" si="15"/>
        <v>4.7677272727272717</v>
      </c>
      <c r="U13" s="33">
        <f t="shared" si="16"/>
        <v>4.8887431176019982</v>
      </c>
      <c r="V13" s="33">
        <f t="shared" si="17"/>
        <v>5.0097589624767247</v>
      </c>
      <c r="W13" s="33">
        <f t="shared" si="18"/>
        <v>5.1307748073514503</v>
      </c>
      <c r="X13" s="33" t="e">
        <f t="shared" si="19"/>
        <v>#N/A</v>
      </c>
      <c r="Y13" s="33" t="e">
        <f t="shared" si="20"/>
        <v>#N/A</v>
      </c>
      <c r="Z13" s="33" t="e">
        <f t="shared" si="21"/>
        <v>#N/A</v>
      </c>
      <c r="AA13" s="33" t="e">
        <f t="shared" si="22"/>
        <v>#N/A</v>
      </c>
      <c r="AB13" s="33">
        <f t="shared" si="23"/>
        <v>1.26</v>
      </c>
      <c r="AC13" s="33">
        <f t="shared" si="24"/>
        <v>0.67826527821346594</v>
      </c>
      <c r="AD13" s="33">
        <f t="shared" si="25"/>
        <v>1.26</v>
      </c>
      <c r="AE13" s="33">
        <f t="shared" si="26"/>
        <v>1.26</v>
      </c>
      <c r="AF13" s="33" t="e">
        <f t="shared" si="27"/>
        <v>#N/A</v>
      </c>
      <c r="AG13" s="33">
        <f t="shared" si="28"/>
        <v>0</v>
      </c>
      <c r="AH13" s="33">
        <f t="shared" si="43"/>
        <v>0</v>
      </c>
      <c r="AI13" s="33">
        <f t="shared" si="29"/>
        <v>0</v>
      </c>
      <c r="AJ13" s="33">
        <f t="shared" si="45"/>
        <v>0</v>
      </c>
      <c r="AK13" s="33">
        <f t="shared" si="47"/>
        <v>0</v>
      </c>
      <c r="AL13" s="33" t="str">
        <f t="shared" si="30"/>
        <v>OK</v>
      </c>
      <c r="AM13" s="33">
        <f t="shared" si="31"/>
        <v>1.0578682044395555</v>
      </c>
      <c r="AN13" s="33">
        <f t="shared" si="32"/>
        <v>1.1128212272021281</v>
      </c>
      <c r="AO13" s="33">
        <f t="shared" si="33"/>
        <v>1.1677742499647004</v>
      </c>
      <c r="AP13" s="33">
        <f t="shared" si="34"/>
        <v>1.2227272727272729</v>
      </c>
      <c r="AQ13" s="33">
        <f t="shared" si="35"/>
        <v>1.2776802954898454</v>
      </c>
      <c r="AR13" s="33">
        <f t="shared" si="36"/>
        <v>1.3326333182524177</v>
      </c>
      <c r="AS13" s="33">
        <f t="shared" si="37"/>
        <v>1.3875863410149902</v>
      </c>
      <c r="AT13" s="33" t="e">
        <f t="shared" si="38"/>
        <v>#N/A</v>
      </c>
      <c r="AU13" s="33" t="e">
        <f t="shared" si="39"/>
        <v>#N/A</v>
      </c>
      <c r="AV13" s="33" t="e">
        <f t="shared" si="40"/>
        <v>#N/A</v>
      </c>
      <c r="AW13" s="33" t="e">
        <f t="shared" si="41"/>
        <v>#N/A</v>
      </c>
    </row>
    <row r="14" spans="1:59" x14ac:dyDescent="0.3">
      <c r="A14" s="33">
        <v>12</v>
      </c>
      <c r="B14" s="33">
        <f t="shared" si="0"/>
        <v>12</v>
      </c>
      <c r="C14" s="46">
        <f t="shared" si="1"/>
        <v>46044</v>
      </c>
      <c r="D14" s="33">
        <f t="shared" si="2"/>
        <v>1</v>
      </c>
      <c r="E14" s="33">
        <f t="shared" si="3"/>
        <v>12</v>
      </c>
      <c r="F14" s="33">
        <f t="shared" si="4"/>
        <v>4.67</v>
      </c>
      <c r="G14" s="33">
        <f t="shared" si="5"/>
        <v>-0.80755766179575494</v>
      </c>
      <c r="H14" s="33">
        <f t="shared" si="6"/>
        <v>4.67</v>
      </c>
      <c r="I14" s="33" t="e">
        <f t="shared" si="7"/>
        <v>#N/A</v>
      </c>
      <c r="J14" s="33">
        <f t="shared" si="8"/>
        <v>4.67</v>
      </c>
      <c r="K14" s="33">
        <f t="shared" si="9"/>
        <v>0</v>
      </c>
      <c r="L14" s="33">
        <f t="shared" si="42"/>
        <v>0</v>
      </c>
      <c r="M14" s="33">
        <f t="shared" si="10"/>
        <v>0</v>
      </c>
      <c r="N14" s="33">
        <f t="shared" si="44"/>
        <v>0</v>
      </c>
      <c r="O14" s="33">
        <f t="shared" si="46"/>
        <v>1</v>
      </c>
      <c r="P14" s="33" t="str">
        <f t="shared" si="11"/>
        <v>REJEITADO</v>
      </c>
      <c r="Q14" s="33">
        <f t="shared" si="12"/>
        <v>4.4046797381030931</v>
      </c>
      <c r="R14" s="33">
        <f t="shared" si="13"/>
        <v>4.5256955829778187</v>
      </c>
      <c r="S14" s="33">
        <f t="shared" si="14"/>
        <v>4.6467114278525452</v>
      </c>
      <c r="T14" s="33">
        <f t="shared" si="15"/>
        <v>4.7677272727272717</v>
      </c>
      <c r="U14" s="33">
        <f t="shared" si="16"/>
        <v>4.8887431176019982</v>
      </c>
      <c r="V14" s="33">
        <f t="shared" si="17"/>
        <v>5.0097589624767247</v>
      </c>
      <c r="W14" s="33">
        <f t="shared" si="18"/>
        <v>5.1307748073514503</v>
      </c>
      <c r="X14" s="33" t="e">
        <f t="shared" si="19"/>
        <v>#N/A</v>
      </c>
      <c r="Y14" s="33" t="e">
        <f t="shared" si="20"/>
        <v>#N/A</v>
      </c>
      <c r="Z14" s="33" t="e">
        <f t="shared" si="21"/>
        <v>#N/A</v>
      </c>
      <c r="AA14" s="33" t="e">
        <f t="shared" si="22"/>
        <v>#N/A</v>
      </c>
      <c r="AB14" s="33">
        <f t="shared" si="23"/>
        <v>1.27</v>
      </c>
      <c r="AC14" s="33">
        <f t="shared" si="24"/>
        <v>0.86023888944146987</v>
      </c>
      <c r="AD14" s="33">
        <f t="shared" si="25"/>
        <v>1.27</v>
      </c>
      <c r="AE14" s="33">
        <f t="shared" si="26"/>
        <v>1.27</v>
      </c>
      <c r="AF14" s="33" t="e">
        <f t="shared" si="27"/>
        <v>#N/A</v>
      </c>
      <c r="AG14" s="33">
        <f t="shared" si="28"/>
        <v>0</v>
      </c>
      <c r="AH14" s="33">
        <f t="shared" si="43"/>
        <v>0</v>
      </c>
      <c r="AI14" s="33">
        <f t="shared" si="29"/>
        <v>0</v>
      </c>
      <c r="AJ14" s="33">
        <f t="shared" si="45"/>
        <v>0</v>
      </c>
      <c r="AK14" s="33">
        <f t="shared" si="47"/>
        <v>0</v>
      </c>
      <c r="AL14" s="33" t="str">
        <f t="shared" si="30"/>
        <v>OK</v>
      </c>
      <c r="AM14" s="33">
        <f t="shared" si="31"/>
        <v>1.0578682044395555</v>
      </c>
      <c r="AN14" s="33">
        <f t="shared" si="32"/>
        <v>1.1128212272021281</v>
      </c>
      <c r="AO14" s="33">
        <f t="shared" si="33"/>
        <v>1.1677742499647004</v>
      </c>
      <c r="AP14" s="33">
        <f t="shared" si="34"/>
        <v>1.2227272727272729</v>
      </c>
      <c r="AQ14" s="33">
        <f t="shared" si="35"/>
        <v>1.2776802954898454</v>
      </c>
      <c r="AR14" s="33">
        <f t="shared" si="36"/>
        <v>1.3326333182524177</v>
      </c>
      <c r="AS14" s="33">
        <f t="shared" si="37"/>
        <v>1.3875863410149902</v>
      </c>
      <c r="AT14" s="33" t="e">
        <f t="shared" si="38"/>
        <v>#N/A</v>
      </c>
      <c r="AU14" s="33" t="e">
        <f t="shared" si="39"/>
        <v>#N/A</v>
      </c>
      <c r="AV14" s="33" t="e">
        <f t="shared" si="40"/>
        <v>#N/A</v>
      </c>
      <c r="AW14" s="33" t="e">
        <f t="shared" si="41"/>
        <v>#N/A</v>
      </c>
    </row>
    <row r="15" spans="1:59" x14ac:dyDescent="0.3">
      <c r="A15" s="33">
        <v>13</v>
      </c>
      <c r="B15" s="33">
        <f t="shared" si="0"/>
        <v>13</v>
      </c>
      <c r="C15" s="46">
        <f t="shared" si="1"/>
        <v>46045</v>
      </c>
      <c r="D15" s="33">
        <f t="shared" si="2"/>
        <v>1</v>
      </c>
      <c r="E15" s="33">
        <f t="shared" si="3"/>
        <v>13</v>
      </c>
      <c r="F15" s="33">
        <f t="shared" si="4"/>
        <v>4.68</v>
      </c>
      <c r="G15" s="33">
        <f t="shared" si="5"/>
        <v>-0.72492385454223673</v>
      </c>
      <c r="H15" s="33">
        <f t="shared" si="6"/>
        <v>4.68</v>
      </c>
      <c r="I15" s="33" t="e">
        <f t="shared" si="7"/>
        <v>#N/A</v>
      </c>
      <c r="J15" s="33">
        <f t="shared" si="8"/>
        <v>4.68</v>
      </c>
      <c r="K15" s="33">
        <f t="shared" si="9"/>
        <v>0</v>
      </c>
      <c r="L15" s="33">
        <f t="shared" si="42"/>
        <v>0</v>
      </c>
      <c r="M15" s="33">
        <f t="shared" si="10"/>
        <v>0</v>
      </c>
      <c r="N15" s="33">
        <f t="shared" si="44"/>
        <v>0</v>
      </c>
      <c r="O15" s="33">
        <f t="shared" si="46"/>
        <v>1</v>
      </c>
      <c r="P15" s="33" t="str">
        <f t="shared" si="11"/>
        <v>REJEITADO</v>
      </c>
      <c r="Q15" s="33">
        <f t="shared" si="12"/>
        <v>4.4046797381030931</v>
      </c>
      <c r="R15" s="33">
        <f t="shared" si="13"/>
        <v>4.5256955829778187</v>
      </c>
      <c r="S15" s="33">
        <f t="shared" si="14"/>
        <v>4.6467114278525452</v>
      </c>
      <c r="T15" s="33">
        <f t="shared" si="15"/>
        <v>4.7677272727272717</v>
      </c>
      <c r="U15" s="33">
        <f t="shared" si="16"/>
        <v>4.8887431176019982</v>
      </c>
      <c r="V15" s="33">
        <f t="shared" si="17"/>
        <v>5.0097589624767247</v>
      </c>
      <c r="W15" s="33">
        <f t="shared" si="18"/>
        <v>5.1307748073514503</v>
      </c>
      <c r="X15" s="33" t="e">
        <f t="shared" si="19"/>
        <v>#N/A</v>
      </c>
      <c r="Y15" s="33" t="e">
        <f t="shared" si="20"/>
        <v>#N/A</v>
      </c>
      <c r="Z15" s="33" t="e">
        <f t="shared" si="21"/>
        <v>#N/A</v>
      </c>
      <c r="AA15" s="33" t="e">
        <f t="shared" si="22"/>
        <v>#N/A</v>
      </c>
      <c r="AB15" s="33">
        <f t="shared" si="23"/>
        <v>1.22</v>
      </c>
      <c r="AC15" s="33">
        <f t="shared" si="24"/>
        <v>-4.9629166698549838E-2</v>
      </c>
      <c r="AD15" s="33">
        <f t="shared" si="25"/>
        <v>1.22</v>
      </c>
      <c r="AE15" s="33">
        <f t="shared" si="26"/>
        <v>1.22</v>
      </c>
      <c r="AF15" s="33" t="e">
        <f t="shared" si="27"/>
        <v>#N/A</v>
      </c>
      <c r="AG15" s="33">
        <f t="shared" si="28"/>
        <v>0</v>
      </c>
      <c r="AH15" s="33">
        <f t="shared" si="43"/>
        <v>0</v>
      </c>
      <c r="AI15" s="33">
        <f t="shared" si="29"/>
        <v>0</v>
      </c>
      <c r="AJ15" s="33">
        <f t="shared" si="45"/>
        <v>0</v>
      </c>
      <c r="AK15" s="33">
        <f t="shared" si="47"/>
        <v>0</v>
      </c>
      <c r="AL15" s="33" t="str">
        <f t="shared" si="30"/>
        <v>OK</v>
      </c>
      <c r="AM15" s="33">
        <f t="shared" si="31"/>
        <v>1.0578682044395555</v>
      </c>
      <c r="AN15" s="33">
        <f t="shared" si="32"/>
        <v>1.1128212272021281</v>
      </c>
      <c r="AO15" s="33">
        <f t="shared" si="33"/>
        <v>1.1677742499647004</v>
      </c>
      <c r="AP15" s="33">
        <f t="shared" si="34"/>
        <v>1.2227272727272729</v>
      </c>
      <c r="AQ15" s="33">
        <f t="shared" si="35"/>
        <v>1.2776802954898454</v>
      </c>
      <c r="AR15" s="33">
        <f t="shared" si="36"/>
        <v>1.3326333182524177</v>
      </c>
      <c r="AS15" s="33">
        <f t="shared" si="37"/>
        <v>1.3875863410149902</v>
      </c>
      <c r="AT15" s="33" t="e">
        <f t="shared" si="38"/>
        <v>#N/A</v>
      </c>
      <c r="AU15" s="33" t="e">
        <f t="shared" si="39"/>
        <v>#N/A</v>
      </c>
      <c r="AV15" s="33" t="e">
        <f t="shared" si="40"/>
        <v>#N/A</v>
      </c>
      <c r="AW15" s="33" t="e">
        <f t="shared" si="41"/>
        <v>#N/A</v>
      </c>
    </row>
    <row r="16" spans="1:59" x14ac:dyDescent="0.3">
      <c r="A16" s="33">
        <v>14</v>
      </c>
      <c r="B16" s="33">
        <f t="shared" si="0"/>
        <v>14</v>
      </c>
      <c r="C16" s="46">
        <f t="shared" si="1"/>
        <v>46048</v>
      </c>
      <c r="D16" s="33">
        <f t="shared" si="2"/>
        <v>1</v>
      </c>
      <c r="E16" s="33">
        <f t="shared" si="3"/>
        <v>14</v>
      </c>
      <c r="F16" s="33">
        <f t="shared" si="4"/>
        <v>4.72</v>
      </c>
      <c r="G16" s="33">
        <f t="shared" si="5"/>
        <v>-0.39438862552815679</v>
      </c>
      <c r="H16" s="33">
        <f t="shared" si="6"/>
        <v>4.72</v>
      </c>
      <c r="I16" s="33" t="e">
        <f t="shared" si="7"/>
        <v>#N/A</v>
      </c>
      <c r="J16" s="33">
        <f t="shared" si="8"/>
        <v>4.72</v>
      </c>
      <c r="K16" s="33">
        <f t="shared" si="9"/>
        <v>0</v>
      </c>
      <c r="L16" s="33">
        <f t="shared" si="42"/>
        <v>0</v>
      </c>
      <c r="M16" s="33">
        <f t="shared" si="10"/>
        <v>0</v>
      </c>
      <c r="N16" s="33">
        <f t="shared" si="44"/>
        <v>0</v>
      </c>
      <c r="O16" s="33">
        <f t="shared" si="46"/>
        <v>1</v>
      </c>
      <c r="P16" s="33" t="str">
        <f t="shared" si="11"/>
        <v>REJEITADO</v>
      </c>
      <c r="Q16" s="33">
        <f t="shared" si="12"/>
        <v>4.4046797381030931</v>
      </c>
      <c r="R16" s="33">
        <f t="shared" si="13"/>
        <v>4.5256955829778187</v>
      </c>
      <c r="S16" s="33">
        <f t="shared" si="14"/>
        <v>4.6467114278525452</v>
      </c>
      <c r="T16" s="33">
        <f t="shared" si="15"/>
        <v>4.7677272727272717</v>
      </c>
      <c r="U16" s="33">
        <f t="shared" si="16"/>
        <v>4.8887431176019982</v>
      </c>
      <c r="V16" s="33">
        <f t="shared" si="17"/>
        <v>5.0097589624767247</v>
      </c>
      <c r="W16" s="33">
        <f t="shared" si="18"/>
        <v>5.1307748073514503</v>
      </c>
      <c r="X16" s="33" t="e">
        <f t="shared" si="19"/>
        <v>#N/A</v>
      </c>
      <c r="Y16" s="33" t="e">
        <f t="shared" si="20"/>
        <v>#N/A</v>
      </c>
      <c r="Z16" s="33" t="e">
        <f t="shared" si="21"/>
        <v>#N/A</v>
      </c>
      <c r="AA16" s="33" t="e">
        <f t="shared" si="22"/>
        <v>#N/A</v>
      </c>
      <c r="AB16" s="33">
        <f t="shared" si="23"/>
        <v>1.1499999999999999</v>
      </c>
      <c r="AC16" s="33">
        <f t="shared" si="24"/>
        <v>-1.3234444452945775</v>
      </c>
      <c r="AD16" s="33">
        <f t="shared" si="25"/>
        <v>1.1499999999999999</v>
      </c>
      <c r="AE16" s="33">
        <f t="shared" si="26"/>
        <v>1.1499999999999999</v>
      </c>
      <c r="AF16" s="33" t="e">
        <f t="shared" si="27"/>
        <v>#N/A</v>
      </c>
      <c r="AG16" s="33">
        <f t="shared" si="28"/>
        <v>0</v>
      </c>
      <c r="AH16" s="33">
        <f t="shared" si="43"/>
        <v>0</v>
      </c>
      <c r="AI16" s="33">
        <f t="shared" si="29"/>
        <v>0</v>
      </c>
      <c r="AJ16" s="33">
        <f t="shared" si="45"/>
        <v>0</v>
      </c>
      <c r="AK16" s="33">
        <f t="shared" si="47"/>
        <v>0</v>
      </c>
      <c r="AL16" s="33" t="str">
        <f t="shared" si="30"/>
        <v>OK</v>
      </c>
      <c r="AM16" s="33">
        <f t="shared" si="31"/>
        <v>1.0578682044395555</v>
      </c>
      <c r="AN16" s="33">
        <f t="shared" si="32"/>
        <v>1.1128212272021281</v>
      </c>
      <c r="AO16" s="33">
        <f t="shared" si="33"/>
        <v>1.1677742499647004</v>
      </c>
      <c r="AP16" s="33">
        <f t="shared" si="34"/>
        <v>1.2227272727272729</v>
      </c>
      <c r="AQ16" s="33">
        <f t="shared" si="35"/>
        <v>1.2776802954898454</v>
      </c>
      <c r="AR16" s="33">
        <f t="shared" si="36"/>
        <v>1.3326333182524177</v>
      </c>
      <c r="AS16" s="33">
        <f t="shared" si="37"/>
        <v>1.3875863410149902</v>
      </c>
      <c r="AT16" s="33" t="e">
        <f t="shared" si="38"/>
        <v>#N/A</v>
      </c>
      <c r="AU16" s="33" t="e">
        <f t="shared" si="39"/>
        <v>#N/A</v>
      </c>
      <c r="AV16" s="33" t="e">
        <f t="shared" si="40"/>
        <v>#N/A</v>
      </c>
      <c r="AW16" s="33" t="e">
        <f t="shared" si="41"/>
        <v>#N/A</v>
      </c>
    </row>
    <row r="17" spans="1:49" x14ac:dyDescent="0.3">
      <c r="A17" s="33">
        <v>15</v>
      </c>
      <c r="B17" s="33">
        <f t="shared" si="0"/>
        <v>15</v>
      </c>
      <c r="C17" s="46">
        <f t="shared" si="1"/>
        <v>46049</v>
      </c>
      <c r="D17" s="33">
        <f t="shared" si="2"/>
        <v>1</v>
      </c>
      <c r="E17" s="33">
        <f t="shared" si="3"/>
        <v>15</v>
      </c>
      <c r="F17" s="33">
        <f t="shared" si="4"/>
        <v>4.6399999999999997</v>
      </c>
      <c r="G17" s="33">
        <f t="shared" si="5"/>
        <v>-1.0554590835563167</v>
      </c>
      <c r="H17" s="33">
        <f t="shared" si="6"/>
        <v>4.6399999999999997</v>
      </c>
      <c r="I17" s="33" t="e">
        <f t="shared" si="7"/>
        <v>#N/A</v>
      </c>
      <c r="J17" s="33">
        <f t="shared" si="8"/>
        <v>4.6399999999999997</v>
      </c>
      <c r="K17" s="33">
        <f t="shared" si="9"/>
        <v>0</v>
      </c>
      <c r="L17" s="33">
        <f t="shared" si="42"/>
        <v>0</v>
      </c>
      <c r="M17" s="33">
        <f t="shared" si="10"/>
        <v>0</v>
      </c>
      <c r="N17" s="33">
        <f t="shared" si="44"/>
        <v>0</v>
      </c>
      <c r="O17" s="33">
        <f t="shared" si="46"/>
        <v>1</v>
      </c>
      <c r="P17" s="33" t="str">
        <f t="shared" si="11"/>
        <v>REJEITADO</v>
      </c>
      <c r="Q17" s="33">
        <f t="shared" si="12"/>
        <v>4.4046797381030931</v>
      </c>
      <c r="R17" s="33">
        <f t="shared" si="13"/>
        <v>4.5256955829778187</v>
      </c>
      <c r="S17" s="33">
        <f t="shared" si="14"/>
        <v>4.6467114278525452</v>
      </c>
      <c r="T17" s="33">
        <f t="shared" si="15"/>
        <v>4.7677272727272717</v>
      </c>
      <c r="U17" s="33">
        <f t="shared" si="16"/>
        <v>4.8887431176019982</v>
      </c>
      <c r="V17" s="33">
        <f t="shared" si="17"/>
        <v>5.0097589624767247</v>
      </c>
      <c r="W17" s="33">
        <f t="shared" si="18"/>
        <v>5.1307748073514503</v>
      </c>
      <c r="X17" s="33" t="e">
        <f t="shared" si="19"/>
        <v>#N/A</v>
      </c>
      <c r="Y17" s="33" t="e">
        <f t="shared" si="20"/>
        <v>#N/A</v>
      </c>
      <c r="Z17" s="33" t="e">
        <f t="shared" si="21"/>
        <v>#N/A</v>
      </c>
      <c r="AA17" s="33" t="e">
        <f t="shared" si="22"/>
        <v>#N/A</v>
      </c>
      <c r="AB17" s="33">
        <f t="shared" si="23"/>
        <v>1.22</v>
      </c>
      <c r="AC17" s="33">
        <f t="shared" si="24"/>
        <v>-4.9629166698549838E-2</v>
      </c>
      <c r="AD17" s="33">
        <f t="shared" si="25"/>
        <v>1.22</v>
      </c>
      <c r="AE17" s="33">
        <f t="shared" si="26"/>
        <v>1.22</v>
      </c>
      <c r="AF17" s="33" t="e">
        <f t="shared" si="27"/>
        <v>#N/A</v>
      </c>
      <c r="AG17" s="33">
        <f t="shared" si="28"/>
        <v>0</v>
      </c>
      <c r="AH17" s="33">
        <f t="shared" si="43"/>
        <v>0</v>
      </c>
      <c r="AI17" s="33">
        <f t="shared" si="29"/>
        <v>0</v>
      </c>
      <c r="AJ17" s="33">
        <f t="shared" si="45"/>
        <v>0</v>
      </c>
      <c r="AK17" s="33">
        <f t="shared" si="47"/>
        <v>0</v>
      </c>
      <c r="AL17" s="33" t="str">
        <f t="shared" si="30"/>
        <v>OK</v>
      </c>
      <c r="AM17" s="33">
        <f t="shared" si="31"/>
        <v>1.0578682044395555</v>
      </c>
      <c r="AN17" s="33">
        <f t="shared" si="32"/>
        <v>1.1128212272021281</v>
      </c>
      <c r="AO17" s="33">
        <f t="shared" si="33"/>
        <v>1.1677742499647004</v>
      </c>
      <c r="AP17" s="33">
        <f t="shared" si="34"/>
        <v>1.2227272727272729</v>
      </c>
      <c r="AQ17" s="33">
        <f t="shared" si="35"/>
        <v>1.2776802954898454</v>
      </c>
      <c r="AR17" s="33">
        <f t="shared" si="36"/>
        <v>1.3326333182524177</v>
      </c>
      <c r="AS17" s="33">
        <f t="shared" si="37"/>
        <v>1.3875863410149902</v>
      </c>
      <c r="AT17" s="33" t="e">
        <f t="shared" si="38"/>
        <v>#N/A</v>
      </c>
      <c r="AU17" s="33" t="e">
        <f t="shared" si="39"/>
        <v>#N/A</v>
      </c>
      <c r="AV17" s="33" t="e">
        <f t="shared" si="40"/>
        <v>#N/A</v>
      </c>
      <c r="AW17" s="33" t="e">
        <f t="shared" si="41"/>
        <v>#N/A</v>
      </c>
    </row>
    <row r="18" spans="1:49" x14ac:dyDescent="0.3">
      <c r="A18" s="33">
        <v>16</v>
      </c>
      <c r="B18" s="33">
        <f t="shared" si="0"/>
        <v>16</v>
      </c>
      <c r="C18" s="46">
        <f t="shared" si="1"/>
        <v>46050</v>
      </c>
      <c r="D18" s="33">
        <f t="shared" si="2"/>
        <v>1</v>
      </c>
      <c r="E18" s="33">
        <f t="shared" si="3"/>
        <v>16</v>
      </c>
      <c r="F18" s="33">
        <f t="shared" si="4"/>
        <v>4.6399999999999997</v>
      </c>
      <c r="G18" s="33">
        <f t="shared" si="5"/>
        <v>-1.0554590835563167</v>
      </c>
      <c r="H18" s="33">
        <f t="shared" si="6"/>
        <v>4.6399999999999997</v>
      </c>
      <c r="I18" s="33" t="e">
        <f t="shared" si="7"/>
        <v>#N/A</v>
      </c>
      <c r="J18" s="33">
        <f t="shared" si="8"/>
        <v>4.6399999999999997</v>
      </c>
      <c r="K18" s="33">
        <f t="shared" si="9"/>
        <v>0</v>
      </c>
      <c r="L18" s="33">
        <f t="shared" si="42"/>
        <v>0</v>
      </c>
      <c r="M18" s="33">
        <f t="shared" si="10"/>
        <v>0</v>
      </c>
      <c r="N18" s="33">
        <f t="shared" si="44"/>
        <v>0</v>
      </c>
      <c r="O18" s="33">
        <f t="shared" si="46"/>
        <v>1</v>
      </c>
      <c r="P18" s="33" t="str">
        <f t="shared" si="11"/>
        <v>REJEITADO</v>
      </c>
      <c r="Q18" s="33">
        <f t="shared" si="12"/>
        <v>4.4046797381030931</v>
      </c>
      <c r="R18" s="33">
        <f t="shared" si="13"/>
        <v>4.5256955829778187</v>
      </c>
      <c r="S18" s="33">
        <f t="shared" si="14"/>
        <v>4.6467114278525452</v>
      </c>
      <c r="T18" s="33">
        <f t="shared" si="15"/>
        <v>4.7677272727272717</v>
      </c>
      <c r="U18" s="33">
        <f t="shared" si="16"/>
        <v>4.8887431176019982</v>
      </c>
      <c r="V18" s="33">
        <f t="shared" si="17"/>
        <v>5.0097589624767247</v>
      </c>
      <c r="W18" s="33">
        <f t="shared" si="18"/>
        <v>5.1307748073514503</v>
      </c>
      <c r="X18" s="33" t="e">
        <f t="shared" si="19"/>
        <v>#N/A</v>
      </c>
      <c r="Y18" s="33" t="e">
        <f t="shared" si="20"/>
        <v>#N/A</v>
      </c>
      <c r="Z18" s="33" t="e">
        <f t="shared" si="21"/>
        <v>#N/A</v>
      </c>
      <c r="AA18" s="33" t="e">
        <f t="shared" si="22"/>
        <v>#N/A</v>
      </c>
      <c r="AB18" s="33">
        <f t="shared" si="23"/>
        <v>1.22</v>
      </c>
      <c r="AC18" s="33">
        <f t="shared" si="24"/>
        <v>-4.9629166698549838E-2</v>
      </c>
      <c r="AD18" s="33">
        <f t="shared" si="25"/>
        <v>1.22</v>
      </c>
      <c r="AE18" s="33" t="e">
        <f t="shared" si="26"/>
        <v>#N/A</v>
      </c>
      <c r="AF18" s="33">
        <f t="shared" si="27"/>
        <v>1.22</v>
      </c>
      <c r="AG18" s="33">
        <f t="shared" si="28"/>
        <v>0</v>
      </c>
      <c r="AH18" s="33">
        <f t="shared" si="43"/>
        <v>0</v>
      </c>
      <c r="AI18" s="33">
        <f t="shared" si="29"/>
        <v>0</v>
      </c>
      <c r="AJ18" s="33">
        <f t="shared" si="45"/>
        <v>0</v>
      </c>
      <c r="AK18" s="33">
        <f t="shared" si="47"/>
        <v>1</v>
      </c>
      <c r="AL18" s="33" t="str">
        <f t="shared" si="30"/>
        <v>REJEITADO</v>
      </c>
      <c r="AM18" s="33">
        <f t="shared" si="31"/>
        <v>1.0578682044395555</v>
      </c>
      <c r="AN18" s="33">
        <f t="shared" si="32"/>
        <v>1.1128212272021281</v>
      </c>
      <c r="AO18" s="33">
        <f t="shared" si="33"/>
        <v>1.1677742499647004</v>
      </c>
      <c r="AP18" s="33">
        <f t="shared" si="34"/>
        <v>1.2227272727272729</v>
      </c>
      <c r="AQ18" s="33">
        <f t="shared" si="35"/>
        <v>1.2776802954898454</v>
      </c>
      <c r="AR18" s="33">
        <f t="shared" si="36"/>
        <v>1.3326333182524177</v>
      </c>
      <c r="AS18" s="33">
        <f t="shared" si="37"/>
        <v>1.3875863410149902</v>
      </c>
      <c r="AT18" s="33" t="e">
        <f t="shared" si="38"/>
        <v>#N/A</v>
      </c>
      <c r="AU18" s="33" t="e">
        <f t="shared" si="39"/>
        <v>#N/A</v>
      </c>
      <c r="AV18" s="33" t="e">
        <f t="shared" si="40"/>
        <v>#N/A</v>
      </c>
      <c r="AW18" s="33" t="e">
        <f t="shared" si="41"/>
        <v>#N/A</v>
      </c>
    </row>
    <row r="19" spans="1:49" x14ac:dyDescent="0.3">
      <c r="A19" s="33">
        <v>17</v>
      </c>
      <c r="B19" s="33">
        <f t="shared" si="0"/>
        <v>17</v>
      </c>
      <c r="C19" s="46">
        <f t="shared" si="1"/>
        <v>46051</v>
      </c>
      <c r="D19" s="33">
        <f t="shared" si="2"/>
        <v>1</v>
      </c>
      <c r="E19" s="33">
        <f t="shared" si="3"/>
        <v>17</v>
      </c>
      <c r="F19" s="33">
        <f t="shared" si="4"/>
        <v>4.57</v>
      </c>
      <c r="G19" s="33">
        <f t="shared" si="5"/>
        <v>-1.633895734330951</v>
      </c>
      <c r="H19" s="33">
        <f t="shared" si="6"/>
        <v>4.57</v>
      </c>
      <c r="I19" s="33" t="e">
        <f t="shared" si="7"/>
        <v>#N/A</v>
      </c>
      <c r="J19" s="33">
        <f t="shared" si="8"/>
        <v>4.57</v>
      </c>
      <c r="K19" s="33">
        <f t="shared" si="9"/>
        <v>0</v>
      </c>
      <c r="L19" s="33">
        <f t="shared" si="42"/>
        <v>0</v>
      </c>
      <c r="M19" s="33">
        <f t="shared" si="10"/>
        <v>0</v>
      </c>
      <c r="N19" s="33">
        <f t="shared" si="44"/>
        <v>0</v>
      </c>
      <c r="O19" s="33">
        <f t="shared" si="46"/>
        <v>1</v>
      </c>
      <c r="P19" s="33" t="str">
        <f t="shared" si="11"/>
        <v>REJEITADO</v>
      </c>
      <c r="Q19" s="33">
        <f t="shared" si="12"/>
        <v>4.4046797381030931</v>
      </c>
      <c r="R19" s="33">
        <f t="shared" si="13"/>
        <v>4.5256955829778187</v>
      </c>
      <c r="S19" s="33">
        <f t="shared" si="14"/>
        <v>4.6467114278525452</v>
      </c>
      <c r="T19" s="33">
        <f t="shared" si="15"/>
        <v>4.7677272727272717</v>
      </c>
      <c r="U19" s="33">
        <f t="shared" si="16"/>
        <v>4.8887431176019982</v>
      </c>
      <c r="V19" s="33">
        <f t="shared" si="17"/>
        <v>5.0097589624767247</v>
      </c>
      <c r="W19" s="33">
        <f t="shared" si="18"/>
        <v>5.1307748073514503</v>
      </c>
      <c r="X19" s="33" t="e">
        <f t="shared" si="19"/>
        <v>#N/A</v>
      </c>
      <c r="Y19" s="33" t="e">
        <f t="shared" si="20"/>
        <v>#N/A</v>
      </c>
      <c r="Z19" s="33" t="e">
        <f t="shared" si="21"/>
        <v>#N/A</v>
      </c>
      <c r="AA19" s="33" t="e">
        <f t="shared" si="22"/>
        <v>#N/A</v>
      </c>
      <c r="AB19" s="33">
        <f t="shared" si="23"/>
        <v>1.1499999999999999</v>
      </c>
      <c r="AC19" s="33">
        <f t="shared" si="24"/>
        <v>-1.3234444452945775</v>
      </c>
      <c r="AD19" s="33">
        <f t="shared" si="25"/>
        <v>1.1499999999999999</v>
      </c>
      <c r="AE19" s="33" t="e">
        <f t="shared" si="26"/>
        <v>#N/A</v>
      </c>
      <c r="AF19" s="33">
        <f t="shared" si="27"/>
        <v>1.1499999999999999</v>
      </c>
      <c r="AG19" s="33">
        <f t="shared" si="28"/>
        <v>0</v>
      </c>
      <c r="AH19" s="33">
        <f t="shared" si="43"/>
        <v>0</v>
      </c>
      <c r="AI19" s="33">
        <f t="shared" si="29"/>
        <v>0</v>
      </c>
      <c r="AJ19" s="33">
        <f t="shared" si="45"/>
        <v>0</v>
      </c>
      <c r="AK19" s="33">
        <f t="shared" si="47"/>
        <v>1</v>
      </c>
      <c r="AL19" s="33" t="str">
        <f t="shared" si="30"/>
        <v>REJEITADO</v>
      </c>
      <c r="AM19" s="33">
        <f t="shared" si="31"/>
        <v>1.0578682044395555</v>
      </c>
      <c r="AN19" s="33">
        <f t="shared" si="32"/>
        <v>1.1128212272021281</v>
      </c>
      <c r="AO19" s="33">
        <f t="shared" si="33"/>
        <v>1.1677742499647004</v>
      </c>
      <c r="AP19" s="33">
        <f t="shared" si="34"/>
        <v>1.2227272727272729</v>
      </c>
      <c r="AQ19" s="33">
        <f t="shared" si="35"/>
        <v>1.2776802954898454</v>
      </c>
      <c r="AR19" s="33">
        <f t="shared" si="36"/>
        <v>1.3326333182524177</v>
      </c>
      <c r="AS19" s="33">
        <f t="shared" si="37"/>
        <v>1.3875863410149902</v>
      </c>
      <c r="AT19" s="33" t="e">
        <f t="shared" si="38"/>
        <v>#N/A</v>
      </c>
      <c r="AU19" s="33" t="e">
        <f t="shared" si="39"/>
        <v>#N/A</v>
      </c>
      <c r="AV19" s="33" t="e">
        <f t="shared" si="40"/>
        <v>#N/A</v>
      </c>
      <c r="AW19" s="33" t="e">
        <f t="shared" si="41"/>
        <v>#N/A</v>
      </c>
    </row>
    <row r="20" spans="1:49" x14ac:dyDescent="0.3">
      <c r="A20" s="33">
        <v>18</v>
      </c>
      <c r="B20" s="33">
        <f t="shared" si="0"/>
        <v>18</v>
      </c>
      <c r="C20" s="46">
        <f t="shared" si="1"/>
        <v>46052.346678240741</v>
      </c>
      <c r="D20" s="33">
        <f t="shared" si="2"/>
        <v>1</v>
      </c>
      <c r="E20" s="33">
        <f t="shared" si="3"/>
        <v>18</v>
      </c>
      <c r="F20" s="33">
        <f t="shared" si="4"/>
        <v>4.53</v>
      </c>
      <c r="G20" s="33">
        <f t="shared" si="5"/>
        <v>-1.964430963345031</v>
      </c>
      <c r="H20" s="33">
        <f t="shared" si="6"/>
        <v>4.53</v>
      </c>
      <c r="I20" s="33" t="e">
        <f t="shared" si="7"/>
        <v>#N/A</v>
      </c>
      <c r="J20" s="33">
        <f t="shared" si="8"/>
        <v>4.53</v>
      </c>
      <c r="K20" s="33">
        <f t="shared" si="9"/>
        <v>0</v>
      </c>
      <c r="L20" s="33">
        <f t="shared" si="42"/>
        <v>0</v>
      </c>
      <c r="M20" s="33">
        <f t="shared" si="10"/>
        <v>0</v>
      </c>
      <c r="N20" s="33">
        <f t="shared" si="44"/>
        <v>1</v>
      </c>
      <c r="O20" s="33">
        <f t="shared" si="46"/>
        <v>1</v>
      </c>
      <c r="P20" s="33" t="str">
        <f t="shared" si="11"/>
        <v>REJEITADO</v>
      </c>
      <c r="Q20" s="33">
        <f t="shared" si="12"/>
        <v>4.4046797381030931</v>
      </c>
      <c r="R20" s="33">
        <f t="shared" si="13"/>
        <v>4.5256955829778187</v>
      </c>
      <c r="S20" s="33">
        <f t="shared" si="14"/>
        <v>4.6467114278525452</v>
      </c>
      <c r="T20" s="33">
        <f t="shared" si="15"/>
        <v>4.7677272727272717</v>
      </c>
      <c r="U20" s="33">
        <f t="shared" si="16"/>
        <v>4.8887431176019982</v>
      </c>
      <c r="V20" s="33">
        <f t="shared" si="17"/>
        <v>5.0097589624767247</v>
      </c>
      <c r="W20" s="33">
        <f t="shared" si="18"/>
        <v>5.1307748073514503</v>
      </c>
      <c r="X20" s="33" t="e">
        <f t="shared" si="19"/>
        <v>#N/A</v>
      </c>
      <c r="Y20" s="33" t="e">
        <f t="shared" si="20"/>
        <v>#N/A</v>
      </c>
      <c r="Z20" s="33" t="e">
        <f t="shared" si="21"/>
        <v>#N/A</v>
      </c>
      <c r="AA20" s="33" t="e">
        <f t="shared" si="22"/>
        <v>#N/A</v>
      </c>
      <c r="AB20" s="33">
        <f t="shared" si="23"/>
        <v>1.06</v>
      </c>
      <c r="AC20" s="33">
        <f t="shared" si="24"/>
        <v>-2.9612069463466089</v>
      </c>
      <c r="AD20" s="33">
        <f t="shared" si="25"/>
        <v>1.06</v>
      </c>
      <c r="AE20" s="33" t="e">
        <f t="shared" si="26"/>
        <v>#N/A</v>
      </c>
      <c r="AF20" s="33">
        <f t="shared" si="27"/>
        <v>1.06</v>
      </c>
      <c r="AG20" s="33">
        <f t="shared" si="28"/>
        <v>0</v>
      </c>
      <c r="AH20" s="33">
        <f t="shared" si="43"/>
        <v>0</v>
      </c>
      <c r="AI20" s="33">
        <f t="shared" si="29"/>
        <v>0</v>
      </c>
      <c r="AJ20" s="33">
        <f t="shared" si="45"/>
        <v>1</v>
      </c>
      <c r="AK20" s="33">
        <f t="shared" si="47"/>
        <v>1</v>
      </c>
      <c r="AL20" s="33" t="str">
        <f t="shared" si="30"/>
        <v>REJEITADO</v>
      </c>
      <c r="AM20" s="33">
        <f t="shared" si="31"/>
        <v>1.0578682044395555</v>
      </c>
      <c r="AN20" s="33">
        <f t="shared" si="32"/>
        <v>1.1128212272021281</v>
      </c>
      <c r="AO20" s="33">
        <f t="shared" si="33"/>
        <v>1.1677742499647004</v>
      </c>
      <c r="AP20" s="33">
        <f t="shared" si="34"/>
        <v>1.2227272727272729</v>
      </c>
      <c r="AQ20" s="33">
        <f t="shared" si="35"/>
        <v>1.2776802954898454</v>
      </c>
      <c r="AR20" s="33">
        <f t="shared" si="36"/>
        <v>1.3326333182524177</v>
      </c>
      <c r="AS20" s="33">
        <f t="shared" si="37"/>
        <v>1.3875863410149902</v>
      </c>
      <c r="AT20" s="33" t="e">
        <f t="shared" si="38"/>
        <v>#N/A</v>
      </c>
      <c r="AU20" s="33" t="e">
        <f t="shared" si="39"/>
        <v>#N/A</v>
      </c>
      <c r="AV20" s="33" t="e">
        <f t="shared" si="40"/>
        <v>#N/A</v>
      </c>
      <c r="AW20" s="33" t="e">
        <f t="shared" si="41"/>
        <v>#N/A</v>
      </c>
    </row>
    <row r="21" spans="1:49" x14ac:dyDescent="0.3">
      <c r="A21" s="33">
        <v>19</v>
      </c>
      <c r="B21" s="33" t="str">
        <f t="shared" si="0"/>
        <v/>
      </c>
      <c r="C21" s="46" t="str">
        <f t="shared" si="1"/>
        <v/>
      </c>
      <c r="D21" s="33">
        <f t="shared" si="2"/>
        <v>0</v>
      </c>
      <c r="E21" s="33" t="e">
        <f t="shared" si="3"/>
        <v>#N/A</v>
      </c>
      <c r="F21" s="33" t="str">
        <f t="shared" si="4"/>
        <v/>
      </c>
      <c r="G21" s="33" t="str">
        <f t="shared" si="5"/>
        <v/>
      </c>
      <c r="H21" s="33" t="e">
        <f t="shared" si="6"/>
        <v>#N/A</v>
      </c>
      <c r="I21" s="33" t="e">
        <f t="shared" si="7"/>
        <v>#N/A</v>
      </c>
      <c r="J21" s="33" t="e">
        <f t="shared" si="8"/>
        <v>#N/A</v>
      </c>
      <c r="K21" s="33">
        <f t="shared" si="9"/>
        <v>0</v>
      </c>
      <c r="L21" s="33">
        <f t="shared" si="42"/>
        <v>0</v>
      </c>
      <c r="M21" s="33">
        <f t="shared" si="10"/>
        <v>0</v>
      </c>
      <c r="N21" s="33">
        <f t="shared" si="44"/>
        <v>0</v>
      </c>
      <c r="O21" s="33">
        <f t="shared" si="46"/>
        <v>0</v>
      </c>
      <c r="P21" s="33" t="str">
        <f t="shared" si="11"/>
        <v/>
      </c>
      <c r="Q21" s="33" t="e">
        <f t="shared" si="12"/>
        <v>#N/A</v>
      </c>
      <c r="R21" s="33" t="e">
        <f t="shared" si="13"/>
        <v>#N/A</v>
      </c>
      <c r="S21" s="33" t="e">
        <f t="shared" si="14"/>
        <v>#N/A</v>
      </c>
      <c r="T21" s="33" t="e">
        <f t="shared" si="15"/>
        <v>#N/A</v>
      </c>
      <c r="U21" s="33" t="e">
        <f t="shared" si="16"/>
        <v>#N/A</v>
      </c>
      <c r="V21" s="33" t="e">
        <f t="shared" si="17"/>
        <v>#N/A</v>
      </c>
      <c r="W21" s="33" t="e">
        <f t="shared" si="18"/>
        <v>#N/A</v>
      </c>
      <c r="X21" s="33" t="e">
        <f t="shared" si="19"/>
        <v>#N/A</v>
      </c>
      <c r="Y21" s="33" t="e">
        <f t="shared" si="20"/>
        <v>#N/A</v>
      </c>
      <c r="Z21" s="33" t="e">
        <f t="shared" si="21"/>
        <v>#N/A</v>
      </c>
      <c r="AA21" s="33" t="e">
        <f t="shared" si="22"/>
        <v>#N/A</v>
      </c>
      <c r="AB21" s="33" t="str">
        <f t="shared" si="23"/>
        <v/>
      </c>
      <c r="AC21" s="33" t="str">
        <f t="shared" si="24"/>
        <v/>
      </c>
      <c r="AD21" s="33" t="e">
        <f t="shared" si="25"/>
        <v>#N/A</v>
      </c>
      <c r="AE21" s="33" t="e">
        <f t="shared" si="26"/>
        <v>#N/A</v>
      </c>
      <c r="AF21" s="33" t="e">
        <f t="shared" si="27"/>
        <v>#N/A</v>
      </c>
      <c r="AG21" s="33">
        <f t="shared" si="28"/>
        <v>0</v>
      </c>
      <c r="AH21" s="33">
        <f t="shared" si="43"/>
        <v>0</v>
      </c>
      <c r="AI21" s="33">
        <f t="shared" si="29"/>
        <v>0</v>
      </c>
      <c r="AJ21" s="33">
        <f t="shared" si="45"/>
        <v>0</v>
      </c>
      <c r="AK21" s="33">
        <f t="shared" si="47"/>
        <v>0</v>
      </c>
      <c r="AL21" s="33" t="str">
        <f t="shared" si="30"/>
        <v/>
      </c>
      <c r="AM21" s="33" t="e">
        <f t="shared" si="31"/>
        <v>#N/A</v>
      </c>
      <c r="AN21" s="33" t="e">
        <f t="shared" si="32"/>
        <v>#N/A</v>
      </c>
      <c r="AO21" s="33" t="e">
        <f t="shared" si="33"/>
        <v>#N/A</v>
      </c>
      <c r="AP21" s="33" t="e">
        <f t="shared" si="34"/>
        <v>#N/A</v>
      </c>
      <c r="AQ21" s="33" t="e">
        <f t="shared" si="35"/>
        <v>#N/A</v>
      </c>
      <c r="AR21" s="33" t="e">
        <f t="shared" si="36"/>
        <v>#N/A</v>
      </c>
      <c r="AS21" s="33" t="e">
        <f t="shared" si="37"/>
        <v>#N/A</v>
      </c>
      <c r="AT21" s="33" t="e">
        <f t="shared" si="38"/>
        <v>#N/A</v>
      </c>
      <c r="AU21" s="33" t="e">
        <f t="shared" si="39"/>
        <v>#N/A</v>
      </c>
      <c r="AV21" s="33" t="e">
        <f t="shared" si="40"/>
        <v>#N/A</v>
      </c>
      <c r="AW21" s="33" t="e">
        <f t="shared" si="41"/>
        <v>#N/A</v>
      </c>
    </row>
    <row r="22" spans="1:49" x14ac:dyDescent="0.3">
      <c r="A22" s="33">
        <v>20</v>
      </c>
      <c r="B22" s="33" t="str">
        <f t="shared" si="0"/>
        <v/>
      </c>
      <c r="C22" s="46" t="str">
        <f t="shared" si="1"/>
        <v/>
      </c>
      <c r="D22" s="33">
        <f t="shared" si="2"/>
        <v>0</v>
      </c>
      <c r="E22" s="33" t="e">
        <f t="shared" si="3"/>
        <v>#N/A</v>
      </c>
      <c r="F22" s="33" t="str">
        <f t="shared" si="4"/>
        <v/>
      </c>
      <c r="G22" s="33" t="str">
        <f t="shared" si="5"/>
        <v/>
      </c>
      <c r="H22" s="33" t="e">
        <f t="shared" si="6"/>
        <v>#N/A</v>
      </c>
      <c r="I22" s="33" t="e">
        <f t="shared" si="7"/>
        <v>#N/A</v>
      </c>
      <c r="J22" s="33" t="e">
        <f t="shared" si="8"/>
        <v>#N/A</v>
      </c>
      <c r="K22" s="33">
        <f t="shared" si="9"/>
        <v>0</v>
      </c>
      <c r="L22" s="33">
        <f t="shared" si="42"/>
        <v>0</v>
      </c>
      <c r="M22" s="33">
        <f t="shared" si="10"/>
        <v>0</v>
      </c>
      <c r="N22" s="33">
        <f t="shared" si="44"/>
        <v>0</v>
      </c>
      <c r="O22" s="33">
        <f t="shared" si="46"/>
        <v>0</v>
      </c>
      <c r="P22" s="33" t="str">
        <f t="shared" si="11"/>
        <v/>
      </c>
      <c r="Q22" s="33" t="e">
        <f t="shared" si="12"/>
        <v>#N/A</v>
      </c>
      <c r="R22" s="33" t="e">
        <f t="shared" si="13"/>
        <v>#N/A</v>
      </c>
      <c r="S22" s="33" t="e">
        <f t="shared" si="14"/>
        <v>#N/A</v>
      </c>
      <c r="T22" s="33" t="e">
        <f t="shared" si="15"/>
        <v>#N/A</v>
      </c>
      <c r="U22" s="33" t="e">
        <f t="shared" si="16"/>
        <v>#N/A</v>
      </c>
      <c r="V22" s="33" t="e">
        <f t="shared" si="17"/>
        <v>#N/A</v>
      </c>
      <c r="W22" s="33" t="e">
        <f t="shared" si="18"/>
        <v>#N/A</v>
      </c>
      <c r="X22" s="33" t="e">
        <f t="shared" si="19"/>
        <v>#N/A</v>
      </c>
      <c r="Y22" s="33" t="e">
        <f t="shared" si="20"/>
        <v>#N/A</v>
      </c>
      <c r="Z22" s="33" t="e">
        <f t="shared" si="21"/>
        <v>#N/A</v>
      </c>
      <c r="AA22" s="33" t="e">
        <f t="shared" si="22"/>
        <v>#N/A</v>
      </c>
      <c r="AB22" s="33" t="str">
        <f t="shared" si="23"/>
        <v/>
      </c>
      <c r="AC22" s="33" t="str">
        <f t="shared" si="24"/>
        <v/>
      </c>
      <c r="AD22" s="33" t="e">
        <f t="shared" si="25"/>
        <v>#N/A</v>
      </c>
      <c r="AE22" s="33" t="e">
        <f t="shared" si="26"/>
        <v>#N/A</v>
      </c>
      <c r="AF22" s="33" t="e">
        <f t="shared" si="27"/>
        <v>#N/A</v>
      </c>
      <c r="AG22" s="33">
        <f t="shared" si="28"/>
        <v>0</v>
      </c>
      <c r="AH22" s="33">
        <f t="shared" si="43"/>
        <v>0</v>
      </c>
      <c r="AI22" s="33">
        <f t="shared" si="29"/>
        <v>0</v>
      </c>
      <c r="AJ22" s="33">
        <f t="shared" si="45"/>
        <v>0</v>
      </c>
      <c r="AK22" s="33">
        <f t="shared" si="47"/>
        <v>0</v>
      </c>
      <c r="AL22" s="33" t="str">
        <f t="shared" si="30"/>
        <v/>
      </c>
      <c r="AM22" s="33" t="e">
        <f t="shared" si="31"/>
        <v>#N/A</v>
      </c>
      <c r="AN22" s="33" t="e">
        <f t="shared" si="32"/>
        <v>#N/A</v>
      </c>
      <c r="AO22" s="33" t="e">
        <f t="shared" si="33"/>
        <v>#N/A</v>
      </c>
      <c r="AP22" s="33" t="e">
        <f t="shared" si="34"/>
        <v>#N/A</v>
      </c>
      <c r="AQ22" s="33" t="e">
        <f t="shared" si="35"/>
        <v>#N/A</v>
      </c>
      <c r="AR22" s="33" t="e">
        <f t="shared" si="36"/>
        <v>#N/A</v>
      </c>
      <c r="AS22" s="33" t="e">
        <f t="shared" si="37"/>
        <v>#N/A</v>
      </c>
      <c r="AT22" s="33" t="e">
        <f t="shared" si="38"/>
        <v>#N/A</v>
      </c>
      <c r="AU22" s="33" t="e">
        <f t="shared" si="39"/>
        <v>#N/A</v>
      </c>
      <c r="AV22" s="33" t="e">
        <f t="shared" si="40"/>
        <v>#N/A</v>
      </c>
      <c r="AW22" s="33" t="e">
        <f t="shared" si="41"/>
        <v>#N/A</v>
      </c>
    </row>
    <row r="23" spans="1:49" x14ac:dyDescent="0.3">
      <c r="A23" s="33">
        <v>21</v>
      </c>
      <c r="B23" s="33" t="str">
        <f t="shared" si="0"/>
        <v/>
      </c>
      <c r="C23" s="46" t="str">
        <f t="shared" si="1"/>
        <v/>
      </c>
      <c r="D23" s="33">
        <f t="shared" si="2"/>
        <v>0</v>
      </c>
      <c r="E23" s="33" t="e">
        <f t="shared" si="3"/>
        <v>#N/A</v>
      </c>
      <c r="F23" s="33" t="str">
        <f t="shared" si="4"/>
        <v/>
      </c>
      <c r="G23" s="33" t="str">
        <f t="shared" si="5"/>
        <v/>
      </c>
      <c r="H23" s="33" t="e">
        <f t="shared" si="6"/>
        <v>#N/A</v>
      </c>
      <c r="I23" s="33" t="e">
        <f t="shared" si="7"/>
        <v>#N/A</v>
      </c>
      <c r="J23" s="33" t="e">
        <f t="shared" si="8"/>
        <v>#N/A</v>
      </c>
      <c r="K23" s="33">
        <f t="shared" si="9"/>
        <v>0</v>
      </c>
      <c r="L23" s="33">
        <f t="shared" si="42"/>
        <v>0</v>
      </c>
      <c r="M23" s="33">
        <f t="shared" si="10"/>
        <v>0</v>
      </c>
      <c r="N23" s="33">
        <f t="shared" si="44"/>
        <v>0</v>
      </c>
      <c r="O23" s="33">
        <f t="shared" si="46"/>
        <v>0</v>
      </c>
      <c r="P23" s="33" t="str">
        <f t="shared" si="11"/>
        <v/>
      </c>
      <c r="Q23" s="33" t="e">
        <f t="shared" si="12"/>
        <v>#N/A</v>
      </c>
      <c r="R23" s="33" t="e">
        <f t="shared" si="13"/>
        <v>#N/A</v>
      </c>
      <c r="S23" s="33" t="e">
        <f t="shared" si="14"/>
        <v>#N/A</v>
      </c>
      <c r="T23" s="33" t="e">
        <f t="shared" si="15"/>
        <v>#N/A</v>
      </c>
      <c r="U23" s="33" t="e">
        <f t="shared" si="16"/>
        <v>#N/A</v>
      </c>
      <c r="V23" s="33" t="e">
        <f t="shared" si="17"/>
        <v>#N/A</v>
      </c>
      <c r="W23" s="33" t="e">
        <f t="shared" si="18"/>
        <v>#N/A</v>
      </c>
      <c r="X23" s="33" t="e">
        <f t="shared" si="19"/>
        <v>#N/A</v>
      </c>
      <c r="Y23" s="33" t="e">
        <f t="shared" si="20"/>
        <v>#N/A</v>
      </c>
      <c r="Z23" s="33" t="e">
        <f t="shared" si="21"/>
        <v>#N/A</v>
      </c>
      <c r="AA23" s="33" t="e">
        <f t="shared" si="22"/>
        <v>#N/A</v>
      </c>
      <c r="AB23" s="33" t="str">
        <f t="shared" si="23"/>
        <v/>
      </c>
      <c r="AC23" s="33" t="str">
        <f t="shared" si="24"/>
        <v/>
      </c>
      <c r="AD23" s="33" t="e">
        <f t="shared" si="25"/>
        <v>#N/A</v>
      </c>
      <c r="AE23" s="33" t="e">
        <f t="shared" si="26"/>
        <v>#N/A</v>
      </c>
      <c r="AF23" s="33" t="e">
        <f t="shared" si="27"/>
        <v>#N/A</v>
      </c>
      <c r="AG23" s="33">
        <f t="shared" si="28"/>
        <v>0</v>
      </c>
      <c r="AH23" s="33">
        <f t="shared" si="43"/>
        <v>0</v>
      </c>
      <c r="AI23" s="33">
        <f t="shared" si="29"/>
        <v>0</v>
      </c>
      <c r="AJ23" s="33">
        <f t="shared" si="45"/>
        <v>0</v>
      </c>
      <c r="AK23" s="33">
        <f t="shared" si="47"/>
        <v>0</v>
      </c>
      <c r="AL23" s="33" t="str">
        <f t="shared" si="30"/>
        <v/>
      </c>
      <c r="AM23" s="33" t="e">
        <f t="shared" si="31"/>
        <v>#N/A</v>
      </c>
      <c r="AN23" s="33" t="e">
        <f t="shared" si="32"/>
        <v>#N/A</v>
      </c>
      <c r="AO23" s="33" t="e">
        <f t="shared" si="33"/>
        <v>#N/A</v>
      </c>
      <c r="AP23" s="33" t="e">
        <f t="shared" si="34"/>
        <v>#N/A</v>
      </c>
      <c r="AQ23" s="33" t="e">
        <f t="shared" si="35"/>
        <v>#N/A</v>
      </c>
      <c r="AR23" s="33" t="e">
        <f t="shared" si="36"/>
        <v>#N/A</v>
      </c>
      <c r="AS23" s="33" t="e">
        <f t="shared" si="37"/>
        <v>#N/A</v>
      </c>
      <c r="AT23" s="33" t="e">
        <f t="shared" si="38"/>
        <v>#N/A</v>
      </c>
      <c r="AU23" s="33" t="e">
        <f t="shared" si="39"/>
        <v>#N/A</v>
      </c>
      <c r="AV23" s="33" t="e">
        <f t="shared" si="40"/>
        <v>#N/A</v>
      </c>
      <c r="AW23" s="33" t="e">
        <f t="shared" si="41"/>
        <v>#N/A</v>
      </c>
    </row>
    <row r="24" spans="1:49" x14ac:dyDescent="0.3">
      <c r="A24" s="33">
        <v>22</v>
      </c>
      <c r="B24" s="33" t="str">
        <f t="shared" si="0"/>
        <v/>
      </c>
      <c r="C24" s="46" t="str">
        <f t="shared" si="1"/>
        <v/>
      </c>
      <c r="D24" s="33">
        <f t="shared" si="2"/>
        <v>0</v>
      </c>
      <c r="E24" s="33" t="e">
        <f t="shared" si="3"/>
        <v>#N/A</v>
      </c>
      <c r="F24" s="33" t="str">
        <f t="shared" si="4"/>
        <v/>
      </c>
      <c r="G24" s="33" t="str">
        <f t="shared" si="5"/>
        <v/>
      </c>
      <c r="H24" s="33" t="e">
        <f t="shared" si="6"/>
        <v>#N/A</v>
      </c>
      <c r="I24" s="33" t="e">
        <f t="shared" si="7"/>
        <v>#N/A</v>
      </c>
      <c r="J24" s="33" t="e">
        <f t="shared" si="8"/>
        <v>#N/A</v>
      </c>
      <c r="K24" s="33">
        <f t="shared" si="9"/>
        <v>0</v>
      </c>
      <c r="L24" s="33">
        <f t="shared" si="42"/>
        <v>0</v>
      </c>
      <c r="M24" s="33">
        <f t="shared" si="10"/>
        <v>0</v>
      </c>
      <c r="N24" s="33">
        <f t="shared" si="44"/>
        <v>0</v>
      </c>
      <c r="O24" s="33">
        <f t="shared" si="46"/>
        <v>0</v>
      </c>
      <c r="P24" s="33" t="str">
        <f t="shared" si="11"/>
        <v/>
      </c>
      <c r="Q24" s="33" t="e">
        <f t="shared" si="12"/>
        <v>#N/A</v>
      </c>
      <c r="R24" s="33" t="e">
        <f t="shared" si="13"/>
        <v>#N/A</v>
      </c>
      <c r="S24" s="33" t="e">
        <f t="shared" si="14"/>
        <v>#N/A</v>
      </c>
      <c r="T24" s="33" t="e">
        <f t="shared" si="15"/>
        <v>#N/A</v>
      </c>
      <c r="U24" s="33" t="e">
        <f t="shared" si="16"/>
        <v>#N/A</v>
      </c>
      <c r="V24" s="33" t="e">
        <f t="shared" si="17"/>
        <v>#N/A</v>
      </c>
      <c r="W24" s="33" t="e">
        <f t="shared" si="18"/>
        <v>#N/A</v>
      </c>
      <c r="X24" s="33" t="e">
        <f t="shared" si="19"/>
        <v>#N/A</v>
      </c>
      <c r="Y24" s="33" t="e">
        <f t="shared" si="20"/>
        <v>#N/A</v>
      </c>
      <c r="Z24" s="33" t="e">
        <f t="shared" si="21"/>
        <v>#N/A</v>
      </c>
      <c r="AA24" s="33" t="e">
        <f t="shared" si="22"/>
        <v>#N/A</v>
      </c>
      <c r="AB24" s="33" t="str">
        <f t="shared" si="23"/>
        <v/>
      </c>
      <c r="AC24" s="33" t="str">
        <f t="shared" si="24"/>
        <v/>
      </c>
      <c r="AD24" s="33" t="e">
        <f t="shared" si="25"/>
        <v>#N/A</v>
      </c>
      <c r="AE24" s="33" t="e">
        <f t="shared" si="26"/>
        <v>#N/A</v>
      </c>
      <c r="AF24" s="33" t="e">
        <f t="shared" si="27"/>
        <v>#N/A</v>
      </c>
      <c r="AG24" s="33">
        <f t="shared" si="28"/>
        <v>0</v>
      </c>
      <c r="AH24" s="33">
        <f t="shared" si="43"/>
        <v>0</v>
      </c>
      <c r="AI24" s="33">
        <f t="shared" si="29"/>
        <v>0</v>
      </c>
      <c r="AJ24" s="33">
        <f t="shared" si="45"/>
        <v>0</v>
      </c>
      <c r="AK24" s="33">
        <f t="shared" si="47"/>
        <v>0</v>
      </c>
      <c r="AL24" s="33" t="str">
        <f t="shared" si="30"/>
        <v/>
      </c>
      <c r="AM24" s="33" t="e">
        <f t="shared" si="31"/>
        <v>#N/A</v>
      </c>
      <c r="AN24" s="33" t="e">
        <f t="shared" si="32"/>
        <v>#N/A</v>
      </c>
      <c r="AO24" s="33" t="e">
        <f t="shared" si="33"/>
        <v>#N/A</v>
      </c>
      <c r="AP24" s="33" t="e">
        <f t="shared" si="34"/>
        <v>#N/A</v>
      </c>
      <c r="AQ24" s="33" t="e">
        <f t="shared" si="35"/>
        <v>#N/A</v>
      </c>
      <c r="AR24" s="33" t="e">
        <f t="shared" si="36"/>
        <v>#N/A</v>
      </c>
      <c r="AS24" s="33" t="e">
        <f t="shared" si="37"/>
        <v>#N/A</v>
      </c>
      <c r="AT24" s="33" t="e">
        <f t="shared" si="38"/>
        <v>#N/A</v>
      </c>
      <c r="AU24" s="33" t="e">
        <f t="shared" si="39"/>
        <v>#N/A</v>
      </c>
      <c r="AV24" s="33" t="e">
        <f t="shared" si="40"/>
        <v>#N/A</v>
      </c>
      <c r="AW24" s="33" t="e">
        <f t="shared" si="41"/>
        <v>#N/A</v>
      </c>
    </row>
    <row r="25" spans="1:49" x14ac:dyDescent="0.3">
      <c r="A25" s="33">
        <v>23</v>
      </c>
      <c r="B25" s="33" t="str">
        <f t="shared" si="0"/>
        <v/>
      </c>
      <c r="C25" s="46" t="str">
        <f t="shared" si="1"/>
        <v/>
      </c>
      <c r="D25" s="33">
        <f t="shared" si="2"/>
        <v>0</v>
      </c>
      <c r="E25" s="33" t="e">
        <f t="shared" si="3"/>
        <v>#N/A</v>
      </c>
      <c r="F25" s="33" t="str">
        <f t="shared" si="4"/>
        <v/>
      </c>
      <c r="G25" s="33" t="str">
        <f t="shared" si="5"/>
        <v/>
      </c>
      <c r="H25" s="33" t="e">
        <f t="shared" si="6"/>
        <v>#N/A</v>
      </c>
      <c r="I25" s="33" t="e">
        <f t="shared" si="7"/>
        <v>#N/A</v>
      </c>
      <c r="J25" s="33" t="e">
        <f t="shared" si="8"/>
        <v>#N/A</v>
      </c>
      <c r="K25" s="33">
        <f t="shared" si="9"/>
        <v>0</v>
      </c>
      <c r="L25" s="33">
        <f t="shared" si="42"/>
        <v>0</v>
      </c>
      <c r="M25" s="33">
        <f t="shared" si="10"/>
        <v>0</v>
      </c>
      <c r="N25" s="33">
        <f t="shared" si="44"/>
        <v>0</v>
      </c>
      <c r="O25" s="33">
        <f t="shared" si="46"/>
        <v>0</v>
      </c>
      <c r="P25" s="33" t="str">
        <f t="shared" si="11"/>
        <v/>
      </c>
      <c r="Q25" s="33" t="e">
        <f t="shared" si="12"/>
        <v>#N/A</v>
      </c>
      <c r="R25" s="33" t="e">
        <f t="shared" si="13"/>
        <v>#N/A</v>
      </c>
      <c r="S25" s="33" t="e">
        <f t="shared" si="14"/>
        <v>#N/A</v>
      </c>
      <c r="T25" s="33" t="e">
        <f t="shared" si="15"/>
        <v>#N/A</v>
      </c>
      <c r="U25" s="33" t="e">
        <f t="shared" si="16"/>
        <v>#N/A</v>
      </c>
      <c r="V25" s="33" t="e">
        <f t="shared" si="17"/>
        <v>#N/A</v>
      </c>
      <c r="W25" s="33" t="e">
        <f t="shared" si="18"/>
        <v>#N/A</v>
      </c>
      <c r="X25" s="33" t="e">
        <f t="shared" si="19"/>
        <v>#N/A</v>
      </c>
      <c r="Y25" s="33" t="e">
        <f t="shared" si="20"/>
        <v>#N/A</v>
      </c>
      <c r="Z25" s="33" t="e">
        <f t="shared" si="21"/>
        <v>#N/A</v>
      </c>
      <c r="AA25" s="33" t="e">
        <f t="shared" si="22"/>
        <v>#N/A</v>
      </c>
      <c r="AB25" s="33" t="str">
        <f t="shared" si="23"/>
        <v/>
      </c>
      <c r="AC25" s="33" t="str">
        <f t="shared" si="24"/>
        <v/>
      </c>
      <c r="AD25" s="33" t="e">
        <f t="shared" si="25"/>
        <v>#N/A</v>
      </c>
      <c r="AE25" s="33" t="e">
        <f t="shared" si="26"/>
        <v>#N/A</v>
      </c>
      <c r="AF25" s="33" t="e">
        <f t="shared" si="27"/>
        <v>#N/A</v>
      </c>
      <c r="AG25" s="33">
        <f t="shared" si="28"/>
        <v>0</v>
      </c>
      <c r="AH25" s="33">
        <f t="shared" si="43"/>
        <v>0</v>
      </c>
      <c r="AI25" s="33">
        <f t="shared" si="29"/>
        <v>0</v>
      </c>
      <c r="AJ25" s="33">
        <f t="shared" si="45"/>
        <v>0</v>
      </c>
      <c r="AK25" s="33">
        <f t="shared" si="47"/>
        <v>0</v>
      </c>
      <c r="AL25" s="33" t="str">
        <f t="shared" si="30"/>
        <v/>
      </c>
      <c r="AM25" s="33" t="e">
        <f t="shared" si="31"/>
        <v>#N/A</v>
      </c>
      <c r="AN25" s="33" t="e">
        <f t="shared" si="32"/>
        <v>#N/A</v>
      </c>
      <c r="AO25" s="33" t="e">
        <f t="shared" si="33"/>
        <v>#N/A</v>
      </c>
      <c r="AP25" s="33" t="e">
        <f t="shared" si="34"/>
        <v>#N/A</v>
      </c>
      <c r="AQ25" s="33" t="e">
        <f t="shared" si="35"/>
        <v>#N/A</v>
      </c>
      <c r="AR25" s="33" t="e">
        <f t="shared" si="36"/>
        <v>#N/A</v>
      </c>
      <c r="AS25" s="33" t="e">
        <f t="shared" si="37"/>
        <v>#N/A</v>
      </c>
      <c r="AT25" s="33" t="e">
        <f t="shared" si="38"/>
        <v>#N/A</v>
      </c>
      <c r="AU25" s="33" t="e">
        <f t="shared" si="39"/>
        <v>#N/A</v>
      </c>
      <c r="AV25" s="33" t="e">
        <f t="shared" si="40"/>
        <v>#N/A</v>
      </c>
      <c r="AW25" s="33" t="e">
        <f t="shared" si="41"/>
        <v>#N/A</v>
      </c>
    </row>
    <row r="26" spans="1:49" x14ac:dyDescent="0.3">
      <c r="A26" s="33">
        <v>24</v>
      </c>
      <c r="B26" s="33" t="str">
        <f t="shared" si="0"/>
        <v/>
      </c>
      <c r="C26" s="46" t="str">
        <f t="shared" si="1"/>
        <v/>
      </c>
      <c r="D26" s="33">
        <f t="shared" si="2"/>
        <v>0</v>
      </c>
      <c r="E26" s="33" t="e">
        <f t="shared" si="3"/>
        <v>#N/A</v>
      </c>
      <c r="F26" s="33" t="str">
        <f t="shared" si="4"/>
        <v/>
      </c>
      <c r="G26" s="33" t="str">
        <f t="shared" si="5"/>
        <v/>
      </c>
      <c r="H26" s="33" t="e">
        <f t="shared" si="6"/>
        <v>#N/A</v>
      </c>
      <c r="I26" s="33" t="e">
        <f t="shared" si="7"/>
        <v>#N/A</v>
      </c>
      <c r="J26" s="33" t="e">
        <f t="shared" si="8"/>
        <v>#N/A</v>
      </c>
      <c r="K26" s="33">
        <f t="shared" si="9"/>
        <v>0</v>
      </c>
      <c r="L26" s="33">
        <f t="shared" si="42"/>
        <v>0</v>
      </c>
      <c r="M26" s="33">
        <f t="shared" si="10"/>
        <v>0</v>
      </c>
      <c r="N26" s="33">
        <f t="shared" si="44"/>
        <v>0</v>
      </c>
      <c r="O26" s="33">
        <f t="shared" si="46"/>
        <v>0</v>
      </c>
      <c r="P26" s="33" t="str">
        <f t="shared" si="11"/>
        <v/>
      </c>
      <c r="Q26" s="33" t="e">
        <f t="shared" si="12"/>
        <v>#N/A</v>
      </c>
      <c r="R26" s="33" t="e">
        <f t="shared" si="13"/>
        <v>#N/A</v>
      </c>
      <c r="S26" s="33" t="e">
        <f t="shared" si="14"/>
        <v>#N/A</v>
      </c>
      <c r="T26" s="33" t="e">
        <f t="shared" si="15"/>
        <v>#N/A</v>
      </c>
      <c r="U26" s="33" t="e">
        <f t="shared" si="16"/>
        <v>#N/A</v>
      </c>
      <c r="V26" s="33" t="e">
        <f t="shared" si="17"/>
        <v>#N/A</v>
      </c>
      <c r="W26" s="33" t="e">
        <f t="shared" si="18"/>
        <v>#N/A</v>
      </c>
      <c r="X26" s="33" t="e">
        <f t="shared" si="19"/>
        <v>#N/A</v>
      </c>
      <c r="Y26" s="33" t="e">
        <f t="shared" si="20"/>
        <v>#N/A</v>
      </c>
      <c r="Z26" s="33" t="e">
        <f t="shared" si="21"/>
        <v>#N/A</v>
      </c>
      <c r="AA26" s="33" t="e">
        <f t="shared" si="22"/>
        <v>#N/A</v>
      </c>
      <c r="AB26" s="33" t="str">
        <f t="shared" si="23"/>
        <v/>
      </c>
      <c r="AC26" s="33" t="str">
        <f t="shared" si="24"/>
        <v/>
      </c>
      <c r="AD26" s="33" t="e">
        <f t="shared" si="25"/>
        <v>#N/A</v>
      </c>
      <c r="AE26" s="33" t="e">
        <f t="shared" si="26"/>
        <v>#N/A</v>
      </c>
      <c r="AF26" s="33" t="e">
        <f t="shared" si="27"/>
        <v>#N/A</v>
      </c>
      <c r="AG26" s="33">
        <f t="shared" si="28"/>
        <v>0</v>
      </c>
      <c r="AH26" s="33">
        <f t="shared" si="43"/>
        <v>0</v>
      </c>
      <c r="AI26" s="33">
        <f t="shared" si="29"/>
        <v>0</v>
      </c>
      <c r="AJ26" s="33">
        <f t="shared" si="45"/>
        <v>0</v>
      </c>
      <c r="AK26" s="33">
        <f t="shared" si="47"/>
        <v>0</v>
      </c>
      <c r="AL26" s="33" t="str">
        <f t="shared" si="30"/>
        <v/>
      </c>
      <c r="AM26" s="33" t="e">
        <f t="shared" si="31"/>
        <v>#N/A</v>
      </c>
      <c r="AN26" s="33" t="e">
        <f t="shared" si="32"/>
        <v>#N/A</v>
      </c>
      <c r="AO26" s="33" t="e">
        <f t="shared" si="33"/>
        <v>#N/A</v>
      </c>
      <c r="AP26" s="33" t="e">
        <f t="shared" si="34"/>
        <v>#N/A</v>
      </c>
      <c r="AQ26" s="33" t="e">
        <f t="shared" si="35"/>
        <v>#N/A</v>
      </c>
      <c r="AR26" s="33" t="e">
        <f t="shared" si="36"/>
        <v>#N/A</v>
      </c>
      <c r="AS26" s="33" t="e">
        <f t="shared" si="37"/>
        <v>#N/A</v>
      </c>
      <c r="AT26" s="33" t="e">
        <f t="shared" si="38"/>
        <v>#N/A</v>
      </c>
      <c r="AU26" s="33" t="e">
        <f t="shared" si="39"/>
        <v>#N/A</v>
      </c>
      <c r="AV26" s="33" t="e">
        <f t="shared" si="40"/>
        <v>#N/A</v>
      </c>
      <c r="AW26" s="33" t="e">
        <f t="shared" si="41"/>
        <v>#N/A</v>
      </c>
    </row>
    <row r="27" spans="1:49" x14ac:dyDescent="0.3">
      <c r="A27" s="33">
        <v>25</v>
      </c>
      <c r="B27" s="33" t="str">
        <f t="shared" si="0"/>
        <v/>
      </c>
      <c r="C27" s="46" t="str">
        <f t="shared" si="1"/>
        <v/>
      </c>
      <c r="D27" s="33">
        <f t="shared" si="2"/>
        <v>0</v>
      </c>
      <c r="E27" s="33" t="e">
        <f t="shared" si="3"/>
        <v>#N/A</v>
      </c>
      <c r="F27" s="33" t="str">
        <f t="shared" si="4"/>
        <v/>
      </c>
      <c r="G27" s="33" t="str">
        <f t="shared" si="5"/>
        <v/>
      </c>
      <c r="H27" s="33" t="e">
        <f t="shared" si="6"/>
        <v>#N/A</v>
      </c>
      <c r="I27" s="33" t="e">
        <f t="shared" si="7"/>
        <v>#N/A</v>
      </c>
      <c r="J27" s="33" t="e">
        <f t="shared" si="8"/>
        <v>#N/A</v>
      </c>
      <c r="K27" s="33">
        <f t="shared" si="9"/>
        <v>0</v>
      </c>
      <c r="L27" s="33">
        <f t="shared" si="42"/>
        <v>0</v>
      </c>
      <c r="M27" s="33">
        <f t="shared" si="10"/>
        <v>0</v>
      </c>
      <c r="N27" s="33">
        <f t="shared" si="44"/>
        <v>0</v>
      </c>
      <c r="O27" s="33">
        <f t="shared" si="46"/>
        <v>0</v>
      </c>
      <c r="P27" s="33" t="str">
        <f t="shared" si="11"/>
        <v/>
      </c>
      <c r="Q27" s="33" t="e">
        <f t="shared" si="12"/>
        <v>#N/A</v>
      </c>
      <c r="R27" s="33" t="e">
        <f t="shared" si="13"/>
        <v>#N/A</v>
      </c>
      <c r="S27" s="33" t="e">
        <f t="shared" si="14"/>
        <v>#N/A</v>
      </c>
      <c r="T27" s="33" t="e">
        <f t="shared" si="15"/>
        <v>#N/A</v>
      </c>
      <c r="U27" s="33" t="e">
        <f t="shared" si="16"/>
        <v>#N/A</v>
      </c>
      <c r="V27" s="33" t="e">
        <f t="shared" si="17"/>
        <v>#N/A</v>
      </c>
      <c r="W27" s="33" t="e">
        <f t="shared" si="18"/>
        <v>#N/A</v>
      </c>
      <c r="X27" s="33" t="e">
        <f t="shared" si="19"/>
        <v>#N/A</v>
      </c>
      <c r="Y27" s="33" t="e">
        <f t="shared" si="20"/>
        <v>#N/A</v>
      </c>
      <c r="Z27" s="33" t="e">
        <f t="shared" si="21"/>
        <v>#N/A</v>
      </c>
      <c r="AA27" s="33" t="e">
        <f t="shared" si="22"/>
        <v>#N/A</v>
      </c>
      <c r="AB27" s="33" t="str">
        <f t="shared" si="23"/>
        <v/>
      </c>
      <c r="AC27" s="33" t="str">
        <f t="shared" si="24"/>
        <v/>
      </c>
      <c r="AD27" s="33" t="e">
        <f t="shared" si="25"/>
        <v>#N/A</v>
      </c>
      <c r="AE27" s="33" t="e">
        <f t="shared" si="26"/>
        <v>#N/A</v>
      </c>
      <c r="AF27" s="33" t="e">
        <f t="shared" si="27"/>
        <v>#N/A</v>
      </c>
      <c r="AG27" s="33">
        <f t="shared" si="28"/>
        <v>0</v>
      </c>
      <c r="AH27" s="33">
        <f t="shared" si="43"/>
        <v>0</v>
      </c>
      <c r="AI27" s="33">
        <f t="shared" si="29"/>
        <v>0</v>
      </c>
      <c r="AJ27" s="33">
        <f t="shared" si="45"/>
        <v>0</v>
      </c>
      <c r="AK27" s="33">
        <f t="shared" si="47"/>
        <v>0</v>
      </c>
      <c r="AL27" s="33" t="str">
        <f t="shared" si="30"/>
        <v/>
      </c>
      <c r="AM27" s="33" t="e">
        <f t="shared" si="31"/>
        <v>#N/A</v>
      </c>
      <c r="AN27" s="33" t="e">
        <f t="shared" si="32"/>
        <v>#N/A</v>
      </c>
      <c r="AO27" s="33" t="e">
        <f t="shared" si="33"/>
        <v>#N/A</v>
      </c>
      <c r="AP27" s="33" t="e">
        <f t="shared" si="34"/>
        <v>#N/A</v>
      </c>
      <c r="AQ27" s="33" t="e">
        <f t="shared" si="35"/>
        <v>#N/A</v>
      </c>
      <c r="AR27" s="33" t="e">
        <f t="shared" si="36"/>
        <v>#N/A</v>
      </c>
      <c r="AS27" s="33" t="e">
        <f t="shared" si="37"/>
        <v>#N/A</v>
      </c>
      <c r="AT27" s="33" t="e">
        <f t="shared" si="38"/>
        <v>#N/A</v>
      </c>
      <c r="AU27" s="33" t="e">
        <f t="shared" si="39"/>
        <v>#N/A</v>
      </c>
      <c r="AV27" s="33" t="e">
        <f t="shared" si="40"/>
        <v>#N/A</v>
      </c>
      <c r="AW27" s="33" t="e">
        <f t="shared" si="41"/>
        <v>#N/A</v>
      </c>
    </row>
    <row r="28" spans="1:49" x14ac:dyDescent="0.3">
      <c r="A28" s="33">
        <v>26</v>
      </c>
      <c r="B28" s="33" t="str">
        <f t="shared" si="0"/>
        <v/>
      </c>
      <c r="C28" s="46" t="str">
        <f t="shared" si="1"/>
        <v/>
      </c>
      <c r="D28" s="33">
        <f t="shared" si="2"/>
        <v>0</v>
      </c>
      <c r="E28" s="33" t="e">
        <f t="shared" si="3"/>
        <v>#N/A</v>
      </c>
      <c r="F28" s="33" t="str">
        <f t="shared" si="4"/>
        <v/>
      </c>
      <c r="G28" s="33" t="str">
        <f t="shared" si="5"/>
        <v/>
      </c>
      <c r="H28" s="33" t="e">
        <f t="shared" si="6"/>
        <v>#N/A</v>
      </c>
      <c r="I28" s="33" t="e">
        <f t="shared" si="7"/>
        <v>#N/A</v>
      </c>
      <c r="J28" s="33" t="e">
        <f t="shared" si="8"/>
        <v>#N/A</v>
      </c>
      <c r="K28" s="33">
        <f t="shared" si="9"/>
        <v>0</v>
      </c>
      <c r="L28" s="33">
        <f t="shared" si="42"/>
        <v>0</v>
      </c>
      <c r="M28" s="33">
        <f t="shared" si="10"/>
        <v>0</v>
      </c>
      <c r="N28" s="33">
        <f t="shared" si="44"/>
        <v>0</v>
      </c>
      <c r="O28" s="33">
        <f t="shared" si="46"/>
        <v>0</v>
      </c>
      <c r="P28" s="33" t="str">
        <f t="shared" si="11"/>
        <v/>
      </c>
      <c r="Q28" s="33" t="e">
        <f t="shared" si="12"/>
        <v>#N/A</v>
      </c>
      <c r="R28" s="33" t="e">
        <f t="shared" si="13"/>
        <v>#N/A</v>
      </c>
      <c r="S28" s="33" t="e">
        <f t="shared" si="14"/>
        <v>#N/A</v>
      </c>
      <c r="T28" s="33" t="e">
        <f t="shared" si="15"/>
        <v>#N/A</v>
      </c>
      <c r="U28" s="33" t="e">
        <f t="shared" si="16"/>
        <v>#N/A</v>
      </c>
      <c r="V28" s="33" t="e">
        <f t="shared" si="17"/>
        <v>#N/A</v>
      </c>
      <c r="W28" s="33" t="e">
        <f t="shared" si="18"/>
        <v>#N/A</v>
      </c>
      <c r="X28" s="33" t="e">
        <f t="shared" si="19"/>
        <v>#N/A</v>
      </c>
      <c r="Y28" s="33" t="e">
        <f t="shared" si="20"/>
        <v>#N/A</v>
      </c>
      <c r="Z28" s="33" t="e">
        <f t="shared" si="21"/>
        <v>#N/A</v>
      </c>
      <c r="AA28" s="33" t="e">
        <f t="shared" si="22"/>
        <v>#N/A</v>
      </c>
      <c r="AB28" s="33" t="str">
        <f t="shared" si="23"/>
        <v/>
      </c>
      <c r="AC28" s="33" t="str">
        <f t="shared" si="24"/>
        <v/>
      </c>
      <c r="AD28" s="33" t="e">
        <f t="shared" si="25"/>
        <v>#N/A</v>
      </c>
      <c r="AE28" s="33" t="e">
        <f t="shared" si="26"/>
        <v>#N/A</v>
      </c>
      <c r="AF28" s="33" t="e">
        <f t="shared" si="27"/>
        <v>#N/A</v>
      </c>
      <c r="AG28" s="33">
        <f t="shared" si="28"/>
        <v>0</v>
      </c>
      <c r="AH28" s="33">
        <f t="shared" si="43"/>
        <v>0</v>
      </c>
      <c r="AI28" s="33">
        <f t="shared" si="29"/>
        <v>0</v>
      </c>
      <c r="AJ28" s="33">
        <f t="shared" si="45"/>
        <v>0</v>
      </c>
      <c r="AK28" s="33">
        <f t="shared" si="47"/>
        <v>0</v>
      </c>
      <c r="AL28" s="33" t="str">
        <f t="shared" si="30"/>
        <v/>
      </c>
      <c r="AM28" s="33" t="e">
        <f t="shared" si="31"/>
        <v>#N/A</v>
      </c>
      <c r="AN28" s="33" t="e">
        <f t="shared" si="32"/>
        <v>#N/A</v>
      </c>
      <c r="AO28" s="33" t="e">
        <f t="shared" si="33"/>
        <v>#N/A</v>
      </c>
      <c r="AP28" s="33" t="e">
        <f t="shared" si="34"/>
        <v>#N/A</v>
      </c>
      <c r="AQ28" s="33" t="e">
        <f t="shared" si="35"/>
        <v>#N/A</v>
      </c>
      <c r="AR28" s="33" t="e">
        <f t="shared" si="36"/>
        <v>#N/A</v>
      </c>
      <c r="AS28" s="33" t="e">
        <f t="shared" si="37"/>
        <v>#N/A</v>
      </c>
      <c r="AT28" s="33" t="e">
        <f t="shared" si="38"/>
        <v>#N/A</v>
      </c>
      <c r="AU28" s="33" t="e">
        <f t="shared" si="39"/>
        <v>#N/A</v>
      </c>
      <c r="AV28" s="33" t="e">
        <f t="shared" si="40"/>
        <v>#N/A</v>
      </c>
      <c r="AW28" s="33" t="e">
        <f t="shared" si="41"/>
        <v>#N/A</v>
      </c>
    </row>
    <row r="29" spans="1:49" x14ac:dyDescent="0.3">
      <c r="A29" s="33">
        <v>27</v>
      </c>
      <c r="B29" s="33" t="str">
        <f t="shared" si="0"/>
        <v/>
      </c>
      <c r="C29" s="46" t="str">
        <f t="shared" si="1"/>
        <v/>
      </c>
      <c r="D29" s="33">
        <f t="shared" si="2"/>
        <v>0</v>
      </c>
      <c r="E29" s="33" t="e">
        <f t="shared" si="3"/>
        <v>#N/A</v>
      </c>
      <c r="F29" s="33" t="str">
        <f t="shared" si="4"/>
        <v/>
      </c>
      <c r="G29" s="33" t="str">
        <f t="shared" si="5"/>
        <v/>
      </c>
      <c r="H29" s="33" t="e">
        <f t="shared" si="6"/>
        <v>#N/A</v>
      </c>
      <c r="I29" s="33" t="e">
        <f t="shared" si="7"/>
        <v>#N/A</v>
      </c>
      <c r="J29" s="33" t="e">
        <f t="shared" si="8"/>
        <v>#N/A</v>
      </c>
      <c r="K29" s="33">
        <f t="shared" si="9"/>
        <v>0</v>
      </c>
      <c r="L29" s="33">
        <f t="shared" si="42"/>
        <v>0</v>
      </c>
      <c r="M29" s="33">
        <f t="shared" si="10"/>
        <v>0</v>
      </c>
      <c r="N29" s="33">
        <f t="shared" si="44"/>
        <v>0</v>
      </c>
      <c r="O29" s="33">
        <f t="shared" si="46"/>
        <v>0</v>
      </c>
      <c r="P29" s="33" t="str">
        <f t="shared" si="11"/>
        <v/>
      </c>
      <c r="Q29" s="33" t="e">
        <f t="shared" si="12"/>
        <v>#N/A</v>
      </c>
      <c r="R29" s="33" t="e">
        <f t="shared" si="13"/>
        <v>#N/A</v>
      </c>
      <c r="S29" s="33" t="e">
        <f t="shared" si="14"/>
        <v>#N/A</v>
      </c>
      <c r="T29" s="33" t="e">
        <f t="shared" si="15"/>
        <v>#N/A</v>
      </c>
      <c r="U29" s="33" t="e">
        <f t="shared" si="16"/>
        <v>#N/A</v>
      </c>
      <c r="V29" s="33" t="e">
        <f t="shared" si="17"/>
        <v>#N/A</v>
      </c>
      <c r="W29" s="33" t="e">
        <f t="shared" si="18"/>
        <v>#N/A</v>
      </c>
      <c r="X29" s="33" t="e">
        <f t="shared" si="19"/>
        <v>#N/A</v>
      </c>
      <c r="Y29" s="33" t="e">
        <f t="shared" si="20"/>
        <v>#N/A</v>
      </c>
      <c r="Z29" s="33" t="e">
        <f t="shared" si="21"/>
        <v>#N/A</v>
      </c>
      <c r="AA29" s="33" t="e">
        <f t="shared" si="22"/>
        <v>#N/A</v>
      </c>
      <c r="AB29" s="33" t="str">
        <f t="shared" si="23"/>
        <v/>
      </c>
      <c r="AC29" s="33" t="str">
        <f t="shared" si="24"/>
        <v/>
      </c>
      <c r="AD29" s="33" t="e">
        <f t="shared" si="25"/>
        <v>#N/A</v>
      </c>
      <c r="AE29" s="33" t="e">
        <f t="shared" si="26"/>
        <v>#N/A</v>
      </c>
      <c r="AF29" s="33" t="e">
        <f t="shared" si="27"/>
        <v>#N/A</v>
      </c>
      <c r="AG29" s="33">
        <f t="shared" si="28"/>
        <v>0</v>
      </c>
      <c r="AH29" s="33">
        <f t="shared" si="43"/>
        <v>0</v>
      </c>
      <c r="AI29" s="33">
        <f t="shared" si="29"/>
        <v>0</v>
      </c>
      <c r="AJ29" s="33">
        <f t="shared" si="45"/>
        <v>0</v>
      </c>
      <c r="AK29" s="33">
        <f t="shared" si="47"/>
        <v>0</v>
      </c>
      <c r="AL29" s="33" t="str">
        <f t="shared" si="30"/>
        <v/>
      </c>
      <c r="AM29" s="33" t="e">
        <f t="shared" si="31"/>
        <v>#N/A</v>
      </c>
      <c r="AN29" s="33" t="e">
        <f t="shared" si="32"/>
        <v>#N/A</v>
      </c>
      <c r="AO29" s="33" t="e">
        <f t="shared" si="33"/>
        <v>#N/A</v>
      </c>
      <c r="AP29" s="33" t="e">
        <f t="shared" si="34"/>
        <v>#N/A</v>
      </c>
      <c r="AQ29" s="33" t="e">
        <f t="shared" si="35"/>
        <v>#N/A</v>
      </c>
      <c r="AR29" s="33" t="e">
        <f t="shared" si="36"/>
        <v>#N/A</v>
      </c>
      <c r="AS29" s="33" t="e">
        <f t="shared" si="37"/>
        <v>#N/A</v>
      </c>
      <c r="AT29" s="33" t="e">
        <f t="shared" si="38"/>
        <v>#N/A</v>
      </c>
      <c r="AU29" s="33" t="e">
        <f t="shared" si="39"/>
        <v>#N/A</v>
      </c>
      <c r="AV29" s="33" t="e">
        <f t="shared" si="40"/>
        <v>#N/A</v>
      </c>
      <c r="AW29" s="33" t="e">
        <f t="shared" si="41"/>
        <v>#N/A</v>
      </c>
    </row>
    <row r="30" spans="1:49" x14ac:dyDescent="0.3">
      <c r="A30" s="33">
        <v>28</v>
      </c>
      <c r="B30" s="33" t="str">
        <f t="shared" si="0"/>
        <v/>
      </c>
      <c r="C30" s="46" t="str">
        <f t="shared" si="1"/>
        <v/>
      </c>
      <c r="D30" s="33">
        <f t="shared" si="2"/>
        <v>0</v>
      </c>
      <c r="E30" s="33" t="e">
        <f t="shared" si="3"/>
        <v>#N/A</v>
      </c>
      <c r="F30" s="33" t="str">
        <f t="shared" si="4"/>
        <v/>
      </c>
      <c r="G30" s="33" t="str">
        <f t="shared" si="5"/>
        <v/>
      </c>
      <c r="H30" s="33" t="e">
        <f t="shared" si="6"/>
        <v>#N/A</v>
      </c>
      <c r="I30" s="33" t="e">
        <f t="shared" si="7"/>
        <v>#N/A</v>
      </c>
      <c r="J30" s="33" t="e">
        <f t="shared" si="8"/>
        <v>#N/A</v>
      </c>
      <c r="K30" s="33">
        <f t="shared" si="9"/>
        <v>0</v>
      </c>
      <c r="L30" s="33">
        <f t="shared" si="42"/>
        <v>0</v>
      </c>
      <c r="M30" s="33">
        <f t="shared" si="10"/>
        <v>0</v>
      </c>
      <c r="N30" s="33">
        <f t="shared" si="44"/>
        <v>0</v>
      </c>
      <c r="O30" s="33">
        <f t="shared" si="46"/>
        <v>0</v>
      </c>
      <c r="P30" s="33" t="str">
        <f t="shared" si="11"/>
        <v/>
      </c>
      <c r="Q30" s="33" t="e">
        <f t="shared" si="12"/>
        <v>#N/A</v>
      </c>
      <c r="R30" s="33" t="e">
        <f t="shared" si="13"/>
        <v>#N/A</v>
      </c>
      <c r="S30" s="33" t="e">
        <f t="shared" si="14"/>
        <v>#N/A</v>
      </c>
      <c r="T30" s="33" t="e">
        <f t="shared" si="15"/>
        <v>#N/A</v>
      </c>
      <c r="U30" s="33" t="e">
        <f t="shared" si="16"/>
        <v>#N/A</v>
      </c>
      <c r="V30" s="33" t="e">
        <f t="shared" si="17"/>
        <v>#N/A</v>
      </c>
      <c r="W30" s="33" t="e">
        <f t="shared" si="18"/>
        <v>#N/A</v>
      </c>
      <c r="X30" s="33" t="e">
        <f t="shared" si="19"/>
        <v>#N/A</v>
      </c>
      <c r="Y30" s="33" t="e">
        <f t="shared" si="20"/>
        <v>#N/A</v>
      </c>
      <c r="Z30" s="33" t="e">
        <f t="shared" si="21"/>
        <v>#N/A</v>
      </c>
      <c r="AA30" s="33" t="e">
        <f t="shared" si="22"/>
        <v>#N/A</v>
      </c>
      <c r="AB30" s="33" t="str">
        <f t="shared" si="23"/>
        <v/>
      </c>
      <c r="AC30" s="33" t="str">
        <f t="shared" si="24"/>
        <v/>
      </c>
      <c r="AD30" s="33" t="e">
        <f t="shared" si="25"/>
        <v>#N/A</v>
      </c>
      <c r="AE30" s="33" t="e">
        <f t="shared" si="26"/>
        <v>#N/A</v>
      </c>
      <c r="AF30" s="33" t="e">
        <f t="shared" si="27"/>
        <v>#N/A</v>
      </c>
      <c r="AG30" s="33">
        <f t="shared" si="28"/>
        <v>0</v>
      </c>
      <c r="AH30" s="33">
        <f t="shared" si="43"/>
        <v>0</v>
      </c>
      <c r="AI30" s="33">
        <f t="shared" si="29"/>
        <v>0</v>
      </c>
      <c r="AJ30" s="33">
        <f t="shared" si="45"/>
        <v>0</v>
      </c>
      <c r="AK30" s="33">
        <f t="shared" si="47"/>
        <v>0</v>
      </c>
      <c r="AL30" s="33" t="str">
        <f t="shared" si="30"/>
        <v/>
      </c>
      <c r="AM30" s="33" t="e">
        <f t="shared" si="31"/>
        <v>#N/A</v>
      </c>
      <c r="AN30" s="33" t="e">
        <f t="shared" si="32"/>
        <v>#N/A</v>
      </c>
      <c r="AO30" s="33" t="e">
        <f t="shared" si="33"/>
        <v>#N/A</v>
      </c>
      <c r="AP30" s="33" t="e">
        <f t="shared" si="34"/>
        <v>#N/A</v>
      </c>
      <c r="AQ30" s="33" t="e">
        <f t="shared" si="35"/>
        <v>#N/A</v>
      </c>
      <c r="AR30" s="33" t="e">
        <f t="shared" si="36"/>
        <v>#N/A</v>
      </c>
      <c r="AS30" s="33" t="e">
        <f t="shared" si="37"/>
        <v>#N/A</v>
      </c>
      <c r="AT30" s="33" t="e">
        <f t="shared" si="38"/>
        <v>#N/A</v>
      </c>
      <c r="AU30" s="33" t="e">
        <f t="shared" si="39"/>
        <v>#N/A</v>
      </c>
      <c r="AV30" s="33" t="e">
        <f t="shared" si="40"/>
        <v>#N/A</v>
      </c>
      <c r="AW30" s="33" t="e">
        <f t="shared" si="41"/>
        <v>#N/A</v>
      </c>
    </row>
    <row r="31" spans="1:49" x14ac:dyDescent="0.3">
      <c r="A31" s="33">
        <v>29</v>
      </c>
      <c r="B31" s="33" t="str">
        <f t="shared" si="0"/>
        <v/>
      </c>
      <c r="C31" s="46" t="str">
        <f t="shared" si="1"/>
        <v/>
      </c>
      <c r="D31" s="33">
        <f t="shared" si="2"/>
        <v>0</v>
      </c>
      <c r="E31" s="33" t="e">
        <f t="shared" si="3"/>
        <v>#N/A</v>
      </c>
      <c r="F31" s="33" t="str">
        <f t="shared" si="4"/>
        <v/>
      </c>
      <c r="G31" s="33" t="str">
        <f t="shared" si="5"/>
        <v/>
      </c>
      <c r="H31" s="33" t="e">
        <f t="shared" si="6"/>
        <v>#N/A</v>
      </c>
      <c r="I31" s="33" t="e">
        <f t="shared" si="7"/>
        <v>#N/A</v>
      </c>
      <c r="J31" s="33" t="e">
        <f t="shared" si="8"/>
        <v>#N/A</v>
      </c>
      <c r="K31" s="33">
        <f t="shared" si="9"/>
        <v>0</v>
      </c>
      <c r="L31" s="33">
        <f t="shared" si="42"/>
        <v>0</v>
      </c>
      <c r="M31" s="33">
        <f t="shared" si="10"/>
        <v>0</v>
      </c>
      <c r="N31" s="33">
        <f t="shared" si="44"/>
        <v>0</v>
      </c>
      <c r="O31" s="33">
        <f t="shared" si="46"/>
        <v>0</v>
      </c>
      <c r="P31" s="33" t="str">
        <f t="shared" si="11"/>
        <v/>
      </c>
      <c r="Q31" s="33" t="e">
        <f t="shared" si="12"/>
        <v>#N/A</v>
      </c>
      <c r="R31" s="33" t="e">
        <f t="shared" si="13"/>
        <v>#N/A</v>
      </c>
      <c r="S31" s="33" t="e">
        <f t="shared" si="14"/>
        <v>#N/A</v>
      </c>
      <c r="T31" s="33" t="e">
        <f t="shared" si="15"/>
        <v>#N/A</v>
      </c>
      <c r="U31" s="33" t="e">
        <f t="shared" si="16"/>
        <v>#N/A</v>
      </c>
      <c r="V31" s="33" t="e">
        <f t="shared" si="17"/>
        <v>#N/A</v>
      </c>
      <c r="W31" s="33" t="e">
        <f t="shared" si="18"/>
        <v>#N/A</v>
      </c>
      <c r="X31" s="33" t="e">
        <f t="shared" si="19"/>
        <v>#N/A</v>
      </c>
      <c r="Y31" s="33" t="e">
        <f t="shared" si="20"/>
        <v>#N/A</v>
      </c>
      <c r="Z31" s="33" t="e">
        <f t="shared" si="21"/>
        <v>#N/A</v>
      </c>
      <c r="AA31" s="33" t="e">
        <f t="shared" si="22"/>
        <v>#N/A</v>
      </c>
      <c r="AB31" s="33" t="str">
        <f t="shared" si="23"/>
        <v/>
      </c>
      <c r="AC31" s="33" t="str">
        <f t="shared" si="24"/>
        <v/>
      </c>
      <c r="AD31" s="33" t="e">
        <f t="shared" si="25"/>
        <v>#N/A</v>
      </c>
      <c r="AE31" s="33" t="e">
        <f t="shared" si="26"/>
        <v>#N/A</v>
      </c>
      <c r="AF31" s="33" t="e">
        <f t="shared" si="27"/>
        <v>#N/A</v>
      </c>
      <c r="AG31" s="33">
        <f t="shared" si="28"/>
        <v>0</v>
      </c>
      <c r="AH31" s="33">
        <f t="shared" si="43"/>
        <v>0</v>
      </c>
      <c r="AI31" s="33">
        <f t="shared" si="29"/>
        <v>0</v>
      </c>
      <c r="AJ31" s="33">
        <f t="shared" si="45"/>
        <v>0</v>
      </c>
      <c r="AK31" s="33">
        <f t="shared" si="47"/>
        <v>0</v>
      </c>
      <c r="AL31" s="33" t="str">
        <f t="shared" si="30"/>
        <v/>
      </c>
      <c r="AM31" s="33" t="e">
        <f t="shared" si="31"/>
        <v>#N/A</v>
      </c>
      <c r="AN31" s="33" t="e">
        <f t="shared" si="32"/>
        <v>#N/A</v>
      </c>
      <c r="AO31" s="33" t="e">
        <f t="shared" si="33"/>
        <v>#N/A</v>
      </c>
      <c r="AP31" s="33" t="e">
        <f t="shared" si="34"/>
        <v>#N/A</v>
      </c>
      <c r="AQ31" s="33" t="e">
        <f t="shared" si="35"/>
        <v>#N/A</v>
      </c>
      <c r="AR31" s="33" t="e">
        <f t="shared" si="36"/>
        <v>#N/A</v>
      </c>
      <c r="AS31" s="33" t="e">
        <f t="shared" si="37"/>
        <v>#N/A</v>
      </c>
      <c r="AT31" s="33" t="e">
        <f t="shared" si="38"/>
        <v>#N/A</v>
      </c>
      <c r="AU31" s="33" t="e">
        <f t="shared" si="39"/>
        <v>#N/A</v>
      </c>
      <c r="AV31" s="33" t="e">
        <f t="shared" si="40"/>
        <v>#N/A</v>
      </c>
      <c r="AW31" s="33" t="e">
        <f t="shared" si="41"/>
        <v>#N/A</v>
      </c>
    </row>
    <row r="32" spans="1:49" x14ac:dyDescent="0.3">
      <c r="A32" s="33">
        <v>30</v>
      </c>
      <c r="B32" s="33" t="str">
        <f t="shared" si="0"/>
        <v/>
      </c>
      <c r="C32" s="46" t="str">
        <f t="shared" si="1"/>
        <v/>
      </c>
      <c r="D32" s="33">
        <f t="shared" si="2"/>
        <v>0</v>
      </c>
      <c r="E32" s="33" t="e">
        <f t="shared" si="3"/>
        <v>#N/A</v>
      </c>
      <c r="F32" s="33" t="str">
        <f t="shared" si="4"/>
        <v/>
      </c>
      <c r="G32" s="33" t="str">
        <f t="shared" si="5"/>
        <v/>
      </c>
      <c r="H32" s="33" t="e">
        <f t="shared" si="6"/>
        <v>#N/A</v>
      </c>
      <c r="I32" s="33" t="e">
        <f t="shared" si="7"/>
        <v>#N/A</v>
      </c>
      <c r="J32" s="33" t="e">
        <f t="shared" si="8"/>
        <v>#N/A</v>
      </c>
      <c r="K32" s="33">
        <f t="shared" si="9"/>
        <v>0</v>
      </c>
      <c r="L32" s="33">
        <f t="shared" si="42"/>
        <v>0</v>
      </c>
      <c r="M32" s="33">
        <f t="shared" si="10"/>
        <v>0</v>
      </c>
      <c r="N32" s="33">
        <f t="shared" si="44"/>
        <v>0</v>
      </c>
      <c r="O32" s="33">
        <f t="shared" si="46"/>
        <v>0</v>
      </c>
      <c r="P32" s="33" t="str">
        <f t="shared" si="11"/>
        <v/>
      </c>
      <c r="Q32" s="33" t="e">
        <f t="shared" si="12"/>
        <v>#N/A</v>
      </c>
      <c r="R32" s="33" t="e">
        <f t="shared" si="13"/>
        <v>#N/A</v>
      </c>
      <c r="S32" s="33" t="e">
        <f t="shared" si="14"/>
        <v>#N/A</v>
      </c>
      <c r="T32" s="33" t="e">
        <f t="shared" si="15"/>
        <v>#N/A</v>
      </c>
      <c r="U32" s="33" t="e">
        <f t="shared" si="16"/>
        <v>#N/A</v>
      </c>
      <c r="V32" s="33" t="e">
        <f t="shared" si="17"/>
        <v>#N/A</v>
      </c>
      <c r="W32" s="33" t="e">
        <f t="shared" si="18"/>
        <v>#N/A</v>
      </c>
      <c r="X32" s="33" t="e">
        <f t="shared" si="19"/>
        <v>#N/A</v>
      </c>
      <c r="Y32" s="33" t="e">
        <f t="shared" si="20"/>
        <v>#N/A</v>
      </c>
      <c r="Z32" s="33" t="e">
        <f t="shared" si="21"/>
        <v>#N/A</v>
      </c>
      <c r="AA32" s="33" t="e">
        <f t="shared" si="22"/>
        <v>#N/A</v>
      </c>
      <c r="AB32" s="33" t="str">
        <f t="shared" si="23"/>
        <v/>
      </c>
      <c r="AC32" s="33" t="str">
        <f t="shared" si="24"/>
        <v/>
      </c>
      <c r="AD32" s="33" t="e">
        <f t="shared" si="25"/>
        <v>#N/A</v>
      </c>
      <c r="AE32" s="33" t="e">
        <f t="shared" si="26"/>
        <v>#N/A</v>
      </c>
      <c r="AF32" s="33" t="e">
        <f t="shared" si="27"/>
        <v>#N/A</v>
      </c>
      <c r="AG32" s="33">
        <f t="shared" si="28"/>
        <v>0</v>
      </c>
      <c r="AH32" s="33">
        <f t="shared" si="43"/>
        <v>0</v>
      </c>
      <c r="AI32" s="33">
        <f t="shared" si="29"/>
        <v>0</v>
      </c>
      <c r="AJ32" s="33">
        <f t="shared" si="45"/>
        <v>0</v>
      </c>
      <c r="AK32" s="33">
        <f t="shared" si="47"/>
        <v>0</v>
      </c>
      <c r="AL32" s="33" t="str">
        <f t="shared" si="30"/>
        <v/>
      </c>
      <c r="AM32" s="33" t="e">
        <f t="shared" si="31"/>
        <v>#N/A</v>
      </c>
      <c r="AN32" s="33" t="e">
        <f t="shared" si="32"/>
        <v>#N/A</v>
      </c>
      <c r="AO32" s="33" t="e">
        <f t="shared" si="33"/>
        <v>#N/A</v>
      </c>
      <c r="AP32" s="33" t="e">
        <f t="shared" si="34"/>
        <v>#N/A</v>
      </c>
      <c r="AQ32" s="33" t="e">
        <f t="shared" si="35"/>
        <v>#N/A</v>
      </c>
      <c r="AR32" s="33" t="e">
        <f t="shared" si="36"/>
        <v>#N/A</v>
      </c>
      <c r="AS32" s="33" t="e">
        <f t="shared" si="37"/>
        <v>#N/A</v>
      </c>
      <c r="AT32" s="33" t="e">
        <f t="shared" si="38"/>
        <v>#N/A</v>
      </c>
      <c r="AU32" s="33" t="e">
        <f t="shared" si="39"/>
        <v>#N/A</v>
      </c>
      <c r="AV32" s="33" t="e">
        <f t="shared" si="40"/>
        <v>#N/A</v>
      </c>
      <c r="AW32" s="33" t="e">
        <f t="shared" si="41"/>
        <v>#N/A</v>
      </c>
    </row>
    <row r="33" spans="1:49" x14ac:dyDescent="0.3">
      <c r="A33" s="33">
        <v>31</v>
      </c>
      <c r="B33" s="33" t="str">
        <f t="shared" si="0"/>
        <v/>
      </c>
      <c r="C33" s="46" t="str">
        <f t="shared" si="1"/>
        <v/>
      </c>
      <c r="D33" s="33">
        <f t="shared" si="2"/>
        <v>0</v>
      </c>
      <c r="E33" s="33" t="e">
        <f t="shared" si="3"/>
        <v>#N/A</v>
      </c>
      <c r="F33" s="33" t="str">
        <f t="shared" si="4"/>
        <v/>
      </c>
      <c r="G33" s="33" t="str">
        <f t="shared" si="5"/>
        <v/>
      </c>
      <c r="H33" s="33" t="e">
        <f t="shared" si="6"/>
        <v>#N/A</v>
      </c>
      <c r="I33" s="33" t="e">
        <f t="shared" si="7"/>
        <v>#N/A</v>
      </c>
      <c r="J33" s="33" t="e">
        <f t="shared" si="8"/>
        <v>#N/A</v>
      </c>
      <c r="K33" s="33">
        <f t="shared" si="9"/>
        <v>0</v>
      </c>
      <c r="L33" s="33">
        <f t="shared" si="42"/>
        <v>0</v>
      </c>
      <c r="M33" s="33">
        <f t="shared" si="10"/>
        <v>0</v>
      </c>
      <c r="N33" s="33">
        <f t="shared" si="44"/>
        <v>0</v>
      </c>
      <c r="O33" s="33">
        <f t="shared" si="46"/>
        <v>0</v>
      </c>
      <c r="P33" s="33" t="str">
        <f t="shared" si="11"/>
        <v/>
      </c>
      <c r="Q33" s="33" t="e">
        <f t="shared" si="12"/>
        <v>#N/A</v>
      </c>
      <c r="R33" s="33" t="e">
        <f t="shared" si="13"/>
        <v>#N/A</v>
      </c>
      <c r="S33" s="33" t="e">
        <f t="shared" si="14"/>
        <v>#N/A</v>
      </c>
      <c r="T33" s="33" t="e">
        <f t="shared" si="15"/>
        <v>#N/A</v>
      </c>
      <c r="U33" s="33" t="e">
        <f t="shared" si="16"/>
        <v>#N/A</v>
      </c>
      <c r="V33" s="33" t="e">
        <f t="shared" si="17"/>
        <v>#N/A</v>
      </c>
      <c r="W33" s="33" t="e">
        <f t="shared" si="18"/>
        <v>#N/A</v>
      </c>
      <c r="X33" s="33" t="e">
        <f t="shared" si="19"/>
        <v>#N/A</v>
      </c>
      <c r="Y33" s="33" t="e">
        <f t="shared" si="20"/>
        <v>#N/A</v>
      </c>
      <c r="Z33" s="33" t="e">
        <f t="shared" si="21"/>
        <v>#N/A</v>
      </c>
      <c r="AA33" s="33" t="e">
        <f t="shared" si="22"/>
        <v>#N/A</v>
      </c>
      <c r="AB33" s="33" t="str">
        <f t="shared" si="23"/>
        <v/>
      </c>
      <c r="AC33" s="33" t="str">
        <f t="shared" si="24"/>
        <v/>
      </c>
      <c r="AD33" s="33" t="e">
        <f t="shared" si="25"/>
        <v>#N/A</v>
      </c>
      <c r="AE33" s="33" t="e">
        <f t="shared" si="26"/>
        <v>#N/A</v>
      </c>
      <c r="AF33" s="33" t="e">
        <f t="shared" si="27"/>
        <v>#N/A</v>
      </c>
      <c r="AG33" s="33">
        <f t="shared" si="28"/>
        <v>0</v>
      </c>
      <c r="AH33" s="33">
        <f t="shared" si="43"/>
        <v>0</v>
      </c>
      <c r="AI33" s="33">
        <f t="shared" si="29"/>
        <v>0</v>
      </c>
      <c r="AJ33" s="33">
        <f t="shared" si="45"/>
        <v>0</v>
      </c>
      <c r="AK33" s="33">
        <f t="shared" si="47"/>
        <v>0</v>
      </c>
      <c r="AL33" s="33" t="str">
        <f t="shared" si="30"/>
        <v/>
      </c>
      <c r="AM33" s="33" t="e">
        <f t="shared" si="31"/>
        <v>#N/A</v>
      </c>
      <c r="AN33" s="33" t="e">
        <f t="shared" si="32"/>
        <v>#N/A</v>
      </c>
      <c r="AO33" s="33" t="e">
        <f t="shared" si="33"/>
        <v>#N/A</v>
      </c>
      <c r="AP33" s="33" t="e">
        <f t="shared" si="34"/>
        <v>#N/A</v>
      </c>
      <c r="AQ33" s="33" t="e">
        <f t="shared" si="35"/>
        <v>#N/A</v>
      </c>
      <c r="AR33" s="33" t="e">
        <f t="shared" si="36"/>
        <v>#N/A</v>
      </c>
      <c r="AS33" s="33" t="e">
        <f t="shared" si="37"/>
        <v>#N/A</v>
      </c>
      <c r="AT33" s="33" t="e">
        <f t="shared" si="38"/>
        <v>#N/A</v>
      </c>
      <c r="AU33" s="33" t="e">
        <f t="shared" si="39"/>
        <v>#N/A</v>
      </c>
      <c r="AV33" s="33" t="e">
        <f t="shared" si="40"/>
        <v>#N/A</v>
      </c>
      <c r="AW33" s="33" t="e">
        <f t="shared" si="41"/>
        <v>#N/A</v>
      </c>
    </row>
    <row r="34" spans="1:49" x14ac:dyDescent="0.3">
      <c r="A34" s="33">
        <v>32</v>
      </c>
      <c r="B34" s="33" t="str">
        <f t="shared" si="0"/>
        <v/>
      </c>
      <c r="C34" s="46" t="str">
        <f t="shared" si="1"/>
        <v/>
      </c>
      <c r="D34" s="33">
        <f t="shared" si="2"/>
        <v>0</v>
      </c>
      <c r="E34" s="33" t="e">
        <f t="shared" si="3"/>
        <v>#N/A</v>
      </c>
      <c r="F34" s="33" t="str">
        <f t="shared" si="4"/>
        <v/>
      </c>
      <c r="G34" s="33" t="str">
        <f t="shared" si="5"/>
        <v/>
      </c>
      <c r="H34" s="33" t="e">
        <f t="shared" si="6"/>
        <v>#N/A</v>
      </c>
      <c r="I34" s="33" t="e">
        <f t="shared" si="7"/>
        <v>#N/A</v>
      </c>
      <c r="J34" s="33" t="e">
        <f t="shared" si="8"/>
        <v>#N/A</v>
      </c>
      <c r="K34" s="33">
        <f t="shared" si="9"/>
        <v>0</v>
      </c>
      <c r="L34" s="33">
        <f t="shared" si="42"/>
        <v>0</v>
      </c>
      <c r="M34" s="33">
        <f t="shared" si="10"/>
        <v>0</v>
      </c>
      <c r="N34" s="33">
        <f t="shared" si="44"/>
        <v>0</v>
      </c>
      <c r="O34" s="33">
        <f t="shared" si="46"/>
        <v>0</v>
      </c>
      <c r="P34" s="33" t="str">
        <f t="shared" si="11"/>
        <v/>
      </c>
      <c r="Q34" s="33" t="e">
        <f t="shared" si="12"/>
        <v>#N/A</v>
      </c>
      <c r="R34" s="33" t="e">
        <f t="shared" si="13"/>
        <v>#N/A</v>
      </c>
      <c r="S34" s="33" t="e">
        <f t="shared" si="14"/>
        <v>#N/A</v>
      </c>
      <c r="T34" s="33" t="e">
        <f t="shared" si="15"/>
        <v>#N/A</v>
      </c>
      <c r="U34" s="33" t="e">
        <f t="shared" si="16"/>
        <v>#N/A</v>
      </c>
      <c r="V34" s="33" t="e">
        <f t="shared" si="17"/>
        <v>#N/A</v>
      </c>
      <c r="W34" s="33" t="e">
        <f t="shared" si="18"/>
        <v>#N/A</v>
      </c>
      <c r="X34" s="33" t="e">
        <f t="shared" si="19"/>
        <v>#N/A</v>
      </c>
      <c r="Y34" s="33" t="e">
        <f t="shared" si="20"/>
        <v>#N/A</v>
      </c>
      <c r="Z34" s="33" t="e">
        <f t="shared" si="21"/>
        <v>#N/A</v>
      </c>
      <c r="AA34" s="33" t="e">
        <f t="shared" si="22"/>
        <v>#N/A</v>
      </c>
      <c r="AB34" s="33" t="str">
        <f t="shared" si="23"/>
        <v/>
      </c>
      <c r="AC34" s="33" t="str">
        <f t="shared" si="24"/>
        <v/>
      </c>
      <c r="AD34" s="33" t="e">
        <f t="shared" si="25"/>
        <v>#N/A</v>
      </c>
      <c r="AE34" s="33" t="e">
        <f t="shared" si="26"/>
        <v>#N/A</v>
      </c>
      <c r="AF34" s="33" t="e">
        <f t="shared" si="27"/>
        <v>#N/A</v>
      </c>
      <c r="AG34" s="33">
        <f t="shared" si="28"/>
        <v>0</v>
      </c>
      <c r="AH34" s="33">
        <f t="shared" si="43"/>
        <v>0</v>
      </c>
      <c r="AI34" s="33">
        <f t="shared" si="29"/>
        <v>0</v>
      </c>
      <c r="AJ34" s="33">
        <f t="shared" si="45"/>
        <v>0</v>
      </c>
      <c r="AK34" s="33">
        <f t="shared" si="47"/>
        <v>0</v>
      </c>
      <c r="AL34" s="33" t="str">
        <f t="shared" si="30"/>
        <v/>
      </c>
      <c r="AM34" s="33" t="e">
        <f t="shared" si="31"/>
        <v>#N/A</v>
      </c>
      <c r="AN34" s="33" t="e">
        <f t="shared" si="32"/>
        <v>#N/A</v>
      </c>
      <c r="AO34" s="33" t="e">
        <f t="shared" si="33"/>
        <v>#N/A</v>
      </c>
      <c r="AP34" s="33" t="e">
        <f t="shared" si="34"/>
        <v>#N/A</v>
      </c>
      <c r="AQ34" s="33" t="e">
        <f t="shared" si="35"/>
        <v>#N/A</v>
      </c>
      <c r="AR34" s="33" t="e">
        <f t="shared" si="36"/>
        <v>#N/A</v>
      </c>
      <c r="AS34" s="33" t="e">
        <f t="shared" si="37"/>
        <v>#N/A</v>
      </c>
      <c r="AT34" s="33" t="e">
        <f t="shared" si="38"/>
        <v>#N/A</v>
      </c>
      <c r="AU34" s="33" t="e">
        <f t="shared" si="39"/>
        <v>#N/A</v>
      </c>
      <c r="AV34" s="33" t="e">
        <f t="shared" si="40"/>
        <v>#N/A</v>
      </c>
      <c r="AW34" s="33" t="e">
        <f t="shared" si="41"/>
        <v>#N/A</v>
      </c>
    </row>
    <row r="35" spans="1:49" x14ac:dyDescent="0.3">
      <c r="A35" s="33">
        <v>33</v>
      </c>
      <c r="B35" s="33" t="str">
        <f t="shared" ref="B35:B66" si="48">IF(selAnalito="","",IFERROR(_xlfn.AGGREGATE(15,6,rRUN/((rAnalito=selAnalito)*(rFirst=1)*((""&amp;rLote)=(""&amp;loteAtivo))),$A35),""))</f>
        <v/>
      </c>
      <c r="C35" s="46" t="str">
        <f t="shared" ref="C35:C66" si="49">IF($B35="","",_xlfn.MAXIFS(rData,rAnalito,selAnalito,rRUN,$B35,rLote,loteAtivo,rStatus,"Ativo"))</f>
        <v/>
      </c>
      <c r="D35" s="33">
        <f t="shared" ref="D35:D66" si="50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0</v>
      </c>
      <c r="E35" s="33" t="e">
        <f t="shared" ref="E35:E66" si="51">IF(OR($B35="",$D35=0),NA(),$A35)</f>
        <v>#N/A</v>
      </c>
      <c r="F35" s="33" t="str">
        <f t="shared" ref="F35:F66" si="52">IF($B35="","",IF(COUNTIFS(rAnalito,selAnalito,rNivel,1,rRUN,$B35,rLote,loteAtivo,rStatus,"Ativo")=0,"",SUMIFS(rValor,rAnalito,selAnalito,rNivel,1,rRUN,$B35,rLote,loteAtivo,rStatus,"Ativo")))</f>
        <v/>
      </c>
      <c r="G35" s="33" t="str">
        <f t="shared" ref="G35:G66" si="53">IF(OR($F35="",$AY$1=""),"",($F35-$AX$1)/$AY$1)</f>
        <v/>
      </c>
      <c r="H35" s="33" t="e">
        <f t="shared" ref="H35:H66" si="54">IF(AND($F35&lt;&gt;"",$D35=1),$F35,NA())</f>
        <v>#N/A</v>
      </c>
      <c r="I35" s="33" t="e">
        <f t="shared" ref="I35:I66" si="55">IF(AND($F35&lt;&gt;"",$D35=1,$P35="OK"),$F35,NA())</f>
        <v>#N/A</v>
      </c>
      <c r="J35" s="33" t="e">
        <f t="shared" ref="J35:J66" si="56">IF(AND($F35&lt;&gt;"",$D35=1,$P35&lt;&gt;"OK",$P35&lt;&gt;""),$F35,NA())</f>
        <v>#N/A</v>
      </c>
      <c r="K35" s="33">
        <f t="shared" ref="K35:K66" si="57">IF($F35="",0,IF(ABS($G35)&gt;3,1,0))</f>
        <v>0</v>
      </c>
      <c r="L35" s="33">
        <f t="shared" si="42"/>
        <v>0</v>
      </c>
      <c r="M35" s="33">
        <f t="shared" ref="M35:M66" si="58">IF($F35="",0,IF(AND(AND(ISNUMBER($G35),ISNUMBER($AC35)),OR(AND($G35&gt;2,$AC35&lt;-2),AND($G35&lt;-2,$AC35&gt;2))),1,0))</f>
        <v>0</v>
      </c>
      <c r="N35" s="33">
        <f t="shared" si="44"/>
        <v>0</v>
      </c>
      <c r="O35" s="33">
        <f t="shared" si="46"/>
        <v>0</v>
      </c>
      <c r="P35" s="33" t="str">
        <f t="shared" ref="P35:P66" si="59">IF($F35="","",IF(SUM($K35,$L35,$M35,$N35,$O35)&gt;0,"REJEITADO","OK"))</f>
        <v/>
      </c>
      <c r="Q35" s="33" t="e">
        <f t="shared" ref="Q35:Q66" si="60">IF(AND($D35=1,$AX$1&lt;&gt;""),$AX$1+(-3)*$AY$1,NA())</f>
        <v>#N/A</v>
      </c>
      <c r="R35" s="33" t="e">
        <f t="shared" ref="R35:R66" si="61">IF(AND($D35=1,$AX$1&lt;&gt;""),$AX$1+(-2)*$AY$1,NA())</f>
        <v>#N/A</v>
      </c>
      <c r="S35" s="33" t="e">
        <f t="shared" ref="S35:S66" si="62">IF(AND($D35=1,$AX$1&lt;&gt;""),$AX$1+(-1)*$AY$1,NA())</f>
        <v>#N/A</v>
      </c>
      <c r="T35" s="33" t="e">
        <f t="shared" ref="T35:T66" si="63">IF(AND($D35=1,$AX$1&lt;&gt;""),$AX$1,NA())</f>
        <v>#N/A</v>
      </c>
      <c r="U35" s="33" t="e">
        <f t="shared" ref="U35:U66" si="64">IF(AND($D35=1,$AX$1&lt;&gt;""),$AX$1+(1)*$AY$1,NA())</f>
        <v>#N/A</v>
      </c>
      <c r="V35" s="33" t="e">
        <f t="shared" ref="V35:V66" si="65">IF(AND($D35=1,$AX$1&lt;&gt;""),$AX$1+(2)*$AY$1,NA())</f>
        <v>#N/A</v>
      </c>
      <c r="W35" s="33" t="e">
        <f t="shared" ref="W35:W66" si="66">IF(AND($D35=1,$AX$1&lt;&gt;""),$AX$1+(3)*$AY$1,NA())</f>
        <v>#N/A</v>
      </c>
      <c r="X35" s="33" t="e">
        <f t="shared" ref="X35:X66" si="67">IF(AND($D35=1,COUNTIFS(regAnalito,selAnalito,regNivel,1,regData,$C35,regRep1,"&lt;&gt;")&gt;0),SUMIFS(regRep1,regAnalito,selAnalito,regNivel,1,regData,$C35),NA())</f>
        <v>#N/A</v>
      </c>
      <c r="Y35" s="33" t="e">
        <f t="shared" ref="Y35:Y66" si="68">IF(AND($D35=1,COUNTIFS(regAnalito,selAnalito,regNivel,1,regData,$C35,regRep2,"&lt;&gt;")&gt;0),SUMIFS(regRep2,regAnalito,selAnalito,regNivel,1,regData,$C35),NA())</f>
        <v>#N/A</v>
      </c>
      <c r="Z35" s="33" t="e">
        <f t="shared" ref="Z35:Z66" si="69">IF(AND($D35=1,COUNTIFS(regAnalito,selAnalito,regNivel,1,regData,$C35,regRep3,"&lt;&gt;")&gt;0),SUMIFS(regRep3,regAnalito,selAnalito,regNivel,1,regData,$C35),NA())</f>
        <v>#N/A</v>
      </c>
      <c r="AA35" s="33" t="e">
        <f t="shared" ref="AA35:AA66" si="70">IF(AND($D35=1,COUNTIFS(regAnalito,selAnalito,regData,$C35,regCalib,"Sim")&gt;0),$AX$1,NA())</f>
        <v>#N/A</v>
      </c>
      <c r="AB35" s="33" t="str">
        <f t="shared" ref="AB35:AB66" si="71">IF($B35="","",IF(COUNTIFS(rAnalito,selAnalito,rNivel,2,rRUN,$B35,rLote,loteAtivo,rStatus,"Ativo")=0,"",SUMIFS(rValor,rAnalito,selAnalito,rNivel,2,rRUN,$B35,rLote,loteAtivo,rStatus,"Ativo")))</f>
        <v/>
      </c>
      <c r="AC35" s="33" t="str">
        <f t="shared" ref="AC35:AC66" si="72">IF(OR($AB35="",$BA$1=""),"",($AB35-$AZ$1)/$BA$1)</f>
        <v/>
      </c>
      <c r="AD35" s="33" t="e">
        <f t="shared" ref="AD35:AD66" si="73">IF(AND($AB35&lt;&gt;"",$D35=1),$AB35,NA())</f>
        <v>#N/A</v>
      </c>
      <c r="AE35" s="33" t="e">
        <f t="shared" ref="AE35:AE66" si="74">IF(AND($AB35&lt;&gt;"",$D35=1,$AL35="OK"),$AB35,NA())</f>
        <v>#N/A</v>
      </c>
      <c r="AF35" s="33" t="e">
        <f t="shared" ref="AF35:AF66" si="75">IF(AND($AB35&lt;&gt;"",$D35=1,$AL35&lt;&gt;"OK",$AL35&lt;&gt;""),$AB35,NA())</f>
        <v>#N/A</v>
      </c>
      <c r="AG35" s="33">
        <f t="shared" ref="AG35:AG66" si="76">IF($AB35="",0,IF(ABS($AC35)&gt;3,1,0))</f>
        <v>0</v>
      </c>
      <c r="AH35" s="33">
        <f t="shared" si="43"/>
        <v>0</v>
      </c>
      <c r="AI35" s="33">
        <f t="shared" ref="AI35:AI66" si="77">IF($AB35="",0,IF(AND(AND(ISNUMBER($AC35),ISNUMBER($G35)),OR(AND($AC35&gt;2,$G35&lt;-2),AND($AC35&lt;-2,$G35&gt;2))),1,0))</f>
        <v>0</v>
      </c>
      <c r="AJ35" s="33">
        <f t="shared" si="45"/>
        <v>0</v>
      </c>
      <c r="AK35" s="33">
        <f t="shared" si="47"/>
        <v>0</v>
      </c>
      <c r="AL35" s="33" t="str">
        <f t="shared" ref="AL35:AL66" si="78">IF($AB35="","",IF(SUM($AG35,$AH35,$AI35,$AJ35,$AK35)&gt;0,"REJEITADO","OK"))</f>
        <v/>
      </c>
      <c r="AM35" s="33" t="e">
        <f t="shared" ref="AM35:AM66" si="79">IF(AND($D35=1,$AZ$1&lt;&gt;""),$AZ$1+(-3)*$BA$1,NA())</f>
        <v>#N/A</v>
      </c>
      <c r="AN35" s="33" t="e">
        <f t="shared" ref="AN35:AN66" si="80">IF(AND($D35=1,$AZ$1&lt;&gt;""),$AZ$1+(-2)*$BA$1,NA())</f>
        <v>#N/A</v>
      </c>
      <c r="AO35" s="33" t="e">
        <f t="shared" ref="AO35:AO66" si="81">IF(AND($D35=1,$AZ$1&lt;&gt;""),$AZ$1+(-1)*$BA$1,NA())</f>
        <v>#N/A</v>
      </c>
      <c r="AP35" s="33" t="e">
        <f t="shared" ref="AP35:AP66" si="82">IF(AND($D35=1,$AZ$1&lt;&gt;""),$AZ$1,NA())</f>
        <v>#N/A</v>
      </c>
      <c r="AQ35" s="33" t="e">
        <f t="shared" ref="AQ35:AQ66" si="83">IF(AND($D35=1,$AZ$1&lt;&gt;""),$AZ$1+(1)*$BA$1,NA())</f>
        <v>#N/A</v>
      </c>
      <c r="AR35" s="33" t="e">
        <f t="shared" ref="AR35:AR66" si="84">IF(AND($D35=1,$AZ$1&lt;&gt;""),$AZ$1+(2)*$BA$1,NA())</f>
        <v>#N/A</v>
      </c>
      <c r="AS35" s="33" t="e">
        <f t="shared" ref="AS35:AS66" si="85">IF(AND($D35=1,$AZ$1&lt;&gt;""),$AZ$1+(3)*$BA$1,NA())</f>
        <v>#N/A</v>
      </c>
      <c r="AT35" s="33" t="e">
        <f t="shared" ref="AT35:AT66" si="86">IF(AND($D35=1,COUNTIFS(regAnalito,selAnalito,regNivel,2,regData,$C35,regRep1,"&lt;&gt;")&gt;0),SUMIFS(regRep1,regAnalito,selAnalito,regNivel,2,regData,$C35),NA())</f>
        <v>#N/A</v>
      </c>
      <c r="AU35" s="33" t="e">
        <f t="shared" ref="AU35:AU66" si="87">IF(AND($D35=1,COUNTIFS(regAnalito,selAnalito,regNivel,2,regData,$C35,regRep2,"&lt;&gt;")&gt;0),SUMIFS(regRep2,regAnalito,selAnalito,regNivel,2,regData,$C35),NA())</f>
        <v>#N/A</v>
      </c>
      <c r="AV35" s="33" t="e">
        <f t="shared" ref="AV35:AV66" si="88">IF(AND($D35=1,COUNTIFS(regAnalito,selAnalito,regNivel,2,regData,$C35,regRep3,"&lt;&gt;")&gt;0),SUMIFS(regRep3,regAnalito,selAnalito,regNivel,2,regData,$C35),NA())</f>
        <v>#N/A</v>
      </c>
      <c r="AW35" s="33" t="e">
        <f t="shared" ref="AW35:AW66" si="89">IF(AND($D35=1,COUNTIFS(regAnalito,selAnalito,regData,$C35,regCalib,"Sim")&gt;0),$AZ$1,NA())</f>
        <v>#N/A</v>
      </c>
    </row>
    <row r="36" spans="1:49" x14ac:dyDescent="0.3">
      <c r="A36" s="33">
        <v>34</v>
      </c>
      <c r="B36" s="33" t="str">
        <f t="shared" si="48"/>
        <v/>
      </c>
      <c r="C36" s="46" t="str">
        <f t="shared" si="49"/>
        <v/>
      </c>
      <c r="D36" s="33">
        <f t="shared" si="50"/>
        <v>0</v>
      </c>
      <c r="E36" s="33" t="e">
        <f t="shared" si="51"/>
        <v>#N/A</v>
      </c>
      <c r="F36" s="33" t="str">
        <f t="shared" si="52"/>
        <v/>
      </c>
      <c r="G36" s="33" t="str">
        <f t="shared" si="53"/>
        <v/>
      </c>
      <c r="H36" s="33" t="e">
        <f t="shared" si="54"/>
        <v>#N/A</v>
      </c>
      <c r="I36" s="33" t="e">
        <f t="shared" si="55"/>
        <v>#N/A</v>
      </c>
      <c r="J36" s="33" t="e">
        <f t="shared" si="56"/>
        <v>#N/A</v>
      </c>
      <c r="K36" s="33">
        <f t="shared" si="57"/>
        <v>0</v>
      </c>
      <c r="L36" s="33">
        <f t="shared" ref="L36:L67" si="90">IF($F36="",0,IF(OR(AND(AND(ISNUMBER($G36),ISNUMBER($AC36)),OR(AND($G36&gt;2,$AC36&gt;2),AND($G36&lt;-2,$AC36&lt;-2))),AND(AND(ISNUMBER($G36),ISNUMBER($G35)),OR(AND($G36&gt;2,$G35&gt;2),AND($G36&lt;-2,$G35&lt;-2)))),1,0))</f>
        <v>0</v>
      </c>
      <c r="M36" s="33">
        <f t="shared" si="58"/>
        <v>0</v>
      </c>
      <c r="N36" s="33">
        <f t="shared" si="44"/>
        <v>0</v>
      </c>
      <c r="O36" s="33">
        <f t="shared" si="46"/>
        <v>0</v>
      </c>
      <c r="P36" s="33" t="str">
        <f t="shared" si="59"/>
        <v/>
      </c>
      <c r="Q36" s="33" t="e">
        <f t="shared" si="60"/>
        <v>#N/A</v>
      </c>
      <c r="R36" s="33" t="e">
        <f t="shared" si="61"/>
        <v>#N/A</v>
      </c>
      <c r="S36" s="33" t="e">
        <f t="shared" si="62"/>
        <v>#N/A</v>
      </c>
      <c r="T36" s="33" t="e">
        <f t="shared" si="63"/>
        <v>#N/A</v>
      </c>
      <c r="U36" s="33" t="e">
        <f t="shared" si="64"/>
        <v>#N/A</v>
      </c>
      <c r="V36" s="33" t="e">
        <f t="shared" si="65"/>
        <v>#N/A</v>
      </c>
      <c r="W36" s="33" t="e">
        <f t="shared" si="66"/>
        <v>#N/A</v>
      </c>
      <c r="X36" s="33" t="e">
        <f t="shared" si="67"/>
        <v>#N/A</v>
      </c>
      <c r="Y36" s="33" t="e">
        <f t="shared" si="68"/>
        <v>#N/A</v>
      </c>
      <c r="Z36" s="33" t="e">
        <f t="shared" si="69"/>
        <v>#N/A</v>
      </c>
      <c r="AA36" s="33" t="e">
        <f t="shared" si="70"/>
        <v>#N/A</v>
      </c>
      <c r="AB36" s="33" t="str">
        <f t="shared" si="71"/>
        <v/>
      </c>
      <c r="AC36" s="33" t="str">
        <f t="shared" si="72"/>
        <v/>
      </c>
      <c r="AD36" s="33" t="e">
        <f t="shared" si="73"/>
        <v>#N/A</v>
      </c>
      <c r="AE36" s="33" t="e">
        <f t="shared" si="74"/>
        <v>#N/A</v>
      </c>
      <c r="AF36" s="33" t="e">
        <f t="shared" si="75"/>
        <v>#N/A</v>
      </c>
      <c r="AG36" s="33">
        <f t="shared" si="76"/>
        <v>0</v>
      </c>
      <c r="AH36" s="33">
        <f t="shared" ref="AH36:AH67" si="91">IF($AB36="",0,IF(OR(AND(AND(ISNUMBER($AC36),ISNUMBER($G36)),OR(AND($AC36&gt;2,$G36&gt;2),AND($AC36&lt;-2,$G36&lt;-2))),AND(AND(ISNUMBER($AC36),ISNUMBER($AC35)),OR(AND($AC36&gt;2,$AC35&gt;2),AND($AC36&lt;-2,$AC35&lt;-2)))),1,0))</f>
        <v>0</v>
      </c>
      <c r="AI36" s="33">
        <f t="shared" si="77"/>
        <v>0</v>
      </c>
      <c r="AJ36" s="33">
        <f t="shared" si="45"/>
        <v>0</v>
      </c>
      <c r="AK36" s="33">
        <f t="shared" si="47"/>
        <v>0</v>
      </c>
      <c r="AL36" s="33" t="str">
        <f t="shared" si="78"/>
        <v/>
      </c>
      <c r="AM36" s="33" t="e">
        <f t="shared" si="79"/>
        <v>#N/A</v>
      </c>
      <c r="AN36" s="33" t="e">
        <f t="shared" si="80"/>
        <v>#N/A</v>
      </c>
      <c r="AO36" s="33" t="e">
        <f t="shared" si="81"/>
        <v>#N/A</v>
      </c>
      <c r="AP36" s="33" t="e">
        <f t="shared" si="82"/>
        <v>#N/A</v>
      </c>
      <c r="AQ36" s="33" t="e">
        <f t="shared" si="83"/>
        <v>#N/A</v>
      </c>
      <c r="AR36" s="33" t="e">
        <f t="shared" si="84"/>
        <v>#N/A</v>
      </c>
      <c r="AS36" s="33" t="e">
        <f t="shared" si="85"/>
        <v>#N/A</v>
      </c>
      <c r="AT36" s="33" t="e">
        <f t="shared" si="86"/>
        <v>#N/A</v>
      </c>
      <c r="AU36" s="33" t="e">
        <f t="shared" si="87"/>
        <v>#N/A</v>
      </c>
      <c r="AV36" s="33" t="e">
        <f t="shared" si="88"/>
        <v>#N/A</v>
      </c>
      <c r="AW36" s="33" t="e">
        <f t="shared" si="89"/>
        <v>#N/A</v>
      </c>
    </row>
    <row r="37" spans="1:49" x14ac:dyDescent="0.3">
      <c r="A37" s="33">
        <v>35</v>
      </c>
      <c r="B37" s="33" t="str">
        <f t="shared" si="48"/>
        <v/>
      </c>
      <c r="C37" s="46" t="str">
        <f t="shared" si="49"/>
        <v/>
      </c>
      <c r="D37" s="33">
        <f t="shared" si="50"/>
        <v>0</v>
      </c>
      <c r="E37" s="33" t="e">
        <f t="shared" si="51"/>
        <v>#N/A</v>
      </c>
      <c r="F37" s="33" t="str">
        <f t="shared" si="52"/>
        <v/>
      </c>
      <c r="G37" s="33" t="str">
        <f t="shared" si="53"/>
        <v/>
      </c>
      <c r="H37" s="33" t="e">
        <f t="shared" si="54"/>
        <v>#N/A</v>
      </c>
      <c r="I37" s="33" t="e">
        <f t="shared" si="55"/>
        <v>#N/A</v>
      </c>
      <c r="J37" s="33" t="e">
        <f t="shared" si="56"/>
        <v>#N/A</v>
      </c>
      <c r="K37" s="33">
        <f t="shared" si="57"/>
        <v>0</v>
      </c>
      <c r="L37" s="33">
        <f t="shared" si="90"/>
        <v>0</v>
      </c>
      <c r="M37" s="33">
        <f t="shared" si="58"/>
        <v>0</v>
      </c>
      <c r="N37" s="33">
        <f t="shared" si="44"/>
        <v>0</v>
      </c>
      <c r="O37" s="33">
        <f t="shared" si="46"/>
        <v>0</v>
      </c>
      <c r="P37" s="33" t="str">
        <f t="shared" si="59"/>
        <v/>
      </c>
      <c r="Q37" s="33" t="e">
        <f t="shared" si="60"/>
        <v>#N/A</v>
      </c>
      <c r="R37" s="33" t="e">
        <f t="shared" si="61"/>
        <v>#N/A</v>
      </c>
      <c r="S37" s="33" t="e">
        <f t="shared" si="62"/>
        <v>#N/A</v>
      </c>
      <c r="T37" s="33" t="e">
        <f t="shared" si="63"/>
        <v>#N/A</v>
      </c>
      <c r="U37" s="33" t="e">
        <f t="shared" si="64"/>
        <v>#N/A</v>
      </c>
      <c r="V37" s="33" t="e">
        <f t="shared" si="65"/>
        <v>#N/A</v>
      </c>
      <c r="W37" s="33" t="e">
        <f t="shared" si="66"/>
        <v>#N/A</v>
      </c>
      <c r="X37" s="33" t="e">
        <f t="shared" si="67"/>
        <v>#N/A</v>
      </c>
      <c r="Y37" s="33" t="e">
        <f t="shared" si="68"/>
        <v>#N/A</v>
      </c>
      <c r="Z37" s="33" t="e">
        <f t="shared" si="69"/>
        <v>#N/A</v>
      </c>
      <c r="AA37" s="33" t="e">
        <f t="shared" si="70"/>
        <v>#N/A</v>
      </c>
      <c r="AB37" s="33" t="str">
        <f t="shared" si="71"/>
        <v/>
      </c>
      <c r="AC37" s="33" t="str">
        <f t="shared" si="72"/>
        <v/>
      </c>
      <c r="AD37" s="33" t="e">
        <f t="shared" si="73"/>
        <v>#N/A</v>
      </c>
      <c r="AE37" s="33" t="e">
        <f t="shared" si="74"/>
        <v>#N/A</v>
      </c>
      <c r="AF37" s="33" t="e">
        <f t="shared" si="75"/>
        <v>#N/A</v>
      </c>
      <c r="AG37" s="33">
        <f t="shared" si="76"/>
        <v>0</v>
      </c>
      <c r="AH37" s="33">
        <f t="shared" si="91"/>
        <v>0</v>
      </c>
      <c r="AI37" s="33">
        <f t="shared" si="77"/>
        <v>0</v>
      </c>
      <c r="AJ37" s="33">
        <f t="shared" si="45"/>
        <v>0</v>
      </c>
      <c r="AK37" s="33">
        <f t="shared" si="47"/>
        <v>0</v>
      </c>
      <c r="AL37" s="33" t="str">
        <f t="shared" si="78"/>
        <v/>
      </c>
      <c r="AM37" s="33" t="e">
        <f t="shared" si="79"/>
        <v>#N/A</v>
      </c>
      <c r="AN37" s="33" t="e">
        <f t="shared" si="80"/>
        <v>#N/A</v>
      </c>
      <c r="AO37" s="33" t="e">
        <f t="shared" si="81"/>
        <v>#N/A</v>
      </c>
      <c r="AP37" s="33" t="e">
        <f t="shared" si="82"/>
        <v>#N/A</v>
      </c>
      <c r="AQ37" s="33" t="e">
        <f t="shared" si="83"/>
        <v>#N/A</v>
      </c>
      <c r="AR37" s="33" t="e">
        <f t="shared" si="84"/>
        <v>#N/A</v>
      </c>
      <c r="AS37" s="33" t="e">
        <f t="shared" si="85"/>
        <v>#N/A</v>
      </c>
      <c r="AT37" s="33" t="e">
        <f t="shared" si="86"/>
        <v>#N/A</v>
      </c>
      <c r="AU37" s="33" t="e">
        <f t="shared" si="87"/>
        <v>#N/A</v>
      </c>
      <c r="AV37" s="33" t="e">
        <f t="shared" si="88"/>
        <v>#N/A</v>
      </c>
      <c r="AW37" s="33" t="e">
        <f t="shared" si="89"/>
        <v>#N/A</v>
      </c>
    </row>
    <row r="38" spans="1:49" x14ac:dyDescent="0.3">
      <c r="A38" s="33">
        <v>36</v>
      </c>
      <c r="B38" s="33" t="str">
        <f t="shared" si="48"/>
        <v/>
      </c>
      <c r="C38" s="46" t="str">
        <f t="shared" si="49"/>
        <v/>
      </c>
      <c r="D38" s="33">
        <f t="shared" si="50"/>
        <v>0</v>
      </c>
      <c r="E38" s="33" t="e">
        <f t="shared" si="51"/>
        <v>#N/A</v>
      </c>
      <c r="F38" s="33" t="str">
        <f t="shared" si="52"/>
        <v/>
      </c>
      <c r="G38" s="33" t="str">
        <f t="shared" si="53"/>
        <v/>
      </c>
      <c r="H38" s="33" t="e">
        <f t="shared" si="54"/>
        <v>#N/A</v>
      </c>
      <c r="I38" s="33" t="e">
        <f t="shared" si="55"/>
        <v>#N/A</v>
      </c>
      <c r="J38" s="33" t="e">
        <f t="shared" si="56"/>
        <v>#N/A</v>
      </c>
      <c r="K38" s="33">
        <f t="shared" si="57"/>
        <v>0</v>
      </c>
      <c r="L38" s="33">
        <f t="shared" si="90"/>
        <v>0</v>
      </c>
      <c r="M38" s="33">
        <f t="shared" si="58"/>
        <v>0</v>
      </c>
      <c r="N38" s="33">
        <f t="shared" ref="N38:N69" si="92">IF($F38="",0,IF(OR(AND(AND(ISNUMBER($G38),ISNUMBER($G37),ISNUMBER($G36),ISNUMBER($G35)),OR(AND($G38&gt;1,$G37&gt;1,$G36&gt;1,$G35&gt;1),AND($G38&lt;-1,$G37&lt;-1,$G36&lt;-1,$G35&lt;-1))),AND(AND(ISNUMBER($G38),ISNUMBER($G37),ISNUMBER($AC38),ISNUMBER($AC37)),OR(AND($G38&gt;1,$G37&gt;1,$AC38&gt;1,$AC37&gt;1),AND($G38&lt;-1,$G37&lt;-1,$AC38&lt;-1,$AC37&lt;-1)))),1,0))</f>
        <v>0</v>
      </c>
      <c r="O38" s="33">
        <f t="shared" si="46"/>
        <v>0</v>
      </c>
      <c r="P38" s="33" t="str">
        <f t="shared" si="59"/>
        <v/>
      </c>
      <c r="Q38" s="33" t="e">
        <f t="shared" si="60"/>
        <v>#N/A</v>
      </c>
      <c r="R38" s="33" t="e">
        <f t="shared" si="61"/>
        <v>#N/A</v>
      </c>
      <c r="S38" s="33" t="e">
        <f t="shared" si="62"/>
        <v>#N/A</v>
      </c>
      <c r="T38" s="33" t="e">
        <f t="shared" si="63"/>
        <v>#N/A</v>
      </c>
      <c r="U38" s="33" t="e">
        <f t="shared" si="64"/>
        <v>#N/A</v>
      </c>
      <c r="V38" s="33" t="e">
        <f t="shared" si="65"/>
        <v>#N/A</v>
      </c>
      <c r="W38" s="33" t="e">
        <f t="shared" si="66"/>
        <v>#N/A</v>
      </c>
      <c r="X38" s="33" t="e">
        <f t="shared" si="67"/>
        <v>#N/A</v>
      </c>
      <c r="Y38" s="33" t="e">
        <f t="shared" si="68"/>
        <v>#N/A</v>
      </c>
      <c r="Z38" s="33" t="e">
        <f t="shared" si="69"/>
        <v>#N/A</v>
      </c>
      <c r="AA38" s="33" t="e">
        <f t="shared" si="70"/>
        <v>#N/A</v>
      </c>
      <c r="AB38" s="33" t="str">
        <f t="shared" si="71"/>
        <v/>
      </c>
      <c r="AC38" s="33" t="str">
        <f t="shared" si="72"/>
        <v/>
      </c>
      <c r="AD38" s="33" t="e">
        <f t="shared" si="73"/>
        <v>#N/A</v>
      </c>
      <c r="AE38" s="33" t="e">
        <f t="shared" si="74"/>
        <v>#N/A</v>
      </c>
      <c r="AF38" s="33" t="e">
        <f t="shared" si="75"/>
        <v>#N/A</v>
      </c>
      <c r="AG38" s="33">
        <f t="shared" si="76"/>
        <v>0</v>
      </c>
      <c r="AH38" s="33">
        <f t="shared" si="91"/>
        <v>0</v>
      </c>
      <c r="AI38" s="33">
        <f t="shared" si="77"/>
        <v>0</v>
      </c>
      <c r="AJ38" s="33">
        <f t="shared" ref="AJ38:AJ69" si="93">IF($AB38="",0,IF(OR(AND(AND(ISNUMBER($AC38),ISNUMBER($AC37),ISNUMBER($AC36),ISNUMBER($AC35)),OR(AND($AC38&gt;1,$AC37&gt;1,$AC36&gt;1,$AC35&gt;1),AND($AC38&lt;-1,$AC37&lt;-1,$AC36&lt;-1,$AC35&lt;-1))),AND(AND(ISNUMBER($AC38),ISNUMBER($AC37),ISNUMBER($G38),ISNUMBER($G37)),OR(AND($AC38&gt;1,$AC37&gt;1,$G38&gt;1,$G37&gt;1),AND($AC38&lt;-1,$AC37&lt;-1,$G38&lt;-1,$G37&lt;-1)))),1,0))</f>
        <v>0</v>
      </c>
      <c r="AK38" s="33">
        <f t="shared" si="47"/>
        <v>0</v>
      </c>
      <c r="AL38" s="33" t="str">
        <f t="shared" si="78"/>
        <v/>
      </c>
      <c r="AM38" s="33" t="e">
        <f t="shared" si="79"/>
        <v>#N/A</v>
      </c>
      <c r="AN38" s="33" t="e">
        <f t="shared" si="80"/>
        <v>#N/A</v>
      </c>
      <c r="AO38" s="33" t="e">
        <f t="shared" si="81"/>
        <v>#N/A</v>
      </c>
      <c r="AP38" s="33" t="e">
        <f t="shared" si="82"/>
        <v>#N/A</v>
      </c>
      <c r="AQ38" s="33" t="e">
        <f t="shared" si="83"/>
        <v>#N/A</v>
      </c>
      <c r="AR38" s="33" t="e">
        <f t="shared" si="84"/>
        <v>#N/A</v>
      </c>
      <c r="AS38" s="33" t="e">
        <f t="shared" si="85"/>
        <v>#N/A</v>
      </c>
      <c r="AT38" s="33" t="e">
        <f t="shared" si="86"/>
        <v>#N/A</v>
      </c>
      <c r="AU38" s="33" t="e">
        <f t="shared" si="87"/>
        <v>#N/A</v>
      </c>
      <c r="AV38" s="33" t="e">
        <f t="shared" si="88"/>
        <v>#N/A</v>
      </c>
      <c r="AW38" s="33" t="e">
        <f t="shared" si="89"/>
        <v>#N/A</v>
      </c>
    </row>
    <row r="39" spans="1:49" x14ac:dyDescent="0.3">
      <c r="A39" s="33">
        <v>37</v>
      </c>
      <c r="B39" s="33" t="str">
        <f t="shared" si="48"/>
        <v/>
      </c>
      <c r="C39" s="46" t="str">
        <f t="shared" si="49"/>
        <v/>
      </c>
      <c r="D39" s="33">
        <f t="shared" si="50"/>
        <v>0</v>
      </c>
      <c r="E39" s="33" t="e">
        <f t="shared" si="51"/>
        <v>#N/A</v>
      </c>
      <c r="F39" s="33" t="str">
        <f t="shared" si="52"/>
        <v/>
      </c>
      <c r="G39" s="33" t="str">
        <f t="shared" si="53"/>
        <v/>
      </c>
      <c r="H39" s="33" t="e">
        <f t="shared" si="54"/>
        <v>#N/A</v>
      </c>
      <c r="I39" s="33" t="e">
        <f t="shared" si="55"/>
        <v>#N/A</v>
      </c>
      <c r="J39" s="33" t="e">
        <f t="shared" si="56"/>
        <v>#N/A</v>
      </c>
      <c r="K39" s="33">
        <f t="shared" si="57"/>
        <v>0</v>
      </c>
      <c r="L39" s="33">
        <f t="shared" si="90"/>
        <v>0</v>
      </c>
      <c r="M39" s="33">
        <f t="shared" si="58"/>
        <v>0</v>
      </c>
      <c r="N39" s="33">
        <f t="shared" si="92"/>
        <v>0</v>
      </c>
      <c r="O39" s="33">
        <f t="shared" si="46"/>
        <v>0</v>
      </c>
      <c r="P39" s="33" t="str">
        <f t="shared" si="59"/>
        <v/>
      </c>
      <c r="Q39" s="33" t="e">
        <f t="shared" si="60"/>
        <v>#N/A</v>
      </c>
      <c r="R39" s="33" t="e">
        <f t="shared" si="61"/>
        <v>#N/A</v>
      </c>
      <c r="S39" s="33" t="e">
        <f t="shared" si="62"/>
        <v>#N/A</v>
      </c>
      <c r="T39" s="33" t="e">
        <f t="shared" si="63"/>
        <v>#N/A</v>
      </c>
      <c r="U39" s="33" t="e">
        <f t="shared" si="64"/>
        <v>#N/A</v>
      </c>
      <c r="V39" s="33" t="e">
        <f t="shared" si="65"/>
        <v>#N/A</v>
      </c>
      <c r="W39" s="33" t="e">
        <f t="shared" si="66"/>
        <v>#N/A</v>
      </c>
      <c r="X39" s="33" t="e">
        <f t="shared" si="67"/>
        <v>#N/A</v>
      </c>
      <c r="Y39" s="33" t="e">
        <f t="shared" si="68"/>
        <v>#N/A</v>
      </c>
      <c r="Z39" s="33" t="e">
        <f t="shared" si="69"/>
        <v>#N/A</v>
      </c>
      <c r="AA39" s="33" t="e">
        <f t="shared" si="70"/>
        <v>#N/A</v>
      </c>
      <c r="AB39" s="33" t="str">
        <f t="shared" si="71"/>
        <v/>
      </c>
      <c r="AC39" s="33" t="str">
        <f t="shared" si="72"/>
        <v/>
      </c>
      <c r="AD39" s="33" t="e">
        <f t="shared" si="73"/>
        <v>#N/A</v>
      </c>
      <c r="AE39" s="33" t="e">
        <f t="shared" si="74"/>
        <v>#N/A</v>
      </c>
      <c r="AF39" s="33" t="e">
        <f t="shared" si="75"/>
        <v>#N/A</v>
      </c>
      <c r="AG39" s="33">
        <f t="shared" si="76"/>
        <v>0</v>
      </c>
      <c r="AH39" s="33">
        <f t="shared" si="91"/>
        <v>0</v>
      </c>
      <c r="AI39" s="33">
        <f t="shared" si="77"/>
        <v>0</v>
      </c>
      <c r="AJ39" s="33">
        <f t="shared" si="93"/>
        <v>0</v>
      </c>
      <c r="AK39" s="33">
        <f t="shared" si="47"/>
        <v>0</v>
      </c>
      <c r="AL39" s="33" t="str">
        <f t="shared" si="78"/>
        <v/>
      </c>
      <c r="AM39" s="33" t="e">
        <f t="shared" si="79"/>
        <v>#N/A</v>
      </c>
      <c r="AN39" s="33" t="e">
        <f t="shared" si="80"/>
        <v>#N/A</v>
      </c>
      <c r="AO39" s="33" t="e">
        <f t="shared" si="81"/>
        <v>#N/A</v>
      </c>
      <c r="AP39" s="33" t="e">
        <f t="shared" si="82"/>
        <v>#N/A</v>
      </c>
      <c r="AQ39" s="33" t="e">
        <f t="shared" si="83"/>
        <v>#N/A</v>
      </c>
      <c r="AR39" s="33" t="e">
        <f t="shared" si="84"/>
        <v>#N/A</v>
      </c>
      <c r="AS39" s="33" t="e">
        <f t="shared" si="85"/>
        <v>#N/A</v>
      </c>
      <c r="AT39" s="33" t="e">
        <f t="shared" si="86"/>
        <v>#N/A</v>
      </c>
      <c r="AU39" s="33" t="e">
        <f t="shared" si="87"/>
        <v>#N/A</v>
      </c>
      <c r="AV39" s="33" t="e">
        <f t="shared" si="88"/>
        <v>#N/A</v>
      </c>
      <c r="AW39" s="33" t="e">
        <f t="shared" si="89"/>
        <v>#N/A</v>
      </c>
    </row>
    <row r="40" spans="1:49" x14ac:dyDescent="0.3">
      <c r="A40" s="33">
        <v>38</v>
      </c>
      <c r="B40" s="33" t="str">
        <f t="shared" si="48"/>
        <v/>
      </c>
      <c r="C40" s="46" t="str">
        <f t="shared" si="49"/>
        <v/>
      </c>
      <c r="D40" s="33">
        <f t="shared" si="50"/>
        <v>0</v>
      </c>
      <c r="E40" s="33" t="e">
        <f t="shared" si="51"/>
        <v>#N/A</v>
      </c>
      <c r="F40" s="33" t="str">
        <f t="shared" si="52"/>
        <v/>
      </c>
      <c r="G40" s="33" t="str">
        <f t="shared" si="53"/>
        <v/>
      </c>
      <c r="H40" s="33" t="e">
        <f t="shared" si="54"/>
        <v>#N/A</v>
      </c>
      <c r="I40" s="33" t="e">
        <f t="shared" si="55"/>
        <v>#N/A</v>
      </c>
      <c r="J40" s="33" t="e">
        <f t="shared" si="56"/>
        <v>#N/A</v>
      </c>
      <c r="K40" s="33">
        <f t="shared" si="57"/>
        <v>0</v>
      </c>
      <c r="L40" s="33">
        <f t="shared" si="90"/>
        <v>0</v>
      </c>
      <c r="M40" s="33">
        <f t="shared" si="58"/>
        <v>0</v>
      </c>
      <c r="N40" s="33">
        <f t="shared" si="92"/>
        <v>0</v>
      </c>
      <c r="O40" s="33">
        <f t="shared" si="46"/>
        <v>0</v>
      </c>
      <c r="P40" s="33" t="str">
        <f t="shared" si="59"/>
        <v/>
      </c>
      <c r="Q40" s="33" t="e">
        <f t="shared" si="60"/>
        <v>#N/A</v>
      </c>
      <c r="R40" s="33" t="e">
        <f t="shared" si="61"/>
        <v>#N/A</v>
      </c>
      <c r="S40" s="33" t="e">
        <f t="shared" si="62"/>
        <v>#N/A</v>
      </c>
      <c r="T40" s="33" t="e">
        <f t="shared" si="63"/>
        <v>#N/A</v>
      </c>
      <c r="U40" s="33" t="e">
        <f t="shared" si="64"/>
        <v>#N/A</v>
      </c>
      <c r="V40" s="33" t="e">
        <f t="shared" si="65"/>
        <v>#N/A</v>
      </c>
      <c r="W40" s="33" t="e">
        <f t="shared" si="66"/>
        <v>#N/A</v>
      </c>
      <c r="X40" s="33" t="e">
        <f t="shared" si="67"/>
        <v>#N/A</v>
      </c>
      <c r="Y40" s="33" t="e">
        <f t="shared" si="68"/>
        <v>#N/A</v>
      </c>
      <c r="Z40" s="33" t="e">
        <f t="shared" si="69"/>
        <v>#N/A</v>
      </c>
      <c r="AA40" s="33" t="e">
        <f t="shared" si="70"/>
        <v>#N/A</v>
      </c>
      <c r="AB40" s="33" t="str">
        <f t="shared" si="71"/>
        <v/>
      </c>
      <c r="AC40" s="33" t="str">
        <f t="shared" si="72"/>
        <v/>
      </c>
      <c r="AD40" s="33" t="e">
        <f t="shared" si="73"/>
        <v>#N/A</v>
      </c>
      <c r="AE40" s="33" t="e">
        <f t="shared" si="74"/>
        <v>#N/A</v>
      </c>
      <c r="AF40" s="33" t="e">
        <f t="shared" si="75"/>
        <v>#N/A</v>
      </c>
      <c r="AG40" s="33">
        <f t="shared" si="76"/>
        <v>0</v>
      </c>
      <c r="AH40" s="33">
        <f t="shared" si="91"/>
        <v>0</v>
      </c>
      <c r="AI40" s="33">
        <f t="shared" si="77"/>
        <v>0</v>
      </c>
      <c r="AJ40" s="33">
        <f t="shared" si="93"/>
        <v>0</v>
      </c>
      <c r="AK40" s="33">
        <f t="shared" si="47"/>
        <v>0</v>
      </c>
      <c r="AL40" s="33" t="str">
        <f t="shared" si="78"/>
        <v/>
      </c>
      <c r="AM40" s="33" t="e">
        <f t="shared" si="79"/>
        <v>#N/A</v>
      </c>
      <c r="AN40" s="33" t="e">
        <f t="shared" si="80"/>
        <v>#N/A</v>
      </c>
      <c r="AO40" s="33" t="e">
        <f t="shared" si="81"/>
        <v>#N/A</v>
      </c>
      <c r="AP40" s="33" t="e">
        <f t="shared" si="82"/>
        <v>#N/A</v>
      </c>
      <c r="AQ40" s="33" t="e">
        <f t="shared" si="83"/>
        <v>#N/A</v>
      </c>
      <c r="AR40" s="33" t="e">
        <f t="shared" si="84"/>
        <v>#N/A</v>
      </c>
      <c r="AS40" s="33" t="e">
        <f t="shared" si="85"/>
        <v>#N/A</v>
      </c>
      <c r="AT40" s="33" t="e">
        <f t="shared" si="86"/>
        <v>#N/A</v>
      </c>
      <c r="AU40" s="33" t="e">
        <f t="shared" si="87"/>
        <v>#N/A</v>
      </c>
      <c r="AV40" s="33" t="e">
        <f t="shared" si="88"/>
        <v>#N/A</v>
      </c>
      <c r="AW40" s="33" t="e">
        <f t="shared" si="89"/>
        <v>#N/A</v>
      </c>
    </row>
    <row r="41" spans="1:49" x14ac:dyDescent="0.3">
      <c r="A41" s="33">
        <v>39</v>
      </c>
      <c r="B41" s="33" t="str">
        <f t="shared" si="48"/>
        <v/>
      </c>
      <c r="C41" s="46" t="str">
        <f t="shared" si="49"/>
        <v/>
      </c>
      <c r="D41" s="33">
        <f t="shared" si="50"/>
        <v>0</v>
      </c>
      <c r="E41" s="33" t="e">
        <f t="shared" si="51"/>
        <v>#N/A</v>
      </c>
      <c r="F41" s="33" t="str">
        <f t="shared" si="52"/>
        <v/>
      </c>
      <c r="G41" s="33" t="str">
        <f t="shared" si="53"/>
        <v/>
      </c>
      <c r="H41" s="33" t="e">
        <f t="shared" si="54"/>
        <v>#N/A</v>
      </c>
      <c r="I41" s="33" t="e">
        <f t="shared" si="55"/>
        <v>#N/A</v>
      </c>
      <c r="J41" s="33" t="e">
        <f t="shared" si="56"/>
        <v>#N/A</v>
      </c>
      <c r="K41" s="33">
        <f t="shared" si="57"/>
        <v>0</v>
      </c>
      <c r="L41" s="33">
        <f t="shared" si="90"/>
        <v>0</v>
      </c>
      <c r="M41" s="33">
        <f t="shared" si="58"/>
        <v>0</v>
      </c>
      <c r="N41" s="33">
        <f t="shared" si="92"/>
        <v>0</v>
      </c>
      <c r="O41" s="33">
        <f t="shared" si="46"/>
        <v>0</v>
      </c>
      <c r="P41" s="33" t="str">
        <f t="shared" si="59"/>
        <v/>
      </c>
      <c r="Q41" s="33" t="e">
        <f t="shared" si="60"/>
        <v>#N/A</v>
      </c>
      <c r="R41" s="33" t="e">
        <f t="shared" si="61"/>
        <v>#N/A</v>
      </c>
      <c r="S41" s="33" t="e">
        <f t="shared" si="62"/>
        <v>#N/A</v>
      </c>
      <c r="T41" s="33" t="e">
        <f t="shared" si="63"/>
        <v>#N/A</v>
      </c>
      <c r="U41" s="33" t="e">
        <f t="shared" si="64"/>
        <v>#N/A</v>
      </c>
      <c r="V41" s="33" t="e">
        <f t="shared" si="65"/>
        <v>#N/A</v>
      </c>
      <c r="W41" s="33" t="e">
        <f t="shared" si="66"/>
        <v>#N/A</v>
      </c>
      <c r="X41" s="33" t="e">
        <f t="shared" si="67"/>
        <v>#N/A</v>
      </c>
      <c r="Y41" s="33" t="e">
        <f t="shared" si="68"/>
        <v>#N/A</v>
      </c>
      <c r="Z41" s="33" t="e">
        <f t="shared" si="69"/>
        <v>#N/A</v>
      </c>
      <c r="AA41" s="33" t="e">
        <f t="shared" si="70"/>
        <v>#N/A</v>
      </c>
      <c r="AB41" s="33" t="str">
        <f t="shared" si="71"/>
        <v/>
      </c>
      <c r="AC41" s="33" t="str">
        <f t="shared" si="72"/>
        <v/>
      </c>
      <c r="AD41" s="33" t="e">
        <f t="shared" si="73"/>
        <v>#N/A</v>
      </c>
      <c r="AE41" s="33" t="e">
        <f t="shared" si="74"/>
        <v>#N/A</v>
      </c>
      <c r="AF41" s="33" t="e">
        <f t="shared" si="75"/>
        <v>#N/A</v>
      </c>
      <c r="AG41" s="33">
        <f t="shared" si="76"/>
        <v>0</v>
      </c>
      <c r="AH41" s="33">
        <f t="shared" si="91"/>
        <v>0</v>
      </c>
      <c r="AI41" s="33">
        <f t="shared" si="77"/>
        <v>0</v>
      </c>
      <c r="AJ41" s="33">
        <f t="shared" si="93"/>
        <v>0</v>
      </c>
      <c r="AK41" s="33">
        <f t="shared" si="47"/>
        <v>0</v>
      </c>
      <c r="AL41" s="33" t="str">
        <f t="shared" si="78"/>
        <v/>
      </c>
      <c r="AM41" s="33" t="e">
        <f t="shared" si="79"/>
        <v>#N/A</v>
      </c>
      <c r="AN41" s="33" t="e">
        <f t="shared" si="80"/>
        <v>#N/A</v>
      </c>
      <c r="AO41" s="33" t="e">
        <f t="shared" si="81"/>
        <v>#N/A</v>
      </c>
      <c r="AP41" s="33" t="e">
        <f t="shared" si="82"/>
        <v>#N/A</v>
      </c>
      <c r="AQ41" s="33" t="e">
        <f t="shared" si="83"/>
        <v>#N/A</v>
      </c>
      <c r="AR41" s="33" t="e">
        <f t="shared" si="84"/>
        <v>#N/A</v>
      </c>
      <c r="AS41" s="33" t="e">
        <f t="shared" si="85"/>
        <v>#N/A</v>
      </c>
      <c r="AT41" s="33" t="e">
        <f t="shared" si="86"/>
        <v>#N/A</v>
      </c>
      <c r="AU41" s="33" t="e">
        <f t="shared" si="87"/>
        <v>#N/A</v>
      </c>
      <c r="AV41" s="33" t="e">
        <f t="shared" si="88"/>
        <v>#N/A</v>
      </c>
      <c r="AW41" s="33" t="e">
        <f t="shared" si="89"/>
        <v>#N/A</v>
      </c>
    </row>
    <row r="42" spans="1:49" x14ac:dyDescent="0.3">
      <c r="A42" s="33">
        <v>40</v>
      </c>
      <c r="B42" s="33" t="str">
        <f t="shared" si="48"/>
        <v/>
      </c>
      <c r="C42" s="46" t="str">
        <f t="shared" si="49"/>
        <v/>
      </c>
      <c r="D42" s="33">
        <f t="shared" si="50"/>
        <v>0</v>
      </c>
      <c r="E42" s="33" t="e">
        <f t="shared" si="51"/>
        <v>#N/A</v>
      </c>
      <c r="F42" s="33" t="str">
        <f t="shared" si="52"/>
        <v/>
      </c>
      <c r="G42" s="33" t="str">
        <f t="shared" si="53"/>
        <v/>
      </c>
      <c r="H42" s="33" t="e">
        <f t="shared" si="54"/>
        <v>#N/A</v>
      </c>
      <c r="I42" s="33" t="e">
        <f t="shared" si="55"/>
        <v>#N/A</v>
      </c>
      <c r="J42" s="33" t="e">
        <f t="shared" si="56"/>
        <v>#N/A</v>
      </c>
      <c r="K42" s="33">
        <f t="shared" si="57"/>
        <v>0</v>
      </c>
      <c r="L42" s="33">
        <f t="shared" si="90"/>
        <v>0</v>
      </c>
      <c r="M42" s="33">
        <f t="shared" si="58"/>
        <v>0</v>
      </c>
      <c r="N42" s="33">
        <f t="shared" si="92"/>
        <v>0</v>
      </c>
      <c r="O42" s="33">
        <f t="shared" ref="O42:O73" si="94">IF($F42="",0,IF(OR(AND(AND(ISNUMBER($G42),ISNUMBER($G41),ISNUMBER($G40),ISNUMBER($G39),ISNUMBER($G38),ISNUMBER($G37),ISNUMBER($G36),ISNUMBER($G35)),OR(AND($G42&gt;0,$G41&gt;0,$G40&gt;0,$G39&gt;0,$G38&gt;0,$G37&gt;0,$G36&gt;0,$G35&gt;0),AND($G42&lt;0,$G41&lt;0,$G40&lt;0,$G39&lt;0,$G38&lt;0,$G37&lt;0,$G36&lt;0,$G35&lt;0))),AND(AND(ISNUMBER($G42),ISNUMBER($G41),ISNUMBER($G40),ISNUMBER($G39),ISNUMBER($AC42),ISNUMBER($AC41),ISNUMBER($AC40),ISNUMBER($AC39)),OR(AND($G42&gt;0,$G41&gt;0,$G40&gt;0,$G39&gt;0,$AC42&gt;0,$AC41&gt;0,$AC40&gt;0,$AC39&gt;0),AND($G42&lt;0,$G41&lt;0,$G40&lt;0,$G39&lt;0,$AC42&lt;0,$AC41&lt;0,$AC40&lt;0,$AC39&lt;0)))),1,0))</f>
        <v>0</v>
      </c>
      <c r="P42" s="33" t="str">
        <f t="shared" si="59"/>
        <v/>
      </c>
      <c r="Q42" s="33" t="e">
        <f t="shared" si="60"/>
        <v>#N/A</v>
      </c>
      <c r="R42" s="33" t="e">
        <f t="shared" si="61"/>
        <v>#N/A</v>
      </c>
      <c r="S42" s="33" t="e">
        <f t="shared" si="62"/>
        <v>#N/A</v>
      </c>
      <c r="T42" s="33" t="e">
        <f t="shared" si="63"/>
        <v>#N/A</v>
      </c>
      <c r="U42" s="33" t="e">
        <f t="shared" si="64"/>
        <v>#N/A</v>
      </c>
      <c r="V42" s="33" t="e">
        <f t="shared" si="65"/>
        <v>#N/A</v>
      </c>
      <c r="W42" s="33" t="e">
        <f t="shared" si="66"/>
        <v>#N/A</v>
      </c>
      <c r="X42" s="33" t="e">
        <f t="shared" si="67"/>
        <v>#N/A</v>
      </c>
      <c r="Y42" s="33" t="e">
        <f t="shared" si="68"/>
        <v>#N/A</v>
      </c>
      <c r="Z42" s="33" t="e">
        <f t="shared" si="69"/>
        <v>#N/A</v>
      </c>
      <c r="AA42" s="33" t="e">
        <f t="shared" si="70"/>
        <v>#N/A</v>
      </c>
      <c r="AB42" s="33" t="str">
        <f t="shared" si="71"/>
        <v/>
      </c>
      <c r="AC42" s="33" t="str">
        <f t="shared" si="72"/>
        <v/>
      </c>
      <c r="AD42" s="33" t="e">
        <f t="shared" si="73"/>
        <v>#N/A</v>
      </c>
      <c r="AE42" s="33" t="e">
        <f t="shared" si="74"/>
        <v>#N/A</v>
      </c>
      <c r="AF42" s="33" t="e">
        <f t="shared" si="75"/>
        <v>#N/A</v>
      </c>
      <c r="AG42" s="33">
        <f t="shared" si="76"/>
        <v>0</v>
      </c>
      <c r="AH42" s="33">
        <f t="shared" si="91"/>
        <v>0</v>
      </c>
      <c r="AI42" s="33">
        <f t="shared" si="77"/>
        <v>0</v>
      </c>
      <c r="AJ42" s="33">
        <f t="shared" si="93"/>
        <v>0</v>
      </c>
      <c r="AK42" s="33">
        <f t="shared" ref="AK42:AK73" si="95">IF($AB42="",0,IF(OR(AND(AND(ISNUMBER($AC42),ISNUMBER($AC41),ISNUMBER($AC40),ISNUMBER($AC39),ISNUMBER($AC38),ISNUMBER($AC37),ISNUMBER($AC36),ISNUMBER($AC35)),OR(AND($AC42&gt;0,$AC41&gt;0,$AC40&gt;0,$AC39&gt;0,$AC38&gt;0,$AC37&gt;0,$AC36&gt;0,$AC35&gt;0),AND($AC42&lt;0,$AC41&lt;0,$AC40&lt;0,$AC39&lt;0,$AC38&lt;0,$AC37&lt;0,$AC36&lt;0,$AC35&lt;0))),AND(AND(ISNUMBER($AC42),ISNUMBER($AC41),ISNUMBER($AC40),ISNUMBER($AC39),ISNUMBER($G42),ISNUMBER($G41),ISNUMBER($G40),ISNUMBER($G39)),OR(AND($AC42&gt;0,$AC41&gt;0,$AC40&gt;0,$AC39&gt;0,$G42&gt;0,$G41&gt;0,$G40&gt;0,$G39&gt;0),AND($AC42&lt;0,$AC41&lt;0,$AC40&lt;0,$AC39&lt;0,$G42&lt;0,$G41&lt;0,$G40&lt;0,$G39&lt;0)))),1,0))</f>
        <v>0</v>
      </c>
      <c r="AL42" s="33" t="str">
        <f t="shared" si="78"/>
        <v/>
      </c>
      <c r="AM42" s="33" t="e">
        <f t="shared" si="79"/>
        <v>#N/A</v>
      </c>
      <c r="AN42" s="33" t="e">
        <f t="shared" si="80"/>
        <v>#N/A</v>
      </c>
      <c r="AO42" s="33" t="e">
        <f t="shared" si="81"/>
        <v>#N/A</v>
      </c>
      <c r="AP42" s="33" t="e">
        <f t="shared" si="82"/>
        <v>#N/A</v>
      </c>
      <c r="AQ42" s="33" t="e">
        <f t="shared" si="83"/>
        <v>#N/A</v>
      </c>
      <c r="AR42" s="33" t="e">
        <f t="shared" si="84"/>
        <v>#N/A</v>
      </c>
      <c r="AS42" s="33" t="e">
        <f t="shared" si="85"/>
        <v>#N/A</v>
      </c>
      <c r="AT42" s="33" t="e">
        <f t="shared" si="86"/>
        <v>#N/A</v>
      </c>
      <c r="AU42" s="33" t="e">
        <f t="shared" si="87"/>
        <v>#N/A</v>
      </c>
      <c r="AV42" s="33" t="e">
        <f t="shared" si="88"/>
        <v>#N/A</v>
      </c>
      <c r="AW42" s="33" t="e">
        <f t="shared" si="89"/>
        <v>#N/A</v>
      </c>
    </row>
    <row r="43" spans="1:49" x14ac:dyDescent="0.3">
      <c r="A43" s="33">
        <v>41</v>
      </c>
      <c r="B43" s="33" t="str">
        <f t="shared" si="48"/>
        <v/>
      </c>
      <c r="C43" s="46" t="str">
        <f t="shared" si="49"/>
        <v/>
      </c>
      <c r="D43" s="33">
        <f t="shared" si="50"/>
        <v>0</v>
      </c>
      <c r="E43" s="33" t="e">
        <f t="shared" si="51"/>
        <v>#N/A</v>
      </c>
      <c r="F43" s="33" t="str">
        <f t="shared" si="52"/>
        <v/>
      </c>
      <c r="G43" s="33" t="str">
        <f t="shared" si="53"/>
        <v/>
      </c>
      <c r="H43" s="33" t="e">
        <f t="shared" si="54"/>
        <v>#N/A</v>
      </c>
      <c r="I43" s="33" t="e">
        <f t="shared" si="55"/>
        <v>#N/A</v>
      </c>
      <c r="J43" s="33" t="e">
        <f t="shared" si="56"/>
        <v>#N/A</v>
      </c>
      <c r="K43" s="33">
        <f t="shared" si="57"/>
        <v>0</v>
      </c>
      <c r="L43" s="33">
        <f t="shared" si="90"/>
        <v>0</v>
      </c>
      <c r="M43" s="33">
        <f t="shared" si="58"/>
        <v>0</v>
      </c>
      <c r="N43" s="33">
        <f t="shared" si="92"/>
        <v>0</v>
      </c>
      <c r="O43" s="33">
        <f t="shared" si="94"/>
        <v>0</v>
      </c>
      <c r="P43" s="33" t="str">
        <f t="shared" si="59"/>
        <v/>
      </c>
      <c r="Q43" s="33" t="e">
        <f t="shared" si="60"/>
        <v>#N/A</v>
      </c>
      <c r="R43" s="33" t="e">
        <f t="shared" si="61"/>
        <v>#N/A</v>
      </c>
      <c r="S43" s="33" t="e">
        <f t="shared" si="62"/>
        <v>#N/A</v>
      </c>
      <c r="T43" s="33" t="e">
        <f t="shared" si="63"/>
        <v>#N/A</v>
      </c>
      <c r="U43" s="33" t="e">
        <f t="shared" si="64"/>
        <v>#N/A</v>
      </c>
      <c r="V43" s="33" t="e">
        <f t="shared" si="65"/>
        <v>#N/A</v>
      </c>
      <c r="W43" s="33" t="e">
        <f t="shared" si="66"/>
        <v>#N/A</v>
      </c>
      <c r="X43" s="33" t="e">
        <f t="shared" si="67"/>
        <v>#N/A</v>
      </c>
      <c r="Y43" s="33" t="e">
        <f t="shared" si="68"/>
        <v>#N/A</v>
      </c>
      <c r="Z43" s="33" t="e">
        <f t="shared" si="69"/>
        <v>#N/A</v>
      </c>
      <c r="AA43" s="33" t="e">
        <f t="shared" si="70"/>
        <v>#N/A</v>
      </c>
      <c r="AB43" s="33" t="str">
        <f t="shared" si="71"/>
        <v/>
      </c>
      <c r="AC43" s="33" t="str">
        <f t="shared" si="72"/>
        <v/>
      </c>
      <c r="AD43" s="33" t="e">
        <f t="shared" si="73"/>
        <v>#N/A</v>
      </c>
      <c r="AE43" s="33" t="e">
        <f t="shared" si="74"/>
        <v>#N/A</v>
      </c>
      <c r="AF43" s="33" t="e">
        <f t="shared" si="75"/>
        <v>#N/A</v>
      </c>
      <c r="AG43" s="33">
        <f t="shared" si="76"/>
        <v>0</v>
      </c>
      <c r="AH43" s="33">
        <f t="shared" si="91"/>
        <v>0</v>
      </c>
      <c r="AI43" s="33">
        <f t="shared" si="77"/>
        <v>0</v>
      </c>
      <c r="AJ43" s="33">
        <f t="shared" si="93"/>
        <v>0</v>
      </c>
      <c r="AK43" s="33">
        <f t="shared" si="95"/>
        <v>0</v>
      </c>
      <c r="AL43" s="33" t="str">
        <f t="shared" si="78"/>
        <v/>
      </c>
      <c r="AM43" s="33" t="e">
        <f t="shared" si="79"/>
        <v>#N/A</v>
      </c>
      <c r="AN43" s="33" t="e">
        <f t="shared" si="80"/>
        <v>#N/A</v>
      </c>
      <c r="AO43" s="33" t="e">
        <f t="shared" si="81"/>
        <v>#N/A</v>
      </c>
      <c r="AP43" s="33" t="e">
        <f t="shared" si="82"/>
        <v>#N/A</v>
      </c>
      <c r="AQ43" s="33" t="e">
        <f t="shared" si="83"/>
        <v>#N/A</v>
      </c>
      <c r="AR43" s="33" t="e">
        <f t="shared" si="84"/>
        <v>#N/A</v>
      </c>
      <c r="AS43" s="33" t="e">
        <f t="shared" si="85"/>
        <v>#N/A</v>
      </c>
      <c r="AT43" s="33" t="e">
        <f t="shared" si="86"/>
        <v>#N/A</v>
      </c>
      <c r="AU43" s="33" t="e">
        <f t="shared" si="87"/>
        <v>#N/A</v>
      </c>
      <c r="AV43" s="33" t="e">
        <f t="shared" si="88"/>
        <v>#N/A</v>
      </c>
      <c r="AW43" s="33" t="e">
        <f t="shared" si="89"/>
        <v>#N/A</v>
      </c>
    </row>
    <row r="44" spans="1:49" x14ac:dyDescent="0.3">
      <c r="A44" s="33">
        <v>42</v>
      </c>
      <c r="B44" s="33" t="str">
        <f t="shared" si="48"/>
        <v/>
      </c>
      <c r="C44" s="46" t="str">
        <f t="shared" si="49"/>
        <v/>
      </c>
      <c r="D44" s="33">
        <f t="shared" si="50"/>
        <v>0</v>
      </c>
      <c r="E44" s="33" t="e">
        <f t="shared" si="51"/>
        <v>#N/A</v>
      </c>
      <c r="F44" s="33" t="str">
        <f t="shared" si="52"/>
        <v/>
      </c>
      <c r="G44" s="33" t="str">
        <f t="shared" si="53"/>
        <v/>
      </c>
      <c r="H44" s="33" t="e">
        <f t="shared" si="54"/>
        <v>#N/A</v>
      </c>
      <c r="I44" s="33" t="e">
        <f t="shared" si="55"/>
        <v>#N/A</v>
      </c>
      <c r="J44" s="33" t="e">
        <f t="shared" si="56"/>
        <v>#N/A</v>
      </c>
      <c r="K44" s="33">
        <f t="shared" si="57"/>
        <v>0</v>
      </c>
      <c r="L44" s="33">
        <f t="shared" si="90"/>
        <v>0</v>
      </c>
      <c r="M44" s="33">
        <f t="shared" si="58"/>
        <v>0</v>
      </c>
      <c r="N44" s="33">
        <f t="shared" si="92"/>
        <v>0</v>
      </c>
      <c r="O44" s="33">
        <f t="shared" si="94"/>
        <v>0</v>
      </c>
      <c r="P44" s="33" t="str">
        <f t="shared" si="59"/>
        <v/>
      </c>
      <c r="Q44" s="33" t="e">
        <f t="shared" si="60"/>
        <v>#N/A</v>
      </c>
      <c r="R44" s="33" t="e">
        <f t="shared" si="61"/>
        <v>#N/A</v>
      </c>
      <c r="S44" s="33" t="e">
        <f t="shared" si="62"/>
        <v>#N/A</v>
      </c>
      <c r="T44" s="33" t="e">
        <f t="shared" si="63"/>
        <v>#N/A</v>
      </c>
      <c r="U44" s="33" t="e">
        <f t="shared" si="64"/>
        <v>#N/A</v>
      </c>
      <c r="V44" s="33" t="e">
        <f t="shared" si="65"/>
        <v>#N/A</v>
      </c>
      <c r="W44" s="33" t="e">
        <f t="shared" si="66"/>
        <v>#N/A</v>
      </c>
      <c r="X44" s="33" t="e">
        <f t="shared" si="67"/>
        <v>#N/A</v>
      </c>
      <c r="Y44" s="33" t="e">
        <f t="shared" si="68"/>
        <v>#N/A</v>
      </c>
      <c r="Z44" s="33" t="e">
        <f t="shared" si="69"/>
        <v>#N/A</v>
      </c>
      <c r="AA44" s="33" t="e">
        <f t="shared" si="70"/>
        <v>#N/A</v>
      </c>
      <c r="AB44" s="33" t="str">
        <f t="shared" si="71"/>
        <v/>
      </c>
      <c r="AC44" s="33" t="str">
        <f t="shared" si="72"/>
        <v/>
      </c>
      <c r="AD44" s="33" t="e">
        <f t="shared" si="73"/>
        <v>#N/A</v>
      </c>
      <c r="AE44" s="33" t="e">
        <f t="shared" si="74"/>
        <v>#N/A</v>
      </c>
      <c r="AF44" s="33" t="e">
        <f t="shared" si="75"/>
        <v>#N/A</v>
      </c>
      <c r="AG44" s="33">
        <f t="shared" si="76"/>
        <v>0</v>
      </c>
      <c r="AH44" s="33">
        <f t="shared" si="91"/>
        <v>0</v>
      </c>
      <c r="AI44" s="33">
        <f t="shared" si="77"/>
        <v>0</v>
      </c>
      <c r="AJ44" s="33">
        <f t="shared" si="93"/>
        <v>0</v>
      </c>
      <c r="AK44" s="33">
        <f t="shared" si="95"/>
        <v>0</v>
      </c>
      <c r="AL44" s="33" t="str">
        <f t="shared" si="78"/>
        <v/>
      </c>
      <c r="AM44" s="33" t="e">
        <f t="shared" si="79"/>
        <v>#N/A</v>
      </c>
      <c r="AN44" s="33" t="e">
        <f t="shared" si="80"/>
        <v>#N/A</v>
      </c>
      <c r="AO44" s="33" t="e">
        <f t="shared" si="81"/>
        <v>#N/A</v>
      </c>
      <c r="AP44" s="33" t="e">
        <f t="shared" si="82"/>
        <v>#N/A</v>
      </c>
      <c r="AQ44" s="33" t="e">
        <f t="shared" si="83"/>
        <v>#N/A</v>
      </c>
      <c r="AR44" s="33" t="e">
        <f t="shared" si="84"/>
        <v>#N/A</v>
      </c>
      <c r="AS44" s="33" t="e">
        <f t="shared" si="85"/>
        <v>#N/A</v>
      </c>
      <c r="AT44" s="33" t="e">
        <f t="shared" si="86"/>
        <v>#N/A</v>
      </c>
      <c r="AU44" s="33" t="e">
        <f t="shared" si="87"/>
        <v>#N/A</v>
      </c>
      <c r="AV44" s="33" t="e">
        <f t="shared" si="88"/>
        <v>#N/A</v>
      </c>
      <c r="AW44" s="33" t="e">
        <f t="shared" si="89"/>
        <v>#N/A</v>
      </c>
    </row>
    <row r="45" spans="1:49" x14ac:dyDescent="0.3">
      <c r="A45" s="33">
        <v>43</v>
      </c>
      <c r="B45" s="33" t="str">
        <f t="shared" si="48"/>
        <v/>
      </c>
      <c r="C45" s="46" t="str">
        <f t="shared" si="49"/>
        <v/>
      </c>
      <c r="D45" s="33">
        <f t="shared" si="50"/>
        <v>0</v>
      </c>
      <c r="E45" s="33" t="e">
        <f t="shared" si="51"/>
        <v>#N/A</v>
      </c>
      <c r="F45" s="33" t="str">
        <f t="shared" si="52"/>
        <v/>
      </c>
      <c r="G45" s="33" t="str">
        <f t="shared" si="53"/>
        <v/>
      </c>
      <c r="H45" s="33" t="e">
        <f t="shared" si="54"/>
        <v>#N/A</v>
      </c>
      <c r="I45" s="33" t="e">
        <f t="shared" si="55"/>
        <v>#N/A</v>
      </c>
      <c r="J45" s="33" t="e">
        <f t="shared" si="56"/>
        <v>#N/A</v>
      </c>
      <c r="K45" s="33">
        <f t="shared" si="57"/>
        <v>0</v>
      </c>
      <c r="L45" s="33">
        <f t="shared" si="90"/>
        <v>0</v>
      </c>
      <c r="M45" s="33">
        <f t="shared" si="58"/>
        <v>0</v>
      </c>
      <c r="N45" s="33">
        <f t="shared" si="92"/>
        <v>0</v>
      </c>
      <c r="O45" s="33">
        <f t="shared" si="94"/>
        <v>0</v>
      </c>
      <c r="P45" s="33" t="str">
        <f t="shared" si="59"/>
        <v/>
      </c>
      <c r="Q45" s="33" t="e">
        <f t="shared" si="60"/>
        <v>#N/A</v>
      </c>
      <c r="R45" s="33" t="e">
        <f t="shared" si="61"/>
        <v>#N/A</v>
      </c>
      <c r="S45" s="33" t="e">
        <f t="shared" si="62"/>
        <v>#N/A</v>
      </c>
      <c r="T45" s="33" t="e">
        <f t="shared" si="63"/>
        <v>#N/A</v>
      </c>
      <c r="U45" s="33" t="e">
        <f t="shared" si="64"/>
        <v>#N/A</v>
      </c>
      <c r="V45" s="33" t="e">
        <f t="shared" si="65"/>
        <v>#N/A</v>
      </c>
      <c r="W45" s="33" t="e">
        <f t="shared" si="66"/>
        <v>#N/A</v>
      </c>
      <c r="X45" s="33" t="e">
        <f t="shared" si="67"/>
        <v>#N/A</v>
      </c>
      <c r="Y45" s="33" t="e">
        <f t="shared" si="68"/>
        <v>#N/A</v>
      </c>
      <c r="Z45" s="33" t="e">
        <f t="shared" si="69"/>
        <v>#N/A</v>
      </c>
      <c r="AA45" s="33" t="e">
        <f t="shared" si="70"/>
        <v>#N/A</v>
      </c>
      <c r="AB45" s="33" t="str">
        <f t="shared" si="71"/>
        <v/>
      </c>
      <c r="AC45" s="33" t="str">
        <f t="shared" si="72"/>
        <v/>
      </c>
      <c r="AD45" s="33" t="e">
        <f t="shared" si="73"/>
        <v>#N/A</v>
      </c>
      <c r="AE45" s="33" t="e">
        <f t="shared" si="74"/>
        <v>#N/A</v>
      </c>
      <c r="AF45" s="33" t="e">
        <f t="shared" si="75"/>
        <v>#N/A</v>
      </c>
      <c r="AG45" s="33">
        <f t="shared" si="76"/>
        <v>0</v>
      </c>
      <c r="AH45" s="33">
        <f t="shared" si="91"/>
        <v>0</v>
      </c>
      <c r="AI45" s="33">
        <f t="shared" si="77"/>
        <v>0</v>
      </c>
      <c r="AJ45" s="33">
        <f t="shared" si="93"/>
        <v>0</v>
      </c>
      <c r="AK45" s="33">
        <f t="shared" si="95"/>
        <v>0</v>
      </c>
      <c r="AL45" s="33" t="str">
        <f t="shared" si="78"/>
        <v/>
      </c>
      <c r="AM45" s="33" t="e">
        <f t="shared" si="79"/>
        <v>#N/A</v>
      </c>
      <c r="AN45" s="33" t="e">
        <f t="shared" si="80"/>
        <v>#N/A</v>
      </c>
      <c r="AO45" s="33" t="e">
        <f t="shared" si="81"/>
        <v>#N/A</v>
      </c>
      <c r="AP45" s="33" t="e">
        <f t="shared" si="82"/>
        <v>#N/A</v>
      </c>
      <c r="AQ45" s="33" t="e">
        <f t="shared" si="83"/>
        <v>#N/A</v>
      </c>
      <c r="AR45" s="33" t="e">
        <f t="shared" si="84"/>
        <v>#N/A</v>
      </c>
      <c r="AS45" s="33" t="e">
        <f t="shared" si="85"/>
        <v>#N/A</v>
      </c>
      <c r="AT45" s="33" t="e">
        <f t="shared" si="86"/>
        <v>#N/A</v>
      </c>
      <c r="AU45" s="33" t="e">
        <f t="shared" si="87"/>
        <v>#N/A</v>
      </c>
      <c r="AV45" s="33" t="e">
        <f t="shared" si="88"/>
        <v>#N/A</v>
      </c>
      <c r="AW45" s="33" t="e">
        <f t="shared" si="89"/>
        <v>#N/A</v>
      </c>
    </row>
    <row r="46" spans="1:49" x14ac:dyDescent="0.3">
      <c r="A46" s="33">
        <v>44</v>
      </c>
      <c r="B46" s="33" t="str">
        <f t="shared" si="48"/>
        <v/>
      </c>
      <c r="C46" s="46" t="str">
        <f t="shared" si="49"/>
        <v/>
      </c>
      <c r="D46" s="33">
        <f t="shared" si="50"/>
        <v>0</v>
      </c>
      <c r="E46" s="33" t="e">
        <f t="shared" si="51"/>
        <v>#N/A</v>
      </c>
      <c r="F46" s="33" t="str">
        <f t="shared" si="52"/>
        <v/>
      </c>
      <c r="G46" s="33" t="str">
        <f t="shared" si="53"/>
        <v/>
      </c>
      <c r="H46" s="33" t="e">
        <f t="shared" si="54"/>
        <v>#N/A</v>
      </c>
      <c r="I46" s="33" t="e">
        <f t="shared" si="55"/>
        <v>#N/A</v>
      </c>
      <c r="J46" s="33" t="e">
        <f t="shared" si="56"/>
        <v>#N/A</v>
      </c>
      <c r="K46" s="33">
        <f t="shared" si="57"/>
        <v>0</v>
      </c>
      <c r="L46" s="33">
        <f t="shared" si="90"/>
        <v>0</v>
      </c>
      <c r="M46" s="33">
        <f t="shared" si="58"/>
        <v>0</v>
      </c>
      <c r="N46" s="33">
        <f t="shared" si="92"/>
        <v>0</v>
      </c>
      <c r="O46" s="33">
        <f t="shared" si="94"/>
        <v>0</v>
      </c>
      <c r="P46" s="33" t="str">
        <f t="shared" si="59"/>
        <v/>
      </c>
      <c r="Q46" s="33" t="e">
        <f t="shared" si="60"/>
        <v>#N/A</v>
      </c>
      <c r="R46" s="33" t="e">
        <f t="shared" si="61"/>
        <v>#N/A</v>
      </c>
      <c r="S46" s="33" t="e">
        <f t="shared" si="62"/>
        <v>#N/A</v>
      </c>
      <c r="T46" s="33" t="e">
        <f t="shared" si="63"/>
        <v>#N/A</v>
      </c>
      <c r="U46" s="33" t="e">
        <f t="shared" si="64"/>
        <v>#N/A</v>
      </c>
      <c r="V46" s="33" t="e">
        <f t="shared" si="65"/>
        <v>#N/A</v>
      </c>
      <c r="W46" s="33" t="e">
        <f t="shared" si="66"/>
        <v>#N/A</v>
      </c>
      <c r="X46" s="33" t="e">
        <f t="shared" si="67"/>
        <v>#N/A</v>
      </c>
      <c r="Y46" s="33" t="e">
        <f t="shared" si="68"/>
        <v>#N/A</v>
      </c>
      <c r="Z46" s="33" t="e">
        <f t="shared" si="69"/>
        <v>#N/A</v>
      </c>
      <c r="AA46" s="33" t="e">
        <f t="shared" si="70"/>
        <v>#N/A</v>
      </c>
      <c r="AB46" s="33" t="str">
        <f t="shared" si="71"/>
        <v/>
      </c>
      <c r="AC46" s="33" t="str">
        <f t="shared" si="72"/>
        <v/>
      </c>
      <c r="AD46" s="33" t="e">
        <f t="shared" si="73"/>
        <v>#N/A</v>
      </c>
      <c r="AE46" s="33" t="e">
        <f t="shared" si="74"/>
        <v>#N/A</v>
      </c>
      <c r="AF46" s="33" t="e">
        <f t="shared" si="75"/>
        <v>#N/A</v>
      </c>
      <c r="AG46" s="33">
        <f t="shared" si="76"/>
        <v>0</v>
      </c>
      <c r="AH46" s="33">
        <f t="shared" si="91"/>
        <v>0</v>
      </c>
      <c r="AI46" s="33">
        <f t="shared" si="77"/>
        <v>0</v>
      </c>
      <c r="AJ46" s="33">
        <f t="shared" si="93"/>
        <v>0</v>
      </c>
      <c r="AK46" s="33">
        <f t="shared" si="95"/>
        <v>0</v>
      </c>
      <c r="AL46" s="33" t="str">
        <f t="shared" si="78"/>
        <v/>
      </c>
      <c r="AM46" s="33" t="e">
        <f t="shared" si="79"/>
        <v>#N/A</v>
      </c>
      <c r="AN46" s="33" t="e">
        <f t="shared" si="80"/>
        <v>#N/A</v>
      </c>
      <c r="AO46" s="33" t="e">
        <f t="shared" si="81"/>
        <v>#N/A</v>
      </c>
      <c r="AP46" s="33" t="e">
        <f t="shared" si="82"/>
        <v>#N/A</v>
      </c>
      <c r="AQ46" s="33" t="e">
        <f t="shared" si="83"/>
        <v>#N/A</v>
      </c>
      <c r="AR46" s="33" t="e">
        <f t="shared" si="84"/>
        <v>#N/A</v>
      </c>
      <c r="AS46" s="33" t="e">
        <f t="shared" si="85"/>
        <v>#N/A</v>
      </c>
      <c r="AT46" s="33" t="e">
        <f t="shared" si="86"/>
        <v>#N/A</v>
      </c>
      <c r="AU46" s="33" t="e">
        <f t="shared" si="87"/>
        <v>#N/A</v>
      </c>
      <c r="AV46" s="33" t="e">
        <f t="shared" si="88"/>
        <v>#N/A</v>
      </c>
      <c r="AW46" s="33" t="e">
        <f t="shared" si="89"/>
        <v>#N/A</v>
      </c>
    </row>
    <row r="47" spans="1:49" x14ac:dyDescent="0.3">
      <c r="A47" s="33">
        <v>45</v>
      </c>
      <c r="B47" s="33" t="str">
        <f t="shared" si="48"/>
        <v/>
      </c>
      <c r="C47" s="46" t="str">
        <f t="shared" si="49"/>
        <v/>
      </c>
      <c r="D47" s="33">
        <f t="shared" si="50"/>
        <v>0</v>
      </c>
      <c r="E47" s="33" t="e">
        <f t="shared" si="51"/>
        <v>#N/A</v>
      </c>
      <c r="F47" s="33" t="str">
        <f t="shared" si="52"/>
        <v/>
      </c>
      <c r="G47" s="33" t="str">
        <f t="shared" si="53"/>
        <v/>
      </c>
      <c r="H47" s="33" t="e">
        <f t="shared" si="54"/>
        <v>#N/A</v>
      </c>
      <c r="I47" s="33" t="e">
        <f t="shared" si="55"/>
        <v>#N/A</v>
      </c>
      <c r="J47" s="33" t="e">
        <f t="shared" si="56"/>
        <v>#N/A</v>
      </c>
      <c r="K47" s="33">
        <f t="shared" si="57"/>
        <v>0</v>
      </c>
      <c r="L47" s="33">
        <f t="shared" si="90"/>
        <v>0</v>
      </c>
      <c r="M47" s="33">
        <f t="shared" si="58"/>
        <v>0</v>
      </c>
      <c r="N47" s="33">
        <f t="shared" si="92"/>
        <v>0</v>
      </c>
      <c r="O47" s="33">
        <f t="shared" si="94"/>
        <v>0</v>
      </c>
      <c r="P47" s="33" t="str">
        <f t="shared" si="59"/>
        <v/>
      </c>
      <c r="Q47" s="33" t="e">
        <f t="shared" si="60"/>
        <v>#N/A</v>
      </c>
      <c r="R47" s="33" t="e">
        <f t="shared" si="61"/>
        <v>#N/A</v>
      </c>
      <c r="S47" s="33" t="e">
        <f t="shared" si="62"/>
        <v>#N/A</v>
      </c>
      <c r="T47" s="33" t="e">
        <f t="shared" si="63"/>
        <v>#N/A</v>
      </c>
      <c r="U47" s="33" t="e">
        <f t="shared" si="64"/>
        <v>#N/A</v>
      </c>
      <c r="V47" s="33" t="e">
        <f t="shared" si="65"/>
        <v>#N/A</v>
      </c>
      <c r="W47" s="33" t="e">
        <f t="shared" si="66"/>
        <v>#N/A</v>
      </c>
      <c r="X47" s="33" t="e">
        <f t="shared" si="67"/>
        <v>#N/A</v>
      </c>
      <c r="Y47" s="33" t="e">
        <f t="shared" si="68"/>
        <v>#N/A</v>
      </c>
      <c r="Z47" s="33" t="e">
        <f t="shared" si="69"/>
        <v>#N/A</v>
      </c>
      <c r="AA47" s="33" t="e">
        <f t="shared" si="70"/>
        <v>#N/A</v>
      </c>
      <c r="AB47" s="33" t="str">
        <f t="shared" si="71"/>
        <v/>
      </c>
      <c r="AC47" s="33" t="str">
        <f t="shared" si="72"/>
        <v/>
      </c>
      <c r="AD47" s="33" t="e">
        <f t="shared" si="73"/>
        <v>#N/A</v>
      </c>
      <c r="AE47" s="33" t="e">
        <f t="shared" si="74"/>
        <v>#N/A</v>
      </c>
      <c r="AF47" s="33" t="e">
        <f t="shared" si="75"/>
        <v>#N/A</v>
      </c>
      <c r="AG47" s="33">
        <f t="shared" si="76"/>
        <v>0</v>
      </c>
      <c r="AH47" s="33">
        <f t="shared" si="91"/>
        <v>0</v>
      </c>
      <c r="AI47" s="33">
        <f t="shared" si="77"/>
        <v>0</v>
      </c>
      <c r="AJ47" s="33">
        <f t="shared" si="93"/>
        <v>0</v>
      </c>
      <c r="AK47" s="33">
        <f t="shared" si="95"/>
        <v>0</v>
      </c>
      <c r="AL47" s="33" t="str">
        <f t="shared" si="78"/>
        <v/>
      </c>
      <c r="AM47" s="33" t="e">
        <f t="shared" si="79"/>
        <v>#N/A</v>
      </c>
      <c r="AN47" s="33" t="e">
        <f t="shared" si="80"/>
        <v>#N/A</v>
      </c>
      <c r="AO47" s="33" t="e">
        <f t="shared" si="81"/>
        <v>#N/A</v>
      </c>
      <c r="AP47" s="33" t="e">
        <f t="shared" si="82"/>
        <v>#N/A</v>
      </c>
      <c r="AQ47" s="33" t="e">
        <f t="shared" si="83"/>
        <v>#N/A</v>
      </c>
      <c r="AR47" s="33" t="e">
        <f t="shared" si="84"/>
        <v>#N/A</v>
      </c>
      <c r="AS47" s="33" t="e">
        <f t="shared" si="85"/>
        <v>#N/A</v>
      </c>
      <c r="AT47" s="33" t="e">
        <f t="shared" si="86"/>
        <v>#N/A</v>
      </c>
      <c r="AU47" s="33" t="e">
        <f t="shared" si="87"/>
        <v>#N/A</v>
      </c>
      <c r="AV47" s="33" t="e">
        <f t="shared" si="88"/>
        <v>#N/A</v>
      </c>
      <c r="AW47" s="33" t="e">
        <f t="shared" si="89"/>
        <v>#N/A</v>
      </c>
    </row>
    <row r="48" spans="1:49" x14ac:dyDescent="0.3">
      <c r="A48" s="33">
        <v>46</v>
      </c>
      <c r="B48" s="33" t="str">
        <f t="shared" si="48"/>
        <v/>
      </c>
      <c r="C48" s="46" t="str">
        <f t="shared" si="49"/>
        <v/>
      </c>
      <c r="D48" s="33">
        <f t="shared" si="50"/>
        <v>0</v>
      </c>
      <c r="E48" s="33" t="e">
        <f t="shared" si="51"/>
        <v>#N/A</v>
      </c>
      <c r="F48" s="33" t="str">
        <f t="shared" si="52"/>
        <v/>
      </c>
      <c r="G48" s="33" t="str">
        <f t="shared" si="53"/>
        <v/>
      </c>
      <c r="H48" s="33" t="e">
        <f t="shared" si="54"/>
        <v>#N/A</v>
      </c>
      <c r="I48" s="33" t="e">
        <f t="shared" si="55"/>
        <v>#N/A</v>
      </c>
      <c r="J48" s="33" t="e">
        <f t="shared" si="56"/>
        <v>#N/A</v>
      </c>
      <c r="K48" s="33">
        <f t="shared" si="57"/>
        <v>0</v>
      </c>
      <c r="L48" s="33">
        <f t="shared" si="90"/>
        <v>0</v>
      </c>
      <c r="M48" s="33">
        <f t="shared" si="58"/>
        <v>0</v>
      </c>
      <c r="N48" s="33">
        <f t="shared" si="92"/>
        <v>0</v>
      </c>
      <c r="O48" s="33">
        <f t="shared" si="94"/>
        <v>0</v>
      </c>
      <c r="P48" s="33" t="str">
        <f t="shared" si="59"/>
        <v/>
      </c>
      <c r="Q48" s="33" t="e">
        <f t="shared" si="60"/>
        <v>#N/A</v>
      </c>
      <c r="R48" s="33" t="e">
        <f t="shared" si="61"/>
        <v>#N/A</v>
      </c>
      <c r="S48" s="33" t="e">
        <f t="shared" si="62"/>
        <v>#N/A</v>
      </c>
      <c r="T48" s="33" t="e">
        <f t="shared" si="63"/>
        <v>#N/A</v>
      </c>
      <c r="U48" s="33" t="e">
        <f t="shared" si="64"/>
        <v>#N/A</v>
      </c>
      <c r="V48" s="33" t="e">
        <f t="shared" si="65"/>
        <v>#N/A</v>
      </c>
      <c r="W48" s="33" t="e">
        <f t="shared" si="66"/>
        <v>#N/A</v>
      </c>
      <c r="X48" s="33" t="e">
        <f t="shared" si="67"/>
        <v>#N/A</v>
      </c>
      <c r="Y48" s="33" t="e">
        <f t="shared" si="68"/>
        <v>#N/A</v>
      </c>
      <c r="Z48" s="33" t="e">
        <f t="shared" si="69"/>
        <v>#N/A</v>
      </c>
      <c r="AA48" s="33" t="e">
        <f t="shared" si="70"/>
        <v>#N/A</v>
      </c>
      <c r="AB48" s="33" t="str">
        <f t="shared" si="71"/>
        <v/>
      </c>
      <c r="AC48" s="33" t="str">
        <f t="shared" si="72"/>
        <v/>
      </c>
      <c r="AD48" s="33" t="e">
        <f t="shared" si="73"/>
        <v>#N/A</v>
      </c>
      <c r="AE48" s="33" t="e">
        <f t="shared" si="74"/>
        <v>#N/A</v>
      </c>
      <c r="AF48" s="33" t="e">
        <f t="shared" si="75"/>
        <v>#N/A</v>
      </c>
      <c r="AG48" s="33">
        <f t="shared" si="76"/>
        <v>0</v>
      </c>
      <c r="AH48" s="33">
        <f t="shared" si="91"/>
        <v>0</v>
      </c>
      <c r="AI48" s="33">
        <f t="shared" si="77"/>
        <v>0</v>
      </c>
      <c r="AJ48" s="33">
        <f t="shared" si="93"/>
        <v>0</v>
      </c>
      <c r="AK48" s="33">
        <f t="shared" si="95"/>
        <v>0</v>
      </c>
      <c r="AL48" s="33" t="str">
        <f t="shared" si="78"/>
        <v/>
      </c>
      <c r="AM48" s="33" t="e">
        <f t="shared" si="79"/>
        <v>#N/A</v>
      </c>
      <c r="AN48" s="33" t="e">
        <f t="shared" si="80"/>
        <v>#N/A</v>
      </c>
      <c r="AO48" s="33" t="e">
        <f t="shared" si="81"/>
        <v>#N/A</v>
      </c>
      <c r="AP48" s="33" t="e">
        <f t="shared" si="82"/>
        <v>#N/A</v>
      </c>
      <c r="AQ48" s="33" t="e">
        <f t="shared" si="83"/>
        <v>#N/A</v>
      </c>
      <c r="AR48" s="33" t="e">
        <f t="shared" si="84"/>
        <v>#N/A</v>
      </c>
      <c r="AS48" s="33" t="e">
        <f t="shared" si="85"/>
        <v>#N/A</v>
      </c>
      <c r="AT48" s="33" t="e">
        <f t="shared" si="86"/>
        <v>#N/A</v>
      </c>
      <c r="AU48" s="33" t="e">
        <f t="shared" si="87"/>
        <v>#N/A</v>
      </c>
      <c r="AV48" s="33" t="e">
        <f t="shared" si="88"/>
        <v>#N/A</v>
      </c>
      <c r="AW48" s="33" t="e">
        <f t="shared" si="89"/>
        <v>#N/A</v>
      </c>
    </row>
    <row r="49" spans="1:49" x14ac:dyDescent="0.3">
      <c r="A49" s="33">
        <v>47</v>
      </c>
      <c r="B49" s="33" t="str">
        <f t="shared" si="48"/>
        <v/>
      </c>
      <c r="C49" s="46" t="str">
        <f t="shared" si="49"/>
        <v/>
      </c>
      <c r="D49" s="33">
        <f t="shared" si="50"/>
        <v>0</v>
      </c>
      <c r="E49" s="33" t="e">
        <f t="shared" si="51"/>
        <v>#N/A</v>
      </c>
      <c r="F49" s="33" t="str">
        <f t="shared" si="52"/>
        <v/>
      </c>
      <c r="G49" s="33" t="str">
        <f t="shared" si="53"/>
        <v/>
      </c>
      <c r="H49" s="33" t="e">
        <f t="shared" si="54"/>
        <v>#N/A</v>
      </c>
      <c r="I49" s="33" t="e">
        <f t="shared" si="55"/>
        <v>#N/A</v>
      </c>
      <c r="J49" s="33" t="e">
        <f t="shared" si="56"/>
        <v>#N/A</v>
      </c>
      <c r="K49" s="33">
        <f t="shared" si="57"/>
        <v>0</v>
      </c>
      <c r="L49" s="33">
        <f t="shared" si="90"/>
        <v>0</v>
      </c>
      <c r="M49" s="33">
        <f t="shared" si="58"/>
        <v>0</v>
      </c>
      <c r="N49" s="33">
        <f t="shared" si="92"/>
        <v>0</v>
      </c>
      <c r="O49" s="33">
        <f t="shared" si="94"/>
        <v>0</v>
      </c>
      <c r="P49" s="33" t="str">
        <f t="shared" si="59"/>
        <v/>
      </c>
      <c r="Q49" s="33" t="e">
        <f t="shared" si="60"/>
        <v>#N/A</v>
      </c>
      <c r="R49" s="33" t="e">
        <f t="shared" si="61"/>
        <v>#N/A</v>
      </c>
      <c r="S49" s="33" t="e">
        <f t="shared" si="62"/>
        <v>#N/A</v>
      </c>
      <c r="T49" s="33" t="e">
        <f t="shared" si="63"/>
        <v>#N/A</v>
      </c>
      <c r="U49" s="33" t="e">
        <f t="shared" si="64"/>
        <v>#N/A</v>
      </c>
      <c r="V49" s="33" t="e">
        <f t="shared" si="65"/>
        <v>#N/A</v>
      </c>
      <c r="W49" s="33" t="e">
        <f t="shared" si="66"/>
        <v>#N/A</v>
      </c>
      <c r="X49" s="33" t="e">
        <f t="shared" si="67"/>
        <v>#N/A</v>
      </c>
      <c r="Y49" s="33" t="e">
        <f t="shared" si="68"/>
        <v>#N/A</v>
      </c>
      <c r="Z49" s="33" t="e">
        <f t="shared" si="69"/>
        <v>#N/A</v>
      </c>
      <c r="AA49" s="33" t="e">
        <f t="shared" si="70"/>
        <v>#N/A</v>
      </c>
      <c r="AB49" s="33" t="str">
        <f t="shared" si="71"/>
        <v/>
      </c>
      <c r="AC49" s="33" t="str">
        <f t="shared" si="72"/>
        <v/>
      </c>
      <c r="AD49" s="33" t="e">
        <f t="shared" si="73"/>
        <v>#N/A</v>
      </c>
      <c r="AE49" s="33" t="e">
        <f t="shared" si="74"/>
        <v>#N/A</v>
      </c>
      <c r="AF49" s="33" t="e">
        <f t="shared" si="75"/>
        <v>#N/A</v>
      </c>
      <c r="AG49" s="33">
        <f t="shared" si="76"/>
        <v>0</v>
      </c>
      <c r="AH49" s="33">
        <f t="shared" si="91"/>
        <v>0</v>
      </c>
      <c r="AI49" s="33">
        <f t="shared" si="77"/>
        <v>0</v>
      </c>
      <c r="AJ49" s="33">
        <f t="shared" si="93"/>
        <v>0</v>
      </c>
      <c r="AK49" s="33">
        <f t="shared" si="95"/>
        <v>0</v>
      </c>
      <c r="AL49" s="33" t="str">
        <f t="shared" si="78"/>
        <v/>
      </c>
      <c r="AM49" s="33" t="e">
        <f t="shared" si="79"/>
        <v>#N/A</v>
      </c>
      <c r="AN49" s="33" t="e">
        <f t="shared" si="80"/>
        <v>#N/A</v>
      </c>
      <c r="AO49" s="33" t="e">
        <f t="shared" si="81"/>
        <v>#N/A</v>
      </c>
      <c r="AP49" s="33" t="e">
        <f t="shared" si="82"/>
        <v>#N/A</v>
      </c>
      <c r="AQ49" s="33" t="e">
        <f t="shared" si="83"/>
        <v>#N/A</v>
      </c>
      <c r="AR49" s="33" t="e">
        <f t="shared" si="84"/>
        <v>#N/A</v>
      </c>
      <c r="AS49" s="33" t="e">
        <f t="shared" si="85"/>
        <v>#N/A</v>
      </c>
      <c r="AT49" s="33" t="e">
        <f t="shared" si="86"/>
        <v>#N/A</v>
      </c>
      <c r="AU49" s="33" t="e">
        <f t="shared" si="87"/>
        <v>#N/A</v>
      </c>
      <c r="AV49" s="33" t="e">
        <f t="shared" si="88"/>
        <v>#N/A</v>
      </c>
      <c r="AW49" s="33" t="e">
        <f t="shared" si="89"/>
        <v>#N/A</v>
      </c>
    </row>
    <row r="50" spans="1:49" x14ac:dyDescent="0.3">
      <c r="A50" s="33">
        <v>48</v>
      </c>
      <c r="B50" s="33" t="str">
        <f t="shared" si="48"/>
        <v/>
      </c>
      <c r="C50" s="46" t="str">
        <f t="shared" si="49"/>
        <v/>
      </c>
      <c r="D50" s="33">
        <f t="shared" si="50"/>
        <v>0</v>
      </c>
      <c r="E50" s="33" t="e">
        <f t="shared" si="51"/>
        <v>#N/A</v>
      </c>
      <c r="F50" s="33" t="str">
        <f t="shared" si="52"/>
        <v/>
      </c>
      <c r="G50" s="33" t="str">
        <f t="shared" si="53"/>
        <v/>
      </c>
      <c r="H50" s="33" t="e">
        <f t="shared" si="54"/>
        <v>#N/A</v>
      </c>
      <c r="I50" s="33" t="e">
        <f t="shared" si="55"/>
        <v>#N/A</v>
      </c>
      <c r="J50" s="33" t="e">
        <f t="shared" si="56"/>
        <v>#N/A</v>
      </c>
      <c r="K50" s="33">
        <f t="shared" si="57"/>
        <v>0</v>
      </c>
      <c r="L50" s="33">
        <f t="shared" si="90"/>
        <v>0</v>
      </c>
      <c r="M50" s="33">
        <f t="shared" si="58"/>
        <v>0</v>
      </c>
      <c r="N50" s="33">
        <f t="shared" si="92"/>
        <v>0</v>
      </c>
      <c r="O50" s="33">
        <f t="shared" si="94"/>
        <v>0</v>
      </c>
      <c r="P50" s="33" t="str">
        <f t="shared" si="59"/>
        <v/>
      </c>
      <c r="Q50" s="33" t="e">
        <f t="shared" si="60"/>
        <v>#N/A</v>
      </c>
      <c r="R50" s="33" t="e">
        <f t="shared" si="61"/>
        <v>#N/A</v>
      </c>
      <c r="S50" s="33" t="e">
        <f t="shared" si="62"/>
        <v>#N/A</v>
      </c>
      <c r="T50" s="33" t="e">
        <f t="shared" si="63"/>
        <v>#N/A</v>
      </c>
      <c r="U50" s="33" t="e">
        <f t="shared" si="64"/>
        <v>#N/A</v>
      </c>
      <c r="V50" s="33" t="e">
        <f t="shared" si="65"/>
        <v>#N/A</v>
      </c>
      <c r="W50" s="33" t="e">
        <f t="shared" si="66"/>
        <v>#N/A</v>
      </c>
      <c r="X50" s="33" t="e">
        <f t="shared" si="67"/>
        <v>#N/A</v>
      </c>
      <c r="Y50" s="33" t="e">
        <f t="shared" si="68"/>
        <v>#N/A</v>
      </c>
      <c r="Z50" s="33" t="e">
        <f t="shared" si="69"/>
        <v>#N/A</v>
      </c>
      <c r="AA50" s="33" t="e">
        <f t="shared" si="70"/>
        <v>#N/A</v>
      </c>
      <c r="AB50" s="33" t="str">
        <f t="shared" si="71"/>
        <v/>
      </c>
      <c r="AC50" s="33" t="str">
        <f t="shared" si="72"/>
        <v/>
      </c>
      <c r="AD50" s="33" t="e">
        <f t="shared" si="73"/>
        <v>#N/A</v>
      </c>
      <c r="AE50" s="33" t="e">
        <f t="shared" si="74"/>
        <v>#N/A</v>
      </c>
      <c r="AF50" s="33" t="e">
        <f t="shared" si="75"/>
        <v>#N/A</v>
      </c>
      <c r="AG50" s="33">
        <f t="shared" si="76"/>
        <v>0</v>
      </c>
      <c r="AH50" s="33">
        <f t="shared" si="91"/>
        <v>0</v>
      </c>
      <c r="AI50" s="33">
        <f t="shared" si="77"/>
        <v>0</v>
      </c>
      <c r="AJ50" s="33">
        <f t="shared" si="93"/>
        <v>0</v>
      </c>
      <c r="AK50" s="33">
        <f t="shared" si="95"/>
        <v>0</v>
      </c>
      <c r="AL50" s="33" t="str">
        <f t="shared" si="78"/>
        <v/>
      </c>
      <c r="AM50" s="33" t="e">
        <f t="shared" si="79"/>
        <v>#N/A</v>
      </c>
      <c r="AN50" s="33" t="e">
        <f t="shared" si="80"/>
        <v>#N/A</v>
      </c>
      <c r="AO50" s="33" t="e">
        <f t="shared" si="81"/>
        <v>#N/A</v>
      </c>
      <c r="AP50" s="33" t="e">
        <f t="shared" si="82"/>
        <v>#N/A</v>
      </c>
      <c r="AQ50" s="33" t="e">
        <f t="shared" si="83"/>
        <v>#N/A</v>
      </c>
      <c r="AR50" s="33" t="e">
        <f t="shared" si="84"/>
        <v>#N/A</v>
      </c>
      <c r="AS50" s="33" t="e">
        <f t="shared" si="85"/>
        <v>#N/A</v>
      </c>
      <c r="AT50" s="33" t="e">
        <f t="shared" si="86"/>
        <v>#N/A</v>
      </c>
      <c r="AU50" s="33" t="e">
        <f t="shared" si="87"/>
        <v>#N/A</v>
      </c>
      <c r="AV50" s="33" t="e">
        <f t="shared" si="88"/>
        <v>#N/A</v>
      </c>
      <c r="AW50" s="33" t="e">
        <f t="shared" si="89"/>
        <v>#N/A</v>
      </c>
    </row>
    <row r="51" spans="1:49" x14ac:dyDescent="0.3">
      <c r="A51" s="33">
        <v>49</v>
      </c>
      <c r="B51" s="33" t="str">
        <f t="shared" si="48"/>
        <v/>
      </c>
      <c r="C51" s="46" t="str">
        <f t="shared" si="49"/>
        <v/>
      </c>
      <c r="D51" s="33">
        <f t="shared" si="50"/>
        <v>0</v>
      </c>
      <c r="E51" s="33" t="e">
        <f t="shared" si="51"/>
        <v>#N/A</v>
      </c>
      <c r="F51" s="33" t="str">
        <f t="shared" si="52"/>
        <v/>
      </c>
      <c r="G51" s="33" t="str">
        <f t="shared" si="53"/>
        <v/>
      </c>
      <c r="H51" s="33" t="e">
        <f t="shared" si="54"/>
        <v>#N/A</v>
      </c>
      <c r="I51" s="33" t="e">
        <f t="shared" si="55"/>
        <v>#N/A</v>
      </c>
      <c r="J51" s="33" t="e">
        <f t="shared" si="56"/>
        <v>#N/A</v>
      </c>
      <c r="K51" s="33">
        <f t="shared" si="57"/>
        <v>0</v>
      </c>
      <c r="L51" s="33">
        <f t="shared" si="90"/>
        <v>0</v>
      </c>
      <c r="M51" s="33">
        <f t="shared" si="58"/>
        <v>0</v>
      </c>
      <c r="N51" s="33">
        <f t="shared" si="92"/>
        <v>0</v>
      </c>
      <c r="O51" s="33">
        <f t="shared" si="94"/>
        <v>0</v>
      </c>
      <c r="P51" s="33" t="str">
        <f t="shared" si="59"/>
        <v/>
      </c>
      <c r="Q51" s="33" t="e">
        <f t="shared" si="60"/>
        <v>#N/A</v>
      </c>
      <c r="R51" s="33" t="e">
        <f t="shared" si="61"/>
        <v>#N/A</v>
      </c>
      <c r="S51" s="33" t="e">
        <f t="shared" si="62"/>
        <v>#N/A</v>
      </c>
      <c r="T51" s="33" t="e">
        <f t="shared" si="63"/>
        <v>#N/A</v>
      </c>
      <c r="U51" s="33" t="e">
        <f t="shared" si="64"/>
        <v>#N/A</v>
      </c>
      <c r="V51" s="33" t="e">
        <f t="shared" si="65"/>
        <v>#N/A</v>
      </c>
      <c r="W51" s="33" t="e">
        <f t="shared" si="66"/>
        <v>#N/A</v>
      </c>
      <c r="X51" s="33" t="e">
        <f t="shared" si="67"/>
        <v>#N/A</v>
      </c>
      <c r="Y51" s="33" t="e">
        <f t="shared" si="68"/>
        <v>#N/A</v>
      </c>
      <c r="Z51" s="33" t="e">
        <f t="shared" si="69"/>
        <v>#N/A</v>
      </c>
      <c r="AA51" s="33" t="e">
        <f t="shared" si="70"/>
        <v>#N/A</v>
      </c>
      <c r="AB51" s="33" t="str">
        <f t="shared" si="71"/>
        <v/>
      </c>
      <c r="AC51" s="33" t="str">
        <f t="shared" si="72"/>
        <v/>
      </c>
      <c r="AD51" s="33" t="e">
        <f t="shared" si="73"/>
        <v>#N/A</v>
      </c>
      <c r="AE51" s="33" t="e">
        <f t="shared" si="74"/>
        <v>#N/A</v>
      </c>
      <c r="AF51" s="33" t="e">
        <f t="shared" si="75"/>
        <v>#N/A</v>
      </c>
      <c r="AG51" s="33">
        <f t="shared" si="76"/>
        <v>0</v>
      </c>
      <c r="AH51" s="33">
        <f t="shared" si="91"/>
        <v>0</v>
      </c>
      <c r="AI51" s="33">
        <f t="shared" si="77"/>
        <v>0</v>
      </c>
      <c r="AJ51" s="33">
        <f t="shared" si="93"/>
        <v>0</v>
      </c>
      <c r="AK51" s="33">
        <f t="shared" si="95"/>
        <v>0</v>
      </c>
      <c r="AL51" s="33" t="str">
        <f t="shared" si="78"/>
        <v/>
      </c>
      <c r="AM51" s="33" t="e">
        <f t="shared" si="79"/>
        <v>#N/A</v>
      </c>
      <c r="AN51" s="33" t="e">
        <f t="shared" si="80"/>
        <v>#N/A</v>
      </c>
      <c r="AO51" s="33" t="e">
        <f t="shared" si="81"/>
        <v>#N/A</v>
      </c>
      <c r="AP51" s="33" t="e">
        <f t="shared" si="82"/>
        <v>#N/A</v>
      </c>
      <c r="AQ51" s="33" t="e">
        <f t="shared" si="83"/>
        <v>#N/A</v>
      </c>
      <c r="AR51" s="33" t="e">
        <f t="shared" si="84"/>
        <v>#N/A</v>
      </c>
      <c r="AS51" s="33" t="e">
        <f t="shared" si="85"/>
        <v>#N/A</v>
      </c>
      <c r="AT51" s="33" t="e">
        <f t="shared" si="86"/>
        <v>#N/A</v>
      </c>
      <c r="AU51" s="33" t="e">
        <f t="shared" si="87"/>
        <v>#N/A</v>
      </c>
      <c r="AV51" s="33" t="e">
        <f t="shared" si="88"/>
        <v>#N/A</v>
      </c>
      <c r="AW51" s="33" t="e">
        <f t="shared" si="89"/>
        <v>#N/A</v>
      </c>
    </row>
    <row r="52" spans="1:49" x14ac:dyDescent="0.3">
      <c r="A52" s="33">
        <v>50</v>
      </c>
      <c r="B52" s="33" t="str">
        <f t="shared" si="48"/>
        <v/>
      </c>
      <c r="C52" s="46" t="str">
        <f t="shared" si="49"/>
        <v/>
      </c>
      <c r="D52" s="33">
        <f t="shared" si="50"/>
        <v>0</v>
      </c>
      <c r="E52" s="33" t="e">
        <f t="shared" si="51"/>
        <v>#N/A</v>
      </c>
      <c r="F52" s="33" t="str">
        <f t="shared" si="52"/>
        <v/>
      </c>
      <c r="G52" s="33" t="str">
        <f t="shared" si="53"/>
        <v/>
      </c>
      <c r="H52" s="33" t="e">
        <f t="shared" si="54"/>
        <v>#N/A</v>
      </c>
      <c r="I52" s="33" t="e">
        <f t="shared" si="55"/>
        <v>#N/A</v>
      </c>
      <c r="J52" s="33" t="e">
        <f t="shared" si="56"/>
        <v>#N/A</v>
      </c>
      <c r="K52" s="33">
        <f t="shared" si="57"/>
        <v>0</v>
      </c>
      <c r="L52" s="33">
        <f t="shared" si="90"/>
        <v>0</v>
      </c>
      <c r="M52" s="33">
        <f t="shared" si="58"/>
        <v>0</v>
      </c>
      <c r="N52" s="33">
        <f t="shared" si="92"/>
        <v>0</v>
      </c>
      <c r="O52" s="33">
        <f t="shared" si="94"/>
        <v>0</v>
      </c>
      <c r="P52" s="33" t="str">
        <f t="shared" si="59"/>
        <v/>
      </c>
      <c r="Q52" s="33" t="e">
        <f t="shared" si="60"/>
        <v>#N/A</v>
      </c>
      <c r="R52" s="33" t="e">
        <f t="shared" si="61"/>
        <v>#N/A</v>
      </c>
      <c r="S52" s="33" t="e">
        <f t="shared" si="62"/>
        <v>#N/A</v>
      </c>
      <c r="T52" s="33" t="e">
        <f t="shared" si="63"/>
        <v>#N/A</v>
      </c>
      <c r="U52" s="33" t="e">
        <f t="shared" si="64"/>
        <v>#N/A</v>
      </c>
      <c r="V52" s="33" t="e">
        <f t="shared" si="65"/>
        <v>#N/A</v>
      </c>
      <c r="W52" s="33" t="e">
        <f t="shared" si="66"/>
        <v>#N/A</v>
      </c>
      <c r="X52" s="33" t="e">
        <f t="shared" si="67"/>
        <v>#N/A</v>
      </c>
      <c r="Y52" s="33" t="e">
        <f t="shared" si="68"/>
        <v>#N/A</v>
      </c>
      <c r="Z52" s="33" t="e">
        <f t="shared" si="69"/>
        <v>#N/A</v>
      </c>
      <c r="AA52" s="33" t="e">
        <f t="shared" si="70"/>
        <v>#N/A</v>
      </c>
      <c r="AB52" s="33" t="str">
        <f t="shared" si="71"/>
        <v/>
      </c>
      <c r="AC52" s="33" t="str">
        <f t="shared" si="72"/>
        <v/>
      </c>
      <c r="AD52" s="33" t="e">
        <f t="shared" si="73"/>
        <v>#N/A</v>
      </c>
      <c r="AE52" s="33" t="e">
        <f t="shared" si="74"/>
        <v>#N/A</v>
      </c>
      <c r="AF52" s="33" t="e">
        <f t="shared" si="75"/>
        <v>#N/A</v>
      </c>
      <c r="AG52" s="33">
        <f t="shared" si="76"/>
        <v>0</v>
      </c>
      <c r="AH52" s="33">
        <f t="shared" si="91"/>
        <v>0</v>
      </c>
      <c r="AI52" s="33">
        <f t="shared" si="77"/>
        <v>0</v>
      </c>
      <c r="AJ52" s="33">
        <f t="shared" si="93"/>
        <v>0</v>
      </c>
      <c r="AK52" s="33">
        <f t="shared" si="95"/>
        <v>0</v>
      </c>
      <c r="AL52" s="33" t="str">
        <f t="shared" si="78"/>
        <v/>
      </c>
      <c r="AM52" s="33" t="e">
        <f t="shared" si="79"/>
        <v>#N/A</v>
      </c>
      <c r="AN52" s="33" t="e">
        <f t="shared" si="80"/>
        <v>#N/A</v>
      </c>
      <c r="AO52" s="33" t="e">
        <f t="shared" si="81"/>
        <v>#N/A</v>
      </c>
      <c r="AP52" s="33" t="e">
        <f t="shared" si="82"/>
        <v>#N/A</v>
      </c>
      <c r="AQ52" s="33" t="e">
        <f t="shared" si="83"/>
        <v>#N/A</v>
      </c>
      <c r="AR52" s="33" t="e">
        <f t="shared" si="84"/>
        <v>#N/A</v>
      </c>
      <c r="AS52" s="33" t="e">
        <f t="shared" si="85"/>
        <v>#N/A</v>
      </c>
      <c r="AT52" s="33" t="e">
        <f t="shared" si="86"/>
        <v>#N/A</v>
      </c>
      <c r="AU52" s="33" t="e">
        <f t="shared" si="87"/>
        <v>#N/A</v>
      </c>
      <c r="AV52" s="33" t="e">
        <f t="shared" si="88"/>
        <v>#N/A</v>
      </c>
      <c r="AW52" s="33" t="e">
        <f t="shared" si="89"/>
        <v>#N/A</v>
      </c>
    </row>
    <row r="53" spans="1:49" x14ac:dyDescent="0.3">
      <c r="A53" s="33">
        <v>51</v>
      </c>
      <c r="B53" s="33" t="str">
        <f t="shared" si="48"/>
        <v/>
      </c>
      <c r="C53" s="46" t="str">
        <f t="shared" si="49"/>
        <v/>
      </c>
      <c r="D53" s="33">
        <f t="shared" si="50"/>
        <v>0</v>
      </c>
      <c r="E53" s="33" t="e">
        <f t="shared" si="51"/>
        <v>#N/A</v>
      </c>
      <c r="F53" s="33" t="str">
        <f t="shared" si="52"/>
        <v/>
      </c>
      <c r="G53" s="33" t="str">
        <f t="shared" si="53"/>
        <v/>
      </c>
      <c r="H53" s="33" t="e">
        <f t="shared" si="54"/>
        <v>#N/A</v>
      </c>
      <c r="I53" s="33" t="e">
        <f t="shared" si="55"/>
        <v>#N/A</v>
      </c>
      <c r="J53" s="33" t="e">
        <f t="shared" si="56"/>
        <v>#N/A</v>
      </c>
      <c r="K53" s="33">
        <f t="shared" si="57"/>
        <v>0</v>
      </c>
      <c r="L53" s="33">
        <f t="shared" si="90"/>
        <v>0</v>
      </c>
      <c r="M53" s="33">
        <f t="shared" si="58"/>
        <v>0</v>
      </c>
      <c r="N53" s="33">
        <f t="shared" si="92"/>
        <v>0</v>
      </c>
      <c r="O53" s="33">
        <f t="shared" si="94"/>
        <v>0</v>
      </c>
      <c r="P53" s="33" t="str">
        <f t="shared" si="59"/>
        <v/>
      </c>
      <c r="Q53" s="33" t="e">
        <f t="shared" si="60"/>
        <v>#N/A</v>
      </c>
      <c r="R53" s="33" t="e">
        <f t="shared" si="61"/>
        <v>#N/A</v>
      </c>
      <c r="S53" s="33" t="e">
        <f t="shared" si="62"/>
        <v>#N/A</v>
      </c>
      <c r="T53" s="33" t="e">
        <f t="shared" si="63"/>
        <v>#N/A</v>
      </c>
      <c r="U53" s="33" t="e">
        <f t="shared" si="64"/>
        <v>#N/A</v>
      </c>
      <c r="V53" s="33" t="e">
        <f t="shared" si="65"/>
        <v>#N/A</v>
      </c>
      <c r="W53" s="33" t="e">
        <f t="shared" si="66"/>
        <v>#N/A</v>
      </c>
      <c r="X53" s="33" t="e">
        <f t="shared" si="67"/>
        <v>#N/A</v>
      </c>
      <c r="Y53" s="33" t="e">
        <f t="shared" si="68"/>
        <v>#N/A</v>
      </c>
      <c r="Z53" s="33" t="e">
        <f t="shared" si="69"/>
        <v>#N/A</v>
      </c>
      <c r="AA53" s="33" t="e">
        <f t="shared" si="70"/>
        <v>#N/A</v>
      </c>
      <c r="AB53" s="33" t="str">
        <f t="shared" si="71"/>
        <v/>
      </c>
      <c r="AC53" s="33" t="str">
        <f t="shared" si="72"/>
        <v/>
      </c>
      <c r="AD53" s="33" t="e">
        <f t="shared" si="73"/>
        <v>#N/A</v>
      </c>
      <c r="AE53" s="33" t="e">
        <f t="shared" si="74"/>
        <v>#N/A</v>
      </c>
      <c r="AF53" s="33" t="e">
        <f t="shared" si="75"/>
        <v>#N/A</v>
      </c>
      <c r="AG53" s="33">
        <f t="shared" si="76"/>
        <v>0</v>
      </c>
      <c r="AH53" s="33">
        <f t="shared" si="91"/>
        <v>0</v>
      </c>
      <c r="AI53" s="33">
        <f t="shared" si="77"/>
        <v>0</v>
      </c>
      <c r="AJ53" s="33">
        <f t="shared" si="93"/>
        <v>0</v>
      </c>
      <c r="AK53" s="33">
        <f t="shared" si="95"/>
        <v>0</v>
      </c>
      <c r="AL53" s="33" t="str">
        <f t="shared" si="78"/>
        <v/>
      </c>
      <c r="AM53" s="33" t="e">
        <f t="shared" si="79"/>
        <v>#N/A</v>
      </c>
      <c r="AN53" s="33" t="e">
        <f t="shared" si="80"/>
        <v>#N/A</v>
      </c>
      <c r="AO53" s="33" t="e">
        <f t="shared" si="81"/>
        <v>#N/A</v>
      </c>
      <c r="AP53" s="33" t="e">
        <f t="shared" si="82"/>
        <v>#N/A</v>
      </c>
      <c r="AQ53" s="33" t="e">
        <f t="shared" si="83"/>
        <v>#N/A</v>
      </c>
      <c r="AR53" s="33" t="e">
        <f t="shared" si="84"/>
        <v>#N/A</v>
      </c>
      <c r="AS53" s="33" t="e">
        <f t="shared" si="85"/>
        <v>#N/A</v>
      </c>
      <c r="AT53" s="33" t="e">
        <f t="shared" si="86"/>
        <v>#N/A</v>
      </c>
      <c r="AU53" s="33" t="e">
        <f t="shared" si="87"/>
        <v>#N/A</v>
      </c>
      <c r="AV53" s="33" t="e">
        <f t="shared" si="88"/>
        <v>#N/A</v>
      </c>
      <c r="AW53" s="33" t="e">
        <f t="shared" si="89"/>
        <v>#N/A</v>
      </c>
    </row>
    <row r="54" spans="1:49" x14ac:dyDescent="0.3">
      <c r="A54" s="33">
        <v>52</v>
      </c>
      <c r="B54" s="33" t="str">
        <f t="shared" si="48"/>
        <v/>
      </c>
      <c r="C54" s="46" t="str">
        <f t="shared" si="49"/>
        <v/>
      </c>
      <c r="D54" s="33">
        <f t="shared" si="50"/>
        <v>0</v>
      </c>
      <c r="E54" s="33" t="e">
        <f t="shared" si="51"/>
        <v>#N/A</v>
      </c>
      <c r="F54" s="33" t="str">
        <f t="shared" si="52"/>
        <v/>
      </c>
      <c r="G54" s="33" t="str">
        <f t="shared" si="53"/>
        <v/>
      </c>
      <c r="H54" s="33" t="e">
        <f t="shared" si="54"/>
        <v>#N/A</v>
      </c>
      <c r="I54" s="33" t="e">
        <f t="shared" si="55"/>
        <v>#N/A</v>
      </c>
      <c r="J54" s="33" t="e">
        <f t="shared" si="56"/>
        <v>#N/A</v>
      </c>
      <c r="K54" s="33">
        <f t="shared" si="57"/>
        <v>0</v>
      </c>
      <c r="L54" s="33">
        <f t="shared" si="90"/>
        <v>0</v>
      </c>
      <c r="M54" s="33">
        <f t="shared" si="58"/>
        <v>0</v>
      </c>
      <c r="N54" s="33">
        <f t="shared" si="92"/>
        <v>0</v>
      </c>
      <c r="O54" s="33">
        <f t="shared" si="94"/>
        <v>0</v>
      </c>
      <c r="P54" s="33" t="str">
        <f t="shared" si="59"/>
        <v/>
      </c>
      <c r="Q54" s="33" t="e">
        <f t="shared" si="60"/>
        <v>#N/A</v>
      </c>
      <c r="R54" s="33" t="e">
        <f t="shared" si="61"/>
        <v>#N/A</v>
      </c>
      <c r="S54" s="33" t="e">
        <f t="shared" si="62"/>
        <v>#N/A</v>
      </c>
      <c r="T54" s="33" t="e">
        <f t="shared" si="63"/>
        <v>#N/A</v>
      </c>
      <c r="U54" s="33" t="e">
        <f t="shared" si="64"/>
        <v>#N/A</v>
      </c>
      <c r="V54" s="33" t="e">
        <f t="shared" si="65"/>
        <v>#N/A</v>
      </c>
      <c r="W54" s="33" t="e">
        <f t="shared" si="66"/>
        <v>#N/A</v>
      </c>
      <c r="X54" s="33" t="e">
        <f t="shared" si="67"/>
        <v>#N/A</v>
      </c>
      <c r="Y54" s="33" t="e">
        <f t="shared" si="68"/>
        <v>#N/A</v>
      </c>
      <c r="Z54" s="33" t="e">
        <f t="shared" si="69"/>
        <v>#N/A</v>
      </c>
      <c r="AA54" s="33" t="e">
        <f t="shared" si="70"/>
        <v>#N/A</v>
      </c>
      <c r="AB54" s="33" t="str">
        <f t="shared" si="71"/>
        <v/>
      </c>
      <c r="AC54" s="33" t="str">
        <f t="shared" si="72"/>
        <v/>
      </c>
      <c r="AD54" s="33" t="e">
        <f t="shared" si="73"/>
        <v>#N/A</v>
      </c>
      <c r="AE54" s="33" t="e">
        <f t="shared" si="74"/>
        <v>#N/A</v>
      </c>
      <c r="AF54" s="33" t="e">
        <f t="shared" si="75"/>
        <v>#N/A</v>
      </c>
      <c r="AG54" s="33">
        <f t="shared" si="76"/>
        <v>0</v>
      </c>
      <c r="AH54" s="33">
        <f t="shared" si="91"/>
        <v>0</v>
      </c>
      <c r="AI54" s="33">
        <f t="shared" si="77"/>
        <v>0</v>
      </c>
      <c r="AJ54" s="33">
        <f t="shared" si="93"/>
        <v>0</v>
      </c>
      <c r="AK54" s="33">
        <f t="shared" si="95"/>
        <v>0</v>
      </c>
      <c r="AL54" s="33" t="str">
        <f t="shared" si="78"/>
        <v/>
      </c>
      <c r="AM54" s="33" t="e">
        <f t="shared" si="79"/>
        <v>#N/A</v>
      </c>
      <c r="AN54" s="33" t="e">
        <f t="shared" si="80"/>
        <v>#N/A</v>
      </c>
      <c r="AO54" s="33" t="e">
        <f t="shared" si="81"/>
        <v>#N/A</v>
      </c>
      <c r="AP54" s="33" t="e">
        <f t="shared" si="82"/>
        <v>#N/A</v>
      </c>
      <c r="AQ54" s="33" t="e">
        <f t="shared" si="83"/>
        <v>#N/A</v>
      </c>
      <c r="AR54" s="33" t="e">
        <f t="shared" si="84"/>
        <v>#N/A</v>
      </c>
      <c r="AS54" s="33" t="e">
        <f t="shared" si="85"/>
        <v>#N/A</v>
      </c>
      <c r="AT54" s="33" t="e">
        <f t="shared" si="86"/>
        <v>#N/A</v>
      </c>
      <c r="AU54" s="33" t="e">
        <f t="shared" si="87"/>
        <v>#N/A</v>
      </c>
      <c r="AV54" s="33" t="e">
        <f t="shared" si="88"/>
        <v>#N/A</v>
      </c>
      <c r="AW54" s="33" t="e">
        <f t="shared" si="89"/>
        <v>#N/A</v>
      </c>
    </row>
    <row r="55" spans="1:49" x14ac:dyDescent="0.3">
      <c r="A55" s="33">
        <v>53</v>
      </c>
      <c r="B55" s="33" t="str">
        <f t="shared" si="48"/>
        <v/>
      </c>
      <c r="C55" s="46" t="str">
        <f t="shared" si="49"/>
        <v/>
      </c>
      <c r="D55" s="33">
        <f t="shared" si="50"/>
        <v>0</v>
      </c>
      <c r="E55" s="33" t="e">
        <f t="shared" si="51"/>
        <v>#N/A</v>
      </c>
      <c r="F55" s="33" t="str">
        <f t="shared" si="52"/>
        <v/>
      </c>
      <c r="G55" s="33" t="str">
        <f t="shared" si="53"/>
        <v/>
      </c>
      <c r="H55" s="33" t="e">
        <f t="shared" si="54"/>
        <v>#N/A</v>
      </c>
      <c r="I55" s="33" t="e">
        <f t="shared" si="55"/>
        <v>#N/A</v>
      </c>
      <c r="J55" s="33" t="e">
        <f t="shared" si="56"/>
        <v>#N/A</v>
      </c>
      <c r="K55" s="33">
        <f t="shared" si="57"/>
        <v>0</v>
      </c>
      <c r="L55" s="33">
        <f t="shared" si="90"/>
        <v>0</v>
      </c>
      <c r="M55" s="33">
        <f t="shared" si="58"/>
        <v>0</v>
      </c>
      <c r="N55" s="33">
        <f t="shared" si="92"/>
        <v>0</v>
      </c>
      <c r="O55" s="33">
        <f t="shared" si="94"/>
        <v>0</v>
      </c>
      <c r="P55" s="33" t="str">
        <f t="shared" si="59"/>
        <v/>
      </c>
      <c r="Q55" s="33" t="e">
        <f t="shared" si="60"/>
        <v>#N/A</v>
      </c>
      <c r="R55" s="33" t="e">
        <f t="shared" si="61"/>
        <v>#N/A</v>
      </c>
      <c r="S55" s="33" t="e">
        <f t="shared" si="62"/>
        <v>#N/A</v>
      </c>
      <c r="T55" s="33" t="e">
        <f t="shared" si="63"/>
        <v>#N/A</v>
      </c>
      <c r="U55" s="33" t="e">
        <f t="shared" si="64"/>
        <v>#N/A</v>
      </c>
      <c r="V55" s="33" t="e">
        <f t="shared" si="65"/>
        <v>#N/A</v>
      </c>
      <c r="W55" s="33" t="e">
        <f t="shared" si="66"/>
        <v>#N/A</v>
      </c>
      <c r="X55" s="33" t="e">
        <f t="shared" si="67"/>
        <v>#N/A</v>
      </c>
      <c r="Y55" s="33" t="e">
        <f t="shared" si="68"/>
        <v>#N/A</v>
      </c>
      <c r="Z55" s="33" t="e">
        <f t="shared" si="69"/>
        <v>#N/A</v>
      </c>
      <c r="AA55" s="33" t="e">
        <f t="shared" si="70"/>
        <v>#N/A</v>
      </c>
      <c r="AB55" s="33" t="str">
        <f t="shared" si="71"/>
        <v/>
      </c>
      <c r="AC55" s="33" t="str">
        <f t="shared" si="72"/>
        <v/>
      </c>
      <c r="AD55" s="33" t="e">
        <f t="shared" si="73"/>
        <v>#N/A</v>
      </c>
      <c r="AE55" s="33" t="e">
        <f t="shared" si="74"/>
        <v>#N/A</v>
      </c>
      <c r="AF55" s="33" t="e">
        <f t="shared" si="75"/>
        <v>#N/A</v>
      </c>
      <c r="AG55" s="33">
        <f t="shared" si="76"/>
        <v>0</v>
      </c>
      <c r="AH55" s="33">
        <f t="shared" si="91"/>
        <v>0</v>
      </c>
      <c r="AI55" s="33">
        <f t="shared" si="77"/>
        <v>0</v>
      </c>
      <c r="AJ55" s="33">
        <f t="shared" si="93"/>
        <v>0</v>
      </c>
      <c r="AK55" s="33">
        <f t="shared" si="95"/>
        <v>0</v>
      </c>
      <c r="AL55" s="33" t="str">
        <f t="shared" si="78"/>
        <v/>
      </c>
      <c r="AM55" s="33" t="e">
        <f t="shared" si="79"/>
        <v>#N/A</v>
      </c>
      <c r="AN55" s="33" t="e">
        <f t="shared" si="80"/>
        <v>#N/A</v>
      </c>
      <c r="AO55" s="33" t="e">
        <f t="shared" si="81"/>
        <v>#N/A</v>
      </c>
      <c r="AP55" s="33" t="e">
        <f t="shared" si="82"/>
        <v>#N/A</v>
      </c>
      <c r="AQ55" s="33" t="e">
        <f t="shared" si="83"/>
        <v>#N/A</v>
      </c>
      <c r="AR55" s="33" t="e">
        <f t="shared" si="84"/>
        <v>#N/A</v>
      </c>
      <c r="AS55" s="33" t="e">
        <f t="shared" si="85"/>
        <v>#N/A</v>
      </c>
      <c r="AT55" s="33" t="e">
        <f t="shared" si="86"/>
        <v>#N/A</v>
      </c>
      <c r="AU55" s="33" t="e">
        <f t="shared" si="87"/>
        <v>#N/A</v>
      </c>
      <c r="AV55" s="33" t="e">
        <f t="shared" si="88"/>
        <v>#N/A</v>
      </c>
      <c r="AW55" s="33" t="e">
        <f t="shared" si="89"/>
        <v>#N/A</v>
      </c>
    </row>
    <row r="56" spans="1:49" x14ac:dyDescent="0.3">
      <c r="A56" s="33">
        <v>54</v>
      </c>
      <c r="B56" s="33" t="str">
        <f t="shared" si="48"/>
        <v/>
      </c>
      <c r="C56" s="46" t="str">
        <f t="shared" si="49"/>
        <v/>
      </c>
      <c r="D56" s="33">
        <f t="shared" si="50"/>
        <v>0</v>
      </c>
      <c r="E56" s="33" t="e">
        <f t="shared" si="51"/>
        <v>#N/A</v>
      </c>
      <c r="F56" s="33" t="str">
        <f t="shared" si="52"/>
        <v/>
      </c>
      <c r="G56" s="33" t="str">
        <f t="shared" si="53"/>
        <v/>
      </c>
      <c r="H56" s="33" t="e">
        <f t="shared" si="54"/>
        <v>#N/A</v>
      </c>
      <c r="I56" s="33" t="e">
        <f t="shared" si="55"/>
        <v>#N/A</v>
      </c>
      <c r="J56" s="33" t="e">
        <f t="shared" si="56"/>
        <v>#N/A</v>
      </c>
      <c r="K56" s="33">
        <f t="shared" si="57"/>
        <v>0</v>
      </c>
      <c r="L56" s="33">
        <f t="shared" si="90"/>
        <v>0</v>
      </c>
      <c r="M56" s="33">
        <f t="shared" si="58"/>
        <v>0</v>
      </c>
      <c r="N56" s="33">
        <f t="shared" si="92"/>
        <v>0</v>
      </c>
      <c r="O56" s="33">
        <f t="shared" si="94"/>
        <v>0</v>
      </c>
      <c r="P56" s="33" t="str">
        <f t="shared" si="59"/>
        <v/>
      </c>
      <c r="Q56" s="33" t="e">
        <f t="shared" si="60"/>
        <v>#N/A</v>
      </c>
      <c r="R56" s="33" t="e">
        <f t="shared" si="61"/>
        <v>#N/A</v>
      </c>
      <c r="S56" s="33" t="e">
        <f t="shared" si="62"/>
        <v>#N/A</v>
      </c>
      <c r="T56" s="33" t="e">
        <f t="shared" si="63"/>
        <v>#N/A</v>
      </c>
      <c r="U56" s="33" t="e">
        <f t="shared" si="64"/>
        <v>#N/A</v>
      </c>
      <c r="V56" s="33" t="e">
        <f t="shared" si="65"/>
        <v>#N/A</v>
      </c>
      <c r="W56" s="33" t="e">
        <f t="shared" si="66"/>
        <v>#N/A</v>
      </c>
      <c r="X56" s="33" t="e">
        <f t="shared" si="67"/>
        <v>#N/A</v>
      </c>
      <c r="Y56" s="33" t="e">
        <f t="shared" si="68"/>
        <v>#N/A</v>
      </c>
      <c r="Z56" s="33" t="e">
        <f t="shared" si="69"/>
        <v>#N/A</v>
      </c>
      <c r="AA56" s="33" t="e">
        <f t="shared" si="70"/>
        <v>#N/A</v>
      </c>
      <c r="AB56" s="33" t="str">
        <f t="shared" si="71"/>
        <v/>
      </c>
      <c r="AC56" s="33" t="str">
        <f t="shared" si="72"/>
        <v/>
      </c>
      <c r="AD56" s="33" t="e">
        <f t="shared" si="73"/>
        <v>#N/A</v>
      </c>
      <c r="AE56" s="33" t="e">
        <f t="shared" si="74"/>
        <v>#N/A</v>
      </c>
      <c r="AF56" s="33" t="e">
        <f t="shared" si="75"/>
        <v>#N/A</v>
      </c>
      <c r="AG56" s="33">
        <f t="shared" si="76"/>
        <v>0</v>
      </c>
      <c r="AH56" s="33">
        <f t="shared" si="91"/>
        <v>0</v>
      </c>
      <c r="AI56" s="33">
        <f t="shared" si="77"/>
        <v>0</v>
      </c>
      <c r="AJ56" s="33">
        <f t="shared" si="93"/>
        <v>0</v>
      </c>
      <c r="AK56" s="33">
        <f t="shared" si="95"/>
        <v>0</v>
      </c>
      <c r="AL56" s="33" t="str">
        <f t="shared" si="78"/>
        <v/>
      </c>
      <c r="AM56" s="33" t="e">
        <f t="shared" si="79"/>
        <v>#N/A</v>
      </c>
      <c r="AN56" s="33" t="e">
        <f t="shared" si="80"/>
        <v>#N/A</v>
      </c>
      <c r="AO56" s="33" t="e">
        <f t="shared" si="81"/>
        <v>#N/A</v>
      </c>
      <c r="AP56" s="33" t="e">
        <f t="shared" si="82"/>
        <v>#N/A</v>
      </c>
      <c r="AQ56" s="33" t="e">
        <f t="shared" si="83"/>
        <v>#N/A</v>
      </c>
      <c r="AR56" s="33" t="e">
        <f t="shared" si="84"/>
        <v>#N/A</v>
      </c>
      <c r="AS56" s="33" t="e">
        <f t="shared" si="85"/>
        <v>#N/A</v>
      </c>
      <c r="AT56" s="33" t="e">
        <f t="shared" si="86"/>
        <v>#N/A</v>
      </c>
      <c r="AU56" s="33" t="e">
        <f t="shared" si="87"/>
        <v>#N/A</v>
      </c>
      <c r="AV56" s="33" t="e">
        <f t="shared" si="88"/>
        <v>#N/A</v>
      </c>
      <c r="AW56" s="33" t="e">
        <f t="shared" si="89"/>
        <v>#N/A</v>
      </c>
    </row>
    <row r="57" spans="1:49" x14ac:dyDescent="0.3">
      <c r="A57" s="33">
        <v>55</v>
      </c>
      <c r="B57" s="33" t="str">
        <f t="shared" si="48"/>
        <v/>
      </c>
      <c r="C57" s="46" t="str">
        <f t="shared" si="49"/>
        <v/>
      </c>
      <c r="D57" s="33">
        <f t="shared" si="50"/>
        <v>0</v>
      </c>
      <c r="E57" s="33" t="e">
        <f t="shared" si="51"/>
        <v>#N/A</v>
      </c>
      <c r="F57" s="33" t="str">
        <f t="shared" si="52"/>
        <v/>
      </c>
      <c r="G57" s="33" t="str">
        <f t="shared" si="53"/>
        <v/>
      </c>
      <c r="H57" s="33" t="e">
        <f t="shared" si="54"/>
        <v>#N/A</v>
      </c>
      <c r="I57" s="33" t="e">
        <f t="shared" si="55"/>
        <v>#N/A</v>
      </c>
      <c r="J57" s="33" t="e">
        <f t="shared" si="56"/>
        <v>#N/A</v>
      </c>
      <c r="K57" s="33">
        <f t="shared" si="57"/>
        <v>0</v>
      </c>
      <c r="L57" s="33">
        <f t="shared" si="90"/>
        <v>0</v>
      </c>
      <c r="M57" s="33">
        <f t="shared" si="58"/>
        <v>0</v>
      </c>
      <c r="N57" s="33">
        <f t="shared" si="92"/>
        <v>0</v>
      </c>
      <c r="O57" s="33">
        <f t="shared" si="94"/>
        <v>0</v>
      </c>
      <c r="P57" s="33" t="str">
        <f t="shared" si="59"/>
        <v/>
      </c>
      <c r="Q57" s="33" t="e">
        <f t="shared" si="60"/>
        <v>#N/A</v>
      </c>
      <c r="R57" s="33" t="e">
        <f t="shared" si="61"/>
        <v>#N/A</v>
      </c>
      <c r="S57" s="33" t="e">
        <f t="shared" si="62"/>
        <v>#N/A</v>
      </c>
      <c r="T57" s="33" t="e">
        <f t="shared" si="63"/>
        <v>#N/A</v>
      </c>
      <c r="U57" s="33" t="e">
        <f t="shared" si="64"/>
        <v>#N/A</v>
      </c>
      <c r="V57" s="33" t="e">
        <f t="shared" si="65"/>
        <v>#N/A</v>
      </c>
      <c r="W57" s="33" t="e">
        <f t="shared" si="66"/>
        <v>#N/A</v>
      </c>
      <c r="X57" s="33" t="e">
        <f t="shared" si="67"/>
        <v>#N/A</v>
      </c>
      <c r="Y57" s="33" t="e">
        <f t="shared" si="68"/>
        <v>#N/A</v>
      </c>
      <c r="Z57" s="33" t="e">
        <f t="shared" si="69"/>
        <v>#N/A</v>
      </c>
      <c r="AA57" s="33" t="e">
        <f t="shared" si="70"/>
        <v>#N/A</v>
      </c>
      <c r="AB57" s="33" t="str">
        <f t="shared" si="71"/>
        <v/>
      </c>
      <c r="AC57" s="33" t="str">
        <f t="shared" si="72"/>
        <v/>
      </c>
      <c r="AD57" s="33" t="e">
        <f t="shared" si="73"/>
        <v>#N/A</v>
      </c>
      <c r="AE57" s="33" t="e">
        <f t="shared" si="74"/>
        <v>#N/A</v>
      </c>
      <c r="AF57" s="33" t="e">
        <f t="shared" si="75"/>
        <v>#N/A</v>
      </c>
      <c r="AG57" s="33">
        <f t="shared" si="76"/>
        <v>0</v>
      </c>
      <c r="AH57" s="33">
        <f t="shared" si="91"/>
        <v>0</v>
      </c>
      <c r="AI57" s="33">
        <f t="shared" si="77"/>
        <v>0</v>
      </c>
      <c r="AJ57" s="33">
        <f t="shared" si="93"/>
        <v>0</v>
      </c>
      <c r="AK57" s="33">
        <f t="shared" si="95"/>
        <v>0</v>
      </c>
      <c r="AL57" s="33" t="str">
        <f t="shared" si="78"/>
        <v/>
      </c>
      <c r="AM57" s="33" t="e">
        <f t="shared" si="79"/>
        <v>#N/A</v>
      </c>
      <c r="AN57" s="33" t="e">
        <f t="shared" si="80"/>
        <v>#N/A</v>
      </c>
      <c r="AO57" s="33" t="e">
        <f t="shared" si="81"/>
        <v>#N/A</v>
      </c>
      <c r="AP57" s="33" t="e">
        <f t="shared" si="82"/>
        <v>#N/A</v>
      </c>
      <c r="AQ57" s="33" t="e">
        <f t="shared" si="83"/>
        <v>#N/A</v>
      </c>
      <c r="AR57" s="33" t="e">
        <f t="shared" si="84"/>
        <v>#N/A</v>
      </c>
      <c r="AS57" s="33" t="e">
        <f t="shared" si="85"/>
        <v>#N/A</v>
      </c>
      <c r="AT57" s="33" t="e">
        <f t="shared" si="86"/>
        <v>#N/A</v>
      </c>
      <c r="AU57" s="33" t="e">
        <f t="shared" si="87"/>
        <v>#N/A</v>
      </c>
      <c r="AV57" s="33" t="e">
        <f t="shared" si="88"/>
        <v>#N/A</v>
      </c>
      <c r="AW57" s="33" t="e">
        <f t="shared" si="89"/>
        <v>#N/A</v>
      </c>
    </row>
    <row r="58" spans="1:49" x14ac:dyDescent="0.3">
      <c r="A58" s="33">
        <v>56</v>
      </c>
      <c r="B58" s="33" t="str">
        <f t="shared" si="48"/>
        <v/>
      </c>
      <c r="C58" s="46" t="str">
        <f t="shared" si="49"/>
        <v/>
      </c>
      <c r="D58" s="33">
        <f t="shared" si="50"/>
        <v>0</v>
      </c>
      <c r="E58" s="33" t="e">
        <f t="shared" si="51"/>
        <v>#N/A</v>
      </c>
      <c r="F58" s="33" t="str">
        <f t="shared" si="52"/>
        <v/>
      </c>
      <c r="G58" s="33" t="str">
        <f t="shared" si="53"/>
        <v/>
      </c>
      <c r="H58" s="33" t="e">
        <f t="shared" si="54"/>
        <v>#N/A</v>
      </c>
      <c r="I58" s="33" t="e">
        <f t="shared" si="55"/>
        <v>#N/A</v>
      </c>
      <c r="J58" s="33" t="e">
        <f t="shared" si="56"/>
        <v>#N/A</v>
      </c>
      <c r="K58" s="33">
        <f t="shared" si="57"/>
        <v>0</v>
      </c>
      <c r="L58" s="33">
        <f t="shared" si="90"/>
        <v>0</v>
      </c>
      <c r="M58" s="33">
        <f t="shared" si="58"/>
        <v>0</v>
      </c>
      <c r="N58" s="33">
        <f t="shared" si="92"/>
        <v>0</v>
      </c>
      <c r="O58" s="33">
        <f t="shared" si="94"/>
        <v>0</v>
      </c>
      <c r="P58" s="33" t="str">
        <f t="shared" si="59"/>
        <v/>
      </c>
      <c r="Q58" s="33" t="e">
        <f t="shared" si="60"/>
        <v>#N/A</v>
      </c>
      <c r="R58" s="33" t="e">
        <f t="shared" si="61"/>
        <v>#N/A</v>
      </c>
      <c r="S58" s="33" t="e">
        <f t="shared" si="62"/>
        <v>#N/A</v>
      </c>
      <c r="T58" s="33" t="e">
        <f t="shared" si="63"/>
        <v>#N/A</v>
      </c>
      <c r="U58" s="33" t="e">
        <f t="shared" si="64"/>
        <v>#N/A</v>
      </c>
      <c r="V58" s="33" t="e">
        <f t="shared" si="65"/>
        <v>#N/A</v>
      </c>
      <c r="W58" s="33" t="e">
        <f t="shared" si="66"/>
        <v>#N/A</v>
      </c>
      <c r="X58" s="33" t="e">
        <f t="shared" si="67"/>
        <v>#N/A</v>
      </c>
      <c r="Y58" s="33" t="e">
        <f t="shared" si="68"/>
        <v>#N/A</v>
      </c>
      <c r="Z58" s="33" t="e">
        <f t="shared" si="69"/>
        <v>#N/A</v>
      </c>
      <c r="AA58" s="33" t="e">
        <f t="shared" si="70"/>
        <v>#N/A</v>
      </c>
      <c r="AB58" s="33" t="str">
        <f t="shared" si="71"/>
        <v/>
      </c>
      <c r="AC58" s="33" t="str">
        <f t="shared" si="72"/>
        <v/>
      </c>
      <c r="AD58" s="33" t="e">
        <f t="shared" si="73"/>
        <v>#N/A</v>
      </c>
      <c r="AE58" s="33" t="e">
        <f t="shared" si="74"/>
        <v>#N/A</v>
      </c>
      <c r="AF58" s="33" t="e">
        <f t="shared" si="75"/>
        <v>#N/A</v>
      </c>
      <c r="AG58" s="33">
        <f t="shared" si="76"/>
        <v>0</v>
      </c>
      <c r="AH58" s="33">
        <f t="shared" si="91"/>
        <v>0</v>
      </c>
      <c r="AI58" s="33">
        <f t="shared" si="77"/>
        <v>0</v>
      </c>
      <c r="AJ58" s="33">
        <f t="shared" si="93"/>
        <v>0</v>
      </c>
      <c r="AK58" s="33">
        <f t="shared" si="95"/>
        <v>0</v>
      </c>
      <c r="AL58" s="33" t="str">
        <f t="shared" si="78"/>
        <v/>
      </c>
      <c r="AM58" s="33" t="e">
        <f t="shared" si="79"/>
        <v>#N/A</v>
      </c>
      <c r="AN58" s="33" t="e">
        <f t="shared" si="80"/>
        <v>#N/A</v>
      </c>
      <c r="AO58" s="33" t="e">
        <f t="shared" si="81"/>
        <v>#N/A</v>
      </c>
      <c r="AP58" s="33" t="e">
        <f t="shared" si="82"/>
        <v>#N/A</v>
      </c>
      <c r="AQ58" s="33" t="e">
        <f t="shared" si="83"/>
        <v>#N/A</v>
      </c>
      <c r="AR58" s="33" t="e">
        <f t="shared" si="84"/>
        <v>#N/A</v>
      </c>
      <c r="AS58" s="33" t="e">
        <f t="shared" si="85"/>
        <v>#N/A</v>
      </c>
      <c r="AT58" s="33" t="e">
        <f t="shared" si="86"/>
        <v>#N/A</v>
      </c>
      <c r="AU58" s="33" t="e">
        <f t="shared" si="87"/>
        <v>#N/A</v>
      </c>
      <c r="AV58" s="33" t="e">
        <f t="shared" si="88"/>
        <v>#N/A</v>
      </c>
      <c r="AW58" s="33" t="e">
        <f t="shared" si="89"/>
        <v>#N/A</v>
      </c>
    </row>
    <row r="59" spans="1:49" x14ac:dyDescent="0.3">
      <c r="A59" s="33">
        <v>57</v>
      </c>
      <c r="B59" s="33" t="str">
        <f t="shared" si="48"/>
        <v/>
      </c>
      <c r="C59" s="46" t="str">
        <f t="shared" si="49"/>
        <v/>
      </c>
      <c r="D59" s="33">
        <f t="shared" si="50"/>
        <v>0</v>
      </c>
      <c r="E59" s="33" t="e">
        <f t="shared" si="51"/>
        <v>#N/A</v>
      </c>
      <c r="F59" s="33" t="str">
        <f t="shared" si="52"/>
        <v/>
      </c>
      <c r="G59" s="33" t="str">
        <f t="shared" si="53"/>
        <v/>
      </c>
      <c r="H59" s="33" t="e">
        <f t="shared" si="54"/>
        <v>#N/A</v>
      </c>
      <c r="I59" s="33" t="e">
        <f t="shared" si="55"/>
        <v>#N/A</v>
      </c>
      <c r="J59" s="33" t="e">
        <f t="shared" si="56"/>
        <v>#N/A</v>
      </c>
      <c r="K59" s="33">
        <f t="shared" si="57"/>
        <v>0</v>
      </c>
      <c r="L59" s="33">
        <f t="shared" si="90"/>
        <v>0</v>
      </c>
      <c r="M59" s="33">
        <f t="shared" si="58"/>
        <v>0</v>
      </c>
      <c r="N59" s="33">
        <f t="shared" si="92"/>
        <v>0</v>
      </c>
      <c r="O59" s="33">
        <f t="shared" si="94"/>
        <v>0</v>
      </c>
      <c r="P59" s="33" t="str">
        <f t="shared" si="59"/>
        <v/>
      </c>
      <c r="Q59" s="33" t="e">
        <f t="shared" si="60"/>
        <v>#N/A</v>
      </c>
      <c r="R59" s="33" t="e">
        <f t="shared" si="61"/>
        <v>#N/A</v>
      </c>
      <c r="S59" s="33" t="e">
        <f t="shared" si="62"/>
        <v>#N/A</v>
      </c>
      <c r="T59" s="33" t="e">
        <f t="shared" si="63"/>
        <v>#N/A</v>
      </c>
      <c r="U59" s="33" t="e">
        <f t="shared" si="64"/>
        <v>#N/A</v>
      </c>
      <c r="V59" s="33" t="e">
        <f t="shared" si="65"/>
        <v>#N/A</v>
      </c>
      <c r="W59" s="33" t="e">
        <f t="shared" si="66"/>
        <v>#N/A</v>
      </c>
      <c r="X59" s="33" t="e">
        <f t="shared" si="67"/>
        <v>#N/A</v>
      </c>
      <c r="Y59" s="33" t="e">
        <f t="shared" si="68"/>
        <v>#N/A</v>
      </c>
      <c r="Z59" s="33" t="e">
        <f t="shared" si="69"/>
        <v>#N/A</v>
      </c>
      <c r="AA59" s="33" t="e">
        <f t="shared" si="70"/>
        <v>#N/A</v>
      </c>
      <c r="AB59" s="33" t="str">
        <f t="shared" si="71"/>
        <v/>
      </c>
      <c r="AC59" s="33" t="str">
        <f t="shared" si="72"/>
        <v/>
      </c>
      <c r="AD59" s="33" t="e">
        <f t="shared" si="73"/>
        <v>#N/A</v>
      </c>
      <c r="AE59" s="33" t="e">
        <f t="shared" si="74"/>
        <v>#N/A</v>
      </c>
      <c r="AF59" s="33" t="e">
        <f t="shared" si="75"/>
        <v>#N/A</v>
      </c>
      <c r="AG59" s="33">
        <f t="shared" si="76"/>
        <v>0</v>
      </c>
      <c r="AH59" s="33">
        <f t="shared" si="91"/>
        <v>0</v>
      </c>
      <c r="AI59" s="33">
        <f t="shared" si="77"/>
        <v>0</v>
      </c>
      <c r="AJ59" s="33">
        <f t="shared" si="93"/>
        <v>0</v>
      </c>
      <c r="AK59" s="33">
        <f t="shared" si="95"/>
        <v>0</v>
      </c>
      <c r="AL59" s="33" t="str">
        <f t="shared" si="78"/>
        <v/>
      </c>
      <c r="AM59" s="33" t="e">
        <f t="shared" si="79"/>
        <v>#N/A</v>
      </c>
      <c r="AN59" s="33" t="e">
        <f t="shared" si="80"/>
        <v>#N/A</v>
      </c>
      <c r="AO59" s="33" t="e">
        <f t="shared" si="81"/>
        <v>#N/A</v>
      </c>
      <c r="AP59" s="33" t="e">
        <f t="shared" si="82"/>
        <v>#N/A</v>
      </c>
      <c r="AQ59" s="33" t="e">
        <f t="shared" si="83"/>
        <v>#N/A</v>
      </c>
      <c r="AR59" s="33" t="e">
        <f t="shared" si="84"/>
        <v>#N/A</v>
      </c>
      <c r="AS59" s="33" t="e">
        <f t="shared" si="85"/>
        <v>#N/A</v>
      </c>
      <c r="AT59" s="33" t="e">
        <f t="shared" si="86"/>
        <v>#N/A</v>
      </c>
      <c r="AU59" s="33" t="e">
        <f t="shared" si="87"/>
        <v>#N/A</v>
      </c>
      <c r="AV59" s="33" t="e">
        <f t="shared" si="88"/>
        <v>#N/A</v>
      </c>
      <c r="AW59" s="33" t="e">
        <f t="shared" si="89"/>
        <v>#N/A</v>
      </c>
    </row>
    <row r="60" spans="1:49" x14ac:dyDescent="0.3">
      <c r="A60" s="33">
        <v>58</v>
      </c>
      <c r="B60" s="33" t="str">
        <f t="shared" si="48"/>
        <v/>
      </c>
      <c r="C60" s="46" t="str">
        <f t="shared" si="49"/>
        <v/>
      </c>
      <c r="D60" s="33">
        <f t="shared" si="50"/>
        <v>0</v>
      </c>
      <c r="E60" s="33" t="e">
        <f t="shared" si="51"/>
        <v>#N/A</v>
      </c>
      <c r="F60" s="33" t="str">
        <f t="shared" si="52"/>
        <v/>
      </c>
      <c r="G60" s="33" t="str">
        <f t="shared" si="53"/>
        <v/>
      </c>
      <c r="H60" s="33" t="e">
        <f t="shared" si="54"/>
        <v>#N/A</v>
      </c>
      <c r="I60" s="33" t="e">
        <f t="shared" si="55"/>
        <v>#N/A</v>
      </c>
      <c r="J60" s="33" t="e">
        <f t="shared" si="56"/>
        <v>#N/A</v>
      </c>
      <c r="K60" s="33">
        <f t="shared" si="57"/>
        <v>0</v>
      </c>
      <c r="L60" s="33">
        <f t="shared" si="90"/>
        <v>0</v>
      </c>
      <c r="M60" s="33">
        <f t="shared" si="58"/>
        <v>0</v>
      </c>
      <c r="N60" s="33">
        <f t="shared" si="92"/>
        <v>0</v>
      </c>
      <c r="O60" s="33">
        <f t="shared" si="94"/>
        <v>0</v>
      </c>
      <c r="P60" s="33" t="str">
        <f t="shared" si="59"/>
        <v/>
      </c>
      <c r="Q60" s="33" t="e">
        <f t="shared" si="60"/>
        <v>#N/A</v>
      </c>
      <c r="R60" s="33" t="e">
        <f t="shared" si="61"/>
        <v>#N/A</v>
      </c>
      <c r="S60" s="33" t="e">
        <f t="shared" si="62"/>
        <v>#N/A</v>
      </c>
      <c r="T60" s="33" t="e">
        <f t="shared" si="63"/>
        <v>#N/A</v>
      </c>
      <c r="U60" s="33" t="e">
        <f t="shared" si="64"/>
        <v>#N/A</v>
      </c>
      <c r="V60" s="33" t="e">
        <f t="shared" si="65"/>
        <v>#N/A</v>
      </c>
      <c r="W60" s="33" t="e">
        <f t="shared" si="66"/>
        <v>#N/A</v>
      </c>
      <c r="X60" s="33" t="e">
        <f t="shared" si="67"/>
        <v>#N/A</v>
      </c>
      <c r="Y60" s="33" t="e">
        <f t="shared" si="68"/>
        <v>#N/A</v>
      </c>
      <c r="Z60" s="33" t="e">
        <f t="shared" si="69"/>
        <v>#N/A</v>
      </c>
      <c r="AA60" s="33" t="e">
        <f t="shared" si="70"/>
        <v>#N/A</v>
      </c>
      <c r="AB60" s="33" t="str">
        <f t="shared" si="71"/>
        <v/>
      </c>
      <c r="AC60" s="33" t="str">
        <f t="shared" si="72"/>
        <v/>
      </c>
      <c r="AD60" s="33" t="e">
        <f t="shared" si="73"/>
        <v>#N/A</v>
      </c>
      <c r="AE60" s="33" t="e">
        <f t="shared" si="74"/>
        <v>#N/A</v>
      </c>
      <c r="AF60" s="33" t="e">
        <f t="shared" si="75"/>
        <v>#N/A</v>
      </c>
      <c r="AG60" s="33">
        <f t="shared" si="76"/>
        <v>0</v>
      </c>
      <c r="AH60" s="33">
        <f t="shared" si="91"/>
        <v>0</v>
      </c>
      <c r="AI60" s="33">
        <f t="shared" si="77"/>
        <v>0</v>
      </c>
      <c r="AJ60" s="33">
        <f t="shared" si="93"/>
        <v>0</v>
      </c>
      <c r="AK60" s="33">
        <f t="shared" si="95"/>
        <v>0</v>
      </c>
      <c r="AL60" s="33" t="str">
        <f t="shared" si="78"/>
        <v/>
      </c>
      <c r="AM60" s="33" t="e">
        <f t="shared" si="79"/>
        <v>#N/A</v>
      </c>
      <c r="AN60" s="33" t="e">
        <f t="shared" si="80"/>
        <v>#N/A</v>
      </c>
      <c r="AO60" s="33" t="e">
        <f t="shared" si="81"/>
        <v>#N/A</v>
      </c>
      <c r="AP60" s="33" t="e">
        <f t="shared" si="82"/>
        <v>#N/A</v>
      </c>
      <c r="AQ60" s="33" t="e">
        <f t="shared" si="83"/>
        <v>#N/A</v>
      </c>
      <c r="AR60" s="33" t="e">
        <f t="shared" si="84"/>
        <v>#N/A</v>
      </c>
      <c r="AS60" s="33" t="e">
        <f t="shared" si="85"/>
        <v>#N/A</v>
      </c>
      <c r="AT60" s="33" t="e">
        <f t="shared" si="86"/>
        <v>#N/A</v>
      </c>
      <c r="AU60" s="33" t="e">
        <f t="shared" si="87"/>
        <v>#N/A</v>
      </c>
      <c r="AV60" s="33" t="e">
        <f t="shared" si="88"/>
        <v>#N/A</v>
      </c>
      <c r="AW60" s="33" t="e">
        <f t="shared" si="89"/>
        <v>#N/A</v>
      </c>
    </row>
    <row r="61" spans="1:49" x14ac:dyDescent="0.3">
      <c r="A61" s="33">
        <v>59</v>
      </c>
      <c r="B61" s="33" t="str">
        <f t="shared" si="48"/>
        <v/>
      </c>
      <c r="C61" s="46" t="str">
        <f t="shared" si="49"/>
        <v/>
      </c>
      <c r="D61" s="33">
        <f t="shared" si="50"/>
        <v>0</v>
      </c>
      <c r="E61" s="33" t="e">
        <f t="shared" si="51"/>
        <v>#N/A</v>
      </c>
      <c r="F61" s="33" t="str">
        <f t="shared" si="52"/>
        <v/>
      </c>
      <c r="G61" s="33" t="str">
        <f t="shared" si="53"/>
        <v/>
      </c>
      <c r="H61" s="33" t="e">
        <f t="shared" si="54"/>
        <v>#N/A</v>
      </c>
      <c r="I61" s="33" t="e">
        <f t="shared" si="55"/>
        <v>#N/A</v>
      </c>
      <c r="J61" s="33" t="e">
        <f t="shared" si="56"/>
        <v>#N/A</v>
      </c>
      <c r="K61" s="33">
        <f t="shared" si="57"/>
        <v>0</v>
      </c>
      <c r="L61" s="33">
        <f t="shared" si="90"/>
        <v>0</v>
      </c>
      <c r="M61" s="33">
        <f t="shared" si="58"/>
        <v>0</v>
      </c>
      <c r="N61" s="33">
        <f t="shared" si="92"/>
        <v>0</v>
      </c>
      <c r="O61" s="33">
        <f t="shared" si="94"/>
        <v>0</v>
      </c>
      <c r="P61" s="33" t="str">
        <f t="shared" si="59"/>
        <v/>
      </c>
      <c r="Q61" s="33" t="e">
        <f t="shared" si="60"/>
        <v>#N/A</v>
      </c>
      <c r="R61" s="33" t="e">
        <f t="shared" si="61"/>
        <v>#N/A</v>
      </c>
      <c r="S61" s="33" t="e">
        <f t="shared" si="62"/>
        <v>#N/A</v>
      </c>
      <c r="T61" s="33" t="e">
        <f t="shared" si="63"/>
        <v>#N/A</v>
      </c>
      <c r="U61" s="33" t="e">
        <f t="shared" si="64"/>
        <v>#N/A</v>
      </c>
      <c r="V61" s="33" t="e">
        <f t="shared" si="65"/>
        <v>#N/A</v>
      </c>
      <c r="W61" s="33" t="e">
        <f t="shared" si="66"/>
        <v>#N/A</v>
      </c>
      <c r="X61" s="33" t="e">
        <f t="shared" si="67"/>
        <v>#N/A</v>
      </c>
      <c r="Y61" s="33" t="e">
        <f t="shared" si="68"/>
        <v>#N/A</v>
      </c>
      <c r="Z61" s="33" t="e">
        <f t="shared" si="69"/>
        <v>#N/A</v>
      </c>
      <c r="AA61" s="33" t="e">
        <f t="shared" si="70"/>
        <v>#N/A</v>
      </c>
      <c r="AB61" s="33" t="str">
        <f t="shared" si="71"/>
        <v/>
      </c>
      <c r="AC61" s="33" t="str">
        <f t="shared" si="72"/>
        <v/>
      </c>
      <c r="AD61" s="33" t="e">
        <f t="shared" si="73"/>
        <v>#N/A</v>
      </c>
      <c r="AE61" s="33" t="e">
        <f t="shared" si="74"/>
        <v>#N/A</v>
      </c>
      <c r="AF61" s="33" t="e">
        <f t="shared" si="75"/>
        <v>#N/A</v>
      </c>
      <c r="AG61" s="33">
        <f t="shared" si="76"/>
        <v>0</v>
      </c>
      <c r="AH61" s="33">
        <f t="shared" si="91"/>
        <v>0</v>
      </c>
      <c r="AI61" s="33">
        <f t="shared" si="77"/>
        <v>0</v>
      </c>
      <c r="AJ61" s="33">
        <f t="shared" si="93"/>
        <v>0</v>
      </c>
      <c r="AK61" s="33">
        <f t="shared" si="95"/>
        <v>0</v>
      </c>
      <c r="AL61" s="33" t="str">
        <f t="shared" si="78"/>
        <v/>
      </c>
      <c r="AM61" s="33" t="e">
        <f t="shared" si="79"/>
        <v>#N/A</v>
      </c>
      <c r="AN61" s="33" t="e">
        <f t="shared" si="80"/>
        <v>#N/A</v>
      </c>
      <c r="AO61" s="33" t="e">
        <f t="shared" si="81"/>
        <v>#N/A</v>
      </c>
      <c r="AP61" s="33" t="e">
        <f t="shared" si="82"/>
        <v>#N/A</v>
      </c>
      <c r="AQ61" s="33" t="e">
        <f t="shared" si="83"/>
        <v>#N/A</v>
      </c>
      <c r="AR61" s="33" t="e">
        <f t="shared" si="84"/>
        <v>#N/A</v>
      </c>
      <c r="AS61" s="33" t="e">
        <f t="shared" si="85"/>
        <v>#N/A</v>
      </c>
      <c r="AT61" s="33" t="e">
        <f t="shared" si="86"/>
        <v>#N/A</v>
      </c>
      <c r="AU61" s="33" t="e">
        <f t="shared" si="87"/>
        <v>#N/A</v>
      </c>
      <c r="AV61" s="33" t="e">
        <f t="shared" si="88"/>
        <v>#N/A</v>
      </c>
      <c r="AW61" s="33" t="e">
        <f t="shared" si="89"/>
        <v>#N/A</v>
      </c>
    </row>
    <row r="62" spans="1:49" x14ac:dyDescent="0.3">
      <c r="A62" s="33">
        <v>60</v>
      </c>
      <c r="B62" s="33" t="str">
        <f t="shared" si="48"/>
        <v/>
      </c>
      <c r="C62" s="46" t="str">
        <f t="shared" si="49"/>
        <v/>
      </c>
      <c r="D62" s="33">
        <f t="shared" si="50"/>
        <v>0</v>
      </c>
      <c r="E62" s="33" t="e">
        <f t="shared" si="51"/>
        <v>#N/A</v>
      </c>
      <c r="F62" s="33" t="str">
        <f t="shared" si="52"/>
        <v/>
      </c>
      <c r="G62" s="33" t="str">
        <f t="shared" si="53"/>
        <v/>
      </c>
      <c r="H62" s="33" t="e">
        <f t="shared" si="54"/>
        <v>#N/A</v>
      </c>
      <c r="I62" s="33" t="e">
        <f t="shared" si="55"/>
        <v>#N/A</v>
      </c>
      <c r="J62" s="33" t="e">
        <f t="shared" si="56"/>
        <v>#N/A</v>
      </c>
      <c r="K62" s="33">
        <f t="shared" si="57"/>
        <v>0</v>
      </c>
      <c r="L62" s="33">
        <f t="shared" si="90"/>
        <v>0</v>
      </c>
      <c r="M62" s="33">
        <f t="shared" si="58"/>
        <v>0</v>
      </c>
      <c r="N62" s="33">
        <f t="shared" si="92"/>
        <v>0</v>
      </c>
      <c r="O62" s="33">
        <f t="shared" si="94"/>
        <v>0</v>
      </c>
      <c r="P62" s="33" t="str">
        <f t="shared" si="59"/>
        <v/>
      </c>
      <c r="Q62" s="33" t="e">
        <f t="shared" si="60"/>
        <v>#N/A</v>
      </c>
      <c r="R62" s="33" t="e">
        <f t="shared" si="61"/>
        <v>#N/A</v>
      </c>
      <c r="S62" s="33" t="e">
        <f t="shared" si="62"/>
        <v>#N/A</v>
      </c>
      <c r="T62" s="33" t="e">
        <f t="shared" si="63"/>
        <v>#N/A</v>
      </c>
      <c r="U62" s="33" t="e">
        <f t="shared" si="64"/>
        <v>#N/A</v>
      </c>
      <c r="V62" s="33" t="e">
        <f t="shared" si="65"/>
        <v>#N/A</v>
      </c>
      <c r="W62" s="33" t="e">
        <f t="shared" si="66"/>
        <v>#N/A</v>
      </c>
      <c r="X62" s="33" t="e">
        <f t="shared" si="67"/>
        <v>#N/A</v>
      </c>
      <c r="Y62" s="33" t="e">
        <f t="shared" si="68"/>
        <v>#N/A</v>
      </c>
      <c r="Z62" s="33" t="e">
        <f t="shared" si="69"/>
        <v>#N/A</v>
      </c>
      <c r="AA62" s="33" t="e">
        <f t="shared" si="70"/>
        <v>#N/A</v>
      </c>
      <c r="AB62" s="33" t="str">
        <f t="shared" si="71"/>
        <v/>
      </c>
      <c r="AC62" s="33" t="str">
        <f t="shared" si="72"/>
        <v/>
      </c>
      <c r="AD62" s="33" t="e">
        <f t="shared" si="73"/>
        <v>#N/A</v>
      </c>
      <c r="AE62" s="33" t="e">
        <f t="shared" si="74"/>
        <v>#N/A</v>
      </c>
      <c r="AF62" s="33" t="e">
        <f t="shared" si="75"/>
        <v>#N/A</v>
      </c>
      <c r="AG62" s="33">
        <f t="shared" si="76"/>
        <v>0</v>
      </c>
      <c r="AH62" s="33">
        <f t="shared" si="91"/>
        <v>0</v>
      </c>
      <c r="AI62" s="33">
        <f t="shared" si="77"/>
        <v>0</v>
      </c>
      <c r="AJ62" s="33">
        <f t="shared" si="93"/>
        <v>0</v>
      </c>
      <c r="AK62" s="33">
        <f t="shared" si="95"/>
        <v>0</v>
      </c>
      <c r="AL62" s="33" t="str">
        <f t="shared" si="78"/>
        <v/>
      </c>
      <c r="AM62" s="33" t="e">
        <f t="shared" si="79"/>
        <v>#N/A</v>
      </c>
      <c r="AN62" s="33" t="e">
        <f t="shared" si="80"/>
        <v>#N/A</v>
      </c>
      <c r="AO62" s="33" t="e">
        <f t="shared" si="81"/>
        <v>#N/A</v>
      </c>
      <c r="AP62" s="33" t="e">
        <f t="shared" si="82"/>
        <v>#N/A</v>
      </c>
      <c r="AQ62" s="33" t="e">
        <f t="shared" si="83"/>
        <v>#N/A</v>
      </c>
      <c r="AR62" s="33" t="e">
        <f t="shared" si="84"/>
        <v>#N/A</v>
      </c>
      <c r="AS62" s="33" t="e">
        <f t="shared" si="85"/>
        <v>#N/A</v>
      </c>
      <c r="AT62" s="33" t="e">
        <f t="shared" si="86"/>
        <v>#N/A</v>
      </c>
      <c r="AU62" s="33" t="e">
        <f t="shared" si="87"/>
        <v>#N/A</v>
      </c>
      <c r="AV62" s="33" t="e">
        <f t="shared" si="88"/>
        <v>#N/A</v>
      </c>
      <c r="AW62" s="33" t="e">
        <f t="shared" si="89"/>
        <v>#N/A</v>
      </c>
    </row>
    <row r="63" spans="1:49" x14ac:dyDescent="0.3">
      <c r="A63" s="33">
        <v>61</v>
      </c>
      <c r="B63" s="33" t="str">
        <f t="shared" si="48"/>
        <v/>
      </c>
      <c r="C63" s="46" t="str">
        <f t="shared" si="49"/>
        <v/>
      </c>
      <c r="D63" s="33">
        <f t="shared" si="50"/>
        <v>0</v>
      </c>
      <c r="E63" s="33" t="e">
        <f t="shared" si="51"/>
        <v>#N/A</v>
      </c>
      <c r="F63" s="33" t="str">
        <f t="shared" si="52"/>
        <v/>
      </c>
      <c r="G63" s="33" t="str">
        <f t="shared" si="53"/>
        <v/>
      </c>
      <c r="H63" s="33" t="e">
        <f t="shared" si="54"/>
        <v>#N/A</v>
      </c>
      <c r="I63" s="33" t="e">
        <f t="shared" si="55"/>
        <v>#N/A</v>
      </c>
      <c r="J63" s="33" t="e">
        <f t="shared" si="56"/>
        <v>#N/A</v>
      </c>
      <c r="K63" s="33">
        <f t="shared" si="57"/>
        <v>0</v>
      </c>
      <c r="L63" s="33">
        <f t="shared" si="90"/>
        <v>0</v>
      </c>
      <c r="M63" s="33">
        <f t="shared" si="58"/>
        <v>0</v>
      </c>
      <c r="N63" s="33">
        <f t="shared" si="92"/>
        <v>0</v>
      </c>
      <c r="O63" s="33">
        <f t="shared" si="94"/>
        <v>0</v>
      </c>
      <c r="P63" s="33" t="str">
        <f t="shared" si="59"/>
        <v/>
      </c>
      <c r="Q63" s="33" t="e">
        <f t="shared" si="60"/>
        <v>#N/A</v>
      </c>
      <c r="R63" s="33" t="e">
        <f t="shared" si="61"/>
        <v>#N/A</v>
      </c>
      <c r="S63" s="33" t="e">
        <f t="shared" si="62"/>
        <v>#N/A</v>
      </c>
      <c r="T63" s="33" t="e">
        <f t="shared" si="63"/>
        <v>#N/A</v>
      </c>
      <c r="U63" s="33" t="e">
        <f t="shared" si="64"/>
        <v>#N/A</v>
      </c>
      <c r="V63" s="33" t="e">
        <f t="shared" si="65"/>
        <v>#N/A</v>
      </c>
      <c r="W63" s="33" t="e">
        <f t="shared" si="66"/>
        <v>#N/A</v>
      </c>
      <c r="X63" s="33" t="e">
        <f t="shared" si="67"/>
        <v>#N/A</v>
      </c>
      <c r="Y63" s="33" t="e">
        <f t="shared" si="68"/>
        <v>#N/A</v>
      </c>
      <c r="Z63" s="33" t="e">
        <f t="shared" si="69"/>
        <v>#N/A</v>
      </c>
      <c r="AA63" s="33" t="e">
        <f t="shared" si="70"/>
        <v>#N/A</v>
      </c>
      <c r="AB63" s="33" t="str">
        <f t="shared" si="71"/>
        <v/>
      </c>
      <c r="AC63" s="33" t="str">
        <f t="shared" si="72"/>
        <v/>
      </c>
      <c r="AD63" s="33" t="e">
        <f t="shared" si="73"/>
        <v>#N/A</v>
      </c>
      <c r="AE63" s="33" t="e">
        <f t="shared" si="74"/>
        <v>#N/A</v>
      </c>
      <c r="AF63" s="33" t="e">
        <f t="shared" si="75"/>
        <v>#N/A</v>
      </c>
      <c r="AG63" s="33">
        <f t="shared" si="76"/>
        <v>0</v>
      </c>
      <c r="AH63" s="33">
        <f t="shared" si="91"/>
        <v>0</v>
      </c>
      <c r="AI63" s="33">
        <f t="shared" si="77"/>
        <v>0</v>
      </c>
      <c r="AJ63" s="33">
        <f t="shared" si="93"/>
        <v>0</v>
      </c>
      <c r="AK63" s="33">
        <f t="shared" si="95"/>
        <v>0</v>
      </c>
      <c r="AL63" s="33" t="str">
        <f t="shared" si="78"/>
        <v/>
      </c>
      <c r="AM63" s="33" t="e">
        <f t="shared" si="79"/>
        <v>#N/A</v>
      </c>
      <c r="AN63" s="33" t="e">
        <f t="shared" si="80"/>
        <v>#N/A</v>
      </c>
      <c r="AO63" s="33" t="e">
        <f t="shared" si="81"/>
        <v>#N/A</v>
      </c>
      <c r="AP63" s="33" t="e">
        <f t="shared" si="82"/>
        <v>#N/A</v>
      </c>
      <c r="AQ63" s="33" t="e">
        <f t="shared" si="83"/>
        <v>#N/A</v>
      </c>
      <c r="AR63" s="33" t="e">
        <f t="shared" si="84"/>
        <v>#N/A</v>
      </c>
      <c r="AS63" s="33" t="e">
        <f t="shared" si="85"/>
        <v>#N/A</v>
      </c>
      <c r="AT63" s="33" t="e">
        <f t="shared" si="86"/>
        <v>#N/A</v>
      </c>
      <c r="AU63" s="33" t="e">
        <f t="shared" si="87"/>
        <v>#N/A</v>
      </c>
      <c r="AV63" s="33" t="e">
        <f t="shared" si="88"/>
        <v>#N/A</v>
      </c>
      <c r="AW63" s="33" t="e">
        <f t="shared" si="89"/>
        <v>#N/A</v>
      </c>
    </row>
    <row r="64" spans="1:49" x14ac:dyDescent="0.3">
      <c r="A64" s="33">
        <v>62</v>
      </c>
      <c r="B64" s="33" t="str">
        <f t="shared" si="48"/>
        <v/>
      </c>
      <c r="C64" s="46" t="str">
        <f t="shared" si="49"/>
        <v/>
      </c>
      <c r="D64" s="33">
        <f t="shared" si="50"/>
        <v>0</v>
      </c>
      <c r="E64" s="33" t="e">
        <f t="shared" si="51"/>
        <v>#N/A</v>
      </c>
      <c r="F64" s="33" t="str">
        <f t="shared" si="52"/>
        <v/>
      </c>
      <c r="G64" s="33" t="str">
        <f t="shared" si="53"/>
        <v/>
      </c>
      <c r="H64" s="33" t="e">
        <f t="shared" si="54"/>
        <v>#N/A</v>
      </c>
      <c r="I64" s="33" t="e">
        <f t="shared" si="55"/>
        <v>#N/A</v>
      </c>
      <c r="J64" s="33" t="e">
        <f t="shared" si="56"/>
        <v>#N/A</v>
      </c>
      <c r="K64" s="33">
        <f t="shared" si="57"/>
        <v>0</v>
      </c>
      <c r="L64" s="33">
        <f t="shared" si="90"/>
        <v>0</v>
      </c>
      <c r="M64" s="33">
        <f t="shared" si="58"/>
        <v>0</v>
      </c>
      <c r="N64" s="33">
        <f t="shared" si="92"/>
        <v>0</v>
      </c>
      <c r="O64" s="33">
        <f t="shared" si="94"/>
        <v>0</v>
      </c>
      <c r="P64" s="33" t="str">
        <f t="shared" si="59"/>
        <v/>
      </c>
      <c r="Q64" s="33" t="e">
        <f t="shared" si="60"/>
        <v>#N/A</v>
      </c>
      <c r="R64" s="33" t="e">
        <f t="shared" si="61"/>
        <v>#N/A</v>
      </c>
      <c r="S64" s="33" t="e">
        <f t="shared" si="62"/>
        <v>#N/A</v>
      </c>
      <c r="T64" s="33" t="e">
        <f t="shared" si="63"/>
        <v>#N/A</v>
      </c>
      <c r="U64" s="33" t="e">
        <f t="shared" si="64"/>
        <v>#N/A</v>
      </c>
      <c r="V64" s="33" t="e">
        <f t="shared" si="65"/>
        <v>#N/A</v>
      </c>
      <c r="W64" s="33" t="e">
        <f t="shared" si="66"/>
        <v>#N/A</v>
      </c>
      <c r="X64" s="33" t="e">
        <f t="shared" si="67"/>
        <v>#N/A</v>
      </c>
      <c r="Y64" s="33" t="e">
        <f t="shared" si="68"/>
        <v>#N/A</v>
      </c>
      <c r="Z64" s="33" t="e">
        <f t="shared" si="69"/>
        <v>#N/A</v>
      </c>
      <c r="AA64" s="33" t="e">
        <f t="shared" si="70"/>
        <v>#N/A</v>
      </c>
      <c r="AB64" s="33" t="str">
        <f t="shared" si="71"/>
        <v/>
      </c>
      <c r="AC64" s="33" t="str">
        <f t="shared" si="72"/>
        <v/>
      </c>
      <c r="AD64" s="33" t="e">
        <f t="shared" si="73"/>
        <v>#N/A</v>
      </c>
      <c r="AE64" s="33" t="e">
        <f t="shared" si="74"/>
        <v>#N/A</v>
      </c>
      <c r="AF64" s="33" t="e">
        <f t="shared" si="75"/>
        <v>#N/A</v>
      </c>
      <c r="AG64" s="33">
        <f t="shared" si="76"/>
        <v>0</v>
      </c>
      <c r="AH64" s="33">
        <f t="shared" si="91"/>
        <v>0</v>
      </c>
      <c r="AI64" s="33">
        <f t="shared" si="77"/>
        <v>0</v>
      </c>
      <c r="AJ64" s="33">
        <f t="shared" si="93"/>
        <v>0</v>
      </c>
      <c r="AK64" s="33">
        <f t="shared" si="95"/>
        <v>0</v>
      </c>
      <c r="AL64" s="33" t="str">
        <f t="shared" si="78"/>
        <v/>
      </c>
      <c r="AM64" s="33" t="e">
        <f t="shared" si="79"/>
        <v>#N/A</v>
      </c>
      <c r="AN64" s="33" t="e">
        <f t="shared" si="80"/>
        <v>#N/A</v>
      </c>
      <c r="AO64" s="33" t="e">
        <f t="shared" si="81"/>
        <v>#N/A</v>
      </c>
      <c r="AP64" s="33" t="e">
        <f t="shared" si="82"/>
        <v>#N/A</v>
      </c>
      <c r="AQ64" s="33" t="e">
        <f t="shared" si="83"/>
        <v>#N/A</v>
      </c>
      <c r="AR64" s="33" t="e">
        <f t="shared" si="84"/>
        <v>#N/A</v>
      </c>
      <c r="AS64" s="33" t="e">
        <f t="shared" si="85"/>
        <v>#N/A</v>
      </c>
      <c r="AT64" s="33" t="e">
        <f t="shared" si="86"/>
        <v>#N/A</v>
      </c>
      <c r="AU64" s="33" t="e">
        <f t="shared" si="87"/>
        <v>#N/A</v>
      </c>
      <c r="AV64" s="33" t="e">
        <f t="shared" si="88"/>
        <v>#N/A</v>
      </c>
      <c r="AW64" s="33" t="e">
        <f t="shared" si="89"/>
        <v>#N/A</v>
      </c>
    </row>
    <row r="65" spans="1:49" x14ac:dyDescent="0.3">
      <c r="A65" s="33">
        <v>63</v>
      </c>
      <c r="B65" s="33" t="str">
        <f t="shared" si="48"/>
        <v/>
      </c>
      <c r="C65" s="46" t="str">
        <f t="shared" si="49"/>
        <v/>
      </c>
      <c r="D65" s="33">
        <f t="shared" si="50"/>
        <v>0</v>
      </c>
      <c r="E65" s="33" t="e">
        <f t="shared" si="51"/>
        <v>#N/A</v>
      </c>
      <c r="F65" s="33" t="str">
        <f t="shared" si="52"/>
        <v/>
      </c>
      <c r="G65" s="33" t="str">
        <f t="shared" si="53"/>
        <v/>
      </c>
      <c r="H65" s="33" t="e">
        <f t="shared" si="54"/>
        <v>#N/A</v>
      </c>
      <c r="I65" s="33" t="e">
        <f t="shared" si="55"/>
        <v>#N/A</v>
      </c>
      <c r="J65" s="33" t="e">
        <f t="shared" si="56"/>
        <v>#N/A</v>
      </c>
      <c r="K65" s="33">
        <f t="shared" si="57"/>
        <v>0</v>
      </c>
      <c r="L65" s="33">
        <f t="shared" si="90"/>
        <v>0</v>
      </c>
      <c r="M65" s="33">
        <f t="shared" si="58"/>
        <v>0</v>
      </c>
      <c r="N65" s="33">
        <f t="shared" si="92"/>
        <v>0</v>
      </c>
      <c r="O65" s="33">
        <f t="shared" si="94"/>
        <v>0</v>
      </c>
      <c r="P65" s="33" t="str">
        <f t="shared" si="59"/>
        <v/>
      </c>
      <c r="Q65" s="33" t="e">
        <f t="shared" si="60"/>
        <v>#N/A</v>
      </c>
      <c r="R65" s="33" t="e">
        <f t="shared" si="61"/>
        <v>#N/A</v>
      </c>
      <c r="S65" s="33" t="e">
        <f t="shared" si="62"/>
        <v>#N/A</v>
      </c>
      <c r="T65" s="33" t="e">
        <f t="shared" si="63"/>
        <v>#N/A</v>
      </c>
      <c r="U65" s="33" t="e">
        <f t="shared" si="64"/>
        <v>#N/A</v>
      </c>
      <c r="V65" s="33" t="e">
        <f t="shared" si="65"/>
        <v>#N/A</v>
      </c>
      <c r="W65" s="33" t="e">
        <f t="shared" si="66"/>
        <v>#N/A</v>
      </c>
      <c r="X65" s="33" t="e">
        <f t="shared" si="67"/>
        <v>#N/A</v>
      </c>
      <c r="Y65" s="33" t="e">
        <f t="shared" si="68"/>
        <v>#N/A</v>
      </c>
      <c r="Z65" s="33" t="e">
        <f t="shared" si="69"/>
        <v>#N/A</v>
      </c>
      <c r="AA65" s="33" t="e">
        <f t="shared" si="70"/>
        <v>#N/A</v>
      </c>
      <c r="AB65" s="33" t="str">
        <f t="shared" si="71"/>
        <v/>
      </c>
      <c r="AC65" s="33" t="str">
        <f t="shared" si="72"/>
        <v/>
      </c>
      <c r="AD65" s="33" t="e">
        <f t="shared" si="73"/>
        <v>#N/A</v>
      </c>
      <c r="AE65" s="33" t="e">
        <f t="shared" si="74"/>
        <v>#N/A</v>
      </c>
      <c r="AF65" s="33" t="e">
        <f t="shared" si="75"/>
        <v>#N/A</v>
      </c>
      <c r="AG65" s="33">
        <f t="shared" si="76"/>
        <v>0</v>
      </c>
      <c r="AH65" s="33">
        <f t="shared" si="91"/>
        <v>0</v>
      </c>
      <c r="AI65" s="33">
        <f t="shared" si="77"/>
        <v>0</v>
      </c>
      <c r="AJ65" s="33">
        <f t="shared" si="93"/>
        <v>0</v>
      </c>
      <c r="AK65" s="33">
        <f t="shared" si="95"/>
        <v>0</v>
      </c>
      <c r="AL65" s="33" t="str">
        <f t="shared" si="78"/>
        <v/>
      </c>
      <c r="AM65" s="33" t="e">
        <f t="shared" si="79"/>
        <v>#N/A</v>
      </c>
      <c r="AN65" s="33" t="e">
        <f t="shared" si="80"/>
        <v>#N/A</v>
      </c>
      <c r="AO65" s="33" t="e">
        <f t="shared" si="81"/>
        <v>#N/A</v>
      </c>
      <c r="AP65" s="33" t="e">
        <f t="shared" si="82"/>
        <v>#N/A</v>
      </c>
      <c r="AQ65" s="33" t="e">
        <f t="shared" si="83"/>
        <v>#N/A</v>
      </c>
      <c r="AR65" s="33" t="e">
        <f t="shared" si="84"/>
        <v>#N/A</v>
      </c>
      <c r="AS65" s="33" t="e">
        <f t="shared" si="85"/>
        <v>#N/A</v>
      </c>
      <c r="AT65" s="33" t="e">
        <f t="shared" si="86"/>
        <v>#N/A</v>
      </c>
      <c r="AU65" s="33" t="e">
        <f t="shared" si="87"/>
        <v>#N/A</v>
      </c>
      <c r="AV65" s="33" t="e">
        <f t="shared" si="88"/>
        <v>#N/A</v>
      </c>
      <c r="AW65" s="33" t="e">
        <f t="shared" si="89"/>
        <v>#N/A</v>
      </c>
    </row>
    <row r="66" spans="1:49" x14ac:dyDescent="0.3">
      <c r="A66" s="33">
        <v>64</v>
      </c>
      <c r="B66" s="33" t="str">
        <f t="shared" si="48"/>
        <v/>
      </c>
      <c r="C66" s="46" t="str">
        <f t="shared" si="49"/>
        <v/>
      </c>
      <c r="D66" s="33">
        <f t="shared" si="50"/>
        <v>0</v>
      </c>
      <c r="E66" s="33" t="e">
        <f t="shared" si="51"/>
        <v>#N/A</v>
      </c>
      <c r="F66" s="33" t="str">
        <f t="shared" si="52"/>
        <v/>
      </c>
      <c r="G66" s="33" t="str">
        <f t="shared" si="53"/>
        <v/>
      </c>
      <c r="H66" s="33" t="e">
        <f t="shared" si="54"/>
        <v>#N/A</v>
      </c>
      <c r="I66" s="33" t="e">
        <f t="shared" si="55"/>
        <v>#N/A</v>
      </c>
      <c r="J66" s="33" t="e">
        <f t="shared" si="56"/>
        <v>#N/A</v>
      </c>
      <c r="K66" s="33">
        <f t="shared" si="57"/>
        <v>0</v>
      </c>
      <c r="L66" s="33">
        <f t="shared" si="90"/>
        <v>0</v>
      </c>
      <c r="M66" s="33">
        <f t="shared" si="58"/>
        <v>0</v>
      </c>
      <c r="N66" s="33">
        <f t="shared" si="92"/>
        <v>0</v>
      </c>
      <c r="O66" s="33">
        <f t="shared" si="94"/>
        <v>0</v>
      </c>
      <c r="P66" s="33" t="str">
        <f t="shared" si="59"/>
        <v/>
      </c>
      <c r="Q66" s="33" t="e">
        <f t="shared" si="60"/>
        <v>#N/A</v>
      </c>
      <c r="R66" s="33" t="e">
        <f t="shared" si="61"/>
        <v>#N/A</v>
      </c>
      <c r="S66" s="33" t="e">
        <f t="shared" si="62"/>
        <v>#N/A</v>
      </c>
      <c r="T66" s="33" t="e">
        <f t="shared" si="63"/>
        <v>#N/A</v>
      </c>
      <c r="U66" s="33" t="e">
        <f t="shared" si="64"/>
        <v>#N/A</v>
      </c>
      <c r="V66" s="33" t="e">
        <f t="shared" si="65"/>
        <v>#N/A</v>
      </c>
      <c r="W66" s="33" t="e">
        <f t="shared" si="66"/>
        <v>#N/A</v>
      </c>
      <c r="X66" s="33" t="e">
        <f t="shared" si="67"/>
        <v>#N/A</v>
      </c>
      <c r="Y66" s="33" t="e">
        <f t="shared" si="68"/>
        <v>#N/A</v>
      </c>
      <c r="Z66" s="33" t="e">
        <f t="shared" si="69"/>
        <v>#N/A</v>
      </c>
      <c r="AA66" s="33" t="e">
        <f t="shared" si="70"/>
        <v>#N/A</v>
      </c>
      <c r="AB66" s="33" t="str">
        <f t="shared" si="71"/>
        <v/>
      </c>
      <c r="AC66" s="33" t="str">
        <f t="shared" si="72"/>
        <v/>
      </c>
      <c r="AD66" s="33" t="e">
        <f t="shared" si="73"/>
        <v>#N/A</v>
      </c>
      <c r="AE66" s="33" t="e">
        <f t="shared" si="74"/>
        <v>#N/A</v>
      </c>
      <c r="AF66" s="33" t="e">
        <f t="shared" si="75"/>
        <v>#N/A</v>
      </c>
      <c r="AG66" s="33">
        <f t="shared" si="76"/>
        <v>0</v>
      </c>
      <c r="AH66" s="33">
        <f t="shared" si="91"/>
        <v>0</v>
      </c>
      <c r="AI66" s="33">
        <f t="shared" si="77"/>
        <v>0</v>
      </c>
      <c r="AJ66" s="33">
        <f t="shared" si="93"/>
        <v>0</v>
      </c>
      <c r="AK66" s="33">
        <f t="shared" si="95"/>
        <v>0</v>
      </c>
      <c r="AL66" s="33" t="str">
        <f t="shared" si="78"/>
        <v/>
      </c>
      <c r="AM66" s="33" t="e">
        <f t="shared" si="79"/>
        <v>#N/A</v>
      </c>
      <c r="AN66" s="33" t="e">
        <f t="shared" si="80"/>
        <v>#N/A</v>
      </c>
      <c r="AO66" s="33" t="e">
        <f t="shared" si="81"/>
        <v>#N/A</v>
      </c>
      <c r="AP66" s="33" t="e">
        <f t="shared" si="82"/>
        <v>#N/A</v>
      </c>
      <c r="AQ66" s="33" t="e">
        <f t="shared" si="83"/>
        <v>#N/A</v>
      </c>
      <c r="AR66" s="33" t="e">
        <f t="shared" si="84"/>
        <v>#N/A</v>
      </c>
      <c r="AS66" s="33" t="e">
        <f t="shared" si="85"/>
        <v>#N/A</v>
      </c>
      <c r="AT66" s="33" t="e">
        <f t="shared" si="86"/>
        <v>#N/A</v>
      </c>
      <c r="AU66" s="33" t="e">
        <f t="shared" si="87"/>
        <v>#N/A</v>
      </c>
      <c r="AV66" s="33" t="e">
        <f t="shared" si="88"/>
        <v>#N/A</v>
      </c>
      <c r="AW66" s="33" t="e">
        <f t="shared" si="89"/>
        <v>#N/A</v>
      </c>
    </row>
    <row r="67" spans="1:49" x14ac:dyDescent="0.3">
      <c r="A67" s="33">
        <v>65</v>
      </c>
      <c r="B67" s="33" t="str">
        <f t="shared" ref="B67:B98" si="96">IF(selAnalito="","",IFERROR(_xlfn.AGGREGATE(15,6,rRUN/((rAnalito=selAnalito)*(rFirst=1)*((""&amp;rLote)=(""&amp;loteAtivo))),$A67),""))</f>
        <v/>
      </c>
      <c r="C67" s="46" t="str">
        <f t="shared" ref="C67:C98" si="97">IF($B67="","",_xlfn.MAXIFS(rData,rAnalito,selAnalito,rRUN,$B67,rLote,loteAtivo,rStatus,"Ativo"))</f>
        <v/>
      </c>
      <c r="D67" s="33">
        <f t="shared" ref="D67:D98" si="98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33" t="e">
        <f t="shared" ref="E67:E98" si="99">IF(OR($B67="",$D67=0),NA(),$A67)</f>
        <v>#N/A</v>
      </c>
      <c r="F67" s="33" t="str">
        <f t="shared" ref="F67:F98" si="100">IF($B67="","",IF(COUNTIFS(rAnalito,selAnalito,rNivel,1,rRUN,$B67,rLote,loteAtivo,rStatus,"Ativo")=0,"",SUMIFS(rValor,rAnalito,selAnalito,rNivel,1,rRUN,$B67,rLote,loteAtivo,rStatus,"Ativo")))</f>
        <v/>
      </c>
      <c r="G67" s="33" t="str">
        <f t="shared" ref="G67:G98" si="101">IF(OR($F67="",$AY$1=""),"",($F67-$AX$1)/$AY$1)</f>
        <v/>
      </c>
      <c r="H67" s="33" t="e">
        <f t="shared" ref="H67:H98" si="102">IF(AND($F67&lt;&gt;"",$D67=1),$F67,NA())</f>
        <v>#N/A</v>
      </c>
      <c r="I67" s="33" t="e">
        <f t="shared" ref="I67:I98" si="103">IF(AND($F67&lt;&gt;"",$D67=1,$P67="OK"),$F67,NA())</f>
        <v>#N/A</v>
      </c>
      <c r="J67" s="33" t="e">
        <f t="shared" ref="J67:J98" si="104">IF(AND($F67&lt;&gt;"",$D67=1,$P67&lt;&gt;"OK",$P67&lt;&gt;""),$F67,NA())</f>
        <v>#N/A</v>
      </c>
      <c r="K67" s="33">
        <f t="shared" ref="K67:K98" si="105">IF($F67="",0,IF(ABS($G67)&gt;3,1,0))</f>
        <v>0</v>
      </c>
      <c r="L67" s="33">
        <f t="shared" si="90"/>
        <v>0</v>
      </c>
      <c r="M67" s="33">
        <f t="shared" ref="M67:M98" si="106">IF($F67="",0,IF(AND(AND(ISNUMBER($G67),ISNUMBER($AC67)),OR(AND($G67&gt;2,$AC67&lt;-2),AND($G67&lt;-2,$AC67&gt;2))),1,0))</f>
        <v>0</v>
      </c>
      <c r="N67" s="33">
        <f t="shared" si="92"/>
        <v>0</v>
      </c>
      <c r="O67" s="33">
        <f t="shared" si="94"/>
        <v>0</v>
      </c>
      <c r="P67" s="33" t="str">
        <f t="shared" ref="P67:P98" si="107">IF($F67="","",IF(SUM($K67,$L67,$M67,$N67,$O67)&gt;0,"REJEITADO","OK"))</f>
        <v/>
      </c>
      <c r="Q67" s="33" t="e">
        <f t="shared" ref="Q67:Q98" si="108">IF(AND($D67=1,$AX$1&lt;&gt;""),$AX$1+(-3)*$AY$1,NA())</f>
        <v>#N/A</v>
      </c>
      <c r="R67" s="33" t="e">
        <f t="shared" ref="R67:R98" si="109">IF(AND($D67=1,$AX$1&lt;&gt;""),$AX$1+(-2)*$AY$1,NA())</f>
        <v>#N/A</v>
      </c>
      <c r="S67" s="33" t="e">
        <f t="shared" ref="S67:S98" si="110">IF(AND($D67=1,$AX$1&lt;&gt;""),$AX$1+(-1)*$AY$1,NA())</f>
        <v>#N/A</v>
      </c>
      <c r="T67" s="33" t="e">
        <f t="shared" ref="T67:T98" si="111">IF(AND($D67=1,$AX$1&lt;&gt;""),$AX$1,NA())</f>
        <v>#N/A</v>
      </c>
      <c r="U67" s="33" t="e">
        <f t="shared" ref="U67:U98" si="112">IF(AND($D67=1,$AX$1&lt;&gt;""),$AX$1+(1)*$AY$1,NA())</f>
        <v>#N/A</v>
      </c>
      <c r="V67" s="33" t="e">
        <f t="shared" ref="V67:V98" si="113">IF(AND($D67=1,$AX$1&lt;&gt;""),$AX$1+(2)*$AY$1,NA())</f>
        <v>#N/A</v>
      </c>
      <c r="W67" s="33" t="e">
        <f t="shared" ref="W67:W98" si="114">IF(AND($D67=1,$AX$1&lt;&gt;""),$AX$1+(3)*$AY$1,NA())</f>
        <v>#N/A</v>
      </c>
      <c r="X67" s="33" t="e">
        <f t="shared" ref="X67:X98" si="115">IF(AND($D67=1,COUNTIFS(regAnalito,selAnalito,regNivel,1,regData,$C67,regRep1,"&lt;&gt;")&gt;0),SUMIFS(regRep1,regAnalito,selAnalito,regNivel,1,regData,$C67),NA())</f>
        <v>#N/A</v>
      </c>
      <c r="Y67" s="33" t="e">
        <f t="shared" ref="Y67:Y98" si="116">IF(AND($D67=1,COUNTIFS(regAnalito,selAnalito,regNivel,1,regData,$C67,regRep2,"&lt;&gt;")&gt;0),SUMIFS(regRep2,regAnalito,selAnalito,regNivel,1,regData,$C67),NA())</f>
        <v>#N/A</v>
      </c>
      <c r="Z67" s="33" t="e">
        <f t="shared" ref="Z67:Z98" si="117">IF(AND($D67=1,COUNTIFS(regAnalito,selAnalito,regNivel,1,regData,$C67,regRep3,"&lt;&gt;")&gt;0),SUMIFS(regRep3,regAnalito,selAnalito,regNivel,1,regData,$C67),NA())</f>
        <v>#N/A</v>
      </c>
      <c r="AA67" s="33" t="e">
        <f t="shared" ref="AA67:AA98" si="118">IF(AND($D67=1,COUNTIFS(regAnalito,selAnalito,regData,$C67,regCalib,"Sim")&gt;0),$AX$1,NA())</f>
        <v>#N/A</v>
      </c>
      <c r="AB67" s="33" t="str">
        <f t="shared" ref="AB67:AB98" si="119">IF($B67="","",IF(COUNTIFS(rAnalito,selAnalito,rNivel,2,rRUN,$B67,rLote,loteAtivo,rStatus,"Ativo")=0,"",SUMIFS(rValor,rAnalito,selAnalito,rNivel,2,rRUN,$B67,rLote,loteAtivo,rStatus,"Ativo")))</f>
        <v/>
      </c>
      <c r="AC67" s="33" t="str">
        <f t="shared" ref="AC67:AC98" si="120">IF(OR($AB67="",$BA$1=""),"",($AB67-$AZ$1)/$BA$1)</f>
        <v/>
      </c>
      <c r="AD67" s="33" t="e">
        <f t="shared" ref="AD67:AD98" si="121">IF(AND($AB67&lt;&gt;"",$D67=1),$AB67,NA())</f>
        <v>#N/A</v>
      </c>
      <c r="AE67" s="33" t="e">
        <f t="shared" ref="AE67:AE98" si="122">IF(AND($AB67&lt;&gt;"",$D67=1,$AL67="OK"),$AB67,NA())</f>
        <v>#N/A</v>
      </c>
      <c r="AF67" s="33" t="e">
        <f t="shared" ref="AF67:AF98" si="123">IF(AND($AB67&lt;&gt;"",$D67=1,$AL67&lt;&gt;"OK",$AL67&lt;&gt;""),$AB67,NA())</f>
        <v>#N/A</v>
      </c>
      <c r="AG67" s="33">
        <f t="shared" ref="AG67:AG98" si="124">IF($AB67="",0,IF(ABS($AC67)&gt;3,1,0))</f>
        <v>0</v>
      </c>
      <c r="AH67" s="33">
        <f t="shared" si="91"/>
        <v>0</v>
      </c>
      <c r="AI67" s="33">
        <f t="shared" ref="AI67:AI98" si="125">IF($AB67="",0,IF(AND(AND(ISNUMBER($AC67),ISNUMBER($G67)),OR(AND($AC67&gt;2,$G67&lt;-2),AND($AC67&lt;-2,$G67&gt;2))),1,0))</f>
        <v>0</v>
      </c>
      <c r="AJ67" s="33">
        <f t="shared" si="93"/>
        <v>0</v>
      </c>
      <c r="AK67" s="33">
        <f t="shared" si="95"/>
        <v>0</v>
      </c>
      <c r="AL67" s="33" t="str">
        <f t="shared" ref="AL67:AL98" si="126">IF($AB67="","",IF(SUM($AG67,$AH67,$AI67,$AJ67,$AK67)&gt;0,"REJEITADO","OK"))</f>
        <v/>
      </c>
      <c r="AM67" s="33" t="e">
        <f t="shared" ref="AM67:AM98" si="127">IF(AND($D67=1,$AZ$1&lt;&gt;""),$AZ$1+(-3)*$BA$1,NA())</f>
        <v>#N/A</v>
      </c>
      <c r="AN67" s="33" t="e">
        <f t="shared" ref="AN67:AN98" si="128">IF(AND($D67=1,$AZ$1&lt;&gt;""),$AZ$1+(-2)*$BA$1,NA())</f>
        <v>#N/A</v>
      </c>
      <c r="AO67" s="33" t="e">
        <f t="shared" ref="AO67:AO98" si="129">IF(AND($D67=1,$AZ$1&lt;&gt;""),$AZ$1+(-1)*$BA$1,NA())</f>
        <v>#N/A</v>
      </c>
      <c r="AP67" s="33" t="e">
        <f t="shared" ref="AP67:AP98" si="130">IF(AND($D67=1,$AZ$1&lt;&gt;""),$AZ$1,NA())</f>
        <v>#N/A</v>
      </c>
      <c r="AQ67" s="33" t="e">
        <f t="shared" ref="AQ67:AQ98" si="131">IF(AND($D67=1,$AZ$1&lt;&gt;""),$AZ$1+(1)*$BA$1,NA())</f>
        <v>#N/A</v>
      </c>
      <c r="AR67" s="33" t="e">
        <f t="shared" ref="AR67:AR98" si="132">IF(AND($D67=1,$AZ$1&lt;&gt;""),$AZ$1+(2)*$BA$1,NA())</f>
        <v>#N/A</v>
      </c>
      <c r="AS67" s="33" t="e">
        <f t="shared" ref="AS67:AS98" si="133">IF(AND($D67=1,$AZ$1&lt;&gt;""),$AZ$1+(3)*$BA$1,NA())</f>
        <v>#N/A</v>
      </c>
      <c r="AT67" s="33" t="e">
        <f t="shared" ref="AT67:AT98" si="134">IF(AND($D67=1,COUNTIFS(regAnalito,selAnalito,regNivel,2,regData,$C67,regRep1,"&lt;&gt;")&gt;0),SUMIFS(regRep1,regAnalito,selAnalito,regNivel,2,regData,$C67),NA())</f>
        <v>#N/A</v>
      </c>
      <c r="AU67" s="33" t="e">
        <f t="shared" ref="AU67:AU98" si="135">IF(AND($D67=1,COUNTIFS(regAnalito,selAnalito,regNivel,2,regData,$C67,regRep2,"&lt;&gt;")&gt;0),SUMIFS(regRep2,regAnalito,selAnalito,regNivel,2,regData,$C67),NA())</f>
        <v>#N/A</v>
      </c>
      <c r="AV67" s="33" t="e">
        <f t="shared" ref="AV67:AV98" si="136">IF(AND($D67=1,COUNTIFS(regAnalito,selAnalito,regNivel,2,regData,$C67,regRep3,"&lt;&gt;")&gt;0),SUMIFS(regRep3,regAnalito,selAnalito,regNivel,2,regData,$C67),NA())</f>
        <v>#N/A</v>
      </c>
      <c r="AW67" s="33" t="e">
        <f t="shared" ref="AW67:AW98" si="137">IF(AND($D67=1,COUNTIFS(regAnalito,selAnalito,regData,$C67,regCalib,"Sim")&gt;0),$AZ$1,NA())</f>
        <v>#N/A</v>
      </c>
    </row>
    <row r="68" spans="1:49" x14ac:dyDescent="0.3">
      <c r="A68" s="33">
        <v>66</v>
      </c>
      <c r="B68" s="33" t="str">
        <f t="shared" si="96"/>
        <v/>
      </c>
      <c r="C68" s="46" t="str">
        <f t="shared" si="97"/>
        <v/>
      </c>
      <c r="D68" s="33">
        <f t="shared" si="98"/>
        <v>0</v>
      </c>
      <c r="E68" s="33" t="e">
        <f t="shared" si="99"/>
        <v>#N/A</v>
      </c>
      <c r="F68" s="33" t="str">
        <f t="shared" si="100"/>
        <v/>
      </c>
      <c r="G68" s="33" t="str">
        <f t="shared" si="101"/>
        <v/>
      </c>
      <c r="H68" s="33" t="e">
        <f t="shared" si="102"/>
        <v>#N/A</v>
      </c>
      <c r="I68" s="33" t="e">
        <f t="shared" si="103"/>
        <v>#N/A</v>
      </c>
      <c r="J68" s="33" t="e">
        <f t="shared" si="104"/>
        <v>#N/A</v>
      </c>
      <c r="K68" s="33">
        <f t="shared" si="105"/>
        <v>0</v>
      </c>
      <c r="L68" s="33">
        <f t="shared" ref="L68:L99" si="138">IF($F68="",0,IF(OR(AND(AND(ISNUMBER($G68),ISNUMBER($AC68)),OR(AND($G68&gt;2,$AC68&gt;2),AND($G68&lt;-2,$AC68&lt;-2))),AND(AND(ISNUMBER($G68),ISNUMBER($G67)),OR(AND($G68&gt;2,$G67&gt;2),AND($G68&lt;-2,$G67&lt;-2)))),1,0))</f>
        <v>0</v>
      </c>
      <c r="M68" s="33">
        <f t="shared" si="106"/>
        <v>0</v>
      </c>
      <c r="N68" s="33">
        <f t="shared" si="92"/>
        <v>0</v>
      </c>
      <c r="O68" s="33">
        <f t="shared" si="94"/>
        <v>0</v>
      </c>
      <c r="P68" s="33" t="str">
        <f t="shared" si="107"/>
        <v/>
      </c>
      <c r="Q68" s="33" t="e">
        <f t="shared" si="108"/>
        <v>#N/A</v>
      </c>
      <c r="R68" s="33" t="e">
        <f t="shared" si="109"/>
        <v>#N/A</v>
      </c>
      <c r="S68" s="33" t="e">
        <f t="shared" si="110"/>
        <v>#N/A</v>
      </c>
      <c r="T68" s="33" t="e">
        <f t="shared" si="111"/>
        <v>#N/A</v>
      </c>
      <c r="U68" s="33" t="e">
        <f t="shared" si="112"/>
        <v>#N/A</v>
      </c>
      <c r="V68" s="33" t="e">
        <f t="shared" si="113"/>
        <v>#N/A</v>
      </c>
      <c r="W68" s="33" t="e">
        <f t="shared" si="114"/>
        <v>#N/A</v>
      </c>
      <c r="X68" s="33" t="e">
        <f t="shared" si="115"/>
        <v>#N/A</v>
      </c>
      <c r="Y68" s="33" t="e">
        <f t="shared" si="116"/>
        <v>#N/A</v>
      </c>
      <c r="Z68" s="33" t="e">
        <f t="shared" si="117"/>
        <v>#N/A</v>
      </c>
      <c r="AA68" s="33" t="e">
        <f t="shared" si="118"/>
        <v>#N/A</v>
      </c>
      <c r="AB68" s="33" t="str">
        <f t="shared" si="119"/>
        <v/>
      </c>
      <c r="AC68" s="33" t="str">
        <f t="shared" si="120"/>
        <v/>
      </c>
      <c r="AD68" s="33" t="e">
        <f t="shared" si="121"/>
        <v>#N/A</v>
      </c>
      <c r="AE68" s="33" t="e">
        <f t="shared" si="122"/>
        <v>#N/A</v>
      </c>
      <c r="AF68" s="33" t="e">
        <f t="shared" si="123"/>
        <v>#N/A</v>
      </c>
      <c r="AG68" s="33">
        <f t="shared" si="124"/>
        <v>0</v>
      </c>
      <c r="AH68" s="33">
        <f t="shared" ref="AH68:AH99" si="139">IF($AB68="",0,IF(OR(AND(AND(ISNUMBER($AC68),ISNUMBER($G68)),OR(AND($AC68&gt;2,$G68&gt;2),AND($AC68&lt;-2,$G68&lt;-2))),AND(AND(ISNUMBER($AC68),ISNUMBER($AC67)),OR(AND($AC68&gt;2,$AC67&gt;2),AND($AC68&lt;-2,$AC67&lt;-2)))),1,0))</f>
        <v>0</v>
      </c>
      <c r="AI68" s="33">
        <f t="shared" si="125"/>
        <v>0</v>
      </c>
      <c r="AJ68" s="33">
        <f t="shared" si="93"/>
        <v>0</v>
      </c>
      <c r="AK68" s="33">
        <f t="shared" si="95"/>
        <v>0</v>
      </c>
      <c r="AL68" s="33" t="str">
        <f t="shared" si="126"/>
        <v/>
      </c>
      <c r="AM68" s="33" t="e">
        <f t="shared" si="127"/>
        <v>#N/A</v>
      </c>
      <c r="AN68" s="33" t="e">
        <f t="shared" si="128"/>
        <v>#N/A</v>
      </c>
      <c r="AO68" s="33" t="e">
        <f t="shared" si="129"/>
        <v>#N/A</v>
      </c>
      <c r="AP68" s="33" t="e">
        <f t="shared" si="130"/>
        <v>#N/A</v>
      </c>
      <c r="AQ68" s="33" t="e">
        <f t="shared" si="131"/>
        <v>#N/A</v>
      </c>
      <c r="AR68" s="33" t="e">
        <f t="shared" si="132"/>
        <v>#N/A</v>
      </c>
      <c r="AS68" s="33" t="e">
        <f t="shared" si="133"/>
        <v>#N/A</v>
      </c>
      <c r="AT68" s="33" t="e">
        <f t="shared" si="134"/>
        <v>#N/A</v>
      </c>
      <c r="AU68" s="33" t="e">
        <f t="shared" si="135"/>
        <v>#N/A</v>
      </c>
      <c r="AV68" s="33" t="e">
        <f t="shared" si="136"/>
        <v>#N/A</v>
      </c>
      <c r="AW68" s="33" t="e">
        <f t="shared" si="137"/>
        <v>#N/A</v>
      </c>
    </row>
    <row r="69" spans="1:49" x14ac:dyDescent="0.3">
      <c r="A69" s="33">
        <v>67</v>
      </c>
      <c r="B69" s="33" t="str">
        <f t="shared" si="96"/>
        <v/>
      </c>
      <c r="C69" s="46" t="str">
        <f t="shared" si="97"/>
        <v/>
      </c>
      <c r="D69" s="33">
        <f t="shared" si="98"/>
        <v>0</v>
      </c>
      <c r="E69" s="33" t="e">
        <f t="shared" si="99"/>
        <v>#N/A</v>
      </c>
      <c r="F69" s="33" t="str">
        <f t="shared" si="100"/>
        <v/>
      </c>
      <c r="G69" s="33" t="str">
        <f t="shared" si="101"/>
        <v/>
      </c>
      <c r="H69" s="33" t="e">
        <f t="shared" si="102"/>
        <v>#N/A</v>
      </c>
      <c r="I69" s="33" t="e">
        <f t="shared" si="103"/>
        <v>#N/A</v>
      </c>
      <c r="J69" s="33" t="e">
        <f t="shared" si="104"/>
        <v>#N/A</v>
      </c>
      <c r="K69" s="33">
        <f t="shared" si="105"/>
        <v>0</v>
      </c>
      <c r="L69" s="33">
        <f t="shared" si="138"/>
        <v>0</v>
      </c>
      <c r="M69" s="33">
        <f t="shared" si="106"/>
        <v>0</v>
      </c>
      <c r="N69" s="33">
        <f t="shared" si="92"/>
        <v>0</v>
      </c>
      <c r="O69" s="33">
        <f t="shared" si="94"/>
        <v>0</v>
      </c>
      <c r="P69" s="33" t="str">
        <f t="shared" si="107"/>
        <v/>
      </c>
      <c r="Q69" s="33" t="e">
        <f t="shared" si="108"/>
        <v>#N/A</v>
      </c>
      <c r="R69" s="33" t="e">
        <f t="shared" si="109"/>
        <v>#N/A</v>
      </c>
      <c r="S69" s="33" t="e">
        <f t="shared" si="110"/>
        <v>#N/A</v>
      </c>
      <c r="T69" s="33" t="e">
        <f t="shared" si="111"/>
        <v>#N/A</v>
      </c>
      <c r="U69" s="33" t="e">
        <f t="shared" si="112"/>
        <v>#N/A</v>
      </c>
      <c r="V69" s="33" t="e">
        <f t="shared" si="113"/>
        <v>#N/A</v>
      </c>
      <c r="W69" s="33" t="e">
        <f t="shared" si="114"/>
        <v>#N/A</v>
      </c>
      <c r="X69" s="33" t="e">
        <f t="shared" si="115"/>
        <v>#N/A</v>
      </c>
      <c r="Y69" s="33" t="e">
        <f t="shared" si="116"/>
        <v>#N/A</v>
      </c>
      <c r="Z69" s="33" t="e">
        <f t="shared" si="117"/>
        <v>#N/A</v>
      </c>
      <c r="AA69" s="33" t="e">
        <f t="shared" si="118"/>
        <v>#N/A</v>
      </c>
      <c r="AB69" s="33" t="str">
        <f t="shared" si="119"/>
        <v/>
      </c>
      <c r="AC69" s="33" t="str">
        <f t="shared" si="120"/>
        <v/>
      </c>
      <c r="AD69" s="33" t="e">
        <f t="shared" si="121"/>
        <v>#N/A</v>
      </c>
      <c r="AE69" s="33" t="e">
        <f t="shared" si="122"/>
        <v>#N/A</v>
      </c>
      <c r="AF69" s="33" t="e">
        <f t="shared" si="123"/>
        <v>#N/A</v>
      </c>
      <c r="AG69" s="33">
        <f t="shared" si="124"/>
        <v>0</v>
      </c>
      <c r="AH69" s="33">
        <f t="shared" si="139"/>
        <v>0</v>
      </c>
      <c r="AI69" s="33">
        <f t="shared" si="125"/>
        <v>0</v>
      </c>
      <c r="AJ69" s="33">
        <f t="shared" si="93"/>
        <v>0</v>
      </c>
      <c r="AK69" s="33">
        <f t="shared" si="95"/>
        <v>0</v>
      </c>
      <c r="AL69" s="33" t="str">
        <f t="shared" si="126"/>
        <v/>
      </c>
      <c r="AM69" s="33" t="e">
        <f t="shared" si="127"/>
        <v>#N/A</v>
      </c>
      <c r="AN69" s="33" t="e">
        <f t="shared" si="128"/>
        <v>#N/A</v>
      </c>
      <c r="AO69" s="33" t="e">
        <f t="shared" si="129"/>
        <v>#N/A</v>
      </c>
      <c r="AP69" s="33" t="e">
        <f t="shared" si="130"/>
        <v>#N/A</v>
      </c>
      <c r="AQ69" s="33" t="e">
        <f t="shared" si="131"/>
        <v>#N/A</v>
      </c>
      <c r="AR69" s="33" t="e">
        <f t="shared" si="132"/>
        <v>#N/A</v>
      </c>
      <c r="AS69" s="33" t="e">
        <f t="shared" si="133"/>
        <v>#N/A</v>
      </c>
      <c r="AT69" s="33" t="e">
        <f t="shared" si="134"/>
        <v>#N/A</v>
      </c>
      <c r="AU69" s="33" t="e">
        <f t="shared" si="135"/>
        <v>#N/A</v>
      </c>
      <c r="AV69" s="33" t="e">
        <f t="shared" si="136"/>
        <v>#N/A</v>
      </c>
      <c r="AW69" s="33" t="e">
        <f t="shared" si="137"/>
        <v>#N/A</v>
      </c>
    </row>
    <row r="70" spans="1:49" x14ac:dyDescent="0.3">
      <c r="A70" s="33">
        <v>68</v>
      </c>
      <c r="B70" s="33" t="str">
        <f t="shared" si="96"/>
        <v/>
      </c>
      <c r="C70" s="46" t="str">
        <f t="shared" si="97"/>
        <v/>
      </c>
      <c r="D70" s="33">
        <f t="shared" si="98"/>
        <v>0</v>
      </c>
      <c r="E70" s="33" t="e">
        <f t="shared" si="99"/>
        <v>#N/A</v>
      </c>
      <c r="F70" s="33" t="str">
        <f t="shared" si="100"/>
        <v/>
      </c>
      <c r="G70" s="33" t="str">
        <f t="shared" si="101"/>
        <v/>
      </c>
      <c r="H70" s="33" t="e">
        <f t="shared" si="102"/>
        <v>#N/A</v>
      </c>
      <c r="I70" s="33" t="e">
        <f t="shared" si="103"/>
        <v>#N/A</v>
      </c>
      <c r="J70" s="33" t="e">
        <f t="shared" si="104"/>
        <v>#N/A</v>
      </c>
      <c r="K70" s="33">
        <f t="shared" si="105"/>
        <v>0</v>
      </c>
      <c r="L70" s="33">
        <f t="shared" si="138"/>
        <v>0</v>
      </c>
      <c r="M70" s="33">
        <f t="shared" si="106"/>
        <v>0</v>
      </c>
      <c r="N70" s="33">
        <f t="shared" ref="N70:N101" si="140">IF($F70="",0,IF(OR(AND(AND(ISNUMBER($G70),ISNUMBER($G69),ISNUMBER($G68),ISNUMBER($G67)),OR(AND($G70&gt;1,$G69&gt;1,$G68&gt;1,$G67&gt;1),AND($G70&lt;-1,$G69&lt;-1,$G68&lt;-1,$G67&lt;-1))),AND(AND(ISNUMBER($G70),ISNUMBER($G69),ISNUMBER($AC70),ISNUMBER($AC69)),OR(AND($G70&gt;1,$G69&gt;1,$AC70&gt;1,$AC69&gt;1),AND($G70&lt;-1,$G69&lt;-1,$AC70&lt;-1,$AC69&lt;-1)))),1,0))</f>
        <v>0</v>
      </c>
      <c r="O70" s="33">
        <f t="shared" si="94"/>
        <v>0</v>
      </c>
      <c r="P70" s="33" t="str">
        <f t="shared" si="107"/>
        <v/>
      </c>
      <c r="Q70" s="33" t="e">
        <f t="shared" si="108"/>
        <v>#N/A</v>
      </c>
      <c r="R70" s="33" t="e">
        <f t="shared" si="109"/>
        <v>#N/A</v>
      </c>
      <c r="S70" s="33" t="e">
        <f t="shared" si="110"/>
        <v>#N/A</v>
      </c>
      <c r="T70" s="33" t="e">
        <f t="shared" si="111"/>
        <v>#N/A</v>
      </c>
      <c r="U70" s="33" t="e">
        <f t="shared" si="112"/>
        <v>#N/A</v>
      </c>
      <c r="V70" s="33" t="e">
        <f t="shared" si="113"/>
        <v>#N/A</v>
      </c>
      <c r="W70" s="33" t="e">
        <f t="shared" si="114"/>
        <v>#N/A</v>
      </c>
      <c r="X70" s="33" t="e">
        <f t="shared" si="115"/>
        <v>#N/A</v>
      </c>
      <c r="Y70" s="33" t="e">
        <f t="shared" si="116"/>
        <v>#N/A</v>
      </c>
      <c r="Z70" s="33" t="e">
        <f t="shared" si="117"/>
        <v>#N/A</v>
      </c>
      <c r="AA70" s="33" t="e">
        <f t="shared" si="118"/>
        <v>#N/A</v>
      </c>
      <c r="AB70" s="33" t="str">
        <f t="shared" si="119"/>
        <v/>
      </c>
      <c r="AC70" s="33" t="str">
        <f t="shared" si="120"/>
        <v/>
      </c>
      <c r="AD70" s="33" t="e">
        <f t="shared" si="121"/>
        <v>#N/A</v>
      </c>
      <c r="AE70" s="33" t="e">
        <f t="shared" si="122"/>
        <v>#N/A</v>
      </c>
      <c r="AF70" s="33" t="e">
        <f t="shared" si="123"/>
        <v>#N/A</v>
      </c>
      <c r="AG70" s="33">
        <f t="shared" si="124"/>
        <v>0</v>
      </c>
      <c r="AH70" s="33">
        <f t="shared" si="139"/>
        <v>0</v>
      </c>
      <c r="AI70" s="33">
        <f t="shared" si="125"/>
        <v>0</v>
      </c>
      <c r="AJ70" s="33">
        <f t="shared" ref="AJ70:AJ101" si="141">IF($AB70="",0,IF(OR(AND(AND(ISNUMBER($AC70),ISNUMBER($AC69),ISNUMBER($AC68),ISNUMBER($AC67)),OR(AND($AC70&gt;1,$AC69&gt;1,$AC68&gt;1,$AC67&gt;1),AND($AC70&lt;-1,$AC69&lt;-1,$AC68&lt;-1,$AC67&lt;-1))),AND(AND(ISNUMBER($AC70),ISNUMBER($AC69),ISNUMBER($G70),ISNUMBER($G69)),OR(AND($AC70&gt;1,$AC69&gt;1,$G70&gt;1,$G69&gt;1),AND($AC70&lt;-1,$AC69&lt;-1,$G70&lt;-1,$G69&lt;-1)))),1,0))</f>
        <v>0</v>
      </c>
      <c r="AK70" s="33">
        <f t="shared" si="95"/>
        <v>0</v>
      </c>
      <c r="AL70" s="33" t="str">
        <f t="shared" si="126"/>
        <v/>
      </c>
      <c r="AM70" s="33" t="e">
        <f t="shared" si="127"/>
        <v>#N/A</v>
      </c>
      <c r="AN70" s="33" t="e">
        <f t="shared" si="128"/>
        <v>#N/A</v>
      </c>
      <c r="AO70" s="33" t="e">
        <f t="shared" si="129"/>
        <v>#N/A</v>
      </c>
      <c r="AP70" s="33" t="e">
        <f t="shared" si="130"/>
        <v>#N/A</v>
      </c>
      <c r="AQ70" s="33" t="e">
        <f t="shared" si="131"/>
        <v>#N/A</v>
      </c>
      <c r="AR70" s="33" t="e">
        <f t="shared" si="132"/>
        <v>#N/A</v>
      </c>
      <c r="AS70" s="33" t="e">
        <f t="shared" si="133"/>
        <v>#N/A</v>
      </c>
      <c r="AT70" s="33" t="e">
        <f t="shared" si="134"/>
        <v>#N/A</v>
      </c>
      <c r="AU70" s="33" t="e">
        <f t="shared" si="135"/>
        <v>#N/A</v>
      </c>
      <c r="AV70" s="33" t="e">
        <f t="shared" si="136"/>
        <v>#N/A</v>
      </c>
      <c r="AW70" s="33" t="e">
        <f t="shared" si="137"/>
        <v>#N/A</v>
      </c>
    </row>
    <row r="71" spans="1:49" x14ac:dyDescent="0.3">
      <c r="A71" s="33">
        <v>69</v>
      </c>
      <c r="B71" s="33" t="str">
        <f t="shared" si="96"/>
        <v/>
      </c>
      <c r="C71" s="46" t="str">
        <f t="shared" si="97"/>
        <v/>
      </c>
      <c r="D71" s="33">
        <f t="shared" si="98"/>
        <v>0</v>
      </c>
      <c r="E71" s="33" t="e">
        <f t="shared" si="99"/>
        <v>#N/A</v>
      </c>
      <c r="F71" s="33" t="str">
        <f t="shared" si="100"/>
        <v/>
      </c>
      <c r="G71" s="33" t="str">
        <f t="shared" si="101"/>
        <v/>
      </c>
      <c r="H71" s="33" t="e">
        <f t="shared" si="102"/>
        <v>#N/A</v>
      </c>
      <c r="I71" s="33" t="e">
        <f t="shared" si="103"/>
        <v>#N/A</v>
      </c>
      <c r="J71" s="33" t="e">
        <f t="shared" si="104"/>
        <v>#N/A</v>
      </c>
      <c r="K71" s="33">
        <f t="shared" si="105"/>
        <v>0</v>
      </c>
      <c r="L71" s="33">
        <f t="shared" si="138"/>
        <v>0</v>
      </c>
      <c r="M71" s="33">
        <f t="shared" si="106"/>
        <v>0</v>
      </c>
      <c r="N71" s="33">
        <f t="shared" si="140"/>
        <v>0</v>
      </c>
      <c r="O71" s="33">
        <f t="shared" si="94"/>
        <v>0</v>
      </c>
      <c r="P71" s="33" t="str">
        <f t="shared" si="107"/>
        <v/>
      </c>
      <c r="Q71" s="33" t="e">
        <f t="shared" si="108"/>
        <v>#N/A</v>
      </c>
      <c r="R71" s="33" t="e">
        <f t="shared" si="109"/>
        <v>#N/A</v>
      </c>
      <c r="S71" s="33" t="e">
        <f t="shared" si="110"/>
        <v>#N/A</v>
      </c>
      <c r="T71" s="33" t="e">
        <f t="shared" si="111"/>
        <v>#N/A</v>
      </c>
      <c r="U71" s="33" t="e">
        <f t="shared" si="112"/>
        <v>#N/A</v>
      </c>
      <c r="V71" s="33" t="e">
        <f t="shared" si="113"/>
        <v>#N/A</v>
      </c>
      <c r="W71" s="33" t="e">
        <f t="shared" si="114"/>
        <v>#N/A</v>
      </c>
      <c r="X71" s="33" t="e">
        <f t="shared" si="115"/>
        <v>#N/A</v>
      </c>
      <c r="Y71" s="33" t="e">
        <f t="shared" si="116"/>
        <v>#N/A</v>
      </c>
      <c r="Z71" s="33" t="e">
        <f t="shared" si="117"/>
        <v>#N/A</v>
      </c>
      <c r="AA71" s="33" t="e">
        <f t="shared" si="118"/>
        <v>#N/A</v>
      </c>
      <c r="AB71" s="33" t="str">
        <f t="shared" si="119"/>
        <v/>
      </c>
      <c r="AC71" s="33" t="str">
        <f t="shared" si="120"/>
        <v/>
      </c>
      <c r="AD71" s="33" t="e">
        <f t="shared" si="121"/>
        <v>#N/A</v>
      </c>
      <c r="AE71" s="33" t="e">
        <f t="shared" si="122"/>
        <v>#N/A</v>
      </c>
      <c r="AF71" s="33" t="e">
        <f t="shared" si="123"/>
        <v>#N/A</v>
      </c>
      <c r="AG71" s="33">
        <f t="shared" si="124"/>
        <v>0</v>
      </c>
      <c r="AH71" s="33">
        <f t="shared" si="139"/>
        <v>0</v>
      </c>
      <c r="AI71" s="33">
        <f t="shared" si="125"/>
        <v>0</v>
      </c>
      <c r="AJ71" s="33">
        <f t="shared" si="141"/>
        <v>0</v>
      </c>
      <c r="AK71" s="33">
        <f t="shared" si="95"/>
        <v>0</v>
      </c>
      <c r="AL71" s="33" t="str">
        <f t="shared" si="126"/>
        <v/>
      </c>
      <c r="AM71" s="33" t="e">
        <f t="shared" si="127"/>
        <v>#N/A</v>
      </c>
      <c r="AN71" s="33" t="e">
        <f t="shared" si="128"/>
        <v>#N/A</v>
      </c>
      <c r="AO71" s="33" t="e">
        <f t="shared" si="129"/>
        <v>#N/A</v>
      </c>
      <c r="AP71" s="33" t="e">
        <f t="shared" si="130"/>
        <v>#N/A</v>
      </c>
      <c r="AQ71" s="33" t="e">
        <f t="shared" si="131"/>
        <v>#N/A</v>
      </c>
      <c r="AR71" s="33" t="e">
        <f t="shared" si="132"/>
        <v>#N/A</v>
      </c>
      <c r="AS71" s="33" t="e">
        <f t="shared" si="133"/>
        <v>#N/A</v>
      </c>
      <c r="AT71" s="33" t="e">
        <f t="shared" si="134"/>
        <v>#N/A</v>
      </c>
      <c r="AU71" s="33" t="e">
        <f t="shared" si="135"/>
        <v>#N/A</v>
      </c>
      <c r="AV71" s="33" t="e">
        <f t="shared" si="136"/>
        <v>#N/A</v>
      </c>
      <c r="AW71" s="33" t="e">
        <f t="shared" si="137"/>
        <v>#N/A</v>
      </c>
    </row>
    <row r="72" spans="1:49" x14ac:dyDescent="0.3">
      <c r="A72" s="33">
        <v>70</v>
      </c>
      <c r="B72" s="33" t="str">
        <f t="shared" si="96"/>
        <v/>
      </c>
      <c r="C72" s="46" t="str">
        <f t="shared" si="97"/>
        <v/>
      </c>
      <c r="D72" s="33">
        <f t="shared" si="98"/>
        <v>0</v>
      </c>
      <c r="E72" s="33" t="e">
        <f t="shared" si="99"/>
        <v>#N/A</v>
      </c>
      <c r="F72" s="33" t="str">
        <f t="shared" si="100"/>
        <v/>
      </c>
      <c r="G72" s="33" t="str">
        <f t="shared" si="101"/>
        <v/>
      </c>
      <c r="H72" s="33" t="e">
        <f t="shared" si="102"/>
        <v>#N/A</v>
      </c>
      <c r="I72" s="33" t="e">
        <f t="shared" si="103"/>
        <v>#N/A</v>
      </c>
      <c r="J72" s="33" t="e">
        <f t="shared" si="104"/>
        <v>#N/A</v>
      </c>
      <c r="K72" s="33">
        <f t="shared" si="105"/>
        <v>0</v>
      </c>
      <c r="L72" s="33">
        <f t="shared" si="138"/>
        <v>0</v>
      </c>
      <c r="M72" s="33">
        <f t="shared" si="106"/>
        <v>0</v>
      </c>
      <c r="N72" s="33">
        <f t="shared" si="140"/>
        <v>0</v>
      </c>
      <c r="O72" s="33">
        <f t="shared" si="94"/>
        <v>0</v>
      </c>
      <c r="P72" s="33" t="str">
        <f t="shared" si="107"/>
        <v/>
      </c>
      <c r="Q72" s="33" t="e">
        <f t="shared" si="108"/>
        <v>#N/A</v>
      </c>
      <c r="R72" s="33" t="e">
        <f t="shared" si="109"/>
        <v>#N/A</v>
      </c>
      <c r="S72" s="33" t="e">
        <f t="shared" si="110"/>
        <v>#N/A</v>
      </c>
      <c r="T72" s="33" t="e">
        <f t="shared" si="111"/>
        <v>#N/A</v>
      </c>
      <c r="U72" s="33" t="e">
        <f t="shared" si="112"/>
        <v>#N/A</v>
      </c>
      <c r="V72" s="33" t="e">
        <f t="shared" si="113"/>
        <v>#N/A</v>
      </c>
      <c r="W72" s="33" t="e">
        <f t="shared" si="114"/>
        <v>#N/A</v>
      </c>
      <c r="X72" s="33" t="e">
        <f t="shared" si="115"/>
        <v>#N/A</v>
      </c>
      <c r="Y72" s="33" t="e">
        <f t="shared" si="116"/>
        <v>#N/A</v>
      </c>
      <c r="Z72" s="33" t="e">
        <f t="shared" si="117"/>
        <v>#N/A</v>
      </c>
      <c r="AA72" s="33" t="e">
        <f t="shared" si="118"/>
        <v>#N/A</v>
      </c>
      <c r="AB72" s="33" t="str">
        <f t="shared" si="119"/>
        <v/>
      </c>
      <c r="AC72" s="33" t="str">
        <f t="shared" si="120"/>
        <v/>
      </c>
      <c r="AD72" s="33" t="e">
        <f t="shared" si="121"/>
        <v>#N/A</v>
      </c>
      <c r="AE72" s="33" t="e">
        <f t="shared" si="122"/>
        <v>#N/A</v>
      </c>
      <c r="AF72" s="33" t="e">
        <f t="shared" si="123"/>
        <v>#N/A</v>
      </c>
      <c r="AG72" s="33">
        <f t="shared" si="124"/>
        <v>0</v>
      </c>
      <c r="AH72" s="33">
        <f t="shared" si="139"/>
        <v>0</v>
      </c>
      <c r="AI72" s="33">
        <f t="shared" si="125"/>
        <v>0</v>
      </c>
      <c r="AJ72" s="33">
        <f t="shared" si="141"/>
        <v>0</v>
      </c>
      <c r="AK72" s="33">
        <f t="shared" si="95"/>
        <v>0</v>
      </c>
      <c r="AL72" s="33" t="str">
        <f t="shared" si="126"/>
        <v/>
      </c>
      <c r="AM72" s="33" t="e">
        <f t="shared" si="127"/>
        <v>#N/A</v>
      </c>
      <c r="AN72" s="33" t="e">
        <f t="shared" si="128"/>
        <v>#N/A</v>
      </c>
      <c r="AO72" s="33" t="e">
        <f t="shared" si="129"/>
        <v>#N/A</v>
      </c>
      <c r="AP72" s="33" t="e">
        <f t="shared" si="130"/>
        <v>#N/A</v>
      </c>
      <c r="AQ72" s="33" t="e">
        <f t="shared" si="131"/>
        <v>#N/A</v>
      </c>
      <c r="AR72" s="33" t="e">
        <f t="shared" si="132"/>
        <v>#N/A</v>
      </c>
      <c r="AS72" s="33" t="e">
        <f t="shared" si="133"/>
        <v>#N/A</v>
      </c>
      <c r="AT72" s="33" t="e">
        <f t="shared" si="134"/>
        <v>#N/A</v>
      </c>
      <c r="AU72" s="33" t="e">
        <f t="shared" si="135"/>
        <v>#N/A</v>
      </c>
      <c r="AV72" s="33" t="e">
        <f t="shared" si="136"/>
        <v>#N/A</v>
      </c>
      <c r="AW72" s="33" t="e">
        <f t="shared" si="137"/>
        <v>#N/A</v>
      </c>
    </row>
    <row r="73" spans="1:49" x14ac:dyDescent="0.3">
      <c r="A73" s="33">
        <v>71</v>
      </c>
      <c r="B73" s="33" t="str">
        <f t="shared" si="96"/>
        <v/>
      </c>
      <c r="C73" s="46" t="str">
        <f t="shared" si="97"/>
        <v/>
      </c>
      <c r="D73" s="33">
        <f t="shared" si="98"/>
        <v>0</v>
      </c>
      <c r="E73" s="33" t="e">
        <f t="shared" si="99"/>
        <v>#N/A</v>
      </c>
      <c r="F73" s="33" t="str">
        <f t="shared" si="100"/>
        <v/>
      </c>
      <c r="G73" s="33" t="str">
        <f t="shared" si="101"/>
        <v/>
      </c>
      <c r="H73" s="33" t="e">
        <f t="shared" si="102"/>
        <v>#N/A</v>
      </c>
      <c r="I73" s="33" t="e">
        <f t="shared" si="103"/>
        <v>#N/A</v>
      </c>
      <c r="J73" s="33" t="e">
        <f t="shared" si="104"/>
        <v>#N/A</v>
      </c>
      <c r="K73" s="33">
        <f t="shared" si="105"/>
        <v>0</v>
      </c>
      <c r="L73" s="33">
        <f t="shared" si="138"/>
        <v>0</v>
      </c>
      <c r="M73" s="33">
        <f t="shared" si="106"/>
        <v>0</v>
      </c>
      <c r="N73" s="33">
        <f t="shared" si="140"/>
        <v>0</v>
      </c>
      <c r="O73" s="33">
        <f t="shared" si="94"/>
        <v>0</v>
      </c>
      <c r="P73" s="33" t="str">
        <f t="shared" si="107"/>
        <v/>
      </c>
      <c r="Q73" s="33" t="e">
        <f t="shared" si="108"/>
        <v>#N/A</v>
      </c>
      <c r="R73" s="33" t="e">
        <f t="shared" si="109"/>
        <v>#N/A</v>
      </c>
      <c r="S73" s="33" t="e">
        <f t="shared" si="110"/>
        <v>#N/A</v>
      </c>
      <c r="T73" s="33" t="e">
        <f t="shared" si="111"/>
        <v>#N/A</v>
      </c>
      <c r="U73" s="33" t="e">
        <f t="shared" si="112"/>
        <v>#N/A</v>
      </c>
      <c r="V73" s="33" t="e">
        <f t="shared" si="113"/>
        <v>#N/A</v>
      </c>
      <c r="W73" s="33" t="e">
        <f t="shared" si="114"/>
        <v>#N/A</v>
      </c>
      <c r="X73" s="33" t="e">
        <f t="shared" si="115"/>
        <v>#N/A</v>
      </c>
      <c r="Y73" s="33" t="e">
        <f t="shared" si="116"/>
        <v>#N/A</v>
      </c>
      <c r="Z73" s="33" t="e">
        <f t="shared" si="117"/>
        <v>#N/A</v>
      </c>
      <c r="AA73" s="33" t="e">
        <f t="shared" si="118"/>
        <v>#N/A</v>
      </c>
      <c r="AB73" s="33" t="str">
        <f t="shared" si="119"/>
        <v/>
      </c>
      <c r="AC73" s="33" t="str">
        <f t="shared" si="120"/>
        <v/>
      </c>
      <c r="AD73" s="33" t="e">
        <f t="shared" si="121"/>
        <v>#N/A</v>
      </c>
      <c r="AE73" s="33" t="e">
        <f t="shared" si="122"/>
        <v>#N/A</v>
      </c>
      <c r="AF73" s="33" t="e">
        <f t="shared" si="123"/>
        <v>#N/A</v>
      </c>
      <c r="AG73" s="33">
        <f t="shared" si="124"/>
        <v>0</v>
      </c>
      <c r="AH73" s="33">
        <f t="shared" si="139"/>
        <v>0</v>
      </c>
      <c r="AI73" s="33">
        <f t="shared" si="125"/>
        <v>0</v>
      </c>
      <c r="AJ73" s="33">
        <f t="shared" si="141"/>
        <v>0</v>
      </c>
      <c r="AK73" s="33">
        <f t="shared" si="95"/>
        <v>0</v>
      </c>
      <c r="AL73" s="33" t="str">
        <f t="shared" si="126"/>
        <v/>
      </c>
      <c r="AM73" s="33" t="e">
        <f t="shared" si="127"/>
        <v>#N/A</v>
      </c>
      <c r="AN73" s="33" t="e">
        <f t="shared" si="128"/>
        <v>#N/A</v>
      </c>
      <c r="AO73" s="33" t="e">
        <f t="shared" si="129"/>
        <v>#N/A</v>
      </c>
      <c r="AP73" s="33" t="e">
        <f t="shared" si="130"/>
        <v>#N/A</v>
      </c>
      <c r="AQ73" s="33" t="e">
        <f t="shared" si="131"/>
        <v>#N/A</v>
      </c>
      <c r="AR73" s="33" t="e">
        <f t="shared" si="132"/>
        <v>#N/A</v>
      </c>
      <c r="AS73" s="33" t="e">
        <f t="shared" si="133"/>
        <v>#N/A</v>
      </c>
      <c r="AT73" s="33" t="e">
        <f t="shared" si="134"/>
        <v>#N/A</v>
      </c>
      <c r="AU73" s="33" t="e">
        <f t="shared" si="135"/>
        <v>#N/A</v>
      </c>
      <c r="AV73" s="33" t="e">
        <f t="shared" si="136"/>
        <v>#N/A</v>
      </c>
      <c r="AW73" s="33" t="e">
        <f t="shared" si="137"/>
        <v>#N/A</v>
      </c>
    </row>
    <row r="74" spans="1:49" x14ac:dyDescent="0.3">
      <c r="A74" s="33">
        <v>72</v>
      </c>
      <c r="B74" s="33" t="str">
        <f t="shared" si="96"/>
        <v/>
      </c>
      <c r="C74" s="46" t="str">
        <f t="shared" si="97"/>
        <v/>
      </c>
      <c r="D74" s="33">
        <f t="shared" si="98"/>
        <v>0</v>
      </c>
      <c r="E74" s="33" t="e">
        <f t="shared" si="99"/>
        <v>#N/A</v>
      </c>
      <c r="F74" s="33" t="str">
        <f t="shared" si="100"/>
        <v/>
      </c>
      <c r="G74" s="33" t="str">
        <f t="shared" si="101"/>
        <v/>
      </c>
      <c r="H74" s="33" t="e">
        <f t="shared" si="102"/>
        <v>#N/A</v>
      </c>
      <c r="I74" s="33" t="e">
        <f t="shared" si="103"/>
        <v>#N/A</v>
      </c>
      <c r="J74" s="33" t="e">
        <f t="shared" si="104"/>
        <v>#N/A</v>
      </c>
      <c r="K74" s="33">
        <f t="shared" si="105"/>
        <v>0</v>
      </c>
      <c r="L74" s="33">
        <f t="shared" si="138"/>
        <v>0</v>
      </c>
      <c r="M74" s="33">
        <f t="shared" si="106"/>
        <v>0</v>
      </c>
      <c r="N74" s="33">
        <f t="shared" si="140"/>
        <v>0</v>
      </c>
      <c r="O74" s="33">
        <f t="shared" ref="O74:O105" si="142">IF($F74="",0,IF(OR(AND(AND(ISNUMBER($G74),ISNUMBER($G73),ISNUMBER($G72),ISNUMBER($G71),ISNUMBER($G70),ISNUMBER($G69),ISNUMBER($G68),ISNUMBER($G67)),OR(AND($G74&gt;0,$G73&gt;0,$G72&gt;0,$G71&gt;0,$G70&gt;0,$G69&gt;0,$G68&gt;0,$G67&gt;0),AND($G74&lt;0,$G73&lt;0,$G72&lt;0,$G71&lt;0,$G70&lt;0,$G69&lt;0,$G68&lt;0,$G67&lt;0))),AND(AND(ISNUMBER($G74),ISNUMBER($G73),ISNUMBER($G72),ISNUMBER($G71),ISNUMBER($AC74),ISNUMBER($AC73),ISNUMBER($AC72),ISNUMBER($AC71)),OR(AND($G74&gt;0,$G73&gt;0,$G72&gt;0,$G71&gt;0,$AC74&gt;0,$AC73&gt;0,$AC72&gt;0,$AC71&gt;0),AND($G74&lt;0,$G73&lt;0,$G72&lt;0,$G71&lt;0,$AC74&lt;0,$AC73&lt;0,$AC72&lt;0,$AC71&lt;0)))),1,0))</f>
        <v>0</v>
      </c>
      <c r="P74" s="33" t="str">
        <f t="shared" si="107"/>
        <v/>
      </c>
      <c r="Q74" s="33" t="e">
        <f t="shared" si="108"/>
        <v>#N/A</v>
      </c>
      <c r="R74" s="33" t="e">
        <f t="shared" si="109"/>
        <v>#N/A</v>
      </c>
      <c r="S74" s="33" t="e">
        <f t="shared" si="110"/>
        <v>#N/A</v>
      </c>
      <c r="T74" s="33" t="e">
        <f t="shared" si="111"/>
        <v>#N/A</v>
      </c>
      <c r="U74" s="33" t="e">
        <f t="shared" si="112"/>
        <v>#N/A</v>
      </c>
      <c r="V74" s="33" t="e">
        <f t="shared" si="113"/>
        <v>#N/A</v>
      </c>
      <c r="W74" s="33" t="e">
        <f t="shared" si="114"/>
        <v>#N/A</v>
      </c>
      <c r="X74" s="33" t="e">
        <f t="shared" si="115"/>
        <v>#N/A</v>
      </c>
      <c r="Y74" s="33" t="e">
        <f t="shared" si="116"/>
        <v>#N/A</v>
      </c>
      <c r="Z74" s="33" t="e">
        <f t="shared" si="117"/>
        <v>#N/A</v>
      </c>
      <c r="AA74" s="33" t="e">
        <f t="shared" si="118"/>
        <v>#N/A</v>
      </c>
      <c r="AB74" s="33" t="str">
        <f t="shared" si="119"/>
        <v/>
      </c>
      <c r="AC74" s="33" t="str">
        <f t="shared" si="120"/>
        <v/>
      </c>
      <c r="AD74" s="33" t="e">
        <f t="shared" si="121"/>
        <v>#N/A</v>
      </c>
      <c r="AE74" s="33" t="e">
        <f t="shared" si="122"/>
        <v>#N/A</v>
      </c>
      <c r="AF74" s="33" t="e">
        <f t="shared" si="123"/>
        <v>#N/A</v>
      </c>
      <c r="AG74" s="33">
        <f t="shared" si="124"/>
        <v>0</v>
      </c>
      <c r="AH74" s="33">
        <f t="shared" si="139"/>
        <v>0</v>
      </c>
      <c r="AI74" s="33">
        <f t="shared" si="125"/>
        <v>0</v>
      </c>
      <c r="AJ74" s="33">
        <f t="shared" si="141"/>
        <v>0</v>
      </c>
      <c r="AK74" s="33">
        <f t="shared" ref="AK74:AK105" si="143">IF($AB74="",0,IF(OR(AND(AND(ISNUMBER($AC74),ISNUMBER($AC73),ISNUMBER($AC72),ISNUMBER($AC71),ISNUMBER($AC70),ISNUMBER($AC69),ISNUMBER($AC68),ISNUMBER($AC67)),OR(AND($AC74&gt;0,$AC73&gt;0,$AC72&gt;0,$AC71&gt;0,$AC70&gt;0,$AC69&gt;0,$AC68&gt;0,$AC67&gt;0),AND($AC74&lt;0,$AC73&lt;0,$AC72&lt;0,$AC71&lt;0,$AC70&lt;0,$AC69&lt;0,$AC68&lt;0,$AC67&lt;0))),AND(AND(ISNUMBER($AC74),ISNUMBER($AC73),ISNUMBER($AC72),ISNUMBER($AC71),ISNUMBER($G74),ISNUMBER($G73),ISNUMBER($G72),ISNUMBER($G71)),OR(AND($AC74&gt;0,$AC73&gt;0,$AC72&gt;0,$AC71&gt;0,$G74&gt;0,$G73&gt;0,$G72&gt;0,$G71&gt;0),AND($AC74&lt;0,$AC73&lt;0,$AC72&lt;0,$AC71&lt;0,$G74&lt;0,$G73&lt;0,$G72&lt;0,$G71&lt;0)))),1,0))</f>
        <v>0</v>
      </c>
      <c r="AL74" s="33" t="str">
        <f t="shared" si="126"/>
        <v/>
      </c>
      <c r="AM74" s="33" t="e">
        <f t="shared" si="127"/>
        <v>#N/A</v>
      </c>
      <c r="AN74" s="33" t="e">
        <f t="shared" si="128"/>
        <v>#N/A</v>
      </c>
      <c r="AO74" s="33" t="e">
        <f t="shared" si="129"/>
        <v>#N/A</v>
      </c>
      <c r="AP74" s="33" t="e">
        <f t="shared" si="130"/>
        <v>#N/A</v>
      </c>
      <c r="AQ74" s="33" t="e">
        <f t="shared" si="131"/>
        <v>#N/A</v>
      </c>
      <c r="AR74" s="33" t="e">
        <f t="shared" si="132"/>
        <v>#N/A</v>
      </c>
      <c r="AS74" s="33" t="e">
        <f t="shared" si="133"/>
        <v>#N/A</v>
      </c>
      <c r="AT74" s="33" t="e">
        <f t="shared" si="134"/>
        <v>#N/A</v>
      </c>
      <c r="AU74" s="33" t="e">
        <f t="shared" si="135"/>
        <v>#N/A</v>
      </c>
      <c r="AV74" s="33" t="e">
        <f t="shared" si="136"/>
        <v>#N/A</v>
      </c>
      <c r="AW74" s="33" t="e">
        <f t="shared" si="137"/>
        <v>#N/A</v>
      </c>
    </row>
    <row r="75" spans="1:49" x14ac:dyDescent="0.3">
      <c r="A75" s="33">
        <v>73</v>
      </c>
      <c r="B75" s="33" t="str">
        <f t="shared" si="96"/>
        <v/>
      </c>
      <c r="C75" s="46" t="str">
        <f t="shared" si="97"/>
        <v/>
      </c>
      <c r="D75" s="33">
        <f t="shared" si="98"/>
        <v>0</v>
      </c>
      <c r="E75" s="33" t="e">
        <f t="shared" si="99"/>
        <v>#N/A</v>
      </c>
      <c r="F75" s="33" t="str">
        <f t="shared" si="100"/>
        <v/>
      </c>
      <c r="G75" s="33" t="str">
        <f t="shared" si="101"/>
        <v/>
      </c>
      <c r="H75" s="33" t="e">
        <f t="shared" si="102"/>
        <v>#N/A</v>
      </c>
      <c r="I75" s="33" t="e">
        <f t="shared" si="103"/>
        <v>#N/A</v>
      </c>
      <c r="J75" s="33" t="e">
        <f t="shared" si="104"/>
        <v>#N/A</v>
      </c>
      <c r="K75" s="33">
        <f t="shared" si="105"/>
        <v>0</v>
      </c>
      <c r="L75" s="33">
        <f t="shared" si="138"/>
        <v>0</v>
      </c>
      <c r="M75" s="33">
        <f t="shared" si="106"/>
        <v>0</v>
      </c>
      <c r="N75" s="33">
        <f t="shared" si="140"/>
        <v>0</v>
      </c>
      <c r="O75" s="33">
        <f t="shared" si="142"/>
        <v>0</v>
      </c>
      <c r="P75" s="33" t="str">
        <f t="shared" si="107"/>
        <v/>
      </c>
      <c r="Q75" s="33" t="e">
        <f t="shared" si="108"/>
        <v>#N/A</v>
      </c>
      <c r="R75" s="33" t="e">
        <f t="shared" si="109"/>
        <v>#N/A</v>
      </c>
      <c r="S75" s="33" t="e">
        <f t="shared" si="110"/>
        <v>#N/A</v>
      </c>
      <c r="T75" s="33" t="e">
        <f t="shared" si="111"/>
        <v>#N/A</v>
      </c>
      <c r="U75" s="33" t="e">
        <f t="shared" si="112"/>
        <v>#N/A</v>
      </c>
      <c r="V75" s="33" t="e">
        <f t="shared" si="113"/>
        <v>#N/A</v>
      </c>
      <c r="W75" s="33" t="e">
        <f t="shared" si="114"/>
        <v>#N/A</v>
      </c>
      <c r="X75" s="33" t="e">
        <f t="shared" si="115"/>
        <v>#N/A</v>
      </c>
      <c r="Y75" s="33" t="e">
        <f t="shared" si="116"/>
        <v>#N/A</v>
      </c>
      <c r="Z75" s="33" t="e">
        <f t="shared" si="117"/>
        <v>#N/A</v>
      </c>
      <c r="AA75" s="33" t="e">
        <f t="shared" si="118"/>
        <v>#N/A</v>
      </c>
      <c r="AB75" s="33" t="str">
        <f t="shared" si="119"/>
        <v/>
      </c>
      <c r="AC75" s="33" t="str">
        <f t="shared" si="120"/>
        <v/>
      </c>
      <c r="AD75" s="33" t="e">
        <f t="shared" si="121"/>
        <v>#N/A</v>
      </c>
      <c r="AE75" s="33" t="e">
        <f t="shared" si="122"/>
        <v>#N/A</v>
      </c>
      <c r="AF75" s="33" t="e">
        <f t="shared" si="123"/>
        <v>#N/A</v>
      </c>
      <c r="AG75" s="33">
        <f t="shared" si="124"/>
        <v>0</v>
      </c>
      <c r="AH75" s="33">
        <f t="shared" si="139"/>
        <v>0</v>
      </c>
      <c r="AI75" s="33">
        <f t="shared" si="125"/>
        <v>0</v>
      </c>
      <c r="AJ75" s="33">
        <f t="shared" si="141"/>
        <v>0</v>
      </c>
      <c r="AK75" s="33">
        <f t="shared" si="143"/>
        <v>0</v>
      </c>
      <c r="AL75" s="33" t="str">
        <f t="shared" si="126"/>
        <v/>
      </c>
      <c r="AM75" s="33" t="e">
        <f t="shared" si="127"/>
        <v>#N/A</v>
      </c>
      <c r="AN75" s="33" t="e">
        <f t="shared" si="128"/>
        <v>#N/A</v>
      </c>
      <c r="AO75" s="33" t="e">
        <f t="shared" si="129"/>
        <v>#N/A</v>
      </c>
      <c r="AP75" s="33" t="e">
        <f t="shared" si="130"/>
        <v>#N/A</v>
      </c>
      <c r="AQ75" s="33" t="e">
        <f t="shared" si="131"/>
        <v>#N/A</v>
      </c>
      <c r="AR75" s="33" t="e">
        <f t="shared" si="132"/>
        <v>#N/A</v>
      </c>
      <c r="AS75" s="33" t="e">
        <f t="shared" si="133"/>
        <v>#N/A</v>
      </c>
      <c r="AT75" s="33" t="e">
        <f t="shared" si="134"/>
        <v>#N/A</v>
      </c>
      <c r="AU75" s="33" t="e">
        <f t="shared" si="135"/>
        <v>#N/A</v>
      </c>
      <c r="AV75" s="33" t="e">
        <f t="shared" si="136"/>
        <v>#N/A</v>
      </c>
      <c r="AW75" s="33" t="e">
        <f t="shared" si="137"/>
        <v>#N/A</v>
      </c>
    </row>
    <row r="76" spans="1:49" x14ac:dyDescent="0.3">
      <c r="A76" s="33">
        <v>74</v>
      </c>
      <c r="B76" s="33" t="str">
        <f t="shared" si="96"/>
        <v/>
      </c>
      <c r="C76" s="46" t="str">
        <f t="shared" si="97"/>
        <v/>
      </c>
      <c r="D76" s="33">
        <f t="shared" si="98"/>
        <v>0</v>
      </c>
      <c r="E76" s="33" t="e">
        <f t="shared" si="99"/>
        <v>#N/A</v>
      </c>
      <c r="F76" s="33" t="str">
        <f t="shared" si="100"/>
        <v/>
      </c>
      <c r="G76" s="33" t="str">
        <f t="shared" si="101"/>
        <v/>
      </c>
      <c r="H76" s="33" t="e">
        <f t="shared" si="102"/>
        <v>#N/A</v>
      </c>
      <c r="I76" s="33" t="e">
        <f t="shared" si="103"/>
        <v>#N/A</v>
      </c>
      <c r="J76" s="33" t="e">
        <f t="shared" si="104"/>
        <v>#N/A</v>
      </c>
      <c r="K76" s="33">
        <f t="shared" si="105"/>
        <v>0</v>
      </c>
      <c r="L76" s="33">
        <f t="shared" si="138"/>
        <v>0</v>
      </c>
      <c r="M76" s="33">
        <f t="shared" si="106"/>
        <v>0</v>
      </c>
      <c r="N76" s="33">
        <f t="shared" si="140"/>
        <v>0</v>
      </c>
      <c r="O76" s="33">
        <f t="shared" si="142"/>
        <v>0</v>
      </c>
      <c r="P76" s="33" t="str">
        <f t="shared" si="107"/>
        <v/>
      </c>
      <c r="Q76" s="33" t="e">
        <f t="shared" si="108"/>
        <v>#N/A</v>
      </c>
      <c r="R76" s="33" t="e">
        <f t="shared" si="109"/>
        <v>#N/A</v>
      </c>
      <c r="S76" s="33" t="e">
        <f t="shared" si="110"/>
        <v>#N/A</v>
      </c>
      <c r="T76" s="33" t="e">
        <f t="shared" si="111"/>
        <v>#N/A</v>
      </c>
      <c r="U76" s="33" t="e">
        <f t="shared" si="112"/>
        <v>#N/A</v>
      </c>
      <c r="V76" s="33" t="e">
        <f t="shared" si="113"/>
        <v>#N/A</v>
      </c>
      <c r="W76" s="33" t="e">
        <f t="shared" si="114"/>
        <v>#N/A</v>
      </c>
      <c r="X76" s="33" t="e">
        <f t="shared" si="115"/>
        <v>#N/A</v>
      </c>
      <c r="Y76" s="33" t="e">
        <f t="shared" si="116"/>
        <v>#N/A</v>
      </c>
      <c r="Z76" s="33" t="e">
        <f t="shared" si="117"/>
        <v>#N/A</v>
      </c>
      <c r="AA76" s="33" t="e">
        <f t="shared" si="118"/>
        <v>#N/A</v>
      </c>
      <c r="AB76" s="33" t="str">
        <f t="shared" si="119"/>
        <v/>
      </c>
      <c r="AC76" s="33" t="str">
        <f t="shared" si="120"/>
        <v/>
      </c>
      <c r="AD76" s="33" t="e">
        <f t="shared" si="121"/>
        <v>#N/A</v>
      </c>
      <c r="AE76" s="33" t="e">
        <f t="shared" si="122"/>
        <v>#N/A</v>
      </c>
      <c r="AF76" s="33" t="e">
        <f t="shared" si="123"/>
        <v>#N/A</v>
      </c>
      <c r="AG76" s="33">
        <f t="shared" si="124"/>
        <v>0</v>
      </c>
      <c r="AH76" s="33">
        <f t="shared" si="139"/>
        <v>0</v>
      </c>
      <c r="AI76" s="33">
        <f t="shared" si="125"/>
        <v>0</v>
      </c>
      <c r="AJ76" s="33">
        <f t="shared" si="141"/>
        <v>0</v>
      </c>
      <c r="AK76" s="33">
        <f t="shared" si="143"/>
        <v>0</v>
      </c>
      <c r="AL76" s="33" t="str">
        <f t="shared" si="126"/>
        <v/>
      </c>
      <c r="AM76" s="33" t="e">
        <f t="shared" si="127"/>
        <v>#N/A</v>
      </c>
      <c r="AN76" s="33" t="e">
        <f t="shared" si="128"/>
        <v>#N/A</v>
      </c>
      <c r="AO76" s="33" t="e">
        <f t="shared" si="129"/>
        <v>#N/A</v>
      </c>
      <c r="AP76" s="33" t="e">
        <f t="shared" si="130"/>
        <v>#N/A</v>
      </c>
      <c r="AQ76" s="33" t="e">
        <f t="shared" si="131"/>
        <v>#N/A</v>
      </c>
      <c r="AR76" s="33" t="e">
        <f t="shared" si="132"/>
        <v>#N/A</v>
      </c>
      <c r="AS76" s="33" t="e">
        <f t="shared" si="133"/>
        <v>#N/A</v>
      </c>
      <c r="AT76" s="33" t="e">
        <f t="shared" si="134"/>
        <v>#N/A</v>
      </c>
      <c r="AU76" s="33" t="e">
        <f t="shared" si="135"/>
        <v>#N/A</v>
      </c>
      <c r="AV76" s="33" t="e">
        <f t="shared" si="136"/>
        <v>#N/A</v>
      </c>
      <c r="AW76" s="33" t="e">
        <f t="shared" si="137"/>
        <v>#N/A</v>
      </c>
    </row>
    <row r="77" spans="1:49" x14ac:dyDescent="0.3">
      <c r="A77" s="33">
        <v>75</v>
      </c>
      <c r="B77" s="33" t="str">
        <f t="shared" si="96"/>
        <v/>
      </c>
      <c r="C77" s="46" t="str">
        <f t="shared" si="97"/>
        <v/>
      </c>
      <c r="D77" s="33">
        <f t="shared" si="98"/>
        <v>0</v>
      </c>
      <c r="E77" s="33" t="e">
        <f t="shared" si="99"/>
        <v>#N/A</v>
      </c>
      <c r="F77" s="33" t="str">
        <f t="shared" si="100"/>
        <v/>
      </c>
      <c r="G77" s="33" t="str">
        <f t="shared" si="101"/>
        <v/>
      </c>
      <c r="H77" s="33" t="e">
        <f t="shared" si="102"/>
        <v>#N/A</v>
      </c>
      <c r="I77" s="33" t="e">
        <f t="shared" si="103"/>
        <v>#N/A</v>
      </c>
      <c r="J77" s="33" t="e">
        <f t="shared" si="104"/>
        <v>#N/A</v>
      </c>
      <c r="K77" s="33">
        <f t="shared" si="105"/>
        <v>0</v>
      </c>
      <c r="L77" s="33">
        <f t="shared" si="138"/>
        <v>0</v>
      </c>
      <c r="M77" s="33">
        <f t="shared" si="106"/>
        <v>0</v>
      </c>
      <c r="N77" s="33">
        <f t="shared" si="140"/>
        <v>0</v>
      </c>
      <c r="O77" s="33">
        <f t="shared" si="142"/>
        <v>0</v>
      </c>
      <c r="P77" s="33" t="str">
        <f t="shared" si="107"/>
        <v/>
      </c>
      <c r="Q77" s="33" t="e">
        <f t="shared" si="108"/>
        <v>#N/A</v>
      </c>
      <c r="R77" s="33" t="e">
        <f t="shared" si="109"/>
        <v>#N/A</v>
      </c>
      <c r="S77" s="33" t="e">
        <f t="shared" si="110"/>
        <v>#N/A</v>
      </c>
      <c r="T77" s="33" t="e">
        <f t="shared" si="111"/>
        <v>#N/A</v>
      </c>
      <c r="U77" s="33" t="e">
        <f t="shared" si="112"/>
        <v>#N/A</v>
      </c>
      <c r="V77" s="33" t="e">
        <f t="shared" si="113"/>
        <v>#N/A</v>
      </c>
      <c r="W77" s="33" t="e">
        <f t="shared" si="114"/>
        <v>#N/A</v>
      </c>
      <c r="X77" s="33" t="e">
        <f t="shared" si="115"/>
        <v>#N/A</v>
      </c>
      <c r="Y77" s="33" t="e">
        <f t="shared" si="116"/>
        <v>#N/A</v>
      </c>
      <c r="Z77" s="33" t="e">
        <f t="shared" si="117"/>
        <v>#N/A</v>
      </c>
      <c r="AA77" s="33" t="e">
        <f t="shared" si="118"/>
        <v>#N/A</v>
      </c>
      <c r="AB77" s="33" t="str">
        <f t="shared" si="119"/>
        <v/>
      </c>
      <c r="AC77" s="33" t="str">
        <f t="shared" si="120"/>
        <v/>
      </c>
      <c r="AD77" s="33" t="e">
        <f t="shared" si="121"/>
        <v>#N/A</v>
      </c>
      <c r="AE77" s="33" t="e">
        <f t="shared" si="122"/>
        <v>#N/A</v>
      </c>
      <c r="AF77" s="33" t="e">
        <f t="shared" si="123"/>
        <v>#N/A</v>
      </c>
      <c r="AG77" s="33">
        <f t="shared" si="124"/>
        <v>0</v>
      </c>
      <c r="AH77" s="33">
        <f t="shared" si="139"/>
        <v>0</v>
      </c>
      <c r="AI77" s="33">
        <f t="shared" si="125"/>
        <v>0</v>
      </c>
      <c r="AJ77" s="33">
        <f t="shared" si="141"/>
        <v>0</v>
      </c>
      <c r="AK77" s="33">
        <f t="shared" si="143"/>
        <v>0</v>
      </c>
      <c r="AL77" s="33" t="str">
        <f t="shared" si="126"/>
        <v/>
      </c>
      <c r="AM77" s="33" t="e">
        <f t="shared" si="127"/>
        <v>#N/A</v>
      </c>
      <c r="AN77" s="33" t="e">
        <f t="shared" si="128"/>
        <v>#N/A</v>
      </c>
      <c r="AO77" s="33" t="e">
        <f t="shared" si="129"/>
        <v>#N/A</v>
      </c>
      <c r="AP77" s="33" t="e">
        <f t="shared" si="130"/>
        <v>#N/A</v>
      </c>
      <c r="AQ77" s="33" t="e">
        <f t="shared" si="131"/>
        <v>#N/A</v>
      </c>
      <c r="AR77" s="33" t="e">
        <f t="shared" si="132"/>
        <v>#N/A</v>
      </c>
      <c r="AS77" s="33" t="e">
        <f t="shared" si="133"/>
        <v>#N/A</v>
      </c>
      <c r="AT77" s="33" t="e">
        <f t="shared" si="134"/>
        <v>#N/A</v>
      </c>
      <c r="AU77" s="33" t="e">
        <f t="shared" si="135"/>
        <v>#N/A</v>
      </c>
      <c r="AV77" s="33" t="e">
        <f t="shared" si="136"/>
        <v>#N/A</v>
      </c>
      <c r="AW77" s="33" t="e">
        <f t="shared" si="137"/>
        <v>#N/A</v>
      </c>
    </row>
    <row r="78" spans="1:49" x14ac:dyDescent="0.3">
      <c r="A78" s="33">
        <v>76</v>
      </c>
      <c r="B78" s="33" t="str">
        <f t="shared" si="96"/>
        <v/>
      </c>
      <c r="C78" s="46" t="str">
        <f t="shared" si="97"/>
        <v/>
      </c>
      <c r="D78" s="33">
        <f t="shared" si="98"/>
        <v>0</v>
      </c>
      <c r="E78" s="33" t="e">
        <f t="shared" si="99"/>
        <v>#N/A</v>
      </c>
      <c r="F78" s="33" t="str">
        <f t="shared" si="100"/>
        <v/>
      </c>
      <c r="G78" s="33" t="str">
        <f t="shared" si="101"/>
        <v/>
      </c>
      <c r="H78" s="33" t="e">
        <f t="shared" si="102"/>
        <v>#N/A</v>
      </c>
      <c r="I78" s="33" t="e">
        <f t="shared" si="103"/>
        <v>#N/A</v>
      </c>
      <c r="J78" s="33" t="e">
        <f t="shared" si="104"/>
        <v>#N/A</v>
      </c>
      <c r="K78" s="33">
        <f t="shared" si="105"/>
        <v>0</v>
      </c>
      <c r="L78" s="33">
        <f t="shared" si="138"/>
        <v>0</v>
      </c>
      <c r="M78" s="33">
        <f t="shared" si="106"/>
        <v>0</v>
      </c>
      <c r="N78" s="33">
        <f t="shared" si="140"/>
        <v>0</v>
      </c>
      <c r="O78" s="33">
        <f t="shared" si="142"/>
        <v>0</v>
      </c>
      <c r="P78" s="33" t="str">
        <f t="shared" si="107"/>
        <v/>
      </c>
      <c r="Q78" s="33" t="e">
        <f t="shared" si="108"/>
        <v>#N/A</v>
      </c>
      <c r="R78" s="33" t="e">
        <f t="shared" si="109"/>
        <v>#N/A</v>
      </c>
      <c r="S78" s="33" t="e">
        <f t="shared" si="110"/>
        <v>#N/A</v>
      </c>
      <c r="T78" s="33" t="e">
        <f t="shared" si="111"/>
        <v>#N/A</v>
      </c>
      <c r="U78" s="33" t="e">
        <f t="shared" si="112"/>
        <v>#N/A</v>
      </c>
      <c r="V78" s="33" t="e">
        <f t="shared" si="113"/>
        <v>#N/A</v>
      </c>
      <c r="W78" s="33" t="e">
        <f t="shared" si="114"/>
        <v>#N/A</v>
      </c>
      <c r="X78" s="33" t="e">
        <f t="shared" si="115"/>
        <v>#N/A</v>
      </c>
      <c r="Y78" s="33" t="e">
        <f t="shared" si="116"/>
        <v>#N/A</v>
      </c>
      <c r="Z78" s="33" t="e">
        <f t="shared" si="117"/>
        <v>#N/A</v>
      </c>
      <c r="AA78" s="33" t="e">
        <f t="shared" si="118"/>
        <v>#N/A</v>
      </c>
      <c r="AB78" s="33" t="str">
        <f t="shared" si="119"/>
        <v/>
      </c>
      <c r="AC78" s="33" t="str">
        <f t="shared" si="120"/>
        <v/>
      </c>
      <c r="AD78" s="33" t="e">
        <f t="shared" si="121"/>
        <v>#N/A</v>
      </c>
      <c r="AE78" s="33" t="e">
        <f t="shared" si="122"/>
        <v>#N/A</v>
      </c>
      <c r="AF78" s="33" t="e">
        <f t="shared" si="123"/>
        <v>#N/A</v>
      </c>
      <c r="AG78" s="33">
        <f t="shared" si="124"/>
        <v>0</v>
      </c>
      <c r="AH78" s="33">
        <f t="shared" si="139"/>
        <v>0</v>
      </c>
      <c r="AI78" s="33">
        <f t="shared" si="125"/>
        <v>0</v>
      </c>
      <c r="AJ78" s="33">
        <f t="shared" si="141"/>
        <v>0</v>
      </c>
      <c r="AK78" s="33">
        <f t="shared" si="143"/>
        <v>0</v>
      </c>
      <c r="AL78" s="33" t="str">
        <f t="shared" si="126"/>
        <v/>
      </c>
      <c r="AM78" s="33" t="e">
        <f t="shared" si="127"/>
        <v>#N/A</v>
      </c>
      <c r="AN78" s="33" t="e">
        <f t="shared" si="128"/>
        <v>#N/A</v>
      </c>
      <c r="AO78" s="33" t="e">
        <f t="shared" si="129"/>
        <v>#N/A</v>
      </c>
      <c r="AP78" s="33" t="e">
        <f t="shared" si="130"/>
        <v>#N/A</v>
      </c>
      <c r="AQ78" s="33" t="e">
        <f t="shared" si="131"/>
        <v>#N/A</v>
      </c>
      <c r="AR78" s="33" t="e">
        <f t="shared" si="132"/>
        <v>#N/A</v>
      </c>
      <c r="AS78" s="33" t="e">
        <f t="shared" si="133"/>
        <v>#N/A</v>
      </c>
      <c r="AT78" s="33" t="e">
        <f t="shared" si="134"/>
        <v>#N/A</v>
      </c>
      <c r="AU78" s="33" t="e">
        <f t="shared" si="135"/>
        <v>#N/A</v>
      </c>
      <c r="AV78" s="33" t="e">
        <f t="shared" si="136"/>
        <v>#N/A</v>
      </c>
      <c r="AW78" s="33" t="e">
        <f t="shared" si="137"/>
        <v>#N/A</v>
      </c>
    </row>
    <row r="79" spans="1:49" x14ac:dyDescent="0.3">
      <c r="A79" s="33">
        <v>77</v>
      </c>
      <c r="B79" s="33" t="str">
        <f t="shared" si="96"/>
        <v/>
      </c>
      <c r="C79" s="46" t="str">
        <f t="shared" si="97"/>
        <v/>
      </c>
      <c r="D79" s="33">
        <f t="shared" si="98"/>
        <v>0</v>
      </c>
      <c r="E79" s="33" t="e">
        <f t="shared" si="99"/>
        <v>#N/A</v>
      </c>
      <c r="F79" s="33" t="str">
        <f t="shared" si="100"/>
        <v/>
      </c>
      <c r="G79" s="33" t="str">
        <f t="shared" si="101"/>
        <v/>
      </c>
      <c r="H79" s="33" t="e">
        <f t="shared" si="102"/>
        <v>#N/A</v>
      </c>
      <c r="I79" s="33" t="e">
        <f t="shared" si="103"/>
        <v>#N/A</v>
      </c>
      <c r="J79" s="33" t="e">
        <f t="shared" si="104"/>
        <v>#N/A</v>
      </c>
      <c r="K79" s="33">
        <f t="shared" si="105"/>
        <v>0</v>
      </c>
      <c r="L79" s="33">
        <f t="shared" si="138"/>
        <v>0</v>
      </c>
      <c r="M79" s="33">
        <f t="shared" si="106"/>
        <v>0</v>
      </c>
      <c r="N79" s="33">
        <f t="shared" si="140"/>
        <v>0</v>
      </c>
      <c r="O79" s="33">
        <f t="shared" si="142"/>
        <v>0</v>
      </c>
      <c r="P79" s="33" t="str">
        <f t="shared" si="107"/>
        <v/>
      </c>
      <c r="Q79" s="33" t="e">
        <f t="shared" si="108"/>
        <v>#N/A</v>
      </c>
      <c r="R79" s="33" t="e">
        <f t="shared" si="109"/>
        <v>#N/A</v>
      </c>
      <c r="S79" s="33" t="e">
        <f t="shared" si="110"/>
        <v>#N/A</v>
      </c>
      <c r="T79" s="33" t="e">
        <f t="shared" si="111"/>
        <v>#N/A</v>
      </c>
      <c r="U79" s="33" t="e">
        <f t="shared" si="112"/>
        <v>#N/A</v>
      </c>
      <c r="V79" s="33" t="e">
        <f t="shared" si="113"/>
        <v>#N/A</v>
      </c>
      <c r="W79" s="33" t="e">
        <f t="shared" si="114"/>
        <v>#N/A</v>
      </c>
      <c r="X79" s="33" t="e">
        <f t="shared" si="115"/>
        <v>#N/A</v>
      </c>
      <c r="Y79" s="33" t="e">
        <f t="shared" si="116"/>
        <v>#N/A</v>
      </c>
      <c r="Z79" s="33" t="e">
        <f t="shared" si="117"/>
        <v>#N/A</v>
      </c>
      <c r="AA79" s="33" t="e">
        <f t="shared" si="118"/>
        <v>#N/A</v>
      </c>
      <c r="AB79" s="33" t="str">
        <f t="shared" si="119"/>
        <v/>
      </c>
      <c r="AC79" s="33" t="str">
        <f t="shared" si="120"/>
        <v/>
      </c>
      <c r="AD79" s="33" t="e">
        <f t="shared" si="121"/>
        <v>#N/A</v>
      </c>
      <c r="AE79" s="33" t="e">
        <f t="shared" si="122"/>
        <v>#N/A</v>
      </c>
      <c r="AF79" s="33" t="e">
        <f t="shared" si="123"/>
        <v>#N/A</v>
      </c>
      <c r="AG79" s="33">
        <f t="shared" si="124"/>
        <v>0</v>
      </c>
      <c r="AH79" s="33">
        <f t="shared" si="139"/>
        <v>0</v>
      </c>
      <c r="AI79" s="33">
        <f t="shared" si="125"/>
        <v>0</v>
      </c>
      <c r="AJ79" s="33">
        <f t="shared" si="141"/>
        <v>0</v>
      </c>
      <c r="AK79" s="33">
        <f t="shared" si="143"/>
        <v>0</v>
      </c>
      <c r="AL79" s="33" t="str">
        <f t="shared" si="126"/>
        <v/>
      </c>
      <c r="AM79" s="33" t="e">
        <f t="shared" si="127"/>
        <v>#N/A</v>
      </c>
      <c r="AN79" s="33" t="e">
        <f t="shared" si="128"/>
        <v>#N/A</v>
      </c>
      <c r="AO79" s="33" t="e">
        <f t="shared" si="129"/>
        <v>#N/A</v>
      </c>
      <c r="AP79" s="33" t="e">
        <f t="shared" si="130"/>
        <v>#N/A</v>
      </c>
      <c r="AQ79" s="33" t="e">
        <f t="shared" si="131"/>
        <v>#N/A</v>
      </c>
      <c r="AR79" s="33" t="e">
        <f t="shared" si="132"/>
        <v>#N/A</v>
      </c>
      <c r="AS79" s="33" t="e">
        <f t="shared" si="133"/>
        <v>#N/A</v>
      </c>
      <c r="AT79" s="33" t="e">
        <f t="shared" si="134"/>
        <v>#N/A</v>
      </c>
      <c r="AU79" s="33" t="e">
        <f t="shared" si="135"/>
        <v>#N/A</v>
      </c>
      <c r="AV79" s="33" t="e">
        <f t="shared" si="136"/>
        <v>#N/A</v>
      </c>
      <c r="AW79" s="33" t="e">
        <f t="shared" si="137"/>
        <v>#N/A</v>
      </c>
    </row>
    <row r="80" spans="1:49" x14ac:dyDescent="0.3">
      <c r="A80" s="33">
        <v>78</v>
      </c>
      <c r="B80" s="33" t="str">
        <f t="shared" si="96"/>
        <v/>
      </c>
      <c r="C80" s="46" t="str">
        <f t="shared" si="97"/>
        <v/>
      </c>
      <c r="D80" s="33">
        <f t="shared" si="98"/>
        <v>0</v>
      </c>
      <c r="E80" s="33" t="e">
        <f t="shared" si="99"/>
        <v>#N/A</v>
      </c>
      <c r="F80" s="33" t="str">
        <f t="shared" si="100"/>
        <v/>
      </c>
      <c r="G80" s="33" t="str">
        <f t="shared" si="101"/>
        <v/>
      </c>
      <c r="H80" s="33" t="e">
        <f t="shared" si="102"/>
        <v>#N/A</v>
      </c>
      <c r="I80" s="33" t="e">
        <f t="shared" si="103"/>
        <v>#N/A</v>
      </c>
      <c r="J80" s="33" t="e">
        <f t="shared" si="104"/>
        <v>#N/A</v>
      </c>
      <c r="K80" s="33">
        <f t="shared" si="105"/>
        <v>0</v>
      </c>
      <c r="L80" s="33">
        <f t="shared" si="138"/>
        <v>0</v>
      </c>
      <c r="M80" s="33">
        <f t="shared" si="106"/>
        <v>0</v>
      </c>
      <c r="N80" s="33">
        <f t="shared" si="140"/>
        <v>0</v>
      </c>
      <c r="O80" s="33">
        <f t="shared" si="142"/>
        <v>0</v>
      </c>
      <c r="P80" s="33" t="str">
        <f t="shared" si="107"/>
        <v/>
      </c>
      <c r="Q80" s="33" t="e">
        <f t="shared" si="108"/>
        <v>#N/A</v>
      </c>
      <c r="R80" s="33" t="e">
        <f t="shared" si="109"/>
        <v>#N/A</v>
      </c>
      <c r="S80" s="33" t="e">
        <f t="shared" si="110"/>
        <v>#N/A</v>
      </c>
      <c r="T80" s="33" t="e">
        <f t="shared" si="111"/>
        <v>#N/A</v>
      </c>
      <c r="U80" s="33" t="e">
        <f t="shared" si="112"/>
        <v>#N/A</v>
      </c>
      <c r="V80" s="33" t="e">
        <f t="shared" si="113"/>
        <v>#N/A</v>
      </c>
      <c r="W80" s="33" t="e">
        <f t="shared" si="114"/>
        <v>#N/A</v>
      </c>
      <c r="X80" s="33" t="e">
        <f t="shared" si="115"/>
        <v>#N/A</v>
      </c>
      <c r="Y80" s="33" t="e">
        <f t="shared" si="116"/>
        <v>#N/A</v>
      </c>
      <c r="Z80" s="33" t="e">
        <f t="shared" si="117"/>
        <v>#N/A</v>
      </c>
      <c r="AA80" s="33" t="e">
        <f t="shared" si="118"/>
        <v>#N/A</v>
      </c>
      <c r="AB80" s="33" t="str">
        <f t="shared" si="119"/>
        <v/>
      </c>
      <c r="AC80" s="33" t="str">
        <f t="shared" si="120"/>
        <v/>
      </c>
      <c r="AD80" s="33" t="e">
        <f t="shared" si="121"/>
        <v>#N/A</v>
      </c>
      <c r="AE80" s="33" t="e">
        <f t="shared" si="122"/>
        <v>#N/A</v>
      </c>
      <c r="AF80" s="33" t="e">
        <f t="shared" si="123"/>
        <v>#N/A</v>
      </c>
      <c r="AG80" s="33">
        <f t="shared" si="124"/>
        <v>0</v>
      </c>
      <c r="AH80" s="33">
        <f t="shared" si="139"/>
        <v>0</v>
      </c>
      <c r="AI80" s="33">
        <f t="shared" si="125"/>
        <v>0</v>
      </c>
      <c r="AJ80" s="33">
        <f t="shared" si="141"/>
        <v>0</v>
      </c>
      <c r="AK80" s="33">
        <f t="shared" si="143"/>
        <v>0</v>
      </c>
      <c r="AL80" s="33" t="str">
        <f t="shared" si="126"/>
        <v/>
      </c>
      <c r="AM80" s="33" t="e">
        <f t="shared" si="127"/>
        <v>#N/A</v>
      </c>
      <c r="AN80" s="33" t="e">
        <f t="shared" si="128"/>
        <v>#N/A</v>
      </c>
      <c r="AO80" s="33" t="e">
        <f t="shared" si="129"/>
        <v>#N/A</v>
      </c>
      <c r="AP80" s="33" t="e">
        <f t="shared" si="130"/>
        <v>#N/A</v>
      </c>
      <c r="AQ80" s="33" t="e">
        <f t="shared" si="131"/>
        <v>#N/A</v>
      </c>
      <c r="AR80" s="33" t="e">
        <f t="shared" si="132"/>
        <v>#N/A</v>
      </c>
      <c r="AS80" s="33" t="e">
        <f t="shared" si="133"/>
        <v>#N/A</v>
      </c>
      <c r="AT80" s="33" t="e">
        <f t="shared" si="134"/>
        <v>#N/A</v>
      </c>
      <c r="AU80" s="33" t="e">
        <f t="shared" si="135"/>
        <v>#N/A</v>
      </c>
      <c r="AV80" s="33" t="e">
        <f t="shared" si="136"/>
        <v>#N/A</v>
      </c>
      <c r="AW80" s="33" t="e">
        <f t="shared" si="137"/>
        <v>#N/A</v>
      </c>
    </row>
    <row r="81" spans="1:49" x14ac:dyDescent="0.3">
      <c r="A81" s="33">
        <v>79</v>
      </c>
      <c r="B81" s="33" t="str">
        <f t="shared" si="96"/>
        <v/>
      </c>
      <c r="C81" s="46" t="str">
        <f t="shared" si="97"/>
        <v/>
      </c>
      <c r="D81" s="33">
        <f t="shared" si="98"/>
        <v>0</v>
      </c>
      <c r="E81" s="33" t="e">
        <f t="shared" si="99"/>
        <v>#N/A</v>
      </c>
      <c r="F81" s="33" t="str">
        <f t="shared" si="100"/>
        <v/>
      </c>
      <c r="G81" s="33" t="str">
        <f t="shared" si="101"/>
        <v/>
      </c>
      <c r="H81" s="33" t="e">
        <f t="shared" si="102"/>
        <v>#N/A</v>
      </c>
      <c r="I81" s="33" t="e">
        <f t="shared" si="103"/>
        <v>#N/A</v>
      </c>
      <c r="J81" s="33" t="e">
        <f t="shared" si="104"/>
        <v>#N/A</v>
      </c>
      <c r="K81" s="33">
        <f t="shared" si="105"/>
        <v>0</v>
      </c>
      <c r="L81" s="33">
        <f t="shared" si="138"/>
        <v>0</v>
      </c>
      <c r="M81" s="33">
        <f t="shared" si="106"/>
        <v>0</v>
      </c>
      <c r="N81" s="33">
        <f t="shared" si="140"/>
        <v>0</v>
      </c>
      <c r="O81" s="33">
        <f t="shared" si="142"/>
        <v>0</v>
      </c>
      <c r="P81" s="33" t="str">
        <f t="shared" si="107"/>
        <v/>
      </c>
      <c r="Q81" s="33" t="e">
        <f t="shared" si="108"/>
        <v>#N/A</v>
      </c>
      <c r="R81" s="33" t="e">
        <f t="shared" si="109"/>
        <v>#N/A</v>
      </c>
      <c r="S81" s="33" t="e">
        <f t="shared" si="110"/>
        <v>#N/A</v>
      </c>
      <c r="T81" s="33" t="e">
        <f t="shared" si="111"/>
        <v>#N/A</v>
      </c>
      <c r="U81" s="33" t="e">
        <f t="shared" si="112"/>
        <v>#N/A</v>
      </c>
      <c r="V81" s="33" t="e">
        <f t="shared" si="113"/>
        <v>#N/A</v>
      </c>
      <c r="W81" s="33" t="e">
        <f t="shared" si="114"/>
        <v>#N/A</v>
      </c>
      <c r="X81" s="33" t="e">
        <f t="shared" si="115"/>
        <v>#N/A</v>
      </c>
      <c r="Y81" s="33" t="e">
        <f t="shared" si="116"/>
        <v>#N/A</v>
      </c>
      <c r="Z81" s="33" t="e">
        <f t="shared" si="117"/>
        <v>#N/A</v>
      </c>
      <c r="AA81" s="33" t="e">
        <f t="shared" si="118"/>
        <v>#N/A</v>
      </c>
      <c r="AB81" s="33" t="str">
        <f t="shared" si="119"/>
        <v/>
      </c>
      <c r="AC81" s="33" t="str">
        <f t="shared" si="120"/>
        <v/>
      </c>
      <c r="AD81" s="33" t="e">
        <f t="shared" si="121"/>
        <v>#N/A</v>
      </c>
      <c r="AE81" s="33" t="e">
        <f t="shared" si="122"/>
        <v>#N/A</v>
      </c>
      <c r="AF81" s="33" t="e">
        <f t="shared" si="123"/>
        <v>#N/A</v>
      </c>
      <c r="AG81" s="33">
        <f t="shared" si="124"/>
        <v>0</v>
      </c>
      <c r="AH81" s="33">
        <f t="shared" si="139"/>
        <v>0</v>
      </c>
      <c r="AI81" s="33">
        <f t="shared" si="125"/>
        <v>0</v>
      </c>
      <c r="AJ81" s="33">
        <f t="shared" si="141"/>
        <v>0</v>
      </c>
      <c r="AK81" s="33">
        <f t="shared" si="143"/>
        <v>0</v>
      </c>
      <c r="AL81" s="33" t="str">
        <f t="shared" si="126"/>
        <v/>
      </c>
      <c r="AM81" s="33" t="e">
        <f t="shared" si="127"/>
        <v>#N/A</v>
      </c>
      <c r="AN81" s="33" t="e">
        <f t="shared" si="128"/>
        <v>#N/A</v>
      </c>
      <c r="AO81" s="33" t="e">
        <f t="shared" si="129"/>
        <v>#N/A</v>
      </c>
      <c r="AP81" s="33" t="e">
        <f t="shared" si="130"/>
        <v>#N/A</v>
      </c>
      <c r="AQ81" s="33" t="e">
        <f t="shared" si="131"/>
        <v>#N/A</v>
      </c>
      <c r="AR81" s="33" t="e">
        <f t="shared" si="132"/>
        <v>#N/A</v>
      </c>
      <c r="AS81" s="33" t="e">
        <f t="shared" si="133"/>
        <v>#N/A</v>
      </c>
      <c r="AT81" s="33" t="e">
        <f t="shared" si="134"/>
        <v>#N/A</v>
      </c>
      <c r="AU81" s="33" t="e">
        <f t="shared" si="135"/>
        <v>#N/A</v>
      </c>
      <c r="AV81" s="33" t="e">
        <f t="shared" si="136"/>
        <v>#N/A</v>
      </c>
      <c r="AW81" s="33" t="e">
        <f t="shared" si="137"/>
        <v>#N/A</v>
      </c>
    </row>
    <row r="82" spans="1:49" x14ac:dyDescent="0.3">
      <c r="A82" s="33">
        <v>80</v>
      </c>
      <c r="B82" s="33" t="str">
        <f t="shared" si="96"/>
        <v/>
      </c>
      <c r="C82" s="46" t="str">
        <f t="shared" si="97"/>
        <v/>
      </c>
      <c r="D82" s="33">
        <f t="shared" si="98"/>
        <v>0</v>
      </c>
      <c r="E82" s="33" t="e">
        <f t="shared" si="99"/>
        <v>#N/A</v>
      </c>
      <c r="F82" s="33" t="str">
        <f t="shared" si="100"/>
        <v/>
      </c>
      <c r="G82" s="33" t="str">
        <f t="shared" si="101"/>
        <v/>
      </c>
      <c r="H82" s="33" t="e">
        <f t="shared" si="102"/>
        <v>#N/A</v>
      </c>
      <c r="I82" s="33" t="e">
        <f t="shared" si="103"/>
        <v>#N/A</v>
      </c>
      <c r="J82" s="33" t="e">
        <f t="shared" si="104"/>
        <v>#N/A</v>
      </c>
      <c r="K82" s="33">
        <f t="shared" si="105"/>
        <v>0</v>
      </c>
      <c r="L82" s="33">
        <f t="shared" si="138"/>
        <v>0</v>
      </c>
      <c r="M82" s="33">
        <f t="shared" si="106"/>
        <v>0</v>
      </c>
      <c r="N82" s="33">
        <f t="shared" si="140"/>
        <v>0</v>
      </c>
      <c r="O82" s="33">
        <f t="shared" si="142"/>
        <v>0</v>
      </c>
      <c r="P82" s="33" t="str">
        <f t="shared" si="107"/>
        <v/>
      </c>
      <c r="Q82" s="33" t="e">
        <f t="shared" si="108"/>
        <v>#N/A</v>
      </c>
      <c r="R82" s="33" t="e">
        <f t="shared" si="109"/>
        <v>#N/A</v>
      </c>
      <c r="S82" s="33" t="e">
        <f t="shared" si="110"/>
        <v>#N/A</v>
      </c>
      <c r="T82" s="33" t="e">
        <f t="shared" si="111"/>
        <v>#N/A</v>
      </c>
      <c r="U82" s="33" t="e">
        <f t="shared" si="112"/>
        <v>#N/A</v>
      </c>
      <c r="V82" s="33" t="e">
        <f t="shared" si="113"/>
        <v>#N/A</v>
      </c>
      <c r="W82" s="33" t="e">
        <f t="shared" si="114"/>
        <v>#N/A</v>
      </c>
      <c r="X82" s="33" t="e">
        <f t="shared" si="115"/>
        <v>#N/A</v>
      </c>
      <c r="Y82" s="33" t="e">
        <f t="shared" si="116"/>
        <v>#N/A</v>
      </c>
      <c r="Z82" s="33" t="e">
        <f t="shared" si="117"/>
        <v>#N/A</v>
      </c>
      <c r="AA82" s="33" t="e">
        <f t="shared" si="118"/>
        <v>#N/A</v>
      </c>
      <c r="AB82" s="33" t="str">
        <f t="shared" si="119"/>
        <v/>
      </c>
      <c r="AC82" s="33" t="str">
        <f t="shared" si="120"/>
        <v/>
      </c>
      <c r="AD82" s="33" t="e">
        <f t="shared" si="121"/>
        <v>#N/A</v>
      </c>
      <c r="AE82" s="33" t="e">
        <f t="shared" si="122"/>
        <v>#N/A</v>
      </c>
      <c r="AF82" s="33" t="e">
        <f t="shared" si="123"/>
        <v>#N/A</v>
      </c>
      <c r="AG82" s="33">
        <f t="shared" si="124"/>
        <v>0</v>
      </c>
      <c r="AH82" s="33">
        <f t="shared" si="139"/>
        <v>0</v>
      </c>
      <c r="AI82" s="33">
        <f t="shared" si="125"/>
        <v>0</v>
      </c>
      <c r="AJ82" s="33">
        <f t="shared" si="141"/>
        <v>0</v>
      </c>
      <c r="AK82" s="33">
        <f t="shared" si="143"/>
        <v>0</v>
      </c>
      <c r="AL82" s="33" t="str">
        <f t="shared" si="126"/>
        <v/>
      </c>
      <c r="AM82" s="33" t="e">
        <f t="shared" si="127"/>
        <v>#N/A</v>
      </c>
      <c r="AN82" s="33" t="e">
        <f t="shared" si="128"/>
        <v>#N/A</v>
      </c>
      <c r="AO82" s="33" t="e">
        <f t="shared" si="129"/>
        <v>#N/A</v>
      </c>
      <c r="AP82" s="33" t="e">
        <f t="shared" si="130"/>
        <v>#N/A</v>
      </c>
      <c r="AQ82" s="33" t="e">
        <f t="shared" si="131"/>
        <v>#N/A</v>
      </c>
      <c r="AR82" s="33" t="e">
        <f t="shared" si="132"/>
        <v>#N/A</v>
      </c>
      <c r="AS82" s="33" t="e">
        <f t="shared" si="133"/>
        <v>#N/A</v>
      </c>
      <c r="AT82" s="33" t="e">
        <f t="shared" si="134"/>
        <v>#N/A</v>
      </c>
      <c r="AU82" s="33" t="e">
        <f t="shared" si="135"/>
        <v>#N/A</v>
      </c>
      <c r="AV82" s="33" t="e">
        <f t="shared" si="136"/>
        <v>#N/A</v>
      </c>
      <c r="AW82" s="33" t="e">
        <f t="shared" si="137"/>
        <v>#N/A</v>
      </c>
    </row>
    <row r="83" spans="1:49" x14ac:dyDescent="0.3">
      <c r="A83" s="33">
        <v>81</v>
      </c>
      <c r="B83" s="33" t="str">
        <f t="shared" si="96"/>
        <v/>
      </c>
      <c r="C83" s="46" t="str">
        <f t="shared" si="97"/>
        <v/>
      </c>
      <c r="D83" s="33">
        <f t="shared" si="98"/>
        <v>0</v>
      </c>
      <c r="E83" s="33" t="e">
        <f t="shared" si="99"/>
        <v>#N/A</v>
      </c>
      <c r="F83" s="33" t="str">
        <f t="shared" si="100"/>
        <v/>
      </c>
      <c r="G83" s="33" t="str">
        <f t="shared" si="101"/>
        <v/>
      </c>
      <c r="H83" s="33" t="e">
        <f t="shared" si="102"/>
        <v>#N/A</v>
      </c>
      <c r="I83" s="33" t="e">
        <f t="shared" si="103"/>
        <v>#N/A</v>
      </c>
      <c r="J83" s="33" t="e">
        <f t="shared" si="104"/>
        <v>#N/A</v>
      </c>
      <c r="K83" s="33">
        <f t="shared" si="105"/>
        <v>0</v>
      </c>
      <c r="L83" s="33">
        <f t="shared" si="138"/>
        <v>0</v>
      </c>
      <c r="M83" s="33">
        <f t="shared" si="106"/>
        <v>0</v>
      </c>
      <c r="N83" s="33">
        <f t="shared" si="140"/>
        <v>0</v>
      </c>
      <c r="O83" s="33">
        <f t="shared" si="142"/>
        <v>0</v>
      </c>
      <c r="P83" s="33" t="str">
        <f t="shared" si="107"/>
        <v/>
      </c>
      <c r="Q83" s="33" t="e">
        <f t="shared" si="108"/>
        <v>#N/A</v>
      </c>
      <c r="R83" s="33" t="e">
        <f t="shared" si="109"/>
        <v>#N/A</v>
      </c>
      <c r="S83" s="33" t="e">
        <f t="shared" si="110"/>
        <v>#N/A</v>
      </c>
      <c r="T83" s="33" t="e">
        <f t="shared" si="111"/>
        <v>#N/A</v>
      </c>
      <c r="U83" s="33" t="e">
        <f t="shared" si="112"/>
        <v>#N/A</v>
      </c>
      <c r="V83" s="33" t="e">
        <f t="shared" si="113"/>
        <v>#N/A</v>
      </c>
      <c r="W83" s="33" t="e">
        <f t="shared" si="114"/>
        <v>#N/A</v>
      </c>
      <c r="X83" s="33" t="e">
        <f t="shared" si="115"/>
        <v>#N/A</v>
      </c>
      <c r="Y83" s="33" t="e">
        <f t="shared" si="116"/>
        <v>#N/A</v>
      </c>
      <c r="Z83" s="33" t="e">
        <f t="shared" si="117"/>
        <v>#N/A</v>
      </c>
      <c r="AA83" s="33" t="e">
        <f t="shared" si="118"/>
        <v>#N/A</v>
      </c>
      <c r="AB83" s="33" t="str">
        <f t="shared" si="119"/>
        <v/>
      </c>
      <c r="AC83" s="33" t="str">
        <f t="shared" si="120"/>
        <v/>
      </c>
      <c r="AD83" s="33" t="e">
        <f t="shared" si="121"/>
        <v>#N/A</v>
      </c>
      <c r="AE83" s="33" t="e">
        <f t="shared" si="122"/>
        <v>#N/A</v>
      </c>
      <c r="AF83" s="33" t="e">
        <f t="shared" si="123"/>
        <v>#N/A</v>
      </c>
      <c r="AG83" s="33">
        <f t="shared" si="124"/>
        <v>0</v>
      </c>
      <c r="AH83" s="33">
        <f t="shared" si="139"/>
        <v>0</v>
      </c>
      <c r="AI83" s="33">
        <f t="shared" si="125"/>
        <v>0</v>
      </c>
      <c r="AJ83" s="33">
        <f t="shared" si="141"/>
        <v>0</v>
      </c>
      <c r="AK83" s="33">
        <f t="shared" si="143"/>
        <v>0</v>
      </c>
      <c r="AL83" s="33" t="str">
        <f t="shared" si="126"/>
        <v/>
      </c>
      <c r="AM83" s="33" t="e">
        <f t="shared" si="127"/>
        <v>#N/A</v>
      </c>
      <c r="AN83" s="33" t="e">
        <f t="shared" si="128"/>
        <v>#N/A</v>
      </c>
      <c r="AO83" s="33" t="e">
        <f t="shared" si="129"/>
        <v>#N/A</v>
      </c>
      <c r="AP83" s="33" t="e">
        <f t="shared" si="130"/>
        <v>#N/A</v>
      </c>
      <c r="AQ83" s="33" t="e">
        <f t="shared" si="131"/>
        <v>#N/A</v>
      </c>
      <c r="AR83" s="33" t="e">
        <f t="shared" si="132"/>
        <v>#N/A</v>
      </c>
      <c r="AS83" s="33" t="e">
        <f t="shared" si="133"/>
        <v>#N/A</v>
      </c>
      <c r="AT83" s="33" t="e">
        <f t="shared" si="134"/>
        <v>#N/A</v>
      </c>
      <c r="AU83" s="33" t="e">
        <f t="shared" si="135"/>
        <v>#N/A</v>
      </c>
      <c r="AV83" s="33" t="e">
        <f t="shared" si="136"/>
        <v>#N/A</v>
      </c>
      <c r="AW83" s="33" t="e">
        <f t="shared" si="137"/>
        <v>#N/A</v>
      </c>
    </row>
    <row r="84" spans="1:49" x14ac:dyDescent="0.3">
      <c r="A84" s="33">
        <v>82</v>
      </c>
      <c r="B84" s="33" t="str">
        <f t="shared" si="96"/>
        <v/>
      </c>
      <c r="C84" s="46" t="str">
        <f t="shared" si="97"/>
        <v/>
      </c>
      <c r="D84" s="33">
        <f t="shared" si="98"/>
        <v>0</v>
      </c>
      <c r="E84" s="33" t="e">
        <f t="shared" si="99"/>
        <v>#N/A</v>
      </c>
      <c r="F84" s="33" t="str">
        <f t="shared" si="100"/>
        <v/>
      </c>
      <c r="G84" s="33" t="str">
        <f t="shared" si="101"/>
        <v/>
      </c>
      <c r="H84" s="33" t="e">
        <f t="shared" si="102"/>
        <v>#N/A</v>
      </c>
      <c r="I84" s="33" t="e">
        <f t="shared" si="103"/>
        <v>#N/A</v>
      </c>
      <c r="J84" s="33" t="e">
        <f t="shared" si="104"/>
        <v>#N/A</v>
      </c>
      <c r="K84" s="33">
        <f t="shared" si="105"/>
        <v>0</v>
      </c>
      <c r="L84" s="33">
        <f t="shared" si="138"/>
        <v>0</v>
      </c>
      <c r="M84" s="33">
        <f t="shared" si="106"/>
        <v>0</v>
      </c>
      <c r="N84" s="33">
        <f t="shared" si="140"/>
        <v>0</v>
      </c>
      <c r="O84" s="33">
        <f t="shared" si="142"/>
        <v>0</v>
      </c>
      <c r="P84" s="33" t="str">
        <f t="shared" si="107"/>
        <v/>
      </c>
      <c r="Q84" s="33" t="e">
        <f t="shared" si="108"/>
        <v>#N/A</v>
      </c>
      <c r="R84" s="33" t="e">
        <f t="shared" si="109"/>
        <v>#N/A</v>
      </c>
      <c r="S84" s="33" t="e">
        <f t="shared" si="110"/>
        <v>#N/A</v>
      </c>
      <c r="T84" s="33" t="e">
        <f t="shared" si="111"/>
        <v>#N/A</v>
      </c>
      <c r="U84" s="33" t="e">
        <f t="shared" si="112"/>
        <v>#N/A</v>
      </c>
      <c r="V84" s="33" t="e">
        <f t="shared" si="113"/>
        <v>#N/A</v>
      </c>
      <c r="W84" s="33" t="e">
        <f t="shared" si="114"/>
        <v>#N/A</v>
      </c>
      <c r="X84" s="33" t="e">
        <f t="shared" si="115"/>
        <v>#N/A</v>
      </c>
      <c r="Y84" s="33" t="e">
        <f t="shared" si="116"/>
        <v>#N/A</v>
      </c>
      <c r="Z84" s="33" t="e">
        <f t="shared" si="117"/>
        <v>#N/A</v>
      </c>
      <c r="AA84" s="33" t="e">
        <f t="shared" si="118"/>
        <v>#N/A</v>
      </c>
      <c r="AB84" s="33" t="str">
        <f t="shared" si="119"/>
        <v/>
      </c>
      <c r="AC84" s="33" t="str">
        <f t="shared" si="120"/>
        <v/>
      </c>
      <c r="AD84" s="33" t="e">
        <f t="shared" si="121"/>
        <v>#N/A</v>
      </c>
      <c r="AE84" s="33" t="e">
        <f t="shared" si="122"/>
        <v>#N/A</v>
      </c>
      <c r="AF84" s="33" t="e">
        <f t="shared" si="123"/>
        <v>#N/A</v>
      </c>
      <c r="AG84" s="33">
        <f t="shared" si="124"/>
        <v>0</v>
      </c>
      <c r="AH84" s="33">
        <f t="shared" si="139"/>
        <v>0</v>
      </c>
      <c r="AI84" s="33">
        <f t="shared" si="125"/>
        <v>0</v>
      </c>
      <c r="AJ84" s="33">
        <f t="shared" si="141"/>
        <v>0</v>
      </c>
      <c r="AK84" s="33">
        <f t="shared" si="143"/>
        <v>0</v>
      </c>
      <c r="AL84" s="33" t="str">
        <f t="shared" si="126"/>
        <v/>
      </c>
      <c r="AM84" s="33" t="e">
        <f t="shared" si="127"/>
        <v>#N/A</v>
      </c>
      <c r="AN84" s="33" t="e">
        <f t="shared" si="128"/>
        <v>#N/A</v>
      </c>
      <c r="AO84" s="33" t="e">
        <f t="shared" si="129"/>
        <v>#N/A</v>
      </c>
      <c r="AP84" s="33" t="e">
        <f t="shared" si="130"/>
        <v>#N/A</v>
      </c>
      <c r="AQ84" s="33" t="e">
        <f t="shared" si="131"/>
        <v>#N/A</v>
      </c>
      <c r="AR84" s="33" t="e">
        <f t="shared" si="132"/>
        <v>#N/A</v>
      </c>
      <c r="AS84" s="33" t="e">
        <f t="shared" si="133"/>
        <v>#N/A</v>
      </c>
      <c r="AT84" s="33" t="e">
        <f t="shared" si="134"/>
        <v>#N/A</v>
      </c>
      <c r="AU84" s="33" t="e">
        <f t="shared" si="135"/>
        <v>#N/A</v>
      </c>
      <c r="AV84" s="33" t="e">
        <f t="shared" si="136"/>
        <v>#N/A</v>
      </c>
      <c r="AW84" s="33" t="e">
        <f t="shared" si="137"/>
        <v>#N/A</v>
      </c>
    </row>
    <row r="85" spans="1:49" x14ac:dyDescent="0.3">
      <c r="A85" s="33">
        <v>83</v>
      </c>
      <c r="B85" s="33" t="str">
        <f t="shared" si="96"/>
        <v/>
      </c>
      <c r="C85" s="46" t="str">
        <f t="shared" si="97"/>
        <v/>
      </c>
      <c r="D85" s="33">
        <f t="shared" si="98"/>
        <v>0</v>
      </c>
      <c r="E85" s="33" t="e">
        <f t="shared" si="99"/>
        <v>#N/A</v>
      </c>
      <c r="F85" s="33" t="str">
        <f t="shared" si="100"/>
        <v/>
      </c>
      <c r="G85" s="33" t="str">
        <f t="shared" si="101"/>
        <v/>
      </c>
      <c r="H85" s="33" t="e">
        <f t="shared" si="102"/>
        <v>#N/A</v>
      </c>
      <c r="I85" s="33" t="e">
        <f t="shared" si="103"/>
        <v>#N/A</v>
      </c>
      <c r="J85" s="33" t="e">
        <f t="shared" si="104"/>
        <v>#N/A</v>
      </c>
      <c r="K85" s="33">
        <f t="shared" si="105"/>
        <v>0</v>
      </c>
      <c r="L85" s="33">
        <f t="shared" si="138"/>
        <v>0</v>
      </c>
      <c r="M85" s="33">
        <f t="shared" si="106"/>
        <v>0</v>
      </c>
      <c r="N85" s="33">
        <f t="shared" si="140"/>
        <v>0</v>
      </c>
      <c r="O85" s="33">
        <f t="shared" si="142"/>
        <v>0</v>
      </c>
      <c r="P85" s="33" t="str">
        <f t="shared" si="107"/>
        <v/>
      </c>
      <c r="Q85" s="33" t="e">
        <f t="shared" si="108"/>
        <v>#N/A</v>
      </c>
      <c r="R85" s="33" t="e">
        <f t="shared" si="109"/>
        <v>#N/A</v>
      </c>
      <c r="S85" s="33" t="e">
        <f t="shared" si="110"/>
        <v>#N/A</v>
      </c>
      <c r="T85" s="33" t="e">
        <f t="shared" si="111"/>
        <v>#N/A</v>
      </c>
      <c r="U85" s="33" t="e">
        <f t="shared" si="112"/>
        <v>#N/A</v>
      </c>
      <c r="V85" s="33" t="e">
        <f t="shared" si="113"/>
        <v>#N/A</v>
      </c>
      <c r="W85" s="33" t="e">
        <f t="shared" si="114"/>
        <v>#N/A</v>
      </c>
      <c r="X85" s="33" t="e">
        <f t="shared" si="115"/>
        <v>#N/A</v>
      </c>
      <c r="Y85" s="33" t="e">
        <f t="shared" si="116"/>
        <v>#N/A</v>
      </c>
      <c r="Z85" s="33" t="e">
        <f t="shared" si="117"/>
        <v>#N/A</v>
      </c>
      <c r="AA85" s="33" t="e">
        <f t="shared" si="118"/>
        <v>#N/A</v>
      </c>
      <c r="AB85" s="33" t="str">
        <f t="shared" si="119"/>
        <v/>
      </c>
      <c r="AC85" s="33" t="str">
        <f t="shared" si="120"/>
        <v/>
      </c>
      <c r="AD85" s="33" t="e">
        <f t="shared" si="121"/>
        <v>#N/A</v>
      </c>
      <c r="AE85" s="33" t="e">
        <f t="shared" si="122"/>
        <v>#N/A</v>
      </c>
      <c r="AF85" s="33" t="e">
        <f t="shared" si="123"/>
        <v>#N/A</v>
      </c>
      <c r="AG85" s="33">
        <f t="shared" si="124"/>
        <v>0</v>
      </c>
      <c r="AH85" s="33">
        <f t="shared" si="139"/>
        <v>0</v>
      </c>
      <c r="AI85" s="33">
        <f t="shared" si="125"/>
        <v>0</v>
      </c>
      <c r="AJ85" s="33">
        <f t="shared" si="141"/>
        <v>0</v>
      </c>
      <c r="AK85" s="33">
        <f t="shared" si="143"/>
        <v>0</v>
      </c>
      <c r="AL85" s="33" t="str">
        <f t="shared" si="126"/>
        <v/>
      </c>
      <c r="AM85" s="33" t="e">
        <f t="shared" si="127"/>
        <v>#N/A</v>
      </c>
      <c r="AN85" s="33" t="e">
        <f t="shared" si="128"/>
        <v>#N/A</v>
      </c>
      <c r="AO85" s="33" t="e">
        <f t="shared" si="129"/>
        <v>#N/A</v>
      </c>
      <c r="AP85" s="33" t="e">
        <f t="shared" si="130"/>
        <v>#N/A</v>
      </c>
      <c r="AQ85" s="33" t="e">
        <f t="shared" si="131"/>
        <v>#N/A</v>
      </c>
      <c r="AR85" s="33" t="e">
        <f t="shared" si="132"/>
        <v>#N/A</v>
      </c>
      <c r="AS85" s="33" t="e">
        <f t="shared" si="133"/>
        <v>#N/A</v>
      </c>
      <c r="AT85" s="33" t="e">
        <f t="shared" si="134"/>
        <v>#N/A</v>
      </c>
      <c r="AU85" s="33" t="e">
        <f t="shared" si="135"/>
        <v>#N/A</v>
      </c>
      <c r="AV85" s="33" t="e">
        <f t="shared" si="136"/>
        <v>#N/A</v>
      </c>
      <c r="AW85" s="33" t="e">
        <f t="shared" si="137"/>
        <v>#N/A</v>
      </c>
    </row>
    <row r="86" spans="1:49" x14ac:dyDescent="0.3">
      <c r="A86" s="33">
        <v>84</v>
      </c>
      <c r="B86" s="33" t="str">
        <f t="shared" si="96"/>
        <v/>
      </c>
      <c r="C86" s="46" t="str">
        <f t="shared" si="97"/>
        <v/>
      </c>
      <c r="D86" s="33">
        <f t="shared" si="98"/>
        <v>0</v>
      </c>
      <c r="E86" s="33" t="e">
        <f t="shared" si="99"/>
        <v>#N/A</v>
      </c>
      <c r="F86" s="33" t="str">
        <f t="shared" si="100"/>
        <v/>
      </c>
      <c r="G86" s="33" t="str">
        <f t="shared" si="101"/>
        <v/>
      </c>
      <c r="H86" s="33" t="e">
        <f t="shared" si="102"/>
        <v>#N/A</v>
      </c>
      <c r="I86" s="33" t="e">
        <f t="shared" si="103"/>
        <v>#N/A</v>
      </c>
      <c r="J86" s="33" t="e">
        <f t="shared" si="104"/>
        <v>#N/A</v>
      </c>
      <c r="K86" s="33">
        <f t="shared" si="105"/>
        <v>0</v>
      </c>
      <c r="L86" s="33">
        <f t="shared" si="138"/>
        <v>0</v>
      </c>
      <c r="M86" s="33">
        <f t="shared" si="106"/>
        <v>0</v>
      </c>
      <c r="N86" s="33">
        <f t="shared" si="140"/>
        <v>0</v>
      </c>
      <c r="O86" s="33">
        <f t="shared" si="142"/>
        <v>0</v>
      </c>
      <c r="P86" s="33" t="str">
        <f t="shared" si="107"/>
        <v/>
      </c>
      <c r="Q86" s="33" t="e">
        <f t="shared" si="108"/>
        <v>#N/A</v>
      </c>
      <c r="R86" s="33" t="e">
        <f t="shared" si="109"/>
        <v>#N/A</v>
      </c>
      <c r="S86" s="33" t="e">
        <f t="shared" si="110"/>
        <v>#N/A</v>
      </c>
      <c r="T86" s="33" t="e">
        <f t="shared" si="111"/>
        <v>#N/A</v>
      </c>
      <c r="U86" s="33" t="e">
        <f t="shared" si="112"/>
        <v>#N/A</v>
      </c>
      <c r="V86" s="33" t="e">
        <f t="shared" si="113"/>
        <v>#N/A</v>
      </c>
      <c r="W86" s="33" t="e">
        <f t="shared" si="114"/>
        <v>#N/A</v>
      </c>
      <c r="X86" s="33" t="e">
        <f t="shared" si="115"/>
        <v>#N/A</v>
      </c>
      <c r="Y86" s="33" t="e">
        <f t="shared" si="116"/>
        <v>#N/A</v>
      </c>
      <c r="Z86" s="33" t="e">
        <f t="shared" si="117"/>
        <v>#N/A</v>
      </c>
      <c r="AA86" s="33" t="e">
        <f t="shared" si="118"/>
        <v>#N/A</v>
      </c>
      <c r="AB86" s="33" t="str">
        <f t="shared" si="119"/>
        <v/>
      </c>
      <c r="AC86" s="33" t="str">
        <f t="shared" si="120"/>
        <v/>
      </c>
      <c r="AD86" s="33" t="e">
        <f t="shared" si="121"/>
        <v>#N/A</v>
      </c>
      <c r="AE86" s="33" t="e">
        <f t="shared" si="122"/>
        <v>#N/A</v>
      </c>
      <c r="AF86" s="33" t="e">
        <f t="shared" si="123"/>
        <v>#N/A</v>
      </c>
      <c r="AG86" s="33">
        <f t="shared" si="124"/>
        <v>0</v>
      </c>
      <c r="AH86" s="33">
        <f t="shared" si="139"/>
        <v>0</v>
      </c>
      <c r="AI86" s="33">
        <f t="shared" si="125"/>
        <v>0</v>
      </c>
      <c r="AJ86" s="33">
        <f t="shared" si="141"/>
        <v>0</v>
      </c>
      <c r="AK86" s="33">
        <f t="shared" si="143"/>
        <v>0</v>
      </c>
      <c r="AL86" s="33" t="str">
        <f t="shared" si="126"/>
        <v/>
      </c>
      <c r="AM86" s="33" t="e">
        <f t="shared" si="127"/>
        <v>#N/A</v>
      </c>
      <c r="AN86" s="33" t="e">
        <f t="shared" si="128"/>
        <v>#N/A</v>
      </c>
      <c r="AO86" s="33" t="e">
        <f t="shared" si="129"/>
        <v>#N/A</v>
      </c>
      <c r="AP86" s="33" t="e">
        <f t="shared" si="130"/>
        <v>#N/A</v>
      </c>
      <c r="AQ86" s="33" t="e">
        <f t="shared" si="131"/>
        <v>#N/A</v>
      </c>
      <c r="AR86" s="33" t="e">
        <f t="shared" si="132"/>
        <v>#N/A</v>
      </c>
      <c r="AS86" s="33" t="e">
        <f t="shared" si="133"/>
        <v>#N/A</v>
      </c>
      <c r="AT86" s="33" t="e">
        <f t="shared" si="134"/>
        <v>#N/A</v>
      </c>
      <c r="AU86" s="33" t="e">
        <f t="shared" si="135"/>
        <v>#N/A</v>
      </c>
      <c r="AV86" s="33" t="e">
        <f t="shared" si="136"/>
        <v>#N/A</v>
      </c>
      <c r="AW86" s="33" t="e">
        <f t="shared" si="137"/>
        <v>#N/A</v>
      </c>
    </row>
    <row r="87" spans="1:49" x14ac:dyDescent="0.3">
      <c r="A87" s="33">
        <v>85</v>
      </c>
      <c r="B87" s="33" t="str">
        <f t="shared" si="96"/>
        <v/>
      </c>
      <c r="C87" s="46" t="str">
        <f t="shared" si="97"/>
        <v/>
      </c>
      <c r="D87" s="33">
        <f t="shared" si="98"/>
        <v>0</v>
      </c>
      <c r="E87" s="33" t="e">
        <f t="shared" si="99"/>
        <v>#N/A</v>
      </c>
      <c r="F87" s="33" t="str">
        <f t="shared" si="100"/>
        <v/>
      </c>
      <c r="G87" s="33" t="str">
        <f t="shared" si="101"/>
        <v/>
      </c>
      <c r="H87" s="33" t="e">
        <f t="shared" si="102"/>
        <v>#N/A</v>
      </c>
      <c r="I87" s="33" t="e">
        <f t="shared" si="103"/>
        <v>#N/A</v>
      </c>
      <c r="J87" s="33" t="e">
        <f t="shared" si="104"/>
        <v>#N/A</v>
      </c>
      <c r="K87" s="33">
        <f t="shared" si="105"/>
        <v>0</v>
      </c>
      <c r="L87" s="33">
        <f t="shared" si="138"/>
        <v>0</v>
      </c>
      <c r="M87" s="33">
        <f t="shared" si="106"/>
        <v>0</v>
      </c>
      <c r="N87" s="33">
        <f t="shared" si="140"/>
        <v>0</v>
      </c>
      <c r="O87" s="33">
        <f t="shared" si="142"/>
        <v>0</v>
      </c>
      <c r="P87" s="33" t="str">
        <f t="shared" si="107"/>
        <v/>
      </c>
      <c r="Q87" s="33" t="e">
        <f t="shared" si="108"/>
        <v>#N/A</v>
      </c>
      <c r="R87" s="33" t="e">
        <f t="shared" si="109"/>
        <v>#N/A</v>
      </c>
      <c r="S87" s="33" t="e">
        <f t="shared" si="110"/>
        <v>#N/A</v>
      </c>
      <c r="T87" s="33" t="e">
        <f t="shared" si="111"/>
        <v>#N/A</v>
      </c>
      <c r="U87" s="33" t="e">
        <f t="shared" si="112"/>
        <v>#N/A</v>
      </c>
      <c r="V87" s="33" t="e">
        <f t="shared" si="113"/>
        <v>#N/A</v>
      </c>
      <c r="W87" s="33" t="e">
        <f t="shared" si="114"/>
        <v>#N/A</v>
      </c>
      <c r="X87" s="33" t="e">
        <f t="shared" si="115"/>
        <v>#N/A</v>
      </c>
      <c r="Y87" s="33" t="e">
        <f t="shared" si="116"/>
        <v>#N/A</v>
      </c>
      <c r="Z87" s="33" t="e">
        <f t="shared" si="117"/>
        <v>#N/A</v>
      </c>
      <c r="AA87" s="33" t="e">
        <f t="shared" si="118"/>
        <v>#N/A</v>
      </c>
      <c r="AB87" s="33" t="str">
        <f t="shared" si="119"/>
        <v/>
      </c>
      <c r="AC87" s="33" t="str">
        <f t="shared" si="120"/>
        <v/>
      </c>
      <c r="AD87" s="33" t="e">
        <f t="shared" si="121"/>
        <v>#N/A</v>
      </c>
      <c r="AE87" s="33" t="e">
        <f t="shared" si="122"/>
        <v>#N/A</v>
      </c>
      <c r="AF87" s="33" t="e">
        <f t="shared" si="123"/>
        <v>#N/A</v>
      </c>
      <c r="AG87" s="33">
        <f t="shared" si="124"/>
        <v>0</v>
      </c>
      <c r="AH87" s="33">
        <f t="shared" si="139"/>
        <v>0</v>
      </c>
      <c r="AI87" s="33">
        <f t="shared" si="125"/>
        <v>0</v>
      </c>
      <c r="AJ87" s="33">
        <f t="shared" si="141"/>
        <v>0</v>
      </c>
      <c r="AK87" s="33">
        <f t="shared" si="143"/>
        <v>0</v>
      </c>
      <c r="AL87" s="33" t="str">
        <f t="shared" si="126"/>
        <v/>
      </c>
      <c r="AM87" s="33" t="e">
        <f t="shared" si="127"/>
        <v>#N/A</v>
      </c>
      <c r="AN87" s="33" t="e">
        <f t="shared" si="128"/>
        <v>#N/A</v>
      </c>
      <c r="AO87" s="33" t="e">
        <f t="shared" si="129"/>
        <v>#N/A</v>
      </c>
      <c r="AP87" s="33" t="e">
        <f t="shared" si="130"/>
        <v>#N/A</v>
      </c>
      <c r="AQ87" s="33" t="e">
        <f t="shared" si="131"/>
        <v>#N/A</v>
      </c>
      <c r="AR87" s="33" t="e">
        <f t="shared" si="132"/>
        <v>#N/A</v>
      </c>
      <c r="AS87" s="33" t="e">
        <f t="shared" si="133"/>
        <v>#N/A</v>
      </c>
      <c r="AT87" s="33" t="e">
        <f t="shared" si="134"/>
        <v>#N/A</v>
      </c>
      <c r="AU87" s="33" t="e">
        <f t="shared" si="135"/>
        <v>#N/A</v>
      </c>
      <c r="AV87" s="33" t="e">
        <f t="shared" si="136"/>
        <v>#N/A</v>
      </c>
      <c r="AW87" s="33" t="e">
        <f t="shared" si="137"/>
        <v>#N/A</v>
      </c>
    </row>
    <row r="88" spans="1:49" x14ac:dyDescent="0.3">
      <c r="A88" s="33">
        <v>86</v>
      </c>
      <c r="B88" s="33" t="str">
        <f t="shared" si="96"/>
        <v/>
      </c>
      <c r="C88" s="46" t="str">
        <f t="shared" si="97"/>
        <v/>
      </c>
      <c r="D88" s="33">
        <f t="shared" si="98"/>
        <v>0</v>
      </c>
      <c r="E88" s="33" t="e">
        <f t="shared" si="99"/>
        <v>#N/A</v>
      </c>
      <c r="F88" s="33" t="str">
        <f t="shared" si="100"/>
        <v/>
      </c>
      <c r="G88" s="33" t="str">
        <f t="shared" si="101"/>
        <v/>
      </c>
      <c r="H88" s="33" t="e">
        <f t="shared" si="102"/>
        <v>#N/A</v>
      </c>
      <c r="I88" s="33" t="e">
        <f t="shared" si="103"/>
        <v>#N/A</v>
      </c>
      <c r="J88" s="33" t="e">
        <f t="shared" si="104"/>
        <v>#N/A</v>
      </c>
      <c r="K88" s="33">
        <f t="shared" si="105"/>
        <v>0</v>
      </c>
      <c r="L88" s="33">
        <f t="shared" si="138"/>
        <v>0</v>
      </c>
      <c r="M88" s="33">
        <f t="shared" si="106"/>
        <v>0</v>
      </c>
      <c r="N88" s="33">
        <f t="shared" si="140"/>
        <v>0</v>
      </c>
      <c r="O88" s="33">
        <f t="shared" si="142"/>
        <v>0</v>
      </c>
      <c r="P88" s="33" t="str">
        <f t="shared" si="107"/>
        <v/>
      </c>
      <c r="Q88" s="33" t="e">
        <f t="shared" si="108"/>
        <v>#N/A</v>
      </c>
      <c r="R88" s="33" t="e">
        <f t="shared" si="109"/>
        <v>#N/A</v>
      </c>
      <c r="S88" s="33" t="e">
        <f t="shared" si="110"/>
        <v>#N/A</v>
      </c>
      <c r="T88" s="33" t="e">
        <f t="shared" si="111"/>
        <v>#N/A</v>
      </c>
      <c r="U88" s="33" t="e">
        <f t="shared" si="112"/>
        <v>#N/A</v>
      </c>
      <c r="V88" s="33" t="e">
        <f t="shared" si="113"/>
        <v>#N/A</v>
      </c>
      <c r="W88" s="33" t="e">
        <f t="shared" si="114"/>
        <v>#N/A</v>
      </c>
      <c r="X88" s="33" t="e">
        <f t="shared" si="115"/>
        <v>#N/A</v>
      </c>
      <c r="Y88" s="33" t="e">
        <f t="shared" si="116"/>
        <v>#N/A</v>
      </c>
      <c r="Z88" s="33" t="e">
        <f t="shared" si="117"/>
        <v>#N/A</v>
      </c>
      <c r="AA88" s="33" t="e">
        <f t="shared" si="118"/>
        <v>#N/A</v>
      </c>
      <c r="AB88" s="33" t="str">
        <f t="shared" si="119"/>
        <v/>
      </c>
      <c r="AC88" s="33" t="str">
        <f t="shared" si="120"/>
        <v/>
      </c>
      <c r="AD88" s="33" t="e">
        <f t="shared" si="121"/>
        <v>#N/A</v>
      </c>
      <c r="AE88" s="33" t="e">
        <f t="shared" si="122"/>
        <v>#N/A</v>
      </c>
      <c r="AF88" s="33" t="e">
        <f t="shared" si="123"/>
        <v>#N/A</v>
      </c>
      <c r="AG88" s="33">
        <f t="shared" si="124"/>
        <v>0</v>
      </c>
      <c r="AH88" s="33">
        <f t="shared" si="139"/>
        <v>0</v>
      </c>
      <c r="AI88" s="33">
        <f t="shared" si="125"/>
        <v>0</v>
      </c>
      <c r="AJ88" s="33">
        <f t="shared" si="141"/>
        <v>0</v>
      </c>
      <c r="AK88" s="33">
        <f t="shared" si="143"/>
        <v>0</v>
      </c>
      <c r="AL88" s="33" t="str">
        <f t="shared" si="126"/>
        <v/>
      </c>
      <c r="AM88" s="33" t="e">
        <f t="shared" si="127"/>
        <v>#N/A</v>
      </c>
      <c r="AN88" s="33" t="e">
        <f t="shared" si="128"/>
        <v>#N/A</v>
      </c>
      <c r="AO88" s="33" t="e">
        <f t="shared" si="129"/>
        <v>#N/A</v>
      </c>
      <c r="AP88" s="33" t="e">
        <f t="shared" si="130"/>
        <v>#N/A</v>
      </c>
      <c r="AQ88" s="33" t="e">
        <f t="shared" si="131"/>
        <v>#N/A</v>
      </c>
      <c r="AR88" s="33" t="e">
        <f t="shared" si="132"/>
        <v>#N/A</v>
      </c>
      <c r="AS88" s="33" t="e">
        <f t="shared" si="133"/>
        <v>#N/A</v>
      </c>
      <c r="AT88" s="33" t="e">
        <f t="shared" si="134"/>
        <v>#N/A</v>
      </c>
      <c r="AU88" s="33" t="e">
        <f t="shared" si="135"/>
        <v>#N/A</v>
      </c>
      <c r="AV88" s="33" t="e">
        <f t="shared" si="136"/>
        <v>#N/A</v>
      </c>
      <c r="AW88" s="33" t="e">
        <f t="shared" si="137"/>
        <v>#N/A</v>
      </c>
    </row>
    <row r="89" spans="1:49" x14ac:dyDescent="0.3">
      <c r="A89" s="33">
        <v>87</v>
      </c>
      <c r="B89" s="33" t="str">
        <f t="shared" si="96"/>
        <v/>
      </c>
      <c r="C89" s="46" t="str">
        <f t="shared" si="97"/>
        <v/>
      </c>
      <c r="D89" s="33">
        <f t="shared" si="98"/>
        <v>0</v>
      </c>
      <c r="E89" s="33" t="e">
        <f t="shared" si="99"/>
        <v>#N/A</v>
      </c>
      <c r="F89" s="33" t="str">
        <f t="shared" si="100"/>
        <v/>
      </c>
      <c r="G89" s="33" t="str">
        <f t="shared" si="101"/>
        <v/>
      </c>
      <c r="H89" s="33" t="e">
        <f t="shared" si="102"/>
        <v>#N/A</v>
      </c>
      <c r="I89" s="33" t="e">
        <f t="shared" si="103"/>
        <v>#N/A</v>
      </c>
      <c r="J89" s="33" t="e">
        <f t="shared" si="104"/>
        <v>#N/A</v>
      </c>
      <c r="K89" s="33">
        <f t="shared" si="105"/>
        <v>0</v>
      </c>
      <c r="L89" s="33">
        <f t="shared" si="138"/>
        <v>0</v>
      </c>
      <c r="M89" s="33">
        <f t="shared" si="106"/>
        <v>0</v>
      </c>
      <c r="N89" s="33">
        <f t="shared" si="140"/>
        <v>0</v>
      </c>
      <c r="O89" s="33">
        <f t="shared" si="142"/>
        <v>0</v>
      </c>
      <c r="P89" s="33" t="str">
        <f t="shared" si="107"/>
        <v/>
      </c>
      <c r="Q89" s="33" t="e">
        <f t="shared" si="108"/>
        <v>#N/A</v>
      </c>
      <c r="R89" s="33" t="e">
        <f t="shared" si="109"/>
        <v>#N/A</v>
      </c>
      <c r="S89" s="33" t="e">
        <f t="shared" si="110"/>
        <v>#N/A</v>
      </c>
      <c r="T89" s="33" t="e">
        <f t="shared" si="111"/>
        <v>#N/A</v>
      </c>
      <c r="U89" s="33" t="e">
        <f t="shared" si="112"/>
        <v>#N/A</v>
      </c>
      <c r="V89" s="33" t="e">
        <f t="shared" si="113"/>
        <v>#N/A</v>
      </c>
      <c r="W89" s="33" t="e">
        <f t="shared" si="114"/>
        <v>#N/A</v>
      </c>
      <c r="X89" s="33" t="e">
        <f t="shared" si="115"/>
        <v>#N/A</v>
      </c>
      <c r="Y89" s="33" t="e">
        <f t="shared" si="116"/>
        <v>#N/A</v>
      </c>
      <c r="Z89" s="33" t="e">
        <f t="shared" si="117"/>
        <v>#N/A</v>
      </c>
      <c r="AA89" s="33" t="e">
        <f t="shared" si="118"/>
        <v>#N/A</v>
      </c>
      <c r="AB89" s="33" t="str">
        <f t="shared" si="119"/>
        <v/>
      </c>
      <c r="AC89" s="33" t="str">
        <f t="shared" si="120"/>
        <v/>
      </c>
      <c r="AD89" s="33" t="e">
        <f t="shared" si="121"/>
        <v>#N/A</v>
      </c>
      <c r="AE89" s="33" t="e">
        <f t="shared" si="122"/>
        <v>#N/A</v>
      </c>
      <c r="AF89" s="33" t="e">
        <f t="shared" si="123"/>
        <v>#N/A</v>
      </c>
      <c r="AG89" s="33">
        <f t="shared" si="124"/>
        <v>0</v>
      </c>
      <c r="AH89" s="33">
        <f t="shared" si="139"/>
        <v>0</v>
      </c>
      <c r="AI89" s="33">
        <f t="shared" si="125"/>
        <v>0</v>
      </c>
      <c r="AJ89" s="33">
        <f t="shared" si="141"/>
        <v>0</v>
      </c>
      <c r="AK89" s="33">
        <f t="shared" si="143"/>
        <v>0</v>
      </c>
      <c r="AL89" s="33" t="str">
        <f t="shared" si="126"/>
        <v/>
      </c>
      <c r="AM89" s="33" t="e">
        <f t="shared" si="127"/>
        <v>#N/A</v>
      </c>
      <c r="AN89" s="33" t="e">
        <f t="shared" si="128"/>
        <v>#N/A</v>
      </c>
      <c r="AO89" s="33" t="e">
        <f t="shared" si="129"/>
        <v>#N/A</v>
      </c>
      <c r="AP89" s="33" t="e">
        <f t="shared" si="130"/>
        <v>#N/A</v>
      </c>
      <c r="AQ89" s="33" t="e">
        <f t="shared" si="131"/>
        <v>#N/A</v>
      </c>
      <c r="AR89" s="33" t="e">
        <f t="shared" si="132"/>
        <v>#N/A</v>
      </c>
      <c r="AS89" s="33" t="e">
        <f t="shared" si="133"/>
        <v>#N/A</v>
      </c>
      <c r="AT89" s="33" t="e">
        <f t="shared" si="134"/>
        <v>#N/A</v>
      </c>
      <c r="AU89" s="33" t="e">
        <f t="shared" si="135"/>
        <v>#N/A</v>
      </c>
      <c r="AV89" s="33" t="e">
        <f t="shared" si="136"/>
        <v>#N/A</v>
      </c>
      <c r="AW89" s="33" t="e">
        <f t="shared" si="137"/>
        <v>#N/A</v>
      </c>
    </row>
    <row r="90" spans="1:49" x14ac:dyDescent="0.3">
      <c r="A90" s="33">
        <v>88</v>
      </c>
      <c r="B90" s="33" t="str">
        <f t="shared" si="96"/>
        <v/>
      </c>
      <c r="C90" s="46" t="str">
        <f t="shared" si="97"/>
        <v/>
      </c>
      <c r="D90" s="33">
        <f t="shared" si="98"/>
        <v>0</v>
      </c>
      <c r="E90" s="33" t="e">
        <f t="shared" si="99"/>
        <v>#N/A</v>
      </c>
      <c r="F90" s="33" t="str">
        <f t="shared" si="100"/>
        <v/>
      </c>
      <c r="G90" s="33" t="str">
        <f t="shared" si="101"/>
        <v/>
      </c>
      <c r="H90" s="33" t="e">
        <f t="shared" si="102"/>
        <v>#N/A</v>
      </c>
      <c r="I90" s="33" t="e">
        <f t="shared" si="103"/>
        <v>#N/A</v>
      </c>
      <c r="J90" s="33" t="e">
        <f t="shared" si="104"/>
        <v>#N/A</v>
      </c>
      <c r="K90" s="33">
        <f t="shared" si="105"/>
        <v>0</v>
      </c>
      <c r="L90" s="33">
        <f t="shared" si="138"/>
        <v>0</v>
      </c>
      <c r="M90" s="33">
        <f t="shared" si="106"/>
        <v>0</v>
      </c>
      <c r="N90" s="33">
        <f t="shared" si="140"/>
        <v>0</v>
      </c>
      <c r="O90" s="33">
        <f t="shared" si="142"/>
        <v>0</v>
      </c>
      <c r="P90" s="33" t="str">
        <f t="shared" si="107"/>
        <v/>
      </c>
      <c r="Q90" s="33" t="e">
        <f t="shared" si="108"/>
        <v>#N/A</v>
      </c>
      <c r="R90" s="33" t="e">
        <f t="shared" si="109"/>
        <v>#N/A</v>
      </c>
      <c r="S90" s="33" t="e">
        <f t="shared" si="110"/>
        <v>#N/A</v>
      </c>
      <c r="T90" s="33" t="e">
        <f t="shared" si="111"/>
        <v>#N/A</v>
      </c>
      <c r="U90" s="33" t="e">
        <f t="shared" si="112"/>
        <v>#N/A</v>
      </c>
      <c r="V90" s="33" t="e">
        <f t="shared" si="113"/>
        <v>#N/A</v>
      </c>
      <c r="W90" s="33" t="e">
        <f t="shared" si="114"/>
        <v>#N/A</v>
      </c>
      <c r="X90" s="33" t="e">
        <f t="shared" si="115"/>
        <v>#N/A</v>
      </c>
      <c r="Y90" s="33" t="e">
        <f t="shared" si="116"/>
        <v>#N/A</v>
      </c>
      <c r="Z90" s="33" t="e">
        <f t="shared" si="117"/>
        <v>#N/A</v>
      </c>
      <c r="AA90" s="33" t="e">
        <f t="shared" si="118"/>
        <v>#N/A</v>
      </c>
      <c r="AB90" s="33" t="str">
        <f t="shared" si="119"/>
        <v/>
      </c>
      <c r="AC90" s="33" t="str">
        <f t="shared" si="120"/>
        <v/>
      </c>
      <c r="AD90" s="33" t="e">
        <f t="shared" si="121"/>
        <v>#N/A</v>
      </c>
      <c r="AE90" s="33" t="e">
        <f t="shared" si="122"/>
        <v>#N/A</v>
      </c>
      <c r="AF90" s="33" t="e">
        <f t="shared" si="123"/>
        <v>#N/A</v>
      </c>
      <c r="AG90" s="33">
        <f t="shared" si="124"/>
        <v>0</v>
      </c>
      <c r="AH90" s="33">
        <f t="shared" si="139"/>
        <v>0</v>
      </c>
      <c r="AI90" s="33">
        <f t="shared" si="125"/>
        <v>0</v>
      </c>
      <c r="AJ90" s="33">
        <f t="shared" si="141"/>
        <v>0</v>
      </c>
      <c r="AK90" s="33">
        <f t="shared" si="143"/>
        <v>0</v>
      </c>
      <c r="AL90" s="33" t="str">
        <f t="shared" si="126"/>
        <v/>
      </c>
      <c r="AM90" s="33" t="e">
        <f t="shared" si="127"/>
        <v>#N/A</v>
      </c>
      <c r="AN90" s="33" t="e">
        <f t="shared" si="128"/>
        <v>#N/A</v>
      </c>
      <c r="AO90" s="33" t="e">
        <f t="shared" si="129"/>
        <v>#N/A</v>
      </c>
      <c r="AP90" s="33" t="e">
        <f t="shared" si="130"/>
        <v>#N/A</v>
      </c>
      <c r="AQ90" s="33" t="e">
        <f t="shared" si="131"/>
        <v>#N/A</v>
      </c>
      <c r="AR90" s="33" t="e">
        <f t="shared" si="132"/>
        <v>#N/A</v>
      </c>
      <c r="AS90" s="33" t="e">
        <f t="shared" si="133"/>
        <v>#N/A</v>
      </c>
      <c r="AT90" s="33" t="e">
        <f t="shared" si="134"/>
        <v>#N/A</v>
      </c>
      <c r="AU90" s="33" t="e">
        <f t="shared" si="135"/>
        <v>#N/A</v>
      </c>
      <c r="AV90" s="33" t="e">
        <f t="shared" si="136"/>
        <v>#N/A</v>
      </c>
      <c r="AW90" s="33" t="e">
        <f t="shared" si="137"/>
        <v>#N/A</v>
      </c>
    </row>
    <row r="91" spans="1:49" x14ac:dyDescent="0.3">
      <c r="A91" s="33">
        <v>89</v>
      </c>
      <c r="B91" s="33" t="str">
        <f t="shared" si="96"/>
        <v/>
      </c>
      <c r="C91" s="46" t="str">
        <f t="shared" si="97"/>
        <v/>
      </c>
      <c r="D91" s="33">
        <f t="shared" si="98"/>
        <v>0</v>
      </c>
      <c r="E91" s="33" t="e">
        <f t="shared" si="99"/>
        <v>#N/A</v>
      </c>
      <c r="F91" s="33" t="str">
        <f t="shared" si="100"/>
        <v/>
      </c>
      <c r="G91" s="33" t="str">
        <f t="shared" si="101"/>
        <v/>
      </c>
      <c r="H91" s="33" t="e">
        <f t="shared" si="102"/>
        <v>#N/A</v>
      </c>
      <c r="I91" s="33" t="e">
        <f t="shared" si="103"/>
        <v>#N/A</v>
      </c>
      <c r="J91" s="33" t="e">
        <f t="shared" si="104"/>
        <v>#N/A</v>
      </c>
      <c r="K91" s="33">
        <f t="shared" si="105"/>
        <v>0</v>
      </c>
      <c r="L91" s="33">
        <f t="shared" si="138"/>
        <v>0</v>
      </c>
      <c r="M91" s="33">
        <f t="shared" si="106"/>
        <v>0</v>
      </c>
      <c r="N91" s="33">
        <f t="shared" si="140"/>
        <v>0</v>
      </c>
      <c r="O91" s="33">
        <f t="shared" si="142"/>
        <v>0</v>
      </c>
      <c r="P91" s="33" t="str">
        <f t="shared" si="107"/>
        <v/>
      </c>
      <c r="Q91" s="33" t="e">
        <f t="shared" si="108"/>
        <v>#N/A</v>
      </c>
      <c r="R91" s="33" t="e">
        <f t="shared" si="109"/>
        <v>#N/A</v>
      </c>
      <c r="S91" s="33" t="e">
        <f t="shared" si="110"/>
        <v>#N/A</v>
      </c>
      <c r="T91" s="33" t="e">
        <f t="shared" si="111"/>
        <v>#N/A</v>
      </c>
      <c r="U91" s="33" t="e">
        <f t="shared" si="112"/>
        <v>#N/A</v>
      </c>
      <c r="V91" s="33" t="e">
        <f t="shared" si="113"/>
        <v>#N/A</v>
      </c>
      <c r="W91" s="33" t="e">
        <f t="shared" si="114"/>
        <v>#N/A</v>
      </c>
      <c r="X91" s="33" t="e">
        <f t="shared" si="115"/>
        <v>#N/A</v>
      </c>
      <c r="Y91" s="33" t="e">
        <f t="shared" si="116"/>
        <v>#N/A</v>
      </c>
      <c r="Z91" s="33" t="e">
        <f t="shared" si="117"/>
        <v>#N/A</v>
      </c>
      <c r="AA91" s="33" t="e">
        <f t="shared" si="118"/>
        <v>#N/A</v>
      </c>
      <c r="AB91" s="33" t="str">
        <f t="shared" si="119"/>
        <v/>
      </c>
      <c r="AC91" s="33" t="str">
        <f t="shared" si="120"/>
        <v/>
      </c>
      <c r="AD91" s="33" t="e">
        <f t="shared" si="121"/>
        <v>#N/A</v>
      </c>
      <c r="AE91" s="33" t="e">
        <f t="shared" si="122"/>
        <v>#N/A</v>
      </c>
      <c r="AF91" s="33" t="e">
        <f t="shared" si="123"/>
        <v>#N/A</v>
      </c>
      <c r="AG91" s="33">
        <f t="shared" si="124"/>
        <v>0</v>
      </c>
      <c r="AH91" s="33">
        <f t="shared" si="139"/>
        <v>0</v>
      </c>
      <c r="AI91" s="33">
        <f t="shared" si="125"/>
        <v>0</v>
      </c>
      <c r="AJ91" s="33">
        <f t="shared" si="141"/>
        <v>0</v>
      </c>
      <c r="AK91" s="33">
        <f t="shared" si="143"/>
        <v>0</v>
      </c>
      <c r="AL91" s="33" t="str">
        <f t="shared" si="126"/>
        <v/>
      </c>
      <c r="AM91" s="33" t="e">
        <f t="shared" si="127"/>
        <v>#N/A</v>
      </c>
      <c r="AN91" s="33" t="e">
        <f t="shared" si="128"/>
        <v>#N/A</v>
      </c>
      <c r="AO91" s="33" t="e">
        <f t="shared" si="129"/>
        <v>#N/A</v>
      </c>
      <c r="AP91" s="33" t="e">
        <f t="shared" si="130"/>
        <v>#N/A</v>
      </c>
      <c r="AQ91" s="33" t="e">
        <f t="shared" si="131"/>
        <v>#N/A</v>
      </c>
      <c r="AR91" s="33" t="e">
        <f t="shared" si="132"/>
        <v>#N/A</v>
      </c>
      <c r="AS91" s="33" t="e">
        <f t="shared" si="133"/>
        <v>#N/A</v>
      </c>
      <c r="AT91" s="33" t="e">
        <f t="shared" si="134"/>
        <v>#N/A</v>
      </c>
      <c r="AU91" s="33" t="e">
        <f t="shared" si="135"/>
        <v>#N/A</v>
      </c>
      <c r="AV91" s="33" t="e">
        <f t="shared" si="136"/>
        <v>#N/A</v>
      </c>
      <c r="AW91" s="33" t="e">
        <f t="shared" si="137"/>
        <v>#N/A</v>
      </c>
    </row>
    <row r="92" spans="1:49" x14ac:dyDescent="0.3">
      <c r="A92" s="33">
        <v>90</v>
      </c>
      <c r="B92" s="33" t="str">
        <f t="shared" si="96"/>
        <v/>
      </c>
      <c r="C92" s="46" t="str">
        <f t="shared" si="97"/>
        <v/>
      </c>
      <c r="D92" s="33">
        <f t="shared" si="98"/>
        <v>0</v>
      </c>
      <c r="E92" s="33" t="e">
        <f t="shared" si="99"/>
        <v>#N/A</v>
      </c>
      <c r="F92" s="33" t="str">
        <f t="shared" si="100"/>
        <v/>
      </c>
      <c r="G92" s="33" t="str">
        <f t="shared" si="101"/>
        <v/>
      </c>
      <c r="H92" s="33" t="e">
        <f t="shared" si="102"/>
        <v>#N/A</v>
      </c>
      <c r="I92" s="33" t="e">
        <f t="shared" si="103"/>
        <v>#N/A</v>
      </c>
      <c r="J92" s="33" t="e">
        <f t="shared" si="104"/>
        <v>#N/A</v>
      </c>
      <c r="K92" s="33">
        <f t="shared" si="105"/>
        <v>0</v>
      </c>
      <c r="L92" s="33">
        <f t="shared" si="138"/>
        <v>0</v>
      </c>
      <c r="M92" s="33">
        <f t="shared" si="106"/>
        <v>0</v>
      </c>
      <c r="N92" s="33">
        <f t="shared" si="140"/>
        <v>0</v>
      </c>
      <c r="O92" s="33">
        <f t="shared" si="142"/>
        <v>0</v>
      </c>
      <c r="P92" s="33" t="str">
        <f t="shared" si="107"/>
        <v/>
      </c>
      <c r="Q92" s="33" t="e">
        <f t="shared" si="108"/>
        <v>#N/A</v>
      </c>
      <c r="R92" s="33" t="e">
        <f t="shared" si="109"/>
        <v>#N/A</v>
      </c>
      <c r="S92" s="33" t="e">
        <f t="shared" si="110"/>
        <v>#N/A</v>
      </c>
      <c r="T92" s="33" t="e">
        <f t="shared" si="111"/>
        <v>#N/A</v>
      </c>
      <c r="U92" s="33" t="e">
        <f t="shared" si="112"/>
        <v>#N/A</v>
      </c>
      <c r="V92" s="33" t="e">
        <f t="shared" si="113"/>
        <v>#N/A</v>
      </c>
      <c r="W92" s="33" t="e">
        <f t="shared" si="114"/>
        <v>#N/A</v>
      </c>
      <c r="X92" s="33" t="e">
        <f t="shared" si="115"/>
        <v>#N/A</v>
      </c>
      <c r="Y92" s="33" t="e">
        <f t="shared" si="116"/>
        <v>#N/A</v>
      </c>
      <c r="Z92" s="33" t="e">
        <f t="shared" si="117"/>
        <v>#N/A</v>
      </c>
      <c r="AA92" s="33" t="e">
        <f t="shared" si="118"/>
        <v>#N/A</v>
      </c>
      <c r="AB92" s="33" t="str">
        <f t="shared" si="119"/>
        <v/>
      </c>
      <c r="AC92" s="33" t="str">
        <f t="shared" si="120"/>
        <v/>
      </c>
      <c r="AD92" s="33" t="e">
        <f t="shared" si="121"/>
        <v>#N/A</v>
      </c>
      <c r="AE92" s="33" t="e">
        <f t="shared" si="122"/>
        <v>#N/A</v>
      </c>
      <c r="AF92" s="33" t="e">
        <f t="shared" si="123"/>
        <v>#N/A</v>
      </c>
      <c r="AG92" s="33">
        <f t="shared" si="124"/>
        <v>0</v>
      </c>
      <c r="AH92" s="33">
        <f t="shared" si="139"/>
        <v>0</v>
      </c>
      <c r="AI92" s="33">
        <f t="shared" si="125"/>
        <v>0</v>
      </c>
      <c r="AJ92" s="33">
        <f t="shared" si="141"/>
        <v>0</v>
      </c>
      <c r="AK92" s="33">
        <f t="shared" si="143"/>
        <v>0</v>
      </c>
      <c r="AL92" s="33" t="str">
        <f t="shared" si="126"/>
        <v/>
      </c>
      <c r="AM92" s="33" t="e">
        <f t="shared" si="127"/>
        <v>#N/A</v>
      </c>
      <c r="AN92" s="33" t="e">
        <f t="shared" si="128"/>
        <v>#N/A</v>
      </c>
      <c r="AO92" s="33" t="e">
        <f t="shared" si="129"/>
        <v>#N/A</v>
      </c>
      <c r="AP92" s="33" t="e">
        <f t="shared" si="130"/>
        <v>#N/A</v>
      </c>
      <c r="AQ92" s="33" t="e">
        <f t="shared" si="131"/>
        <v>#N/A</v>
      </c>
      <c r="AR92" s="33" t="e">
        <f t="shared" si="132"/>
        <v>#N/A</v>
      </c>
      <c r="AS92" s="33" t="e">
        <f t="shared" si="133"/>
        <v>#N/A</v>
      </c>
      <c r="AT92" s="33" t="e">
        <f t="shared" si="134"/>
        <v>#N/A</v>
      </c>
      <c r="AU92" s="33" t="e">
        <f t="shared" si="135"/>
        <v>#N/A</v>
      </c>
      <c r="AV92" s="33" t="e">
        <f t="shared" si="136"/>
        <v>#N/A</v>
      </c>
      <c r="AW92" s="33" t="e">
        <f t="shared" si="137"/>
        <v>#N/A</v>
      </c>
    </row>
    <row r="93" spans="1:49" x14ac:dyDescent="0.3">
      <c r="A93" s="33">
        <v>91</v>
      </c>
      <c r="B93" s="33" t="str">
        <f t="shared" si="96"/>
        <v/>
      </c>
      <c r="C93" s="46" t="str">
        <f t="shared" si="97"/>
        <v/>
      </c>
      <c r="D93" s="33">
        <f t="shared" si="98"/>
        <v>0</v>
      </c>
      <c r="E93" s="33" t="e">
        <f t="shared" si="99"/>
        <v>#N/A</v>
      </c>
      <c r="F93" s="33" t="str">
        <f t="shared" si="100"/>
        <v/>
      </c>
      <c r="G93" s="33" t="str">
        <f t="shared" si="101"/>
        <v/>
      </c>
      <c r="H93" s="33" t="e">
        <f t="shared" si="102"/>
        <v>#N/A</v>
      </c>
      <c r="I93" s="33" t="e">
        <f t="shared" si="103"/>
        <v>#N/A</v>
      </c>
      <c r="J93" s="33" t="e">
        <f t="shared" si="104"/>
        <v>#N/A</v>
      </c>
      <c r="K93" s="33">
        <f t="shared" si="105"/>
        <v>0</v>
      </c>
      <c r="L93" s="33">
        <f t="shared" si="138"/>
        <v>0</v>
      </c>
      <c r="M93" s="33">
        <f t="shared" si="106"/>
        <v>0</v>
      </c>
      <c r="N93" s="33">
        <f t="shared" si="140"/>
        <v>0</v>
      </c>
      <c r="O93" s="33">
        <f t="shared" si="142"/>
        <v>0</v>
      </c>
      <c r="P93" s="33" t="str">
        <f t="shared" si="107"/>
        <v/>
      </c>
      <c r="Q93" s="33" t="e">
        <f t="shared" si="108"/>
        <v>#N/A</v>
      </c>
      <c r="R93" s="33" t="e">
        <f t="shared" si="109"/>
        <v>#N/A</v>
      </c>
      <c r="S93" s="33" t="e">
        <f t="shared" si="110"/>
        <v>#N/A</v>
      </c>
      <c r="T93" s="33" t="e">
        <f t="shared" si="111"/>
        <v>#N/A</v>
      </c>
      <c r="U93" s="33" t="e">
        <f t="shared" si="112"/>
        <v>#N/A</v>
      </c>
      <c r="V93" s="33" t="e">
        <f t="shared" si="113"/>
        <v>#N/A</v>
      </c>
      <c r="W93" s="33" t="e">
        <f t="shared" si="114"/>
        <v>#N/A</v>
      </c>
      <c r="X93" s="33" t="e">
        <f t="shared" si="115"/>
        <v>#N/A</v>
      </c>
      <c r="Y93" s="33" t="e">
        <f t="shared" si="116"/>
        <v>#N/A</v>
      </c>
      <c r="Z93" s="33" t="e">
        <f t="shared" si="117"/>
        <v>#N/A</v>
      </c>
      <c r="AA93" s="33" t="e">
        <f t="shared" si="118"/>
        <v>#N/A</v>
      </c>
      <c r="AB93" s="33" t="str">
        <f t="shared" si="119"/>
        <v/>
      </c>
      <c r="AC93" s="33" t="str">
        <f t="shared" si="120"/>
        <v/>
      </c>
      <c r="AD93" s="33" t="e">
        <f t="shared" si="121"/>
        <v>#N/A</v>
      </c>
      <c r="AE93" s="33" t="e">
        <f t="shared" si="122"/>
        <v>#N/A</v>
      </c>
      <c r="AF93" s="33" t="e">
        <f t="shared" si="123"/>
        <v>#N/A</v>
      </c>
      <c r="AG93" s="33">
        <f t="shared" si="124"/>
        <v>0</v>
      </c>
      <c r="AH93" s="33">
        <f t="shared" si="139"/>
        <v>0</v>
      </c>
      <c r="AI93" s="33">
        <f t="shared" si="125"/>
        <v>0</v>
      </c>
      <c r="AJ93" s="33">
        <f t="shared" si="141"/>
        <v>0</v>
      </c>
      <c r="AK93" s="33">
        <f t="shared" si="143"/>
        <v>0</v>
      </c>
      <c r="AL93" s="33" t="str">
        <f t="shared" si="126"/>
        <v/>
      </c>
      <c r="AM93" s="33" t="e">
        <f t="shared" si="127"/>
        <v>#N/A</v>
      </c>
      <c r="AN93" s="33" t="e">
        <f t="shared" si="128"/>
        <v>#N/A</v>
      </c>
      <c r="AO93" s="33" t="e">
        <f t="shared" si="129"/>
        <v>#N/A</v>
      </c>
      <c r="AP93" s="33" t="e">
        <f t="shared" si="130"/>
        <v>#N/A</v>
      </c>
      <c r="AQ93" s="33" t="e">
        <f t="shared" si="131"/>
        <v>#N/A</v>
      </c>
      <c r="AR93" s="33" t="e">
        <f t="shared" si="132"/>
        <v>#N/A</v>
      </c>
      <c r="AS93" s="33" t="e">
        <f t="shared" si="133"/>
        <v>#N/A</v>
      </c>
      <c r="AT93" s="33" t="e">
        <f t="shared" si="134"/>
        <v>#N/A</v>
      </c>
      <c r="AU93" s="33" t="e">
        <f t="shared" si="135"/>
        <v>#N/A</v>
      </c>
      <c r="AV93" s="33" t="e">
        <f t="shared" si="136"/>
        <v>#N/A</v>
      </c>
      <c r="AW93" s="33" t="e">
        <f t="shared" si="137"/>
        <v>#N/A</v>
      </c>
    </row>
    <row r="94" spans="1:49" x14ac:dyDescent="0.3">
      <c r="A94" s="33">
        <v>92</v>
      </c>
      <c r="B94" s="33" t="str">
        <f t="shared" si="96"/>
        <v/>
      </c>
      <c r="C94" s="46" t="str">
        <f t="shared" si="97"/>
        <v/>
      </c>
      <c r="D94" s="33">
        <f t="shared" si="98"/>
        <v>0</v>
      </c>
      <c r="E94" s="33" t="e">
        <f t="shared" si="99"/>
        <v>#N/A</v>
      </c>
      <c r="F94" s="33" t="str">
        <f t="shared" si="100"/>
        <v/>
      </c>
      <c r="G94" s="33" t="str">
        <f t="shared" si="101"/>
        <v/>
      </c>
      <c r="H94" s="33" t="e">
        <f t="shared" si="102"/>
        <v>#N/A</v>
      </c>
      <c r="I94" s="33" t="e">
        <f t="shared" si="103"/>
        <v>#N/A</v>
      </c>
      <c r="J94" s="33" t="e">
        <f t="shared" si="104"/>
        <v>#N/A</v>
      </c>
      <c r="K94" s="33">
        <f t="shared" si="105"/>
        <v>0</v>
      </c>
      <c r="L94" s="33">
        <f t="shared" si="138"/>
        <v>0</v>
      </c>
      <c r="M94" s="33">
        <f t="shared" si="106"/>
        <v>0</v>
      </c>
      <c r="N94" s="33">
        <f t="shared" si="140"/>
        <v>0</v>
      </c>
      <c r="O94" s="33">
        <f t="shared" si="142"/>
        <v>0</v>
      </c>
      <c r="P94" s="33" t="str">
        <f t="shared" si="107"/>
        <v/>
      </c>
      <c r="Q94" s="33" t="e">
        <f t="shared" si="108"/>
        <v>#N/A</v>
      </c>
      <c r="R94" s="33" t="e">
        <f t="shared" si="109"/>
        <v>#N/A</v>
      </c>
      <c r="S94" s="33" t="e">
        <f t="shared" si="110"/>
        <v>#N/A</v>
      </c>
      <c r="T94" s="33" t="e">
        <f t="shared" si="111"/>
        <v>#N/A</v>
      </c>
      <c r="U94" s="33" t="e">
        <f t="shared" si="112"/>
        <v>#N/A</v>
      </c>
      <c r="V94" s="33" t="e">
        <f t="shared" si="113"/>
        <v>#N/A</v>
      </c>
      <c r="W94" s="33" t="e">
        <f t="shared" si="114"/>
        <v>#N/A</v>
      </c>
      <c r="X94" s="33" t="e">
        <f t="shared" si="115"/>
        <v>#N/A</v>
      </c>
      <c r="Y94" s="33" t="e">
        <f t="shared" si="116"/>
        <v>#N/A</v>
      </c>
      <c r="Z94" s="33" t="e">
        <f t="shared" si="117"/>
        <v>#N/A</v>
      </c>
      <c r="AA94" s="33" t="e">
        <f t="shared" si="118"/>
        <v>#N/A</v>
      </c>
      <c r="AB94" s="33" t="str">
        <f t="shared" si="119"/>
        <v/>
      </c>
      <c r="AC94" s="33" t="str">
        <f t="shared" si="120"/>
        <v/>
      </c>
      <c r="AD94" s="33" t="e">
        <f t="shared" si="121"/>
        <v>#N/A</v>
      </c>
      <c r="AE94" s="33" t="e">
        <f t="shared" si="122"/>
        <v>#N/A</v>
      </c>
      <c r="AF94" s="33" t="e">
        <f t="shared" si="123"/>
        <v>#N/A</v>
      </c>
      <c r="AG94" s="33">
        <f t="shared" si="124"/>
        <v>0</v>
      </c>
      <c r="AH94" s="33">
        <f t="shared" si="139"/>
        <v>0</v>
      </c>
      <c r="AI94" s="33">
        <f t="shared" si="125"/>
        <v>0</v>
      </c>
      <c r="AJ94" s="33">
        <f t="shared" si="141"/>
        <v>0</v>
      </c>
      <c r="AK94" s="33">
        <f t="shared" si="143"/>
        <v>0</v>
      </c>
      <c r="AL94" s="33" t="str">
        <f t="shared" si="126"/>
        <v/>
      </c>
      <c r="AM94" s="33" t="e">
        <f t="shared" si="127"/>
        <v>#N/A</v>
      </c>
      <c r="AN94" s="33" t="e">
        <f t="shared" si="128"/>
        <v>#N/A</v>
      </c>
      <c r="AO94" s="33" t="e">
        <f t="shared" si="129"/>
        <v>#N/A</v>
      </c>
      <c r="AP94" s="33" t="e">
        <f t="shared" si="130"/>
        <v>#N/A</v>
      </c>
      <c r="AQ94" s="33" t="e">
        <f t="shared" si="131"/>
        <v>#N/A</v>
      </c>
      <c r="AR94" s="33" t="e">
        <f t="shared" si="132"/>
        <v>#N/A</v>
      </c>
      <c r="AS94" s="33" t="e">
        <f t="shared" si="133"/>
        <v>#N/A</v>
      </c>
      <c r="AT94" s="33" t="e">
        <f t="shared" si="134"/>
        <v>#N/A</v>
      </c>
      <c r="AU94" s="33" t="e">
        <f t="shared" si="135"/>
        <v>#N/A</v>
      </c>
      <c r="AV94" s="33" t="e">
        <f t="shared" si="136"/>
        <v>#N/A</v>
      </c>
      <c r="AW94" s="33" t="e">
        <f t="shared" si="137"/>
        <v>#N/A</v>
      </c>
    </row>
    <row r="95" spans="1:49" x14ac:dyDescent="0.3">
      <c r="A95" s="33">
        <v>93</v>
      </c>
      <c r="B95" s="33" t="str">
        <f t="shared" si="96"/>
        <v/>
      </c>
      <c r="C95" s="46" t="str">
        <f t="shared" si="97"/>
        <v/>
      </c>
      <c r="D95" s="33">
        <f t="shared" si="98"/>
        <v>0</v>
      </c>
      <c r="E95" s="33" t="e">
        <f t="shared" si="99"/>
        <v>#N/A</v>
      </c>
      <c r="F95" s="33" t="str">
        <f t="shared" si="100"/>
        <v/>
      </c>
      <c r="G95" s="33" t="str">
        <f t="shared" si="101"/>
        <v/>
      </c>
      <c r="H95" s="33" t="e">
        <f t="shared" si="102"/>
        <v>#N/A</v>
      </c>
      <c r="I95" s="33" t="e">
        <f t="shared" si="103"/>
        <v>#N/A</v>
      </c>
      <c r="J95" s="33" t="e">
        <f t="shared" si="104"/>
        <v>#N/A</v>
      </c>
      <c r="K95" s="33">
        <f t="shared" si="105"/>
        <v>0</v>
      </c>
      <c r="L95" s="33">
        <f t="shared" si="138"/>
        <v>0</v>
      </c>
      <c r="M95" s="33">
        <f t="shared" si="106"/>
        <v>0</v>
      </c>
      <c r="N95" s="33">
        <f t="shared" si="140"/>
        <v>0</v>
      </c>
      <c r="O95" s="33">
        <f t="shared" si="142"/>
        <v>0</v>
      </c>
      <c r="P95" s="33" t="str">
        <f t="shared" si="107"/>
        <v/>
      </c>
      <c r="Q95" s="33" t="e">
        <f t="shared" si="108"/>
        <v>#N/A</v>
      </c>
      <c r="R95" s="33" t="e">
        <f t="shared" si="109"/>
        <v>#N/A</v>
      </c>
      <c r="S95" s="33" t="e">
        <f t="shared" si="110"/>
        <v>#N/A</v>
      </c>
      <c r="T95" s="33" t="e">
        <f t="shared" si="111"/>
        <v>#N/A</v>
      </c>
      <c r="U95" s="33" t="e">
        <f t="shared" si="112"/>
        <v>#N/A</v>
      </c>
      <c r="V95" s="33" t="e">
        <f t="shared" si="113"/>
        <v>#N/A</v>
      </c>
      <c r="W95" s="33" t="e">
        <f t="shared" si="114"/>
        <v>#N/A</v>
      </c>
      <c r="X95" s="33" t="e">
        <f t="shared" si="115"/>
        <v>#N/A</v>
      </c>
      <c r="Y95" s="33" t="e">
        <f t="shared" si="116"/>
        <v>#N/A</v>
      </c>
      <c r="Z95" s="33" t="e">
        <f t="shared" si="117"/>
        <v>#N/A</v>
      </c>
      <c r="AA95" s="33" t="e">
        <f t="shared" si="118"/>
        <v>#N/A</v>
      </c>
      <c r="AB95" s="33" t="str">
        <f t="shared" si="119"/>
        <v/>
      </c>
      <c r="AC95" s="33" t="str">
        <f t="shared" si="120"/>
        <v/>
      </c>
      <c r="AD95" s="33" t="e">
        <f t="shared" si="121"/>
        <v>#N/A</v>
      </c>
      <c r="AE95" s="33" t="e">
        <f t="shared" si="122"/>
        <v>#N/A</v>
      </c>
      <c r="AF95" s="33" t="e">
        <f t="shared" si="123"/>
        <v>#N/A</v>
      </c>
      <c r="AG95" s="33">
        <f t="shared" si="124"/>
        <v>0</v>
      </c>
      <c r="AH95" s="33">
        <f t="shared" si="139"/>
        <v>0</v>
      </c>
      <c r="AI95" s="33">
        <f t="shared" si="125"/>
        <v>0</v>
      </c>
      <c r="AJ95" s="33">
        <f t="shared" si="141"/>
        <v>0</v>
      </c>
      <c r="AK95" s="33">
        <f t="shared" si="143"/>
        <v>0</v>
      </c>
      <c r="AL95" s="33" t="str">
        <f t="shared" si="126"/>
        <v/>
      </c>
      <c r="AM95" s="33" t="e">
        <f t="shared" si="127"/>
        <v>#N/A</v>
      </c>
      <c r="AN95" s="33" t="e">
        <f t="shared" si="128"/>
        <v>#N/A</v>
      </c>
      <c r="AO95" s="33" t="e">
        <f t="shared" si="129"/>
        <v>#N/A</v>
      </c>
      <c r="AP95" s="33" t="e">
        <f t="shared" si="130"/>
        <v>#N/A</v>
      </c>
      <c r="AQ95" s="33" t="e">
        <f t="shared" si="131"/>
        <v>#N/A</v>
      </c>
      <c r="AR95" s="33" t="e">
        <f t="shared" si="132"/>
        <v>#N/A</v>
      </c>
      <c r="AS95" s="33" t="e">
        <f t="shared" si="133"/>
        <v>#N/A</v>
      </c>
      <c r="AT95" s="33" t="e">
        <f t="shared" si="134"/>
        <v>#N/A</v>
      </c>
      <c r="AU95" s="33" t="e">
        <f t="shared" si="135"/>
        <v>#N/A</v>
      </c>
      <c r="AV95" s="33" t="e">
        <f t="shared" si="136"/>
        <v>#N/A</v>
      </c>
      <c r="AW95" s="33" t="e">
        <f t="shared" si="137"/>
        <v>#N/A</v>
      </c>
    </row>
    <row r="96" spans="1:49" x14ac:dyDescent="0.3">
      <c r="A96" s="33">
        <v>94</v>
      </c>
      <c r="B96" s="33" t="str">
        <f t="shared" si="96"/>
        <v/>
      </c>
      <c r="C96" s="46" t="str">
        <f t="shared" si="97"/>
        <v/>
      </c>
      <c r="D96" s="33">
        <f t="shared" si="98"/>
        <v>0</v>
      </c>
      <c r="E96" s="33" t="e">
        <f t="shared" si="99"/>
        <v>#N/A</v>
      </c>
      <c r="F96" s="33" t="str">
        <f t="shared" si="100"/>
        <v/>
      </c>
      <c r="G96" s="33" t="str">
        <f t="shared" si="101"/>
        <v/>
      </c>
      <c r="H96" s="33" t="e">
        <f t="shared" si="102"/>
        <v>#N/A</v>
      </c>
      <c r="I96" s="33" t="e">
        <f t="shared" si="103"/>
        <v>#N/A</v>
      </c>
      <c r="J96" s="33" t="e">
        <f t="shared" si="104"/>
        <v>#N/A</v>
      </c>
      <c r="K96" s="33">
        <f t="shared" si="105"/>
        <v>0</v>
      </c>
      <c r="L96" s="33">
        <f t="shared" si="138"/>
        <v>0</v>
      </c>
      <c r="M96" s="33">
        <f t="shared" si="106"/>
        <v>0</v>
      </c>
      <c r="N96" s="33">
        <f t="shared" si="140"/>
        <v>0</v>
      </c>
      <c r="O96" s="33">
        <f t="shared" si="142"/>
        <v>0</v>
      </c>
      <c r="P96" s="33" t="str">
        <f t="shared" si="107"/>
        <v/>
      </c>
      <c r="Q96" s="33" t="e">
        <f t="shared" si="108"/>
        <v>#N/A</v>
      </c>
      <c r="R96" s="33" t="e">
        <f t="shared" si="109"/>
        <v>#N/A</v>
      </c>
      <c r="S96" s="33" t="e">
        <f t="shared" si="110"/>
        <v>#N/A</v>
      </c>
      <c r="T96" s="33" t="e">
        <f t="shared" si="111"/>
        <v>#N/A</v>
      </c>
      <c r="U96" s="33" t="e">
        <f t="shared" si="112"/>
        <v>#N/A</v>
      </c>
      <c r="V96" s="33" t="e">
        <f t="shared" si="113"/>
        <v>#N/A</v>
      </c>
      <c r="W96" s="33" t="e">
        <f t="shared" si="114"/>
        <v>#N/A</v>
      </c>
      <c r="X96" s="33" t="e">
        <f t="shared" si="115"/>
        <v>#N/A</v>
      </c>
      <c r="Y96" s="33" t="e">
        <f t="shared" si="116"/>
        <v>#N/A</v>
      </c>
      <c r="Z96" s="33" t="e">
        <f t="shared" si="117"/>
        <v>#N/A</v>
      </c>
      <c r="AA96" s="33" t="e">
        <f t="shared" si="118"/>
        <v>#N/A</v>
      </c>
      <c r="AB96" s="33" t="str">
        <f t="shared" si="119"/>
        <v/>
      </c>
      <c r="AC96" s="33" t="str">
        <f t="shared" si="120"/>
        <v/>
      </c>
      <c r="AD96" s="33" t="e">
        <f t="shared" si="121"/>
        <v>#N/A</v>
      </c>
      <c r="AE96" s="33" t="e">
        <f t="shared" si="122"/>
        <v>#N/A</v>
      </c>
      <c r="AF96" s="33" t="e">
        <f t="shared" si="123"/>
        <v>#N/A</v>
      </c>
      <c r="AG96" s="33">
        <f t="shared" si="124"/>
        <v>0</v>
      </c>
      <c r="AH96" s="33">
        <f t="shared" si="139"/>
        <v>0</v>
      </c>
      <c r="AI96" s="33">
        <f t="shared" si="125"/>
        <v>0</v>
      </c>
      <c r="AJ96" s="33">
        <f t="shared" si="141"/>
        <v>0</v>
      </c>
      <c r="AK96" s="33">
        <f t="shared" si="143"/>
        <v>0</v>
      </c>
      <c r="AL96" s="33" t="str">
        <f t="shared" si="126"/>
        <v/>
      </c>
      <c r="AM96" s="33" t="e">
        <f t="shared" si="127"/>
        <v>#N/A</v>
      </c>
      <c r="AN96" s="33" t="e">
        <f t="shared" si="128"/>
        <v>#N/A</v>
      </c>
      <c r="AO96" s="33" t="e">
        <f t="shared" si="129"/>
        <v>#N/A</v>
      </c>
      <c r="AP96" s="33" t="e">
        <f t="shared" si="130"/>
        <v>#N/A</v>
      </c>
      <c r="AQ96" s="33" t="e">
        <f t="shared" si="131"/>
        <v>#N/A</v>
      </c>
      <c r="AR96" s="33" t="e">
        <f t="shared" si="132"/>
        <v>#N/A</v>
      </c>
      <c r="AS96" s="33" t="e">
        <f t="shared" si="133"/>
        <v>#N/A</v>
      </c>
      <c r="AT96" s="33" t="e">
        <f t="shared" si="134"/>
        <v>#N/A</v>
      </c>
      <c r="AU96" s="33" t="e">
        <f t="shared" si="135"/>
        <v>#N/A</v>
      </c>
      <c r="AV96" s="33" t="e">
        <f t="shared" si="136"/>
        <v>#N/A</v>
      </c>
      <c r="AW96" s="33" t="e">
        <f t="shared" si="137"/>
        <v>#N/A</v>
      </c>
    </row>
    <row r="97" spans="1:49" x14ac:dyDescent="0.3">
      <c r="A97" s="33">
        <v>95</v>
      </c>
      <c r="B97" s="33" t="str">
        <f t="shared" si="96"/>
        <v/>
      </c>
      <c r="C97" s="46" t="str">
        <f t="shared" si="97"/>
        <v/>
      </c>
      <c r="D97" s="33">
        <f t="shared" si="98"/>
        <v>0</v>
      </c>
      <c r="E97" s="33" t="e">
        <f t="shared" si="99"/>
        <v>#N/A</v>
      </c>
      <c r="F97" s="33" t="str">
        <f t="shared" si="100"/>
        <v/>
      </c>
      <c r="G97" s="33" t="str">
        <f t="shared" si="101"/>
        <v/>
      </c>
      <c r="H97" s="33" t="e">
        <f t="shared" si="102"/>
        <v>#N/A</v>
      </c>
      <c r="I97" s="33" t="e">
        <f t="shared" si="103"/>
        <v>#N/A</v>
      </c>
      <c r="J97" s="33" t="e">
        <f t="shared" si="104"/>
        <v>#N/A</v>
      </c>
      <c r="K97" s="33">
        <f t="shared" si="105"/>
        <v>0</v>
      </c>
      <c r="L97" s="33">
        <f t="shared" si="138"/>
        <v>0</v>
      </c>
      <c r="M97" s="33">
        <f t="shared" si="106"/>
        <v>0</v>
      </c>
      <c r="N97" s="33">
        <f t="shared" si="140"/>
        <v>0</v>
      </c>
      <c r="O97" s="33">
        <f t="shared" si="142"/>
        <v>0</v>
      </c>
      <c r="P97" s="33" t="str">
        <f t="shared" si="107"/>
        <v/>
      </c>
      <c r="Q97" s="33" t="e">
        <f t="shared" si="108"/>
        <v>#N/A</v>
      </c>
      <c r="R97" s="33" t="e">
        <f t="shared" si="109"/>
        <v>#N/A</v>
      </c>
      <c r="S97" s="33" t="e">
        <f t="shared" si="110"/>
        <v>#N/A</v>
      </c>
      <c r="T97" s="33" t="e">
        <f t="shared" si="111"/>
        <v>#N/A</v>
      </c>
      <c r="U97" s="33" t="e">
        <f t="shared" si="112"/>
        <v>#N/A</v>
      </c>
      <c r="V97" s="33" t="e">
        <f t="shared" si="113"/>
        <v>#N/A</v>
      </c>
      <c r="W97" s="33" t="e">
        <f t="shared" si="114"/>
        <v>#N/A</v>
      </c>
      <c r="X97" s="33" t="e">
        <f t="shared" si="115"/>
        <v>#N/A</v>
      </c>
      <c r="Y97" s="33" t="e">
        <f t="shared" si="116"/>
        <v>#N/A</v>
      </c>
      <c r="Z97" s="33" t="e">
        <f t="shared" si="117"/>
        <v>#N/A</v>
      </c>
      <c r="AA97" s="33" t="e">
        <f t="shared" si="118"/>
        <v>#N/A</v>
      </c>
      <c r="AB97" s="33" t="str">
        <f t="shared" si="119"/>
        <v/>
      </c>
      <c r="AC97" s="33" t="str">
        <f t="shared" si="120"/>
        <v/>
      </c>
      <c r="AD97" s="33" t="e">
        <f t="shared" si="121"/>
        <v>#N/A</v>
      </c>
      <c r="AE97" s="33" t="e">
        <f t="shared" si="122"/>
        <v>#N/A</v>
      </c>
      <c r="AF97" s="33" t="e">
        <f t="shared" si="123"/>
        <v>#N/A</v>
      </c>
      <c r="AG97" s="33">
        <f t="shared" si="124"/>
        <v>0</v>
      </c>
      <c r="AH97" s="33">
        <f t="shared" si="139"/>
        <v>0</v>
      </c>
      <c r="AI97" s="33">
        <f t="shared" si="125"/>
        <v>0</v>
      </c>
      <c r="AJ97" s="33">
        <f t="shared" si="141"/>
        <v>0</v>
      </c>
      <c r="AK97" s="33">
        <f t="shared" si="143"/>
        <v>0</v>
      </c>
      <c r="AL97" s="33" t="str">
        <f t="shared" si="126"/>
        <v/>
      </c>
      <c r="AM97" s="33" t="e">
        <f t="shared" si="127"/>
        <v>#N/A</v>
      </c>
      <c r="AN97" s="33" t="e">
        <f t="shared" si="128"/>
        <v>#N/A</v>
      </c>
      <c r="AO97" s="33" t="e">
        <f t="shared" si="129"/>
        <v>#N/A</v>
      </c>
      <c r="AP97" s="33" t="e">
        <f t="shared" si="130"/>
        <v>#N/A</v>
      </c>
      <c r="AQ97" s="33" t="e">
        <f t="shared" si="131"/>
        <v>#N/A</v>
      </c>
      <c r="AR97" s="33" t="e">
        <f t="shared" si="132"/>
        <v>#N/A</v>
      </c>
      <c r="AS97" s="33" t="e">
        <f t="shared" si="133"/>
        <v>#N/A</v>
      </c>
      <c r="AT97" s="33" t="e">
        <f t="shared" si="134"/>
        <v>#N/A</v>
      </c>
      <c r="AU97" s="33" t="e">
        <f t="shared" si="135"/>
        <v>#N/A</v>
      </c>
      <c r="AV97" s="33" t="e">
        <f t="shared" si="136"/>
        <v>#N/A</v>
      </c>
      <c r="AW97" s="33" t="e">
        <f t="shared" si="137"/>
        <v>#N/A</v>
      </c>
    </row>
    <row r="98" spans="1:49" x14ac:dyDescent="0.3">
      <c r="A98" s="33">
        <v>96</v>
      </c>
      <c r="B98" s="33" t="str">
        <f t="shared" si="96"/>
        <v/>
      </c>
      <c r="C98" s="46" t="str">
        <f t="shared" si="97"/>
        <v/>
      </c>
      <c r="D98" s="33">
        <f t="shared" si="98"/>
        <v>0</v>
      </c>
      <c r="E98" s="33" t="e">
        <f t="shared" si="99"/>
        <v>#N/A</v>
      </c>
      <c r="F98" s="33" t="str">
        <f t="shared" si="100"/>
        <v/>
      </c>
      <c r="G98" s="33" t="str">
        <f t="shared" si="101"/>
        <v/>
      </c>
      <c r="H98" s="33" t="e">
        <f t="shared" si="102"/>
        <v>#N/A</v>
      </c>
      <c r="I98" s="33" t="e">
        <f t="shared" si="103"/>
        <v>#N/A</v>
      </c>
      <c r="J98" s="33" t="e">
        <f t="shared" si="104"/>
        <v>#N/A</v>
      </c>
      <c r="K98" s="33">
        <f t="shared" si="105"/>
        <v>0</v>
      </c>
      <c r="L98" s="33">
        <f t="shared" si="138"/>
        <v>0</v>
      </c>
      <c r="M98" s="33">
        <f t="shared" si="106"/>
        <v>0</v>
      </c>
      <c r="N98" s="33">
        <f t="shared" si="140"/>
        <v>0</v>
      </c>
      <c r="O98" s="33">
        <f t="shared" si="142"/>
        <v>0</v>
      </c>
      <c r="P98" s="33" t="str">
        <f t="shared" si="107"/>
        <v/>
      </c>
      <c r="Q98" s="33" t="e">
        <f t="shared" si="108"/>
        <v>#N/A</v>
      </c>
      <c r="R98" s="33" t="e">
        <f t="shared" si="109"/>
        <v>#N/A</v>
      </c>
      <c r="S98" s="33" t="e">
        <f t="shared" si="110"/>
        <v>#N/A</v>
      </c>
      <c r="T98" s="33" t="e">
        <f t="shared" si="111"/>
        <v>#N/A</v>
      </c>
      <c r="U98" s="33" t="e">
        <f t="shared" si="112"/>
        <v>#N/A</v>
      </c>
      <c r="V98" s="33" t="e">
        <f t="shared" si="113"/>
        <v>#N/A</v>
      </c>
      <c r="W98" s="33" t="e">
        <f t="shared" si="114"/>
        <v>#N/A</v>
      </c>
      <c r="X98" s="33" t="e">
        <f t="shared" si="115"/>
        <v>#N/A</v>
      </c>
      <c r="Y98" s="33" t="e">
        <f t="shared" si="116"/>
        <v>#N/A</v>
      </c>
      <c r="Z98" s="33" t="e">
        <f t="shared" si="117"/>
        <v>#N/A</v>
      </c>
      <c r="AA98" s="33" t="e">
        <f t="shared" si="118"/>
        <v>#N/A</v>
      </c>
      <c r="AB98" s="33" t="str">
        <f t="shared" si="119"/>
        <v/>
      </c>
      <c r="AC98" s="33" t="str">
        <f t="shared" si="120"/>
        <v/>
      </c>
      <c r="AD98" s="33" t="e">
        <f t="shared" si="121"/>
        <v>#N/A</v>
      </c>
      <c r="AE98" s="33" t="e">
        <f t="shared" si="122"/>
        <v>#N/A</v>
      </c>
      <c r="AF98" s="33" t="e">
        <f t="shared" si="123"/>
        <v>#N/A</v>
      </c>
      <c r="AG98" s="33">
        <f t="shared" si="124"/>
        <v>0</v>
      </c>
      <c r="AH98" s="33">
        <f t="shared" si="139"/>
        <v>0</v>
      </c>
      <c r="AI98" s="33">
        <f t="shared" si="125"/>
        <v>0</v>
      </c>
      <c r="AJ98" s="33">
        <f t="shared" si="141"/>
        <v>0</v>
      </c>
      <c r="AK98" s="33">
        <f t="shared" si="143"/>
        <v>0</v>
      </c>
      <c r="AL98" s="33" t="str">
        <f t="shared" si="126"/>
        <v/>
      </c>
      <c r="AM98" s="33" t="e">
        <f t="shared" si="127"/>
        <v>#N/A</v>
      </c>
      <c r="AN98" s="33" t="e">
        <f t="shared" si="128"/>
        <v>#N/A</v>
      </c>
      <c r="AO98" s="33" t="e">
        <f t="shared" si="129"/>
        <v>#N/A</v>
      </c>
      <c r="AP98" s="33" t="e">
        <f t="shared" si="130"/>
        <v>#N/A</v>
      </c>
      <c r="AQ98" s="33" t="e">
        <f t="shared" si="131"/>
        <v>#N/A</v>
      </c>
      <c r="AR98" s="33" t="e">
        <f t="shared" si="132"/>
        <v>#N/A</v>
      </c>
      <c r="AS98" s="33" t="e">
        <f t="shared" si="133"/>
        <v>#N/A</v>
      </c>
      <c r="AT98" s="33" t="e">
        <f t="shared" si="134"/>
        <v>#N/A</v>
      </c>
      <c r="AU98" s="33" t="e">
        <f t="shared" si="135"/>
        <v>#N/A</v>
      </c>
      <c r="AV98" s="33" t="e">
        <f t="shared" si="136"/>
        <v>#N/A</v>
      </c>
      <c r="AW98" s="33" t="e">
        <f t="shared" si="137"/>
        <v>#N/A</v>
      </c>
    </row>
    <row r="99" spans="1:49" x14ac:dyDescent="0.3">
      <c r="A99" s="33">
        <v>97</v>
      </c>
      <c r="B99" s="33" t="str">
        <f t="shared" ref="B99:B130" si="144">IF(selAnalito="","",IFERROR(_xlfn.AGGREGATE(15,6,rRUN/((rAnalito=selAnalito)*(rFirst=1)*((""&amp;rLote)=(""&amp;loteAtivo))),$A99),""))</f>
        <v/>
      </c>
      <c r="C99" s="46" t="str">
        <f t="shared" ref="C99:C130" si="145">IF($B99="","",_xlfn.MAXIFS(rData,rAnalito,selAnalito,rRUN,$B99,rLote,loteAtivo,rStatus,"Ativo"))</f>
        <v/>
      </c>
      <c r="D99" s="33">
        <f t="shared" ref="D99:D130" si="146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33" t="e">
        <f t="shared" ref="E99:E130" si="147">IF(OR($B99="",$D99=0),NA(),$A99)</f>
        <v>#N/A</v>
      </c>
      <c r="F99" s="33" t="str">
        <f t="shared" ref="F99:F130" si="148">IF($B99="","",IF(COUNTIFS(rAnalito,selAnalito,rNivel,1,rRUN,$B99,rLote,loteAtivo,rStatus,"Ativo")=0,"",SUMIFS(rValor,rAnalito,selAnalito,rNivel,1,rRUN,$B99,rLote,loteAtivo,rStatus,"Ativo")))</f>
        <v/>
      </c>
      <c r="G99" s="33" t="str">
        <f t="shared" ref="G99:G130" si="149">IF(OR($F99="",$AY$1=""),"",($F99-$AX$1)/$AY$1)</f>
        <v/>
      </c>
      <c r="H99" s="33" t="e">
        <f t="shared" ref="H99:H130" si="150">IF(AND($F99&lt;&gt;"",$D99=1),$F99,NA())</f>
        <v>#N/A</v>
      </c>
      <c r="I99" s="33" t="e">
        <f t="shared" ref="I99:I130" si="151">IF(AND($F99&lt;&gt;"",$D99=1,$P99="OK"),$F99,NA())</f>
        <v>#N/A</v>
      </c>
      <c r="J99" s="33" t="e">
        <f t="shared" ref="J99:J130" si="152">IF(AND($F99&lt;&gt;"",$D99=1,$P99&lt;&gt;"OK",$P99&lt;&gt;""),$F99,NA())</f>
        <v>#N/A</v>
      </c>
      <c r="K99" s="33">
        <f t="shared" ref="K99:K130" si="153">IF($F99="",0,IF(ABS($G99)&gt;3,1,0))</f>
        <v>0</v>
      </c>
      <c r="L99" s="33">
        <f t="shared" si="138"/>
        <v>0</v>
      </c>
      <c r="M99" s="33">
        <f t="shared" ref="M99:M130" si="154">IF($F99="",0,IF(AND(AND(ISNUMBER($G99),ISNUMBER($AC99)),OR(AND($G99&gt;2,$AC99&lt;-2),AND($G99&lt;-2,$AC99&gt;2))),1,0))</f>
        <v>0</v>
      </c>
      <c r="N99" s="33">
        <f t="shared" si="140"/>
        <v>0</v>
      </c>
      <c r="O99" s="33">
        <f t="shared" si="142"/>
        <v>0</v>
      </c>
      <c r="P99" s="33" t="str">
        <f t="shared" ref="P99:P130" si="155">IF($F99="","",IF(SUM($K99,$L99,$M99,$N99,$O99)&gt;0,"REJEITADO","OK"))</f>
        <v/>
      </c>
      <c r="Q99" s="33" t="e">
        <f t="shared" ref="Q99:Q130" si="156">IF(AND($D99=1,$AX$1&lt;&gt;""),$AX$1+(-3)*$AY$1,NA())</f>
        <v>#N/A</v>
      </c>
      <c r="R99" s="33" t="e">
        <f t="shared" ref="R99:R130" si="157">IF(AND($D99=1,$AX$1&lt;&gt;""),$AX$1+(-2)*$AY$1,NA())</f>
        <v>#N/A</v>
      </c>
      <c r="S99" s="33" t="e">
        <f t="shared" ref="S99:S130" si="158">IF(AND($D99=1,$AX$1&lt;&gt;""),$AX$1+(-1)*$AY$1,NA())</f>
        <v>#N/A</v>
      </c>
      <c r="T99" s="33" t="e">
        <f t="shared" ref="T99:T130" si="159">IF(AND($D99=1,$AX$1&lt;&gt;""),$AX$1,NA())</f>
        <v>#N/A</v>
      </c>
      <c r="U99" s="33" t="e">
        <f t="shared" ref="U99:U130" si="160">IF(AND($D99=1,$AX$1&lt;&gt;""),$AX$1+(1)*$AY$1,NA())</f>
        <v>#N/A</v>
      </c>
      <c r="V99" s="33" t="e">
        <f t="shared" ref="V99:V130" si="161">IF(AND($D99=1,$AX$1&lt;&gt;""),$AX$1+(2)*$AY$1,NA())</f>
        <v>#N/A</v>
      </c>
      <c r="W99" s="33" t="e">
        <f t="shared" ref="W99:W130" si="162">IF(AND($D99=1,$AX$1&lt;&gt;""),$AX$1+(3)*$AY$1,NA())</f>
        <v>#N/A</v>
      </c>
      <c r="X99" s="33" t="e">
        <f t="shared" ref="X99:X130" si="163">IF(AND($D99=1,COUNTIFS(regAnalito,selAnalito,regNivel,1,regData,$C99,regRep1,"&lt;&gt;")&gt;0),SUMIFS(regRep1,regAnalito,selAnalito,regNivel,1,regData,$C99),NA())</f>
        <v>#N/A</v>
      </c>
      <c r="Y99" s="33" t="e">
        <f t="shared" ref="Y99:Y130" si="164">IF(AND($D99=1,COUNTIFS(regAnalito,selAnalito,regNivel,1,regData,$C99,regRep2,"&lt;&gt;")&gt;0),SUMIFS(regRep2,regAnalito,selAnalito,regNivel,1,regData,$C99),NA())</f>
        <v>#N/A</v>
      </c>
      <c r="Z99" s="33" t="e">
        <f t="shared" ref="Z99:Z130" si="165">IF(AND($D99=1,COUNTIFS(regAnalito,selAnalito,regNivel,1,regData,$C99,regRep3,"&lt;&gt;")&gt;0),SUMIFS(regRep3,regAnalito,selAnalito,regNivel,1,regData,$C99),NA())</f>
        <v>#N/A</v>
      </c>
      <c r="AA99" s="33" t="e">
        <f t="shared" ref="AA99:AA130" si="166">IF(AND($D99=1,COUNTIFS(regAnalito,selAnalito,regData,$C99,regCalib,"Sim")&gt;0),$AX$1,NA())</f>
        <v>#N/A</v>
      </c>
      <c r="AB99" s="33" t="str">
        <f t="shared" ref="AB99:AB130" si="167">IF($B99="","",IF(COUNTIFS(rAnalito,selAnalito,rNivel,2,rRUN,$B99,rLote,loteAtivo,rStatus,"Ativo")=0,"",SUMIFS(rValor,rAnalito,selAnalito,rNivel,2,rRUN,$B99,rLote,loteAtivo,rStatus,"Ativo")))</f>
        <v/>
      </c>
      <c r="AC99" s="33" t="str">
        <f t="shared" ref="AC99:AC130" si="168">IF(OR($AB99="",$BA$1=""),"",($AB99-$AZ$1)/$BA$1)</f>
        <v/>
      </c>
      <c r="AD99" s="33" t="e">
        <f t="shared" ref="AD99:AD130" si="169">IF(AND($AB99&lt;&gt;"",$D99=1),$AB99,NA())</f>
        <v>#N/A</v>
      </c>
      <c r="AE99" s="33" t="e">
        <f t="shared" ref="AE99:AE130" si="170">IF(AND($AB99&lt;&gt;"",$D99=1,$AL99="OK"),$AB99,NA())</f>
        <v>#N/A</v>
      </c>
      <c r="AF99" s="33" t="e">
        <f t="shared" ref="AF99:AF130" si="171">IF(AND($AB99&lt;&gt;"",$D99=1,$AL99&lt;&gt;"OK",$AL99&lt;&gt;""),$AB99,NA())</f>
        <v>#N/A</v>
      </c>
      <c r="AG99" s="33">
        <f t="shared" ref="AG99:AG130" si="172">IF($AB99="",0,IF(ABS($AC99)&gt;3,1,0))</f>
        <v>0</v>
      </c>
      <c r="AH99" s="33">
        <f t="shared" si="139"/>
        <v>0</v>
      </c>
      <c r="AI99" s="33">
        <f t="shared" ref="AI99:AI130" si="173">IF($AB99="",0,IF(AND(AND(ISNUMBER($AC99),ISNUMBER($G99)),OR(AND($AC99&gt;2,$G99&lt;-2),AND($AC99&lt;-2,$G99&gt;2))),1,0))</f>
        <v>0</v>
      </c>
      <c r="AJ99" s="33">
        <f t="shared" si="141"/>
        <v>0</v>
      </c>
      <c r="AK99" s="33">
        <f t="shared" si="143"/>
        <v>0</v>
      </c>
      <c r="AL99" s="33" t="str">
        <f t="shared" ref="AL99:AL130" si="174">IF($AB99="","",IF(SUM($AG99,$AH99,$AI99,$AJ99,$AK99)&gt;0,"REJEITADO","OK"))</f>
        <v/>
      </c>
      <c r="AM99" s="33" t="e">
        <f t="shared" ref="AM99:AM130" si="175">IF(AND($D99=1,$AZ$1&lt;&gt;""),$AZ$1+(-3)*$BA$1,NA())</f>
        <v>#N/A</v>
      </c>
      <c r="AN99" s="33" t="e">
        <f t="shared" ref="AN99:AN130" si="176">IF(AND($D99=1,$AZ$1&lt;&gt;""),$AZ$1+(-2)*$BA$1,NA())</f>
        <v>#N/A</v>
      </c>
      <c r="AO99" s="33" t="e">
        <f t="shared" ref="AO99:AO130" si="177">IF(AND($D99=1,$AZ$1&lt;&gt;""),$AZ$1+(-1)*$BA$1,NA())</f>
        <v>#N/A</v>
      </c>
      <c r="AP99" s="33" t="e">
        <f t="shared" ref="AP99:AP130" si="178">IF(AND($D99=1,$AZ$1&lt;&gt;""),$AZ$1,NA())</f>
        <v>#N/A</v>
      </c>
      <c r="AQ99" s="33" t="e">
        <f t="shared" ref="AQ99:AQ130" si="179">IF(AND($D99=1,$AZ$1&lt;&gt;""),$AZ$1+(1)*$BA$1,NA())</f>
        <v>#N/A</v>
      </c>
      <c r="AR99" s="33" t="e">
        <f t="shared" ref="AR99:AR130" si="180">IF(AND($D99=1,$AZ$1&lt;&gt;""),$AZ$1+(2)*$BA$1,NA())</f>
        <v>#N/A</v>
      </c>
      <c r="AS99" s="33" t="e">
        <f t="shared" ref="AS99:AS130" si="181">IF(AND($D99=1,$AZ$1&lt;&gt;""),$AZ$1+(3)*$BA$1,NA())</f>
        <v>#N/A</v>
      </c>
      <c r="AT99" s="33" t="e">
        <f t="shared" ref="AT99:AT130" si="182">IF(AND($D99=1,COUNTIFS(regAnalito,selAnalito,regNivel,2,regData,$C99,regRep1,"&lt;&gt;")&gt;0),SUMIFS(regRep1,regAnalito,selAnalito,regNivel,2,regData,$C99),NA())</f>
        <v>#N/A</v>
      </c>
      <c r="AU99" s="33" t="e">
        <f t="shared" ref="AU99:AU130" si="183">IF(AND($D99=1,COUNTIFS(regAnalito,selAnalito,regNivel,2,regData,$C99,regRep2,"&lt;&gt;")&gt;0),SUMIFS(regRep2,regAnalito,selAnalito,regNivel,2,regData,$C99),NA())</f>
        <v>#N/A</v>
      </c>
      <c r="AV99" s="33" t="e">
        <f t="shared" ref="AV99:AV130" si="184">IF(AND($D99=1,COUNTIFS(regAnalito,selAnalito,regNivel,2,regData,$C99,regRep3,"&lt;&gt;")&gt;0),SUMIFS(regRep3,regAnalito,selAnalito,regNivel,2,regData,$C99),NA())</f>
        <v>#N/A</v>
      </c>
      <c r="AW99" s="33" t="e">
        <f t="shared" ref="AW99:AW130" si="185">IF(AND($D99=1,COUNTIFS(regAnalito,selAnalito,regData,$C99,regCalib,"Sim")&gt;0),$AZ$1,NA())</f>
        <v>#N/A</v>
      </c>
    </row>
    <row r="100" spans="1:49" x14ac:dyDescent="0.3">
      <c r="A100" s="33">
        <v>98</v>
      </c>
      <c r="B100" s="33" t="str">
        <f t="shared" si="144"/>
        <v/>
      </c>
      <c r="C100" s="46" t="str">
        <f t="shared" si="145"/>
        <v/>
      </c>
      <c r="D100" s="33">
        <f t="shared" si="146"/>
        <v>0</v>
      </c>
      <c r="E100" s="33" t="e">
        <f t="shared" si="147"/>
        <v>#N/A</v>
      </c>
      <c r="F100" s="33" t="str">
        <f t="shared" si="148"/>
        <v/>
      </c>
      <c r="G100" s="33" t="str">
        <f t="shared" si="149"/>
        <v/>
      </c>
      <c r="H100" s="33" t="e">
        <f t="shared" si="150"/>
        <v>#N/A</v>
      </c>
      <c r="I100" s="33" t="e">
        <f t="shared" si="151"/>
        <v>#N/A</v>
      </c>
      <c r="J100" s="33" t="e">
        <f t="shared" si="152"/>
        <v>#N/A</v>
      </c>
      <c r="K100" s="33">
        <f t="shared" si="153"/>
        <v>0</v>
      </c>
      <c r="L100" s="33">
        <f t="shared" ref="L100:L131" si="186">IF($F100="",0,IF(OR(AND(AND(ISNUMBER($G100),ISNUMBER($AC100)),OR(AND($G100&gt;2,$AC100&gt;2),AND($G100&lt;-2,$AC100&lt;-2))),AND(AND(ISNUMBER($G100),ISNUMBER($G99)),OR(AND($G100&gt;2,$G99&gt;2),AND($G100&lt;-2,$G99&lt;-2)))),1,0))</f>
        <v>0</v>
      </c>
      <c r="M100" s="33">
        <f t="shared" si="154"/>
        <v>0</v>
      </c>
      <c r="N100" s="33">
        <f t="shared" si="140"/>
        <v>0</v>
      </c>
      <c r="O100" s="33">
        <f t="shared" si="142"/>
        <v>0</v>
      </c>
      <c r="P100" s="33" t="str">
        <f t="shared" si="155"/>
        <v/>
      </c>
      <c r="Q100" s="33" t="e">
        <f t="shared" si="156"/>
        <v>#N/A</v>
      </c>
      <c r="R100" s="33" t="e">
        <f t="shared" si="157"/>
        <v>#N/A</v>
      </c>
      <c r="S100" s="33" t="e">
        <f t="shared" si="158"/>
        <v>#N/A</v>
      </c>
      <c r="T100" s="33" t="e">
        <f t="shared" si="159"/>
        <v>#N/A</v>
      </c>
      <c r="U100" s="33" t="e">
        <f t="shared" si="160"/>
        <v>#N/A</v>
      </c>
      <c r="V100" s="33" t="e">
        <f t="shared" si="161"/>
        <v>#N/A</v>
      </c>
      <c r="W100" s="33" t="e">
        <f t="shared" si="162"/>
        <v>#N/A</v>
      </c>
      <c r="X100" s="33" t="e">
        <f t="shared" si="163"/>
        <v>#N/A</v>
      </c>
      <c r="Y100" s="33" t="e">
        <f t="shared" si="164"/>
        <v>#N/A</v>
      </c>
      <c r="Z100" s="33" t="e">
        <f t="shared" si="165"/>
        <v>#N/A</v>
      </c>
      <c r="AA100" s="33" t="e">
        <f t="shared" si="166"/>
        <v>#N/A</v>
      </c>
      <c r="AB100" s="33" t="str">
        <f t="shared" si="167"/>
        <v/>
      </c>
      <c r="AC100" s="33" t="str">
        <f t="shared" si="168"/>
        <v/>
      </c>
      <c r="AD100" s="33" t="e">
        <f t="shared" si="169"/>
        <v>#N/A</v>
      </c>
      <c r="AE100" s="33" t="e">
        <f t="shared" si="170"/>
        <v>#N/A</v>
      </c>
      <c r="AF100" s="33" t="e">
        <f t="shared" si="171"/>
        <v>#N/A</v>
      </c>
      <c r="AG100" s="33">
        <f t="shared" si="172"/>
        <v>0</v>
      </c>
      <c r="AH100" s="33">
        <f t="shared" ref="AH100:AH131" si="187">IF($AB100="",0,IF(OR(AND(AND(ISNUMBER($AC100),ISNUMBER($G100)),OR(AND($AC100&gt;2,$G100&gt;2),AND($AC100&lt;-2,$G100&lt;-2))),AND(AND(ISNUMBER($AC100),ISNUMBER($AC99)),OR(AND($AC100&gt;2,$AC99&gt;2),AND($AC100&lt;-2,$AC99&lt;-2)))),1,0))</f>
        <v>0</v>
      </c>
      <c r="AI100" s="33">
        <f t="shared" si="173"/>
        <v>0</v>
      </c>
      <c r="AJ100" s="33">
        <f t="shared" si="141"/>
        <v>0</v>
      </c>
      <c r="AK100" s="33">
        <f t="shared" si="143"/>
        <v>0</v>
      </c>
      <c r="AL100" s="33" t="str">
        <f t="shared" si="174"/>
        <v/>
      </c>
      <c r="AM100" s="33" t="e">
        <f t="shared" si="175"/>
        <v>#N/A</v>
      </c>
      <c r="AN100" s="33" t="e">
        <f t="shared" si="176"/>
        <v>#N/A</v>
      </c>
      <c r="AO100" s="33" t="e">
        <f t="shared" si="177"/>
        <v>#N/A</v>
      </c>
      <c r="AP100" s="33" t="e">
        <f t="shared" si="178"/>
        <v>#N/A</v>
      </c>
      <c r="AQ100" s="33" t="e">
        <f t="shared" si="179"/>
        <v>#N/A</v>
      </c>
      <c r="AR100" s="33" t="e">
        <f t="shared" si="180"/>
        <v>#N/A</v>
      </c>
      <c r="AS100" s="33" t="e">
        <f t="shared" si="181"/>
        <v>#N/A</v>
      </c>
      <c r="AT100" s="33" t="e">
        <f t="shared" si="182"/>
        <v>#N/A</v>
      </c>
      <c r="AU100" s="33" t="e">
        <f t="shared" si="183"/>
        <v>#N/A</v>
      </c>
      <c r="AV100" s="33" t="e">
        <f t="shared" si="184"/>
        <v>#N/A</v>
      </c>
      <c r="AW100" s="33" t="e">
        <f t="shared" si="185"/>
        <v>#N/A</v>
      </c>
    </row>
    <row r="101" spans="1:49" x14ac:dyDescent="0.3">
      <c r="A101" s="33">
        <v>99</v>
      </c>
      <c r="B101" s="33" t="str">
        <f t="shared" si="144"/>
        <v/>
      </c>
      <c r="C101" s="46" t="str">
        <f t="shared" si="145"/>
        <v/>
      </c>
      <c r="D101" s="33">
        <f t="shared" si="146"/>
        <v>0</v>
      </c>
      <c r="E101" s="33" t="e">
        <f t="shared" si="147"/>
        <v>#N/A</v>
      </c>
      <c r="F101" s="33" t="str">
        <f t="shared" si="148"/>
        <v/>
      </c>
      <c r="G101" s="33" t="str">
        <f t="shared" si="149"/>
        <v/>
      </c>
      <c r="H101" s="33" t="e">
        <f t="shared" si="150"/>
        <v>#N/A</v>
      </c>
      <c r="I101" s="33" t="e">
        <f t="shared" si="151"/>
        <v>#N/A</v>
      </c>
      <c r="J101" s="33" t="e">
        <f t="shared" si="152"/>
        <v>#N/A</v>
      </c>
      <c r="K101" s="33">
        <f t="shared" si="153"/>
        <v>0</v>
      </c>
      <c r="L101" s="33">
        <f t="shared" si="186"/>
        <v>0</v>
      </c>
      <c r="M101" s="33">
        <f t="shared" si="154"/>
        <v>0</v>
      </c>
      <c r="N101" s="33">
        <f t="shared" si="140"/>
        <v>0</v>
      </c>
      <c r="O101" s="33">
        <f t="shared" si="142"/>
        <v>0</v>
      </c>
      <c r="P101" s="33" t="str">
        <f t="shared" si="155"/>
        <v/>
      </c>
      <c r="Q101" s="33" t="e">
        <f t="shared" si="156"/>
        <v>#N/A</v>
      </c>
      <c r="R101" s="33" t="e">
        <f t="shared" si="157"/>
        <v>#N/A</v>
      </c>
      <c r="S101" s="33" t="e">
        <f t="shared" si="158"/>
        <v>#N/A</v>
      </c>
      <c r="T101" s="33" t="e">
        <f t="shared" si="159"/>
        <v>#N/A</v>
      </c>
      <c r="U101" s="33" t="e">
        <f t="shared" si="160"/>
        <v>#N/A</v>
      </c>
      <c r="V101" s="33" t="e">
        <f t="shared" si="161"/>
        <v>#N/A</v>
      </c>
      <c r="W101" s="33" t="e">
        <f t="shared" si="162"/>
        <v>#N/A</v>
      </c>
      <c r="X101" s="33" t="e">
        <f t="shared" si="163"/>
        <v>#N/A</v>
      </c>
      <c r="Y101" s="33" t="e">
        <f t="shared" si="164"/>
        <v>#N/A</v>
      </c>
      <c r="Z101" s="33" t="e">
        <f t="shared" si="165"/>
        <v>#N/A</v>
      </c>
      <c r="AA101" s="33" t="e">
        <f t="shared" si="166"/>
        <v>#N/A</v>
      </c>
      <c r="AB101" s="33" t="str">
        <f t="shared" si="167"/>
        <v/>
      </c>
      <c r="AC101" s="33" t="str">
        <f t="shared" si="168"/>
        <v/>
      </c>
      <c r="AD101" s="33" t="e">
        <f t="shared" si="169"/>
        <v>#N/A</v>
      </c>
      <c r="AE101" s="33" t="e">
        <f t="shared" si="170"/>
        <v>#N/A</v>
      </c>
      <c r="AF101" s="33" t="e">
        <f t="shared" si="171"/>
        <v>#N/A</v>
      </c>
      <c r="AG101" s="33">
        <f t="shared" si="172"/>
        <v>0</v>
      </c>
      <c r="AH101" s="33">
        <f t="shared" si="187"/>
        <v>0</v>
      </c>
      <c r="AI101" s="33">
        <f t="shared" si="173"/>
        <v>0</v>
      </c>
      <c r="AJ101" s="33">
        <f t="shared" si="141"/>
        <v>0</v>
      </c>
      <c r="AK101" s="33">
        <f t="shared" si="143"/>
        <v>0</v>
      </c>
      <c r="AL101" s="33" t="str">
        <f t="shared" si="174"/>
        <v/>
      </c>
      <c r="AM101" s="33" t="e">
        <f t="shared" si="175"/>
        <v>#N/A</v>
      </c>
      <c r="AN101" s="33" t="e">
        <f t="shared" si="176"/>
        <v>#N/A</v>
      </c>
      <c r="AO101" s="33" t="e">
        <f t="shared" si="177"/>
        <v>#N/A</v>
      </c>
      <c r="AP101" s="33" t="e">
        <f t="shared" si="178"/>
        <v>#N/A</v>
      </c>
      <c r="AQ101" s="33" t="e">
        <f t="shared" si="179"/>
        <v>#N/A</v>
      </c>
      <c r="AR101" s="33" t="e">
        <f t="shared" si="180"/>
        <v>#N/A</v>
      </c>
      <c r="AS101" s="33" t="e">
        <f t="shared" si="181"/>
        <v>#N/A</v>
      </c>
      <c r="AT101" s="33" t="e">
        <f t="shared" si="182"/>
        <v>#N/A</v>
      </c>
      <c r="AU101" s="33" t="e">
        <f t="shared" si="183"/>
        <v>#N/A</v>
      </c>
      <c r="AV101" s="33" t="e">
        <f t="shared" si="184"/>
        <v>#N/A</v>
      </c>
      <c r="AW101" s="33" t="e">
        <f t="shared" si="185"/>
        <v>#N/A</v>
      </c>
    </row>
    <row r="102" spans="1:49" x14ac:dyDescent="0.3">
      <c r="A102" s="33">
        <v>100</v>
      </c>
      <c r="B102" s="33" t="str">
        <f t="shared" si="144"/>
        <v/>
      </c>
      <c r="C102" s="46" t="str">
        <f t="shared" si="145"/>
        <v/>
      </c>
      <c r="D102" s="33">
        <f t="shared" si="146"/>
        <v>0</v>
      </c>
      <c r="E102" s="33" t="e">
        <f t="shared" si="147"/>
        <v>#N/A</v>
      </c>
      <c r="F102" s="33" t="str">
        <f t="shared" si="148"/>
        <v/>
      </c>
      <c r="G102" s="33" t="str">
        <f t="shared" si="149"/>
        <v/>
      </c>
      <c r="H102" s="33" t="e">
        <f t="shared" si="150"/>
        <v>#N/A</v>
      </c>
      <c r="I102" s="33" t="e">
        <f t="shared" si="151"/>
        <v>#N/A</v>
      </c>
      <c r="J102" s="33" t="e">
        <f t="shared" si="152"/>
        <v>#N/A</v>
      </c>
      <c r="K102" s="33">
        <f t="shared" si="153"/>
        <v>0</v>
      </c>
      <c r="L102" s="33">
        <f t="shared" si="186"/>
        <v>0</v>
      </c>
      <c r="M102" s="33">
        <f t="shared" si="154"/>
        <v>0</v>
      </c>
      <c r="N102" s="33">
        <f t="shared" ref="N102:N133" si="188">IF($F102="",0,IF(OR(AND(AND(ISNUMBER($G102),ISNUMBER($G101),ISNUMBER($G100),ISNUMBER($G99)),OR(AND($G102&gt;1,$G101&gt;1,$G100&gt;1,$G99&gt;1),AND($G102&lt;-1,$G101&lt;-1,$G100&lt;-1,$G99&lt;-1))),AND(AND(ISNUMBER($G102),ISNUMBER($G101),ISNUMBER($AC102),ISNUMBER($AC101)),OR(AND($G102&gt;1,$G101&gt;1,$AC102&gt;1,$AC101&gt;1),AND($G102&lt;-1,$G101&lt;-1,$AC102&lt;-1,$AC101&lt;-1)))),1,0))</f>
        <v>0</v>
      </c>
      <c r="O102" s="33">
        <f t="shared" si="142"/>
        <v>0</v>
      </c>
      <c r="P102" s="33" t="str">
        <f t="shared" si="155"/>
        <v/>
      </c>
      <c r="Q102" s="33" t="e">
        <f t="shared" si="156"/>
        <v>#N/A</v>
      </c>
      <c r="R102" s="33" t="e">
        <f t="shared" si="157"/>
        <v>#N/A</v>
      </c>
      <c r="S102" s="33" t="e">
        <f t="shared" si="158"/>
        <v>#N/A</v>
      </c>
      <c r="T102" s="33" t="e">
        <f t="shared" si="159"/>
        <v>#N/A</v>
      </c>
      <c r="U102" s="33" t="e">
        <f t="shared" si="160"/>
        <v>#N/A</v>
      </c>
      <c r="V102" s="33" t="e">
        <f t="shared" si="161"/>
        <v>#N/A</v>
      </c>
      <c r="W102" s="33" t="e">
        <f t="shared" si="162"/>
        <v>#N/A</v>
      </c>
      <c r="X102" s="33" t="e">
        <f t="shared" si="163"/>
        <v>#N/A</v>
      </c>
      <c r="Y102" s="33" t="e">
        <f t="shared" si="164"/>
        <v>#N/A</v>
      </c>
      <c r="Z102" s="33" t="e">
        <f t="shared" si="165"/>
        <v>#N/A</v>
      </c>
      <c r="AA102" s="33" t="e">
        <f t="shared" si="166"/>
        <v>#N/A</v>
      </c>
      <c r="AB102" s="33" t="str">
        <f t="shared" si="167"/>
        <v/>
      </c>
      <c r="AC102" s="33" t="str">
        <f t="shared" si="168"/>
        <v/>
      </c>
      <c r="AD102" s="33" t="e">
        <f t="shared" si="169"/>
        <v>#N/A</v>
      </c>
      <c r="AE102" s="33" t="e">
        <f t="shared" si="170"/>
        <v>#N/A</v>
      </c>
      <c r="AF102" s="33" t="e">
        <f t="shared" si="171"/>
        <v>#N/A</v>
      </c>
      <c r="AG102" s="33">
        <f t="shared" si="172"/>
        <v>0</v>
      </c>
      <c r="AH102" s="33">
        <f t="shared" si="187"/>
        <v>0</v>
      </c>
      <c r="AI102" s="33">
        <f t="shared" si="173"/>
        <v>0</v>
      </c>
      <c r="AJ102" s="33">
        <f t="shared" ref="AJ102:AJ133" si="189">IF($AB102="",0,IF(OR(AND(AND(ISNUMBER($AC102),ISNUMBER($AC101),ISNUMBER($AC100),ISNUMBER($AC99)),OR(AND($AC102&gt;1,$AC101&gt;1,$AC100&gt;1,$AC99&gt;1),AND($AC102&lt;-1,$AC101&lt;-1,$AC100&lt;-1,$AC99&lt;-1))),AND(AND(ISNUMBER($AC102),ISNUMBER($AC101),ISNUMBER($G102),ISNUMBER($G101)),OR(AND($AC102&gt;1,$AC101&gt;1,$G102&gt;1,$G101&gt;1),AND($AC102&lt;-1,$AC101&lt;-1,$G102&lt;-1,$G101&lt;-1)))),1,0))</f>
        <v>0</v>
      </c>
      <c r="AK102" s="33">
        <f t="shared" si="143"/>
        <v>0</v>
      </c>
      <c r="AL102" s="33" t="str">
        <f t="shared" si="174"/>
        <v/>
      </c>
      <c r="AM102" s="33" t="e">
        <f t="shared" si="175"/>
        <v>#N/A</v>
      </c>
      <c r="AN102" s="33" t="e">
        <f t="shared" si="176"/>
        <v>#N/A</v>
      </c>
      <c r="AO102" s="33" t="e">
        <f t="shared" si="177"/>
        <v>#N/A</v>
      </c>
      <c r="AP102" s="33" t="e">
        <f t="shared" si="178"/>
        <v>#N/A</v>
      </c>
      <c r="AQ102" s="33" t="e">
        <f t="shared" si="179"/>
        <v>#N/A</v>
      </c>
      <c r="AR102" s="33" t="e">
        <f t="shared" si="180"/>
        <v>#N/A</v>
      </c>
      <c r="AS102" s="33" t="e">
        <f t="shared" si="181"/>
        <v>#N/A</v>
      </c>
      <c r="AT102" s="33" t="e">
        <f t="shared" si="182"/>
        <v>#N/A</v>
      </c>
      <c r="AU102" s="33" t="e">
        <f t="shared" si="183"/>
        <v>#N/A</v>
      </c>
      <c r="AV102" s="33" t="e">
        <f t="shared" si="184"/>
        <v>#N/A</v>
      </c>
      <c r="AW102" s="33" t="e">
        <f t="shared" si="185"/>
        <v>#N/A</v>
      </c>
    </row>
    <row r="103" spans="1:49" x14ac:dyDescent="0.3">
      <c r="A103" s="33">
        <v>101</v>
      </c>
      <c r="B103" s="33" t="str">
        <f t="shared" si="144"/>
        <v/>
      </c>
      <c r="C103" s="46" t="str">
        <f t="shared" si="145"/>
        <v/>
      </c>
      <c r="D103" s="33">
        <f t="shared" si="146"/>
        <v>0</v>
      </c>
      <c r="E103" s="33" t="e">
        <f t="shared" si="147"/>
        <v>#N/A</v>
      </c>
      <c r="F103" s="33" t="str">
        <f t="shared" si="148"/>
        <v/>
      </c>
      <c r="G103" s="33" t="str">
        <f t="shared" si="149"/>
        <v/>
      </c>
      <c r="H103" s="33" t="e">
        <f t="shared" si="150"/>
        <v>#N/A</v>
      </c>
      <c r="I103" s="33" t="e">
        <f t="shared" si="151"/>
        <v>#N/A</v>
      </c>
      <c r="J103" s="33" t="e">
        <f t="shared" si="152"/>
        <v>#N/A</v>
      </c>
      <c r="K103" s="33">
        <f t="shared" si="153"/>
        <v>0</v>
      </c>
      <c r="L103" s="33">
        <f t="shared" si="186"/>
        <v>0</v>
      </c>
      <c r="M103" s="33">
        <f t="shared" si="154"/>
        <v>0</v>
      </c>
      <c r="N103" s="33">
        <f t="shared" si="188"/>
        <v>0</v>
      </c>
      <c r="O103" s="33">
        <f t="shared" si="142"/>
        <v>0</v>
      </c>
      <c r="P103" s="33" t="str">
        <f t="shared" si="155"/>
        <v/>
      </c>
      <c r="Q103" s="33" t="e">
        <f t="shared" si="156"/>
        <v>#N/A</v>
      </c>
      <c r="R103" s="33" t="e">
        <f t="shared" si="157"/>
        <v>#N/A</v>
      </c>
      <c r="S103" s="33" t="e">
        <f t="shared" si="158"/>
        <v>#N/A</v>
      </c>
      <c r="T103" s="33" t="e">
        <f t="shared" si="159"/>
        <v>#N/A</v>
      </c>
      <c r="U103" s="33" t="e">
        <f t="shared" si="160"/>
        <v>#N/A</v>
      </c>
      <c r="V103" s="33" t="e">
        <f t="shared" si="161"/>
        <v>#N/A</v>
      </c>
      <c r="W103" s="33" t="e">
        <f t="shared" si="162"/>
        <v>#N/A</v>
      </c>
      <c r="X103" s="33" t="e">
        <f t="shared" si="163"/>
        <v>#N/A</v>
      </c>
      <c r="Y103" s="33" t="e">
        <f t="shared" si="164"/>
        <v>#N/A</v>
      </c>
      <c r="Z103" s="33" t="e">
        <f t="shared" si="165"/>
        <v>#N/A</v>
      </c>
      <c r="AA103" s="33" t="e">
        <f t="shared" si="166"/>
        <v>#N/A</v>
      </c>
      <c r="AB103" s="33" t="str">
        <f t="shared" si="167"/>
        <v/>
      </c>
      <c r="AC103" s="33" t="str">
        <f t="shared" si="168"/>
        <v/>
      </c>
      <c r="AD103" s="33" t="e">
        <f t="shared" si="169"/>
        <v>#N/A</v>
      </c>
      <c r="AE103" s="33" t="e">
        <f t="shared" si="170"/>
        <v>#N/A</v>
      </c>
      <c r="AF103" s="33" t="e">
        <f t="shared" si="171"/>
        <v>#N/A</v>
      </c>
      <c r="AG103" s="33">
        <f t="shared" si="172"/>
        <v>0</v>
      </c>
      <c r="AH103" s="33">
        <f t="shared" si="187"/>
        <v>0</v>
      </c>
      <c r="AI103" s="33">
        <f t="shared" si="173"/>
        <v>0</v>
      </c>
      <c r="AJ103" s="33">
        <f t="shared" si="189"/>
        <v>0</v>
      </c>
      <c r="AK103" s="33">
        <f t="shared" si="143"/>
        <v>0</v>
      </c>
      <c r="AL103" s="33" t="str">
        <f t="shared" si="174"/>
        <v/>
      </c>
      <c r="AM103" s="33" t="e">
        <f t="shared" si="175"/>
        <v>#N/A</v>
      </c>
      <c r="AN103" s="33" t="e">
        <f t="shared" si="176"/>
        <v>#N/A</v>
      </c>
      <c r="AO103" s="33" t="e">
        <f t="shared" si="177"/>
        <v>#N/A</v>
      </c>
      <c r="AP103" s="33" t="e">
        <f t="shared" si="178"/>
        <v>#N/A</v>
      </c>
      <c r="AQ103" s="33" t="e">
        <f t="shared" si="179"/>
        <v>#N/A</v>
      </c>
      <c r="AR103" s="33" t="e">
        <f t="shared" si="180"/>
        <v>#N/A</v>
      </c>
      <c r="AS103" s="33" t="e">
        <f t="shared" si="181"/>
        <v>#N/A</v>
      </c>
      <c r="AT103" s="33" t="e">
        <f t="shared" si="182"/>
        <v>#N/A</v>
      </c>
      <c r="AU103" s="33" t="e">
        <f t="shared" si="183"/>
        <v>#N/A</v>
      </c>
      <c r="AV103" s="33" t="e">
        <f t="shared" si="184"/>
        <v>#N/A</v>
      </c>
      <c r="AW103" s="33" t="e">
        <f t="shared" si="185"/>
        <v>#N/A</v>
      </c>
    </row>
    <row r="104" spans="1:49" x14ac:dyDescent="0.3">
      <c r="A104" s="33">
        <v>102</v>
      </c>
      <c r="B104" s="33" t="str">
        <f t="shared" si="144"/>
        <v/>
      </c>
      <c r="C104" s="46" t="str">
        <f t="shared" si="145"/>
        <v/>
      </c>
      <c r="D104" s="33">
        <f t="shared" si="146"/>
        <v>0</v>
      </c>
      <c r="E104" s="33" t="e">
        <f t="shared" si="147"/>
        <v>#N/A</v>
      </c>
      <c r="F104" s="33" t="str">
        <f t="shared" si="148"/>
        <v/>
      </c>
      <c r="G104" s="33" t="str">
        <f t="shared" si="149"/>
        <v/>
      </c>
      <c r="H104" s="33" t="e">
        <f t="shared" si="150"/>
        <v>#N/A</v>
      </c>
      <c r="I104" s="33" t="e">
        <f t="shared" si="151"/>
        <v>#N/A</v>
      </c>
      <c r="J104" s="33" t="e">
        <f t="shared" si="152"/>
        <v>#N/A</v>
      </c>
      <c r="K104" s="33">
        <f t="shared" si="153"/>
        <v>0</v>
      </c>
      <c r="L104" s="33">
        <f t="shared" si="186"/>
        <v>0</v>
      </c>
      <c r="M104" s="33">
        <f t="shared" si="154"/>
        <v>0</v>
      </c>
      <c r="N104" s="33">
        <f t="shared" si="188"/>
        <v>0</v>
      </c>
      <c r="O104" s="33">
        <f t="shared" si="142"/>
        <v>0</v>
      </c>
      <c r="P104" s="33" t="str">
        <f t="shared" si="155"/>
        <v/>
      </c>
      <c r="Q104" s="33" t="e">
        <f t="shared" si="156"/>
        <v>#N/A</v>
      </c>
      <c r="R104" s="33" t="e">
        <f t="shared" si="157"/>
        <v>#N/A</v>
      </c>
      <c r="S104" s="33" t="e">
        <f t="shared" si="158"/>
        <v>#N/A</v>
      </c>
      <c r="T104" s="33" t="e">
        <f t="shared" si="159"/>
        <v>#N/A</v>
      </c>
      <c r="U104" s="33" t="e">
        <f t="shared" si="160"/>
        <v>#N/A</v>
      </c>
      <c r="V104" s="33" t="e">
        <f t="shared" si="161"/>
        <v>#N/A</v>
      </c>
      <c r="W104" s="33" t="e">
        <f t="shared" si="162"/>
        <v>#N/A</v>
      </c>
      <c r="X104" s="33" t="e">
        <f t="shared" si="163"/>
        <v>#N/A</v>
      </c>
      <c r="Y104" s="33" t="e">
        <f t="shared" si="164"/>
        <v>#N/A</v>
      </c>
      <c r="Z104" s="33" t="e">
        <f t="shared" si="165"/>
        <v>#N/A</v>
      </c>
      <c r="AA104" s="33" t="e">
        <f t="shared" si="166"/>
        <v>#N/A</v>
      </c>
      <c r="AB104" s="33" t="str">
        <f t="shared" si="167"/>
        <v/>
      </c>
      <c r="AC104" s="33" t="str">
        <f t="shared" si="168"/>
        <v/>
      </c>
      <c r="AD104" s="33" t="e">
        <f t="shared" si="169"/>
        <v>#N/A</v>
      </c>
      <c r="AE104" s="33" t="e">
        <f t="shared" si="170"/>
        <v>#N/A</v>
      </c>
      <c r="AF104" s="33" t="e">
        <f t="shared" si="171"/>
        <v>#N/A</v>
      </c>
      <c r="AG104" s="33">
        <f t="shared" si="172"/>
        <v>0</v>
      </c>
      <c r="AH104" s="33">
        <f t="shared" si="187"/>
        <v>0</v>
      </c>
      <c r="AI104" s="33">
        <f t="shared" si="173"/>
        <v>0</v>
      </c>
      <c r="AJ104" s="33">
        <f t="shared" si="189"/>
        <v>0</v>
      </c>
      <c r="AK104" s="33">
        <f t="shared" si="143"/>
        <v>0</v>
      </c>
      <c r="AL104" s="33" t="str">
        <f t="shared" si="174"/>
        <v/>
      </c>
      <c r="AM104" s="33" t="e">
        <f t="shared" si="175"/>
        <v>#N/A</v>
      </c>
      <c r="AN104" s="33" t="e">
        <f t="shared" si="176"/>
        <v>#N/A</v>
      </c>
      <c r="AO104" s="33" t="e">
        <f t="shared" si="177"/>
        <v>#N/A</v>
      </c>
      <c r="AP104" s="33" t="e">
        <f t="shared" si="178"/>
        <v>#N/A</v>
      </c>
      <c r="AQ104" s="33" t="e">
        <f t="shared" si="179"/>
        <v>#N/A</v>
      </c>
      <c r="AR104" s="33" t="e">
        <f t="shared" si="180"/>
        <v>#N/A</v>
      </c>
      <c r="AS104" s="33" t="e">
        <f t="shared" si="181"/>
        <v>#N/A</v>
      </c>
      <c r="AT104" s="33" t="e">
        <f t="shared" si="182"/>
        <v>#N/A</v>
      </c>
      <c r="AU104" s="33" t="e">
        <f t="shared" si="183"/>
        <v>#N/A</v>
      </c>
      <c r="AV104" s="33" t="e">
        <f t="shared" si="184"/>
        <v>#N/A</v>
      </c>
      <c r="AW104" s="33" t="e">
        <f t="shared" si="185"/>
        <v>#N/A</v>
      </c>
    </row>
    <row r="105" spans="1:49" x14ac:dyDescent="0.3">
      <c r="A105" s="33">
        <v>103</v>
      </c>
      <c r="B105" s="33" t="str">
        <f t="shared" si="144"/>
        <v/>
      </c>
      <c r="C105" s="46" t="str">
        <f t="shared" si="145"/>
        <v/>
      </c>
      <c r="D105" s="33">
        <f t="shared" si="146"/>
        <v>0</v>
      </c>
      <c r="E105" s="33" t="e">
        <f t="shared" si="147"/>
        <v>#N/A</v>
      </c>
      <c r="F105" s="33" t="str">
        <f t="shared" si="148"/>
        <v/>
      </c>
      <c r="G105" s="33" t="str">
        <f t="shared" si="149"/>
        <v/>
      </c>
      <c r="H105" s="33" t="e">
        <f t="shared" si="150"/>
        <v>#N/A</v>
      </c>
      <c r="I105" s="33" t="e">
        <f t="shared" si="151"/>
        <v>#N/A</v>
      </c>
      <c r="J105" s="33" t="e">
        <f t="shared" si="152"/>
        <v>#N/A</v>
      </c>
      <c r="K105" s="33">
        <f t="shared" si="153"/>
        <v>0</v>
      </c>
      <c r="L105" s="33">
        <f t="shared" si="186"/>
        <v>0</v>
      </c>
      <c r="M105" s="33">
        <f t="shared" si="154"/>
        <v>0</v>
      </c>
      <c r="N105" s="33">
        <f t="shared" si="188"/>
        <v>0</v>
      </c>
      <c r="O105" s="33">
        <f t="shared" si="142"/>
        <v>0</v>
      </c>
      <c r="P105" s="33" t="str">
        <f t="shared" si="155"/>
        <v/>
      </c>
      <c r="Q105" s="33" t="e">
        <f t="shared" si="156"/>
        <v>#N/A</v>
      </c>
      <c r="R105" s="33" t="e">
        <f t="shared" si="157"/>
        <v>#N/A</v>
      </c>
      <c r="S105" s="33" t="e">
        <f t="shared" si="158"/>
        <v>#N/A</v>
      </c>
      <c r="T105" s="33" t="e">
        <f t="shared" si="159"/>
        <v>#N/A</v>
      </c>
      <c r="U105" s="33" t="e">
        <f t="shared" si="160"/>
        <v>#N/A</v>
      </c>
      <c r="V105" s="33" t="e">
        <f t="shared" si="161"/>
        <v>#N/A</v>
      </c>
      <c r="W105" s="33" t="e">
        <f t="shared" si="162"/>
        <v>#N/A</v>
      </c>
      <c r="X105" s="33" t="e">
        <f t="shared" si="163"/>
        <v>#N/A</v>
      </c>
      <c r="Y105" s="33" t="e">
        <f t="shared" si="164"/>
        <v>#N/A</v>
      </c>
      <c r="Z105" s="33" t="e">
        <f t="shared" si="165"/>
        <v>#N/A</v>
      </c>
      <c r="AA105" s="33" t="e">
        <f t="shared" si="166"/>
        <v>#N/A</v>
      </c>
      <c r="AB105" s="33" t="str">
        <f t="shared" si="167"/>
        <v/>
      </c>
      <c r="AC105" s="33" t="str">
        <f t="shared" si="168"/>
        <v/>
      </c>
      <c r="AD105" s="33" t="e">
        <f t="shared" si="169"/>
        <v>#N/A</v>
      </c>
      <c r="AE105" s="33" t="e">
        <f t="shared" si="170"/>
        <v>#N/A</v>
      </c>
      <c r="AF105" s="33" t="e">
        <f t="shared" si="171"/>
        <v>#N/A</v>
      </c>
      <c r="AG105" s="33">
        <f t="shared" si="172"/>
        <v>0</v>
      </c>
      <c r="AH105" s="33">
        <f t="shared" si="187"/>
        <v>0</v>
      </c>
      <c r="AI105" s="33">
        <f t="shared" si="173"/>
        <v>0</v>
      </c>
      <c r="AJ105" s="33">
        <f t="shared" si="189"/>
        <v>0</v>
      </c>
      <c r="AK105" s="33">
        <f t="shared" si="143"/>
        <v>0</v>
      </c>
      <c r="AL105" s="33" t="str">
        <f t="shared" si="174"/>
        <v/>
      </c>
      <c r="AM105" s="33" t="e">
        <f t="shared" si="175"/>
        <v>#N/A</v>
      </c>
      <c r="AN105" s="33" t="e">
        <f t="shared" si="176"/>
        <v>#N/A</v>
      </c>
      <c r="AO105" s="33" t="e">
        <f t="shared" si="177"/>
        <v>#N/A</v>
      </c>
      <c r="AP105" s="33" t="e">
        <f t="shared" si="178"/>
        <v>#N/A</v>
      </c>
      <c r="AQ105" s="33" t="e">
        <f t="shared" si="179"/>
        <v>#N/A</v>
      </c>
      <c r="AR105" s="33" t="e">
        <f t="shared" si="180"/>
        <v>#N/A</v>
      </c>
      <c r="AS105" s="33" t="e">
        <f t="shared" si="181"/>
        <v>#N/A</v>
      </c>
      <c r="AT105" s="33" t="e">
        <f t="shared" si="182"/>
        <v>#N/A</v>
      </c>
      <c r="AU105" s="33" t="e">
        <f t="shared" si="183"/>
        <v>#N/A</v>
      </c>
      <c r="AV105" s="33" t="e">
        <f t="shared" si="184"/>
        <v>#N/A</v>
      </c>
      <c r="AW105" s="33" t="e">
        <f t="shared" si="185"/>
        <v>#N/A</v>
      </c>
    </row>
    <row r="106" spans="1:49" x14ac:dyDescent="0.3">
      <c r="A106" s="33">
        <v>104</v>
      </c>
      <c r="B106" s="33" t="str">
        <f t="shared" si="144"/>
        <v/>
      </c>
      <c r="C106" s="46" t="str">
        <f t="shared" si="145"/>
        <v/>
      </c>
      <c r="D106" s="33">
        <f t="shared" si="146"/>
        <v>0</v>
      </c>
      <c r="E106" s="33" t="e">
        <f t="shared" si="147"/>
        <v>#N/A</v>
      </c>
      <c r="F106" s="33" t="str">
        <f t="shared" si="148"/>
        <v/>
      </c>
      <c r="G106" s="33" t="str">
        <f t="shared" si="149"/>
        <v/>
      </c>
      <c r="H106" s="33" t="e">
        <f t="shared" si="150"/>
        <v>#N/A</v>
      </c>
      <c r="I106" s="33" t="e">
        <f t="shared" si="151"/>
        <v>#N/A</v>
      </c>
      <c r="J106" s="33" t="e">
        <f t="shared" si="152"/>
        <v>#N/A</v>
      </c>
      <c r="K106" s="33">
        <f t="shared" si="153"/>
        <v>0</v>
      </c>
      <c r="L106" s="33">
        <f t="shared" si="186"/>
        <v>0</v>
      </c>
      <c r="M106" s="33">
        <f t="shared" si="154"/>
        <v>0</v>
      </c>
      <c r="N106" s="33">
        <f t="shared" si="188"/>
        <v>0</v>
      </c>
      <c r="O106" s="33">
        <f t="shared" ref="O106:O137" si="190">IF($F106="",0,IF(OR(AND(AND(ISNUMBER($G106),ISNUMBER($G105),ISNUMBER($G104),ISNUMBER($G103),ISNUMBER($G102),ISNUMBER($G101),ISNUMBER($G100),ISNUMBER($G99)),OR(AND($G106&gt;0,$G105&gt;0,$G104&gt;0,$G103&gt;0,$G102&gt;0,$G101&gt;0,$G100&gt;0,$G99&gt;0),AND($G106&lt;0,$G105&lt;0,$G104&lt;0,$G103&lt;0,$G102&lt;0,$G101&lt;0,$G100&lt;0,$G99&lt;0))),AND(AND(ISNUMBER($G106),ISNUMBER($G105),ISNUMBER($G104),ISNUMBER($G103),ISNUMBER($AC106),ISNUMBER($AC105),ISNUMBER($AC104),ISNUMBER($AC103)),OR(AND($G106&gt;0,$G105&gt;0,$G104&gt;0,$G103&gt;0,$AC106&gt;0,$AC105&gt;0,$AC104&gt;0,$AC103&gt;0),AND($G106&lt;0,$G105&lt;0,$G104&lt;0,$G103&lt;0,$AC106&lt;0,$AC105&lt;0,$AC104&lt;0,$AC103&lt;0)))),1,0))</f>
        <v>0</v>
      </c>
      <c r="P106" s="33" t="str">
        <f t="shared" si="155"/>
        <v/>
      </c>
      <c r="Q106" s="33" t="e">
        <f t="shared" si="156"/>
        <v>#N/A</v>
      </c>
      <c r="R106" s="33" t="e">
        <f t="shared" si="157"/>
        <v>#N/A</v>
      </c>
      <c r="S106" s="33" t="e">
        <f t="shared" si="158"/>
        <v>#N/A</v>
      </c>
      <c r="T106" s="33" t="e">
        <f t="shared" si="159"/>
        <v>#N/A</v>
      </c>
      <c r="U106" s="33" t="e">
        <f t="shared" si="160"/>
        <v>#N/A</v>
      </c>
      <c r="V106" s="33" t="e">
        <f t="shared" si="161"/>
        <v>#N/A</v>
      </c>
      <c r="W106" s="33" t="e">
        <f t="shared" si="162"/>
        <v>#N/A</v>
      </c>
      <c r="X106" s="33" t="e">
        <f t="shared" si="163"/>
        <v>#N/A</v>
      </c>
      <c r="Y106" s="33" t="e">
        <f t="shared" si="164"/>
        <v>#N/A</v>
      </c>
      <c r="Z106" s="33" t="e">
        <f t="shared" si="165"/>
        <v>#N/A</v>
      </c>
      <c r="AA106" s="33" t="e">
        <f t="shared" si="166"/>
        <v>#N/A</v>
      </c>
      <c r="AB106" s="33" t="str">
        <f t="shared" si="167"/>
        <v/>
      </c>
      <c r="AC106" s="33" t="str">
        <f t="shared" si="168"/>
        <v/>
      </c>
      <c r="AD106" s="33" t="e">
        <f t="shared" si="169"/>
        <v>#N/A</v>
      </c>
      <c r="AE106" s="33" t="e">
        <f t="shared" si="170"/>
        <v>#N/A</v>
      </c>
      <c r="AF106" s="33" t="e">
        <f t="shared" si="171"/>
        <v>#N/A</v>
      </c>
      <c r="AG106" s="33">
        <f t="shared" si="172"/>
        <v>0</v>
      </c>
      <c r="AH106" s="33">
        <f t="shared" si="187"/>
        <v>0</v>
      </c>
      <c r="AI106" s="33">
        <f t="shared" si="173"/>
        <v>0</v>
      </c>
      <c r="AJ106" s="33">
        <f t="shared" si="189"/>
        <v>0</v>
      </c>
      <c r="AK106" s="33">
        <f t="shared" ref="AK106:AK137" si="191">IF($AB106="",0,IF(OR(AND(AND(ISNUMBER($AC106),ISNUMBER($AC105),ISNUMBER($AC104),ISNUMBER($AC103),ISNUMBER($AC102),ISNUMBER($AC101),ISNUMBER($AC100),ISNUMBER($AC99)),OR(AND($AC106&gt;0,$AC105&gt;0,$AC104&gt;0,$AC103&gt;0,$AC102&gt;0,$AC101&gt;0,$AC100&gt;0,$AC99&gt;0),AND($AC106&lt;0,$AC105&lt;0,$AC104&lt;0,$AC103&lt;0,$AC102&lt;0,$AC101&lt;0,$AC100&lt;0,$AC99&lt;0))),AND(AND(ISNUMBER($AC106),ISNUMBER($AC105),ISNUMBER($AC104),ISNUMBER($AC103),ISNUMBER($G106),ISNUMBER($G105),ISNUMBER($G104),ISNUMBER($G103)),OR(AND($AC106&gt;0,$AC105&gt;0,$AC104&gt;0,$AC103&gt;0,$G106&gt;0,$G105&gt;0,$G104&gt;0,$G103&gt;0),AND($AC106&lt;0,$AC105&lt;0,$AC104&lt;0,$AC103&lt;0,$G106&lt;0,$G105&lt;0,$G104&lt;0,$G103&lt;0)))),1,0))</f>
        <v>0</v>
      </c>
      <c r="AL106" s="33" t="str">
        <f t="shared" si="174"/>
        <v/>
      </c>
      <c r="AM106" s="33" t="e">
        <f t="shared" si="175"/>
        <v>#N/A</v>
      </c>
      <c r="AN106" s="33" t="e">
        <f t="shared" si="176"/>
        <v>#N/A</v>
      </c>
      <c r="AO106" s="33" t="e">
        <f t="shared" si="177"/>
        <v>#N/A</v>
      </c>
      <c r="AP106" s="33" t="e">
        <f t="shared" si="178"/>
        <v>#N/A</v>
      </c>
      <c r="AQ106" s="33" t="e">
        <f t="shared" si="179"/>
        <v>#N/A</v>
      </c>
      <c r="AR106" s="33" t="e">
        <f t="shared" si="180"/>
        <v>#N/A</v>
      </c>
      <c r="AS106" s="33" t="e">
        <f t="shared" si="181"/>
        <v>#N/A</v>
      </c>
      <c r="AT106" s="33" t="e">
        <f t="shared" si="182"/>
        <v>#N/A</v>
      </c>
      <c r="AU106" s="33" t="e">
        <f t="shared" si="183"/>
        <v>#N/A</v>
      </c>
      <c r="AV106" s="33" t="e">
        <f t="shared" si="184"/>
        <v>#N/A</v>
      </c>
      <c r="AW106" s="33" t="e">
        <f t="shared" si="185"/>
        <v>#N/A</v>
      </c>
    </row>
    <row r="107" spans="1:49" x14ac:dyDescent="0.3">
      <c r="A107" s="33">
        <v>105</v>
      </c>
      <c r="B107" s="33" t="str">
        <f t="shared" si="144"/>
        <v/>
      </c>
      <c r="C107" s="46" t="str">
        <f t="shared" si="145"/>
        <v/>
      </c>
      <c r="D107" s="33">
        <f t="shared" si="146"/>
        <v>0</v>
      </c>
      <c r="E107" s="33" t="e">
        <f t="shared" si="147"/>
        <v>#N/A</v>
      </c>
      <c r="F107" s="33" t="str">
        <f t="shared" si="148"/>
        <v/>
      </c>
      <c r="G107" s="33" t="str">
        <f t="shared" si="149"/>
        <v/>
      </c>
      <c r="H107" s="33" t="e">
        <f t="shared" si="150"/>
        <v>#N/A</v>
      </c>
      <c r="I107" s="33" t="e">
        <f t="shared" si="151"/>
        <v>#N/A</v>
      </c>
      <c r="J107" s="33" t="e">
        <f t="shared" si="152"/>
        <v>#N/A</v>
      </c>
      <c r="K107" s="33">
        <f t="shared" si="153"/>
        <v>0</v>
      </c>
      <c r="L107" s="33">
        <f t="shared" si="186"/>
        <v>0</v>
      </c>
      <c r="M107" s="33">
        <f t="shared" si="154"/>
        <v>0</v>
      </c>
      <c r="N107" s="33">
        <f t="shared" si="188"/>
        <v>0</v>
      </c>
      <c r="O107" s="33">
        <f t="shared" si="190"/>
        <v>0</v>
      </c>
      <c r="P107" s="33" t="str">
        <f t="shared" si="155"/>
        <v/>
      </c>
      <c r="Q107" s="33" t="e">
        <f t="shared" si="156"/>
        <v>#N/A</v>
      </c>
      <c r="R107" s="33" t="e">
        <f t="shared" si="157"/>
        <v>#N/A</v>
      </c>
      <c r="S107" s="33" t="e">
        <f t="shared" si="158"/>
        <v>#N/A</v>
      </c>
      <c r="T107" s="33" t="e">
        <f t="shared" si="159"/>
        <v>#N/A</v>
      </c>
      <c r="U107" s="33" t="e">
        <f t="shared" si="160"/>
        <v>#N/A</v>
      </c>
      <c r="V107" s="33" t="e">
        <f t="shared" si="161"/>
        <v>#N/A</v>
      </c>
      <c r="W107" s="33" t="e">
        <f t="shared" si="162"/>
        <v>#N/A</v>
      </c>
      <c r="X107" s="33" t="e">
        <f t="shared" si="163"/>
        <v>#N/A</v>
      </c>
      <c r="Y107" s="33" t="e">
        <f t="shared" si="164"/>
        <v>#N/A</v>
      </c>
      <c r="Z107" s="33" t="e">
        <f t="shared" si="165"/>
        <v>#N/A</v>
      </c>
      <c r="AA107" s="33" t="e">
        <f t="shared" si="166"/>
        <v>#N/A</v>
      </c>
      <c r="AB107" s="33" t="str">
        <f t="shared" si="167"/>
        <v/>
      </c>
      <c r="AC107" s="33" t="str">
        <f t="shared" si="168"/>
        <v/>
      </c>
      <c r="AD107" s="33" t="e">
        <f t="shared" si="169"/>
        <v>#N/A</v>
      </c>
      <c r="AE107" s="33" t="e">
        <f t="shared" si="170"/>
        <v>#N/A</v>
      </c>
      <c r="AF107" s="33" t="e">
        <f t="shared" si="171"/>
        <v>#N/A</v>
      </c>
      <c r="AG107" s="33">
        <f t="shared" si="172"/>
        <v>0</v>
      </c>
      <c r="AH107" s="33">
        <f t="shared" si="187"/>
        <v>0</v>
      </c>
      <c r="AI107" s="33">
        <f t="shared" si="173"/>
        <v>0</v>
      </c>
      <c r="AJ107" s="33">
        <f t="shared" si="189"/>
        <v>0</v>
      </c>
      <c r="AK107" s="33">
        <f t="shared" si="191"/>
        <v>0</v>
      </c>
      <c r="AL107" s="33" t="str">
        <f t="shared" si="174"/>
        <v/>
      </c>
      <c r="AM107" s="33" t="e">
        <f t="shared" si="175"/>
        <v>#N/A</v>
      </c>
      <c r="AN107" s="33" t="e">
        <f t="shared" si="176"/>
        <v>#N/A</v>
      </c>
      <c r="AO107" s="33" t="e">
        <f t="shared" si="177"/>
        <v>#N/A</v>
      </c>
      <c r="AP107" s="33" t="e">
        <f t="shared" si="178"/>
        <v>#N/A</v>
      </c>
      <c r="AQ107" s="33" t="e">
        <f t="shared" si="179"/>
        <v>#N/A</v>
      </c>
      <c r="AR107" s="33" t="e">
        <f t="shared" si="180"/>
        <v>#N/A</v>
      </c>
      <c r="AS107" s="33" t="e">
        <f t="shared" si="181"/>
        <v>#N/A</v>
      </c>
      <c r="AT107" s="33" t="e">
        <f t="shared" si="182"/>
        <v>#N/A</v>
      </c>
      <c r="AU107" s="33" t="e">
        <f t="shared" si="183"/>
        <v>#N/A</v>
      </c>
      <c r="AV107" s="33" t="e">
        <f t="shared" si="184"/>
        <v>#N/A</v>
      </c>
      <c r="AW107" s="33" t="e">
        <f t="shared" si="185"/>
        <v>#N/A</v>
      </c>
    </row>
    <row r="108" spans="1:49" x14ac:dyDescent="0.3">
      <c r="A108" s="33">
        <v>106</v>
      </c>
      <c r="B108" s="33" t="str">
        <f t="shared" si="144"/>
        <v/>
      </c>
      <c r="C108" s="46" t="str">
        <f t="shared" si="145"/>
        <v/>
      </c>
      <c r="D108" s="33">
        <f t="shared" si="146"/>
        <v>0</v>
      </c>
      <c r="E108" s="33" t="e">
        <f t="shared" si="147"/>
        <v>#N/A</v>
      </c>
      <c r="F108" s="33" t="str">
        <f t="shared" si="148"/>
        <v/>
      </c>
      <c r="G108" s="33" t="str">
        <f t="shared" si="149"/>
        <v/>
      </c>
      <c r="H108" s="33" t="e">
        <f t="shared" si="150"/>
        <v>#N/A</v>
      </c>
      <c r="I108" s="33" t="e">
        <f t="shared" si="151"/>
        <v>#N/A</v>
      </c>
      <c r="J108" s="33" t="e">
        <f t="shared" si="152"/>
        <v>#N/A</v>
      </c>
      <c r="K108" s="33">
        <f t="shared" si="153"/>
        <v>0</v>
      </c>
      <c r="L108" s="33">
        <f t="shared" si="186"/>
        <v>0</v>
      </c>
      <c r="M108" s="33">
        <f t="shared" si="154"/>
        <v>0</v>
      </c>
      <c r="N108" s="33">
        <f t="shared" si="188"/>
        <v>0</v>
      </c>
      <c r="O108" s="33">
        <f t="shared" si="190"/>
        <v>0</v>
      </c>
      <c r="P108" s="33" t="str">
        <f t="shared" si="155"/>
        <v/>
      </c>
      <c r="Q108" s="33" t="e">
        <f t="shared" si="156"/>
        <v>#N/A</v>
      </c>
      <c r="R108" s="33" t="e">
        <f t="shared" si="157"/>
        <v>#N/A</v>
      </c>
      <c r="S108" s="33" t="e">
        <f t="shared" si="158"/>
        <v>#N/A</v>
      </c>
      <c r="T108" s="33" t="e">
        <f t="shared" si="159"/>
        <v>#N/A</v>
      </c>
      <c r="U108" s="33" t="e">
        <f t="shared" si="160"/>
        <v>#N/A</v>
      </c>
      <c r="V108" s="33" t="e">
        <f t="shared" si="161"/>
        <v>#N/A</v>
      </c>
      <c r="W108" s="33" t="e">
        <f t="shared" si="162"/>
        <v>#N/A</v>
      </c>
      <c r="X108" s="33" t="e">
        <f t="shared" si="163"/>
        <v>#N/A</v>
      </c>
      <c r="Y108" s="33" t="e">
        <f t="shared" si="164"/>
        <v>#N/A</v>
      </c>
      <c r="Z108" s="33" t="e">
        <f t="shared" si="165"/>
        <v>#N/A</v>
      </c>
      <c r="AA108" s="33" t="e">
        <f t="shared" si="166"/>
        <v>#N/A</v>
      </c>
      <c r="AB108" s="33" t="str">
        <f t="shared" si="167"/>
        <v/>
      </c>
      <c r="AC108" s="33" t="str">
        <f t="shared" si="168"/>
        <v/>
      </c>
      <c r="AD108" s="33" t="e">
        <f t="shared" si="169"/>
        <v>#N/A</v>
      </c>
      <c r="AE108" s="33" t="e">
        <f t="shared" si="170"/>
        <v>#N/A</v>
      </c>
      <c r="AF108" s="33" t="e">
        <f t="shared" si="171"/>
        <v>#N/A</v>
      </c>
      <c r="AG108" s="33">
        <f t="shared" si="172"/>
        <v>0</v>
      </c>
      <c r="AH108" s="33">
        <f t="shared" si="187"/>
        <v>0</v>
      </c>
      <c r="AI108" s="33">
        <f t="shared" si="173"/>
        <v>0</v>
      </c>
      <c r="AJ108" s="33">
        <f t="shared" si="189"/>
        <v>0</v>
      </c>
      <c r="AK108" s="33">
        <f t="shared" si="191"/>
        <v>0</v>
      </c>
      <c r="AL108" s="33" t="str">
        <f t="shared" si="174"/>
        <v/>
      </c>
      <c r="AM108" s="33" t="e">
        <f t="shared" si="175"/>
        <v>#N/A</v>
      </c>
      <c r="AN108" s="33" t="e">
        <f t="shared" si="176"/>
        <v>#N/A</v>
      </c>
      <c r="AO108" s="33" t="e">
        <f t="shared" si="177"/>
        <v>#N/A</v>
      </c>
      <c r="AP108" s="33" t="e">
        <f t="shared" si="178"/>
        <v>#N/A</v>
      </c>
      <c r="AQ108" s="33" t="e">
        <f t="shared" si="179"/>
        <v>#N/A</v>
      </c>
      <c r="AR108" s="33" t="e">
        <f t="shared" si="180"/>
        <v>#N/A</v>
      </c>
      <c r="AS108" s="33" t="e">
        <f t="shared" si="181"/>
        <v>#N/A</v>
      </c>
      <c r="AT108" s="33" t="e">
        <f t="shared" si="182"/>
        <v>#N/A</v>
      </c>
      <c r="AU108" s="33" t="e">
        <f t="shared" si="183"/>
        <v>#N/A</v>
      </c>
      <c r="AV108" s="33" t="e">
        <f t="shared" si="184"/>
        <v>#N/A</v>
      </c>
      <c r="AW108" s="33" t="e">
        <f t="shared" si="185"/>
        <v>#N/A</v>
      </c>
    </row>
    <row r="109" spans="1:49" x14ac:dyDescent="0.3">
      <c r="A109" s="33">
        <v>107</v>
      </c>
      <c r="B109" s="33" t="str">
        <f t="shared" si="144"/>
        <v/>
      </c>
      <c r="C109" s="46" t="str">
        <f t="shared" si="145"/>
        <v/>
      </c>
      <c r="D109" s="33">
        <f t="shared" si="146"/>
        <v>0</v>
      </c>
      <c r="E109" s="33" t="e">
        <f t="shared" si="147"/>
        <v>#N/A</v>
      </c>
      <c r="F109" s="33" t="str">
        <f t="shared" si="148"/>
        <v/>
      </c>
      <c r="G109" s="33" t="str">
        <f t="shared" si="149"/>
        <v/>
      </c>
      <c r="H109" s="33" t="e">
        <f t="shared" si="150"/>
        <v>#N/A</v>
      </c>
      <c r="I109" s="33" t="e">
        <f t="shared" si="151"/>
        <v>#N/A</v>
      </c>
      <c r="J109" s="33" t="e">
        <f t="shared" si="152"/>
        <v>#N/A</v>
      </c>
      <c r="K109" s="33">
        <f t="shared" si="153"/>
        <v>0</v>
      </c>
      <c r="L109" s="33">
        <f t="shared" si="186"/>
        <v>0</v>
      </c>
      <c r="M109" s="33">
        <f t="shared" si="154"/>
        <v>0</v>
      </c>
      <c r="N109" s="33">
        <f t="shared" si="188"/>
        <v>0</v>
      </c>
      <c r="O109" s="33">
        <f t="shared" si="190"/>
        <v>0</v>
      </c>
      <c r="P109" s="33" t="str">
        <f t="shared" si="155"/>
        <v/>
      </c>
      <c r="Q109" s="33" t="e">
        <f t="shared" si="156"/>
        <v>#N/A</v>
      </c>
      <c r="R109" s="33" t="e">
        <f t="shared" si="157"/>
        <v>#N/A</v>
      </c>
      <c r="S109" s="33" t="e">
        <f t="shared" si="158"/>
        <v>#N/A</v>
      </c>
      <c r="T109" s="33" t="e">
        <f t="shared" si="159"/>
        <v>#N/A</v>
      </c>
      <c r="U109" s="33" t="e">
        <f t="shared" si="160"/>
        <v>#N/A</v>
      </c>
      <c r="V109" s="33" t="e">
        <f t="shared" si="161"/>
        <v>#N/A</v>
      </c>
      <c r="W109" s="33" t="e">
        <f t="shared" si="162"/>
        <v>#N/A</v>
      </c>
      <c r="X109" s="33" t="e">
        <f t="shared" si="163"/>
        <v>#N/A</v>
      </c>
      <c r="Y109" s="33" t="e">
        <f t="shared" si="164"/>
        <v>#N/A</v>
      </c>
      <c r="Z109" s="33" t="e">
        <f t="shared" si="165"/>
        <v>#N/A</v>
      </c>
      <c r="AA109" s="33" t="e">
        <f t="shared" si="166"/>
        <v>#N/A</v>
      </c>
      <c r="AB109" s="33" t="str">
        <f t="shared" si="167"/>
        <v/>
      </c>
      <c r="AC109" s="33" t="str">
        <f t="shared" si="168"/>
        <v/>
      </c>
      <c r="AD109" s="33" t="e">
        <f t="shared" si="169"/>
        <v>#N/A</v>
      </c>
      <c r="AE109" s="33" t="e">
        <f t="shared" si="170"/>
        <v>#N/A</v>
      </c>
      <c r="AF109" s="33" t="e">
        <f t="shared" si="171"/>
        <v>#N/A</v>
      </c>
      <c r="AG109" s="33">
        <f t="shared" si="172"/>
        <v>0</v>
      </c>
      <c r="AH109" s="33">
        <f t="shared" si="187"/>
        <v>0</v>
      </c>
      <c r="AI109" s="33">
        <f t="shared" si="173"/>
        <v>0</v>
      </c>
      <c r="AJ109" s="33">
        <f t="shared" si="189"/>
        <v>0</v>
      </c>
      <c r="AK109" s="33">
        <f t="shared" si="191"/>
        <v>0</v>
      </c>
      <c r="AL109" s="33" t="str">
        <f t="shared" si="174"/>
        <v/>
      </c>
      <c r="AM109" s="33" t="e">
        <f t="shared" si="175"/>
        <v>#N/A</v>
      </c>
      <c r="AN109" s="33" t="e">
        <f t="shared" si="176"/>
        <v>#N/A</v>
      </c>
      <c r="AO109" s="33" t="e">
        <f t="shared" si="177"/>
        <v>#N/A</v>
      </c>
      <c r="AP109" s="33" t="e">
        <f t="shared" si="178"/>
        <v>#N/A</v>
      </c>
      <c r="AQ109" s="33" t="e">
        <f t="shared" si="179"/>
        <v>#N/A</v>
      </c>
      <c r="AR109" s="33" t="e">
        <f t="shared" si="180"/>
        <v>#N/A</v>
      </c>
      <c r="AS109" s="33" t="e">
        <f t="shared" si="181"/>
        <v>#N/A</v>
      </c>
      <c r="AT109" s="33" t="e">
        <f t="shared" si="182"/>
        <v>#N/A</v>
      </c>
      <c r="AU109" s="33" t="e">
        <f t="shared" si="183"/>
        <v>#N/A</v>
      </c>
      <c r="AV109" s="33" t="e">
        <f t="shared" si="184"/>
        <v>#N/A</v>
      </c>
      <c r="AW109" s="33" t="e">
        <f t="shared" si="185"/>
        <v>#N/A</v>
      </c>
    </row>
    <row r="110" spans="1:49" x14ac:dyDescent="0.3">
      <c r="A110" s="33">
        <v>108</v>
      </c>
      <c r="B110" s="33" t="str">
        <f t="shared" si="144"/>
        <v/>
      </c>
      <c r="C110" s="46" t="str">
        <f t="shared" si="145"/>
        <v/>
      </c>
      <c r="D110" s="33">
        <f t="shared" si="146"/>
        <v>0</v>
      </c>
      <c r="E110" s="33" t="e">
        <f t="shared" si="147"/>
        <v>#N/A</v>
      </c>
      <c r="F110" s="33" t="str">
        <f t="shared" si="148"/>
        <v/>
      </c>
      <c r="G110" s="33" t="str">
        <f t="shared" si="149"/>
        <v/>
      </c>
      <c r="H110" s="33" t="e">
        <f t="shared" si="150"/>
        <v>#N/A</v>
      </c>
      <c r="I110" s="33" t="e">
        <f t="shared" si="151"/>
        <v>#N/A</v>
      </c>
      <c r="J110" s="33" t="e">
        <f t="shared" si="152"/>
        <v>#N/A</v>
      </c>
      <c r="K110" s="33">
        <f t="shared" si="153"/>
        <v>0</v>
      </c>
      <c r="L110" s="33">
        <f t="shared" si="186"/>
        <v>0</v>
      </c>
      <c r="M110" s="33">
        <f t="shared" si="154"/>
        <v>0</v>
      </c>
      <c r="N110" s="33">
        <f t="shared" si="188"/>
        <v>0</v>
      </c>
      <c r="O110" s="33">
        <f t="shared" si="190"/>
        <v>0</v>
      </c>
      <c r="P110" s="33" t="str">
        <f t="shared" si="155"/>
        <v/>
      </c>
      <c r="Q110" s="33" t="e">
        <f t="shared" si="156"/>
        <v>#N/A</v>
      </c>
      <c r="R110" s="33" t="e">
        <f t="shared" si="157"/>
        <v>#N/A</v>
      </c>
      <c r="S110" s="33" t="e">
        <f t="shared" si="158"/>
        <v>#N/A</v>
      </c>
      <c r="T110" s="33" t="e">
        <f t="shared" si="159"/>
        <v>#N/A</v>
      </c>
      <c r="U110" s="33" t="e">
        <f t="shared" si="160"/>
        <v>#N/A</v>
      </c>
      <c r="V110" s="33" t="e">
        <f t="shared" si="161"/>
        <v>#N/A</v>
      </c>
      <c r="W110" s="33" t="e">
        <f t="shared" si="162"/>
        <v>#N/A</v>
      </c>
      <c r="X110" s="33" t="e">
        <f t="shared" si="163"/>
        <v>#N/A</v>
      </c>
      <c r="Y110" s="33" t="e">
        <f t="shared" si="164"/>
        <v>#N/A</v>
      </c>
      <c r="Z110" s="33" t="e">
        <f t="shared" si="165"/>
        <v>#N/A</v>
      </c>
      <c r="AA110" s="33" t="e">
        <f t="shared" si="166"/>
        <v>#N/A</v>
      </c>
      <c r="AB110" s="33" t="str">
        <f t="shared" si="167"/>
        <v/>
      </c>
      <c r="AC110" s="33" t="str">
        <f t="shared" si="168"/>
        <v/>
      </c>
      <c r="AD110" s="33" t="e">
        <f t="shared" si="169"/>
        <v>#N/A</v>
      </c>
      <c r="AE110" s="33" t="e">
        <f t="shared" si="170"/>
        <v>#N/A</v>
      </c>
      <c r="AF110" s="33" t="e">
        <f t="shared" si="171"/>
        <v>#N/A</v>
      </c>
      <c r="AG110" s="33">
        <f t="shared" si="172"/>
        <v>0</v>
      </c>
      <c r="AH110" s="33">
        <f t="shared" si="187"/>
        <v>0</v>
      </c>
      <c r="AI110" s="33">
        <f t="shared" si="173"/>
        <v>0</v>
      </c>
      <c r="AJ110" s="33">
        <f t="shared" si="189"/>
        <v>0</v>
      </c>
      <c r="AK110" s="33">
        <f t="shared" si="191"/>
        <v>0</v>
      </c>
      <c r="AL110" s="33" t="str">
        <f t="shared" si="174"/>
        <v/>
      </c>
      <c r="AM110" s="33" t="e">
        <f t="shared" si="175"/>
        <v>#N/A</v>
      </c>
      <c r="AN110" s="33" t="e">
        <f t="shared" si="176"/>
        <v>#N/A</v>
      </c>
      <c r="AO110" s="33" t="e">
        <f t="shared" si="177"/>
        <v>#N/A</v>
      </c>
      <c r="AP110" s="33" t="e">
        <f t="shared" si="178"/>
        <v>#N/A</v>
      </c>
      <c r="AQ110" s="33" t="e">
        <f t="shared" si="179"/>
        <v>#N/A</v>
      </c>
      <c r="AR110" s="33" t="e">
        <f t="shared" si="180"/>
        <v>#N/A</v>
      </c>
      <c r="AS110" s="33" t="e">
        <f t="shared" si="181"/>
        <v>#N/A</v>
      </c>
      <c r="AT110" s="33" t="e">
        <f t="shared" si="182"/>
        <v>#N/A</v>
      </c>
      <c r="AU110" s="33" t="e">
        <f t="shared" si="183"/>
        <v>#N/A</v>
      </c>
      <c r="AV110" s="33" t="e">
        <f t="shared" si="184"/>
        <v>#N/A</v>
      </c>
      <c r="AW110" s="33" t="e">
        <f t="shared" si="185"/>
        <v>#N/A</v>
      </c>
    </row>
    <row r="111" spans="1:49" x14ac:dyDescent="0.3">
      <c r="A111" s="33">
        <v>109</v>
      </c>
      <c r="B111" s="33" t="str">
        <f t="shared" si="144"/>
        <v/>
      </c>
      <c r="C111" s="46" t="str">
        <f t="shared" si="145"/>
        <v/>
      </c>
      <c r="D111" s="33">
        <f t="shared" si="146"/>
        <v>0</v>
      </c>
      <c r="E111" s="33" t="e">
        <f t="shared" si="147"/>
        <v>#N/A</v>
      </c>
      <c r="F111" s="33" t="str">
        <f t="shared" si="148"/>
        <v/>
      </c>
      <c r="G111" s="33" t="str">
        <f t="shared" si="149"/>
        <v/>
      </c>
      <c r="H111" s="33" t="e">
        <f t="shared" si="150"/>
        <v>#N/A</v>
      </c>
      <c r="I111" s="33" t="e">
        <f t="shared" si="151"/>
        <v>#N/A</v>
      </c>
      <c r="J111" s="33" t="e">
        <f t="shared" si="152"/>
        <v>#N/A</v>
      </c>
      <c r="K111" s="33">
        <f t="shared" si="153"/>
        <v>0</v>
      </c>
      <c r="L111" s="33">
        <f t="shared" si="186"/>
        <v>0</v>
      </c>
      <c r="M111" s="33">
        <f t="shared" si="154"/>
        <v>0</v>
      </c>
      <c r="N111" s="33">
        <f t="shared" si="188"/>
        <v>0</v>
      </c>
      <c r="O111" s="33">
        <f t="shared" si="190"/>
        <v>0</v>
      </c>
      <c r="P111" s="33" t="str">
        <f t="shared" si="155"/>
        <v/>
      </c>
      <c r="Q111" s="33" t="e">
        <f t="shared" si="156"/>
        <v>#N/A</v>
      </c>
      <c r="R111" s="33" t="e">
        <f t="shared" si="157"/>
        <v>#N/A</v>
      </c>
      <c r="S111" s="33" t="e">
        <f t="shared" si="158"/>
        <v>#N/A</v>
      </c>
      <c r="T111" s="33" t="e">
        <f t="shared" si="159"/>
        <v>#N/A</v>
      </c>
      <c r="U111" s="33" t="e">
        <f t="shared" si="160"/>
        <v>#N/A</v>
      </c>
      <c r="V111" s="33" t="e">
        <f t="shared" si="161"/>
        <v>#N/A</v>
      </c>
      <c r="W111" s="33" t="e">
        <f t="shared" si="162"/>
        <v>#N/A</v>
      </c>
      <c r="X111" s="33" t="e">
        <f t="shared" si="163"/>
        <v>#N/A</v>
      </c>
      <c r="Y111" s="33" t="e">
        <f t="shared" si="164"/>
        <v>#N/A</v>
      </c>
      <c r="Z111" s="33" t="e">
        <f t="shared" si="165"/>
        <v>#N/A</v>
      </c>
      <c r="AA111" s="33" t="e">
        <f t="shared" si="166"/>
        <v>#N/A</v>
      </c>
      <c r="AB111" s="33" t="str">
        <f t="shared" si="167"/>
        <v/>
      </c>
      <c r="AC111" s="33" t="str">
        <f t="shared" si="168"/>
        <v/>
      </c>
      <c r="AD111" s="33" t="e">
        <f t="shared" si="169"/>
        <v>#N/A</v>
      </c>
      <c r="AE111" s="33" t="e">
        <f t="shared" si="170"/>
        <v>#N/A</v>
      </c>
      <c r="AF111" s="33" t="e">
        <f t="shared" si="171"/>
        <v>#N/A</v>
      </c>
      <c r="AG111" s="33">
        <f t="shared" si="172"/>
        <v>0</v>
      </c>
      <c r="AH111" s="33">
        <f t="shared" si="187"/>
        <v>0</v>
      </c>
      <c r="AI111" s="33">
        <f t="shared" si="173"/>
        <v>0</v>
      </c>
      <c r="AJ111" s="33">
        <f t="shared" si="189"/>
        <v>0</v>
      </c>
      <c r="AK111" s="33">
        <f t="shared" si="191"/>
        <v>0</v>
      </c>
      <c r="AL111" s="33" t="str">
        <f t="shared" si="174"/>
        <v/>
      </c>
      <c r="AM111" s="33" t="e">
        <f t="shared" si="175"/>
        <v>#N/A</v>
      </c>
      <c r="AN111" s="33" t="e">
        <f t="shared" si="176"/>
        <v>#N/A</v>
      </c>
      <c r="AO111" s="33" t="e">
        <f t="shared" si="177"/>
        <v>#N/A</v>
      </c>
      <c r="AP111" s="33" t="e">
        <f t="shared" si="178"/>
        <v>#N/A</v>
      </c>
      <c r="AQ111" s="33" t="e">
        <f t="shared" si="179"/>
        <v>#N/A</v>
      </c>
      <c r="AR111" s="33" t="e">
        <f t="shared" si="180"/>
        <v>#N/A</v>
      </c>
      <c r="AS111" s="33" t="e">
        <f t="shared" si="181"/>
        <v>#N/A</v>
      </c>
      <c r="AT111" s="33" t="e">
        <f t="shared" si="182"/>
        <v>#N/A</v>
      </c>
      <c r="AU111" s="33" t="e">
        <f t="shared" si="183"/>
        <v>#N/A</v>
      </c>
      <c r="AV111" s="33" t="e">
        <f t="shared" si="184"/>
        <v>#N/A</v>
      </c>
      <c r="AW111" s="33" t="e">
        <f t="shared" si="185"/>
        <v>#N/A</v>
      </c>
    </row>
    <row r="112" spans="1:49" x14ac:dyDescent="0.3">
      <c r="A112" s="33">
        <v>110</v>
      </c>
      <c r="B112" s="33" t="str">
        <f t="shared" si="144"/>
        <v/>
      </c>
      <c r="C112" s="46" t="str">
        <f t="shared" si="145"/>
        <v/>
      </c>
      <c r="D112" s="33">
        <f t="shared" si="146"/>
        <v>0</v>
      </c>
      <c r="E112" s="33" t="e">
        <f t="shared" si="147"/>
        <v>#N/A</v>
      </c>
      <c r="F112" s="33" t="str">
        <f t="shared" si="148"/>
        <v/>
      </c>
      <c r="G112" s="33" t="str">
        <f t="shared" si="149"/>
        <v/>
      </c>
      <c r="H112" s="33" t="e">
        <f t="shared" si="150"/>
        <v>#N/A</v>
      </c>
      <c r="I112" s="33" t="e">
        <f t="shared" si="151"/>
        <v>#N/A</v>
      </c>
      <c r="J112" s="33" t="e">
        <f t="shared" si="152"/>
        <v>#N/A</v>
      </c>
      <c r="K112" s="33">
        <f t="shared" si="153"/>
        <v>0</v>
      </c>
      <c r="L112" s="33">
        <f t="shared" si="186"/>
        <v>0</v>
      </c>
      <c r="M112" s="33">
        <f t="shared" si="154"/>
        <v>0</v>
      </c>
      <c r="N112" s="33">
        <f t="shared" si="188"/>
        <v>0</v>
      </c>
      <c r="O112" s="33">
        <f t="shared" si="190"/>
        <v>0</v>
      </c>
      <c r="P112" s="33" t="str">
        <f t="shared" si="155"/>
        <v/>
      </c>
      <c r="Q112" s="33" t="e">
        <f t="shared" si="156"/>
        <v>#N/A</v>
      </c>
      <c r="R112" s="33" t="e">
        <f t="shared" si="157"/>
        <v>#N/A</v>
      </c>
      <c r="S112" s="33" t="e">
        <f t="shared" si="158"/>
        <v>#N/A</v>
      </c>
      <c r="T112" s="33" t="e">
        <f t="shared" si="159"/>
        <v>#N/A</v>
      </c>
      <c r="U112" s="33" t="e">
        <f t="shared" si="160"/>
        <v>#N/A</v>
      </c>
      <c r="V112" s="33" t="e">
        <f t="shared" si="161"/>
        <v>#N/A</v>
      </c>
      <c r="W112" s="33" t="e">
        <f t="shared" si="162"/>
        <v>#N/A</v>
      </c>
      <c r="X112" s="33" t="e">
        <f t="shared" si="163"/>
        <v>#N/A</v>
      </c>
      <c r="Y112" s="33" t="e">
        <f t="shared" si="164"/>
        <v>#N/A</v>
      </c>
      <c r="Z112" s="33" t="e">
        <f t="shared" si="165"/>
        <v>#N/A</v>
      </c>
      <c r="AA112" s="33" t="e">
        <f t="shared" si="166"/>
        <v>#N/A</v>
      </c>
      <c r="AB112" s="33" t="str">
        <f t="shared" si="167"/>
        <v/>
      </c>
      <c r="AC112" s="33" t="str">
        <f t="shared" si="168"/>
        <v/>
      </c>
      <c r="AD112" s="33" t="e">
        <f t="shared" si="169"/>
        <v>#N/A</v>
      </c>
      <c r="AE112" s="33" t="e">
        <f t="shared" si="170"/>
        <v>#N/A</v>
      </c>
      <c r="AF112" s="33" t="e">
        <f t="shared" si="171"/>
        <v>#N/A</v>
      </c>
      <c r="AG112" s="33">
        <f t="shared" si="172"/>
        <v>0</v>
      </c>
      <c r="AH112" s="33">
        <f t="shared" si="187"/>
        <v>0</v>
      </c>
      <c r="AI112" s="33">
        <f t="shared" si="173"/>
        <v>0</v>
      </c>
      <c r="AJ112" s="33">
        <f t="shared" si="189"/>
        <v>0</v>
      </c>
      <c r="AK112" s="33">
        <f t="shared" si="191"/>
        <v>0</v>
      </c>
      <c r="AL112" s="33" t="str">
        <f t="shared" si="174"/>
        <v/>
      </c>
      <c r="AM112" s="33" t="e">
        <f t="shared" si="175"/>
        <v>#N/A</v>
      </c>
      <c r="AN112" s="33" t="e">
        <f t="shared" si="176"/>
        <v>#N/A</v>
      </c>
      <c r="AO112" s="33" t="e">
        <f t="shared" si="177"/>
        <v>#N/A</v>
      </c>
      <c r="AP112" s="33" t="e">
        <f t="shared" si="178"/>
        <v>#N/A</v>
      </c>
      <c r="AQ112" s="33" t="e">
        <f t="shared" si="179"/>
        <v>#N/A</v>
      </c>
      <c r="AR112" s="33" t="e">
        <f t="shared" si="180"/>
        <v>#N/A</v>
      </c>
      <c r="AS112" s="33" t="e">
        <f t="shared" si="181"/>
        <v>#N/A</v>
      </c>
      <c r="AT112" s="33" t="e">
        <f t="shared" si="182"/>
        <v>#N/A</v>
      </c>
      <c r="AU112" s="33" t="e">
        <f t="shared" si="183"/>
        <v>#N/A</v>
      </c>
      <c r="AV112" s="33" t="e">
        <f t="shared" si="184"/>
        <v>#N/A</v>
      </c>
      <c r="AW112" s="33" t="e">
        <f t="shared" si="185"/>
        <v>#N/A</v>
      </c>
    </row>
    <row r="113" spans="1:49" x14ac:dyDescent="0.3">
      <c r="A113" s="33">
        <v>111</v>
      </c>
      <c r="B113" s="33" t="str">
        <f t="shared" si="144"/>
        <v/>
      </c>
      <c r="C113" s="46" t="str">
        <f t="shared" si="145"/>
        <v/>
      </c>
      <c r="D113" s="33">
        <f t="shared" si="146"/>
        <v>0</v>
      </c>
      <c r="E113" s="33" t="e">
        <f t="shared" si="147"/>
        <v>#N/A</v>
      </c>
      <c r="F113" s="33" t="str">
        <f t="shared" si="148"/>
        <v/>
      </c>
      <c r="G113" s="33" t="str">
        <f t="shared" si="149"/>
        <v/>
      </c>
      <c r="H113" s="33" t="e">
        <f t="shared" si="150"/>
        <v>#N/A</v>
      </c>
      <c r="I113" s="33" t="e">
        <f t="shared" si="151"/>
        <v>#N/A</v>
      </c>
      <c r="J113" s="33" t="e">
        <f t="shared" si="152"/>
        <v>#N/A</v>
      </c>
      <c r="K113" s="33">
        <f t="shared" si="153"/>
        <v>0</v>
      </c>
      <c r="L113" s="33">
        <f t="shared" si="186"/>
        <v>0</v>
      </c>
      <c r="M113" s="33">
        <f t="shared" si="154"/>
        <v>0</v>
      </c>
      <c r="N113" s="33">
        <f t="shared" si="188"/>
        <v>0</v>
      </c>
      <c r="O113" s="33">
        <f t="shared" si="190"/>
        <v>0</v>
      </c>
      <c r="P113" s="33" t="str">
        <f t="shared" si="155"/>
        <v/>
      </c>
      <c r="Q113" s="33" t="e">
        <f t="shared" si="156"/>
        <v>#N/A</v>
      </c>
      <c r="R113" s="33" t="e">
        <f t="shared" si="157"/>
        <v>#N/A</v>
      </c>
      <c r="S113" s="33" t="e">
        <f t="shared" si="158"/>
        <v>#N/A</v>
      </c>
      <c r="T113" s="33" t="e">
        <f t="shared" si="159"/>
        <v>#N/A</v>
      </c>
      <c r="U113" s="33" t="e">
        <f t="shared" si="160"/>
        <v>#N/A</v>
      </c>
      <c r="V113" s="33" t="e">
        <f t="shared" si="161"/>
        <v>#N/A</v>
      </c>
      <c r="W113" s="33" t="e">
        <f t="shared" si="162"/>
        <v>#N/A</v>
      </c>
      <c r="X113" s="33" t="e">
        <f t="shared" si="163"/>
        <v>#N/A</v>
      </c>
      <c r="Y113" s="33" t="e">
        <f t="shared" si="164"/>
        <v>#N/A</v>
      </c>
      <c r="Z113" s="33" t="e">
        <f t="shared" si="165"/>
        <v>#N/A</v>
      </c>
      <c r="AA113" s="33" t="e">
        <f t="shared" si="166"/>
        <v>#N/A</v>
      </c>
      <c r="AB113" s="33" t="str">
        <f t="shared" si="167"/>
        <v/>
      </c>
      <c r="AC113" s="33" t="str">
        <f t="shared" si="168"/>
        <v/>
      </c>
      <c r="AD113" s="33" t="e">
        <f t="shared" si="169"/>
        <v>#N/A</v>
      </c>
      <c r="AE113" s="33" t="e">
        <f t="shared" si="170"/>
        <v>#N/A</v>
      </c>
      <c r="AF113" s="33" t="e">
        <f t="shared" si="171"/>
        <v>#N/A</v>
      </c>
      <c r="AG113" s="33">
        <f t="shared" si="172"/>
        <v>0</v>
      </c>
      <c r="AH113" s="33">
        <f t="shared" si="187"/>
        <v>0</v>
      </c>
      <c r="AI113" s="33">
        <f t="shared" si="173"/>
        <v>0</v>
      </c>
      <c r="AJ113" s="33">
        <f t="shared" si="189"/>
        <v>0</v>
      </c>
      <c r="AK113" s="33">
        <f t="shared" si="191"/>
        <v>0</v>
      </c>
      <c r="AL113" s="33" t="str">
        <f t="shared" si="174"/>
        <v/>
      </c>
      <c r="AM113" s="33" t="e">
        <f t="shared" si="175"/>
        <v>#N/A</v>
      </c>
      <c r="AN113" s="33" t="e">
        <f t="shared" si="176"/>
        <v>#N/A</v>
      </c>
      <c r="AO113" s="33" t="e">
        <f t="shared" si="177"/>
        <v>#N/A</v>
      </c>
      <c r="AP113" s="33" t="e">
        <f t="shared" si="178"/>
        <v>#N/A</v>
      </c>
      <c r="AQ113" s="33" t="e">
        <f t="shared" si="179"/>
        <v>#N/A</v>
      </c>
      <c r="AR113" s="33" t="e">
        <f t="shared" si="180"/>
        <v>#N/A</v>
      </c>
      <c r="AS113" s="33" t="e">
        <f t="shared" si="181"/>
        <v>#N/A</v>
      </c>
      <c r="AT113" s="33" t="e">
        <f t="shared" si="182"/>
        <v>#N/A</v>
      </c>
      <c r="AU113" s="33" t="e">
        <f t="shared" si="183"/>
        <v>#N/A</v>
      </c>
      <c r="AV113" s="33" t="e">
        <f t="shared" si="184"/>
        <v>#N/A</v>
      </c>
      <c r="AW113" s="33" t="e">
        <f t="shared" si="185"/>
        <v>#N/A</v>
      </c>
    </row>
    <row r="114" spans="1:49" x14ac:dyDescent="0.3">
      <c r="A114" s="33">
        <v>112</v>
      </c>
      <c r="B114" s="33" t="str">
        <f t="shared" si="144"/>
        <v/>
      </c>
      <c r="C114" s="46" t="str">
        <f t="shared" si="145"/>
        <v/>
      </c>
      <c r="D114" s="33">
        <f t="shared" si="146"/>
        <v>0</v>
      </c>
      <c r="E114" s="33" t="e">
        <f t="shared" si="147"/>
        <v>#N/A</v>
      </c>
      <c r="F114" s="33" t="str">
        <f t="shared" si="148"/>
        <v/>
      </c>
      <c r="G114" s="33" t="str">
        <f t="shared" si="149"/>
        <v/>
      </c>
      <c r="H114" s="33" t="e">
        <f t="shared" si="150"/>
        <v>#N/A</v>
      </c>
      <c r="I114" s="33" t="e">
        <f t="shared" si="151"/>
        <v>#N/A</v>
      </c>
      <c r="J114" s="33" t="e">
        <f t="shared" si="152"/>
        <v>#N/A</v>
      </c>
      <c r="K114" s="33">
        <f t="shared" si="153"/>
        <v>0</v>
      </c>
      <c r="L114" s="33">
        <f t="shared" si="186"/>
        <v>0</v>
      </c>
      <c r="M114" s="33">
        <f t="shared" si="154"/>
        <v>0</v>
      </c>
      <c r="N114" s="33">
        <f t="shared" si="188"/>
        <v>0</v>
      </c>
      <c r="O114" s="33">
        <f t="shared" si="190"/>
        <v>0</v>
      </c>
      <c r="P114" s="33" t="str">
        <f t="shared" si="155"/>
        <v/>
      </c>
      <c r="Q114" s="33" t="e">
        <f t="shared" si="156"/>
        <v>#N/A</v>
      </c>
      <c r="R114" s="33" t="e">
        <f t="shared" si="157"/>
        <v>#N/A</v>
      </c>
      <c r="S114" s="33" t="e">
        <f t="shared" si="158"/>
        <v>#N/A</v>
      </c>
      <c r="T114" s="33" t="e">
        <f t="shared" si="159"/>
        <v>#N/A</v>
      </c>
      <c r="U114" s="33" t="e">
        <f t="shared" si="160"/>
        <v>#N/A</v>
      </c>
      <c r="V114" s="33" t="e">
        <f t="shared" si="161"/>
        <v>#N/A</v>
      </c>
      <c r="W114" s="33" t="e">
        <f t="shared" si="162"/>
        <v>#N/A</v>
      </c>
      <c r="X114" s="33" t="e">
        <f t="shared" si="163"/>
        <v>#N/A</v>
      </c>
      <c r="Y114" s="33" t="e">
        <f t="shared" si="164"/>
        <v>#N/A</v>
      </c>
      <c r="Z114" s="33" t="e">
        <f t="shared" si="165"/>
        <v>#N/A</v>
      </c>
      <c r="AA114" s="33" t="e">
        <f t="shared" si="166"/>
        <v>#N/A</v>
      </c>
      <c r="AB114" s="33" t="str">
        <f t="shared" si="167"/>
        <v/>
      </c>
      <c r="AC114" s="33" t="str">
        <f t="shared" si="168"/>
        <v/>
      </c>
      <c r="AD114" s="33" t="e">
        <f t="shared" si="169"/>
        <v>#N/A</v>
      </c>
      <c r="AE114" s="33" t="e">
        <f t="shared" si="170"/>
        <v>#N/A</v>
      </c>
      <c r="AF114" s="33" t="e">
        <f t="shared" si="171"/>
        <v>#N/A</v>
      </c>
      <c r="AG114" s="33">
        <f t="shared" si="172"/>
        <v>0</v>
      </c>
      <c r="AH114" s="33">
        <f t="shared" si="187"/>
        <v>0</v>
      </c>
      <c r="AI114" s="33">
        <f t="shared" si="173"/>
        <v>0</v>
      </c>
      <c r="AJ114" s="33">
        <f t="shared" si="189"/>
        <v>0</v>
      </c>
      <c r="AK114" s="33">
        <f t="shared" si="191"/>
        <v>0</v>
      </c>
      <c r="AL114" s="33" t="str">
        <f t="shared" si="174"/>
        <v/>
      </c>
      <c r="AM114" s="33" t="e">
        <f t="shared" si="175"/>
        <v>#N/A</v>
      </c>
      <c r="AN114" s="33" t="e">
        <f t="shared" si="176"/>
        <v>#N/A</v>
      </c>
      <c r="AO114" s="33" t="e">
        <f t="shared" si="177"/>
        <v>#N/A</v>
      </c>
      <c r="AP114" s="33" t="e">
        <f t="shared" si="178"/>
        <v>#N/A</v>
      </c>
      <c r="AQ114" s="33" t="e">
        <f t="shared" si="179"/>
        <v>#N/A</v>
      </c>
      <c r="AR114" s="33" t="e">
        <f t="shared" si="180"/>
        <v>#N/A</v>
      </c>
      <c r="AS114" s="33" t="e">
        <f t="shared" si="181"/>
        <v>#N/A</v>
      </c>
      <c r="AT114" s="33" t="e">
        <f t="shared" si="182"/>
        <v>#N/A</v>
      </c>
      <c r="AU114" s="33" t="e">
        <f t="shared" si="183"/>
        <v>#N/A</v>
      </c>
      <c r="AV114" s="33" t="e">
        <f t="shared" si="184"/>
        <v>#N/A</v>
      </c>
      <c r="AW114" s="33" t="e">
        <f t="shared" si="185"/>
        <v>#N/A</v>
      </c>
    </row>
    <row r="115" spans="1:49" x14ac:dyDescent="0.3">
      <c r="A115" s="33">
        <v>113</v>
      </c>
      <c r="B115" s="33" t="str">
        <f t="shared" si="144"/>
        <v/>
      </c>
      <c r="C115" s="46" t="str">
        <f t="shared" si="145"/>
        <v/>
      </c>
      <c r="D115" s="33">
        <f t="shared" si="146"/>
        <v>0</v>
      </c>
      <c r="E115" s="33" t="e">
        <f t="shared" si="147"/>
        <v>#N/A</v>
      </c>
      <c r="F115" s="33" t="str">
        <f t="shared" si="148"/>
        <v/>
      </c>
      <c r="G115" s="33" t="str">
        <f t="shared" si="149"/>
        <v/>
      </c>
      <c r="H115" s="33" t="e">
        <f t="shared" si="150"/>
        <v>#N/A</v>
      </c>
      <c r="I115" s="33" t="e">
        <f t="shared" si="151"/>
        <v>#N/A</v>
      </c>
      <c r="J115" s="33" t="e">
        <f t="shared" si="152"/>
        <v>#N/A</v>
      </c>
      <c r="K115" s="33">
        <f t="shared" si="153"/>
        <v>0</v>
      </c>
      <c r="L115" s="33">
        <f t="shared" si="186"/>
        <v>0</v>
      </c>
      <c r="M115" s="33">
        <f t="shared" si="154"/>
        <v>0</v>
      </c>
      <c r="N115" s="33">
        <f t="shared" si="188"/>
        <v>0</v>
      </c>
      <c r="O115" s="33">
        <f t="shared" si="190"/>
        <v>0</v>
      </c>
      <c r="P115" s="33" t="str">
        <f t="shared" si="155"/>
        <v/>
      </c>
      <c r="Q115" s="33" t="e">
        <f t="shared" si="156"/>
        <v>#N/A</v>
      </c>
      <c r="R115" s="33" t="e">
        <f t="shared" si="157"/>
        <v>#N/A</v>
      </c>
      <c r="S115" s="33" t="e">
        <f t="shared" si="158"/>
        <v>#N/A</v>
      </c>
      <c r="T115" s="33" t="e">
        <f t="shared" si="159"/>
        <v>#N/A</v>
      </c>
      <c r="U115" s="33" t="e">
        <f t="shared" si="160"/>
        <v>#N/A</v>
      </c>
      <c r="V115" s="33" t="e">
        <f t="shared" si="161"/>
        <v>#N/A</v>
      </c>
      <c r="W115" s="33" t="e">
        <f t="shared" si="162"/>
        <v>#N/A</v>
      </c>
      <c r="X115" s="33" t="e">
        <f t="shared" si="163"/>
        <v>#N/A</v>
      </c>
      <c r="Y115" s="33" t="e">
        <f t="shared" si="164"/>
        <v>#N/A</v>
      </c>
      <c r="Z115" s="33" t="e">
        <f t="shared" si="165"/>
        <v>#N/A</v>
      </c>
      <c r="AA115" s="33" t="e">
        <f t="shared" si="166"/>
        <v>#N/A</v>
      </c>
      <c r="AB115" s="33" t="str">
        <f t="shared" si="167"/>
        <v/>
      </c>
      <c r="AC115" s="33" t="str">
        <f t="shared" si="168"/>
        <v/>
      </c>
      <c r="AD115" s="33" t="e">
        <f t="shared" si="169"/>
        <v>#N/A</v>
      </c>
      <c r="AE115" s="33" t="e">
        <f t="shared" si="170"/>
        <v>#N/A</v>
      </c>
      <c r="AF115" s="33" t="e">
        <f t="shared" si="171"/>
        <v>#N/A</v>
      </c>
      <c r="AG115" s="33">
        <f t="shared" si="172"/>
        <v>0</v>
      </c>
      <c r="AH115" s="33">
        <f t="shared" si="187"/>
        <v>0</v>
      </c>
      <c r="AI115" s="33">
        <f t="shared" si="173"/>
        <v>0</v>
      </c>
      <c r="AJ115" s="33">
        <f t="shared" si="189"/>
        <v>0</v>
      </c>
      <c r="AK115" s="33">
        <f t="shared" si="191"/>
        <v>0</v>
      </c>
      <c r="AL115" s="33" t="str">
        <f t="shared" si="174"/>
        <v/>
      </c>
      <c r="AM115" s="33" t="e">
        <f t="shared" si="175"/>
        <v>#N/A</v>
      </c>
      <c r="AN115" s="33" t="e">
        <f t="shared" si="176"/>
        <v>#N/A</v>
      </c>
      <c r="AO115" s="33" t="e">
        <f t="shared" si="177"/>
        <v>#N/A</v>
      </c>
      <c r="AP115" s="33" t="e">
        <f t="shared" si="178"/>
        <v>#N/A</v>
      </c>
      <c r="AQ115" s="33" t="e">
        <f t="shared" si="179"/>
        <v>#N/A</v>
      </c>
      <c r="AR115" s="33" t="e">
        <f t="shared" si="180"/>
        <v>#N/A</v>
      </c>
      <c r="AS115" s="33" t="e">
        <f t="shared" si="181"/>
        <v>#N/A</v>
      </c>
      <c r="AT115" s="33" t="e">
        <f t="shared" si="182"/>
        <v>#N/A</v>
      </c>
      <c r="AU115" s="33" t="e">
        <f t="shared" si="183"/>
        <v>#N/A</v>
      </c>
      <c r="AV115" s="33" t="e">
        <f t="shared" si="184"/>
        <v>#N/A</v>
      </c>
      <c r="AW115" s="33" t="e">
        <f t="shared" si="185"/>
        <v>#N/A</v>
      </c>
    </row>
    <row r="116" spans="1:49" x14ac:dyDescent="0.3">
      <c r="A116" s="33">
        <v>114</v>
      </c>
      <c r="B116" s="33" t="str">
        <f t="shared" si="144"/>
        <v/>
      </c>
      <c r="C116" s="46" t="str">
        <f t="shared" si="145"/>
        <v/>
      </c>
      <c r="D116" s="33">
        <f t="shared" si="146"/>
        <v>0</v>
      </c>
      <c r="E116" s="33" t="e">
        <f t="shared" si="147"/>
        <v>#N/A</v>
      </c>
      <c r="F116" s="33" t="str">
        <f t="shared" si="148"/>
        <v/>
      </c>
      <c r="G116" s="33" t="str">
        <f t="shared" si="149"/>
        <v/>
      </c>
      <c r="H116" s="33" t="e">
        <f t="shared" si="150"/>
        <v>#N/A</v>
      </c>
      <c r="I116" s="33" t="e">
        <f t="shared" si="151"/>
        <v>#N/A</v>
      </c>
      <c r="J116" s="33" t="e">
        <f t="shared" si="152"/>
        <v>#N/A</v>
      </c>
      <c r="K116" s="33">
        <f t="shared" si="153"/>
        <v>0</v>
      </c>
      <c r="L116" s="33">
        <f t="shared" si="186"/>
        <v>0</v>
      </c>
      <c r="M116" s="33">
        <f t="shared" si="154"/>
        <v>0</v>
      </c>
      <c r="N116" s="33">
        <f t="shared" si="188"/>
        <v>0</v>
      </c>
      <c r="O116" s="33">
        <f t="shared" si="190"/>
        <v>0</v>
      </c>
      <c r="P116" s="33" t="str">
        <f t="shared" si="155"/>
        <v/>
      </c>
      <c r="Q116" s="33" t="e">
        <f t="shared" si="156"/>
        <v>#N/A</v>
      </c>
      <c r="R116" s="33" t="e">
        <f t="shared" si="157"/>
        <v>#N/A</v>
      </c>
      <c r="S116" s="33" t="e">
        <f t="shared" si="158"/>
        <v>#N/A</v>
      </c>
      <c r="T116" s="33" t="e">
        <f t="shared" si="159"/>
        <v>#N/A</v>
      </c>
      <c r="U116" s="33" t="e">
        <f t="shared" si="160"/>
        <v>#N/A</v>
      </c>
      <c r="V116" s="33" t="e">
        <f t="shared" si="161"/>
        <v>#N/A</v>
      </c>
      <c r="W116" s="33" t="e">
        <f t="shared" si="162"/>
        <v>#N/A</v>
      </c>
      <c r="X116" s="33" t="e">
        <f t="shared" si="163"/>
        <v>#N/A</v>
      </c>
      <c r="Y116" s="33" t="e">
        <f t="shared" si="164"/>
        <v>#N/A</v>
      </c>
      <c r="Z116" s="33" t="e">
        <f t="shared" si="165"/>
        <v>#N/A</v>
      </c>
      <c r="AA116" s="33" t="e">
        <f t="shared" si="166"/>
        <v>#N/A</v>
      </c>
      <c r="AB116" s="33" t="str">
        <f t="shared" si="167"/>
        <v/>
      </c>
      <c r="AC116" s="33" t="str">
        <f t="shared" si="168"/>
        <v/>
      </c>
      <c r="AD116" s="33" t="e">
        <f t="shared" si="169"/>
        <v>#N/A</v>
      </c>
      <c r="AE116" s="33" t="e">
        <f t="shared" si="170"/>
        <v>#N/A</v>
      </c>
      <c r="AF116" s="33" t="e">
        <f t="shared" si="171"/>
        <v>#N/A</v>
      </c>
      <c r="AG116" s="33">
        <f t="shared" si="172"/>
        <v>0</v>
      </c>
      <c r="AH116" s="33">
        <f t="shared" si="187"/>
        <v>0</v>
      </c>
      <c r="AI116" s="33">
        <f t="shared" si="173"/>
        <v>0</v>
      </c>
      <c r="AJ116" s="33">
        <f t="shared" si="189"/>
        <v>0</v>
      </c>
      <c r="AK116" s="33">
        <f t="shared" si="191"/>
        <v>0</v>
      </c>
      <c r="AL116" s="33" t="str">
        <f t="shared" si="174"/>
        <v/>
      </c>
      <c r="AM116" s="33" t="e">
        <f t="shared" si="175"/>
        <v>#N/A</v>
      </c>
      <c r="AN116" s="33" t="e">
        <f t="shared" si="176"/>
        <v>#N/A</v>
      </c>
      <c r="AO116" s="33" t="e">
        <f t="shared" si="177"/>
        <v>#N/A</v>
      </c>
      <c r="AP116" s="33" t="e">
        <f t="shared" si="178"/>
        <v>#N/A</v>
      </c>
      <c r="AQ116" s="33" t="e">
        <f t="shared" si="179"/>
        <v>#N/A</v>
      </c>
      <c r="AR116" s="33" t="e">
        <f t="shared" si="180"/>
        <v>#N/A</v>
      </c>
      <c r="AS116" s="33" t="e">
        <f t="shared" si="181"/>
        <v>#N/A</v>
      </c>
      <c r="AT116" s="33" t="e">
        <f t="shared" si="182"/>
        <v>#N/A</v>
      </c>
      <c r="AU116" s="33" t="e">
        <f t="shared" si="183"/>
        <v>#N/A</v>
      </c>
      <c r="AV116" s="33" t="e">
        <f t="shared" si="184"/>
        <v>#N/A</v>
      </c>
      <c r="AW116" s="33" t="e">
        <f t="shared" si="185"/>
        <v>#N/A</v>
      </c>
    </row>
    <row r="117" spans="1:49" x14ac:dyDescent="0.3">
      <c r="A117" s="33">
        <v>115</v>
      </c>
      <c r="B117" s="33" t="str">
        <f t="shared" si="144"/>
        <v/>
      </c>
      <c r="C117" s="46" t="str">
        <f t="shared" si="145"/>
        <v/>
      </c>
      <c r="D117" s="33">
        <f t="shared" si="146"/>
        <v>0</v>
      </c>
      <c r="E117" s="33" t="e">
        <f t="shared" si="147"/>
        <v>#N/A</v>
      </c>
      <c r="F117" s="33" t="str">
        <f t="shared" si="148"/>
        <v/>
      </c>
      <c r="G117" s="33" t="str">
        <f t="shared" si="149"/>
        <v/>
      </c>
      <c r="H117" s="33" t="e">
        <f t="shared" si="150"/>
        <v>#N/A</v>
      </c>
      <c r="I117" s="33" t="e">
        <f t="shared" si="151"/>
        <v>#N/A</v>
      </c>
      <c r="J117" s="33" t="e">
        <f t="shared" si="152"/>
        <v>#N/A</v>
      </c>
      <c r="K117" s="33">
        <f t="shared" si="153"/>
        <v>0</v>
      </c>
      <c r="L117" s="33">
        <f t="shared" si="186"/>
        <v>0</v>
      </c>
      <c r="M117" s="33">
        <f t="shared" si="154"/>
        <v>0</v>
      </c>
      <c r="N117" s="33">
        <f t="shared" si="188"/>
        <v>0</v>
      </c>
      <c r="O117" s="33">
        <f t="shared" si="190"/>
        <v>0</v>
      </c>
      <c r="P117" s="33" t="str">
        <f t="shared" si="155"/>
        <v/>
      </c>
      <c r="Q117" s="33" t="e">
        <f t="shared" si="156"/>
        <v>#N/A</v>
      </c>
      <c r="R117" s="33" t="e">
        <f t="shared" si="157"/>
        <v>#N/A</v>
      </c>
      <c r="S117" s="33" t="e">
        <f t="shared" si="158"/>
        <v>#N/A</v>
      </c>
      <c r="T117" s="33" t="e">
        <f t="shared" si="159"/>
        <v>#N/A</v>
      </c>
      <c r="U117" s="33" t="e">
        <f t="shared" si="160"/>
        <v>#N/A</v>
      </c>
      <c r="V117" s="33" t="e">
        <f t="shared" si="161"/>
        <v>#N/A</v>
      </c>
      <c r="W117" s="33" t="e">
        <f t="shared" si="162"/>
        <v>#N/A</v>
      </c>
      <c r="X117" s="33" t="e">
        <f t="shared" si="163"/>
        <v>#N/A</v>
      </c>
      <c r="Y117" s="33" t="e">
        <f t="shared" si="164"/>
        <v>#N/A</v>
      </c>
      <c r="Z117" s="33" t="e">
        <f t="shared" si="165"/>
        <v>#N/A</v>
      </c>
      <c r="AA117" s="33" t="e">
        <f t="shared" si="166"/>
        <v>#N/A</v>
      </c>
      <c r="AB117" s="33" t="str">
        <f t="shared" si="167"/>
        <v/>
      </c>
      <c r="AC117" s="33" t="str">
        <f t="shared" si="168"/>
        <v/>
      </c>
      <c r="AD117" s="33" t="e">
        <f t="shared" si="169"/>
        <v>#N/A</v>
      </c>
      <c r="AE117" s="33" t="e">
        <f t="shared" si="170"/>
        <v>#N/A</v>
      </c>
      <c r="AF117" s="33" t="e">
        <f t="shared" si="171"/>
        <v>#N/A</v>
      </c>
      <c r="AG117" s="33">
        <f t="shared" si="172"/>
        <v>0</v>
      </c>
      <c r="AH117" s="33">
        <f t="shared" si="187"/>
        <v>0</v>
      </c>
      <c r="AI117" s="33">
        <f t="shared" si="173"/>
        <v>0</v>
      </c>
      <c r="AJ117" s="33">
        <f t="shared" si="189"/>
        <v>0</v>
      </c>
      <c r="AK117" s="33">
        <f t="shared" si="191"/>
        <v>0</v>
      </c>
      <c r="AL117" s="33" t="str">
        <f t="shared" si="174"/>
        <v/>
      </c>
      <c r="AM117" s="33" t="e">
        <f t="shared" si="175"/>
        <v>#N/A</v>
      </c>
      <c r="AN117" s="33" t="e">
        <f t="shared" si="176"/>
        <v>#N/A</v>
      </c>
      <c r="AO117" s="33" t="e">
        <f t="shared" si="177"/>
        <v>#N/A</v>
      </c>
      <c r="AP117" s="33" t="e">
        <f t="shared" si="178"/>
        <v>#N/A</v>
      </c>
      <c r="AQ117" s="33" t="e">
        <f t="shared" si="179"/>
        <v>#N/A</v>
      </c>
      <c r="AR117" s="33" t="e">
        <f t="shared" si="180"/>
        <v>#N/A</v>
      </c>
      <c r="AS117" s="33" t="e">
        <f t="shared" si="181"/>
        <v>#N/A</v>
      </c>
      <c r="AT117" s="33" t="e">
        <f t="shared" si="182"/>
        <v>#N/A</v>
      </c>
      <c r="AU117" s="33" t="e">
        <f t="shared" si="183"/>
        <v>#N/A</v>
      </c>
      <c r="AV117" s="33" t="e">
        <f t="shared" si="184"/>
        <v>#N/A</v>
      </c>
      <c r="AW117" s="33" t="e">
        <f t="shared" si="185"/>
        <v>#N/A</v>
      </c>
    </row>
    <row r="118" spans="1:49" x14ac:dyDescent="0.3">
      <c r="A118" s="33">
        <v>116</v>
      </c>
      <c r="B118" s="33" t="str">
        <f t="shared" si="144"/>
        <v/>
      </c>
      <c r="C118" s="46" t="str">
        <f t="shared" si="145"/>
        <v/>
      </c>
      <c r="D118" s="33">
        <f t="shared" si="146"/>
        <v>0</v>
      </c>
      <c r="E118" s="33" t="e">
        <f t="shared" si="147"/>
        <v>#N/A</v>
      </c>
      <c r="F118" s="33" t="str">
        <f t="shared" si="148"/>
        <v/>
      </c>
      <c r="G118" s="33" t="str">
        <f t="shared" si="149"/>
        <v/>
      </c>
      <c r="H118" s="33" t="e">
        <f t="shared" si="150"/>
        <v>#N/A</v>
      </c>
      <c r="I118" s="33" t="e">
        <f t="shared" si="151"/>
        <v>#N/A</v>
      </c>
      <c r="J118" s="33" t="e">
        <f t="shared" si="152"/>
        <v>#N/A</v>
      </c>
      <c r="K118" s="33">
        <f t="shared" si="153"/>
        <v>0</v>
      </c>
      <c r="L118" s="33">
        <f t="shared" si="186"/>
        <v>0</v>
      </c>
      <c r="M118" s="33">
        <f t="shared" si="154"/>
        <v>0</v>
      </c>
      <c r="N118" s="33">
        <f t="shared" si="188"/>
        <v>0</v>
      </c>
      <c r="O118" s="33">
        <f t="shared" si="190"/>
        <v>0</v>
      </c>
      <c r="P118" s="33" t="str">
        <f t="shared" si="155"/>
        <v/>
      </c>
      <c r="Q118" s="33" t="e">
        <f t="shared" si="156"/>
        <v>#N/A</v>
      </c>
      <c r="R118" s="33" t="e">
        <f t="shared" si="157"/>
        <v>#N/A</v>
      </c>
      <c r="S118" s="33" t="e">
        <f t="shared" si="158"/>
        <v>#N/A</v>
      </c>
      <c r="T118" s="33" t="e">
        <f t="shared" si="159"/>
        <v>#N/A</v>
      </c>
      <c r="U118" s="33" t="e">
        <f t="shared" si="160"/>
        <v>#N/A</v>
      </c>
      <c r="V118" s="33" t="e">
        <f t="shared" si="161"/>
        <v>#N/A</v>
      </c>
      <c r="W118" s="33" t="e">
        <f t="shared" si="162"/>
        <v>#N/A</v>
      </c>
      <c r="X118" s="33" t="e">
        <f t="shared" si="163"/>
        <v>#N/A</v>
      </c>
      <c r="Y118" s="33" t="e">
        <f t="shared" si="164"/>
        <v>#N/A</v>
      </c>
      <c r="Z118" s="33" t="e">
        <f t="shared" si="165"/>
        <v>#N/A</v>
      </c>
      <c r="AA118" s="33" t="e">
        <f t="shared" si="166"/>
        <v>#N/A</v>
      </c>
      <c r="AB118" s="33" t="str">
        <f t="shared" si="167"/>
        <v/>
      </c>
      <c r="AC118" s="33" t="str">
        <f t="shared" si="168"/>
        <v/>
      </c>
      <c r="AD118" s="33" t="e">
        <f t="shared" si="169"/>
        <v>#N/A</v>
      </c>
      <c r="AE118" s="33" t="e">
        <f t="shared" si="170"/>
        <v>#N/A</v>
      </c>
      <c r="AF118" s="33" t="e">
        <f t="shared" si="171"/>
        <v>#N/A</v>
      </c>
      <c r="AG118" s="33">
        <f t="shared" si="172"/>
        <v>0</v>
      </c>
      <c r="AH118" s="33">
        <f t="shared" si="187"/>
        <v>0</v>
      </c>
      <c r="AI118" s="33">
        <f t="shared" si="173"/>
        <v>0</v>
      </c>
      <c r="AJ118" s="33">
        <f t="shared" si="189"/>
        <v>0</v>
      </c>
      <c r="AK118" s="33">
        <f t="shared" si="191"/>
        <v>0</v>
      </c>
      <c r="AL118" s="33" t="str">
        <f t="shared" si="174"/>
        <v/>
      </c>
      <c r="AM118" s="33" t="e">
        <f t="shared" si="175"/>
        <v>#N/A</v>
      </c>
      <c r="AN118" s="33" t="e">
        <f t="shared" si="176"/>
        <v>#N/A</v>
      </c>
      <c r="AO118" s="33" t="e">
        <f t="shared" si="177"/>
        <v>#N/A</v>
      </c>
      <c r="AP118" s="33" t="e">
        <f t="shared" si="178"/>
        <v>#N/A</v>
      </c>
      <c r="AQ118" s="33" t="e">
        <f t="shared" si="179"/>
        <v>#N/A</v>
      </c>
      <c r="AR118" s="33" t="e">
        <f t="shared" si="180"/>
        <v>#N/A</v>
      </c>
      <c r="AS118" s="33" t="e">
        <f t="shared" si="181"/>
        <v>#N/A</v>
      </c>
      <c r="AT118" s="33" t="e">
        <f t="shared" si="182"/>
        <v>#N/A</v>
      </c>
      <c r="AU118" s="33" t="e">
        <f t="shared" si="183"/>
        <v>#N/A</v>
      </c>
      <c r="AV118" s="33" t="e">
        <f t="shared" si="184"/>
        <v>#N/A</v>
      </c>
      <c r="AW118" s="33" t="e">
        <f t="shared" si="185"/>
        <v>#N/A</v>
      </c>
    </row>
    <row r="119" spans="1:49" x14ac:dyDescent="0.3">
      <c r="A119" s="33">
        <v>117</v>
      </c>
      <c r="B119" s="33" t="str">
        <f t="shared" si="144"/>
        <v/>
      </c>
      <c r="C119" s="46" t="str">
        <f t="shared" si="145"/>
        <v/>
      </c>
      <c r="D119" s="33">
        <f t="shared" si="146"/>
        <v>0</v>
      </c>
      <c r="E119" s="33" t="e">
        <f t="shared" si="147"/>
        <v>#N/A</v>
      </c>
      <c r="F119" s="33" t="str">
        <f t="shared" si="148"/>
        <v/>
      </c>
      <c r="G119" s="33" t="str">
        <f t="shared" si="149"/>
        <v/>
      </c>
      <c r="H119" s="33" t="e">
        <f t="shared" si="150"/>
        <v>#N/A</v>
      </c>
      <c r="I119" s="33" t="e">
        <f t="shared" si="151"/>
        <v>#N/A</v>
      </c>
      <c r="J119" s="33" t="e">
        <f t="shared" si="152"/>
        <v>#N/A</v>
      </c>
      <c r="K119" s="33">
        <f t="shared" si="153"/>
        <v>0</v>
      </c>
      <c r="L119" s="33">
        <f t="shared" si="186"/>
        <v>0</v>
      </c>
      <c r="M119" s="33">
        <f t="shared" si="154"/>
        <v>0</v>
      </c>
      <c r="N119" s="33">
        <f t="shared" si="188"/>
        <v>0</v>
      </c>
      <c r="O119" s="33">
        <f t="shared" si="190"/>
        <v>0</v>
      </c>
      <c r="P119" s="33" t="str">
        <f t="shared" si="155"/>
        <v/>
      </c>
      <c r="Q119" s="33" t="e">
        <f t="shared" si="156"/>
        <v>#N/A</v>
      </c>
      <c r="R119" s="33" t="e">
        <f t="shared" si="157"/>
        <v>#N/A</v>
      </c>
      <c r="S119" s="33" t="e">
        <f t="shared" si="158"/>
        <v>#N/A</v>
      </c>
      <c r="T119" s="33" t="e">
        <f t="shared" si="159"/>
        <v>#N/A</v>
      </c>
      <c r="U119" s="33" t="e">
        <f t="shared" si="160"/>
        <v>#N/A</v>
      </c>
      <c r="V119" s="33" t="e">
        <f t="shared" si="161"/>
        <v>#N/A</v>
      </c>
      <c r="W119" s="33" t="e">
        <f t="shared" si="162"/>
        <v>#N/A</v>
      </c>
      <c r="X119" s="33" t="e">
        <f t="shared" si="163"/>
        <v>#N/A</v>
      </c>
      <c r="Y119" s="33" t="e">
        <f t="shared" si="164"/>
        <v>#N/A</v>
      </c>
      <c r="Z119" s="33" t="e">
        <f t="shared" si="165"/>
        <v>#N/A</v>
      </c>
      <c r="AA119" s="33" t="e">
        <f t="shared" si="166"/>
        <v>#N/A</v>
      </c>
      <c r="AB119" s="33" t="str">
        <f t="shared" si="167"/>
        <v/>
      </c>
      <c r="AC119" s="33" t="str">
        <f t="shared" si="168"/>
        <v/>
      </c>
      <c r="AD119" s="33" t="e">
        <f t="shared" si="169"/>
        <v>#N/A</v>
      </c>
      <c r="AE119" s="33" t="e">
        <f t="shared" si="170"/>
        <v>#N/A</v>
      </c>
      <c r="AF119" s="33" t="e">
        <f t="shared" si="171"/>
        <v>#N/A</v>
      </c>
      <c r="AG119" s="33">
        <f t="shared" si="172"/>
        <v>0</v>
      </c>
      <c r="AH119" s="33">
        <f t="shared" si="187"/>
        <v>0</v>
      </c>
      <c r="AI119" s="33">
        <f t="shared" si="173"/>
        <v>0</v>
      </c>
      <c r="AJ119" s="33">
        <f t="shared" si="189"/>
        <v>0</v>
      </c>
      <c r="AK119" s="33">
        <f t="shared" si="191"/>
        <v>0</v>
      </c>
      <c r="AL119" s="33" t="str">
        <f t="shared" si="174"/>
        <v/>
      </c>
      <c r="AM119" s="33" t="e">
        <f t="shared" si="175"/>
        <v>#N/A</v>
      </c>
      <c r="AN119" s="33" t="e">
        <f t="shared" si="176"/>
        <v>#N/A</v>
      </c>
      <c r="AO119" s="33" t="e">
        <f t="shared" si="177"/>
        <v>#N/A</v>
      </c>
      <c r="AP119" s="33" t="e">
        <f t="shared" si="178"/>
        <v>#N/A</v>
      </c>
      <c r="AQ119" s="33" t="e">
        <f t="shared" si="179"/>
        <v>#N/A</v>
      </c>
      <c r="AR119" s="33" t="e">
        <f t="shared" si="180"/>
        <v>#N/A</v>
      </c>
      <c r="AS119" s="33" t="e">
        <f t="shared" si="181"/>
        <v>#N/A</v>
      </c>
      <c r="AT119" s="33" t="e">
        <f t="shared" si="182"/>
        <v>#N/A</v>
      </c>
      <c r="AU119" s="33" t="e">
        <f t="shared" si="183"/>
        <v>#N/A</v>
      </c>
      <c r="AV119" s="33" t="e">
        <f t="shared" si="184"/>
        <v>#N/A</v>
      </c>
      <c r="AW119" s="33" t="e">
        <f t="shared" si="185"/>
        <v>#N/A</v>
      </c>
    </row>
    <row r="120" spans="1:49" x14ac:dyDescent="0.3">
      <c r="A120" s="33">
        <v>118</v>
      </c>
      <c r="B120" s="33" t="str">
        <f t="shared" si="144"/>
        <v/>
      </c>
      <c r="C120" s="46" t="str">
        <f t="shared" si="145"/>
        <v/>
      </c>
      <c r="D120" s="33">
        <f t="shared" si="146"/>
        <v>0</v>
      </c>
      <c r="E120" s="33" t="e">
        <f t="shared" si="147"/>
        <v>#N/A</v>
      </c>
      <c r="F120" s="33" t="str">
        <f t="shared" si="148"/>
        <v/>
      </c>
      <c r="G120" s="33" t="str">
        <f t="shared" si="149"/>
        <v/>
      </c>
      <c r="H120" s="33" t="e">
        <f t="shared" si="150"/>
        <v>#N/A</v>
      </c>
      <c r="I120" s="33" t="e">
        <f t="shared" si="151"/>
        <v>#N/A</v>
      </c>
      <c r="J120" s="33" t="e">
        <f t="shared" si="152"/>
        <v>#N/A</v>
      </c>
      <c r="K120" s="33">
        <f t="shared" si="153"/>
        <v>0</v>
      </c>
      <c r="L120" s="33">
        <f t="shared" si="186"/>
        <v>0</v>
      </c>
      <c r="M120" s="33">
        <f t="shared" si="154"/>
        <v>0</v>
      </c>
      <c r="N120" s="33">
        <f t="shared" si="188"/>
        <v>0</v>
      </c>
      <c r="O120" s="33">
        <f t="shared" si="190"/>
        <v>0</v>
      </c>
      <c r="P120" s="33" t="str">
        <f t="shared" si="155"/>
        <v/>
      </c>
      <c r="Q120" s="33" t="e">
        <f t="shared" si="156"/>
        <v>#N/A</v>
      </c>
      <c r="R120" s="33" t="e">
        <f t="shared" si="157"/>
        <v>#N/A</v>
      </c>
      <c r="S120" s="33" t="e">
        <f t="shared" si="158"/>
        <v>#N/A</v>
      </c>
      <c r="T120" s="33" t="e">
        <f t="shared" si="159"/>
        <v>#N/A</v>
      </c>
      <c r="U120" s="33" t="e">
        <f t="shared" si="160"/>
        <v>#N/A</v>
      </c>
      <c r="V120" s="33" t="e">
        <f t="shared" si="161"/>
        <v>#N/A</v>
      </c>
      <c r="W120" s="33" t="e">
        <f t="shared" si="162"/>
        <v>#N/A</v>
      </c>
      <c r="X120" s="33" t="e">
        <f t="shared" si="163"/>
        <v>#N/A</v>
      </c>
      <c r="Y120" s="33" t="e">
        <f t="shared" si="164"/>
        <v>#N/A</v>
      </c>
      <c r="Z120" s="33" t="e">
        <f t="shared" si="165"/>
        <v>#N/A</v>
      </c>
      <c r="AA120" s="33" t="e">
        <f t="shared" si="166"/>
        <v>#N/A</v>
      </c>
      <c r="AB120" s="33" t="str">
        <f t="shared" si="167"/>
        <v/>
      </c>
      <c r="AC120" s="33" t="str">
        <f t="shared" si="168"/>
        <v/>
      </c>
      <c r="AD120" s="33" t="e">
        <f t="shared" si="169"/>
        <v>#N/A</v>
      </c>
      <c r="AE120" s="33" t="e">
        <f t="shared" si="170"/>
        <v>#N/A</v>
      </c>
      <c r="AF120" s="33" t="e">
        <f t="shared" si="171"/>
        <v>#N/A</v>
      </c>
      <c r="AG120" s="33">
        <f t="shared" si="172"/>
        <v>0</v>
      </c>
      <c r="AH120" s="33">
        <f t="shared" si="187"/>
        <v>0</v>
      </c>
      <c r="AI120" s="33">
        <f t="shared" si="173"/>
        <v>0</v>
      </c>
      <c r="AJ120" s="33">
        <f t="shared" si="189"/>
        <v>0</v>
      </c>
      <c r="AK120" s="33">
        <f t="shared" si="191"/>
        <v>0</v>
      </c>
      <c r="AL120" s="33" t="str">
        <f t="shared" si="174"/>
        <v/>
      </c>
      <c r="AM120" s="33" t="e">
        <f t="shared" si="175"/>
        <v>#N/A</v>
      </c>
      <c r="AN120" s="33" t="e">
        <f t="shared" si="176"/>
        <v>#N/A</v>
      </c>
      <c r="AO120" s="33" t="e">
        <f t="shared" si="177"/>
        <v>#N/A</v>
      </c>
      <c r="AP120" s="33" t="e">
        <f t="shared" si="178"/>
        <v>#N/A</v>
      </c>
      <c r="AQ120" s="33" t="e">
        <f t="shared" si="179"/>
        <v>#N/A</v>
      </c>
      <c r="AR120" s="33" t="e">
        <f t="shared" si="180"/>
        <v>#N/A</v>
      </c>
      <c r="AS120" s="33" t="e">
        <f t="shared" si="181"/>
        <v>#N/A</v>
      </c>
      <c r="AT120" s="33" t="e">
        <f t="shared" si="182"/>
        <v>#N/A</v>
      </c>
      <c r="AU120" s="33" t="e">
        <f t="shared" si="183"/>
        <v>#N/A</v>
      </c>
      <c r="AV120" s="33" t="e">
        <f t="shared" si="184"/>
        <v>#N/A</v>
      </c>
      <c r="AW120" s="33" t="e">
        <f t="shared" si="185"/>
        <v>#N/A</v>
      </c>
    </row>
    <row r="121" spans="1:49" x14ac:dyDescent="0.3">
      <c r="A121" s="33">
        <v>119</v>
      </c>
      <c r="B121" s="33" t="str">
        <f t="shared" si="144"/>
        <v/>
      </c>
      <c r="C121" s="46" t="str">
        <f t="shared" si="145"/>
        <v/>
      </c>
      <c r="D121" s="33">
        <f t="shared" si="146"/>
        <v>0</v>
      </c>
      <c r="E121" s="33" t="e">
        <f t="shared" si="147"/>
        <v>#N/A</v>
      </c>
      <c r="F121" s="33" t="str">
        <f t="shared" si="148"/>
        <v/>
      </c>
      <c r="G121" s="33" t="str">
        <f t="shared" si="149"/>
        <v/>
      </c>
      <c r="H121" s="33" t="e">
        <f t="shared" si="150"/>
        <v>#N/A</v>
      </c>
      <c r="I121" s="33" t="e">
        <f t="shared" si="151"/>
        <v>#N/A</v>
      </c>
      <c r="J121" s="33" t="e">
        <f t="shared" si="152"/>
        <v>#N/A</v>
      </c>
      <c r="K121" s="33">
        <f t="shared" si="153"/>
        <v>0</v>
      </c>
      <c r="L121" s="33">
        <f t="shared" si="186"/>
        <v>0</v>
      </c>
      <c r="M121" s="33">
        <f t="shared" si="154"/>
        <v>0</v>
      </c>
      <c r="N121" s="33">
        <f t="shared" si="188"/>
        <v>0</v>
      </c>
      <c r="O121" s="33">
        <f t="shared" si="190"/>
        <v>0</v>
      </c>
      <c r="P121" s="33" t="str">
        <f t="shared" si="155"/>
        <v/>
      </c>
      <c r="Q121" s="33" t="e">
        <f t="shared" si="156"/>
        <v>#N/A</v>
      </c>
      <c r="R121" s="33" t="e">
        <f t="shared" si="157"/>
        <v>#N/A</v>
      </c>
      <c r="S121" s="33" t="e">
        <f t="shared" si="158"/>
        <v>#N/A</v>
      </c>
      <c r="T121" s="33" t="e">
        <f t="shared" si="159"/>
        <v>#N/A</v>
      </c>
      <c r="U121" s="33" t="e">
        <f t="shared" si="160"/>
        <v>#N/A</v>
      </c>
      <c r="V121" s="33" t="e">
        <f t="shared" si="161"/>
        <v>#N/A</v>
      </c>
      <c r="W121" s="33" t="e">
        <f t="shared" si="162"/>
        <v>#N/A</v>
      </c>
      <c r="X121" s="33" t="e">
        <f t="shared" si="163"/>
        <v>#N/A</v>
      </c>
      <c r="Y121" s="33" t="e">
        <f t="shared" si="164"/>
        <v>#N/A</v>
      </c>
      <c r="Z121" s="33" t="e">
        <f t="shared" si="165"/>
        <v>#N/A</v>
      </c>
      <c r="AA121" s="33" t="e">
        <f t="shared" si="166"/>
        <v>#N/A</v>
      </c>
      <c r="AB121" s="33" t="str">
        <f t="shared" si="167"/>
        <v/>
      </c>
      <c r="AC121" s="33" t="str">
        <f t="shared" si="168"/>
        <v/>
      </c>
      <c r="AD121" s="33" t="e">
        <f t="shared" si="169"/>
        <v>#N/A</v>
      </c>
      <c r="AE121" s="33" t="e">
        <f t="shared" si="170"/>
        <v>#N/A</v>
      </c>
      <c r="AF121" s="33" t="e">
        <f t="shared" si="171"/>
        <v>#N/A</v>
      </c>
      <c r="AG121" s="33">
        <f t="shared" si="172"/>
        <v>0</v>
      </c>
      <c r="AH121" s="33">
        <f t="shared" si="187"/>
        <v>0</v>
      </c>
      <c r="AI121" s="33">
        <f t="shared" si="173"/>
        <v>0</v>
      </c>
      <c r="AJ121" s="33">
        <f t="shared" si="189"/>
        <v>0</v>
      </c>
      <c r="AK121" s="33">
        <f t="shared" si="191"/>
        <v>0</v>
      </c>
      <c r="AL121" s="33" t="str">
        <f t="shared" si="174"/>
        <v/>
      </c>
      <c r="AM121" s="33" t="e">
        <f t="shared" si="175"/>
        <v>#N/A</v>
      </c>
      <c r="AN121" s="33" t="e">
        <f t="shared" si="176"/>
        <v>#N/A</v>
      </c>
      <c r="AO121" s="33" t="e">
        <f t="shared" si="177"/>
        <v>#N/A</v>
      </c>
      <c r="AP121" s="33" t="e">
        <f t="shared" si="178"/>
        <v>#N/A</v>
      </c>
      <c r="AQ121" s="33" t="e">
        <f t="shared" si="179"/>
        <v>#N/A</v>
      </c>
      <c r="AR121" s="33" t="e">
        <f t="shared" si="180"/>
        <v>#N/A</v>
      </c>
      <c r="AS121" s="33" t="e">
        <f t="shared" si="181"/>
        <v>#N/A</v>
      </c>
      <c r="AT121" s="33" t="e">
        <f t="shared" si="182"/>
        <v>#N/A</v>
      </c>
      <c r="AU121" s="33" t="e">
        <f t="shared" si="183"/>
        <v>#N/A</v>
      </c>
      <c r="AV121" s="33" t="e">
        <f t="shared" si="184"/>
        <v>#N/A</v>
      </c>
      <c r="AW121" s="33" t="e">
        <f t="shared" si="185"/>
        <v>#N/A</v>
      </c>
    </row>
    <row r="122" spans="1:49" x14ac:dyDescent="0.3">
      <c r="A122" s="33">
        <v>120</v>
      </c>
      <c r="B122" s="33" t="str">
        <f t="shared" si="144"/>
        <v/>
      </c>
      <c r="C122" s="46" t="str">
        <f t="shared" si="145"/>
        <v/>
      </c>
      <c r="D122" s="33">
        <f t="shared" si="146"/>
        <v>0</v>
      </c>
      <c r="E122" s="33" t="e">
        <f t="shared" si="147"/>
        <v>#N/A</v>
      </c>
      <c r="F122" s="33" t="str">
        <f t="shared" si="148"/>
        <v/>
      </c>
      <c r="G122" s="33" t="str">
        <f t="shared" si="149"/>
        <v/>
      </c>
      <c r="H122" s="33" t="e">
        <f t="shared" si="150"/>
        <v>#N/A</v>
      </c>
      <c r="I122" s="33" t="e">
        <f t="shared" si="151"/>
        <v>#N/A</v>
      </c>
      <c r="J122" s="33" t="e">
        <f t="shared" si="152"/>
        <v>#N/A</v>
      </c>
      <c r="K122" s="33">
        <f t="shared" si="153"/>
        <v>0</v>
      </c>
      <c r="L122" s="33">
        <f t="shared" si="186"/>
        <v>0</v>
      </c>
      <c r="M122" s="33">
        <f t="shared" si="154"/>
        <v>0</v>
      </c>
      <c r="N122" s="33">
        <f t="shared" si="188"/>
        <v>0</v>
      </c>
      <c r="O122" s="33">
        <f t="shared" si="190"/>
        <v>0</v>
      </c>
      <c r="P122" s="33" t="str">
        <f t="shared" si="155"/>
        <v/>
      </c>
      <c r="Q122" s="33" t="e">
        <f t="shared" si="156"/>
        <v>#N/A</v>
      </c>
      <c r="R122" s="33" t="e">
        <f t="shared" si="157"/>
        <v>#N/A</v>
      </c>
      <c r="S122" s="33" t="e">
        <f t="shared" si="158"/>
        <v>#N/A</v>
      </c>
      <c r="T122" s="33" t="e">
        <f t="shared" si="159"/>
        <v>#N/A</v>
      </c>
      <c r="U122" s="33" t="e">
        <f t="shared" si="160"/>
        <v>#N/A</v>
      </c>
      <c r="V122" s="33" t="e">
        <f t="shared" si="161"/>
        <v>#N/A</v>
      </c>
      <c r="W122" s="33" t="e">
        <f t="shared" si="162"/>
        <v>#N/A</v>
      </c>
      <c r="X122" s="33" t="e">
        <f t="shared" si="163"/>
        <v>#N/A</v>
      </c>
      <c r="Y122" s="33" t="e">
        <f t="shared" si="164"/>
        <v>#N/A</v>
      </c>
      <c r="Z122" s="33" t="e">
        <f t="shared" si="165"/>
        <v>#N/A</v>
      </c>
      <c r="AA122" s="33" t="e">
        <f t="shared" si="166"/>
        <v>#N/A</v>
      </c>
      <c r="AB122" s="33" t="str">
        <f t="shared" si="167"/>
        <v/>
      </c>
      <c r="AC122" s="33" t="str">
        <f t="shared" si="168"/>
        <v/>
      </c>
      <c r="AD122" s="33" t="e">
        <f t="shared" si="169"/>
        <v>#N/A</v>
      </c>
      <c r="AE122" s="33" t="e">
        <f t="shared" si="170"/>
        <v>#N/A</v>
      </c>
      <c r="AF122" s="33" t="e">
        <f t="shared" si="171"/>
        <v>#N/A</v>
      </c>
      <c r="AG122" s="33">
        <f t="shared" si="172"/>
        <v>0</v>
      </c>
      <c r="AH122" s="33">
        <f t="shared" si="187"/>
        <v>0</v>
      </c>
      <c r="AI122" s="33">
        <f t="shared" si="173"/>
        <v>0</v>
      </c>
      <c r="AJ122" s="33">
        <f t="shared" si="189"/>
        <v>0</v>
      </c>
      <c r="AK122" s="33">
        <f t="shared" si="191"/>
        <v>0</v>
      </c>
      <c r="AL122" s="33" t="str">
        <f t="shared" si="174"/>
        <v/>
      </c>
      <c r="AM122" s="33" t="e">
        <f t="shared" si="175"/>
        <v>#N/A</v>
      </c>
      <c r="AN122" s="33" t="e">
        <f t="shared" si="176"/>
        <v>#N/A</v>
      </c>
      <c r="AO122" s="33" t="e">
        <f t="shared" si="177"/>
        <v>#N/A</v>
      </c>
      <c r="AP122" s="33" t="e">
        <f t="shared" si="178"/>
        <v>#N/A</v>
      </c>
      <c r="AQ122" s="33" t="e">
        <f t="shared" si="179"/>
        <v>#N/A</v>
      </c>
      <c r="AR122" s="33" t="e">
        <f t="shared" si="180"/>
        <v>#N/A</v>
      </c>
      <c r="AS122" s="33" t="e">
        <f t="shared" si="181"/>
        <v>#N/A</v>
      </c>
      <c r="AT122" s="33" t="e">
        <f t="shared" si="182"/>
        <v>#N/A</v>
      </c>
      <c r="AU122" s="33" t="e">
        <f t="shared" si="183"/>
        <v>#N/A</v>
      </c>
      <c r="AV122" s="33" t="e">
        <f t="shared" si="184"/>
        <v>#N/A</v>
      </c>
      <c r="AW122" s="33" t="e">
        <f t="shared" si="185"/>
        <v>#N/A</v>
      </c>
    </row>
    <row r="123" spans="1:49" x14ac:dyDescent="0.3">
      <c r="A123" s="33">
        <v>121</v>
      </c>
      <c r="B123" s="33" t="str">
        <f t="shared" si="144"/>
        <v/>
      </c>
      <c r="C123" s="46" t="str">
        <f t="shared" si="145"/>
        <v/>
      </c>
      <c r="D123" s="33">
        <f t="shared" si="146"/>
        <v>0</v>
      </c>
      <c r="E123" s="33" t="e">
        <f t="shared" si="147"/>
        <v>#N/A</v>
      </c>
      <c r="F123" s="33" t="str">
        <f t="shared" si="148"/>
        <v/>
      </c>
      <c r="G123" s="33" t="str">
        <f t="shared" si="149"/>
        <v/>
      </c>
      <c r="H123" s="33" t="e">
        <f t="shared" si="150"/>
        <v>#N/A</v>
      </c>
      <c r="I123" s="33" t="e">
        <f t="shared" si="151"/>
        <v>#N/A</v>
      </c>
      <c r="J123" s="33" t="e">
        <f t="shared" si="152"/>
        <v>#N/A</v>
      </c>
      <c r="K123" s="33">
        <f t="shared" si="153"/>
        <v>0</v>
      </c>
      <c r="L123" s="33">
        <f t="shared" si="186"/>
        <v>0</v>
      </c>
      <c r="M123" s="33">
        <f t="shared" si="154"/>
        <v>0</v>
      </c>
      <c r="N123" s="33">
        <f t="shared" si="188"/>
        <v>0</v>
      </c>
      <c r="O123" s="33">
        <f t="shared" si="190"/>
        <v>0</v>
      </c>
      <c r="P123" s="33" t="str">
        <f t="shared" si="155"/>
        <v/>
      </c>
      <c r="Q123" s="33" t="e">
        <f t="shared" si="156"/>
        <v>#N/A</v>
      </c>
      <c r="R123" s="33" t="e">
        <f t="shared" si="157"/>
        <v>#N/A</v>
      </c>
      <c r="S123" s="33" t="e">
        <f t="shared" si="158"/>
        <v>#N/A</v>
      </c>
      <c r="T123" s="33" t="e">
        <f t="shared" si="159"/>
        <v>#N/A</v>
      </c>
      <c r="U123" s="33" t="e">
        <f t="shared" si="160"/>
        <v>#N/A</v>
      </c>
      <c r="V123" s="33" t="e">
        <f t="shared" si="161"/>
        <v>#N/A</v>
      </c>
      <c r="W123" s="33" t="e">
        <f t="shared" si="162"/>
        <v>#N/A</v>
      </c>
      <c r="X123" s="33" t="e">
        <f t="shared" si="163"/>
        <v>#N/A</v>
      </c>
      <c r="Y123" s="33" t="e">
        <f t="shared" si="164"/>
        <v>#N/A</v>
      </c>
      <c r="Z123" s="33" t="e">
        <f t="shared" si="165"/>
        <v>#N/A</v>
      </c>
      <c r="AA123" s="33" t="e">
        <f t="shared" si="166"/>
        <v>#N/A</v>
      </c>
      <c r="AB123" s="33" t="str">
        <f t="shared" si="167"/>
        <v/>
      </c>
      <c r="AC123" s="33" t="str">
        <f t="shared" si="168"/>
        <v/>
      </c>
      <c r="AD123" s="33" t="e">
        <f t="shared" si="169"/>
        <v>#N/A</v>
      </c>
      <c r="AE123" s="33" t="e">
        <f t="shared" si="170"/>
        <v>#N/A</v>
      </c>
      <c r="AF123" s="33" t="e">
        <f t="shared" si="171"/>
        <v>#N/A</v>
      </c>
      <c r="AG123" s="33">
        <f t="shared" si="172"/>
        <v>0</v>
      </c>
      <c r="AH123" s="33">
        <f t="shared" si="187"/>
        <v>0</v>
      </c>
      <c r="AI123" s="33">
        <f t="shared" si="173"/>
        <v>0</v>
      </c>
      <c r="AJ123" s="33">
        <f t="shared" si="189"/>
        <v>0</v>
      </c>
      <c r="AK123" s="33">
        <f t="shared" si="191"/>
        <v>0</v>
      </c>
      <c r="AL123" s="33" t="str">
        <f t="shared" si="174"/>
        <v/>
      </c>
      <c r="AM123" s="33" t="e">
        <f t="shared" si="175"/>
        <v>#N/A</v>
      </c>
      <c r="AN123" s="33" t="e">
        <f t="shared" si="176"/>
        <v>#N/A</v>
      </c>
      <c r="AO123" s="33" t="e">
        <f t="shared" si="177"/>
        <v>#N/A</v>
      </c>
      <c r="AP123" s="33" t="e">
        <f t="shared" si="178"/>
        <v>#N/A</v>
      </c>
      <c r="AQ123" s="33" t="e">
        <f t="shared" si="179"/>
        <v>#N/A</v>
      </c>
      <c r="AR123" s="33" t="e">
        <f t="shared" si="180"/>
        <v>#N/A</v>
      </c>
      <c r="AS123" s="33" t="e">
        <f t="shared" si="181"/>
        <v>#N/A</v>
      </c>
      <c r="AT123" s="33" t="e">
        <f t="shared" si="182"/>
        <v>#N/A</v>
      </c>
      <c r="AU123" s="33" t="e">
        <f t="shared" si="183"/>
        <v>#N/A</v>
      </c>
      <c r="AV123" s="33" t="e">
        <f t="shared" si="184"/>
        <v>#N/A</v>
      </c>
      <c r="AW123" s="33" t="e">
        <f t="shared" si="185"/>
        <v>#N/A</v>
      </c>
    </row>
    <row r="124" spans="1:49" x14ac:dyDescent="0.3">
      <c r="A124" s="33">
        <v>122</v>
      </c>
      <c r="B124" s="33" t="str">
        <f t="shared" si="144"/>
        <v/>
      </c>
      <c r="C124" s="46" t="str">
        <f t="shared" si="145"/>
        <v/>
      </c>
      <c r="D124" s="33">
        <f t="shared" si="146"/>
        <v>0</v>
      </c>
      <c r="E124" s="33" t="e">
        <f t="shared" si="147"/>
        <v>#N/A</v>
      </c>
      <c r="F124" s="33" t="str">
        <f t="shared" si="148"/>
        <v/>
      </c>
      <c r="G124" s="33" t="str">
        <f t="shared" si="149"/>
        <v/>
      </c>
      <c r="H124" s="33" t="e">
        <f t="shared" si="150"/>
        <v>#N/A</v>
      </c>
      <c r="I124" s="33" t="e">
        <f t="shared" si="151"/>
        <v>#N/A</v>
      </c>
      <c r="J124" s="33" t="e">
        <f t="shared" si="152"/>
        <v>#N/A</v>
      </c>
      <c r="K124" s="33">
        <f t="shared" si="153"/>
        <v>0</v>
      </c>
      <c r="L124" s="33">
        <f t="shared" si="186"/>
        <v>0</v>
      </c>
      <c r="M124" s="33">
        <f t="shared" si="154"/>
        <v>0</v>
      </c>
      <c r="N124" s="33">
        <f t="shared" si="188"/>
        <v>0</v>
      </c>
      <c r="O124" s="33">
        <f t="shared" si="190"/>
        <v>0</v>
      </c>
      <c r="P124" s="33" t="str">
        <f t="shared" si="155"/>
        <v/>
      </c>
      <c r="Q124" s="33" t="e">
        <f t="shared" si="156"/>
        <v>#N/A</v>
      </c>
      <c r="R124" s="33" t="e">
        <f t="shared" si="157"/>
        <v>#N/A</v>
      </c>
      <c r="S124" s="33" t="e">
        <f t="shared" si="158"/>
        <v>#N/A</v>
      </c>
      <c r="T124" s="33" t="e">
        <f t="shared" si="159"/>
        <v>#N/A</v>
      </c>
      <c r="U124" s="33" t="e">
        <f t="shared" si="160"/>
        <v>#N/A</v>
      </c>
      <c r="V124" s="33" t="e">
        <f t="shared" si="161"/>
        <v>#N/A</v>
      </c>
      <c r="W124" s="33" t="e">
        <f t="shared" si="162"/>
        <v>#N/A</v>
      </c>
      <c r="X124" s="33" t="e">
        <f t="shared" si="163"/>
        <v>#N/A</v>
      </c>
      <c r="Y124" s="33" t="e">
        <f t="shared" si="164"/>
        <v>#N/A</v>
      </c>
      <c r="Z124" s="33" t="e">
        <f t="shared" si="165"/>
        <v>#N/A</v>
      </c>
      <c r="AA124" s="33" t="e">
        <f t="shared" si="166"/>
        <v>#N/A</v>
      </c>
      <c r="AB124" s="33" t="str">
        <f t="shared" si="167"/>
        <v/>
      </c>
      <c r="AC124" s="33" t="str">
        <f t="shared" si="168"/>
        <v/>
      </c>
      <c r="AD124" s="33" t="e">
        <f t="shared" si="169"/>
        <v>#N/A</v>
      </c>
      <c r="AE124" s="33" t="e">
        <f t="shared" si="170"/>
        <v>#N/A</v>
      </c>
      <c r="AF124" s="33" t="e">
        <f t="shared" si="171"/>
        <v>#N/A</v>
      </c>
      <c r="AG124" s="33">
        <f t="shared" si="172"/>
        <v>0</v>
      </c>
      <c r="AH124" s="33">
        <f t="shared" si="187"/>
        <v>0</v>
      </c>
      <c r="AI124" s="33">
        <f t="shared" si="173"/>
        <v>0</v>
      </c>
      <c r="AJ124" s="33">
        <f t="shared" si="189"/>
        <v>0</v>
      </c>
      <c r="AK124" s="33">
        <f t="shared" si="191"/>
        <v>0</v>
      </c>
      <c r="AL124" s="33" t="str">
        <f t="shared" si="174"/>
        <v/>
      </c>
      <c r="AM124" s="33" t="e">
        <f t="shared" si="175"/>
        <v>#N/A</v>
      </c>
      <c r="AN124" s="33" t="e">
        <f t="shared" si="176"/>
        <v>#N/A</v>
      </c>
      <c r="AO124" s="33" t="e">
        <f t="shared" si="177"/>
        <v>#N/A</v>
      </c>
      <c r="AP124" s="33" t="e">
        <f t="shared" si="178"/>
        <v>#N/A</v>
      </c>
      <c r="AQ124" s="33" t="e">
        <f t="shared" si="179"/>
        <v>#N/A</v>
      </c>
      <c r="AR124" s="33" t="e">
        <f t="shared" si="180"/>
        <v>#N/A</v>
      </c>
      <c r="AS124" s="33" t="e">
        <f t="shared" si="181"/>
        <v>#N/A</v>
      </c>
      <c r="AT124" s="33" t="e">
        <f t="shared" si="182"/>
        <v>#N/A</v>
      </c>
      <c r="AU124" s="33" t="e">
        <f t="shared" si="183"/>
        <v>#N/A</v>
      </c>
      <c r="AV124" s="33" t="e">
        <f t="shared" si="184"/>
        <v>#N/A</v>
      </c>
      <c r="AW124" s="33" t="e">
        <f t="shared" si="185"/>
        <v>#N/A</v>
      </c>
    </row>
    <row r="125" spans="1:49" x14ac:dyDescent="0.3">
      <c r="A125" s="33">
        <v>123</v>
      </c>
      <c r="B125" s="33" t="str">
        <f t="shared" si="144"/>
        <v/>
      </c>
      <c r="C125" s="46" t="str">
        <f t="shared" si="145"/>
        <v/>
      </c>
      <c r="D125" s="33">
        <f t="shared" si="146"/>
        <v>0</v>
      </c>
      <c r="E125" s="33" t="e">
        <f t="shared" si="147"/>
        <v>#N/A</v>
      </c>
      <c r="F125" s="33" t="str">
        <f t="shared" si="148"/>
        <v/>
      </c>
      <c r="G125" s="33" t="str">
        <f t="shared" si="149"/>
        <v/>
      </c>
      <c r="H125" s="33" t="e">
        <f t="shared" si="150"/>
        <v>#N/A</v>
      </c>
      <c r="I125" s="33" t="e">
        <f t="shared" si="151"/>
        <v>#N/A</v>
      </c>
      <c r="J125" s="33" t="e">
        <f t="shared" si="152"/>
        <v>#N/A</v>
      </c>
      <c r="K125" s="33">
        <f t="shared" si="153"/>
        <v>0</v>
      </c>
      <c r="L125" s="33">
        <f t="shared" si="186"/>
        <v>0</v>
      </c>
      <c r="M125" s="33">
        <f t="shared" si="154"/>
        <v>0</v>
      </c>
      <c r="N125" s="33">
        <f t="shared" si="188"/>
        <v>0</v>
      </c>
      <c r="O125" s="33">
        <f t="shared" si="190"/>
        <v>0</v>
      </c>
      <c r="P125" s="33" t="str">
        <f t="shared" si="155"/>
        <v/>
      </c>
      <c r="Q125" s="33" t="e">
        <f t="shared" si="156"/>
        <v>#N/A</v>
      </c>
      <c r="R125" s="33" t="e">
        <f t="shared" si="157"/>
        <v>#N/A</v>
      </c>
      <c r="S125" s="33" t="e">
        <f t="shared" si="158"/>
        <v>#N/A</v>
      </c>
      <c r="T125" s="33" t="e">
        <f t="shared" si="159"/>
        <v>#N/A</v>
      </c>
      <c r="U125" s="33" t="e">
        <f t="shared" si="160"/>
        <v>#N/A</v>
      </c>
      <c r="V125" s="33" t="e">
        <f t="shared" si="161"/>
        <v>#N/A</v>
      </c>
      <c r="W125" s="33" t="e">
        <f t="shared" si="162"/>
        <v>#N/A</v>
      </c>
      <c r="X125" s="33" t="e">
        <f t="shared" si="163"/>
        <v>#N/A</v>
      </c>
      <c r="Y125" s="33" t="e">
        <f t="shared" si="164"/>
        <v>#N/A</v>
      </c>
      <c r="Z125" s="33" t="e">
        <f t="shared" si="165"/>
        <v>#N/A</v>
      </c>
      <c r="AA125" s="33" t="e">
        <f t="shared" si="166"/>
        <v>#N/A</v>
      </c>
      <c r="AB125" s="33" t="str">
        <f t="shared" si="167"/>
        <v/>
      </c>
      <c r="AC125" s="33" t="str">
        <f t="shared" si="168"/>
        <v/>
      </c>
      <c r="AD125" s="33" t="e">
        <f t="shared" si="169"/>
        <v>#N/A</v>
      </c>
      <c r="AE125" s="33" t="e">
        <f t="shared" si="170"/>
        <v>#N/A</v>
      </c>
      <c r="AF125" s="33" t="e">
        <f t="shared" si="171"/>
        <v>#N/A</v>
      </c>
      <c r="AG125" s="33">
        <f t="shared" si="172"/>
        <v>0</v>
      </c>
      <c r="AH125" s="33">
        <f t="shared" si="187"/>
        <v>0</v>
      </c>
      <c r="AI125" s="33">
        <f t="shared" si="173"/>
        <v>0</v>
      </c>
      <c r="AJ125" s="33">
        <f t="shared" si="189"/>
        <v>0</v>
      </c>
      <c r="AK125" s="33">
        <f t="shared" si="191"/>
        <v>0</v>
      </c>
      <c r="AL125" s="33" t="str">
        <f t="shared" si="174"/>
        <v/>
      </c>
      <c r="AM125" s="33" t="e">
        <f t="shared" si="175"/>
        <v>#N/A</v>
      </c>
      <c r="AN125" s="33" t="e">
        <f t="shared" si="176"/>
        <v>#N/A</v>
      </c>
      <c r="AO125" s="33" t="e">
        <f t="shared" si="177"/>
        <v>#N/A</v>
      </c>
      <c r="AP125" s="33" t="e">
        <f t="shared" si="178"/>
        <v>#N/A</v>
      </c>
      <c r="AQ125" s="33" t="e">
        <f t="shared" si="179"/>
        <v>#N/A</v>
      </c>
      <c r="AR125" s="33" t="e">
        <f t="shared" si="180"/>
        <v>#N/A</v>
      </c>
      <c r="AS125" s="33" t="e">
        <f t="shared" si="181"/>
        <v>#N/A</v>
      </c>
      <c r="AT125" s="33" t="e">
        <f t="shared" si="182"/>
        <v>#N/A</v>
      </c>
      <c r="AU125" s="33" t="e">
        <f t="shared" si="183"/>
        <v>#N/A</v>
      </c>
      <c r="AV125" s="33" t="e">
        <f t="shared" si="184"/>
        <v>#N/A</v>
      </c>
      <c r="AW125" s="33" t="e">
        <f t="shared" si="185"/>
        <v>#N/A</v>
      </c>
    </row>
    <row r="126" spans="1:49" x14ac:dyDescent="0.3">
      <c r="A126" s="33">
        <v>124</v>
      </c>
      <c r="B126" s="33" t="str">
        <f t="shared" si="144"/>
        <v/>
      </c>
      <c r="C126" s="46" t="str">
        <f t="shared" si="145"/>
        <v/>
      </c>
      <c r="D126" s="33">
        <f t="shared" si="146"/>
        <v>0</v>
      </c>
      <c r="E126" s="33" t="e">
        <f t="shared" si="147"/>
        <v>#N/A</v>
      </c>
      <c r="F126" s="33" t="str">
        <f t="shared" si="148"/>
        <v/>
      </c>
      <c r="G126" s="33" t="str">
        <f t="shared" si="149"/>
        <v/>
      </c>
      <c r="H126" s="33" t="e">
        <f t="shared" si="150"/>
        <v>#N/A</v>
      </c>
      <c r="I126" s="33" t="e">
        <f t="shared" si="151"/>
        <v>#N/A</v>
      </c>
      <c r="J126" s="33" t="e">
        <f t="shared" si="152"/>
        <v>#N/A</v>
      </c>
      <c r="K126" s="33">
        <f t="shared" si="153"/>
        <v>0</v>
      </c>
      <c r="L126" s="33">
        <f t="shared" si="186"/>
        <v>0</v>
      </c>
      <c r="M126" s="33">
        <f t="shared" si="154"/>
        <v>0</v>
      </c>
      <c r="N126" s="33">
        <f t="shared" si="188"/>
        <v>0</v>
      </c>
      <c r="O126" s="33">
        <f t="shared" si="190"/>
        <v>0</v>
      </c>
      <c r="P126" s="33" t="str">
        <f t="shared" si="155"/>
        <v/>
      </c>
      <c r="Q126" s="33" t="e">
        <f t="shared" si="156"/>
        <v>#N/A</v>
      </c>
      <c r="R126" s="33" t="e">
        <f t="shared" si="157"/>
        <v>#N/A</v>
      </c>
      <c r="S126" s="33" t="e">
        <f t="shared" si="158"/>
        <v>#N/A</v>
      </c>
      <c r="T126" s="33" t="e">
        <f t="shared" si="159"/>
        <v>#N/A</v>
      </c>
      <c r="U126" s="33" t="e">
        <f t="shared" si="160"/>
        <v>#N/A</v>
      </c>
      <c r="V126" s="33" t="e">
        <f t="shared" si="161"/>
        <v>#N/A</v>
      </c>
      <c r="W126" s="33" t="e">
        <f t="shared" si="162"/>
        <v>#N/A</v>
      </c>
      <c r="X126" s="33" t="e">
        <f t="shared" si="163"/>
        <v>#N/A</v>
      </c>
      <c r="Y126" s="33" t="e">
        <f t="shared" si="164"/>
        <v>#N/A</v>
      </c>
      <c r="Z126" s="33" t="e">
        <f t="shared" si="165"/>
        <v>#N/A</v>
      </c>
      <c r="AA126" s="33" t="e">
        <f t="shared" si="166"/>
        <v>#N/A</v>
      </c>
      <c r="AB126" s="33" t="str">
        <f t="shared" si="167"/>
        <v/>
      </c>
      <c r="AC126" s="33" t="str">
        <f t="shared" si="168"/>
        <v/>
      </c>
      <c r="AD126" s="33" t="e">
        <f t="shared" si="169"/>
        <v>#N/A</v>
      </c>
      <c r="AE126" s="33" t="e">
        <f t="shared" si="170"/>
        <v>#N/A</v>
      </c>
      <c r="AF126" s="33" t="e">
        <f t="shared" si="171"/>
        <v>#N/A</v>
      </c>
      <c r="AG126" s="33">
        <f t="shared" si="172"/>
        <v>0</v>
      </c>
      <c r="AH126" s="33">
        <f t="shared" si="187"/>
        <v>0</v>
      </c>
      <c r="AI126" s="33">
        <f t="shared" si="173"/>
        <v>0</v>
      </c>
      <c r="AJ126" s="33">
        <f t="shared" si="189"/>
        <v>0</v>
      </c>
      <c r="AK126" s="33">
        <f t="shared" si="191"/>
        <v>0</v>
      </c>
      <c r="AL126" s="33" t="str">
        <f t="shared" si="174"/>
        <v/>
      </c>
      <c r="AM126" s="33" t="e">
        <f t="shared" si="175"/>
        <v>#N/A</v>
      </c>
      <c r="AN126" s="33" t="e">
        <f t="shared" si="176"/>
        <v>#N/A</v>
      </c>
      <c r="AO126" s="33" t="e">
        <f t="shared" si="177"/>
        <v>#N/A</v>
      </c>
      <c r="AP126" s="33" t="e">
        <f t="shared" si="178"/>
        <v>#N/A</v>
      </c>
      <c r="AQ126" s="33" t="e">
        <f t="shared" si="179"/>
        <v>#N/A</v>
      </c>
      <c r="AR126" s="33" t="e">
        <f t="shared" si="180"/>
        <v>#N/A</v>
      </c>
      <c r="AS126" s="33" t="e">
        <f t="shared" si="181"/>
        <v>#N/A</v>
      </c>
      <c r="AT126" s="33" t="e">
        <f t="shared" si="182"/>
        <v>#N/A</v>
      </c>
      <c r="AU126" s="33" t="e">
        <f t="shared" si="183"/>
        <v>#N/A</v>
      </c>
      <c r="AV126" s="33" t="e">
        <f t="shared" si="184"/>
        <v>#N/A</v>
      </c>
      <c r="AW126" s="33" t="e">
        <f t="shared" si="185"/>
        <v>#N/A</v>
      </c>
    </row>
    <row r="127" spans="1:49" x14ac:dyDescent="0.3">
      <c r="A127" s="33">
        <v>125</v>
      </c>
      <c r="B127" s="33" t="str">
        <f t="shared" si="144"/>
        <v/>
      </c>
      <c r="C127" s="46" t="str">
        <f t="shared" si="145"/>
        <v/>
      </c>
      <c r="D127" s="33">
        <f t="shared" si="146"/>
        <v>0</v>
      </c>
      <c r="E127" s="33" t="e">
        <f t="shared" si="147"/>
        <v>#N/A</v>
      </c>
      <c r="F127" s="33" t="str">
        <f t="shared" si="148"/>
        <v/>
      </c>
      <c r="G127" s="33" t="str">
        <f t="shared" si="149"/>
        <v/>
      </c>
      <c r="H127" s="33" t="e">
        <f t="shared" si="150"/>
        <v>#N/A</v>
      </c>
      <c r="I127" s="33" t="e">
        <f t="shared" si="151"/>
        <v>#N/A</v>
      </c>
      <c r="J127" s="33" t="e">
        <f t="shared" si="152"/>
        <v>#N/A</v>
      </c>
      <c r="K127" s="33">
        <f t="shared" si="153"/>
        <v>0</v>
      </c>
      <c r="L127" s="33">
        <f t="shared" si="186"/>
        <v>0</v>
      </c>
      <c r="M127" s="33">
        <f t="shared" si="154"/>
        <v>0</v>
      </c>
      <c r="N127" s="33">
        <f t="shared" si="188"/>
        <v>0</v>
      </c>
      <c r="O127" s="33">
        <f t="shared" si="190"/>
        <v>0</v>
      </c>
      <c r="P127" s="33" t="str">
        <f t="shared" si="155"/>
        <v/>
      </c>
      <c r="Q127" s="33" t="e">
        <f t="shared" si="156"/>
        <v>#N/A</v>
      </c>
      <c r="R127" s="33" t="e">
        <f t="shared" si="157"/>
        <v>#N/A</v>
      </c>
      <c r="S127" s="33" t="e">
        <f t="shared" si="158"/>
        <v>#N/A</v>
      </c>
      <c r="T127" s="33" t="e">
        <f t="shared" si="159"/>
        <v>#N/A</v>
      </c>
      <c r="U127" s="33" t="e">
        <f t="shared" si="160"/>
        <v>#N/A</v>
      </c>
      <c r="V127" s="33" t="e">
        <f t="shared" si="161"/>
        <v>#N/A</v>
      </c>
      <c r="W127" s="33" t="e">
        <f t="shared" si="162"/>
        <v>#N/A</v>
      </c>
      <c r="X127" s="33" t="e">
        <f t="shared" si="163"/>
        <v>#N/A</v>
      </c>
      <c r="Y127" s="33" t="e">
        <f t="shared" si="164"/>
        <v>#N/A</v>
      </c>
      <c r="Z127" s="33" t="e">
        <f t="shared" si="165"/>
        <v>#N/A</v>
      </c>
      <c r="AA127" s="33" t="e">
        <f t="shared" si="166"/>
        <v>#N/A</v>
      </c>
      <c r="AB127" s="33" t="str">
        <f t="shared" si="167"/>
        <v/>
      </c>
      <c r="AC127" s="33" t="str">
        <f t="shared" si="168"/>
        <v/>
      </c>
      <c r="AD127" s="33" t="e">
        <f t="shared" si="169"/>
        <v>#N/A</v>
      </c>
      <c r="AE127" s="33" t="e">
        <f t="shared" si="170"/>
        <v>#N/A</v>
      </c>
      <c r="AF127" s="33" t="e">
        <f t="shared" si="171"/>
        <v>#N/A</v>
      </c>
      <c r="AG127" s="33">
        <f t="shared" si="172"/>
        <v>0</v>
      </c>
      <c r="AH127" s="33">
        <f t="shared" si="187"/>
        <v>0</v>
      </c>
      <c r="AI127" s="33">
        <f t="shared" si="173"/>
        <v>0</v>
      </c>
      <c r="AJ127" s="33">
        <f t="shared" si="189"/>
        <v>0</v>
      </c>
      <c r="AK127" s="33">
        <f t="shared" si="191"/>
        <v>0</v>
      </c>
      <c r="AL127" s="33" t="str">
        <f t="shared" si="174"/>
        <v/>
      </c>
      <c r="AM127" s="33" t="e">
        <f t="shared" si="175"/>
        <v>#N/A</v>
      </c>
      <c r="AN127" s="33" t="e">
        <f t="shared" si="176"/>
        <v>#N/A</v>
      </c>
      <c r="AO127" s="33" t="e">
        <f t="shared" si="177"/>
        <v>#N/A</v>
      </c>
      <c r="AP127" s="33" t="e">
        <f t="shared" si="178"/>
        <v>#N/A</v>
      </c>
      <c r="AQ127" s="33" t="e">
        <f t="shared" si="179"/>
        <v>#N/A</v>
      </c>
      <c r="AR127" s="33" t="e">
        <f t="shared" si="180"/>
        <v>#N/A</v>
      </c>
      <c r="AS127" s="33" t="e">
        <f t="shared" si="181"/>
        <v>#N/A</v>
      </c>
      <c r="AT127" s="33" t="e">
        <f t="shared" si="182"/>
        <v>#N/A</v>
      </c>
      <c r="AU127" s="33" t="e">
        <f t="shared" si="183"/>
        <v>#N/A</v>
      </c>
      <c r="AV127" s="33" t="e">
        <f t="shared" si="184"/>
        <v>#N/A</v>
      </c>
      <c r="AW127" s="33" t="e">
        <f t="shared" si="185"/>
        <v>#N/A</v>
      </c>
    </row>
    <row r="128" spans="1:49" x14ac:dyDescent="0.3">
      <c r="A128" s="33">
        <v>126</v>
      </c>
      <c r="B128" s="33" t="str">
        <f t="shared" si="144"/>
        <v/>
      </c>
      <c r="C128" s="46" t="str">
        <f t="shared" si="145"/>
        <v/>
      </c>
      <c r="D128" s="33">
        <f t="shared" si="146"/>
        <v>0</v>
      </c>
      <c r="E128" s="33" t="e">
        <f t="shared" si="147"/>
        <v>#N/A</v>
      </c>
      <c r="F128" s="33" t="str">
        <f t="shared" si="148"/>
        <v/>
      </c>
      <c r="G128" s="33" t="str">
        <f t="shared" si="149"/>
        <v/>
      </c>
      <c r="H128" s="33" t="e">
        <f t="shared" si="150"/>
        <v>#N/A</v>
      </c>
      <c r="I128" s="33" t="e">
        <f t="shared" si="151"/>
        <v>#N/A</v>
      </c>
      <c r="J128" s="33" t="e">
        <f t="shared" si="152"/>
        <v>#N/A</v>
      </c>
      <c r="K128" s="33">
        <f t="shared" si="153"/>
        <v>0</v>
      </c>
      <c r="L128" s="33">
        <f t="shared" si="186"/>
        <v>0</v>
      </c>
      <c r="M128" s="33">
        <f t="shared" si="154"/>
        <v>0</v>
      </c>
      <c r="N128" s="33">
        <f t="shared" si="188"/>
        <v>0</v>
      </c>
      <c r="O128" s="33">
        <f t="shared" si="190"/>
        <v>0</v>
      </c>
      <c r="P128" s="33" t="str">
        <f t="shared" si="155"/>
        <v/>
      </c>
      <c r="Q128" s="33" t="e">
        <f t="shared" si="156"/>
        <v>#N/A</v>
      </c>
      <c r="R128" s="33" t="e">
        <f t="shared" si="157"/>
        <v>#N/A</v>
      </c>
      <c r="S128" s="33" t="e">
        <f t="shared" si="158"/>
        <v>#N/A</v>
      </c>
      <c r="T128" s="33" t="e">
        <f t="shared" si="159"/>
        <v>#N/A</v>
      </c>
      <c r="U128" s="33" t="e">
        <f t="shared" si="160"/>
        <v>#N/A</v>
      </c>
      <c r="V128" s="33" t="e">
        <f t="shared" si="161"/>
        <v>#N/A</v>
      </c>
      <c r="W128" s="33" t="e">
        <f t="shared" si="162"/>
        <v>#N/A</v>
      </c>
      <c r="X128" s="33" t="e">
        <f t="shared" si="163"/>
        <v>#N/A</v>
      </c>
      <c r="Y128" s="33" t="e">
        <f t="shared" si="164"/>
        <v>#N/A</v>
      </c>
      <c r="Z128" s="33" t="e">
        <f t="shared" si="165"/>
        <v>#N/A</v>
      </c>
      <c r="AA128" s="33" t="e">
        <f t="shared" si="166"/>
        <v>#N/A</v>
      </c>
      <c r="AB128" s="33" t="str">
        <f t="shared" si="167"/>
        <v/>
      </c>
      <c r="AC128" s="33" t="str">
        <f t="shared" si="168"/>
        <v/>
      </c>
      <c r="AD128" s="33" t="e">
        <f t="shared" si="169"/>
        <v>#N/A</v>
      </c>
      <c r="AE128" s="33" t="e">
        <f t="shared" si="170"/>
        <v>#N/A</v>
      </c>
      <c r="AF128" s="33" t="e">
        <f t="shared" si="171"/>
        <v>#N/A</v>
      </c>
      <c r="AG128" s="33">
        <f t="shared" si="172"/>
        <v>0</v>
      </c>
      <c r="AH128" s="33">
        <f t="shared" si="187"/>
        <v>0</v>
      </c>
      <c r="AI128" s="33">
        <f t="shared" si="173"/>
        <v>0</v>
      </c>
      <c r="AJ128" s="33">
        <f t="shared" si="189"/>
        <v>0</v>
      </c>
      <c r="AK128" s="33">
        <f t="shared" si="191"/>
        <v>0</v>
      </c>
      <c r="AL128" s="33" t="str">
        <f t="shared" si="174"/>
        <v/>
      </c>
      <c r="AM128" s="33" t="e">
        <f t="shared" si="175"/>
        <v>#N/A</v>
      </c>
      <c r="AN128" s="33" t="e">
        <f t="shared" si="176"/>
        <v>#N/A</v>
      </c>
      <c r="AO128" s="33" t="e">
        <f t="shared" si="177"/>
        <v>#N/A</v>
      </c>
      <c r="AP128" s="33" t="e">
        <f t="shared" si="178"/>
        <v>#N/A</v>
      </c>
      <c r="AQ128" s="33" t="e">
        <f t="shared" si="179"/>
        <v>#N/A</v>
      </c>
      <c r="AR128" s="33" t="e">
        <f t="shared" si="180"/>
        <v>#N/A</v>
      </c>
      <c r="AS128" s="33" t="e">
        <f t="shared" si="181"/>
        <v>#N/A</v>
      </c>
      <c r="AT128" s="33" t="e">
        <f t="shared" si="182"/>
        <v>#N/A</v>
      </c>
      <c r="AU128" s="33" t="e">
        <f t="shared" si="183"/>
        <v>#N/A</v>
      </c>
      <c r="AV128" s="33" t="e">
        <f t="shared" si="184"/>
        <v>#N/A</v>
      </c>
      <c r="AW128" s="33" t="e">
        <f t="shared" si="185"/>
        <v>#N/A</v>
      </c>
    </row>
    <row r="129" spans="1:49" x14ac:dyDescent="0.3">
      <c r="A129" s="33">
        <v>127</v>
      </c>
      <c r="B129" s="33" t="str">
        <f t="shared" si="144"/>
        <v/>
      </c>
      <c r="C129" s="46" t="str">
        <f t="shared" si="145"/>
        <v/>
      </c>
      <c r="D129" s="33">
        <f t="shared" si="146"/>
        <v>0</v>
      </c>
      <c r="E129" s="33" t="e">
        <f t="shared" si="147"/>
        <v>#N/A</v>
      </c>
      <c r="F129" s="33" t="str">
        <f t="shared" si="148"/>
        <v/>
      </c>
      <c r="G129" s="33" t="str">
        <f t="shared" si="149"/>
        <v/>
      </c>
      <c r="H129" s="33" t="e">
        <f t="shared" si="150"/>
        <v>#N/A</v>
      </c>
      <c r="I129" s="33" t="e">
        <f t="shared" si="151"/>
        <v>#N/A</v>
      </c>
      <c r="J129" s="33" t="e">
        <f t="shared" si="152"/>
        <v>#N/A</v>
      </c>
      <c r="K129" s="33">
        <f t="shared" si="153"/>
        <v>0</v>
      </c>
      <c r="L129" s="33">
        <f t="shared" si="186"/>
        <v>0</v>
      </c>
      <c r="M129" s="33">
        <f t="shared" si="154"/>
        <v>0</v>
      </c>
      <c r="N129" s="33">
        <f t="shared" si="188"/>
        <v>0</v>
      </c>
      <c r="O129" s="33">
        <f t="shared" si="190"/>
        <v>0</v>
      </c>
      <c r="P129" s="33" t="str">
        <f t="shared" si="155"/>
        <v/>
      </c>
      <c r="Q129" s="33" t="e">
        <f t="shared" si="156"/>
        <v>#N/A</v>
      </c>
      <c r="R129" s="33" t="e">
        <f t="shared" si="157"/>
        <v>#N/A</v>
      </c>
      <c r="S129" s="33" t="e">
        <f t="shared" si="158"/>
        <v>#N/A</v>
      </c>
      <c r="T129" s="33" t="e">
        <f t="shared" si="159"/>
        <v>#N/A</v>
      </c>
      <c r="U129" s="33" t="e">
        <f t="shared" si="160"/>
        <v>#N/A</v>
      </c>
      <c r="V129" s="33" t="e">
        <f t="shared" si="161"/>
        <v>#N/A</v>
      </c>
      <c r="W129" s="33" t="e">
        <f t="shared" si="162"/>
        <v>#N/A</v>
      </c>
      <c r="X129" s="33" t="e">
        <f t="shared" si="163"/>
        <v>#N/A</v>
      </c>
      <c r="Y129" s="33" t="e">
        <f t="shared" si="164"/>
        <v>#N/A</v>
      </c>
      <c r="Z129" s="33" t="e">
        <f t="shared" si="165"/>
        <v>#N/A</v>
      </c>
      <c r="AA129" s="33" t="e">
        <f t="shared" si="166"/>
        <v>#N/A</v>
      </c>
      <c r="AB129" s="33" t="str">
        <f t="shared" si="167"/>
        <v/>
      </c>
      <c r="AC129" s="33" t="str">
        <f t="shared" si="168"/>
        <v/>
      </c>
      <c r="AD129" s="33" t="e">
        <f t="shared" si="169"/>
        <v>#N/A</v>
      </c>
      <c r="AE129" s="33" t="e">
        <f t="shared" si="170"/>
        <v>#N/A</v>
      </c>
      <c r="AF129" s="33" t="e">
        <f t="shared" si="171"/>
        <v>#N/A</v>
      </c>
      <c r="AG129" s="33">
        <f t="shared" si="172"/>
        <v>0</v>
      </c>
      <c r="AH129" s="33">
        <f t="shared" si="187"/>
        <v>0</v>
      </c>
      <c r="AI129" s="33">
        <f t="shared" si="173"/>
        <v>0</v>
      </c>
      <c r="AJ129" s="33">
        <f t="shared" si="189"/>
        <v>0</v>
      </c>
      <c r="AK129" s="33">
        <f t="shared" si="191"/>
        <v>0</v>
      </c>
      <c r="AL129" s="33" t="str">
        <f t="shared" si="174"/>
        <v/>
      </c>
      <c r="AM129" s="33" t="e">
        <f t="shared" si="175"/>
        <v>#N/A</v>
      </c>
      <c r="AN129" s="33" t="e">
        <f t="shared" si="176"/>
        <v>#N/A</v>
      </c>
      <c r="AO129" s="33" t="e">
        <f t="shared" si="177"/>
        <v>#N/A</v>
      </c>
      <c r="AP129" s="33" t="e">
        <f t="shared" si="178"/>
        <v>#N/A</v>
      </c>
      <c r="AQ129" s="33" t="e">
        <f t="shared" si="179"/>
        <v>#N/A</v>
      </c>
      <c r="AR129" s="33" t="e">
        <f t="shared" si="180"/>
        <v>#N/A</v>
      </c>
      <c r="AS129" s="33" t="e">
        <f t="shared" si="181"/>
        <v>#N/A</v>
      </c>
      <c r="AT129" s="33" t="e">
        <f t="shared" si="182"/>
        <v>#N/A</v>
      </c>
      <c r="AU129" s="33" t="e">
        <f t="shared" si="183"/>
        <v>#N/A</v>
      </c>
      <c r="AV129" s="33" t="e">
        <f t="shared" si="184"/>
        <v>#N/A</v>
      </c>
      <c r="AW129" s="33" t="e">
        <f t="shared" si="185"/>
        <v>#N/A</v>
      </c>
    </row>
    <row r="130" spans="1:49" x14ac:dyDescent="0.3">
      <c r="A130" s="33">
        <v>128</v>
      </c>
      <c r="B130" s="33" t="str">
        <f t="shared" si="144"/>
        <v/>
      </c>
      <c r="C130" s="46" t="str">
        <f t="shared" si="145"/>
        <v/>
      </c>
      <c r="D130" s="33">
        <f t="shared" si="146"/>
        <v>0</v>
      </c>
      <c r="E130" s="33" t="e">
        <f t="shared" si="147"/>
        <v>#N/A</v>
      </c>
      <c r="F130" s="33" t="str">
        <f t="shared" si="148"/>
        <v/>
      </c>
      <c r="G130" s="33" t="str">
        <f t="shared" si="149"/>
        <v/>
      </c>
      <c r="H130" s="33" t="e">
        <f t="shared" si="150"/>
        <v>#N/A</v>
      </c>
      <c r="I130" s="33" t="e">
        <f t="shared" si="151"/>
        <v>#N/A</v>
      </c>
      <c r="J130" s="33" t="e">
        <f t="shared" si="152"/>
        <v>#N/A</v>
      </c>
      <c r="K130" s="33">
        <f t="shared" si="153"/>
        <v>0</v>
      </c>
      <c r="L130" s="33">
        <f t="shared" si="186"/>
        <v>0</v>
      </c>
      <c r="M130" s="33">
        <f t="shared" si="154"/>
        <v>0</v>
      </c>
      <c r="N130" s="33">
        <f t="shared" si="188"/>
        <v>0</v>
      </c>
      <c r="O130" s="33">
        <f t="shared" si="190"/>
        <v>0</v>
      </c>
      <c r="P130" s="33" t="str">
        <f t="shared" si="155"/>
        <v/>
      </c>
      <c r="Q130" s="33" t="e">
        <f t="shared" si="156"/>
        <v>#N/A</v>
      </c>
      <c r="R130" s="33" t="e">
        <f t="shared" si="157"/>
        <v>#N/A</v>
      </c>
      <c r="S130" s="33" t="e">
        <f t="shared" si="158"/>
        <v>#N/A</v>
      </c>
      <c r="T130" s="33" t="e">
        <f t="shared" si="159"/>
        <v>#N/A</v>
      </c>
      <c r="U130" s="33" t="e">
        <f t="shared" si="160"/>
        <v>#N/A</v>
      </c>
      <c r="V130" s="33" t="e">
        <f t="shared" si="161"/>
        <v>#N/A</v>
      </c>
      <c r="W130" s="33" t="e">
        <f t="shared" si="162"/>
        <v>#N/A</v>
      </c>
      <c r="X130" s="33" t="e">
        <f t="shared" si="163"/>
        <v>#N/A</v>
      </c>
      <c r="Y130" s="33" t="e">
        <f t="shared" si="164"/>
        <v>#N/A</v>
      </c>
      <c r="Z130" s="33" t="e">
        <f t="shared" si="165"/>
        <v>#N/A</v>
      </c>
      <c r="AA130" s="33" t="e">
        <f t="shared" si="166"/>
        <v>#N/A</v>
      </c>
      <c r="AB130" s="33" t="str">
        <f t="shared" si="167"/>
        <v/>
      </c>
      <c r="AC130" s="33" t="str">
        <f t="shared" si="168"/>
        <v/>
      </c>
      <c r="AD130" s="33" t="e">
        <f t="shared" si="169"/>
        <v>#N/A</v>
      </c>
      <c r="AE130" s="33" t="e">
        <f t="shared" si="170"/>
        <v>#N/A</v>
      </c>
      <c r="AF130" s="33" t="e">
        <f t="shared" si="171"/>
        <v>#N/A</v>
      </c>
      <c r="AG130" s="33">
        <f t="shared" si="172"/>
        <v>0</v>
      </c>
      <c r="AH130" s="33">
        <f t="shared" si="187"/>
        <v>0</v>
      </c>
      <c r="AI130" s="33">
        <f t="shared" si="173"/>
        <v>0</v>
      </c>
      <c r="AJ130" s="33">
        <f t="shared" si="189"/>
        <v>0</v>
      </c>
      <c r="AK130" s="33">
        <f t="shared" si="191"/>
        <v>0</v>
      </c>
      <c r="AL130" s="33" t="str">
        <f t="shared" si="174"/>
        <v/>
      </c>
      <c r="AM130" s="33" t="e">
        <f t="shared" si="175"/>
        <v>#N/A</v>
      </c>
      <c r="AN130" s="33" t="e">
        <f t="shared" si="176"/>
        <v>#N/A</v>
      </c>
      <c r="AO130" s="33" t="e">
        <f t="shared" si="177"/>
        <v>#N/A</v>
      </c>
      <c r="AP130" s="33" t="e">
        <f t="shared" si="178"/>
        <v>#N/A</v>
      </c>
      <c r="AQ130" s="33" t="e">
        <f t="shared" si="179"/>
        <v>#N/A</v>
      </c>
      <c r="AR130" s="33" t="e">
        <f t="shared" si="180"/>
        <v>#N/A</v>
      </c>
      <c r="AS130" s="33" t="e">
        <f t="shared" si="181"/>
        <v>#N/A</v>
      </c>
      <c r="AT130" s="33" t="e">
        <f t="shared" si="182"/>
        <v>#N/A</v>
      </c>
      <c r="AU130" s="33" t="e">
        <f t="shared" si="183"/>
        <v>#N/A</v>
      </c>
      <c r="AV130" s="33" t="e">
        <f t="shared" si="184"/>
        <v>#N/A</v>
      </c>
      <c r="AW130" s="33" t="e">
        <f t="shared" si="185"/>
        <v>#N/A</v>
      </c>
    </row>
    <row r="131" spans="1:49" x14ac:dyDescent="0.3">
      <c r="A131" s="33">
        <v>129</v>
      </c>
      <c r="B131" s="33" t="str">
        <f t="shared" ref="B131:B162" si="192">IF(selAnalito="","",IFERROR(_xlfn.AGGREGATE(15,6,rRUN/((rAnalito=selAnalito)*(rFirst=1)*((""&amp;rLote)=(""&amp;loteAtivo))),$A131),""))</f>
        <v/>
      </c>
      <c r="C131" s="46" t="str">
        <f t="shared" ref="C131:C162" si="193">IF($B131="","",_xlfn.MAXIFS(rData,rAnalito,selAnalito,rRUN,$B131,rLote,loteAtivo,rStatus,"Ativo"))</f>
        <v/>
      </c>
      <c r="D131" s="33">
        <f t="shared" ref="D131:D162" si="194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33" t="e">
        <f t="shared" ref="E131:E162" si="195">IF(OR($B131="",$D131=0),NA(),$A131)</f>
        <v>#N/A</v>
      </c>
      <c r="F131" s="33" t="str">
        <f t="shared" ref="F131:F162" si="196">IF($B131="","",IF(COUNTIFS(rAnalito,selAnalito,rNivel,1,rRUN,$B131,rLote,loteAtivo,rStatus,"Ativo")=0,"",SUMIFS(rValor,rAnalito,selAnalito,rNivel,1,rRUN,$B131,rLote,loteAtivo,rStatus,"Ativo")))</f>
        <v/>
      </c>
      <c r="G131" s="33" t="str">
        <f t="shared" ref="G131:G162" si="197">IF(OR($F131="",$AY$1=""),"",($F131-$AX$1)/$AY$1)</f>
        <v/>
      </c>
      <c r="H131" s="33" t="e">
        <f t="shared" ref="H131:H162" si="198">IF(AND($F131&lt;&gt;"",$D131=1),$F131,NA())</f>
        <v>#N/A</v>
      </c>
      <c r="I131" s="33" t="e">
        <f t="shared" ref="I131:I162" si="199">IF(AND($F131&lt;&gt;"",$D131=1,$P131="OK"),$F131,NA())</f>
        <v>#N/A</v>
      </c>
      <c r="J131" s="33" t="e">
        <f t="shared" ref="J131:J162" si="200">IF(AND($F131&lt;&gt;"",$D131=1,$P131&lt;&gt;"OK",$P131&lt;&gt;""),$F131,NA())</f>
        <v>#N/A</v>
      </c>
      <c r="K131" s="33">
        <f t="shared" ref="K131:K162" si="201">IF($F131="",0,IF(ABS($G131)&gt;3,1,0))</f>
        <v>0</v>
      </c>
      <c r="L131" s="33">
        <f t="shared" si="186"/>
        <v>0</v>
      </c>
      <c r="M131" s="33">
        <f t="shared" ref="M131:M162" si="202">IF($F131="",0,IF(AND(AND(ISNUMBER($G131),ISNUMBER($AC131)),OR(AND($G131&gt;2,$AC131&lt;-2),AND($G131&lt;-2,$AC131&gt;2))),1,0))</f>
        <v>0</v>
      </c>
      <c r="N131" s="33">
        <f t="shared" si="188"/>
        <v>0</v>
      </c>
      <c r="O131" s="33">
        <f t="shared" si="190"/>
        <v>0</v>
      </c>
      <c r="P131" s="33" t="str">
        <f t="shared" ref="P131:P162" si="203">IF($F131="","",IF(SUM($K131,$L131,$M131,$N131,$O131)&gt;0,"REJEITADO","OK"))</f>
        <v/>
      </c>
      <c r="Q131" s="33" t="e">
        <f t="shared" ref="Q131:Q162" si="204">IF(AND($D131=1,$AX$1&lt;&gt;""),$AX$1+(-3)*$AY$1,NA())</f>
        <v>#N/A</v>
      </c>
      <c r="R131" s="33" t="e">
        <f t="shared" ref="R131:R162" si="205">IF(AND($D131=1,$AX$1&lt;&gt;""),$AX$1+(-2)*$AY$1,NA())</f>
        <v>#N/A</v>
      </c>
      <c r="S131" s="33" t="e">
        <f t="shared" ref="S131:S162" si="206">IF(AND($D131=1,$AX$1&lt;&gt;""),$AX$1+(-1)*$AY$1,NA())</f>
        <v>#N/A</v>
      </c>
      <c r="T131" s="33" t="e">
        <f t="shared" ref="T131:T162" si="207">IF(AND($D131=1,$AX$1&lt;&gt;""),$AX$1,NA())</f>
        <v>#N/A</v>
      </c>
      <c r="U131" s="33" t="e">
        <f t="shared" ref="U131:U162" si="208">IF(AND($D131=1,$AX$1&lt;&gt;""),$AX$1+(1)*$AY$1,NA())</f>
        <v>#N/A</v>
      </c>
      <c r="V131" s="33" t="e">
        <f t="shared" ref="V131:V162" si="209">IF(AND($D131=1,$AX$1&lt;&gt;""),$AX$1+(2)*$AY$1,NA())</f>
        <v>#N/A</v>
      </c>
      <c r="W131" s="33" t="e">
        <f t="shared" ref="W131:W162" si="210">IF(AND($D131=1,$AX$1&lt;&gt;""),$AX$1+(3)*$AY$1,NA())</f>
        <v>#N/A</v>
      </c>
      <c r="X131" s="33" t="e">
        <f t="shared" ref="X131:X162" si="211">IF(AND($D131=1,COUNTIFS(regAnalito,selAnalito,regNivel,1,regData,$C131,regRep1,"&lt;&gt;")&gt;0),SUMIFS(regRep1,regAnalito,selAnalito,regNivel,1,regData,$C131),NA())</f>
        <v>#N/A</v>
      </c>
      <c r="Y131" s="33" t="e">
        <f t="shared" ref="Y131:Y162" si="212">IF(AND($D131=1,COUNTIFS(regAnalito,selAnalito,regNivel,1,regData,$C131,regRep2,"&lt;&gt;")&gt;0),SUMIFS(regRep2,regAnalito,selAnalito,regNivel,1,regData,$C131),NA())</f>
        <v>#N/A</v>
      </c>
      <c r="Z131" s="33" t="e">
        <f t="shared" ref="Z131:Z162" si="213">IF(AND($D131=1,COUNTIFS(regAnalito,selAnalito,regNivel,1,regData,$C131,regRep3,"&lt;&gt;")&gt;0),SUMIFS(regRep3,regAnalito,selAnalito,regNivel,1,regData,$C131),NA())</f>
        <v>#N/A</v>
      </c>
      <c r="AA131" s="33" t="e">
        <f t="shared" ref="AA131:AA162" si="214">IF(AND($D131=1,COUNTIFS(regAnalito,selAnalito,regData,$C131,regCalib,"Sim")&gt;0),$AX$1,NA())</f>
        <v>#N/A</v>
      </c>
      <c r="AB131" s="33" t="str">
        <f t="shared" ref="AB131:AB162" si="215">IF($B131="","",IF(COUNTIFS(rAnalito,selAnalito,rNivel,2,rRUN,$B131,rLote,loteAtivo,rStatus,"Ativo")=0,"",SUMIFS(rValor,rAnalito,selAnalito,rNivel,2,rRUN,$B131,rLote,loteAtivo,rStatus,"Ativo")))</f>
        <v/>
      </c>
      <c r="AC131" s="33" t="str">
        <f t="shared" ref="AC131:AC162" si="216">IF(OR($AB131="",$BA$1=""),"",($AB131-$AZ$1)/$BA$1)</f>
        <v/>
      </c>
      <c r="AD131" s="33" t="e">
        <f t="shared" ref="AD131:AD162" si="217">IF(AND($AB131&lt;&gt;"",$D131=1),$AB131,NA())</f>
        <v>#N/A</v>
      </c>
      <c r="AE131" s="33" t="e">
        <f t="shared" ref="AE131:AE162" si="218">IF(AND($AB131&lt;&gt;"",$D131=1,$AL131="OK"),$AB131,NA())</f>
        <v>#N/A</v>
      </c>
      <c r="AF131" s="33" t="e">
        <f t="shared" ref="AF131:AF162" si="219">IF(AND($AB131&lt;&gt;"",$D131=1,$AL131&lt;&gt;"OK",$AL131&lt;&gt;""),$AB131,NA())</f>
        <v>#N/A</v>
      </c>
      <c r="AG131" s="33">
        <f t="shared" ref="AG131:AG162" si="220">IF($AB131="",0,IF(ABS($AC131)&gt;3,1,0))</f>
        <v>0</v>
      </c>
      <c r="AH131" s="33">
        <f t="shared" si="187"/>
        <v>0</v>
      </c>
      <c r="AI131" s="33">
        <f t="shared" ref="AI131:AI162" si="221">IF($AB131="",0,IF(AND(AND(ISNUMBER($AC131),ISNUMBER($G131)),OR(AND($AC131&gt;2,$G131&lt;-2),AND($AC131&lt;-2,$G131&gt;2))),1,0))</f>
        <v>0</v>
      </c>
      <c r="AJ131" s="33">
        <f t="shared" si="189"/>
        <v>0</v>
      </c>
      <c r="AK131" s="33">
        <f t="shared" si="191"/>
        <v>0</v>
      </c>
      <c r="AL131" s="33" t="str">
        <f t="shared" ref="AL131:AL162" si="222">IF($AB131="","",IF(SUM($AG131,$AH131,$AI131,$AJ131,$AK131)&gt;0,"REJEITADO","OK"))</f>
        <v/>
      </c>
      <c r="AM131" s="33" t="e">
        <f t="shared" ref="AM131:AM162" si="223">IF(AND($D131=1,$AZ$1&lt;&gt;""),$AZ$1+(-3)*$BA$1,NA())</f>
        <v>#N/A</v>
      </c>
      <c r="AN131" s="33" t="e">
        <f t="shared" ref="AN131:AN162" si="224">IF(AND($D131=1,$AZ$1&lt;&gt;""),$AZ$1+(-2)*$BA$1,NA())</f>
        <v>#N/A</v>
      </c>
      <c r="AO131" s="33" t="e">
        <f t="shared" ref="AO131:AO162" si="225">IF(AND($D131=1,$AZ$1&lt;&gt;""),$AZ$1+(-1)*$BA$1,NA())</f>
        <v>#N/A</v>
      </c>
      <c r="AP131" s="33" t="e">
        <f t="shared" ref="AP131:AP162" si="226">IF(AND($D131=1,$AZ$1&lt;&gt;""),$AZ$1,NA())</f>
        <v>#N/A</v>
      </c>
      <c r="AQ131" s="33" t="e">
        <f t="shared" ref="AQ131:AQ162" si="227">IF(AND($D131=1,$AZ$1&lt;&gt;""),$AZ$1+(1)*$BA$1,NA())</f>
        <v>#N/A</v>
      </c>
      <c r="AR131" s="33" t="e">
        <f t="shared" ref="AR131:AR162" si="228">IF(AND($D131=1,$AZ$1&lt;&gt;""),$AZ$1+(2)*$BA$1,NA())</f>
        <v>#N/A</v>
      </c>
      <c r="AS131" s="33" t="e">
        <f t="shared" ref="AS131:AS162" si="229">IF(AND($D131=1,$AZ$1&lt;&gt;""),$AZ$1+(3)*$BA$1,NA())</f>
        <v>#N/A</v>
      </c>
      <c r="AT131" s="33" t="e">
        <f t="shared" ref="AT131:AT162" si="230">IF(AND($D131=1,COUNTIFS(regAnalito,selAnalito,regNivel,2,regData,$C131,regRep1,"&lt;&gt;")&gt;0),SUMIFS(regRep1,regAnalito,selAnalito,regNivel,2,regData,$C131),NA())</f>
        <v>#N/A</v>
      </c>
      <c r="AU131" s="33" t="e">
        <f t="shared" ref="AU131:AU162" si="231">IF(AND($D131=1,COUNTIFS(regAnalito,selAnalito,regNivel,2,regData,$C131,regRep2,"&lt;&gt;")&gt;0),SUMIFS(regRep2,regAnalito,selAnalito,regNivel,2,regData,$C131),NA())</f>
        <v>#N/A</v>
      </c>
      <c r="AV131" s="33" t="e">
        <f t="shared" ref="AV131:AV162" si="232">IF(AND($D131=1,COUNTIFS(regAnalito,selAnalito,regNivel,2,regData,$C131,regRep3,"&lt;&gt;")&gt;0),SUMIFS(regRep3,regAnalito,selAnalito,regNivel,2,regData,$C131),NA())</f>
        <v>#N/A</v>
      </c>
      <c r="AW131" s="33" t="e">
        <f t="shared" ref="AW131:AW162" si="233">IF(AND($D131=1,COUNTIFS(regAnalito,selAnalito,regData,$C131,regCalib,"Sim")&gt;0),$AZ$1,NA())</f>
        <v>#N/A</v>
      </c>
    </row>
    <row r="132" spans="1:49" x14ac:dyDescent="0.3">
      <c r="A132" s="33">
        <v>130</v>
      </c>
      <c r="B132" s="33" t="str">
        <f t="shared" si="192"/>
        <v/>
      </c>
      <c r="C132" s="46" t="str">
        <f t="shared" si="193"/>
        <v/>
      </c>
      <c r="D132" s="33">
        <f t="shared" si="194"/>
        <v>0</v>
      </c>
      <c r="E132" s="33" t="e">
        <f t="shared" si="195"/>
        <v>#N/A</v>
      </c>
      <c r="F132" s="33" t="str">
        <f t="shared" si="196"/>
        <v/>
      </c>
      <c r="G132" s="33" t="str">
        <f t="shared" si="197"/>
        <v/>
      </c>
      <c r="H132" s="33" t="e">
        <f t="shared" si="198"/>
        <v>#N/A</v>
      </c>
      <c r="I132" s="33" t="e">
        <f t="shared" si="199"/>
        <v>#N/A</v>
      </c>
      <c r="J132" s="33" t="e">
        <f t="shared" si="200"/>
        <v>#N/A</v>
      </c>
      <c r="K132" s="33">
        <f t="shared" si="201"/>
        <v>0</v>
      </c>
      <c r="L132" s="33">
        <f t="shared" ref="L132:L163" si="234">IF($F132="",0,IF(OR(AND(AND(ISNUMBER($G132),ISNUMBER($AC132)),OR(AND($G132&gt;2,$AC132&gt;2),AND($G132&lt;-2,$AC132&lt;-2))),AND(AND(ISNUMBER($G132),ISNUMBER($G131)),OR(AND($G132&gt;2,$G131&gt;2),AND($G132&lt;-2,$G131&lt;-2)))),1,0))</f>
        <v>0</v>
      </c>
      <c r="M132" s="33">
        <f t="shared" si="202"/>
        <v>0</v>
      </c>
      <c r="N132" s="33">
        <f t="shared" si="188"/>
        <v>0</v>
      </c>
      <c r="O132" s="33">
        <f t="shared" si="190"/>
        <v>0</v>
      </c>
      <c r="P132" s="33" t="str">
        <f t="shared" si="203"/>
        <v/>
      </c>
      <c r="Q132" s="33" t="e">
        <f t="shared" si="204"/>
        <v>#N/A</v>
      </c>
      <c r="R132" s="33" t="e">
        <f t="shared" si="205"/>
        <v>#N/A</v>
      </c>
      <c r="S132" s="33" t="e">
        <f t="shared" si="206"/>
        <v>#N/A</v>
      </c>
      <c r="T132" s="33" t="e">
        <f t="shared" si="207"/>
        <v>#N/A</v>
      </c>
      <c r="U132" s="33" t="e">
        <f t="shared" si="208"/>
        <v>#N/A</v>
      </c>
      <c r="V132" s="33" t="e">
        <f t="shared" si="209"/>
        <v>#N/A</v>
      </c>
      <c r="W132" s="33" t="e">
        <f t="shared" si="210"/>
        <v>#N/A</v>
      </c>
      <c r="X132" s="33" t="e">
        <f t="shared" si="211"/>
        <v>#N/A</v>
      </c>
      <c r="Y132" s="33" t="e">
        <f t="shared" si="212"/>
        <v>#N/A</v>
      </c>
      <c r="Z132" s="33" t="e">
        <f t="shared" si="213"/>
        <v>#N/A</v>
      </c>
      <c r="AA132" s="33" t="e">
        <f t="shared" si="214"/>
        <v>#N/A</v>
      </c>
      <c r="AB132" s="33" t="str">
        <f t="shared" si="215"/>
        <v/>
      </c>
      <c r="AC132" s="33" t="str">
        <f t="shared" si="216"/>
        <v/>
      </c>
      <c r="AD132" s="33" t="e">
        <f t="shared" si="217"/>
        <v>#N/A</v>
      </c>
      <c r="AE132" s="33" t="e">
        <f t="shared" si="218"/>
        <v>#N/A</v>
      </c>
      <c r="AF132" s="33" t="e">
        <f t="shared" si="219"/>
        <v>#N/A</v>
      </c>
      <c r="AG132" s="33">
        <f t="shared" si="220"/>
        <v>0</v>
      </c>
      <c r="AH132" s="33">
        <f t="shared" ref="AH132:AH163" si="235">IF($AB132="",0,IF(OR(AND(AND(ISNUMBER($AC132),ISNUMBER($G132)),OR(AND($AC132&gt;2,$G132&gt;2),AND($AC132&lt;-2,$G132&lt;-2))),AND(AND(ISNUMBER($AC132),ISNUMBER($AC131)),OR(AND($AC132&gt;2,$AC131&gt;2),AND($AC132&lt;-2,$AC131&lt;-2)))),1,0))</f>
        <v>0</v>
      </c>
      <c r="AI132" s="33">
        <f t="shared" si="221"/>
        <v>0</v>
      </c>
      <c r="AJ132" s="33">
        <f t="shared" si="189"/>
        <v>0</v>
      </c>
      <c r="AK132" s="33">
        <f t="shared" si="191"/>
        <v>0</v>
      </c>
      <c r="AL132" s="33" t="str">
        <f t="shared" si="222"/>
        <v/>
      </c>
      <c r="AM132" s="33" t="e">
        <f t="shared" si="223"/>
        <v>#N/A</v>
      </c>
      <c r="AN132" s="33" t="e">
        <f t="shared" si="224"/>
        <v>#N/A</v>
      </c>
      <c r="AO132" s="33" t="e">
        <f t="shared" si="225"/>
        <v>#N/A</v>
      </c>
      <c r="AP132" s="33" t="e">
        <f t="shared" si="226"/>
        <v>#N/A</v>
      </c>
      <c r="AQ132" s="33" t="e">
        <f t="shared" si="227"/>
        <v>#N/A</v>
      </c>
      <c r="AR132" s="33" t="e">
        <f t="shared" si="228"/>
        <v>#N/A</v>
      </c>
      <c r="AS132" s="33" t="e">
        <f t="shared" si="229"/>
        <v>#N/A</v>
      </c>
      <c r="AT132" s="33" t="e">
        <f t="shared" si="230"/>
        <v>#N/A</v>
      </c>
      <c r="AU132" s="33" t="e">
        <f t="shared" si="231"/>
        <v>#N/A</v>
      </c>
      <c r="AV132" s="33" t="e">
        <f t="shared" si="232"/>
        <v>#N/A</v>
      </c>
      <c r="AW132" s="33" t="e">
        <f t="shared" si="233"/>
        <v>#N/A</v>
      </c>
    </row>
    <row r="133" spans="1:49" x14ac:dyDescent="0.3">
      <c r="A133" s="33">
        <v>131</v>
      </c>
      <c r="B133" s="33" t="str">
        <f t="shared" si="192"/>
        <v/>
      </c>
      <c r="C133" s="46" t="str">
        <f t="shared" si="193"/>
        <v/>
      </c>
      <c r="D133" s="33">
        <f t="shared" si="194"/>
        <v>0</v>
      </c>
      <c r="E133" s="33" t="e">
        <f t="shared" si="195"/>
        <v>#N/A</v>
      </c>
      <c r="F133" s="33" t="str">
        <f t="shared" si="196"/>
        <v/>
      </c>
      <c r="G133" s="33" t="str">
        <f t="shared" si="197"/>
        <v/>
      </c>
      <c r="H133" s="33" t="e">
        <f t="shared" si="198"/>
        <v>#N/A</v>
      </c>
      <c r="I133" s="33" t="e">
        <f t="shared" si="199"/>
        <v>#N/A</v>
      </c>
      <c r="J133" s="33" t="e">
        <f t="shared" si="200"/>
        <v>#N/A</v>
      </c>
      <c r="K133" s="33">
        <f t="shared" si="201"/>
        <v>0</v>
      </c>
      <c r="L133" s="33">
        <f t="shared" si="234"/>
        <v>0</v>
      </c>
      <c r="M133" s="33">
        <f t="shared" si="202"/>
        <v>0</v>
      </c>
      <c r="N133" s="33">
        <f t="shared" si="188"/>
        <v>0</v>
      </c>
      <c r="O133" s="33">
        <f t="shared" si="190"/>
        <v>0</v>
      </c>
      <c r="P133" s="33" t="str">
        <f t="shared" si="203"/>
        <v/>
      </c>
      <c r="Q133" s="33" t="e">
        <f t="shared" si="204"/>
        <v>#N/A</v>
      </c>
      <c r="R133" s="33" t="e">
        <f t="shared" si="205"/>
        <v>#N/A</v>
      </c>
      <c r="S133" s="33" t="e">
        <f t="shared" si="206"/>
        <v>#N/A</v>
      </c>
      <c r="T133" s="33" t="e">
        <f t="shared" si="207"/>
        <v>#N/A</v>
      </c>
      <c r="U133" s="33" t="e">
        <f t="shared" si="208"/>
        <v>#N/A</v>
      </c>
      <c r="V133" s="33" t="e">
        <f t="shared" si="209"/>
        <v>#N/A</v>
      </c>
      <c r="W133" s="33" t="e">
        <f t="shared" si="210"/>
        <v>#N/A</v>
      </c>
      <c r="X133" s="33" t="e">
        <f t="shared" si="211"/>
        <v>#N/A</v>
      </c>
      <c r="Y133" s="33" t="e">
        <f t="shared" si="212"/>
        <v>#N/A</v>
      </c>
      <c r="Z133" s="33" t="e">
        <f t="shared" si="213"/>
        <v>#N/A</v>
      </c>
      <c r="AA133" s="33" t="e">
        <f t="shared" si="214"/>
        <v>#N/A</v>
      </c>
      <c r="AB133" s="33" t="str">
        <f t="shared" si="215"/>
        <v/>
      </c>
      <c r="AC133" s="33" t="str">
        <f t="shared" si="216"/>
        <v/>
      </c>
      <c r="AD133" s="33" t="e">
        <f t="shared" si="217"/>
        <v>#N/A</v>
      </c>
      <c r="AE133" s="33" t="e">
        <f t="shared" si="218"/>
        <v>#N/A</v>
      </c>
      <c r="AF133" s="33" t="e">
        <f t="shared" si="219"/>
        <v>#N/A</v>
      </c>
      <c r="AG133" s="33">
        <f t="shared" si="220"/>
        <v>0</v>
      </c>
      <c r="AH133" s="33">
        <f t="shared" si="235"/>
        <v>0</v>
      </c>
      <c r="AI133" s="33">
        <f t="shared" si="221"/>
        <v>0</v>
      </c>
      <c r="AJ133" s="33">
        <f t="shared" si="189"/>
        <v>0</v>
      </c>
      <c r="AK133" s="33">
        <f t="shared" si="191"/>
        <v>0</v>
      </c>
      <c r="AL133" s="33" t="str">
        <f t="shared" si="222"/>
        <v/>
      </c>
      <c r="AM133" s="33" t="e">
        <f t="shared" si="223"/>
        <v>#N/A</v>
      </c>
      <c r="AN133" s="33" t="e">
        <f t="shared" si="224"/>
        <v>#N/A</v>
      </c>
      <c r="AO133" s="33" t="e">
        <f t="shared" si="225"/>
        <v>#N/A</v>
      </c>
      <c r="AP133" s="33" t="e">
        <f t="shared" si="226"/>
        <v>#N/A</v>
      </c>
      <c r="AQ133" s="33" t="e">
        <f t="shared" si="227"/>
        <v>#N/A</v>
      </c>
      <c r="AR133" s="33" t="e">
        <f t="shared" si="228"/>
        <v>#N/A</v>
      </c>
      <c r="AS133" s="33" t="e">
        <f t="shared" si="229"/>
        <v>#N/A</v>
      </c>
      <c r="AT133" s="33" t="e">
        <f t="shared" si="230"/>
        <v>#N/A</v>
      </c>
      <c r="AU133" s="33" t="e">
        <f t="shared" si="231"/>
        <v>#N/A</v>
      </c>
      <c r="AV133" s="33" t="e">
        <f t="shared" si="232"/>
        <v>#N/A</v>
      </c>
      <c r="AW133" s="33" t="e">
        <f t="shared" si="233"/>
        <v>#N/A</v>
      </c>
    </row>
    <row r="134" spans="1:49" x14ac:dyDescent="0.3">
      <c r="A134" s="33">
        <v>132</v>
      </c>
      <c r="B134" s="33" t="str">
        <f t="shared" si="192"/>
        <v/>
      </c>
      <c r="C134" s="46" t="str">
        <f t="shared" si="193"/>
        <v/>
      </c>
      <c r="D134" s="33">
        <f t="shared" si="194"/>
        <v>0</v>
      </c>
      <c r="E134" s="33" t="e">
        <f t="shared" si="195"/>
        <v>#N/A</v>
      </c>
      <c r="F134" s="33" t="str">
        <f t="shared" si="196"/>
        <v/>
      </c>
      <c r="G134" s="33" t="str">
        <f t="shared" si="197"/>
        <v/>
      </c>
      <c r="H134" s="33" t="e">
        <f t="shared" si="198"/>
        <v>#N/A</v>
      </c>
      <c r="I134" s="33" t="e">
        <f t="shared" si="199"/>
        <v>#N/A</v>
      </c>
      <c r="J134" s="33" t="e">
        <f t="shared" si="200"/>
        <v>#N/A</v>
      </c>
      <c r="K134" s="33">
        <f t="shared" si="201"/>
        <v>0</v>
      </c>
      <c r="L134" s="33">
        <f t="shared" si="234"/>
        <v>0</v>
      </c>
      <c r="M134" s="33">
        <f t="shared" si="202"/>
        <v>0</v>
      </c>
      <c r="N134" s="33">
        <f t="shared" ref="N134:N165" si="236">IF($F134="",0,IF(OR(AND(AND(ISNUMBER($G134),ISNUMBER($G133),ISNUMBER($G132),ISNUMBER($G131)),OR(AND($G134&gt;1,$G133&gt;1,$G132&gt;1,$G131&gt;1),AND($G134&lt;-1,$G133&lt;-1,$G132&lt;-1,$G131&lt;-1))),AND(AND(ISNUMBER($G134),ISNUMBER($G133),ISNUMBER($AC134),ISNUMBER($AC133)),OR(AND($G134&gt;1,$G133&gt;1,$AC134&gt;1,$AC133&gt;1),AND($G134&lt;-1,$G133&lt;-1,$AC134&lt;-1,$AC133&lt;-1)))),1,0))</f>
        <v>0</v>
      </c>
      <c r="O134" s="33">
        <f t="shared" si="190"/>
        <v>0</v>
      </c>
      <c r="P134" s="33" t="str">
        <f t="shared" si="203"/>
        <v/>
      </c>
      <c r="Q134" s="33" t="e">
        <f t="shared" si="204"/>
        <v>#N/A</v>
      </c>
      <c r="R134" s="33" t="e">
        <f t="shared" si="205"/>
        <v>#N/A</v>
      </c>
      <c r="S134" s="33" t="e">
        <f t="shared" si="206"/>
        <v>#N/A</v>
      </c>
      <c r="T134" s="33" t="e">
        <f t="shared" si="207"/>
        <v>#N/A</v>
      </c>
      <c r="U134" s="33" t="e">
        <f t="shared" si="208"/>
        <v>#N/A</v>
      </c>
      <c r="V134" s="33" t="e">
        <f t="shared" si="209"/>
        <v>#N/A</v>
      </c>
      <c r="W134" s="33" t="e">
        <f t="shared" si="210"/>
        <v>#N/A</v>
      </c>
      <c r="X134" s="33" t="e">
        <f t="shared" si="211"/>
        <v>#N/A</v>
      </c>
      <c r="Y134" s="33" t="e">
        <f t="shared" si="212"/>
        <v>#N/A</v>
      </c>
      <c r="Z134" s="33" t="e">
        <f t="shared" si="213"/>
        <v>#N/A</v>
      </c>
      <c r="AA134" s="33" t="e">
        <f t="shared" si="214"/>
        <v>#N/A</v>
      </c>
      <c r="AB134" s="33" t="str">
        <f t="shared" si="215"/>
        <v/>
      </c>
      <c r="AC134" s="33" t="str">
        <f t="shared" si="216"/>
        <v/>
      </c>
      <c r="AD134" s="33" t="e">
        <f t="shared" si="217"/>
        <v>#N/A</v>
      </c>
      <c r="AE134" s="33" t="e">
        <f t="shared" si="218"/>
        <v>#N/A</v>
      </c>
      <c r="AF134" s="33" t="e">
        <f t="shared" si="219"/>
        <v>#N/A</v>
      </c>
      <c r="AG134" s="33">
        <f t="shared" si="220"/>
        <v>0</v>
      </c>
      <c r="AH134" s="33">
        <f t="shared" si="235"/>
        <v>0</v>
      </c>
      <c r="AI134" s="33">
        <f t="shared" si="221"/>
        <v>0</v>
      </c>
      <c r="AJ134" s="33">
        <f t="shared" ref="AJ134:AJ165" si="237">IF($AB134="",0,IF(OR(AND(AND(ISNUMBER($AC134),ISNUMBER($AC133),ISNUMBER($AC132),ISNUMBER($AC131)),OR(AND($AC134&gt;1,$AC133&gt;1,$AC132&gt;1,$AC131&gt;1),AND($AC134&lt;-1,$AC133&lt;-1,$AC132&lt;-1,$AC131&lt;-1))),AND(AND(ISNUMBER($AC134),ISNUMBER($AC133),ISNUMBER($G134),ISNUMBER($G133)),OR(AND($AC134&gt;1,$AC133&gt;1,$G134&gt;1,$G133&gt;1),AND($AC134&lt;-1,$AC133&lt;-1,$G134&lt;-1,$G133&lt;-1)))),1,0))</f>
        <v>0</v>
      </c>
      <c r="AK134" s="33">
        <f t="shared" si="191"/>
        <v>0</v>
      </c>
      <c r="AL134" s="33" t="str">
        <f t="shared" si="222"/>
        <v/>
      </c>
      <c r="AM134" s="33" t="e">
        <f t="shared" si="223"/>
        <v>#N/A</v>
      </c>
      <c r="AN134" s="33" t="e">
        <f t="shared" si="224"/>
        <v>#N/A</v>
      </c>
      <c r="AO134" s="33" t="e">
        <f t="shared" si="225"/>
        <v>#N/A</v>
      </c>
      <c r="AP134" s="33" t="e">
        <f t="shared" si="226"/>
        <v>#N/A</v>
      </c>
      <c r="AQ134" s="33" t="e">
        <f t="shared" si="227"/>
        <v>#N/A</v>
      </c>
      <c r="AR134" s="33" t="e">
        <f t="shared" si="228"/>
        <v>#N/A</v>
      </c>
      <c r="AS134" s="33" t="e">
        <f t="shared" si="229"/>
        <v>#N/A</v>
      </c>
      <c r="AT134" s="33" t="e">
        <f t="shared" si="230"/>
        <v>#N/A</v>
      </c>
      <c r="AU134" s="33" t="e">
        <f t="shared" si="231"/>
        <v>#N/A</v>
      </c>
      <c r="AV134" s="33" t="e">
        <f t="shared" si="232"/>
        <v>#N/A</v>
      </c>
      <c r="AW134" s="33" t="e">
        <f t="shared" si="233"/>
        <v>#N/A</v>
      </c>
    </row>
    <row r="135" spans="1:49" x14ac:dyDescent="0.3">
      <c r="A135" s="33">
        <v>133</v>
      </c>
      <c r="B135" s="33" t="str">
        <f t="shared" si="192"/>
        <v/>
      </c>
      <c r="C135" s="46" t="str">
        <f t="shared" si="193"/>
        <v/>
      </c>
      <c r="D135" s="33">
        <f t="shared" si="194"/>
        <v>0</v>
      </c>
      <c r="E135" s="33" t="e">
        <f t="shared" si="195"/>
        <v>#N/A</v>
      </c>
      <c r="F135" s="33" t="str">
        <f t="shared" si="196"/>
        <v/>
      </c>
      <c r="G135" s="33" t="str">
        <f t="shared" si="197"/>
        <v/>
      </c>
      <c r="H135" s="33" t="e">
        <f t="shared" si="198"/>
        <v>#N/A</v>
      </c>
      <c r="I135" s="33" t="e">
        <f t="shared" si="199"/>
        <v>#N/A</v>
      </c>
      <c r="J135" s="33" t="e">
        <f t="shared" si="200"/>
        <v>#N/A</v>
      </c>
      <c r="K135" s="33">
        <f t="shared" si="201"/>
        <v>0</v>
      </c>
      <c r="L135" s="33">
        <f t="shared" si="234"/>
        <v>0</v>
      </c>
      <c r="M135" s="33">
        <f t="shared" si="202"/>
        <v>0</v>
      </c>
      <c r="N135" s="33">
        <f t="shared" si="236"/>
        <v>0</v>
      </c>
      <c r="O135" s="33">
        <f t="shared" si="190"/>
        <v>0</v>
      </c>
      <c r="P135" s="33" t="str">
        <f t="shared" si="203"/>
        <v/>
      </c>
      <c r="Q135" s="33" t="e">
        <f t="shared" si="204"/>
        <v>#N/A</v>
      </c>
      <c r="R135" s="33" t="e">
        <f t="shared" si="205"/>
        <v>#N/A</v>
      </c>
      <c r="S135" s="33" t="e">
        <f t="shared" si="206"/>
        <v>#N/A</v>
      </c>
      <c r="T135" s="33" t="e">
        <f t="shared" si="207"/>
        <v>#N/A</v>
      </c>
      <c r="U135" s="33" t="e">
        <f t="shared" si="208"/>
        <v>#N/A</v>
      </c>
      <c r="V135" s="33" t="e">
        <f t="shared" si="209"/>
        <v>#N/A</v>
      </c>
      <c r="W135" s="33" t="e">
        <f t="shared" si="210"/>
        <v>#N/A</v>
      </c>
      <c r="X135" s="33" t="e">
        <f t="shared" si="211"/>
        <v>#N/A</v>
      </c>
      <c r="Y135" s="33" t="e">
        <f t="shared" si="212"/>
        <v>#N/A</v>
      </c>
      <c r="Z135" s="33" t="e">
        <f t="shared" si="213"/>
        <v>#N/A</v>
      </c>
      <c r="AA135" s="33" t="e">
        <f t="shared" si="214"/>
        <v>#N/A</v>
      </c>
      <c r="AB135" s="33" t="str">
        <f t="shared" si="215"/>
        <v/>
      </c>
      <c r="AC135" s="33" t="str">
        <f t="shared" si="216"/>
        <v/>
      </c>
      <c r="AD135" s="33" t="e">
        <f t="shared" si="217"/>
        <v>#N/A</v>
      </c>
      <c r="AE135" s="33" t="e">
        <f t="shared" si="218"/>
        <v>#N/A</v>
      </c>
      <c r="AF135" s="33" t="e">
        <f t="shared" si="219"/>
        <v>#N/A</v>
      </c>
      <c r="AG135" s="33">
        <f t="shared" si="220"/>
        <v>0</v>
      </c>
      <c r="AH135" s="33">
        <f t="shared" si="235"/>
        <v>0</v>
      </c>
      <c r="AI135" s="33">
        <f t="shared" si="221"/>
        <v>0</v>
      </c>
      <c r="AJ135" s="33">
        <f t="shared" si="237"/>
        <v>0</v>
      </c>
      <c r="AK135" s="33">
        <f t="shared" si="191"/>
        <v>0</v>
      </c>
      <c r="AL135" s="33" t="str">
        <f t="shared" si="222"/>
        <v/>
      </c>
      <c r="AM135" s="33" t="e">
        <f t="shared" si="223"/>
        <v>#N/A</v>
      </c>
      <c r="AN135" s="33" t="e">
        <f t="shared" si="224"/>
        <v>#N/A</v>
      </c>
      <c r="AO135" s="33" t="e">
        <f t="shared" si="225"/>
        <v>#N/A</v>
      </c>
      <c r="AP135" s="33" t="e">
        <f t="shared" si="226"/>
        <v>#N/A</v>
      </c>
      <c r="AQ135" s="33" t="e">
        <f t="shared" si="227"/>
        <v>#N/A</v>
      </c>
      <c r="AR135" s="33" t="e">
        <f t="shared" si="228"/>
        <v>#N/A</v>
      </c>
      <c r="AS135" s="33" t="e">
        <f t="shared" si="229"/>
        <v>#N/A</v>
      </c>
      <c r="AT135" s="33" t="e">
        <f t="shared" si="230"/>
        <v>#N/A</v>
      </c>
      <c r="AU135" s="33" t="e">
        <f t="shared" si="231"/>
        <v>#N/A</v>
      </c>
      <c r="AV135" s="33" t="e">
        <f t="shared" si="232"/>
        <v>#N/A</v>
      </c>
      <c r="AW135" s="33" t="e">
        <f t="shared" si="233"/>
        <v>#N/A</v>
      </c>
    </row>
    <row r="136" spans="1:49" x14ac:dyDescent="0.3">
      <c r="A136" s="33">
        <v>134</v>
      </c>
      <c r="B136" s="33" t="str">
        <f t="shared" si="192"/>
        <v/>
      </c>
      <c r="C136" s="46" t="str">
        <f t="shared" si="193"/>
        <v/>
      </c>
      <c r="D136" s="33">
        <f t="shared" si="194"/>
        <v>0</v>
      </c>
      <c r="E136" s="33" t="e">
        <f t="shared" si="195"/>
        <v>#N/A</v>
      </c>
      <c r="F136" s="33" t="str">
        <f t="shared" si="196"/>
        <v/>
      </c>
      <c r="G136" s="33" t="str">
        <f t="shared" si="197"/>
        <v/>
      </c>
      <c r="H136" s="33" t="e">
        <f t="shared" si="198"/>
        <v>#N/A</v>
      </c>
      <c r="I136" s="33" t="e">
        <f t="shared" si="199"/>
        <v>#N/A</v>
      </c>
      <c r="J136" s="33" t="e">
        <f t="shared" si="200"/>
        <v>#N/A</v>
      </c>
      <c r="K136" s="33">
        <f t="shared" si="201"/>
        <v>0</v>
      </c>
      <c r="L136" s="33">
        <f t="shared" si="234"/>
        <v>0</v>
      </c>
      <c r="M136" s="33">
        <f t="shared" si="202"/>
        <v>0</v>
      </c>
      <c r="N136" s="33">
        <f t="shared" si="236"/>
        <v>0</v>
      </c>
      <c r="O136" s="33">
        <f t="shared" si="190"/>
        <v>0</v>
      </c>
      <c r="P136" s="33" t="str">
        <f t="shared" si="203"/>
        <v/>
      </c>
      <c r="Q136" s="33" t="e">
        <f t="shared" si="204"/>
        <v>#N/A</v>
      </c>
      <c r="R136" s="33" t="e">
        <f t="shared" si="205"/>
        <v>#N/A</v>
      </c>
      <c r="S136" s="33" t="e">
        <f t="shared" si="206"/>
        <v>#N/A</v>
      </c>
      <c r="T136" s="33" t="e">
        <f t="shared" si="207"/>
        <v>#N/A</v>
      </c>
      <c r="U136" s="33" t="e">
        <f t="shared" si="208"/>
        <v>#N/A</v>
      </c>
      <c r="V136" s="33" t="e">
        <f t="shared" si="209"/>
        <v>#N/A</v>
      </c>
      <c r="W136" s="33" t="e">
        <f t="shared" si="210"/>
        <v>#N/A</v>
      </c>
      <c r="X136" s="33" t="e">
        <f t="shared" si="211"/>
        <v>#N/A</v>
      </c>
      <c r="Y136" s="33" t="e">
        <f t="shared" si="212"/>
        <v>#N/A</v>
      </c>
      <c r="Z136" s="33" t="e">
        <f t="shared" si="213"/>
        <v>#N/A</v>
      </c>
      <c r="AA136" s="33" t="e">
        <f t="shared" si="214"/>
        <v>#N/A</v>
      </c>
      <c r="AB136" s="33" t="str">
        <f t="shared" si="215"/>
        <v/>
      </c>
      <c r="AC136" s="33" t="str">
        <f t="shared" si="216"/>
        <v/>
      </c>
      <c r="AD136" s="33" t="e">
        <f t="shared" si="217"/>
        <v>#N/A</v>
      </c>
      <c r="AE136" s="33" t="e">
        <f t="shared" si="218"/>
        <v>#N/A</v>
      </c>
      <c r="AF136" s="33" t="e">
        <f t="shared" si="219"/>
        <v>#N/A</v>
      </c>
      <c r="AG136" s="33">
        <f t="shared" si="220"/>
        <v>0</v>
      </c>
      <c r="AH136" s="33">
        <f t="shared" si="235"/>
        <v>0</v>
      </c>
      <c r="AI136" s="33">
        <f t="shared" si="221"/>
        <v>0</v>
      </c>
      <c r="AJ136" s="33">
        <f t="shared" si="237"/>
        <v>0</v>
      </c>
      <c r="AK136" s="33">
        <f t="shared" si="191"/>
        <v>0</v>
      </c>
      <c r="AL136" s="33" t="str">
        <f t="shared" si="222"/>
        <v/>
      </c>
      <c r="AM136" s="33" t="e">
        <f t="shared" si="223"/>
        <v>#N/A</v>
      </c>
      <c r="AN136" s="33" t="e">
        <f t="shared" si="224"/>
        <v>#N/A</v>
      </c>
      <c r="AO136" s="33" t="e">
        <f t="shared" si="225"/>
        <v>#N/A</v>
      </c>
      <c r="AP136" s="33" t="e">
        <f t="shared" si="226"/>
        <v>#N/A</v>
      </c>
      <c r="AQ136" s="33" t="e">
        <f t="shared" si="227"/>
        <v>#N/A</v>
      </c>
      <c r="AR136" s="33" t="e">
        <f t="shared" si="228"/>
        <v>#N/A</v>
      </c>
      <c r="AS136" s="33" t="e">
        <f t="shared" si="229"/>
        <v>#N/A</v>
      </c>
      <c r="AT136" s="33" t="e">
        <f t="shared" si="230"/>
        <v>#N/A</v>
      </c>
      <c r="AU136" s="33" t="e">
        <f t="shared" si="231"/>
        <v>#N/A</v>
      </c>
      <c r="AV136" s="33" t="e">
        <f t="shared" si="232"/>
        <v>#N/A</v>
      </c>
      <c r="AW136" s="33" t="e">
        <f t="shared" si="233"/>
        <v>#N/A</v>
      </c>
    </row>
    <row r="137" spans="1:49" x14ac:dyDescent="0.3">
      <c r="A137" s="33">
        <v>135</v>
      </c>
      <c r="B137" s="33" t="str">
        <f t="shared" si="192"/>
        <v/>
      </c>
      <c r="C137" s="46" t="str">
        <f t="shared" si="193"/>
        <v/>
      </c>
      <c r="D137" s="33">
        <f t="shared" si="194"/>
        <v>0</v>
      </c>
      <c r="E137" s="33" t="e">
        <f t="shared" si="195"/>
        <v>#N/A</v>
      </c>
      <c r="F137" s="33" t="str">
        <f t="shared" si="196"/>
        <v/>
      </c>
      <c r="G137" s="33" t="str">
        <f t="shared" si="197"/>
        <v/>
      </c>
      <c r="H137" s="33" t="e">
        <f t="shared" si="198"/>
        <v>#N/A</v>
      </c>
      <c r="I137" s="33" t="e">
        <f t="shared" si="199"/>
        <v>#N/A</v>
      </c>
      <c r="J137" s="33" t="e">
        <f t="shared" si="200"/>
        <v>#N/A</v>
      </c>
      <c r="K137" s="33">
        <f t="shared" si="201"/>
        <v>0</v>
      </c>
      <c r="L137" s="33">
        <f t="shared" si="234"/>
        <v>0</v>
      </c>
      <c r="M137" s="33">
        <f t="shared" si="202"/>
        <v>0</v>
      </c>
      <c r="N137" s="33">
        <f t="shared" si="236"/>
        <v>0</v>
      </c>
      <c r="O137" s="33">
        <f t="shared" si="190"/>
        <v>0</v>
      </c>
      <c r="P137" s="33" t="str">
        <f t="shared" si="203"/>
        <v/>
      </c>
      <c r="Q137" s="33" t="e">
        <f t="shared" si="204"/>
        <v>#N/A</v>
      </c>
      <c r="R137" s="33" t="e">
        <f t="shared" si="205"/>
        <v>#N/A</v>
      </c>
      <c r="S137" s="33" t="e">
        <f t="shared" si="206"/>
        <v>#N/A</v>
      </c>
      <c r="T137" s="33" t="e">
        <f t="shared" si="207"/>
        <v>#N/A</v>
      </c>
      <c r="U137" s="33" t="e">
        <f t="shared" si="208"/>
        <v>#N/A</v>
      </c>
      <c r="V137" s="33" t="e">
        <f t="shared" si="209"/>
        <v>#N/A</v>
      </c>
      <c r="W137" s="33" t="e">
        <f t="shared" si="210"/>
        <v>#N/A</v>
      </c>
      <c r="X137" s="33" t="e">
        <f t="shared" si="211"/>
        <v>#N/A</v>
      </c>
      <c r="Y137" s="33" t="e">
        <f t="shared" si="212"/>
        <v>#N/A</v>
      </c>
      <c r="Z137" s="33" t="e">
        <f t="shared" si="213"/>
        <v>#N/A</v>
      </c>
      <c r="AA137" s="33" t="e">
        <f t="shared" si="214"/>
        <v>#N/A</v>
      </c>
      <c r="AB137" s="33" t="str">
        <f t="shared" si="215"/>
        <v/>
      </c>
      <c r="AC137" s="33" t="str">
        <f t="shared" si="216"/>
        <v/>
      </c>
      <c r="AD137" s="33" t="e">
        <f t="shared" si="217"/>
        <v>#N/A</v>
      </c>
      <c r="AE137" s="33" t="e">
        <f t="shared" si="218"/>
        <v>#N/A</v>
      </c>
      <c r="AF137" s="33" t="e">
        <f t="shared" si="219"/>
        <v>#N/A</v>
      </c>
      <c r="AG137" s="33">
        <f t="shared" si="220"/>
        <v>0</v>
      </c>
      <c r="AH137" s="33">
        <f t="shared" si="235"/>
        <v>0</v>
      </c>
      <c r="AI137" s="33">
        <f t="shared" si="221"/>
        <v>0</v>
      </c>
      <c r="AJ137" s="33">
        <f t="shared" si="237"/>
        <v>0</v>
      </c>
      <c r="AK137" s="33">
        <f t="shared" si="191"/>
        <v>0</v>
      </c>
      <c r="AL137" s="33" t="str">
        <f t="shared" si="222"/>
        <v/>
      </c>
      <c r="AM137" s="33" t="e">
        <f t="shared" si="223"/>
        <v>#N/A</v>
      </c>
      <c r="AN137" s="33" t="e">
        <f t="shared" si="224"/>
        <v>#N/A</v>
      </c>
      <c r="AO137" s="33" t="e">
        <f t="shared" si="225"/>
        <v>#N/A</v>
      </c>
      <c r="AP137" s="33" t="e">
        <f t="shared" si="226"/>
        <v>#N/A</v>
      </c>
      <c r="AQ137" s="33" t="e">
        <f t="shared" si="227"/>
        <v>#N/A</v>
      </c>
      <c r="AR137" s="33" t="e">
        <f t="shared" si="228"/>
        <v>#N/A</v>
      </c>
      <c r="AS137" s="33" t="e">
        <f t="shared" si="229"/>
        <v>#N/A</v>
      </c>
      <c r="AT137" s="33" t="e">
        <f t="shared" si="230"/>
        <v>#N/A</v>
      </c>
      <c r="AU137" s="33" t="e">
        <f t="shared" si="231"/>
        <v>#N/A</v>
      </c>
      <c r="AV137" s="33" t="e">
        <f t="shared" si="232"/>
        <v>#N/A</v>
      </c>
      <c r="AW137" s="33" t="e">
        <f t="shared" si="233"/>
        <v>#N/A</v>
      </c>
    </row>
    <row r="138" spans="1:49" x14ac:dyDescent="0.3">
      <c r="A138" s="33">
        <v>136</v>
      </c>
      <c r="B138" s="33" t="str">
        <f t="shared" si="192"/>
        <v/>
      </c>
      <c r="C138" s="46" t="str">
        <f t="shared" si="193"/>
        <v/>
      </c>
      <c r="D138" s="33">
        <f t="shared" si="194"/>
        <v>0</v>
      </c>
      <c r="E138" s="33" t="e">
        <f t="shared" si="195"/>
        <v>#N/A</v>
      </c>
      <c r="F138" s="33" t="str">
        <f t="shared" si="196"/>
        <v/>
      </c>
      <c r="G138" s="33" t="str">
        <f t="shared" si="197"/>
        <v/>
      </c>
      <c r="H138" s="33" t="e">
        <f t="shared" si="198"/>
        <v>#N/A</v>
      </c>
      <c r="I138" s="33" t="e">
        <f t="shared" si="199"/>
        <v>#N/A</v>
      </c>
      <c r="J138" s="33" t="e">
        <f t="shared" si="200"/>
        <v>#N/A</v>
      </c>
      <c r="K138" s="33">
        <f t="shared" si="201"/>
        <v>0</v>
      </c>
      <c r="L138" s="33">
        <f t="shared" si="234"/>
        <v>0</v>
      </c>
      <c r="M138" s="33">
        <f t="shared" si="202"/>
        <v>0</v>
      </c>
      <c r="N138" s="33">
        <f t="shared" si="236"/>
        <v>0</v>
      </c>
      <c r="O138" s="33">
        <f t="shared" ref="O138:O169" si="238">IF($F138="",0,IF(OR(AND(AND(ISNUMBER($G138),ISNUMBER($G137),ISNUMBER($G136),ISNUMBER($G135),ISNUMBER($G134),ISNUMBER($G133),ISNUMBER($G132),ISNUMBER($G131)),OR(AND($G138&gt;0,$G137&gt;0,$G136&gt;0,$G135&gt;0,$G134&gt;0,$G133&gt;0,$G132&gt;0,$G131&gt;0),AND($G138&lt;0,$G137&lt;0,$G136&lt;0,$G135&lt;0,$G134&lt;0,$G133&lt;0,$G132&lt;0,$G131&lt;0))),AND(AND(ISNUMBER($G138),ISNUMBER($G137),ISNUMBER($G136),ISNUMBER($G135),ISNUMBER($AC138),ISNUMBER($AC137),ISNUMBER($AC136),ISNUMBER($AC135)),OR(AND($G138&gt;0,$G137&gt;0,$G136&gt;0,$G135&gt;0,$AC138&gt;0,$AC137&gt;0,$AC136&gt;0,$AC135&gt;0),AND($G138&lt;0,$G137&lt;0,$G136&lt;0,$G135&lt;0,$AC138&lt;0,$AC137&lt;0,$AC136&lt;0,$AC135&lt;0)))),1,0))</f>
        <v>0</v>
      </c>
      <c r="P138" s="33" t="str">
        <f t="shared" si="203"/>
        <v/>
      </c>
      <c r="Q138" s="33" t="e">
        <f t="shared" si="204"/>
        <v>#N/A</v>
      </c>
      <c r="R138" s="33" t="e">
        <f t="shared" si="205"/>
        <v>#N/A</v>
      </c>
      <c r="S138" s="33" t="e">
        <f t="shared" si="206"/>
        <v>#N/A</v>
      </c>
      <c r="T138" s="33" t="e">
        <f t="shared" si="207"/>
        <v>#N/A</v>
      </c>
      <c r="U138" s="33" t="e">
        <f t="shared" si="208"/>
        <v>#N/A</v>
      </c>
      <c r="V138" s="33" t="e">
        <f t="shared" si="209"/>
        <v>#N/A</v>
      </c>
      <c r="W138" s="33" t="e">
        <f t="shared" si="210"/>
        <v>#N/A</v>
      </c>
      <c r="X138" s="33" t="e">
        <f t="shared" si="211"/>
        <v>#N/A</v>
      </c>
      <c r="Y138" s="33" t="e">
        <f t="shared" si="212"/>
        <v>#N/A</v>
      </c>
      <c r="Z138" s="33" t="e">
        <f t="shared" si="213"/>
        <v>#N/A</v>
      </c>
      <c r="AA138" s="33" t="e">
        <f t="shared" si="214"/>
        <v>#N/A</v>
      </c>
      <c r="AB138" s="33" t="str">
        <f t="shared" si="215"/>
        <v/>
      </c>
      <c r="AC138" s="33" t="str">
        <f t="shared" si="216"/>
        <v/>
      </c>
      <c r="AD138" s="33" t="e">
        <f t="shared" si="217"/>
        <v>#N/A</v>
      </c>
      <c r="AE138" s="33" t="e">
        <f t="shared" si="218"/>
        <v>#N/A</v>
      </c>
      <c r="AF138" s="33" t="e">
        <f t="shared" si="219"/>
        <v>#N/A</v>
      </c>
      <c r="AG138" s="33">
        <f t="shared" si="220"/>
        <v>0</v>
      </c>
      <c r="AH138" s="33">
        <f t="shared" si="235"/>
        <v>0</v>
      </c>
      <c r="AI138" s="33">
        <f t="shared" si="221"/>
        <v>0</v>
      </c>
      <c r="AJ138" s="33">
        <f t="shared" si="237"/>
        <v>0</v>
      </c>
      <c r="AK138" s="33">
        <f t="shared" ref="AK138:AK169" si="239">IF($AB138="",0,IF(OR(AND(AND(ISNUMBER($AC138),ISNUMBER($AC137),ISNUMBER($AC136),ISNUMBER($AC135),ISNUMBER($AC134),ISNUMBER($AC133),ISNUMBER($AC132),ISNUMBER($AC131)),OR(AND($AC138&gt;0,$AC137&gt;0,$AC136&gt;0,$AC135&gt;0,$AC134&gt;0,$AC133&gt;0,$AC132&gt;0,$AC131&gt;0),AND($AC138&lt;0,$AC137&lt;0,$AC136&lt;0,$AC135&lt;0,$AC134&lt;0,$AC133&lt;0,$AC132&lt;0,$AC131&lt;0))),AND(AND(ISNUMBER($AC138),ISNUMBER($AC137),ISNUMBER($AC136),ISNUMBER($AC135),ISNUMBER($G138),ISNUMBER($G137),ISNUMBER($G136),ISNUMBER($G135)),OR(AND($AC138&gt;0,$AC137&gt;0,$AC136&gt;0,$AC135&gt;0,$G138&gt;0,$G137&gt;0,$G136&gt;0,$G135&gt;0),AND($AC138&lt;0,$AC137&lt;0,$AC136&lt;0,$AC135&lt;0,$G138&lt;0,$G137&lt;0,$G136&lt;0,$G135&lt;0)))),1,0))</f>
        <v>0</v>
      </c>
      <c r="AL138" s="33" t="str">
        <f t="shared" si="222"/>
        <v/>
      </c>
      <c r="AM138" s="33" t="e">
        <f t="shared" si="223"/>
        <v>#N/A</v>
      </c>
      <c r="AN138" s="33" t="e">
        <f t="shared" si="224"/>
        <v>#N/A</v>
      </c>
      <c r="AO138" s="33" t="e">
        <f t="shared" si="225"/>
        <v>#N/A</v>
      </c>
      <c r="AP138" s="33" t="e">
        <f t="shared" si="226"/>
        <v>#N/A</v>
      </c>
      <c r="AQ138" s="33" t="e">
        <f t="shared" si="227"/>
        <v>#N/A</v>
      </c>
      <c r="AR138" s="33" t="e">
        <f t="shared" si="228"/>
        <v>#N/A</v>
      </c>
      <c r="AS138" s="33" t="e">
        <f t="shared" si="229"/>
        <v>#N/A</v>
      </c>
      <c r="AT138" s="33" t="e">
        <f t="shared" si="230"/>
        <v>#N/A</v>
      </c>
      <c r="AU138" s="33" t="e">
        <f t="shared" si="231"/>
        <v>#N/A</v>
      </c>
      <c r="AV138" s="33" t="e">
        <f t="shared" si="232"/>
        <v>#N/A</v>
      </c>
      <c r="AW138" s="33" t="e">
        <f t="shared" si="233"/>
        <v>#N/A</v>
      </c>
    </row>
    <row r="139" spans="1:49" x14ac:dyDescent="0.3">
      <c r="A139" s="33">
        <v>137</v>
      </c>
      <c r="B139" s="33" t="str">
        <f t="shared" si="192"/>
        <v/>
      </c>
      <c r="C139" s="46" t="str">
        <f t="shared" si="193"/>
        <v/>
      </c>
      <c r="D139" s="33">
        <f t="shared" si="194"/>
        <v>0</v>
      </c>
      <c r="E139" s="33" t="e">
        <f t="shared" si="195"/>
        <v>#N/A</v>
      </c>
      <c r="F139" s="33" t="str">
        <f t="shared" si="196"/>
        <v/>
      </c>
      <c r="G139" s="33" t="str">
        <f t="shared" si="197"/>
        <v/>
      </c>
      <c r="H139" s="33" t="e">
        <f t="shared" si="198"/>
        <v>#N/A</v>
      </c>
      <c r="I139" s="33" t="e">
        <f t="shared" si="199"/>
        <v>#N/A</v>
      </c>
      <c r="J139" s="33" t="e">
        <f t="shared" si="200"/>
        <v>#N/A</v>
      </c>
      <c r="K139" s="33">
        <f t="shared" si="201"/>
        <v>0</v>
      </c>
      <c r="L139" s="33">
        <f t="shared" si="234"/>
        <v>0</v>
      </c>
      <c r="M139" s="33">
        <f t="shared" si="202"/>
        <v>0</v>
      </c>
      <c r="N139" s="33">
        <f t="shared" si="236"/>
        <v>0</v>
      </c>
      <c r="O139" s="33">
        <f t="shared" si="238"/>
        <v>0</v>
      </c>
      <c r="P139" s="33" t="str">
        <f t="shared" si="203"/>
        <v/>
      </c>
      <c r="Q139" s="33" t="e">
        <f t="shared" si="204"/>
        <v>#N/A</v>
      </c>
      <c r="R139" s="33" t="e">
        <f t="shared" si="205"/>
        <v>#N/A</v>
      </c>
      <c r="S139" s="33" t="e">
        <f t="shared" si="206"/>
        <v>#N/A</v>
      </c>
      <c r="T139" s="33" t="e">
        <f t="shared" si="207"/>
        <v>#N/A</v>
      </c>
      <c r="U139" s="33" t="e">
        <f t="shared" si="208"/>
        <v>#N/A</v>
      </c>
      <c r="V139" s="33" t="e">
        <f t="shared" si="209"/>
        <v>#N/A</v>
      </c>
      <c r="W139" s="33" t="e">
        <f t="shared" si="210"/>
        <v>#N/A</v>
      </c>
      <c r="X139" s="33" t="e">
        <f t="shared" si="211"/>
        <v>#N/A</v>
      </c>
      <c r="Y139" s="33" t="e">
        <f t="shared" si="212"/>
        <v>#N/A</v>
      </c>
      <c r="Z139" s="33" t="e">
        <f t="shared" si="213"/>
        <v>#N/A</v>
      </c>
      <c r="AA139" s="33" t="e">
        <f t="shared" si="214"/>
        <v>#N/A</v>
      </c>
      <c r="AB139" s="33" t="str">
        <f t="shared" si="215"/>
        <v/>
      </c>
      <c r="AC139" s="33" t="str">
        <f t="shared" si="216"/>
        <v/>
      </c>
      <c r="AD139" s="33" t="e">
        <f t="shared" si="217"/>
        <v>#N/A</v>
      </c>
      <c r="AE139" s="33" t="e">
        <f t="shared" si="218"/>
        <v>#N/A</v>
      </c>
      <c r="AF139" s="33" t="e">
        <f t="shared" si="219"/>
        <v>#N/A</v>
      </c>
      <c r="AG139" s="33">
        <f t="shared" si="220"/>
        <v>0</v>
      </c>
      <c r="AH139" s="33">
        <f t="shared" si="235"/>
        <v>0</v>
      </c>
      <c r="AI139" s="33">
        <f t="shared" si="221"/>
        <v>0</v>
      </c>
      <c r="AJ139" s="33">
        <f t="shared" si="237"/>
        <v>0</v>
      </c>
      <c r="AK139" s="33">
        <f t="shared" si="239"/>
        <v>0</v>
      </c>
      <c r="AL139" s="33" t="str">
        <f t="shared" si="222"/>
        <v/>
      </c>
      <c r="AM139" s="33" t="e">
        <f t="shared" si="223"/>
        <v>#N/A</v>
      </c>
      <c r="AN139" s="33" t="e">
        <f t="shared" si="224"/>
        <v>#N/A</v>
      </c>
      <c r="AO139" s="33" t="e">
        <f t="shared" si="225"/>
        <v>#N/A</v>
      </c>
      <c r="AP139" s="33" t="e">
        <f t="shared" si="226"/>
        <v>#N/A</v>
      </c>
      <c r="AQ139" s="33" t="e">
        <f t="shared" si="227"/>
        <v>#N/A</v>
      </c>
      <c r="AR139" s="33" t="e">
        <f t="shared" si="228"/>
        <v>#N/A</v>
      </c>
      <c r="AS139" s="33" t="e">
        <f t="shared" si="229"/>
        <v>#N/A</v>
      </c>
      <c r="AT139" s="33" t="e">
        <f t="shared" si="230"/>
        <v>#N/A</v>
      </c>
      <c r="AU139" s="33" t="e">
        <f t="shared" si="231"/>
        <v>#N/A</v>
      </c>
      <c r="AV139" s="33" t="e">
        <f t="shared" si="232"/>
        <v>#N/A</v>
      </c>
      <c r="AW139" s="33" t="e">
        <f t="shared" si="233"/>
        <v>#N/A</v>
      </c>
    </row>
    <row r="140" spans="1:49" x14ac:dyDescent="0.3">
      <c r="A140" s="33">
        <v>138</v>
      </c>
      <c r="B140" s="33" t="str">
        <f t="shared" si="192"/>
        <v/>
      </c>
      <c r="C140" s="46" t="str">
        <f t="shared" si="193"/>
        <v/>
      </c>
      <c r="D140" s="33">
        <f t="shared" si="194"/>
        <v>0</v>
      </c>
      <c r="E140" s="33" t="e">
        <f t="shared" si="195"/>
        <v>#N/A</v>
      </c>
      <c r="F140" s="33" t="str">
        <f t="shared" si="196"/>
        <v/>
      </c>
      <c r="G140" s="33" t="str">
        <f t="shared" si="197"/>
        <v/>
      </c>
      <c r="H140" s="33" t="e">
        <f t="shared" si="198"/>
        <v>#N/A</v>
      </c>
      <c r="I140" s="33" t="e">
        <f t="shared" si="199"/>
        <v>#N/A</v>
      </c>
      <c r="J140" s="33" t="e">
        <f t="shared" si="200"/>
        <v>#N/A</v>
      </c>
      <c r="K140" s="33">
        <f t="shared" si="201"/>
        <v>0</v>
      </c>
      <c r="L140" s="33">
        <f t="shared" si="234"/>
        <v>0</v>
      </c>
      <c r="M140" s="33">
        <f t="shared" si="202"/>
        <v>0</v>
      </c>
      <c r="N140" s="33">
        <f t="shared" si="236"/>
        <v>0</v>
      </c>
      <c r="O140" s="33">
        <f t="shared" si="238"/>
        <v>0</v>
      </c>
      <c r="P140" s="33" t="str">
        <f t="shared" si="203"/>
        <v/>
      </c>
      <c r="Q140" s="33" t="e">
        <f t="shared" si="204"/>
        <v>#N/A</v>
      </c>
      <c r="R140" s="33" t="e">
        <f t="shared" si="205"/>
        <v>#N/A</v>
      </c>
      <c r="S140" s="33" t="e">
        <f t="shared" si="206"/>
        <v>#N/A</v>
      </c>
      <c r="T140" s="33" t="e">
        <f t="shared" si="207"/>
        <v>#N/A</v>
      </c>
      <c r="U140" s="33" t="e">
        <f t="shared" si="208"/>
        <v>#N/A</v>
      </c>
      <c r="V140" s="33" t="e">
        <f t="shared" si="209"/>
        <v>#N/A</v>
      </c>
      <c r="W140" s="33" t="e">
        <f t="shared" si="210"/>
        <v>#N/A</v>
      </c>
      <c r="X140" s="33" t="e">
        <f t="shared" si="211"/>
        <v>#N/A</v>
      </c>
      <c r="Y140" s="33" t="e">
        <f t="shared" si="212"/>
        <v>#N/A</v>
      </c>
      <c r="Z140" s="33" t="e">
        <f t="shared" si="213"/>
        <v>#N/A</v>
      </c>
      <c r="AA140" s="33" t="e">
        <f t="shared" si="214"/>
        <v>#N/A</v>
      </c>
      <c r="AB140" s="33" t="str">
        <f t="shared" si="215"/>
        <v/>
      </c>
      <c r="AC140" s="33" t="str">
        <f t="shared" si="216"/>
        <v/>
      </c>
      <c r="AD140" s="33" t="e">
        <f t="shared" si="217"/>
        <v>#N/A</v>
      </c>
      <c r="AE140" s="33" t="e">
        <f t="shared" si="218"/>
        <v>#N/A</v>
      </c>
      <c r="AF140" s="33" t="e">
        <f t="shared" si="219"/>
        <v>#N/A</v>
      </c>
      <c r="AG140" s="33">
        <f t="shared" si="220"/>
        <v>0</v>
      </c>
      <c r="AH140" s="33">
        <f t="shared" si="235"/>
        <v>0</v>
      </c>
      <c r="AI140" s="33">
        <f t="shared" si="221"/>
        <v>0</v>
      </c>
      <c r="AJ140" s="33">
        <f t="shared" si="237"/>
        <v>0</v>
      </c>
      <c r="AK140" s="33">
        <f t="shared" si="239"/>
        <v>0</v>
      </c>
      <c r="AL140" s="33" t="str">
        <f t="shared" si="222"/>
        <v/>
      </c>
      <c r="AM140" s="33" t="e">
        <f t="shared" si="223"/>
        <v>#N/A</v>
      </c>
      <c r="AN140" s="33" t="e">
        <f t="shared" si="224"/>
        <v>#N/A</v>
      </c>
      <c r="AO140" s="33" t="e">
        <f t="shared" si="225"/>
        <v>#N/A</v>
      </c>
      <c r="AP140" s="33" t="e">
        <f t="shared" si="226"/>
        <v>#N/A</v>
      </c>
      <c r="AQ140" s="33" t="e">
        <f t="shared" si="227"/>
        <v>#N/A</v>
      </c>
      <c r="AR140" s="33" t="e">
        <f t="shared" si="228"/>
        <v>#N/A</v>
      </c>
      <c r="AS140" s="33" t="e">
        <f t="shared" si="229"/>
        <v>#N/A</v>
      </c>
      <c r="AT140" s="33" t="e">
        <f t="shared" si="230"/>
        <v>#N/A</v>
      </c>
      <c r="AU140" s="33" t="e">
        <f t="shared" si="231"/>
        <v>#N/A</v>
      </c>
      <c r="AV140" s="33" t="e">
        <f t="shared" si="232"/>
        <v>#N/A</v>
      </c>
      <c r="AW140" s="33" t="e">
        <f t="shared" si="233"/>
        <v>#N/A</v>
      </c>
    </row>
    <row r="141" spans="1:49" x14ac:dyDescent="0.3">
      <c r="A141" s="33">
        <v>139</v>
      </c>
      <c r="B141" s="33" t="str">
        <f t="shared" si="192"/>
        <v/>
      </c>
      <c r="C141" s="46" t="str">
        <f t="shared" si="193"/>
        <v/>
      </c>
      <c r="D141" s="33">
        <f t="shared" si="194"/>
        <v>0</v>
      </c>
      <c r="E141" s="33" t="e">
        <f t="shared" si="195"/>
        <v>#N/A</v>
      </c>
      <c r="F141" s="33" t="str">
        <f t="shared" si="196"/>
        <v/>
      </c>
      <c r="G141" s="33" t="str">
        <f t="shared" si="197"/>
        <v/>
      </c>
      <c r="H141" s="33" t="e">
        <f t="shared" si="198"/>
        <v>#N/A</v>
      </c>
      <c r="I141" s="33" t="e">
        <f t="shared" si="199"/>
        <v>#N/A</v>
      </c>
      <c r="J141" s="33" t="e">
        <f t="shared" si="200"/>
        <v>#N/A</v>
      </c>
      <c r="K141" s="33">
        <f t="shared" si="201"/>
        <v>0</v>
      </c>
      <c r="L141" s="33">
        <f t="shared" si="234"/>
        <v>0</v>
      </c>
      <c r="M141" s="33">
        <f t="shared" si="202"/>
        <v>0</v>
      </c>
      <c r="N141" s="33">
        <f t="shared" si="236"/>
        <v>0</v>
      </c>
      <c r="O141" s="33">
        <f t="shared" si="238"/>
        <v>0</v>
      </c>
      <c r="P141" s="33" t="str">
        <f t="shared" si="203"/>
        <v/>
      </c>
      <c r="Q141" s="33" t="e">
        <f t="shared" si="204"/>
        <v>#N/A</v>
      </c>
      <c r="R141" s="33" t="e">
        <f t="shared" si="205"/>
        <v>#N/A</v>
      </c>
      <c r="S141" s="33" t="e">
        <f t="shared" si="206"/>
        <v>#N/A</v>
      </c>
      <c r="T141" s="33" t="e">
        <f t="shared" si="207"/>
        <v>#N/A</v>
      </c>
      <c r="U141" s="33" t="e">
        <f t="shared" si="208"/>
        <v>#N/A</v>
      </c>
      <c r="V141" s="33" t="e">
        <f t="shared" si="209"/>
        <v>#N/A</v>
      </c>
      <c r="W141" s="33" t="e">
        <f t="shared" si="210"/>
        <v>#N/A</v>
      </c>
      <c r="X141" s="33" t="e">
        <f t="shared" si="211"/>
        <v>#N/A</v>
      </c>
      <c r="Y141" s="33" t="e">
        <f t="shared" si="212"/>
        <v>#N/A</v>
      </c>
      <c r="Z141" s="33" t="e">
        <f t="shared" si="213"/>
        <v>#N/A</v>
      </c>
      <c r="AA141" s="33" t="e">
        <f t="shared" si="214"/>
        <v>#N/A</v>
      </c>
      <c r="AB141" s="33" t="str">
        <f t="shared" si="215"/>
        <v/>
      </c>
      <c r="AC141" s="33" t="str">
        <f t="shared" si="216"/>
        <v/>
      </c>
      <c r="AD141" s="33" t="e">
        <f t="shared" si="217"/>
        <v>#N/A</v>
      </c>
      <c r="AE141" s="33" t="e">
        <f t="shared" si="218"/>
        <v>#N/A</v>
      </c>
      <c r="AF141" s="33" t="e">
        <f t="shared" si="219"/>
        <v>#N/A</v>
      </c>
      <c r="AG141" s="33">
        <f t="shared" si="220"/>
        <v>0</v>
      </c>
      <c r="AH141" s="33">
        <f t="shared" si="235"/>
        <v>0</v>
      </c>
      <c r="AI141" s="33">
        <f t="shared" si="221"/>
        <v>0</v>
      </c>
      <c r="AJ141" s="33">
        <f t="shared" si="237"/>
        <v>0</v>
      </c>
      <c r="AK141" s="33">
        <f t="shared" si="239"/>
        <v>0</v>
      </c>
      <c r="AL141" s="33" t="str">
        <f t="shared" si="222"/>
        <v/>
      </c>
      <c r="AM141" s="33" t="e">
        <f t="shared" si="223"/>
        <v>#N/A</v>
      </c>
      <c r="AN141" s="33" t="e">
        <f t="shared" si="224"/>
        <v>#N/A</v>
      </c>
      <c r="AO141" s="33" t="e">
        <f t="shared" si="225"/>
        <v>#N/A</v>
      </c>
      <c r="AP141" s="33" t="e">
        <f t="shared" si="226"/>
        <v>#N/A</v>
      </c>
      <c r="AQ141" s="33" t="e">
        <f t="shared" si="227"/>
        <v>#N/A</v>
      </c>
      <c r="AR141" s="33" t="e">
        <f t="shared" si="228"/>
        <v>#N/A</v>
      </c>
      <c r="AS141" s="33" t="e">
        <f t="shared" si="229"/>
        <v>#N/A</v>
      </c>
      <c r="AT141" s="33" t="e">
        <f t="shared" si="230"/>
        <v>#N/A</v>
      </c>
      <c r="AU141" s="33" t="e">
        <f t="shared" si="231"/>
        <v>#N/A</v>
      </c>
      <c r="AV141" s="33" t="e">
        <f t="shared" si="232"/>
        <v>#N/A</v>
      </c>
      <c r="AW141" s="33" t="e">
        <f t="shared" si="233"/>
        <v>#N/A</v>
      </c>
    </row>
    <row r="142" spans="1:49" x14ac:dyDescent="0.3">
      <c r="A142" s="33">
        <v>140</v>
      </c>
      <c r="B142" s="33" t="str">
        <f t="shared" si="192"/>
        <v/>
      </c>
      <c r="C142" s="46" t="str">
        <f t="shared" si="193"/>
        <v/>
      </c>
      <c r="D142" s="33">
        <f t="shared" si="194"/>
        <v>0</v>
      </c>
      <c r="E142" s="33" t="e">
        <f t="shared" si="195"/>
        <v>#N/A</v>
      </c>
      <c r="F142" s="33" t="str">
        <f t="shared" si="196"/>
        <v/>
      </c>
      <c r="G142" s="33" t="str">
        <f t="shared" si="197"/>
        <v/>
      </c>
      <c r="H142" s="33" t="e">
        <f t="shared" si="198"/>
        <v>#N/A</v>
      </c>
      <c r="I142" s="33" t="e">
        <f t="shared" si="199"/>
        <v>#N/A</v>
      </c>
      <c r="J142" s="33" t="e">
        <f t="shared" si="200"/>
        <v>#N/A</v>
      </c>
      <c r="K142" s="33">
        <f t="shared" si="201"/>
        <v>0</v>
      </c>
      <c r="L142" s="33">
        <f t="shared" si="234"/>
        <v>0</v>
      </c>
      <c r="M142" s="33">
        <f t="shared" si="202"/>
        <v>0</v>
      </c>
      <c r="N142" s="33">
        <f t="shared" si="236"/>
        <v>0</v>
      </c>
      <c r="O142" s="33">
        <f t="shared" si="238"/>
        <v>0</v>
      </c>
      <c r="P142" s="33" t="str">
        <f t="shared" si="203"/>
        <v/>
      </c>
      <c r="Q142" s="33" t="e">
        <f t="shared" si="204"/>
        <v>#N/A</v>
      </c>
      <c r="R142" s="33" t="e">
        <f t="shared" si="205"/>
        <v>#N/A</v>
      </c>
      <c r="S142" s="33" t="e">
        <f t="shared" si="206"/>
        <v>#N/A</v>
      </c>
      <c r="T142" s="33" t="e">
        <f t="shared" si="207"/>
        <v>#N/A</v>
      </c>
      <c r="U142" s="33" t="e">
        <f t="shared" si="208"/>
        <v>#N/A</v>
      </c>
      <c r="V142" s="33" t="e">
        <f t="shared" si="209"/>
        <v>#N/A</v>
      </c>
      <c r="W142" s="33" t="e">
        <f t="shared" si="210"/>
        <v>#N/A</v>
      </c>
      <c r="X142" s="33" t="e">
        <f t="shared" si="211"/>
        <v>#N/A</v>
      </c>
      <c r="Y142" s="33" t="e">
        <f t="shared" si="212"/>
        <v>#N/A</v>
      </c>
      <c r="Z142" s="33" t="e">
        <f t="shared" si="213"/>
        <v>#N/A</v>
      </c>
      <c r="AA142" s="33" t="e">
        <f t="shared" si="214"/>
        <v>#N/A</v>
      </c>
      <c r="AB142" s="33" t="str">
        <f t="shared" si="215"/>
        <v/>
      </c>
      <c r="AC142" s="33" t="str">
        <f t="shared" si="216"/>
        <v/>
      </c>
      <c r="AD142" s="33" t="e">
        <f t="shared" si="217"/>
        <v>#N/A</v>
      </c>
      <c r="AE142" s="33" t="e">
        <f t="shared" si="218"/>
        <v>#N/A</v>
      </c>
      <c r="AF142" s="33" t="e">
        <f t="shared" si="219"/>
        <v>#N/A</v>
      </c>
      <c r="AG142" s="33">
        <f t="shared" si="220"/>
        <v>0</v>
      </c>
      <c r="AH142" s="33">
        <f t="shared" si="235"/>
        <v>0</v>
      </c>
      <c r="AI142" s="33">
        <f t="shared" si="221"/>
        <v>0</v>
      </c>
      <c r="AJ142" s="33">
        <f t="shared" si="237"/>
        <v>0</v>
      </c>
      <c r="AK142" s="33">
        <f t="shared" si="239"/>
        <v>0</v>
      </c>
      <c r="AL142" s="33" t="str">
        <f t="shared" si="222"/>
        <v/>
      </c>
      <c r="AM142" s="33" t="e">
        <f t="shared" si="223"/>
        <v>#N/A</v>
      </c>
      <c r="AN142" s="33" t="e">
        <f t="shared" si="224"/>
        <v>#N/A</v>
      </c>
      <c r="AO142" s="33" t="e">
        <f t="shared" si="225"/>
        <v>#N/A</v>
      </c>
      <c r="AP142" s="33" t="e">
        <f t="shared" si="226"/>
        <v>#N/A</v>
      </c>
      <c r="AQ142" s="33" t="e">
        <f t="shared" si="227"/>
        <v>#N/A</v>
      </c>
      <c r="AR142" s="33" t="e">
        <f t="shared" si="228"/>
        <v>#N/A</v>
      </c>
      <c r="AS142" s="33" t="e">
        <f t="shared" si="229"/>
        <v>#N/A</v>
      </c>
      <c r="AT142" s="33" t="e">
        <f t="shared" si="230"/>
        <v>#N/A</v>
      </c>
      <c r="AU142" s="33" t="e">
        <f t="shared" si="231"/>
        <v>#N/A</v>
      </c>
      <c r="AV142" s="33" t="e">
        <f t="shared" si="232"/>
        <v>#N/A</v>
      </c>
      <c r="AW142" s="33" t="e">
        <f t="shared" si="233"/>
        <v>#N/A</v>
      </c>
    </row>
    <row r="143" spans="1:49" x14ac:dyDescent="0.3">
      <c r="A143" s="33">
        <v>141</v>
      </c>
      <c r="B143" s="33" t="str">
        <f t="shared" si="192"/>
        <v/>
      </c>
      <c r="C143" s="46" t="str">
        <f t="shared" si="193"/>
        <v/>
      </c>
      <c r="D143" s="33">
        <f t="shared" si="194"/>
        <v>0</v>
      </c>
      <c r="E143" s="33" t="e">
        <f t="shared" si="195"/>
        <v>#N/A</v>
      </c>
      <c r="F143" s="33" t="str">
        <f t="shared" si="196"/>
        <v/>
      </c>
      <c r="G143" s="33" t="str">
        <f t="shared" si="197"/>
        <v/>
      </c>
      <c r="H143" s="33" t="e">
        <f t="shared" si="198"/>
        <v>#N/A</v>
      </c>
      <c r="I143" s="33" t="e">
        <f t="shared" si="199"/>
        <v>#N/A</v>
      </c>
      <c r="J143" s="33" t="e">
        <f t="shared" si="200"/>
        <v>#N/A</v>
      </c>
      <c r="K143" s="33">
        <f t="shared" si="201"/>
        <v>0</v>
      </c>
      <c r="L143" s="33">
        <f t="shared" si="234"/>
        <v>0</v>
      </c>
      <c r="M143" s="33">
        <f t="shared" si="202"/>
        <v>0</v>
      </c>
      <c r="N143" s="33">
        <f t="shared" si="236"/>
        <v>0</v>
      </c>
      <c r="O143" s="33">
        <f t="shared" si="238"/>
        <v>0</v>
      </c>
      <c r="P143" s="33" t="str">
        <f t="shared" si="203"/>
        <v/>
      </c>
      <c r="Q143" s="33" t="e">
        <f t="shared" si="204"/>
        <v>#N/A</v>
      </c>
      <c r="R143" s="33" t="e">
        <f t="shared" si="205"/>
        <v>#N/A</v>
      </c>
      <c r="S143" s="33" t="e">
        <f t="shared" si="206"/>
        <v>#N/A</v>
      </c>
      <c r="T143" s="33" t="e">
        <f t="shared" si="207"/>
        <v>#N/A</v>
      </c>
      <c r="U143" s="33" t="e">
        <f t="shared" si="208"/>
        <v>#N/A</v>
      </c>
      <c r="V143" s="33" t="e">
        <f t="shared" si="209"/>
        <v>#N/A</v>
      </c>
      <c r="W143" s="33" t="e">
        <f t="shared" si="210"/>
        <v>#N/A</v>
      </c>
      <c r="X143" s="33" t="e">
        <f t="shared" si="211"/>
        <v>#N/A</v>
      </c>
      <c r="Y143" s="33" t="e">
        <f t="shared" si="212"/>
        <v>#N/A</v>
      </c>
      <c r="Z143" s="33" t="e">
        <f t="shared" si="213"/>
        <v>#N/A</v>
      </c>
      <c r="AA143" s="33" t="e">
        <f t="shared" si="214"/>
        <v>#N/A</v>
      </c>
      <c r="AB143" s="33" t="str">
        <f t="shared" si="215"/>
        <v/>
      </c>
      <c r="AC143" s="33" t="str">
        <f t="shared" si="216"/>
        <v/>
      </c>
      <c r="AD143" s="33" t="e">
        <f t="shared" si="217"/>
        <v>#N/A</v>
      </c>
      <c r="AE143" s="33" t="e">
        <f t="shared" si="218"/>
        <v>#N/A</v>
      </c>
      <c r="AF143" s="33" t="e">
        <f t="shared" si="219"/>
        <v>#N/A</v>
      </c>
      <c r="AG143" s="33">
        <f t="shared" si="220"/>
        <v>0</v>
      </c>
      <c r="AH143" s="33">
        <f t="shared" si="235"/>
        <v>0</v>
      </c>
      <c r="AI143" s="33">
        <f t="shared" si="221"/>
        <v>0</v>
      </c>
      <c r="AJ143" s="33">
        <f t="shared" si="237"/>
        <v>0</v>
      </c>
      <c r="AK143" s="33">
        <f t="shared" si="239"/>
        <v>0</v>
      </c>
      <c r="AL143" s="33" t="str">
        <f t="shared" si="222"/>
        <v/>
      </c>
      <c r="AM143" s="33" t="e">
        <f t="shared" si="223"/>
        <v>#N/A</v>
      </c>
      <c r="AN143" s="33" t="e">
        <f t="shared" si="224"/>
        <v>#N/A</v>
      </c>
      <c r="AO143" s="33" t="e">
        <f t="shared" si="225"/>
        <v>#N/A</v>
      </c>
      <c r="AP143" s="33" t="e">
        <f t="shared" si="226"/>
        <v>#N/A</v>
      </c>
      <c r="AQ143" s="33" t="e">
        <f t="shared" si="227"/>
        <v>#N/A</v>
      </c>
      <c r="AR143" s="33" t="e">
        <f t="shared" si="228"/>
        <v>#N/A</v>
      </c>
      <c r="AS143" s="33" t="e">
        <f t="shared" si="229"/>
        <v>#N/A</v>
      </c>
      <c r="AT143" s="33" t="e">
        <f t="shared" si="230"/>
        <v>#N/A</v>
      </c>
      <c r="AU143" s="33" t="e">
        <f t="shared" si="231"/>
        <v>#N/A</v>
      </c>
      <c r="AV143" s="33" t="e">
        <f t="shared" si="232"/>
        <v>#N/A</v>
      </c>
      <c r="AW143" s="33" t="e">
        <f t="shared" si="233"/>
        <v>#N/A</v>
      </c>
    </row>
    <row r="144" spans="1:49" x14ac:dyDescent="0.3">
      <c r="A144" s="33">
        <v>142</v>
      </c>
      <c r="B144" s="33" t="str">
        <f t="shared" si="192"/>
        <v/>
      </c>
      <c r="C144" s="46" t="str">
        <f t="shared" si="193"/>
        <v/>
      </c>
      <c r="D144" s="33">
        <f t="shared" si="194"/>
        <v>0</v>
      </c>
      <c r="E144" s="33" t="e">
        <f t="shared" si="195"/>
        <v>#N/A</v>
      </c>
      <c r="F144" s="33" t="str">
        <f t="shared" si="196"/>
        <v/>
      </c>
      <c r="G144" s="33" t="str">
        <f t="shared" si="197"/>
        <v/>
      </c>
      <c r="H144" s="33" t="e">
        <f t="shared" si="198"/>
        <v>#N/A</v>
      </c>
      <c r="I144" s="33" t="e">
        <f t="shared" si="199"/>
        <v>#N/A</v>
      </c>
      <c r="J144" s="33" t="e">
        <f t="shared" si="200"/>
        <v>#N/A</v>
      </c>
      <c r="K144" s="33">
        <f t="shared" si="201"/>
        <v>0</v>
      </c>
      <c r="L144" s="33">
        <f t="shared" si="234"/>
        <v>0</v>
      </c>
      <c r="M144" s="33">
        <f t="shared" si="202"/>
        <v>0</v>
      </c>
      <c r="N144" s="33">
        <f t="shared" si="236"/>
        <v>0</v>
      </c>
      <c r="O144" s="33">
        <f t="shared" si="238"/>
        <v>0</v>
      </c>
      <c r="P144" s="33" t="str">
        <f t="shared" si="203"/>
        <v/>
      </c>
      <c r="Q144" s="33" t="e">
        <f t="shared" si="204"/>
        <v>#N/A</v>
      </c>
      <c r="R144" s="33" t="e">
        <f t="shared" si="205"/>
        <v>#N/A</v>
      </c>
      <c r="S144" s="33" t="e">
        <f t="shared" si="206"/>
        <v>#N/A</v>
      </c>
      <c r="T144" s="33" t="e">
        <f t="shared" si="207"/>
        <v>#N/A</v>
      </c>
      <c r="U144" s="33" t="e">
        <f t="shared" si="208"/>
        <v>#N/A</v>
      </c>
      <c r="V144" s="33" t="e">
        <f t="shared" si="209"/>
        <v>#N/A</v>
      </c>
      <c r="W144" s="33" t="e">
        <f t="shared" si="210"/>
        <v>#N/A</v>
      </c>
      <c r="X144" s="33" t="e">
        <f t="shared" si="211"/>
        <v>#N/A</v>
      </c>
      <c r="Y144" s="33" t="e">
        <f t="shared" si="212"/>
        <v>#N/A</v>
      </c>
      <c r="Z144" s="33" t="e">
        <f t="shared" si="213"/>
        <v>#N/A</v>
      </c>
      <c r="AA144" s="33" t="e">
        <f t="shared" si="214"/>
        <v>#N/A</v>
      </c>
      <c r="AB144" s="33" t="str">
        <f t="shared" si="215"/>
        <v/>
      </c>
      <c r="AC144" s="33" t="str">
        <f t="shared" si="216"/>
        <v/>
      </c>
      <c r="AD144" s="33" t="e">
        <f t="shared" si="217"/>
        <v>#N/A</v>
      </c>
      <c r="AE144" s="33" t="e">
        <f t="shared" si="218"/>
        <v>#N/A</v>
      </c>
      <c r="AF144" s="33" t="e">
        <f t="shared" si="219"/>
        <v>#N/A</v>
      </c>
      <c r="AG144" s="33">
        <f t="shared" si="220"/>
        <v>0</v>
      </c>
      <c r="AH144" s="33">
        <f t="shared" si="235"/>
        <v>0</v>
      </c>
      <c r="AI144" s="33">
        <f t="shared" si="221"/>
        <v>0</v>
      </c>
      <c r="AJ144" s="33">
        <f t="shared" si="237"/>
        <v>0</v>
      </c>
      <c r="AK144" s="33">
        <f t="shared" si="239"/>
        <v>0</v>
      </c>
      <c r="AL144" s="33" t="str">
        <f t="shared" si="222"/>
        <v/>
      </c>
      <c r="AM144" s="33" t="e">
        <f t="shared" si="223"/>
        <v>#N/A</v>
      </c>
      <c r="AN144" s="33" t="e">
        <f t="shared" si="224"/>
        <v>#N/A</v>
      </c>
      <c r="AO144" s="33" t="e">
        <f t="shared" si="225"/>
        <v>#N/A</v>
      </c>
      <c r="AP144" s="33" t="e">
        <f t="shared" si="226"/>
        <v>#N/A</v>
      </c>
      <c r="AQ144" s="33" t="e">
        <f t="shared" si="227"/>
        <v>#N/A</v>
      </c>
      <c r="AR144" s="33" t="e">
        <f t="shared" si="228"/>
        <v>#N/A</v>
      </c>
      <c r="AS144" s="33" t="e">
        <f t="shared" si="229"/>
        <v>#N/A</v>
      </c>
      <c r="AT144" s="33" t="e">
        <f t="shared" si="230"/>
        <v>#N/A</v>
      </c>
      <c r="AU144" s="33" t="e">
        <f t="shared" si="231"/>
        <v>#N/A</v>
      </c>
      <c r="AV144" s="33" t="e">
        <f t="shared" si="232"/>
        <v>#N/A</v>
      </c>
      <c r="AW144" s="33" t="e">
        <f t="shared" si="233"/>
        <v>#N/A</v>
      </c>
    </row>
    <row r="145" spans="1:49" x14ac:dyDescent="0.3">
      <c r="A145" s="33">
        <v>143</v>
      </c>
      <c r="B145" s="33" t="str">
        <f t="shared" si="192"/>
        <v/>
      </c>
      <c r="C145" s="46" t="str">
        <f t="shared" si="193"/>
        <v/>
      </c>
      <c r="D145" s="33">
        <f t="shared" si="194"/>
        <v>0</v>
      </c>
      <c r="E145" s="33" t="e">
        <f t="shared" si="195"/>
        <v>#N/A</v>
      </c>
      <c r="F145" s="33" t="str">
        <f t="shared" si="196"/>
        <v/>
      </c>
      <c r="G145" s="33" t="str">
        <f t="shared" si="197"/>
        <v/>
      </c>
      <c r="H145" s="33" t="e">
        <f t="shared" si="198"/>
        <v>#N/A</v>
      </c>
      <c r="I145" s="33" t="e">
        <f t="shared" si="199"/>
        <v>#N/A</v>
      </c>
      <c r="J145" s="33" t="e">
        <f t="shared" si="200"/>
        <v>#N/A</v>
      </c>
      <c r="K145" s="33">
        <f t="shared" si="201"/>
        <v>0</v>
      </c>
      <c r="L145" s="33">
        <f t="shared" si="234"/>
        <v>0</v>
      </c>
      <c r="M145" s="33">
        <f t="shared" si="202"/>
        <v>0</v>
      </c>
      <c r="N145" s="33">
        <f t="shared" si="236"/>
        <v>0</v>
      </c>
      <c r="O145" s="33">
        <f t="shared" si="238"/>
        <v>0</v>
      </c>
      <c r="P145" s="33" t="str">
        <f t="shared" si="203"/>
        <v/>
      </c>
      <c r="Q145" s="33" t="e">
        <f t="shared" si="204"/>
        <v>#N/A</v>
      </c>
      <c r="R145" s="33" t="e">
        <f t="shared" si="205"/>
        <v>#N/A</v>
      </c>
      <c r="S145" s="33" t="e">
        <f t="shared" si="206"/>
        <v>#N/A</v>
      </c>
      <c r="T145" s="33" t="e">
        <f t="shared" si="207"/>
        <v>#N/A</v>
      </c>
      <c r="U145" s="33" t="e">
        <f t="shared" si="208"/>
        <v>#N/A</v>
      </c>
      <c r="V145" s="33" t="e">
        <f t="shared" si="209"/>
        <v>#N/A</v>
      </c>
      <c r="W145" s="33" t="e">
        <f t="shared" si="210"/>
        <v>#N/A</v>
      </c>
      <c r="X145" s="33" t="e">
        <f t="shared" si="211"/>
        <v>#N/A</v>
      </c>
      <c r="Y145" s="33" t="e">
        <f t="shared" si="212"/>
        <v>#N/A</v>
      </c>
      <c r="Z145" s="33" t="e">
        <f t="shared" si="213"/>
        <v>#N/A</v>
      </c>
      <c r="AA145" s="33" t="e">
        <f t="shared" si="214"/>
        <v>#N/A</v>
      </c>
      <c r="AB145" s="33" t="str">
        <f t="shared" si="215"/>
        <v/>
      </c>
      <c r="AC145" s="33" t="str">
        <f t="shared" si="216"/>
        <v/>
      </c>
      <c r="AD145" s="33" t="e">
        <f t="shared" si="217"/>
        <v>#N/A</v>
      </c>
      <c r="AE145" s="33" t="e">
        <f t="shared" si="218"/>
        <v>#N/A</v>
      </c>
      <c r="AF145" s="33" t="e">
        <f t="shared" si="219"/>
        <v>#N/A</v>
      </c>
      <c r="AG145" s="33">
        <f t="shared" si="220"/>
        <v>0</v>
      </c>
      <c r="AH145" s="33">
        <f t="shared" si="235"/>
        <v>0</v>
      </c>
      <c r="AI145" s="33">
        <f t="shared" si="221"/>
        <v>0</v>
      </c>
      <c r="AJ145" s="33">
        <f t="shared" si="237"/>
        <v>0</v>
      </c>
      <c r="AK145" s="33">
        <f t="shared" si="239"/>
        <v>0</v>
      </c>
      <c r="AL145" s="33" t="str">
        <f t="shared" si="222"/>
        <v/>
      </c>
      <c r="AM145" s="33" t="e">
        <f t="shared" si="223"/>
        <v>#N/A</v>
      </c>
      <c r="AN145" s="33" t="e">
        <f t="shared" si="224"/>
        <v>#N/A</v>
      </c>
      <c r="AO145" s="33" t="e">
        <f t="shared" si="225"/>
        <v>#N/A</v>
      </c>
      <c r="AP145" s="33" t="e">
        <f t="shared" si="226"/>
        <v>#N/A</v>
      </c>
      <c r="AQ145" s="33" t="e">
        <f t="shared" si="227"/>
        <v>#N/A</v>
      </c>
      <c r="AR145" s="33" t="e">
        <f t="shared" si="228"/>
        <v>#N/A</v>
      </c>
      <c r="AS145" s="33" t="e">
        <f t="shared" si="229"/>
        <v>#N/A</v>
      </c>
      <c r="AT145" s="33" t="e">
        <f t="shared" si="230"/>
        <v>#N/A</v>
      </c>
      <c r="AU145" s="33" t="e">
        <f t="shared" si="231"/>
        <v>#N/A</v>
      </c>
      <c r="AV145" s="33" t="e">
        <f t="shared" si="232"/>
        <v>#N/A</v>
      </c>
      <c r="AW145" s="33" t="e">
        <f t="shared" si="233"/>
        <v>#N/A</v>
      </c>
    </row>
    <row r="146" spans="1:49" x14ac:dyDescent="0.3">
      <c r="A146" s="33">
        <v>144</v>
      </c>
      <c r="B146" s="33" t="str">
        <f t="shared" si="192"/>
        <v/>
      </c>
      <c r="C146" s="46" t="str">
        <f t="shared" si="193"/>
        <v/>
      </c>
      <c r="D146" s="33">
        <f t="shared" si="194"/>
        <v>0</v>
      </c>
      <c r="E146" s="33" t="e">
        <f t="shared" si="195"/>
        <v>#N/A</v>
      </c>
      <c r="F146" s="33" t="str">
        <f t="shared" si="196"/>
        <v/>
      </c>
      <c r="G146" s="33" t="str">
        <f t="shared" si="197"/>
        <v/>
      </c>
      <c r="H146" s="33" t="e">
        <f t="shared" si="198"/>
        <v>#N/A</v>
      </c>
      <c r="I146" s="33" t="e">
        <f t="shared" si="199"/>
        <v>#N/A</v>
      </c>
      <c r="J146" s="33" t="e">
        <f t="shared" si="200"/>
        <v>#N/A</v>
      </c>
      <c r="K146" s="33">
        <f t="shared" si="201"/>
        <v>0</v>
      </c>
      <c r="L146" s="33">
        <f t="shared" si="234"/>
        <v>0</v>
      </c>
      <c r="M146" s="33">
        <f t="shared" si="202"/>
        <v>0</v>
      </c>
      <c r="N146" s="33">
        <f t="shared" si="236"/>
        <v>0</v>
      </c>
      <c r="O146" s="33">
        <f t="shared" si="238"/>
        <v>0</v>
      </c>
      <c r="P146" s="33" t="str">
        <f t="shared" si="203"/>
        <v/>
      </c>
      <c r="Q146" s="33" t="e">
        <f t="shared" si="204"/>
        <v>#N/A</v>
      </c>
      <c r="R146" s="33" t="e">
        <f t="shared" si="205"/>
        <v>#N/A</v>
      </c>
      <c r="S146" s="33" t="e">
        <f t="shared" si="206"/>
        <v>#N/A</v>
      </c>
      <c r="T146" s="33" t="e">
        <f t="shared" si="207"/>
        <v>#N/A</v>
      </c>
      <c r="U146" s="33" t="e">
        <f t="shared" si="208"/>
        <v>#N/A</v>
      </c>
      <c r="V146" s="33" t="e">
        <f t="shared" si="209"/>
        <v>#N/A</v>
      </c>
      <c r="W146" s="33" t="e">
        <f t="shared" si="210"/>
        <v>#N/A</v>
      </c>
      <c r="X146" s="33" t="e">
        <f t="shared" si="211"/>
        <v>#N/A</v>
      </c>
      <c r="Y146" s="33" t="e">
        <f t="shared" si="212"/>
        <v>#N/A</v>
      </c>
      <c r="Z146" s="33" t="e">
        <f t="shared" si="213"/>
        <v>#N/A</v>
      </c>
      <c r="AA146" s="33" t="e">
        <f t="shared" si="214"/>
        <v>#N/A</v>
      </c>
      <c r="AB146" s="33" t="str">
        <f t="shared" si="215"/>
        <v/>
      </c>
      <c r="AC146" s="33" t="str">
        <f t="shared" si="216"/>
        <v/>
      </c>
      <c r="AD146" s="33" t="e">
        <f t="shared" si="217"/>
        <v>#N/A</v>
      </c>
      <c r="AE146" s="33" t="e">
        <f t="shared" si="218"/>
        <v>#N/A</v>
      </c>
      <c r="AF146" s="33" t="e">
        <f t="shared" si="219"/>
        <v>#N/A</v>
      </c>
      <c r="AG146" s="33">
        <f t="shared" si="220"/>
        <v>0</v>
      </c>
      <c r="AH146" s="33">
        <f t="shared" si="235"/>
        <v>0</v>
      </c>
      <c r="AI146" s="33">
        <f t="shared" si="221"/>
        <v>0</v>
      </c>
      <c r="AJ146" s="33">
        <f t="shared" si="237"/>
        <v>0</v>
      </c>
      <c r="AK146" s="33">
        <f t="shared" si="239"/>
        <v>0</v>
      </c>
      <c r="AL146" s="33" t="str">
        <f t="shared" si="222"/>
        <v/>
      </c>
      <c r="AM146" s="33" t="e">
        <f t="shared" si="223"/>
        <v>#N/A</v>
      </c>
      <c r="AN146" s="33" t="e">
        <f t="shared" si="224"/>
        <v>#N/A</v>
      </c>
      <c r="AO146" s="33" t="e">
        <f t="shared" si="225"/>
        <v>#N/A</v>
      </c>
      <c r="AP146" s="33" t="e">
        <f t="shared" si="226"/>
        <v>#N/A</v>
      </c>
      <c r="AQ146" s="33" t="e">
        <f t="shared" si="227"/>
        <v>#N/A</v>
      </c>
      <c r="AR146" s="33" t="e">
        <f t="shared" si="228"/>
        <v>#N/A</v>
      </c>
      <c r="AS146" s="33" t="e">
        <f t="shared" si="229"/>
        <v>#N/A</v>
      </c>
      <c r="AT146" s="33" t="e">
        <f t="shared" si="230"/>
        <v>#N/A</v>
      </c>
      <c r="AU146" s="33" t="e">
        <f t="shared" si="231"/>
        <v>#N/A</v>
      </c>
      <c r="AV146" s="33" t="e">
        <f t="shared" si="232"/>
        <v>#N/A</v>
      </c>
      <c r="AW146" s="33" t="e">
        <f t="shared" si="233"/>
        <v>#N/A</v>
      </c>
    </row>
    <row r="147" spans="1:49" x14ac:dyDescent="0.3">
      <c r="A147" s="33">
        <v>145</v>
      </c>
      <c r="B147" s="33" t="str">
        <f t="shared" si="192"/>
        <v/>
      </c>
      <c r="C147" s="46" t="str">
        <f t="shared" si="193"/>
        <v/>
      </c>
      <c r="D147" s="33">
        <f t="shared" si="194"/>
        <v>0</v>
      </c>
      <c r="E147" s="33" t="e">
        <f t="shared" si="195"/>
        <v>#N/A</v>
      </c>
      <c r="F147" s="33" t="str">
        <f t="shared" si="196"/>
        <v/>
      </c>
      <c r="G147" s="33" t="str">
        <f t="shared" si="197"/>
        <v/>
      </c>
      <c r="H147" s="33" t="e">
        <f t="shared" si="198"/>
        <v>#N/A</v>
      </c>
      <c r="I147" s="33" t="e">
        <f t="shared" si="199"/>
        <v>#N/A</v>
      </c>
      <c r="J147" s="33" t="e">
        <f t="shared" si="200"/>
        <v>#N/A</v>
      </c>
      <c r="K147" s="33">
        <f t="shared" si="201"/>
        <v>0</v>
      </c>
      <c r="L147" s="33">
        <f t="shared" si="234"/>
        <v>0</v>
      </c>
      <c r="M147" s="33">
        <f t="shared" si="202"/>
        <v>0</v>
      </c>
      <c r="N147" s="33">
        <f t="shared" si="236"/>
        <v>0</v>
      </c>
      <c r="O147" s="33">
        <f t="shared" si="238"/>
        <v>0</v>
      </c>
      <c r="P147" s="33" t="str">
        <f t="shared" si="203"/>
        <v/>
      </c>
      <c r="Q147" s="33" t="e">
        <f t="shared" si="204"/>
        <v>#N/A</v>
      </c>
      <c r="R147" s="33" t="e">
        <f t="shared" si="205"/>
        <v>#N/A</v>
      </c>
      <c r="S147" s="33" t="e">
        <f t="shared" si="206"/>
        <v>#N/A</v>
      </c>
      <c r="T147" s="33" t="e">
        <f t="shared" si="207"/>
        <v>#N/A</v>
      </c>
      <c r="U147" s="33" t="e">
        <f t="shared" si="208"/>
        <v>#N/A</v>
      </c>
      <c r="V147" s="33" t="e">
        <f t="shared" si="209"/>
        <v>#N/A</v>
      </c>
      <c r="W147" s="33" t="e">
        <f t="shared" si="210"/>
        <v>#N/A</v>
      </c>
      <c r="X147" s="33" t="e">
        <f t="shared" si="211"/>
        <v>#N/A</v>
      </c>
      <c r="Y147" s="33" t="e">
        <f t="shared" si="212"/>
        <v>#N/A</v>
      </c>
      <c r="Z147" s="33" t="e">
        <f t="shared" si="213"/>
        <v>#N/A</v>
      </c>
      <c r="AA147" s="33" t="e">
        <f t="shared" si="214"/>
        <v>#N/A</v>
      </c>
      <c r="AB147" s="33" t="str">
        <f t="shared" si="215"/>
        <v/>
      </c>
      <c r="AC147" s="33" t="str">
        <f t="shared" si="216"/>
        <v/>
      </c>
      <c r="AD147" s="33" t="e">
        <f t="shared" si="217"/>
        <v>#N/A</v>
      </c>
      <c r="AE147" s="33" t="e">
        <f t="shared" si="218"/>
        <v>#N/A</v>
      </c>
      <c r="AF147" s="33" t="e">
        <f t="shared" si="219"/>
        <v>#N/A</v>
      </c>
      <c r="AG147" s="33">
        <f t="shared" si="220"/>
        <v>0</v>
      </c>
      <c r="AH147" s="33">
        <f t="shared" si="235"/>
        <v>0</v>
      </c>
      <c r="AI147" s="33">
        <f t="shared" si="221"/>
        <v>0</v>
      </c>
      <c r="AJ147" s="33">
        <f t="shared" si="237"/>
        <v>0</v>
      </c>
      <c r="AK147" s="33">
        <f t="shared" si="239"/>
        <v>0</v>
      </c>
      <c r="AL147" s="33" t="str">
        <f t="shared" si="222"/>
        <v/>
      </c>
      <c r="AM147" s="33" t="e">
        <f t="shared" si="223"/>
        <v>#N/A</v>
      </c>
      <c r="AN147" s="33" t="e">
        <f t="shared" si="224"/>
        <v>#N/A</v>
      </c>
      <c r="AO147" s="33" t="e">
        <f t="shared" si="225"/>
        <v>#N/A</v>
      </c>
      <c r="AP147" s="33" t="e">
        <f t="shared" si="226"/>
        <v>#N/A</v>
      </c>
      <c r="AQ147" s="33" t="e">
        <f t="shared" si="227"/>
        <v>#N/A</v>
      </c>
      <c r="AR147" s="33" t="e">
        <f t="shared" si="228"/>
        <v>#N/A</v>
      </c>
      <c r="AS147" s="33" t="e">
        <f t="shared" si="229"/>
        <v>#N/A</v>
      </c>
      <c r="AT147" s="33" t="e">
        <f t="shared" si="230"/>
        <v>#N/A</v>
      </c>
      <c r="AU147" s="33" t="e">
        <f t="shared" si="231"/>
        <v>#N/A</v>
      </c>
      <c r="AV147" s="33" t="e">
        <f t="shared" si="232"/>
        <v>#N/A</v>
      </c>
      <c r="AW147" s="33" t="e">
        <f t="shared" si="233"/>
        <v>#N/A</v>
      </c>
    </row>
    <row r="148" spans="1:49" x14ac:dyDescent="0.3">
      <c r="A148" s="33">
        <v>146</v>
      </c>
      <c r="B148" s="33" t="str">
        <f t="shared" si="192"/>
        <v/>
      </c>
      <c r="C148" s="46" t="str">
        <f t="shared" si="193"/>
        <v/>
      </c>
      <c r="D148" s="33">
        <f t="shared" si="194"/>
        <v>0</v>
      </c>
      <c r="E148" s="33" t="e">
        <f t="shared" si="195"/>
        <v>#N/A</v>
      </c>
      <c r="F148" s="33" t="str">
        <f t="shared" si="196"/>
        <v/>
      </c>
      <c r="G148" s="33" t="str">
        <f t="shared" si="197"/>
        <v/>
      </c>
      <c r="H148" s="33" t="e">
        <f t="shared" si="198"/>
        <v>#N/A</v>
      </c>
      <c r="I148" s="33" t="e">
        <f t="shared" si="199"/>
        <v>#N/A</v>
      </c>
      <c r="J148" s="33" t="e">
        <f t="shared" si="200"/>
        <v>#N/A</v>
      </c>
      <c r="K148" s="33">
        <f t="shared" si="201"/>
        <v>0</v>
      </c>
      <c r="L148" s="33">
        <f t="shared" si="234"/>
        <v>0</v>
      </c>
      <c r="M148" s="33">
        <f t="shared" si="202"/>
        <v>0</v>
      </c>
      <c r="N148" s="33">
        <f t="shared" si="236"/>
        <v>0</v>
      </c>
      <c r="O148" s="33">
        <f t="shared" si="238"/>
        <v>0</v>
      </c>
      <c r="P148" s="33" t="str">
        <f t="shared" si="203"/>
        <v/>
      </c>
      <c r="Q148" s="33" t="e">
        <f t="shared" si="204"/>
        <v>#N/A</v>
      </c>
      <c r="R148" s="33" t="e">
        <f t="shared" si="205"/>
        <v>#N/A</v>
      </c>
      <c r="S148" s="33" t="e">
        <f t="shared" si="206"/>
        <v>#N/A</v>
      </c>
      <c r="T148" s="33" t="e">
        <f t="shared" si="207"/>
        <v>#N/A</v>
      </c>
      <c r="U148" s="33" t="e">
        <f t="shared" si="208"/>
        <v>#N/A</v>
      </c>
      <c r="V148" s="33" t="e">
        <f t="shared" si="209"/>
        <v>#N/A</v>
      </c>
      <c r="W148" s="33" t="e">
        <f t="shared" si="210"/>
        <v>#N/A</v>
      </c>
      <c r="X148" s="33" t="e">
        <f t="shared" si="211"/>
        <v>#N/A</v>
      </c>
      <c r="Y148" s="33" t="e">
        <f t="shared" si="212"/>
        <v>#N/A</v>
      </c>
      <c r="Z148" s="33" t="e">
        <f t="shared" si="213"/>
        <v>#N/A</v>
      </c>
      <c r="AA148" s="33" t="e">
        <f t="shared" si="214"/>
        <v>#N/A</v>
      </c>
      <c r="AB148" s="33" t="str">
        <f t="shared" si="215"/>
        <v/>
      </c>
      <c r="AC148" s="33" t="str">
        <f t="shared" si="216"/>
        <v/>
      </c>
      <c r="AD148" s="33" t="e">
        <f t="shared" si="217"/>
        <v>#N/A</v>
      </c>
      <c r="AE148" s="33" t="e">
        <f t="shared" si="218"/>
        <v>#N/A</v>
      </c>
      <c r="AF148" s="33" t="e">
        <f t="shared" si="219"/>
        <v>#N/A</v>
      </c>
      <c r="AG148" s="33">
        <f t="shared" si="220"/>
        <v>0</v>
      </c>
      <c r="AH148" s="33">
        <f t="shared" si="235"/>
        <v>0</v>
      </c>
      <c r="AI148" s="33">
        <f t="shared" si="221"/>
        <v>0</v>
      </c>
      <c r="AJ148" s="33">
        <f t="shared" si="237"/>
        <v>0</v>
      </c>
      <c r="AK148" s="33">
        <f t="shared" si="239"/>
        <v>0</v>
      </c>
      <c r="AL148" s="33" t="str">
        <f t="shared" si="222"/>
        <v/>
      </c>
      <c r="AM148" s="33" t="e">
        <f t="shared" si="223"/>
        <v>#N/A</v>
      </c>
      <c r="AN148" s="33" t="e">
        <f t="shared" si="224"/>
        <v>#N/A</v>
      </c>
      <c r="AO148" s="33" t="e">
        <f t="shared" si="225"/>
        <v>#N/A</v>
      </c>
      <c r="AP148" s="33" t="e">
        <f t="shared" si="226"/>
        <v>#N/A</v>
      </c>
      <c r="AQ148" s="33" t="e">
        <f t="shared" si="227"/>
        <v>#N/A</v>
      </c>
      <c r="AR148" s="33" t="e">
        <f t="shared" si="228"/>
        <v>#N/A</v>
      </c>
      <c r="AS148" s="33" t="e">
        <f t="shared" si="229"/>
        <v>#N/A</v>
      </c>
      <c r="AT148" s="33" t="e">
        <f t="shared" si="230"/>
        <v>#N/A</v>
      </c>
      <c r="AU148" s="33" t="e">
        <f t="shared" si="231"/>
        <v>#N/A</v>
      </c>
      <c r="AV148" s="33" t="e">
        <f t="shared" si="232"/>
        <v>#N/A</v>
      </c>
      <c r="AW148" s="33" t="e">
        <f t="shared" si="233"/>
        <v>#N/A</v>
      </c>
    </row>
    <row r="149" spans="1:49" x14ac:dyDescent="0.3">
      <c r="A149" s="33">
        <v>147</v>
      </c>
      <c r="B149" s="33" t="str">
        <f t="shared" si="192"/>
        <v/>
      </c>
      <c r="C149" s="46" t="str">
        <f t="shared" si="193"/>
        <v/>
      </c>
      <c r="D149" s="33">
        <f t="shared" si="194"/>
        <v>0</v>
      </c>
      <c r="E149" s="33" t="e">
        <f t="shared" si="195"/>
        <v>#N/A</v>
      </c>
      <c r="F149" s="33" t="str">
        <f t="shared" si="196"/>
        <v/>
      </c>
      <c r="G149" s="33" t="str">
        <f t="shared" si="197"/>
        <v/>
      </c>
      <c r="H149" s="33" t="e">
        <f t="shared" si="198"/>
        <v>#N/A</v>
      </c>
      <c r="I149" s="33" t="e">
        <f t="shared" si="199"/>
        <v>#N/A</v>
      </c>
      <c r="J149" s="33" t="e">
        <f t="shared" si="200"/>
        <v>#N/A</v>
      </c>
      <c r="K149" s="33">
        <f t="shared" si="201"/>
        <v>0</v>
      </c>
      <c r="L149" s="33">
        <f t="shared" si="234"/>
        <v>0</v>
      </c>
      <c r="M149" s="33">
        <f t="shared" si="202"/>
        <v>0</v>
      </c>
      <c r="N149" s="33">
        <f t="shared" si="236"/>
        <v>0</v>
      </c>
      <c r="O149" s="33">
        <f t="shared" si="238"/>
        <v>0</v>
      </c>
      <c r="P149" s="33" t="str">
        <f t="shared" si="203"/>
        <v/>
      </c>
      <c r="Q149" s="33" t="e">
        <f t="shared" si="204"/>
        <v>#N/A</v>
      </c>
      <c r="R149" s="33" t="e">
        <f t="shared" si="205"/>
        <v>#N/A</v>
      </c>
      <c r="S149" s="33" t="e">
        <f t="shared" si="206"/>
        <v>#N/A</v>
      </c>
      <c r="T149" s="33" t="e">
        <f t="shared" si="207"/>
        <v>#N/A</v>
      </c>
      <c r="U149" s="33" t="e">
        <f t="shared" si="208"/>
        <v>#N/A</v>
      </c>
      <c r="V149" s="33" t="e">
        <f t="shared" si="209"/>
        <v>#N/A</v>
      </c>
      <c r="W149" s="33" t="e">
        <f t="shared" si="210"/>
        <v>#N/A</v>
      </c>
      <c r="X149" s="33" t="e">
        <f t="shared" si="211"/>
        <v>#N/A</v>
      </c>
      <c r="Y149" s="33" t="e">
        <f t="shared" si="212"/>
        <v>#N/A</v>
      </c>
      <c r="Z149" s="33" t="e">
        <f t="shared" si="213"/>
        <v>#N/A</v>
      </c>
      <c r="AA149" s="33" t="e">
        <f t="shared" si="214"/>
        <v>#N/A</v>
      </c>
      <c r="AB149" s="33" t="str">
        <f t="shared" si="215"/>
        <v/>
      </c>
      <c r="AC149" s="33" t="str">
        <f t="shared" si="216"/>
        <v/>
      </c>
      <c r="AD149" s="33" t="e">
        <f t="shared" si="217"/>
        <v>#N/A</v>
      </c>
      <c r="AE149" s="33" t="e">
        <f t="shared" si="218"/>
        <v>#N/A</v>
      </c>
      <c r="AF149" s="33" t="e">
        <f t="shared" si="219"/>
        <v>#N/A</v>
      </c>
      <c r="AG149" s="33">
        <f t="shared" si="220"/>
        <v>0</v>
      </c>
      <c r="AH149" s="33">
        <f t="shared" si="235"/>
        <v>0</v>
      </c>
      <c r="AI149" s="33">
        <f t="shared" si="221"/>
        <v>0</v>
      </c>
      <c r="AJ149" s="33">
        <f t="shared" si="237"/>
        <v>0</v>
      </c>
      <c r="AK149" s="33">
        <f t="shared" si="239"/>
        <v>0</v>
      </c>
      <c r="AL149" s="33" t="str">
        <f t="shared" si="222"/>
        <v/>
      </c>
      <c r="AM149" s="33" t="e">
        <f t="shared" si="223"/>
        <v>#N/A</v>
      </c>
      <c r="AN149" s="33" t="e">
        <f t="shared" si="224"/>
        <v>#N/A</v>
      </c>
      <c r="AO149" s="33" t="e">
        <f t="shared" si="225"/>
        <v>#N/A</v>
      </c>
      <c r="AP149" s="33" t="e">
        <f t="shared" si="226"/>
        <v>#N/A</v>
      </c>
      <c r="AQ149" s="33" t="e">
        <f t="shared" si="227"/>
        <v>#N/A</v>
      </c>
      <c r="AR149" s="33" t="e">
        <f t="shared" si="228"/>
        <v>#N/A</v>
      </c>
      <c r="AS149" s="33" t="e">
        <f t="shared" si="229"/>
        <v>#N/A</v>
      </c>
      <c r="AT149" s="33" t="e">
        <f t="shared" si="230"/>
        <v>#N/A</v>
      </c>
      <c r="AU149" s="33" t="e">
        <f t="shared" si="231"/>
        <v>#N/A</v>
      </c>
      <c r="AV149" s="33" t="e">
        <f t="shared" si="232"/>
        <v>#N/A</v>
      </c>
      <c r="AW149" s="33" t="e">
        <f t="shared" si="233"/>
        <v>#N/A</v>
      </c>
    </row>
    <row r="150" spans="1:49" x14ac:dyDescent="0.3">
      <c r="A150" s="33">
        <v>148</v>
      </c>
      <c r="B150" s="33" t="str">
        <f t="shared" si="192"/>
        <v/>
      </c>
      <c r="C150" s="46" t="str">
        <f t="shared" si="193"/>
        <v/>
      </c>
      <c r="D150" s="33">
        <f t="shared" si="194"/>
        <v>0</v>
      </c>
      <c r="E150" s="33" t="e">
        <f t="shared" si="195"/>
        <v>#N/A</v>
      </c>
      <c r="F150" s="33" t="str">
        <f t="shared" si="196"/>
        <v/>
      </c>
      <c r="G150" s="33" t="str">
        <f t="shared" si="197"/>
        <v/>
      </c>
      <c r="H150" s="33" t="e">
        <f t="shared" si="198"/>
        <v>#N/A</v>
      </c>
      <c r="I150" s="33" t="e">
        <f t="shared" si="199"/>
        <v>#N/A</v>
      </c>
      <c r="J150" s="33" t="e">
        <f t="shared" si="200"/>
        <v>#N/A</v>
      </c>
      <c r="K150" s="33">
        <f t="shared" si="201"/>
        <v>0</v>
      </c>
      <c r="L150" s="33">
        <f t="shared" si="234"/>
        <v>0</v>
      </c>
      <c r="M150" s="33">
        <f t="shared" si="202"/>
        <v>0</v>
      </c>
      <c r="N150" s="33">
        <f t="shared" si="236"/>
        <v>0</v>
      </c>
      <c r="O150" s="33">
        <f t="shared" si="238"/>
        <v>0</v>
      </c>
      <c r="P150" s="33" t="str">
        <f t="shared" si="203"/>
        <v/>
      </c>
      <c r="Q150" s="33" t="e">
        <f t="shared" si="204"/>
        <v>#N/A</v>
      </c>
      <c r="R150" s="33" t="e">
        <f t="shared" si="205"/>
        <v>#N/A</v>
      </c>
      <c r="S150" s="33" t="e">
        <f t="shared" si="206"/>
        <v>#N/A</v>
      </c>
      <c r="T150" s="33" t="e">
        <f t="shared" si="207"/>
        <v>#N/A</v>
      </c>
      <c r="U150" s="33" t="e">
        <f t="shared" si="208"/>
        <v>#N/A</v>
      </c>
      <c r="V150" s="33" t="e">
        <f t="shared" si="209"/>
        <v>#N/A</v>
      </c>
      <c r="W150" s="33" t="e">
        <f t="shared" si="210"/>
        <v>#N/A</v>
      </c>
      <c r="X150" s="33" t="e">
        <f t="shared" si="211"/>
        <v>#N/A</v>
      </c>
      <c r="Y150" s="33" t="e">
        <f t="shared" si="212"/>
        <v>#N/A</v>
      </c>
      <c r="Z150" s="33" t="e">
        <f t="shared" si="213"/>
        <v>#N/A</v>
      </c>
      <c r="AA150" s="33" t="e">
        <f t="shared" si="214"/>
        <v>#N/A</v>
      </c>
      <c r="AB150" s="33" t="str">
        <f t="shared" si="215"/>
        <v/>
      </c>
      <c r="AC150" s="33" t="str">
        <f t="shared" si="216"/>
        <v/>
      </c>
      <c r="AD150" s="33" t="e">
        <f t="shared" si="217"/>
        <v>#N/A</v>
      </c>
      <c r="AE150" s="33" t="e">
        <f t="shared" si="218"/>
        <v>#N/A</v>
      </c>
      <c r="AF150" s="33" t="e">
        <f t="shared" si="219"/>
        <v>#N/A</v>
      </c>
      <c r="AG150" s="33">
        <f t="shared" si="220"/>
        <v>0</v>
      </c>
      <c r="AH150" s="33">
        <f t="shared" si="235"/>
        <v>0</v>
      </c>
      <c r="AI150" s="33">
        <f t="shared" si="221"/>
        <v>0</v>
      </c>
      <c r="AJ150" s="33">
        <f t="shared" si="237"/>
        <v>0</v>
      </c>
      <c r="AK150" s="33">
        <f t="shared" si="239"/>
        <v>0</v>
      </c>
      <c r="AL150" s="33" t="str">
        <f t="shared" si="222"/>
        <v/>
      </c>
      <c r="AM150" s="33" t="e">
        <f t="shared" si="223"/>
        <v>#N/A</v>
      </c>
      <c r="AN150" s="33" t="e">
        <f t="shared" si="224"/>
        <v>#N/A</v>
      </c>
      <c r="AO150" s="33" t="e">
        <f t="shared" si="225"/>
        <v>#N/A</v>
      </c>
      <c r="AP150" s="33" t="e">
        <f t="shared" si="226"/>
        <v>#N/A</v>
      </c>
      <c r="AQ150" s="33" t="e">
        <f t="shared" si="227"/>
        <v>#N/A</v>
      </c>
      <c r="AR150" s="33" t="e">
        <f t="shared" si="228"/>
        <v>#N/A</v>
      </c>
      <c r="AS150" s="33" t="e">
        <f t="shared" si="229"/>
        <v>#N/A</v>
      </c>
      <c r="AT150" s="33" t="e">
        <f t="shared" si="230"/>
        <v>#N/A</v>
      </c>
      <c r="AU150" s="33" t="e">
        <f t="shared" si="231"/>
        <v>#N/A</v>
      </c>
      <c r="AV150" s="33" t="e">
        <f t="shared" si="232"/>
        <v>#N/A</v>
      </c>
      <c r="AW150" s="33" t="e">
        <f t="shared" si="233"/>
        <v>#N/A</v>
      </c>
    </row>
    <row r="151" spans="1:49" x14ac:dyDescent="0.3">
      <c r="A151" s="33">
        <v>149</v>
      </c>
      <c r="B151" s="33" t="str">
        <f t="shared" si="192"/>
        <v/>
      </c>
      <c r="C151" s="46" t="str">
        <f t="shared" si="193"/>
        <v/>
      </c>
      <c r="D151" s="33">
        <f t="shared" si="194"/>
        <v>0</v>
      </c>
      <c r="E151" s="33" t="e">
        <f t="shared" si="195"/>
        <v>#N/A</v>
      </c>
      <c r="F151" s="33" t="str">
        <f t="shared" si="196"/>
        <v/>
      </c>
      <c r="G151" s="33" t="str">
        <f t="shared" si="197"/>
        <v/>
      </c>
      <c r="H151" s="33" t="e">
        <f t="shared" si="198"/>
        <v>#N/A</v>
      </c>
      <c r="I151" s="33" t="e">
        <f t="shared" si="199"/>
        <v>#N/A</v>
      </c>
      <c r="J151" s="33" t="e">
        <f t="shared" si="200"/>
        <v>#N/A</v>
      </c>
      <c r="K151" s="33">
        <f t="shared" si="201"/>
        <v>0</v>
      </c>
      <c r="L151" s="33">
        <f t="shared" si="234"/>
        <v>0</v>
      </c>
      <c r="M151" s="33">
        <f t="shared" si="202"/>
        <v>0</v>
      </c>
      <c r="N151" s="33">
        <f t="shared" si="236"/>
        <v>0</v>
      </c>
      <c r="O151" s="33">
        <f t="shared" si="238"/>
        <v>0</v>
      </c>
      <c r="P151" s="33" t="str">
        <f t="shared" si="203"/>
        <v/>
      </c>
      <c r="Q151" s="33" t="e">
        <f t="shared" si="204"/>
        <v>#N/A</v>
      </c>
      <c r="R151" s="33" t="e">
        <f t="shared" si="205"/>
        <v>#N/A</v>
      </c>
      <c r="S151" s="33" t="e">
        <f t="shared" si="206"/>
        <v>#N/A</v>
      </c>
      <c r="T151" s="33" t="e">
        <f t="shared" si="207"/>
        <v>#N/A</v>
      </c>
      <c r="U151" s="33" t="e">
        <f t="shared" si="208"/>
        <v>#N/A</v>
      </c>
      <c r="V151" s="33" t="e">
        <f t="shared" si="209"/>
        <v>#N/A</v>
      </c>
      <c r="W151" s="33" t="e">
        <f t="shared" si="210"/>
        <v>#N/A</v>
      </c>
      <c r="X151" s="33" t="e">
        <f t="shared" si="211"/>
        <v>#N/A</v>
      </c>
      <c r="Y151" s="33" t="e">
        <f t="shared" si="212"/>
        <v>#N/A</v>
      </c>
      <c r="Z151" s="33" t="e">
        <f t="shared" si="213"/>
        <v>#N/A</v>
      </c>
      <c r="AA151" s="33" t="e">
        <f t="shared" si="214"/>
        <v>#N/A</v>
      </c>
      <c r="AB151" s="33" t="str">
        <f t="shared" si="215"/>
        <v/>
      </c>
      <c r="AC151" s="33" t="str">
        <f t="shared" si="216"/>
        <v/>
      </c>
      <c r="AD151" s="33" t="e">
        <f t="shared" si="217"/>
        <v>#N/A</v>
      </c>
      <c r="AE151" s="33" t="e">
        <f t="shared" si="218"/>
        <v>#N/A</v>
      </c>
      <c r="AF151" s="33" t="e">
        <f t="shared" si="219"/>
        <v>#N/A</v>
      </c>
      <c r="AG151" s="33">
        <f t="shared" si="220"/>
        <v>0</v>
      </c>
      <c r="AH151" s="33">
        <f t="shared" si="235"/>
        <v>0</v>
      </c>
      <c r="AI151" s="33">
        <f t="shared" si="221"/>
        <v>0</v>
      </c>
      <c r="AJ151" s="33">
        <f t="shared" si="237"/>
        <v>0</v>
      </c>
      <c r="AK151" s="33">
        <f t="shared" si="239"/>
        <v>0</v>
      </c>
      <c r="AL151" s="33" t="str">
        <f t="shared" si="222"/>
        <v/>
      </c>
      <c r="AM151" s="33" t="e">
        <f t="shared" si="223"/>
        <v>#N/A</v>
      </c>
      <c r="AN151" s="33" t="e">
        <f t="shared" si="224"/>
        <v>#N/A</v>
      </c>
      <c r="AO151" s="33" t="e">
        <f t="shared" si="225"/>
        <v>#N/A</v>
      </c>
      <c r="AP151" s="33" t="e">
        <f t="shared" si="226"/>
        <v>#N/A</v>
      </c>
      <c r="AQ151" s="33" t="e">
        <f t="shared" si="227"/>
        <v>#N/A</v>
      </c>
      <c r="AR151" s="33" t="e">
        <f t="shared" si="228"/>
        <v>#N/A</v>
      </c>
      <c r="AS151" s="33" t="e">
        <f t="shared" si="229"/>
        <v>#N/A</v>
      </c>
      <c r="AT151" s="33" t="e">
        <f t="shared" si="230"/>
        <v>#N/A</v>
      </c>
      <c r="AU151" s="33" t="e">
        <f t="shared" si="231"/>
        <v>#N/A</v>
      </c>
      <c r="AV151" s="33" t="e">
        <f t="shared" si="232"/>
        <v>#N/A</v>
      </c>
      <c r="AW151" s="33" t="e">
        <f t="shared" si="233"/>
        <v>#N/A</v>
      </c>
    </row>
    <row r="152" spans="1:49" x14ac:dyDescent="0.3">
      <c r="A152" s="33">
        <v>150</v>
      </c>
      <c r="B152" s="33" t="str">
        <f t="shared" si="192"/>
        <v/>
      </c>
      <c r="C152" s="46" t="str">
        <f t="shared" si="193"/>
        <v/>
      </c>
      <c r="D152" s="33">
        <f t="shared" si="194"/>
        <v>0</v>
      </c>
      <c r="E152" s="33" t="e">
        <f t="shared" si="195"/>
        <v>#N/A</v>
      </c>
      <c r="F152" s="33" t="str">
        <f t="shared" si="196"/>
        <v/>
      </c>
      <c r="G152" s="33" t="str">
        <f t="shared" si="197"/>
        <v/>
      </c>
      <c r="H152" s="33" t="e">
        <f t="shared" si="198"/>
        <v>#N/A</v>
      </c>
      <c r="I152" s="33" t="e">
        <f t="shared" si="199"/>
        <v>#N/A</v>
      </c>
      <c r="J152" s="33" t="e">
        <f t="shared" si="200"/>
        <v>#N/A</v>
      </c>
      <c r="K152" s="33">
        <f t="shared" si="201"/>
        <v>0</v>
      </c>
      <c r="L152" s="33">
        <f t="shared" si="234"/>
        <v>0</v>
      </c>
      <c r="M152" s="33">
        <f t="shared" si="202"/>
        <v>0</v>
      </c>
      <c r="N152" s="33">
        <f t="shared" si="236"/>
        <v>0</v>
      </c>
      <c r="O152" s="33">
        <f t="shared" si="238"/>
        <v>0</v>
      </c>
      <c r="P152" s="33" t="str">
        <f t="shared" si="203"/>
        <v/>
      </c>
      <c r="Q152" s="33" t="e">
        <f t="shared" si="204"/>
        <v>#N/A</v>
      </c>
      <c r="R152" s="33" t="e">
        <f t="shared" si="205"/>
        <v>#N/A</v>
      </c>
      <c r="S152" s="33" t="e">
        <f t="shared" si="206"/>
        <v>#N/A</v>
      </c>
      <c r="T152" s="33" t="e">
        <f t="shared" si="207"/>
        <v>#N/A</v>
      </c>
      <c r="U152" s="33" t="e">
        <f t="shared" si="208"/>
        <v>#N/A</v>
      </c>
      <c r="V152" s="33" t="e">
        <f t="shared" si="209"/>
        <v>#N/A</v>
      </c>
      <c r="W152" s="33" t="e">
        <f t="shared" si="210"/>
        <v>#N/A</v>
      </c>
      <c r="X152" s="33" t="e">
        <f t="shared" si="211"/>
        <v>#N/A</v>
      </c>
      <c r="Y152" s="33" t="e">
        <f t="shared" si="212"/>
        <v>#N/A</v>
      </c>
      <c r="Z152" s="33" t="e">
        <f t="shared" si="213"/>
        <v>#N/A</v>
      </c>
      <c r="AA152" s="33" t="e">
        <f t="shared" si="214"/>
        <v>#N/A</v>
      </c>
      <c r="AB152" s="33" t="str">
        <f t="shared" si="215"/>
        <v/>
      </c>
      <c r="AC152" s="33" t="str">
        <f t="shared" si="216"/>
        <v/>
      </c>
      <c r="AD152" s="33" t="e">
        <f t="shared" si="217"/>
        <v>#N/A</v>
      </c>
      <c r="AE152" s="33" t="e">
        <f t="shared" si="218"/>
        <v>#N/A</v>
      </c>
      <c r="AF152" s="33" t="e">
        <f t="shared" si="219"/>
        <v>#N/A</v>
      </c>
      <c r="AG152" s="33">
        <f t="shared" si="220"/>
        <v>0</v>
      </c>
      <c r="AH152" s="33">
        <f t="shared" si="235"/>
        <v>0</v>
      </c>
      <c r="AI152" s="33">
        <f t="shared" si="221"/>
        <v>0</v>
      </c>
      <c r="AJ152" s="33">
        <f t="shared" si="237"/>
        <v>0</v>
      </c>
      <c r="AK152" s="33">
        <f t="shared" si="239"/>
        <v>0</v>
      </c>
      <c r="AL152" s="33" t="str">
        <f t="shared" si="222"/>
        <v/>
      </c>
      <c r="AM152" s="33" t="e">
        <f t="shared" si="223"/>
        <v>#N/A</v>
      </c>
      <c r="AN152" s="33" t="e">
        <f t="shared" si="224"/>
        <v>#N/A</v>
      </c>
      <c r="AO152" s="33" t="e">
        <f t="shared" si="225"/>
        <v>#N/A</v>
      </c>
      <c r="AP152" s="33" t="e">
        <f t="shared" si="226"/>
        <v>#N/A</v>
      </c>
      <c r="AQ152" s="33" t="e">
        <f t="shared" si="227"/>
        <v>#N/A</v>
      </c>
      <c r="AR152" s="33" t="e">
        <f t="shared" si="228"/>
        <v>#N/A</v>
      </c>
      <c r="AS152" s="33" t="e">
        <f t="shared" si="229"/>
        <v>#N/A</v>
      </c>
      <c r="AT152" s="33" t="e">
        <f t="shared" si="230"/>
        <v>#N/A</v>
      </c>
      <c r="AU152" s="33" t="e">
        <f t="shared" si="231"/>
        <v>#N/A</v>
      </c>
      <c r="AV152" s="33" t="e">
        <f t="shared" si="232"/>
        <v>#N/A</v>
      </c>
      <c r="AW152" s="33" t="e">
        <f t="shared" si="233"/>
        <v>#N/A</v>
      </c>
    </row>
    <row r="153" spans="1:49" x14ac:dyDescent="0.3">
      <c r="A153" s="33">
        <v>151</v>
      </c>
      <c r="B153" s="33" t="str">
        <f t="shared" si="192"/>
        <v/>
      </c>
      <c r="C153" s="46" t="str">
        <f t="shared" si="193"/>
        <v/>
      </c>
      <c r="D153" s="33">
        <f t="shared" si="194"/>
        <v>0</v>
      </c>
      <c r="E153" s="33" t="e">
        <f t="shared" si="195"/>
        <v>#N/A</v>
      </c>
      <c r="F153" s="33" t="str">
        <f t="shared" si="196"/>
        <v/>
      </c>
      <c r="G153" s="33" t="str">
        <f t="shared" si="197"/>
        <v/>
      </c>
      <c r="H153" s="33" t="e">
        <f t="shared" si="198"/>
        <v>#N/A</v>
      </c>
      <c r="I153" s="33" t="e">
        <f t="shared" si="199"/>
        <v>#N/A</v>
      </c>
      <c r="J153" s="33" t="e">
        <f t="shared" si="200"/>
        <v>#N/A</v>
      </c>
      <c r="K153" s="33">
        <f t="shared" si="201"/>
        <v>0</v>
      </c>
      <c r="L153" s="33">
        <f t="shared" si="234"/>
        <v>0</v>
      </c>
      <c r="M153" s="33">
        <f t="shared" si="202"/>
        <v>0</v>
      </c>
      <c r="N153" s="33">
        <f t="shared" si="236"/>
        <v>0</v>
      </c>
      <c r="O153" s="33">
        <f t="shared" si="238"/>
        <v>0</v>
      </c>
      <c r="P153" s="33" t="str">
        <f t="shared" si="203"/>
        <v/>
      </c>
      <c r="Q153" s="33" t="e">
        <f t="shared" si="204"/>
        <v>#N/A</v>
      </c>
      <c r="R153" s="33" t="e">
        <f t="shared" si="205"/>
        <v>#N/A</v>
      </c>
      <c r="S153" s="33" t="e">
        <f t="shared" si="206"/>
        <v>#N/A</v>
      </c>
      <c r="T153" s="33" t="e">
        <f t="shared" si="207"/>
        <v>#N/A</v>
      </c>
      <c r="U153" s="33" t="e">
        <f t="shared" si="208"/>
        <v>#N/A</v>
      </c>
      <c r="V153" s="33" t="e">
        <f t="shared" si="209"/>
        <v>#N/A</v>
      </c>
      <c r="W153" s="33" t="e">
        <f t="shared" si="210"/>
        <v>#N/A</v>
      </c>
      <c r="X153" s="33" t="e">
        <f t="shared" si="211"/>
        <v>#N/A</v>
      </c>
      <c r="Y153" s="33" t="e">
        <f t="shared" si="212"/>
        <v>#N/A</v>
      </c>
      <c r="Z153" s="33" t="e">
        <f t="shared" si="213"/>
        <v>#N/A</v>
      </c>
      <c r="AA153" s="33" t="e">
        <f t="shared" si="214"/>
        <v>#N/A</v>
      </c>
      <c r="AB153" s="33" t="str">
        <f t="shared" si="215"/>
        <v/>
      </c>
      <c r="AC153" s="33" t="str">
        <f t="shared" si="216"/>
        <v/>
      </c>
      <c r="AD153" s="33" t="e">
        <f t="shared" si="217"/>
        <v>#N/A</v>
      </c>
      <c r="AE153" s="33" t="e">
        <f t="shared" si="218"/>
        <v>#N/A</v>
      </c>
      <c r="AF153" s="33" t="e">
        <f t="shared" si="219"/>
        <v>#N/A</v>
      </c>
      <c r="AG153" s="33">
        <f t="shared" si="220"/>
        <v>0</v>
      </c>
      <c r="AH153" s="33">
        <f t="shared" si="235"/>
        <v>0</v>
      </c>
      <c r="AI153" s="33">
        <f t="shared" si="221"/>
        <v>0</v>
      </c>
      <c r="AJ153" s="33">
        <f t="shared" si="237"/>
        <v>0</v>
      </c>
      <c r="AK153" s="33">
        <f t="shared" si="239"/>
        <v>0</v>
      </c>
      <c r="AL153" s="33" t="str">
        <f t="shared" si="222"/>
        <v/>
      </c>
      <c r="AM153" s="33" t="e">
        <f t="shared" si="223"/>
        <v>#N/A</v>
      </c>
      <c r="AN153" s="33" t="e">
        <f t="shared" si="224"/>
        <v>#N/A</v>
      </c>
      <c r="AO153" s="33" t="e">
        <f t="shared" si="225"/>
        <v>#N/A</v>
      </c>
      <c r="AP153" s="33" t="e">
        <f t="shared" si="226"/>
        <v>#N/A</v>
      </c>
      <c r="AQ153" s="33" t="e">
        <f t="shared" si="227"/>
        <v>#N/A</v>
      </c>
      <c r="AR153" s="33" t="e">
        <f t="shared" si="228"/>
        <v>#N/A</v>
      </c>
      <c r="AS153" s="33" t="e">
        <f t="shared" si="229"/>
        <v>#N/A</v>
      </c>
      <c r="AT153" s="33" t="e">
        <f t="shared" si="230"/>
        <v>#N/A</v>
      </c>
      <c r="AU153" s="33" t="e">
        <f t="shared" si="231"/>
        <v>#N/A</v>
      </c>
      <c r="AV153" s="33" t="e">
        <f t="shared" si="232"/>
        <v>#N/A</v>
      </c>
      <c r="AW153" s="33" t="e">
        <f t="shared" si="233"/>
        <v>#N/A</v>
      </c>
    </row>
    <row r="154" spans="1:49" x14ac:dyDescent="0.3">
      <c r="A154" s="33">
        <v>152</v>
      </c>
      <c r="B154" s="33" t="str">
        <f t="shared" si="192"/>
        <v/>
      </c>
      <c r="C154" s="46" t="str">
        <f t="shared" si="193"/>
        <v/>
      </c>
      <c r="D154" s="33">
        <f t="shared" si="194"/>
        <v>0</v>
      </c>
      <c r="E154" s="33" t="e">
        <f t="shared" si="195"/>
        <v>#N/A</v>
      </c>
      <c r="F154" s="33" t="str">
        <f t="shared" si="196"/>
        <v/>
      </c>
      <c r="G154" s="33" t="str">
        <f t="shared" si="197"/>
        <v/>
      </c>
      <c r="H154" s="33" t="e">
        <f t="shared" si="198"/>
        <v>#N/A</v>
      </c>
      <c r="I154" s="33" t="e">
        <f t="shared" si="199"/>
        <v>#N/A</v>
      </c>
      <c r="J154" s="33" t="e">
        <f t="shared" si="200"/>
        <v>#N/A</v>
      </c>
      <c r="K154" s="33">
        <f t="shared" si="201"/>
        <v>0</v>
      </c>
      <c r="L154" s="33">
        <f t="shared" si="234"/>
        <v>0</v>
      </c>
      <c r="M154" s="33">
        <f t="shared" si="202"/>
        <v>0</v>
      </c>
      <c r="N154" s="33">
        <f t="shared" si="236"/>
        <v>0</v>
      </c>
      <c r="O154" s="33">
        <f t="shared" si="238"/>
        <v>0</v>
      </c>
      <c r="P154" s="33" t="str">
        <f t="shared" si="203"/>
        <v/>
      </c>
      <c r="Q154" s="33" t="e">
        <f t="shared" si="204"/>
        <v>#N/A</v>
      </c>
      <c r="R154" s="33" t="e">
        <f t="shared" si="205"/>
        <v>#N/A</v>
      </c>
      <c r="S154" s="33" t="e">
        <f t="shared" si="206"/>
        <v>#N/A</v>
      </c>
      <c r="T154" s="33" t="e">
        <f t="shared" si="207"/>
        <v>#N/A</v>
      </c>
      <c r="U154" s="33" t="e">
        <f t="shared" si="208"/>
        <v>#N/A</v>
      </c>
      <c r="V154" s="33" t="e">
        <f t="shared" si="209"/>
        <v>#N/A</v>
      </c>
      <c r="W154" s="33" t="e">
        <f t="shared" si="210"/>
        <v>#N/A</v>
      </c>
      <c r="X154" s="33" t="e">
        <f t="shared" si="211"/>
        <v>#N/A</v>
      </c>
      <c r="Y154" s="33" t="e">
        <f t="shared" si="212"/>
        <v>#N/A</v>
      </c>
      <c r="Z154" s="33" t="e">
        <f t="shared" si="213"/>
        <v>#N/A</v>
      </c>
      <c r="AA154" s="33" t="e">
        <f t="shared" si="214"/>
        <v>#N/A</v>
      </c>
      <c r="AB154" s="33" t="str">
        <f t="shared" si="215"/>
        <v/>
      </c>
      <c r="AC154" s="33" t="str">
        <f t="shared" si="216"/>
        <v/>
      </c>
      <c r="AD154" s="33" t="e">
        <f t="shared" si="217"/>
        <v>#N/A</v>
      </c>
      <c r="AE154" s="33" t="e">
        <f t="shared" si="218"/>
        <v>#N/A</v>
      </c>
      <c r="AF154" s="33" t="e">
        <f t="shared" si="219"/>
        <v>#N/A</v>
      </c>
      <c r="AG154" s="33">
        <f t="shared" si="220"/>
        <v>0</v>
      </c>
      <c r="AH154" s="33">
        <f t="shared" si="235"/>
        <v>0</v>
      </c>
      <c r="AI154" s="33">
        <f t="shared" si="221"/>
        <v>0</v>
      </c>
      <c r="AJ154" s="33">
        <f t="shared" si="237"/>
        <v>0</v>
      </c>
      <c r="AK154" s="33">
        <f t="shared" si="239"/>
        <v>0</v>
      </c>
      <c r="AL154" s="33" t="str">
        <f t="shared" si="222"/>
        <v/>
      </c>
      <c r="AM154" s="33" t="e">
        <f t="shared" si="223"/>
        <v>#N/A</v>
      </c>
      <c r="AN154" s="33" t="e">
        <f t="shared" si="224"/>
        <v>#N/A</v>
      </c>
      <c r="AO154" s="33" t="e">
        <f t="shared" si="225"/>
        <v>#N/A</v>
      </c>
      <c r="AP154" s="33" t="e">
        <f t="shared" si="226"/>
        <v>#N/A</v>
      </c>
      <c r="AQ154" s="33" t="e">
        <f t="shared" si="227"/>
        <v>#N/A</v>
      </c>
      <c r="AR154" s="33" t="e">
        <f t="shared" si="228"/>
        <v>#N/A</v>
      </c>
      <c r="AS154" s="33" t="e">
        <f t="shared" si="229"/>
        <v>#N/A</v>
      </c>
      <c r="AT154" s="33" t="e">
        <f t="shared" si="230"/>
        <v>#N/A</v>
      </c>
      <c r="AU154" s="33" t="e">
        <f t="shared" si="231"/>
        <v>#N/A</v>
      </c>
      <c r="AV154" s="33" t="e">
        <f t="shared" si="232"/>
        <v>#N/A</v>
      </c>
      <c r="AW154" s="33" t="e">
        <f t="shared" si="233"/>
        <v>#N/A</v>
      </c>
    </row>
    <row r="155" spans="1:49" x14ac:dyDescent="0.3">
      <c r="A155" s="33">
        <v>153</v>
      </c>
      <c r="B155" s="33" t="str">
        <f t="shared" si="192"/>
        <v/>
      </c>
      <c r="C155" s="46" t="str">
        <f t="shared" si="193"/>
        <v/>
      </c>
      <c r="D155" s="33">
        <f t="shared" si="194"/>
        <v>0</v>
      </c>
      <c r="E155" s="33" t="e">
        <f t="shared" si="195"/>
        <v>#N/A</v>
      </c>
      <c r="F155" s="33" t="str">
        <f t="shared" si="196"/>
        <v/>
      </c>
      <c r="G155" s="33" t="str">
        <f t="shared" si="197"/>
        <v/>
      </c>
      <c r="H155" s="33" t="e">
        <f t="shared" si="198"/>
        <v>#N/A</v>
      </c>
      <c r="I155" s="33" t="e">
        <f t="shared" si="199"/>
        <v>#N/A</v>
      </c>
      <c r="J155" s="33" t="e">
        <f t="shared" si="200"/>
        <v>#N/A</v>
      </c>
      <c r="K155" s="33">
        <f t="shared" si="201"/>
        <v>0</v>
      </c>
      <c r="L155" s="33">
        <f t="shared" si="234"/>
        <v>0</v>
      </c>
      <c r="M155" s="33">
        <f t="shared" si="202"/>
        <v>0</v>
      </c>
      <c r="N155" s="33">
        <f t="shared" si="236"/>
        <v>0</v>
      </c>
      <c r="O155" s="33">
        <f t="shared" si="238"/>
        <v>0</v>
      </c>
      <c r="P155" s="33" t="str">
        <f t="shared" si="203"/>
        <v/>
      </c>
      <c r="Q155" s="33" t="e">
        <f t="shared" si="204"/>
        <v>#N/A</v>
      </c>
      <c r="R155" s="33" t="e">
        <f t="shared" si="205"/>
        <v>#N/A</v>
      </c>
      <c r="S155" s="33" t="e">
        <f t="shared" si="206"/>
        <v>#N/A</v>
      </c>
      <c r="T155" s="33" t="e">
        <f t="shared" si="207"/>
        <v>#N/A</v>
      </c>
      <c r="U155" s="33" t="e">
        <f t="shared" si="208"/>
        <v>#N/A</v>
      </c>
      <c r="V155" s="33" t="e">
        <f t="shared" si="209"/>
        <v>#N/A</v>
      </c>
      <c r="W155" s="33" t="e">
        <f t="shared" si="210"/>
        <v>#N/A</v>
      </c>
      <c r="X155" s="33" t="e">
        <f t="shared" si="211"/>
        <v>#N/A</v>
      </c>
      <c r="Y155" s="33" t="e">
        <f t="shared" si="212"/>
        <v>#N/A</v>
      </c>
      <c r="Z155" s="33" t="e">
        <f t="shared" si="213"/>
        <v>#N/A</v>
      </c>
      <c r="AA155" s="33" t="e">
        <f t="shared" si="214"/>
        <v>#N/A</v>
      </c>
      <c r="AB155" s="33" t="str">
        <f t="shared" si="215"/>
        <v/>
      </c>
      <c r="AC155" s="33" t="str">
        <f t="shared" si="216"/>
        <v/>
      </c>
      <c r="AD155" s="33" t="e">
        <f t="shared" si="217"/>
        <v>#N/A</v>
      </c>
      <c r="AE155" s="33" t="e">
        <f t="shared" si="218"/>
        <v>#N/A</v>
      </c>
      <c r="AF155" s="33" t="e">
        <f t="shared" si="219"/>
        <v>#N/A</v>
      </c>
      <c r="AG155" s="33">
        <f t="shared" si="220"/>
        <v>0</v>
      </c>
      <c r="AH155" s="33">
        <f t="shared" si="235"/>
        <v>0</v>
      </c>
      <c r="AI155" s="33">
        <f t="shared" si="221"/>
        <v>0</v>
      </c>
      <c r="AJ155" s="33">
        <f t="shared" si="237"/>
        <v>0</v>
      </c>
      <c r="AK155" s="33">
        <f t="shared" si="239"/>
        <v>0</v>
      </c>
      <c r="AL155" s="33" t="str">
        <f t="shared" si="222"/>
        <v/>
      </c>
      <c r="AM155" s="33" t="e">
        <f t="shared" si="223"/>
        <v>#N/A</v>
      </c>
      <c r="AN155" s="33" t="e">
        <f t="shared" si="224"/>
        <v>#N/A</v>
      </c>
      <c r="AO155" s="33" t="e">
        <f t="shared" si="225"/>
        <v>#N/A</v>
      </c>
      <c r="AP155" s="33" t="e">
        <f t="shared" si="226"/>
        <v>#N/A</v>
      </c>
      <c r="AQ155" s="33" t="e">
        <f t="shared" si="227"/>
        <v>#N/A</v>
      </c>
      <c r="AR155" s="33" t="e">
        <f t="shared" si="228"/>
        <v>#N/A</v>
      </c>
      <c r="AS155" s="33" t="e">
        <f t="shared" si="229"/>
        <v>#N/A</v>
      </c>
      <c r="AT155" s="33" t="e">
        <f t="shared" si="230"/>
        <v>#N/A</v>
      </c>
      <c r="AU155" s="33" t="e">
        <f t="shared" si="231"/>
        <v>#N/A</v>
      </c>
      <c r="AV155" s="33" t="e">
        <f t="shared" si="232"/>
        <v>#N/A</v>
      </c>
      <c r="AW155" s="33" t="e">
        <f t="shared" si="233"/>
        <v>#N/A</v>
      </c>
    </row>
    <row r="156" spans="1:49" x14ac:dyDescent="0.3">
      <c r="A156" s="33">
        <v>154</v>
      </c>
      <c r="B156" s="33" t="str">
        <f t="shared" si="192"/>
        <v/>
      </c>
      <c r="C156" s="46" t="str">
        <f t="shared" si="193"/>
        <v/>
      </c>
      <c r="D156" s="33">
        <f t="shared" si="194"/>
        <v>0</v>
      </c>
      <c r="E156" s="33" t="e">
        <f t="shared" si="195"/>
        <v>#N/A</v>
      </c>
      <c r="F156" s="33" t="str">
        <f t="shared" si="196"/>
        <v/>
      </c>
      <c r="G156" s="33" t="str">
        <f t="shared" si="197"/>
        <v/>
      </c>
      <c r="H156" s="33" t="e">
        <f t="shared" si="198"/>
        <v>#N/A</v>
      </c>
      <c r="I156" s="33" t="e">
        <f t="shared" si="199"/>
        <v>#N/A</v>
      </c>
      <c r="J156" s="33" t="e">
        <f t="shared" si="200"/>
        <v>#N/A</v>
      </c>
      <c r="K156" s="33">
        <f t="shared" si="201"/>
        <v>0</v>
      </c>
      <c r="L156" s="33">
        <f t="shared" si="234"/>
        <v>0</v>
      </c>
      <c r="M156" s="33">
        <f t="shared" si="202"/>
        <v>0</v>
      </c>
      <c r="N156" s="33">
        <f t="shared" si="236"/>
        <v>0</v>
      </c>
      <c r="O156" s="33">
        <f t="shared" si="238"/>
        <v>0</v>
      </c>
      <c r="P156" s="33" t="str">
        <f t="shared" si="203"/>
        <v/>
      </c>
      <c r="Q156" s="33" t="e">
        <f t="shared" si="204"/>
        <v>#N/A</v>
      </c>
      <c r="R156" s="33" t="e">
        <f t="shared" si="205"/>
        <v>#N/A</v>
      </c>
      <c r="S156" s="33" t="e">
        <f t="shared" si="206"/>
        <v>#N/A</v>
      </c>
      <c r="T156" s="33" t="e">
        <f t="shared" si="207"/>
        <v>#N/A</v>
      </c>
      <c r="U156" s="33" t="e">
        <f t="shared" si="208"/>
        <v>#N/A</v>
      </c>
      <c r="V156" s="33" t="e">
        <f t="shared" si="209"/>
        <v>#N/A</v>
      </c>
      <c r="W156" s="33" t="e">
        <f t="shared" si="210"/>
        <v>#N/A</v>
      </c>
      <c r="X156" s="33" t="e">
        <f t="shared" si="211"/>
        <v>#N/A</v>
      </c>
      <c r="Y156" s="33" t="e">
        <f t="shared" si="212"/>
        <v>#N/A</v>
      </c>
      <c r="Z156" s="33" t="e">
        <f t="shared" si="213"/>
        <v>#N/A</v>
      </c>
      <c r="AA156" s="33" t="e">
        <f t="shared" si="214"/>
        <v>#N/A</v>
      </c>
      <c r="AB156" s="33" t="str">
        <f t="shared" si="215"/>
        <v/>
      </c>
      <c r="AC156" s="33" t="str">
        <f t="shared" si="216"/>
        <v/>
      </c>
      <c r="AD156" s="33" t="e">
        <f t="shared" si="217"/>
        <v>#N/A</v>
      </c>
      <c r="AE156" s="33" t="e">
        <f t="shared" si="218"/>
        <v>#N/A</v>
      </c>
      <c r="AF156" s="33" t="e">
        <f t="shared" si="219"/>
        <v>#N/A</v>
      </c>
      <c r="AG156" s="33">
        <f t="shared" si="220"/>
        <v>0</v>
      </c>
      <c r="AH156" s="33">
        <f t="shared" si="235"/>
        <v>0</v>
      </c>
      <c r="AI156" s="33">
        <f t="shared" si="221"/>
        <v>0</v>
      </c>
      <c r="AJ156" s="33">
        <f t="shared" si="237"/>
        <v>0</v>
      </c>
      <c r="AK156" s="33">
        <f t="shared" si="239"/>
        <v>0</v>
      </c>
      <c r="AL156" s="33" t="str">
        <f t="shared" si="222"/>
        <v/>
      </c>
      <c r="AM156" s="33" t="e">
        <f t="shared" si="223"/>
        <v>#N/A</v>
      </c>
      <c r="AN156" s="33" t="e">
        <f t="shared" si="224"/>
        <v>#N/A</v>
      </c>
      <c r="AO156" s="33" t="e">
        <f t="shared" si="225"/>
        <v>#N/A</v>
      </c>
      <c r="AP156" s="33" t="e">
        <f t="shared" si="226"/>
        <v>#N/A</v>
      </c>
      <c r="AQ156" s="33" t="e">
        <f t="shared" si="227"/>
        <v>#N/A</v>
      </c>
      <c r="AR156" s="33" t="e">
        <f t="shared" si="228"/>
        <v>#N/A</v>
      </c>
      <c r="AS156" s="33" t="e">
        <f t="shared" si="229"/>
        <v>#N/A</v>
      </c>
      <c r="AT156" s="33" t="e">
        <f t="shared" si="230"/>
        <v>#N/A</v>
      </c>
      <c r="AU156" s="33" t="e">
        <f t="shared" si="231"/>
        <v>#N/A</v>
      </c>
      <c r="AV156" s="33" t="e">
        <f t="shared" si="232"/>
        <v>#N/A</v>
      </c>
      <c r="AW156" s="33" t="e">
        <f t="shared" si="233"/>
        <v>#N/A</v>
      </c>
    </row>
    <row r="157" spans="1:49" x14ac:dyDescent="0.3">
      <c r="A157" s="33">
        <v>155</v>
      </c>
      <c r="B157" s="33" t="str">
        <f t="shared" si="192"/>
        <v/>
      </c>
      <c r="C157" s="46" t="str">
        <f t="shared" si="193"/>
        <v/>
      </c>
      <c r="D157" s="33">
        <f t="shared" si="194"/>
        <v>0</v>
      </c>
      <c r="E157" s="33" t="e">
        <f t="shared" si="195"/>
        <v>#N/A</v>
      </c>
      <c r="F157" s="33" t="str">
        <f t="shared" si="196"/>
        <v/>
      </c>
      <c r="G157" s="33" t="str">
        <f t="shared" si="197"/>
        <v/>
      </c>
      <c r="H157" s="33" t="e">
        <f t="shared" si="198"/>
        <v>#N/A</v>
      </c>
      <c r="I157" s="33" t="e">
        <f t="shared" si="199"/>
        <v>#N/A</v>
      </c>
      <c r="J157" s="33" t="e">
        <f t="shared" si="200"/>
        <v>#N/A</v>
      </c>
      <c r="K157" s="33">
        <f t="shared" si="201"/>
        <v>0</v>
      </c>
      <c r="L157" s="33">
        <f t="shared" si="234"/>
        <v>0</v>
      </c>
      <c r="M157" s="33">
        <f t="shared" si="202"/>
        <v>0</v>
      </c>
      <c r="N157" s="33">
        <f t="shared" si="236"/>
        <v>0</v>
      </c>
      <c r="O157" s="33">
        <f t="shared" si="238"/>
        <v>0</v>
      </c>
      <c r="P157" s="33" t="str">
        <f t="shared" si="203"/>
        <v/>
      </c>
      <c r="Q157" s="33" t="e">
        <f t="shared" si="204"/>
        <v>#N/A</v>
      </c>
      <c r="R157" s="33" t="e">
        <f t="shared" si="205"/>
        <v>#N/A</v>
      </c>
      <c r="S157" s="33" t="e">
        <f t="shared" si="206"/>
        <v>#N/A</v>
      </c>
      <c r="T157" s="33" t="e">
        <f t="shared" si="207"/>
        <v>#N/A</v>
      </c>
      <c r="U157" s="33" t="e">
        <f t="shared" si="208"/>
        <v>#N/A</v>
      </c>
      <c r="V157" s="33" t="e">
        <f t="shared" si="209"/>
        <v>#N/A</v>
      </c>
      <c r="W157" s="33" t="e">
        <f t="shared" si="210"/>
        <v>#N/A</v>
      </c>
      <c r="X157" s="33" t="e">
        <f t="shared" si="211"/>
        <v>#N/A</v>
      </c>
      <c r="Y157" s="33" t="e">
        <f t="shared" si="212"/>
        <v>#N/A</v>
      </c>
      <c r="Z157" s="33" t="e">
        <f t="shared" si="213"/>
        <v>#N/A</v>
      </c>
      <c r="AA157" s="33" t="e">
        <f t="shared" si="214"/>
        <v>#N/A</v>
      </c>
      <c r="AB157" s="33" t="str">
        <f t="shared" si="215"/>
        <v/>
      </c>
      <c r="AC157" s="33" t="str">
        <f t="shared" si="216"/>
        <v/>
      </c>
      <c r="AD157" s="33" t="e">
        <f t="shared" si="217"/>
        <v>#N/A</v>
      </c>
      <c r="AE157" s="33" t="e">
        <f t="shared" si="218"/>
        <v>#N/A</v>
      </c>
      <c r="AF157" s="33" t="e">
        <f t="shared" si="219"/>
        <v>#N/A</v>
      </c>
      <c r="AG157" s="33">
        <f t="shared" si="220"/>
        <v>0</v>
      </c>
      <c r="AH157" s="33">
        <f t="shared" si="235"/>
        <v>0</v>
      </c>
      <c r="AI157" s="33">
        <f t="shared" si="221"/>
        <v>0</v>
      </c>
      <c r="AJ157" s="33">
        <f t="shared" si="237"/>
        <v>0</v>
      </c>
      <c r="AK157" s="33">
        <f t="shared" si="239"/>
        <v>0</v>
      </c>
      <c r="AL157" s="33" t="str">
        <f t="shared" si="222"/>
        <v/>
      </c>
      <c r="AM157" s="33" t="e">
        <f t="shared" si="223"/>
        <v>#N/A</v>
      </c>
      <c r="AN157" s="33" t="e">
        <f t="shared" si="224"/>
        <v>#N/A</v>
      </c>
      <c r="AO157" s="33" t="e">
        <f t="shared" si="225"/>
        <v>#N/A</v>
      </c>
      <c r="AP157" s="33" t="e">
        <f t="shared" si="226"/>
        <v>#N/A</v>
      </c>
      <c r="AQ157" s="33" t="e">
        <f t="shared" si="227"/>
        <v>#N/A</v>
      </c>
      <c r="AR157" s="33" t="e">
        <f t="shared" si="228"/>
        <v>#N/A</v>
      </c>
      <c r="AS157" s="33" t="e">
        <f t="shared" si="229"/>
        <v>#N/A</v>
      </c>
      <c r="AT157" s="33" t="e">
        <f t="shared" si="230"/>
        <v>#N/A</v>
      </c>
      <c r="AU157" s="33" t="e">
        <f t="shared" si="231"/>
        <v>#N/A</v>
      </c>
      <c r="AV157" s="33" t="e">
        <f t="shared" si="232"/>
        <v>#N/A</v>
      </c>
      <c r="AW157" s="33" t="e">
        <f t="shared" si="233"/>
        <v>#N/A</v>
      </c>
    </row>
    <row r="158" spans="1:49" x14ac:dyDescent="0.3">
      <c r="A158" s="33">
        <v>156</v>
      </c>
      <c r="B158" s="33" t="str">
        <f t="shared" si="192"/>
        <v/>
      </c>
      <c r="C158" s="46" t="str">
        <f t="shared" si="193"/>
        <v/>
      </c>
      <c r="D158" s="33">
        <f t="shared" si="194"/>
        <v>0</v>
      </c>
      <c r="E158" s="33" t="e">
        <f t="shared" si="195"/>
        <v>#N/A</v>
      </c>
      <c r="F158" s="33" t="str">
        <f t="shared" si="196"/>
        <v/>
      </c>
      <c r="G158" s="33" t="str">
        <f t="shared" si="197"/>
        <v/>
      </c>
      <c r="H158" s="33" t="e">
        <f t="shared" si="198"/>
        <v>#N/A</v>
      </c>
      <c r="I158" s="33" t="e">
        <f t="shared" si="199"/>
        <v>#N/A</v>
      </c>
      <c r="J158" s="33" t="e">
        <f t="shared" si="200"/>
        <v>#N/A</v>
      </c>
      <c r="K158" s="33">
        <f t="shared" si="201"/>
        <v>0</v>
      </c>
      <c r="L158" s="33">
        <f t="shared" si="234"/>
        <v>0</v>
      </c>
      <c r="M158" s="33">
        <f t="shared" si="202"/>
        <v>0</v>
      </c>
      <c r="N158" s="33">
        <f t="shared" si="236"/>
        <v>0</v>
      </c>
      <c r="O158" s="33">
        <f t="shared" si="238"/>
        <v>0</v>
      </c>
      <c r="P158" s="33" t="str">
        <f t="shared" si="203"/>
        <v/>
      </c>
      <c r="Q158" s="33" t="e">
        <f t="shared" si="204"/>
        <v>#N/A</v>
      </c>
      <c r="R158" s="33" t="e">
        <f t="shared" si="205"/>
        <v>#N/A</v>
      </c>
      <c r="S158" s="33" t="e">
        <f t="shared" si="206"/>
        <v>#N/A</v>
      </c>
      <c r="T158" s="33" t="e">
        <f t="shared" si="207"/>
        <v>#N/A</v>
      </c>
      <c r="U158" s="33" t="e">
        <f t="shared" si="208"/>
        <v>#N/A</v>
      </c>
      <c r="V158" s="33" t="e">
        <f t="shared" si="209"/>
        <v>#N/A</v>
      </c>
      <c r="W158" s="33" t="e">
        <f t="shared" si="210"/>
        <v>#N/A</v>
      </c>
      <c r="X158" s="33" t="e">
        <f t="shared" si="211"/>
        <v>#N/A</v>
      </c>
      <c r="Y158" s="33" t="e">
        <f t="shared" si="212"/>
        <v>#N/A</v>
      </c>
      <c r="Z158" s="33" t="e">
        <f t="shared" si="213"/>
        <v>#N/A</v>
      </c>
      <c r="AA158" s="33" t="e">
        <f t="shared" si="214"/>
        <v>#N/A</v>
      </c>
      <c r="AB158" s="33" t="str">
        <f t="shared" si="215"/>
        <v/>
      </c>
      <c r="AC158" s="33" t="str">
        <f t="shared" si="216"/>
        <v/>
      </c>
      <c r="AD158" s="33" t="e">
        <f t="shared" si="217"/>
        <v>#N/A</v>
      </c>
      <c r="AE158" s="33" t="e">
        <f t="shared" si="218"/>
        <v>#N/A</v>
      </c>
      <c r="AF158" s="33" t="e">
        <f t="shared" si="219"/>
        <v>#N/A</v>
      </c>
      <c r="AG158" s="33">
        <f t="shared" si="220"/>
        <v>0</v>
      </c>
      <c r="AH158" s="33">
        <f t="shared" si="235"/>
        <v>0</v>
      </c>
      <c r="AI158" s="33">
        <f t="shared" si="221"/>
        <v>0</v>
      </c>
      <c r="AJ158" s="33">
        <f t="shared" si="237"/>
        <v>0</v>
      </c>
      <c r="AK158" s="33">
        <f t="shared" si="239"/>
        <v>0</v>
      </c>
      <c r="AL158" s="33" t="str">
        <f t="shared" si="222"/>
        <v/>
      </c>
      <c r="AM158" s="33" t="e">
        <f t="shared" si="223"/>
        <v>#N/A</v>
      </c>
      <c r="AN158" s="33" t="e">
        <f t="shared" si="224"/>
        <v>#N/A</v>
      </c>
      <c r="AO158" s="33" t="e">
        <f t="shared" si="225"/>
        <v>#N/A</v>
      </c>
      <c r="AP158" s="33" t="e">
        <f t="shared" si="226"/>
        <v>#N/A</v>
      </c>
      <c r="AQ158" s="33" t="e">
        <f t="shared" si="227"/>
        <v>#N/A</v>
      </c>
      <c r="AR158" s="33" t="e">
        <f t="shared" si="228"/>
        <v>#N/A</v>
      </c>
      <c r="AS158" s="33" t="e">
        <f t="shared" si="229"/>
        <v>#N/A</v>
      </c>
      <c r="AT158" s="33" t="e">
        <f t="shared" si="230"/>
        <v>#N/A</v>
      </c>
      <c r="AU158" s="33" t="e">
        <f t="shared" si="231"/>
        <v>#N/A</v>
      </c>
      <c r="AV158" s="33" t="e">
        <f t="shared" si="232"/>
        <v>#N/A</v>
      </c>
      <c r="AW158" s="33" t="e">
        <f t="shared" si="233"/>
        <v>#N/A</v>
      </c>
    </row>
    <row r="159" spans="1:49" x14ac:dyDescent="0.3">
      <c r="A159" s="33">
        <v>157</v>
      </c>
      <c r="B159" s="33" t="str">
        <f t="shared" si="192"/>
        <v/>
      </c>
      <c r="C159" s="46" t="str">
        <f t="shared" si="193"/>
        <v/>
      </c>
      <c r="D159" s="33">
        <f t="shared" si="194"/>
        <v>0</v>
      </c>
      <c r="E159" s="33" t="e">
        <f t="shared" si="195"/>
        <v>#N/A</v>
      </c>
      <c r="F159" s="33" t="str">
        <f t="shared" si="196"/>
        <v/>
      </c>
      <c r="G159" s="33" t="str">
        <f t="shared" si="197"/>
        <v/>
      </c>
      <c r="H159" s="33" t="e">
        <f t="shared" si="198"/>
        <v>#N/A</v>
      </c>
      <c r="I159" s="33" t="e">
        <f t="shared" si="199"/>
        <v>#N/A</v>
      </c>
      <c r="J159" s="33" t="e">
        <f t="shared" si="200"/>
        <v>#N/A</v>
      </c>
      <c r="K159" s="33">
        <f t="shared" si="201"/>
        <v>0</v>
      </c>
      <c r="L159" s="33">
        <f t="shared" si="234"/>
        <v>0</v>
      </c>
      <c r="M159" s="33">
        <f t="shared" si="202"/>
        <v>0</v>
      </c>
      <c r="N159" s="33">
        <f t="shared" si="236"/>
        <v>0</v>
      </c>
      <c r="O159" s="33">
        <f t="shared" si="238"/>
        <v>0</v>
      </c>
      <c r="P159" s="33" t="str">
        <f t="shared" si="203"/>
        <v/>
      </c>
      <c r="Q159" s="33" t="e">
        <f t="shared" si="204"/>
        <v>#N/A</v>
      </c>
      <c r="R159" s="33" t="e">
        <f t="shared" si="205"/>
        <v>#N/A</v>
      </c>
      <c r="S159" s="33" t="e">
        <f t="shared" si="206"/>
        <v>#N/A</v>
      </c>
      <c r="T159" s="33" t="e">
        <f t="shared" si="207"/>
        <v>#N/A</v>
      </c>
      <c r="U159" s="33" t="e">
        <f t="shared" si="208"/>
        <v>#N/A</v>
      </c>
      <c r="V159" s="33" t="e">
        <f t="shared" si="209"/>
        <v>#N/A</v>
      </c>
      <c r="W159" s="33" t="e">
        <f t="shared" si="210"/>
        <v>#N/A</v>
      </c>
      <c r="X159" s="33" t="e">
        <f t="shared" si="211"/>
        <v>#N/A</v>
      </c>
      <c r="Y159" s="33" t="e">
        <f t="shared" si="212"/>
        <v>#N/A</v>
      </c>
      <c r="Z159" s="33" t="e">
        <f t="shared" si="213"/>
        <v>#N/A</v>
      </c>
      <c r="AA159" s="33" t="e">
        <f t="shared" si="214"/>
        <v>#N/A</v>
      </c>
      <c r="AB159" s="33" t="str">
        <f t="shared" si="215"/>
        <v/>
      </c>
      <c r="AC159" s="33" t="str">
        <f t="shared" si="216"/>
        <v/>
      </c>
      <c r="AD159" s="33" t="e">
        <f t="shared" si="217"/>
        <v>#N/A</v>
      </c>
      <c r="AE159" s="33" t="e">
        <f t="shared" si="218"/>
        <v>#N/A</v>
      </c>
      <c r="AF159" s="33" t="e">
        <f t="shared" si="219"/>
        <v>#N/A</v>
      </c>
      <c r="AG159" s="33">
        <f t="shared" si="220"/>
        <v>0</v>
      </c>
      <c r="AH159" s="33">
        <f t="shared" si="235"/>
        <v>0</v>
      </c>
      <c r="AI159" s="33">
        <f t="shared" si="221"/>
        <v>0</v>
      </c>
      <c r="AJ159" s="33">
        <f t="shared" si="237"/>
        <v>0</v>
      </c>
      <c r="AK159" s="33">
        <f t="shared" si="239"/>
        <v>0</v>
      </c>
      <c r="AL159" s="33" t="str">
        <f t="shared" si="222"/>
        <v/>
      </c>
      <c r="AM159" s="33" t="e">
        <f t="shared" si="223"/>
        <v>#N/A</v>
      </c>
      <c r="AN159" s="33" t="e">
        <f t="shared" si="224"/>
        <v>#N/A</v>
      </c>
      <c r="AO159" s="33" t="e">
        <f t="shared" si="225"/>
        <v>#N/A</v>
      </c>
      <c r="AP159" s="33" t="e">
        <f t="shared" si="226"/>
        <v>#N/A</v>
      </c>
      <c r="AQ159" s="33" t="e">
        <f t="shared" si="227"/>
        <v>#N/A</v>
      </c>
      <c r="AR159" s="33" t="e">
        <f t="shared" si="228"/>
        <v>#N/A</v>
      </c>
      <c r="AS159" s="33" t="e">
        <f t="shared" si="229"/>
        <v>#N/A</v>
      </c>
      <c r="AT159" s="33" t="e">
        <f t="shared" si="230"/>
        <v>#N/A</v>
      </c>
      <c r="AU159" s="33" t="e">
        <f t="shared" si="231"/>
        <v>#N/A</v>
      </c>
      <c r="AV159" s="33" t="e">
        <f t="shared" si="232"/>
        <v>#N/A</v>
      </c>
      <c r="AW159" s="33" t="e">
        <f t="shared" si="233"/>
        <v>#N/A</v>
      </c>
    </row>
    <row r="160" spans="1:49" x14ac:dyDescent="0.3">
      <c r="A160" s="33">
        <v>158</v>
      </c>
      <c r="B160" s="33" t="str">
        <f t="shared" si="192"/>
        <v/>
      </c>
      <c r="C160" s="46" t="str">
        <f t="shared" si="193"/>
        <v/>
      </c>
      <c r="D160" s="33">
        <f t="shared" si="194"/>
        <v>0</v>
      </c>
      <c r="E160" s="33" t="e">
        <f t="shared" si="195"/>
        <v>#N/A</v>
      </c>
      <c r="F160" s="33" t="str">
        <f t="shared" si="196"/>
        <v/>
      </c>
      <c r="G160" s="33" t="str">
        <f t="shared" si="197"/>
        <v/>
      </c>
      <c r="H160" s="33" t="e">
        <f t="shared" si="198"/>
        <v>#N/A</v>
      </c>
      <c r="I160" s="33" t="e">
        <f t="shared" si="199"/>
        <v>#N/A</v>
      </c>
      <c r="J160" s="33" t="e">
        <f t="shared" si="200"/>
        <v>#N/A</v>
      </c>
      <c r="K160" s="33">
        <f t="shared" si="201"/>
        <v>0</v>
      </c>
      <c r="L160" s="33">
        <f t="shared" si="234"/>
        <v>0</v>
      </c>
      <c r="M160" s="33">
        <f t="shared" si="202"/>
        <v>0</v>
      </c>
      <c r="N160" s="33">
        <f t="shared" si="236"/>
        <v>0</v>
      </c>
      <c r="O160" s="33">
        <f t="shared" si="238"/>
        <v>0</v>
      </c>
      <c r="P160" s="33" t="str">
        <f t="shared" si="203"/>
        <v/>
      </c>
      <c r="Q160" s="33" t="e">
        <f t="shared" si="204"/>
        <v>#N/A</v>
      </c>
      <c r="R160" s="33" t="e">
        <f t="shared" si="205"/>
        <v>#N/A</v>
      </c>
      <c r="S160" s="33" t="e">
        <f t="shared" si="206"/>
        <v>#N/A</v>
      </c>
      <c r="T160" s="33" t="e">
        <f t="shared" si="207"/>
        <v>#N/A</v>
      </c>
      <c r="U160" s="33" t="e">
        <f t="shared" si="208"/>
        <v>#N/A</v>
      </c>
      <c r="V160" s="33" t="e">
        <f t="shared" si="209"/>
        <v>#N/A</v>
      </c>
      <c r="W160" s="33" t="e">
        <f t="shared" si="210"/>
        <v>#N/A</v>
      </c>
      <c r="X160" s="33" t="e">
        <f t="shared" si="211"/>
        <v>#N/A</v>
      </c>
      <c r="Y160" s="33" t="e">
        <f t="shared" si="212"/>
        <v>#N/A</v>
      </c>
      <c r="Z160" s="33" t="e">
        <f t="shared" si="213"/>
        <v>#N/A</v>
      </c>
      <c r="AA160" s="33" t="e">
        <f t="shared" si="214"/>
        <v>#N/A</v>
      </c>
      <c r="AB160" s="33" t="str">
        <f t="shared" si="215"/>
        <v/>
      </c>
      <c r="AC160" s="33" t="str">
        <f t="shared" si="216"/>
        <v/>
      </c>
      <c r="AD160" s="33" t="e">
        <f t="shared" si="217"/>
        <v>#N/A</v>
      </c>
      <c r="AE160" s="33" t="e">
        <f t="shared" si="218"/>
        <v>#N/A</v>
      </c>
      <c r="AF160" s="33" t="e">
        <f t="shared" si="219"/>
        <v>#N/A</v>
      </c>
      <c r="AG160" s="33">
        <f t="shared" si="220"/>
        <v>0</v>
      </c>
      <c r="AH160" s="33">
        <f t="shared" si="235"/>
        <v>0</v>
      </c>
      <c r="AI160" s="33">
        <f t="shared" si="221"/>
        <v>0</v>
      </c>
      <c r="AJ160" s="33">
        <f t="shared" si="237"/>
        <v>0</v>
      </c>
      <c r="AK160" s="33">
        <f t="shared" si="239"/>
        <v>0</v>
      </c>
      <c r="AL160" s="33" t="str">
        <f t="shared" si="222"/>
        <v/>
      </c>
      <c r="AM160" s="33" t="e">
        <f t="shared" si="223"/>
        <v>#N/A</v>
      </c>
      <c r="AN160" s="33" t="e">
        <f t="shared" si="224"/>
        <v>#N/A</v>
      </c>
      <c r="AO160" s="33" t="e">
        <f t="shared" si="225"/>
        <v>#N/A</v>
      </c>
      <c r="AP160" s="33" t="e">
        <f t="shared" si="226"/>
        <v>#N/A</v>
      </c>
      <c r="AQ160" s="33" t="e">
        <f t="shared" si="227"/>
        <v>#N/A</v>
      </c>
      <c r="AR160" s="33" t="e">
        <f t="shared" si="228"/>
        <v>#N/A</v>
      </c>
      <c r="AS160" s="33" t="e">
        <f t="shared" si="229"/>
        <v>#N/A</v>
      </c>
      <c r="AT160" s="33" t="e">
        <f t="shared" si="230"/>
        <v>#N/A</v>
      </c>
      <c r="AU160" s="33" t="e">
        <f t="shared" si="231"/>
        <v>#N/A</v>
      </c>
      <c r="AV160" s="33" t="e">
        <f t="shared" si="232"/>
        <v>#N/A</v>
      </c>
      <c r="AW160" s="33" t="e">
        <f t="shared" si="233"/>
        <v>#N/A</v>
      </c>
    </row>
    <row r="161" spans="1:49" x14ac:dyDescent="0.3">
      <c r="A161" s="33">
        <v>159</v>
      </c>
      <c r="B161" s="33" t="str">
        <f t="shared" si="192"/>
        <v/>
      </c>
      <c r="C161" s="46" t="str">
        <f t="shared" si="193"/>
        <v/>
      </c>
      <c r="D161" s="33">
        <f t="shared" si="194"/>
        <v>0</v>
      </c>
      <c r="E161" s="33" t="e">
        <f t="shared" si="195"/>
        <v>#N/A</v>
      </c>
      <c r="F161" s="33" t="str">
        <f t="shared" si="196"/>
        <v/>
      </c>
      <c r="G161" s="33" t="str">
        <f t="shared" si="197"/>
        <v/>
      </c>
      <c r="H161" s="33" t="e">
        <f t="shared" si="198"/>
        <v>#N/A</v>
      </c>
      <c r="I161" s="33" t="e">
        <f t="shared" si="199"/>
        <v>#N/A</v>
      </c>
      <c r="J161" s="33" t="e">
        <f t="shared" si="200"/>
        <v>#N/A</v>
      </c>
      <c r="K161" s="33">
        <f t="shared" si="201"/>
        <v>0</v>
      </c>
      <c r="L161" s="33">
        <f t="shared" si="234"/>
        <v>0</v>
      </c>
      <c r="M161" s="33">
        <f t="shared" si="202"/>
        <v>0</v>
      </c>
      <c r="N161" s="33">
        <f t="shared" si="236"/>
        <v>0</v>
      </c>
      <c r="O161" s="33">
        <f t="shared" si="238"/>
        <v>0</v>
      </c>
      <c r="P161" s="33" t="str">
        <f t="shared" si="203"/>
        <v/>
      </c>
      <c r="Q161" s="33" t="e">
        <f t="shared" si="204"/>
        <v>#N/A</v>
      </c>
      <c r="R161" s="33" t="e">
        <f t="shared" si="205"/>
        <v>#N/A</v>
      </c>
      <c r="S161" s="33" t="e">
        <f t="shared" si="206"/>
        <v>#N/A</v>
      </c>
      <c r="T161" s="33" t="e">
        <f t="shared" si="207"/>
        <v>#N/A</v>
      </c>
      <c r="U161" s="33" t="e">
        <f t="shared" si="208"/>
        <v>#N/A</v>
      </c>
      <c r="V161" s="33" t="e">
        <f t="shared" si="209"/>
        <v>#N/A</v>
      </c>
      <c r="W161" s="33" t="e">
        <f t="shared" si="210"/>
        <v>#N/A</v>
      </c>
      <c r="X161" s="33" t="e">
        <f t="shared" si="211"/>
        <v>#N/A</v>
      </c>
      <c r="Y161" s="33" t="e">
        <f t="shared" si="212"/>
        <v>#N/A</v>
      </c>
      <c r="Z161" s="33" t="e">
        <f t="shared" si="213"/>
        <v>#N/A</v>
      </c>
      <c r="AA161" s="33" t="e">
        <f t="shared" si="214"/>
        <v>#N/A</v>
      </c>
      <c r="AB161" s="33" t="str">
        <f t="shared" si="215"/>
        <v/>
      </c>
      <c r="AC161" s="33" t="str">
        <f t="shared" si="216"/>
        <v/>
      </c>
      <c r="AD161" s="33" t="e">
        <f t="shared" si="217"/>
        <v>#N/A</v>
      </c>
      <c r="AE161" s="33" t="e">
        <f t="shared" si="218"/>
        <v>#N/A</v>
      </c>
      <c r="AF161" s="33" t="e">
        <f t="shared" si="219"/>
        <v>#N/A</v>
      </c>
      <c r="AG161" s="33">
        <f t="shared" si="220"/>
        <v>0</v>
      </c>
      <c r="AH161" s="33">
        <f t="shared" si="235"/>
        <v>0</v>
      </c>
      <c r="AI161" s="33">
        <f t="shared" si="221"/>
        <v>0</v>
      </c>
      <c r="AJ161" s="33">
        <f t="shared" si="237"/>
        <v>0</v>
      </c>
      <c r="AK161" s="33">
        <f t="shared" si="239"/>
        <v>0</v>
      </c>
      <c r="AL161" s="33" t="str">
        <f t="shared" si="222"/>
        <v/>
      </c>
      <c r="AM161" s="33" t="e">
        <f t="shared" si="223"/>
        <v>#N/A</v>
      </c>
      <c r="AN161" s="33" t="e">
        <f t="shared" si="224"/>
        <v>#N/A</v>
      </c>
      <c r="AO161" s="33" t="e">
        <f t="shared" si="225"/>
        <v>#N/A</v>
      </c>
      <c r="AP161" s="33" t="e">
        <f t="shared" si="226"/>
        <v>#N/A</v>
      </c>
      <c r="AQ161" s="33" t="e">
        <f t="shared" si="227"/>
        <v>#N/A</v>
      </c>
      <c r="AR161" s="33" t="e">
        <f t="shared" si="228"/>
        <v>#N/A</v>
      </c>
      <c r="AS161" s="33" t="e">
        <f t="shared" si="229"/>
        <v>#N/A</v>
      </c>
      <c r="AT161" s="33" t="e">
        <f t="shared" si="230"/>
        <v>#N/A</v>
      </c>
      <c r="AU161" s="33" t="e">
        <f t="shared" si="231"/>
        <v>#N/A</v>
      </c>
      <c r="AV161" s="33" t="e">
        <f t="shared" si="232"/>
        <v>#N/A</v>
      </c>
      <c r="AW161" s="33" t="e">
        <f t="shared" si="233"/>
        <v>#N/A</v>
      </c>
    </row>
    <row r="162" spans="1:49" x14ac:dyDescent="0.3">
      <c r="A162" s="33">
        <v>160</v>
      </c>
      <c r="B162" s="33" t="str">
        <f t="shared" si="192"/>
        <v/>
      </c>
      <c r="C162" s="46" t="str">
        <f t="shared" si="193"/>
        <v/>
      </c>
      <c r="D162" s="33">
        <f t="shared" si="194"/>
        <v>0</v>
      </c>
      <c r="E162" s="33" t="e">
        <f t="shared" si="195"/>
        <v>#N/A</v>
      </c>
      <c r="F162" s="33" t="str">
        <f t="shared" si="196"/>
        <v/>
      </c>
      <c r="G162" s="33" t="str">
        <f t="shared" si="197"/>
        <v/>
      </c>
      <c r="H162" s="33" t="e">
        <f t="shared" si="198"/>
        <v>#N/A</v>
      </c>
      <c r="I162" s="33" t="e">
        <f t="shared" si="199"/>
        <v>#N/A</v>
      </c>
      <c r="J162" s="33" t="e">
        <f t="shared" si="200"/>
        <v>#N/A</v>
      </c>
      <c r="K162" s="33">
        <f t="shared" si="201"/>
        <v>0</v>
      </c>
      <c r="L162" s="33">
        <f t="shared" si="234"/>
        <v>0</v>
      </c>
      <c r="M162" s="33">
        <f t="shared" si="202"/>
        <v>0</v>
      </c>
      <c r="N162" s="33">
        <f t="shared" si="236"/>
        <v>0</v>
      </c>
      <c r="O162" s="33">
        <f t="shared" si="238"/>
        <v>0</v>
      </c>
      <c r="P162" s="33" t="str">
        <f t="shared" si="203"/>
        <v/>
      </c>
      <c r="Q162" s="33" t="e">
        <f t="shared" si="204"/>
        <v>#N/A</v>
      </c>
      <c r="R162" s="33" t="e">
        <f t="shared" si="205"/>
        <v>#N/A</v>
      </c>
      <c r="S162" s="33" t="e">
        <f t="shared" si="206"/>
        <v>#N/A</v>
      </c>
      <c r="T162" s="33" t="e">
        <f t="shared" si="207"/>
        <v>#N/A</v>
      </c>
      <c r="U162" s="33" t="e">
        <f t="shared" si="208"/>
        <v>#N/A</v>
      </c>
      <c r="V162" s="33" t="e">
        <f t="shared" si="209"/>
        <v>#N/A</v>
      </c>
      <c r="W162" s="33" t="e">
        <f t="shared" si="210"/>
        <v>#N/A</v>
      </c>
      <c r="X162" s="33" t="e">
        <f t="shared" si="211"/>
        <v>#N/A</v>
      </c>
      <c r="Y162" s="33" t="e">
        <f t="shared" si="212"/>
        <v>#N/A</v>
      </c>
      <c r="Z162" s="33" t="e">
        <f t="shared" si="213"/>
        <v>#N/A</v>
      </c>
      <c r="AA162" s="33" t="e">
        <f t="shared" si="214"/>
        <v>#N/A</v>
      </c>
      <c r="AB162" s="33" t="str">
        <f t="shared" si="215"/>
        <v/>
      </c>
      <c r="AC162" s="33" t="str">
        <f t="shared" si="216"/>
        <v/>
      </c>
      <c r="AD162" s="33" t="e">
        <f t="shared" si="217"/>
        <v>#N/A</v>
      </c>
      <c r="AE162" s="33" t="e">
        <f t="shared" si="218"/>
        <v>#N/A</v>
      </c>
      <c r="AF162" s="33" t="e">
        <f t="shared" si="219"/>
        <v>#N/A</v>
      </c>
      <c r="AG162" s="33">
        <f t="shared" si="220"/>
        <v>0</v>
      </c>
      <c r="AH162" s="33">
        <f t="shared" si="235"/>
        <v>0</v>
      </c>
      <c r="AI162" s="33">
        <f t="shared" si="221"/>
        <v>0</v>
      </c>
      <c r="AJ162" s="33">
        <f t="shared" si="237"/>
        <v>0</v>
      </c>
      <c r="AK162" s="33">
        <f t="shared" si="239"/>
        <v>0</v>
      </c>
      <c r="AL162" s="33" t="str">
        <f t="shared" si="222"/>
        <v/>
      </c>
      <c r="AM162" s="33" t="e">
        <f t="shared" si="223"/>
        <v>#N/A</v>
      </c>
      <c r="AN162" s="33" t="e">
        <f t="shared" si="224"/>
        <v>#N/A</v>
      </c>
      <c r="AO162" s="33" t="e">
        <f t="shared" si="225"/>
        <v>#N/A</v>
      </c>
      <c r="AP162" s="33" t="e">
        <f t="shared" si="226"/>
        <v>#N/A</v>
      </c>
      <c r="AQ162" s="33" t="e">
        <f t="shared" si="227"/>
        <v>#N/A</v>
      </c>
      <c r="AR162" s="33" t="e">
        <f t="shared" si="228"/>
        <v>#N/A</v>
      </c>
      <c r="AS162" s="33" t="e">
        <f t="shared" si="229"/>
        <v>#N/A</v>
      </c>
      <c r="AT162" s="33" t="e">
        <f t="shared" si="230"/>
        <v>#N/A</v>
      </c>
      <c r="AU162" s="33" t="e">
        <f t="shared" si="231"/>
        <v>#N/A</v>
      </c>
      <c r="AV162" s="33" t="e">
        <f t="shared" si="232"/>
        <v>#N/A</v>
      </c>
      <c r="AW162" s="33" t="e">
        <f t="shared" si="233"/>
        <v>#N/A</v>
      </c>
    </row>
    <row r="163" spans="1:49" x14ac:dyDescent="0.3">
      <c r="A163" s="33">
        <v>161</v>
      </c>
      <c r="B163" s="33" t="str">
        <f t="shared" ref="B163:B182" si="240">IF(selAnalito="","",IFERROR(_xlfn.AGGREGATE(15,6,rRUN/((rAnalito=selAnalito)*(rFirst=1)*((""&amp;rLote)=(""&amp;loteAtivo))),$A163),""))</f>
        <v/>
      </c>
      <c r="C163" s="46" t="str">
        <f t="shared" ref="C163:C182" si="241">IF($B163="","",_xlfn.MAXIFS(rData,rAnalito,selAnalito,rRUN,$B163,rLote,loteAtivo,rStatus,"Ativo"))</f>
        <v/>
      </c>
      <c r="D163" s="33">
        <f t="shared" ref="D163:D182" si="24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33" t="e">
        <f t="shared" ref="E163:E182" si="243">IF(OR($B163="",$D163=0),NA(),$A163)</f>
        <v>#N/A</v>
      </c>
      <c r="F163" s="33" t="str">
        <f t="shared" ref="F163:F182" si="244">IF($B163="","",IF(COUNTIFS(rAnalito,selAnalito,rNivel,1,rRUN,$B163,rLote,loteAtivo,rStatus,"Ativo")=0,"",SUMIFS(rValor,rAnalito,selAnalito,rNivel,1,rRUN,$B163,rLote,loteAtivo,rStatus,"Ativo")))</f>
        <v/>
      </c>
      <c r="G163" s="33" t="str">
        <f t="shared" ref="G163:G182" si="245">IF(OR($F163="",$AY$1=""),"",($F163-$AX$1)/$AY$1)</f>
        <v/>
      </c>
      <c r="H163" s="33" t="e">
        <f t="shared" ref="H163:H182" si="246">IF(AND($F163&lt;&gt;"",$D163=1),$F163,NA())</f>
        <v>#N/A</v>
      </c>
      <c r="I163" s="33" t="e">
        <f t="shared" ref="I163:I182" si="247">IF(AND($F163&lt;&gt;"",$D163=1,$P163="OK"),$F163,NA())</f>
        <v>#N/A</v>
      </c>
      <c r="J163" s="33" t="e">
        <f t="shared" ref="J163:J182" si="248">IF(AND($F163&lt;&gt;"",$D163=1,$P163&lt;&gt;"OK",$P163&lt;&gt;""),$F163,NA())</f>
        <v>#N/A</v>
      </c>
      <c r="K163" s="33">
        <f t="shared" ref="K163:K182" si="249">IF($F163="",0,IF(ABS($G163)&gt;3,1,0))</f>
        <v>0</v>
      </c>
      <c r="L163" s="33">
        <f t="shared" si="234"/>
        <v>0</v>
      </c>
      <c r="M163" s="33">
        <f t="shared" ref="M163:M182" si="250">IF($F163="",0,IF(AND(AND(ISNUMBER($G163),ISNUMBER($AC163)),OR(AND($G163&gt;2,$AC163&lt;-2),AND($G163&lt;-2,$AC163&gt;2))),1,0))</f>
        <v>0</v>
      </c>
      <c r="N163" s="33">
        <f t="shared" si="236"/>
        <v>0</v>
      </c>
      <c r="O163" s="33">
        <f t="shared" si="238"/>
        <v>0</v>
      </c>
      <c r="P163" s="33" t="str">
        <f t="shared" ref="P163:P182" si="251">IF($F163="","",IF(SUM($K163,$L163,$M163,$N163,$O163)&gt;0,"REJEITADO","OK"))</f>
        <v/>
      </c>
      <c r="Q163" s="33" t="e">
        <f t="shared" ref="Q163:Q182" si="252">IF(AND($D163=1,$AX$1&lt;&gt;""),$AX$1+(-3)*$AY$1,NA())</f>
        <v>#N/A</v>
      </c>
      <c r="R163" s="33" t="e">
        <f t="shared" ref="R163:R182" si="253">IF(AND($D163=1,$AX$1&lt;&gt;""),$AX$1+(-2)*$AY$1,NA())</f>
        <v>#N/A</v>
      </c>
      <c r="S163" s="33" t="e">
        <f t="shared" ref="S163:S182" si="254">IF(AND($D163=1,$AX$1&lt;&gt;""),$AX$1+(-1)*$AY$1,NA())</f>
        <v>#N/A</v>
      </c>
      <c r="T163" s="33" t="e">
        <f t="shared" ref="T163:T182" si="255">IF(AND($D163=1,$AX$1&lt;&gt;""),$AX$1,NA())</f>
        <v>#N/A</v>
      </c>
      <c r="U163" s="33" t="e">
        <f t="shared" ref="U163:U182" si="256">IF(AND($D163=1,$AX$1&lt;&gt;""),$AX$1+(1)*$AY$1,NA())</f>
        <v>#N/A</v>
      </c>
      <c r="V163" s="33" t="e">
        <f t="shared" ref="V163:V182" si="257">IF(AND($D163=1,$AX$1&lt;&gt;""),$AX$1+(2)*$AY$1,NA())</f>
        <v>#N/A</v>
      </c>
      <c r="W163" s="33" t="e">
        <f t="shared" ref="W163:W182" si="258">IF(AND($D163=1,$AX$1&lt;&gt;""),$AX$1+(3)*$AY$1,NA())</f>
        <v>#N/A</v>
      </c>
      <c r="X163" s="33" t="e">
        <f t="shared" ref="X163:X182" si="259">IF(AND($D163=1,COUNTIFS(regAnalito,selAnalito,regNivel,1,regData,$C163,regRep1,"&lt;&gt;")&gt;0),SUMIFS(regRep1,regAnalito,selAnalito,regNivel,1,regData,$C163),NA())</f>
        <v>#N/A</v>
      </c>
      <c r="Y163" s="33" t="e">
        <f t="shared" ref="Y163:Y182" si="260">IF(AND($D163=1,COUNTIFS(regAnalito,selAnalito,regNivel,1,regData,$C163,regRep2,"&lt;&gt;")&gt;0),SUMIFS(regRep2,regAnalito,selAnalito,regNivel,1,regData,$C163),NA())</f>
        <v>#N/A</v>
      </c>
      <c r="Z163" s="33" t="e">
        <f t="shared" ref="Z163:Z182" si="261">IF(AND($D163=1,COUNTIFS(regAnalito,selAnalito,regNivel,1,regData,$C163,regRep3,"&lt;&gt;")&gt;0),SUMIFS(regRep3,regAnalito,selAnalito,regNivel,1,regData,$C163),NA())</f>
        <v>#N/A</v>
      </c>
      <c r="AA163" s="33" t="e">
        <f t="shared" ref="AA163:AA182" si="262">IF(AND($D163=1,COUNTIFS(regAnalito,selAnalito,regData,$C163,regCalib,"Sim")&gt;0),$AX$1,NA())</f>
        <v>#N/A</v>
      </c>
      <c r="AB163" s="33" t="str">
        <f t="shared" ref="AB163:AB182" si="263">IF($B163="","",IF(COUNTIFS(rAnalito,selAnalito,rNivel,2,rRUN,$B163,rLote,loteAtivo,rStatus,"Ativo")=0,"",SUMIFS(rValor,rAnalito,selAnalito,rNivel,2,rRUN,$B163,rLote,loteAtivo,rStatus,"Ativo")))</f>
        <v/>
      </c>
      <c r="AC163" s="33" t="str">
        <f t="shared" ref="AC163:AC182" si="264">IF(OR($AB163="",$BA$1=""),"",($AB163-$AZ$1)/$BA$1)</f>
        <v/>
      </c>
      <c r="AD163" s="33" t="e">
        <f t="shared" ref="AD163:AD182" si="265">IF(AND($AB163&lt;&gt;"",$D163=1),$AB163,NA())</f>
        <v>#N/A</v>
      </c>
      <c r="AE163" s="33" t="e">
        <f t="shared" ref="AE163:AE182" si="266">IF(AND($AB163&lt;&gt;"",$D163=1,$AL163="OK"),$AB163,NA())</f>
        <v>#N/A</v>
      </c>
      <c r="AF163" s="33" t="e">
        <f t="shared" ref="AF163:AF182" si="267">IF(AND($AB163&lt;&gt;"",$D163=1,$AL163&lt;&gt;"OK",$AL163&lt;&gt;""),$AB163,NA())</f>
        <v>#N/A</v>
      </c>
      <c r="AG163" s="33">
        <f t="shared" ref="AG163:AG182" si="268">IF($AB163="",0,IF(ABS($AC163)&gt;3,1,0))</f>
        <v>0</v>
      </c>
      <c r="AH163" s="33">
        <f t="shared" si="235"/>
        <v>0</v>
      </c>
      <c r="AI163" s="33">
        <f t="shared" ref="AI163:AI182" si="269">IF($AB163="",0,IF(AND(AND(ISNUMBER($AC163),ISNUMBER($G163)),OR(AND($AC163&gt;2,$G163&lt;-2),AND($AC163&lt;-2,$G163&gt;2))),1,0))</f>
        <v>0</v>
      </c>
      <c r="AJ163" s="33">
        <f t="shared" si="237"/>
        <v>0</v>
      </c>
      <c r="AK163" s="33">
        <f t="shared" si="239"/>
        <v>0</v>
      </c>
      <c r="AL163" s="33" t="str">
        <f t="shared" ref="AL163:AL182" si="270">IF($AB163="","",IF(SUM($AG163,$AH163,$AI163,$AJ163,$AK163)&gt;0,"REJEITADO","OK"))</f>
        <v/>
      </c>
      <c r="AM163" s="33" t="e">
        <f t="shared" ref="AM163:AM182" si="271">IF(AND($D163=1,$AZ$1&lt;&gt;""),$AZ$1+(-3)*$BA$1,NA())</f>
        <v>#N/A</v>
      </c>
      <c r="AN163" s="33" t="e">
        <f t="shared" ref="AN163:AN182" si="272">IF(AND($D163=1,$AZ$1&lt;&gt;""),$AZ$1+(-2)*$BA$1,NA())</f>
        <v>#N/A</v>
      </c>
      <c r="AO163" s="33" t="e">
        <f t="shared" ref="AO163:AO182" si="273">IF(AND($D163=1,$AZ$1&lt;&gt;""),$AZ$1+(-1)*$BA$1,NA())</f>
        <v>#N/A</v>
      </c>
      <c r="AP163" s="33" t="e">
        <f t="shared" ref="AP163:AP182" si="274">IF(AND($D163=1,$AZ$1&lt;&gt;""),$AZ$1,NA())</f>
        <v>#N/A</v>
      </c>
      <c r="AQ163" s="33" t="e">
        <f t="shared" ref="AQ163:AQ182" si="275">IF(AND($D163=1,$AZ$1&lt;&gt;""),$AZ$1+(1)*$BA$1,NA())</f>
        <v>#N/A</v>
      </c>
      <c r="AR163" s="33" t="e">
        <f t="shared" ref="AR163:AR182" si="276">IF(AND($D163=1,$AZ$1&lt;&gt;""),$AZ$1+(2)*$BA$1,NA())</f>
        <v>#N/A</v>
      </c>
      <c r="AS163" s="33" t="e">
        <f t="shared" ref="AS163:AS182" si="277">IF(AND($D163=1,$AZ$1&lt;&gt;""),$AZ$1+(3)*$BA$1,NA())</f>
        <v>#N/A</v>
      </c>
      <c r="AT163" s="33" t="e">
        <f t="shared" ref="AT163:AT182" si="278">IF(AND($D163=1,COUNTIFS(regAnalito,selAnalito,regNivel,2,regData,$C163,regRep1,"&lt;&gt;")&gt;0),SUMIFS(regRep1,regAnalito,selAnalito,regNivel,2,regData,$C163),NA())</f>
        <v>#N/A</v>
      </c>
      <c r="AU163" s="33" t="e">
        <f t="shared" ref="AU163:AU182" si="279">IF(AND($D163=1,COUNTIFS(regAnalito,selAnalito,regNivel,2,regData,$C163,regRep2,"&lt;&gt;")&gt;0),SUMIFS(regRep2,regAnalito,selAnalito,regNivel,2,regData,$C163),NA())</f>
        <v>#N/A</v>
      </c>
      <c r="AV163" s="33" t="e">
        <f t="shared" ref="AV163:AV182" si="280">IF(AND($D163=1,COUNTIFS(regAnalito,selAnalito,regNivel,2,regData,$C163,regRep3,"&lt;&gt;")&gt;0),SUMIFS(regRep3,regAnalito,selAnalito,regNivel,2,regData,$C163),NA())</f>
        <v>#N/A</v>
      </c>
      <c r="AW163" s="33" t="e">
        <f t="shared" ref="AW163:AW182" si="281">IF(AND($D163=1,COUNTIFS(regAnalito,selAnalito,regData,$C163,regCalib,"Sim")&gt;0),$AZ$1,NA())</f>
        <v>#N/A</v>
      </c>
    </row>
    <row r="164" spans="1:49" x14ac:dyDescent="0.3">
      <c r="A164" s="33">
        <v>162</v>
      </c>
      <c r="B164" s="33" t="str">
        <f t="shared" si="240"/>
        <v/>
      </c>
      <c r="C164" s="46" t="str">
        <f t="shared" si="241"/>
        <v/>
      </c>
      <c r="D164" s="33">
        <f t="shared" si="242"/>
        <v>0</v>
      </c>
      <c r="E164" s="33" t="e">
        <f t="shared" si="243"/>
        <v>#N/A</v>
      </c>
      <c r="F164" s="33" t="str">
        <f t="shared" si="244"/>
        <v/>
      </c>
      <c r="G164" s="33" t="str">
        <f t="shared" si="245"/>
        <v/>
      </c>
      <c r="H164" s="33" t="e">
        <f t="shared" si="246"/>
        <v>#N/A</v>
      </c>
      <c r="I164" s="33" t="e">
        <f t="shared" si="247"/>
        <v>#N/A</v>
      </c>
      <c r="J164" s="33" t="e">
        <f t="shared" si="248"/>
        <v>#N/A</v>
      </c>
      <c r="K164" s="33">
        <f t="shared" si="249"/>
        <v>0</v>
      </c>
      <c r="L164" s="33">
        <f t="shared" ref="L164:L182" si="282">IF($F164="",0,IF(OR(AND(AND(ISNUMBER($G164),ISNUMBER($AC164)),OR(AND($G164&gt;2,$AC164&gt;2),AND($G164&lt;-2,$AC164&lt;-2))),AND(AND(ISNUMBER($G164),ISNUMBER($G163)),OR(AND($G164&gt;2,$G163&gt;2),AND($G164&lt;-2,$G163&lt;-2)))),1,0))</f>
        <v>0</v>
      </c>
      <c r="M164" s="33">
        <f t="shared" si="250"/>
        <v>0</v>
      </c>
      <c r="N164" s="33">
        <f t="shared" si="236"/>
        <v>0</v>
      </c>
      <c r="O164" s="33">
        <f t="shared" si="238"/>
        <v>0</v>
      </c>
      <c r="P164" s="33" t="str">
        <f t="shared" si="251"/>
        <v/>
      </c>
      <c r="Q164" s="33" t="e">
        <f t="shared" si="252"/>
        <v>#N/A</v>
      </c>
      <c r="R164" s="33" t="e">
        <f t="shared" si="253"/>
        <v>#N/A</v>
      </c>
      <c r="S164" s="33" t="e">
        <f t="shared" si="254"/>
        <v>#N/A</v>
      </c>
      <c r="T164" s="33" t="e">
        <f t="shared" si="255"/>
        <v>#N/A</v>
      </c>
      <c r="U164" s="33" t="e">
        <f t="shared" si="256"/>
        <v>#N/A</v>
      </c>
      <c r="V164" s="33" t="e">
        <f t="shared" si="257"/>
        <v>#N/A</v>
      </c>
      <c r="W164" s="33" t="e">
        <f t="shared" si="258"/>
        <v>#N/A</v>
      </c>
      <c r="X164" s="33" t="e">
        <f t="shared" si="259"/>
        <v>#N/A</v>
      </c>
      <c r="Y164" s="33" t="e">
        <f t="shared" si="260"/>
        <v>#N/A</v>
      </c>
      <c r="Z164" s="33" t="e">
        <f t="shared" si="261"/>
        <v>#N/A</v>
      </c>
      <c r="AA164" s="33" t="e">
        <f t="shared" si="262"/>
        <v>#N/A</v>
      </c>
      <c r="AB164" s="33" t="str">
        <f t="shared" si="263"/>
        <v/>
      </c>
      <c r="AC164" s="33" t="str">
        <f t="shared" si="264"/>
        <v/>
      </c>
      <c r="AD164" s="33" t="e">
        <f t="shared" si="265"/>
        <v>#N/A</v>
      </c>
      <c r="AE164" s="33" t="e">
        <f t="shared" si="266"/>
        <v>#N/A</v>
      </c>
      <c r="AF164" s="33" t="e">
        <f t="shared" si="267"/>
        <v>#N/A</v>
      </c>
      <c r="AG164" s="33">
        <f t="shared" si="268"/>
        <v>0</v>
      </c>
      <c r="AH164" s="33">
        <f t="shared" ref="AH164:AH182" si="283">IF($AB164="",0,IF(OR(AND(AND(ISNUMBER($AC164),ISNUMBER($G164)),OR(AND($AC164&gt;2,$G164&gt;2),AND($AC164&lt;-2,$G164&lt;-2))),AND(AND(ISNUMBER($AC164),ISNUMBER($AC163)),OR(AND($AC164&gt;2,$AC163&gt;2),AND($AC164&lt;-2,$AC163&lt;-2)))),1,0))</f>
        <v>0</v>
      </c>
      <c r="AI164" s="33">
        <f t="shared" si="269"/>
        <v>0</v>
      </c>
      <c r="AJ164" s="33">
        <f t="shared" si="237"/>
        <v>0</v>
      </c>
      <c r="AK164" s="33">
        <f t="shared" si="239"/>
        <v>0</v>
      </c>
      <c r="AL164" s="33" t="str">
        <f t="shared" si="270"/>
        <v/>
      </c>
      <c r="AM164" s="33" t="e">
        <f t="shared" si="271"/>
        <v>#N/A</v>
      </c>
      <c r="AN164" s="33" t="e">
        <f t="shared" si="272"/>
        <v>#N/A</v>
      </c>
      <c r="AO164" s="33" t="e">
        <f t="shared" si="273"/>
        <v>#N/A</v>
      </c>
      <c r="AP164" s="33" t="e">
        <f t="shared" si="274"/>
        <v>#N/A</v>
      </c>
      <c r="AQ164" s="33" t="e">
        <f t="shared" si="275"/>
        <v>#N/A</v>
      </c>
      <c r="AR164" s="33" t="e">
        <f t="shared" si="276"/>
        <v>#N/A</v>
      </c>
      <c r="AS164" s="33" t="e">
        <f t="shared" si="277"/>
        <v>#N/A</v>
      </c>
      <c r="AT164" s="33" t="e">
        <f t="shared" si="278"/>
        <v>#N/A</v>
      </c>
      <c r="AU164" s="33" t="e">
        <f t="shared" si="279"/>
        <v>#N/A</v>
      </c>
      <c r="AV164" s="33" t="e">
        <f t="shared" si="280"/>
        <v>#N/A</v>
      </c>
      <c r="AW164" s="33" t="e">
        <f t="shared" si="281"/>
        <v>#N/A</v>
      </c>
    </row>
    <row r="165" spans="1:49" x14ac:dyDescent="0.3">
      <c r="A165" s="33">
        <v>163</v>
      </c>
      <c r="B165" s="33" t="str">
        <f t="shared" si="240"/>
        <v/>
      </c>
      <c r="C165" s="46" t="str">
        <f t="shared" si="241"/>
        <v/>
      </c>
      <c r="D165" s="33">
        <f t="shared" si="242"/>
        <v>0</v>
      </c>
      <c r="E165" s="33" t="e">
        <f t="shared" si="243"/>
        <v>#N/A</v>
      </c>
      <c r="F165" s="33" t="str">
        <f t="shared" si="244"/>
        <v/>
      </c>
      <c r="G165" s="33" t="str">
        <f t="shared" si="245"/>
        <v/>
      </c>
      <c r="H165" s="33" t="e">
        <f t="shared" si="246"/>
        <v>#N/A</v>
      </c>
      <c r="I165" s="33" t="e">
        <f t="shared" si="247"/>
        <v>#N/A</v>
      </c>
      <c r="J165" s="33" t="e">
        <f t="shared" si="248"/>
        <v>#N/A</v>
      </c>
      <c r="K165" s="33">
        <f t="shared" si="249"/>
        <v>0</v>
      </c>
      <c r="L165" s="33">
        <f t="shared" si="282"/>
        <v>0</v>
      </c>
      <c r="M165" s="33">
        <f t="shared" si="250"/>
        <v>0</v>
      </c>
      <c r="N165" s="33">
        <f t="shared" si="236"/>
        <v>0</v>
      </c>
      <c r="O165" s="33">
        <f t="shared" si="238"/>
        <v>0</v>
      </c>
      <c r="P165" s="33" t="str">
        <f t="shared" si="251"/>
        <v/>
      </c>
      <c r="Q165" s="33" t="e">
        <f t="shared" si="252"/>
        <v>#N/A</v>
      </c>
      <c r="R165" s="33" t="e">
        <f t="shared" si="253"/>
        <v>#N/A</v>
      </c>
      <c r="S165" s="33" t="e">
        <f t="shared" si="254"/>
        <v>#N/A</v>
      </c>
      <c r="T165" s="33" t="e">
        <f t="shared" si="255"/>
        <v>#N/A</v>
      </c>
      <c r="U165" s="33" t="e">
        <f t="shared" si="256"/>
        <v>#N/A</v>
      </c>
      <c r="V165" s="33" t="e">
        <f t="shared" si="257"/>
        <v>#N/A</v>
      </c>
      <c r="W165" s="33" t="e">
        <f t="shared" si="258"/>
        <v>#N/A</v>
      </c>
      <c r="X165" s="33" t="e">
        <f t="shared" si="259"/>
        <v>#N/A</v>
      </c>
      <c r="Y165" s="33" t="e">
        <f t="shared" si="260"/>
        <v>#N/A</v>
      </c>
      <c r="Z165" s="33" t="e">
        <f t="shared" si="261"/>
        <v>#N/A</v>
      </c>
      <c r="AA165" s="33" t="e">
        <f t="shared" si="262"/>
        <v>#N/A</v>
      </c>
      <c r="AB165" s="33" t="str">
        <f t="shared" si="263"/>
        <v/>
      </c>
      <c r="AC165" s="33" t="str">
        <f t="shared" si="264"/>
        <v/>
      </c>
      <c r="AD165" s="33" t="e">
        <f t="shared" si="265"/>
        <v>#N/A</v>
      </c>
      <c r="AE165" s="33" t="e">
        <f t="shared" si="266"/>
        <v>#N/A</v>
      </c>
      <c r="AF165" s="33" t="e">
        <f t="shared" si="267"/>
        <v>#N/A</v>
      </c>
      <c r="AG165" s="33">
        <f t="shared" si="268"/>
        <v>0</v>
      </c>
      <c r="AH165" s="33">
        <f t="shared" si="283"/>
        <v>0</v>
      </c>
      <c r="AI165" s="33">
        <f t="shared" si="269"/>
        <v>0</v>
      </c>
      <c r="AJ165" s="33">
        <f t="shared" si="237"/>
        <v>0</v>
      </c>
      <c r="AK165" s="33">
        <f t="shared" si="239"/>
        <v>0</v>
      </c>
      <c r="AL165" s="33" t="str">
        <f t="shared" si="270"/>
        <v/>
      </c>
      <c r="AM165" s="33" t="e">
        <f t="shared" si="271"/>
        <v>#N/A</v>
      </c>
      <c r="AN165" s="33" t="e">
        <f t="shared" si="272"/>
        <v>#N/A</v>
      </c>
      <c r="AO165" s="33" t="e">
        <f t="shared" si="273"/>
        <v>#N/A</v>
      </c>
      <c r="AP165" s="33" t="e">
        <f t="shared" si="274"/>
        <v>#N/A</v>
      </c>
      <c r="AQ165" s="33" t="e">
        <f t="shared" si="275"/>
        <v>#N/A</v>
      </c>
      <c r="AR165" s="33" t="e">
        <f t="shared" si="276"/>
        <v>#N/A</v>
      </c>
      <c r="AS165" s="33" t="e">
        <f t="shared" si="277"/>
        <v>#N/A</v>
      </c>
      <c r="AT165" s="33" t="e">
        <f t="shared" si="278"/>
        <v>#N/A</v>
      </c>
      <c r="AU165" s="33" t="e">
        <f t="shared" si="279"/>
        <v>#N/A</v>
      </c>
      <c r="AV165" s="33" t="e">
        <f t="shared" si="280"/>
        <v>#N/A</v>
      </c>
      <c r="AW165" s="33" t="e">
        <f t="shared" si="281"/>
        <v>#N/A</v>
      </c>
    </row>
    <row r="166" spans="1:49" x14ac:dyDescent="0.3">
      <c r="A166" s="33">
        <v>164</v>
      </c>
      <c r="B166" s="33" t="str">
        <f t="shared" si="240"/>
        <v/>
      </c>
      <c r="C166" s="46" t="str">
        <f t="shared" si="241"/>
        <v/>
      </c>
      <c r="D166" s="33">
        <f t="shared" si="242"/>
        <v>0</v>
      </c>
      <c r="E166" s="33" t="e">
        <f t="shared" si="243"/>
        <v>#N/A</v>
      </c>
      <c r="F166" s="33" t="str">
        <f t="shared" si="244"/>
        <v/>
      </c>
      <c r="G166" s="33" t="str">
        <f t="shared" si="245"/>
        <v/>
      </c>
      <c r="H166" s="33" t="e">
        <f t="shared" si="246"/>
        <v>#N/A</v>
      </c>
      <c r="I166" s="33" t="e">
        <f t="shared" si="247"/>
        <v>#N/A</v>
      </c>
      <c r="J166" s="33" t="e">
        <f t="shared" si="248"/>
        <v>#N/A</v>
      </c>
      <c r="K166" s="33">
        <f t="shared" si="249"/>
        <v>0</v>
      </c>
      <c r="L166" s="33">
        <f t="shared" si="282"/>
        <v>0</v>
      </c>
      <c r="M166" s="33">
        <f t="shared" si="250"/>
        <v>0</v>
      </c>
      <c r="N166" s="33">
        <f t="shared" ref="N166:N182" si="284">IF($F166="",0,IF(OR(AND(AND(ISNUMBER($G166),ISNUMBER($G165),ISNUMBER($G164),ISNUMBER($G163)),OR(AND($G166&gt;1,$G165&gt;1,$G164&gt;1,$G163&gt;1),AND($G166&lt;-1,$G165&lt;-1,$G164&lt;-1,$G163&lt;-1))),AND(AND(ISNUMBER($G166),ISNUMBER($G165),ISNUMBER($AC166),ISNUMBER($AC165)),OR(AND($G166&gt;1,$G165&gt;1,$AC166&gt;1,$AC165&gt;1),AND($G166&lt;-1,$G165&lt;-1,$AC166&lt;-1,$AC165&lt;-1)))),1,0))</f>
        <v>0</v>
      </c>
      <c r="O166" s="33">
        <f t="shared" si="238"/>
        <v>0</v>
      </c>
      <c r="P166" s="33" t="str">
        <f t="shared" si="251"/>
        <v/>
      </c>
      <c r="Q166" s="33" t="e">
        <f t="shared" si="252"/>
        <v>#N/A</v>
      </c>
      <c r="R166" s="33" t="e">
        <f t="shared" si="253"/>
        <v>#N/A</v>
      </c>
      <c r="S166" s="33" t="e">
        <f t="shared" si="254"/>
        <v>#N/A</v>
      </c>
      <c r="T166" s="33" t="e">
        <f t="shared" si="255"/>
        <v>#N/A</v>
      </c>
      <c r="U166" s="33" t="e">
        <f t="shared" si="256"/>
        <v>#N/A</v>
      </c>
      <c r="V166" s="33" t="e">
        <f t="shared" si="257"/>
        <v>#N/A</v>
      </c>
      <c r="W166" s="33" t="e">
        <f t="shared" si="258"/>
        <v>#N/A</v>
      </c>
      <c r="X166" s="33" t="e">
        <f t="shared" si="259"/>
        <v>#N/A</v>
      </c>
      <c r="Y166" s="33" t="e">
        <f t="shared" si="260"/>
        <v>#N/A</v>
      </c>
      <c r="Z166" s="33" t="e">
        <f t="shared" si="261"/>
        <v>#N/A</v>
      </c>
      <c r="AA166" s="33" t="e">
        <f t="shared" si="262"/>
        <v>#N/A</v>
      </c>
      <c r="AB166" s="33" t="str">
        <f t="shared" si="263"/>
        <v/>
      </c>
      <c r="AC166" s="33" t="str">
        <f t="shared" si="264"/>
        <v/>
      </c>
      <c r="AD166" s="33" t="e">
        <f t="shared" si="265"/>
        <v>#N/A</v>
      </c>
      <c r="AE166" s="33" t="e">
        <f t="shared" si="266"/>
        <v>#N/A</v>
      </c>
      <c r="AF166" s="33" t="e">
        <f t="shared" si="267"/>
        <v>#N/A</v>
      </c>
      <c r="AG166" s="33">
        <f t="shared" si="268"/>
        <v>0</v>
      </c>
      <c r="AH166" s="33">
        <f t="shared" si="283"/>
        <v>0</v>
      </c>
      <c r="AI166" s="33">
        <f t="shared" si="269"/>
        <v>0</v>
      </c>
      <c r="AJ166" s="33">
        <f t="shared" ref="AJ166:AJ182" si="285">IF($AB166="",0,IF(OR(AND(AND(ISNUMBER($AC166),ISNUMBER($AC165),ISNUMBER($AC164),ISNUMBER($AC163)),OR(AND($AC166&gt;1,$AC165&gt;1,$AC164&gt;1,$AC163&gt;1),AND($AC166&lt;-1,$AC165&lt;-1,$AC164&lt;-1,$AC163&lt;-1))),AND(AND(ISNUMBER($AC166),ISNUMBER($AC165),ISNUMBER($G166),ISNUMBER($G165)),OR(AND($AC166&gt;1,$AC165&gt;1,$G166&gt;1,$G165&gt;1),AND($AC166&lt;-1,$AC165&lt;-1,$G166&lt;-1,$G165&lt;-1)))),1,0))</f>
        <v>0</v>
      </c>
      <c r="AK166" s="33">
        <f t="shared" si="239"/>
        <v>0</v>
      </c>
      <c r="AL166" s="33" t="str">
        <f t="shared" si="270"/>
        <v/>
      </c>
      <c r="AM166" s="33" t="e">
        <f t="shared" si="271"/>
        <v>#N/A</v>
      </c>
      <c r="AN166" s="33" t="e">
        <f t="shared" si="272"/>
        <v>#N/A</v>
      </c>
      <c r="AO166" s="33" t="e">
        <f t="shared" si="273"/>
        <v>#N/A</v>
      </c>
      <c r="AP166" s="33" t="e">
        <f t="shared" si="274"/>
        <v>#N/A</v>
      </c>
      <c r="AQ166" s="33" t="e">
        <f t="shared" si="275"/>
        <v>#N/A</v>
      </c>
      <c r="AR166" s="33" t="e">
        <f t="shared" si="276"/>
        <v>#N/A</v>
      </c>
      <c r="AS166" s="33" t="e">
        <f t="shared" si="277"/>
        <v>#N/A</v>
      </c>
      <c r="AT166" s="33" t="e">
        <f t="shared" si="278"/>
        <v>#N/A</v>
      </c>
      <c r="AU166" s="33" t="e">
        <f t="shared" si="279"/>
        <v>#N/A</v>
      </c>
      <c r="AV166" s="33" t="e">
        <f t="shared" si="280"/>
        <v>#N/A</v>
      </c>
      <c r="AW166" s="33" t="e">
        <f t="shared" si="281"/>
        <v>#N/A</v>
      </c>
    </row>
    <row r="167" spans="1:49" x14ac:dyDescent="0.3">
      <c r="A167" s="33">
        <v>165</v>
      </c>
      <c r="B167" s="33" t="str">
        <f t="shared" si="240"/>
        <v/>
      </c>
      <c r="C167" s="46" t="str">
        <f t="shared" si="241"/>
        <v/>
      </c>
      <c r="D167" s="33">
        <f t="shared" si="242"/>
        <v>0</v>
      </c>
      <c r="E167" s="33" t="e">
        <f t="shared" si="243"/>
        <v>#N/A</v>
      </c>
      <c r="F167" s="33" t="str">
        <f t="shared" si="244"/>
        <v/>
      </c>
      <c r="G167" s="33" t="str">
        <f t="shared" si="245"/>
        <v/>
      </c>
      <c r="H167" s="33" t="e">
        <f t="shared" si="246"/>
        <v>#N/A</v>
      </c>
      <c r="I167" s="33" t="e">
        <f t="shared" si="247"/>
        <v>#N/A</v>
      </c>
      <c r="J167" s="33" t="e">
        <f t="shared" si="248"/>
        <v>#N/A</v>
      </c>
      <c r="K167" s="33">
        <f t="shared" si="249"/>
        <v>0</v>
      </c>
      <c r="L167" s="33">
        <f t="shared" si="282"/>
        <v>0</v>
      </c>
      <c r="M167" s="33">
        <f t="shared" si="250"/>
        <v>0</v>
      </c>
      <c r="N167" s="33">
        <f t="shared" si="284"/>
        <v>0</v>
      </c>
      <c r="O167" s="33">
        <f t="shared" si="238"/>
        <v>0</v>
      </c>
      <c r="P167" s="33" t="str">
        <f t="shared" si="251"/>
        <v/>
      </c>
      <c r="Q167" s="33" t="e">
        <f t="shared" si="252"/>
        <v>#N/A</v>
      </c>
      <c r="R167" s="33" t="e">
        <f t="shared" si="253"/>
        <v>#N/A</v>
      </c>
      <c r="S167" s="33" t="e">
        <f t="shared" si="254"/>
        <v>#N/A</v>
      </c>
      <c r="T167" s="33" t="e">
        <f t="shared" si="255"/>
        <v>#N/A</v>
      </c>
      <c r="U167" s="33" t="e">
        <f t="shared" si="256"/>
        <v>#N/A</v>
      </c>
      <c r="V167" s="33" t="e">
        <f t="shared" si="257"/>
        <v>#N/A</v>
      </c>
      <c r="W167" s="33" t="e">
        <f t="shared" si="258"/>
        <v>#N/A</v>
      </c>
      <c r="X167" s="33" t="e">
        <f t="shared" si="259"/>
        <v>#N/A</v>
      </c>
      <c r="Y167" s="33" t="e">
        <f t="shared" si="260"/>
        <v>#N/A</v>
      </c>
      <c r="Z167" s="33" t="e">
        <f t="shared" si="261"/>
        <v>#N/A</v>
      </c>
      <c r="AA167" s="33" t="e">
        <f t="shared" si="262"/>
        <v>#N/A</v>
      </c>
      <c r="AB167" s="33" t="str">
        <f t="shared" si="263"/>
        <v/>
      </c>
      <c r="AC167" s="33" t="str">
        <f t="shared" si="264"/>
        <v/>
      </c>
      <c r="AD167" s="33" t="e">
        <f t="shared" si="265"/>
        <v>#N/A</v>
      </c>
      <c r="AE167" s="33" t="e">
        <f t="shared" si="266"/>
        <v>#N/A</v>
      </c>
      <c r="AF167" s="33" t="e">
        <f t="shared" si="267"/>
        <v>#N/A</v>
      </c>
      <c r="AG167" s="33">
        <f t="shared" si="268"/>
        <v>0</v>
      </c>
      <c r="AH167" s="33">
        <f t="shared" si="283"/>
        <v>0</v>
      </c>
      <c r="AI167" s="33">
        <f t="shared" si="269"/>
        <v>0</v>
      </c>
      <c r="AJ167" s="33">
        <f t="shared" si="285"/>
        <v>0</v>
      </c>
      <c r="AK167" s="33">
        <f t="shared" si="239"/>
        <v>0</v>
      </c>
      <c r="AL167" s="33" t="str">
        <f t="shared" si="270"/>
        <v/>
      </c>
      <c r="AM167" s="33" t="e">
        <f t="shared" si="271"/>
        <v>#N/A</v>
      </c>
      <c r="AN167" s="33" t="e">
        <f t="shared" si="272"/>
        <v>#N/A</v>
      </c>
      <c r="AO167" s="33" t="e">
        <f t="shared" si="273"/>
        <v>#N/A</v>
      </c>
      <c r="AP167" s="33" t="e">
        <f t="shared" si="274"/>
        <v>#N/A</v>
      </c>
      <c r="AQ167" s="33" t="e">
        <f t="shared" si="275"/>
        <v>#N/A</v>
      </c>
      <c r="AR167" s="33" t="e">
        <f t="shared" si="276"/>
        <v>#N/A</v>
      </c>
      <c r="AS167" s="33" t="e">
        <f t="shared" si="277"/>
        <v>#N/A</v>
      </c>
      <c r="AT167" s="33" t="e">
        <f t="shared" si="278"/>
        <v>#N/A</v>
      </c>
      <c r="AU167" s="33" t="e">
        <f t="shared" si="279"/>
        <v>#N/A</v>
      </c>
      <c r="AV167" s="33" t="e">
        <f t="shared" si="280"/>
        <v>#N/A</v>
      </c>
      <c r="AW167" s="33" t="e">
        <f t="shared" si="281"/>
        <v>#N/A</v>
      </c>
    </row>
    <row r="168" spans="1:49" x14ac:dyDescent="0.3">
      <c r="A168" s="33">
        <v>166</v>
      </c>
      <c r="B168" s="33" t="str">
        <f t="shared" si="240"/>
        <v/>
      </c>
      <c r="C168" s="46" t="str">
        <f t="shared" si="241"/>
        <v/>
      </c>
      <c r="D168" s="33">
        <f t="shared" si="242"/>
        <v>0</v>
      </c>
      <c r="E168" s="33" t="e">
        <f t="shared" si="243"/>
        <v>#N/A</v>
      </c>
      <c r="F168" s="33" t="str">
        <f t="shared" si="244"/>
        <v/>
      </c>
      <c r="G168" s="33" t="str">
        <f t="shared" si="245"/>
        <v/>
      </c>
      <c r="H168" s="33" t="e">
        <f t="shared" si="246"/>
        <v>#N/A</v>
      </c>
      <c r="I168" s="33" t="e">
        <f t="shared" si="247"/>
        <v>#N/A</v>
      </c>
      <c r="J168" s="33" t="e">
        <f t="shared" si="248"/>
        <v>#N/A</v>
      </c>
      <c r="K168" s="33">
        <f t="shared" si="249"/>
        <v>0</v>
      </c>
      <c r="L168" s="33">
        <f t="shared" si="282"/>
        <v>0</v>
      </c>
      <c r="M168" s="33">
        <f t="shared" si="250"/>
        <v>0</v>
      </c>
      <c r="N168" s="33">
        <f t="shared" si="284"/>
        <v>0</v>
      </c>
      <c r="O168" s="33">
        <f t="shared" si="238"/>
        <v>0</v>
      </c>
      <c r="P168" s="33" t="str">
        <f t="shared" si="251"/>
        <v/>
      </c>
      <c r="Q168" s="33" t="e">
        <f t="shared" si="252"/>
        <v>#N/A</v>
      </c>
      <c r="R168" s="33" t="e">
        <f t="shared" si="253"/>
        <v>#N/A</v>
      </c>
      <c r="S168" s="33" t="e">
        <f t="shared" si="254"/>
        <v>#N/A</v>
      </c>
      <c r="T168" s="33" t="e">
        <f t="shared" si="255"/>
        <v>#N/A</v>
      </c>
      <c r="U168" s="33" t="e">
        <f t="shared" si="256"/>
        <v>#N/A</v>
      </c>
      <c r="V168" s="33" t="e">
        <f t="shared" si="257"/>
        <v>#N/A</v>
      </c>
      <c r="W168" s="33" t="e">
        <f t="shared" si="258"/>
        <v>#N/A</v>
      </c>
      <c r="X168" s="33" t="e">
        <f t="shared" si="259"/>
        <v>#N/A</v>
      </c>
      <c r="Y168" s="33" t="e">
        <f t="shared" si="260"/>
        <v>#N/A</v>
      </c>
      <c r="Z168" s="33" t="e">
        <f t="shared" si="261"/>
        <v>#N/A</v>
      </c>
      <c r="AA168" s="33" t="e">
        <f t="shared" si="262"/>
        <v>#N/A</v>
      </c>
      <c r="AB168" s="33" t="str">
        <f t="shared" si="263"/>
        <v/>
      </c>
      <c r="AC168" s="33" t="str">
        <f t="shared" si="264"/>
        <v/>
      </c>
      <c r="AD168" s="33" t="e">
        <f t="shared" si="265"/>
        <v>#N/A</v>
      </c>
      <c r="AE168" s="33" t="e">
        <f t="shared" si="266"/>
        <v>#N/A</v>
      </c>
      <c r="AF168" s="33" t="e">
        <f t="shared" si="267"/>
        <v>#N/A</v>
      </c>
      <c r="AG168" s="33">
        <f t="shared" si="268"/>
        <v>0</v>
      </c>
      <c r="AH168" s="33">
        <f t="shared" si="283"/>
        <v>0</v>
      </c>
      <c r="AI168" s="33">
        <f t="shared" si="269"/>
        <v>0</v>
      </c>
      <c r="AJ168" s="33">
        <f t="shared" si="285"/>
        <v>0</v>
      </c>
      <c r="AK168" s="33">
        <f t="shared" si="239"/>
        <v>0</v>
      </c>
      <c r="AL168" s="33" t="str">
        <f t="shared" si="270"/>
        <v/>
      </c>
      <c r="AM168" s="33" t="e">
        <f t="shared" si="271"/>
        <v>#N/A</v>
      </c>
      <c r="AN168" s="33" t="e">
        <f t="shared" si="272"/>
        <v>#N/A</v>
      </c>
      <c r="AO168" s="33" t="e">
        <f t="shared" si="273"/>
        <v>#N/A</v>
      </c>
      <c r="AP168" s="33" t="e">
        <f t="shared" si="274"/>
        <v>#N/A</v>
      </c>
      <c r="AQ168" s="33" t="e">
        <f t="shared" si="275"/>
        <v>#N/A</v>
      </c>
      <c r="AR168" s="33" t="e">
        <f t="shared" si="276"/>
        <v>#N/A</v>
      </c>
      <c r="AS168" s="33" t="e">
        <f t="shared" si="277"/>
        <v>#N/A</v>
      </c>
      <c r="AT168" s="33" t="e">
        <f t="shared" si="278"/>
        <v>#N/A</v>
      </c>
      <c r="AU168" s="33" t="e">
        <f t="shared" si="279"/>
        <v>#N/A</v>
      </c>
      <c r="AV168" s="33" t="e">
        <f t="shared" si="280"/>
        <v>#N/A</v>
      </c>
      <c r="AW168" s="33" t="e">
        <f t="shared" si="281"/>
        <v>#N/A</v>
      </c>
    </row>
    <row r="169" spans="1:49" x14ac:dyDescent="0.3">
      <c r="A169" s="33">
        <v>167</v>
      </c>
      <c r="B169" s="33" t="str">
        <f t="shared" si="240"/>
        <v/>
      </c>
      <c r="C169" s="46" t="str">
        <f t="shared" si="241"/>
        <v/>
      </c>
      <c r="D169" s="33">
        <f t="shared" si="242"/>
        <v>0</v>
      </c>
      <c r="E169" s="33" t="e">
        <f t="shared" si="243"/>
        <v>#N/A</v>
      </c>
      <c r="F169" s="33" t="str">
        <f t="shared" si="244"/>
        <v/>
      </c>
      <c r="G169" s="33" t="str">
        <f t="shared" si="245"/>
        <v/>
      </c>
      <c r="H169" s="33" t="e">
        <f t="shared" si="246"/>
        <v>#N/A</v>
      </c>
      <c r="I169" s="33" t="e">
        <f t="shared" si="247"/>
        <v>#N/A</v>
      </c>
      <c r="J169" s="33" t="e">
        <f t="shared" si="248"/>
        <v>#N/A</v>
      </c>
      <c r="K169" s="33">
        <f t="shared" si="249"/>
        <v>0</v>
      </c>
      <c r="L169" s="33">
        <f t="shared" si="282"/>
        <v>0</v>
      </c>
      <c r="M169" s="33">
        <f t="shared" si="250"/>
        <v>0</v>
      </c>
      <c r="N169" s="33">
        <f t="shared" si="284"/>
        <v>0</v>
      </c>
      <c r="O169" s="33">
        <f t="shared" si="238"/>
        <v>0</v>
      </c>
      <c r="P169" s="33" t="str">
        <f t="shared" si="251"/>
        <v/>
      </c>
      <c r="Q169" s="33" t="e">
        <f t="shared" si="252"/>
        <v>#N/A</v>
      </c>
      <c r="R169" s="33" t="e">
        <f t="shared" si="253"/>
        <v>#N/A</v>
      </c>
      <c r="S169" s="33" t="e">
        <f t="shared" si="254"/>
        <v>#N/A</v>
      </c>
      <c r="T169" s="33" t="e">
        <f t="shared" si="255"/>
        <v>#N/A</v>
      </c>
      <c r="U169" s="33" t="e">
        <f t="shared" si="256"/>
        <v>#N/A</v>
      </c>
      <c r="V169" s="33" t="e">
        <f t="shared" si="257"/>
        <v>#N/A</v>
      </c>
      <c r="W169" s="33" t="e">
        <f t="shared" si="258"/>
        <v>#N/A</v>
      </c>
      <c r="X169" s="33" t="e">
        <f t="shared" si="259"/>
        <v>#N/A</v>
      </c>
      <c r="Y169" s="33" t="e">
        <f t="shared" si="260"/>
        <v>#N/A</v>
      </c>
      <c r="Z169" s="33" t="e">
        <f t="shared" si="261"/>
        <v>#N/A</v>
      </c>
      <c r="AA169" s="33" t="e">
        <f t="shared" si="262"/>
        <v>#N/A</v>
      </c>
      <c r="AB169" s="33" t="str">
        <f t="shared" si="263"/>
        <v/>
      </c>
      <c r="AC169" s="33" t="str">
        <f t="shared" si="264"/>
        <v/>
      </c>
      <c r="AD169" s="33" t="e">
        <f t="shared" si="265"/>
        <v>#N/A</v>
      </c>
      <c r="AE169" s="33" t="e">
        <f t="shared" si="266"/>
        <v>#N/A</v>
      </c>
      <c r="AF169" s="33" t="e">
        <f t="shared" si="267"/>
        <v>#N/A</v>
      </c>
      <c r="AG169" s="33">
        <f t="shared" si="268"/>
        <v>0</v>
      </c>
      <c r="AH169" s="33">
        <f t="shared" si="283"/>
        <v>0</v>
      </c>
      <c r="AI169" s="33">
        <f t="shared" si="269"/>
        <v>0</v>
      </c>
      <c r="AJ169" s="33">
        <f t="shared" si="285"/>
        <v>0</v>
      </c>
      <c r="AK169" s="33">
        <f t="shared" si="239"/>
        <v>0</v>
      </c>
      <c r="AL169" s="33" t="str">
        <f t="shared" si="270"/>
        <v/>
      </c>
      <c r="AM169" s="33" t="e">
        <f t="shared" si="271"/>
        <v>#N/A</v>
      </c>
      <c r="AN169" s="33" t="e">
        <f t="shared" si="272"/>
        <v>#N/A</v>
      </c>
      <c r="AO169" s="33" t="e">
        <f t="shared" si="273"/>
        <v>#N/A</v>
      </c>
      <c r="AP169" s="33" t="e">
        <f t="shared" si="274"/>
        <v>#N/A</v>
      </c>
      <c r="AQ169" s="33" t="e">
        <f t="shared" si="275"/>
        <v>#N/A</v>
      </c>
      <c r="AR169" s="33" t="e">
        <f t="shared" si="276"/>
        <v>#N/A</v>
      </c>
      <c r="AS169" s="33" t="e">
        <f t="shared" si="277"/>
        <v>#N/A</v>
      </c>
      <c r="AT169" s="33" t="e">
        <f t="shared" si="278"/>
        <v>#N/A</v>
      </c>
      <c r="AU169" s="33" t="e">
        <f t="shared" si="279"/>
        <v>#N/A</v>
      </c>
      <c r="AV169" s="33" t="e">
        <f t="shared" si="280"/>
        <v>#N/A</v>
      </c>
      <c r="AW169" s="33" t="e">
        <f t="shared" si="281"/>
        <v>#N/A</v>
      </c>
    </row>
    <row r="170" spans="1:49" x14ac:dyDescent="0.3">
      <c r="A170" s="33">
        <v>168</v>
      </c>
      <c r="B170" s="33" t="str">
        <f t="shared" si="240"/>
        <v/>
      </c>
      <c r="C170" s="46" t="str">
        <f t="shared" si="241"/>
        <v/>
      </c>
      <c r="D170" s="33">
        <f t="shared" si="242"/>
        <v>0</v>
      </c>
      <c r="E170" s="33" t="e">
        <f t="shared" si="243"/>
        <v>#N/A</v>
      </c>
      <c r="F170" s="33" t="str">
        <f t="shared" si="244"/>
        <v/>
      </c>
      <c r="G170" s="33" t="str">
        <f t="shared" si="245"/>
        <v/>
      </c>
      <c r="H170" s="33" t="e">
        <f t="shared" si="246"/>
        <v>#N/A</v>
      </c>
      <c r="I170" s="33" t="e">
        <f t="shared" si="247"/>
        <v>#N/A</v>
      </c>
      <c r="J170" s="33" t="e">
        <f t="shared" si="248"/>
        <v>#N/A</v>
      </c>
      <c r="K170" s="33">
        <f t="shared" si="249"/>
        <v>0</v>
      </c>
      <c r="L170" s="33">
        <f t="shared" si="282"/>
        <v>0</v>
      </c>
      <c r="M170" s="33">
        <f t="shared" si="250"/>
        <v>0</v>
      </c>
      <c r="N170" s="33">
        <f t="shared" si="284"/>
        <v>0</v>
      </c>
      <c r="O170" s="33">
        <f t="shared" ref="O170:O182" si="286">IF($F170="",0,IF(OR(AND(AND(ISNUMBER($G170),ISNUMBER($G169),ISNUMBER($G168),ISNUMBER($G167),ISNUMBER($G166),ISNUMBER($G165),ISNUMBER($G164),ISNUMBER($G163)),OR(AND($G170&gt;0,$G169&gt;0,$G168&gt;0,$G167&gt;0,$G166&gt;0,$G165&gt;0,$G164&gt;0,$G163&gt;0),AND($G170&lt;0,$G169&lt;0,$G168&lt;0,$G167&lt;0,$G166&lt;0,$G165&lt;0,$G164&lt;0,$G163&lt;0))),AND(AND(ISNUMBER($G170),ISNUMBER($G169),ISNUMBER($G168),ISNUMBER($G167),ISNUMBER($AC170),ISNUMBER($AC169),ISNUMBER($AC168),ISNUMBER($AC167)),OR(AND($G170&gt;0,$G169&gt;0,$G168&gt;0,$G167&gt;0,$AC170&gt;0,$AC169&gt;0,$AC168&gt;0,$AC167&gt;0),AND($G170&lt;0,$G169&lt;0,$G168&lt;0,$G167&lt;0,$AC170&lt;0,$AC169&lt;0,$AC168&lt;0,$AC167&lt;0)))),1,0))</f>
        <v>0</v>
      </c>
      <c r="P170" s="33" t="str">
        <f t="shared" si="251"/>
        <v/>
      </c>
      <c r="Q170" s="33" t="e">
        <f t="shared" si="252"/>
        <v>#N/A</v>
      </c>
      <c r="R170" s="33" t="e">
        <f t="shared" si="253"/>
        <v>#N/A</v>
      </c>
      <c r="S170" s="33" t="e">
        <f t="shared" si="254"/>
        <v>#N/A</v>
      </c>
      <c r="T170" s="33" t="e">
        <f t="shared" si="255"/>
        <v>#N/A</v>
      </c>
      <c r="U170" s="33" t="e">
        <f t="shared" si="256"/>
        <v>#N/A</v>
      </c>
      <c r="V170" s="33" t="e">
        <f t="shared" si="257"/>
        <v>#N/A</v>
      </c>
      <c r="W170" s="33" t="e">
        <f t="shared" si="258"/>
        <v>#N/A</v>
      </c>
      <c r="X170" s="33" t="e">
        <f t="shared" si="259"/>
        <v>#N/A</v>
      </c>
      <c r="Y170" s="33" t="e">
        <f t="shared" si="260"/>
        <v>#N/A</v>
      </c>
      <c r="Z170" s="33" t="e">
        <f t="shared" si="261"/>
        <v>#N/A</v>
      </c>
      <c r="AA170" s="33" t="e">
        <f t="shared" si="262"/>
        <v>#N/A</v>
      </c>
      <c r="AB170" s="33" t="str">
        <f t="shared" si="263"/>
        <v/>
      </c>
      <c r="AC170" s="33" t="str">
        <f t="shared" si="264"/>
        <v/>
      </c>
      <c r="AD170" s="33" t="e">
        <f t="shared" si="265"/>
        <v>#N/A</v>
      </c>
      <c r="AE170" s="33" t="e">
        <f t="shared" si="266"/>
        <v>#N/A</v>
      </c>
      <c r="AF170" s="33" t="e">
        <f t="shared" si="267"/>
        <v>#N/A</v>
      </c>
      <c r="AG170" s="33">
        <f t="shared" si="268"/>
        <v>0</v>
      </c>
      <c r="AH170" s="33">
        <f t="shared" si="283"/>
        <v>0</v>
      </c>
      <c r="AI170" s="33">
        <f t="shared" si="269"/>
        <v>0</v>
      </c>
      <c r="AJ170" s="33">
        <f t="shared" si="285"/>
        <v>0</v>
      </c>
      <c r="AK170" s="33">
        <f t="shared" ref="AK170:AK182" si="287">IF($AB170="",0,IF(OR(AND(AND(ISNUMBER($AC170),ISNUMBER($AC169),ISNUMBER($AC168),ISNUMBER($AC167),ISNUMBER($AC166),ISNUMBER($AC165),ISNUMBER($AC164),ISNUMBER($AC163)),OR(AND($AC170&gt;0,$AC169&gt;0,$AC168&gt;0,$AC167&gt;0,$AC166&gt;0,$AC165&gt;0,$AC164&gt;0,$AC163&gt;0),AND($AC170&lt;0,$AC169&lt;0,$AC168&lt;0,$AC167&lt;0,$AC166&lt;0,$AC165&lt;0,$AC164&lt;0,$AC163&lt;0))),AND(AND(ISNUMBER($AC170),ISNUMBER($AC169),ISNUMBER($AC168),ISNUMBER($AC167),ISNUMBER($G170),ISNUMBER($G169),ISNUMBER($G168),ISNUMBER($G167)),OR(AND($AC170&gt;0,$AC169&gt;0,$AC168&gt;0,$AC167&gt;0,$G170&gt;0,$G169&gt;0,$G168&gt;0,$G167&gt;0),AND($AC170&lt;0,$AC169&lt;0,$AC168&lt;0,$AC167&lt;0,$G170&lt;0,$G169&lt;0,$G168&lt;0,$G167&lt;0)))),1,0))</f>
        <v>0</v>
      </c>
      <c r="AL170" s="33" t="str">
        <f t="shared" si="270"/>
        <v/>
      </c>
      <c r="AM170" s="33" t="e">
        <f t="shared" si="271"/>
        <v>#N/A</v>
      </c>
      <c r="AN170" s="33" t="e">
        <f t="shared" si="272"/>
        <v>#N/A</v>
      </c>
      <c r="AO170" s="33" t="e">
        <f t="shared" si="273"/>
        <v>#N/A</v>
      </c>
      <c r="AP170" s="33" t="e">
        <f t="shared" si="274"/>
        <v>#N/A</v>
      </c>
      <c r="AQ170" s="33" t="e">
        <f t="shared" si="275"/>
        <v>#N/A</v>
      </c>
      <c r="AR170" s="33" t="e">
        <f t="shared" si="276"/>
        <v>#N/A</v>
      </c>
      <c r="AS170" s="33" t="e">
        <f t="shared" si="277"/>
        <v>#N/A</v>
      </c>
      <c r="AT170" s="33" t="e">
        <f t="shared" si="278"/>
        <v>#N/A</v>
      </c>
      <c r="AU170" s="33" t="e">
        <f t="shared" si="279"/>
        <v>#N/A</v>
      </c>
      <c r="AV170" s="33" t="e">
        <f t="shared" si="280"/>
        <v>#N/A</v>
      </c>
      <c r="AW170" s="33" t="e">
        <f t="shared" si="281"/>
        <v>#N/A</v>
      </c>
    </row>
    <row r="171" spans="1:49" x14ac:dyDescent="0.3">
      <c r="A171" s="33">
        <v>169</v>
      </c>
      <c r="B171" s="33" t="str">
        <f t="shared" si="240"/>
        <v/>
      </c>
      <c r="C171" s="46" t="str">
        <f t="shared" si="241"/>
        <v/>
      </c>
      <c r="D171" s="33">
        <f t="shared" si="242"/>
        <v>0</v>
      </c>
      <c r="E171" s="33" t="e">
        <f t="shared" si="243"/>
        <v>#N/A</v>
      </c>
      <c r="F171" s="33" t="str">
        <f t="shared" si="244"/>
        <v/>
      </c>
      <c r="G171" s="33" t="str">
        <f t="shared" si="245"/>
        <v/>
      </c>
      <c r="H171" s="33" t="e">
        <f t="shared" si="246"/>
        <v>#N/A</v>
      </c>
      <c r="I171" s="33" t="e">
        <f t="shared" si="247"/>
        <v>#N/A</v>
      </c>
      <c r="J171" s="33" t="e">
        <f t="shared" si="248"/>
        <v>#N/A</v>
      </c>
      <c r="K171" s="33">
        <f t="shared" si="249"/>
        <v>0</v>
      </c>
      <c r="L171" s="33">
        <f t="shared" si="282"/>
        <v>0</v>
      </c>
      <c r="M171" s="33">
        <f t="shared" si="250"/>
        <v>0</v>
      </c>
      <c r="N171" s="33">
        <f t="shared" si="284"/>
        <v>0</v>
      </c>
      <c r="O171" s="33">
        <f t="shared" si="286"/>
        <v>0</v>
      </c>
      <c r="P171" s="33" t="str">
        <f t="shared" si="251"/>
        <v/>
      </c>
      <c r="Q171" s="33" t="e">
        <f t="shared" si="252"/>
        <v>#N/A</v>
      </c>
      <c r="R171" s="33" t="e">
        <f t="shared" si="253"/>
        <v>#N/A</v>
      </c>
      <c r="S171" s="33" t="e">
        <f t="shared" si="254"/>
        <v>#N/A</v>
      </c>
      <c r="T171" s="33" t="e">
        <f t="shared" si="255"/>
        <v>#N/A</v>
      </c>
      <c r="U171" s="33" t="e">
        <f t="shared" si="256"/>
        <v>#N/A</v>
      </c>
      <c r="V171" s="33" t="e">
        <f t="shared" si="257"/>
        <v>#N/A</v>
      </c>
      <c r="W171" s="33" t="e">
        <f t="shared" si="258"/>
        <v>#N/A</v>
      </c>
      <c r="X171" s="33" t="e">
        <f t="shared" si="259"/>
        <v>#N/A</v>
      </c>
      <c r="Y171" s="33" t="e">
        <f t="shared" si="260"/>
        <v>#N/A</v>
      </c>
      <c r="Z171" s="33" t="e">
        <f t="shared" si="261"/>
        <v>#N/A</v>
      </c>
      <c r="AA171" s="33" t="e">
        <f t="shared" si="262"/>
        <v>#N/A</v>
      </c>
      <c r="AB171" s="33" t="str">
        <f t="shared" si="263"/>
        <v/>
      </c>
      <c r="AC171" s="33" t="str">
        <f t="shared" si="264"/>
        <v/>
      </c>
      <c r="AD171" s="33" t="e">
        <f t="shared" si="265"/>
        <v>#N/A</v>
      </c>
      <c r="AE171" s="33" t="e">
        <f t="shared" si="266"/>
        <v>#N/A</v>
      </c>
      <c r="AF171" s="33" t="e">
        <f t="shared" si="267"/>
        <v>#N/A</v>
      </c>
      <c r="AG171" s="33">
        <f t="shared" si="268"/>
        <v>0</v>
      </c>
      <c r="AH171" s="33">
        <f t="shared" si="283"/>
        <v>0</v>
      </c>
      <c r="AI171" s="33">
        <f t="shared" si="269"/>
        <v>0</v>
      </c>
      <c r="AJ171" s="33">
        <f t="shared" si="285"/>
        <v>0</v>
      </c>
      <c r="AK171" s="33">
        <f t="shared" si="287"/>
        <v>0</v>
      </c>
      <c r="AL171" s="33" t="str">
        <f t="shared" si="270"/>
        <v/>
      </c>
      <c r="AM171" s="33" t="e">
        <f t="shared" si="271"/>
        <v>#N/A</v>
      </c>
      <c r="AN171" s="33" t="e">
        <f t="shared" si="272"/>
        <v>#N/A</v>
      </c>
      <c r="AO171" s="33" t="e">
        <f t="shared" si="273"/>
        <v>#N/A</v>
      </c>
      <c r="AP171" s="33" t="e">
        <f t="shared" si="274"/>
        <v>#N/A</v>
      </c>
      <c r="AQ171" s="33" t="e">
        <f t="shared" si="275"/>
        <v>#N/A</v>
      </c>
      <c r="AR171" s="33" t="e">
        <f t="shared" si="276"/>
        <v>#N/A</v>
      </c>
      <c r="AS171" s="33" t="e">
        <f t="shared" si="277"/>
        <v>#N/A</v>
      </c>
      <c r="AT171" s="33" t="e">
        <f t="shared" si="278"/>
        <v>#N/A</v>
      </c>
      <c r="AU171" s="33" t="e">
        <f t="shared" si="279"/>
        <v>#N/A</v>
      </c>
      <c r="AV171" s="33" t="e">
        <f t="shared" si="280"/>
        <v>#N/A</v>
      </c>
      <c r="AW171" s="33" t="e">
        <f t="shared" si="281"/>
        <v>#N/A</v>
      </c>
    </row>
    <row r="172" spans="1:49" x14ac:dyDescent="0.3">
      <c r="A172" s="33">
        <v>170</v>
      </c>
      <c r="B172" s="33" t="str">
        <f t="shared" si="240"/>
        <v/>
      </c>
      <c r="C172" s="46" t="str">
        <f t="shared" si="241"/>
        <v/>
      </c>
      <c r="D172" s="33">
        <f t="shared" si="242"/>
        <v>0</v>
      </c>
      <c r="E172" s="33" t="e">
        <f t="shared" si="243"/>
        <v>#N/A</v>
      </c>
      <c r="F172" s="33" t="str">
        <f t="shared" si="244"/>
        <v/>
      </c>
      <c r="G172" s="33" t="str">
        <f t="shared" si="245"/>
        <v/>
      </c>
      <c r="H172" s="33" t="e">
        <f t="shared" si="246"/>
        <v>#N/A</v>
      </c>
      <c r="I172" s="33" t="e">
        <f t="shared" si="247"/>
        <v>#N/A</v>
      </c>
      <c r="J172" s="33" t="e">
        <f t="shared" si="248"/>
        <v>#N/A</v>
      </c>
      <c r="K172" s="33">
        <f t="shared" si="249"/>
        <v>0</v>
      </c>
      <c r="L172" s="33">
        <f t="shared" si="282"/>
        <v>0</v>
      </c>
      <c r="M172" s="33">
        <f t="shared" si="250"/>
        <v>0</v>
      </c>
      <c r="N172" s="33">
        <f t="shared" si="284"/>
        <v>0</v>
      </c>
      <c r="O172" s="33">
        <f t="shared" si="286"/>
        <v>0</v>
      </c>
      <c r="P172" s="33" t="str">
        <f t="shared" si="251"/>
        <v/>
      </c>
      <c r="Q172" s="33" t="e">
        <f t="shared" si="252"/>
        <v>#N/A</v>
      </c>
      <c r="R172" s="33" t="e">
        <f t="shared" si="253"/>
        <v>#N/A</v>
      </c>
      <c r="S172" s="33" t="e">
        <f t="shared" si="254"/>
        <v>#N/A</v>
      </c>
      <c r="T172" s="33" t="e">
        <f t="shared" si="255"/>
        <v>#N/A</v>
      </c>
      <c r="U172" s="33" t="e">
        <f t="shared" si="256"/>
        <v>#N/A</v>
      </c>
      <c r="V172" s="33" t="e">
        <f t="shared" si="257"/>
        <v>#N/A</v>
      </c>
      <c r="W172" s="33" t="e">
        <f t="shared" si="258"/>
        <v>#N/A</v>
      </c>
      <c r="X172" s="33" t="e">
        <f t="shared" si="259"/>
        <v>#N/A</v>
      </c>
      <c r="Y172" s="33" t="e">
        <f t="shared" si="260"/>
        <v>#N/A</v>
      </c>
      <c r="Z172" s="33" t="e">
        <f t="shared" si="261"/>
        <v>#N/A</v>
      </c>
      <c r="AA172" s="33" t="e">
        <f t="shared" si="262"/>
        <v>#N/A</v>
      </c>
      <c r="AB172" s="33" t="str">
        <f t="shared" si="263"/>
        <v/>
      </c>
      <c r="AC172" s="33" t="str">
        <f t="shared" si="264"/>
        <v/>
      </c>
      <c r="AD172" s="33" t="e">
        <f t="shared" si="265"/>
        <v>#N/A</v>
      </c>
      <c r="AE172" s="33" t="e">
        <f t="shared" si="266"/>
        <v>#N/A</v>
      </c>
      <c r="AF172" s="33" t="e">
        <f t="shared" si="267"/>
        <v>#N/A</v>
      </c>
      <c r="AG172" s="33">
        <f t="shared" si="268"/>
        <v>0</v>
      </c>
      <c r="AH172" s="33">
        <f t="shared" si="283"/>
        <v>0</v>
      </c>
      <c r="AI172" s="33">
        <f t="shared" si="269"/>
        <v>0</v>
      </c>
      <c r="AJ172" s="33">
        <f t="shared" si="285"/>
        <v>0</v>
      </c>
      <c r="AK172" s="33">
        <f t="shared" si="287"/>
        <v>0</v>
      </c>
      <c r="AL172" s="33" t="str">
        <f t="shared" si="270"/>
        <v/>
      </c>
      <c r="AM172" s="33" t="e">
        <f t="shared" si="271"/>
        <v>#N/A</v>
      </c>
      <c r="AN172" s="33" t="e">
        <f t="shared" si="272"/>
        <v>#N/A</v>
      </c>
      <c r="AO172" s="33" t="e">
        <f t="shared" si="273"/>
        <v>#N/A</v>
      </c>
      <c r="AP172" s="33" t="e">
        <f t="shared" si="274"/>
        <v>#N/A</v>
      </c>
      <c r="AQ172" s="33" t="e">
        <f t="shared" si="275"/>
        <v>#N/A</v>
      </c>
      <c r="AR172" s="33" t="e">
        <f t="shared" si="276"/>
        <v>#N/A</v>
      </c>
      <c r="AS172" s="33" t="e">
        <f t="shared" si="277"/>
        <v>#N/A</v>
      </c>
      <c r="AT172" s="33" t="e">
        <f t="shared" si="278"/>
        <v>#N/A</v>
      </c>
      <c r="AU172" s="33" t="e">
        <f t="shared" si="279"/>
        <v>#N/A</v>
      </c>
      <c r="AV172" s="33" t="e">
        <f t="shared" si="280"/>
        <v>#N/A</v>
      </c>
      <c r="AW172" s="33" t="e">
        <f t="shared" si="281"/>
        <v>#N/A</v>
      </c>
    </row>
    <row r="173" spans="1:49" x14ac:dyDescent="0.3">
      <c r="A173" s="33">
        <v>171</v>
      </c>
      <c r="B173" s="33" t="str">
        <f t="shared" si="240"/>
        <v/>
      </c>
      <c r="C173" s="46" t="str">
        <f t="shared" si="241"/>
        <v/>
      </c>
      <c r="D173" s="33">
        <f t="shared" si="242"/>
        <v>0</v>
      </c>
      <c r="E173" s="33" t="e">
        <f t="shared" si="243"/>
        <v>#N/A</v>
      </c>
      <c r="F173" s="33" t="str">
        <f t="shared" si="244"/>
        <v/>
      </c>
      <c r="G173" s="33" t="str">
        <f t="shared" si="245"/>
        <v/>
      </c>
      <c r="H173" s="33" t="e">
        <f t="shared" si="246"/>
        <v>#N/A</v>
      </c>
      <c r="I173" s="33" t="e">
        <f t="shared" si="247"/>
        <v>#N/A</v>
      </c>
      <c r="J173" s="33" t="e">
        <f t="shared" si="248"/>
        <v>#N/A</v>
      </c>
      <c r="K173" s="33">
        <f t="shared" si="249"/>
        <v>0</v>
      </c>
      <c r="L173" s="33">
        <f t="shared" si="282"/>
        <v>0</v>
      </c>
      <c r="M173" s="33">
        <f t="shared" si="250"/>
        <v>0</v>
      </c>
      <c r="N173" s="33">
        <f t="shared" si="284"/>
        <v>0</v>
      </c>
      <c r="O173" s="33">
        <f t="shared" si="286"/>
        <v>0</v>
      </c>
      <c r="P173" s="33" t="str">
        <f t="shared" si="251"/>
        <v/>
      </c>
      <c r="Q173" s="33" t="e">
        <f t="shared" si="252"/>
        <v>#N/A</v>
      </c>
      <c r="R173" s="33" t="e">
        <f t="shared" si="253"/>
        <v>#N/A</v>
      </c>
      <c r="S173" s="33" t="e">
        <f t="shared" si="254"/>
        <v>#N/A</v>
      </c>
      <c r="T173" s="33" t="e">
        <f t="shared" si="255"/>
        <v>#N/A</v>
      </c>
      <c r="U173" s="33" t="e">
        <f t="shared" si="256"/>
        <v>#N/A</v>
      </c>
      <c r="V173" s="33" t="e">
        <f t="shared" si="257"/>
        <v>#N/A</v>
      </c>
      <c r="W173" s="33" t="e">
        <f t="shared" si="258"/>
        <v>#N/A</v>
      </c>
      <c r="X173" s="33" t="e">
        <f t="shared" si="259"/>
        <v>#N/A</v>
      </c>
      <c r="Y173" s="33" t="e">
        <f t="shared" si="260"/>
        <v>#N/A</v>
      </c>
      <c r="Z173" s="33" t="e">
        <f t="shared" si="261"/>
        <v>#N/A</v>
      </c>
      <c r="AA173" s="33" t="e">
        <f t="shared" si="262"/>
        <v>#N/A</v>
      </c>
      <c r="AB173" s="33" t="str">
        <f t="shared" si="263"/>
        <v/>
      </c>
      <c r="AC173" s="33" t="str">
        <f t="shared" si="264"/>
        <v/>
      </c>
      <c r="AD173" s="33" t="e">
        <f t="shared" si="265"/>
        <v>#N/A</v>
      </c>
      <c r="AE173" s="33" t="e">
        <f t="shared" si="266"/>
        <v>#N/A</v>
      </c>
      <c r="AF173" s="33" t="e">
        <f t="shared" si="267"/>
        <v>#N/A</v>
      </c>
      <c r="AG173" s="33">
        <f t="shared" si="268"/>
        <v>0</v>
      </c>
      <c r="AH173" s="33">
        <f t="shared" si="283"/>
        <v>0</v>
      </c>
      <c r="AI173" s="33">
        <f t="shared" si="269"/>
        <v>0</v>
      </c>
      <c r="AJ173" s="33">
        <f t="shared" si="285"/>
        <v>0</v>
      </c>
      <c r="AK173" s="33">
        <f t="shared" si="287"/>
        <v>0</v>
      </c>
      <c r="AL173" s="33" t="str">
        <f t="shared" si="270"/>
        <v/>
      </c>
      <c r="AM173" s="33" t="e">
        <f t="shared" si="271"/>
        <v>#N/A</v>
      </c>
      <c r="AN173" s="33" t="e">
        <f t="shared" si="272"/>
        <v>#N/A</v>
      </c>
      <c r="AO173" s="33" t="e">
        <f t="shared" si="273"/>
        <v>#N/A</v>
      </c>
      <c r="AP173" s="33" t="e">
        <f t="shared" si="274"/>
        <v>#N/A</v>
      </c>
      <c r="AQ173" s="33" t="e">
        <f t="shared" si="275"/>
        <v>#N/A</v>
      </c>
      <c r="AR173" s="33" t="e">
        <f t="shared" si="276"/>
        <v>#N/A</v>
      </c>
      <c r="AS173" s="33" t="e">
        <f t="shared" si="277"/>
        <v>#N/A</v>
      </c>
      <c r="AT173" s="33" t="e">
        <f t="shared" si="278"/>
        <v>#N/A</v>
      </c>
      <c r="AU173" s="33" t="e">
        <f t="shared" si="279"/>
        <v>#N/A</v>
      </c>
      <c r="AV173" s="33" t="e">
        <f t="shared" si="280"/>
        <v>#N/A</v>
      </c>
      <c r="AW173" s="33" t="e">
        <f t="shared" si="281"/>
        <v>#N/A</v>
      </c>
    </row>
    <row r="174" spans="1:49" x14ac:dyDescent="0.3">
      <c r="A174" s="33">
        <v>172</v>
      </c>
      <c r="B174" s="33" t="str">
        <f t="shared" si="240"/>
        <v/>
      </c>
      <c r="C174" s="46" t="str">
        <f t="shared" si="241"/>
        <v/>
      </c>
      <c r="D174" s="33">
        <f t="shared" si="242"/>
        <v>0</v>
      </c>
      <c r="E174" s="33" t="e">
        <f t="shared" si="243"/>
        <v>#N/A</v>
      </c>
      <c r="F174" s="33" t="str">
        <f t="shared" si="244"/>
        <v/>
      </c>
      <c r="G174" s="33" t="str">
        <f t="shared" si="245"/>
        <v/>
      </c>
      <c r="H174" s="33" t="e">
        <f t="shared" si="246"/>
        <v>#N/A</v>
      </c>
      <c r="I174" s="33" t="e">
        <f t="shared" si="247"/>
        <v>#N/A</v>
      </c>
      <c r="J174" s="33" t="e">
        <f t="shared" si="248"/>
        <v>#N/A</v>
      </c>
      <c r="K174" s="33">
        <f t="shared" si="249"/>
        <v>0</v>
      </c>
      <c r="L174" s="33">
        <f t="shared" si="282"/>
        <v>0</v>
      </c>
      <c r="M174" s="33">
        <f t="shared" si="250"/>
        <v>0</v>
      </c>
      <c r="N174" s="33">
        <f t="shared" si="284"/>
        <v>0</v>
      </c>
      <c r="O174" s="33">
        <f t="shared" si="286"/>
        <v>0</v>
      </c>
      <c r="P174" s="33" t="str">
        <f t="shared" si="251"/>
        <v/>
      </c>
      <c r="Q174" s="33" t="e">
        <f t="shared" si="252"/>
        <v>#N/A</v>
      </c>
      <c r="R174" s="33" t="e">
        <f t="shared" si="253"/>
        <v>#N/A</v>
      </c>
      <c r="S174" s="33" t="e">
        <f t="shared" si="254"/>
        <v>#N/A</v>
      </c>
      <c r="T174" s="33" t="e">
        <f t="shared" si="255"/>
        <v>#N/A</v>
      </c>
      <c r="U174" s="33" t="e">
        <f t="shared" si="256"/>
        <v>#N/A</v>
      </c>
      <c r="V174" s="33" t="e">
        <f t="shared" si="257"/>
        <v>#N/A</v>
      </c>
      <c r="W174" s="33" t="e">
        <f t="shared" si="258"/>
        <v>#N/A</v>
      </c>
      <c r="X174" s="33" t="e">
        <f t="shared" si="259"/>
        <v>#N/A</v>
      </c>
      <c r="Y174" s="33" t="e">
        <f t="shared" si="260"/>
        <v>#N/A</v>
      </c>
      <c r="Z174" s="33" t="e">
        <f t="shared" si="261"/>
        <v>#N/A</v>
      </c>
      <c r="AA174" s="33" t="e">
        <f t="shared" si="262"/>
        <v>#N/A</v>
      </c>
      <c r="AB174" s="33" t="str">
        <f t="shared" si="263"/>
        <v/>
      </c>
      <c r="AC174" s="33" t="str">
        <f t="shared" si="264"/>
        <v/>
      </c>
      <c r="AD174" s="33" t="e">
        <f t="shared" si="265"/>
        <v>#N/A</v>
      </c>
      <c r="AE174" s="33" t="e">
        <f t="shared" si="266"/>
        <v>#N/A</v>
      </c>
      <c r="AF174" s="33" t="e">
        <f t="shared" si="267"/>
        <v>#N/A</v>
      </c>
      <c r="AG174" s="33">
        <f t="shared" si="268"/>
        <v>0</v>
      </c>
      <c r="AH174" s="33">
        <f t="shared" si="283"/>
        <v>0</v>
      </c>
      <c r="AI174" s="33">
        <f t="shared" si="269"/>
        <v>0</v>
      </c>
      <c r="AJ174" s="33">
        <f t="shared" si="285"/>
        <v>0</v>
      </c>
      <c r="AK174" s="33">
        <f t="shared" si="287"/>
        <v>0</v>
      </c>
      <c r="AL174" s="33" t="str">
        <f t="shared" si="270"/>
        <v/>
      </c>
      <c r="AM174" s="33" t="e">
        <f t="shared" si="271"/>
        <v>#N/A</v>
      </c>
      <c r="AN174" s="33" t="e">
        <f t="shared" si="272"/>
        <v>#N/A</v>
      </c>
      <c r="AO174" s="33" t="e">
        <f t="shared" si="273"/>
        <v>#N/A</v>
      </c>
      <c r="AP174" s="33" t="e">
        <f t="shared" si="274"/>
        <v>#N/A</v>
      </c>
      <c r="AQ174" s="33" t="e">
        <f t="shared" si="275"/>
        <v>#N/A</v>
      </c>
      <c r="AR174" s="33" t="e">
        <f t="shared" si="276"/>
        <v>#N/A</v>
      </c>
      <c r="AS174" s="33" t="e">
        <f t="shared" si="277"/>
        <v>#N/A</v>
      </c>
      <c r="AT174" s="33" t="e">
        <f t="shared" si="278"/>
        <v>#N/A</v>
      </c>
      <c r="AU174" s="33" t="e">
        <f t="shared" si="279"/>
        <v>#N/A</v>
      </c>
      <c r="AV174" s="33" t="e">
        <f t="shared" si="280"/>
        <v>#N/A</v>
      </c>
      <c r="AW174" s="33" t="e">
        <f t="shared" si="281"/>
        <v>#N/A</v>
      </c>
    </row>
    <row r="175" spans="1:49" x14ac:dyDescent="0.3">
      <c r="A175" s="33">
        <v>173</v>
      </c>
      <c r="B175" s="33" t="str">
        <f t="shared" si="240"/>
        <v/>
      </c>
      <c r="C175" s="46" t="str">
        <f t="shared" si="241"/>
        <v/>
      </c>
      <c r="D175" s="33">
        <f t="shared" si="242"/>
        <v>0</v>
      </c>
      <c r="E175" s="33" t="e">
        <f t="shared" si="243"/>
        <v>#N/A</v>
      </c>
      <c r="F175" s="33" t="str">
        <f t="shared" si="244"/>
        <v/>
      </c>
      <c r="G175" s="33" t="str">
        <f t="shared" si="245"/>
        <v/>
      </c>
      <c r="H175" s="33" t="e">
        <f t="shared" si="246"/>
        <v>#N/A</v>
      </c>
      <c r="I175" s="33" t="e">
        <f t="shared" si="247"/>
        <v>#N/A</v>
      </c>
      <c r="J175" s="33" t="e">
        <f t="shared" si="248"/>
        <v>#N/A</v>
      </c>
      <c r="K175" s="33">
        <f t="shared" si="249"/>
        <v>0</v>
      </c>
      <c r="L175" s="33">
        <f t="shared" si="282"/>
        <v>0</v>
      </c>
      <c r="M175" s="33">
        <f t="shared" si="250"/>
        <v>0</v>
      </c>
      <c r="N175" s="33">
        <f t="shared" si="284"/>
        <v>0</v>
      </c>
      <c r="O175" s="33">
        <f t="shared" si="286"/>
        <v>0</v>
      </c>
      <c r="P175" s="33" t="str">
        <f t="shared" si="251"/>
        <v/>
      </c>
      <c r="Q175" s="33" t="e">
        <f t="shared" si="252"/>
        <v>#N/A</v>
      </c>
      <c r="R175" s="33" t="e">
        <f t="shared" si="253"/>
        <v>#N/A</v>
      </c>
      <c r="S175" s="33" t="e">
        <f t="shared" si="254"/>
        <v>#N/A</v>
      </c>
      <c r="T175" s="33" t="e">
        <f t="shared" si="255"/>
        <v>#N/A</v>
      </c>
      <c r="U175" s="33" t="e">
        <f t="shared" si="256"/>
        <v>#N/A</v>
      </c>
      <c r="V175" s="33" t="e">
        <f t="shared" si="257"/>
        <v>#N/A</v>
      </c>
      <c r="W175" s="33" t="e">
        <f t="shared" si="258"/>
        <v>#N/A</v>
      </c>
      <c r="X175" s="33" t="e">
        <f t="shared" si="259"/>
        <v>#N/A</v>
      </c>
      <c r="Y175" s="33" t="e">
        <f t="shared" si="260"/>
        <v>#N/A</v>
      </c>
      <c r="Z175" s="33" t="e">
        <f t="shared" si="261"/>
        <v>#N/A</v>
      </c>
      <c r="AA175" s="33" t="e">
        <f t="shared" si="262"/>
        <v>#N/A</v>
      </c>
      <c r="AB175" s="33" t="str">
        <f t="shared" si="263"/>
        <v/>
      </c>
      <c r="AC175" s="33" t="str">
        <f t="shared" si="264"/>
        <v/>
      </c>
      <c r="AD175" s="33" t="e">
        <f t="shared" si="265"/>
        <v>#N/A</v>
      </c>
      <c r="AE175" s="33" t="e">
        <f t="shared" si="266"/>
        <v>#N/A</v>
      </c>
      <c r="AF175" s="33" t="e">
        <f t="shared" si="267"/>
        <v>#N/A</v>
      </c>
      <c r="AG175" s="33">
        <f t="shared" si="268"/>
        <v>0</v>
      </c>
      <c r="AH175" s="33">
        <f t="shared" si="283"/>
        <v>0</v>
      </c>
      <c r="AI175" s="33">
        <f t="shared" si="269"/>
        <v>0</v>
      </c>
      <c r="AJ175" s="33">
        <f t="shared" si="285"/>
        <v>0</v>
      </c>
      <c r="AK175" s="33">
        <f t="shared" si="287"/>
        <v>0</v>
      </c>
      <c r="AL175" s="33" t="str">
        <f t="shared" si="270"/>
        <v/>
      </c>
      <c r="AM175" s="33" t="e">
        <f t="shared" si="271"/>
        <v>#N/A</v>
      </c>
      <c r="AN175" s="33" t="e">
        <f t="shared" si="272"/>
        <v>#N/A</v>
      </c>
      <c r="AO175" s="33" t="e">
        <f t="shared" si="273"/>
        <v>#N/A</v>
      </c>
      <c r="AP175" s="33" t="e">
        <f t="shared" si="274"/>
        <v>#N/A</v>
      </c>
      <c r="AQ175" s="33" t="e">
        <f t="shared" si="275"/>
        <v>#N/A</v>
      </c>
      <c r="AR175" s="33" t="e">
        <f t="shared" si="276"/>
        <v>#N/A</v>
      </c>
      <c r="AS175" s="33" t="e">
        <f t="shared" si="277"/>
        <v>#N/A</v>
      </c>
      <c r="AT175" s="33" t="e">
        <f t="shared" si="278"/>
        <v>#N/A</v>
      </c>
      <c r="AU175" s="33" t="e">
        <f t="shared" si="279"/>
        <v>#N/A</v>
      </c>
      <c r="AV175" s="33" t="e">
        <f t="shared" si="280"/>
        <v>#N/A</v>
      </c>
      <c r="AW175" s="33" t="e">
        <f t="shared" si="281"/>
        <v>#N/A</v>
      </c>
    </row>
    <row r="176" spans="1:49" x14ac:dyDescent="0.3">
      <c r="A176" s="33">
        <v>174</v>
      </c>
      <c r="B176" s="33" t="str">
        <f t="shared" si="240"/>
        <v/>
      </c>
      <c r="C176" s="46" t="str">
        <f t="shared" si="241"/>
        <v/>
      </c>
      <c r="D176" s="33">
        <f t="shared" si="242"/>
        <v>0</v>
      </c>
      <c r="E176" s="33" t="e">
        <f t="shared" si="243"/>
        <v>#N/A</v>
      </c>
      <c r="F176" s="33" t="str">
        <f t="shared" si="244"/>
        <v/>
      </c>
      <c r="G176" s="33" t="str">
        <f t="shared" si="245"/>
        <v/>
      </c>
      <c r="H176" s="33" t="e">
        <f t="shared" si="246"/>
        <v>#N/A</v>
      </c>
      <c r="I176" s="33" t="e">
        <f t="shared" si="247"/>
        <v>#N/A</v>
      </c>
      <c r="J176" s="33" t="e">
        <f t="shared" si="248"/>
        <v>#N/A</v>
      </c>
      <c r="K176" s="33">
        <f t="shared" si="249"/>
        <v>0</v>
      </c>
      <c r="L176" s="33">
        <f t="shared" si="282"/>
        <v>0</v>
      </c>
      <c r="M176" s="33">
        <f t="shared" si="250"/>
        <v>0</v>
      </c>
      <c r="N176" s="33">
        <f t="shared" si="284"/>
        <v>0</v>
      </c>
      <c r="O176" s="33">
        <f t="shared" si="286"/>
        <v>0</v>
      </c>
      <c r="P176" s="33" t="str">
        <f t="shared" si="251"/>
        <v/>
      </c>
      <c r="Q176" s="33" t="e">
        <f t="shared" si="252"/>
        <v>#N/A</v>
      </c>
      <c r="R176" s="33" t="e">
        <f t="shared" si="253"/>
        <v>#N/A</v>
      </c>
      <c r="S176" s="33" t="e">
        <f t="shared" si="254"/>
        <v>#N/A</v>
      </c>
      <c r="T176" s="33" t="e">
        <f t="shared" si="255"/>
        <v>#N/A</v>
      </c>
      <c r="U176" s="33" t="e">
        <f t="shared" si="256"/>
        <v>#N/A</v>
      </c>
      <c r="V176" s="33" t="e">
        <f t="shared" si="257"/>
        <v>#N/A</v>
      </c>
      <c r="W176" s="33" t="e">
        <f t="shared" si="258"/>
        <v>#N/A</v>
      </c>
      <c r="X176" s="33" t="e">
        <f t="shared" si="259"/>
        <v>#N/A</v>
      </c>
      <c r="Y176" s="33" t="e">
        <f t="shared" si="260"/>
        <v>#N/A</v>
      </c>
      <c r="Z176" s="33" t="e">
        <f t="shared" si="261"/>
        <v>#N/A</v>
      </c>
      <c r="AA176" s="33" t="e">
        <f t="shared" si="262"/>
        <v>#N/A</v>
      </c>
      <c r="AB176" s="33" t="str">
        <f t="shared" si="263"/>
        <v/>
      </c>
      <c r="AC176" s="33" t="str">
        <f t="shared" si="264"/>
        <v/>
      </c>
      <c r="AD176" s="33" t="e">
        <f t="shared" si="265"/>
        <v>#N/A</v>
      </c>
      <c r="AE176" s="33" t="e">
        <f t="shared" si="266"/>
        <v>#N/A</v>
      </c>
      <c r="AF176" s="33" t="e">
        <f t="shared" si="267"/>
        <v>#N/A</v>
      </c>
      <c r="AG176" s="33">
        <f t="shared" si="268"/>
        <v>0</v>
      </c>
      <c r="AH176" s="33">
        <f t="shared" si="283"/>
        <v>0</v>
      </c>
      <c r="AI176" s="33">
        <f t="shared" si="269"/>
        <v>0</v>
      </c>
      <c r="AJ176" s="33">
        <f t="shared" si="285"/>
        <v>0</v>
      </c>
      <c r="AK176" s="33">
        <f t="shared" si="287"/>
        <v>0</v>
      </c>
      <c r="AL176" s="33" t="str">
        <f t="shared" si="270"/>
        <v/>
      </c>
      <c r="AM176" s="33" t="e">
        <f t="shared" si="271"/>
        <v>#N/A</v>
      </c>
      <c r="AN176" s="33" t="e">
        <f t="shared" si="272"/>
        <v>#N/A</v>
      </c>
      <c r="AO176" s="33" t="e">
        <f t="shared" si="273"/>
        <v>#N/A</v>
      </c>
      <c r="AP176" s="33" t="e">
        <f t="shared" si="274"/>
        <v>#N/A</v>
      </c>
      <c r="AQ176" s="33" t="e">
        <f t="shared" si="275"/>
        <v>#N/A</v>
      </c>
      <c r="AR176" s="33" t="e">
        <f t="shared" si="276"/>
        <v>#N/A</v>
      </c>
      <c r="AS176" s="33" t="e">
        <f t="shared" si="277"/>
        <v>#N/A</v>
      </c>
      <c r="AT176" s="33" t="e">
        <f t="shared" si="278"/>
        <v>#N/A</v>
      </c>
      <c r="AU176" s="33" t="e">
        <f t="shared" si="279"/>
        <v>#N/A</v>
      </c>
      <c r="AV176" s="33" t="e">
        <f t="shared" si="280"/>
        <v>#N/A</v>
      </c>
      <c r="AW176" s="33" t="e">
        <f t="shared" si="281"/>
        <v>#N/A</v>
      </c>
    </row>
    <row r="177" spans="1:49" x14ac:dyDescent="0.3">
      <c r="A177" s="33">
        <v>175</v>
      </c>
      <c r="B177" s="33" t="str">
        <f t="shared" si="240"/>
        <v/>
      </c>
      <c r="C177" s="46" t="str">
        <f t="shared" si="241"/>
        <v/>
      </c>
      <c r="D177" s="33">
        <f t="shared" si="242"/>
        <v>0</v>
      </c>
      <c r="E177" s="33" t="e">
        <f t="shared" si="243"/>
        <v>#N/A</v>
      </c>
      <c r="F177" s="33" t="str">
        <f t="shared" si="244"/>
        <v/>
      </c>
      <c r="G177" s="33" t="str">
        <f t="shared" si="245"/>
        <v/>
      </c>
      <c r="H177" s="33" t="e">
        <f t="shared" si="246"/>
        <v>#N/A</v>
      </c>
      <c r="I177" s="33" t="e">
        <f t="shared" si="247"/>
        <v>#N/A</v>
      </c>
      <c r="J177" s="33" t="e">
        <f t="shared" si="248"/>
        <v>#N/A</v>
      </c>
      <c r="K177" s="33">
        <f t="shared" si="249"/>
        <v>0</v>
      </c>
      <c r="L177" s="33">
        <f t="shared" si="282"/>
        <v>0</v>
      </c>
      <c r="M177" s="33">
        <f t="shared" si="250"/>
        <v>0</v>
      </c>
      <c r="N177" s="33">
        <f t="shared" si="284"/>
        <v>0</v>
      </c>
      <c r="O177" s="33">
        <f t="shared" si="286"/>
        <v>0</v>
      </c>
      <c r="P177" s="33" t="str">
        <f t="shared" si="251"/>
        <v/>
      </c>
      <c r="Q177" s="33" t="e">
        <f t="shared" si="252"/>
        <v>#N/A</v>
      </c>
      <c r="R177" s="33" t="e">
        <f t="shared" si="253"/>
        <v>#N/A</v>
      </c>
      <c r="S177" s="33" t="e">
        <f t="shared" si="254"/>
        <v>#N/A</v>
      </c>
      <c r="T177" s="33" t="e">
        <f t="shared" si="255"/>
        <v>#N/A</v>
      </c>
      <c r="U177" s="33" t="e">
        <f t="shared" si="256"/>
        <v>#N/A</v>
      </c>
      <c r="V177" s="33" t="e">
        <f t="shared" si="257"/>
        <v>#N/A</v>
      </c>
      <c r="W177" s="33" t="e">
        <f t="shared" si="258"/>
        <v>#N/A</v>
      </c>
      <c r="X177" s="33" t="e">
        <f t="shared" si="259"/>
        <v>#N/A</v>
      </c>
      <c r="Y177" s="33" t="e">
        <f t="shared" si="260"/>
        <v>#N/A</v>
      </c>
      <c r="Z177" s="33" t="e">
        <f t="shared" si="261"/>
        <v>#N/A</v>
      </c>
      <c r="AA177" s="33" t="e">
        <f t="shared" si="262"/>
        <v>#N/A</v>
      </c>
      <c r="AB177" s="33" t="str">
        <f t="shared" si="263"/>
        <v/>
      </c>
      <c r="AC177" s="33" t="str">
        <f t="shared" si="264"/>
        <v/>
      </c>
      <c r="AD177" s="33" t="e">
        <f t="shared" si="265"/>
        <v>#N/A</v>
      </c>
      <c r="AE177" s="33" t="e">
        <f t="shared" si="266"/>
        <v>#N/A</v>
      </c>
      <c r="AF177" s="33" t="e">
        <f t="shared" si="267"/>
        <v>#N/A</v>
      </c>
      <c r="AG177" s="33">
        <f t="shared" si="268"/>
        <v>0</v>
      </c>
      <c r="AH177" s="33">
        <f t="shared" si="283"/>
        <v>0</v>
      </c>
      <c r="AI177" s="33">
        <f t="shared" si="269"/>
        <v>0</v>
      </c>
      <c r="AJ177" s="33">
        <f t="shared" si="285"/>
        <v>0</v>
      </c>
      <c r="AK177" s="33">
        <f t="shared" si="287"/>
        <v>0</v>
      </c>
      <c r="AL177" s="33" t="str">
        <f t="shared" si="270"/>
        <v/>
      </c>
      <c r="AM177" s="33" t="e">
        <f t="shared" si="271"/>
        <v>#N/A</v>
      </c>
      <c r="AN177" s="33" t="e">
        <f t="shared" si="272"/>
        <v>#N/A</v>
      </c>
      <c r="AO177" s="33" t="e">
        <f t="shared" si="273"/>
        <v>#N/A</v>
      </c>
      <c r="AP177" s="33" t="e">
        <f t="shared" si="274"/>
        <v>#N/A</v>
      </c>
      <c r="AQ177" s="33" t="e">
        <f t="shared" si="275"/>
        <v>#N/A</v>
      </c>
      <c r="AR177" s="33" t="e">
        <f t="shared" si="276"/>
        <v>#N/A</v>
      </c>
      <c r="AS177" s="33" t="e">
        <f t="shared" si="277"/>
        <v>#N/A</v>
      </c>
      <c r="AT177" s="33" t="e">
        <f t="shared" si="278"/>
        <v>#N/A</v>
      </c>
      <c r="AU177" s="33" t="e">
        <f t="shared" si="279"/>
        <v>#N/A</v>
      </c>
      <c r="AV177" s="33" t="e">
        <f t="shared" si="280"/>
        <v>#N/A</v>
      </c>
      <c r="AW177" s="33" t="e">
        <f t="shared" si="281"/>
        <v>#N/A</v>
      </c>
    </row>
    <row r="178" spans="1:49" x14ac:dyDescent="0.3">
      <c r="A178" s="33">
        <v>176</v>
      </c>
      <c r="B178" s="33" t="str">
        <f t="shared" si="240"/>
        <v/>
      </c>
      <c r="C178" s="46" t="str">
        <f t="shared" si="241"/>
        <v/>
      </c>
      <c r="D178" s="33">
        <f t="shared" si="242"/>
        <v>0</v>
      </c>
      <c r="E178" s="33" t="e">
        <f t="shared" si="243"/>
        <v>#N/A</v>
      </c>
      <c r="F178" s="33" t="str">
        <f t="shared" si="244"/>
        <v/>
      </c>
      <c r="G178" s="33" t="str">
        <f t="shared" si="245"/>
        <v/>
      </c>
      <c r="H178" s="33" t="e">
        <f t="shared" si="246"/>
        <v>#N/A</v>
      </c>
      <c r="I178" s="33" t="e">
        <f t="shared" si="247"/>
        <v>#N/A</v>
      </c>
      <c r="J178" s="33" t="e">
        <f t="shared" si="248"/>
        <v>#N/A</v>
      </c>
      <c r="K178" s="33">
        <f t="shared" si="249"/>
        <v>0</v>
      </c>
      <c r="L178" s="33">
        <f t="shared" si="282"/>
        <v>0</v>
      </c>
      <c r="M178" s="33">
        <f t="shared" si="250"/>
        <v>0</v>
      </c>
      <c r="N178" s="33">
        <f t="shared" si="284"/>
        <v>0</v>
      </c>
      <c r="O178" s="33">
        <f t="shared" si="286"/>
        <v>0</v>
      </c>
      <c r="P178" s="33" t="str">
        <f t="shared" si="251"/>
        <v/>
      </c>
      <c r="Q178" s="33" t="e">
        <f t="shared" si="252"/>
        <v>#N/A</v>
      </c>
      <c r="R178" s="33" t="e">
        <f t="shared" si="253"/>
        <v>#N/A</v>
      </c>
      <c r="S178" s="33" t="e">
        <f t="shared" si="254"/>
        <v>#N/A</v>
      </c>
      <c r="T178" s="33" t="e">
        <f t="shared" si="255"/>
        <v>#N/A</v>
      </c>
      <c r="U178" s="33" t="e">
        <f t="shared" si="256"/>
        <v>#N/A</v>
      </c>
      <c r="V178" s="33" t="e">
        <f t="shared" si="257"/>
        <v>#N/A</v>
      </c>
      <c r="W178" s="33" t="e">
        <f t="shared" si="258"/>
        <v>#N/A</v>
      </c>
      <c r="X178" s="33" t="e">
        <f t="shared" si="259"/>
        <v>#N/A</v>
      </c>
      <c r="Y178" s="33" t="e">
        <f t="shared" si="260"/>
        <v>#N/A</v>
      </c>
      <c r="Z178" s="33" t="e">
        <f t="shared" si="261"/>
        <v>#N/A</v>
      </c>
      <c r="AA178" s="33" t="e">
        <f t="shared" si="262"/>
        <v>#N/A</v>
      </c>
      <c r="AB178" s="33" t="str">
        <f t="shared" si="263"/>
        <v/>
      </c>
      <c r="AC178" s="33" t="str">
        <f t="shared" si="264"/>
        <v/>
      </c>
      <c r="AD178" s="33" t="e">
        <f t="shared" si="265"/>
        <v>#N/A</v>
      </c>
      <c r="AE178" s="33" t="e">
        <f t="shared" si="266"/>
        <v>#N/A</v>
      </c>
      <c r="AF178" s="33" t="e">
        <f t="shared" si="267"/>
        <v>#N/A</v>
      </c>
      <c r="AG178" s="33">
        <f t="shared" si="268"/>
        <v>0</v>
      </c>
      <c r="AH178" s="33">
        <f t="shared" si="283"/>
        <v>0</v>
      </c>
      <c r="AI178" s="33">
        <f t="shared" si="269"/>
        <v>0</v>
      </c>
      <c r="AJ178" s="33">
        <f t="shared" si="285"/>
        <v>0</v>
      </c>
      <c r="AK178" s="33">
        <f t="shared" si="287"/>
        <v>0</v>
      </c>
      <c r="AL178" s="33" t="str">
        <f t="shared" si="270"/>
        <v/>
      </c>
      <c r="AM178" s="33" t="e">
        <f t="shared" si="271"/>
        <v>#N/A</v>
      </c>
      <c r="AN178" s="33" t="e">
        <f t="shared" si="272"/>
        <v>#N/A</v>
      </c>
      <c r="AO178" s="33" t="e">
        <f t="shared" si="273"/>
        <v>#N/A</v>
      </c>
      <c r="AP178" s="33" t="e">
        <f t="shared" si="274"/>
        <v>#N/A</v>
      </c>
      <c r="AQ178" s="33" t="e">
        <f t="shared" si="275"/>
        <v>#N/A</v>
      </c>
      <c r="AR178" s="33" t="e">
        <f t="shared" si="276"/>
        <v>#N/A</v>
      </c>
      <c r="AS178" s="33" t="e">
        <f t="shared" si="277"/>
        <v>#N/A</v>
      </c>
      <c r="AT178" s="33" t="e">
        <f t="shared" si="278"/>
        <v>#N/A</v>
      </c>
      <c r="AU178" s="33" t="e">
        <f t="shared" si="279"/>
        <v>#N/A</v>
      </c>
      <c r="AV178" s="33" t="e">
        <f t="shared" si="280"/>
        <v>#N/A</v>
      </c>
      <c r="AW178" s="33" t="e">
        <f t="shared" si="281"/>
        <v>#N/A</v>
      </c>
    </row>
    <row r="179" spans="1:49" x14ac:dyDescent="0.3">
      <c r="A179" s="33">
        <v>177</v>
      </c>
      <c r="B179" s="33" t="str">
        <f t="shared" si="240"/>
        <v/>
      </c>
      <c r="C179" s="46" t="str">
        <f t="shared" si="241"/>
        <v/>
      </c>
      <c r="D179" s="33">
        <f t="shared" si="242"/>
        <v>0</v>
      </c>
      <c r="E179" s="33" t="e">
        <f t="shared" si="243"/>
        <v>#N/A</v>
      </c>
      <c r="F179" s="33" t="str">
        <f t="shared" si="244"/>
        <v/>
      </c>
      <c r="G179" s="33" t="str">
        <f t="shared" si="245"/>
        <v/>
      </c>
      <c r="H179" s="33" t="e">
        <f t="shared" si="246"/>
        <v>#N/A</v>
      </c>
      <c r="I179" s="33" t="e">
        <f t="shared" si="247"/>
        <v>#N/A</v>
      </c>
      <c r="J179" s="33" t="e">
        <f t="shared" si="248"/>
        <v>#N/A</v>
      </c>
      <c r="K179" s="33">
        <f t="shared" si="249"/>
        <v>0</v>
      </c>
      <c r="L179" s="33">
        <f t="shared" si="282"/>
        <v>0</v>
      </c>
      <c r="M179" s="33">
        <f t="shared" si="250"/>
        <v>0</v>
      </c>
      <c r="N179" s="33">
        <f t="shared" si="284"/>
        <v>0</v>
      </c>
      <c r="O179" s="33">
        <f t="shared" si="286"/>
        <v>0</v>
      </c>
      <c r="P179" s="33" t="str">
        <f t="shared" si="251"/>
        <v/>
      </c>
      <c r="Q179" s="33" t="e">
        <f t="shared" si="252"/>
        <v>#N/A</v>
      </c>
      <c r="R179" s="33" t="e">
        <f t="shared" si="253"/>
        <v>#N/A</v>
      </c>
      <c r="S179" s="33" t="e">
        <f t="shared" si="254"/>
        <v>#N/A</v>
      </c>
      <c r="T179" s="33" t="e">
        <f t="shared" si="255"/>
        <v>#N/A</v>
      </c>
      <c r="U179" s="33" t="e">
        <f t="shared" si="256"/>
        <v>#N/A</v>
      </c>
      <c r="V179" s="33" t="e">
        <f t="shared" si="257"/>
        <v>#N/A</v>
      </c>
      <c r="W179" s="33" t="e">
        <f t="shared" si="258"/>
        <v>#N/A</v>
      </c>
      <c r="X179" s="33" t="e">
        <f t="shared" si="259"/>
        <v>#N/A</v>
      </c>
      <c r="Y179" s="33" t="e">
        <f t="shared" si="260"/>
        <v>#N/A</v>
      </c>
      <c r="Z179" s="33" t="e">
        <f t="shared" si="261"/>
        <v>#N/A</v>
      </c>
      <c r="AA179" s="33" t="e">
        <f t="shared" si="262"/>
        <v>#N/A</v>
      </c>
      <c r="AB179" s="33" t="str">
        <f t="shared" si="263"/>
        <v/>
      </c>
      <c r="AC179" s="33" t="str">
        <f t="shared" si="264"/>
        <v/>
      </c>
      <c r="AD179" s="33" t="e">
        <f t="shared" si="265"/>
        <v>#N/A</v>
      </c>
      <c r="AE179" s="33" t="e">
        <f t="shared" si="266"/>
        <v>#N/A</v>
      </c>
      <c r="AF179" s="33" t="e">
        <f t="shared" si="267"/>
        <v>#N/A</v>
      </c>
      <c r="AG179" s="33">
        <f t="shared" si="268"/>
        <v>0</v>
      </c>
      <c r="AH179" s="33">
        <f t="shared" si="283"/>
        <v>0</v>
      </c>
      <c r="AI179" s="33">
        <f t="shared" si="269"/>
        <v>0</v>
      </c>
      <c r="AJ179" s="33">
        <f t="shared" si="285"/>
        <v>0</v>
      </c>
      <c r="AK179" s="33">
        <f t="shared" si="287"/>
        <v>0</v>
      </c>
      <c r="AL179" s="33" t="str">
        <f t="shared" si="270"/>
        <v/>
      </c>
      <c r="AM179" s="33" t="e">
        <f t="shared" si="271"/>
        <v>#N/A</v>
      </c>
      <c r="AN179" s="33" t="e">
        <f t="shared" si="272"/>
        <v>#N/A</v>
      </c>
      <c r="AO179" s="33" t="e">
        <f t="shared" si="273"/>
        <v>#N/A</v>
      </c>
      <c r="AP179" s="33" t="e">
        <f t="shared" si="274"/>
        <v>#N/A</v>
      </c>
      <c r="AQ179" s="33" t="e">
        <f t="shared" si="275"/>
        <v>#N/A</v>
      </c>
      <c r="AR179" s="33" t="e">
        <f t="shared" si="276"/>
        <v>#N/A</v>
      </c>
      <c r="AS179" s="33" t="e">
        <f t="shared" si="277"/>
        <v>#N/A</v>
      </c>
      <c r="AT179" s="33" t="e">
        <f t="shared" si="278"/>
        <v>#N/A</v>
      </c>
      <c r="AU179" s="33" t="e">
        <f t="shared" si="279"/>
        <v>#N/A</v>
      </c>
      <c r="AV179" s="33" t="e">
        <f t="shared" si="280"/>
        <v>#N/A</v>
      </c>
      <c r="AW179" s="33" t="e">
        <f t="shared" si="281"/>
        <v>#N/A</v>
      </c>
    </row>
    <row r="180" spans="1:49" x14ac:dyDescent="0.3">
      <c r="A180" s="33">
        <v>178</v>
      </c>
      <c r="B180" s="33" t="str">
        <f t="shared" si="240"/>
        <v/>
      </c>
      <c r="C180" s="46" t="str">
        <f t="shared" si="241"/>
        <v/>
      </c>
      <c r="D180" s="33">
        <f t="shared" si="242"/>
        <v>0</v>
      </c>
      <c r="E180" s="33" t="e">
        <f t="shared" si="243"/>
        <v>#N/A</v>
      </c>
      <c r="F180" s="33" t="str">
        <f t="shared" si="244"/>
        <v/>
      </c>
      <c r="G180" s="33" t="str">
        <f t="shared" si="245"/>
        <v/>
      </c>
      <c r="H180" s="33" t="e">
        <f t="shared" si="246"/>
        <v>#N/A</v>
      </c>
      <c r="I180" s="33" t="e">
        <f t="shared" si="247"/>
        <v>#N/A</v>
      </c>
      <c r="J180" s="33" t="e">
        <f t="shared" si="248"/>
        <v>#N/A</v>
      </c>
      <c r="K180" s="33">
        <f t="shared" si="249"/>
        <v>0</v>
      </c>
      <c r="L180" s="33">
        <f t="shared" si="282"/>
        <v>0</v>
      </c>
      <c r="M180" s="33">
        <f t="shared" si="250"/>
        <v>0</v>
      </c>
      <c r="N180" s="33">
        <f t="shared" si="284"/>
        <v>0</v>
      </c>
      <c r="O180" s="33">
        <f t="shared" si="286"/>
        <v>0</v>
      </c>
      <c r="P180" s="33" t="str">
        <f t="shared" si="251"/>
        <v/>
      </c>
      <c r="Q180" s="33" t="e">
        <f t="shared" si="252"/>
        <v>#N/A</v>
      </c>
      <c r="R180" s="33" t="e">
        <f t="shared" si="253"/>
        <v>#N/A</v>
      </c>
      <c r="S180" s="33" t="e">
        <f t="shared" si="254"/>
        <v>#N/A</v>
      </c>
      <c r="T180" s="33" t="e">
        <f t="shared" si="255"/>
        <v>#N/A</v>
      </c>
      <c r="U180" s="33" t="e">
        <f t="shared" si="256"/>
        <v>#N/A</v>
      </c>
      <c r="V180" s="33" t="e">
        <f t="shared" si="257"/>
        <v>#N/A</v>
      </c>
      <c r="W180" s="33" t="e">
        <f t="shared" si="258"/>
        <v>#N/A</v>
      </c>
      <c r="X180" s="33" t="e">
        <f t="shared" si="259"/>
        <v>#N/A</v>
      </c>
      <c r="Y180" s="33" t="e">
        <f t="shared" si="260"/>
        <v>#N/A</v>
      </c>
      <c r="Z180" s="33" t="e">
        <f t="shared" si="261"/>
        <v>#N/A</v>
      </c>
      <c r="AA180" s="33" t="e">
        <f t="shared" si="262"/>
        <v>#N/A</v>
      </c>
      <c r="AB180" s="33" t="str">
        <f t="shared" si="263"/>
        <v/>
      </c>
      <c r="AC180" s="33" t="str">
        <f t="shared" si="264"/>
        <v/>
      </c>
      <c r="AD180" s="33" t="e">
        <f t="shared" si="265"/>
        <v>#N/A</v>
      </c>
      <c r="AE180" s="33" t="e">
        <f t="shared" si="266"/>
        <v>#N/A</v>
      </c>
      <c r="AF180" s="33" t="e">
        <f t="shared" si="267"/>
        <v>#N/A</v>
      </c>
      <c r="AG180" s="33">
        <f t="shared" si="268"/>
        <v>0</v>
      </c>
      <c r="AH180" s="33">
        <f t="shared" si="283"/>
        <v>0</v>
      </c>
      <c r="AI180" s="33">
        <f t="shared" si="269"/>
        <v>0</v>
      </c>
      <c r="AJ180" s="33">
        <f t="shared" si="285"/>
        <v>0</v>
      </c>
      <c r="AK180" s="33">
        <f t="shared" si="287"/>
        <v>0</v>
      </c>
      <c r="AL180" s="33" t="str">
        <f t="shared" si="270"/>
        <v/>
      </c>
      <c r="AM180" s="33" t="e">
        <f t="shared" si="271"/>
        <v>#N/A</v>
      </c>
      <c r="AN180" s="33" t="e">
        <f t="shared" si="272"/>
        <v>#N/A</v>
      </c>
      <c r="AO180" s="33" t="e">
        <f t="shared" si="273"/>
        <v>#N/A</v>
      </c>
      <c r="AP180" s="33" t="e">
        <f t="shared" si="274"/>
        <v>#N/A</v>
      </c>
      <c r="AQ180" s="33" t="e">
        <f t="shared" si="275"/>
        <v>#N/A</v>
      </c>
      <c r="AR180" s="33" t="e">
        <f t="shared" si="276"/>
        <v>#N/A</v>
      </c>
      <c r="AS180" s="33" t="e">
        <f t="shared" si="277"/>
        <v>#N/A</v>
      </c>
      <c r="AT180" s="33" t="e">
        <f t="shared" si="278"/>
        <v>#N/A</v>
      </c>
      <c r="AU180" s="33" t="e">
        <f t="shared" si="279"/>
        <v>#N/A</v>
      </c>
      <c r="AV180" s="33" t="e">
        <f t="shared" si="280"/>
        <v>#N/A</v>
      </c>
      <c r="AW180" s="33" t="e">
        <f t="shared" si="281"/>
        <v>#N/A</v>
      </c>
    </row>
    <row r="181" spans="1:49" x14ac:dyDescent="0.3">
      <c r="A181" s="33">
        <v>179</v>
      </c>
      <c r="B181" s="33" t="str">
        <f t="shared" si="240"/>
        <v/>
      </c>
      <c r="C181" s="46" t="str">
        <f t="shared" si="241"/>
        <v/>
      </c>
      <c r="D181" s="33">
        <f t="shared" si="242"/>
        <v>0</v>
      </c>
      <c r="E181" s="33" t="e">
        <f t="shared" si="243"/>
        <v>#N/A</v>
      </c>
      <c r="F181" s="33" t="str">
        <f t="shared" si="244"/>
        <v/>
      </c>
      <c r="G181" s="33" t="str">
        <f t="shared" si="245"/>
        <v/>
      </c>
      <c r="H181" s="33" t="e">
        <f t="shared" si="246"/>
        <v>#N/A</v>
      </c>
      <c r="I181" s="33" t="e">
        <f t="shared" si="247"/>
        <v>#N/A</v>
      </c>
      <c r="J181" s="33" t="e">
        <f t="shared" si="248"/>
        <v>#N/A</v>
      </c>
      <c r="K181" s="33">
        <f t="shared" si="249"/>
        <v>0</v>
      </c>
      <c r="L181" s="33">
        <f t="shared" si="282"/>
        <v>0</v>
      </c>
      <c r="M181" s="33">
        <f t="shared" si="250"/>
        <v>0</v>
      </c>
      <c r="N181" s="33">
        <f t="shared" si="284"/>
        <v>0</v>
      </c>
      <c r="O181" s="33">
        <f t="shared" si="286"/>
        <v>0</v>
      </c>
      <c r="P181" s="33" t="str">
        <f t="shared" si="251"/>
        <v/>
      </c>
      <c r="Q181" s="33" t="e">
        <f t="shared" si="252"/>
        <v>#N/A</v>
      </c>
      <c r="R181" s="33" t="e">
        <f t="shared" si="253"/>
        <v>#N/A</v>
      </c>
      <c r="S181" s="33" t="e">
        <f t="shared" si="254"/>
        <v>#N/A</v>
      </c>
      <c r="T181" s="33" t="e">
        <f t="shared" si="255"/>
        <v>#N/A</v>
      </c>
      <c r="U181" s="33" t="e">
        <f t="shared" si="256"/>
        <v>#N/A</v>
      </c>
      <c r="V181" s="33" t="e">
        <f t="shared" si="257"/>
        <v>#N/A</v>
      </c>
      <c r="W181" s="33" t="e">
        <f t="shared" si="258"/>
        <v>#N/A</v>
      </c>
      <c r="X181" s="33" t="e">
        <f t="shared" si="259"/>
        <v>#N/A</v>
      </c>
      <c r="Y181" s="33" t="e">
        <f t="shared" si="260"/>
        <v>#N/A</v>
      </c>
      <c r="Z181" s="33" t="e">
        <f t="shared" si="261"/>
        <v>#N/A</v>
      </c>
      <c r="AA181" s="33" t="e">
        <f t="shared" si="262"/>
        <v>#N/A</v>
      </c>
      <c r="AB181" s="33" t="str">
        <f t="shared" si="263"/>
        <v/>
      </c>
      <c r="AC181" s="33" t="str">
        <f t="shared" si="264"/>
        <v/>
      </c>
      <c r="AD181" s="33" t="e">
        <f t="shared" si="265"/>
        <v>#N/A</v>
      </c>
      <c r="AE181" s="33" t="e">
        <f t="shared" si="266"/>
        <v>#N/A</v>
      </c>
      <c r="AF181" s="33" t="e">
        <f t="shared" si="267"/>
        <v>#N/A</v>
      </c>
      <c r="AG181" s="33">
        <f t="shared" si="268"/>
        <v>0</v>
      </c>
      <c r="AH181" s="33">
        <f t="shared" si="283"/>
        <v>0</v>
      </c>
      <c r="AI181" s="33">
        <f t="shared" si="269"/>
        <v>0</v>
      </c>
      <c r="AJ181" s="33">
        <f t="shared" si="285"/>
        <v>0</v>
      </c>
      <c r="AK181" s="33">
        <f t="shared" si="287"/>
        <v>0</v>
      </c>
      <c r="AL181" s="33" t="str">
        <f t="shared" si="270"/>
        <v/>
      </c>
      <c r="AM181" s="33" t="e">
        <f t="shared" si="271"/>
        <v>#N/A</v>
      </c>
      <c r="AN181" s="33" t="e">
        <f t="shared" si="272"/>
        <v>#N/A</v>
      </c>
      <c r="AO181" s="33" t="e">
        <f t="shared" si="273"/>
        <v>#N/A</v>
      </c>
      <c r="AP181" s="33" t="e">
        <f t="shared" si="274"/>
        <v>#N/A</v>
      </c>
      <c r="AQ181" s="33" t="e">
        <f t="shared" si="275"/>
        <v>#N/A</v>
      </c>
      <c r="AR181" s="33" t="e">
        <f t="shared" si="276"/>
        <v>#N/A</v>
      </c>
      <c r="AS181" s="33" t="e">
        <f t="shared" si="277"/>
        <v>#N/A</v>
      </c>
      <c r="AT181" s="33" t="e">
        <f t="shared" si="278"/>
        <v>#N/A</v>
      </c>
      <c r="AU181" s="33" t="e">
        <f t="shared" si="279"/>
        <v>#N/A</v>
      </c>
      <c r="AV181" s="33" t="e">
        <f t="shared" si="280"/>
        <v>#N/A</v>
      </c>
      <c r="AW181" s="33" t="e">
        <f t="shared" si="281"/>
        <v>#N/A</v>
      </c>
    </row>
    <row r="182" spans="1:49" x14ac:dyDescent="0.3">
      <c r="A182" s="33">
        <v>180</v>
      </c>
      <c r="B182" s="33" t="str">
        <f t="shared" si="240"/>
        <v/>
      </c>
      <c r="C182" s="46" t="str">
        <f t="shared" si="241"/>
        <v/>
      </c>
      <c r="D182" s="33">
        <f t="shared" si="242"/>
        <v>0</v>
      </c>
      <c r="E182" s="33" t="e">
        <f t="shared" si="243"/>
        <v>#N/A</v>
      </c>
      <c r="F182" s="33" t="str">
        <f t="shared" si="244"/>
        <v/>
      </c>
      <c r="G182" s="33" t="str">
        <f t="shared" si="245"/>
        <v/>
      </c>
      <c r="H182" s="33" t="e">
        <f t="shared" si="246"/>
        <v>#N/A</v>
      </c>
      <c r="I182" s="33" t="e">
        <f t="shared" si="247"/>
        <v>#N/A</v>
      </c>
      <c r="J182" s="33" t="e">
        <f t="shared" si="248"/>
        <v>#N/A</v>
      </c>
      <c r="K182" s="33">
        <f t="shared" si="249"/>
        <v>0</v>
      </c>
      <c r="L182" s="33">
        <f t="shared" si="282"/>
        <v>0</v>
      </c>
      <c r="M182" s="33">
        <f t="shared" si="250"/>
        <v>0</v>
      </c>
      <c r="N182" s="33">
        <f t="shared" si="284"/>
        <v>0</v>
      </c>
      <c r="O182" s="33">
        <f t="shared" si="286"/>
        <v>0</v>
      </c>
      <c r="P182" s="33" t="str">
        <f t="shared" si="251"/>
        <v/>
      </c>
      <c r="Q182" s="33" t="e">
        <f t="shared" si="252"/>
        <v>#N/A</v>
      </c>
      <c r="R182" s="33" t="e">
        <f t="shared" si="253"/>
        <v>#N/A</v>
      </c>
      <c r="S182" s="33" t="e">
        <f t="shared" si="254"/>
        <v>#N/A</v>
      </c>
      <c r="T182" s="33" t="e">
        <f t="shared" si="255"/>
        <v>#N/A</v>
      </c>
      <c r="U182" s="33" t="e">
        <f t="shared" si="256"/>
        <v>#N/A</v>
      </c>
      <c r="V182" s="33" t="e">
        <f t="shared" si="257"/>
        <v>#N/A</v>
      </c>
      <c r="W182" s="33" t="e">
        <f t="shared" si="258"/>
        <v>#N/A</v>
      </c>
      <c r="X182" s="33" t="e">
        <f t="shared" si="259"/>
        <v>#N/A</v>
      </c>
      <c r="Y182" s="33" t="e">
        <f t="shared" si="260"/>
        <v>#N/A</v>
      </c>
      <c r="Z182" s="33" t="e">
        <f t="shared" si="261"/>
        <v>#N/A</v>
      </c>
      <c r="AA182" s="33" t="e">
        <f t="shared" si="262"/>
        <v>#N/A</v>
      </c>
      <c r="AB182" s="33" t="str">
        <f t="shared" si="263"/>
        <v/>
      </c>
      <c r="AC182" s="33" t="str">
        <f t="shared" si="264"/>
        <v/>
      </c>
      <c r="AD182" s="33" t="e">
        <f t="shared" si="265"/>
        <v>#N/A</v>
      </c>
      <c r="AE182" s="33" t="e">
        <f t="shared" si="266"/>
        <v>#N/A</v>
      </c>
      <c r="AF182" s="33" t="e">
        <f t="shared" si="267"/>
        <v>#N/A</v>
      </c>
      <c r="AG182" s="33">
        <f t="shared" si="268"/>
        <v>0</v>
      </c>
      <c r="AH182" s="33">
        <f t="shared" si="283"/>
        <v>0</v>
      </c>
      <c r="AI182" s="33">
        <f t="shared" si="269"/>
        <v>0</v>
      </c>
      <c r="AJ182" s="33">
        <f t="shared" si="285"/>
        <v>0</v>
      </c>
      <c r="AK182" s="33">
        <f t="shared" si="287"/>
        <v>0</v>
      </c>
      <c r="AL182" s="33" t="str">
        <f t="shared" si="270"/>
        <v/>
      </c>
      <c r="AM182" s="33" t="e">
        <f t="shared" si="271"/>
        <v>#N/A</v>
      </c>
      <c r="AN182" s="33" t="e">
        <f t="shared" si="272"/>
        <v>#N/A</v>
      </c>
      <c r="AO182" s="33" t="e">
        <f t="shared" si="273"/>
        <v>#N/A</v>
      </c>
      <c r="AP182" s="33" t="e">
        <f t="shared" si="274"/>
        <v>#N/A</v>
      </c>
      <c r="AQ182" s="33" t="e">
        <f t="shared" si="275"/>
        <v>#N/A</v>
      </c>
      <c r="AR182" s="33" t="e">
        <f t="shared" si="276"/>
        <v>#N/A</v>
      </c>
      <c r="AS182" s="33" t="e">
        <f t="shared" si="277"/>
        <v>#N/A</v>
      </c>
      <c r="AT182" s="33" t="e">
        <f t="shared" si="278"/>
        <v>#N/A</v>
      </c>
      <c r="AU182" s="33" t="e">
        <f t="shared" si="279"/>
        <v>#N/A</v>
      </c>
      <c r="AV182" s="33" t="e">
        <f t="shared" si="280"/>
        <v>#N/A</v>
      </c>
      <c r="AW182" s="33" t="e">
        <f t="shared" si="281"/>
        <v>#N/A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R8"/>
  <sheetViews>
    <sheetView showGridLines="0" showRowColHeaders="0" zoomScale="85" zoomScaleNormal="85" workbookViewId="0">
      <selection activeCell="AC17" sqref="AC1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1" width="9" customWidth="1"/>
    <col min="2" max="2" width="6" customWidth="1"/>
    <col min="3" max="3" width="13" customWidth="1"/>
    <col min="4" max="4" width="8" customWidth="1"/>
    <col min="5" max="5" width="9" customWidth="1"/>
    <col min="6" max="6" width="7" customWidth="1"/>
    <col min="7" max="7" width="14" customWidth="1"/>
    <col min="8" max="9" width="9" customWidth="1"/>
    <col min="10" max="10" width="11" customWidth="1"/>
    <col min="11" max="11" width="2" customWidth="1"/>
    <col min="12" max="12" width="6" customWidth="1"/>
    <col min="13" max="18" width="7" customWidth="1"/>
  </cols>
  <sheetData>
    <row r="1" spans="1:18" ht="40.200000000000003" customHeight="1" x14ac:dyDescent="0.3">
      <c r="A1" s="127" t="s">
        <v>214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</row>
    <row r="2" spans="1:18" ht="19.95" customHeight="1" x14ac:dyDescent="0.3">
      <c r="A2" s="128" t="s">
        <v>215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</row>
    <row r="3" spans="1:18" ht="17.399999999999999" x14ac:dyDescent="0.3">
      <c r="A3" s="47" t="s">
        <v>216</v>
      </c>
      <c r="B3" s="52">
        <v>1</v>
      </c>
      <c r="C3" s="134" t="str">
        <f>IFERROR(INDEX(Analitos!$A$4:$A$43,$B$3),"")</f>
        <v>Lactato</v>
      </c>
      <c r="D3" s="121"/>
      <c r="F3" s="47" t="s">
        <v>217</v>
      </c>
      <c r="G3" s="53"/>
      <c r="H3" s="135" t="s">
        <v>251</v>
      </c>
      <c r="I3" s="136"/>
      <c r="M3" s="54" t="b">
        <v>0</v>
      </c>
      <c r="N3" s="54" t="b">
        <v>0</v>
      </c>
      <c r="O3" s="139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Sem filtro de data — mostrando todo o período</v>
      </c>
      <c r="P3" s="121"/>
      <c r="Q3" s="121"/>
      <c r="R3" s="121"/>
    </row>
    <row r="4" spans="1:18" x14ac:dyDescent="0.3">
      <c r="A4" s="131" t="s">
        <v>218</v>
      </c>
      <c r="B4" s="121"/>
      <c r="C4" s="138" t="str">
        <f>"Analito "&amp;$B$3&amp;" de "&amp;SUMPRODUCT(--(Analitos!$A$4:$A$43&lt;&gt;""))&amp;"    ·    Lote em uso: "&amp;loteAtivo</f>
        <v>Analito 1 de 31    ·    Lote em uso: 8974</v>
      </c>
      <c r="D4" s="121"/>
      <c r="E4" s="121"/>
      <c r="F4" s="47" t="s">
        <v>219</v>
      </c>
      <c r="G4" s="53"/>
      <c r="H4" s="113" t="s">
        <v>449</v>
      </c>
      <c r="I4" s="112" t="s">
        <v>450</v>
      </c>
      <c r="M4" s="54" t="b">
        <v>0</v>
      </c>
      <c r="N4" s="54" t="b">
        <v>0</v>
      </c>
      <c r="O4" s="121"/>
      <c r="P4" s="121"/>
      <c r="Q4" s="121"/>
      <c r="R4" s="121"/>
    </row>
    <row r="5" spans="1:18" x14ac:dyDescent="0.3">
      <c r="A5" s="137" t="s">
        <v>220</v>
      </c>
      <c r="B5" s="121"/>
      <c r="C5" s="121"/>
      <c r="D5" s="121"/>
      <c r="E5" s="121"/>
      <c r="F5" s="121"/>
      <c r="G5" s="121"/>
      <c r="H5" s="121"/>
      <c r="I5" s="121"/>
      <c r="J5" s="121"/>
      <c r="L5" s="137" t="s">
        <v>221</v>
      </c>
      <c r="M5" s="121"/>
      <c r="N5" s="121"/>
      <c r="O5" s="121"/>
      <c r="P5" s="121"/>
      <c r="Q5" s="121"/>
      <c r="R5" s="121"/>
    </row>
    <row r="6" spans="1:18" ht="28.2" customHeight="1" x14ac:dyDescent="0.3">
      <c r="A6" s="17" t="s">
        <v>164</v>
      </c>
      <c r="B6" s="17" t="s">
        <v>222</v>
      </c>
      <c r="C6" s="17" t="s">
        <v>223</v>
      </c>
      <c r="D6" s="17" t="s">
        <v>224</v>
      </c>
      <c r="E6" s="17" t="s">
        <v>225</v>
      </c>
      <c r="F6" s="17" t="s">
        <v>226</v>
      </c>
      <c r="G6" s="17" t="s">
        <v>227</v>
      </c>
      <c r="H6" s="17" t="s">
        <v>228</v>
      </c>
      <c r="I6" s="17" t="s">
        <v>229</v>
      </c>
      <c r="J6" s="17" t="s">
        <v>230</v>
      </c>
      <c r="L6" s="17" t="s">
        <v>164</v>
      </c>
      <c r="M6" s="17" t="s">
        <v>231</v>
      </c>
      <c r="N6" s="17" t="s">
        <v>232</v>
      </c>
      <c r="O6" s="17" t="s">
        <v>233</v>
      </c>
      <c r="P6" s="17" t="s">
        <v>234</v>
      </c>
      <c r="Q6" s="17" t="s">
        <v>235</v>
      </c>
      <c r="R6" s="17" t="s">
        <v>236</v>
      </c>
    </row>
    <row r="7" spans="1:18" x14ac:dyDescent="0.3">
      <c r="A7" s="47" t="s">
        <v>237</v>
      </c>
      <c r="B7" s="48">
        <f>_xlfn.AGGREGATE(2,6,Calc!$H$3:$H$182)</f>
        <v>18</v>
      </c>
      <c r="C7" s="49">
        <f>IFERROR(_xlfn.AGGREGATE(1,6,Calc!$H$3:$H$182),"")</f>
        <v>4.6100000000000012</v>
      </c>
      <c r="D7" s="49">
        <f>IFERROR(_xlfn.AGGREGATE(7,6,Calc!$H$3:$H$182),"")</f>
        <v>0.11040034100544087</v>
      </c>
      <c r="E7" s="50">
        <f>IF(OR($C7="",$C7=0,$D7=""),"",$D7/$C7*100)</f>
        <v>2.3948013233284349</v>
      </c>
      <c r="F7" s="50">
        <f>IFERROR(INDEX(engETp,MATCH(selAnalito,engEspAnalito,0)),"")</f>
        <v>0</v>
      </c>
      <c r="G7" s="50" t="str">
        <f>IFERROR(INDEX(Estatística!$J$14:$J$137,MATCH(selAnalito,Estatística!$A$14:$A$137,0)),"")</f>
        <v>SEM LIMITE</v>
      </c>
      <c r="H7" s="50">
        <f>IF($E7="","",$E7*1.65+IF(ISNUMBER($G7),$G7,0))</f>
        <v>3.9514221834919172</v>
      </c>
      <c r="I7" s="51">
        <f>IF(OR($E7="",$E7=0,$F7=""),"",($F7-IF(ISNUMBER($G7),$G7,0))/$E7)</f>
        <v>0</v>
      </c>
      <c r="J7" s="48" t="str">
        <f>IF(SUMPRODUCT((Calc!$D$3:$D$182=1)*(Calc!$P$3:$P$182="REJEITADO"))&gt;0,"REJEITADO","OK")</f>
        <v>REJEITADO</v>
      </c>
      <c r="L7" s="47" t="s">
        <v>237</v>
      </c>
      <c r="M7" s="48">
        <f>SUMPRODUCT(Calc!$K$3:$K$182,Calc!$D$3:$D$182)</f>
        <v>0</v>
      </c>
      <c r="N7" s="48">
        <f>SUMPRODUCT(Calc!$L$3:$L$182,Calc!$D$3:$D$182)</f>
        <v>4</v>
      </c>
      <c r="O7" s="48">
        <f>SUMPRODUCT(Calc!$M$3:$M$182,Calc!$D$3:$D$182)</f>
        <v>0</v>
      </c>
      <c r="P7" s="48">
        <f>SUMPRODUCT(Calc!$N$3:$N$182,Calc!$D$3:$D$182)</f>
        <v>8</v>
      </c>
      <c r="Q7" s="48">
        <f>SUMPRODUCT(Calc!$O$3:$O$182,Calc!$D$3:$D$182)</f>
        <v>10</v>
      </c>
      <c r="R7" s="48">
        <f>SUM(M7:Q7)</f>
        <v>22</v>
      </c>
    </row>
    <row r="8" spans="1:18" x14ac:dyDescent="0.3">
      <c r="A8" s="47" t="s">
        <v>238</v>
      </c>
      <c r="B8" s="48">
        <f>_xlfn.AGGREGATE(2,6,Calc!$AD$3:$AD$182)</f>
        <v>18</v>
      </c>
      <c r="C8" s="49">
        <f>IFERROR(_xlfn.AGGREGATE(1,6,Calc!$AD$3:$AD$182),"")</f>
        <v>1.1899999999999997</v>
      </c>
      <c r="D8" s="49">
        <f>IFERROR(_xlfn.AGGREGATE(7,6,Calc!$AD$3:$AD$182),"")</f>
        <v>7.4042912835574404E-2</v>
      </c>
      <c r="E8" s="50">
        <f>IF(OR($C8="",$C8=0,$D8=""),"",$D8/$C8*100)</f>
        <v>6.222093515594489</v>
      </c>
      <c r="F8" s="50">
        <f>IFERROR(INDEX(engETp,MATCH(selAnalito,engEspAnalito,0)),"")</f>
        <v>0</v>
      </c>
      <c r="G8" s="50" t="str">
        <f>IFERROR(INDEX(Estatística!$J$14:$J$137,MATCH(selAnalito,Estatística!$A$14:$A$137,0)),"")</f>
        <v>SEM LIMITE</v>
      </c>
      <c r="H8" s="50">
        <f>IF($E8="","",$E8*1.65+IF(ISNUMBER($G8),$G8,0))</f>
        <v>10.266454300730906</v>
      </c>
      <c r="I8" s="51">
        <f>IF(OR($E8="",$E8=0,$F8=""),"",($F8-IF(ISNUMBER($G8),$G8,0))/$E8)</f>
        <v>0</v>
      </c>
      <c r="J8" s="48" t="str">
        <f>IF(SUMPRODUCT((Calc!$D$3:$D$182=1)*(Calc!$AL$3:$AL$182="REJEITADO"))&gt;0,"REJEITADO","OK")</f>
        <v>REJEITADO</v>
      </c>
      <c r="L8" s="47" t="s">
        <v>238</v>
      </c>
      <c r="M8" s="48">
        <f>SUMPRODUCT(Calc!$AG$3:$AG$182,Calc!$D$3:$D$182)</f>
        <v>0</v>
      </c>
      <c r="N8" s="48">
        <f>SUMPRODUCT(Calc!$AH$3:$AH$182,Calc!$D$3:$D$182)</f>
        <v>3</v>
      </c>
      <c r="O8" s="48">
        <f>SUMPRODUCT(Calc!$AI$3:$AI$182,Calc!$D$3:$D$182)</f>
        <v>0</v>
      </c>
      <c r="P8" s="48">
        <f>SUMPRODUCT(Calc!$AJ$3:$AJ$182,Calc!$D$3:$D$182)</f>
        <v>3</v>
      </c>
      <c r="Q8" s="48">
        <f>SUMPRODUCT(Calc!$AK$3:$AK$182,Calc!$D$3:$D$182)</f>
        <v>4</v>
      </c>
      <c r="R8" s="48">
        <f>SUM(M8:Q8)</f>
        <v>10</v>
      </c>
    </row>
  </sheetData>
  <mergeCells count="9">
    <mergeCell ref="A1:R1"/>
    <mergeCell ref="C3:D3"/>
    <mergeCell ref="H3:I3"/>
    <mergeCell ref="A4:B4"/>
    <mergeCell ref="A5:J5"/>
    <mergeCell ref="L5:R5"/>
    <mergeCell ref="A2:R2"/>
    <mergeCell ref="C4:E4"/>
    <mergeCell ref="O3:R4"/>
  </mergeCells>
  <conditionalFormatting sqref="I7:I8">
    <cfRule type="cellIs" dxfId="12" priority="2" operator="greaterThanOrEqual">
      <formula>4</formula>
    </cfRule>
    <cfRule type="cellIs" dxfId="11" priority="3" operator="lessThan">
      <formula>3</formula>
    </cfRule>
  </conditionalFormatting>
  <conditionalFormatting sqref="J7:J8">
    <cfRule type="cellIs" dxfId="10" priority="4" operator="equal">
      <formula>"OK"</formula>
    </cfRule>
    <cfRule type="cellIs" dxfId="9" priority="5" operator="equal">
      <formula>"REJEITADO"</formula>
    </cfRule>
  </conditionalFormatting>
  <conditionalFormatting sqref="M7:Q8">
    <cfRule type="cellIs" dxfId="8" priority="10" operator="greaterThan">
      <formula>0</formula>
    </cfRule>
  </conditionalFormatting>
  <conditionalFormatting sqref="O3">
    <cfRule type="expression" dxfId="7" priority="1">
      <formula>OR($G$3&lt;&gt;"",$G$4&lt;&gt;"")</formula>
    </cfRule>
  </conditionalFormatting>
  <dataValidations count="3">
    <dataValidation type="whole" sqref="B3" xr:uid="{00000000-0002-0000-0600-000000000000}">
      <formula1>1</formula1>
      <formula2>40</formula2>
    </dataValidation>
    <dataValidation type="list" allowBlank="1" showInputMessage="1" showErrorMessage="1" sqref="I3" xr:uid="{4EDF204D-A90E-4A49-AC2A-CAED3EE589A8}">
      <formula1>"2026"</formula1>
    </dataValidation>
    <dataValidation type="list" allowBlank="1" showInputMessage="1" showErrorMessage="1" sqref="I4" xr:uid="{346E3F85-CDF7-46D8-83B6-7F76525A3A60}">
      <mc:AlternateContent xmlns:x12ac="http://schemas.microsoft.com/office/spreadsheetml/2011/1/ac" xmlns:mc="http://schemas.openxmlformats.org/markup-compatibility/2006">
        <mc:Choice Requires="x12ac">
          <x12ac:list>"(todos),Jan,Fev,Mar,Abr,Mai,Jun,Jul,Ago,Set,Out,Nov,Dez"</x12ac:list>
        </mc:Choice>
        <mc:Fallback>
          <formula1>"(todos),Jan,Fev,Mar,Abr,Mai,Jun,Jul,Ago,Set,Out,Nov,Dez"</formula1>
        </mc:Fallback>
      </mc:AlternateContent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7</xdr:col>
                    <xdr:colOff>106680</xdr:colOff>
                    <xdr:row>2</xdr:row>
                    <xdr:rowOff>30480</xdr:rowOff>
                  </from>
                  <to>
                    <xdr:col>7</xdr:col>
                    <xdr:colOff>365760</xdr:colOff>
                    <xdr:row>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30480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30480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373380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373380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10" activePane="bottomLeft" state="frozen"/>
      <selection pane="bottomLeft" activeCell="J31" sqref="J31"/>
    </sheetView>
  </sheetViews>
  <sheetFormatPr defaultRowHeight="14.4" x14ac:dyDescent="0.3"/>
  <cols>
    <col min="1" max="1" width="5" customWidth="1"/>
    <col min="2" max="2" width="13" customWidth="1"/>
    <col min="3" max="3" width="16" customWidth="1"/>
    <col min="4" max="4" width="7" customWidth="1"/>
    <col min="5" max="8" width="11" customWidth="1"/>
    <col min="9" max="9" width="13" customWidth="1"/>
    <col min="10" max="10" width="30" customWidth="1"/>
    <col min="11" max="11" width="18" customWidth="1"/>
    <col min="12" max="12" width="16" customWidth="1"/>
    <col min="13" max="13" width="12" customWidth="1"/>
  </cols>
  <sheetData>
    <row r="1" spans="1:13" ht="40.200000000000003" customHeight="1" x14ac:dyDescent="0.3">
      <c r="A1" s="127" t="s">
        <v>239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</row>
    <row r="2" spans="1:13" ht="19.95" customHeight="1" x14ac:dyDescent="0.3">
      <c r="A2" s="130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8974   ·   Repetições (até 3/analito/dia) viram X roxo no gráfico; 'Foi calibrado? = Sim' plota o ícone de calibração na média. Troque o lote em Configuração p/ ver outro.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</row>
    <row r="3" spans="1:13" ht="28.2" customHeight="1" x14ac:dyDescent="0.3">
      <c r="A3" s="17" t="s">
        <v>240</v>
      </c>
      <c r="B3" s="17" t="s">
        <v>163</v>
      </c>
      <c r="C3" s="17" t="s">
        <v>88</v>
      </c>
      <c r="D3" s="17" t="s">
        <v>164</v>
      </c>
      <c r="E3" s="17" t="s">
        <v>241</v>
      </c>
      <c r="F3" s="17" t="s">
        <v>242</v>
      </c>
      <c r="G3" s="17" t="s">
        <v>243</v>
      </c>
      <c r="H3" s="17" t="s">
        <v>244</v>
      </c>
      <c r="I3" s="17" t="s">
        <v>245</v>
      </c>
      <c r="J3" s="17" t="s">
        <v>246</v>
      </c>
      <c r="K3" s="17" t="s">
        <v>247</v>
      </c>
      <c r="L3" s="17" t="s">
        <v>248</v>
      </c>
      <c r="M3" s="17" t="s">
        <v>230</v>
      </c>
    </row>
    <row r="4" spans="1:13" ht="22.2" customHeight="1" x14ac:dyDescent="0.3">
      <c r="A4" s="38">
        <v>1</v>
      </c>
      <c r="B4" s="43"/>
      <c r="C4" s="55"/>
      <c r="D4" s="42"/>
      <c r="E4" s="42"/>
      <c r="F4" s="42"/>
      <c r="G4" s="42"/>
      <c r="H4" s="42"/>
      <c r="I4" s="42"/>
      <c r="J4" s="56"/>
      <c r="K4" s="57"/>
      <c r="L4" s="57"/>
      <c r="M4" s="40"/>
    </row>
    <row r="5" spans="1:13" ht="22.2" customHeight="1" x14ac:dyDescent="0.3">
      <c r="A5" s="38">
        <v>2</v>
      </c>
      <c r="B5" s="43"/>
      <c r="C5" s="55"/>
      <c r="D5" s="42"/>
      <c r="E5" s="42"/>
      <c r="F5" s="42"/>
      <c r="G5" s="42"/>
      <c r="H5" s="42"/>
      <c r="I5" s="42"/>
      <c r="J5" s="56"/>
      <c r="K5" s="57"/>
      <c r="L5" s="57"/>
      <c r="M5" s="40"/>
    </row>
    <row r="6" spans="1:13" ht="22.2" customHeight="1" x14ac:dyDescent="0.3">
      <c r="A6" s="38">
        <v>3</v>
      </c>
      <c r="B6" s="43"/>
      <c r="C6" s="55"/>
      <c r="D6" s="42"/>
      <c r="E6" s="42"/>
      <c r="F6" s="42"/>
      <c r="G6" s="42"/>
      <c r="H6" s="42"/>
      <c r="I6" s="42"/>
      <c r="J6" s="56"/>
      <c r="K6" s="57"/>
      <c r="L6" s="57"/>
      <c r="M6" s="40"/>
    </row>
    <row r="7" spans="1:13" ht="22.2" customHeight="1" x14ac:dyDescent="0.3">
      <c r="A7" s="38">
        <v>4</v>
      </c>
      <c r="B7" s="43"/>
      <c r="C7" s="55"/>
      <c r="D7" s="42"/>
      <c r="E7" s="42"/>
      <c r="F7" s="42"/>
      <c r="G7" s="42"/>
      <c r="H7" s="42"/>
      <c r="I7" s="42"/>
      <c r="J7" s="56"/>
      <c r="K7" s="57"/>
      <c r="L7" s="57"/>
      <c r="M7" s="40"/>
    </row>
    <row r="8" spans="1:13" ht="22.2" customHeight="1" x14ac:dyDescent="0.3">
      <c r="A8" s="38">
        <v>5</v>
      </c>
      <c r="B8" s="43"/>
      <c r="C8" s="55"/>
      <c r="D8" s="42"/>
      <c r="E8" s="42"/>
      <c r="F8" s="42"/>
      <c r="G8" s="42"/>
      <c r="H8" s="42"/>
      <c r="I8" s="42"/>
      <c r="J8" s="56"/>
      <c r="K8" s="57"/>
      <c r="L8" s="57"/>
      <c r="M8" s="40"/>
    </row>
    <row r="9" spans="1:13" ht="22.2" customHeight="1" x14ac:dyDescent="0.3">
      <c r="A9" s="38">
        <v>6</v>
      </c>
      <c r="B9" s="43"/>
      <c r="C9" s="55"/>
      <c r="D9" s="42"/>
      <c r="E9" s="42"/>
      <c r="F9" s="42"/>
      <c r="G9" s="42"/>
      <c r="H9" s="42"/>
      <c r="I9" s="42"/>
      <c r="J9" s="56"/>
      <c r="K9" s="57"/>
      <c r="L9" s="57"/>
      <c r="M9" s="40"/>
    </row>
    <row r="10" spans="1:13" ht="22.2" customHeight="1" x14ac:dyDescent="0.3">
      <c r="A10" s="38">
        <v>7</v>
      </c>
      <c r="B10" s="43"/>
      <c r="C10" s="55"/>
      <c r="D10" s="42"/>
      <c r="E10" s="42"/>
      <c r="F10" s="42"/>
      <c r="G10" s="42"/>
      <c r="H10" s="42"/>
      <c r="I10" s="42"/>
      <c r="J10" s="56"/>
      <c r="K10" s="57"/>
      <c r="L10" s="57"/>
      <c r="M10" s="40"/>
    </row>
    <row r="11" spans="1:13" ht="22.2" customHeight="1" x14ac:dyDescent="0.3">
      <c r="A11" s="38">
        <v>8</v>
      </c>
      <c r="B11" s="43"/>
      <c r="C11" s="55"/>
      <c r="D11" s="42"/>
      <c r="E11" s="42"/>
      <c r="F11" s="42"/>
      <c r="G11" s="42"/>
      <c r="H11" s="42"/>
      <c r="I11" s="42"/>
      <c r="J11" s="56"/>
      <c r="K11" s="57"/>
      <c r="L11" s="57"/>
      <c r="M11" s="40"/>
    </row>
    <row r="12" spans="1:13" ht="22.2" customHeight="1" x14ac:dyDescent="0.3">
      <c r="A12" s="38">
        <v>9</v>
      </c>
      <c r="B12" s="43"/>
      <c r="C12" s="55"/>
      <c r="D12" s="42"/>
      <c r="E12" s="42"/>
      <c r="F12" s="42"/>
      <c r="G12" s="42"/>
      <c r="H12" s="42"/>
      <c r="I12" s="42"/>
      <c r="J12" s="56"/>
      <c r="K12" s="57"/>
      <c r="L12" s="57"/>
      <c r="M12" s="40"/>
    </row>
    <row r="13" spans="1:13" ht="22.2" customHeight="1" x14ac:dyDescent="0.3">
      <c r="A13" s="38">
        <v>10</v>
      </c>
      <c r="B13" s="43"/>
      <c r="C13" s="55"/>
      <c r="D13" s="42"/>
      <c r="E13" s="42"/>
      <c r="F13" s="42"/>
      <c r="G13" s="42"/>
      <c r="H13" s="42"/>
      <c r="I13" s="42"/>
      <c r="J13" s="56"/>
      <c r="K13" s="57"/>
      <c r="L13" s="57"/>
      <c r="M13" s="40"/>
    </row>
    <row r="14" spans="1:13" ht="22.2" customHeight="1" x14ac:dyDescent="0.3">
      <c r="A14" s="38">
        <v>11</v>
      </c>
      <c r="B14" s="43"/>
      <c r="C14" s="55"/>
      <c r="D14" s="42"/>
      <c r="E14" s="42"/>
      <c r="F14" s="42"/>
      <c r="G14" s="42"/>
      <c r="H14" s="42"/>
      <c r="I14" s="42"/>
      <c r="J14" s="56"/>
      <c r="K14" s="57"/>
      <c r="L14" s="57"/>
      <c r="M14" s="40"/>
    </row>
    <row r="15" spans="1:13" ht="22.2" customHeight="1" x14ac:dyDescent="0.3">
      <c r="A15" s="38">
        <v>12</v>
      </c>
      <c r="B15" s="43"/>
      <c r="C15" s="55"/>
      <c r="D15" s="42"/>
      <c r="E15" s="42"/>
      <c r="F15" s="42"/>
      <c r="G15" s="42"/>
      <c r="H15" s="42"/>
      <c r="I15" s="42"/>
      <c r="J15" s="56"/>
      <c r="K15" s="57"/>
      <c r="L15" s="57"/>
      <c r="M15" s="40"/>
    </row>
    <row r="16" spans="1:13" ht="22.2" customHeight="1" x14ac:dyDescent="0.3">
      <c r="A16" s="38">
        <v>13</v>
      </c>
      <c r="B16" s="43"/>
      <c r="C16" s="55"/>
      <c r="D16" s="42"/>
      <c r="E16" s="42"/>
      <c r="F16" s="42"/>
      <c r="G16" s="42"/>
      <c r="H16" s="42"/>
      <c r="I16" s="42"/>
      <c r="J16" s="56"/>
      <c r="K16" s="57"/>
      <c r="L16" s="57"/>
      <c r="M16" s="40"/>
    </row>
    <row r="17" spans="1:13" ht="22.2" customHeight="1" x14ac:dyDescent="0.3">
      <c r="A17" s="38">
        <v>14</v>
      </c>
      <c r="B17" s="43"/>
      <c r="C17" s="55"/>
      <c r="D17" s="42"/>
      <c r="E17" s="42"/>
      <c r="F17" s="42"/>
      <c r="G17" s="42"/>
      <c r="H17" s="42"/>
      <c r="I17" s="42"/>
      <c r="J17" s="56"/>
      <c r="K17" s="57"/>
      <c r="L17" s="57"/>
      <c r="M17" s="40"/>
    </row>
    <row r="18" spans="1:13" ht="22.2" customHeight="1" x14ac:dyDescent="0.3">
      <c r="A18" s="38">
        <v>15</v>
      </c>
      <c r="B18" s="43"/>
      <c r="C18" s="55"/>
      <c r="D18" s="42"/>
      <c r="E18" s="42"/>
      <c r="F18" s="42"/>
      <c r="G18" s="42"/>
      <c r="H18" s="42"/>
      <c r="I18" s="42"/>
      <c r="J18" s="56"/>
      <c r="K18" s="57"/>
      <c r="L18" s="57"/>
      <c r="M18" s="40"/>
    </row>
    <row r="19" spans="1:13" ht="22.2" customHeight="1" x14ac:dyDescent="0.3">
      <c r="A19" s="38">
        <v>16</v>
      </c>
      <c r="B19" s="43"/>
      <c r="C19" s="55"/>
      <c r="D19" s="42"/>
      <c r="E19" s="42"/>
      <c r="F19" s="42"/>
      <c r="G19" s="42"/>
      <c r="H19" s="42"/>
      <c r="I19" s="42"/>
      <c r="J19" s="56"/>
      <c r="K19" s="57"/>
      <c r="L19" s="57"/>
      <c r="M19" s="40"/>
    </row>
    <row r="20" spans="1:13" ht="22.2" customHeight="1" x14ac:dyDescent="0.3">
      <c r="A20" s="38">
        <v>17</v>
      </c>
      <c r="B20" s="43"/>
      <c r="C20" s="55"/>
      <c r="D20" s="42"/>
      <c r="E20" s="42"/>
      <c r="F20" s="42"/>
      <c r="G20" s="42"/>
      <c r="H20" s="42"/>
      <c r="I20" s="42"/>
      <c r="J20" s="56"/>
      <c r="K20" s="57"/>
      <c r="L20" s="57"/>
      <c r="M20" s="40"/>
    </row>
    <row r="21" spans="1:13" ht="22.2" customHeight="1" x14ac:dyDescent="0.3">
      <c r="A21" s="38">
        <v>18</v>
      </c>
      <c r="B21" s="43"/>
      <c r="C21" s="55"/>
      <c r="D21" s="42"/>
      <c r="E21" s="42"/>
      <c r="F21" s="42"/>
      <c r="G21" s="42"/>
      <c r="H21" s="42"/>
      <c r="I21" s="42"/>
      <c r="J21" s="56"/>
      <c r="K21" s="57"/>
      <c r="L21" s="57"/>
      <c r="M21" s="40"/>
    </row>
    <row r="22" spans="1:13" ht="22.2" customHeight="1" x14ac:dyDescent="0.3">
      <c r="A22" s="38">
        <v>19</v>
      </c>
      <c r="B22" s="43"/>
      <c r="C22" s="55"/>
      <c r="D22" s="42"/>
      <c r="E22" s="42"/>
      <c r="F22" s="42"/>
      <c r="G22" s="42"/>
      <c r="H22" s="42"/>
      <c r="I22" s="42"/>
      <c r="J22" s="56"/>
      <c r="K22" s="57"/>
      <c r="L22" s="57"/>
      <c r="M22" s="40"/>
    </row>
    <row r="23" spans="1:13" ht="22.2" customHeight="1" x14ac:dyDescent="0.3">
      <c r="A23" s="38">
        <v>20</v>
      </c>
      <c r="B23" s="43"/>
      <c r="C23" s="55"/>
      <c r="D23" s="42"/>
      <c r="E23" s="42"/>
      <c r="F23" s="42"/>
      <c r="G23" s="42"/>
      <c r="H23" s="42"/>
      <c r="I23" s="42"/>
      <c r="J23" s="56"/>
      <c r="K23" s="57"/>
      <c r="L23" s="57"/>
      <c r="M23" s="40"/>
    </row>
    <row r="24" spans="1:13" ht="22.2" customHeight="1" x14ac:dyDescent="0.3">
      <c r="A24" s="38">
        <v>21</v>
      </c>
      <c r="B24" s="43"/>
      <c r="C24" s="55"/>
      <c r="D24" s="42"/>
      <c r="E24" s="42"/>
      <c r="F24" s="42"/>
      <c r="G24" s="42"/>
      <c r="H24" s="42"/>
      <c r="I24" s="42"/>
      <c r="J24" s="56"/>
      <c r="K24" s="57"/>
      <c r="L24" s="57"/>
      <c r="M24" s="40"/>
    </row>
    <row r="25" spans="1:13" ht="22.2" customHeight="1" x14ac:dyDescent="0.3">
      <c r="A25" s="38">
        <v>22</v>
      </c>
      <c r="B25" s="43"/>
      <c r="C25" s="55"/>
      <c r="D25" s="42"/>
      <c r="E25" s="42"/>
      <c r="F25" s="42"/>
      <c r="G25" s="42"/>
      <c r="H25" s="42"/>
      <c r="I25" s="42"/>
      <c r="J25" s="56"/>
      <c r="K25" s="57"/>
      <c r="L25" s="57"/>
      <c r="M25" s="40"/>
    </row>
    <row r="26" spans="1:13" ht="22.2" customHeight="1" x14ac:dyDescent="0.3">
      <c r="A26" s="38">
        <v>23</v>
      </c>
      <c r="B26" s="43"/>
      <c r="C26" s="55"/>
      <c r="D26" s="42"/>
      <c r="E26" s="42"/>
      <c r="F26" s="42"/>
      <c r="G26" s="42"/>
      <c r="H26" s="42"/>
      <c r="I26" s="42"/>
      <c r="J26" s="56"/>
      <c r="K26" s="57"/>
      <c r="L26" s="57"/>
      <c r="M26" s="40"/>
    </row>
    <row r="27" spans="1:13" ht="22.2" customHeight="1" x14ac:dyDescent="0.3">
      <c r="A27" s="38">
        <v>24</v>
      </c>
      <c r="B27" s="43"/>
      <c r="C27" s="55"/>
      <c r="D27" s="42"/>
      <c r="E27" s="42"/>
      <c r="F27" s="42"/>
      <c r="G27" s="42"/>
      <c r="H27" s="42"/>
      <c r="I27" s="42"/>
      <c r="J27" s="56"/>
      <c r="K27" s="57"/>
      <c r="L27" s="57"/>
      <c r="M27" s="40"/>
    </row>
    <row r="28" spans="1:13" ht="22.2" customHeight="1" x14ac:dyDescent="0.3">
      <c r="A28" s="38">
        <v>25</v>
      </c>
      <c r="B28" s="43"/>
      <c r="C28" s="55"/>
      <c r="D28" s="42"/>
      <c r="E28" s="42"/>
      <c r="F28" s="42"/>
      <c r="G28" s="42"/>
      <c r="H28" s="42"/>
      <c r="I28" s="42"/>
      <c r="J28" s="56"/>
      <c r="K28" s="57"/>
      <c r="L28" s="57"/>
      <c r="M28" s="40"/>
    </row>
    <row r="29" spans="1:13" ht="22.2" customHeight="1" x14ac:dyDescent="0.3">
      <c r="A29" s="38">
        <v>26</v>
      </c>
      <c r="B29" s="43"/>
      <c r="C29" s="55"/>
      <c r="D29" s="42"/>
      <c r="E29" s="42"/>
      <c r="F29" s="42"/>
      <c r="G29" s="42"/>
      <c r="H29" s="42"/>
      <c r="I29" s="42"/>
      <c r="J29" s="56"/>
      <c r="K29" s="57"/>
      <c r="L29" s="57"/>
      <c r="M29" s="40"/>
    </row>
    <row r="30" spans="1:13" ht="22.2" customHeight="1" x14ac:dyDescent="0.3">
      <c r="A30" s="38">
        <v>27</v>
      </c>
      <c r="B30" s="43"/>
      <c r="C30" s="55"/>
      <c r="D30" s="42"/>
      <c r="E30" s="42"/>
      <c r="F30" s="42"/>
      <c r="G30" s="42"/>
      <c r="H30" s="42"/>
      <c r="I30" s="42"/>
      <c r="J30" s="56"/>
      <c r="K30" s="57"/>
      <c r="L30" s="57"/>
      <c r="M30" s="40"/>
    </row>
    <row r="31" spans="1:13" ht="22.2" customHeight="1" x14ac:dyDescent="0.3">
      <c r="A31" s="38">
        <v>28</v>
      </c>
      <c r="B31" s="43"/>
      <c r="C31" s="55"/>
      <c r="D31" s="42"/>
      <c r="E31" s="42"/>
      <c r="F31" s="42"/>
      <c r="G31" s="42"/>
      <c r="H31" s="42"/>
      <c r="I31" s="42"/>
      <c r="J31" s="56"/>
      <c r="K31" s="57"/>
      <c r="L31" s="57"/>
      <c r="M31" s="40"/>
    </row>
    <row r="32" spans="1:13" ht="22.2" customHeight="1" x14ac:dyDescent="0.3">
      <c r="A32" s="38">
        <v>29</v>
      </c>
      <c r="B32" s="43"/>
      <c r="C32" s="55"/>
      <c r="D32" s="42"/>
      <c r="E32" s="42"/>
      <c r="F32" s="42"/>
      <c r="G32" s="42"/>
      <c r="H32" s="42"/>
      <c r="I32" s="42"/>
      <c r="J32" s="56"/>
      <c r="K32" s="57"/>
      <c r="L32" s="57"/>
      <c r="M32" s="40"/>
    </row>
    <row r="33" spans="1:13" ht="22.2" customHeight="1" x14ac:dyDescent="0.3">
      <c r="A33" s="38">
        <v>30</v>
      </c>
      <c r="B33" s="43"/>
      <c r="C33" s="55"/>
      <c r="D33" s="42"/>
      <c r="E33" s="42"/>
      <c r="F33" s="42"/>
      <c r="G33" s="42"/>
      <c r="H33" s="42"/>
      <c r="I33" s="42"/>
      <c r="J33" s="56"/>
      <c r="K33" s="57"/>
      <c r="L33" s="57"/>
      <c r="M33" s="40"/>
    </row>
    <row r="34" spans="1:13" ht="22.2" customHeight="1" x14ac:dyDescent="0.3">
      <c r="A34" s="38">
        <v>31</v>
      </c>
      <c r="B34" s="43"/>
      <c r="C34" s="55"/>
      <c r="D34" s="42"/>
      <c r="E34" s="42"/>
      <c r="F34" s="42"/>
      <c r="G34" s="42"/>
      <c r="H34" s="42"/>
      <c r="I34" s="42"/>
      <c r="J34" s="56"/>
      <c r="K34" s="57"/>
      <c r="L34" s="57"/>
      <c r="M34" s="40"/>
    </row>
    <row r="35" spans="1:13" ht="22.2" customHeight="1" x14ac:dyDescent="0.3">
      <c r="A35" s="38">
        <v>32</v>
      </c>
      <c r="B35" s="43"/>
      <c r="C35" s="55"/>
      <c r="D35" s="42"/>
      <c r="E35" s="42"/>
      <c r="F35" s="42"/>
      <c r="G35" s="42"/>
      <c r="H35" s="42"/>
      <c r="I35" s="42"/>
      <c r="J35" s="56"/>
      <c r="K35" s="57"/>
      <c r="L35" s="57"/>
      <c r="M35" s="40"/>
    </row>
    <row r="36" spans="1:13" ht="22.2" customHeight="1" x14ac:dyDescent="0.3">
      <c r="A36" s="38">
        <v>33</v>
      </c>
      <c r="B36" s="43"/>
      <c r="C36" s="55"/>
      <c r="D36" s="42"/>
      <c r="E36" s="42"/>
      <c r="F36" s="42"/>
      <c r="G36" s="42"/>
      <c r="H36" s="42"/>
      <c r="I36" s="42"/>
      <c r="J36" s="56"/>
      <c r="K36" s="57"/>
      <c r="L36" s="57"/>
      <c r="M36" s="40"/>
    </row>
    <row r="37" spans="1:13" ht="22.2" customHeight="1" x14ac:dyDescent="0.3">
      <c r="A37" s="38">
        <v>34</v>
      </c>
      <c r="B37" s="43"/>
      <c r="C37" s="55"/>
      <c r="D37" s="42"/>
      <c r="E37" s="42"/>
      <c r="F37" s="42"/>
      <c r="G37" s="42"/>
      <c r="H37" s="42"/>
      <c r="I37" s="42"/>
      <c r="J37" s="56"/>
      <c r="K37" s="57"/>
      <c r="L37" s="57"/>
      <c r="M37" s="40"/>
    </row>
    <row r="38" spans="1:13" ht="22.2" customHeight="1" x14ac:dyDescent="0.3">
      <c r="A38" s="38">
        <v>35</v>
      </c>
      <c r="B38" s="43"/>
      <c r="C38" s="55"/>
      <c r="D38" s="42"/>
      <c r="E38" s="42"/>
      <c r="F38" s="42"/>
      <c r="G38" s="42"/>
      <c r="H38" s="42"/>
      <c r="I38" s="42"/>
      <c r="J38" s="56"/>
      <c r="K38" s="57"/>
      <c r="L38" s="57"/>
      <c r="M38" s="40"/>
    </row>
    <row r="39" spans="1:13" ht="22.2" customHeight="1" x14ac:dyDescent="0.3">
      <c r="A39" s="38">
        <v>36</v>
      </c>
      <c r="B39" s="43"/>
      <c r="C39" s="55"/>
      <c r="D39" s="42"/>
      <c r="E39" s="42"/>
      <c r="F39" s="42"/>
      <c r="G39" s="42"/>
      <c r="H39" s="42"/>
      <c r="I39" s="42"/>
      <c r="J39" s="56"/>
      <c r="K39" s="57"/>
      <c r="L39" s="57"/>
      <c r="M39" s="40"/>
    </row>
    <row r="40" spans="1:13" ht="22.2" customHeight="1" x14ac:dyDescent="0.3">
      <c r="A40" s="38">
        <v>37</v>
      </c>
      <c r="B40" s="43"/>
      <c r="C40" s="55"/>
      <c r="D40" s="42"/>
      <c r="E40" s="42"/>
      <c r="F40" s="42"/>
      <c r="G40" s="42"/>
      <c r="H40" s="42"/>
      <c r="I40" s="42"/>
      <c r="J40" s="56"/>
      <c r="K40" s="57"/>
      <c r="L40" s="57"/>
      <c r="M40" s="40"/>
    </row>
    <row r="41" spans="1:13" ht="22.2" customHeight="1" x14ac:dyDescent="0.3">
      <c r="A41" s="38">
        <v>38</v>
      </c>
      <c r="B41" s="43"/>
      <c r="C41" s="55"/>
      <c r="D41" s="42"/>
      <c r="E41" s="42"/>
      <c r="F41" s="42"/>
      <c r="G41" s="42"/>
      <c r="H41" s="42"/>
      <c r="I41" s="42"/>
      <c r="J41" s="56"/>
      <c r="K41" s="57"/>
      <c r="L41" s="57"/>
      <c r="M41" s="40"/>
    </row>
    <row r="42" spans="1:13" ht="22.2" customHeight="1" x14ac:dyDescent="0.3">
      <c r="A42" s="38">
        <v>39</v>
      </c>
      <c r="B42" s="43"/>
      <c r="C42" s="55"/>
      <c r="D42" s="42"/>
      <c r="E42" s="42"/>
      <c r="F42" s="42"/>
      <c r="G42" s="42"/>
      <c r="H42" s="42"/>
      <c r="I42" s="42"/>
      <c r="J42" s="56"/>
      <c r="K42" s="57"/>
      <c r="L42" s="57"/>
      <c r="M42" s="40"/>
    </row>
    <row r="43" spans="1:13" ht="22.2" customHeight="1" x14ac:dyDescent="0.3">
      <c r="A43" s="38">
        <v>40</v>
      </c>
      <c r="B43" s="43"/>
      <c r="C43" s="55"/>
      <c r="D43" s="42"/>
      <c r="E43" s="42"/>
      <c r="F43" s="42"/>
      <c r="G43" s="42"/>
      <c r="H43" s="42"/>
      <c r="I43" s="42"/>
      <c r="J43" s="56"/>
      <c r="K43" s="57"/>
      <c r="L43" s="57"/>
      <c r="M43" s="40"/>
    </row>
    <row r="44" spans="1:13" ht="22.2" customHeight="1" x14ac:dyDescent="0.3">
      <c r="A44" s="38">
        <v>41</v>
      </c>
      <c r="B44" s="43"/>
      <c r="C44" s="55"/>
      <c r="D44" s="42"/>
      <c r="E44" s="42"/>
      <c r="F44" s="42"/>
      <c r="G44" s="42"/>
      <c r="H44" s="42"/>
      <c r="I44" s="42"/>
      <c r="J44" s="56"/>
      <c r="K44" s="57"/>
      <c r="L44" s="57"/>
      <c r="M44" s="40"/>
    </row>
    <row r="45" spans="1:13" ht="22.2" customHeight="1" x14ac:dyDescent="0.3">
      <c r="A45" s="38">
        <v>42</v>
      </c>
      <c r="B45" s="43"/>
      <c r="C45" s="55"/>
      <c r="D45" s="42"/>
      <c r="E45" s="42"/>
      <c r="F45" s="42"/>
      <c r="G45" s="42"/>
      <c r="H45" s="42"/>
      <c r="I45" s="42"/>
      <c r="J45" s="56"/>
      <c r="K45" s="57"/>
      <c r="L45" s="57"/>
      <c r="M45" s="40"/>
    </row>
    <row r="46" spans="1:13" ht="22.2" customHeight="1" x14ac:dyDescent="0.3">
      <c r="A46" s="38">
        <v>43</v>
      </c>
      <c r="B46" s="43"/>
      <c r="C46" s="55"/>
      <c r="D46" s="42"/>
      <c r="E46" s="42"/>
      <c r="F46" s="42"/>
      <c r="G46" s="42"/>
      <c r="H46" s="42"/>
      <c r="I46" s="42"/>
      <c r="J46" s="56"/>
      <c r="K46" s="57"/>
      <c r="L46" s="57"/>
      <c r="M46" s="40"/>
    </row>
    <row r="47" spans="1:13" ht="22.2" customHeight="1" x14ac:dyDescent="0.3">
      <c r="A47" s="38">
        <v>44</v>
      </c>
      <c r="B47" s="43"/>
      <c r="C47" s="55"/>
      <c r="D47" s="42"/>
      <c r="E47" s="42"/>
      <c r="F47" s="42"/>
      <c r="G47" s="42"/>
      <c r="H47" s="42"/>
      <c r="I47" s="42"/>
      <c r="J47" s="56"/>
      <c r="K47" s="57"/>
      <c r="L47" s="57"/>
      <c r="M47" s="40"/>
    </row>
    <row r="48" spans="1:13" ht="22.2" customHeight="1" x14ac:dyDescent="0.3">
      <c r="A48" s="38">
        <v>45</v>
      </c>
      <c r="B48" s="43"/>
      <c r="C48" s="55"/>
      <c r="D48" s="42"/>
      <c r="E48" s="42"/>
      <c r="F48" s="42"/>
      <c r="G48" s="42"/>
      <c r="H48" s="42"/>
      <c r="I48" s="42"/>
      <c r="J48" s="56"/>
      <c r="K48" s="57"/>
      <c r="L48" s="57"/>
      <c r="M48" s="40"/>
    </row>
    <row r="49" spans="1:13" ht="22.2" customHeight="1" x14ac:dyDescent="0.3">
      <c r="A49" s="38">
        <v>46</v>
      </c>
      <c r="B49" s="43"/>
      <c r="C49" s="55"/>
      <c r="D49" s="42"/>
      <c r="E49" s="42"/>
      <c r="F49" s="42"/>
      <c r="G49" s="42"/>
      <c r="H49" s="42"/>
      <c r="I49" s="42"/>
      <c r="J49" s="56"/>
      <c r="K49" s="57"/>
      <c r="L49" s="57"/>
      <c r="M49" s="40"/>
    </row>
    <row r="50" spans="1:13" ht="22.2" customHeight="1" x14ac:dyDescent="0.3">
      <c r="A50" s="38">
        <v>47</v>
      </c>
      <c r="B50" s="43"/>
      <c r="C50" s="55"/>
      <c r="D50" s="42"/>
      <c r="E50" s="42"/>
      <c r="F50" s="42"/>
      <c r="G50" s="42"/>
      <c r="H50" s="42"/>
      <c r="I50" s="42"/>
      <c r="J50" s="56"/>
      <c r="K50" s="57"/>
      <c r="L50" s="57"/>
      <c r="M50" s="40"/>
    </row>
    <row r="51" spans="1:13" ht="22.2" customHeight="1" x14ac:dyDescent="0.3">
      <c r="A51" s="38">
        <v>48</v>
      </c>
      <c r="B51" s="43"/>
      <c r="C51" s="55"/>
      <c r="D51" s="42"/>
      <c r="E51" s="42"/>
      <c r="F51" s="42"/>
      <c r="G51" s="42"/>
      <c r="H51" s="42"/>
      <c r="I51" s="42"/>
      <c r="J51" s="56"/>
      <c r="K51" s="57"/>
      <c r="L51" s="57"/>
      <c r="M51" s="40"/>
    </row>
    <row r="52" spans="1:13" ht="22.2" customHeight="1" x14ac:dyDescent="0.3">
      <c r="A52" s="38">
        <v>49</v>
      </c>
      <c r="B52" s="43"/>
      <c r="C52" s="55"/>
      <c r="D52" s="42"/>
      <c r="E52" s="42"/>
      <c r="F52" s="42"/>
      <c r="G52" s="42"/>
      <c r="H52" s="42"/>
      <c r="I52" s="42"/>
      <c r="J52" s="56"/>
      <c r="K52" s="57"/>
      <c r="L52" s="57"/>
      <c r="M52" s="40"/>
    </row>
    <row r="53" spans="1:13" ht="22.2" customHeight="1" x14ac:dyDescent="0.3">
      <c r="A53" s="38">
        <v>50</v>
      </c>
      <c r="B53" s="43"/>
      <c r="C53" s="55"/>
      <c r="D53" s="42"/>
      <c r="E53" s="42"/>
      <c r="F53" s="42"/>
      <c r="G53" s="42"/>
      <c r="H53" s="42"/>
      <c r="I53" s="42"/>
      <c r="J53" s="56"/>
      <c r="K53" s="57"/>
      <c r="L53" s="57"/>
      <c r="M53" s="40"/>
    </row>
    <row r="54" spans="1:13" ht="22.2" customHeight="1" x14ac:dyDescent="0.3">
      <c r="A54" s="38">
        <v>51</v>
      </c>
      <c r="B54" s="43"/>
      <c r="C54" s="55"/>
      <c r="D54" s="42"/>
      <c r="E54" s="42"/>
      <c r="F54" s="42"/>
      <c r="G54" s="42"/>
      <c r="H54" s="42"/>
      <c r="I54" s="42"/>
      <c r="J54" s="56"/>
      <c r="K54" s="57"/>
      <c r="L54" s="57"/>
      <c r="M54" s="40"/>
    </row>
    <row r="55" spans="1:13" ht="22.2" customHeight="1" x14ac:dyDescent="0.3">
      <c r="A55" s="38">
        <v>52</v>
      </c>
      <c r="B55" s="43"/>
      <c r="C55" s="55"/>
      <c r="D55" s="42"/>
      <c r="E55" s="42"/>
      <c r="F55" s="42"/>
      <c r="G55" s="42"/>
      <c r="H55" s="42"/>
      <c r="I55" s="42"/>
      <c r="J55" s="56"/>
      <c r="K55" s="57"/>
      <c r="L55" s="57"/>
      <c r="M55" s="40"/>
    </row>
    <row r="56" spans="1:13" ht="22.2" customHeight="1" x14ac:dyDescent="0.3">
      <c r="A56" s="38">
        <v>53</v>
      </c>
      <c r="B56" s="43"/>
      <c r="C56" s="55"/>
      <c r="D56" s="42"/>
      <c r="E56" s="42"/>
      <c r="F56" s="42"/>
      <c r="G56" s="42"/>
      <c r="H56" s="42"/>
      <c r="I56" s="42"/>
      <c r="J56" s="56"/>
      <c r="K56" s="57"/>
      <c r="L56" s="57"/>
      <c r="M56" s="40"/>
    </row>
    <row r="57" spans="1:13" ht="22.2" customHeight="1" x14ac:dyDescent="0.3">
      <c r="A57" s="38">
        <v>54</v>
      </c>
      <c r="B57" s="43"/>
      <c r="C57" s="55"/>
      <c r="D57" s="42"/>
      <c r="E57" s="42"/>
      <c r="F57" s="42"/>
      <c r="G57" s="42"/>
      <c r="H57" s="42"/>
      <c r="I57" s="42"/>
      <c r="J57" s="56"/>
      <c r="K57" s="57"/>
      <c r="L57" s="57"/>
      <c r="M57" s="40"/>
    </row>
    <row r="58" spans="1:13" ht="22.2" customHeight="1" x14ac:dyDescent="0.3">
      <c r="A58" s="38">
        <v>55</v>
      </c>
      <c r="B58" s="43"/>
      <c r="C58" s="55"/>
      <c r="D58" s="42"/>
      <c r="E58" s="42"/>
      <c r="F58" s="42"/>
      <c r="G58" s="42"/>
      <c r="H58" s="42"/>
      <c r="I58" s="42"/>
      <c r="J58" s="56"/>
      <c r="K58" s="57"/>
      <c r="L58" s="57"/>
      <c r="M58" s="40"/>
    </row>
    <row r="59" spans="1:13" ht="22.2" customHeight="1" x14ac:dyDescent="0.3">
      <c r="A59" s="38">
        <v>56</v>
      </c>
      <c r="B59" s="43"/>
      <c r="C59" s="55"/>
      <c r="D59" s="42"/>
      <c r="E59" s="42"/>
      <c r="F59" s="42"/>
      <c r="G59" s="42"/>
      <c r="H59" s="42"/>
      <c r="I59" s="42"/>
      <c r="J59" s="56"/>
      <c r="K59" s="57"/>
      <c r="L59" s="57"/>
      <c r="M59" s="40"/>
    </row>
    <row r="60" spans="1:13" ht="22.2" customHeight="1" x14ac:dyDescent="0.3">
      <c r="A60" s="38">
        <v>57</v>
      </c>
      <c r="B60" s="43"/>
      <c r="C60" s="55"/>
      <c r="D60" s="42"/>
      <c r="E60" s="42"/>
      <c r="F60" s="42"/>
      <c r="G60" s="42"/>
      <c r="H60" s="42"/>
      <c r="I60" s="42"/>
      <c r="J60" s="56"/>
      <c r="K60" s="57"/>
      <c r="L60" s="57"/>
      <c r="M60" s="40"/>
    </row>
    <row r="61" spans="1:13" ht="22.2" customHeight="1" x14ac:dyDescent="0.3">
      <c r="A61" s="38">
        <v>58</v>
      </c>
      <c r="B61" s="43"/>
      <c r="C61" s="55"/>
      <c r="D61" s="42"/>
      <c r="E61" s="42"/>
      <c r="F61" s="42"/>
      <c r="G61" s="42"/>
      <c r="H61" s="42"/>
      <c r="I61" s="42"/>
      <c r="J61" s="56"/>
      <c r="K61" s="57"/>
      <c r="L61" s="57"/>
      <c r="M61" s="40"/>
    </row>
    <row r="62" spans="1:13" ht="22.2" customHeight="1" x14ac:dyDescent="0.3">
      <c r="A62" s="38">
        <v>59</v>
      </c>
      <c r="B62" s="43"/>
      <c r="C62" s="55"/>
      <c r="D62" s="42"/>
      <c r="E62" s="42"/>
      <c r="F62" s="42"/>
      <c r="G62" s="42"/>
      <c r="H62" s="42"/>
      <c r="I62" s="42"/>
      <c r="J62" s="56"/>
      <c r="K62" s="57"/>
      <c r="L62" s="57"/>
      <c r="M62" s="40"/>
    </row>
    <row r="63" spans="1:13" ht="22.2" customHeight="1" x14ac:dyDescent="0.3">
      <c r="A63" s="38">
        <v>60</v>
      </c>
      <c r="B63" s="43"/>
      <c r="C63" s="55"/>
      <c r="D63" s="42"/>
      <c r="E63" s="42"/>
      <c r="F63" s="42"/>
      <c r="G63" s="42"/>
      <c r="H63" s="42"/>
      <c r="I63" s="42"/>
      <c r="J63" s="56"/>
      <c r="K63" s="57"/>
      <c r="L63" s="57"/>
      <c r="M63" s="40"/>
    </row>
    <row r="64" spans="1:13" ht="22.2" customHeight="1" x14ac:dyDescent="0.3">
      <c r="A64" s="38">
        <v>61</v>
      </c>
      <c r="B64" s="43"/>
      <c r="C64" s="55"/>
      <c r="D64" s="42"/>
      <c r="E64" s="42"/>
      <c r="F64" s="42"/>
      <c r="G64" s="42"/>
      <c r="H64" s="42"/>
      <c r="I64" s="42"/>
      <c r="J64" s="56"/>
      <c r="K64" s="57"/>
      <c r="L64" s="57"/>
      <c r="M64" s="40"/>
    </row>
    <row r="65" spans="1:13" ht="22.2" customHeight="1" x14ac:dyDescent="0.3">
      <c r="A65" s="38">
        <v>62</v>
      </c>
      <c r="B65" s="43"/>
      <c r="C65" s="55"/>
      <c r="D65" s="42"/>
      <c r="E65" s="42"/>
      <c r="F65" s="42"/>
      <c r="G65" s="42"/>
      <c r="H65" s="42"/>
      <c r="I65" s="42"/>
      <c r="J65" s="56"/>
      <c r="K65" s="57"/>
      <c r="L65" s="57"/>
      <c r="M65" s="40"/>
    </row>
    <row r="66" spans="1:13" ht="22.2" customHeight="1" x14ac:dyDescent="0.3">
      <c r="A66" s="38">
        <v>63</v>
      </c>
      <c r="B66" s="43"/>
      <c r="C66" s="55"/>
      <c r="D66" s="42"/>
      <c r="E66" s="42"/>
      <c r="F66" s="42"/>
      <c r="G66" s="42"/>
      <c r="H66" s="42"/>
      <c r="I66" s="42"/>
      <c r="J66" s="56"/>
      <c r="K66" s="57"/>
      <c r="L66" s="57"/>
      <c r="M66" s="40"/>
    </row>
    <row r="67" spans="1:13" ht="22.2" customHeight="1" x14ac:dyDescent="0.3">
      <c r="A67" s="38">
        <v>64</v>
      </c>
      <c r="B67" s="43"/>
      <c r="C67" s="55"/>
      <c r="D67" s="42"/>
      <c r="E67" s="42"/>
      <c r="F67" s="42"/>
      <c r="G67" s="42"/>
      <c r="H67" s="42"/>
      <c r="I67" s="42"/>
      <c r="J67" s="56"/>
      <c r="K67" s="57"/>
      <c r="L67" s="57"/>
      <c r="M67" s="40"/>
    </row>
    <row r="68" spans="1:13" ht="22.2" customHeight="1" x14ac:dyDescent="0.3">
      <c r="A68" s="38">
        <v>65</v>
      </c>
      <c r="B68" s="43"/>
      <c r="C68" s="55"/>
      <c r="D68" s="42"/>
      <c r="E68" s="42"/>
      <c r="F68" s="42"/>
      <c r="G68" s="42"/>
      <c r="H68" s="42"/>
      <c r="I68" s="42"/>
      <c r="J68" s="56"/>
      <c r="K68" s="57"/>
      <c r="L68" s="57"/>
      <c r="M68" s="40"/>
    </row>
    <row r="69" spans="1:13" ht="22.2" customHeight="1" x14ac:dyDescent="0.3">
      <c r="A69" s="38">
        <v>66</v>
      </c>
      <c r="B69" s="43"/>
      <c r="C69" s="55"/>
      <c r="D69" s="42"/>
      <c r="E69" s="42"/>
      <c r="F69" s="42"/>
      <c r="G69" s="42"/>
      <c r="H69" s="42"/>
      <c r="I69" s="42"/>
      <c r="J69" s="56"/>
      <c r="K69" s="57"/>
      <c r="L69" s="57"/>
      <c r="M69" s="40"/>
    </row>
    <row r="70" spans="1:13" ht="22.2" customHeight="1" x14ac:dyDescent="0.3">
      <c r="A70" s="38">
        <v>67</v>
      </c>
      <c r="B70" s="43"/>
      <c r="C70" s="55"/>
      <c r="D70" s="42"/>
      <c r="E70" s="42"/>
      <c r="F70" s="42"/>
      <c r="G70" s="42"/>
      <c r="H70" s="42"/>
      <c r="I70" s="42"/>
      <c r="J70" s="56"/>
      <c r="K70" s="57"/>
      <c r="L70" s="57"/>
      <c r="M70" s="40"/>
    </row>
    <row r="71" spans="1:13" ht="22.2" customHeight="1" x14ac:dyDescent="0.3">
      <c r="A71" s="38">
        <v>68</v>
      </c>
      <c r="B71" s="43"/>
      <c r="C71" s="55"/>
      <c r="D71" s="42"/>
      <c r="E71" s="42"/>
      <c r="F71" s="42"/>
      <c r="G71" s="42"/>
      <c r="H71" s="42"/>
      <c r="I71" s="42"/>
      <c r="J71" s="56"/>
      <c r="K71" s="57"/>
      <c r="L71" s="57"/>
      <c r="M71" s="40"/>
    </row>
    <row r="72" spans="1:13" ht="22.2" customHeight="1" x14ac:dyDescent="0.3">
      <c r="A72" s="38">
        <v>69</v>
      </c>
      <c r="B72" s="43"/>
      <c r="C72" s="55"/>
      <c r="D72" s="42"/>
      <c r="E72" s="42"/>
      <c r="F72" s="42"/>
      <c r="G72" s="42"/>
      <c r="H72" s="42"/>
      <c r="I72" s="42"/>
      <c r="J72" s="56"/>
      <c r="K72" s="57"/>
      <c r="L72" s="57"/>
      <c r="M72" s="40"/>
    </row>
    <row r="73" spans="1:13" ht="22.2" customHeight="1" x14ac:dyDescent="0.3">
      <c r="A73" s="38">
        <v>70</v>
      </c>
      <c r="B73" s="43"/>
      <c r="C73" s="55"/>
      <c r="D73" s="42"/>
      <c r="E73" s="42"/>
      <c r="F73" s="42"/>
      <c r="G73" s="42"/>
      <c r="H73" s="42"/>
      <c r="I73" s="42"/>
      <c r="J73" s="56"/>
      <c r="K73" s="57"/>
      <c r="L73" s="57"/>
      <c r="M73" s="40"/>
    </row>
    <row r="74" spans="1:13" ht="22.2" customHeight="1" x14ac:dyDescent="0.3">
      <c r="A74" s="38">
        <v>71</v>
      </c>
      <c r="B74" s="43"/>
      <c r="C74" s="55"/>
      <c r="D74" s="42"/>
      <c r="E74" s="42"/>
      <c r="F74" s="42"/>
      <c r="G74" s="42"/>
      <c r="H74" s="42"/>
      <c r="I74" s="42"/>
      <c r="J74" s="56"/>
      <c r="K74" s="57"/>
      <c r="L74" s="57"/>
      <c r="M74" s="40"/>
    </row>
    <row r="75" spans="1:13" ht="22.2" customHeight="1" x14ac:dyDescent="0.3">
      <c r="A75" s="38">
        <v>72</v>
      </c>
      <c r="B75" s="43"/>
      <c r="C75" s="55"/>
      <c r="D75" s="42"/>
      <c r="E75" s="42"/>
      <c r="F75" s="42"/>
      <c r="G75" s="42"/>
      <c r="H75" s="42"/>
      <c r="I75" s="42"/>
      <c r="J75" s="56"/>
      <c r="K75" s="57"/>
      <c r="L75" s="57"/>
      <c r="M75" s="40"/>
    </row>
    <row r="76" spans="1:13" ht="22.2" customHeight="1" x14ac:dyDescent="0.3">
      <c r="A76" s="38">
        <v>73</v>
      </c>
      <c r="B76" s="43"/>
      <c r="C76" s="55"/>
      <c r="D76" s="42"/>
      <c r="E76" s="42"/>
      <c r="F76" s="42"/>
      <c r="G76" s="42"/>
      <c r="H76" s="42"/>
      <c r="I76" s="42"/>
      <c r="J76" s="56"/>
      <c r="K76" s="57"/>
      <c r="L76" s="57"/>
      <c r="M76" s="40"/>
    </row>
    <row r="77" spans="1:13" ht="22.2" customHeight="1" x14ac:dyDescent="0.3">
      <c r="A77" s="38">
        <v>74</v>
      </c>
      <c r="B77" s="43"/>
      <c r="C77" s="55"/>
      <c r="D77" s="42"/>
      <c r="E77" s="42"/>
      <c r="F77" s="42"/>
      <c r="G77" s="42"/>
      <c r="H77" s="42"/>
      <c r="I77" s="42"/>
      <c r="J77" s="56"/>
      <c r="K77" s="57"/>
      <c r="L77" s="57"/>
      <c r="M77" s="40"/>
    </row>
    <row r="78" spans="1:13" ht="22.2" customHeight="1" x14ac:dyDescent="0.3">
      <c r="A78" s="38">
        <v>75</v>
      </c>
      <c r="B78" s="43"/>
      <c r="C78" s="55"/>
      <c r="D78" s="42"/>
      <c r="E78" s="42"/>
      <c r="F78" s="42"/>
      <c r="G78" s="42"/>
      <c r="H78" s="42"/>
      <c r="I78" s="42"/>
      <c r="J78" s="56"/>
      <c r="K78" s="57"/>
      <c r="L78" s="57"/>
      <c r="M78" s="40"/>
    </row>
    <row r="79" spans="1:13" ht="22.2" customHeight="1" x14ac:dyDescent="0.3">
      <c r="A79" s="38">
        <v>76</v>
      </c>
      <c r="B79" s="43"/>
      <c r="C79" s="55"/>
      <c r="D79" s="42"/>
      <c r="E79" s="42"/>
      <c r="F79" s="42"/>
      <c r="G79" s="42"/>
      <c r="H79" s="42"/>
      <c r="I79" s="42"/>
      <c r="J79" s="56"/>
      <c r="K79" s="57"/>
      <c r="L79" s="57"/>
      <c r="M79" s="40"/>
    </row>
    <row r="80" spans="1:13" ht="22.2" customHeight="1" x14ac:dyDescent="0.3">
      <c r="A80" s="38">
        <v>77</v>
      </c>
      <c r="B80" s="43"/>
      <c r="C80" s="55"/>
      <c r="D80" s="42"/>
      <c r="E80" s="42"/>
      <c r="F80" s="42"/>
      <c r="G80" s="42"/>
      <c r="H80" s="42"/>
      <c r="I80" s="42"/>
      <c r="J80" s="56"/>
      <c r="K80" s="57"/>
      <c r="L80" s="57"/>
      <c r="M80" s="40"/>
    </row>
    <row r="81" spans="1:13" ht="22.2" customHeight="1" x14ac:dyDescent="0.3">
      <c r="A81" s="38">
        <v>78</v>
      </c>
      <c r="B81" s="43"/>
      <c r="C81" s="55"/>
      <c r="D81" s="42"/>
      <c r="E81" s="42"/>
      <c r="F81" s="42"/>
      <c r="G81" s="42"/>
      <c r="H81" s="42"/>
      <c r="I81" s="42"/>
      <c r="J81" s="56"/>
      <c r="K81" s="57"/>
      <c r="L81" s="57"/>
      <c r="M81" s="40"/>
    </row>
    <row r="82" spans="1:13" ht="22.2" customHeight="1" x14ac:dyDescent="0.3">
      <c r="A82" s="38">
        <v>79</v>
      </c>
      <c r="B82" s="43"/>
      <c r="C82" s="55"/>
      <c r="D82" s="42"/>
      <c r="E82" s="42"/>
      <c r="F82" s="42"/>
      <c r="G82" s="42"/>
      <c r="H82" s="42"/>
      <c r="I82" s="42"/>
      <c r="J82" s="56"/>
      <c r="K82" s="57"/>
      <c r="L82" s="57"/>
      <c r="M82" s="40"/>
    </row>
    <row r="83" spans="1:13" ht="22.2" customHeight="1" x14ac:dyDescent="0.3">
      <c r="A83" s="38">
        <v>80</v>
      </c>
      <c r="B83" s="43"/>
      <c r="C83" s="55"/>
      <c r="D83" s="42"/>
      <c r="E83" s="42"/>
      <c r="F83" s="42"/>
      <c r="G83" s="42"/>
      <c r="H83" s="42"/>
      <c r="I83" s="42"/>
      <c r="J83" s="56"/>
      <c r="K83" s="57"/>
      <c r="L83" s="57"/>
      <c r="M83" s="40"/>
    </row>
    <row r="84" spans="1:13" ht="22.2" customHeight="1" x14ac:dyDescent="0.3">
      <c r="A84" s="38">
        <v>81</v>
      </c>
      <c r="B84" s="43"/>
      <c r="C84" s="55"/>
      <c r="D84" s="42"/>
      <c r="E84" s="42"/>
      <c r="F84" s="42"/>
      <c r="G84" s="42"/>
      <c r="H84" s="42"/>
      <c r="I84" s="42"/>
      <c r="J84" s="56"/>
      <c r="K84" s="57"/>
      <c r="L84" s="57"/>
      <c r="M84" s="40"/>
    </row>
    <row r="85" spans="1:13" ht="22.2" customHeight="1" x14ac:dyDescent="0.3">
      <c r="A85" s="38">
        <v>82</v>
      </c>
      <c r="B85" s="43"/>
      <c r="C85" s="55"/>
      <c r="D85" s="42"/>
      <c r="E85" s="42"/>
      <c r="F85" s="42"/>
      <c r="G85" s="42"/>
      <c r="H85" s="42"/>
      <c r="I85" s="42"/>
      <c r="J85" s="56"/>
      <c r="K85" s="57"/>
      <c r="L85" s="57"/>
      <c r="M85" s="40"/>
    </row>
    <row r="86" spans="1:13" ht="22.2" customHeight="1" x14ac:dyDescent="0.3">
      <c r="A86" s="38">
        <v>83</v>
      </c>
      <c r="B86" s="43"/>
      <c r="C86" s="55"/>
      <c r="D86" s="42"/>
      <c r="E86" s="42"/>
      <c r="F86" s="42"/>
      <c r="G86" s="42"/>
      <c r="H86" s="42"/>
      <c r="I86" s="42"/>
      <c r="J86" s="56"/>
      <c r="K86" s="57"/>
      <c r="L86" s="57"/>
      <c r="M86" s="40"/>
    </row>
    <row r="87" spans="1:13" ht="22.2" customHeight="1" x14ac:dyDescent="0.3">
      <c r="A87" s="38">
        <v>84</v>
      </c>
      <c r="B87" s="43"/>
      <c r="C87" s="55"/>
      <c r="D87" s="42"/>
      <c r="E87" s="42"/>
      <c r="F87" s="42"/>
      <c r="G87" s="42"/>
      <c r="H87" s="42"/>
      <c r="I87" s="42"/>
      <c r="J87" s="56"/>
      <c r="K87" s="57"/>
      <c r="L87" s="57"/>
      <c r="M87" s="40"/>
    </row>
    <row r="88" spans="1:13" ht="22.2" customHeight="1" x14ac:dyDescent="0.3">
      <c r="A88" s="38">
        <v>85</v>
      </c>
      <c r="B88" s="43"/>
      <c r="C88" s="55"/>
      <c r="D88" s="42"/>
      <c r="E88" s="42"/>
      <c r="F88" s="42"/>
      <c r="G88" s="42"/>
      <c r="H88" s="42"/>
      <c r="I88" s="42"/>
      <c r="J88" s="56"/>
      <c r="K88" s="57"/>
      <c r="L88" s="57"/>
      <c r="M88" s="40"/>
    </row>
    <row r="89" spans="1:13" ht="22.2" customHeight="1" x14ac:dyDescent="0.3">
      <c r="A89" s="38">
        <v>86</v>
      </c>
      <c r="B89" s="43"/>
      <c r="C89" s="55"/>
      <c r="D89" s="42"/>
      <c r="E89" s="42"/>
      <c r="F89" s="42"/>
      <c r="G89" s="42"/>
      <c r="H89" s="42"/>
      <c r="I89" s="42"/>
      <c r="J89" s="56"/>
      <c r="K89" s="57"/>
      <c r="L89" s="57"/>
      <c r="M89" s="40"/>
    </row>
    <row r="90" spans="1:13" ht="22.2" customHeight="1" x14ac:dyDescent="0.3">
      <c r="A90" s="38">
        <v>87</v>
      </c>
      <c r="B90" s="43"/>
      <c r="C90" s="55"/>
      <c r="D90" s="42"/>
      <c r="E90" s="42"/>
      <c r="F90" s="42"/>
      <c r="G90" s="42"/>
      <c r="H90" s="42"/>
      <c r="I90" s="42"/>
      <c r="J90" s="56"/>
      <c r="K90" s="57"/>
      <c r="L90" s="57"/>
      <c r="M90" s="40"/>
    </row>
    <row r="91" spans="1:13" ht="22.2" customHeight="1" x14ac:dyDescent="0.3">
      <c r="A91" s="38">
        <v>88</v>
      </c>
      <c r="B91" s="43"/>
      <c r="C91" s="55"/>
      <c r="D91" s="42"/>
      <c r="E91" s="42"/>
      <c r="F91" s="42"/>
      <c r="G91" s="42"/>
      <c r="H91" s="42"/>
      <c r="I91" s="42"/>
      <c r="J91" s="56"/>
      <c r="K91" s="57"/>
      <c r="L91" s="57"/>
      <c r="M91" s="40"/>
    </row>
    <row r="92" spans="1:13" ht="22.2" customHeight="1" x14ac:dyDescent="0.3">
      <c r="A92" s="38">
        <v>89</v>
      </c>
      <c r="B92" s="43"/>
      <c r="C92" s="55"/>
      <c r="D92" s="42"/>
      <c r="E92" s="42"/>
      <c r="F92" s="42"/>
      <c r="G92" s="42"/>
      <c r="H92" s="42"/>
      <c r="I92" s="42"/>
      <c r="J92" s="56"/>
      <c r="K92" s="57"/>
      <c r="L92" s="57"/>
      <c r="M92" s="40"/>
    </row>
    <row r="93" spans="1:13" ht="22.2" customHeight="1" x14ac:dyDescent="0.3">
      <c r="A93" s="38">
        <v>90</v>
      </c>
      <c r="B93" s="43"/>
      <c r="C93" s="55"/>
      <c r="D93" s="42"/>
      <c r="E93" s="42"/>
      <c r="F93" s="42"/>
      <c r="G93" s="42"/>
      <c r="H93" s="42"/>
      <c r="I93" s="42"/>
      <c r="J93" s="56"/>
      <c r="K93" s="57"/>
      <c r="L93" s="57"/>
      <c r="M93" s="40"/>
    </row>
    <row r="94" spans="1:13" ht="22.2" customHeight="1" x14ac:dyDescent="0.3">
      <c r="A94" s="38">
        <v>91</v>
      </c>
      <c r="B94" s="43"/>
      <c r="C94" s="55"/>
      <c r="D94" s="42"/>
      <c r="E94" s="42"/>
      <c r="F94" s="42"/>
      <c r="G94" s="42"/>
      <c r="H94" s="42"/>
      <c r="I94" s="42"/>
      <c r="J94" s="56"/>
      <c r="K94" s="57"/>
      <c r="L94" s="57"/>
      <c r="M94" s="40"/>
    </row>
    <row r="95" spans="1:13" ht="22.2" customHeight="1" x14ac:dyDescent="0.3">
      <c r="A95" s="38">
        <v>92</v>
      </c>
      <c r="B95" s="43"/>
      <c r="C95" s="55"/>
      <c r="D95" s="42"/>
      <c r="E95" s="42"/>
      <c r="F95" s="42"/>
      <c r="G95" s="42"/>
      <c r="H95" s="42"/>
      <c r="I95" s="42"/>
      <c r="J95" s="56"/>
      <c r="K95" s="57"/>
      <c r="L95" s="57"/>
      <c r="M95" s="40"/>
    </row>
    <row r="96" spans="1:13" ht="22.2" customHeight="1" x14ac:dyDescent="0.3">
      <c r="A96" s="38">
        <v>93</v>
      </c>
      <c r="B96" s="43"/>
      <c r="C96" s="55"/>
      <c r="D96" s="42"/>
      <c r="E96" s="42"/>
      <c r="F96" s="42"/>
      <c r="G96" s="42"/>
      <c r="H96" s="42"/>
      <c r="I96" s="42"/>
      <c r="J96" s="56"/>
      <c r="K96" s="57"/>
      <c r="L96" s="57"/>
      <c r="M96" s="40"/>
    </row>
    <row r="97" spans="1:13" ht="22.2" customHeight="1" x14ac:dyDescent="0.3">
      <c r="A97" s="38">
        <v>94</v>
      </c>
      <c r="B97" s="43"/>
      <c r="C97" s="55"/>
      <c r="D97" s="42"/>
      <c r="E97" s="42"/>
      <c r="F97" s="42"/>
      <c r="G97" s="42"/>
      <c r="H97" s="42"/>
      <c r="I97" s="42"/>
      <c r="J97" s="56"/>
      <c r="K97" s="57"/>
      <c r="L97" s="57"/>
      <c r="M97" s="40"/>
    </row>
    <row r="98" spans="1:13" ht="22.2" customHeight="1" x14ac:dyDescent="0.3">
      <c r="A98" s="38">
        <v>95</v>
      </c>
      <c r="B98" s="43"/>
      <c r="C98" s="55"/>
      <c r="D98" s="42"/>
      <c r="E98" s="42"/>
      <c r="F98" s="42"/>
      <c r="G98" s="42"/>
      <c r="H98" s="42"/>
      <c r="I98" s="42"/>
      <c r="J98" s="56"/>
      <c r="K98" s="57"/>
      <c r="L98" s="57"/>
      <c r="M98" s="40"/>
    </row>
    <row r="99" spans="1:13" ht="22.2" customHeight="1" x14ac:dyDescent="0.3">
      <c r="A99" s="38">
        <v>96</v>
      </c>
      <c r="B99" s="43"/>
      <c r="C99" s="55"/>
      <c r="D99" s="42"/>
      <c r="E99" s="42"/>
      <c r="F99" s="42"/>
      <c r="G99" s="42"/>
      <c r="H99" s="42"/>
      <c r="I99" s="42"/>
      <c r="J99" s="56"/>
      <c r="K99" s="57"/>
      <c r="L99" s="57"/>
      <c r="M99" s="40"/>
    </row>
    <row r="100" spans="1:13" ht="22.2" customHeight="1" x14ac:dyDescent="0.3">
      <c r="A100" s="38">
        <v>97</v>
      </c>
      <c r="B100" s="43"/>
      <c r="C100" s="55"/>
      <c r="D100" s="42"/>
      <c r="E100" s="42"/>
      <c r="F100" s="42"/>
      <c r="G100" s="42"/>
      <c r="H100" s="42"/>
      <c r="I100" s="42"/>
      <c r="J100" s="56"/>
      <c r="K100" s="57"/>
      <c r="L100" s="57"/>
      <c r="M100" s="40"/>
    </row>
    <row r="101" spans="1:13" ht="22.2" customHeight="1" x14ac:dyDescent="0.3">
      <c r="A101" s="38">
        <v>98</v>
      </c>
      <c r="B101" s="43"/>
      <c r="C101" s="55"/>
      <c r="D101" s="42"/>
      <c r="E101" s="42"/>
      <c r="F101" s="42"/>
      <c r="G101" s="42"/>
      <c r="H101" s="42"/>
      <c r="I101" s="42"/>
      <c r="J101" s="56"/>
      <c r="K101" s="57"/>
      <c r="L101" s="57"/>
      <c r="M101" s="40"/>
    </row>
    <row r="102" spans="1:13" ht="22.2" customHeight="1" x14ac:dyDescent="0.3">
      <c r="A102" s="38">
        <v>99</v>
      </c>
      <c r="B102" s="43"/>
      <c r="C102" s="55"/>
      <c r="D102" s="42"/>
      <c r="E102" s="42"/>
      <c r="F102" s="42"/>
      <c r="G102" s="42"/>
      <c r="H102" s="42"/>
      <c r="I102" s="42"/>
      <c r="J102" s="56"/>
      <c r="K102" s="57"/>
      <c r="L102" s="57"/>
      <c r="M102" s="40"/>
    </row>
    <row r="103" spans="1:13" ht="22.2" customHeight="1" x14ac:dyDescent="0.3">
      <c r="A103" s="38">
        <v>100</v>
      </c>
      <c r="B103" s="43"/>
      <c r="C103" s="55"/>
      <c r="D103" s="42"/>
      <c r="E103" s="42"/>
      <c r="F103" s="42"/>
      <c r="G103" s="42"/>
      <c r="H103" s="42"/>
      <c r="I103" s="42"/>
      <c r="J103" s="56"/>
      <c r="K103" s="57"/>
      <c r="L103" s="57"/>
      <c r="M103" s="40"/>
    </row>
    <row r="104" spans="1:13" ht="22.2" customHeight="1" x14ac:dyDescent="0.3">
      <c r="A104" s="38">
        <v>101</v>
      </c>
      <c r="B104" s="43"/>
      <c r="C104" s="55"/>
      <c r="D104" s="42"/>
      <c r="E104" s="42"/>
      <c r="F104" s="42"/>
      <c r="G104" s="42"/>
      <c r="H104" s="42"/>
      <c r="I104" s="42"/>
      <c r="J104" s="56"/>
      <c r="K104" s="57"/>
      <c r="L104" s="57"/>
      <c r="M104" s="40"/>
    </row>
    <row r="105" spans="1:13" ht="22.2" customHeight="1" x14ac:dyDescent="0.3">
      <c r="A105" s="38">
        <v>102</v>
      </c>
      <c r="B105" s="43"/>
      <c r="C105" s="55"/>
      <c r="D105" s="42"/>
      <c r="E105" s="42"/>
      <c r="F105" s="42"/>
      <c r="G105" s="42"/>
      <c r="H105" s="42"/>
      <c r="I105" s="42"/>
      <c r="J105" s="56"/>
      <c r="K105" s="57"/>
      <c r="L105" s="57"/>
      <c r="M105" s="40"/>
    </row>
    <row r="106" spans="1:13" ht="22.2" customHeight="1" x14ac:dyDescent="0.3">
      <c r="A106" s="38">
        <v>103</v>
      </c>
      <c r="B106" s="43"/>
      <c r="C106" s="55"/>
      <c r="D106" s="42"/>
      <c r="E106" s="42"/>
      <c r="F106" s="42"/>
      <c r="G106" s="42"/>
      <c r="H106" s="42"/>
      <c r="I106" s="42"/>
      <c r="J106" s="56"/>
      <c r="K106" s="57"/>
      <c r="L106" s="57"/>
      <c r="M106" s="40"/>
    </row>
    <row r="107" spans="1:13" ht="22.2" customHeight="1" x14ac:dyDescent="0.3">
      <c r="A107" s="38">
        <v>104</v>
      </c>
      <c r="B107" s="43"/>
      <c r="C107" s="55"/>
      <c r="D107" s="42"/>
      <c r="E107" s="42"/>
      <c r="F107" s="42"/>
      <c r="G107" s="42"/>
      <c r="H107" s="42"/>
      <c r="I107" s="42"/>
      <c r="J107" s="56"/>
      <c r="K107" s="57"/>
      <c r="L107" s="57"/>
      <c r="M107" s="40"/>
    </row>
    <row r="108" spans="1:13" ht="22.2" customHeight="1" x14ac:dyDescent="0.3">
      <c r="A108" s="38">
        <v>105</v>
      </c>
      <c r="B108" s="43"/>
      <c r="C108" s="55"/>
      <c r="D108" s="42"/>
      <c r="E108" s="42"/>
      <c r="F108" s="42"/>
      <c r="G108" s="42"/>
      <c r="H108" s="42"/>
      <c r="I108" s="42"/>
      <c r="J108" s="56"/>
      <c r="K108" s="57"/>
      <c r="L108" s="57"/>
      <c r="M108" s="40"/>
    </row>
    <row r="109" spans="1:13" ht="22.2" customHeight="1" x14ac:dyDescent="0.3">
      <c r="A109" s="38">
        <v>106</v>
      </c>
      <c r="B109" s="43"/>
      <c r="C109" s="55"/>
      <c r="D109" s="42"/>
      <c r="E109" s="42"/>
      <c r="F109" s="42"/>
      <c r="G109" s="42"/>
      <c r="H109" s="42"/>
      <c r="I109" s="42"/>
      <c r="J109" s="56"/>
      <c r="K109" s="57"/>
      <c r="L109" s="57"/>
      <c r="M109" s="40"/>
    </row>
    <row r="110" spans="1:13" ht="22.2" customHeight="1" x14ac:dyDescent="0.3">
      <c r="A110" s="38">
        <v>107</v>
      </c>
      <c r="B110" s="43"/>
      <c r="C110" s="55"/>
      <c r="D110" s="42"/>
      <c r="E110" s="42"/>
      <c r="F110" s="42"/>
      <c r="G110" s="42"/>
      <c r="H110" s="42"/>
      <c r="I110" s="42"/>
      <c r="J110" s="56"/>
      <c r="K110" s="57"/>
      <c r="L110" s="57"/>
      <c r="M110" s="40"/>
    </row>
    <row r="111" spans="1:13" ht="22.2" customHeight="1" x14ac:dyDescent="0.3">
      <c r="A111" s="38">
        <v>108</v>
      </c>
      <c r="B111" s="43"/>
      <c r="C111" s="55"/>
      <c r="D111" s="42"/>
      <c r="E111" s="42"/>
      <c r="F111" s="42"/>
      <c r="G111" s="42"/>
      <c r="H111" s="42"/>
      <c r="I111" s="42"/>
      <c r="J111" s="56"/>
      <c r="K111" s="57"/>
      <c r="L111" s="57"/>
      <c r="M111" s="40"/>
    </row>
    <row r="112" spans="1:13" ht="22.2" customHeight="1" x14ac:dyDescent="0.3">
      <c r="A112" s="38">
        <v>109</v>
      </c>
      <c r="B112" s="43"/>
      <c r="C112" s="55"/>
      <c r="D112" s="42"/>
      <c r="E112" s="42"/>
      <c r="F112" s="42"/>
      <c r="G112" s="42"/>
      <c r="H112" s="42"/>
      <c r="I112" s="42"/>
      <c r="J112" s="56"/>
      <c r="K112" s="57"/>
      <c r="L112" s="57"/>
      <c r="M112" s="40"/>
    </row>
    <row r="113" spans="1:13" ht="22.2" customHeight="1" x14ac:dyDescent="0.3">
      <c r="A113" s="38">
        <v>110</v>
      </c>
      <c r="B113" s="43"/>
      <c r="C113" s="55"/>
      <c r="D113" s="42"/>
      <c r="E113" s="42"/>
      <c r="F113" s="42"/>
      <c r="G113" s="42"/>
      <c r="H113" s="42"/>
      <c r="I113" s="42"/>
      <c r="J113" s="56"/>
      <c r="K113" s="57"/>
      <c r="L113" s="57"/>
      <c r="M113" s="40"/>
    </row>
    <row r="114" spans="1:13" ht="22.2" customHeight="1" x14ac:dyDescent="0.3">
      <c r="A114" s="38">
        <v>111</v>
      </c>
      <c r="B114" s="43"/>
      <c r="C114" s="55"/>
      <c r="D114" s="42"/>
      <c r="E114" s="42"/>
      <c r="F114" s="42"/>
      <c r="G114" s="42"/>
      <c r="H114" s="42"/>
      <c r="I114" s="42"/>
      <c r="J114" s="56"/>
      <c r="K114" s="57"/>
      <c r="L114" s="57"/>
      <c r="M114" s="40"/>
    </row>
    <row r="115" spans="1:13" ht="22.2" customHeight="1" x14ac:dyDescent="0.3">
      <c r="A115" s="38">
        <v>112</v>
      </c>
      <c r="B115" s="43"/>
      <c r="C115" s="55"/>
      <c r="D115" s="42"/>
      <c r="E115" s="42"/>
      <c r="F115" s="42"/>
      <c r="G115" s="42"/>
      <c r="H115" s="42"/>
      <c r="I115" s="42"/>
      <c r="J115" s="56"/>
      <c r="K115" s="57"/>
      <c r="L115" s="57"/>
      <c r="M115" s="40"/>
    </row>
    <row r="116" spans="1:13" ht="22.2" customHeight="1" x14ac:dyDescent="0.3">
      <c r="A116" s="38">
        <v>113</v>
      </c>
      <c r="B116" s="43"/>
      <c r="C116" s="55"/>
      <c r="D116" s="42"/>
      <c r="E116" s="42"/>
      <c r="F116" s="42"/>
      <c r="G116" s="42"/>
      <c r="H116" s="42"/>
      <c r="I116" s="42"/>
      <c r="J116" s="56"/>
      <c r="K116" s="57"/>
      <c r="L116" s="57"/>
      <c r="M116" s="40"/>
    </row>
    <row r="117" spans="1:13" ht="22.2" customHeight="1" x14ac:dyDescent="0.3">
      <c r="A117" s="38">
        <v>114</v>
      </c>
      <c r="B117" s="43"/>
      <c r="C117" s="55"/>
      <c r="D117" s="42"/>
      <c r="E117" s="42"/>
      <c r="F117" s="42"/>
      <c r="G117" s="42"/>
      <c r="H117" s="42"/>
      <c r="I117" s="42"/>
      <c r="J117" s="56"/>
      <c r="K117" s="57"/>
      <c r="L117" s="57"/>
      <c r="M117" s="40"/>
    </row>
    <row r="118" spans="1:13" ht="22.2" customHeight="1" x14ac:dyDescent="0.3">
      <c r="A118" s="38">
        <v>115</v>
      </c>
      <c r="B118" s="43"/>
      <c r="C118" s="55"/>
      <c r="D118" s="42"/>
      <c r="E118" s="42"/>
      <c r="F118" s="42"/>
      <c r="G118" s="42"/>
      <c r="H118" s="42"/>
      <c r="I118" s="42"/>
      <c r="J118" s="56"/>
      <c r="K118" s="57"/>
      <c r="L118" s="57"/>
      <c r="M118" s="40"/>
    </row>
    <row r="119" spans="1:13" ht="22.2" customHeight="1" x14ac:dyDescent="0.3">
      <c r="A119" s="38">
        <v>116</v>
      </c>
      <c r="B119" s="43"/>
      <c r="C119" s="55"/>
      <c r="D119" s="42"/>
      <c r="E119" s="42"/>
      <c r="F119" s="42"/>
      <c r="G119" s="42"/>
      <c r="H119" s="42"/>
      <c r="I119" s="42"/>
      <c r="J119" s="56"/>
      <c r="K119" s="57"/>
      <c r="L119" s="57"/>
      <c r="M119" s="40"/>
    </row>
    <row r="120" spans="1:13" ht="22.2" customHeight="1" x14ac:dyDescent="0.3">
      <c r="A120" s="38">
        <v>117</v>
      </c>
      <c r="B120" s="43"/>
      <c r="C120" s="55"/>
      <c r="D120" s="42"/>
      <c r="E120" s="42"/>
      <c r="F120" s="42"/>
      <c r="G120" s="42"/>
      <c r="H120" s="42"/>
      <c r="I120" s="42"/>
      <c r="J120" s="56"/>
      <c r="K120" s="57"/>
      <c r="L120" s="57"/>
      <c r="M120" s="40"/>
    </row>
    <row r="121" spans="1:13" ht="22.2" customHeight="1" x14ac:dyDescent="0.3">
      <c r="A121" s="38">
        <v>118</v>
      </c>
      <c r="B121" s="43"/>
      <c r="C121" s="55"/>
      <c r="D121" s="42"/>
      <c r="E121" s="42"/>
      <c r="F121" s="42"/>
      <c r="G121" s="42"/>
      <c r="H121" s="42"/>
      <c r="I121" s="42"/>
      <c r="J121" s="56"/>
      <c r="K121" s="57"/>
      <c r="L121" s="57"/>
      <c r="M121" s="40"/>
    </row>
    <row r="122" spans="1:13" ht="22.2" customHeight="1" x14ac:dyDescent="0.3">
      <c r="A122" s="38">
        <v>119</v>
      </c>
      <c r="B122" s="43"/>
      <c r="C122" s="55"/>
      <c r="D122" s="42"/>
      <c r="E122" s="42"/>
      <c r="F122" s="42"/>
      <c r="G122" s="42"/>
      <c r="H122" s="42"/>
      <c r="I122" s="42"/>
      <c r="J122" s="56"/>
      <c r="K122" s="57"/>
      <c r="L122" s="57"/>
      <c r="M122" s="40"/>
    </row>
    <row r="123" spans="1:13" ht="22.2" customHeight="1" x14ac:dyDescent="0.3">
      <c r="A123" s="38">
        <v>120</v>
      </c>
      <c r="B123" s="43"/>
      <c r="C123" s="55"/>
      <c r="D123" s="42"/>
      <c r="E123" s="42"/>
      <c r="F123" s="42"/>
      <c r="G123" s="42"/>
      <c r="H123" s="42"/>
      <c r="I123" s="42"/>
      <c r="J123" s="56"/>
      <c r="K123" s="57"/>
      <c r="L123" s="57"/>
      <c r="M123" s="40"/>
    </row>
    <row r="124" spans="1:13" ht="22.2" customHeight="1" x14ac:dyDescent="0.3">
      <c r="A124" s="38">
        <v>121</v>
      </c>
      <c r="B124" s="43"/>
      <c r="C124" s="55"/>
      <c r="D124" s="42"/>
      <c r="E124" s="42"/>
      <c r="F124" s="42"/>
      <c r="G124" s="42"/>
      <c r="H124" s="42"/>
      <c r="I124" s="42"/>
      <c r="J124" s="56"/>
      <c r="K124" s="57"/>
      <c r="L124" s="57"/>
      <c r="M124" s="40"/>
    </row>
    <row r="125" spans="1:13" ht="22.2" customHeight="1" x14ac:dyDescent="0.3">
      <c r="A125" s="38">
        <v>122</v>
      </c>
      <c r="B125" s="43"/>
      <c r="C125" s="55"/>
      <c r="D125" s="42"/>
      <c r="E125" s="42"/>
      <c r="F125" s="42"/>
      <c r="G125" s="42"/>
      <c r="H125" s="42"/>
      <c r="I125" s="42"/>
      <c r="J125" s="56"/>
      <c r="K125" s="57"/>
      <c r="L125" s="57"/>
      <c r="M125" s="40"/>
    </row>
    <row r="126" spans="1:13" ht="22.2" customHeight="1" x14ac:dyDescent="0.3">
      <c r="A126" s="38">
        <v>123</v>
      </c>
      <c r="B126" s="43"/>
      <c r="C126" s="55"/>
      <c r="D126" s="42"/>
      <c r="E126" s="42"/>
      <c r="F126" s="42"/>
      <c r="G126" s="42"/>
      <c r="H126" s="42"/>
      <c r="I126" s="42"/>
      <c r="J126" s="56"/>
      <c r="K126" s="57"/>
      <c r="L126" s="57"/>
      <c r="M126" s="40"/>
    </row>
    <row r="127" spans="1:13" ht="22.2" customHeight="1" x14ac:dyDescent="0.3">
      <c r="A127" s="38">
        <v>124</v>
      </c>
      <c r="B127" s="43"/>
      <c r="C127" s="55"/>
      <c r="D127" s="42"/>
      <c r="E127" s="42"/>
      <c r="F127" s="42"/>
      <c r="G127" s="42"/>
      <c r="H127" s="42"/>
      <c r="I127" s="42"/>
      <c r="J127" s="56"/>
      <c r="K127" s="57"/>
      <c r="L127" s="57"/>
      <c r="M127" s="40"/>
    </row>
    <row r="128" spans="1:13" ht="22.2" customHeight="1" x14ac:dyDescent="0.3">
      <c r="A128" s="38">
        <v>125</v>
      </c>
      <c r="B128" s="43"/>
      <c r="C128" s="55"/>
      <c r="D128" s="42"/>
      <c r="E128" s="42"/>
      <c r="F128" s="42"/>
      <c r="G128" s="42"/>
      <c r="H128" s="42"/>
      <c r="I128" s="42"/>
      <c r="J128" s="56"/>
      <c r="K128" s="57"/>
      <c r="L128" s="57"/>
      <c r="M128" s="40"/>
    </row>
    <row r="129" spans="1:13" ht="22.2" customHeight="1" x14ac:dyDescent="0.3">
      <c r="A129" s="38">
        <v>126</v>
      </c>
      <c r="B129" s="43"/>
      <c r="C129" s="55"/>
      <c r="D129" s="42"/>
      <c r="E129" s="42"/>
      <c r="F129" s="42"/>
      <c r="G129" s="42"/>
      <c r="H129" s="42"/>
      <c r="I129" s="42"/>
      <c r="J129" s="56"/>
      <c r="K129" s="57"/>
      <c r="L129" s="57"/>
      <c r="M129" s="40"/>
    </row>
    <row r="130" spans="1:13" ht="22.2" customHeight="1" x14ac:dyDescent="0.3">
      <c r="A130" s="38">
        <v>127</v>
      </c>
      <c r="B130" s="43"/>
      <c r="C130" s="55"/>
      <c r="D130" s="42"/>
      <c r="E130" s="42"/>
      <c r="F130" s="42"/>
      <c r="G130" s="42"/>
      <c r="H130" s="42"/>
      <c r="I130" s="42"/>
      <c r="J130" s="56"/>
      <c r="K130" s="57"/>
      <c r="L130" s="57"/>
      <c r="M130" s="40"/>
    </row>
    <row r="131" spans="1:13" ht="22.2" customHeight="1" x14ac:dyDescent="0.3">
      <c r="A131" s="38">
        <v>128</v>
      </c>
      <c r="B131" s="43"/>
      <c r="C131" s="55"/>
      <c r="D131" s="42"/>
      <c r="E131" s="42"/>
      <c r="F131" s="42"/>
      <c r="G131" s="42"/>
      <c r="H131" s="42"/>
      <c r="I131" s="42"/>
      <c r="J131" s="56"/>
      <c r="K131" s="57"/>
      <c r="L131" s="57"/>
      <c r="M131" s="40"/>
    </row>
    <row r="132" spans="1:13" ht="22.2" customHeight="1" x14ac:dyDescent="0.3">
      <c r="A132" s="38">
        <v>129</v>
      </c>
      <c r="B132" s="43"/>
      <c r="C132" s="55"/>
      <c r="D132" s="42"/>
      <c r="E132" s="42"/>
      <c r="F132" s="42"/>
      <c r="G132" s="42"/>
      <c r="H132" s="42"/>
      <c r="I132" s="42"/>
      <c r="J132" s="56"/>
      <c r="K132" s="57"/>
      <c r="L132" s="57"/>
      <c r="M132" s="40"/>
    </row>
    <row r="133" spans="1:13" ht="22.2" customHeight="1" x14ac:dyDescent="0.3">
      <c r="A133" s="38">
        <v>130</v>
      </c>
      <c r="B133" s="43"/>
      <c r="C133" s="55"/>
      <c r="D133" s="42"/>
      <c r="E133" s="42"/>
      <c r="F133" s="42"/>
      <c r="G133" s="42"/>
      <c r="H133" s="42"/>
      <c r="I133" s="42"/>
      <c r="J133" s="56"/>
      <c r="K133" s="57"/>
      <c r="L133" s="57"/>
      <c r="M133" s="40"/>
    </row>
    <row r="134" spans="1:13" ht="22.2" customHeight="1" x14ac:dyDescent="0.3">
      <c r="A134" s="38">
        <v>131</v>
      </c>
      <c r="B134" s="43"/>
      <c r="C134" s="55"/>
      <c r="D134" s="42"/>
      <c r="E134" s="42"/>
      <c r="F134" s="42"/>
      <c r="G134" s="42"/>
      <c r="H134" s="42"/>
      <c r="I134" s="42"/>
      <c r="J134" s="56"/>
      <c r="K134" s="57"/>
      <c r="L134" s="57"/>
      <c r="M134" s="40"/>
    </row>
    <row r="135" spans="1:13" ht="22.2" customHeight="1" x14ac:dyDescent="0.3">
      <c r="A135" s="38">
        <v>132</v>
      </c>
      <c r="B135" s="43"/>
      <c r="C135" s="55"/>
      <c r="D135" s="42"/>
      <c r="E135" s="42"/>
      <c r="F135" s="42"/>
      <c r="G135" s="42"/>
      <c r="H135" s="42"/>
      <c r="I135" s="42"/>
      <c r="J135" s="56"/>
      <c r="K135" s="57"/>
      <c r="L135" s="57"/>
      <c r="M135" s="40"/>
    </row>
    <row r="136" spans="1:13" ht="22.2" customHeight="1" x14ac:dyDescent="0.3">
      <c r="A136" s="38">
        <v>133</v>
      </c>
      <c r="B136" s="43"/>
      <c r="C136" s="55"/>
      <c r="D136" s="42"/>
      <c r="E136" s="42"/>
      <c r="F136" s="42"/>
      <c r="G136" s="42"/>
      <c r="H136" s="42"/>
      <c r="I136" s="42"/>
      <c r="J136" s="56"/>
      <c r="K136" s="57"/>
      <c r="L136" s="57"/>
      <c r="M136" s="40"/>
    </row>
    <row r="137" spans="1:13" ht="22.2" customHeight="1" x14ac:dyDescent="0.3">
      <c r="A137" s="38">
        <v>134</v>
      </c>
      <c r="B137" s="43"/>
      <c r="C137" s="55"/>
      <c r="D137" s="42"/>
      <c r="E137" s="42"/>
      <c r="F137" s="42"/>
      <c r="G137" s="42"/>
      <c r="H137" s="42"/>
      <c r="I137" s="42"/>
      <c r="J137" s="56"/>
      <c r="K137" s="57"/>
      <c r="L137" s="57"/>
      <c r="M137" s="40"/>
    </row>
    <row r="138" spans="1:13" ht="22.2" customHeight="1" x14ac:dyDescent="0.3">
      <c r="A138" s="38">
        <v>135</v>
      </c>
      <c r="B138" s="43"/>
      <c r="C138" s="55"/>
      <c r="D138" s="42"/>
      <c r="E138" s="42"/>
      <c r="F138" s="42"/>
      <c r="G138" s="42"/>
      <c r="H138" s="42"/>
      <c r="I138" s="42"/>
      <c r="J138" s="56"/>
      <c r="K138" s="57"/>
      <c r="L138" s="57"/>
      <c r="M138" s="40"/>
    </row>
    <row r="139" spans="1:13" ht="22.2" customHeight="1" x14ac:dyDescent="0.3">
      <c r="A139" s="38">
        <v>136</v>
      </c>
      <c r="B139" s="43"/>
      <c r="C139" s="55"/>
      <c r="D139" s="42"/>
      <c r="E139" s="42"/>
      <c r="F139" s="42"/>
      <c r="G139" s="42"/>
      <c r="H139" s="42"/>
      <c r="I139" s="42"/>
      <c r="J139" s="56"/>
      <c r="K139" s="57"/>
      <c r="L139" s="57"/>
      <c r="M139" s="40"/>
    </row>
    <row r="140" spans="1:13" ht="22.2" customHeight="1" x14ac:dyDescent="0.3">
      <c r="A140" s="38">
        <v>137</v>
      </c>
      <c r="B140" s="43"/>
      <c r="C140" s="55"/>
      <c r="D140" s="42"/>
      <c r="E140" s="42"/>
      <c r="F140" s="42"/>
      <c r="G140" s="42"/>
      <c r="H140" s="42"/>
      <c r="I140" s="42"/>
      <c r="J140" s="56"/>
      <c r="K140" s="57"/>
      <c r="L140" s="57"/>
      <c r="M140" s="40"/>
    </row>
    <row r="141" spans="1:13" ht="22.2" customHeight="1" x14ac:dyDescent="0.3">
      <c r="A141" s="38">
        <v>138</v>
      </c>
      <c r="B141" s="43"/>
      <c r="C141" s="55"/>
      <c r="D141" s="42"/>
      <c r="E141" s="42"/>
      <c r="F141" s="42"/>
      <c r="G141" s="42"/>
      <c r="H141" s="42"/>
      <c r="I141" s="42"/>
      <c r="J141" s="56"/>
      <c r="K141" s="57"/>
      <c r="L141" s="57"/>
      <c r="M141" s="40"/>
    </row>
    <row r="142" spans="1:13" ht="22.2" customHeight="1" x14ac:dyDescent="0.3">
      <c r="A142" s="38">
        <v>139</v>
      </c>
      <c r="B142" s="43"/>
      <c r="C142" s="55"/>
      <c r="D142" s="42"/>
      <c r="E142" s="42"/>
      <c r="F142" s="42"/>
      <c r="G142" s="42"/>
      <c r="H142" s="42"/>
      <c r="I142" s="42"/>
      <c r="J142" s="56"/>
      <c r="K142" s="57"/>
      <c r="L142" s="57"/>
      <c r="M142" s="40"/>
    </row>
    <row r="143" spans="1:13" ht="22.2" customHeight="1" x14ac:dyDescent="0.3">
      <c r="A143" s="38">
        <v>140</v>
      </c>
      <c r="B143" s="43"/>
      <c r="C143" s="55"/>
      <c r="D143" s="42"/>
      <c r="E143" s="42"/>
      <c r="F143" s="42"/>
      <c r="G143" s="42"/>
      <c r="H143" s="42"/>
      <c r="I143" s="42"/>
      <c r="J143" s="56"/>
      <c r="K143" s="57"/>
      <c r="L143" s="57"/>
      <c r="M143" s="40"/>
    </row>
    <row r="144" spans="1:13" ht="22.2" customHeight="1" x14ac:dyDescent="0.3">
      <c r="A144" s="38">
        <v>141</v>
      </c>
      <c r="B144" s="43"/>
      <c r="C144" s="55"/>
      <c r="D144" s="42"/>
      <c r="E144" s="42"/>
      <c r="F144" s="42"/>
      <c r="G144" s="42"/>
      <c r="H144" s="42"/>
      <c r="I144" s="42"/>
      <c r="J144" s="56"/>
      <c r="K144" s="57"/>
      <c r="L144" s="57"/>
      <c r="M144" s="40"/>
    </row>
    <row r="145" spans="1:13" ht="22.2" customHeight="1" x14ac:dyDescent="0.3">
      <c r="A145" s="38">
        <v>142</v>
      </c>
      <c r="B145" s="43"/>
      <c r="C145" s="55"/>
      <c r="D145" s="42"/>
      <c r="E145" s="42"/>
      <c r="F145" s="42"/>
      <c r="G145" s="42"/>
      <c r="H145" s="42"/>
      <c r="I145" s="42"/>
      <c r="J145" s="56"/>
      <c r="K145" s="57"/>
      <c r="L145" s="57"/>
      <c r="M145" s="40"/>
    </row>
    <row r="146" spans="1:13" ht="22.2" customHeight="1" x14ac:dyDescent="0.3">
      <c r="A146" s="38">
        <v>143</v>
      </c>
      <c r="B146" s="43"/>
      <c r="C146" s="55"/>
      <c r="D146" s="42"/>
      <c r="E146" s="42"/>
      <c r="F146" s="42"/>
      <c r="G146" s="42"/>
      <c r="H146" s="42"/>
      <c r="I146" s="42"/>
      <c r="J146" s="56"/>
      <c r="K146" s="57"/>
      <c r="L146" s="57"/>
      <c r="M146" s="40"/>
    </row>
    <row r="147" spans="1:13" ht="22.2" customHeight="1" x14ac:dyDescent="0.3">
      <c r="A147" s="38">
        <v>144</v>
      </c>
      <c r="B147" s="43"/>
      <c r="C147" s="55"/>
      <c r="D147" s="42"/>
      <c r="E147" s="42"/>
      <c r="F147" s="42"/>
      <c r="G147" s="42"/>
      <c r="H147" s="42"/>
      <c r="I147" s="42"/>
      <c r="J147" s="56"/>
      <c r="K147" s="57"/>
      <c r="L147" s="57"/>
      <c r="M147" s="40"/>
    </row>
    <row r="148" spans="1:13" ht="22.2" customHeight="1" x14ac:dyDescent="0.3">
      <c r="A148" s="38">
        <v>145</v>
      </c>
      <c r="B148" s="43"/>
      <c r="C148" s="55"/>
      <c r="D148" s="42"/>
      <c r="E148" s="42"/>
      <c r="F148" s="42"/>
      <c r="G148" s="42"/>
      <c r="H148" s="42"/>
      <c r="I148" s="42"/>
      <c r="J148" s="56"/>
      <c r="K148" s="57"/>
      <c r="L148" s="57"/>
      <c r="M148" s="40"/>
    </row>
    <row r="149" spans="1:13" ht="22.2" customHeight="1" x14ac:dyDescent="0.3">
      <c r="A149" s="38">
        <v>146</v>
      </c>
      <c r="B149" s="43"/>
      <c r="C149" s="55"/>
      <c r="D149" s="42"/>
      <c r="E149" s="42"/>
      <c r="F149" s="42"/>
      <c r="G149" s="42"/>
      <c r="H149" s="42"/>
      <c r="I149" s="42"/>
      <c r="J149" s="56"/>
      <c r="K149" s="57"/>
      <c r="L149" s="57"/>
      <c r="M149" s="40"/>
    </row>
    <row r="150" spans="1:13" ht="22.2" customHeight="1" x14ac:dyDescent="0.3">
      <c r="A150" s="38">
        <v>147</v>
      </c>
      <c r="B150" s="43"/>
      <c r="C150" s="55"/>
      <c r="D150" s="42"/>
      <c r="E150" s="42"/>
      <c r="F150" s="42"/>
      <c r="G150" s="42"/>
      <c r="H150" s="42"/>
      <c r="I150" s="42"/>
      <c r="J150" s="56"/>
      <c r="K150" s="57"/>
      <c r="L150" s="57"/>
      <c r="M150" s="40"/>
    </row>
    <row r="151" spans="1:13" ht="22.2" customHeight="1" x14ac:dyDescent="0.3">
      <c r="A151" s="38">
        <v>148</v>
      </c>
      <c r="B151" s="43"/>
      <c r="C151" s="55"/>
      <c r="D151" s="42"/>
      <c r="E151" s="42"/>
      <c r="F151" s="42"/>
      <c r="G151" s="42"/>
      <c r="H151" s="42"/>
      <c r="I151" s="42"/>
      <c r="J151" s="56"/>
      <c r="K151" s="57"/>
      <c r="L151" s="57"/>
      <c r="M151" s="40"/>
    </row>
    <row r="152" spans="1:13" ht="22.2" customHeight="1" x14ac:dyDescent="0.3">
      <c r="A152" s="38">
        <v>149</v>
      </c>
      <c r="B152" s="43"/>
      <c r="C152" s="55"/>
      <c r="D152" s="42"/>
      <c r="E152" s="42"/>
      <c r="F152" s="42"/>
      <c r="G152" s="42"/>
      <c r="H152" s="42"/>
      <c r="I152" s="42"/>
      <c r="J152" s="56"/>
      <c r="K152" s="57"/>
      <c r="L152" s="57"/>
      <c r="M152" s="40"/>
    </row>
    <row r="153" spans="1:13" ht="22.2" customHeight="1" x14ac:dyDescent="0.3">
      <c r="A153" s="38">
        <v>150</v>
      </c>
      <c r="B153" s="43"/>
      <c r="C153" s="55"/>
      <c r="D153" s="42"/>
      <c r="E153" s="42"/>
      <c r="F153" s="42"/>
      <c r="G153" s="42"/>
      <c r="H153" s="42"/>
      <c r="I153" s="42"/>
      <c r="J153" s="56"/>
      <c r="K153" s="57"/>
      <c r="L153" s="57"/>
      <c r="M153" s="40"/>
    </row>
    <row r="154" spans="1:13" ht="22.2" customHeight="1" x14ac:dyDescent="0.3">
      <c r="A154" s="38">
        <v>151</v>
      </c>
      <c r="B154" s="43"/>
      <c r="C154" s="55"/>
      <c r="D154" s="42"/>
      <c r="E154" s="42"/>
      <c r="F154" s="42"/>
      <c r="G154" s="42"/>
      <c r="H154" s="42"/>
      <c r="I154" s="42"/>
      <c r="J154" s="56"/>
      <c r="K154" s="57"/>
      <c r="L154" s="57"/>
      <c r="M154" s="40"/>
    </row>
    <row r="155" spans="1:13" ht="22.2" customHeight="1" x14ac:dyDescent="0.3">
      <c r="A155" s="38">
        <v>152</v>
      </c>
      <c r="B155" s="43"/>
      <c r="C155" s="55"/>
      <c r="D155" s="42"/>
      <c r="E155" s="42"/>
      <c r="F155" s="42"/>
      <c r="G155" s="42"/>
      <c r="H155" s="42"/>
      <c r="I155" s="42"/>
      <c r="J155" s="56"/>
      <c r="K155" s="57"/>
      <c r="L155" s="57"/>
      <c r="M155" s="40"/>
    </row>
    <row r="156" spans="1:13" ht="22.2" customHeight="1" x14ac:dyDescent="0.3">
      <c r="A156" s="38">
        <v>153</v>
      </c>
      <c r="B156" s="43"/>
      <c r="C156" s="55"/>
      <c r="D156" s="42"/>
      <c r="E156" s="42"/>
      <c r="F156" s="42"/>
      <c r="G156" s="42"/>
      <c r="H156" s="42"/>
      <c r="I156" s="42"/>
      <c r="J156" s="56"/>
      <c r="K156" s="57"/>
      <c r="L156" s="57"/>
      <c r="M156" s="40"/>
    </row>
    <row r="157" spans="1:13" ht="22.2" customHeight="1" x14ac:dyDescent="0.3">
      <c r="A157" s="38">
        <v>154</v>
      </c>
      <c r="B157" s="43"/>
      <c r="C157" s="55"/>
      <c r="D157" s="42"/>
      <c r="E157" s="42"/>
      <c r="F157" s="42"/>
      <c r="G157" s="42"/>
      <c r="H157" s="42"/>
      <c r="I157" s="42"/>
      <c r="J157" s="56"/>
      <c r="K157" s="57"/>
      <c r="L157" s="57"/>
      <c r="M157" s="40"/>
    </row>
    <row r="158" spans="1:13" ht="22.2" customHeight="1" x14ac:dyDescent="0.3">
      <c r="A158" s="38">
        <v>155</v>
      </c>
      <c r="B158" s="43"/>
      <c r="C158" s="55"/>
      <c r="D158" s="42"/>
      <c r="E158" s="42"/>
      <c r="F158" s="42"/>
      <c r="G158" s="42"/>
      <c r="H158" s="42"/>
      <c r="I158" s="42"/>
      <c r="J158" s="56"/>
      <c r="K158" s="57"/>
      <c r="L158" s="57"/>
      <c r="M158" s="40"/>
    </row>
    <row r="159" spans="1:13" ht="22.2" customHeight="1" x14ac:dyDescent="0.3">
      <c r="A159" s="38">
        <v>156</v>
      </c>
      <c r="B159" s="43"/>
      <c r="C159" s="55"/>
      <c r="D159" s="42"/>
      <c r="E159" s="42"/>
      <c r="F159" s="42"/>
      <c r="G159" s="42"/>
      <c r="H159" s="42"/>
      <c r="I159" s="42"/>
      <c r="J159" s="56"/>
      <c r="K159" s="57"/>
      <c r="L159" s="57"/>
      <c r="M159" s="40"/>
    </row>
    <row r="160" spans="1:13" ht="22.2" customHeight="1" x14ac:dyDescent="0.3">
      <c r="A160" s="38">
        <v>157</v>
      </c>
      <c r="B160" s="43"/>
      <c r="C160" s="55"/>
      <c r="D160" s="42"/>
      <c r="E160" s="42"/>
      <c r="F160" s="42"/>
      <c r="G160" s="42"/>
      <c r="H160" s="42"/>
      <c r="I160" s="42"/>
      <c r="J160" s="56"/>
      <c r="K160" s="57"/>
      <c r="L160" s="57"/>
      <c r="M160" s="40"/>
    </row>
    <row r="161" spans="1:13" ht="22.2" customHeight="1" x14ac:dyDescent="0.3">
      <c r="A161" s="38">
        <v>158</v>
      </c>
      <c r="B161" s="43"/>
      <c r="C161" s="55"/>
      <c r="D161" s="42"/>
      <c r="E161" s="42"/>
      <c r="F161" s="42"/>
      <c r="G161" s="42"/>
      <c r="H161" s="42"/>
      <c r="I161" s="42"/>
      <c r="J161" s="56"/>
      <c r="K161" s="57"/>
      <c r="L161" s="57"/>
      <c r="M161" s="40"/>
    </row>
    <row r="162" spans="1:13" ht="22.2" customHeight="1" x14ac:dyDescent="0.3">
      <c r="A162" s="38">
        <v>159</v>
      </c>
      <c r="B162" s="43"/>
      <c r="C162" s="55"/>
      <c r="D162" s="42"/>
      <c r="E162" s="42"/>
      <c r="F162" s="42"/>
      <c r="G162" s="42"/>
      <c r="H162" s="42"/>
      <c r="I162" s="42"/>
      <c r="J162" s="56"/>
      <c r="K162" s="57"/>
      <c r="L162" s="57"/>
      <c r="M162" s="40"/>
    </row>
    <row r="163" spans="1:13" ht="22.2" customHeight="1" x14ac:dyDescent="0.3">
      <c r="A163" s="38">
        <v>160</v>
      </c>
      <c r="B163" s="43"/>
      <c r="C163" s="55"/>
      <c r="D163" s="42"/>
      <c r="E163" s="42"/>
      <c r="F163" s="42"/>
      <c r="G163" s="42"/>
      <c r="H163" s="42"/>
      <c r="I163" s="42"/>
      <c r="J163" s="56"/>
      <c r="K163" s="57"/>
      <c r="L163" s="57"/>
      <c r="M163" s="40"/>
    </row>
    <row r="164" spans="1:13" ht="22.2" customHeight="1" x14ac:dyDescent="0.3">
      <c r="A164" s="38">
        <v>161</v>
      </c>
      <c r="B164" s="43"/>
      <c r="C164" s="55"/>
      <c r="D164" s="42"/>
      <c r="E164" s="42"/>
      <c r="F164" s="42"/>
      <c r="G164" s="42"/>
      <c r="H164" s="42"/>
      <c r="I164" s="42"/>
      <c r="J164" s="56"/>
      <c r="K164" s="57"/>
      <c r="L164" s="57"/>
      <c r="M164" s="40"/>
    </row>
    <row r="165" spans="1:13" ht="22.2" customHeight="1" x14ac:dyDescent="0.3">
      <c r="A165" s="38">
        <v>162</v>
      </c>
      <c r="B165" s="43"/>
      <c r="C165" s="55"/>
      <c r="D165" s="42"/>
      <c r="E165" s="42"/>
      <c r="F165" s="42"/>
      <c r="G165" s="42"/>
      <c r="H165" s="42"/>
      <c r="I165" s="42"/>
      <c r="J165" s="56"/>
      <c r="K165" s="57"/>
      <c r="L165" s="57"/>
      <c r="M165" s="40"/>
    </row>
    <row r="166" spans="1:13" ht="22.2" customHeight="1" x14ac:dyDescent="0.3">
      <c r="A166" s="38">
        <v>163</v>
      </c>
      <c r="B166" s="43"/>
      <c r="C166" s="55"/>
      <c r="D166" s="42"/>
      <c r="E166" s="42"/>
      <c r="F166" s="42"/>
      <c r="G166" s="42"/>
      <c r="H166" s="42"/>
      <c r="I166" s="42"/>
      <c r="J166" s="56"/>
      <c r="K166" s="57"/>
      <c r="L166" s="57"/>
      <c r="M166" s="40"/>
    </row>
    <row r="167" spans="1:13" ht="22.2" customHeight="1" x14ac:dyDescent="0.3">
      <c r="A167" s="38">
        <v>164</v>
      </c>
      <c r="B167" s="43"/>
      <c r="C167" s="55"/>
      <c r="D167" s="42"/>
      <c r="E167" s="42"/>
      <c r="F167" s="42"/>
      <c r="G167" s="42"/>
      <c r="H167" s="42"/>
      <c r="I167" s="42"/>
      <c r="J167" s="56"/>
      <c r="K167" s="57"/>
      <c r="L167" s="57"/>
      <c r="M167" s="40"/>
    </row>
    <row r="168" spans="1:13" ht="22.2" customHeight="1" x14ac:dyDescent="0.3">
      <c r="A168" s="38">
        <v>165</v>
      </c>
      <c r="B168" s="43"/>
      <c r="C168" s="55"/>
      <c r="D168" s="42"/>
      <c r="E168" s="42"/>
      <c r="F168" s="42"/>
      <c r="G168" s="42"/>
      <c r="H168" s="42"/>
      <c r="I168" s="42"/>
      <c r="J168" s="56"/>
      <c r="K168" s="57"/>
      <c r="L168" s="57"/>
      <c r="M168" s="40"/>
    </row>
    <row r="169" spans="1:13" ht="22.2" customHeight="1" x14ac:dyDescent="0.3">
      <c r="A169" s="38">
        <v>166</v>
      </c>
      <c r="B169" s="43"/>
      <c r="C169" s="55"/>
      <c r="D169" s="42"/>
      <c r="E169" s="42"/>
      <c r="F169" s="42"/>
      <c r="G169" s="42"/>
      <c r="H169" s="42"/>
      <c r="I169" s="42"/>
      <c r="J169" s="56"/>
      <c r="K169" s="57"/>
      <c r="L169" s="57"/>
      <c r="M169" s="40"/>
    </row>
    <row r="170" spans="1:13" ht="22.2" customHeight="1" x14ac:dyDescent="0.3">
      <c r="A170" s="38">
        <v>167</v>
      </c>
      <c r="B170" s="43"/>
      <c r="C170" s="55"/>
      <c r="D170" s="42"/>
      <c r="E170" s="42"/>
      <c r="F170" s="42"/>
      <c r="G170" s="42"/>
      <c r="H170" s="42"/>
      <c r="I170" s="42"/>
      <c r="J170" s="56"/>
      <c r="K170" s="57"/>
      <c r="L170" s="57"/>
      <c r="M170" s="40"/>
    </row>
    <row r="171" spans="1:13" ht="22.2" customHeight="1" x14ac:dyDescent="0.3">
      <c r="A171" s="38">
        <v>168</v>
      </c>
      <c r="B171" s="43"/>
      <c r="C171" s="55"/>
      <c r="D171" s="42"/>
      <c r="E171" s="42"/>
      <c r="F171" s="42"/>
      <c r="G171" s="42"/>
      <c r="H171" s="42"/>
      <c r="I171" s="42"/>
      <c r="J171" s="56"/>
      <c r="K171" s="57"/>
      <c r="L171" s="57"/>
      <c r="M171" s="40"/>
    </row>
    <row r="172" spans="1:13" ht="22.2" customHeight="1" x14ac:dyDescent="0.3">
      <c r="A172" s="38">
        <v>169</v>
      </c>
      <c r="B172" s="43"/>
      <c r="C172" s="55"/>
      <c r="D172" s="42"/>
      <c r="E172" s="42"/>
      <c r="F172" s="42"/>
      <c r="G172" s="42"/>
      <c r="H172" s="42"/>
      <c r="I172" s="42"/>
      <c r="J172" s="56"/>
      <c r="K172" s="57"/>
      <c r="L172" s="57"/>
      <c r="M172" s="40"/>
    </row>
    <row r="173" spans="1:13" ht="22.2" customHeight="1" x14ac:dyDescent="0.3">
      <c r="A173" s="38">
        <v>170</v>
      </c>
      <c r="B173" s="43"/>
      <c r="C173" s="55"/>
      <c r="D173" s="42"/>
      <c r="E173" s="42"/>
      <c r="F173" s="42"/>
      <c r="G173" s="42"/>
      <c r="H173" s="42"/>
      <c r="I173" s="42"/>
      <c r="J173" s="56"/>
      <c r="K173" s="57"/>
      <c r="L173" s="57"/>
      <c r="M173" s="40"/>
    </row>
    <row r="174" spans="1:13" ht="22.2" customHeight="1" x14ac:dyDescent="0.3">
      <c r="A174" s="38">
        <v>171</v>
      </c>
      <c r="B174" s="43"/>
      <c r="C174" s="55"/>
      <c r="D174" s="42"/>
      <c r="E174" s="42"/>
      <c r="F174" s="42"/>
      <c r="G174" s="42"/>
      <c r="H174" s="42"/>
      <c r="I174" s="42"/>
      <c r="J174" s="56"/>
      <c r="K174" s="57"/>
      <c r="L174" s="57"/>
      <c r="M174" s="40"/>
    </row>
    <row r="175" spans="1:13" ht="22.2" customHeight="1" x14ac:dyDescent="0.3">
      <c r="A175" s="38">
        <v>172</v>
      </c>
      <c r="B175" s="43"/>
      <c r="C175" s="55"/>
      <c r="D175" s="42"/>
      <c r="E175" s="42"/>
      <c r="F175" s="42"/>
      <c r="G175" s="42"/>
      <c r="H175" s="42"/>
      <c r="I175" s="42"/>
      <c r="J175" s="56"/>
      <c r="K175" s="57"/>
      <c r="L175" s="57"/>
      <c r="M175" s="40"/>
    </row>
    <row r="176" spans="1:13" ht="22.2" customHeight="1" x14ac:dyDescent="0.3">
      <c r="A176" s="38">
        <v>173</v>
      </c>
      <c r="B176" s="43"/>
      <c r="C176" s="55"/>
      <c r="D176" s="42"/>
      <c r="E176" s="42"/>
      <c r="F176" s="42"/>
      <c r="G176" s="42"/>
      <c r="H176" s="42"/>
      <c r="I176" s="42"/>
      <c r="J176" s="56"/>
      <c r="K176" s="57"/>
      <c r="L176" s="57"/>
      <c r="M176" s="40"/>
    </row>
    <row r="177" spans="1:13" ht="22.2" customHeight="1" x14ac:dyDescent="0.3">
      <c r="A177" s="38">
        <v>174</v>
      </c>
      <c r="B177" s="43"/>
      <c r="C177" s="55"/>
      <c r="D177" s="42"/>
      <c r="E177" s="42"/>
      <c r="F177" s="42"/>
      <c r="G177" s="42"/>
      <c r="H177" s="42"/>
      <c r="I177" s="42"/>
      <c r="J177" s="56"/>
      <c r="K177" s="57"/>
      <c r="L177" s="57"/>
      <c r="M177" s="40"/>
    </row>
    <row r="178" spans="1:13" ht="22.2" customHeight="1" x14ac:dyDescent="0.3">
      <c r="A178" s="38">
        <v>175</v>
      </c>
      <c r="B178" s="43"/>
      <c r="C178" s="55"/>
      <c r="D178" s="42"/>
      <c r="E178" s="42"/>
      <c r="F178" s="42"/>
      <c r="G178" s="42"/>
      <c r="H178" s="42"/>
      <c r="I178" s="42"/>
      <c r="J178" s="56"/>
      <c r="K178" s="57"/>
      <c r="L178" s="57"/>
      <c r="M178" s="40"/>
    </row>
    <row r="179" spans="1:13" ht="22.2" customHeight="1" x14ac:dyDescent="0.3">
      <c r="A179" s="38">
        <v>176</v>
      </c>
      <c r="B179" s="43"/>
      <c r="C179" s="55"/>
      <c r="D179" s="42"/>
      <c r="E179" s="42"/>
      <c r="F179" s="42"/>
      <c r="G179" s="42"/>
      <c r="H179" s="42"/>
      <c r="I179" s="42"/>
      <c r="J179" s="56"/>
      <c r="K179" s="57"/>
      <c r="L179" s="57"/>
      <c r="M179" s="40"/>
    </row>
    <row r="180" spans="1:13" ht="22.2" customHeight="1" x14ac:dyDescent="0.3">
      <c r="A180" s="38">
        <v>177</v>
      </c>
      <c r="B180" s="43"/>
      <c r="C180" s="55"/>
      <c r="D180" s="42"/>
      <c r="E180" s="42"/>
      <c r="F180" s="42"/>
      <c r="G180" s="42"/>
      <c r="H180" s="42"/>
      <c r="I180" s="42"/>
      <c r="J180" s="56"/>
      <c r="K180" s="57"/>
      <c r="L180" s="57"/>
      <c r="M180" s="40"/>
    </row>
    <row r="181" spans="1:13" ht="22.2" customHeight="1" x14ac:dyDescent="0.3">
      <c r="A181" s="38">
        <v>178</v>
      </c>
      <c r="B181" s="43"/>
      <c r="C181" s="55"/>
      <c r="D181" s="42"/>
      <c r="E181" s="42"/>
      <c r="F181" s="42"/>
      <c r="G181" s="42"/>
      <c r="H181" s="42"/>
      <c r="I181" s="42"/>
      <c r="J181" s="56"/>
      <c r="K181" s="57"/>
      <c r="L181" s="57"/>
      <c r="M181" s="40"/>
    </row>
    <row r="182" spans="1:13" ht="22.2" customHeight="1" x14ac:dyDescent="0.3">
      <c r="A182" s="38">
        <v>179</v>
      </c>
      <c r="B182" s="43"/>
      <c r="C182" s="55"/>
      <c r="D182" s="42"/>
      <c r="E182" s="42"/>
      <c r="F182" s="42"/>
      <c r="G182" s="42"/>
      <c r="H182" s="42"/>
      <c r="I182" s="42"/>
      <c r="J182" s="56"/>
      <c r="K182" s="57"/>
      <c r="L182" s="57"/>
      <c r="M182" s="40"/>
    </row>
    <row r="183" spans="1:13" ht="22.2" customHeight="1" x14ac:dyDescent="0.3">
      <c r="A183" s="38">
        <v>180</v>
      </c>
      <c r="B183" s="43"/>
      <c r="C183" s="55"/>
      <c r="D183" s="42"/>
      <c r="E183" s="42"/>
      <c r="F183" s="42"/>
      <c r="G183" s="42"/>
      <c r="H183" s="42"/>
      <c r="I183" s="42"/>
      <c r="J183" s="56"/>
      <c r="K183" s="57"/>
      <c r="L183" s="57"/>
      <c r="M183" s="40"/>
    </row>
    <row r="184" spans="1:13" ht="22.2" customHeight="1" x14ac:dyDescent="0.3">
      <c r="A184" s="38">
        <v>181</v>
      </c>
      <c r="B184" s="43"/>
      <c r="C184" s="55"/>
      <c r="D184" s="42"/>
      <c r="E184" s="42"/>
      <c r="F184" s="42"/>
      <c r="G184" s="42"/>
      <c r="H184" s="42"/>
      <c r="I184" s="42"/>
      <c r="J184" s="56"/>
      <c r="K184" s="57"/>
      <c r="L184" s="57"/>
      <c r="M184" s="40"/>
    </row>
    <row r="185" spans="1:13" ht="22.2" customHeight="1" x14ac:dyDescent="0.3">
      <c r="A185" s="38">
        <v>182</v>
      </c>
      <c r="B185" s="43"/>
      <c r="C185" s="55"/>
      <c r="D185" s="42"/>
      <c r="E185" s="42"/>
      <c r="F185" s="42"/>
      <c r="G185" s="42"/>
      <c r="H185" s="42"/>
      <c r="I185" s="42"/>
      <c r="J185" s="56"/>
      <c r="K185" s="57"/>
      <c r="L185" s="57"/>
      <c r="M185" s="40"/>
    </row>
    <row r="186" spans="1:13" ht="22.2" customHeight="1" x14ac:dyDescent="0.3">
      <c r="A186" s="38">
        <v>183</v>
      </c>
      <c r="B186" s="43"/>
      <c r="C186" s="55"/>
      <c r="D186" s="42"/>
      <c r="E186" s="42"/>
      <c r="F186" s="42"/>
      <c r="G186" s="42"/>
      <c r="H186" s="42"/>
      <c r="I186" s="42"/>
      <c r="J186" s="56"/>
      <c r="K186" s="57"/>
      <c r="L186" s="57"/>
      <c r="M186" s="40"/>
    </row>
    <row r="187" spans="1:13" ht="22.2" customHeight="1" x14ac:dyDescent="0.3">
      <c r="A187" s="38">
        <v>184</v>
      </c>
      <c r="B187" s="43"/>
      <c r="C187" s="55"/>
      <c r="D187" s="42"/>
      <c r="E187" s="42"/>
      <c r="F187" s="42"/>
      <c r="G187" s="42"/>
      <c r="H187" s="42"/>
      <c r="I187" s="42"/>
      <c r="J187" s="56"/>
      <c r="K187" s="57"/>
      <c r="L187" s="57"/>
      <c r="M187" s="40"/>
    </row>
    <row r="188" spans="1:13" ht="22.2" customHeight="1" x14ac:dyDescent="0.3">
      <c r="A188" s="38">
        <v>185</v>
      </c>
      <c r="B188" s="43"/>
      <c r="C188" s="55"/>
      <c r="D188" s="42"/>
      <c r="E188" s="42"/>
      <c r="F188" s="42"/>
      <c r="G188" s="42"/>
      <c r="H188" s="42"/>
      <c r="I188" s="42"/>
      <c r="J188" s="56"/>
      <c r="K188" s="57"/>
      <c r="L188" s="57"/>
      <c r="M188" s="40"/>
    </row>
    <row r="189" spans="1:13" ht="22.2" customHeight="1" x14ac:dyDescent="0.3">
      <c r="A189" s="38">
        <v>186</v>
      </c>
      <c r="B189" s="43"/>
      <c r="C189" s="55"/>
      <c r="D189" s="42"/>
      <c r="E189" s="42"/>
      <c r="F189" s="42"/>
      <c r="G189" s="42"/>
      <c r="H189" s="42"/>
      <c r="I189" s="42"/>
      <c r="J189" s="56"/>
      <c r="K189" s="57"/>
      <c r="L189" s="57"/>
      <c r="M189" s="40"/>
    </row>
    <row r="190" spans="1:13" ht="22.2" customHeight="1" x14ac:dyDescent="0.3">
      <c r="A190" s="38">
        <v>187</v>
      </c>
      <c r="B190" s="43"/>
      <c r="C190" s="55"/>
      <c r="D190" s="42"/>
      <c r="E190" s="42"/>
      <c r="F190" s="42"/>
      <c r="G190" s="42"/>
      <c r="H190" s="42"/>
      <c r="I190" s="42"/>
      <c r="J190" s="56"/>
      <c r="K190" s="57"/>
      <c r="L190" s="57"/>
      <c r="M190" s="40"/>
    </row>
    <row r="191" spans="1:13" ht="22.2" customHeight="1" x14ac:dyDescent="0.3">
      <c r="A191" s="38">
        <v>188</v>
      </c>
      <c r="B191" s="43"/>
      <c r="C191" s="55"/>
      <c r="D191" s="42"/>
      <c r="E191" s="42"/>
      <c r="F191" s="42"/>
      <c r="G191" s="42"/>
      <c r="H191" s="42"/>
      <c r="I191" s="42"/>
      <c r="J191" s="56"/>
      <c r="K191" s="57"/>
      <c r="L191" s="57"/>
      <c r="M191" s="40"/>
    </row>
    <row r="192" spans="1:13" ht="22.2" customHeight="1" x14ac:dyDescent="0.3">
      <c r="A192" s="38">
        <v>189</v>
      </c>
      <c r="B192" s="43"/>
      <c r="C192" s="55"/>
      <c r="D192" s="42"/>
      <c r="E192" s="42"/>
      <c r="F192" s="42"/>
      <c r="G192" s="42"/>
      <c r="H192" s="42"/>
      <c r="I192" s="42"/>
      <c r="J192" s="56"/>
      <c r="K192" s="57"/>
      <c r="L192" s="57"/>
      <c r="M192" s="40"/>
    </row>
    <row r="193" spans="1:13" ht="22.2" customHeight="1" x14ac:dyDescent="0.3">
      <c r="A193" s="38">
        <v>190</v>
      </c>
      <c r="B193" s="43"/>
      <c r="C193" s="55"/>
      <c r="D193" s="42"/>
      <c r="E193" s="42"/>
      <c r="F193" s="42"/>
      <c r="G193" s="42"/>
      <c r="H193" s="42"/>
      <c r="I193" s="42"/>
      <c r="J193" s="56"/>
      <c r="K193" s="57"/>
      <c r="L193" s="57"/>
      <c r="M193" s="40"/>
    </row>
    <row r="194" spans="1:13" ht="22.2" customHeight="1" x14ac:dyDescent="0.3">
      <c r="A194" s="38">
        <v>191</v>
      </c>
      <c r="B194" s="43"/>
      <c r="C194" s="55"/>
      <c r="D194" s="42"/>
      <c r="E194" s="42"/>
      <c r="F194" s="42"/>
      <c r="G194" s="42"/>
      <c r="H194" s="42"/>
      <c r="I194" s="42"/>
      <c r="J194" s="56"/>
      <c r="K194" s="57"/>
      <c r="L194" s="57"/>
      <c r="M194" s="40"/>
    </row>
    <row r="195" spans="1:13" ht="22.2" customHeight="1" x14ac:dyDescent="0.3">
      <c r="A195" s="38">
        <v>192</v>
      </c>
      <c r="B195" s="43"/>
      <c r="C195" s="55"/>
      <c r="D195" s="42"/>
      <c r="E195" s="42"/>
      <c r="F195" s="42"/>
      <c r="G195" s="42"/>
      <c r="H195" s="42"/>
      <c r="I195" s="42"/>
      <c r="J195" s="56"/>
      <c r="K195" s="57"/>
      <c r="L195" s="57"/>
      <c r="M195" s="40"/>
    </row>
    <row r="196" spans="1:13" ht="22.2" customHeight="1" x14ac:dyDescent="0.3">
      <c r="A196" s="38">
        <v>193</v>
      </c>
      <c r="B196" s="43"/>
      <c r="C196" s="55"/>
      <c r="D196" s="42"/>
      <c r="E196" s="42"/>
      <c r="F196" s="42"/>
      <c r="G196" s="42"/>
      <c r="H196" s="42"/>
      <c r="I196" s="42"/>
      <c r="J196" s="56"/>
      <c r="K196" s="57"/>
      <c r="L196" s="57"/>
      <c r="M196" s="40"/>
    </row>
    <row r="197" spans="1:13" ht="22.2" customHeight="1" x14ac:dyDescent="0.3">
      <c r="A197" s="38">
        <v>194</v>
      </c>
      <c r="B197" s="43"/>
      <c r="C197" s="55"/>
      <c r="D197" s="42"/>
      <c r="E197" s="42"/>
      <c r="F197" s="42"/>
      <c r="G197" s="42"/>
      <c r="H197" s="42"/>
      <c r="I197" s="42"/>
      <c r="J197" s="56"/>
      <c r="K197" s="57"/>
      <c r="L197" s="57"/>
      <c r="M197" s="40"/>
    </row>
    <row r="198" spans="1:13" ht="22.2" customHeight="1" x14ac:dyDescent="0.3">
      <c r="A198" s="38">
        <v>195</v>
      </c>
      <c r="B198" s="43"/>
      <c r="C198" s="55"/>
      <c r="D198" s="42"/>
      <c r="E198" s="42"/>
      <c r="F198" s="42"/>
      <c r="G198" s="42"/>
      <c r="H198" s="42"/>
      <c r="I198" s="42"/>
      <c r="J198" s="56"/>
      <c r="K198" s="57"/>
      <c r="L198" s="57"/>
      <c r="M198" s="40"/>
    </row>
    <row r="199" spans="1:13" ht="22.2" customHeight="1" x14ac:dyDescent="0.3">
      <c r="A199" s="38">
        <v>196</v>
      </c>
      <c r="B199" s="43"/>
      <c r="C199" s="55"/>
      <c r="D199" s="42"/>
      <c r="E199" s="42"/>
      <c r="F199" s="42"/>
      <c r="G199" s="42"/>
      <c r="H199" s="42"/>
      <c r="I199" s="42"/>
      <c r="J199" s="56"/>
      <c r="K199" s="57"/>
      <c r="L199" s="57"/>
      <c r="M199" s="40"/>
    </row>
    <row r="200" spans="1:13" ht="22.2" customHeight="1" x14ac:dyDescent="0.3">
      <c r="A200" s="38">
        <v>197</v>
      </c>
      <c r="B200" s="43"/>
      <c r="C200" s="55"/>
      <c r="D200" s="42"/>
      <c r="E200" s="42"/>
      <c r="F200" s="42"/>
      <c r="G200" s="42"/>
      <c r="H200" s="42"/>
      <c r="I200" s="42"/>
      <c r="J200" s="56"/>
      <c r="K200" s="57"/>
      <c r="L200" s="57"/>
      <c r="M200" s="40"/>
    </row>
    <row r="201" spans="1:13" ht="22.2" customHeight="1" x14ac:dyDescent="0.3">
      <c r="A201" s="38">
        <v>198</v>
      </c>
      <c r="B201" s="43"/>
      <c r="C201" s="55"/>
      <c r="D201" s="42"/>
      <c r="E201" s="42"/>
      <c r="F201" s="42"/>
      <c r="G201" s="42"/>
      <c r="H201" s="42"/>
      <c r="I201" s="42"/>
      <c r="J201" s="56"/>
      <c r="K201" s="57"/>
      <c r="L201" s="57"/>
      <c r="M201" s="40"/>
    </row>
    <row r="202" spans="1:13" ht="22.2" customHeight="1" x14ac:dyDescent="0.3">
      <c r="A202" s="38">
        <v>199</v>
      </c>
      <c r="B202" s="43"/>
      <c r="C202" s="55"/>
      <c r="D202" s="42"/>
      <c r="E202" s="42"/>
      <c r="F202" s="42"/>
      <c r="G202" s="42"/>
      <c r="H202" s="42"/>
      <c r="I202" s="42"/>
      <c r="J202" s="56"/>
      <c r="K202" s="57"/>
      <c r="L202" s="57"/>
      <c r="M202" s="40"/>
    </row>
    <row r="203" spans="1:13" ht="22.2" customHeight="1" x14ac:dyDescent="0.3">
      <c r="A203" s="38">
        <v>200</v>
      </c>
      <c r="B203" s="43"/>
      <c r="C203" s="55"/>
      <c r="D203" s="42"/>
      <c r="E203" s="42"/>
      <c r="F203" s="42"/>
      <c r="G203" s="42"/>
      <c r="H203" s="42"/>
      <c r="I203" s="42"/>
      <c r="J203" s="56"/>
      <c r="K203" s="57"/>
      <c r="L203" s="57"/>
      <c r="M203" s="40"/>
    </row>
  </sheetData>
  <mergeCells count="2">
    <mergeCell ref="A2:M2"/>
    <mergeCell ref="A1:M1"/>
  </mergeCells>
  <conditionalFormatting sqref="I4:I203">
    <cfRule type="cellIs" dxfId="6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O1003"/>
  <sheetViews>
    <sheetView showGridLines="0" workbookViewId="0">
      <pane ySplit="3" topLeftCell="A4" activePane="bottomLeft" state="frozen"/>
      <selection pane="bottomLeft" activeCell="Q12" sqref="Q12"/>
    </sheetView>
  </sheetViews>
  <sheetFormatPr defaultRowHeight="14.4" x14ac:dyDescent="0.3"/>
  <cols>
    <col min="1" max="1" width="16" customWidth="1"/>
    <col min="2" max="2" width="7" customWidth="1"/>
    <col min="3" max="3" width="8" customWidth="1"/>
    <col min="4" max="4" width="12" customWidth="1"/>
    <col min="5" max="5" width="11" customWidth="1"/>
    <col min="6" max="6" width="9" customWidth="1"/>
    <col min="7" max="8" width="12" customWidth="1"/>
    <col min="9" max="9" width="10" customWidth="1"/>
    <col min="10" max="10" width="8" customWidth="1"/>
    <col min="11" max="12" width="10" customWidth="1"/>
    <col min="13" max="13" width="12" customWidth="1"/>
    <col min="14" max="15" width="9" customWidth="1"/>
  </cols>
  <sheetData>
    <row r="1" spans="1:15" ht="40.200000000000003" customHeight="1" x14ac:dyDescent="0.3">
      <c r="A1" s="127" t="s">
        <v>249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</row>
    <row r="2" spans="1:15" ht="19.95" customHeight="1" x14ac:dyDescent="0.3">
      <c r="A2" s="128" t="s">
        <v>250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</row>
    <row r="3" spans="1:15" ht="28.2" customHeight="1" x14ac:dyDescent="0.3">
      <c r="A3" s="17" t="s">
        <v>88</v>
      </c>
      <c r="B3" s="17" t="s">
        <v>251</v>
      </c>
      <c r="C3" s="17" t="s">
        <v>252</v>
      </c>
      <c r="D3" s="17" t="s">
        <v>163</v>
      </c>
      <c r="E3" s="17" t="s">
        <v>253</v>
      </c>
      <c r="F3" s="17" t="s">
        <v>254</v>
      </c>
      <c r="G3" s="17" t="s">
        <v>255</v>
      </c>
      <c r="H3" s="17" t="s">
        <v>256</v>
      </c>
      <c r="I3" s="17" t="s">
        <v>257</v>
      </c>
      <c r="J3" s="17" t="s">
        <v>258</v>
      </c>
      <c r="K3" s="17" t="s">
        <v>259</v>
      </c>
      <c r="L3" s="17" t="s">
        <v>260</v>
      </c>
      <c r="M3" s="17" t="s">
        <v>230</v>
      </c>
      <c r="N3" s="17" t="s">
        <v>227</v>
      </c>
      <c r="O3" s="17" t="s">
        <v>261</v>
      </c>
    </row>
    <row r="4" spans="1:15" x14ac:dyDescent="0.3">
      <c r="A4" s="62" t="s">
        <v>118</v>
      </c>
      <c r="B4" s="42">
        <v>2025</v>
      </c>
      <c r="C4" s="42">
        <v>1</v>
      </c>
      <c r="D4" s="39">
        <v>45726</v>
      </c>
      <c r="E4" s="25" t="s">
        <v>262</v>
      </c>
      <c r="F4" s="40" t="s">
        <v>263</v>
      </c>
      <c r="G4" s="42">
        <v>259.41930000000002</v>
      </c>
      <c r="H4" s="42">
        <v>255.0872</v>
      </c>
      <c r="I4" s="42">
        <v>7.6525999999999996</v>
      </c>
      <c r="J4" s="59">
        <f t="shared" ref="J4:J35" si="0">IF(OR($G4="",$H4="",$I4="",$I4=0),"",($G4-$H4)/$I4)</f>
        <v>0.56609518333638575</v>
      </c>
      <c r="K4" s="42">
        <v>232.1294</v>
      </c>
      <c r="L4" s="42">
        <v>278.04500000000002</v>
      </c>
      <c r="M4" s="60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61">
        <f t="shared" ref="N4:N35" si="2">IF(OR($G4="",$H4="",$H4=0),"",($G4-$H4)/$H4*100)</f>
        <v>1.6982819992535987</v>
      </c>
      <c r="O4" s="61">
        <f t="shared" ref="O4:O35" si="3">IF($N4="","",ABS($N4))</f>
        <v>1.6982819992535987</v>
      </c>
    </row>
    <row r="5" spans="1:15" x14ac:dyDescent="0.3">
      <c r="A5" s="62" t="s">
        <v>118</v>
      </c>
      <c r="B5" s="42">
        <v>2025</v>
      </c>
      <c r="C5" s="42">
        <v>1</v>
      </c>
      <c r="D5" s="39">
        <v>45726</v>
      </c>
      <c r="E5" s="25" t="s">
        <v>262</v>
      </c>
      <c r="F5" s="40" t="s">
        <v>264</v>
      </c>
      <c r="G5" s="42">
        <v>260.38279999999997</v>
      </c>
      <c r="H5" s="42">
        <v>258.12299999999999</v>
      </c>
      <c r="I5" s="42">
        <v>7.7436999999999996</v>
      </c>
      <c r="J5" s="59">
        <f t="shared" si="0"/>
        <v>0.29182432170667566</v>
      </c>
      <c r="K5" s="42">
        <v>234.89189999999999</v>
      </c>
      <c r="L5" s="42">
        <v>281.35410000000002</v>
      </c>
      <c r="M5" s="60" t="str">
        <f t="shared" si="1"/>
        <v>OK</v>
      </c>
      <c r="N5" s="61">
        <f t="shared" si="2"/>
        <v>0.87547409568305978</v>
      </c>
      <c r="O5" s="61">
        <f t="shared" si="3"/>
        <v>0.87547409568305978</v>
      </c>
    </row>
    <row r="6" spans="1:15" x14ac:dyDescent="0.3">
      <c r="A6" s="62" t="s">
        <v>118</v>
      </c>
      <c r="B6" s="42">
        <v>2025</v>
      </c>
      <c r="C6" s="42">
        <v>1</v>
      </c>
      <c r="D6" s="39">
        <v>45726</v>
      </c>
      <c r="E6" s="25" t="s">
        <v>262</v>
      </c>
      <c r="F6" s="40" t="s">
        <v>265</v>
      </c>
      <c r="G6" s="42">
        <v>256.44690000000003</v>
      </c>
      <c r="H6" s="42">
        <v>254.24019999999999</v>
      </c>
      <c r="I6" s="42">
        <v>7.6272000000000002</v>
      </c>
      <c r="J6" s="59">
        <f t="shared" si="0"/>
        <v>0.28931980281099756</v>
      </c>
      <c r="K6" s="42">
        <v>231.3586</v>
      </c>
      <c r="L6" s="42">
        <v>277.12180000000001</v>
      </c>
      <c r="M6" s="60" t="str">
        <f t="shared" si="1"/>
        <v>OK</v>
      </c>
      <c r="N6" s="61">
        <f t="shared" si="2"/>
        <v>0.86795872564607823</v>
      </c>
      <c r="O6" s="61">
        <f t="shared" si="3"/>
        <v>0.86795872564607823</v>
      </c>
    </row>
    <row r="7" spans="1:15" x14ac:dyDescent="0.3">
      <c r="A7" s="62" t="s">
        <v>118</v>
      </c>
      <c r="B7" s="42">
        <v>2025</v>
      </c>
      <c r="C7" s="42">
        <v>1</v>
      </c>
      <c r="D7" s="39">
        <v>45726</v>
      </c>
      <c r="E7" s="25" t="s">
        <v>262</v>
      </c>
      <c r="F7" s="40" t="s">
        <v>266</v>
      </c>
      <c r="G7" s="42">
        <v>259.21050000000002</v>
      </c>
      <c r="H7" s="42">
        <v>256.45280000000002</v>
      </c>
      <c r="I7" s="42">
        <v>7.6936</v>
      </c>
      <c r="J7" s="59">
        <f t="shared" si="0"/>
        <v>0.3584407819486326</v>
      </c>
      <c r="K7" s="42">
        <v>233.37200000000001</v>
      </c>
      <c r="L7" s="42">
        <v>279.53359999999998</v>
      </c>
      <c r="M7" s="60" t="str">
        <f t="shared" si="1"/>
        <v>OK</v>
      </c>
      <c r="N7" s="61">
        <f t="shared" si="2"/>
        <v>1.0753245821453303</v>
      </c>
      <c r="O7" s="61">
        <f t="shared" si="3"/>
        <v>1.0753245821453303</v>
      </c>
    </row>
    <row r="8" spans="1:15" x14ac:dyDescent="0.3">
      <c r="A8" s="62" t="s">
        <v>118</v>
      </c>
      <c r="B8" s="42">
        <v>2025</v>
      </c>
      <c r="C8" s="42">
        <v>1</v>
      </c>
      <c r="D8" s="39">
        <v>45726</v>
      </c>
      <c r="E8" s="25" t="s">
        <v>262</v>
      </c>
      <c r="F8" s="40" t="s">
        <v>267</v>
      </c>
      <c r="G8" s="42">
        <v>257.64240000000001</v>
      </c>
      <c r="H8" s="42">
        <v>256.90460000000002</v>
      </c>
      <c r="I8" s="42">
        <v>7.7070999999999996</v>
      </c>
      <c r="J8" s="59">
        <f t="shared" si="0"/>
        <v>9.5729911380414548E-2</v>
      </c>
      <c r="K8" s="42">
        <v>233.7833</v>
      </c>
      <c r="L8" s="42">
        <v>280.02589999999998</v>
      </c>
      <c r="M8" s="60" t="str">
        <f t="shared" si="1"/>
        <v>OK</v>
      </c>
      <c r="N8" s="61">
        <f t="shared" si="2"/>
        <v>0.28718831815389556</v>
      </c>
      <c r="O8" s="61">
        <f t="shared" si="3"/>
        <v>0.28718831815389556</v>
      </c>
    </row>
    <row r="9" spans="1:15" x14ac:dyDescent="0.3">
      <c r="A9" s="62" t="s">
        <v>118</v>
      </c>
      <c r="B9" s="42">
        <v>2025</v>
      </c>
      <c r="C9" s="42">
        <v>2</v>
      </c>
      <c r="D9" s="39">
        <v>45818</v>
      </c>
      <c r="E9" s="25" t="s">
        <v>262</v>
      </c>
      <c r="F9" s="40" t="s">
        <v>263</v>
      </c>
      <c r="G9" s="42">
        <v>261.7337</v>
      </c>
      <c r="H9" s="42">
        <v>258.99470000000002</v>
      </c>
      <c r="I9" s="42">
        <v>7.7698</v>
      </c>
      <c r="J9" s="59">
        <f t="shared" si="0"/>
        <v>0.3525187263507395</v>
      </c>
      <c r="K9" s="42">
        <v>235.68530000000001</v>
      </c>
      <c r="L9" s="42">
        <v>282.30410000000001</v>
      </c>
      <c r="M9" s="60" t="str">
        <f t="shared" si="1"/>
        <v>OK</v>
      </c>
      <c r="N9" s="61">
        <f t="shared" si="2"/>
        <v>1.0575505985257518</v>
      </c>
      <c r="O9" s="61">
        <f t="shared" si="3"/>
        <v>1.0575505985257518</v>
      </c>
    </row>
    <row r="10" spans="1:15" x14ac:dyDescent="0.3">
      <c r="A10" s="62" t="s">
        <v>118</v>
      </c>
      <c r="B10" s="42">
        <v>2025</v>
      </c>
      <c r="C10" s="42">
        <v>2</v>
      </c>
      <c r="D10" s="39">
        <v>45818</v>
      </c>
      <c r="E10" s="25" t="s">
        <v>262</v>
      </c>
      <c r="F10" s="40" t="s">
        <v>264</v>
      </c>
      <c r="G10" s="42">
        <v>259.40480000000002</v>
      </c>
      <c r="H10" s="42">
        <v>256.73500000000001</v>
      </c>
      <c r="I10" s="42">
        <v>7.702</v>
      </c>
      <c r="J10" s="59">
        <f t="shared" si="0"/>
        <v>0.3466372370812788</v>
      </c>
      <c r="K10" s="42">
        <v>233.62899999999999</v>
      </c>
      <c r="L10" s="42">
        <v>279.84100000000001</v>
      </c>
      <c r="M10" s="60" t="str">
        <f t="shared" si="1"/>
        <v>OK</v>
      </c>
      <c r="N10" s="61">
        <f t="shared" si="2"/>
        <v>1.039904960367698</v>
      </c>
      <c r="O10" s="61">
        <f t="shared" si="3"/>
        <v>1.039904960367698</v>
      </c>
    </row>
    <row r="11" spans="1:15" x14ac:dyDescent="0.3">
      <c r="A11" s="62" t="s">
        <v>118</v>
      </c>
      <c r="B11" s="42">
        <v>2025</v>
      </c>
      <c r="C11" s="42">
        <v>2</v>
      </c>
      <c r="D11" s="39">
        <v>45818</v>
      </c>
      <c r="E11" s="25" t="s">
        <v>262</v>
      </c>
      <c r="F11" s="40" t="s">
        <v>265</v>
      </c>
      <c r="G11" s="42">
        <v>257.34530000000001</v>
      </c>
      <c r="H11" s="42">
        <v>254.0333</v>
      </c>
      <c r="I11" s="42">
        <v>7.6210000000000004</v>
      </c>
      <c r="J11" s="59">
        <f t="shared" si="0"/>
        <v>0.43458863666185693</v>
      </c>
      <c r="K11" s="42">
        <v>231.1703</v>
      </c>
      <c r="L11" s="42">
        <v>276.8963</v>
      </c>
      <c r="M11" s="60" t="str">
        <f t="shared" si="1"/>
        <v>OK</v>
      </c>
      <c r="N11" s="61">
        <f t="shared" si="2"/>
        <v>1.303766081061031</v>
      </c>
      <c r="O11" s="61">
        <f t="shared" si="3"/>
        <v>1.303766081061031</v>
      </c>
    </row>
    <row r="12" spans="1:15" x14ac:dyDescent="0.3">
      <c r="A12" s="62" t="s">
        <v>118</v>
      </c>
      <c r="B12" s="42">
        <v>2025</v>
      </c>
      <c r="C12" s="42">
        <v>2</v>
      </c>
      <c r="D12" s="39">
        <v>45818</v>
      </c>
      <c r="E12" s="25" t="s">
        <v>262</v>
      </c>
      <c r="F12" s="40" t="s">
        <v>266</v>
      </c>
      <c r="G12" s="42">
        <v>259.70150000000001</v>
      </c>
      <c r="H12" s="42">
        <v>257.10250000000002</v>
      </c>
      <c r="I12" s="42">
        <v>7.7130999999999998</v>
      </c>
      <c r="J12" s="59">
        <f t="shared" si="0"/>
        <v>0.3369591992843331</v>
      </c>
      <c r="K12" s="42">
        <v>233.9632</v>
      </c>
      <c r="L12" s="42">
        <v>280.24180000000001</v>
      </c>
      <c r="M12" s="60" t="str">
        <f t="shared" si="1"/>
        <v>OK</v>
      </c>
      <c r="N12" s="61">
        <f t="shared" si="2"/>
        <v>1.010880874359444</v>
      </c>
      <c r="O12" s="61">
        <f t="shared" si="3"/>
        <v>1.010880874359444</v>
      </c>
    </row>
    <row r="13" spans="1:15" x14ac:dyDescent="0.3">
      <c r="A13" s="62" t="s">
        <v>118</v>
      </c>
      <c r="B13" s="42">
        <v>2025</v>
      </c>
      <c r="C13" s="42">
        <v>2</v>
      </c>
      <c r="D13" s="39">
        <v>45818</v>
      </c>
      <c r="E13" s="25" t="s">
        <v>262</v>
      </c>
      <c r="F13" s="40" t="s">
        <v>267</v>
      </c>
      <c r="G13" s="42">
        <v>258.17930000000001</v>
      </c>
      <c r="H13" s="42">
        <v>254.6104</v>
      </c>
      <c r="I13" s="42">
        <v>7.6383000000000001</v>
      </c>
      <c r="J13" s="59">
        <f t="shared" si="0"/>
        <v>0.46723747430711199</v>
      </c>
      <c r="K13" s="42">
        <v>231.69550000000001</v>
      </c>
      <c r="L13" s="42">
        <v>277.52530000000002</v>
      </c>
      <c r="M13" s="60" t="str">
        <f t="shared" si="1"/>
        <v>OK</v>
      </c>
      <c r="N13" s="61">
        <f t="shared" si="2"/>
        <v>1.4017102207922432</v>
      </c>
      <c r="O13" s="61">
        <f t="shared" si="3"/>
        <v>1.4017102207922432</v>
      </c>
    </row>
    <row r="14" spans="1:15" x14ac:dyDescent="0.3">
      <c r="A14" s="62" t="s">
        <v>118</v>
      </c>
      <c r="B14" s="42">
        <v>2025</v>
      </c>
      <c r="C14" s="42">
        <v>3</v>
      </c>
      <c r="D14" s="39">
        <v>45910</v>
      </c>
      <c r="E14" s="25" t="s">
        <v>262</v>
      </c>
      <c r="F14" s="40" t="s">
        <v>263</v>
      </c>
      <c r="G14" s="42">
        <v>253.8768</v>
      </c>
      <c r="H14" s="42">
        <v>252.78059999999999</v>
      </c>
      <c r="I14" s="42">
        <v>7.5834000000000001</v>
      </c>
      <c r="J14" s="59">
        <f t="shared" si="0"/>
        <v>0.14455257536197619</v>
      </c>
      <c r="K14" s="42">
        <v>230.03039999999999</v>
      </c>
      <c r="L14" s="42">
        <v>275.5308</v>
      </c>
      <c r="M14" s="60" t="str">
        <f t="shared" si="1"/>
        <v>OK</v>
      </c>
      <c r="N14" s="61">
        <f t="shared" si="2"/>
        <v>0.4336566967560051</v>
      </c>
      <c r="O14" s="61">
        <f t="shared" si="3"/>
        <v>0.4336566967560051</v>
      </c>
    </row>
    <row r="15" spans="1:15" x14ac:dyDescent="0.3">
      <c r="A15" s="62" t="s">
        <v>118</v>
      </c>
      <c r="B15" s="42">
        <v>2025</v>
      </c>
      <c r="C15" s="42">
        <v>3</v>
      </c>
      <c r="D15" s="39">
        <v>45910</v>
      </c>
      <c r="E15" s="25" t="s">
        <v>262</v>
      </c>
      <c r="F15" s="40" t="s">
        <v>264</v>
      </c>
      <c r="G15" s="42">
        <v>258.06790000000001</v>
      </c>
      <c r="H15" s="42">
        <v>256.00720000000001</v>
      </c>
      <c r="I15" s="42">
        <v>7.6802000000000001</v>
      </c>
      <c r="J15" s="59">
        <f t="shared" si="0"/>
        <v>0.26831332517382323</v>
      </c>
      <c r="K15" s="42">
        <v>232.9666</v>
      </c>
      <c r="L15" s="42">
        <v>279.0478</v>
      </c>
      <c r="M15" s="60" t="str">
        <f t="shared" si="1"/>
        <v>OK</v>
      </c>
      <c r="N15" s="61">
        <f t="shared" si="2"/>
        <v>0.80493829861035038</v>
      </c>
      <c r="O15" s="61">
        <f t="shared" si="3"/>
        <v>0.80493829861035038</v>
      </c>
    </row>
    <row r="16" spans="1:15" x14ac:dyDescent="0.3">
      <c r="A16" s="62" t="s">
        <v>118</v>
      </c>
      <c r="B16" s="42">
        <v>2025</v>
      </c>
      <c r="C16" s="42">
        <v>3</v>
      </c>
      <c r="D16" s="39">
        <v>45910</v>
      </c>
      <c r="E16" s="25" t="s">
        <v>262</v>
      </c>
      <c r="F16" s="40" t="s">
        <v>265</v>
      </c>
      <c r="G16" s="42">
        <v>251.95840000000001</v>
      </c>
      <c r="H16" s="42">
        <v>250.10310000000001</v>
      </c>
      <c r="I16" s="42">
        <v>7.5030999999999999</v>
      </c>
      <c r="J16" s="59">
        <f t="shared" si="0"/>
        <v>0.24727112793378733</v>
      </c>
      <c r="K16" s="42">
        <v>227.59379999999999</v>
      </c>
      <c r="L16" s="42">
        <v>272.61239999999998</v>
      </c>
      <c r="M16" s="60" t="str">
        <f t="shared" si="1"/>
        <v>OK</v>
      </c>
      <c r="N16" s="61">
        <f t="shared" si="2"/>
        <v>0.74181407587510895</v>
      </c>
      <c r="O16" s="61">
        <f t="shared" si="3"/>
        <v>0.74181407587510895</v>
      </c>
    </row>
    <row r="17" spans="1:15" x14ac:dyDescent="0.3">
      <c r="A17" s="62" t="s">
        <v>118</v>
      </c>
      <c r="B17" s="42">
        <v>2025</v>
      </c>
      <c r="C17" s="42">
        <v>3</v>
      </c>
      <c r="D17" s="39">
        <v>45910</v>
      </c>
      <c r="E17" s="25" t="s">
        <v>262</v>
      </c>
      <c r="F17" s="40" t="s">
        <v>266</v>
      </c>
      <c r="G17" s="42">
        <v>255.267</v>
      </c>
      <c r="H17" s="42">
        <v>253.80760000000001</v>
      </c>
      <c r="I17" s="42">
        <v>7.6142000000000003</v>
      </c>
      <c r="J17" s="59">
        <f t="shared" si="0"/>
        <v>0.19166819889154316</v>
      </c>
      <c r="K17" s="42">
        <v>230.965</v>
      </c>
      <c r="L17" s="42">
        <v>276.65019999999998</v>
      </c>
      <c r="M17" s="60" t="str">
        <f t="shared" si="1"/>
        <v>OK</v>
      </c>
      <c r="N17" s="61">
        <f t="shared" si="2"/>
        <v>0.57500248219516992</v>
      </c>
      <c r="O17" s="61">
        <f t="shared" si="3"/>
        <v>0.57500248219516992</v>
      </c>
    </row>
    <row r="18" spans="1:15" x14ac:dyDescent="0.3">
      <c r="A18" s="62" t="s">
        <v>118</v>
      </c>
      <c r="B18" s="42">
        <v>2025</v>
      </c>
      <c r="C18" s="42">
        <v>3</v>
      </c>
      <c r="D18" s="39">
        <v>45910</v>
      </c>
      <c r="E18" s="25" t="s">
        <v>262</v>
      </c>
      <c r="F18" s="40" t="s">
        <v>267</v>
      </c>
      <c r="G18" s="42">
        <v>253.99780000000001</v>
      </c>
      <c r="H18" s="42">
        <v>251.1942</v>
      </c>
      <c r="I18" s="42">
        <v>7.5358000000000001</v>
      </c>
      <c r="J18" s="59">
        <f t="shared" si="0"/>
        <v>0.37203747445526913</v>
      </c>
      <c r="K18" s="42">
        <v>228.58680000000001</v>
      </c>
      <c r="L18" s="42">
        <v>273.80160000000001</v>
      </c>
      <c r="M18" s="60" t="str">
        <f t="shared" si="1"/>
        <v>OK</v>
      </c>
      <c r="N18" s="61">
        <f t="shared" si="2"/>
        <v>1.116108572570552</v>
      </c>
      <c r="O18" s="61">
        <f t="shared" si="3"/>
        <v>1.116108572570552</v>
      </c>
    </row>
    <row r="19" spans="1:15" x14ac:dyDescent="0.3">
      <c r="A19" s="62" t="s">
        <v>122</v>
      </c>
      <c r="B19" s="42">
        <v>2025</v>
      </c>
      <c r="C19" s="42">
        <v>1</v>
      </c>
      <c r="D19" s="39">
        <v>45726</v>
      </c>
      <c r="E19" s="25" t="s">
        <v>262</v>
      </c>
      <c r="F19" s="40" t="s">
        <v>263</v>
      </c>
      <c r="G19" s="42">
        <v>79.342100000000002</v>
      </c>
      <c r="H19" s="42">
        <v>78.6999</v>
      </c>
      <c r="I19" s="42">
        <v>2.3610000000000002</v>
      </c>
      <c r="J19" s="59">
        <f t="shared" si="0"/>
        <v>0.27200338839474902</v>
      </c>
      <c r="K19" s="42">
        <v>71.616900000000001</v>
      </c>
      <c r="L19" s="42">
        <v>85.782899999999998</v>
      </c>
      <c r="M19" s="60" t="str">
        <f t="shared" si="1"/>
        <v>OK</v>
      </c>
      <c r="N19" s="61">
        <f t="shared" si="2"/>
        <v>0.81601120204727384</v>
      </c>
      <c r="O19" s="61">
        <f t="shared" si="3"/>
        <v>0.81601120204727384</v>
      </c>
    </row>
    <row r="20" spans="1:15" x14ac:dyDescent="0.3">
      <c r="A20" s="62" t="s">
        <v>122</v>
      </c>
      <c r="B20" s="42">
        <v>2025</v>
      </c>
      <c r="C20" s="42">
        <v>1</v>
      </c>
      <c r="D20" s="39">
        <v>45726</v>
      </c>
      <c r="E20" s="25" t="s">
        <v>262</v>
      </c>
      <c r="F20" s="40" t="s">
        <v>264</v>
      </c>
      <c r="G20" s="42">
        <v>78.224100000000007</v>
      </c>
      <c r="H20" s="42">
        <v>77.42</v>
      </c>
      <c r="I20" s="42">
        <v>2.3226</v>
      </c>
      <c r="J20" s="59">
        <f t="shared" si="0"/>
        <v>0.34620683716524814</v>
      </c>
      <c r="K20" s="42">
        <v>70.452200000000005</v>
      </c>
      <c r="L20" s="42">
        <v>84.387799999999999</v>
      </c>
      <c r="M20" s="60" t="str">
        <f t="shared" si="1"/>
        <v>OK</v>
      </c>
      <c r="N20" s="61">
        <f t="shared" si="2"/>
        <v>1.0386205114957443</v>
      </c>
      <c r="O20" s="61">
        <f t="shared" si="3"/>
        <v>1.0386205114957443</v>
      </c>
    </row>
    <row r="21" spans="1:15" x14ac:dyDescent="0.3">
      <c r="A21" s="62" t="s">
        <v>122</v>
      </c>
      <c r="B21" s="42">
        <v>2025</v>
      </c>
      <c r="C21" s="42">
        <v>1</v>
      </c>
      <c r="D21" s="39">
        <v>45726</v>
      </c>
      <c r="E21" s="25" t="s">
        <v>262</v>
      </c>
      <c r="F21" s="40" t="s">
        <v>265</v>
      </c>
      <c r="G21" s="42">
        <v>79.181600000000003</v>
      </c>
      <c r="H21" s="42">
        <v>78.559399999999997</v>
      </c>
      <c r="I21" s="42">
        <v>2.3567999999999998</v>
      </c>
      <c r="J21" s="59">
        <f t="shared" si="0"/>
        <v>0.26400203665988059</v>
      </c>
      <c r="K21" s="42">
        <v>71.489000000000004</v>
      </c>
      <c r="L21" s="42">
        <v>85.629800000000003</v>
      </c>
      <c r="M21" s="60" t="str">
        <f t="shared" si="1"/>
        <v>OK</v>
      </c>
      <c r="N21" s="61">
        <f t="shared" si="2"/>
        <v>0.79201215895234256</v>
      </c>
      <c r="O21" s="61">
        <f t="shared" si="3"/>
        <v>0.79201215895234256</v>
      </c>
    </row>
    <row r="22" spans="1:15" x14ac:dyDescent="0.3">
      <c r="A22" s="62" t="s">
        <v>122</v>
      </c>
      <c r="B22" s="42">
        <v>2025</v>
      </c>
      <c r="C22" s="42">
        <v>1</v>
      </c>
      <c r="D22" s="39">
        <v>45726</v>
      </c>
      <c r="E22" s="25" t="s">
        <v>262</v>
      </c>
      <c r="F22" s="40" t="s">
        <v>266</v>
      </c>
      <c r="G22" s="42">
        <v>79.4251</v>
      </c>
      <c r="H22" s="42">
        <v>78.424800000000005</v>
      </c>
      <c r="I22" s="42">
        <v>2.3527</v>
      </c>
      <c r="J22" s="59">
        <f t="shared" si="0"/>
        <v>0.42517108003570186</v>
      </c>
      <c r="K22" s="42">
        <v>71.366699999999994</v>
      </c>
      <c r="L22" s="42">
        <v>85.482900000000001</v>
      </c>
      <c r="M22" s="60" t="str">
        <f t="shared" si="1"/>
        <v>OK</v>
      </c>
      <c r="N22" s="61">
        <f t="shared" si="2"/>
        <v>1.2754893860105423</v>
      </c>
      <c r="O22" s="61">
        <f t="shared" si="3"/>
        <v>1.2754893860105423</v>
      </c>
    </row>
    <row r="23" spans="1:15" x14ac:dyDescent="0.3">
      <c r="A23" s="62" t="s">
        <v>122</v>
      </c>
      <c r="B23" s="42">
        <v>2025</v>
      </c>
      <c r="C23" s="42">
        <v>1</v>
      </c>
      <c r="D23" s="39">
        <v>45726</v>
      </c>
      <c r="E23" s="25" t="s">
        <v>262</v>
      </c>
      <c r="F23" s="40" t="s">
        <v>267</v>
      </c>
      <c r="G23" s="42">
        <v>78.311199999999999</v>
      </c>
      <c r="H23" s="42">
        <v>77.8386</v>
      </c>
      <c r="I23" s="42">
        <v>2.3351999999999999</v>
      </c>
      <c r="J23" s="59">
        <f t="shared" si="0"/>
        <v>0.20238095238095236</v>
      </c>
      <c r="K23" s="42">
        <v>70.832999999999998</v>
      </c>
      <c r="L23" s="42">
        <v>84.844200000000001</v>
      </c>
      <c r="M23" s="60" t="str">
        <f t="shared" si="1"/>
        <v>OK</v>
      </c>
      <c r="N23" s="61">
        <f t="shared" si="2"/>
        <v>0.60715377717482066</v>
      </c>
      <c r="O23" s="61">
        <f t="shared" si="3"/>
        <v>0.60715377717482066</v>
      </c>
    </row>
    <row r="24" spans="1:15" x14ac:dyDescent="0.3">
      <c r="A24" s="62" t="s">
        <v>122</v>
      </c>
      <c r="B24" s="42">
        <v>2025</v>
      </c>
      <c r="C24" s="42">
        <v>2</v>
      </c>
      <c r="D24" s="39">
        <v>45818</v>
      </c>
      <c r="E24" s="25" t="s">
        <v>262</v>
      </c>
      <c r="F24" s="40" t="s">
        <v>263</v>
      </c>
      <c r="G24" s="42">
        <v>79.045400000000001</v>
      </c>
      <c r="H24" s="42">
        <v>78.271199999999993</v>
      </c>
      <c r="I24" s="42">
        <v>2.3481000000000001</v>
      </c>
      <c r="J24" s="59">
        <f t="shared" si="0"/>
        <v>0.32971338529023786</v>
      </c>
      <c r="K24" s="42">
        <v>71.226900000000001</v>
      </c>
      <c r="L24" s="42">
        <v>85.3155</v>
      </c>
      <c r="M24" s="60" t="str">
        <f t="shared" si="1"/>
        <v>OK</v>
      </c>
      <c r="N24" s="61">
        <f t="shared" si="2"/>
        <v>0.98912499105674578</v>
      </c>
      <c r="O24" s="61">
        <f t="shared" si="3"/>
        <v>0.98912499105674578</v>
      </c>
    </row>
    <row r="25" spans="1:15" x14ac:dyDescent="0.3">
      <c r="A25" s="62" t="s">
        <v>122</v>
      </c>
      <c r="B25" s="42">
        <v>2025</v>
      </c>
      <c r="C25" s="42">
        <v>2</v>
      </c>
      <c r="D25" s="39">
        <v>45818</v>
      </c>
      <c r="E25" s="25" t="s">
        <v>262</v>
      </c>
      <c r="F25" s="40" t="s">
        <v>264</v>
      </c>
      <c r="G25" s="42">
        <v>79.202100000000002</v>
      </c>
      <c r="H25" s="42">
        <v>78.857100000000003</v>
      </c>
      <c r="I25" s="42">
        <v>2.3656999999999999</v>
      </c>
      <c r="J25" s="59">
        <f t="shared" si="0"/>
        <v>0.1458342139747216</v>
      </c>
      <c r="K25" s="42">
        <v>71.760000000000005</v>
      </c>
      <c r="L25" s="42">
        <v>85.9542</v>
      </c>
      <c r="M25" s="60" t="str">
        <f t="shared" si="1"/>
        <v>OK</v>
      </c>
      <c r="N25" s="61">
        <f t="shared" si="2"/>
        <v>0.43750023777186692</v>
      </c>
      <c r="O25" s="61">
        <f t="shared" si="3"/>
        <v>0.43750023777186692</v>
      </c>
    </row>
    <row r="26" spans="1:15" x14ac:dyDescent="0.3">
      <c r="A26" s="62" t="s">
        <v>122</v>
      </c>
      <c r="B26" s="42">
        <v>2025</v>
      </c>
      <c r="C26" s="42">
        <v>2</v>
      </c>
      <c r="D26" s="39">
        <v>45818</v>
      </c>
      <c r="E26" s="25" t="s">
        <v>262</v>
      </c>
      <c r="F26" s="40" t="s">
        <v>265</v>
      </c>
      <c r="G26" s="42">
        <v>77.947500000000005</v>
      </c>
      <c r="H26" s="42">
        <v>77.483900000000006</v>
      </c>
      <c r="I26" s="42">
        <v>2.3245</v>
      </c>
      <c r="J26" s="59">
        <f t="shared" si="0"/>
        <v>0.1994407399440738</v>
      </c>
      <c r="K26" s="42">
        <v>70.510400000000004</v>
      </c>
      <c r="L26" s="42">
        <v>84.457400000000007</v>
      </c>
      <c r="M26" s="60" t="str">
        <f t="shared" si="1"/>
        <v>OK</v>
      </c>
      <c r="N26" s="61">
        <f t="shared" si="2"/>
        <v>0.59831784409406286</v>
      </c>
      <c r="O26" s="61">
        <f t="shared" si="3"/>
        <v>0.59831784409406286</v>
      </c>
    </row>
    <row r="27" spans="1:15" x14ac:dyDescent="0.3">
      <c r="A27" s="62" t="s">
        <v>122</v>
      </c>
      <c r="B27" s="42">
        <v>2025</v>
      </c>
      <c r="C27" s="42">
        <v>2</v>
      </c>
      <c r="D27" s="39">
        <v>45818</v>
      </c>
      <c r="E27" s="25" t="s">
        <v>262</v>
      </c>
      <c r="F27" s="40" t="s">
        <v>266</v>
      </c>
      <c r="G27" s="42">
        <v>77.372200000000007</v>
      </c>
      <c r="H27" s="42">
        <v>76.647499999999994</v>
      </c>
      <c r="I27" s="42">
        <v>2.2993999999999999</v>
      </c>
      <c r="J27" s="59">
        <f t="shared" si="0"/>
        <v>0.31516917456728399</v>
      </c>
      <c r="K27" s="42">
        <v>69.749300000000005</v>
      </c>
      <c r="L27" s="42">
        <v>83.545699999999997</v>
      </c>
      <c r="M27" s="60" t="str">
        <f t="shared" si="1"/>
        <v>OK</v>
      </c>
      <c r="N27" s="61">
        <f t="shared" si="2"/>
        <v>0.94549724387620326</v>
      </c>
      <c r="O27" s="61">
        <f t="shared" si="3"/>
        <v>0.94549724387620326</v>
      </c>
    </row>
    <row r="28" spans="1:15" x14ac:dyDescent="0.3">
      <c r="A28" s="62" t="s">
        <v>122</v>
      </c>
      <c r="B28" s="42">
        <v>2025</v>
      </c>
      <c r="C28" s="42">
        <v>2</v>
      </c>
      <c r="D28" s="39">
        <v>45818</v>
      </c>
      <c r="E28" s="25" t="s">
        <v>262</v>
      </c>
      <c r="F28" s="40" t="s">
        <v>267</v>
      </c>
      <c r="G28" s="42">
        <v>78.908900000000003</v>
      </c>
      <c r="H28" s="42">
        <v>78.411699999999996</v>
      </c>
      <c r="I28" s="42">
        <v>2.3523999999999998</v>
      </c>
      <c r="J28" s="59">
        <f t="shared" si="0"/>
        <v>0.2113586124808734</v>
      </c>
      <c r="K28" s="42">
        <v>71.354500000000002</v>
      </c>
      <c r="L28" s="42">
        <v>85.468900000000005</v>
      </c>
      <c r="M28" s="60" t="str">
        <f t="shared" si="1"/>
        <v>OK</v>
      </c>
      <c r="N28" s="61">
        <f t="shared" si="2"/>
        <v>0.63408904538481703</v>
      </c>
      <c r="O28" s="61">
        <f t="shared" si="3"/>
        <v>0.63408904538481703</v>
      </c>
    </row>
    <row r="29" spans="1:15" x14ac:dyDescent="0.3">
      <c r="A29" s="62" t="s">
        <v>122</v>
      </c>
      <c r="B29" s="42">
        <v>2025</v>
      </c>
      <c r="C29" s="42">
        <v>3</v>
      </c>
      <c r="D29" s="39">
        <v>45910</v>
      </c>
      <c r="E29" s="25" t="s">
        <v>262</v>
      </c>
      <c r="F29" s="40" t="s">
        <v>263</v>
      </c>
      <c r="G29" s="42">
        <v>80.026499999999999</v>
      </c>
      <c r="H29" s="42">
        <v>79.080799999999996</v>
      </c>
      <c r="I29" s="42">
        <v>2.3723999999999998</v>
      </c>
      <c r="J29" s="59">
        <f t="shared" si="0"/>
        <v>0.39862586410386203</v>
      </c>
      <c r="K29" s="42">
        <v>71.9636</v>
      </c>
      <c r="L29" s="42">
        <v>86.197999999999993</v>
      </c>
      <c r="M29" s="60" t="str">
        <f t="shared" si="1"/>
        <v>OK</v>
      </c>
      <c r="N29" s="61">
        <f t="shared" si="2"/>
        <v>1.1958654945321774</v>
      </c>
      <c r="O29" s="61">
        <f t="shared" si="3"/>
        <v>1.1958654945321774</v>
      </c>
    </row>
    <row r="30" spans="1:15" x14ac:dyDescent="0.3">
      <c r="A30" s="62" t="s">
        <v>122</v>
      </c>
      <c r="B30" s="42">
        <v>2025</v>
      </c>
      <c r="C30" s="42">
        <v>3</v>
      </c>
      <c r="D30" s="39">
        <v>45910</v>
      </c>
      <c r="E30" s="25" t="s">
        <v>262</v>
      </c>
      <c r="F30" s="40" t="s">
        <v>264</v>
      </c>
      <c r="G30" s="42">
        <v>79.309299999999993</v>
      </c>
      <c r="H30" s="42">
        <v>78.489400000000003</v>
      </c>
      <c r="I30" s="42">
        <v>2.3546999999999998</v>
      </c>
      <c r="J30" s="59">
        <f t="shared" si="0"/>
        <v>0.34819722257612007</v>
      </c>
      <c r="K30" s="42">
        <v>71.425299999999993</v>
      </c>
      <c r="L30" s="42">
        <v>85.5535</v>
      </c>
      <c r="M30" s="60" t="str">
        <f t="shared" si="1"/>
        <v>OK</v>
      </c>
      <c r="N30" s="61">
        <f t="shared" si="2"/>
        <v>1.0445996529467543</v>
      </c>
      <c r="O30" s="61">
        <f t="shared" si="3"/>
        <v>1.0445996529467543</v>
      </c>
    </row>
    <row r="31" spans="1:15" x14ac:dyDescent="0.3">
      <c r="A31" s="62" t="s">
        <v>122</v>
      </c>
      <c r="B31" s="42">
        <v>2025</v>
      </c>
      <c r="C31" s="42">
        <v>3</v>
      </c>
      <c r="D31" s="39">
        <v>45910</v>
      </c>
      <c r="E31" s="25" t="s">
        <v>262</v>
      </c>
      <c r="F31" s="40" t="s">
        <v>265</v>
      </c>
      <c r="G31" s="42">
        <v>79.076499999999996</v>
      </c>
      <c r="H31" s="42">
        <v>78.745400000000004</v>
      </c>
      <c r="I31" s="42">
        <v>2.3624000000000001</v>
      </c>
      <c r="J31" s="59">
        <f t="shared" si="0"/>
        <v>0.14015408059600076</v>
      </c>
      <c r="K31" s="42">
        <v>71.658199999999994</v>
      </c>
      <c r="L31" s="42">
        <v>85.832599999999999</v>
      </c>
      <c r="M31" s="60" t="str">
        <f t="shared" si="1"/>
        <v>OK</v>
      </c>
      <c r="N31" s="61">
        <f t="shared" si="2"/>
        <v>0.42046900517362557</v>
      </c>
      <c r="O31" s="61">
        <f t="shared" si="3"/>
        <v>0.42046900517362557</v>
      </c>
    </row>
    <row r="32" spans="1:15" x14ac:dyDescent="0.3">
      <c r="A32" s="62" t="s">
        <v>122</v>
      </c>
      <c r="B32" s="42">
        <v>2025</v>
      </c>
      <c r="C32" s="42">
        <v>3</v>
      </c>
      <c r="D32" s="39">
        <v>45910</v>
      </c>
      <c r="E32" s="25" t="s">
        <v>262</v>
      </c>
      <c r="F32" s="40" t="s">
        <v>266</v>
      </c>
      <c r="G32" s="42">
        <v>79.355500000000006</v>
      </c>
      <c r="H32" s="42">
        <v>78.478899999999996</v>
      </c>
      <c r="I32" s="42">
        <v>2.3544</v>
      </c>
      <c r="J32" s="59">
        <f t="shared" si="0"/>
        <v>0.37232415902141119</v>
      </c>
      <c r="K32" s="42">
        <v>71.415700000000001</v>
      </c>
      <c r="L32" s="42">
        <v>85.542100000000005</v>
      </c>
      <c r="M32" s="60" t="str">
        <f t="shared" si="1"/>
        <v>OK</v>
      </c>
      <c r="N32" s="61">
        <f t="shared" si="2"/>
        <v>1.1169881331160485</v>
      </c>
      <c r="O32" s="61">
        <f t="shared" si="3"/>
        <v>1.1169881331160485</v>
      </c>
    </row>
    <row r="33" spans="1:15" x14ac:dyDescent="0.3">
      <c r="A33" s="62" t="s">
        <v>122</v>
      </c>
      <c r="B33" s="42">
        <v>2025</v>
      </c>
      <c r="C33" s="42">
        <v>3</v>
      </c>
      <c r="D33" s="39">
        <v>45910</v>
      </c>
      <c r="E33" s="25" t="s">
        <v>262</v>
      </c>
      <c r="F33" s="40" t="s">
        <v>267</v>
      </c>
      <c r="G33" s="42">
        <v>77.406499999999994</v>
      </c>
      <c r="H33" s="42">
        <v>76.621200000000002</v>
      </c>
      <c r="I33" s="42">
        <v>2.2986</v>
      </c>
      <c r="J33" s="59">
        <f t="shared" si="0"/>
        <v>0.34164273905855408</v>
      </c>
      <c r="K33" s="42">
        <v>69.725399999999993</v>
      </c>
      <c r="L33" s="42">
        <v>83.516999999999996</v>
      </c>
      <c r="M33" s="60" t="str">
        <f t="shared" si="1"/>
        <v>OK</v>
      </c>
      <c r="N33" s="61">
        <f t="shared" si="2"/>
        <v>1.0249121653014992</v>
      </c>
      <c r="O33" s="61">
        <f t="shared" si="3"/>
        <v>1.0249121653014992</v>
      </c>
    </row>
    <row r="34" spans="1:15" x14ac:dyDescent="0.3">
      <c r="A34" s="62" t="s">
        <v>124</v>
      </c>
      <c r="B34" s="42">
        <v>2025</v>
      </c>
      <c r="C34" s="42">
        <v>1</v>
      </c>
      <c r="D34" s="39">
        <v>45726</v>
      </c>
      <c r="E34" s="25" t="s">
        <v>262</v>
      </c>
      <c r="F34" s="40" t="s">
        <v>263</v>
      </c>
      <c r="G34" s="42">
        <v>5.1372999999999998</v>
      </c>
      <c r="H34" s="42">
        <v>5.0872000000000002</v>
      </c>
      <c r="I34" s="42">
        <v>0.15260000000000001</v>
      </c>
      <c r="J34" s="59">
        <f t="shared" si="0"/>
        <v>0.32830930537352282</v>
      </c>
      <c r="K34" s="42">
        <v>4.6294000000000004</v>
      </c>
      <c r="L34" s="42">
        <v>5.5449999999999999</v>
      </c>
      <c r="M34" s="60" t="str">
        <f t="shared" si="1"/>
        <v>OK</v>
      </c>
      <c r="N34" s="61">
        <f t="shared" si="2"/>
        <v>0.98482465796508079</v>
      </c>
      <c r="O34" s="61">
        <f t="shared" si="3"/>
        <v>0.98482465796508079</v>
      </c>
    </row>
    <row r="35" spans="1:15" x14ac:dyDescent="0.3">
      <c r="A35" s="62" t="s">
        <v>124</v>
      </c>
      <c r="B35" s="42">
        <v>2025</v>
      </c>
      <c r="C35" s="42">
        <v>1</v>
      </c>
      <c r="D35" s="39">
        <v>45726</v>
      </c>
      <c r="E35" s="25" t="s">
        <v>262</v>
      </c>
      <c r="F35" s="40" t="s">
        <v>264</v>
      </c>
      <c r="G35" s="42">
        <v>5.1154000000000002</v>
      </c>
      <c r="H35" s="42">
        <v>5.0776000000000003</v>
      </c>
      <c r="I35" s="42">
        <v>0.15229999999999999</v>
      </c>
      <c r="J35" s="59">
        <f t="shared" si="0"/>
        <v>0.24819435325016306</v>
      </c>
      <c r="K35" s="42">
        <v>4.6207000000000003</v>
      </c>
      <c r="L35" s="42">
        <v>5.5345000000000004</v>
      </c>
      <c r="M35" s="60" t="str">
        <f t="shared" si="1"/>
        <v>OK</v>
      </c>
      <c r="N35" s="61">
        <f t="shared" si="2"/>
        <v>0.74444619505277754</v>
      </c>
      <c r="O35" s="61">
        <f t="shared" si="3"/>
        <v>0.74444619505277754</v>
      </c>
    </row>
    <row r="36" spans="1:15" x14ac:dyDescent="0.3">
      <c r="A36" s="62" t="s">
        <v>124</v>
      </c>
      <c r="B36" s="42">
        <v>2025</v>
      </c>
      <c r="C36" s="42">
        <v>1</v>
      </c>
      <c r="D36" s="39">
        <v>45726</v>
      </c>
      <c r="E36" s="25" t="s">
        <v>262</v>
      </c>
      <c r="F36" s="40" t="s">
        <v>265</v>
      </c>
      <c r="G36" s="42">
        <v>5.1424000000000003</v>
      </c>
      <c r="H36" s="42">
        <v>5.1174999999999997</v>
      </c>
      <c r="I36" s="42">
        <v>0.1535</v>
      </c>
      <c r="J36" s="59">
        <f t="shared" ref="J36:J67" si="4">IF(OR($G36="",$H36="",$I36="",$I36=0),"",($G36-$H36)/$I36)</f>
        <v>0.16221498371335888</v>
      </c>
      <c r="K36" s="42">
        <v>4.657</v>
      </c>
      <c r="L36" s="42">
        <v>5.5780000000000003</v>
      </c>
      <c r="M36" s="60" t="str">
        <f t="shared" ref="M36:M67" si="5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61">
        <f t="shared" ref="N36:N67" si="6">IF(OR($G36="",$H36="",$H36=0),"",($G36-$H36)/$H36*100)</f>
        <v>0.48656570591110093</v>
      </c>
      <c r="O36" s="61">
        <f t="shared" ref="O36:O67" si="7">IF($N36="","",ABS($N36))</f>
        <v>0.48656570591110093</v>
      </c>
    </row>
    <row r="37" spans="1:15" x14ac:dyDescent="0.3">
      <c r="A37" s="62" t="s">
        <v>124</v>
      </c>
      <c r="B37" s="42">
        <v>2025</v>
      </c>
      <c r="C37" s="42">
        <v>1</v>
      </c>
      <c r="D37" s="39">
        <v>45726</v>
      </c>
      <c r="E37" s="25" t="s">
        <v>262</v>
      </c>
      <c r="F37" s="40" t="s">
        <v>266</v>
      </c>
      <c r="G37" s="42">
        <v>5.1673999999999998</v>
      </c>
      <c r="H37" s="42">
        <v>5.1304999999999996</v>
      </c>
      <c r="I37" s="42">
        <v>0.15390000000000001</v>
      </c>
      <c r="J37" s="59">
        <f t="shared" si="4"/>
        <v>0.23976608187134602</v>
      </c>
      <c r="K37" s="42">
        <v>4.6688000000000001</v>
      </c>
      <c r="L37" s="42">
        <v>5.5922000000000001</v>
      </c>
      <c r="M37" s="60" t="str">
        <f t="shared" si="5"/>
        <v>OK</v>
      </c>
      <c r="N37" s="61">
        <f t="shared" si="6"/>
        <v>0.71922814540493429</v>
      </c>
      <c r="O37" s="61">
        <f t="shared" si="7"/>
        <v>0.71922814540493429</v>
      </c>
    </row>
    <row r="38" spans="1:15" x14ac:dyDescent="0.3">
      <c r="A38" s="62" t="s">
        <v>124</v>
      </c>
      <c r="B38" s="42">
        <v>2025</v>
      </c>
      <c r="C38" s="42">
        <v>1</v>
      </c>
      <c r="D38" s="39">
        <v>45726</v>
      </c>
      <c r="E38" s="25" t="s">
        <v>262</v>
      </c>
      <c r="F38" s="40" t="s">
        <v>267</v>
      </c>
      <c r="G38" s="42">
        <v>5.1555</v>
      </c>
      <c r="H38" s="42">
        <v>5.1250999999999998</v>
      </c>
      <c r="I38" s="42">
        <v>0.15379999999999999</v>
      </c>
      <c r="J38" s="59">
        <f t="shared" si="4"/>
        <v>0.19765929778933813</v>
      </c>
      <c r="K38" s="42">
        <v>4.6637000000000004</v>
      </c>
      <c r="L38" s="42">
        <v>5.5865</v>
      </c>
      <c r="M38" s="60" t="str">
        <f t="shared" si="5"/>
        <v>OK</v>
      </c>
      <c r="N38" s="61">
        <f t="shared" si="6"/>
        <v>0.59315915787009443</v>
      </c>
      <c r="O38" s="61">
        <f t="shared" si="7"/>
        <v>0.59315915787009443</v>
      </c>
    </row>
    <row r="39" spans="1:15" x14ac:dyDescent="0.3">
      <c r="A39" s="62" t="s">
        <v>124</v>
      </c>
      <c r="B39" s="42">
        <v>2025</v>
      </c>
      <c r="C39" s="42">
        <v>2</v>
      </c>
      <c r="D39" s="39">
        <v>45818</v>
      </c>
      <c r="E39" s="25" t="s">
        <v>262</v>
      </c>
      <c r="F39" s="40" t="s">
        <v>263</v>
      </c>
      <c r="G39" s="42">
        <v>5.2034000000000002</v>
      </c>
      <c r="H39" s="42">
        <v>5.1554000000000002</v>
      </c>
      <c r="I39" s="42">
        <v>0.1547</v>
      </c>
      <c r="J39" s="59">
        <f t="shared" si="4"/>
        <v>0.31027795733678115</v>
      </c>
      <c r="K39" s="42">
        <v>4.6913</v>
      </c>
      <c r="L39" s="42">
        <v>5.6195000000000004</v>
      </c>
      <c r="M39" s="60" t="str">
        <f t="shared" si="5"/>
        <v>OK</v>
      </c>
      <c r="N39" s="61">
        <f t="shared" si="6"/>
        <v>0.93106257516390667</v>
      </c>
      <c r="O39" s="61">
        <f t="shared" si="7"/>
        <v>0.93106257516390667</v>
      </c>
    </row>
    <row r="40" spans="1:15" x14ac:dyDescent="0.3">
      <c r="A40" s="62" t="s">
        <v>124</v>
      </c>
      <c r="B40" s="42">
        <v>2025</v>
      </c>
      <c r="C40" s="42">
        <v>2</v>
      </c>
      <c r="D40" s="39">
        <v>45818</v>
      </c>
      <c r="E40" s="25" t="s">
        <v>262</v>
      </c>
      <c r="F40" s="40" t="s">
        <v>264</v>
      </c>
      <c r="G40" s="42">
        <v>5.1387</v>
      </c>
      <c r="H40" s="42">
        <v>5.0909000000000004</v>
      </c>
      <c r="I40" s="42">
        <v>0.1527</v>
      </c>
      <c r="J40" s="59">
        <f t="shared" si="4"/>
        <v>0.31303208906352076</v>
      </c>
      <c r="K40" s="42">
        <v>4.6327999999999996</v>
      </c>
      <c r="L40" s="42">
        <v>5.5490000000000004</v>
      </c>
      <c r="M40" s="60" t="str">
        <f t="shared" si="5"/>
        <v>OK</v>
      </c>
      <c r="N40" s="61">
        <f t="shared" si="6"/>
        <v>0.93893024808972114</v>
      </c>
      <c r="O40" s="61">
        <f t="shared" si="7"/>
        <v>0.93893024808972114</v>
      </c>
    </row>
    <row r="41" spans="1:15" x14ac:dyDescent="0.3">
      <c r="A41" s="62" t="s">
        <v>124</v>
      </c>
      <c r="B41" s="42">
        <v>2025</v>
      </c>
      <c r="C41" s="42">
        <v>2</v>
      </c>
      <c r="D41" s="39">
        <v>45818</v>
      </c>
      <c r="E41" s="25" t="s">
        <v>262</v>
      </c>
      <c r="F41" s="40" t="s">
        <v>265</v>
      </c>
      <c r="G41" s="42">
        <v>5.2306999999999997</v>
      </c>
      <c r="H41" s="42">
        <v>5.1642000000000001</v>
      </c>
      <c r="I41" s="42">
        <v>0.15490000000000001</v>
      </c>
      <c r="J41" s="59">
        <f t="shared" si="4"/>
        <v>0.42930923176242453</v>
      </c>
      <c r="K41" s="42">
        <v>4.6994999999999996</v>
      </c>
      <c r="L41" s="42">
        <v>5.6288999999999998</v>
      </c>
      <c r="M41" s="60" t="str">
        <f t="shared" si="5"/>
        <v>OK</v>
      </c>
      <c r="N41" s="61">
        <f t="shared" si="6"/>
        <v>1.2877115526122063</v>
      </c>
      <c r="O41" s="61">
        <f t="shared" si="7"/>
        <v>1.2877115526122063</v>
      </c>
    </row>
    <row r="42" spans="1:15" x14ac:dyDescent="0.3">
      <c r="A42" s="62" t="s">
        <v>124</v>
      </c>
      <c r="B42" s="42">
        <v>2025</v>
      </c>
      <c r="C42" s="42">
        <v>2</v>
      </c>
      <c r="D42" s="39">
        <v>45818</v>
      </c>
      <c r="E42" s="25" t="s">
        <v>262</v>
      </c>
      <c r="F42" s="40" t="s">
        <v>266</v>
      </c>
      <c r="G42" s="42">
        <v>5.0705999999999998</v>
      </c>
      <c r="H42" s="42">
        <v>5.0197000000000003</v>
      </c>
      <c r="I42" s="42">
        <v>0.15060000000000001</v>
      </c>
      <c r="J42" s="59">
        <f t="shared" si="4"/>
        <v>0.33798140770251989</v>
      </c>
      <c r="K42" s="42">
        <v>4.5678999999999998</v>
      </c>
      <c r="L42" s="42">
        <v>5.4714999999999998</v>
      </c>
      <c r="M42" s="60" t="str">
        <f t="shared" si="5"/>
        <v>OK</v>
      </c>
      <c r="N42" s="61">
        <f t="shared" si="6"/>
        <v>1.0140048210052295</v>
      </c>
      <c r="O42" s="61">
        <f t="shared" si="7"/>
        <v>1.0140048210052295</v>
      </c>
    </row>
    <row r="43" spans="1:15" x14ac:dyDescent="0.3">
      <c r="A43" s="62" t="s">
        <v>124</v>
      </c>
      <c r="B43" s="42">
        <v>2025</v>
      </c>
      <c r="C43" s="42">
        <v>2</v>
      </c>
      <c r="D43" s="39">
        <v>45818</v>
      </c>
      <c r="E43" s="25" t="s">
        <v>262</v>
      </c>
      <c r="F43" s="40" t="s">
        <v>267</v>
      </c>
      <c r="G43" s="42">
        <v>5.1607000000000003</v>
      </c>
      <c r="H43" s="42">
        <v>5.1237000000000004</v>
      </c>
      <c r="I43" s="42">
        <v>0.1537</v>
      </c>
      <c r="J43" s="59">
        <f t="shared" si="4"/>
        <v>0.24072869225764426</v>
      </c>
      <c r="K43" s="42">
        <v>4.6626000000000003</v>
      </c>
      <c r="L43" s="42">
        <v>5.5848000000000004</v>
      </c>
      <c r="M43" s="60" t="str">
        <f t="shared" si="5"/>
        <v>OK</v>
      </c>
      <c r="N43" s="61">
        <f t="shared" si="6"/>
        <v>0.72213439506606392</v>
      </c>
      <c r="O43" s="61">
        <f t="shared" si="7"/>
        <v>0.72213439506606392</v>
      </c>
    </row>
    <row r="44" spans="1:15" x14ac:dyDescent="0.3">
      <c r="A44" s="62" t="s">
        <v>124</v>
      </c>
      <c r="B44" s="42">
        <v>2025</v>
      </c>
      <c r="C44" s="42">
        <v>3</v>
      </c>
      <c r="D44" s="39">
        <v>45910</v>
      </c>
      <c r="E44" s="25" t="s">
        <v>262</v>
      </c>
      <c r="F44" s="40" t="s">
        <v>263</v>
      </c>
      <c r="G44" s="42">
        <v>5.1055999999999999</v>
      </c>
      <c r="H44" s="42">
        <v>5.0487000000000002</v>
      </c>
      <c r="I44" s="42">
        <v>0.1515</v>
      </c>
      <c r="J44" s="59">
        <f t="shared" si="4"/>
        <v>0.37557755775577378</v>
      </c>
      <c r="K44" s="42">
        <v>4.5941999999999998</v>
      </c>
      <c r="L44" s="42">
        <v>5.5031999999999996</v>
      </c>
      <c r="M44" s="60" t="str">
        <f t="shared" si="5"/>
        <v>OK</v>
      </c>
      <c r="N44" s="61">
        <f t="shared" si="6"/>
        <v>1.1270227979479812</v>
      </c>
      <c r="O44" s="61">
        <f t="shared" si="7"/>
        <v>1.1270227979479812</v>
      </c>
    </row>
    <row r="45" spans="1:15" x14ac:dyDescent="0.3">
      <c r="A45" s="62" t="s">
        <v>124</v>
      </c>
      <c r="B45" s="42">
        <v>2025</v>
      </c>
      <c r="C45" s="42">
        <v>3</v>
      </c>
      <c r="D45" s="39">
        <v>45910</v>
      </c>
      <c r="E45" s="25" t="s">
        <v>262</v>
      </c>
      <c r="F45" s="40" t="s">
        <v>264</v>
      </c>
      <c r="G45" s="42">
        <v>5.0819999999999999</v>
      </c>
      <c r="H45" s="42">
        <v>5.0357000000000003</v>
      </c>
      <c r="I45" s="42">
        <v>0.15110000000000001</v>
      </c>
      <c r="J45" s="59">
        <f t="shared" si="4"/>
        <v>0.30641958967570854</v>
      </c>
      <c r="K45" s="42">
        <v>4.5823999999999998</v>
      </c>
      <c r="L45" s="42">
        <v>5.4889999999999999</v>
      </c>
      <c r="M45" s="60" t="str">
        <f t="shared" si="5"/>
        <v>OK</v>
      </c>
      <c r="N45" s="61">
        <f t="shared" si="6"/>
        <v>0.91943523244036696</v>
      </c>
      <c r="O45" s="61">
        <f t="shared" si="7"/>
        <v>0.91943523244036696</v>
      </c>
    </row>
    <row r="46" spans="1:15" x14ac:dyDescent="0.3">
      <c r="A46" s="62" t="s">
        <v>124</v>
      </c>
      <c r="B46" s="42">
        <v>2025</v>
      </c>
      <c r="C46" s="42">
        <v>3</v>
      </c>
      <c r="D46" s="39">
        <v>45910</v>
      </c>
      <c r="E46" s="25" t="s">
        <v>262</v>
      </c>
      <c r="F46" s="40" t="s">
        <v>265</v>
      </c>
      <c r="G46" s="42">
        <v>5.1803999999999997</v>
      </c>
      <c r="H46" s="42">
        <v>5.1664000000000003</v>
      </c>
      <c r="I46" s="42">
        <v>0.155</v>
      </c>
      <c r="J46" s="59">
        <f t="shared" si="4"/>
        <v>9.032258064515708E-2</v>
      </c>
      <c r="K46" s="42">
        <v>4.7013999999999996</v>
      </c>
      <c r="L46" s="42">
        <v>5.6314000000000002</v>
      </c>
      <c r="M46" s="60" t="str">
        <f t="shared" si="5"/>
        <v>OK</v>
      </c>
      <c r="N46" s="61">
        <f t="shared" si="6"/>
        <v>0.27098172808917903</v>
      </c>
      <c r="O46" s="61">
        <f t="shared" si="7"/>
        <v>0.27098172808917903</v>
      </c>
    </row>
    <row r="47" spans="1:15" x14ac:dyDescent="0.3">
      <c r="A47" s="62" t="s">
        <v>124</v>
      </c>
      <c r="B47" s="42">
        <v>2025</v>
      </c>
      <c r="C47" s="42">
        <v>3</v>
      </c>
      <c r="D47" s="39">
        <v>45910</v>
      </c>
      <c r="E47" s="25" t="s">
        <v>262</v>
      </c>
      <c r="F47" s="40" t="s">
        <v>266</v>
      </c>
      <c r="G47" s="42">
        <v>5.1028000000000002</v>
      </c>
      <c r="H47" s="42">
        <v>5.0846</v>
      </c>
      <c r="I47" s="42">
        <v>0.1525</v>
      </c>
      <c r="J47" s="59">
        <f t="shared" si="4"/>
        <v>0.11934426229508338</v>
      </c>
      <c r="K47" s="42">
        <v>4.6271000000000004</v>
      </c>
      <c r="L47" s="42">
        <v>5.5420999999999996</v>
      </c>
      <c r="M47" s="60" t="str">
        <f t="shared" si="5"/>
        <v>OK</v>
      </c>
      <c r="N47" s="61">
        <f t="shared" si="6"/>
        <v>0.35794359438304324</v>
      </c>
      <c r="O47" s="61">
        <f t="shared" si="7"/>
        <v>0.35794359438304324</v>
      </c>
    </row>
    <row r="48" spans="1:15" x14ac:dyDescent="0.3">
      <c r="A48" s="62" t="s">
        <v>124</v>
      </c>
      <c r="B48" s="42">
        <v>2025</v>
      </c>
      <c r="C48" s="42">
        <v>3</v>
      </c>
      <c r="D48" s="39">
        <v>45910</v>
      </c>
      <c r="E48" s="25" t="s">
        <v>262</v>
      </c>
      <c r="F48" s="40" t="s">
        <v>267</v>
      </c>
      <c r="G48" s="42">
        <v>5.1740000000000004</v>
      </c>
      <c r="H48" s="42">
        <v>5.1124000000000001</v>
      </c>
      <c r="I48" s="42">
        <v>0.15340000000000001</v>
      </c>
      <c r="J48" s="59">
        <f t="shared" si="4"/>
        <v>0.40156453715775958</v>
      </c>
      <c r="K48" s="42">
        <v>4.6521999999999997</v>
      </c>
      <c r="L48" s="42">
        <v>5.5726000000000004</v>
      </c>
      <c r="M48" s="60" t="str">
        <f t="shared" si="5"/>
        <v>OK</v>
      </c>
      <c r="N48" s="61">
        <f t="shared" si="6"/>
        <v>1.2049135435412002</v>
      </c>
      <c r="O48" s="61">
        <f t="shared" si="7"/>
        <v>1.2049135435412002</v>
      </c>
    </row>
    <row r="49" spans="1:15" x14ac:dyDescent="0.3">
      <c r="A49" s="62" t="s">
        <v>125</v>
      </c>
      <c r="B49" s="42">
        <v>2025</v>
      </c>
      <c r="C49" s="42">
        <v>1</v>
      </c>
      <c r="D49" s="39">
        <v>45726</v>
      </c>
      <c r="E49" s="25" t="s">
        <v>262</v>
      </c>
      <c r="F49" s="40" t="s">
        <v>263</v>
      </c>
      <c r="G49" s="42">
        <v>9.7314000000000007</v>
      </c>
      <c r="H49" s="42">
        <v>9.6921999999999997</v>
      </c>
      <c r="I49" s="42">
        <v>0.2908</v>
      </c>
      <c r="J49" s="59">
        <f t="shared" si="4"/>
        <v>0.13480055020633086</v>
      </c>
      <c r="K49" s="42">
        <v>8.8198000000000008</v>
      </c>
      <c r="L49" s="42">
        <v>10.5646</v>
      </c>
      <c r="M49" s="60" t="str">
        <f t="shared" si="5"/>
        <v>OK</v>
      </c>
      <c r="N49" s="61">
        <f t="shared" si="6"/>
        <v>0.40444893832154732</v>
      </c>
      <c r="O49" s="61">
        <f t="shared" si="7"/>
        <v>0.40444893832154732</v>
      </c>
    </row>
    <row r="50" spans="1:15" x14ac:dyDescent="0.3">
      <c r="A50" s="62" t="s">
        <v>125</v>
      </c>
      <c r="B50" s="42">
        <v>2025</v>
      </c>
      <c r="C50" s="42">
        <v>1</v>
      </c>
      <c r="D50" s="39">
        <v>45726</v>
      </c>
      <c r="E50" s="25" t="s">
        <v>262</v>
      </c>
      <c r="F50" s="40" t="s">
        <v>264</v>
      </c>
      <c r="G50" s="42">
        <v>9.6148000000000007</v>
      </c>
      <c r="H50" s="42">
        <v>9.4453999999999994</v>
      </c>
      <c r="I50" s="42">
        <v>0.28339999999999999</v>
      </c>
      <c r="J50" s="59">
        <f t="shared" si="4"/>
        <v>0.5977417078334557</v>
      </c>
      <c r="K50" s="42">
        <v>8.5952000000000002</v>
      </c>
      <c r="L50" s="42">
        <v>10.2956</v>
      </c>
      <c r="M50" s="60" t="str">
        <f t="shared" si="5"/>
        <v>OK</v>
      </c>
      <c r="N50" s="61">
        <f t="shared" si="6"/>
        <v>1.7934656023037812</v>
      </c>
      <c r="O50" s="61">
        <f t="shared" si="7"/>
        <v>1.7934656023037812</v>
      </c>
    </row>
    <row r="51" spans="1:15" x14ac:dyDescent="0.3">
      <c r="A51" s="62" t="s">
        <v>125</v>
      </c>
      <c r="B51" s="42">
        <v>2025</v>
      </c>
      <c r="C51" s="42">
        <v>1</v>
      </c>
      <c r="D51" s="39">
        <v>45726</v>
      </c>
      <c r="E51" s="25" t="s">
        <v>262</v>
      </c>
      <c r="F51" s="40" t="s">
        <v>265</v>
      </c>
      <c r="G51" s="42">
        <v>9.8079000000000001</v>
      </c>
      <c r="H51" s="42">
        <v>9.65</v>
      </c>
      <c r="I51" s="42">
        <v>0.28949999999999998</v>
      </c>
      <c r="J51" s="59">
        <f t="shared" si="4"/>
        <v>0.54542314335060349</v>
      </c>
      <c r="K51" s="42">
        <v>8.7814999999999994</v>
      </c>
      <c r="L51" s="42">
        <v>10.5185</v>
      </c>
      <c r="M51" s="60" t="str">
        <f t="shared" si="5"/>
        <v>OK</v>
      </c>
      <c r="N51" s="61">
        <f t="shared" si="6"/>
        <v>1.6362694300518104</v>
      </c>
      <c r="O51" s="61">
        <f t="shared" si="7"/>
        <v>1.6362694300518104</v>
      </c>
    </row>
    <row r="52" spans="1:15" x14ac:dyDescent="0.3">
      <c r="A52" s="62" t="s">
        <v>125</v>
      </c>
      <c r="B52" s="42">
        <v>2025</v>
      </c>
      <c r="C52" s="42">
        <v>1</v>
      </c>
      <c r="D52" s="39">
        <v>45726</v>
      </c>
      <c r="E52" s="25" t="s">
        <v>262</v>
      </c>
      <c r="F52" s="40" t="s">
        <v>266</v>
      </c>
      <c r="G52" s="42">
        <v>9.5768000000000004</v>
      </c>
      <c r="H52" s="42">
        <v>9.4291</v>
      </c>
      <c r="I52" s="42">
        <v>0.28289999999999998</v>
      </c>
      <c r="J52" s="59">
        <f t="shared" si="4"/>
        <v>0.52209261223047154</v>
      </c>
      <c r="K52" s="42">
        <v>8.5803999999999991</v>
      </c>
      <c r="L52" s="42">
        <v>10.277799999999999</v>
      </c>
      <c r="M52" s="60" t="str">
        <f t="shared" si="5"/>
        <v>OK</v>
      </c>
      <c r="N52" s="61">
        <f t="shared" si="6"/>
        <v>1.5664273366493131</v>
      </c>
      <c r="O52" s="61">
        <f t="shared" si="7"/>
        <v>1.5664273366493131</v>
      </c>
    </row>
    <row r="53" spans="1:15" x14ac:dyDescent="0.3">
      <c r="A53" s="62" t="s">
        <v>125</v>
      </c>
      <c r="B53" s="42">
        <v>2025</v>
      </c>
      <c r="C53" s="42">
        <v>1</v>
      </c>
      <c r="D53" s="39">
        <v>45726</v>
      </c>
      <c r="E53" s="25" t="s">
        <v>262</v>
      </c>
      <c r="F53" s="40" t="s">
        <v>267</v>
      </c>
      <c r="G53" s="42">
        <v>9.6204999999999998</v>
      </c>
      <c r="H53" s="42">
        <v>9.4984000000000002</v>
      </c>
      <c r="I53" s="42">
        <v>0.28499999999999998</v>
      </c>
      <c r="J53" s="59">
        <f t="shared" si="4"/>
        <v>0.42842105263157776</v>
      </c>
      <c r="K53" s="42">
        <v>8.6433999999999997</v>
      </c>
      <c r="L53" s="42">
        <v>10.353400000000001</v>
      </c>
      <c r="M53" s="60" t="str">
        <f t="shared" si="5"/>
        <v>OK</v>
      </c>
      <c r="N53" s="61">
        <f t="shared" si="6"/>
        <v>1.2854796597321618</v>
      </c>
      <c r="O53" s="61">
        <f t="shared" si="7"/>
        <v>1.2854796597321618</v>
      </c>
    </row>
    <row r="54" spans="1:15" x14ac:dyDescent="0.3">
      <c r="A54" s="62" t="s">
        <v>125</v>
      </c>
      <c r="B54" s="42">
        <v>2025</v>
      </c>
      <c r="C54" s="42">
        <v>2</v>
      </c>
      <c r="D54" s="39">
        <v>45818</v>
      </c>
      <c r="E54" s="25" t="s">
        <v>262</v>
      </c>
      <c r="F54" s="40" t="s">
        <v>263</v>
      </c>
      <c r="G54" s="42">
        <v>9.5827000000000009</v>
      </c>
      <c r="H54" s="42">
        <v>9.4301999999999992</v>
      </c>
      <c r="I54" s="42">
        <v>0.28289999999999998</v>
      </c>
      <c r="J54" s="59">
        <f t="shared" si="4"/>
        <v>0.53905973842347699</v>
      </c>
      <c r="K54" s="42">
        <v>8.5815000000000001</v>
      </c>
      <c r="L54" s="42">
        <v>10.2789</v>
      </c>
      <c r="M54" s="60" t="str">
        <f t="shared" si="5"/>
        <v>OK</v>
      </c>
      <c r="N54" s="61">
        <f t="shared" si="6"/>
        <v>1.6171449173930739</v>
      </c>
      <c r="O54" s="61">
        <f t="shared" si="7"/>
        <v>1.6171449173930739</v>
      </c>
    </row>
    <row r="55" spans="1:15" x14ac:dyDescent="0.3">
      <c r="A55" s="62" t="s">
        <v>125</v>
      </c>
      <c r="B55" s="42">
        <v>2025</v>
      </c>
      <c r="C55" s="42">
        <v>2</v>
      </c>
      <c r="D55" s="39">
        <v>45818</v>
      </c>
      <c r="E55" s="25" t="s">
        <v>262</v>
      </c>
      <c r="F55" s="40" t="s">
        <v>264</v>
      </c>
      <c r="G55" s="42">
        <v>9.6576000000000004</v>
      </c>
      <c r="H55" s="42">
        <v>9.5291999999999994</v>
      </c>
      <c r="I55" s="42">
        <v>0.28589999999999999</v>
      </c>
      <c r="J55" s="59">
        <f t="shared" si="4"/>
        <v>0.44910807974816708</v>
      </c>
      <c r="K55" s="42">
        <v>8.6715</v>
      </c>
      <c r="L55" s="42">
        <v>10.386900000000001</v>
      </c>
      <c r="M55" s="60" t="str">
        <f t="shared" si="5"/>
        <v>OK</v>
      </c>
      <c r="N55" s="61">
        <f t="shared" si="6"/>
        <v>1.34743735045965</v>
      </c>
      <c r="O55" s="61">
        <f t="shared" si="7"/>
        <v>1.34743735045965</v>
      </c>
    </row>
    <row r="56" spans="1:15" x14ac:dyDescent="0.3">
      <c r="A56" s="62" t="s">
        <v>125</v>
      </c>
      <c r="B56" s="42">
        <v>2025</v>
      </c>
      <c r="C56" s="42">
        <v>2</v>
      </c>
      <c r="D56" s="39">
        <v>45818</v>
      </c>
      <c r="E56" s="25" t="s">
        <v>262</v>
      </c>
      <c r="F56" s="40" t="s">
        <v>265</v>
      </c>
      <c r="G56" s="42">
        <v>9.5434000000000001</v>
      </c>
      <c r="H56" s="42">
        <v>9.4788999999999994</v>
      </c>
      <c r="I56" s="42">
        <v>0.28439999999999999</v>
      </c>
      <c r="J56" s="59">
        <f t="shared" si="4"/>
        <v>0.22679324894515004</v>
      </c>
      <c r="K56" s="42">
        <v>8.6257000000000001</v>
      </c>
      <c r="L56" s="42">
        <v>10.332100000000001</v>
      </c>
      <c r="M56" s="60" t="str">
        <f t="shared" si="5"/>
        <v>OK</v>
      </c>
      <c r="N56" s="61">
        <f t="shared" si="6"/>
        <v>0.68045870301406985</v>
      </c>
      <c r="O56" s="61">
        <f t="shared" si="7"/>
        <v>0.68045870301406985</v>
      </c>
    </row>
    <row r="57" spans="1:15" x14ac:dyDescent="0.3">
      <c r="A57" s="62" t="s">
        <v>125</v>
      </c>
      <c r="B57" s="42">
        <v>2025</v>
      </c>
      <c r="C57" s="42">
        <v>2</v>
      </c>
      <c r="D57" s="39">
        <v>45818</v>
      </c>
      <c r="E57" s="25" t="s">
        <v>262</v>
      </c>
      <c r="F57" s="40" t="s">
        <v>266</v>
      </c>
      <c r="G57" s="42">
        <v>9.65</v>
      </c>
      <c r="H57" s="42">
        <v>9.4537999999999993</v>
      </c>
      <c r="I57" s="42">
        <v>0.28360000000000002</v>
      </c>
      <c r="J57" s="59">
        <f t="shared" si="4"/>
        <v>0.69181946403385408</v>
      </c>
      <c r="K57" s="42">
        <v>8.6029999999999998</v>
      </c>
      <c r="L57" s="42">
        <v>10.304600000000001</v>
      </c>
      <c r="M57" s="60" t="str">
        <f t="shared" si="5"/>
        <v>OK</v>
      </c>
      <c r="N57" s="61">
        <f t="shared" si="6"/>
        <v>2.07535594152617</v>
      </c>
      <c r="O57" s="61">
        <f t="shared" si="7"/>
        <v>2.07535594152617</v>
      </c>
    </row>
    <row r="58" spans="1:15" x14ac:dyDescent="0.3">
      <c r="A58" s="62" t="s">
        <v>125</v>
      </c>
      <c r="B58" s="42">
        <v>2025</v>
      </c>
      <c r="C58" s="42">
        <v>2</v>
      </c>
      <c r="D58" s="39">
        <v>45818</v>
      </c>
      <c r="E58" s="25" t="s">
        <v>262</v>
      </c>
      <c r="F58" s="40" t="s">
        <v>267</v>
      </c>
      <c r="G58" s="42">
        <v>9.5381999999999998</v>
      </c>
      <c r="H58" s="42">
        <v>9.4818999999999996</v>
      </c>
      <c r="I58" s="42">
        <v>0.28449999999999998</v>
      </c>
      <c r="J58" s="59">
        <f t="shared" si="4"/>
        <v>0.197891036906855</v>
      </c>
      <c r="K58" s="42">
        <v>8.6283999999999992</v>
      </c>
      <c r="L58" s="42">
        <v>10.3354</v>
      </c>
      <c r="M58" s="60" t="str">
        <f t="shared" si="5"/>
        <v>OK</v>
      </c>
      <c r="N58" s="61">
        <f t="shared" si="6"/>
        <v>0.59376285343655011</v>
      </c>
      <c r="O58" s="61">
        <f t="shared" si="7"/>
        <v>0.59376285343655011</v>
      </c>
    </row>
    <row r="59" spans="1:15" x14ac:dyDescent="0.3">
      <c r="A59" s="62" t="s">
        <v>125</v>
      </c>
      <c r="B59" s="42">
        <v>2025</v>
      </c>
      <c r="C59" s="42">
        <v>3</v>
      </c>
      <c r="D59" s="39">
        <v>45910</v>
      </c>
      <c r="E59" s="25" t="s">
        <v>262</v>
      </c>
      <c r="F59" s="40" t="s">
        <v>263</v>
      </c>
      <c r="G59" s="42">
        <v>9.7902000000000005</v>
      </c>
      <c r="H59" s="42">
        <v>9.6267999999999994</v>
      </c>
      <c r="I59" s="42">
        <v>0.2888</v>
      </c>
      <c r="J59" s="59">
        <f t="shared" si="4"/>
        <v>0.56578947368421428</v>
      </c>
      <c r="K59" s="42">
        <v>8.7604000000000006</v>
      </c>
      <c r="L59" s="42">
        <v>10.4932</v>
      </c>
      <c r="M59" s="60" t="str">
        <f t="shared" si="5"/>
        <v>OK</v>
      </c>
      <c r="N59" s="61">
        <f t="shared" si="6"/>
        <v>1.6973449121203423</v>
      </c>
      <c r="O59" s="61">
        <f t="shared" si="7"/>
        <v>1.6973449121203423</v>
      </c>
    </row>
    <row r="60" spans="1:15" x14ac:dyDescent="0.3">
      <c r="A60" s="62" t="s">
        <v>125</v>
      </c>
      <c r="B60" s="42">
        <v>2025</v>
      </c>
      <c r="C60" s="42">
        <v>3</v>
      </c>
      <c r="D60" s="39">
        <v>45910</v>
      </c>
      <c r="E60" s="25" t="s">
        <v>262</v>
      </c>
      <c r="F60" s="40" t="s">
        <v>264</v>
      </c>
      <c r="G60" s="42">
        <v>9.8394999999999992</v>
      </c>
      <c r="H60" s="42">
        <v>9.7003000000000004</v>
      </c>
      <c r="I60" s="42">
        <v>0.29099999999999998</v>
      </c>
      <c r="J60" s="59">
        <f t="shared" si="4"/>
        <v>0.47835051546391372</v>
      </c>
      <c r="K60" s="42">
        <v>8.8272999999999993</v>
      </c>
      <c r="L60" s="42">
        <v>10.5733</v>
      </c>
      <c r="M60" s="60" t="str">
        <f t="shared" si="5"/>
        <v>OK</v>
      </c>
      <c r="N60" s="61">
        <f t="shared" si="6"/>
        <v>1.4350071647268525</v>
      </c>
      <c r="O60" s="61">
        <f t="shared" si="7"/>
        <v>1.4350071647268525</v>
      </c>
    </row>
    <row r="61" spans="1:15" x14ac:dyDescent="0.3">
      <c r="A61" s="62" t="s">
        <v>125</v>
      </c>
      <c r="B61" s="42">
        <v>2025</v>
      </c>
      <c r="C61" s="42">
        <v>3</v>
      </c>
      <c r="D61" s="39">
        <v>45910</v>
      </c>
      <c r="E61" s="25" t="s">
        <v>262</v>
      </c>
      <c r="F61" s="40" t="s">
        <v>265</v>
      </c>
      <c r="G61" s="42">
        <v>9.5119000000000007</v>
      </c>
      <c r="H61" s="42">
        <v>9.4562000000000008</v>
      </c>
      <c r="I61" s="42">
        <v>0.28370000000000001</v>
      </c>
      <c r="J61" s="59">
        <f t="shared" si="4"/>
        <v>0.19633415579837807</v>
      </c>
      <c r="K61" s="42">
        <v>8.6051000000000002</v>
      </c>
      <c r="L61" s="42">
        <v>10.3073</v>
      </c>
      <c r="M61" s="60" t="str">
        <f t="shared" si="5"/>
        <v>OK</v>
      </c>
      <c r="N61" s="61">
        <f t="shared" si="6"/>
        <v>0.58903153486601234</v>
      </c>
      <c r="O61" s="61">
        <f t="shared" si="7"/>
        <v>0.58903153486601234</v>
      </c>
    </row>
    <row r="62" spans="1:15" x14ac:dyDescent="0.3">
      <c r="A62" s="62" t="s">
        <v>125</v>
      </c>
      <c r="B62" s="42">
        <v>2025</v>
      </c>
      <c r="C62" s="42">
        <v>3</v>
      </c>
      <c r="D62" s="39">
        <v>45910</v>
      </c>
      <c r="E62" s="25" t="s">
        <v>262</v>
      </c>
      <c r="F62" s="40" t="s">
        <v>266</v>
      </c>
      <c r="G62" s="42">
        <v>9.8991000000000007</v>
      </c>
      <c r="H62" s="42">
        <v>9.6257999999999999</v>
      </c>
      <c r="I62" s="42">
        <v>0.2888</v>
      </c>
      <c r="J62" s="59">
        <f t="shared" si="4"/>
        <v>0.94632963988919927</v>
      </c>
      <c r="K62" s="42">
        <v>8.7593999999999994</v>
      </c>
      <c r="L62" s="42">
        <v>10.4922</v>
      </c>
      <c r="M62" s="60" t="str">
        <f t="shared" si="5"/>
        <v>OK</v>
      </c>
      <c r="N62" s="61">
        <f t="shared" si="6"/>
        <v>2.8392445303247604</v>
      </c>
      <c r="O62" s="61">
        <f t="shared" si="7"/>
        <v>2.8392445303247604</v>
      </c>
    </row>
    <row r="63" spans="1:15" x14ac:dyDescent="0.3">
      <c r="A63" s="62" t="s">
        <v>125</v>
      </c>
      <c r="B63" s="42">
        <v>2025</v>
      </c>
      <c r="C63" s="42">
        <v>3</v>
      </c>
      <c r="D63" s="39">
        <v>45910</v>
      </c>
      <c r="E63" s="25" t="s">
        <v>262</v>
      </c>
      <c r="F63" s="40" t="s">
        <v>267</v>
      </c>
      <c r="G63" s="42">
        <v>9.5198</v>
      </c>
      <c r="H63" s="42">
        <v>9.4220000000000006</v>
      </c>
      <c r="I63" s="42">
        <v>0.28270000000000001</v>
      </c>
      <c r="J63" s="59">
        <f t="shared" si="4"/>
        <v>0.34594977007428174</v>
      </c>
      <c r="K63" s="42">
        <v>8.5739000000000001</v>
      </c>
      <c r="L63" s="42">
        <v>10.270099999999999</v>
      </c>
      <c r="M63" s="60" t="str">
        <f t="shared" si="5"/>
        <v>OK</v>
      </c>
      <c r="N63" s="61">
        <f t="shared" si="6"/>
        <v>1.0379961791551628</v>
      </c>
      <c r="O63" s="61">
        <f t="shared" si="7"/>
        <v>1.0379961791551628</v>
      </c>
    </row>
    <row r="64" spans="1:15" x14ac:dyDescent="0.3">
      <c r="A64" s="62" t="s">
        <v>126</v>
      </c>
      <c r="B64" s="42">
        <v>2025</v>
      </c>
      <c r="C64" s="42">
        <v>1</v>
      </c>
      <c r="D64" s="39">
        <v>45726</v>
      </c>
      <c r="E64" s="25" t="s">
        <v>262</v>
      </c>
      <c r="F64" s="40" t="s">
        <v>263</v>
      </c>
      <c r="G64" s="42">
        <v>258.5761</v>
      </c>
      <c r="H64" s="42">
        <v>256.52030000000002</v>
      </c>
      <c r="I64" s="42">
        <v>7.6955999999999998</v>
      </c>
      <c r="J64" s="59">
        <f t="shared" si="4"/>
        <v>0.26713966422370922</v>
      </c>
      <c r="K64" s="42">
        <v>233.43350000000001</v>
      </c>
      <c r="L64" s="42">
        <v>279.6071</v>
      </c>
      <c r="M64" s="60" t="str">
        <f t="shared" si="5"/>
        <v>OK</v>
      </c>
      <c r="N64" s="61">
        <f t="shared" si="6"/>
        <v>0.80141805541314914</v>
      </c>
      <c r="O64" s="61">
        <f t="shared" si="7"/>
        <v>0.80141805541314914</v>
      </c>
    </row>
    <row r="65" spans="1:15" x14ac:dyDescent="0.3">
      <c r="A65" s="62" t="s">
        <v>126</v>
      </c>
      <c r="B65" s="42">
        <v>2025</v>
      </c>
      <c r="C65" s="42">
        <v>1</v>
      </c>
      <c r="D65" s="39">
        <v>45726</v>
      </c>
      <c r="E65" s="25" t="s">
        <v>262</v>
      </c>
      <c r="F65" s="40" t="s">
        <v>264</v>
      </c>
      <c r="G65" s="42">
        <v>256.9348</v>
      </c>
      <c r="H65" s="42">
        <v>254.31010000000001</v>
      </c>
      <c r="I65" s="42">
        <v>7.6292999999999997</v>
      </c>
      <c r="J65" s="59">
        <f t="shared" si="4"/>
        <v>0.34402894105618997</v>
      </c>
      <c r="K65" s="42">
        <v>231.4222</v>
      </c>
      <c r="L65" s="42">
        <v>277.19799999999998</v>
      </c>
      <c r="M65" s="60" t="str">
        <f t="shared" si="5"/>
        <v>OK</v>
      </c>
      <c r="N65" s="61">
        <f t="shared" si="6"/>
        <v>1.0320864173306485</v>
      </c>
      <c r="O65" s="61">
        <f t="shared" si="7"/>
        <v>1.0320864173306485</v>
      </c>
    </row>
    <row r="66" spans="1:15" x14ac:dyDescent="0.3">
      <c r="A66" s="62" t="s">
        <v>126</v>
      </c>
      <c r="B66" s="42">
        <v>2025</v>
      </c>
      <c r="C66" s="42">
        <v>1</v>
      </c>
      <c r="D66" s="39">
        <v>45726</v>
      </c>
      <c r="E66" s="25" t="s">
        <v>262</v>
      </c>
      <c r="F66" s="40" t="s">
        <v>265</v>
      </c>
      <c r="G66" s="42">
        <v>259.89800000000002</v>
      </c>
      <c r="H66" s="42">
        <v>255.48949999999999</v>
      </c>
      <c r="I66" s="42">
        <v>7.6646999999999998</v>
      </c>
      <c r="J66" s="59">
        <f t="shared" si="4"/>
        <v>0.57516928255509436</v>
      </c>
      <c r="K66" s="42">
        <v>232.49539999999999</v>
      </c>
      <c r="L66" s="42">
        <v>278.48360000000002</v>
      </c>
      <c r="M66" s="60" t="str">
        <f t="shared" si="5"/>
        <v>OK</v>
      </c>
      <c r="N66" s="61">
        <f t="shared" si="6"/>
        <v>1.725511224531745</v>
      </c>
      <c r="O66" s="61">
        <f t="shared" si="7"/>
        <v>1.725511224531745</v>
      </c>
    </row>
    <row r="67" spans="1:15" x14ac:dyDescent="0.3">
      <c r="A67" s="62" t="s">
        <v>126</v>
      </c>
      <c r="B67" s="42">
        <v>2025</v>
      </c>
      <c r="C67" s="42">
        <v>1</v>
      </c>
      <c r="D67" s="39">
        <v>45726</v>
      </c>
      <c r="E67" s="25" t="s">
        <v>262</v>
      </c>
      <c r="F67" s="40" t="s">
        <v>266</v>
      </c>
      <c r="G67" s="42">
        <v>259.24200000000002</v>
      </c>
      <c r="H67" s="42">
        <v>255.05629999999999</v>
      </c>
      <c r="I67" s="42">
        <v>7.6516999999999999</v>
      </c>
      <c r="J67" s="59">
        <f t="shared" si="4"/>
        <v>0.54702876484964458</v>
      </c>
      <c r="K67" s="42">
        <v>232.10120000000001</v>
      </c>
      <c r="L67" s="42">
        <v>278.01139999999998</v>
      </c>
      <c r="M67" s="60" t="str">
        <f t="shared" si="5"/>
        <v>OK</v>
      </c>
      <c r="N67" s="61">
        <f t="shared" si="6"/>
        <v>1.6410886537599838</v>
      </c>
      <c r="O67" s="61">
        <f t="shared" si="7"/>
        <v>1.6410886537599838</v>
      </c>
    </row>
    <row r="68" spans="1:15" x14ac:dyDescent="0.3">
      <c r="A68" s="62" t="s">
        <v>126</v>
      </c>
      <c r="B68" s="42">
        <v>2025</v>
      </c>
      <c r="C68" s="42">
        <v>1</v>
      </c>
      <c r="D68" s="39">
        <v>45726</v>
      </c>
      <c r="E68" s="25" t="s">
        <v>262</v>
      </c>
      <c r="F68" s="40" t="s">
        <v>267</v>
      </c>
      <c r="G68" s="42">
        <v>257.37599999999998</v>
      </c>
      <c r="H68" s="42">
        <v>253.92930000000001</v>
      </c>
      <c r="I68" s="42">
        <v>7.6178999999999997</v>
      </c>
      <c r="J68" s="59">
        <f t="shared" ref="J68:J93" si="8">IF(OR($G68="",$H68="",$I68="",$I68=0),"",($G68-$H68)/$I68)</f>
        <v>0.45244752490843465</v>
      </c>
      <c r="K68" s="42">
        <v>231.07560000000001</v>
      </c>
      <c r="L68" s="42">
        <v>276.78300000000002</v>
      </c>
      <c r="M68" s="60" t="str">
        <f t="shared" ref="M68:M93" si="9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61">
        <f t="shared" ref="N68:N93" si="10">IF(OR($G68="",$H68="",$H68=0),"",($G68-$H68)/$H68*100)</f>
        <v>1.3573463164746897</v>
      </c>
      <c r="O68" s="61">
        <f t="shared" ref="O68:O93" si="11">IF($N68="","",ABS($N68))</f>
        <v>1.3573463164746897</v>
      </c>
    </row>
    <row r="69" spans="1:15" x14ac:dyDescent="0.3">
      <c r="A69" s="62" t="s">
        <v>126</v>
      </c>
      <c r="B69" s="42">
        <v>2025</v>
      </c>
      <c r="C69" s="42">
        <v>2</v>
      </c>
      <c r="D69" s="39">
        <v>45818</v>
      </c>
      <c r="E69" s="25" t="s">
        <v>262</v>
      </c>
      <c r="F69" s="40" t="s">
        <v>263</v>
      </c>
      <c r="G69" s="42">
        <v>250.80529999999999</v>
      </c>
      <c r="H69" s="42">
        <v>249.54750000000001</v>
      </c>
      <c r="I69" s="42">
        <v>7.4863999999999997</v>
      </c>
      <c r="J69" s="59">
        <f t="shared" si="8"/>
        <v>0.16801132720666473</v>
      </c>
      <c r="K69" s="42">
        <v>227.0883</v>
      </c>
      <c r="L69" s="42">
        <v>272.00670000000002</v>
      </c>
      <c r="M69" s="60" t="str">
        <f t="shared" si="9"/>
        <v>OK</v>
      </c>
      <c r="N69" s="61">
        <f t="shared" si="10"/>
        <v>0.50403229846020281</v>
      </c>
      <c r="O69" s="61">
        <f t="shared" si="11"/>
        <v>0.50403229846020281</v>
      </c>
    </row>
    <row r="70" spans="1:15" x14ac:dyDescent="0.3">
      <c r="A70" s="62" t="s">
        <v>126</v>
      </c>
      <c r="B70" s="42">
        <v>2025</v>
      </c>
      <c r="C70" s="42">
        <v>2</v>
      </c>
      <c r="D70" s="39">
        <v>45818</v>
      </c>
      <c r="E70" s="25" t="s">
        <v>262</v>
      </c>
      <c r="F70" s="40" t="s">
        <v>264</v>
      </c>
      <c r="G70" s="42">
        <v>259.38589999999999</v>
      </c>
      <c r="H70" s="42">
        <v>257.02960000000002</v>
      </c>
      <c r="I70" s="42">
        <v>7.7108999999999996</v>
      </c>
      <c r="J70" s="59">
        <f t="shared" si="8"/>
        <v>0.30558041214384524</v>
      </c>
      <c r="K70" s="42">
        <v>233.89689999999999</v>
      </c>
      <c r="L70" s="42">
        <v>280.16230000000002</v>
      </c>
      <c r="M70" s="60" t="str">
        <f t="shared" si="9"/>
        <v>OK</v>
      </c>
      <c r="N70" s="61">
        <f t="shared" si="10"/>
        <v>0.91674266310182784</v>
      </c>
      <c r="O70" s="61">
        <f t="shared" si="11"/>
        <v>0.91674266310182784</v>
      </c>
    </row>
    <row r="71" spans="1:15" x14ac:dyDescent="0.3">
      <c r="A71" s="62" t="s">
        <v>126</v>
      </c>
      <c r="B71" s="42">
        <v>2025</v>
      </c>
      <c r="C71" s="42">
        <v>2</v>
      </c>
      <c r="D71" s="39">
        <v>45818</v>
      </c>
      <c r="E71" s="25" t="s">
        <v>262</v>
      </c>
      <c r="F71" s="40" t="s">
        <v>265</v>
      </c>
      <c r="G71" s="42">
        <v>260.2242</v>
      </c>
      <c r="H71" s="42">
        <v>256.47879999999998</v>
      </c>
      <c r="I71" s="42">
        <v>7.6943999999999999</v>
      </c>
      <c r="J71" s="59">
        <f t="shared" si="8"/>
        <v>0.48676959866916431</v>
      </c>
      <c r="K71" s="42">
        <v>233.3956</v>
      </c>
      <c r="L71" s="42">
        <v>279.56200000000001</v>
      </c>
      <c r="M71" s="60" t="str">
        <f t="shared" si="9"/>
        <v>OK</v>
      </c>
      <c r="N71" s="61">
        <f t="shared" si="10"/>
        <v>1.4603156284262162</v>
      </c>
      <c r="O71" s="61">
        <f t="shared" si="11"/>
        <v>1.4603156284262162</v>
      </c>
    </row>
    <row r="72" spans="1:15" x14ac:dyDescent="0.3">
      <c r="A72" s="62" t="s">
        <v>126</v>
      </c>
      <c r="B72" s="42">
        <v>2025</v>
      </c>
      <c r="C72" s="42">
        <v>2</v>
      </c>
      <c r="D72" s="39">
        <v>45818</v>
      </c>
      <c r="E72" s="25" t="s">
        <v>262</v>
      </c>
      <c r="F72" s="40" t="s">
        <v>266</v>
      </c>
      <c r="G72" s="42">
        <v>262.47910000000002</v>
      </c>
      <c r="H72" s="42">
        <v>258.37180000000001</v>
      </c>
      <c r="I72" s="42">
        <v>7.7511999999999999</v>
      </c>
      <c r="J72" s="59">
        <f t="shared" si="8"/>
        <v>0.52989214573227494</v>
      </c>
      <c r="K72" s="42">
        <v>235.1182</v>
      </c>
      <c r="L72" s="42">
        <v>281.62540000000001</v>
      </c>
      <c r="M72" s="60" t="str">
        <f t="shared" si="9"/>
        <v>OK</v>
      </c>
      <c r="N72" s="61">
        <f t="shared" si="10"/>
        <v>1.5896858712909108</v>
      </c>
      <c r="O72" s="61">
        <f t="shared" si="11"/>
        <v>1.5896858712909108</v>
      </c>
    </row>
    <row r="73" spans="1:15" x14ac:dyDescent="0.3">
      <c r="A73" s="62" t="s">
        <v>126</v>
      </c>
      <c r="B73" s="42">
        <v>2025</v>
      </c>
      <c r="C73" s="42">
        <v>2</v>
      </c>
      <c r="D73" s="39">
        <v>45818</v>
      </c>
      <c r="E73" s="25" t="s">
        <v>262</v>
      </c>
      <c r="F73" s="40" t="s">
        <v>267</v>
      </c>
      <c r="G73" s="42">
        <v>260.54629999999997</v>
      </c>
      <c r="H73" s="42">
        <v>257.5933</v>
      </c>
      <c r="I73" s="42">
        <v>7.7278000000000002</v>
      </c>
      <c r="J73" s="59">
        <f t="shared" si="8"/>
        <v>0.38212686663733203</v>
      </c>
      <c r="K73" s="42">
        <v>234.40989999999999</v>
      </c>
      <c r="L73" s="42">
        <v>280.77670000000001</v>
      </c>
      <c r="M73" s="60" t="str">
        <f t="shared" si="9"/>
        <v>OK</v>
      </c>
      <c r="N73" s="61">
        <f t="shared" si="10"/>
        <v>1.1463807482570294</v>
      </c>
      <c r="O73" s="61">
        <f t="shared" si="11"/>
        <v>1.1463807482570294</v>
      </c>
    </row>
    <row r="74" spans="1:15" x14ac:dyDescent="0.3">
      <c r="A74" s="62" t="s">
        <v>126</v>
      </c>
      <c r="B74" s="42">
        <v>2025</v>
      </c>
      <c r="C74" s="42">
        <v>3</v>
      </c>
      <c r="D74" s="39">
        <v>45910</v>
      </c>
      <c r="E74" s="25" t="s">
        <v>262</v>
      </c>
      <c r="F74" s="40" t="s">
        <v>263</v>
      </c>
      <c r="G74" s="42">
        <v>255.3689</v>
      </c>
      <c r="H74" s="42">
        <v>253.21940000000001</v>
      </c>
      <c r="I74" s="42">
        <v>7.5965999999999996</v>
      </c>
      <c r="J74" s="59">
        <f t="shared" si="8"/>
        <v>0.28295553273832891</v>
      </c>
      <c r="K74" s="42">
        <v>230.42959999999999</v>
      </c>
      <c r="L74" s="42">
        <v>276.00920000000002</v>
      </c>
      <c r="M74" s="60" t="str">
        <f t="shared" si="9"/>
        <v>OK</v>
      </c>
      <c r="N74" s="61">
        <f t="shared" si="10"/>
        <v>0.84886860959309951</v>
      </c>
      <c r="O74" s="61">
        <f t="shared" si="11"/>
        <v>0.84886860959309951</v>
      </c>
    </row>
    <row r="75" spans="1:15" x14ac:dyDescent="0.3">
      <c r="A75" s="62" t="s">
        <v>126</v>
      </c>
      <c r="B75" s="42">
        <v>2025</v>
      </c>
      <c r="C75" s="42">
        <v>3</v>
      </c>
      <c r="D75" s="39">
        <v>45910</v>
      </c>
      <c r="E75" s="25" t="s">
        <v>262</v>
      </c>
      <c r="F75" s="40" t="s">
        <v>264</v>
      </c>
      <c r="G75" s="42">
        <v>255.42439999999999</v>
      </c>
      <c r="H75" s="42">
        <v>253.75550000000001</v>
      </c>
      <c r="I75" s="42">
        <v>7.6127000000000002</v>
      </c>
      <c r="J75" s="59">
        <f t="shared" si="8"/>
        <v>0.21922576746751868</v>
      </c>
      <c r="K75" s="42">
        <v>230.91739999999999</v>
      </c>
      <c r="L75" s="42">
        <v>276.59359999999998</v>
      </c>
      <c r="M75" s="60" t="str">
        <f t="shared" si="9"/>
        <v>OK</v>
      </c>
      <c r="N75" s="61">
        <f t="shared" si="10"/>
        <v>0.65768032614070604</v>
      </c>
      <c r="O75" s="61">
        <f t="shared" si="11"/>
        <v>0.65768032614070604</v>
      </c>
    </row>
    <row r="76" spans="1:15" x14ac:dyDescent="0.3">
      <c r="A76" s="62" t="s">
        <v>126</v>
      </c>
      <c r="B76" s="42">
        <v>2025</v>
      </c>
      <c r="C76" s="42">
        <v>3</v>
      </c>
      <c r="D76" s="39">
        <v>45910</v>
      </c>
      <c r="E76" s="25" t="s">
        <v>262</v>
      </c>
      <c r="F76" s="40" t="s">
        <v>265</v>
      </c>
      <c r="G76" s="42">
        <v>256.53460000000001</v>
      </c>
      <c r="H76" s="42">
        <v>253.60400000000001</v>
      </c>
      <c r="I76" s="42">
        <v>7.6081000000000003</v>
      </c>
      <c r="J76" s="59">
        <f t="shared" si="8"/>
        <v>0.38519472667288784</v>
      </c>
      <c r="K76" s="42">
        <v>230.77969999999999</v>
      </c>
      <c r="L76" s="42">
        <v>276.42829999999998</v>
      </c>
      <c r="M76" s="60" t="str">
        <f t="shared" si="9"/>
        <v>OK</v>
      </c>
      <c r="N76" s="61">
        <f t="shared" si="10"/>
        <v>1.155581142253276</v>
      </c>
      <c r="O76" s="61">
        <f t="shared" si="11"/>
        <v>1.155581142253276</v>
      </c>
    </row>
    <row r="77" spans="1:15" x14ac:dyDescent="0.3">
      <c r="A77" s="62" t="s">
        <v>126</v>
      </c>
      <c r="B77" s="42">
        <v>2025</v>
      </c>
      <c r="C77" s="42">
        <v>3</v>
      </c>
      <c r="D77" s="39">
        <v>45910</v>
      </c>
      <c r="E77" s="25" t="s">
        <v>262</v>
      </c>
      <c r="F77" s="40" t="s">
        <v>266</v>
      </c>
      <c r="G77" s="42">
        <v>258.29349999999999</v>
      </c>
      <c r="H77" s="42">
        <v>255.64160000000001</v>
      </c>
      <c r="I77" s="42">
        <v>7.6692</v>
      </c>
      <c r="J77" s="59">
        <f t="shared" si="8"/>
        <v>0.34578574036405146</v>
      </c>
      <c r="K77" s="42">
        <v>232.63399999999999</v>
      </c>
      <c r="L77" s="42">
        <v>278.64920000000001</v>
      </c>
      <c r="M77" s="60" t="str">
        <f t="shared" si="9"/>
        <v>OK</v>
      </c>
      <c r="N77" s="61">
        <f t="shared" si="10"/>
        <v>1.0373507285199213</v>
      </c>
      <c r="O77" s="61">
        <f t="shared" si="11"/>
        <v>1.0373507285199213</v>
      </c>
    </row>
    <row r="78" spans="1:15" x14ac:dyDescent="0.3">
      <c r="A78" s="62" t="s">
        <v>126</v>
      </c>
      <c r="B78" s="42">
        <v>2025</v>
      </c>
      <c r="C78" s="42">
        <v>3</v>
      </c>
      <c r="D78" s="39">
        <v>45910</v>
      </c>
      <c r="E78" s="25" t="s">
        <v>262</v>
      </c>
      <c r="F78" s="40" t="s">
        <v>267</v>
      </c>
      <c r="G78" s="42">
        <v>253.00899999999999</v>
      </c>
      <c r="H78" s="42">
        <v>250.09460000000001</v>
      </c>
      <c r="I78" s="42">
        <v>7.5027999999999997</v>
      </c>
      <c r="J78" s="59">
        <f t="shared" si="8"/>
        <v>0.38844164845124118</v>
      </c>
      <c r="K78" s="42">
        <v>227.58619999999999</v>
      </c>
      <c r="L78" s="42">
        <v>272.60300000000001</v>
      </c>
      <c r="M78" s="60" t="str">
        <f t="shared" si="9"/>
        <v>OK</v>
      </c>
      <c r="N78" s="61">
        <f t="shared" si="10"/>
        <v>1.1653190432740139</v>
      </c>
      <c r="O78" s="61">
        <f t="shared" si="11"/>
        <v>1.1653190432740139</v>
      </c>
    </row>
    <row r="79" spans="1:15" x14ac:dyDescent="0.3">
      <c r="A79" s="62" t="s">
        <v>127</v>
      </c>
      <c r="B79" s="42">
        <v>2025</v>
      </c>
      <c r="C79" s="42">
        <v>1</v>
      </c>
      <c r="D79" s="39">
        <v>45726</v>
      </c>
      <c r="E79" s="25" t="s">
        <v>262</v>
      </c>
      <c r="F79" s="40" t="s">
        <v>263</v>
      </c>
      <c r="G79" s="42">
        <v>72.783000000000001</v>
      </c>
      <c r="H79" s="42">
        <v>72.162199999999999</v>
      </c>
      <c r="I79" s="42">
        <v>2.1648999999999998</v>
      </c>
      <c r="J79" s="59">
        <f t="shared" si="8"/>
        <v>0.28675689408286881</v>
      </c>
      <c r="K79" s="42">
        <v>65.667500000000004</v>
      </c>
      <c r="L79" s="42">
        <v>78.656899999999993</v>
      </c>
      <c r="M79" s="60" t="str">
        <f t="shared" si="9"/>
        <v>OK</v>
      </c>
      <c r="N79" s="61">
        <f t="shared" si="10"/>
        <v>0.86028419310941562</v>
      </c>
      <c r="O79" s="61">
        <f t="shared" si="11"/>
        <v>0.86028419310941562</v>
      </c>
    </row>
    <row r="80" spans="1:15" x14ac:dyDescent="0.3">
      <c r="A80" s="62" t="s">
        <v>127</v>
      </c>
      <c r="B80" s="42">
        <v>2025</v>
      </c>
      <c r="C80" s="42">
        <v>1</v>
      </c>
      <c r="D80" s="39">
        <v>45726</v>
      </c>
      <c r="E80" s="25" t="s">
        <v>262</v>
      </c>
      <c r="F80" s="40" t="s">
        <v>264</v>
      </c>
      <c r="G80" s="42">
        <v>72.738699999999994</v>
      </c>
      <c r="H80" s="42">
        <v>72.4161</v>
      </c>
      <c r="I80" s="42">
        <v>2.1724999999999999</v>
      </c>
      <c r="J80" s="59">
        <f t="shared" si="8"/>
        <v>0.14849252013808711</v>
      </c>
      <c r="K80" s="42">
        <v>65.898600000000002</v>
      </c>
      <c r="L80" s="42">
        <v>78.933599999999998</v>
      </c>
      <c r="M80" s="60" t="str">
        <f t="shared" si="9"/>
        <v>OK</v>
      </c>
      <c r="N80" s="61">
        <f t="shared" si="10"/>
        <v>0.44548104634189667</v>
      </c>
      <c r="O80" s="61">
        <f t="shared" si="11"/>
        <v>0.44548104634189667</v>
      </c>
    </row>
    <row r="81" spans="1:15" x14ac:dyDescent="0.3">
      <c r="A81" s="62" t="s">
        <v>127</v>
      </c>
      <c r="B81" s="42">
        <v>2025</v>
      </c>
      <c r="C81" s="42">
        <v>1</v>
      </c>
      <c r="D81" s="39">
        <v>45726</v>
      </c>
      <c r="E81" s="25" t="s">
        <v>262</v>
      </c>
      <c r="F81" s="40" t="s">
        <v>265</v>
      </c>
      <c r="G81" s="42">
        <v>72.252700000000004</v>
      </c>
      <c r="H81" s="42">
        <v>71.478899999999996</v>
      </c>
      <c r="I81" s="42">
        <v>2.1444000000000001</v>
      </c>
      <c r="J81" s="59">
        <f t="shared" si="8"/>
        <v>0.36084685692968121</v>
      </c>
      <c r="K81" s="42">
        <v>65.045699999999997</v>
      </c>
      <c r="L81" s="42">
        <v>77.912099999999995</v>
      </c>
      <c r="M81" s="60" t="str">
        <f t="shared" si="9"/>
        <v>OK</v>
      </c>
      <c r="N81" s="61">
        <f t="shared" si="10"/>
        <v>1.0825572301756303</v>
      </c>
      <c r="O81" s="61">
        <f t="shared" si="11"/>
        <v>1.0825572301756303</v>
      </c>
    </row>
    <row r="82" spans="1:15" x14ac:dyDescent="0.3">
      <c r="A82" s="62" t="s">
        <v>127</v>
      </c>
      <c r="B82" s="42">
        <v>2025</v>
      </c>
      <c r="C82" s="42">
        <v>1</v>
      </c>
      <c r="D82" s="39">
        <v>45726</v>
      </c>
      <c r="E82" s="25" t="s">
        <v>262</v>
      </c>
      <c r="F82" s="40" t="s">
        <v>266</v>
      </c>
      <c r="G82" s="42">
        <v>73.298900000000003</v>
      </c>
      <c r="H82" s="42">
        <v>72.544799999999995</v>
      </c>
      <c r="I82" s="42">
        <v>2.1762999999999999</v>
      </c>
      <c r="J82" s="59">
        <f t="shared" si="8"/>
        <v>0.3465055369204651</v>
      </c>
      <c r="K82" s="42">
        <v>66.015900000000002</v>
      </c>
      <c r="L82" s="42">
        <v>79.073700000000002</v>
      </c>
      <c r="M82" s="60" t="str">
        <f t="shared" si="9"/>
        <v>OK</v>
      </c>
      <c r="N82" s="61">
        <f t="shared" si="10"/>
        <v>1.0394955944464777</v>
      </c>
      <c r="O82" s="61">
        <f t="shared" si="11"/>
        <v>1.0394955944464777</v>
      </c>
    </row>
    <row r="83" spans="1:15" x14ac:dyDescent="0.3">
      <c r="A83" s="62" t="s">
        <v>127</v>
      </c>
      <c r="B83" s="42">
        <v>2025</v>
      </c>
      <c r="C83" s="42">
        <v>1</v>
      </c>
      <c r="D83" s="39">
        <v>45726</v>
      </c>
      <c r="E83" s="25" t="s">
        <v>262</v>
      </c>
      <c r="F83" s="40" t="s">
        <v>267</v>
      </c>
      <c r="G83" s="42">
        <v>73.83</v>
      </c>
      <c r="H83" s="42">
        <v>73.533199999999994</v>
      </c>
      <c r="I83" s="42">
        <v>2.206</v>
      </c>
      <c r="J83" s="59">
        <f t="shared" si="8"/>
        <v>0.13454215775158868</v>
      </c>
      <c r="K83" s="42">
        <v>66.915199999999999</v>
      </c>
      <c r="L83" s="42">
        <v>80.151200000000003</v>
      </c>
      <c r="M83" s="60" t="str">
        <f t="shared" si="9"/>
        <v>OK</v>
      </c>
      <c r="N83" s="61">
        <f t="shared" si="10"/>
        <v>0.40362720512639821</v>
      </c>
      <c r="O83" s="61">
        <f t="shared" si="11"/>
        <v>0.40362720512639821</v>
      </c>
    </row>
    <row r="84" spans="1:15" x14ac:dyDescent="0.3">
      <c r="A84" s="62" t="s">
        <v>127</v>
      </c>
      <c r="B84" s="42">
        <v>2025</v>
      </c>
      <c r="C84" s="42">
        <v>2</v>
      </c>
      <c r="D84" s="39">
        <v>45818</v>
      </c>
      <c r="E84" s="25" t="s">
        <v>262</v>
      </c>
      <c r="F84" s="40" t="s">
        <v>263</v>
      </c>
      <c r="G84" s="42">
        <v>72.790499999999994</v>
      </c>
      <c r="H84" s="42">
        <v>72.2774</v>
      </c>
      <c r="I84" s="42">
        <v>2.1682999999999999</v>
      </c>
      <c r="J84" s="59">
        <f t="shared" si="8"/>
        <v>0.23663699672554275</v>
      </c>
      <c r="K84" s="42">
        <v>65.772499999999994</v>
      </c>
      <c r="L84" s="42">
        <v>78.782300000000006</v>
      </c>
      <c r="M84" s="60" t="str">
        <f t="shared" si="9"/>
        <v>OK</v>
      </c>
      <c r="N84" s="61">
        <f t="shared" si="10"/>
        <v>0.70990378735260862</v>
      </c>
      <c r="O84" s="61">
        <f t="shared" si="11"/>
        <v>0.70990378735260862</v>
      </c>
    </row>
    <row r="85" spans="1:15" x14ac:dyDescent="0.3">
      <c r="A85" s="62" t="s">
        <v>127</v>
      </c>
      <c r="B85" s="42">
        <v>2025</v>
      </c>
      <c r="C85" s="42">
        <v>2</v>
      </c>
      <c r="D85" s="39">
        <v>45818</v>
      </c>
      <c r="E85" s="25" t="s">
        <v>262</v>
      </c>
      <c r="F85" s="40" t="s">
        <v>264</v>
      </c>
      <c r="G85" s="42">
        <v>72.9315</v>
      </c>
      <c r="H85" s="42">
        <v>72.402900000000002</v>
      </c>
      <c r="I85" s="42">
        <v>2.1720999999999999</v>
      </c>
      <c r="J85" s="59">
        <f t="shared" si="8"/>
        <v>0.24335896137378449</v>
      </c>
      <c r="K85" s="42">
        <v>65.886600000000001</v>
      </c>
      <c r="L85" s="42">
        <v>78.919200000000004</v>
      </c>
      <c r="M85" s="60" t="str">
        <f t="shared" si="9"/>
        <v>OK</v>
      </c>
      <c r="N85" s="61">
        <f t="shared" si="10"/>
        <v>0.73008125365143839</v>
      </c>
      <c r="O85" s="61">
        <f t="shared" si="11"/>
        <v>0.73008125365143839</v>
      </c>
    </row>
    <row r="86" spans="1:15" x14ac:dyDescent="0.3">
      <c r="A86" s="62" t="s">
        <v>127</v>
      </c>
      <c r="B86" s="42">
        <v>2025</v>
      </c>
      <c r="C86" s="42">
        <v>2</v>
      </c>
      <c r="D86" s="39">
        <v>45818</v>
      </c>
      <c r="E86" s="25" t="s">
        <v>262</v>
      </c>
      <c r="F86" s="40" t="s">
        <v>265</v>
      </c>
      <c r="G86" s="42">
        <v>72.608500000000006</v>
      </c>
      <c r="H86" s="42">
        <v>72.145499999999998</v>
      </c>
      <c r="I86" s="42">
        <v>2.1644000000000001</v>
      </c>
      <c r="J86" s="59">
        <f t="shared" si="8"/>
        <v>0.21391609683977456</v>
      </c>
      <c r="K86" s="42">
        <v>65.652299999999997</v>
      </c>
      <c r="L86" s="42">
        <v>78.6387</v>
      </c>
      <c r="M86" s="60" t="str">
        <f t="shared" si="9"/>
        <v>OK</v>
      </c>
      <c r="N86" s="61">
        <f t="shared" si="10"/>
        <v>0.64175866824681804</v>
      </c>
      <c r="O86" s="61">
        <f t="shared" si="11"/>
        <v>0.64175866824681804</v>
      </c>
    </row>
    <row r="87" spans="1:15" x14ac:dyDescent="0.3">
      <c r="A87" s="62" t="s">
        <v>127</v>
      </c>
      <c r="B87" s="42">
        <v>2025</v>
      </c>
      <c r="C87" s="42">
        <v>2</v>
      </c>
      <c r="D87" s="39">
        <v>45818</v>
      </c>
      <c r="E87" s="25" t="s">
        <v>262</v>
      </c>
      <c r="F87" s="40" t="s">
        <v>266</v>
      </c>
      <c r="G87" s="42">
        <v>71.315600000000003</v>
      </c>
      <c r="H87" s="42">
        <v>70.918199999999999</v>
      </c>
      <c r="I87" s="42">
        <v>2.1274999999999999</v>
      </c>
      <c r="J87" s="59">
        <f t="shared" si="8"/>
        <v>0.18679200940070723</v>
      </c>
      <c r="K87" s="42">
        <v>64.535700000000006</v>
      </c>
      <c r="L87" s="42">
        <v>77.300700000000006</v>
      </c>
      <c r="M87" s="60" t="str">
        <f t="shared" si="9"/>
        <v>OK</v>
      </c>
      <c r="N87" s="61">
        <f t="shared" si="10"/>
        <v>0.56036391222564108</v>
      </c>
      <c r="O87" s="61">
        <f t="shared" si="11"/>
        <v>0.56036391222564108</v>
      </c>
    </row>
    <row r="88" spans="1:15" x14ac:dyDescent="0.3">
      <c r="A88" s="62" t="s">
        <v>127</v>
      </c>
      <c r="B88" s="42">
        <v>2025</v>
      </c>
      <c r="C88" s="42">
        <v>2</v>
      </c>
      <c r="D88" s="39">
        <v>45818</v>
      </c>
      <c r="E88" s="25" t="s">
        <v>262</v>
      </c>
      <c r="F88" s="40" t="s">
        <v>267</v>
      </c>
      <c r="G88" s="42">
        <v>71.912099999999995</v>
      </c>
      <c r="H88" s="42">
        <v>71.461699999999993</v>
      </c>
      <c r="I88" s="42">
        <v>2.1438999999999999</v>
      </c>
      <c r="J88" s="59">
        <f t="shared" si="8"/>
        <v>0.21008442557955218</v>
      </c>
      <c r="K88" s="42">
        <v>65.03</v>
      </c>
      <c r="L88" s="42">
        <v>77.8934</v>
      </c>
      <c r="M88" s="60" t="str">
        <f t="shared" si="9"/>
        <v>OK</v>
      </c>
      <c r="N88" s="61">
        <f t="shared" si="10"/>
        <v>0.63026768184916104</v>
      </c>
      <c r="O88" s="61">
        <f t="shared" si="11"/>
        <v>0.63026768184916104</v>
      </c>
    </row>
    <row r="89" spans="1:15" x14ac:dyDescent="0.3">
      <c r="A89" s="62" t="s">
        <v>127</v>
      </c>
      <c r="B89" s="42">
        <v>2025</v>
      </c>
      <c r="C89" s="42">
        <v>3</v>
      </c>
      <c r="D89" s="39">
        <v>45910</v>
      </c>
      <c r="E89" s="25" t="s">
        <v>262</v>
      </c>
      <c r="F89" s="40" t="s">
        <v>263</v>
      </c>
      <c r="G89" s="42">
        <v>72.199799999999996</v>
      </c>
      <c r="H89" s="42">
        <v>71.663399999999996</v>
      </c>
      <c r="I89" s="42">
        <v>2.1499000000000001</v>
      </c>
      <c r="J89" s="59">
        <f t="shared" si="8"/>
        <v>0.24949997674310451</v>
      </c>
      <c r="K89" s="42">
        <v>65.213700000000003</v>
      </c>
      <c r="L89" s="42">
        <v>78.113100000000003</v>
      </c>
      <c r="M89" s="60" t="str">
        <f t="shared" si="9"/>
        <v>OK</v>
      </c>
      <c r="N89" s="61">
        <f t="shared" si="10"/>
        <v>0.74849923391856998</v>
      </c>
      <c r="O89" s="61">
        <f t="shared" si="11"/>
        <v>0.74849923391856998</v>
      </c>
    </row>
    <row r="90" spans="1:15" x14ac:dyDescent="0.3">
      <c r="A90" s="62" t="s">
        <v>127</v>
      </c>
      <c r="B90" s="42">
        <v>2025</v>
      </c>
      <c r="C90" s="42">
        <v>3</v>
      </c>
      <c r="D90" s="39">
        <v>45910</v>
      </c>
      <c r="E90" s="25" t="s">
        <v>262</v>
      </c>
      <c r="F90" s="40" t="s">
        <v>264</v>
      </c>
      <c r="G90" s="42">
        <v>73.078999999999994</v>
      </c>
      <c r="H90" s="42">
        <v>72.589699999999993</v>
      </c>
      <c r="I90" s="42">
        <v>2.1777000000000002</v>
      </c>
      <c r="J90" s="59">
        <f t="shared" si="8"/>
        <v>0.22468659594985535</v>
      </c>
      <c r="K90" s="42">
        <v>66.056600000000003</v>
      </c>
      <c r="L90" s="42">
        <v>79.122799999999998</v>
      </c>
      <c r="M90" s="60" t="str">
        <f t="shared" si="9"/>
        <v>OK</v>
      </c>
      <c r="N90" s="61">
        <f t="shared" si="10"/>
        <v>0.67406257361581612</v>
      </c>
      <c r="O90" s="61">
        <f t="shared" si="11"/>
        <v>0.67406257361581612</v>
      </c>
    </row>
    <row r="91" spans="1:15" x14ac:dyDescent="0.3">
      <c r="A91" s="62" t="s">
        <v>127</v>
      </c>
      <c r="B91" s="42">
        <v>2025</v>
      </c>
      <c r="C91" s="42">
        <v>3</v>
      </c>
      <c r="D91" s="39">
        <v>45910</v>
      </c>
      <c r="E91" s="25" t="s">
        <v>262</v>
      </c>
      <c r="F91" s="40" t="s">
        <v>265</v>
      </c>
      <c r="G91" s="42">
        <v>72.677099999999996</v>
      </c>
      <c r="H91" s="42">
        <v>72.227599999999995</v>
      </c>
      <c r="I91" s="42">
        <v>2.1667999999999998</v>
      </c>
      <c r="J91" s="59">
        <f t="shared" si="8"/>
        <v>0.20744877238323817</v>
      </c>
      <c r="K91" s="42">
        <v>65.727199999999996</v>
      </c>
      <c r="L91" s="42">
        <v>78.727999999999994</v>
      </c>
      <c r="M91" s="60" t="str">
        <f t="shared" si="9"/>
        <v>OK</v>
      </c>
      <c r="N91" s="61">
        <f t="shared" si="10"/>
        <v>0.62233827511920714</v>
      </c>
      <c r="O91" s="61">
        <f t="shared" si="11"/>
        <v>0.62233827511920714</v>
      </c>
    </row>
    <row r="92" spans="1:15" x14ac:dyDescent="0.3">
      <c r="A92" s="62" t="s">
        <v>127</v>
      </c>
      <c r="B92" s="42">
        <v>2025</v>
      </c>
      <c r="C92" s="42">
        <v>3</v>
      </c>
      <c r="D92" s="39">
        <v>45910</v>
      </c>
      <c r="E92" s="25" t="s">
        <v>262</v>
      </c>
      <c r="F92" s="40" t="s">
        <v>266</v>
      </c>
      <c r="G92" s="42">
        <v>72.079400000000007</v>
      </c>
      <c r="H92" s="42">
        <v>71.677599999999998</v>
      </c>
      <c r="I92" s="42">
        <v>2.1503000000000001</v>
      </c>
      <c r="J92" s="59">
        <f t="shared" si="8"/>
        <v>0.18685764777008257</v>
      </c>
      <c r="K92" s="42">
        <v>65.226699999999994</v>
      </c>
      <c r="L92" s="42">
        <v>78.128500000000003</v>
      </c>
      <c r="M92" s="60" t="str">
        <f t="shared" si="9"/>
        <v>OK</v>
      </c>
      <c r="N92" s="61">
        <f t="shared" si="10"/>
        <v>0.56056564393898312</v>
      </c>
      <c r="O92" s="61">
        <f t="shared" si="11"/>
        <v>0.56056564393898312</v>
      </c>
    </row>
    <row r="93" spans="1:15" x14ac:dyDescent="0.3">
      <c r="A93" s="62" t="s">
        <v>127</v>
      </c>
      <c r="B93" s="42">
        <v>2025</v>
      </c>
      <c r="C93" s="42">
        <v>3</v>
      </c>
      <c r="D93" s="39">
        <v>45910</v>
      </c>
      <c r="E93" s="25" t="s">
        <v>262</v>
      </c>
      <c r="F93" s="40" t="s">
        <v>267</v>
      </c>
      <c r="G93" s="42">
        <v>72.139700000000005</v>
      </c>
      <c r="H93" s="42">
        <v>71.643100000000004</v>
      </c>
      <c r="I93" s="42">
        <v>2.1493000000000002</v>
      </c>
      <c r="J93" s="59">
        <f t="shared" si="8"/>
        <v>0.23105197040897071</v>
      </c>
      <c r="K93" s="42">
        <v>65.1952</v>
      </c>
      <c r="L93" s="42">
        <v>78.090999999999994</v>
      </c>
      <c r="M93" s="60" t="str">
        <f t="shared" si="9"/>
        <v>OK</v>
      </c>
      <c r="N93" s="61">
        <f t="shared" si="10"/>
        <v>0.69315816875595948</v>
      </c>
      <c r="O93" s="61">
        <f t="shared" si="11"/>
        <v>0.69315816875595948</v>
      </c>
    </row>
    <row r="94" spans="1:15" x14ac:dyDescent="0.3">
      <c r="A94" s="12"/>
      <c r="B94" s="12"/>
      <c r="C94" s="12"/>
      <c r="D94" s="12"/>
      <c r="E94" s="12"/>
      <c r="F94" s="12"/>
      <c r="G94" s="12"/>
      <c r="H94" s="12"/>
      <c r="I94" s="12"/>
      <c r="K94" s="12"/>
      <c r="L94" s="12"/>
    </row>
    <row r="95" spans="1:15" x14ac:dyDescent="0.3">
      <c r="A95" s="12"/>
      <c r="B95" s="12"/>
      <c r="C95" s="12"/>
      <c r="D95" s="12"/>
      <c r="E95" s="12"/>
      <c r="F95" s="12"/>
      <c r="G95" s="12"/>
      <c r="H95" s="12"/>
      <c r="I95" s="12"/>
      <c r="K95" s="12"/>
      <c r="L95" s="12"/>
    </row>
    <row r="96" spans="1:15" x14ac:dyDescent="0.3">
      <c r="A96" s="12"/>
      <c r="B96" s="12"/>
      <c r="C96" s="12"/>
      <c r="D96" s="12"/>
      <c r="E96" s="12"/>
      <c r="F96" s="12"/>
      <c r="G96" s="12"/>
      <c r="H96" s="12"/>
      <c r="I96" s="12"/>
      <c r="K96" s="12"/>
      <c r="L96" s="12"/>
    </row>
    <row r="97" spans="1:12" x14ac:dyDescent="0.3">
      <c r="A97" s="12"/>
      <c r="B97" s="12"/>
      <c r="C97" s="12"/>
      <c r="D97" s="12"/>
      <c r="E97" s="12"/>
      <c r="F97" s="12"/>
      <c r="G97" s="12"/>
      <c r="H97" s="12"/>
      <c r="I97" s="12"/>
      <c r="K97" s="12"/>
      <c r="L97" s="12"/>
    </row>
    <row r="98" spans="1:12" x14ac:dyDescent="0.3">
      <c r="A98" s="12"/>
      <c r="B98" s="12"/>
      <c r="C98" s="12"/>
      <c r="D98" s="12"/>
      <c r="E98" s="12"/>
      <c r="F98" s="12"/>
      <c r="G98" s="12"/>
      <c r="H98" s="12"/>
      <c r="I98" s="12"/>
      <c r="K98" s="12"/>
      <c r="L98" s="12"/>
    </row>
    <row r="99" spans="1:12" x14ac:dyDescent="0.3">
      <c r="A99" s="12"/>
      <c r="B99" s="12"/>
      <c r="C99" s="12"/>
      <c r="D99" s="12"/>
      <c r="E99" s="12"/>
      <c r="F99" s="12"/>
      <c r="G99" s="12"/>
      <c r="H99" s="12"/>
      <c r="I99" s="12"/>
      <c r="K99" s="12"/>
      <c r="L99" s="12"/>
    </row>
    <row r="100" spans="1:12" x14ac:dyDescent="0.3">
      <c r="A100" s="12"/>
      <c r="B100" s="12"/>
      <c r="C100" s="12"/>
      <c r="D100" s="12"/>
      <c r="E100" s="12"/>
      <c r="F100" s="12"/>
      <c r="G100" s="12"/>
      <c r="H100" s="12"/>
      <c r="I100" s="12"/>
      <c r="K100" s="12"/>
      <c r="L100" s="12"/>
    </row>
    <row r="101" spans="1:12" x14ac:dyDescent="0.3">
      <c r="A101" s="12"/>
      <c r="B101" s="12"/>
      <c r="C101" s="12"/>
      <c r="D101" s="12"/>
      <c r="E101" s="12"/>
      <c r="F101" s="12"/>
      <c r="G101" s="12"/>
      <c r="H101" s="12"/>
      <c r="I101" s="12"/>
      <c r="K101" s="12"/>
      <c r="L101" s="12"/>
    </row>
    <row r="102" spans="1:12" x14ac:dyDescent="0.3">
      <c r="A102" s="12"/>
      <c r="B102" s="12"/>
      <c r="C102" s="12"/>
      <c r="D102" s="12"/>
      <c r="E102" s="12"/>
      <c r="F102" s="12"/>
      <c r="G102" s="12"/>
      <c r="H102" s="12"/>
      <c r="I102" s="12"/>
      <c r="K102" s="12"/>
      <c r="L102" s="12"/>
    </row>
    <row r="103" spans="1:12" x14ac:dyDescent="0.3">
      <c r="A103" s="12"/>
      <c r="B103" s="12"/>
      <c r="C103" s="12"/>
      <c r="D103" s="12"/>
      <c r="E103" s="12"/>
      <c r="F103" s="12"/>
      <c r="G103" s="12"/>
      <c r="H103" s="12"/>
      <c r="I103" s="12"/>
      <c r="K103" s="12"/>
      <c r="L103" s="12"/>
    </row>
    <row r="104" spans="1:12" x14ac:dyDescent="0.3">
      <c r="A104" s="12"/>
      <c r="B104" s="12"/>
      <c r="C104" s="12"/>
      <c r="D104" s="12"/>
      <c r="E104" s="12"/>
      <c r="F104" s="12"/>
      <c r="G104" s="12"/>
      <c r="H104" s="12"/>
      <c r="I104" s="12"/>
      <c r="K104" s="12"/>
      <c r="L104" s="12"/>
    </row>
    <row r="105" spans="1:12" x14ac:dyDescent="0.3">
      <c r="A105" s="12"/>
      <c r="B105" s="12"/>
      <c r="C105" s="12"/>
      <c r="D105" s="12"/>
      <c r="E105" s="12"/>
      <c r="F105" s="12"/>
      <c r="G105" s="12"/>
      <c r="H105" s="12"/>
      <c r="I105" s="12"/>
      <c r="K105" s="12"/>
      <c r="L105" s="12"/>
    </row>
    <row r="106" spans="1:12" x14ac:dyDescent="0.3">
      <c r="A106" s="12"/>
      <c r="B106" s="12"/>
      <c r="C106" s="12"/>
      <c r="D106" s="12"/>
      <c r="E106" s="12"/>
      <c r="F106" s="12"/>
      <c r="G106" s="12"/>
      <c r="H106" s="12"/>
      <c r="I106" s="12"/>
      <c r="K106" s="12"/>
      <c r="L106" s="12"/>
    </row>
    <row r="107" spans="1:12" x14ac:dyDescent="0.3">
      <c r="A107" s="12"/>
      <c r="B107" s="12"/>
      <c r="C107" s="12"/>
      <c r="D107" s="12"/>
      <c r="E107" s="12"/>
      <c r="F107" s="12"/>
      <c r="G107" s="12"/>
      <c r="H107" s="12"/>
      <c r="I107" s="12"/>
      <c r="K107" s="12"/>
      <c r="L107" s="12"/>
    </row>
    <row r="108" spans="1:12" x14ac:dyDescent="0.3">
      <c r="A108" s="12"/>
      <c r="B108" s="12"/>
      <c r="C108" s="12"/>
      <c r="D108" s="12"/>
      <c r="E108" s="12"/>
      <c r="F108" s="12"/>
      <c r="G108" s="12"/>
      <c r="H108" s="12"/>
      <c r="I108" s="12"/>
      <c r="K108" s="12"/>
      <c r="L108" s="12"/>
    </row>
    <row r="109" spans="1:12" x14ac:dyDescent="0.3">
      <c r="A109" s="12"/>
      <c r="B109" s="12"/>
      <c r="C109" s="12"/>
      <c r="D109" s="12"/>
      <c r="E109" s="12"/>
      <c r="F109" s="12"/>
      <c r="G109" s="12"/>
      <c r="H109" s="12"/>
      <c r="I109" s="12"/>
      <c r="K109" s="12"/>
      <c r="L109" s="12"/>
    </row>
    <row r="110" spans="1:12" x14ac:dyDescent="0.3">
      <c r="A110" s="12"/>
      <c r="B110" s="12"/>
      <c r="C110" s="12"/>
      <c r="D110" s="12"/>
      <c r="E110" s="12"/>
      <c r="F110" s="12"/>
      <c r="G110" s="12"/>
      <c r="H110" s="12"/>
      <c r="I110" s="12"/>
      <c r="K110" s="12"/>
      <c r="L110" s="12"/>
    </row>
    <row r="111" spans="1:12" x14ac:dyDescent="0.3">
      <c r="A111" s="12"/>
      <c r="B111" s="12"/>
      <c r="C111" s="12"/>
      <c r="D111" s="12"/>
      <c r="E111" s="12"/>
      <c r="F111" s="12"/>
      <c r="G111" s="12"/>
      <c r="H111" s="12"/>
      <c r="I111" s="12"/>
      <c r="K111" s="12"/>
      <c r="L111" s="12"/>
    </row>
    <row r="112" spans="1:12" x14ac:dyDescent="0.3">
      <c r="A112" s="12"/>
      <c r="B112" s="12"/>
      <c r="C112" s="12"/>
      <c r="D112" s="12"/>
      <c r="E112" s="12"/>
      <c r="F112" s="12"/>
      <c r="G112" s="12"/>
      <c r="H112" s="12"/>
      <c r="I112" s="12"/>
      <c r="K112" s="12"/>
      <c r="L112" s="12"/>
    </row>
    <row r="113" spans="1:12" x14ac:dyDescent="0.3">
      <c r="A113" s="12"/>
      <c r="B113" s="12"/>
      <c r="C113" s="12"/>
      <c r="D113" s="12"/>
      <c r="E113" s="12"/>
      <c r="F113" s="12"/>
      <c r="G113" s="12"/>
      <c r="H113" s="12"/>
      <c r="I113" s="12"/>
      <c r="K113" s="12"/>
      <c r="L113" s="12"/>
    </row>
    <row r="114" spans="1:12" x14ac:dyDescent="0.3">
      <c r="A114" s="12"/>
      <c r="B114" s="12"/>
      <c r="C114" s="12"/>
      <c r="D114" s="12"/>
      <c r="E114" s="12"/>
      <c r="F114" s="12"/>
      <c r="G114" s="12"/>
      <c r="H114" s="12"/>
      <c r="I114" s="12"/>
      <c r="K114" s="12"/>
      <c r="L114" s="12"/>
    </row>
    <row r="115" spans="1:12" x14ac:dyDescent="0.3">
      <c r="A115" s="12"/>
      <c r="B115" s="12"/>
      <c r="C115" s="12"/>
      <c r="D115" s="12"/>
      <c r="E115" s="12"/>
      <c r="F115" s="12"/>
      <c r="G115" s="12"/>
      <c r="H115" s="12"/>
      <c r="I115" s="12"/>
      <c r="K115" s="12"/>
      <c r="L115" s="12"/>
    </row>
    <row r="116" spans="1:12" x14ac:dyDescent="0.3">
      <c r="A116" s="12"/>
      <c r="B116" s="12"/>
      <c r="C116" s="12"/>
      <c r="D116" s="12"/>
      <c r="E116" s="12"/>
      <c r="F116" s="12"/>
      <c r="G116" s="12"/>
      <c r="H116" s="12"/>
      <c r="I116" s="12"/>
      <c r="K116" s="12"/>
      <c r="L116" s="12"/>
    </row>
    <row r="117" spans="1:12" x14ac:dyDescent="0.3">
      <c r="A117" s="12"/>
      <c r="B117" s="12"/>
      <c r="C117" s="12"/>
      <c r="D117" s="12"/>
      <c r="E117" s="12"/>
      <c r="F117" s="12"/>
      <c r="G117" s="12"/>
      <c r="H117" s="12"/>
      <c r="I117" s="12"/>
      <c r="K117" s="12"/>
      <c r="L117" s="12"/>
    </row>
    <row r="118" spans="1:12" x14ac:dyDescent="0.3">
      <c r="A118" s="12"/>
      <c r="B118" s="12"/>
      <c r="C118" s="12"/>
      <c r="D118" s="12"/>
      <c r="E118" s="12"/>
      <c r="F118" s="12"/>
      <c r="G118" s="12"/>
      <c r="H118" s="12"/>
      <c r="I118" s="12"/>
      <c r="K118" s="12"/>
      <c r="L118" s="12"/>
    </row>
    <row r="119" spans="1:12" x14ac:dyDescent="0.3">
      <c r="A119" s="12"/>
      <c r="B119" s="12"/>
      <c r="C119" s="12"/>
      <c r="D119" s="12"/>
      <c r="E119" s="12"/>
      <c r="F119" s="12"/>
      <c r="G119" s="12"/>
      <c r="H119" s="12"/>
      <c r="I119" s="12"/>
      <c r="K119" s="12"/>
      <c r="L119" s="12"/>
    </row>
    <row r="120" spans="1:12" x14ac:dyDescent="0.3">
      <c r="A120" s="12"/>
      <c r="B120" s="12"/>
      <c r="C120" s="12"/>
      <c r="D120" s="12"/>
      <c r="E120" s="12"/>
      <c r="F120" s="12"/>
      <c r="G120" s="12"/>
      <c r="H120" s="12"/>
      <c r="I120" s="12"/>
      <c r="K120" s="12"/>
      <c r="L120" s="12"/>
    </row>
    <row r="121" spans="1:12" x14ac:dyDescent="0.3">
      <c r="A121" s="12"/>
      <c r="B121" s="12"/>
      <c r="C121" s="12"/>
      <c r="D121" s="12"/>
      <c r="E121" s="12"/>
      <c r="F121" s="12"/>
      <c r="G121" s="12"/>
      <c r="H121" s="12"/>
      <c r="I121" s="12"/>
      <c r="K121" s="12"/>
      <c r="L121" s="12"/>
    </row>
    <row r="122" spans="1:12" x14ac:dyDescent="0.3">
      <c r="A122" s="12"/>
      <c r="B122" s="12"/>
      <c r="C122" s="12"/>
      <c r="D122" s="12"/>
      <c r="E122" s="12"/>
      <c r="F122" s="12"/>
      <c r="G122" s="12"/>
      <c r="H122" s="12"/>
      <c r="I122" s="12"/>
      <c r="K122" s="12"/>
      <c r="L122" s="12"/>
    </row>
    <row r="123" spans="1:12" x14ac:dyDescent="0.3">
      <c r="A123" s="12"/>
      <c r="B123" s="12"/>
      <c r="C123" s="12"/>
      <c r="D123" s="12"/>
      <c r="E123" s="12"/>
      <c r="F123" s="12"/>
      <c r="G123" s="12"/>
      <c r="H123" s="12"/>
      <c r="I123" s="12"/>
      <c r="K123" s="12"/>
      <c r="L123" s="12"/>
    </row>
    <row r="124" spans="1:12" x14ac:dyDescent="0.3">
      <c r="A124" s="12"/>
      <c r="B124" s="12"/>
      <c r="C124" s="12"/>
      <c r="D124" s="12"/>
      <c r="E124" s="12"/>
      <c r="F124" s="12"/>
      <c r="G124" s="12"/>
      <c r="H124" s="12"/>
      <c r="I124" s="12"/>
      <c r="K124" s="12"/>
      <c r="L124" s="12"/>
    </row>
    <row r="125" spans="1:12" x14ac:dyDescent="0.3">
      <c r="A125" s="12"/>
      <c r="B125" s="12"/>
      <c r="C125" s="12"/>
      <c r="D125" s="12"/>
      <c r="E125" s="12"/>
      <c r="F125" s="12"/>
      <c r="G125" s="12"/>
      <c r="H125" s="12"/>
      <c r="I125" s="12"/>
      <c r="K125" s="12"/>
      <c r="L125" s="12"/>
    </row>
    <row r="126" spans="1:12" x14ac:dyDescent="0.3">
      <c r="A126" s="12"/>
      <c r="B126" s="12"/>
      <c r="C126" s="12"/>
      <c r="D126" s="12"/>
      <c r="E126" s="12"/>
      <c r="F126" s="12"/>
      <c r="G126" s="12"/>
      <c r="H126" s="12"/>
      <c r="I126" s="12"/>
      <c r="K126" s="12"/>
      <c r="L126" s="12"/>
    </row>
    <row r="127" spans="1:12" x14ac:dyDescent="0.3">
      <c r="A127" s="12"/>
      <c r="B127" s="12"/>
      <c r="C127" s="12"/>
      <c r="D127" s="12"/>
      <c r="E127" s="12"/>
      <c r="F127" s="12"/>
      <c r="G127" s="12"/>
      <c r="H127" s="12"/>
      <c r="I127" s="12"/>
      <c r="K127" s="12"/>
      <c r="L127" s="12"/>
    </row>
    <row r="128" spans="1:12" x14ac:dyDescent="0.3">
      <c r="A128" s="12"/>
      <c r="B128" s="12"/>
      <c r="C128" s="12"/>
      <c r="D128" s="12"/>
      <c r="E128" s="12"/>
      <c r="F128" s="12"/>
      <c r="G128" s="12"/>
      <c r="H128" s="12"/>
      <c r="I128" s="12"/>
      <c r="K128" s="12"/>
      <c r="L128" s="12"/>
    </row>
    <row r="129" spans="1:12" x14ac:dyDescent="0.3">
      <c r="A129" s="12"/>
      <c r="B129" s="12"/>
      <c r="C129" s="12"/>
      <c r="D129" s="12"/>
      <c r="E129" s="12"/>
      <c r="F129" s="12"/>
      <c r="G129" s="12"/>
      <c r="H129" s="12"/>
      <c r="I129" s="12"/>
      <c r="K129" s="12"/>
      <c r="L129" s="12"/>
    </row>
    <row r="130" spans="1:12" x14ac:dyDescent="0.3">
      <c r="A130" s="12"/>
      <c r="B130" s="12"/>
      <c r="C130" s="12"/>
      <c r="D130" s="12"/>
      <c r="E130" s="12"/>
      <c r="F130" s="12"/>
      <c r="G130" s="12"/>
      <c r="H130" s="12"/>
      <c r="I130" s="12"/>
      <c r="K130" s="12"/>
      <c r="L130" s="12"/>
    </row>
    <row r="131" spans="1:12" x14ac:dyDescent="0.3">
      <c r="A131" s="12"/>
      <c r="B131" s="12"/>
      <c r="C131" s="12"/>
      <c r="D131" s="12"/>
      <c r="E131" s="12"/>
      <c r="F131" s="12"/>
      <c r="G131" s="12"/>
      <c r="H131" s="12"/>
      <c r="I131" s="12"/>
      <c r="K131" s="12"/>
      <c r="L131" s="12"/>
    </row>
    <row r="132" spans="1:12" x14ac:dyDescent="0.3">
      <c r="A132" s="12"/>
      <c r="B132" s="12"/>
      <c r="C132" s="12"/>
      <c r="D132" s="12"/>
      <c r="E132" s="12"/>
      <c r="F132" s="12"/>
      <c r="G132" s="12"/>
      <c r="H132" s="12"/>
      <c r="I132" s="12"/>
      <c r="K132" s="12"/>
      <c r="L132" s="12"/>
    </row>
    <row r="133" spans="1:12" x14ac:dyDescent="0.3">
      <c r="A133" s="12"/>
      <c r="B133" s="12"/>
      <c r="C133" s="12"/>
      <c r="D133" s="12"/>
      <c r="E133" s="12"/>
      <c r="F133" s="12"/>
      <c r="G133" s="12"/>
      <c r="H133" s="12"/>
      <c r="I133" s="12"/>
      <c r="K133" s="12"/>
      <c r="L133" s="12"/>
    </row>
    <row r="134" spans="1:12" x14ac:dyDescent="0.3">
      <c r="A134" s="12"/>
      <c r="B134" s="12"/>
      <c r="C134" s="12"/>
      <c r="D134" s="12"/>
      <c r="E134" s="12"/>
      <c r="F134" s="12"/>
      <c r="G134" s="12"/>
      <c r="H134" s="12"/>
      <c r="I134" s="12"/>
      <c r="K134" s="12"/>
      <c r="L134" s="12"/>
    </row>
    <row r="135" spans="1:12" x14ac:dyDescent="0.3">
      <c r="A135" s="12"/>
      <c r="B135" s="12"/>
      <c r="C135" s="12"/>
      <c r="D135" s="12"/>
      <c r="E135" s="12"/>
      <c r="F135" s="12"/>
      <c r="G135" s="12"/>
      <c r="H135" s="12"/>
      <c r="I135" s="12"/>
      <c r="K135" s="12"/>
      <c r="L135" s="12"/>
    </row>
    <row r="136" spans="1:12" x14ac:dyDescent="0.3">
      <c r="A136" s="12"/>
      <c r="B136" s="12"/>
      <c r="C136" s="12"/>
      <c r="D136" s="12"/>
      <c r="E136" s="12"/>
      <c r="F136" s="12"/>
      <c r="G136" s="12"/>
      <c r="H136" s="12"/>
      <c r="I136" s="12"/>
      <c r="K136" s="12"/>
      <c r="L136" s="12"/>
    </row>
    <row r="137" spans="1:12" x14ac:dyDescent="0.3">
      <c r="A137" s="12"/>
      <c r="B137" s="12"/>
      <c r="C137" s="12"/>
      <c r="D137" s="12"/>
      <c r="E137" s="12"/>
      <c r="F137" s="12"/>
      <c r="G137" s="12"/>
      <c r="H137" s="12"/>
      <c r="I137" s="12"/>
      <c r="K137" s="12"/>
      <c r="L137" s="12"/>
    </row>
    <row r="138" spans="1:12" x14ac:dyDescent="0.3">
      <c r="A138" s="12"/>
      <c r="B138" s="12"/>
      <c r="C138" s="12"/>
      <c r="D138" s="12"/>
      <c r="E138" s="12"/>
      <c r="F138" s="12"/>
      <c r="G138" s="12"/>
      <c r="H138" s="12"/>
      <c r="I138" s="12"/>
      <c r="K138" s="12"/>
      <c r="L138" s="12"/>
    </row>
    <row r="139" spans="1:12" x14ac:dyDescent="0.3">
      <c r="A139" s="12"/>
      <c r="B139" s="12"/>
      <c r="C139" s="12"/>
      <c r="D139" s="12"/>
      <c r="E139" s="12"/>
      <c r="F139" s="12"/>
      <c r="G139" s="12"/>
      <c r="H139" s="12"/>
      <c r="I139" s="12"/>
      <c r="K139" s="12"/>
      <c r="L139" s="12"/>
    </row>
    <row r="140" spans="1:12" x14ac:dyDescent="0.3">
      <c r="A140" s="12"/>
      <c r="B140" s="12"/>
      <c r="C140" s="12"/>
      <c r="D140" s="12"/>
      <c r="E140" s="12"/>
      <c r="F140" s="12"/>
      <c r="G140" s="12"/>
      <c r="H140" s="12"/>
      <c r="I140" s="12"/>
      <c r="K140" s="12"/>
      <c r="L140" s="12"/>
    </row>
    <row r="141" spans="1:12" x14ac:dyDescent="0.3">
      <c r="A141" s="12"/>
      <c r="B141" s="12"/>
      <c r="C141" s="12"/>
      <c r="D141" s="12"/>
      <c r="E141" s="12"/>
      <c r="F141" s="12"/>
      <c r="G141" s="12"/>
      <c r="H141" s="12"/>
      <c r="I141" s="12"/>
      <c r="K141" s="12"/>
      <c r="L141" s="12"/>
    </row>
    <row r="142" spans="1:12" x14ac:dyDescent="0.3">
      <c r="A142" s="12"/>
      <c r="B142" s="12"/>
      <c r="C142" s="12"/>
      <c r="D142" s="12"/>
      <c r="E142" s="12"/>
      <c r="F142" s="12"/>
      <c r="G142" s="12"/>
      <c r="H142" s="12"/>
      <c r="I142" s="12"/>
      <c r="K142" s="12"/>
      <c r="L142" s="12"/>
    </row>
    <row r="143" spans="1:12" x14ac:dyDescent="0.3">
      <c r="A143" s="12"/>
      <c r="B143" s="12"/>
      <c r="C143" s="12"/>
      <c r="D143" s="12"/>
      <c r="E143" s="12"/>
      <c r="F143" s="12"/>
      <c r="G143" s="12"/>
      <c r="H143" s="12"/>
      <c r="I143" s="12"/>
      <c r="K143" s="12"/>
      <c r="L143" s="12"/>
    </row>
    <row r="144" spans="1:12" x14ac:dyDescent="0.3">
      <c r="A144" s="12"/>
      <c r="B144" s="12"/>
      <c r="C144" s="12"/>
      <c r="D144" s="12"/>
      <c r="E144" s="12"/>
      <c r="F144" s="12"/>
      <c r="G144" s="12"/>
      <c r="H144" s="12"/>
      <c r="I144" s="12"/>
      <c r="K144" s="12"/>
      <c r="L144" s="12"/>
    </row>
    <row r="145" spans="1:12" x14ac:dyDescent="0.3">
      <c r="A145" s="12"/>
      <c r="B145" s="12"/>
      <c r="C145" s="12"/>
      <c r="D145" s="12"/>
      <c r="E145" s="12"/>
      <c r="F145" s="12"/>
      <c r="G145" s="12"/>
      <c r="H145" s="12"/>
      <c r="I145" s="12"/>
      <c r="K145" s="12"/>
      <c r="L145" s="12"/>
    </row>
    <row r="146" spans="1:12" x14ac:dyDescent="0.3">
      <c r="A146" s="12"/>
      <c r="B146" s="12"/>
      <c r="C146" s="12"/>
      <c r="D146" s="12"/>
      <c r="E146" s="12"/>
      <c r="F146" s="12"/>
      <c r="G146" s="12"/>
      <c r="H146" s="12"/>
      <c r="I146" s="12"/>
      <c r="K146" s="12"/>
      <c r="L146" s="12"/>
    </row>
    <row r="147" spans="1:12" x14ac:dyDescent="0.3">
      <c r="A147" s="12"/>
      <c r="B147" s="12"/>
      <c r="C147" s="12"/>
      <c r="D147" s="12"/>
      <c r="E147" s="12"/>
      <c r="F147" s="12"/>
      <c r="G147" s="12"/>
      <c r="H147" s="12"/>
      <c r="I147" s="12"/>
      <c r="K147" s="12"/>
      <c r="L147" s="12"/>
    </row>
    <row r="148" spans="1:12" x14ac:dyDescent="0.3">
      <c r="A148" s="12"/>
      <c r="B148" s="12"/>
      <c r="C148" s="12"/>
      <c r="D148" s="12"/>
      <c r="E148" s="12"/>
      <c r="F148" s="12"/>
      <c r="G148" s="12"/>
      <c r="H148" s="12"/>
      <c r="I148" s="12"/>
      <c r="K148" s="12"/>
      <c r="L148" s="12"/>
    </row>
    <row r="149" spans="1:12" x14ac:dyDescent="0.3">
      <c r="A149" s="12"/>
      <c r="B149" s="12"/>
      <c r="C149" s="12"/>
      <c r="D149" s="12"/>
      <c r="E149" s="12"/>
      <c r="F149" s="12"/>
      <c r="G149" s="12"/>
      <c r="H149" s="12"/>
      <c r="I149" s="12"/>
      <c r="K149" s="12"/>
      <c r="L149" s="12"/>
    </row>
    <row r="150" spans="1:12" x14ac:dyDescent="0.3">
      <c r="A150" s="12"/>
      <c r="B150" s="12"/>
      <c r="C150" s="12"/>
      <c r="D150" s="12"/>
      <c r="E150" s="12"/>
      <c r="F150" s="12"/>
      <c r="G150" s="12"/>
      <c r="H150" s="12"/>
      <c r="I150" s="12"/>
      <c r="K150" s="12"/>
      <c r="L150" s="12"/>
    </row>
    <row r="151" spans="1:12" x14ac:dyDescent="0.3">
      <c r="A151" s="12"/>
      <c r="B151" s="12"/>
      <c r="C151" s="12"/>
      <c r="D151" s="12"/>
      <c r="E151" s="12"/>
      <c r="F151" s="12"/>
      <c r="G151" s="12"/>
      <c r="H151" s="12"/>
      <c r="I151" s="12"/>
      <c r="K151" s="12"/>
      <c r="L151" s="12"/>
    </row>
    <row r="152" spans="1:12" x14ac:dyDescent="0.3">
      <c r="A152" s="12"/>
      <c r="B152" s="12"/>
      <c r="C152" s="12"/>
      <c r="D152" s="12"/>
      <c r="E152" s="12"/>
      <c r="F152" s="12"/>
      <c r="G152" s="12"/>
      <c r="H152" s="12"/>
      <c r="I152" s="12"/>
      <c r="K152" s="12"/>
      <c r="L152" s="12"/>
    </row>
    <row r="153" spans="1:12" x14ac:dyDescent="0.3">
      <c r="A153" s="12"/>
      <c r="B153" s="12"/>
      <c r="C153" s="12"/>
      <c r="D153" s="12"/>
      <c r="E153" s="12"/>
      <c r="F153" s="12"/>
      <c r="G153" s="12"/>
      <c r="H153" s="12"/>
      <c r="I153" s="12"/>
      <c r="K153" s="12"/>
      <c r="L153" s="12"/>
    </row>
    <row r="154" spans="1:12" x14ac:dyDescent="0.3">
      <c r="A154" s="12"/>
      <c r="B154" s="12"/>
      <c r="C154" s="12"/>
      <c r="D154" s="12"/>
      <c r="E154" s="12"/>
      <c r="F154" s="12"/>
      <c r="G154" s="12"/>
      <c r="H154" s="12"/>
      <c r="I154" s="12"/>
      <c r="K154" s="12"/>
      <c r="L154" s="12"/>
    </row>
    <row r="155" spans="1:12" x14ac:dyDescent="0.3">
      <c r="A155" s="12"/>
      <c r="B155" s="12"/>
      <c r="C155" s="12"/>
      <c r="D155" s="12"/>
      <c r="E155" s="12"/>
      <c r="F155" s="12"/>
      <c r="G155" s="12"/>
      <c r="H155" s="12"/>
      <c r="I155" s="12"/>
      <c r="K155" s="12"/>
      <c r="L155" s="12"/>
    </row>
    <row r="156" spans="1:12" x14ac:dyDescent="0.3">
      <c r="A156" s="12"/>
      <c r="B156" s="12"/>
      <c r="C156" s="12"/>
      <c r="D156" s="12"/>
      <c r="E156" s="12"/>
      <c r="F156" s="12"/>
      <c r="G156" s="12"/>
      <c r="H156" s="12"/>
      <c r="I156" s="12"/>
      <c r="K156" s="12"/>
      <c r="L156" s="12"/>
    </row>
    <row r="157" spans="1:12" x14ac:dyDescent="0.3">
      <c r="A157" s="12"/>
      <c r="B157" s="12"/>
      <c r="C157" s="12"/>
      <c r="D157" s="12"/>
      <c r="E157" s="12"/>
      <c r="F157" s="12"/>
      <c r="G157" s="12"/>
      <c r="H157" s="12"/>
      <c r="I157" s="12"/>
      <c r="K157" s="12"/>
      <c r="L157" s="12"/>
    </row>
    <row r="158" spans="1:12" x14ac:dyDescent="0.3">
      <c r="A158" s="12"/>
      <c r="B158" s="12"/>
      <c r="C158" s="12"/>
      <c r="D158" s="12"/>
      <c r="E158" s="12"/>
      <c r="F158" s="12"/>
      <c r="G158" s="12"/>
      <c r="H158" s="12"/>
      <c r="I158" s="12"/>
      <c r="K158" s="12"/>
      <c r="L158" s="12"/>
    </row>
    <row r="159" spans="1:12" x14ac:dyDescent="0.3">
      <c r="A159" s="12"/>
      <c r="B159" s="12"/>
      <c r="C159" s="12"/>
      <c r="D159" s="12"/>
      <c r="E159" s="12"/>
      <c r="F159" s="12"/>
      <c r="G159" s="12"/>
      <c r="H159" s="12"/>
      <c r="I159" s="12"/>
      <c r="K159" s="12"/>
      <c r="L159" s="12"/>
    </row>
    <row r="160" spans="1:12" x14ac:dyDescent="0.3">
      <c r="A160" s="12"/>
      <c r="B160" s="12"/>
      <c r="C160" s="12"/>
      <c r="D160" s="12"/>
      <c r="E160" s="12"/>
      <c r="F160" s="12"/>
      <c r="G160" s="12"/>
      <c r="H160" s="12"/>
      <c r="I160" s="12"/>
      <c r="K160" s="12"/>
      <c r="L160" s="12"/>
    </row>
    <row r="161" spans="1:12" x14ac:dyDescent="0.3">
      <c r="A161" s="12"/>
      <c r="B161" s="12"/>
      <c r="C161" s="12"/>
      <c r="D161" s="12"/>
      <c r="E161" s="12"/>
      <c r="F161" s="12"/>
      <c r="G161" s="12"/>
      <c r="H161" s="12"/>
      <c r="I161" s="12"/>
      <c r="K161" s="12"/>
      <c r="L161" s="12"/>
    </row>
    <row r="162" spans="1:12" x14ac:dyDescent="0.3">
      <c r="A162" s="12"/>
      <c r="B162" s="12"/>
      <c r="C162" s="12"/>
      <c r="D162" s="12"/>
      <c r="E162" s="12"/>
      <c r="F162" s="12"/>
      <c r="G162" s="12"/>
      <c r="H162" s="12"/>
      <c r="I162" s="12"/>
      <c r="K162" s="12"/>
      <c r="L162" s="12"/>
    </row>
    <row r="163" spans="1:12" x14ac:dyDescent="0.3">
      <c r="A163" s="12"/>
      <c r="B163" s="12"/>
      <c r="C163" s="12"/>
      <c r="D163" s="12"/>
      <c r="E163" s="12"/>
      <c r="F163" s="12"/>
      <c r="G163" s="12"/>
      <c r="H163" s="12"/>
      <c r="I163" s="12"/>
      <c r="K163" s="12"/>
      <c r="L163" s="12"/>
    </row>
    <row r="164" spans="1:12" x14ac:dyDescent="0.3">
      <c r="A164" s="12"/>
      <c r="B164" s="12"/>
      <c r="C164" s="12"/>
      <c r="D164" s="12"/>
      <c r="E164" s="12"/>
      <c r="F164" s="12"/>
      <c r="G164" s="12"/>
      <c r="H164" s="12"/>
      <c r="I164" s="12"/>
      <c r="K164" s="12"/>
      <c r="L164" s="12"/>
    </row>
    <row r="165" spans="1:12" x14ac:dyDescent="0.3">
      <c r="A165" s="12"/>
      <c r="B165" s="12"/>
      <c r="C165" s="12"/>
      <c r="D165" s="12"/>
      <c r="E165" s="12"/>
      <c r="F165" s="12"/>
      <c r="G165" s="12"/>
      <c r="H165" s="12"/>
      <c r="I165" s="12"/>
      <c r="K165" s="12"/>
      <c r="L165" s="12"/>
    </row>
    <row r="166" spans="1:12" x14ac:dyDescent="0.3">
      <c r="A166" s="12"/>
      <c r="B166" s="12"/>
      <c r="C166" s="12"/>
      <c r="D166" s="12"/>
      <c r="E166" s="12"/>
      <c r="F166" s="12"/>
      <c r="G166" s="12"/>
      <c r="H166" s="12"/>
      <c r="I166" s="12"/>
      <c r="K166" s="12"/>
      <c r="L166" s="12"/>
    </row>
    <row r="167" spans="1:12" x14ac:dyDescent="0.3">
      <c r="A167" s="12"/>
      <c r="B167" s="12"/>
      <c r="C167" s="12"/>
      <c r="D167" s="12"/>
      <c r="E167" s="12"/>
      <c r="F167" s="12"/>
      <c r="G167" s="12"/>
      <c r="H167" s="12"/>
      <c r="I167" s="12"/>
      <c r="K167" s="12"/>
      <c r="L167" s="12"/>
    </row>
    <row r="168" spans="1:12" x14ac:dyDescent="0.3">
      <c r="A168" s="12"/>
      <c r="B168" s="12"/>
      <c r="C168" s="12"/>
      <c r="D168" s="12"/>
      <c r="E168" s="12"/>
      <c r="F168" s="12"/>
      <c r="G168" s="12"/>
      <c r="H168" s="12"/>
      <c r="I168" s="12"/>
      <c r="K168" s="12"/>
      <c r="L168" s="12"/>
    </row>
    <row r="169" spans="1:12" x14ac:dyDescent="0.3">
      <c r="A169" s="12"/>
      <c r="B169" s="12"/>
      <c r="C169" s="12"/>
      <c r="D169" s="12"/>
      <c r="E169" s="12"/>
      <c r="F169" s="12"/>
      <c r="G169" s="12"/>
      <c r="H169" s="12"/>
      <c r="I169" s="12"/>
      <c r="K169" s="12"/>
      <c r="L169" s="12"/>
    </row>
    <row r="170" spans="1:12" x14ac:dyDescent="0.3">
      <c r="A170" s="12"/>
      <c r="B170" s="12"/>
      <c r="C170" s="12"/>
      <c r="D170" s="12"/>
      <c r="E170" s="12"/>
      <c r="F170" s="12"/>
      <c r="G170" s="12"/>
      <c r="H170" s="12"/>
      <c r="I170" s="12"/>
      <c r="K170" s="12"/>
      <c r="L170" s="12"/>
    </row>
    <row r="171" spans="1:12" x14ac:dyDescent="0.3">
      <c r="A171" s="12"/>
      <c r="B171" s="12"/>
      <c r="C171" s="12"/>
      <c r="D171" s="12"/>
      <c r="E171" s="12"/>
      <c r="F171" s="12"/>
      <c r="G171" s="12"/>
      <c r="H171" s="12"/>
      <c r="I171" s="12"/>
      <c r="K171" s="12"/>
      <c r="L171" s="12"/>
    </row>
    <row r="172" spans="1:12" x14ac:dyDescent="0.3">
      <c r="A172" s="12"/>
      <c r="B172" s="12"/>
      <c r="C172" s="12"/>
      <c r="D172" s="12"/>
      <c r="E172" s="12"/>
      <c r="F172" s="12"/>
      <c r="G172" s="12"/>
      <c r="H172" s="12"/>
      <c r="I172" s="12"/>
      <c r="K172" s="12"/>
      <c r="L172" s="12"/>
    </row>
    <row r="173" spans="1:12" x14ac:dyDescent="0.3">
      <c r="A173" s="12"/>
      <c r="B173" s="12"/>
      <c r="C173" s="12"/>
      <c r="D173" s="12"/>
      <c r="E173" s="12"/>
      <c r="F173" s="12"/>
      <c r="G173" s="12"/>
      <c r="H173" s="12"/>
      <c r="I173" s="12"/>
      <c r="K173" s="12"/>
      <c r="L173" s="12"/>
    </row>
    <row r="174" spans="1:12" x14ac:dyDescent="0.3">
      <c r="A174" s="12"/>
      <c r="B174" s="12"/>
      <c r="C174" s="12"/>
      <c r="D174" s="12"/>
      <c r="E174" s="12"/>
      <c r="F174" s="12"/>
      <c r="G174" s="12"/>
      <c r="H174" s="12"/>
      <c r="I174" s="12"/>
      <c r="K174" s="12"/>
      <c r="L174" s="12"/>
    </row>
    <row r="175" spans="1:12" x14ac:dyDescent="0.3">
      <c r="A175" s="12"/>
      <c r="B175" s="12"/>
      <c r="C175" s="12"/>
      <c r="D175" s="12"/>
      <c r="E175" s="12"/>
      <c r="F175" s="12"/>
      <c r="G175" s="12"/>
      <c r="H175" s="12"/>
      <c r="I175" s="12"/>
      <c r="K175" s="12"/>
      <c r="L175" s="12"/>
    </row>
    <row r="176" spans="1:12" x14ac:dyDescent="0.3">
      <c r="A176" s="12"/>
      <c r="B176" s="12"/>
      <c r="C176" s="12"/>
      <c r="D176" s="12"/>
      <c r="E176" s="12"/>
      <c r="F176" s="12"/>
      <c r="G176" s="12"/>
      <c r="H176" s="12"/>
      <c r="I176" s="12"/>
      <c r="K176" s="12"/>
      <c r="L176" s="12"/>
    </row>
    <row r="177" spans="1:12" x14ac:dyDescent="0.3">
      <c r="A177" s="12"/>
      <c r="B177" s="12"/>
      <c r="C177" s="12"/>
      <c r="D177" s="12"/>
      <c r="E177" s="12"/>
      <c r="F177" s="12"/>
      <c r="G177" s="12"/>
      <c r="H177" s="12"/>
      <c r="I177" s="12"/>
      <c r="K177" s="12"/>
      <c r="L177" s="12"/>
    </row>
    <row r="178" spans="1:12" x14ac:dyDescent="0.3">
      <c r="A178" s="12"/>
      <c r="B178" s="12"/>
      <c r="C178" s="12"/>
      <c r="D178" s="12"/>
      <c r="E178" s="12"/>
      <c r="F178" s="12"/>
      <c r="G178" s="12"/>
      <c r="H178" s="12"/>
      <c r="I178" s="12"/>
      <c r="K178" s="12"/>
      <c r="L178" s="12"/>
    </row>
    <row r="179" spans="1:12" x14ac:dyDescent="0.3">
      <c r="A179" s="12"/>
      <c r="B179" s="12"/>
      <c r="C179" s="12"/>
      <c r="D179" s="12"/>
      <c r="E179" s="12"/>
      <c r="F179" s="12"/>
      <c r="G179" s="12"/>
      <c r="H179" s="12"/>
      <c r="I179" s="12"/>
      <c r="K179" s="12"/>
      <c r="L179" s="12"/>
    </row>
    <row r="180" spans="1:12" x14ac:dyDescent="0.3">
      <c r="A180" s="12"/>
      <c r="B180" s="12"/>
      <c r="C180" s="12"/>
      <c r="D180" s="12"/>
      <c r="E180" s="12"/>
      <c r="F180" s="12"/>
      <c r="G180" s="12"/>
      <c r="H180" s="12"/>
      <c r="I180" s="12"/>
      <c r="K180" s="12"/>
      <c r="L180" s="12"/>
    </row>
    <row r="181" spans="1:12" x14ac:dyDescent="0.3">
      <c r="A181" s="12"/>
      <c r="B181" s="12"/>
      <c r="C181" s="12"/>
      <c r="D181" s="12"/>
      <c r="E181" s="12"/>
      <c r="F181" s="12"/>
      <c r="G181" s="12"/>
      <c r="H181" s="12"/>
      <c r="I181" s="12"/>
      <c r="K181" s="12"/>
      <c r="L181" s="12"/>
    </row>
    <row r="182" spans="1:12" x14ac:dyDescent="0.3">
      <c r="A182" s="12"/>
      <c r="B182" s="12"/>
      <c r="C182" s="12"/>
      <c r="D182" s="12"/>
      <c r="E182" s="12"/>
      <c r="F182" s="12"/>
      <c r="G182" s="12"/>
      <c r="H182" s="12"/>
      <c r="I182" s="12"/>
      <c r="K182" s="12"/>
      <c r="L182" s="12"/>
    </row>
    <row r="183" spans="1:12" x14ac:dyDescent="0.3">
      <c r="A183" s="12"/>
      <c r="B183" s="12"/>
      <c r="C183" s="12"/>
      <c r="D183" s="12"/>
      <c r="E183" s="12"/>
      <c r="F183" s="12"/>
      <c r="G183" s="12"/>
      <c r="H183" s="12"/>
      <c r="I183" s="12"/>
      <c r="K183" s="12"/>
      <c r="L183" s="12"/>
    </row>
    <row r="184" spans="1:12" x14ac:dyDescent="0.3">
      <c r="A184" s="12"/>
      <c r="B184" s="12"/>
      <c r="C184" s="12"/>
      <c r="D184" s="12"/>
      <c r="E184" s="12"/>
      <c r="F184" s="12"/>
      <c r="G184" s="12"/>
      <c r="H184" s="12"/>
      <c r="I184" s="12"/>
      <c r="K184" s="12"/>
      <c r="L184" s="12"/>
    </row>
    <row r="185" spans="1:12" x14ac:dyDescent="0.3">
      <c r="A185" s="12"/>
      <c r="B185" s="12"/>
      <c r="C185" s="12"/>
      <c r="D185" s="12"/>
      <c r="E185" s="12"/>
      <c r="F185" s="12"/>
      <c r="G185" s="12"/>
      <c r="H185" s="12"/>
      <c r="I185" s="12"/>
      <c r="K185" s="12"/>
      <c r="L185" s="12"/>
    </row>
    <row r="186" spans="1:12" x14ac:dyDescent="0.3">
      <c r="A186" s="12"/>
      <c r="B186" s="12"/>
      <c r="C186" s="12"/>
      <c r="D186" s="12"/>
      <c r="E186" s="12"/>
      <c r="F186" s="12"/>
      <c r="G186" s="12"/>
      <c r="H186" s="12"/>
      <c r="I186" s="12"/>
      <c r="K186" s="12"/>
      <c r="L186" s="12"/>
    </row>
    <row r="187" spans="1:12" x14ac:dyDescent="0.3">
      <c r="A187" s="12"/>
      <c r="B187" s="12"/>
      <c r="C187" s="12"/>
      <c r="D187" s="12"/>
      <c r="E187" s="12"/>
      <c r="F187" s="12"/>
      <c r="G187" s="12"/>
      <c r="H187" s="12"/>
      <c r="I187" s="12"/>
      <c r="K187" s="12"/>
      <c r="L187" s="12"/>
    </row>
    <row r="188" spans="1:12" x14ac:dyDescent="0.3">
      <c r="A188" s="12"/>
      <c r="B188" s="12"/>
      <c r="C188" s="12"/>
      <c r="D188" s="12"/>
      <c r="E188" s="12"/>
      <c r="F188" s="12"/>
      <c r="G188" s="12"/>
      <c r="H188" s="12"/>
      <c r="I188" s="12"/>
      <c r="K188" s="12"/>
      <c r="L188" s="12"/>
    </row>
    <row r="189" spans="1:12" x14ac:dyDescent="0.3">
      <c r="A189" s="12"/>
      <c r="B189" s="12"/>
      <c r="C189" s="12"/>
      <c r="D189" s="12"/>
      <c r="E189" s="12"/>
      <c r="F189" s="12"/>
      <c r="G189" s="12"/>
      <c r="H189" s="12"/>
      <c r="I189" s="12"/>
      <c r="K189" s="12"/>
      <c r="L189" s="12"/>
    </row>
    <row r="190" spans="1:12" x14ac:dyDescent="0.3">
      <c r="A190" s="12"/>
      <c r="B190" s="12"/>
      <c r="C190" s="12"/>
      <c r="D190" s="12"/>
      <c r="E190" s="12"/>
      <c r="F190" s="12"/>
      <c r="G190" s="12"/>
      <c r="H190" s="12"/>
      <c r="I190" s="12"/>
      <c r="K190" s="12"/>
      <c r="L190" s="12"/>
    </row>
    <row r="191" spans="1:12" x14ac:dyDescent="0.3">
      <c r="A191" s="12"/>
      <c r="B191" s="12"/>
      <c r="C191" s="12"/>
      <c r="D191" s="12"/>
      <c r="E191" s="12"/>
      <c r="F191" s="12"/>
      <c r="G191" s="12"/>
      <c r="H191" s="12"/>
      <c r="I191" s="12"/>
      <c r="K191" s="12"/>
      <c r="L191" s="12"/>
    </row>
    <row r="192" spans="1:12" x14ac:dyDescent="0.3">
      <c r="A192" s="12"/>
      <c r="B192" s="12"/>
      <c r="C192" s="12"/>
      <c r="D192" s="12"/>
      <c r="E192" s="12"/>
      <c r="F192" s="12"/>
      <c r="G192" s="12"/>
      <c r="H192" s="12"/>
      <c r="I192" s="12"/>
      <c r="K192" s="12"/>
      <c r="L192" s="12"/>
    </row>
    <row r="193" spans="1:12" x14ac:dyDescent="0.3">
      <c r="A193" s="12"/>
      <c r="B193" s="12"/>
      <c r="C193" s="12"/>
      <c r="D193" s="12"/>
      <c r="E193" s="12"/>
      <c r="F193" s="12"/>
      <c r="G193" s="12"/>
      <c r="H193" s="12"/>
      <c r="I193" s="12"/>
      <c r="K193" s="12"/>
      <c r="L193" s="12"/>
    </row>
    <row r="194" spans="1:12" x14ac:dyDescent="0.3">
      <c r="A194" s="12"/>
      <c r="B194" s="12"/>
      <c r="C194" s="12"/>
      <c r="D194" s="12"/>
      <c r="E194" s="12"/>
      <c r="F194" s="12"/>
      <c r="G194" s="12"/>
      <c r="H194" s="12"/>
      <c r="I194" s="12"/>
      <c r="K194" s="12"/>
      <c r="L194" s="12"/>
    </row>
    <row r="195" spans="1:12" x14ac:dyDescent="0.3">
      <c r="A195" s="12"/>
      <c r="B195" s="12"/>
      <c r="C195" s="12"/>
      <c r="D195" s="12"/>
      <c r="E195" s="12"/>
      <c r="F195" s="12"/>
      <c r="G195" s="12"/>
      <c r="H195" s="12"/>
      <c r="I195" s="12"/>
      <c r="K195" s="12"/>
      <c r="L195" s="12"/>
    </row>
    <row r="196" spans="1:12" x14ac:dyDescent="0.3">
      <c r="A196" s="12"/>
      <c r="B196" s="12"/>
      <c r="C196" s="12"/>
      <c r="D196" s="12"/>
      <c r="E196" s="12"/>
      <c r="F196" s="12"/>
      <c r="G196" s="12"/>
      <c r="H196" s="12"/>
      <c r="I196" s="12"/>
      <c r="K196" s="12"/>
      <c r="L196" s="12"/>
    </row>
    <row r="197" spans="1:12" x14ac:dyDescent="0.3">
      <c r="A197" s="12"/>
      <c r="B197" s="12"/>
      <c r="C197" s="12"/>
      <c r="D197" s="12"/>
      <c r="E197" s="12"/>
      <c r="F197" s="12"/>
      <c r="G197" s="12"/>
      <c r="H197" s="12"/>
      <c r="I197" s="12"/>
      <c r="K197" s="12"/>
      <c r="L197" s="12"/>
    </row>
    <row r="198" spans="1:12" x14ac:dyDescent="0.3">
      <c r="A198" s="12"/>
      <c r="B198" s="12"/>
      <c r="C198" s="12"/>
      <c r="D198" s="12"/>
      <c r="E198" s="12"/>
      <c r="F198" s="12"/>
      <c r="G198" s="12"/>
      <c r="H198" s="12"/>
      <c r="I198" s="12"/>
      <c r="K198" s="12"/>
      <c r="L198" s="12"/>
    </row>
    <row r="199" spans="1:12" x14ac:dyDescent="0.3">
      <c r="A199" s="12"/>
      <c r="B199" s="12"/>
      <c r="C199" s="12"/>
      <c r="D199" s="12"/>
      <c r="E199" s="12"/>
      <c r="F199" s="12"/>
      <c r="G199" s="12"/>
      <c r="H199" s="12"/>
      <c r="I199" s="12"/>
      <c r="K199" s="12"/>
      <c r="L199" s="12"/>
    </row>
    <row r="200" spans="1:12" x14ac:dyDescent="0.3">
      <c r="A200" s="12"/>
      <c r="B200" s="12"/>
      <c r="C200" s="12"/>
      <c r="D200" s="12"/>
      <c r="E200" s="12"/>
      <c r="F200" s="12"/>
      <c r="G200" s="12"/>
      <c r="H200" s="12"/>
      <c r="I200" s="12"/>
      <c r="K200" s="12"/>
      <c r="L200" s="12"/>
    </row>
    <row r="201" spans="1:12" x14ac:dyDescent="0.3">
      <c r="A201" s="12"/>
      <c r="B201" s="12"/>
      <c r="C201" s="12"/>
      <c r="D201" s="12"/>
      <c r="E201" s="12"/>
      <c r="F201" s="12"/>
      <c r="G201" s="12"/>
      <c r="H201" s="12"/>
      <c r="I201" s="12"/>
      <c r="K201" s="12"/>
      <c r="L201" s="12"/>
    </row>
    <row r="202" spans="1:12" x14ac:dyDescent="0.3">
      <c r="A202" s="12"/>
      <c r="B202" s="12"/>
      <c r="C202" s="12"/>
      <c r="D202" s="12"/>
      <c r="E202" s="12"/>
      <c r="F202" s="12"/>
      <c r="G202" s="12"/>
      <c r="H202" s="12"/>
      <c r="I202" s="12"/>
      <c r="K202" s="12"/>
      <c r="L202" s="12"/>
    </row>
    <row r="203" spans="1:12" x14ac:dyDescent="0.3">
      <c r="A203" s="12"/>
      <c r="B203" s="12"/>
      <c r="C203" s="12"/>
      <c r="D203" s="12"/>
      <c r="E203" s="12"/>
      <c r="F203" s="12"/>
      <c r="G203" s="12"/>
      <c r="H203" s="12"/>
      <c r="I203" s="12"/>
      <c r="K203" s="12"/>
      <c r="L203" s="12"/>
    </row>
    <row r="204" spans="1:12" x14ac:dyDescent="0.3">
      <c r="A204" s="12"/>
      <c r="B204" s="12"/>
      <c r="C204" s="12"/>
      <c r="D204" s="12"/>
      <c r="E204" s="12"/>
      <c r="F204" s="12"/>
      <c r="G204" s="12"/>
      <c r="H204" s="12"/>
      <c r="I204" s="12"/>
      <c r="K204" s="12"/>
      <c r="L204" s="12"/>
    </row>
    <row r="205" spans="1:12" x14ac:dyDescent="0.3">
      <c r="A205" s="12"/>
      <c r="B205" s="12"/>
      <c r="C205" s="12"/>
      <c r="D205" s="12"/>
      <c r="E205" s="12"/>
      <c r="F205" s="12"/>
      <c r="G205" s="12"/>
      <c r="H205" s="12"/>
      <c r="I205" s="12"/>
      <c r="K205" s="12"/>
      <c r="L205" s="12"/>
    </row>
    <row r="206" spans="1:12" x14ac:dyDescent="0.3">
      <c r="A206" s="12"/>
      <c r="B206" s="12"/>
      <c r="C206" s="12"/>
      <c r="D206" s="12"/>
      <c r="E206" s="12"/>
      <c r="F206" s="12"/>
      <c r="G206" s="12"/>
      <c r="H206" s="12"/>
      <c r="I206" s="12"/>
      <c r="K206" s="12"/>
      <c r="L206" s="12"/>
    </row>
    <row r="207" spans="1:12" x14ac:dyDescent="0.3">
      <c r="A207" s="12"/>
      <c r="B207" s="12"/>
      <c r="C207" s="12"/>
      <c r="D207" s="12"/>
      <c r="E207" s="12"/>
      <c r="F207" s="12"/>
      <c r="G207" s="12"/>
      <c r="H207" s="12"/>
      <c r="I207" s="12"/>
      <c r="K207" s="12"/>
      <c r="L207" s="12"/>
    </row>
    <row r="208" spans="1:12" x14ac:dyDescent="0.3">
      <c r="A208" s="12"/>
      <c r="B208" s="12"/>
      <c r="C208" s="12"/>
      <c r="D208" s="12"/>
      <c r="E208" s="12"/>
      <c r="F208" s="12"/>
      <c r="G208" s="12"/>
      <c r="H208" s="12"/>
      <c r="I208" s="12"/>
      <c r="K208" s="12"/>
      <c r="L208" s="12"/>
    </row>
    <row r="209" spans="1:12" x14ac:dyDescent="0.3">
      <c r="A209" s="12"/>
      <c r="B209" s="12"/>
      <c r="C209" s="12"/>
      <c r="D209" s="12"/>
      <c r="E209" s="12"/>
      <c r="F209" s="12"/>
      <c r="G209" s="12"/>
      <c r="H209" s="12"/>
      <c r="I209" s="12"/>
      <c r="K209" s="12"/>
      <c r="L209" s="12"/>
    </row>
    <row r="210" spans="1:12" x14ac:dyDescent="0.3">
      <c r="A210" s="12"/>
      <c r="B210" s="12"/>
      <c r="C210" s="12"/>
      <c r="D210" s="12"/>
      <c r="E210" s="12"/>
      <c r="F210" s="12"/>
      <c r="G210" s="12"/>
      <c r="H210" s="12"/>
      <c r="I210" s="12"/>
      <c r="K210" s="12"/>
      <c r="L210" s="12"/>
    </row>
    <row r="211" spans="1:12" x14ac:dyDescent="0.3">
      <c r="A211" s="12"/>
      <c r="B211" s="12"/>
      <c r="C211" s="12"/>
      <c r="D211" s="12"/>
      <c r="E211" s="12"/>
      <c r="F211" s="12"/>
      <c r="G211" s="12"/>
      <c r="H211" s="12"/>
      <c r="I211" s="12"/>
      <c r="K211" s="12"/>
      <c r="L211" s="12"/>
    </row>
    <row r="212" spans="1:12" x14ac:dyDescent="0.3">
      <c r="A212" s="12"/>
      <c r="B212" s="12"/>
      <c r="C212" s="12"/>
      <c r="D212" s="12"/>
      <c r="E212" s="12"/>
      <c r="F212" s="12"/>
      <c r="G212" s="12"/>
      <c r="H212" s="12"/>
      <c r="I212" s="12"/>
      <c r="K212" s="12"/>
      <c r="L212" s="12"/>
    </row>
    <row r="213" spans="1:12" x14ac:dyDescent="0.3">
      <c r="A213" s="12"/>
      <c r="B213" s="12"/>
      <c r="C213" s="12"/>
      <c r="D213" s="12"/>
      <c r="E213" s="12"/>
      <c r="F213" s="12"/>
      <c r="G213" s="12"/>
      <c r="H213" s="12"/>
      <c r="I213" s="12"/>
      <c r="K213" s="12"/>
      <c r="L213" s="12"/>
    </row>
    <row r="214" spans="1:12" x14ac:dyDescent="0.3">
      <c r="A214" s="12"/>
      <c r="B214" s="12"/>
      <c r="C214" s="12"/>
      <c r="D214" s="12"/>
      <c r="E214" s="12"/>
      <c r="F214" s="12"/>
      <c r="G214" s="12"/>
      <c r="H214" s="12"/>
      <c r="I214" s="12"/>
      <c r="K214" s="12"/>
      <c r="L214" s="12"/>
    </row>
    <row r="215" spans="1:12" x14ac:dyDescent="0.3">
      <c r="A215" s="12"/>
      <c r="B215" s="12"/>
      <c r="C215" s="12"/>
      <c r="D215" s="12"/>
      <c r="E215" s="12"/>
      <c r="F215" s="12"/>
      <c r="G215" s="12"/>
      <c r="H215" s="12"/>
      <c r="I215" s="12"/>
      <c r="K215" s="12"/>
      <c r="L215" s="12"/>
    </row>
    <row r="216" spans="1:12" x14ac:dyDescent="0.3">
      <c r="A216" s="12"/>
      <c r="B216" s="12"/>
      <c r="C216" s="12"/>
      <c r="D216" s="12"/>
      <c r="E216" s="12"/>
      <c r="F216" s="12"/>
      <c r="G216" s="12"/>
      <c r="H216" s="12"/>
      <c r="I216" s="12"/>
      <c r="K216" s="12"/>
      <c r="L216" s="12"/>
    </row>
    <row r="217" spans="1:12" x14ac:dyDescent="0.3">
      <c r="A217" s="12"/>
      <c r="B217" s="12"/>
      <c r="C217" s="12"/>
      <c r="D217" s="12"/>
      <c r="E217" s="12"/>
      <c r="F217" s="12"/>
      <c r="G217" s="12"/>
      <c r="H217" s="12"/>
      <c r="I217" s="12"/>
      <c r="K217" s="12"/>
      <c r="L217" s="12"/>
    </row>
    <row r="218" spans="1:12" x14ac:dyDescent="0.3">
      <c r="A218" s="12"/>
      <c r="B218" s="12"/>
      <c r="C218" s="12"/>
      <c r="D218" s="12"/>
      <c r="E218" s="12"/>
      <c r="F218" s="12"/>
      <c r="G218" s="12"/>
      <c r="H218" s="12"/>
      <c r="I218" s="12"/>
      <c r="K218" s="12"/>
      <c r="L218" s="12"/>
    </row>
    <row r="219" spans="1:12" x14ac:dyDescent="0.3">
      <c r="A219" s="12"/>
      <c r="B219" s="12"/>
      <c r="C219" s="12"/>
      <c r="D219" s="12"/>
      <c r="E219" s="12"/>
      <c r="F219" s="12"/>
      <c r="G219" s="12"/>
      <c r="H219" s="12"/>
      <c r="I219" s="12"/>
      <c r="K219" s="12"/>
      <c r="L219" s="12"/>
    </row>
    <row r="220" spans="1:12" x14ac:dyDescent="0.3">
      <c r="A220" s="12"/>
      <c r="B220" s="12"/>
      <c r="C220" s="12"/>
      <c r="D220" s="12"/>
      <c r="E220" s="12"/>
      <c r="F220" s="12"/>
      <c r="G220" s="12"/>
      <c r="H220" s="12"/>
      <c r="I220" s="12"/>
      <c r="K220" s="12"/>
      <c r="L220" s="12"/>
    </row>
    <row r="221" spans="1:12" x14ac:dyDescent="0.3">
      <c r="A221" s="12"/>
      <c r="B221" s="12"/>
      <c r="C221" s="12"/>
      <c r="D221" s="12"/>
      <c r="E221" s="12"/>
      <c r="F221" s="12"/>
      <c r="G221" s="12"/>
      <c r="H221" s="12"/>
      <c r="I221" s="12"/>
      <c r="K221" s="12"/>
      <c r="L221" s="12"/>
    </row>
    <row r="222" spans="1:12" x14ac:dyDescent="0.3">
      <c r="A222" s="12"/>
      <c r="B222" s="12"/>
      <c r="C222" s="12"/>
      <c r="D222" s="12"/>
      <c r="E222" s="12"/>
      <c r="F222" s="12"/>
      <c r="G222" s="12"/>
      <c r="H222" s="12"/>
      <c r="I222" s="12"/>
      <c r="K222" s="12"/>
      <c r="L222" s="12"/>
    </row>
    <row r="223" spans="1:12" x14ac:dyDescent="0.3">
      <c r="A223" s="12"/>
      <c r="B223" s="12"/>
      <c r="C223" s="12"/>
      <c r="D223" s="12"/>
      <c r="E223" s="12"/>
      <c r="F223" s="12"/>
      <c r="G223" s="12"/>
      <c r="H223" s="12"/>
      <c r="I223" s="12"/>
      <c r="K223" s="12"/>
      <c r="L223" s="12"/>
    </row>
    <row r="224" spans="1:12" x14ac:dyDescent="0.3">
      <c r="A224" s="12"/>
      <c r="B224" s="12"/>
      <c r="C224" s="12"/>
      <c r="D224" s="12"/>
      <c r="E224" s="12"/>
      <c r="F224" s="12"/>
      <c r="G224" s="12"/>
      <c r="H224" s="12"/>
      <c r="I224" s="12"/>
      <c r="K224" s="12"/>
      <c r="L224" s="12"/>
    </row>
    <row r="225" spans="1:12" x14ac:dyDescent="0.3">
      <c r="A225" s="12"/>
      <c r="B225" s="12"/>
      <c r="C225" s="12"/>
      <c r="D225" s="12"/>
      <c r="E225" s="12"/>
      <c r="F225" s="12"/>
      <c r="G225" s="12"/>
      <c r="H225" s="12"/>
      <c r="I225" s="12"/>
      <c r="K225" s="12"/>
      <c r="L225" s="12"/>
    </row>
    <row r="226" spans="1:12" x14ac:dyDescent="0.3">
      <c r="A226" s="12"/>
      <c r="B226" s="12"/>
      <c r="C226" s="12"/>
      <c r="D226" s="12"/>
      <c r="E226" s="12"/>
      <c r="F226" s="12"/>
      <c r="G226" s="12"/>
      <c r="H226" s="12"/>
      <c r="I226" s="12"/>
      <c r="K226" s="12"/>
      <c r="L226" s="12"/>
    </row>
    <row r="227" spans="1:12" x14ac:dyDescent="0.3">
      <c r="A227" s="12"/>
      <c r="B227" s="12"/>
      <c r="C227" s="12"/>
      <c r="D227" s="12"/>
      <c r="E227" s="12"/>
      <c r="F227" s="12"/>
      <c r="G227" s="12"/>
      <c r="H227" s="12"/>
      <c r="I227" s="12"/>
      <c r="K227" s="12"/>
      <c r="L227" s="12"/>
    </row>
    <row r="228" spans="1:12" x14ac:dyDescent="0.3">
      <c r="A228" s="12"/>
      <c r="B228" s="12"/>
      <c r="C228" s="12"/>
      <c r="D228" s="12"/>
      <c r="E228" s="12"/>
      <c r="F228" s="12"/>
      <c r="G228" s="12"/>
      <c r="H228" s="12"/>
      <c r="I228" s="12"/>
      <c r="K228" s="12"/>
      <c r="L228" s="12"/>
    </row>
    <row r="229" spans="1:12" x14ac:dyDescent="0.3">
      <c r="A229" s="12"/>
      <c r="B229" s="12"/>
      <c r="C229" s="12"/>
      <c r="D229" s="12"/>
      <c r="E229" s="12"/>
      <c r="F229" s="12"/>
      <c r="G229" s="12"/>
      <c r="H229" s="12"/>
      <c r="I229" s="12"/>
      <c r="K229" s="12"/>
      <c r="L229" s="12"/>
    </row>
    <row r="230" spans="1:12" x14ac:dyDescent="0.3">
      <c r="A230" s="12"/>
      <c r="B230" s="12"/>
      <c r="C230" s="12"/>
      <c r="D230" s="12"/>
      <c r="E230" s="12"/>
      <c r="F230" s="12"/>
      <c r="G230" s="12"/>
      <c r="H230" s="12"/>
      <c r="I230" s="12"/>
      <c r="K230" s="12"/>
      <c r="L230" s="12"/>
    </row>
    <row r="231" spans="1:12" x14ac:dyDescent="0.3">
      <c r="A231" s="12"/>
      <c r="B231" s="12"/>
      <c r="C231" s="12"/>
      <c r="D231" s="12"/>
      <c r="E231" s="12"/>
      <c r="F231" s="12"/>
      <c r="G231" s="12"/>
      <c r="H231" s="12"/>
      <c r="I231" s="12"/>
      <c r="K231" s="12"/>
      <c r="L231" s="12"/>
    </row>
    <row r="232" spans="1:12" x14ac:dyDescent="0.3">
      <c r="A232" s="12"/>
      <c r="B232" s="12"/>
      <c r="C232" s="12"/>
      <c r="D232" s="12"/>
      <c r="E232" s="12"/>
      <c r="F232" s="12"/>
      <c r="G232" s="12"/>
      <c r="H232" s="12"/>
      <c r="I232" s="12"/>
      <c r="K232" s="12"/>
      <c r="L232" s="12"/>
    </row>
    <row r="233" spans="1:12" x14ac:dyDescent="0.3">
      <c r="A233" s="12"/>
      <c r="B233" s="12"/>
      <c r="C233" s="12"/>
      <c r="D233" s="12"/>
      <c r="E233" s="12"/>
      <c r="F233" s="12"/>
      <c r="G233" s="12"/>
      <c r="H233" s="12"/>
      <c r="I233" s="12"/>
      <c r="K233" s="12"/>
      <c r="L233" s="12"/>
    </row>
    <row r="234" spans="1:12" x14ac:dyDescent="0.3">
      <c r="A234" s="12"/>
      <c r="B234" s="12"/>
      <c r="C234" s="12"/>
      <c r="D234" s="12"/>
      <c r="E234" s="12"/>
      <c r="F234" s="12"/>
      <c r="G234" s="12"/>
      <c r="H234" s="12"/>
      <c r="I234" s="12"/>
      <c r="K234" s="12"/>
      <c r="L234" s="12"/>
    </row>
    <row r="235" spans="1:12" x14ac:dyDescent="0.3">
      <c r="A235" s="12"/>
      <c r="B235" s="12"/>
      <c r="C235" s="12"/>
      <c r="D235" s="12"/>
      <c r="E235" s="12"/>
      <c r="F235" s="12"/>
      <c r="G235" s="12"/>
      <c r="H235" s="12"/>
      <c r="I235" s="12"/>
      <c r="K235" s="12"/>
      <c r="L235" s="12"/>
    </row>
    <row r="236" spans="1:12" x14ac:dyDescent="0.3">
      <c r="A236" s="12"/>
      <c r="B236" s="12"/>
      <c r="C236" s="12"/>
      <c r="D236" s="12"/>
      <c r="E236" s="12"/>
      <c r="F236" s="12"/>
      <c r="G236" s="12"/>
      <c r="H236" s="12"/>
      <c r="I236" s="12"/>
      <c r="K236" s="12"/>
      <c r="L236" s="12"/>
    </row>
    <row r="237" spans="1:12" x14ac:dyDescent="0.3">
      <c r="A237" s="12"/>
      <c r="B237" s="12"/>
      <c r="C237" s="12"/>
      <c r="D237" s="12"/>
      <c r="E237" s="12"/>
      <c r="F237" s="12"/>
      <c r="G237" s="12"/>
      <c r="H237" s="12"/>
      <c r="I237" s="12"/>
      <c r="K237" s="12"/>
      <c r="L237" s="12"/>
    </row>
    <row r="238" spans="1:12" x14ac:dyDescent="0.3">
      <c r="A238" s="12"/>
      <c r="B238" s="12"/>
      <c r="C238" s="12"/>
      <c r="D238" s="12"/>
      <c r="E238" s="12"/>
      <c r="F238" s="12"/>
      <c r="G238" s="12"/>
      <c r="H238" s="12"/>
      <c r="I238" s="12"/>
      <c r="K238" s="12"/>
      <c r="L238" s="12"/>
    </row>
    <row r="239" spans="1:12" x14ac:dyDescent="0.3">
      <c r="A239" s="12"/>
      <c r="B239" s="12"/>
      <c r="C239" s="12"/>
      <c r="D239" s="12"/>
      <c r="E239" s="12"/>
      <c r="F239" s="12"/>
      <c r="G239" s="12"/>
      <c r="H239" s="12"/>
      <c r="I239" s="12"/>
      <c r="K239" s="12"/>
      <c r="L239" s="12"/>
    </row>
    <row r="240" spans="1:12" x14ac:dyDescent="0.3">
      <c r="A240" s="12"/>
      <c r="B240" s="12"/>
      <c r="C240" s="12"/>
      <c r="D240" s="12"/>
      <c r="E240" s="12"/>
      <c r="F240" s="12"/>
      <c r="G240" s="12"/>
      <c r="H240" s="12"/>
      <c r="I240" s="12"/>
      <c r="K240" s="12"/>
      <c r="L240" s="12"/>
    </row>
    <row r="241" spans="1:12" x14ac:dyDescent="0.3">
      <c r="A241" s="12"/>
      <c r="B241" s="12"/>
      <c r="C241" s="12"/>
      <c r="D241" s="12"/>
      <c r="E241" s="12"/>
      <c r="F241" s="12"/>
      <c r="G241" s="12"/>
      <c r="H241" s="12"/>
      <c r="I241" s="12"/>
      <c r="K241" s="12"/>
      <c r="L241" s="12"/>
    </row>
    <row r="242" spans="1:12" x14ac:dyDescent="0.3">
      <c r="A242" s="12"/>
      <c r="B242" s="12"/>
      <c r="C242" s="12"/>
      <c r="D242" s="12"/>
      <c r="E242" s="12"/>
      <c r="F242" s="12"/>
      <c r="G242" s="12"/>
      <c r="H242" s="12"/>
      <c r="I242" s="12"/>
      <c r="K242" s="12"/>
      <c r="L242" s="12"/>
    </row>
    <row r="243" spans="1:12" x14ac:dyDescent="0.3">
      <c r="A243" s="12"/>
      <c r="B243" s="12"/>
      <c r="C243" s="12"/>
      <c r="D243" s="12"/>
      <c r="E243" s="12"/>
      <c r="F243" s="12"/>
      <c r="G243" s="12"/>
      <c r="H243" s="12"/>
      <c r="I243" s="12"/>
      <c r="K243" s="12"/>
      <c r="L243" s="12"/>
    </row>
    <row r="244" spans="1:12" x14ac:dyDescent="0.3">
      <c r="A244" s="12"/>
      <c r="B244" s="12"/>
      <c r="C244" s="12"/>
      <c r="D244" s="12"/>
      <c r="E244" s="12"/>
      <c r="F244" s="12"/>
      <c r="G244" s="12"/>
      <c r="H244" s="12"/>
      <c r="I244" s="12"/>
      <c r="K244" s="12"/>
      <c r="L244" s="12"/>
    </row>
    <row r="245" spans="1:12" x14ac:dyDescent="0.3">
      <c r="A245" s="12"/>
      <c r="B245" s="12"/>
      <c r="C245" s="12"/>
      <c r="D245" s="12"/>
      <c r="E245" s="12"/>
      <c r="F245" s="12"/>
      <c r="G245" s="12"/>
      <c r="H245" s="12"/>
      <c r="I245" s="12"/>
      <c r="K245" s="12"/>
      <c r="L245" s="12"/>
    </row>
    <row r="246" spans="1:12" x14ac:dyDescent="0.3">
      <c r="A246" s="12"/>
      <c r="B246" s="12"/>
      <c r="C246" s="12"/>
      <c r="D246" s="12"/>
      <c r="E246" s="12"/>
      <c r="F246" s="12"/>
      <c r="G246" s="12"/>
      <c r="H246" s="12"/>
      <c r="I246" s="12"/>
      <c r="K246" s="12"/>
      <c r="L246" s="12"/>
    </row>
    <row r="247" spans="1:12" x14ac:dyDescent="0.3">
      <c r="A247" s="12"/>
      <c r="B247" s="12"/>
      <c r="C247" s="12"/>
      <c r="D247" s="12"/>
      <c r="E247" s="12"/>
      <c r="F247" s="12"/>
      <c r="G247" s="12"/>
      <c r="H247" s="12"/>
      <c r="I247" s="12"/>
      <c r="K247" s="12"/>
      <c r="L247" s="12"/>
    </row>
    <row r="248" spans="1:12" x14ac:dyDescent="0.3">
      <c r="A248" s="12"/>
      <c r="B248" s="12"/>
      <c r="C248" s="12"/>
      <c r="D248" s="12"/>
      <c r="E248" s="12"/>
      <c r="F248" s="12"/>
      <c r="G248" s="12"/>
      <c r="H248" s="12"/>
      <c r="I248" s="12"/>
      <c r="K248" s="12"/>
      <c r="L248" s="12"/>
    </row>
    <row r="249" spans="1:12" x14ac:dyDescent="0.3">
      <c r="A249" s="12"/>
      <c r="B249" s="12"/>
      <c r="C249" s="12"/>
      <c r="D249" s="12"/>
      <c r="E249" s="12"/>
      <c r="F249" s="12"/>
      <c r="G249" s="12"/>
      <c r="H249" s="12"/>
      <c r="I249" s="12"/>
      <c r="K249" s="12"/>
      <c r="L249" s="12"/>
    </row>
    <row r="250" spans="1:12" x14ac:dyDescent="0.3">
      <c r="A250" s="12"/>
      <c r="B250" s="12"/>
      <c r="C250" s="12"/>
      <c r="D250" s="12"/>
      <c r="E250" s="12"/>
      <c r="F250" s="12"/>
      <c r="G250" s="12"/>
      <c r="H250" s="12"/>
      <c r="I250" s="12"/>
      <c r="K250" s="12"/>
      <c r="L250" s="12"/>
    </row>
    <row r="251" spans="1:12" x14ac:dyDescent="0.3">
      <c r="A251" s="12"/>
      <c r="B251" s="12"/>
      <c r="C251" s="12"/>
      <c r="D251" s="12"/>
      <c r="E251" s="12"/>
      <c r="F251" s="12"/>
      <c r="G251" s="12"/>
      <c r="H251" s="12"/>
      <c r="I251" s="12"/>
      <c r="K251" s="12"/>
      <c r="L251" s="12"/>
    </row>
    <row r="252" spans="1:12" x14ac:dyDescent="0.3">
      <c r="A252" s="12"/>
      <c r="B252" s="12"/>
      <c r="C252" s="12"/>
      <c r="D252" s="12"/>
      <c r="E252" s="12"/>
      <c r="F252" s="12"/>
      <c r="G252" s="12"/>
      <c r="H252" s="12"/>
      <c r="I252" s="12"/>
      <c r="K252" s="12"/>
      <c r="L252" s="12"/>
    </row>
    <row r="253" spans="1:12" x14ac:dyDescent="0.3">
      <c r="A253" s="12"/>
      <c r="B253" s="12"/>
      <c r="C253" s="12"/>
      <c r="D253" s="12"/>
      <c r="E253" s="12"/>
      <c r="F253" s="12"/>
      <c r="G253" s="12"/>
      <c r="H253" s="12"/>
      <c r="I253" s="12"/>
      <c r="K253" s="12"/>
      <c r="L253" s="12"/>
    </row>
    <row r="254" spans="1:12" x14ac:dyDescent="0.3">
      <c r="A254" s="12"/>
      <c r="B254" s="12"/>
      <c r="C254" s="12"/>
      <c r="D254" s="12"/>
      <c r="E254" s="12"/>
      <c r="F254" s="12"/>
      <c r="G254" s="12"/>
      <c r="H254" s="12"/>
      <c r="I254" s="12"/>
      <c r="K254" s="12"/>
      <c r="L254" s="12"/>
    </row>
    <row r="255" spans="1:12" x14ac:dyDescent="0.3">
      <c r="A255" s="12"/>
      <c r="B255" s="12"/>
      <c r="C255" s="12"/>
      <c r="D255" s="12"/>
      <c r="E255" s="12"/>
      <c r="F255" s="12"/>
      <c r="G255" s="12"/>
      <c r="H255" s="12"/>
      <c r="I255" s="12"/>
      <c r="K255" s="12"/>
      <c r="L255" s="12"/>
    </row>
    <row r="256" spans="1:12" x14ac:dyDescent="0.3">
      <c r="A256" s="12"/>
      <c r="B256" s="12"/>
      <c r="C256" s="12"/>
      <c r="D256" s="12"/>
      <c r="E256" s="12"/>
      <c r="F256" s="12"/>
      <c r="G256" s="12"/>
      <c r="H256" s="12"/>
      <c r="I256" s="12"/>
      <c r="K256" s="12"/>
      <c r="L256" s="12"/>
    </row>
    <row r="257" spans="1:12" x14ac:dyDescent="0.3">
      <c r="A257" s="12"/>
      <c r="B257" s="12"/>
      <c r="C257" s="12"/>
      <c r="D257" s="12"/>
      <c r="E257" s="12"/>
      <c r="F257" s="12"/>
      <c r="G257" s="12"/>
      <c r="H257" s="12"/>
      <c r="I257" s="12"/>
      <c r="K257" s="12"/>
      <c r="L257" s="12"/>
    </row>
    <row r="258" spans="1:12" x14ac:dyDescent="0.3">
      <c r="A258" s="12"/>
      <c r="B258" s="12"/>
      <c r="C258" s="12"/>
      <c r="D258" s="12"/>
      <c r="E258" s="12"/>
      <c r="F258" s="12"/>
      <c r="G258" s="12"/>
      <c r="H258" s="12"/>
      <c r="I258" s="12"/>
      <c r="K258" s="12"/>
      <c r="L258" s="12"/>
    </row>
    <row r="259" spans="1:12" x14ac:dyDescent="0.3">
      <c r="A259" s="12"/>
      <c r="B259" s="12"/>
      <c r="C259" s="12"/>
      <c r="D259" s="12"/>
      <c r="E259" s="12"/>
      <c r="F259" s="12"/>
      <c r="G259" s="12"/>
      <c r="H259" s="12"/>
      <c r="I259" s="12"/>
      <c r="K259" s="12"/>
      <c r="L259" s="12"/>
    </row>
    <row r="260" spans="1:12" x14ac:dyDescent="0.3">
      <c r="A260" s="12"/>
      <c r="B260" s="12"/>
      <c r="C260" s="12"/>
      <c r="D260" s="12"/>
      <c r="E260" s="12"/>
      <c r="F260" s="12"/>
      <c r="G260" s="12"/>
      <c r="H260" s="12"/>
      <c r="I260" s="12"/>
      <c r="K260" s="12"/>
      <c r="L260" s="12"/>
    </row>
    <row r="261" spans="1:12" x14ac:dyDescent="0.3">
      <c r="A261" s="12"/>
      <c r="B261" s="12"/>
      <c r="C261" s="12"/>
      <c r="D261" s="12"/>
      <c r="E261" s="12"/>
      <c r="F261" s="12"/>
      <c r="G261" s="12"/>
      <c r="H261" s="12"/>
      <c r="I261" s="12"/>
      <c r="K261" s="12"/>
      <c r="L261" s="12"/>
    </row>
    <row r="262" spans="1:12" x14ac:dyDescent="0.3">
      <c r="A262" s="12"/>
      <c r="B262" s="12"/>
      <c r="C262" s="12"/>
      <c r="D262" s="12"/>
      <c r="E262" s="12"/>
      <c r="F262" s="12"/>
      <c r="G262" s="12"/>
      <c r="H262" s="12"/>
      <c r="I262" s="12"/>
      <c r="K262" s="12"/>
      <c r="L262" s="12"/>
    </row>
    <row r="263" spans="1:12" x14ac:dyDescent="0.3">
      <c r="A263" s="12"/>
      <c r="B263" s="12"/>
      <c r="C263" s="12"/>
      <c r="D263" s="12"/>
      <c r="E263" s="12"/>
      <c r="F263" s="12"/>
      <c r="G263" s="12"/>
      <c r="H263" s="12"/>
      <c r="I263" s="12"/>
      <c r="K263" s="12"/>
      <c r="L263" s="12"/>
    </row>
    <row r="264" spans="1:12" x14ac:dyDescent="0.3">
      <c r="A264" s="12"/>
      <c r="B264" s="12"/>
      <c r="C264" s="12"/>
      <c r="D264" s="12"/>
      <c r="E264" s="12"/>
      <c r="F264" s="12"/>
      <c r="G264" s="12"/>
      <c r="H264" s="12"/>
      <c r="I264" s="12"/>
      <c r="K264" s="12"/>
      <c r="L264" s="12"/>
    </row>
    <row r="265" spans="1:12" x14ac:dyDescent="0.3">
      <c r="A265" s="12"/>
      <c r="B265" s="12"/>
      <c r="C265" s="12"/>
      <c r="D265" s="12"/>
      <c r="E265" s="12"/>
      <c r="F265" s="12"/>
      <c r="G265" s="12"/>
      <c r="H265" s="12"/>
      <c r="I265" s="12"/>
      <c r="K265" s="12"/>
      <c r="L265" s="12"/>
    </row>
    <row r="266" spans="1:12" x14ac:dyDescent="0.3">
      <c r="A266" s="12"/>
      <c r="B266" s="12"/>
      <c r="C266" s="12"/>
      <c r="D266" s="12"/>
      <c r="E266" s="12"/>
      <c r="F266" s="12"/>
      <c r="G266" s="12"/>
      <c r="H266" s="12"/>
      <c r="I266" s="12"/>
      <c r="K266" s="12"/>
      <c r="L266" s="12"/>
    </row>
    <row r="267" spans="1:12" x14ac:dyDescent="0.3">
      <c r="A267" s="12"/>
      <c r="B267" s="12"/>
      <c r="C267" s="12"/>
      <c r="D267" s="12"/>
      <c r="E267" s="12"/>
      <c r="F267" s="12"/>
      <c r="G267" s="12"/>
      <c r="H267" s="12"/>
      <c r="I267" s="12"/>
      <c r="K267" s="12"/>
      <c r="L267" s="12"/>
    </row>
    <row r="268" spans="1:12" x14ac:dyDescent="0.3">
      <c r="A268" s="12"/>
      <c r="B268" s="12"/>
      <c r="C268" s="12"/>
      <c r="D268" s="12"/>
      <c r="E268" s="12"/>
      <c r="F268" s="12"/>
      <c r="G268" s="12"/>
      <c r="H268" s="12"/>
      <c r="I268" s="12"/>
      <c r="K268" s="12"/>
      <c r="L268" s="12"/>
    </row>
    <row r="269" spans="1:12" x14ac:dyDescent="0.3">
      <c r="A269" s="12"/>
      <c r="B269" s="12"/>
      <c r="C269" s="12"/>
      <c r="D269" s="12"/>
      <c r="E269" s="12"/>
      <c r="F269" s="12"/>
      <c r="G269" s="12"/>
      <c r="H269" s="12"/>
      <c r="I269" s="12"/>
      <c r="K269" s="12"/>
      <c r="L269" s="12"/>
    </row>
    <row r="270" spans="1:12" x14ac:dyDescent="0.3">
      <c r="A270" s="12"/>
      <c r="B270" s="12"/>
      <c r="C270" s="12"/>
      <c r="D270" s="12"/>
      <c r="E270" s="12"/>
      <c r="F270" s="12"/>
      <c r="G270" s="12"/>
      <c r="H270" s="12"/>
      <c r="I270" s="12"/>
      <c r="K270" s="12"/>
      <c r="L270" s="12"/>
    </row>
    <row r="271" spans="1:12" x14ac:dyDescent="0.3">
      <c r="A271" s="12"/>
      <c r="B271" s="12"/>
      <c r="C271" s="12"/>
      <c r="D271" s="12"/>
      <c r="E271" s="12"/>
      <c r="F271" s="12"/>
      <c r="G271" s="12"/>
      <c r="H271" s="12"/>
      <c r="I271" s="12"/>
      <c r="K271" s="12"/>
      <c r="L271" s="12"/>
    </row>
    <row r="272" spans="1:12" x14ac:dyDescent="0.3">
      <c r="A272" s="12"/>
      <c r="B272" s="12"/>
      <c r="C272" s="12"/>
      <c r="D272" s="12"/>
      <c r="E272" s="12"/>
      <c r="F272" s="12"/>
      <c r="G272" s="12"/>
      <c r="H272" s="12"/>
      <c r="I272" s="12"/>
      <c r="K272" s="12"/>
      <c r="L272" s="12"/>
    </row>
    <row r="273" spans="1:12" x14ac:dyDescent="0.3">
      <c r="A273" s="12"/>
      <c r="B273" s="12"/>
      <c r="C273" s="12"/>
      <c r="D273" s="12"/>
      <c r="E273" s="12"/>
      <c r="F273" s="12"/>
      <c r="G273" s="12"/>
      <c r="H273" s="12"/>
      <c r="I273" s="12"/>
      <c r="K273" s="12"/>
      <c r="L273" s="12"/>
    </row>
    <row r="274" spans="1:12" x14ac:dyDescent="0.3">
      <c r="A274" s="12"/>
      <c r="B274" s="12"/>
      <c r="C274" s="12"/>
      <c r="D274" s="12"/>
      <c r="E274" s="12"/>
      <c r="F274" s="12"/>
      <c r="G274" s="12"/>
      <c r="H274" s="12"/>
      <c r="I274" s="12"/>
      <c r="K274" s="12"/>
      <c r="L274" s="12"/>
    </row>
    <row r="275" spans="1:12" x14ac:dyDescent="0.3">
      <c r="A275" s="12"/>
      <c r="B275" s="12"/>
      <c r="C275" s="12"/>
      <c r="D275" s="12"/>
      <c r="E275" s="12"/>
      <c r="F275" s="12"/>
      <c r="G275" s="12"/>
      <c r="H275" s="12"/>
      <c r="I275" s="12"/>
      <c r="K275" s="12"/>
      <c r="L275" s="12"/>
    </row>
    <row r="276" spans="1:12" x14ac:dyDescent="0.3">
      <c r="A276" s="12"/>
      <c r="B276" s="12"/>
      <c r="C276" s="12"/>
      <c r="D276" s="12"/>
      <c r="E276" s="12"/>
      <c r="F276" s="12"/>
      <c r="G276" s="12"/>
      <c r="H276" s="12"/>
      <c r="I276" s="12"/>
      <c r="K276" s="12"/>
      <c r="L276" s="12"/>
    </row>
    <row r="277" spans="1:12" x14ac:dyDescent="0.3">
      <c r="A277" s="12"/>
      <c r="B277" s="12"/>
      <c r="C277" s="12"/>
      <c r="D277" s="12"/>
      <c r="E277" s="12"/>
      <c r="F277" s="12"/>
      <c r="G277" s="12"/>
      <c r="H277" s="12"/>
      <c r="I277" s="12"/>
      <c r="K277" s="12"/>
      <c r="L277" s="12"/>
    </row>
    <row r="278" spans="1:12" x14ac:dyDescent="0.3">
      <c r="A278" s="12"/>
      <c r="B278" s="12"/>
      <c r="C278" s="12"/>
      <c r="D278" s="12"/>
      <c r="E278" s="12"/>
      <c r="F278" s="12"/>
      <c r="G278" s="12"/>
      <c r="H278" s="12"/>
      <c r="I278" s="12"/>
      <c r="K278" s="12"/>
      <c r="L278" s="12"/>
    </row>
    <row r="279" spans="1:12" x14ac:dyDescent="0.3">
      <c r="A279" s="12"/>
      <c r="B279" s="12"/>
      <c r="C279" s="12"/>
      <c r="D279" s="12"/>
      <c r="E279" s="12"/>
      <c r="F279" s="12"/>
      <c r="G279" s="12"/>
      <c r="H279" s="12"/>
      <c r="I279" s="12"/>
      <c r="K279" s="12"/>
      <c r="L279" s="12"/>
    </row>
    <row r="280" spans="1:12" x14ac:dyDescent="0.3">
      <c r="A280" s="12"/>
      <c r="B280" s="12"/>
      <c r="C280" s="12"/>
      <c r="D280" s="12"/>
      <c r="E280" s="12"/>
      <c r="F280" s="12"/>
      <c r="G280" s="12"/>
      <c r="H280" s="12"/>
      <c r="I280" s="12"/>
      <c r="K280" s="12"/>
      <c r="L280" s="12"/>
    </row>
    <row r="281" spans="1:12" x14ac:dyDescent="0.3">
      <c r="A281" s="12"/>
      <c r="B281" s="12"/>
      <c r="C281" s="12"/>
      <c r="D281" s="12"/>
      <c r="E281" s="12"/>
      <c r="F281" s="12"/>
      <c r="G281" s="12"/>
      <c r="H281" s="12"/>
      <c r="I281" s="12"/>
      <c r="K281" s="12"/>
      <c r="L281" s="12"/>
    </row>
    <row r="282" spans="1:12" x14ac:dyDescent="0.3">
      <c r="A282" s="12"/>
      <c r="B282" s="12"/>
      <c r="C282" s="12"/>
      <c r="D282" s="12"/>
      <c r="E282" s="12"/>
      <c r="F282" s="12"/>
      <c r="G282" s="12"/>
      <c r="H282" s="12"/>
      <c r="I282" s="12"/>
      <c r="K282" s="12"/>
      <c r="L282" s="12"/>
    </row>
    <row r="283" spans="1:12" x14ac:dyDescent="0.3">
      <c r="A283" s="12"/>
      <c r="B283" s="12"/>
      <c r="C283" s="12"/>
      <c r="D283" s="12"/>
      <c r="E283" s="12"/>
      <c r="F283" s="12"/>
      <c r="G283" s="12"/>
      <c r="H283" s="12"/>
      <c r="I283" s="12"/>
      <c r="K283" s="12"/>
      <c r="L283" s="12"/>
    </row>
    <row r="284" spans="1:12" x14ac:dyDescent="0.3">
      <c r="A284" s="12"/>
      <c r="B284" s="12"/>
      <c r="C284" s="12"/>
      <c r="D284" s="12"/>
      <c r="E284" s="12"/>
      <c r="F284" s="12"/>
      <c r="G284" s="12"/>
      <c r="H284" s="12"/>
      <c r="I284" s="12"/>
      <c r="K284" s="12"/>
      <c r="L284" s="12"/>
    </row>
    <row r="285" spans="1:12" x14ac:dyDescent="0.3">
      <c r="A285" s="12"/>
      <c r="B285" s="12"/>
      <c r="C285" s="12"/>
      <c r="D285" s="12"/>
      <c r="E285" s="12"/>
      <c r="F285" s="12"/>
      <c r="G285" s="12"/>
      <c r="H285" s="12"/>
      <c r="I285" s="12"/>
      <c r="K285" s="12"/>
      <c r="L285" s="12"/>
    </row>
    <row r="286" spans="1:12" x14ac:dyDescent="0.3">
      <c r="A286" s="12"/>
      <c r="B286" s="12"/>
      <c r="C286" s="12"/>
      <c r="D286" s="12"/>
      <c r="E286" s="12"/>
      <c r="F286" s="12"/>
      <c r="G286" s="12"/>
      <c r="H286" s="12"/>
      <c r="I286" s="12"/>
      <c r="K286" s="12"/>
      <c r="L286" s="12"/>
    </row>
    <row r="287" spans="1:12" x14ac:dyDescent="0.3">
      <c r="A287" s="12"/>
      <c r="B287" s="12"/>
      <c r="C287" s="12"/>
      <c r="D287" s="12"/>
      <c r="E287" s="12"/>
      <c r="F287" s="12"/>
      <c r="G287" s="12"/>
      <c r="H287" s="12"/>
      <c r="I287" s="12"/>
      <c r="K287" s="12"/>
      <c r="L287" s="12"/>
    </row>
    <row r="288" spans="1:12" x14ac:dyDescent="0.3">
      <c r="A288" s="12"/>
      <c r="B288" s="12"/>
      <c r="C288" s="12"/>
      <c r="D288" s="12"/>
      <c r="E288" s="12"/>
      <c r="F288" s="12"/>
      <c r="G288" s="12"/>
      <c r="H288" s="12"/>
      <c r="I288" s="12"/>
      <c r="K288" s="12"/>
      <c r="L288" s="12"/>
    </row>
    <row r="289" spans="1:12" x14ac:dyDescent="0.3">
      <c r="A289" s="12"/>
      <c r="B289" s="12"/>
      <c r="C289" s="12"/>
      <c r="D289" s="12"/>
      <c r="E289" s="12"/>
      <c r="F289" s="12"/>
      <c r="G289" s="12"/>
      <c r="H289" s="12"/>
      <c r="I289" s="12"/>
      <c r="K289" s="12"/>
      <c r="L289" s="12"/>
    </row>
    <row r="290" spans="1:12" x14ac:dyDescent="0.3">
      <c r="A290" s="12"/>
      <c r="B290" s="12"/>
      <c r="C290" s="12"/>
      <c r="D290" s="12"/>
      <c r="E290" s="12"/>
      <c r="F290" s="12"/>
      <c r="G290" s="12"/>
      <c r="H290" s="12"/>
      <c r="I290" s="12"/>
      <c r="K290" s="12"/>
      <c r="L290" s="12"/>
    </row>
    <row r="291" spans="1:12" x14ac:dyDescent="0.3">
      <c r="A291" s="12"/>
      <c r="B291" s="12"/>
      <c r="C291" s="12"/>
      <c r="D291" s="12"/>
      <c r="E291" s="12"/>
      <c r="F291" s="12"/>
      <c r="G291" s="12"/>
      <c r="H291" s="12"/>
      <c r="I291" s="12"/>
      <c r="K291" s="12"/>
      <c r="L291" s="12"/>
    </row>
    <row r="292" spans="1:12" x14ac:dyDescent="0.3">
      <c r="A292" s="12"/>
      <c r="B292" s="12"/>
      <c r="C292" s="12"/>
      <c r="D292" s="12"/>
      <c r="E292" s="12"/>
      <c r="F292" s="12"/>
      <c r="G292" s="12"/>
      <c r="H292" s="12"/>
      <c r="I292" s="12"/>
      <c r="K292" s="12"/>
      <c r="L292" s="12"/>
    </row>
    <row r="293" spans="1:12" x14ac:dyDescent="0.3">
      <c r="A293" s="12"/>
      <c r="B293" s="12"/>
      <c r="C293" s="12"/>
      <c r="D293" s="12"/>
      <c r="E293" s="12"/>
      <c r="F293" s="12"/>
      <c r="G293" s="12"/>
      <c r="H293" s="12"/>
      <c r="I293" s="12"/>
      <c r="K293" s="12"/>
      <c r="L293" s="12"/>
    </row>
    <row r="294" spans="1:12" x14ac:dyDescent="0.3">
      <c r="A294" s="12"/>
      <c r="B294" s="12"/>
      <c r="C294" s="12"/>
      <c r="D294" s="12"/>
      <c r="E294" s="12"/>
      <c r="F294" s="12"/>
      <c r="G294" s="12"/>
      <c r="H294" s="12"/>
      <c r="I294" s="12"/>
      <c r="K294" s="12"/>
      <c r="L294" s="12"/>
    </row>
    <row r="295" spans="1:12" x14ac:dyDescent="0.3">
      <c r="A295" s="12"/>
      <c r="B295" s="12"/>
      <c r="C295" s="12"/>
      <c r="D295" s="12"/>
      <c r="E295" s="12"/>
      <c r="F295" s="12"/>
      <c r="G295" s="12"/>
      <c r="H295" s="12"/>
      <c r="I295" s="12"/>
      <c r="K295" s="12"/>
      <c r="L295" s="12"/>
    </row>
    <row r="296" spans="1:12" x14ac:dyDescent="0.3">
      <c r="A296" s="12"/>
      <c r="B296" s="12"/>
      <c r="C296" s="12"/>
      <c r="D296" s="12"/>
      <c r="E296" s="12"/>
      <c r="F296" s="12"/>
      <c r="G296" s="12"/>
      <c r="H296" s="12"/>
      <c r="I296" s="12"/>
      <c r="K296" s="12"/>
      <c r="L296" s="12"/>
    </row>
    <row r="297" spans="1:12" x14ac:dyDescent="0.3">
      <c r="A297" s="12"/>
      <c r="B297" s="12"/>
      <c r="C297" s="12"/>
      <c r="D297" s="12"/>
      <c r="E297" s="12"/>
      <c r="F297" s="12"/>
      <c r="G297" s="12"/>
      <c r="H297" s="12"/>
      <c r="I297" s="12"/>
      <c r="K297" s="12"/>
      <c r="L297" s="12"/>
    </row>
    <row r="298" spans="1:12" x14ac:dyDescent="0.3">
      <c r="A298" s="12"/>
      <c r="B298" s="12"/>
      <c r="C298" s="12"/>
      <c r="D298" s="12"/>
      <c r="E298" s="12"/>
      <c r="F298" s="12"/>
      <c r="G298" s="12"/>
      <c r="H298" s="12"/>
      <c r="I298" s="12"/>
      <c r="K298" s="12"/>
      <c r="L298" s="12"/>
    </row>
    <row r="299" spans="1:12" x14ac:dyDescent="0.3">
      <c r="A299" s="12"/>
      <c r="B299" s="12"/>
      <c r="C299" s="12"/>
      <c r="D299" s="12"/>
      <c r="E299" s="12"/>
      <c r="F299" s="12"/>
      <c r="G299" s="12"/>
      <c r="H299" s="12"/>
      <c r="I299" s="12"/>
      <c r="K299" s="12"/>
      <c r="L299" s="12"/>
    </row>
    <row r="300" spans="1:12" x14ac:dyDescent="0.3">
      <c r="A300" s="12"/>
      <c r="B300" s="12"/>
      <c r="C300" s="12"/>
      <c r="D300" s="12"/>
      <c r="E300" s="12"/>
      <c r="F300" s="12"/>
      <c r="G300" s="12"/>
      <c r="H300" s="12"/>
      <c r="I300" s="12"/>
      <c r="K300" s="12"/>
      <c r="L300" s="12"/>
    </row>
    <row r="301" spans="1:12" x14ac:dyDescent="0.3">
      <c r="A301" s="12"/>
      <c r="B301" s="12"/>
      <c r="C301" s="12"/>
      <c r="D301" s="12"/>
      <c r="E301" s="12"/>
      <c r="F301" s="12"/>
      <c r="G301" s="12"/>
      <c r="H301" s="12"/>
      <c r="I301" s="12"/>
      <c r="K301" s="12"/>
      <c r="L301" s="12"/>
    </row>
    <row r="302" spans="1:12" x14ac:dyDescent="0.3">
      <c r="A302" s="12"/>
      <c r="B302" s="12"/>
      <c r="C302" s="12"/>
      <c r="D302" s="12"/>
      <c r="E302" s="12"/>
      <c r="F302" s="12"/>
      <c r="G302" s="12"/>
      <c r="H302" s="12"/>
      <c r="I302" s="12"/>
      <c r="K302" s="12"/>
      <c r="L302" s="12"/>
    </row>
    <row r="303" spans="1:12" x14ac:dyDescent="0.3">
      <c r="A303" s="12"/>
      <c r="B303" s="12"/>
      <c r="C303" s="12"/>
      <c r="D303" s="12"/>
      <c r="E303" s="12"/>
      <c r="F303" s="12"/>
      <c r="G303" s="12"/>
      <c r="H303" s="12"/>
      <c r="I303" s="12"/>
      <c r="K303" s="12"/>
      <c r="L303" s="12"/>
    </row>
    <row r="304" spans="1:12" x14ac:dyDescent="0.3">
      <c r="A304" s="12"/>
      <c r="B304" s="12"/>
      <c r="C304" s="12"/>
      <c r="D304" s="12"/>
      <c r="E304" s="12"/>
      <c r="F304" s="12"/>
      <c r="G304" s="12"/>
      <c r="H304" s="12"/>
      <c r="I304" s="12"/>
      <c r="K304" s="12"/>
      <c r="L304" s="12"/>
    </row>
    <row r="305" spans="1:12" x14ac:dyDescent="0.3">
      <c r="A305" s="12"/>
      <c r="B305" s="12"/>
      <c r="C305" s="12"/>
      <c r="D305" s="12"/>
      <c r="E305" s="12"/>
      <c r="F305" s="12"/>
      <c r="G305" s="12"/>
      <c r="H305" s="12"/>
      <c r="I305" s="12"/>
      <c r="K305" s="12"/>
      <c r="L305" s="12"/>
    </row>
    <row r="306" spans="1:12" x14ac:dyDescent="0.3">
      <c r="A306" s="12"/>
      <c r="B306" s="12"/>
      <c r="C306" s="12"/>
      <c r="D306" s="12"/>
      <c r="E306" s="12"/>
      <c r="F306" s="12"/>
      <c r="G306" s="12"/>
      <c r="H306" s="12"/>
      <c r="I306" s="12"/>
      <c r="K306" s="12"/>
      <c r="L306" s="12"/>
    </row>
    <row r="307" spans="1:12" x14ac:dyDescent="0.3">
      <c r="A307" s="12"/>
      <c r="B307" s="12"/>
      <c r="C307" s="12"/>
      <c r="D307" s="12"/>
      <c r="E307" s="12"/>
      <c r="F307" s="12"/>
      <c r="G307" s="12"/>
      <c r="H307" s="12"/>
      <c r="I307" s="12"/>
      <c r="K307" s="12"/>
      <c r="L307" s="12"/>
    </row>
    <row r="308" spans="1:12" x14ac:dyDescent="0.3">
      <c r="A308" s="12"/>
      <c r="B308" s="12"/>
      <c r="C308" s="12"/>
      <c r="D308" s="12"/>
      <c r="E308" s="12"/>
      <c r="F308" s="12"/>
      <c r="G308" s="12"/>
      <c r="H308" s="12"/>
      <c r="I308" s="12"/>
      <c r="K308" s="12"/>
      <c r="L308" s="12"/>
    </row>
    <row r="309" spans="1:12" x14ac:dyDescent="0.3">
      <c r="A309" s="12"/>
      <c r="B309" s="12"/>
      <c r="C309" s="12"/>
      <c r="D309" s="12"/>
      <c r="E309" s="12"/>
      <c r="F309" s="12"/>
      <c r="G309" s="12"/>
      <c r="H309" s="12"/>
      <c r="I309" s="12"/>
      <c r="K309" s="12"/>
      <c r="L309" s="12"/>
    </row>
    <row r="310" spans="1:12" x14ac:dyDescent="0.3">
      <c r="A310" s="12"/>
      <c r="B310" s="12"/>
      <c r="C310" s="12"/>
      <c r="D310" s="12"/>
      <c r="E310" s="12"/>
      <c r="F310" s="12"/>
      <c r="G310" s="12"/>
      <c r="H310" s="12"/>
      <c r="I310" s="12"/>
      <c r="K310" s="12"/>
      <c r="L310" s="12"/>
    </row>
    <row r="311" spans="1:12" x14ac:dyDescent="0.3">
      <c r="A311" s="12"/>
      <c r="B311" s="12"/>
      <c r="C311" s="12"/>
      <c r="D311" s="12"/>
      <c r="E311" s="12"/>
      <c r="F311" s="12"/>
      <c r="G311" s="12"/>
      <c r="H311" s="12"/>
      <c r="I311" s="12"/>
      <c r="K311" s="12"/>
      <c r="L311" s="12"/>
    </row>
    <row r="312" spans="1:12" x14ac:dyDescent="0.3">
      <c r="A312" s="12"/>
      <c r="B312" s="12"/>
      <c r="C312" s="12"/>
      <c r="D312" s="12"/>
      <c r="E312" s="12"/>
      <c r="F312" s="12"/>
      <c r="G312" s="12"/>
      <c r="H312" s="12"/>
      <c r="I312" s="12"/>
      <c r="K312" s="12"/>
      <c r="L312" s="12"/>
    </row>
    <row r="313" spans="1:12" x14ac:dyDescent="0.3">
      <c r="A313" s="12"/>
      <c r="B313" s="12"/>
      <c r="C313" s="12"/>
      <c r="D313" s="12"/>
      <c r="E313" s="12"/>
      <c r="F313" s="12"/>
      <c r="G313" s="12"/>
      <c r="H313" s="12"/>
      <c r="I313" s="12"/>
      <c r="K313" s="12"/>
      <c r="L313" s="12"/>
    </row>
    <row r="314" spans="1:12" x14ac:dyDescent="0.3">
      <c r="A314" s="12"/>
      <c r="B314" s="12"/>
      <c r="C314" s="12"/>
      <c r="D314" s="12"/>
      <c r="E314" s="12"/>
      <c r="F314" s="12"/>
      <c r="G314" s="12"/>
      <c r="H314" s="12"/>
      <c r="I314" s="12"/>
      <c r="K314" s="12"/>
      <c r="L314" s="12"/>
    </row>
    <row r="315" spans="1:12" x14ac:dyDescent="0.3">
      <c r="A315" s="12"/>
      <c r="B315" s="12"/>
      <c r="C315" s="12"/>
      <c r="D315" s="12"/>
      <c r="E315" s="12"/>
      <c r="F315" s="12"/>
      <c r="G315" s="12"/>
      <c r="H315" s="12"/>
      <c r="I315" s="12"/>
      <c r="K315" s="12"/>
      <c r="L315" s="12"/>
    </row>
    <row r="316" spans="1:12" x14ac:dyDescent="0.3">
      <c r="A316" s="12"/>
      <c r="B316" s="12"/>
      <c r="C316" s="12"/>
      <c r="D316" s="12"/>
      <c r="E316" s="12"/>
      <c r="F316" s="12"/>
      <c r="G316" s="12"/>
      <c r="H316" s="12"/>
      <c r="I316" s="12"/>
      <c r="K316" s="12"/>
      <c r="L316" s="12"/>
    </row>
    <row r="317" spans="1:12" x14ac:dyDescent="0.3">
      <c r="A317" s="12"/>
      <c r="B317" s="12"/>
      <c r="C317" s="12"/>
      <c r="D317" s="12"/>
      <c r="E317" s="12"/>
      <c r="F317" s="12"/>
      <c r="G317" s="12"/>
      <c r="H317" s="12"/>
      <c r="I317" s="12"/>
      <c r="K317" s="12"/>
      <c r="L317" s="12"/>
    </row>
    <row r="318" spans="1:12" x14ac:dyDescent="0.3">
      <c r="A318" s="12"/>
      <c r="B318" s="12"/>
      <c r="C318" s="12"/>
      <c r="D318" s="12"/>
      <c r="E318" s="12"/>
      <c r="F318" s="12"/>
      <c r="G318" s="12"/>
      <c r="H318" s="12"/>
      <c r="I318" s="12"/>
      <c r="K318" s="12"/>
      <c r="L318" s="12"/>
    </row>
    <row r="319" spans="1:12" x14ac:dyDescent="0.3">
      <c r="A319" s="12"/>
      <c r="B319" s="12"/>
      <c r="C319" s="12"/>
      <c r="D319" s="12"/>
      <c r="E319" s="12"/>
      <c r="F319" s="12"/>
      <c r="G319" s="12"/>
      <c r="H319" s="12"/>
      <c r="I319" s="12"/>
      <c r="K319" s="12"/>
      <c r="L319" s="12"/>
    </row>
    <row r="320" spans="1:12" x14ac:dyDescent="0.3">
      <c r="A320" s="12"/>
      <c r="B320" s="12"/>
      <c r="C320" s="12"/>
      <c r="D320" s="12"/>
      <c r="E320" s="12"/>
      <c r="F320" s="12"/>
      <c r="G320" s="12"/>
      <c r="H320" s="12"/>
      <c r="I320" s="12"/>
      <c r="K320" s="12"/>
      <c r="L320" s="12"/>
    </row>
    <row r="321" spans="1:12" x14ac:dyDescent="0.3">
      <c r="A321" s="12"/>
      <c r="B321" s="12"/>
      <c r="C321" s="12"/>
      <c r="D321" s="12"/>
      <c r="E321" s="12"/>
      <c r="F321" s="12"/>
      <c r="G321" s="12"/>
      <c r="H321" s="12"/>
      <c r="I321" s="12"/>
      <c r="K321" s="12"/>
      <c r="L321" s="12"/>
    </row>
    <row r="322" spans="1:12" x14ac:dyDescent="0.3">
      <c r="A322" s="12"/>
      <c r="B322" s="12"/>
      <c r="C322" s="12"/>
      <c r="D322" s="12"/>
      <c r="E322" s="12"/>
      <c r="F322" s="12"/>
      <c r="G322" s="12"/>
      <c r="H322" s="12"/>
      <c r="I322" s="12"/>
      <c r="K322" s="12"/>
      <c r="L322" s="12"/>
    </row>
    <row r="323" spans="1:12" x14ac:dyDescent="0.3">
      <c r="A323" s="12"/>
      <c r="B323" s="12"/>
      <c r="C323" s="12"/>
      <c r="D323" s="12"/>
      <c r="E323" s="12"/>
      <c r="F323" s="12"/>
      <c r="G323" s="12"/>
      <c r="H323" s="12"/>
      <c r="I323" s="12"/>
      <c r="K323" s="12"/>
      <c r="L323" s="12"/>
    </row>
    <row r="324" spans="1:12" x14ac:dyDescent="0.3">
      <c r="A324" s="12"/>
      <c r="B324" s="12"/>
      <c r="C324" s="12"/>
      <c r="D324" s="12"/>
      <c r="E324" s="12"/>
      <c r="F324" s="12"/>
      <c r="G324" s="12"/>
      <c r="H324" s="12"/>
      <c r="I324" s="12"/>
      <c r="K324" s="12"/>
      <c r="L324" s="12"/>
    </row>
    <row r="325" spans="1:12" x14ac:dyDescent="0.3">
      <c r="A325" s="12"/>
      <c r="B325" s="12"/>
      <c r="C325" s="12"/>
      <c r="D325" s="12"/>
      <c r="E325" s="12"/>
      <c r="F325" s="12"/>
      <c r="G325" s="12"/>
      <c r="H325" s="12"/>
      <c r="I325" s="12"/>
      <c r="K325" s="12"/>
      <c r="L325" s="12"/>
    </row>
    <row r="326" spans="1:12" x14ac:dyDescent="0.3">
      <c r="A326" s="12"/>
      <c r="B326" s="12"/>
      <c r="C326" s="12"/>
      <c r="D326" s="12"/>
      <c r="E326" s="12"/>
      <c r="F326" s="12"/>
      <c r="G326" s="12"/>
      <c r="H326" s="12"/>
      <c r="I326" s="12"/>
      <c r="K326" s="12"/>
      <c r="L326" s="12"/>
    </row>
    <row r="327" spans="1:12" x14ac:dyDescent="0.3">
      <c r="A327" s="12"/>
      <c r="B327" s="12"/>
      <c r="C327" s="12"/>
      <c r="D327" s="12"/>
      <c r="E327" s="12"/>
      <c r="F327" s="12"/>
      <c r="G327" s="12"/>
      <c r="H327" s="12"/>
      <c r="I327" s="12"/>
      <c r="K327" s="12"/>
      <c r="L327" s="12"/>
    </row>
    <row r="328" spans="1:12" x14ac:dyDescent="0.3">
      <c r="A328" s="12"/>
      <c r="B328" s="12"/>
      <c r="C328" s="12"/>
      <c r="D328" s="12"/>
      <c r="E328" s="12"/>
      <c r="F328" s="12"/>
      <c r="G328" s="12"/>
      <c r="H328" s="12"/>
      <c r="I328" s="12"/>
      <c r="K328" s="12"/>
      <c r="L328" s="12"/>
    </row>
    <row r="329" spans="1:12" x14ac:dyDescent="0.3">
      <c r="A329" s="12"/>
      <c r="B329" s="12"/>
      <c r="C329" s="12"/>
      <c r="D329" s="12"/>
      <c r="E329" s="12"/>
      <c r="F329" s="12"/>
      <c r="G329" s="12"/>
      <c r="H329" s="12"/>
      <c r="I329" s="12"/>
      <c r="K329" s="12"/>
      <c r="L329" s="12"/>
    </row>
    <row r="330" spans="1:12" x14ac:dyDescent="0.3">
      <c r="A330" s="12"/>
      <c r="B330" s="12"/>
      <c r="C330" s="12"/>
      <c r="D330" s="12"/>
      <c r="E330" s="12"/>
      <c r="F330" s="12"/>
      <c r="G330" s="12"/>
      <c r="H330" s="12"/>
      <c r="I330" s="12"/>
      <c r="K330" s="12"/>
      <c r="L330" s="12"/>
    </row>
    <row r="331" spans="1:12" x14ac:dyDescent="0.3">
      <c r="A331" s="12"/>
      <c r="B331" s="12"/>
      <c r="C331" s="12"/>
      <c r="D331" s="12"/>
      <c r="E331" s="12"/>
      <c r="F331" s="12"/>
      <c r="G331" s="12"/>
      <c r="H331" s="12"/>
      <c r="I331" s="12"/>
      <c r="K331" s="12"/>
      <c r="L331" s="12"/>
    </row>
    <row r="332" spans="1:12" x14ac:dyDescent="0.3">
      <c r="A332" s="12"/>
      <c r="B332" s="12"/>
      <c r="C332" s="12"/>
      <c r="D332" s="12"/>
      <c r="E332" s="12"/>
      <c r="F332" s="12"/>
      <c r="G332" s="12"/>
      <c r="H332" s="12"/>
      <c r="I332" s="12"/>
      <c r="K332" s="12"/>
      <c r="L332" s="12"/>
    </row>
    <row r="333" spans="1:12" x14ac:dyDescent="0.3">
      <c r="A333" s="12"/>
      <c r="B333" s="12"/>
      <c r="C333" s="12"/>
      <c r="D333" s="12"/>
      <c r="E333" s="12"/>
      <c r="F333" s="12"/>
      <c r="G333" s="12"/>
      <c r="H333" s="12"/>
      <c r="I333" s="12"/>
      <c r="K333" s="12"/>
      <c r="L333" s="12"/>
    </row>
    <row r="334" spans="1:12" x14ac:dyDescent="0.3">
      <c r="A334" s="12"/>
      <c r="B334" s="12"/>
      <c r="C334" s="12"/>
      <c r="D334" s="12"/>
      <c r="E334" s="12"/>
      <c r="F334" s="12"/>
      <c r="G334" s="12"/>
      <c r="H334" s="12"/>
      <c r="I334" s="12"/>
      <c r="K334" s="12"/>
      <c r="L334" s="12"/>
    </row>
    <row r="335" spans="1:12" x14ac:dyDescent="0.3">
      <c r="A335" s="12"/>
      <c r="B335" s="12"/>
      <c r="C335" s="12"/>
      <c r="D335" s="12"/>
      <c r="E335" s="12"/>
      <c r="F335" s="12"/>
      <c r="G335" s="12"/>
      <c r="H335" s="12"/>
      <c r="I335" s="12"/>
      <c r="K335" s="12"/>
      <c r="L335" s="12"/>
    </row>
    <row r="336" spans="1:12" x14ac:dyDescent="0.3">
      <c r="A336" s="12"/>
      <c r="B336" s="12"/>
      <c r="C336" s="12"/>
      <c r="D336" s="12"/>
      <c r="E336" s="12"/>
      <c r="F336" s="12"/>
      <c r="G336" s="12"/>
      <c r="H336" s="12"/>
      <c r="I336" s="12"/>
      <c r="K336" s="12"/>
      <c r="L336" s="12"/>
    </row>
    <row r="337" spans="1:12" x14ac:dyDescent="0.3">
      <c r="A337" s="12"/>
      <c r="B337" s="12"/>
      <c r="C337" s="12"/>
      <c r="D337" s="12"/>
      <c r="E337" s="12"/>
      <c r="F337" s="12"/>
      <c r="G337" s="12"/>
      <c r="H337" s="12"/>
      <c r="I337" s="12"/>
      <c r="K337" s="12"/>
      <c r="L337" s="12"/>
    </row>
    <row r="338" spans="1:12" x14ac:dyDescent="0.3">
      <c r="A338" s="12"/>
      <c r="B338" s="12"/>
      <c r="C338" s="12"/>
      <c r="D338" s="12"/>
      <c r="E338" s="12"/>
      <c r="F338" s="12"/>
      <c r="G338" s="12"/>
      <c r="H338" s="12"/>
      <c r="I338" s="12"/>
      <c r="K338" s="12"/>
      <c r="L338" s="12"/>
    </row>
    <row r="339" spans="1:12" x14ac:dyDescent="0.3">
      <c r="A339" s="12"/>
      <c r="B339" s="12"/>
      <c r="C339" s="12"/>
      <c r="D339" s="12"/>
      <c r="E339" s="12"/>
      <c r="F339" s="12"/>
      <c r="G339" s="12"/>
      <c r="H339" s="12"/>
      <c r="I339" s="12"/>
      <c r="K339" s="12"/>
      <c r="L339" s="12"/>
    </row>
    <row r="340" spans="1:12" x14ac:dyDescent="0.3">
      <c r="A340" s="12"/>
      <c r="B340" s="12"/>
      <c r="C340" s="12"/>
      <c r="D340" s="12"/>
      <c r="E340" s="12"/>
      <c r="F340" s="12"/>
      <c r="G340" s="12"/>
      <c r="H340" s="12"/>
      <c r="I340" s="12"/>
      <c r="K340" s="12"/>
      <c r="L340" s="12"/>
    </row>
    <row r="341" spans="1:12" x14ac:dyDescent="0.3">
      <c r="A341" s="12"/>
      <c r="B341" s="12"/>
      <c r="C341" s="12"/>
      <c r="D341" s="12"/>
      <c r="E341" s="12"/>
      <c r="F341" s="12"/>
      <c r="G341" s="12"/>
      <c r="H341" s="12"/>
      <c r="I341" s="12"/>
      <c r="K341" s="12"/>
      <c r="L341" s="12"/>
    </row>
    <row r="342" spans="1:12" x14ac:dyDescent="0.3">
      <c r="A342" s="12"/>
      <c r="B342" s="12"/>
      <c r="C342" s="12"/>
      <c r="D342" s="12"/>
      <c r="E342" s="12"/>
      <c r="F342" s="12"/>
      <c r="G342" s="12"/>
      <c r="H342" s="12"/>
      <c r="I342" s="12"/>
      <c r="K342" s="12"/>
      <c r="L342" s="12"/>
    </row>
    <row r="343" spans="1:12" x14ac:dyDescent="0.3">
      <c r="A343" s="12"/>
      <c r="B343" s="12"/>
      <c r="C343" s="12"/>
      <c r="D343" s="12"/>
      <c r="E343" s="12"/>
      <c r="F343" s="12"/>
      <c r="G343" s="12"/>
      <c r="H343" s="12"/>
      <c r="I343" s="12"/>
      <c r="K343" s="12"/>
      <c r="L343" s="12"/>
    </row>
    <row r="344" spans="1:12" x14ac:dyDescent="0.3">
      <c r="A344" s="12"/>
      <c r="B344" s="12"/>
      <c r="C344" s="12"/>
      <c r="D344" s="12"/>
      <c r="E344" s="12"/>
      <c r="F344" s="12"/>
      <c r="G344" s="12"/>
      <c r="H344" s="12"/>
      <c r="I344" s="12"/>
      <c r="K344" s="12"/>
      <c r="L344" s="12"/>
    </row>
    <row r="345" spans="1:12" x14ac:dyDescent="0.3">
      <c r="A345" s="12"/>
      <c r="B345" s="12"/>
      <c r="C345" s="12"/>
      <c r="D345" s="12"/>
      <c r="E345" s="12"/>
      <c r="F345" s="12"/>
      <c r="G345" s="12"/>
      <c r="H345" s="12"/>
      <c r="I345" s="12"/>
      <c r="K345" s="12"/>
      <c r="L345" s="12"/>
    </row>
    <row r="346" spans="1:12" x14ac:dyDescent="0.3">
      <c r="A346" s="12"/>
      <c r="B346" s="12"/>
      <c r="C346" s="12"/>
      <c r="D346" s="12"/>
      <c r="E346" s="12"/>
      <c r="F346" s="12"/>
      <c r="G346" s="12"/>
      <c r="H346" s="12"/>
      <c r="I346" s="12"/>
      <c r="K346" s="12"/>
      <c r="L346" s="12"/>
    </row>
    <row r="347" spans="1:12" x14ac:dyDescent="0.3">
      <c r="A347" s="12"/>
      <c r="B347" s="12"/>
      <c r="C347" s="12"/>
      <c r="D347" s="12"/>
      <c r="E347" s="12"/>
      <c r="F347" s="12"/>
      <c r="G347" s="12"/>
      <c r="H347" s="12"/>
      <c r="I347" s="12"/>
      <c r="K347" s="12"/>
      <c r="L347" s="12"/>
    </row>
    <row r="348" spans="1:12" x14ac:dyDescent="0.3">
      <c r="A348" s="12"/>
      <c r="B348" s="12"/>
      <c r="C348" s="12"/>
      <c r="D348" s="12"/>
      <c r="E348" s="12"/>
      <c r="F348" s="12"/>
      <c r="G348" s="12"/>
      <c r="H348" s="12"/>
      <c r="I348" s="12"/>
      <c r="K348" s="12"/>
      <c r="L348" s="12"/>
    </row>
    <row r="349" spans="1:12" x14ac:dyDescent="0.3">
      <c r="A349" s="12"/>
      <c r="B349" s="12"/>
      <c r="C349" s="12"/>
      <c r="D349" s="12"/>
      <c r="E349" s="12"/>
      <c r="F349" s="12"/>
      <c r="G349" s="12"/>
      <c r="H349" s="12"/>
      <c r="I349" s="12"/>
      <c r="K349" s="12"/>
      <c r="L349" s="12"/>
    </row>
    <row r="350" spans="1:12" x14ac:dyDescent="0.3">
      <c r="A350" s="12"/>
      <c r="B350" s="12"/>
      <c r="C350" s="12"/>
      <c r="D350" s="12"/>
      <c r="E350" s="12"/>
      <c r="F350" s="12"/>
      <c r="G350" s="12"/>
      <c r="H350" s="12"/>
      <c r="I350" s="12"/>
      <c r="K350" s="12"/>
      <c r="L350" s="12"/>
    </row>
    <row r="351" spans="1:12" x14ac:dyDescent="0.3">
      <c r="A351" s="12"/>
      <c r="B351" s="12"/>
      <c r="C351" s="12"/>
      <c r="D351" s="12"/>
      <c r="E351" s="12"/>
      <c r="F351" s="12"/>
      <c r="G351" s="12"/>
      <c r="H351" s="12"/>
      <c r="I351" s="12"/>
      <c r="K351" s="12"/>
      <c r="L351" s="12"/>
    </row>
    <row r="352" spans="1:12" x14ac:dyDescent="0.3">
      <c r="A352" s="12"/>
      <c r="B352" s="12"/>
      <c r="C352" s="12"/>
      <c r="D352" s="12"/>
      <c r="E352" s="12"/>
      <c r="F352" s="12"/>
      <c r="G352" s="12"/>
      <c r="H352" s="12"/>
      <c r="I352" s="12"/>
      <c r="K352" s="12"/>
      <c r="L352" s="12"/>
    </row>
    <row r="353" spans="1:12" x14ac:dyDescent="0.3">
      <c r="A353" s="12"/>
      <c r="B353" s="12"/>
      <c r="C353" s="12"/>
      <c r="D353" s="12"/>
      <c r="E353" s="12"/>
      <c r="F353" s="12"/>
      <c r="G353" s="12"/>
      <c r="H353" s="12"/>
      <c r="I353" s="12"/>
      <c r="K353" s="12"/>
      <c r="L353" s="12"/>
    </row>
    <row r="354" spans="1:12" x14ac:dyDescent="0.3">
      <c r="A354" s="12"/>
      <c r="B354" s="12"/>
      <c r="C354" s="12"/>
      <c r="D354" s="12"/>
      <c r="E354" s="12"/>
      <c r="F354" s="12"/>
      <c r="G354" s="12"/>
      <c r="H354" s="12"/>
      <c r="I354" s="12"/>
      <c r="K354" s="12"/>
      <c r="L354" s="12"/>
    </row>
    <row r="355" spans="1:12" x14ac:dyDescent="0.3">
      <c r="A355" s="12"/>
      <c r="B355" s="12"/>
      <c r="C355" s="12"/>
      <c r="D355" s="12"/>
      <c r="E355" s="12"/>
      <c r="F355" s="12"/>
      <c r="G355" s="12"/>
      <c r="H355" s="12"/>
      <c r="I355" s="12"/>
      <c r="K355" s="12"/>
      <c r="L355" s="12"/>
    </row>
    <row r="356" spans="1:12" x14ac:dyDescent="0.3">
      <c r="A356" s="12"/>
      <c r="B356" s="12"/>
      <c r="C356" s="12"/>
      <c r="D356" s="12"/>
      <c r="E356" s="12"/>
      <c r="F356" s="12"/>
      <c r="G356" s="12"/>
      <c r="H356" s="12"/>
      <c r="I356" s="12"/>
      <c r="K356" s="12"/>
      <c r="L356" s="12"/>
    </row>
    <row r="357" spans="1:12" x14ac:dyDescent="0.3">
      <c r="A357" s="12"/>
      <c r="B357" s="12"/>
      <c r="C357" s="12"/>
      <c r="D357" s="12"/>
      <c r="E357" s="12"/>
      <c r="F357" s="12"/>
      <c r="G357" s="12"/>
      <c r="H357" s="12"/>
      <c r="I357" s="12"/>
      <c r="K357" s="12"/>
      <c r="L357" s="12"/>
    </row>
    <row r="358" spans="1:12" x14ac:dyDescent="0.3">
      <c r="A358" s="12"/>
      <c r="B358" s="12"/>
      <c r="C358" s="12"/>
      <c r="D358" s="12"/>
      <c r="E358" s="12"/>
      <c r="F358" s="12"/>
      <c r="G358" s="12"/>
      <c r="H358" s="12"/>
      <c r="I358" s="12"/>
      <c r="K358" s="12"/>
      <c r="L358" s="12"/>
    </row>
    <row r="359" spans="1:12" x14ac:dyDescent="0.3">
      <c r="A359" s="12"/>
      <c r="B359" s="12"/>
      <c r="C359" s="12"/>
      <c r="D359" s="12"/>
      <c r="E359" s="12"/>
      <c r="F359" s="12"/>
      <c r="G359" s="12"/>
      <c r="H359" s="12"/>
      <c r="I359" s="12"/>
      <c r="K359" s="12"/>
      <c r="L359" s="12"/>
    </row>
    <row r="360" spans="1:12" x14ac:dyDescent="0.3">
      <c r="A360" s="12"/>
      <c r="B360" s="12"/>
      <c r="C360" s="12"/>
      <c r="D360" s="12"/>
      <c r="E360" s="12"/>
      <c r="F360" s="12"/>
      <c r="G360" s="12"/>
      <c r="H360" s="12"/>
      <c r="I360" s="12"/>
      <c r="K360" s="12"/>
      <c r="L360" s="12"/>
    </row>
    <row r="361" spans="1:12" x14ac:dyDescent="0.3">
      <c r="A361" s="12"/>
      <c r="B361" s="12"/>
      <c r="C361" s="12"/>
      <c r="D361" s="12"/>
      <c r="E361" s="12"/>
      <c r="F361" s="12"/>
      <c r="G361" s="12"/>
      <c r="H361" s="12"/>
      <c r="I361" s="12"/>
      <c r="K361" s="12"/>
      <c r="L361" s="12"/>
    </row>
    <row r="362" spans="1:12" x14ac:dyDescent="0.3">
      <c r="A362" s="12"/>
      <c r="B362" s="12"/>
      <c r="C362" s="12"/>
      <c r="D362" s="12"/>
      <c r="E362" s="12"/>
      <c r="F362" s="12"/>
      <c r="G362" s="12"/>
      <c r="H362" s="12"/>
      <c r="I362" s="12"/>
      <c r="K362" s="12"/>
      <c r="L362" s="12"/>
    </row>
    <row r="363" spans="1:12" x14ac:dyDescent="0.3">
      <c r="A363" s="12"/>
      <c r="B363" s="12"/>
      <c r="C363" s="12"/>
      <c r="D363" s="12"/>
      <c r="E363" s="12"/>
      <c r="F363" s="12"/>
      <c r="G363" s="12"/>
      <c r="H363" s="12"/>
      <c r="I363" s="12"/>
      <c r="K363" s="12"/>
      <c r="L363" s="12"/>
    </row>
    <row r="364" spans="1:12" x14ac:dyDescent="0.3">
      <c r="A364" s="12"/>
      <c r="B364" s="12"/>
      <c r="C364" s="12"/>
      <c r="D364" s="12"/>
      <c r="E364" s="12"/>
      <c r="F364" s="12"/>
      <c r="G364" s="12"/>
      <c r="H364" s="12"/>
      <c r="I364" s="12"/>
      <c r="K364" s="12"/>
      <c r="L364" s="12"/>
    </row>
    <row r="365" spans="1:12" x14ac:dyDescent="0.3">
      <c r="A365" s="12"/>
      <c r="B365" s="12"/>
      <c r="C365" s="12"/>
      <c r="D365" s="12"/>
      <c r="E365" s="12"/>
      <c r="F365" s="12"/>
      <c r="G365" s="12"/>
      <c r="H365" s="12"/>
      <c r="I365" s="12"/>
      <c r="K365" s="12"/>
      <c r="L365" s="12"/>
    </row>
    <row r="366" spans="1:12" x14ac:dyDescent="0.3">
      <c r="A366" s="12"/>
      <c r="B366" s="12"/>
      <c r="C366" s="12"/>
      <c r="D366" s="12"/>
      <c r="E366" s="12"/>
      <c r="F366" s="12"/>
      <c r="G366" s="12"/>
      <c r="H366" s="12"/>
      <c r="I366" s="12"/>
      <c r="K366" s="12"/>
      <c r="L366" s="12"/>
    </row>
    <row r="367" spans="1:12" x14ac:dyDescent="0.3">
      <c r="A367" s="12"/>
      <c r="B367" s="12"/>
      <c r="C367" s="12"/>
      <c r="D367" s="12"/>
      <c r="E367" s="12"/>
      <c r="F367" s="12"/>
      <c r="G367" s="12"/>
      <c r="H367" s="12"/>
      <c r="I367" s="12"/>
      <c r="K367" s="12"/>
      <c r="L367" s="12"/>
    </row>
    <row r="368" spans="1:12" x14ac:dyDescent="0.3">
      <c r="A368" s="12"/>
      <c r="B368" s="12"/>
      <c r="C368" s="12"/>
      <c r="D368" s="12"/>
      <c r="E368" s="12"/>
      <c r="F368" s="12"/>
      <c r="G368" s="12"/>
      <c r="H368" s="12"/>
      <c r="I368" s="12"/>
      <c r="K368" s="12"/>
      <c r="L368" s="12"/>
    </row>
    <row r="369" spans="1:12" x14ac:dyDescent="0.3">
      <c r="A369" s="12"/>
      <c r="B369" s="12"/>
      <c r="C369" s="12"/>
      <c r="D369" s="12"/>
      <c r="E369" s="12"/>
      <c r="F369" s="12"/>
      <c r="G369" s="12"/>
      <c r="H369" s="12"/>
      <c r="I369" s="12"/>
      <c r="K369" s="12"/>
      <c r="L369" s="12"/>
    </row>
    <row r="370" spans="1:12" x14ac:dyDescent="0.3">
      <c r="A370" s="12"/>
      <c r="B370" s="12"/>
      <c r="C370" s="12"/>
      <c r="D370" s="12"/>
      <c r="E370" s="12"/>
      <c r="F370" s="12"/>
      <c r="G370" s="12"/>
      <c r="H370" s="12"/>
      <c r="I370" s="12"/>
      <c r="K370" s="12"/>
      <c r="L370" s="12"/>
    </row>
    <row r="371" spans="1:12" x14ac:dyDescent="0.3">
      <c r="A371" s="12"/>
      <c r="B371" s="12"/>
      <c r="C371" s="12"/>
      <c r="D371" s="12"/>
      <c r="E371" s="12"/>
      <c r="F371" s="12"/>
      <c r="G371" s="12"/>
      <c r="H371" s="12"/>
      <c r="I371" s="12"/>
      <c r="K371" s="12"/>
      <c r="L371" s="12"/>
    </row>
    <row r="372" spans="1:12" x14ac:dyDescent="0.3">
      <c r="A372" s="12"/>
      <c r="B372" s="12"/>
      <c r="C372" s="12"/>
      <c r="D372" s="12"/>
      <c r="E372" s="12"/>
      <c r="F372" s="12"/>
      <c r="G372" s="12"/>
      <c r="H372" s="12"/>
      <c r="I372" s="12"/>
      <c r="K372" s="12"/>
      <c r="L372" s="12"/>
    </row>
    <row r="373" spans="1:12" x14ac:dyDescent="0.3">
      <c r="A373" s="12"/>
      <c r="B373" s="12"/>
      <c r="C373" s="12"/>
      <c r="D373" s="12"/>
      <c r="E373" s="12"/>
      <c r="F373" s="12"/>
      <c r="G373" s="12"/>
      <c r="H373" s="12"/>
      <c r="I373" s="12"/>
      <c r="K373" s="12"/>
      <c r="L373" s="12"/>
    </row>
    <row r="374" spans="1:12" x14ac:dyDescent="0.3">
      <c r="A374" s="12"/>
      <c r="B374" s="12"/>
      <c r="C374" s="12"/>
      <c r="D374" s="12"/>
      <c r="E374" s="12"/>
      <c r="F374" s="12"/>
      <c r="G374" s="12"/>
      <c r="H374" s="12"/>
      <c r="I374" s="12"/>
      <c r="K374" s="12"/>
      <c r="L374" s="12"/>
    </row>
    <row r="375" spans="1:12" x14ac:dyDescent="0.3">
      <c r="A375" s="12"/>
      <c r="B375" s="12"/>
      <c r="C375" s="12"/>
      <c r="D375" s="12"/>
      <c r="E375" s="12"/>
      <c r="F375" s="12"/>
      <c r="G375" s="12"/>
      <c r="H375" s="12"/>
      <c r="I375" s="12"/>
      <c r="K375" s="12"/>
      <c r="L375" s="12"/>
    </row>
    <row r="376" spans="1:12" x14ac:dyDescent="0.3">
      <c r="A376" s="12"/>
      <c r="B376" s="12"/>
      <c r="C376" s="12"/>
      <c r="D376" s="12"/>
      <c r="E376" s="12"/>
      <c r="F376" s="12"/>
      <c r="G376" s="12"/>
      <c r="H376" s="12"/>
      <c r="I376" s="12"/>
      <c r="K376" s="12"/>
      <c r="L376" s="12"/>
    </row>
    <row r="377" spans="1:12" x14ac:dyDescent="0.3">
      <c r="A377" s="12"/>
      <c r="B377" s="12"/>
      <c r="C377" s="12"/>
      <c r="D377" s="12"/>
      <c r="E377" s="12"/>
      <c r="F377" s="12"/>
      <c r="G377" s="12"/>
      <c r="H377" s="12"/>
      <c r="I377" s="12"/>
      <c r="K377" s="12"/>
      <c r="L377" s="12"/>
    </row>
    <row r="378" spans="1:12" x14ac:dyDescent="0.3">
      <c r="A378" s="12"/>
      <c r="B378" s="12"/>
      <c r="C378" s="12"/>
      <c r="D378" s="12"/>
      <c r="E378" s="12"/>
      <c r="F378" s="12"/>
      <c r="G378" s="12"/>
      <c r="H378" s="12"/>
      <c r="I378" s="12"/>
      <c r="K378" s="12"/>
      <c r="L378" s="12"/>
    </row>
    <row r="379" spans="1:12" x14ac:dyDescent="0.3">
      <c r="A379" s="12"/>
      <c r="B379" s="12"/>
      <c r="C379" s="12"/>
      <c r="D379" s="12"/>
      <c r="E379" s="12"/>
      <c r="F379" s="12"/>
      <c r="G379" s="12"/>
      <c r="H379" s="12"/>
      <c r="I379" s="12"/>
      <c r="K379" s="12"/>
      <c r="L379" s="12"/>
    </row>
    <row r="380" spans="1:12" x14ac:dyDescent="0.3">
      <c r="A380" s="12"/>
      <c r="B380" s="12"/>
      <c r="C380" s="12"/>
      <c r="D380" s="12"/>
      <c r="E380" s="12"/>
      <c r="F380" s="12"/>
      <c r="G380" s="12"/>
      <c r="H380" s="12"/>
      <c r="I380" s="12"/>
      <c r="K380" s="12"/>
      <c r="L380" s="12"/>
    </row>
    <row r="381" spans="1:12" x14ac:dyDescent="0.3">
      <c r="A381" s="12"/>
      <c r="B381" s="12"/>
      <c r="C381" s="12"/>
      <c r="D381" s="12"/>
      <c r="E381" s="12"/>
      <c r="F381" s="12"/>
      <c r="G381" s="12"/>
      <c r="H381" s="12"/>
      <c r="I381" s="12"/>
      <c r="K381" s="12"/>
      <c r="L381" s="12"/>
    </row>
    <row r="382" spans="1:12" x14ac:dyDescent="0.3">
      <c r="A382" s="12"/>
      <c r="B382" s="12"/>
      <c r="C382" s="12"/>
      <c r="D382" s="12"/>
      <c r="E382" s="12"/>
      <c r="F382" s="12"/>
      <c r="G382" s="12"/>
      <c r="H382" s="12"/>
      <c r="I382" s="12"/>
      <c r="K382" s="12"/>
      <c r="L382" s="12"/>
    </row>
    <row r="383" spans="1:12" x14ac:dyDescent="0.3">
      <c r="A383" s="12"/>
      <c r="B383" s="12"/>
      <c r="C383" s="12"/>
      <c r="D383" s="12"/>
      <c r="E383" s="12"/>
      <c r="F383" s="12"/>
      <c r="G383" s="12"/>
      <c r="H383" s="12"/>
      <c r="I383" s="12"/>
      <c r="K383" s="12"/>
      <c r="L383" s="12"/>
    </row>
    <row r="384" spans="1:12" x14ac:dyDescent="0.3">
      <c r="A384" s="12"/>
      <c r="B384" s="12"/>
      <c r="C384" s="12"/>
      <c r="D384" s="12"/>
      <c r="E384" s="12"/>
      <c r="F384" s="12"/>
      <c r="G384" s="12"/>
      <c r="H384" s="12"/>
      <c r="I384" s="12"/>
      <c r="K384" s="12"/>
      <c r="L384" s="12"/>
    </row>
    <row r="385" spans="1:12" x14ac:dyDescent="0.3">
      <c r="A385" s="12"/>
      <c r="B385" s="12"/>
      <c r="C385" s="12"/>
      <c r="D385" s="12"/>
      <c r="E385" s="12"/>
      <c r="F385" s="12"/>
      <c r="G385" s="12"/>
      <c r="H385" s="12"/>
      <c r="I385" s="12"/>
      <c r="K385" s="12"/>
      <c r="L385" s="12"/>
    </row>
    <row r="386" spans="1:12" x14ac:dyDescent="0.3">
      <c r="A386" s="12"/>
      <c r="B386" s="12"/>
      <c r="C386" s="12"/>
      <c r="D386" s="12"/>
      <c r="E386" s="12"/>
      <c r="F386" s="12"/>
      <c r="G386" s="12"/>
      <c r="H386" s="12"/>
      <c r="I386" s="12"/>
      <c r="K386" s="12"/>
      <c r="L386" s="12"/>
    </row>
    <row r="387" spans="1:12" x14ac:dyDescent="0.3">
      <c r="A387" s="12"/>
      <c r="B387" s="12"/>
      <c r="C387" s="12"/>
      <c r="D387" s="12"/>
      <c r="E387" s="12"/>
      <c r="F387" s="12"/>
      <c r="G387" s="12"/>
      <c r="H387" s="12"/>
      <c r="I387" s="12"/>
      <c r="K387" s="12"/>
      <c r="L387" s="12"/>
    </row>
    <row r="388" spans="1:12" x14ac:dyDescent="0.3">
      <c r="A388" s="12"/>
      <c r="B388" s="12"/>
      <c r="C388" s="12"/>
      <c r="D388" s="12"/>
      <c r="E388" s="12"/>
      <c r="F388" s="12"/>
      <c r="G388" s="12"/>
      <c r="H388" s="12"/>
      <c r="I388" s="12"/>
      <c r="K388" s="12"/>
      <c r="L388" s="12"/>
    </row>
    <row r="389" spans="1:12" x14ac:dyDescent="0.3">
      <c r="A389" s="12"/>
      <c r="B389" s="12"/>
      <c r="C389" s="12"/>
      <c r="D389" s="12"/>
      <c r="E389" s="12"/>
      <c r="F389" s="12"/>
      <c r="G389" s="12"/>
      <c r="H389" s="12"/>
      <c r="I389" s="12"/>
      <c r="K389" s="12"/>
      <c r="L389" s="12"/>
    </row>
    <row r="390" spans="1:12" x14ac:dyDescent="0.3">
      <c r="A390" s="12"/>
      <c r="B390" s="12"/>
      <c r="C390" s="12"/>
      <c r="D390" s="12"/>
      <c r="E390" s="12"/>
      <c r="F390" s="12"/>
      <c r="G390" s="12"/>
      <c r="H390" s="12"/>
      <c r="I390" s="12"/>
      <c r="K390" s="12"/>
      <c r="L390" s="12"/>
    </row>
    <row r="391" spans="1:12" x14ac:dyDescent="0.3">
      <c r="A391" s="12"/>
      <c r="B391" s="12"/>
      <c r="C391" s="12"/>
      <c r="D391" s="12"/>
      <c r="E391" s="12"/>
      <c r="F391" s="12"/>
      <c r="G391" s="12"/>
      <c r="H391" s="12"/>
      <c r="I391" s="12"/>
      <c r="K391" s="12"/>
      <c r="L391" s="12"/>
    </row>
    <row r="392" spans="1:12" x14ac:dyDescent="0.3">
      <c r="A392" s="12"/>
      <c r="B392" s="12"/>
      <c r="C392" s="12"/>
      <c r="D392" s="12"/>
      <c r="E392" s="12"/>
      <c r="F392" s="12"/>
      <c r="G392" s="12"/>
      <c r="H392" s="12"/>
      <c r="I392" s="12"/>
      <c r="K392" s="12"/>
      <c r="L392" s="12"/>
    </row>
    <row r="393" spans="1:12" x14ac:dyDescent="0.3">
      <c r="A393" s="12"/>
      <c r="B393" s="12"/>
      <c r="C393" s="12"/>
      <c r="D393" s="12"/>
      <c r="E393" s="12"/>
      <c r="F393" s="12"/>
      <c r="G393" s="12"/>
      <c r="H393" s="12"/>
      <c r="I393" s="12"/>
      <c r="K393" s="12"/>
      <c r="L393" s="12"/>
    </row>
    <row r="394" spans="1:12" x14ac:dyDescent="0.3">
      <c r="A394" s="12"/>
      <c r="B394" s="12"/>
      <c r="C394" s="12"/>
      <c r="D394" s="12"/>
      <c r="E394" s="12"/>
      <c r="F394" s="12"/>
      <c r="G394" s="12"/>
      <c r="H394" s="12"/>
      <c r="I394" s="12"/>
      <c r="K394" s="12"/>
      <c r="L394" s="12"/>
    </row>
    <row r="395" spans="1:12" x14ac:dyDescent="0.3">
      <c r="A395" s="12"/>
      <c r="B395" s="12"/>
      <c r="C395" s="12"/>
      <c r="D395" s="12"/>
      <c r="E395" s="12"/>
      <c r="F395" s="12"/>
      <c r="G395" s="12"/>
      <c r="H395" s="12"/>
      <c r="I395" s="12"/>
      <c r="K395" s="12"/>
      <c r="L395" s="12"/>
    </row>
    <row r="396" spans="1:12" x14ac:dyDescent="0.3">
      <c r="A396" s="12"/>
      <c r="B396" s="12"/>
      <c r="C396" s="12"/>
      <c r="D396" s="12"/>
      <c r="E396" s="12"/>
      <c r="F396" s="12"/>
      <c r="G396" s="12"/>
      <c r="H396" s="12"/>
      <c r="I396" s="12"/>
      <c r="K396" s="12"/>
      <c r="L396" s="12"/>
    </row>
    <row r="397" spans="1:12" x14ac:dyDescent="0.3">
      <c r="A397" s="12"/>
      <c r="B397" s="12"/>
      <c r="C397" s="12"/>
      <c r="D397" s="12"/>
      <c r="E397" s="12"/>
      <c r="F397" s="12"/>
      <c r="G397" s="12"/>
      <c r="H397" s="12"/>
      <c r="I397" s="12"/>
      <c r="K397" s="12"/>
      <c r="L397" s="12"/>
    </row>
    <row r="398" spans="1:12" x14ac:dyDescent="0.3">
      <c r="A398" s="12"/>
      <c r="B398" s="12"/>
      <c r="C398" s="12"/>
      <c r="D398" s="12"/>
      <c r="E398" s="12"/>
      <c r="F398" s="12"/>
      <c r="G398" s="12"/>
      <c r="H398" s="12"/>
      <c r="I398" s="12"/>
      <c r="K398" s="12"/>
      <c r="L398" s="12"/>
    </row>
    <row r="399" spans="1:12" x14ac:dyDescent="0.3">
      <c r="A399" s="12"/>
      <c r="B399" s="12"/>
      <c r="C399" s="12"/>
      <c r="D399" s="12"/>
      <c r="E399" s="12"/>
      <c r="F399" s="12"/>
      <c r="G399" s="12"/>
      <c r="H399" s="12"/>
      <c r="I399" s="12"/>
      <c r="K399" s="12"/>
      <c r="L399" s="12"/>
    </row>
    <row r="400" spans="1:12" x14ac:dyDescent="0.3">
      <c r="A400" s="12"/>
      <c r="B400" s="12"/>
      <c r="C400" s="12"/>
      <c r="D400" s="12"/>
      <c r="E400" s="12"/>
      <c r="F400" s="12"/>
      <c r="G400" s="12"/>
      <c r="H400" s="12"/>
      <c r="I400" s="12"/>
      <c r="K400" s="12"/>
      <c r="L400" s="12"/>
    </row>
    <row r="401" spans="1:12" x14ac:dyDescent="0.3">
      <c r="A401" s="12"/>
      <c r="B401" s="12"/>
      <c r="C401" s="12"/>
      <c r="D401" s="12"/>
      <c r="E401" s="12"/>
      <c r="F401" s="12"/>
      <c r="G401" s="12"/>
      <c r="H401" s="12"/>
      <c r="I401" s="12"/>
      <c r="K401" s="12"/>
      <c r="L401" s="12"/>
    </row>
    <row r="402" spans="1:12" x14ac:dyDescent="0.3">
      <c r="A402" s="12"/>
      <c r="B402" s="12"/>
      <c r="C402" s="12"/>
      <c r="D402" s="12"/>
      <c r="E402" s="12"/>
      <c r="F402" s="12"/>
      <c r="G402" s="12"/>
      <c r="H402" s="12"/>
      <c r="I402" s="12"/>
      <c r="K402" s="12"/>
      <c r="L402" s="12"/>
    </row>
    <row r="403" spans="1:12" x14ac:dyDescent="0.3">
      <c r="A403" s="12"/>
      <c r="B403" s="12"/>
      <c r="C403" s="12"/>
      <c r="D403" s="12"/>
      <c r="E403" s="12"/>
      <c r="F403" s="12"/>
      <c r="G403" s="12"/>
      <c r="H403" s="12"/>
      <c r="I403" s="12"/>
      <c r="K403" s="12"/>
      <c r="L403" s="12"/>
    </row>
    <row r="404" spans="1:12" x14ac:dyDescent="0.3">
      <c r="A404" s="12"/>
      <c r="B404" s="12"/>
      <c r="C404" s="12"/>
      <c r="D404" s="12"/>
      <c r="E404" s="12"/>
      <c r="F404" s="12"/>
      <c r="G404" s="12"/>
      <c r="H404" s="12"/>
      <c r="I404" s="12"/>
      <c r="K404" s="12"/>
      <c r="L404" s="12"/>
    </row>
    <row r="405" spans="1:12" x14ac:dyDescent="0.3">
      <c r="A405" s="12"/>
      <c r="B405" s="12"/>
      <c r="C405" s="12"/>
      <c r="D405" s="12"/>
      <c r="E405" s="12"/>
      <c r="F405" s="12"/>
      <c r="G405" s="12"/>
      <c r="H405" s="12"/>
      <c r="I405" s="12"/>
      <c r="K405" s="12"/>
      <c r="L405" s="12"/>
    </row>
    <row r="406" spans="1:12" x14ac:dyDescent="0.3">
      <c r="A406" s="12"/>
      <c r="B406" s="12"/>
      <c r="C406" s="12"/>
      <c r="D406" s="12"/>
      <c r="E406" s="12"/>
      <c r="F406" s="12"/>
      <c r="G406" s="12"/>
      <c r="H406" s="12"/>
      <c r="I406" s="12"/>
      <c r="K406" s="12"/>
      <c r="L406" s="12"/>
    </row>
    <row r="407" spans="1:12" x14ac:dyDescent="0.3">
      <c r="A407" s="12"/>
      <c r="B407" s="12"/>
      <c r="C407" s="12"/>
      <c r="D407" s="12"/>
      <c r="E407" s="12"/>
      <c r="F407" s="12"/>
      <c r="G407" s="12"/>
      <c r="H407" s="12"/>
      <c r="I407" s="12"/>
      <c r="K407" s="12"/>
      <c r="L407" s="12"/>
    </row>
    <row r="408" spans="1:12" x14ac:dyDescent="0.3">
      <c r="A408" s="12"/>
      <c r="B408" s="12"/>
      <c r="C408" s="12"/>
      <c r="D408" s="12"/>
      <c r="E408" s="12"/>
      <c r="F408" s="12"/>
      <c r="G408" s="12"/>
      <c r="H408" s="12"/>
      <c r="I408" s="12"/>
      <c r="K408" s="12"/>
      <c r="L408" s="12"/>
    </row>
    <row r="409" spans="1:12" x14ac:dyDescent="0.3">
      <c r="A409" s="12"/>
      <c r="B409" s="12"/>
      <c r="C409" s="12"/>
      <c r="D409" s="12"/>
      <c r="E409" s="12"/>
      <c r="F409" s="12"/>
      <c r="G409" s="12"/>
      <c r="H409" s="12"/>
      <c r="I409" s="12"/>
      <c r="K409" s="12"/>
      <c r="L409" s="12"/>
    </row>
    <row r="410" spans="1:12" x14ac:dyDescent="0.3">
      <c r="A410" s="12"/>
      <c r="B410" s="12"/>
      <c r="C410" s="12"/>
      <c r="D410" s="12"/>
      <c r="E410" s="12"/>
      <c r="F410" s="12"/>
      <c r="G410" s="12"/>
      <c r="H410" s="12"/>
      <c r="I410" s="12"/>
      <c r="K410" s="12"/>
      <c r="L410" s="12"/>
    </row>
    <row r="411" spans="1:12" x14ac:dyDescent="0.3">
      <c r="A411" s="12"/>
      <c r="B411" s="12"/>
      <c r="C411" s="12"/>
      <c r="D411" s="12"/>
      <c r="E411" s="12"/>
      <c r="F411" s="12"/>
      <c r="G411" s="12"/>
      <c r="H411" s="12"/>
      <c r="I411" s="12"/>
      <c r="K411" s="12"/>
      <c r="L411" s="12"/>
    </row>
    <row r="412" spans="1:12" x14ac:dyDescent="0.3">
      <c r="A412" s="12"/>
      <c r="B412" s="12"/>
      <c r="C412" s="12"/>
      <c r="D412" s="12"/>
      <c r="E412" s="12"/>
      <c r="F412" s="12"/>
      <c r="G412" s="12"/>
      <c r="H412" s="12"/>
      <c r="I412" s="12"/>
      <c r="K412" s="12"/>
      <c r="L412" s="12"/>
    </row>
    <row r="413" spans="1:12" x14ac:dyDescent="0.3">
      <c r="A413" s="12"/>
      <c r="B413" s="12"/>
      <c r="C413" s="12"/>
      <c r="D413" s="12"/>
      <c r="E413" s="12"/>
      <c r="F413" s="12"/>
      <c r="G413" s="12"/>
      <c r="H413" s="12"/>
      <c r="I413" s="12"/>
      <c r="K413" s="12"/>
      <c r="L413" s="12"/>
    </row>
    <row r="414" spans="1:12" x14ac:dyDescent="0.3">
      <c r="A414" s="12"/>
      <c r="B414" s="12"/>
      <c r="C414" s="12"/>
      <c r="D414" s="12"/>
      <c r="E414" s="12"/>
      <c r="F414" s="12"/>
      <c r="G414" s="12"/>
      <c r="H414" s="12"/>
      <c r="I414" s="12"/>
      <c r="K414" s="12"/>
      <c r="L414" s="12"/>
    </row>
    <row r="415" spans="1:12" x14ac:dyDescent="0.3">
      <c r="A415" s="12"/>
      <c r="B415" s="12"/>
      <c r="C415" s="12"/>
      <c r="D415" s="12"/>
      <c r="E415" s="12"/>
      <c r="F415" s="12"/>
      <c r="G415" s="12"/>
      <c r="H415" s="12"/>
      <c r="I415" s="12"/>
      <c r="K415" s="12"/>
      <c r="L415" s="12"/>
    </row>
    <row r="416" spans="1:12" x14ac:dyDescent="0.3">
      <c r="A416" s="12"/>
      <c r="B416" s="12"/>
      <c r="C416" s="12"/>
      <c r="D416" s="12"/>
      <c r="E416" s="12"/>
      <c r="F416" s="12"/>
      <c r="G416" s="12"/>
      <c r="H416" s="12"/>
      <c r="I416" s="12"/>
      <c r="K416" s="12"/>
      <c r="L416" s="12"/>
    </row>
    <row r="417" spans="1:12" x14ac:dyDescent="0.3">
      <c r="A417" s="12"/>
      <c r="B417" s="12"/>
      <c r="C417" s="12"/>
      <c r="D417" s="12"/>
      <c r="E417" s="12"/>
      <c r="F417" s="12"/>
      <c r="G417" s="12"/>
      <c r="H417" s="12"/>
      <c r="I417" s="12"/>
      <c r="K417" s="12"/>
      <c r="L417" s="12"/>
    </row>
    <row r="418" spans="1:12" x14ac:dyDescent="0.3">
      <c r="A418" s="12"/>
      <c r="B418" s="12"/>
      <c r="C418" s="12"/>
      <c r="D418" s="12"/>
      <c r="E418" s="12"/>
      <c r="F418" s="12"/>
      <c r="G418" s="12"/>
      <c r="H418" s="12"/>
      <c r="I418" s="12"/>
      <c r="K418" s="12"/>
      <c r="L418" s="12"/>
    </row>
    <row r="419" spans="1:12" x14ac:dyDescent="0.3">
      <c r="A419" s="12"/>
      <c r="B419" s="12"/>
      <c r="C419" s="12"/>
      <c r="D419" s="12"/>
      <c r="E419" s="12"/>
      <c r="F419" s="12"/>
      <c r="G419" s="12"/>
      <c r="H419" s="12"/>
      <c r="I419" s="12"/>
      <c r="K419" s="12"/>
      <c r="L419" s="12"/>
    </row>
    <row r="420" spans="1:12" x14ac:dyDescent="0.3">
      <c r="A420" s="12"/>
      <c r="B420" s="12"/>
      <c r="C420" s="12"/>
      <c r="D420" s="12"/>
      <c r="E420" s="12"/>
      <c r="F420" s="12"/>
      <c r="G420" s="12"/>
      <c r="H420" s="12"/>
      <c r="I420" s="12"/>
      <c r="K420" s="12"/>
      <c r="L420" s="12"/>
    </row>
    <row r="421" spans="1:12" x14ac:dyDescent="0.3">
      <c r="A421" s="12"/>
      <c r="B421" s="12"/>
      <c r="C421" s="12"/>
      <c r="D421" s="12"/>
      <c r="E421" s="12"/>
      <c r="F421" s="12"/>
      <c r="G421" s="12"/>
      <c r="H421" s="12"/>
      <c r="I421" s="12"/>
      <c r="K421" s="12"/>
      <c r="L421" s="12"/>
    </row>
    <row r="422" spans="1:12" x14ac:dyDescent="0.3">
      <c r="A422" s="12"/>
      <c r="B422" s="12"/>
      <c r="C422" s="12"/>
      <c r="D422" s="12"/>
      <c r="E422" s="12"/>
      <c r="F422" s="12"/>
      <c r="G422" s="12"/>
      <c r="H422" s="12"/>
      <c r="I422" s="12"/>
      <c r="K422" s="12"/>
      <c r="L422" s="12"/>
    </row>
    <row r="423" spans="1:12" x14ac:dyDescent="0.3">
      <c r="A423" s="12"/>
      <c r="B423" s="12"/>
      <c r="C423" s="12"/>
      <c r="D423" s="12"/>
      <c r="E423" s="12"/>
      <c r="F423" s="12"/>
      <c r="G423" s="12"/>
      <c r="H423" s="12"/>
      <c r="I423" s="12"/>
      <c r="K423" s="12"/>
      <c r="L423" s="12"/>
    </row>
    <row r="424" spans="1:12" x14ac:dyDescent="0.3">
      <c r="A424" s="12"/>
      <c r="B424" s="12"/>
      <c r="C424" s="12"/>
      <c r="D424" s="12"/>
      <c r="E424" s="12"/>
      <c r="F424" s="12"/>
      <c r="G424" s="12"/>
      <c r="H424" s="12"/>
      <c r="I424" s="12"/>
      <c r="K424" s="12"/>
      <c r="L424" s="12"/>
    </row>
    <row r="425" spans="1:12" x14ac:dyDescent="0.3">
      <c r="A425" s="12"/>
      <c r="B425" s="12"/>
      <c r="C425" s="12"/>
      <c r="D425" s="12"/>
      <c r="E425" s="12"/>
      <c r="F425" s="12"/>
      <c r="G425" s="12"/>
      <c r="H425" s="12"/>
      <c r="I425" s="12"/>
      <c r="K425" s="12"/>
      <c r="L425" s="12"/>
    </row>
    <row r="426" spans="1:12" x14ac:dyDescent="0.3">
      <c r="A426" s="12"/>
      <c r="B426" s="12"/>
      <c r="C426" s="12"/>
      <c r="D426" s="12"/>
      <c r="E426" s="12"/>
      <c r="F426" s="12"/>
      <c r="G426" s="12"/>
      <c r="H426" s="12"/>
      <c r="I426" s="12"/>
      <c r="K426" s="12"/>
      <c r="L426" s="12"/>
    </row>
    <row r="427" spans="1:12" x14ac:dyDescent="0.3">
      <c r="A427" s="12"/>
      <c r="B427" s="12"/>
      <c r="C427" s="12"/>
      <c r="D427" s="12"/>
      <c r="E427" s="12"/>
      <c r="F427" s="12"/>
      <c r="G427" s="12"/>
      <c r="H427" s="12"/>
      <c r="I427" s="12"/>
      <c r="K427" s="12"/>
      <c r="L427" s="12"/>
    </row>
    <row r="428" spans="1:12" x14ac:dyDescent="0.3">
      <c r="A428" s="12"/>
      <c r="B428" s="12"/>
      <c r="C428" s="12"/>
      <c r="D428" s="12"/>
      <c r="E428" s="12"/>
      <c r="F428" s="12"/>
      <c r="G428" s="12"/>
      <c r="H428" s="12"/>
      <c r="I428" s="12"/>
      <c r="K428" s="12"/>
      <c r="L428" s="12"/>
    </row>
    <row r="429" spans="1:12" x14ac:dyDescent="0.3">
      <c r="A429" s="12"/>
      <c r="B429" s="12"/>
      <c r="C429" s="12"/>
      <c r="D429" s="12"/>
      <c r="E429" s="12"/>
      <c r="F429" s="12"/>
      <c r="G429" s="12"/>
      <c r="H429" s="12"/>
      <c r="I429" s="12"/>
      <c r="K429" s="12"/>
      <c r="L429" s="12"/>
    </row>
    <row r="430" spans="1:12" x14ac:dyDescent="0.3">
      <c r="A430" s="12"/>
      <c r="B430" s="12"/>
      <c r="C430" s="12"/>
      <c r="D430" s="12"/>
      <c r="E430" s="12"/>
      <c r="F430" s="12"/>
      <c r="G430" s="12"/>
      <c r="H430" s="12"/>
      <c r="I430" s="12"/>
      <c r="K430" s="12"/>
      <c r="L430" s="12"/>
    </row>
    <row r="431" spans="1:12" x14ac:dyDescent="0.3">
      <c r="A431" s="12"/>
      <c r="B431" s="12"/>
      <c r="C431" s="12"/>
      <c r="D431" s="12"/>
      <c r="E431" s="12"/>
      <c r="F431" s="12"/>
      <c r="G431" s="12"/>
      <c r="H431" s="12"/>
      <c r="I431" s="12"/>
      <c r="K431" s="12"/>
      <c r="L431" s="12"/>
    </row>
    <row r="432" spans="1:12" x14ac:dyDescent="0.3">
      <c r="A432" s="12"/>
      <c r="B432" s="12"/>
      <c r="C432" s="12"/>
      <c r="D432" s="12"/>
      <c r="E432" s="12"/>
      <c r="F432" s="12"/>
      <c r="G432" s="12"/>
      <c r="H432" s="12"/>
      <c r="I432" s="12"/>
      <c r="K432" s="12"/>
      <c r="L432" s="12"/>
    </row>
    <row r="433" spans="1:12" x14ac:dyDescent="0.3">
      <c r="A433" s="12"/>
      <c r="B433" s="12"/>
      <c r="C433" s="12"/>
      <c r="D433" s="12"/>
      <c r="E433" s="12"/>
      <c r="F433" s="12"/>
      <c r="G433" s="12"/>
      <c r="H433" s="12"/>
      <c r="I433" s="12"/>
      <c r="K433" s="12"/>
      <c r="L433" s="12"/>
    </row>
    <row r="434" spans="1:12" x14ac:dyDescent="0.3">
      <c r="A434" s="12"/>
      <c r="B434" s="12"/>
      <c r="C434" s="12"/>
      <c r="D434" s="12"/>
      <c r="E434" s="12"/>
      <c r="F434" s="12"/>
      <c r="G434" s="12"/>
      <c r="H434" s="12"/>
      <c r="I434" s="12"/>
      <c r="K434" s="12"/>
      <c r="L434" s="12"/>
    </row>
    <row r="435" spans="1:12" x14ac:dyDescent="0.3">
      <c r="A435" s="12"/>
      <c r="B435" s="12"/>
      <c r="C435" s="12"/>
      <c r="D435" s="12"/>
      <c r="E435" s="12"/>
      <c r="F435" s="12"/>
      <c r="G435" s="12"/>
      <c r="H435" s="12"/>
      <c r="I435" s="12"/>
      <c r="K435" s="12"/>
      <c r="L435" s="12"/>
    </row>
    <row r="436" spans="1:12" x14ac:dyDescent="0.3">
      <c r="A436" s="12"/>
      <c r="B436" s="12"/>
      <c r="C436" s="12"/>
      <c r="D436" s="12"/>
      <c r="E436" s="12"/>
      <c r="F436" s="12"/>
      <c r="G436" s="12"/>
      <c r="H436" s="12"/>
      <c r="I436" s="12"/>
      <c r="K436" s="12"/>
      <c r="L436" s="12"/>
    </row>
    <row r="437" spans="1:12" x14ac:dyDescent="0.3">
      <c r="A437" s="12"/>
      <c r="B437" s="12"/>
      <c r="C437" s="12"/>
      <c r="D437" s="12"/>
      <c r="E437" s="12"/>
      <c r="F437" s="12"/>
      <c r="G437" s="12"/>
      <c r="H437" s="12"/>
      <c r="I437" s="12"/>
      <c r="K437" s="12"/>
      <c r="L437" s="12"/>
    </row>
    <row r="438" spans="1:12" x14ac:dyDescent="0.3">
      <c r="A438" s="12"/>
      <c r="B438" s="12"/>
      <c r="C438" s="12"/>
      <c r="D438" s="12"/>
      <c r="E438" s="12"/>
      <c r="F438" s="12"/>
      <c r="G438" s="12"/>
      <c r="H438" s="12"/>
      <c r="I438" s="12"/>
      <c r="K438" s="12"/>
      <c r="L438" s="12"/>
    </row>
    <row r="439" spans="1:12" x14ac:dyDescent="0.3">
      <c r="A439" s="12"/>
      <c r="B439" s="12"/>
      <c r="C439" s="12"/>
      <c r="D439" s="12"/>
      <c r="E439" s="12"/>
      <c r="F439" s="12"/>
      <c r="G439" s="12"/>
      <c r="H439" s="12"/>
      <c r="I439" s="12"/>
      <c r="K439" s="12"/>
      <c r="L439" s="12"/>
    </row>
    <row r="440" spans="1:12" x14ac:dyDescent="0.3">
      <c r="A440" s="12"/>
      <c r="B440" s="12"/>
      <c r="C440" s="12"/>
      <c r="D440" s="12"/>
      <c r="E440" s="12"/>
      <c r="F440" s="12"/>
      <c r="G440" s="12"/>
      <c r="H440" s="12"/>
      <c r="I440" s="12"/>
      <c r="K440" s="12"/>
      <c r="L440" s="12"/>
    </row>
    <row r="441" spans="1:12" x14ac:dyDescent="0.3">
      <c r="A441" s="12"/>
      <c r="B441" s="12"/>
      <c r="C441" s="12"/>
      <c r="D441" s="12"/>
      <c r="E441" s="12"/>
      <c r="F441" s="12"/>
      <c r="G441" s="12"/>
      <c r="H441" s="12"/>
      <c r="I441" s="12"/>
      <c r="K441" s="12"/>
      <c r="L441" s="12"/>
    </row>
    <row r="442" spans="1:12" x14ac:dyDescent="0.3">
      <c r="A442" s="12"/>
      <c r="B442" s="12"/>
      <c r="C442" s="12"/>
      <c r="D442" s="12"/>
      <c r="E442" s="12"/>
      <c r="F442" s="12"/>
      <c r="G442" s="12"/>
      <c r="H442" s="12"/>
      <c r="I442" s="12"/>
      <c r="K442" s="12"/>
      <c r="L442" s="12"/>
    </row>
    <row r="443" spans="1:12" x14ac:dyDescent="0.3">
      <c r="A443" s="12"/>
      <c r="B443" s="12"/>
      <c r="C443" s="12"/>
      <c r="D443" s="12"/>
      <c r="E443" s="12"/>
      <c r="F443" s="12"/>
      <c r="G443" s="12"/>
      <c r="H443" s="12"/>
      <c r="I443" s="12"/>
      <c r="K443" s="12"/>
      <c r="L443" s="12"/>
    </row>
    <row r="444" spans="1:12" x14ac:dyDescent="0.3">
      <c r="A444" s="12"/>
      <c r="B444" s="12"/>
      <c r="C444" s="12"/>
      <c r="D444" s="12"/>
      <c r="E444" s="12"/>
      <c r="F444" s="12"/>
      <c r="G444" s="12"/>
      <c r="H444" s="12"/>
      <c r="I444" s="12"/>
      <c r="K444" s="12"/>
      <c r="L444" s="12"/>
    </row>
    <row r="445" spans="1:12" x14ac:dyDescent="0.3">
      <c r="A445" s="12"/>
      <c r="B445" s="12"/>
      <c r="C445" s="12"/>
      <c r="D445" s="12"/>
      <c r="E445" s="12"/>
      <c r="F445" s="12"/>
      <c r="G445" s="12"/>
      <c r="H445" s="12"/>
      <c r="I445" s="12"/>
      <c r="K445" s="12"/>
      <c r="L445" s="12"/>
    </row>
    <row r="446" spans="1:12" x14ac:dyDescent="0.3">
      <c r="A446" s="12"/>
      <c r="B446" s="12"/>
      <c r="C446" s="12"/>
      <c r="D446" s="12"/>
      <c r="E446" s="12"/>
      <c r="F446" s="12"/>
      <c r="G446" s="12"/>
      <c r="H446" s="12"/>
      <c r="I446" s="12"/>
      <c r="K446" s="12"/>
      <c r="L446" s="12"/>
    </row>
    <row r="447" spans="1:12" x14ac:dyDescent="0.3">
      <c r="A447" s="12"/>
      <c r="B447" s="12"/>
      <c r="C447" s="12"/>
      <c r="D447" s="12"/>
      <c r="E447" s="12"/>
      <c r="F447" s="12"/>
      <c r="G447" s="12"/>
      <c r="H447" s="12"/>
      <c r="I447" s="12"/>
      <c r="K447" s="12"/>
      <c r="L447" s="12"/>
    </row>
    <row r="448" spans="1:12" x14ac:dyDescent="0.3">
      <c r="A448" s="12"/>
      <c r="B448" s="12"/>
      <c r="C448" s="12"/>
      <c r="D448" s="12"/>
      <c r="E448" s="12"/>
      <c r="F448" s="12"/>
      <c r="G448" s="12"/>
      <c r="H448" s="12"/>
      <c r="I448" s="12"/>
      <c r="K448" s="12"/>
      <c r="L448" s="12"/>
    </row>
    <row r="449" spans="1:12" x14ac:dyDescent="0.3">
      <c r="A449" s="12"/>
      <c r="B449" s="12"/>
      <c r="C449" s="12"/>
      <c r="D449" s="12"/>
      <c r="E449" s="12"/>
      <c r="F449" s="12"/>
      <c r="G449" s="12"/>
      <c r="H449" s="12"/>
      <c r="I449" s="12"/>
      <c r="K449" s="12"/>
      <c r="L449" s="12"/>
    </row>
    <row r="450" spans="1:12" x14ac:dyDescent="0.3">
      <c r="A450" s="12"/>
      <c r="B450" s="12"/>
      <c r="C450" s="12"/>
      <c r="D450" s="12"/>
      <c r="E450" s="12"/>
      <c r="F450" s="12"/>
      <c r="G450" s="12"/>
      <c r="H450" s="12"/>
      <c r="I450" s="12"/>
      <c r="K450" s="12"/>
      <c r="L450" s="12"/>
    </row>
    <row r="451" spans="1:12" x14ac:dyDescent="0.3">
      <c r="A451" s="12"/>
      <c r="B451" s="12"/>
      <c r="C451" s="12"/>
      <c r="D451" s="12"/>
      <c r="E451" s="12"/>
      <c r="F451" s="12"/>
      <c r="G451" s="12"/>
      <c r="H451" s="12"/>
      <c r="I451" s="12"/>
      <c r="K451" s="12"/>
      <c r="L451" s="12"/>
    </row>
    <row r="452" spans="1:12" x14ac:dyDescent="0.3">
      <c r="A452" s="12"/>
      <c r="B452" s="12"/>
      <c r="C452" s="12"/>
      <c r="D452" s="12"/>
      <c r="E452" s="12"/>
      <c r="F452" s="12"/>
      <c r="G452" s="12"/>
      <c r="H452" s="12"/>
      <c r="I452" s="12"/>
      <c r="K452" s="12"/>
      <c r="L452" s="12"/>
    </row>
    <row r="453" spans="1:12" x14ac:dyDescent="0.3">
      <c r="A453" s="12"/>
      <c r="B453" s="12"/>
      <c r="C453" s="12"/>
      <c r="D453" s="12"/>
      <c r="E453" s="12"/>
      <c r="F453" s="12"/>
      <c r="G453" s="12"/>
      <c r="H453" s="12"/>
      <c r="I453" s="12"/>
      <c r="K453" s="12"/>
      <c r="L453" s="12"/>
    </row>
    <row r="454" spans="1:12" x14ac:dyDescent="0.3">
      <c r="A454" s="12"/>
      <c r="B454" s="12"/>
      <c r="C454" s="12"/>
      <c r="D454" s="12"/>
      <c r="E454" s="12"/>
      <c r="F454" s="12"/>
      <c r="G454" s="12"/>
      <c r="H454" s="12"/>
      <c r="I454" s="12"/>
      <c r="K454" s="12"/>
      <c r="L454" s="12"/>
    </row>
    <row r="455" spans="1:12" x14ac:dyDescent="0.3">
      <c r="A455" s="12"/>
      <c r="B455" s="12"/>
      <c r="C455" s="12"/>
      <c r="D455" s="12"/>
      <c r="E455" s="12"/>
      <c r="F455" s="12"/>
      <c r="G455" s="12"/>
      <c r="H455" s="12"/>
      <c r="I455" s="12"/>
      <c r="K455" s="12"/>
      <c r="L455" s="12"/>
    </row>
    <row r="456" spans="1:12" x14ac:dyDescent="0.3">
      <c r="A456" s="12"/>
      <c r="B456" s="12"/>
      <c r="C456" s="12"/>
      <c r="D456" s="12"/>
      <c r="E456" s="12"/>
      <c r="F456" s="12"/>
      <c r="G456" s="12"/>
      <c r="H456" s="12"/>
      <c r="I456" s="12"/>
      <c r="K456" s="12"/>
      <c r="L456" s="12"/>
    </row>
    <row r="457" spans="1:12" x14ac:dyDescent="0.3">
      <c r="A457" s="12"/>
      <c r="B457" s="12"/>
      <c r="C457" s="12"/>
      <c r="D457" s="12"/>
      <c r="E457" s="12"/>
      <c r="F457" s="12"/>
      <c r="G457" s="12"/>
      <c r="H457" s="12"/>
      <c r="I457" s="12"/>
      <c r="K457" s="12"/>
      <c r="L457" s="12"/>
    </row>
    <row r="458" spans="1:12" x14ac:dyDescent="0.3">
      <c r="A458" s="12"/>
      <c r="B458" s="12"/>
      <c r="C458" s="12"/>
      <c r="D458" s="12"/>
      <c r="E458" s="12"/>
      <c r="F458" s="12"/>
      <c r="G458" s="12"/>
      <c r="H458" s="12"/>
      <c r="I458" s="12"/>
      <c r="K458" s="12"/>
      <c r="L458" s="12"/>
    </row>
    <row r="459" spans="1:12" x14ac:dyDescent="0.3">
      <c r="A459" s="12"/>
      <c r="B459" s="12"/>
      <c r="C459" s="12"/>
      <c r="D459" s="12"/>
      <c r="E459" s="12"/>
      <c r="F459" s="12"/>
      <c r="G459" s="12"/>
      <c r="H459" s="12"/>
      <c r="I459" s="12"/>
      <c r="K459" s="12"/>
      <c r="L459" s="12"/>
    </row>
    <row r="460" spans="1:12" x14ac:dyDescent="0.3">
      <c r="A460" s="12"/>
      <c r="B460" s="12"/>
      <c r="C460" s="12"/>
      <c r="D460" s="12"/>
      <c r="E460" s="12"/>
      <c r="F460" s="12"/>
      <c r="G460" s="12"/>
      <c r="H460" s="12"/>
      <c r="I460" s="12"/>
      <c r="K460" s="12"/>
      <c r="L460" s="12"/>
    </row>
    <row r="461" spans="1:12" x14ac:dyDescent="0.3">
      <c r="A461" s="12"/>
      <c r="B461" s="12"/>
      <c r="C461" s="12"/>
      <c r="D461" s="12"/>
      <c r="E461" s="12"/>
      <c r="F461" s="12"/>
      <c r="G461" s="12"/>
      <c r="H461" s="12"/>
      <c r="I461" s="12"/>
      <c r="K461" s="12"/>
      <c r="L461" s="12"/>
    </row>
    <row r="462" spans="1:12" x14ac:dyDescent="0.3">
      <c r="A462" s="12"/>
      <c r="B462" s="12"/>
      <c r="C462" s="12"/>
      <c r="D462" s="12"/>
      <c r="E462" s="12"/>
      <c r="F462" s="12"/>
      <c r="G462" s="12"/>
      <c r="H462" s="12"/>
      <c r="I462" s="12"/>
      <c r="K462" s="12"/>
      <c r="L462" s="12"/>
    </row>
    <row r="463" spans="1:12" x14ac:dyDescent="0.3">
      <c r="A463" s="12"/>
      <c r="B463" s="12"/>
      <c r="C463" s="12"/>
      <c r="D463" s="12"/>
      <c r="E463" s="12"/>
      <c r="F463" s="12"/>
      <c r="G463" s="12"/>
      <c r="H463" s="12"/>
      <c r="I463" s="12"/>
      <c r="K463" s="12"/>
      <c r="L463" s="12"/>
    </row>
    <row r="464" spans="1:12" x14ac:dyDescent="0.3">
      <c r="A464" s="12"/>
      <c r="B464" s="12"/>
      <c r="C464" s="12"/>
      <c r="D464" s="12"/>
      <c r="E464" s="12"/>
      <c r="F464" s="12"/>
      <c r="G464" s="12"/>
      <c r="H464" s="12"/>
      <c r="I464" s="12"/>
      <c r="K464" s="12"/>
      <c r="L464" s="12"/>
    </row>
    <row r="465" spans="1:12" x14ac:dyDescent="0.3">
      <c r="A465" s="12"/>
      <c r="B465" s="12"/>
      <c r="C465" s="12"/>
      <c r="D465" s="12"/>
      <c r="E465" s="12"/>
      <c r="F465" s="12"/>
      <c r="G465" s="12"/>
      <c r="H465" s="12"/>
      <c r="I465" s="12"/>
      <c r="K465" s="12"/>
      <c r="L465" s="12"/>
    </row>
    <row r="466" spans="1:12" x14ac:dyDescent="0.3">
      <c r="A466" s="12"/>
      <c r="B466" s="12"/>
      <c r="C466" s="12"/>
      <c r="D466" s="12"/>
      <c r="E466" s="12"/>
      <c r="F466" s="12"/>
      <c r="G466" s="12"/>
      <c r="H466" s="12"/>
      <c r="I466" s="12"/>
      <c r="K466" s="12"/>
      <c r="L466" s="12"/>
    </row>
    <row r="467" spans="1:12" x14ac:dyDescent="0.3">
      <c r="A467" s="12"/>
      <c r="B467" s="12"/>
      <c r="C467" s="12"/>
      <c r="D467" s="12"/>
      <c r="E467" s="12"/>
      <c r="F467" s="12"/>
      <c r="G467" s="12"/>
      <c r="H467" s="12"/>
      <c r="I467" s="12"/>
      <c r="K467" s="12"/>
      <c r="L467" s="12"/>
    </row>
    <row r="468" spans="1:12" x14ac:dyDescent="0.3">
      <c r="A468" s="12"/>
      <c r="B468" s="12"/>
      <c r="C468" s="12"/>
      <c r="D468" s="12"/>
      <c r="E468" s="12"/>
      <c r="F468" s="12"/>
      <c r="G468" s="12"/>
      <c r="H468" s="12"/>
      <c r="I468" s="12"/>
      <c r="K468" s="12"/>
      <c r="L468" s="12"/>
    </row>
    <row r="469" spans="1:12" x14ac:dyDescent="0.3">
      <c r="A469" s="12"/>
      <c r="B469" s="12"/>
      <c r="C469" s="12"/>
      <c r="D469" s="12"/>
      <c r="E469" s="12"/>
      <c r="F469" s="12"/>
      <c r="G469" s="12"/>
      <c r="H469" s="12"/>
      <c r="I469" s="12"/>
      <c r="K469" s="12"/>
      <c r="L469" s="12"/>
    </row>
    <row r="470" spans="1:12" x14ac:dyDescent="0.3">
      <c r="A470" s="12"/>
      <c r="B470" s="12"/>
      <c r="C470" s="12"/>
      <c r="D470" s="12"/>
      <c r="E470" s="12"/>
      <c r="F470" s="12"/>
      <c r="G470" s="12"/>
      <c r="H470" s="12"/>
      <c r="I470" s="12"/>
      <c r="K470" s="12"/>
      <c r="L470" s="12"/>
    </row>
    <row r="471" spans="1:12" x14ac:dyDescent="0.3">
      <c r="A471" s="12"/>
      <c r="B471" s="12"/>
      <c r="C471" s="12"/>
      <c r="D471" s="12"/>
      <c r="E471" s="12"/>
      <c r="F471" s="12"/>
      <c r="G471" s="12"/>
      <c r="H471" s="12"/>
      <c r="I471" s="12"/>
      <c r="K471" s="12"/>
      <c r="L471" s="12"/>
    </row>
    <row r="472" spans="1:12" x14ac:dyDescent="0.3">
      <c r="A472" s="12"/>
      <c r="B472" s="12"/>
      <c r="C472" s="12"/>
      <c r="D472" s="12"/>
      <c r="E472" s="12"/>
      <c r="F472" s="12"/>
      <c r="G472" s="12"/>
      <c r="H472" s="12"/>
      <c r="I472" s="12"/>
      <c r="K472" s="12"/>
      <c r="L472" s="12"/>
    </row>
    <row r="473" spans="1:12" x14ac:dyDescent="0.3">
      <c r="A473" s="12"/>
      <c r="B473" s="12"/>
      <c r="C473" s="12"/>
      <c r="D473" s="12"/>
      <c r="E473" s="12"/>
      <c r="F473" s="12"/>
      <c r="G473" s="12"/>
      <c r="H473" s="12"/>
      <c r="I473" s="12"/>
      <c r="K473" s="12"/>
      <c r="L473" s="12"/>
    </row>
    <row r="474" spans="1:12" x14ac:dyDescent="0.3">
      <c r="A474" s="12"/>
      <c r="B474" s="12"/>
      <c r="C474" s="12"/>
      <c r="D474" s="12"/>
      <c r="E474" s="12"/>
      <c r="F474" s="12"/>
      <c r="G474" s="12"/>
      <c r="H474" s="12"/>
      <c r="I474" s="12"/>
      <c r="K474" s="12"/>
      <c r="L474" s="12"/>
    </row>
    <row r="475" spans="1:12" x14ac:dyDescent="0.3">
      <c r="A475" s="12"/>
      <c r="B475" s="12"/>
      <c r="C475" s="12"/>
      <c r="D475" s="12"/>
      <c r="E475" s="12"/>
      <c r="F475" s="12"/>
      <c r="G475" s="12"/>
      <c r="H475" s="12"/>
      <c r="I475" s="12"/>
      <c r="K475" s="12"/>
      <c r="L475" s="12"/>
    </row>
    <row r="476" spans="1:12" x14ac:dyDescent="0.3">
      <c r="A476" s="12"/>
      <c r="B476" s="12"/>
      <c r="C476" s="12"/>
      <c r="D476" s="12"/>
      <c r="E476" s="12"/>
      <c r="F476" s="12"/>
      <c r="G476" s="12"/>
      <c r="H476" s="12"/>
      <c r="I476" s="12"/>
      <c r="K476" s="12"/>
      <c r="L476" s="12"/>
    </row>
    <row r="477" spans="1:12" x14ac:dyDescent="0.3">
      <c r="A477" s="12"/>
      <c r="B477" s="12"/>
      <c r="C477" s="12"/>
      <c r="D477" s="12"/>
      <c r="E477" s="12"/>
      <c r="F477" s="12"/>
      <c r="G477" s="12"/>
      <c r="H477" s="12"/>
      <c r="I477" s="12"/>
      <c r="K477" s="12"/>
      <c r="L477" s="12"/>
    </row>
    <row r="478" spans="1:12" x14ac:dyDescent="0.3">
      <c r="A478" s="12"/>
      <c r="B478" s="12"/>
      <c r="C478" s="12"/>
      <c r="D478" s="12"/>
      <c r="E478" s="12"/>
      <c r="F478" s="12"/>
      <c r="G478" s="12"/>
      <c r="H478" s="12"/>
      <c r="I478" s="12"/>
      <c r="K478" s="12"/>
      <c r="L478" s="12"/>
    </row>
    <row r="479" spans="1:12" x14ac:dyDescent="0.3">
      <c r="A479" s="12"/>
      <c r="B479" s="12"/>
      <c r="C479" s="12"/>
      <c r="D479" s="12"/>
      <c r="E479" s="12"/>
      <c r="F479" s="12"/>
      <c r="G479" s="12"/>
      <c r="H479" s="12"/>
      <c r="I479" s="12"/>
      <c r="K479" s="12"/>
      <c r="L479" s="12"/>
    </row>
    <row r="480" spans="1:12" x14ac:dyDescent="0.3">
      <c r="A480" s="12"/>
      <c r="B480" s="12"/>
      <c r="C480" s="12"/>
      <c r="D480" s="12"/>
      <c r="E480" s="12"/>
      <c r="F480" s="12"/>
      <c r="G480" s="12"/>
      <c r="H480" s="12"/>
      <c r="I480" s="12"/>
      <c r="K480" s="12"/>
      <c r="L480" s="12"/>
    </row>
    <row r="481" spans="1:12" x14ac:dyDescent="0.3">
      <c r="A481" s="12"/>
      <c r="B481" s="12"/>
      <c r="C481" s="12"/>
      <c r="D481" s="12"/>
      <c r="E481" s="12"/>
      <c r="F481" s="12"/>
      <c r="G481" s="12"/>
      <c r="H481" s="12"/>
      <c r="I481" s="12"/>
      <c r="K481" s="12"/>
      <c r="L481" s="12"/>
    </row>
    <row r="482" spans="1:12" x14ac:dyDescent="0.3">
      <c r="A482" s="12"/>
      <c r="B482" s="12"/>
      <c r="C482" s="12"/>
      <c r="D482" s="12"/>
      <c r="E482" s="12"/>
      <c r="F482" s="12"/>
      <c r="G482" s="12"/>
      <c r="H482" s="12"/>
      <c r="I482" s="12"/>
      <c r="K482" s="12"/>
      <c r="L482" s="12"/>
    </row>
    <row r="483" spans="1:12" x14ac:dyDescent="0.3">
      <c r="A483" s="12"/>
      <c r="B483" s="12"/>
      <c r="C483" s="12"/>
      <c r="D483" s="12"/>
      <c r="E483" s="12"/>
      <c r="F483" s="12"/>
      <c r="G483" s="12"/>
      <c r="H483" s="12"/>
      <c r="I483" s="12"/>
      <c r="K483" s="12"/>
      <c r="L483" s="12"/>
    </row>
    <row r="484" spans="1:12" x14ac:dyDescent="0.3">
      <c r="A484" s="12"/>
      <c r="B484" s="12"/>
      <c r="C484" s="12"/>
      <c r="D484" s="12"/>
      <c r="E484" s="12"/>
      <c r="F484" s="12"/>
      <c r="G484" s="12"/>
      <c r="H484" s="12"/>
      <c r="I484" s="12"/>
      <c r="K484" s="12"/>
      <c r="L484" s="12"/>
    </row>
    <row r="485" spans="1:12" x14ac:dyDescent="0.3">
      <c r="A485" s="12"/>
      <c r="B485" s="12"/>
      <c r="C485" s="12"/>
      <c r="D485" s="12"/>
      <c r="E485" s="12"/>
      <c r="F485" s="12"/>
      <c r="G485" s="12"/>
      <c r="H485" s="12"/>
      <c r="I485" s="12"/>
      <c r="K485" s="12"/>
      <c r="L485" s="12"/>
    </row>
    <row r="486" spans="1:12" x14ac:dyDescent="0.3">
      <c r="A486" s="12"/>
      <c r="B486" s="12"/>
      <c r="C486" s="12"/>
      <c r="D486" s="12"/>
      <c r="E486" s="12"/>
      <c r="F486" s="12"/>
      <c r="G486" s="12"/>
      <c r="H486" s="12"/>
      <c r="I486" s="12"/>
      <c r="K486" s="12"/>
      <c r="L486" s="12"/>
    </row>
    <row r="487" spans="1:12" x14ac:dyDescent="0.3">
      <c r="A487" s="12"/>
      <c r="B487" s="12"/>
      <c r="C487" s="12"/>
      <c r="D487" s="12"/>
      <c r="E487" s="12"/>
      <c r="F487" s="12"/>
      <c r="G487" s="12"/>
      <c r="H487" s="12"/>
      <c r="I487" s="12"/>
      <c r="K487" s="12"/>
      <c r="L487" s="12"/>
    </row>
    <row r="488" spans="1:12" x14ac:dyDescent="0.3">
      <c r="A488" s="12"/>
      <c r="B488" s="12"/>
      <c r="C488" s="12"/>
      <c r="D488" s="12"/>
      <c r="E488" s="12"/>
      <c r="F488" s="12"/>
      <c r="G488" s="12"/>
      <c r="H488" s="12"/>
      <c r="I488" s="12"/>
      <c r="K488" s="12"/>
      <c r="L488" s="12"/>
    </row>
    <row r="489" spans="1:12" x14ac:dyDescent="0.3">
      <c r="A489" s="12"/>
      <c r="B489" s="12"/>
      <c r="C489" s="12"/>
      <c r="D489" s="12"/>
      <c r="E489" s="12"/>
      <c r="F489" s="12"/>
      <c r="G489" s="12"/>
      <c r="H489" s="12"/>
      <c r="I489" s="12"/>
      <c r="K489" s="12"/>
      <c r="L489" s="12"/>
    </row>
    <row r="490" spans="1:12" x14ac:dyDescent="0.3">
      <c r="A490" s="12"/>
      <c r="B490" s="12"/>
      <c r="C490" s="12"/>
      <c r="D490" s="12"/>
      <c r="E490" s="12"/>
      <c r="F490" s="12"/>
      <c r="G490" s="12"/>
      <c r="H490" s="12"/>
      <c r="I490" s="12"/>
      <c r="K490" s="12"/>
      <c r="L490" s="12"/>
    </row>
    <row r="491" spans="1:12" x14ac:dyDescent="0.3">
      <c r="A491" s="12"/>
      <c r="B491" s="12"/>
      <c r="C491" s="12"/>
      <c r="D491" s="12"/>
      <c r="E491" s="12"/>
      <c r="F491" s="12"/>
      <c r="G491" s="12"/>
      <c r="H491" s="12"/>
      <c r="I491" s="12"/>
      <c r="K491" s="12"/>
      <c r="L491" s="12"/>
    </row>
    <row r="492" spans="1:12" x14ac:dyDescent="0.3">
      <c r="A492" s="12"/>
      <c r="B492" s="12"/>
      <c r="C492" s="12"/>
      <c r="D492" s="12"/>
      <c r="E492" s="12"/>
      <c r="F492" s="12"/>
      <c r="G492" s="12"/>
      <c r="H492" s="12"/>
      <c r="I492" s="12"/>
      <c r="K492" s="12"/>
      <c r="L492" s="12"/>
    </row>
    <row r="493" spans="1:12" x14ac:dyDescent="0.3">
      <c r="A493" s="12"/>
      <c r="B493" s="12"/>
      <c r="C493" s="12"/>
      <c r="D493" s="12"/>
      <c r="E493" s="12"/>
      <c r="F493" s="12"/>
      <c r="G493" s="12"/>
      <c r="H493" s="12"/>
      <c r="I493" s="12"/>
      <c r="K493" s="12"/>
      <c r="L493" s="12"/>
    </row>
    <row r="494" spans="1:12" x14ac:dyDescent="0.3">
      <c r="A494" s="12"/>
      <c r="B494" s="12"/>
      <c r="C494" s="12"/>
      <c r="D494" s="12"/>
      <c r="E494" s="12"/>
      <c r="F494" s="12"/>
      <c r="G494" s="12"/>
      <c r="H494" s="12"/>
      <c r="I494" s="12"/>
      <c r="K494" s="12"/>
      <c r="L494" s="12"/>
    </row>
    <row r="495" spans="1:12" x14ac:dyDescent="0.3">
      <c r="A495" s="12"/>
      <c r="B495" s="12"/>
      <c r="C495" s="12"/>
      <c r="D495" s="12"/>
      <c r="E495" s="12"/>
      <c r="F495" s="12"/>
      <c r="G495" s="12"/>
      <c r="H495" s="12"/>
      <c r="I495" s="12"/>
      <c r="K495" s="12"/>
      <c r="L495" s="12"/>
    </row>
    <row r="496" spans="1:12" x14ac:dyDescent="0.3">
      <c r="A496" s="12"/>
      <c r="B496" s="12"/>
      <c r="C496" s="12"/>
      <c r="D496" s="12"/>
      <c r="E496" s="12"/>
      <c r="F496" s="12"/>
      <c r="G496" s="12"/>
      <c r="H496" s="12"/>
      <c r="I496" s="12"/>
      <c r="K496" s="12"/>
      <c r="L496" s="12"/>
    </row>
    <row r="497" spans="1:12" x14ac:dyDescent="0.3">
      <c r="A497" s="12"/>
      <c r="B497" s="12"/>
      <c r="C497" s="12"/>
      <c r="D497" s="12"/>
      <c r="E497" s="12"/>
      <c r="F497" s="12"/>
      <c r="G497" s="12"/>
      <c r="H497" s="12"/>
      <c r="I497" s="12"/>
      <c r="K497" s="12"/>
      <c r="L497" s="12"/>
    </row>
    <row r="498" spans="1:12" x14ac:dyDescent="0.3">
      <c r="A498" s="12"/>
      <c r="B498" s="12"/>
      <c r="C498" s="12"/>
      <c r="D498" s="12"/>
      <c r="E498" s="12"/>
      <c r="F498" s="12"/>
      <c r="G498" s="12"/>
      <c r="H498" s="12"/>
      <c r="I498" s="12"/>
      <c r="K498" s="12"/>
      <c r="L498" s="12"/>
    </row>
    <row r="499" spans="1:12" x14ac:dyDescent="0.3">
      <c r="A499" s="12"/>
      <c r="B499" s="12"/>
      <c r="C499" s="12"/>
      <c r="D499" s="12"/>
      <c r="E499" s="12"/>
      <c r="F499" s="12"/>
      <c r="G499" s="12"/>
      <c r="H499" s="12"/>
      <c r="I499" s="12"/>
      <c r="K499" s="12"/>
      <c r="L499" s="12"/>
    </row>
    <row r="500" spans="1:12" x14ac:dyDescent="0.3">
      <c r="A500" s="12"/>
      <c r="B500" s="12"/>
      <c r="C500" s="12"/>
      <c r="D500" s="12"/>
      <c r="E500" s="12"/>
      <c r="F500" s="12"/>
      <c r="G500" s="12"/>
      <c r="H500" s="12"/>
      <c r="I500" s="12"/>
      <c r="K500" s="12"/>
      <c r="L500" s="12"/>
    </row>
    <row r="501" spans="1:12" x14ac:dyDescent="0.3">
      <c r="A501" s="12"/>
      <c r="B501" s="12"/>
      <c r="C501" s="12"/>
      <c r="D501" s="12"/>
      <c r="E501" s="12"/>
      <c r="F501" s="12"/>
      <c r="G501" s="12"/>
      <c r="H501" s="12"/>
      <c r="I501" s="12"/>
      <c r="K501" s="12"/>
      <c r="L501" s="12"/>
    </row>
    <row r="502" spans="1:12" x14ac:dyDescent="0.3">
      <c r="A502" s="12"/>
      <c r="B502" s="12"/>
      <c r="C502" s="12"/>
      <c r="D502" s="12"/>
      <c r="E502" s="12"/>
      <c r="F502" s="12"/>
      <c r="G502" s="12"/>
      <c r="H502" s="12"/>
      <c r="I502" s="12"/>
      <c r="K502" s="12"/>
      <c r="L502" s="12"/>
    </row>
    <row r="503" spans="1:12" x14ac:dyDescent="0.3">
      <c r="A503" s="12"/>
      <c r="B503" s="12"/>
      <c r="C503" s="12"/>
      <c r="D503" s="12"/>
      <c r="E503" s="12"/>
      <c r="F503" s="12"/>
      <c r="G503" s="12"/>
      <c r="H503" s="12"/>
      <c r="I503" s="12"/>
      <c r="K503" s="12"/>
      <c r="L503" s="12"/>
    </row>
    <row r="504" spans="1:12" x14ac:dyDescent="0.3">
      <c r="A504" s="12"/>
      <c r="B504" s="12"/>
      <c r="C504" s="12"/>
      <c r="D504" s="12"/>
      <c r="E504" s="12"/>
      <c r="F504" s="12"/>
      <c r="G504" s="12"/>
      <c r="H504" s="12"/>
      <c r="I504" s="12"/>
      <c r="K504" s="12"/>
      <c r="L504" s="12"/>
    </row>
    <row r="505" spans="1:12" x14ac:dyDescent="0.3">
      <c r="A505" s="12"/>
      <c r="B505" s="12"/>
      <c r="C505" s="12"/>
      <c r="D505" s="12"/>
      <c r="E505" s="12"/>
      <c r="F505" s="12"/>
      <c r="G505" s="12"/>
      <c r="H505" s="12"/>
      <c r="I505" s="12"/>
      <c r="K505" s="12"/>
      <c r="L505" s="12"/>
    </row>
    <row r="506" spans="1:12" x14ac:dyDescent="0.3">
      <c r="A506" s="12"/>
      <c r="B506" s="12"/>
      <c r="C506" s="12"/>
      <c r="D506" s="12"/>
      <c r="E506" s="12"/>
      <c r="F506" s="12"/>
      <c r="G506" s="12"/>
      <c r="H506" s="12"/>
      <c r="I506" s="12"/>
      <c r="K506" s="12"/>
      <c r="L506" s="12"/>
    </row>
    <row r="507" spans="1:12" x14ac:dyDescent="0.3">
      <c r="A507" s="12"/>
      <c r="B507" s="12"/>
      <c r="C507" s="12"/>
      <c r="D507" s="12"/>
      <c r="E507" s="12"/>
      <c r="F507" s="12"/>
      <c r="G507" s="12"/>
      <c r="H507" s="12"/>
      <c r="I507" s="12"/>
      <c r="K507" s="12"/>
      <c r="L507" s="12"/>
    </row>
    <row r="508" spans="1:12" x14ac:dyDescent="0.3">
      <c r="A508" s="12"/>
      <c r="B508" s="12"/>
      <c r="C508" s="12"/>
      <c r="D508" s="12"/>
      <c r="E508" s="12"/>
      <c r="F508" s="12"/>
      <c r="G508" s="12"/>
      <c r="H508" s="12"/>
      <c r="I508" s="12"/>
      <c r="K508" s="12"/>
      <c r="L508" s="12"/>
    </row>
    <row r="509" spans="1:12" x14ac:dyDescent="0.3">
      <c r="A509" s="12"/>
      <c r="B509" s="12"/>
      <c r="C509" s="12"/>
      <c r="D509" s="12"/>
      <c r="E509" s="12"/>
      <c r="F509" s="12"/>
      <c r="G509" s="12"/>
      <c r="H509" s="12"/>
      <c r="I509" s="12"/>
      <c r="K509" s="12"/>
      <c r="L509" s="12"/>
    </row>
    <row r="510" spans="1:12" x14ac:dyDescent="0.3">
      <c r="A510" s="12"/>
      <c r="B510" s="12"/>
      <c r="C510" s="12"/>
      <c r="D510" s="12"/>
      <c r="E510" s="12"/>
      <c r="F510" s="12"/>
      <c r="G510" s="12"/>
      <c r="H510" s="12"/>
      <c r="I510" s="12"/>
      <c r="K510" s="12"/>
      <c r="L510" s="12"/>
    </row>
    <row r="511" spans="1:12" x14ac:dyDescent="0.3">
      <c r="A511" s="12"/>
      <c r="B511" s="12"/>
      <c r="C511" s="12"/>
      <c r="D511" s="12"/>
      <c r="E511" s="12"/>
      <c r="F511" s="12"/>
      <c r="G511" s="12"/>
      <c r="H511" s="12"/>
      <c r="I511" s="12"/>
      <c r="K511" s="12"/>
      <c r="L511" s="12"/>
    </row>
    <row r="512" spans="1:12" x14ac:dyDescent="0.3">
      <c r="A512" s="12"/>
      <c r="B512" s="12"/>
      <c r="C512" s="12"/>
      <c r="D512" s="12"/>
      <c r="E512" s="12"/>
      <c r="F512" s="12"/>
      <c r="G512" s="12"/>
      <c r="H512" s="12"/>
      <c r="I512" s="12"/>
      <c r="K512" s="12"/>
      <c r="L512" s="12"/>
    </row>
    <row r="513" spans="1:12" x14ac:dyDescent="0.3">
      <c r="A513" s="12"/>
      <c r="B513" s="12"/>
      <c r="C513" s="12"/>
      <c r="D513" s="12"/>
      <c r="E513" s="12"/>
      <c r="F513" s="12"/>
      <c r="G513" s="12"/>
      <c r="H513" s="12"/>
      <c r="I513" s="12"/>
      <c r="K513" s="12"/>
      <c r="L513" s="12"/>
    </row>
    <row r="514" spans="1:12" x14ac:dyDescent="0.3">
      <c r="A514" s="12"/>
      <c r="B514" s="12"/>
      <c r="C514" s="12"/>
      <c r="D514" s="12"/>
      <c r="E514" s="12"/>
      <c r="F514" s="12"/>
      <c r="G514" s="12"/>
      <c r="H514" s="12"/>
      <c r="I514" s="12"/>
      <c r="K514" s="12"/>
      <c r="L514" s="12"/>
    </row>
    <row r="515" spans="1:12" x14ac:dyDescent="0.3">
      <c r="A515" s="12"/>
      <c r="B515" s="12"/>
      <c r="C515" s="12"/>
      <c r="D515" s="12"/>
      <c r="E515" s="12"/>
      <c r="F515" s="12"/>
      <c r="G515" s="12"/>
      <c r="H515" s="12"/>
      <c r="I515" s="12"/>
      <c r="K515" s="12"/>
      <c r="L515" s="12"/>
    </row>
    <row r="516" spans="1:12" x14ac:dyDescent="0.3">
      <c r="A516" s="12"/>
      <c r="B516" s="12"/>
      <c r="C516" s="12"/>
      <c r="D516" s="12"/>
      <c r="E516" s="12"/>
      <c r="F516" s="12"/>
      <c r="G516" s="12"/>
      <c r="H516" s="12"/>
      <c r="I516" s="12"/>
      <c r="K516" s="12"/>
      <c r="L516" s="12"/>
    </row>
    <row r="517" spans="1:12" x14ac:dyDescent="0.3">
      <c r="A517" s="12"/>
      <c r="B517" s="12"/>
      <c r="C517" s="12"/>
      <c r="D517" s="12"/>
      <c r="E517" s="12"/>
      <c r="F517" s="12"/>
      <c r="G517" s="12"/>
      <c r="H517" s="12"/>
      <c r="I517" s="12"/>
      <c r="K517" s="12"/>
      <c r="L517" s="12"/>
    </row>
    <row r="518" spans="1:12" x14ac:dyDescent="0.3">
      <c r="A518" s="12"/>
      <c r="B518" s="12"/>
      <c r="C518" s="12"/>
      <c r="D518" s="12"/>
      <c r="E518" s="12"/>
      <c r="F518" s="12"/>
      <c r="G518" s="12"/>
      <c r="H518" s="12"/>
      <c r="I518" s="12"/>
      <c r="K518" s="12"/>
      <c r="L518" s="12"/>
    </row>
    <row r="519" spans="1:12" x14ac:dyDescent="0.3">
      <c r="A519" s="12"/>
      <c r="B519" s="12"/>
      <c r="C519" s="12"/>
      <c r="D519" s="12"/>
      <c r="E519" s="12"/>
      <c r="F519" s="12"/>
      <c r="G519" s="12"/>
      <c r="H519" s="12"/>
      <c r="I519" s="12"/>
      <c r="K519" s="12"/>
      <c r="L519" s="12"/>
    </row>
    <row r="520" spans="1:12" x14ac:dyDescent="0.3">
      <c r="A520" s="12"/>
      <c r="B520" s="12"/>
      <c r="C520" s="12"/>
      <c r="D520" s="12"/>
      <c r="E520" s="12"/>
      <c r="F520" s="12"/>
      <c r="G520" s="12"/>
      <c r="H520" s="12"/>
      <c r="I520" s="12"/>
      <c r="K520" s="12"/>
      <c r="L520" s="12"/>
    </row>
    <row r="521" spans="1:12" x14ac:dyDescent="0.3">
      <c r="A521" s="12"/>
      <c r="B521" s="12"/>
      <c r="C521" s="12"/>
      <c r="D521" s="12"/>
      <c r="E521" s="12"/>
      <c r="F521" s="12"/>
      <c r="G521" s="12"/>
      <c r="H521" s="12"/>
      <c r="I521" s="12"/>
      <c r="K521" s="12"/>
      <c r="L521" s="12"/>
    </row>
    <row r="522" spans="1:12" x14ac:dyDescent="0.3">
      <c r="A522" s="12"/>
      <c r="B522" s="12"/>
      <c r="C522" s="12"/>
      <c r="D522" s="12"/>
      <c r="E522" s="12"/>
      <c r="F522" s="12"/>
      <c r="G522" s="12"/>
      <c r="H522" s="12"/>
      <c r="I522" s="12"/>
      <c r="K522" s="12"/>
      <c r="L522" s="12"/>
    </row>
    <row r="523" spans="1:12" x14ac:dyDescent="0.3">
      <c r="A523" s="12"/>
      <c r="B523" s="12"/>
      <c r="C523" s="12"/>
      <c r="D523" s="12"/>
      <c r="E523" s="12"/>
      <c r="F523" s="12"/>
      <c r="G523" s="12"/>
      <c r="H523" s="12"/>
      <c r="I523" s="12"/>
      <c r="K523" s="12"/>
      <c r="L523" s="12"/>
    </row>
    <row r="524" spans="1:12" x14ac:dyDescent="0.3">
      <c r="A524" s="12"/>
      <c r="B524" s="12"/>
      <c r="C524" s="12"/>
      <c r="D524" s="12"/>
      <c r="E524" s="12"/>
      <c r="F524" s="12"/>
      <c r="G524" s="12"/>
      <c r="H524" s="12"/>
      <c r="I524" s="12"/>
      <c r="K524" s="12"/>
      <c r="L524" s="12"/>
    </row>
    <row r="525" spans="1:12" x14ac:dyDescent="0.3">
      <c r="A525" s="12"/>
      <c r="B525" s="12"/>
      <c r="C525" s="12"/>
      <c r="D525" s="12"/>
      <c r="E525" s="12"/>
      <c r="F525" s="12"/>
      <c r="G525" s="12"/>
      <c r="H525" s="12"/>
      <c r="I525" s="12"/>
      <c r="K525" s="12"/>
      <c r="L525" s="12"/>
    </row>
    <row r="526" spans="1:12" x14ac:dyDescent="0.3">
      <c r="A526" s="12"/>
      <c r="B526" s="12"/>
      <c r="C526" s="12"/>
      <c r="D526" s="12"/>
      <c r="E526" s="12"/>
      <c r="F526" s="12"/>
      <c r="G526" s="12"/>
      <c r="H526" s="12"/>
      <c r="I526" s="12"/>
      <c r="K526" s="12"/>
      <c r="L526" s="12"/>
    </row>
    <row r="527" spans="1:12" x14ac:dyDescent="0.3">
      <c r="A527" s="12"/>
      <c r="B527" s="12"/>
      <c r="C527" s="12"/>
      <c r="D527" s="12"/>
      <c r="E527" s="12"/>
      <c r="F527" s="12"/>
      <c r="G527" s="12"/>
      <c r="H527" s="12"/>
      <c r="I527" s="12"/>
      <c r="K527" s="12"/>
      <c r="L527" s="12"/>
    </row>
    <row r="528" spans="1:12" x14ac:dyDescent="0.3">
      <c r="A528" s="12"/>
      <c r="B528" s="12"/>
      <c r="C528" s="12"/>
      <c r="D528" s="12"/>
      <c r="E528" s="12"/>
      <c r="F528" s="12"/>
      <c r="G528" s="12"/>
      <c r="H528" s="12"/>
      <c r="I528" s="12"/>
      <c r="K528" s="12"/>
      <c r="L528" s="12"/>
    </row>
    <row r="529" spans="1:12" x14ac:dyDescent="0.3">
      <c r="A529" s="12"/>
      <c r="B529" s="12"/>
      <c r="C529" s="12"/>
      <c r="D529" s="12"/>
      <c r="E529" s="12"/>
      <c r="F529" s="12"/>
      <c r="G529" s="12"/>
      <c r="H529" s="12"/>
      <c r="I529" s="12"/>
      <c r="K529" s="12"/>
      <c r="L529" s="12"/>
    </row>
    <row r="530" spans="1:12" x14ac:dyDescent="0.3">
      <c r="A530" s="12"/>
      <c r="B530" s="12"/>
      <c r="C530" s="12"/>
      <c r="D530" s="12"/>
      <c r="E530" s="12"/>
      <c r="F530" s="12"/>
      <c r="G530" s="12"/>
      <c r="H530" s="12"/>
      <c r="I530" s="12"/>
      <c r="K530" s="12"/>
      <c r="L530" s="12"/>
    </row>
    <row r="531" spans="1:12" x14ac:dyDescent="0.3">
      <c r="A531" s="12"/>
      <c r="B531" s="12"/>
      <c r="C531" s="12"/>
      <c r="D531" s="12"/>
      <c r="E531" s="12"/>
      <c r="F531" s="12"/>
      <c r="G531" s="12"/>
      <c r="H531" s="12"/>
      <c r="I531" s="12"/>
      <c r="K531" s="12"/>
      <c r="L531" s="12"/>
    </row>
    <row r="532" spans="1:12" x14ac:dyDescent="0.3">
      <c r="A532" s="12"/>
      <c r="B532" s="12"/>
      <c r="C532" s="12"/>
      <c r="D532" s="12"/>
      <c r="E532" s="12"/>
      <c r="F532" s="12"/>
      <c r="G532" s="12"/>
      <c r="H532" s="12"/>
      <c r="I532" s="12"/>
      <c r="K532" s="12"/>
      <c r="L532" s="12"/>
    </row>
    <row r="533" spans="1:12" x14ac:dyDescent="0.3">
      <c r="A533" s="12"/>
      <c r="B533" s="12"/>
      <c r="C533" s="12"/>
      <c r="D533" s="12"/>
      <c r="E533" s="12"/>
      <c r="F533" s="12"/>
      <c r="G533" s="12"/>
      <c r="H533" s="12"/>
      <c r="I533" s="12"/>
      <c r="K533" s="12"/>
      <c r="L533" s="12"/>
    </row>
    <row r="534" spans="1:12" x14ac:dyDescent="0.3">
      <c r="A534" s="12"/>
      <c r="B534" s="12"/>
      <c r="C534" s="12"/>
      <c r="D534" s="12"/>
      <c r="E534" s="12"/>
      <c r="F534" s="12"/>
      <c r="G534" s="12"/>
      <c r="H534" s="12"/>
      <c r="I534" s="12"/>
      <c r="K534" s="12"/>
      <c r="L534" s="12"/>
    </row>
    <row r="535" spans="1:12" x14ac:dyDescent="0.3">
      <c r="A535" s="12"/>
      <c r="B535" s="12"/>
      <c r="C535" s="12"/>
      <c r="D535" s="12"/>
      <c r="E535" s="12"/>
      <c r="F535" s="12"/>
      <c r="G535" s="12"/>
      <c r="H535" s="12"/>
      <c r="I535" s="12"/>
      <c r="K535" s="12"/>
      <c r="L535" s="12"/>
    </row>
    <row r="536" spans="1:12" x14ac:dyDescent="0.3">
      <c r="A536" s="12"/>
      <c r="B536" s="12"/>
      <c r="C536" s="12"/>
      <c r="D536" s="12"/>
      <c r="E536" s="12"/>
      <c r="F536" s="12"/>
      <c r="G536" s="12"/>
      <c r="H536" s="12"/>
      <c r="I536" s="12"/>
      <c r="K536" s="12"/>
      <c r="L536" s="12"/>
    </row>
    <row r="537" spans="1:12" x14ac:dyDescent="0.3">
      <c r="A537" s="12"/>
      <c r="B537" s="12"/>
      <c r="C537" s="12"/>
      <c r="D537" s="12"/>
      <c r="E537" s="12"/>
      <c r="F537" s="12"/>
      <c r="G537" s="12"/>
      <c r="H537" s="12"/>
      <c r="I537" s="12"/>
      <c r="K537" s="12"/>
      <c r="L537" s="12"/>
    </row>
    <row r="538" spans="1:12" x14ac:dyDescent="0.3">
      <c r="A538" s="12"/>
      <c r="B538" s="12"/>
      <c r="C538" s="12"/>
      <c r="D538" s="12"/>
      <c r="E538" s="12"/>
      <c r="F538" s="12"/>
      <c r="G538" s="12"/>
      <c r="H538" s="12"/>
      <c r="I538" s="12"/>
      <c r="K538" s="12"/>
      <c r="L538" s="12"/>
    </row>
    <row r="539" spans="1:12" x14ac:dyDescent="0.3">
      <c r="A539" s="12"/>
      <c r="B539" s="12"/>
      <c r="C539" s="12"/>
      <c r="D539" s="12"/>
      <c r="E539" s="12"/>
      <c r="F539" s="12"/>
      <c r="G539" s="12"/>
      <c r="H539" s="12"/>
      <c r="I539" s="12"/>
      <c r="K539" s="12"/>
      <c r="L539" s="12"/>
    </row>
    <row r="540" spans="1:12" x14ac:dyDescent="0.3">
      <c r="A540" s="12"/>
      <c r="B540" s="12"/>
      <c r="C540" s="12"/>
      <c r="D540" s="12"/>
      <c r="E540" s="12"/>
      <c r="F540" s="12"/>
      <c r="G540" s="12"/>
      <c r="H540" s="12"/>
      <c r="I540" s="12"/>
      <c r="K540" s="12"/>
      <c r="L540" s="12"/>
    </row>
    <row r="541" spans="1:12" x14ac:dyDescent="0.3">
      <c r="A541" s="12"/>
      <c r="B541" s="12"/>
      <c r="C541" s="12"/>
      <c r="D541" s="12"/>
      <c r="E541" s="12"/>
      <c r="F541" s="12"/>
      <c r="G541" s="12"/>
      <c r="H541" s="12"/>
      <c r="I541" s="12"/>
      <c r="K541" s="12"/>
      <c r="L541" s="12"/>
    </row>
    <row r="542" spans="1:12" x14ac:dyDescent="0.3">
      <c r="A542" s="12"/>
      <c r="B542" s="12"/>
      <c r="C542" s="12"/>
      <c r="D542" s="12"/>
      <c r="E542" s="12"/>
      <c r="F542" s="12"/>
      <c r="G542" s="12"/>
      <c r="H542" s="12"/>
      <c r="I542" s="12"/>
      <c r="K542" s="12"/>
      <c r="L542" s="12"/>
    </row>
    <row r="543" spans="1:12" x14ac:dyDescent="0.3">
      <c r="A543" s="12"/>
      <c r="B543" s="12"/>
      <c r="C543" s="12"/>
      <c r="D543" s="12"/>
      <c r="E543" s="12"/>
      <c r="F543" s="12"/>
      <c r="G543" s="12"/>
      <c r="H543" s="12"/>
      <c r="I543" s="12"/>
      <c r="K543" s="12"/>
      <c r="L543" s="12"/>
    </row>
    <row r="544" spans="1:12" x14ac:dyDescent="0.3">
      <c r="A544" s="12"/>
      <c r="B544" s="12"/>
      <c r="C544" s="12"/>
      <c r="D544" s="12"/>
      <c r="E544" s="12"/>
      <c r="F544" s="12"/>
      <c r="G544" s="12"/>
      <c r="H544" s="12"/>
      <c r="I544" s="12"/>
      <c r="K544" s="12"/>
      <c r="L544" s="12"/>
    </row>
    <row r="545" spans="1:12" x14ac:dyDescent="0.3">
      <c r="A545" s="12"/>
      <c r="B545" s="12"/>
      <c r="C545" s="12"/>
      <c r="D545" s="12"/>
      <c r="E545" s="12"/>
      <c r="F545" s="12"/>
      <c r="G545" s="12"/>
      <c r="H545" s="12"/>
      <c r="I545" s="12"/>
      <c r="K545" s="12"/>
      <c r="L545" s="12"/>
    </row>
    <row r="546" spans="1:12" x14ac:dyDescent="0.3">
      <c r="A546" s="12"/>
      <c r="B546" s="12"/>
      <c r="C546" s="12"/>
      <c r="D546" s="12"/>
      <c r="E546" s="12"/>
      <c r="F546" s="12"/>
      <c r="G546" s="12"/>
      <c r="H546" s="12"/>
      <c r="I546" s="12"/>
      <c r="K546" s="12"/>
      <c r="L546" s="12"/>
    </row>
    <row r="547" spans="1:12" x14ac:dyDescent="0.3">
      <c r="A547" s="12"/>
      <c r="B547" s="12"/>
      <c r="C547" s="12"/>
      <c r="D547" s="12"/>
      <c r="E547" s="12"/>
      <c r="F547" s="12"/>
      <c r="G547" s="12"/>
      <c r="H547" s="12"/>
      <c r="I547" s="12"/>
      <c r="K547" s="12"/>
      <c r="L547" s="12"/>
    </row>
    <row r="548" spans="1:12" x14ac:dyDescent="0.3">
      <c r="A548" s="12"/>
      <c r="B548" s="12"/>
      <c r="C548" s="12"/>
      <c r="D548" s="12"/>
      <c r="E548" s="12"/>
      <c r="F548" s="12"/>
      <c r="G548" s="12"/>
      <c r="H548" s="12"/>
      <c r="I548" s="12"/>
      <c r="K548" s="12"/>
      <c r="L548" s="12"/>
    </row>
    <row r="549" spans="1:12" x14ac:dyDescent="0.3">
      <c r="A549" s="12"/>
      <c r="B549" s="12"/>
      <c r="C549" s="12"/>
      <c r="D549" s="12"/>
      <c r="E549" s="12"/>
      <c r="F549" s="12"/>
      <c r="G549" s="12"/>
      <c r="H549" s="12"/>
      <c r="I549" s="12"/>
      <c r="K549" s="12"/>
      <c r="L549" s="12"/>
    </row>
    <row r="550" spans="1:12" x14ac:dyDescent="0.3">
      <c r="A550" s="12"/>
      <c r="B550" s="12"/>
      <c r="C550" s="12"/>
      <c r="D550" s="12"/>
      <c r="E550" s="12"/>
      <c r="F550" s="12"/>
      <c r="G550" s="12"/>
      <c r="H550" s="12"/>
      <c r="I550" s="12"/>
      <c r="K550" s="12"/>
      <c r="L550" s="12"/>
    </row>
    <row r="551" spans="1:12" x14ac:dyDescent="0.3">
      <c r="A551" s="12"/>
      <c r="B551" s="12"/>
      <c r="C551" s="12"/>
      <c r="D551" s="12"/>
      <c r="E551" s="12"/>
      <c r="F551" s="12"/>
      <c r="G551" s="12"/>
      <c r="H551" s="12"/>
      <c r="I551" s="12"/>
      <c r="K551" s="12"/>
      <c r="L551" s="12"/>
    </row>
    <row r="552" spans="1:12" x14ac:dyDescent="0.3">
      <c r="A552" s="12"/>
      <c r="B552" s="12"/>
      <c r="C552" s="12"/>
      <c r="D552" s="12"/>
      <c r="E552" s="12"/>
      <c r="F552" s="12"/>
      <c r="G552" s="12"/>
      <c r="H552" s="12"/>
      <c r="I552" s="12"/>
      <c r="K552" s="12"/>
      <c r="L552" s="12"/>
    </row>
    <row r="553" spans="1:12" x14ac:dyDescent="0.3">
      <c r="A553" s="12"/>
      <c r="B553" s="12"/>
      <c r="C553" s="12"/>
      <c r="D553" s="12"/>
      <c r="E553" s="12"/>
      <c r="F553" s="12"/>
      <c r="G553" s="12"/>
      <c r="H553" s="12"/>
      <c r="I553" s="12"/>
      <c r="K553" s="12"/>
      <c r="L553" s="12"/>
    </row>
    <row r="554" spans="1:12" x14ac:dyDescent="0.3">
      <c r="A554" s="12"/>
      <c r="B554" s="12"/>
      <c r="C554" s="12"/>
      <c r="D554" s="12"/>
      <c r="E554" s="12"/>
      <c r="F554" s="12"/>
      <c r="G554" s="12"/>
      <c r="H554" s="12"/>
      <c r="I554" s="12"/>
      <c r="K554" s="12"/>
      <c r="L554" s="12"/>
    </row>
    <row r="555" spans="1:12" x14ac:dyDescent="0.3">
      <c r="A555" s="12"/>
      <c r="B555" s="12"/>
      <c r="C555" s="12"/>
      <c r="D555" s="12"/>
      <c r="E555" s="12"/>
      <c r="F555" s="12"/>
      <c r="G555" s="12"/>
      <c r="H555" s="12"/>
      <c r="I555" s="12"/>
      <c r="K555" s="12"/>
      <c r="L555" s="12"/>
    </row>
    <row r="556" spans="1:12" x14ac:dyDescent="0.3">
      <c r="A556" s="12"/>
      <c r="B556" s="12"/>
      <c r="C556" s="12"/>
      <c r="D556" s="12"/>
      <c r="E556" s="12"/>
      <c r="F556" s="12"/>
      <c r="G556" s="12"/>
      <c r="H556" s="12"/>
      <c r="I556" s="12"/>
      <c r="K556" s="12"/>
      <c r="L556" s="12"/>
    </row>
    <row r="557" spans="1:12" x14ac:dyDescent="0.3">
      <c r="A557" s="12"/>
      <c r="B557" s="12"/>
      <c r="C557" s="12"/>
      <c r="D557" s="12"/>
      <c r="E557" s="12"/>
      <c r="F557" s="12"/>
      <c r="G557" s="12"/>
      <c r="H557" s="12"/>
      <c r="I557" s="12"/>
      <c r="K557" s="12"/>
      <c r="L557" s="12"/>
    </row>
    <row r="558" spans="1:12" x14ac:dyDescent="0.3">
      <c r="A558" s="12"/>
      <c r="B558" s="12"/>
      <c r="C558" s="12"/>
      <c r="D558" s="12"/>
      <c r="E558" s="12"/>
      <c r="F558" s="12"/>
      <c r="G558" s="12"/>
      <c r="H558" s="12"/>
      <c r="I558" s="12"/>
      <c r="K558" s="12"/>
      <c r="L558" s="12"/>
    </row>
    <row r="559" spans="1:12" x14ac:dyDescent="0.3">
      <c r="A559" s="12"/>
      <c r="B559" s="12"/>
      <c r="C559" s="12"/>
      <c r="D559" s="12"/>
      <c r="E559" s="12"/>
      <c r="F559" s="12"/>
      <c r="G559" s="12"/>
      <c r="H559" s="12"/>
      <c r="I559" s="12"/>
      <c r="K559" s="12"/>
      <c r="L559" s="12"/>
    </row>
    <row r="560" spans="1:12" x14ac:dyDescent="0.3">
      <c r="A560" s="12"/>
      <c r="B560" s="12"/>
      <c r="C560" s="12"/>
      <c r="D560" s="12"/>
      <c r="E560" s="12"/>
      <c r="F560" s="12"/>
      <c r="G560" s="12"/>
      <c r="H560" s="12"/>
      <c r="I560" s="12"/>
      <c r="K560" s="12"/>
      <c r="L560" s="12"/>
    </row>
    <row r="561" spans="1:12" x14ac:dyDescent="0.3">
      <c r="A561" s="12"/>
      <c r="B561" s="12"/>
      <c r="C561" s="12"/>
      <c r="D561" s="12"/>
      <c r="E561" s="12"/>
      <c r="F561" s="12"/>
      <c r="G561" s="12"/>
      <c r="H561" s="12"/>
      <c r="I561" s="12"/>
      <c r="K561" s="12"/>
      <c r="L561" s="12"/>
    </row>
    <row r="562" spans="1:12" x14ac:dyDescent="0.3">
      <c r="A562" s="12"/>
      <c r="B562" s="12"/>
      <c r="C562" s="12"/>
      <c r="D562" s="12"/>
      <c r="E562" s="12"/>
      <c r="F562" s="12"/>
      <c r="G562" s="12"/>
      <c r="H562" s="12"/>
      <c r="I562" s="12"/>
      <c r="K562" s="12"/>
      <c r="L562" s="12"/>
    </row>
    <row r="563" spans="1:12" x14ac:dyDescent="0.3">
      <c r="A563" s="12"/>
      <c r="B563" s="12"/>
      <c r="C563" s="12"/>
      <c r="D563" s="12"/>
      <c r="E563" s="12"/>
      <c r="F563" s="12"/>
      <c r="G563" s="12"/>
      <c r="H563" s="12"/>
      <c r="I563" s="12"/>
      <c r="K563" s="12"/>
      <c r="L563" s="12"/>
    </row>
    <row r="564" spans="1:12" x14ac:dyDescent="0.3">
      <c r="A564" s="12"/>
      <c r="B564" s="12"/>
      <c r="C564" s="12"/>
      <c r="D564" s="12"/>
      <c r="E564" s="12"/>
      <c r="F564" s="12"/>
      <c r="G564" s="12"/>
      <c r="H564" s="12"/>
      <c r="I564" s="12"/>
      <c r="K564" s="12"/>
      <c r="L564" s="12"/>
    </row>
    <row r="565" spans="1:12" x14ac:dyDescent="0.3">
      <c r="A565" s="12"/>
      <c r="B565" s="12"/>
      <c r="C565" s="12"/>
      <c r="D565" s="12"/>
      <c r="E565" s="12"/>
      <c r="F565" s="12"/>
      <c r="G565" s="12"/>
      <c r="H565" s="12"/>
      <c r="I565" s="12"/>
      <c r="K565" s="12"/>
      <c r="L565" s="12"/>
    </row>
    <row r="566" spans="1:12" x14ac:dyDescent="0.3">
      <c r="A566" s="12"/>
      <c r="B566" s="12"/>
      <c r="C566" s="12"/>
      <c r="D566" s="12"/>
      <c r="E566" s="12"/>
      <c r="F566" s="12"/>
      <c r="G566" s="12"/>
      <c r="H566" s="12"/>
      <c r="I566" s="12"/>
      <c r="K566" s="12"/>
      <c r="L566" s="12"/>
    </row>
    <row r="567" spans="1:12" x14ac:dyDescent="0.3">
      <c r="A567" s="12"/>
      <c r="B567" s="12"/>
      <c r="C567" s="12"/>
      <c r="D567" s="12"/>
      <c r="E567" s="12"/>
      <c r="F567" s="12"/>
      <c r="G567" s="12"/>
      <c r="H567" s="12"/>
      <c r="I567" s="12"/>
      <c r="K567" s="12"/>
      <c r="L567" s="12"/>
    </row>
    <row r="568" spans="1:12" x14ac:dyDescent="0.3">
      <c r="A568" s="12"/>
      <c r="B568" s="12"/>
      <c r="C568" s="12"/>
      <c r="D568" s="12"/>
      <c r="E568" s="12"/>
      <c r="F568" s="12"/>
      <c r="G568" s="12"/>
      <c r="H568" s="12"/>
      <c r="I568" s="12"/>
      <c r="K568" s="12"/>
      <c r="L568" s="12"/>
    </row>
    <row r="569" spans="1:12" x14ac:dyDescent="0.3">
      <c r="A569" s="12"/>
      <c r="B569" s="12"/>
      <c r="C569" s="12"/>
      <c r="D569" s="12"/>
      <c r="E569" s="12"/>
      <c r="F569" s="12"/>
      <c r="G569" s="12"/>
      <c r="H569" s="12"/>
      <c r="I569" s="12"/>
      <c r="K569" s="12"/>
      <c r="L569" s="12"/>
    </row>
    <row r="570" spans="1:12" x14ac:dyDescent="0.3">
      <c r="A570" s="12"/>
      <c r="B570" s="12"/>
      <c r="C570" s="12"/>
      <c r="D570" s="12"/>
      <c r="E570" s="12"/>
      <c r="F570" s="12"/>
      <c r="G570" s="12"/>
      <c r="H570" s="12"/>
      <c r="I570" s="12"/>
      <c r="K570" s="12"/>
      <c r="L570" s="12"/>
    </row>
    <row r="571" spans="1:12" x14ac:dyDescent="0.3">
      <c r="A571" s="12"/>
      <c r="B571" s="12"/>
      <c r="C571" s="12"/>
      <c r="D571" s="12"/>
      <c r="E571" s="12"/>
      <c r="F571" s="12"/>
      <c r="G571" s="12"/>
      <c r="H571" s="12"/>
      <c r="I571" s="12"/>
      <c r="K571" s="12"/>
      <c r="L571" s="12"/>
    </row>
    <row r="572" spans="1:12" x14ac:dyDescent="0.3">
      <c r="A572" s="12"/>
      <c r="B572" s="12"/>
      <c r="C572" s="12"/>
      <c r="D572" s="12"/>
      <c r="E572" s="12"/>
      <c r="F572" s="12"/>
      <c r="G572" s="12"/>
      <c r="H572" s="12"/>
      <c r="I572" s="12"/>
      <c r="K572" s="12"/>
      <c r="L572" s="12"/>
    </row>
    <row r="573" spans="1:12" x14ac:dyDescent="0.3">
      <c r="A573" s="12"/>
      <c r="B573" s="12"/>
      <c r="C573" s="12"/>
      <c r="D573" s="12"/>
      <c r="E573" s="12"/>
      <c r="F573" s="12"/>
      <c r="G573" s="12"/>
      <c r="H573" s="12"/>
      <c r="I573" s="12"/>
      <c r="K573" s="12"/>
      <c r="L573" s="12"/>
    </row>
    <row r="574" spans="1:12" x14ac:dyDescent="0.3">
      <c r="A574" s="12"/>
      <c r="B574" s="12"/>
      <c r="C574" s="12"/>
      <c r="D574" s="12"/>
      <c r="E574" s="12"/>
      <c r="F574" s="12"/>
      <c r="G574" s="12"/>
      <c r="H574" s="12"/>
      <c r="I574" s="12"/>
      <c r="K574" s="12"/>
      <c r="L574" s="12"/>
    </row>
    <row r="575" spans="1:12" x14ac:dyDescent="0.3">
      <c r="A575" s="12"/>
      <c r="B575" s="12"/>
      <c r="C575" s="12"/>
      <c r="D575" s="12"/>
      <c r="E575" s="12"/>
      <c r="F575" s="12"/>
      <c r="G575" s="12"/>
      <c r="H575" s="12"/>
      <c r="I575" s="12"/>
      <c r="K575" s="12"/>
      <c r="L575" s="12"/>
    </row>
    <row r="576" spans="1:12" x14ac:dyDescent="0.3">
      <c r="A576" s="12"/>
      <c r="B576" s="12"/>
      <c r="C576" s="12"/>
      <c r="D576" s="12"/>
      <c r="E576" s="12"/>
      <c r="F576" s="12"/>
      <c r="G576" s="12"/>
      <c r="H576" s="12"/>
      <c r="I576" s="12"/>
      <c r="K576" s="12"/>
      <c r="L576" s="12"/>
    </row>
    <row r="577" spans="1:12" x14ac:dyDescent="0.3">
      <c r="A577" s="12"/>
      <c r="B577" s="12"/>
      <c r="C577" s="12"/>
      <c r="D577" s="12"/>
      <c r="E577" s="12"/>
      <c r="F577" s="12"/>
      <c r="G577" s="12"/>
      <c r="H577" s="12"/>
      <c r="I577" s="12"/>
      <c r="K577" s="12"/>
      <c r="L577" s="12"/>
    </row>
    <row r="578" spans="1:12" x14ac:dyDescent="0.3">
      <c r="A578" s="12"/>
      <c r="B578" s="12"/>
      <c r="C578" s="12"/>
      <c r="D578" s="12"/>
      <c r="E578" s="12"/>
      <c r="F578" s="12"/>
      <c r="G578" s="12"/>
      <c r="H578" s="12"/>
      <c r="I578" s="12"/>
      <c r="K578" s="12"/>
      <c r="L578" s="12"/>
    </row>
    <row r="579" spans="1:12" x14ac:dyDescent="0.3">
      <c r="A579" s="12"/>
      <c r="B579" s="12"/>
      <c r="C579" s="12"/>
      <c r="D579" s="12"/>
      <c r="E579" s="12"/>
      <c r="F579" s="12"/>
      <c r="G579" s="12"/>
      <c r="H579" s="12"/>
      <c r="I579" s="12"/>
      <c r="K579" s="12"/>
      <c r="L579" s="12"/>
    </row>
    <row r="580" spans="1:12" x14ac:dyDescent="0.3">
      <c r="A580" s="12"/>
      <c r="B580" s="12"/>
      <c r="C580" s="12"/>
      <c r="D580" s="12"/>
      <c r="E580" s="12"/>
      <c r="F580" s="12"/>
      <c r="G580" s="12"/>
      <c r="H580" s="12"/>
      <c r="I580" s="12"/>
      <c r="K580" s="12"/>
      <c r="L580" s="12"/>
    </row>
    <row r="581" spans="1:12" x14ac:dyDescent="0.3">
      <c r="A581" s="12"/>
      <c r="B581" s="12"/>
      <c r="C581" s="12"/>
      <c r="D581" s="12"/>
      <c r="E581" s="12"/>
      <c r="F581" s="12"/>
      <c r="G581" s="12"/>
      <c r="H581" s="12"/>
      <c r="I581" s="12"/>
      <c r="K581" s="12"/>
      <c r="L581" s="12"/>
    </row>
    <row r="582" spans="1:12" x14ac:dyDescent="0.3">
      <c r="A582" s="12"/>
      <c r="B582" s="12"/>
      <c r="C582" s="12"/>
      <c r="D582" s="12"/>
      <c r="E582" s="12"/>
      <c r="F582" s="12"/>
      <c r="G582" s="12"/>
      <c r="H582" s="12"/>
      <c r="I582" s="12"/>
      <c r="K582" s="12"/>
      <c r="L582" s="12"/>
    </row>
    <row r="583" spans="1:12" x14ac:dyDescent="0.3">
      <c r="A583" s="12"/>
      <c r="B583" s="12"/>
      <c r="C583" s="12"/>
      <c r="D583" s="12"/>
      <c r="E583" s="12"/>
      <c r="F583" s="12"/>
      <c r="G583" s="12"/>
      <c r="H583" s="12"/>
      <c r="I583" s="12"/>
      <c r="K583" s="12"/>
      <c r="L583" s="12"/>
    </row>
    <row r="584" spans="1:12" x14ac:dyDescent="0.3">
      <c r="A584" s="12"/>
      <c r="B584" s="12"/>
      <c r="C584" s="12"/>
      <c r="D584" s="12"/>
      <c r="E584" s="12"/>
      <c r="F584" s="12"/>
      <c r="G584" s="12"/>
      <c r="H584" s="12"/>
      <c r="I584" s="12"/>
      <c r="K584" s="12"/>
      <c r="L584" s="12"/>
    </row>
    <row r="585" spans="1:12" x14ac:dyDescent="0.3">
      <c r="A585" s="12"/>
      <c r="B585" s="12"/>
      <c r="C585" s="12"/>
      <c r="D585" s="12"/>
      <c r="E585" s="12"/>
      <c r="F585" s="12"/>
      <c r="G585" s="12"/>
      <c r="H585" s="12"/>
      <c r="I585" s="12"/>
      <c r="K585" s="12"/>
      <c r="L585" s="12"/>
    </row>
    <row r="586" spans="1:12" x14ac:dyDescent="0.3">
      <c r="A586" s="12"/>
      <c r="B586" s="12"/>
      <c r="C586" s="12"/>
      <c r="D586" s="12"/>
      <c r="E586" s="12"/>
      <c r="F586" s="12"/>
      <c r="G586" s="12"/>
      <c r="H586" s="12"/>
      <c r="I586" s="12"/>
      <c r="K586" s="12"/>
      <c r="L586" s="12"/>
    </row>
    <row r="587" spans="1:12" x14ac:dyDescent="0.3">
      <c r="A587" s="12"/>
      <c r="B587" s="12"/>
      <c r="C587" s="12"/>
      <c r="D587" s="12"/>
      <c r="E587" s="12"/>
      <c r="F587" s="12"/>
      <c r="G587" s="12"/>
      <c r="H587" s="12"/>
      <c r="I587" s="12"/>
      <c r="K587" s="12"/>
      <c r="L587" s="12"/>
    </row>
    <row r="588" spans="1:12" x14ac:dyDescent="0.3">
      <c r="A588" s="12"/>
      <c r="B588" s="12"/>
      <c r="C588" s="12"/>
      <c r="D588" s="12"/>
      <c r="E588" s="12"/>
      <c r="F588" s="12"/>
      <c r="G588" s="12"/>
      <c r="H588" s="12"/>
      <c r="I588" s="12"/>
      <c r="K588" s="12"/>
      <c r="L588" s="12"/>
    </row>
    <row r="589" spans="1:12" x14ac:dyDescent="0.3">
      <c r="A589" s="12"/>
      <c r="B589" s="12"/>
      <c r="C589" s="12"/>
      <c r="D589" s="12"/>
      <c r="E589" s="12"/>
      <c r="F589" s="12"/>
      <c r="G589" s="12"/>
      <c r="H589" s="12"/>
      <c r="I589" s="12"/>
      <c r="K589" s="12"/>
      <c r="L589" s="12"/>
    </row>
    <row r="590" spans="1:12" x14ac:dyDescent="0.3">
      <c r="A590" s="12"/>
      <c r="B590" s="12"/>
      <c r="C590" s="12"/>
      <c r="D590" s="12"/>
      <c r="E590" s="12"/>
      <c r="F590" s="12"/>
      <c r="G590" s="12"/>
      <c r="H590" s="12"/>
      <c r="I590" s="12"/>
      <c r="K590" s="12"/>
      <c r="L590" s="12"/>
    </row>
    <row r="591" spans="1:12" x14ac:dyDescent="0.3">
      <c r="A591" s="12"/>
      <c r="B591" s="12"/>
      <c r="C591" s="12"/>
      <c r="D591" s="12"/>
      <c r="E591" s="12"/>
      <c r="F591" s="12"/>
      <c r="G591" s="12"/>
      <c r="H591" s="12"/>
      <c r="I591" s="12"/>
      <c r="K591" s="12"/>
      <c r="L591" s="12"/>
    </row>
    <row r="592" spans="1:12" x14ac:dyDescent="0.3">
      <c r="A592" s="12"/>
      <c r="B592" s="12"/>
      <c r="C592" s="12"/>
      <c r="D592" s="12"/>
      <c r="E592" s="12"/>
      <c r="F592" s="12"/>
      <c r="G592" s="12"/>
      <c r="H592" s="12"/>
      <c r="I592" s="12"/>
      <c r="K592" s="12"/>
      <c r="L592" s="12"/>
    </row>
    <row r="593" spans="1:12" x14ac:dyDescent="0.3">
      <c r="A593" s="12"/>
      <c r="B593" s="12"/>
      <c r="C593" s="12"/>
      <c r="D593" s="12"/>
      <c r="E593" s="12"/>
      <c r="F593" s="12"/>
      <c r="G593" s="12"/>
      <c r="H593" s="12"/>
      <c r="I593" s="12"/>
      <c r="K593" s="12"/>
      <c r="L593" s="12"/>
    </row>
    <row r="594" spans="1:12" x14ac:dyDescent="0.3">
      <c r="A594" s="12"/>
      <c r="B594" s="12"/>
      <c r="C594" s="12"/>
      <c r="D594" s="12"/>
      <c r="E594" s="12"/>
      <c r="F594" s="12"/>
      <c r="G594" s="12"/>
      <c r="H594" s="12"/>
      <c r="I594" s="12"/>
      <c r="K594" s="12"/>
      <c r="L594" s="12"/>
    </row>
    <row r="595" spans="1:12" x14ac:dyDescent="0.3">
      <c r="A595" s="12"/>
      <c r="B595" s="12"/>
      <c r="C595" s="12"/>
      <c r="D595" s="12"/>
      <c r="E595" s="12"/>
      <c r="F595" s="12"/>
      <c r="G595" s="12"/>
      <c r="H595" s="12"/>
      <c r="I595" s="12"/>
      <c r="K595" s="12"/>
      <c r="L595" s="12"/>
    </row>
    <row r="596" spans="1:12" x14ac:dyDescent="0.3">
      <c r="A596" s="12"/>
      <c r="B596" s="12"/>
      <c r="C596" s="12"/>
      <c r="D596" s="12"/>
      <c r="E596" s="12"/>
      <c r="F596" s="12"/>
      <c r="G596" s="12"/>
      <c r="H596" s="12"/>
      <c r="I596" s="12"/>
      <c r="K596" s="12"/>
      <c r="L596" s="12"/>
    </row>
    <row r="597" spans="1:12" x14ac:dyDescent="0.3">
      <c r="A597" s="12"/>
      <c r="B597" s="12"/>
      <c r="C597" s="12"/>
      <c r="D597" s="12"/>
      <c r="E597" s="12"/>
      <c r="F597" s="12"/>
      <c r="G597" s="12"/>
      <c r="H597" s="12"/>
      <c r="I597" s="12"/>
      <c r="K597" s="12"/>
      <c r="L597" s="12"/>
    </row>
    <row r="598" spans="1:12" x14ac:dyDescent="0.3">
      <c r="A598" s="12"/>
      <c r="B598" s="12"/>
      <c r="C598" s="12"/>
      <c r="D598" s="12"/>
      <c r="E598" s="12"/>
      <c r="F598" s="12"/>
      <c r="G598" s="12"/>
      <c r="H598" s="12"/>
      <c r="I598" s="12"/>
      <c r="K598" s="12"/>
      <c r="L598" s="12"/>
    </row>
    <row r="599" spans="1:12" x14ac:dyDescent="0.3">
      <c r="A599" s="12"/>
      <c r="B599" s="12"/>
      <c r="C599" s="12"/>
      <c r="D599" s="12"/>
      <c r="E599" s="12"/>
      <c r="F599" s="12"/>
      <c r="G599" s="12"/>
      <c r="H599" s="12"/>
      <c r="I599" s="12"/>
      <c r="K599" s="12"/>
      <c r="L599" s="12"/>
    </row>
    <row r="600" spans="1:12" x14ac:dyDescent="0.3">
      <c r="A600" s="12"/>
      <c r="B600" s="12"/>
      <c r="C600" s="12"/>
      <c r="D600" s="12"/>
      <c r="E600" s="12"/>
      <c r="F600" s="12"/>
      <c r="G600" s="12"/>
      <c r="H600" s="12"/>
      <c r="I600" s="12"/>
      <c r="K600" s="12"/>
      <c r="L600" s="12"/>
    </row>
    <row r="601" spans="1:12" x14ac:dyDescent="0.3">
      <c r="A601" s="12"/>
      <c r="B601" s="12"/>
      <c r="C601" s="12"/>
      <c r="D601" s="12"/>
      <c r="E601" s="12"/>
      <c r="F601" s="12"/>
      <c r="G601" s="12"/>
      <c r="H601" s="12"/>
      <c r="I601" s="12"/>
      <c r="K601" s="12"/>
      <c r="L601" s="12"/>
    </row>
    <row r="602" spans="1:12" x14ac:dyDescent="0.3">
      <c r="A602" s="12"/>
      <c r="B602" s="12"/>
      <c r="C602" s="12"/>
      <c r="D602" s="12"/>
      <c r="E602" s="12"/>
      <c r="F602" s="12"/>
      <c r="G602" s="12"/>
      <c r="H602" s="12"/>
      <c r="I602" s="12"/>
      <c r="K602" s="12"/>
      <c r="L602" s="12"/>
    </row>
    <row r="603" spans="1:12" x14ac:dyDescent="0.3">
      <c r="A603" s="12"/>
      <c r="B603" s="12"/>
      <c r="C603" s="12"/>
      <c r="D603" s="12"/>
      <c r="E603" s="12"/>
      <c r="F603" s="12"/>
      <c r="G603" s="12"/>
      <c r="H603" s="12"/>
      <c r="I603" s="12"/>
      <c r="K603" s="12"/>
      <c r="L603" s="12"/>
    </row>
    <row r="604" spans="1:12" x14ac:dyDescent="0.3">
      <c r="A604" s="12"/>
      <c r="B604" s="12"/>
      <c r="C604" s="12"/>
      <c r="D604" s="12"/>
      <c r="E604" s="12"/>
      <c r="F604" s="12"/>
      <c r="G604" s="12"/>
      <c r="H604" s="12"/>
      <c r="I604" s="12"/>
      <c r="K604" s="12"/>
      <c r="L604" s="12"/>
    </row>
    <row r="605" spans="1:12" x14ac:dyDescent="0.3">
      <c r="A605" s="12"/>
      <c r="B605" s="12"/>
      <c r="C605" s="12"/>
      <c r="D605" s="12"/>
      <c r="E605" s="12"/>
      <c r="F605" s="12"/>
      <c r="G605" s="12"/>
      <c r="H605" s="12"/>
      <c r="I605" s="12"/>
      <c r="K605" s="12"/>
      <c r="L605" s="12"/>
    </row>
    <row r="606" spans="1:12" x14ac:dyDescent="0.3">
      <c r="A606" s="12"/>
      <c r="B606" s="12"/>
      <c r="C606" s="12"/>
      <c r="D606" s="12"/>
      <c r="E606" s="12"/>
      <c r="F606" s="12"/>
      <c r="G606" s="12"/>
      <c r="H606" s="12"/>
      <c r="I606" s="12"/>
      <c r="K606" s="12"/>
      <c r="L606" s="12"/>
    </row>
    <row r="607" spans="1:12" x14ac:dyDescent="0.3">
      <c r="A607" s="12"/>
      <c r="B607" s="12"/>
      <c r="C607" s="12"/>
      <c r="D607" s="12"/>
      <c r="E607" s="12"/>
      <c r="F607" s="12"/>
      <c r="G607" s="12"/>
      <c r="H607" s="12"/>
      <c r="I607" s="12"/>
      <c r="K607" s="12"/>
      <c r="L607" s="12"/>
    </row>
    <row r="608" spans="1:12" x14ac:dyDescent="0.3">
      <c r="A608" s="12"/>
      <c r="B608" s="12"/>
      <c r="C608" s="12"/>
      <c r="D608" s="12"/>
      <c r="E608" s="12"/>
      <c r="F608" s="12"/>
      <c r="G608" s="12"/>
      <c r="H608" s="12"/>
      <c r="I608" s="12"/>
      <c r="K608" s="12"/>
      <c r="L608" s="12"/>
    </row>
    <row r="609" spans="1:12" x14ac:dyDescent="0.3">
      <c r="A609" s="12"/>
      <c r="B609" s="12"/>
      <c r="C609" s="12"/>
      <c r="D609" s="12"/>
      <c r="E609" s="12"/>
      <c r="F609" s="12"/>
      <c r="G609" s="12"/>
      <c r="H609" s="12"/>
      <c r="I609" s="12"/>
      <c r="K609" s="12"/>
      <c r="L609" s="12"/>
    </row>
    <row r="610" spans="1:12" x14ac:dyDescent="0.3">
      <c r="A610" s="12"/>
      <c r="B610" s="12"/>
      <c r="C610" s="12"/>
      <c r="D610" s="12"/>
      <c r="E610" s="12"/>
      <c r="F610" s="12"/>
      <c r="G610" s="12"/>
      <c r="H610" s="12"/>
      <c r="I610" s="12"/>
      <c r="K610" s="12"/>
      <c r="L610" s="12"/>
    </row>
    <row r="611" spans="1:12" x14ac:dyDescent="0.3">
      <c r="A611" s="12"/>
      <c r="B611" s="12"/>
      <c r="C611" s="12"/>
      <c r="D611" s="12"/>
      <c r="E611" s="12"/>
      <c r="F611" s="12"/>
      <c r="G611" s="12"/>
      <c r="H611" s="12"/>
      <c r="I611" s="12"/>
      <c r="K611" s="12"/>
      <c r="L611" s="12"/>
    </row>
    <row r="612" spans="1:12" x14ac:dyDescent="0.3">
      <c r="A612" s="12"/>
      <c r="B612" s="12"/>
      <c r="C612" s="12"/>
      <c r="D612" s="12"/>
      <c r="E612" s="12"/>
      <c r="F612" s="12"/>
      <c r="G612" s="12"/>
      <c r="H612" s="12"/>
      <c r="I612" s="12"/>
      <c r="K612" s="12"/>
      <c r="L612" s="12"/>
    </row>
    <row r="613" spans="1:12" x14ac:dyDescent="0.3">
      <c r="A613" s="12"/>
      <c r="B613" s="12"/>
      <c r="C613" s="12"/>
      <c r="D613" s="12"/>
      <c r="E613" s="12"/>
      <c r="F613" s="12"/>
      <c r="G613" s="12"/>
      <c r="H613" s="12"/>
      <c r="I613" s="12"/>
      <c r="K613" s="12"/>
      <c r="L613" s="12"/>
    </row>
    <row r="614" spans="1:12" x14ac:dyDescent="0.3">
      <c r="A614" s="12"/>
      <c r="B614" s="12"/>
      <c r="C614" s="12"/>
      <c r="D614" s="12"/>
      <c r="E614" s="12"/>
      <c r="F614" s="12"/>
      <c r="G614" s="12"/>
      <c r="H614" s="12"/>
      <c r="I614" s="12"/>
      <c r="K614" s="12"/>
      <c r="L614" s="12"/>
    </row>
    <row r="615" spans="1:12" x14ac:dyDescent="0.3">
      <c r="A615" s="12"/>
      <c r="B615" s="12"/>
      <c r="C615" s="12"/>
      <c r="D615" s="12"/>
      <c r="E615" s="12"/>
      <c r="F615" s="12"/>
      <c r="G615" s="12"/>
      <c r="H615" s="12"/>
      <c r="I615" s="12"/>
      <c r="K615" s="12"/>
      <c r="L615" s="12"/>
    </row>
    <row r="616" spans="1:12" x14ac:dyDescent="0.3">
      <c r="A616" s="12"/>
      <c r="B616" s="12"/>
      <c r="C616" s="12"/>
      <c r="D616" s="12"/>
      <c r="E616" s="12"/>
      <c r="F616" s="12"/>
      <c r="G616" s="12"/>
      <c r="H616" s="12"/>
      <c r="I616" s="12"/>
      <c r="K616" s="12"/>
      <c r="L616" s="12"/>
    </row>
    <row r="617" spans="1:12" x14ac:dyDescent="0.3">
      <c r="A617" s="12"/>
      <c r="B617" s="12"/>
      <c r="C617" s="12"/>
      <c r="D617" s="12"/>
      <c r="E617" s="12"/>
      <c r="F617" s="12"/>
      <c r="G617" s="12"/>
      <c r="H617" s="12"/>
      <c r="I617" s="12"/>
      <c r="K617" s="12"/>
      <c r="L617" s="12"/>
    </row>
    <row r="618" spans="1:12" x14ac:dyDescent="0.3">
      <c r="A618" s="12"/>
      <c r="B618" s="12"/>
      <c r="C618" s="12"/>
      <c r="D618" s="12"/>
      <c r="E618" s="12"/>
      <c r="F618" s="12"/>
      <c r="G618" s="12"/>
      <c r="H618" s="12"/>
      <c r="I618" s="12"/>
      <c r="K618" s="12"/>
      <c r="L618" s="12"/>
    </row>
    <row r="619" spans="1:12" x14ac:dyDescent="0.3">
      <c r="A619" s="12"/>
      <c r="B619" s="12"/>
      <c r="C619" s="12"/>
      <c r="D619" s="12"/>
      <c r="E619" s="12"/>
      <c r="F619" s="12"/>
      <c r="G619" s="12"/>
      <c r="H619" s="12"/>
      <c r="I619" s="12"/>
      <c r="K619" s="12"/>
      <c r="L619" s="12"/>
    </row>
    <row r="620" spans="1:12" x14ac:dyDescent="0.3">
      <c r="A620" s="12"/>
      <c r="B620" s="12"/>
      <c r="C620" s="12"/>
      <c r="D620" s="12"/>
      <c r="E620" s="12"/>
      <c r="F620" s="12"/>
      <c r="G620" s="12"/>
      <c r="H620" s="12"/>
      <c r="I620" s="12"/>
      <c r="K620" s="12"/>
      <c r="L620" s="12"/>
    </row>
    <row r="621" spans="1:12" x14ac:dyDescent="0.3">
      <c r="A621" s="12"/>
      <c r="B621" s="12"/>
      <c r="C621" s="12"/>
      <c r="D621" s="12"/>
      <c r="E621" s="12"/>
      <c r="F621" s="12"/>
      <c r="G621" s="12"/>
      <c r="H621" s="12"/>
      <c r="I621" s="12"/>
      <c r="K621" s="12"/>
      <c r="L621" s="12"/>
    </row>
    <row r="622" spans="1:12" x14ac:dyDescent="0.3">
      <c r="A622" s="12"/>
      <c r="B622" s="12"/>
      <c r="C622" s="12"/>
      <c r="D622" s="12"/>
      <c r="E622" s="12"/>
      <c r="F622" s="12"/>
      <c r="G622" s="12"/>
      <c r="H622" s="12"/>
      <c r="I622" s="12"/>
      <c r="K622" s="12"/>
      <c r="L622" s="12"/>
    </row>
    <row r="623" spans="1:12" x14ac:dyDescent="0.3">
      <c r="A623" s="12"/>
      <c r="B623" s="12"/>
      <c r="C623" s="12"/>
      <c r="D623" s="12"/>
      <c r="E623" s="12"/>
      <c r="F623" s="12"/>
      <c r="G623" s="12"/>
      <c r="H623" s="12"/>
      <c r="I623" s="12"/>
      <c r="K623" s="12"/>
      <c r="L623" s="12"/>
    </row>
    <row r="624" spans="1:12" x14ac:dyDescent="0.3">
      <c r="A624" s="12"/>
      <c r="B624" s="12"/>
      <c r="C624" s="12"/>
      <c r="D624" s="12"/>
      <c r="E624" s="12"/>
      <c r="F624" s="12"/>
      <c r="G624" s="12"/>
      <c r="H624" s="12"/>
      <c r="I624" s="12"/>
      <c r="K624" s="12"/>
      <c r="L624" s="12"/>
    </row>
    <row r="625" spans="1:12" x14ac:dyDescent="0.3">
      <c r="A625" s="12"/>
      <c r="B625" s="12"/>
      <c r="C625" s="12"/>
      <c r="D625" s="12"/>
      <c r="E625" s="12"/>
      <c r="F625" s="12"/>
      <c r="G625" s="12"/>
      <c r="H625" s="12"/>
      <c r="I625" s="12"/>
      <c r="K625" s="12"/>
      <c r="L625" s="12"/>
    </row>
    <row r="626" spans="1:12" x14ac:dyDescent="0.3">
      <c r="A626" s="12"/>
      <c r="B626" s="12"/>
      <c r="C626" s="12"/>
      <c r="D626" s="12"/>
      <c r="E626" s="12"/>
      <c r="F626" s="12"/>
      <c r="G626" s="12"/>
      <c r="H626" s="12"/>
      <c r="I626" s="12"/>
      <c r="K626" s="12"/>
      <c r="L626" s="12"/>
    </row>
    <row r="627" spans="1:12" x14ac:dyDescent="0.3">
      <c r="A627" s="12"/>
      <c r="B627" s="12"/>
      <c r="C627" s="12"/>
      <c r="D627" s="12"/>
      <c r="E627" s="12"/>
      <c r="F627" s="12"/>
      <c r="G627" s="12"/>
      <c r="H627" s="12"/>
      <c r="I627" s="12"/>
      <c r="K627" s="12"/>
      <c r="L627" s="12"/>
    </row>
    <row r="628" spans="1:12" x14ac:dyDescent="0.3">
      <c r="A628" s="12"/>
      <c r="B628" s="12"/>
      <c r="C628" s="12"/>
      <c r="D628" s="12"/>
      <c r="E628" s="12"/>
      <c r="F628" s="12"/>
      <c r="G628" s="12"/>
      <c r="H628" s="12"/>
      <c r="I628" s="12"/>
      <c r="K628" s="12"/>
      <c r="L628" s="12"/>
    </row>
    <row r="629" spans="1:12" x14ac:dyDescent="0.3">
      <c r="A629" s="12"/>
      <c r="B629" s="12"/>
      <c r="C629" s="12"/>
      <c r="D629" s="12"/>
      <c r="E629" s="12"/>
      <c r="F629" s="12"/>
      <c r="G629" s="12"/>
      <c r="H629" s="12"/>
      <c r="I629" s="12"/>
      <c r="K629" s="12"/>
      <c r="L629" s="12"/>
    </row>
    <row r="630" spans="1:12" x14ac:dyDescent="0.3">
      <c r="A630" s="12"/>
      <c r="B630" s="12"/>
      <c r="C630" s="12"/>
      <c r="D630" s="12"/>
      <c r="E630" s="12"/>
      <c r="F630" s="12"/>
      <c r="G630" s="12"/>
      <c r="H630" s="12"/>
      <c r="I630" s="12"/>
      <c r="K630" s="12"/>
      <c r="L630" s="12"/>
    </row>
    <row r="631" spans="1:12" x14ac:dyDescent="0.3">
      <c r="A631" s="12"/>
      <c r="B631" s="12"/>
      <c r="C631" s="12"/>
      <c r="D631" s="12"/>
      <c r="E631" s="12"/>
      <c r="F631" s="12"/>
      <c r="G631" s="12"/>
      <c r="H631" s="12"/>
      <c r="I631" s="12"/>
      <c r="K631" s="12"/>
      <c r="L631" s="12"/>
    </row>
    <row r="632" spans="1:12" x14ac:dyDescent="0.3">
      <c r="A632" s="12"/>
      <c r="B632" s="12"/>
      <c r="C632" s="12"/>
      <c r="D632" s="12"/>
      <c r="E632" s="12"/>
      <c r="F632" s="12"/>
      <c r="G632" s="12"/>
      <c r="H632" s="12"/>
      <c r="I632" s="12"/>
      <c r="K632" s="12"/>
      <c r="L632" s="12"/>
    </row>
    <row r="633" spans="1:12" x14ac:dyDescent="0.3">
      <c r="A633" s="12"/>
      <c r="B633" s="12"/>
      <c r="C633" s="12"/>
      <c r="D633" s="12"/>
      <c r="E633" s="12"/>
      <c r="F633" s="12"/>
      <c r="G633" s="12"/>
      <c r="H633" s="12"/>
      <c r="I633" s="12"/>
      <c r="K633" s="12"/>
      <c r="L633" s="12"/>
    </row>
    <row r="634" spans="1:12" x14ac:dyDescent="0.3">
      <c r="A634" s="12"/>
      <c r="B634" s="12"/>
      <c r="C634" s="12"/>
      <c r="D634" s="12"/>
      <c r="E634" s="12"/>
      <c r="F634" s="12"/>
      <c r="G634" s="12"/>
      <c r="H634" s="12"/>
      <c r="I634" s="12"/>
      <c r="K634" s="12"/>
      <c r="L634" s="12"/>
    </row>
    <row r="635" spans="1:12" x14ac:dyDescent="0.3">
      <c r="A635" s="12"/>
      <c r="B635" s="12"/>
      <c r="C635" s="12"/>
      <c r="D635" s="12"/>
      <c r="E635" s="12"/>
      <c r="F635" s="12"/>
      <c r="G635" s="12"/>
      <c r="H635" s="12"/>
      <c r="I635" s="12"/>
      <c r="K635" s="12"/>
      <c r="L635" s="12"/>
    </row>
    <row r="636" spans="1:12" x14ac:dyDescent="0.3">
      <c r="A636" s="12"/>
      <c r="B636" s="12"/>
      <c r="C636" s="12"/>
      <c r="D636" s="12"/>
      <c r="E636" s="12"/>
      <c r="F636" s="12"/>
      <c r="G636" s="12"/>
      <c r="H636" s="12"/>
      <c r="I636" s="12"/>
      <c r="K636" s="12"/>
      <c r="L636" s="12"/>
    </row>
    <row r="637" spans="1:12" x14ac:dyDescent="0.3">
      <c r="A637" s="12"/>
      <c r="B637" s="12"/>
      <c r="C637" s="12"/>
      <c r="D637" s="12"/>
      <c r="E637" s="12"/>
      <c r="F637" s="12"/>
      <c r="G637" s="12"/>
      <c r="H637" s="12"/>
      <c r="I637" s="12"/>
      <c r="K637" s="12"/>
      <c r="L637" s="12"/>
    </row>
    <row r="638" spans="1:12" x14ac:dyDescent="0.3">
      <c r="A638" s="12"/>
      <c r="B638" s="12"/>
      <c r="C638" s="12"/>
      <c r="D638" s="12"/>
      <c r="E638" s="12"/>
      <c r="F638" s="12"/>
      <c r="G638" s="12"/>
      <c r="H638" s="12"/>
      <c r="I638" s="12"/>
      <c r="K638" s="12"/>
      <c r="L638" s="12"/>
    </row>
    <row r="639" spans="1:12" x14ac:dyDescent="0.3">
      <c r="A639" s="12"/>
      <c r="B639" s="12"/>
      <c r="C639" s="12"/>
      <c r="D639" s="12"/>
      <c r="E639" s="12"/>
      <c r="F639" s="12"/>
      <c r="G639" s="12"/>
      <c r="H639" s="12"/>
      <c r="I639" s="12"/>
      <c r="K639" s="12"/>
      <c r="L639" s="12"/>
    </row>
    <row r="640" spans="1:12" x14ac:dyDescent="0.3">
      <c r="A640" s="12"/>
      <c r="B640" s="12"/>
      <c r="C640" s="12"/>
      <c r="D640" s="12"/>
      <c r="E640" s="12"/>
      <c r="F640" s="12"/>
      <c r="G640" s="12"/>
      <c r="H640" s="12"/>
      <c r="I640" s="12"/>
      <c r="K640" s="12"/>
      <c r="L640" s="12"/>
    </row>
    <row r="641" spans="1:12" x14ac:dyDescent="0.3">
      <c r="A641" s="12"/>
      <c r="B641" s="12"/>
      <c r="C641" s="12"/>
      <c r="D641" s="12"/>
      <c r="E641" s="12"/>
      <c r="F641" s="12"/>
      <c r="G641" s="12"/>
      <c r="H641" s="12"/>
      <c r="I641" s="12"/>
      <c r="K641" s="12"/>
      <c r="L641" s="12"/>
    </row>
    <row r="642" spans="1:12" x14ac:dyDescent="0.3">
      <c r="A642" s="12"/>
      <c r="B642" s="12"/>
      <c r="C642" s="12"/>
      <c r="D642" s="12"/>
      <c r="E642" s="12"/>
      <c r="F642" s="12"/>
      <c r="G642" s="12"/>
      <c r="H642" s="12"/>
      <c r="I642" s="12"/>
      <c r="K642" s="12"/>
      <c r="L642" s="12"/>
    </row>
    <row r="643" spans="1:12" x14ac:dyDescent="0.3">
      <c r="A643" s="12"/>
      <c r="B643" s="12"/>
      <c r="C643" s="12"/>
      <c r="D643" s="12"/>
      <c r="E643" s="12"/>
      <c r="F643" s="12"/>
      <c r="G643" s="12"/>
      <c r="H643" s="12"/>
      <c r="I643" s="12"/>
      <c r="K643" s="12"/>
      <c r="L643" s="12"/>
    </row>
    <row r="644" spans="1:12" x14ac:dyDescent="0.3">
      <c r="A644" s="12"/>
      <c r="B644" s="12"/>
      <c r="C644" s="12"/>
      <c r="D644" s="12"/>
      <c r="E644" s="12"/>
      <c r="F644" s="12"/>
      <c r="G644" s="12"/>
      <c r="H644" s="12"/>
      <c r="I644" s="12"/>
      <c r="K644" s="12"/>
      <c r="L644" s="12"/>
    </row>
    <row r="645" spans="1:12" x14ac:dyDescent="0.3">
      <c r="A645" s="12"/>
      <c r="B645" s="12"/>
      <c r="C645" s="12"/>
      <c r="D645" s="12"/>
      <c r="E645" s="12"/>
      <c r="F645" s="12"/>
      <c r="G645" s="12"/>
      <c r="H645" s="12"/>
      <c r="I645" s="12"/>
      <c r="K645" s="12"/>
      <c r="L645" s="12"/>
    </row>
    <row r="646" spans="1:12" x14ac:dyDescent="0.3">
      <c r="A646" s="12"/>
      <c r="B646" s="12"/>
      <c r="C646" s="12"/>
      <c r="D646" s="12"/>
      <c r="E646" s="12"/>
      <c r="F646" s="12"/>
      <c r="G646" s="12"/>
      <c r="H646" s="12"/>
      <c r="I646" s="12"/>
      <c r="K646" s="12"/>
      <c r="L646" s="12"/>
    </row>
    <row r="647" spans="1:12" x14ac:dyDescent="0.3">
      <c r="A647" s="12"/>
      <c r="B647" s="12"/>
      <c r="C647" s="12"/>
      <c r="D647" s="12"/>
      <c r="E647" s="12"/>
      <c r="F647" s="12"/>
      <c r="G647" s="12"/>
      <c r="H647" s="12"/>
      <c r="I647" s="12"/>
      <c r="K647" s="12"/>
      <c r="L647" s="12"/>
    </row>
    <row r="648" spans="1:12" x14ac:dyDescent="0.3">
      <c r="A648" s="12"/>
      <c r="B648" s="12"/>
      <c r="C648" s="12"/>
      <c r="D648" s="12"/>
      <c r="E648" s="12"/>
      <c r="F648" s="12"/>
      <c r="G648" s="12"/>
      <c r="H648" s="12"/>
      <c r="I648" s="12"/>
      <c r="K648" s="12"/>
      <c r="L648" s="12"/>
    </row>
    <row r="649" spans="1:12" x14ac:dyDescent="0.3">
      <c r="A649" s="12"/>
      <c r="B649" s="12"/>
      <c r="C649" s="12"/>
      <c r="D649" s="12"/>
      <c r="E649" s="12"/>
      <c r="F649" s="12"/>
      <c r="G649" s="12"/>
      <c r="H649" s="12"/>
      <c r="I649" s="12"/>
      <c r="K649" s="12"/>
      <c r="L649" s="12"/>
    </row>
    <row r="650" spans="1:12" x14ac:dyDescent="0.3">
      <c r="A650" s="12"/>
      <c r="B650" s="12"/>
      <c r="C650" s="12"/>
      <c r="D650" s="12"/>
      <c r="E650" s="12"/>
      <c r="F650" s="12"/>
      <c r="G650" s="12"/>
      <c r="H650" s="12"/>
      <c r="I650" s="12"/>
      <c r="K650" s="12"/>
      <c r="L650" s="12"/>
    </row>
    <row r="651" spans="1:12" x14ac:dyDescent="0.3">
      <c r="A651" s="12"/>
      <c r="B651" s="12"/>
      <c r="C651" s="12"/>
      <c r="D651" s="12"/>
      <c r="E651" s="12"/>
      <c r="F651" s="12"/>
      <c r="G651" s="12"/>
      <c r="H651" s="12"/>
      <c r="I651" s="12"/>
      <c r="K651" s="12"/>
      <c r="L651" s="12"/>
    </row>
    <row r="652" spans="1:12" x14ac:dyDescent="0.3">
      <c r="A652" s="12"/>
      <c r="B652" s="12"/>
      <c r="C652" s="12"/>
      <c r="D652" s="12"/>
      <c r="E652" s="12"/>
      <c r="F652" s="12"/>
      <c r="G652" s="12"/>
      <c r="H652" s="12"/>
      <c r="I652" s="12"/>
      <c r="K652" s="12"/>
      <c r="L652" s="12"/>
    </row>
    <row r="653" spans="1:12" x14ac:dyDescent="0.3">
      <c r="A653" s="12"/>
      <c r="B653" s="12"/>
      <c r="C653" s="12"/>
      <c r="D653" s="12"/>
      <c r="E653" s="12"/>
      <c r="F653" s="12"/>
      <c r="G653" s="12"/>
      <c r="H653" s="12"/>
      <c r="I653" s="12"/>
      <c r="K653" s="12"/>
      <c r="L653" s="12"/>
    </row>
    <row r="654" spans="1:12" x14ac:dyDescent="0.3">
      <c r="A654" s="12"/>
      <c r="B654" s="12"/>
      <c r="C654" s="12"/>
      <c r="D654" s="12"/>
      <c r="E654" s="12"/>
      <c r="F654" s="12"/>
      <c r="G654" s="12"/>
      <c r="H654" s="12"/>
      <c r="I654" s="12"/>
      <c r="K654" s="12"/>
      <c r="L654" s="12"/>
    </row>
    <row r="655" spans="1:12" x14ac:dyDescent="0.3">
      <c r="A655" s="12"/>
      <c r="B655" s="12"/>
      <c r="C655" s="12"/>
      <c r="D655" s="12"/>
      <c r="E655" s="12"/>
      <c r="F655" s="12"/>
      <c r="G655" s="12"/>
      <c r="H655" s="12"/>
      <c r="I655" s="12"/>
      <c r="K655" s="12"/>
      <c r="L655" s="12"/>
    </row>
    <row r="656" spans="1:12" x14ac:dyDescent="0.3">
      <c r="A656" s="12"/>
      <c r="B656" s="12"/>
      <c r="C656" s="12"/>
      <c r="D656" s="12"/>
      <c r="E656" s="12"/>
      <c r="F656" s="12"/>
      <c r="G656" s="12"/>
      <c r="H656" s="12"/>
      <c r="I656" s="12"/>
      <c r="K656" s="12"/>
      <c r="L656" s="12"/>
    </row>
    <row r="657" spans="1:12" x14ac:dyDescent="0.3">
      <c r="A657" s="12"/>
      <c r="B657" s="12"/>
      <c r="C657" s="12"/>
      <c r="D657" s="12"/>
      <c r="E657" s="12"/>
      <c r="F657" s="12"/>
      <c r="G657" s="12"/>
      <c r="H657" s="12"/>
      <c r="I657" s="12"/>
      <c r="K657" s="12"/>
      <c r="L657" s="12"/>
    </row>
    <row r="658" spans="1:12" x14ac:dyDescent="0.3">
      <c r="A658" s="12"/>
      <c r="B658" s="12"/>
      <c r="C658" s="12"/>
      <c r="D658" s="12"/>
      <c r="E658" s="12"/>
      <c r="F658" s="12"/>
      <c r="G658" s="12"/>
      <c r="H658" s="12"/>
      <c r="I658" s="12"/>
      <c r="K658" s="12"/>
      <c r="L658" s="12"/>
    </row>
    <row r="659" spans="1:12" x14ac:dyDescent="0.3">
      <c r="A659" s="12"/>
      <c r="B659" s="12"/>
      <c r="C659" s="12"/>
      <c r="D659" s="12"/>
      <c r="E659" s="12"/>
      <c r="F659" s="12"/>
      <c r="G659" s="12"/>
      <c r="H659" s="12"/>
      <c r="I659" s="12"/>
      <c r="K659" s="12"/>
      <c r="L659" s="12"/>
    </row>
    <row r="660" spans="1:12" x14ac:dyDescent="0.3">
      <c r="A660" s="12"/>
      <c r="B660" s="12"/>
      <c r="C660" s="12"/>
      <c r="D660" s="12"/>
      <c r="E660" s="12"/>
      <c r="F660" s="12"/>
      <c r="G660" s="12"/>
      <c r="H660" s="12"/>
      <c r="I660" s="12"/>
      <c r="K660" s="12"/>
      <c r="L660" s="12"/>
    </row>
    <row r="661" spans="1:12" x14ac:dyDescent="0.3">
      <c r="A661" s="12"/>
      <c r="B661" s="12"/>
      <c r="C661" s="12"/>
      <c r="D661" s="12"/>
      <c r="E661" s="12"/>
      <c r="F661" s="12"/>
      <c r="G661" s="12"/>
      <c r="H661" s="12"/>
      <c r="I661" s="12"/>
      <c r="K661" s="12"/>
      <c r="L661" s="12"/>
    </row>
    <row r="662" spans="1:12" x14ac:dyDescent="0.3">
      <c r="A662" s="12"/>
      <c r="B662" s="12"/>
      <c r="C662" s="12"/>
      <c r="D662" s="12"/>
      <c r="E662" s="12"/>
      <c r="F662" s="12"/>
      <c r="G662" s="12"/>
      <c r="H662" s="12"/>
      <c r="I662" s="12"/>
      <c r="K662" s="12"/>
      <c r="L662" s="12"/>
    </row>
    <row r="663" spans="1:12" x14ac:dyDescent="0.3">
      <c r="A663" s="12"/>
      <c r="B663" s="12"/>
      <c r="C663" s="12"/>
      <c r="D663" s="12"/>
      <c r="E663" s="12"/>
      <c r="F663" s="12"/>
      <c r="G663" s="12"/>
      <c r="H663" s="12"/>
      <c r="I663" s="12"/>
      <c r="K663" s="12"/>
      <c r="L663" s="12"/>
    </row>
    <row r="664" spans="1:12" x14ac:dyDescent="0.3">
      <c r="A664" s="12"/>
      <c r="B664" s="12"/>
      <c r="C664" s="12"/>
      <c r="D664" s="12"/>
      <c r="E664" s="12"/>
      <c r="F664" s="12"/>
      <c r="G664" s="12"/>
      <c r="H664" s="12"/>
      <c r="I664" s="12"/>
      <c r="K664" s="12"/>
      <c r="L664" s="12"/>
    </row>
    <row r="665" spans="1:12" x14ac:dyDescent="0.3">
      <c r="A665" s="12"/>
      <c r="B665" s="12"/>
      <c r="C665" s="12"/>
      <c r="D665" s="12"/>
      <c r="E665" s="12"/>
      <c r="F665" s="12"/>
      <c r="G665" s="12"/>
      <c r="H665" s="12"/>
      <c r="I665" s="12"/>
      <c r="K665" s="12"/>
      <c r="L665" s="12"/>
    </row>
    <row r="666" spans="1:12" x14ac:dyDescent="0.3">
      <c r="A666" s="12"/>
      <c r="B666" s="12"/>
      <c r="C666" s="12"/>
      <c r="D666" s="12"/>
      <c r="E666" s="12"/>
      <c r="F666" s="12"/>
      <c r="G666" s="12"/>
      <c r="H666" s="12"/>
      <c r="I666" s="12"/>
      <c r="K666" s="12"/>
      <c r="L666" s="12"/>
    </row>
    <row r="667" spans="1:12" x14ac:dyDescent="0.3">
      <c r="A667" s="12"/>
      <c r="B667" s="12"/>
      <c r="C667" s="12"/>
      <c r="D667" s="12"/>
      <c r="E667" s="12"/>
      <c r="F667" s="12"/>
      <c r="G667" s="12"/>
      <c r="H667" s="12"/>
      <c r="I667" s="12"/>
      <c r="K667" s="12"/>
      <c r="L667" s="12"/>
    </row>
    <row r="668" spans="1:12" x14ac:dyDescent="0.3">
      <c r="A668" s="12"/>
      <c r="B668" s="12"/>
      <c r="C668" s="12"/>
      <c r="D668" s="12"/>
      <c r="E668" s="12"/>
      <c r="F668" s="12"/>
      <c r="G668" s="12"/>
      <c r="H668" s="12"/>
      <c r="I668" s="12"/>
      <c r="K668" s="12"/>
      <c r="L668" s="12"/>
    </row>
    <row r="669" spans="1:12" x14ac:dyDescent="0.3">
      <c r="A669" s="12"/>
      <c r="B669" s="12"/>
      <c r="C669" s="12"/>
      <c r="D669" s="12"/>
      <c r="E669" s="12"/>
      <c r="F669" s="12"/>
      <c r="G669" s="12"/>
      <c r="H669" s="12"/>
      <c r="I669" s="12"/>
      <c r="K669" s="12"/>
      <c r="L669" s="12"/>
    </row>
    <row r="670" spans="1:12" x14ac:dyDescent="0.3">
      <c r="A670" s="12"/>
      <c r="B670" s="12"/>
      <c r="C670" s="12"/>
      <c r="D670" s="12"/>
      <c r="E670" s="12"/>
      <c r="F670" s="12"/>
      <c r="G670" s="12"/>
      <c r="H670" s="12"/>
      <c r="I670" s="12"/>
      <c r="K670" s="12"/>
      <c r="L670" s="12"/>
    </row>
    <row r="671" spans="1:12" x14ac:dyDescent="0.3">
      <c r="A671" s="12"/>
      <c r="B671" s="12"/>
      <c r="C671" s="12"/>
      <c r="D671" s="12"/>
      <c r="E671" s="12"/>
      <c r="F671" s="12"/>
      <c r="G671" s="12"/>
      <c r="H671" s="12"/>
      <c r="I671" s="12"/>
      <c r="K671" s="12"/>
      <c r="L671" s="12"/>
    </row>
    <row r="672" spans="1:12" x14ac:dyDescent="0.3">
      <c r="A672" s="12"/>
      <c r="B672" s="12"/>
      <c r="C672" s="12"/>
      <c r="D672" s="12"/>
      <c r="E672" s="12"/>
      <c r="F672" s="12"/>
      <c r="G672" s="12"/>
      <c r="H672" s="12"/>
      <c r="I672" s="12"/>
      <c r="K672" s="12"/>
      <c r="L672" s="12"/>
    </row>
    <row r="673" spans="1:12" x14ac:dyDescent="0.3">
      <c r="A673" s="12"/>
      <c r="B673" s="12"/>
      <c r="C673" s="12"/>
      <c r="D673" s="12"/>
      <c r="E673" s="12"/>
      <c r="F673" s="12"/>
      <c r="G673" s="12"/>
      <c r="H673" s="12"/>
      <c r="I673" s="12"/>
      <c r="K673" s="12"/>
      <c r="L673" s="12"/>
    </row>
    <row r="674" spans="1:12" x14ac:dyDescent="0.3">
      <c r="A674" s="12"/>
      <c r="B674" s="12"/>
      <c r="C674" s="12"/>
      <c r="D674" s="12"/>
      <c r="E674" s="12"/>
      <c r="F674" s="12"/>
      <c r="G674" s="12"/>
      <c r="H674" s="12"/>
      <c r="I674" s="12"/>
      <c r="K674" s="12"/>
      <c r="L674" s="12"/>
    </row>
    <row r="675" spans="1:12" x14ac:dyDescent="0.3">
      <c r="A675" s="12"/>
      <c r="B675" s="12"/>
      <c r="C675" s="12"/>
      <c r="D675" s="12"/>
      <c r="E675" s="12"/>
      <c r="F675" s="12"/>
      <c r="G675" s="12"/>
      <c r="H675" s="12"/>
      <c r="I675" s="12"/>
      <c r="K675" s="12"/>
      <c r="L675" s="12"/>
    </row>
    <row r="676" spans="1:12" x14ac:dyDescent="0.3">
      <c r="A676" s="12"/>
      <c r="B676" s="12"/>
      <c r="C676" s="12"/>
      <c r="D676" s="12"/>
      <c r="E676" s="12"/>
      <c r="F676" s="12"/>
      <c r="G676" s="12"/>
      <c r="H676" s="12"/>
      <c r="I676" s="12"/>
      <c r="K676" s="12"/>
      <c r="L676" s="12"/>
    </row>
    <row r="677" spans="1:12" x14ac:dyDescent="0.3">
      <c r="A677" s="12"/>
      <c r="B677" s="12"/>
      <c r="C677" s="12"/>
      <c r="D677" s="12"/>
      <c r="E677" s="12"/>
      <c r="F677" s="12"/>
      <c r="G677" s="12"/>
      <c r="H677" s="12"/>
      <c r="I677" s="12"/>
      <c r="K677" s="12"/>
      <c r="L677" s="12"/>
    </row>
    <row r="678" spans="1:12" x14ac:dyDescent="0.3">
      <c r="A678" s="12"/>
      <c r="B678" s="12"/>
      <c r="C678" s="12"/>
      <c r="D678" s="12"/>
      <c r="E678" s="12"/>
      <c r="F678" s="12"/>
      <c r="G678" s="12"/>
      <c r="H678" s="12"/>
      <c r="I678" s="12"/>
      <c r="K678" s="12"/>
      <c r="L678" s="12"/>
    </row>
    <row r="679" spans="1:12" x14ac:dyDescent="0.3">
      <c r="A679" s="12"/>
      <c r="B679" s="12"/>
      <c r="C679" s="12"/>
      <c r="D679" s="12"/>
      <c r="E679" s="12"/>
      <c r="F679" s="12"/>
      <c r="G679" s="12"/>
      <c r="H679" s="12"/>
      <c r="I679" s="12"/>
      <c r="K679" s="12"/>
      <c r="L679" s="12"/>
    </row>
    <row r="680" spans="1:12" x14ac:dyDescent="0.3">
      <c r="A680" s="12"/>
      <c r="B680" s="12"/>
      <c r="C680" s="12"/>
      <c r="D680" s="12"/>
      <c r="E680" s="12"/>
      <c r="F680" s="12"/>
      <c r="G680" s="12"/>
      <c r="H680" s="12"/>
      <c r="I680" s="12"/>
      <c r="K680" s="12"/>
      <c r="L680" s="12"/>
    </row>
    <row r="681" spans="1:12" x14ac:dyDescent="0.3">
      <c r="A681" s="12"/>
      <c r="B681" s="12"/>
      <c r="C681" s="12"/>
      <c r="D681" s="12"/>
      <c r="E681" s="12"/>
      <c r="F681" s="12"/>
      <c r="G681" s="12"/>
      <c r="H681" s="12"/>
      <c r="I681" s="12"/>
      <c r="K681" s="12"/>
      <c r="L681" s="12"/>
    </row>
    <row r="682" spans="1:12" x14ac:dyDescent="0.3">
      <c r="A682" s="12"/>
      <c r="B682" s="12"/>
      <c r="C682" s="12"/>
      <c r="D682" s="12"/>
      <c r="E682" s="12"/>
      <c r="F682" s="12"/>
      <c r="G682" s="12"/>
      <c r="H682" s="12"/>
      <c r="I682" s="12"/>
      <c r="K682" s="12"/>
      <c r="L682" s="12"/>
    </row>
    <row r="683" spans="1:12" x14ac:dyDescent="0.3">
      <c r="A683" s="12"/>
      <c r="B683" s="12"/>
      <c r="C683" s="12"/>
      <c r="D683" s="12"/>
      <c r="E683" s="12"/>
      <c r="F683" s="12"/>
      <c r="G683" s="12"/>
      <c r="H683" s="12"/>
      <c r="I683" s="12"/>
      <c r="K683" s="12"/>
      <c r="L683" s="12"/>
    </row>
    <row r="684" spans="1:12" x14ac:dyDescent="0.3">
      <c r="A684" s="12"/>
      <c r="B684" s="12"/>
      <c r="C684" s="12"/>
      <c r="D684" s="12"/>
      <c r="E684" s="12"/>
      <c r="F684" s="12"/>
      <c r="G684" s="12"/>
      <c r="H684" s="12"/>
      <c r="I684" s="12"/>
      <c r="K684" s="12"/>
      <c r="L684" s="12"/>
    </row>
    <row r="685" spans="1:12" x14ac:dyDescent="0.3">
      <c r="A685" s="12"/>
      <c r="B685" s="12"/>
      <c r="C685" s="12"/>
      <c r="D685" s="12"/>
      <c r="E685" s="12"/>
      <c r="F685" s="12"/>
      <c r="G685" s="12"/>
      <c r="H685" s="12"/>
      <c r="I685" s="12"/>
      <c r="K685" s="12"/>
      <c r="L685" s="12"/>
    </row>
    <row r="686" spans="1:12" x14ac:dyDescent="0.3">
      <c r="A686" s="12"/>
      <c r="B686" s="12"/>
      <c r="C686" s="12"/>
      <c r="D686" s="12"/>
      <c r="E686" s="12"/>
      <c r="F686" s="12"/>
      <c r="G686" s="12"/>
      <c r="H686" s="12"/>
      <c r="I686" s="12"/>
      <c r="K686" s="12"/>
      <c r="L686" s="12"/>
    </row>
    <row r="687" spans="1:12" x14ac:dyDescent="0.3">
      <c r="A687" s="12"/>
      <c r="B687" s="12"/>
      <c r="C687" s="12"/>
      <c r="D687" s="12"/>
      <c r="E687" s="12"/>
      <c r="F687" s="12"/>
      <c r="G687" s="12"/>
      <c r="H687" s="12"/>
      <c r="I687" s="12"/>
      <c r="K687" s="12"/>
      <c r="L687" s="12"/>
    </row>
    <row r="688" spans="1:12" x14ac:dyDescent="0.3">
      <c r="A688" s="12"/>
      <c r="B688" s="12"/>
      <c r="C688" s="12"/>
      <c r="D688" s="12"/>
      <c r="E688" s="12"/>
      <c r="F688" s="12"/>
      <c r="G688" s="12"/>
      <c r="H688" s="12"/>
      <c r="I688" s="12"/>
      <c r="K688" s="12"/>
      <c r="L688" s="12"/>
    </row>
    <row r="689" spans="1:12" x14ac:dyDescent="0.3">
      <c r="A689" s="12"/>
      <c r="B689" s="12"/>
      <c r="C689" s="12"/>
      <c r="D689" s="12"/>
      <c r="E689" s="12"/>
      <c r="F689" s="12"/>
      <c r="G689" s="12"/>
      <c r="H689" s="12"/>
      <c r="I689" s="12"/>
      <c r="K689" s="12"/>
      <c r="L689" s="12"/>
    </row>
    <row r="690" spans="1:12" x14ac:dyDescent="0.3">
      <c r="A690" s="12"/>
      <c r="B690" s="12"/>
      <c r="C690" s="12"/>
      <c r="D690" s="12"/>
      <c r="E690" s="12"/>
      <c r="F690" s="12"/>
      <c r="G690" s="12"/>
      <c r="H690" s="12"/>
      <c r="I690" s="12"/>
      <c r="K690" s="12"/>
      <c r="L690" s="12"/>
    </row>
    <row r="691" spans="1:12" x14ac:dyDescent="0.3">
      <c r="A691" s="12"/>
      <c r="B691" s="12"/>
      <c r="C691" s="12"/>
      <c r="D691" s="12"/>
      <c r="E691" s="12"/>
      <c r="F691" s="12"/>
      <c r="G691" s="12"/>
      <c r="H691" s="12"/>
      <c r="I691" s="12"/>
      <c r="K691" s="12"/>
      <c r="L691" s="12"/>
    </row>
    <row r="692" spans="1:12" x14ac:dyDescent="0.3">
      <c r="A692" s="12"/>
      <c r="B692" s="12"/>
      <c r="C692" s="12"/>
      <c r="D692" s="12"/>
      <c r="E692" s="12"/>
      <c r="F692" s="12"/>
      <c r="G692" s="12"/>
      <c r="H692" s="12"/>
      <c r="I692" s="12"/>
      <c r="K692" s="12"/>
      <c r="L692" s="12"/>
    </row>
    <row r="693" spans="1:12" x14ac:dyDescent="0.3">
      <c r="A693" s="12"/>
      <c r="B693" s="12"/>
      <c r="C693" s="12"/>
      <c r="D693" s="12"/>
      <c r="E693" s="12"/>
      <c r="F693" s="12"/>
      <c r="G693" s="12"/>
      <c r="H693" s="12"/>
      <c r="I693" s="12"/>
      <c r="K693" s="12"/>
      <c r="L693" s="12"/>
    </row>
    <row r="694" spans="1:12" x14ac:dyDescent="0.3">
      <c r="A694" s="12"/>
      <c r="B694" s="12"/>
      <c r="C694" s="12"/>
      <c r="D694" s="12"/>
      <c r="E694" s="12"/>
      <c r="F694" s="12"/>
      <c r="G694" s="12"/>
      <c r="H694" s="12"/>
      <c r="I694" s="12"/>
      <c r="K694" s="12"/>
      <c r="L694" s="12"/>
    </row>
    <row r="695" spans="1:12" x14ac:dyDescent="0.3">
      <c r="A695" s="12"/>
      <c r="B695" s="12"/>
      <c r="C695" s="12"/>
      <c r="D695" s="12"/>
      <c r="E695" s="12"/>
      <c r="F695" s="12"/>
      <c r="G695" s="12"/>
      <c r="H695" s="12"/>
      <c r="I695" s="12"/>
      <c r="K695" s="12"/>
      <c r="L695" s="12"/>
    </row>
    <row r="696" spans="1:12" x14ac:dyDescent="0.3">
      <c r="A696" s="12"/>
      <c r="B696" s="12"/>
      <c r="C696" s="12"/>
      <c r="D696" s="12"/>
      <c r="E696" s="12"/>
      <c r="F696" s="12"/>
      <c r="G696" s="12"/>
      <c r="H696" s="12"/>
      <c r="I696" s="12"/>
      <c r="K696" s="12"/>
      <c r="L696" s="12"/>
    </row>
    <row r="697" spans="1:12" x14ac:dyDescent="0.3">
      <c r="A697" s="12"/>
      <c r="B697" s="12"/>
      <c r="C697" s="12"/>
      <c r="D697" s="12"/>
      <c r="E697" s="12"/>
      <c r="F697" s="12"/>
      <c r="G697" s="12"/>
      <c r="H697" s="12"/>
      <c r="I697" s="12"/>
      <c r="K697" s="12"/>
      <c r="L697" s="12"/>
    </row>
    <row r="698" spans="1:12" x14ac:dyDescent="0.3">
      <c r="A698" s="12"/>
      <c r="B698" s="12"/>
      <c r="C698" s="12"/>
      <c r="D698" s="12"/>
      <c r="E698" s="12"/>
      <c r="F698" s="12"/>
      <c r="G698" s="12"/>
      <c r="H698" s="12"/>
      <c r="I698" s="12"/>
      <c r="K698" s="12"/>
      <c r="L698" s="12"/>
    </row>
    <row r="699" spans="1:12" x14ac:dyDescent="0.3">
      <c r="A699" s="12"/>
      <c r="B699" s="12"/>
      <c r="C699" s="12"/>
      <c r="D699" s="12"/>
      <c r="E699" s="12"/>
      <c r="F699" s="12"/>
      <c r="G699" s="12"/>
      <c r="H699" s="12"/>
      <c r="I699" s="12"/>
      <c r="K699" s="12"/>
      <c r="L699" s="12"/>
    </row>
    <row r="700" spans="1:12" x14ac:dyDescent="0.3">
      <c r="A700" s="12"/>
      <c r="B700" s="12"/>
      <c r="C700" s="12"/>
      <c r="D700" s="12"/>
      <c r="E700" s="12"/>
      <c r="F700" s="12"/>
      <c r="G700" s="12"/>
      <c r="H700" s="12"/>
      <c r="I700" s="12"/>
      <c r="K700" s="12"/>
      <c r="L700" s="12"/>
    </row>
    <row r="701" spans="1:12" x14ac:dyDescent="0.3">
      <c r="A701" s="12"/>
      <c r="B701" s="12"/>
      <c r="C701" s="12"/>
      <c r="D701" s="12"/>
      <c r="E701" s="12"/>
      <c r="F701" s="12"/>
      <c r="G701" s="12"/>
      <c r="H701" s="12"/>
      <c r="I701" s="12"/>
      <c r="K701" s="12"/>
      <c r="L701" s="12"/>
    </row>
    <row r="702" spans="1:12" x14ac:dyDescent="0.3">
      <c r="A702" s="12"/>
      <c r="B702" s="12"/>
      <c r="C702" s="12"/>
      <c r="D702" s="12"/>
      <c r="E702" s="12"/>
      <c r="F702" s="12"/>
      <c r="G702" s="12"/>
      <c r="H702" s="12"/>
      <c r="I702" s="12"/>
      <c r="K702" s="12"/>
      <c r="L702" s="12"/>
    </row>
    <row r="703" spans="1:12" x14ac:dyDescent="0.3">
      <c r="A703" s="12"/>
      <c r="B703" s="12"/>
      <c r="C703" s="12"/>
      <c r="D703" s="12"/>
      <c r="E703" s="12"/>
      <c r="F703" s="12"/>
      <c r="G703" s="12"/>
      <c r="H703" s="12"/>
      <c r="I703" s="12"/>
      <c r="K703" s="12"/>
      <c r="L703" s="12"/>
    </row>
    <row r="704" spans="1:12" x14ac:dyDescent="0.3">
      <c r="A704" s="12"/>
      <c r="B704" s="12"/>
      <c r="C704" s="12"/>
      <c r="D704" s="12"/>
      <c r="E704" s="12"/>
      <c r="F704" s="12"/>
      <c r="G704" s="12"/>
      <c r="H704" s="12"/>
      <c r="I704" s="12"/>
      <c r="K704" s="12"/>
      <c r="L704" s="12"/>
    </row>
    <row r="705" spans="1:12" x14ac:dyDescent="0.3">
      <c r="A705" s="12"/>
      <c r="B705" s="12"/>
      <c r="C705" s="12"/>
      <c r="D705" s="12"/>
      <c r="E705" s="12"/>
      <c r="F705" s="12"/>
      <c r="G705" s="12"/>
      <c r="H705" s="12"/>
      <c r="I705" s="12"/>
      <c r="K705" s="12"/>
      <c r="L705" s="12"/>
    </row>
    <row r="706" spans="1:12" x14ac:dyDescent="0.3">
      <c r="A706" s="12"/>
      <c r="B706" s="12"/>
      <c r="C706" s="12"/>
      <c r="D706" s="12"/>
      <c r="E706" s="12"/>
      <c r="F706" s="12"/>
      <c r="G706" s="12"/>
      <c r="H706" s="12"/>
      <c r="I706" s="12"/>
      <c r="K706" s="12"/>
      <c r="L706" s="12"/>
    </row>
    <row r="707" spans="1:12" x14ac:dyDescent="0.3">
      <c r="A707" s="12"/>
      <c r="B707" s="12"/>
      <c r="C707" s="12"/>
      <c r="D707" s="12"/>
      <c r="E707" s="12"/>
      <c r="F707" s="12"/>
      <c r="G707" s="12"/>
      <c r="H707" s="12"/>
      <c r="I707" s="12"/>
      <c r="K707" s="12"/>
      <c r="L707" s="12"/>
    </row>
    <row r="708" spans="1:12" x14ac:dyDescent="0.3">
      <c r="A708" s="12"/>
      <c r="B708" s="12"/>
      <c r="C708" s="12"/>
      <c r="D708" s="12"/>
      <c r="E708" s="12"/>
      <c r="F708" s="12"/>
      <c r="G708" s="12"/>
      <c r="H708" s="12"/>
      <c r="I708" s="12"/>
      <c r="K708" s="12"/>
      <c r="L708" s="12"/>
    </row>
    <row r="709" spans="1:12" x14ac:dyDescent="0.3">
      <c r="A709" s="12"/>
      <c r="B709" s="12"/>
      <c r="C709" s="12"/>
      <c r="D709" s="12"/>
      <c r="E709" s="12"/>
      <c r="F709" s="12"/>
      <c r="G709" s="12"/>
      <c r="H709" s="12"/>
      <c r="I709" s="12"/>
      <c r="K709" s="12"/>
      <c r="L709" s="12"/>
    </row>
    <row r="710" spans="1:12" x14ac:dyDescent="0.3">
      <c r="A710" s="12"/>
      <c r="B710" s="12"/>
      <c r="C710" s="12"/>
      <c r="D710" s="12"/>
      <c r="E710" s="12"/>
      <c r="F710" s="12"/>
      <c r="G710" s="12"/>
      <c r="H710" s="12"/>
      <c r="I710" s="12"/>
      <c r="K710" s="12"/>
      <c r="L710" s="12"/>
    </row>
    <row r="711" spans="1:12" x14ac:dyDescent="0.3">
      <c r="A711" s="12"/>
      <c r="B711" s="12"/>
      <c r="C711" s="12"/>
      <c r="D711" s="12"/>
      <c r="E711" s="12"/>
      <c r="F711" s="12"/>
      <c r="G711" s="12"/>
      <c r="H711" s="12"/>
      <c r="I711" s="12"/>
      <c r="K711" s="12"/>
      <c r="L711" s="12"/>
    </row>
    <row r="712" spans="1:12" x14ac:dyDescent="0.3">
      <c r="A712" s="12"/>
      <c r="B712" s="12"/>
      <c r="C712" s="12"/>
      <c r="D712" s="12"/>
      <c r="E712" s="12"/>
      <c r="F712" s="12"/>
      <c r="G712" s="12"/>
      <c r="H712" s="12"/>
      <c r="I712" s="12"/>
      <c r="K712" s="12"/>
      <c r="L712" s="12"/>
    </row>
    <row r="713" spans="1:12" x14ac:dyDescent="0.3">
      <c r="A713" s="12"/>
      <c r="B713" s="12"/>
      <c r="C713" s="12"/>
      <c r="D713" s="12"/>
      <c r="E713" s="12"/>
      <c r="F713" s="12"/>
      <c r="G713" s="12"/>
      <c r="H713" s="12"/>
      <c r="I713" s="12"/>
      <c r="K713" s="12"/>
      <c r="L713" s="12"/>
    </row>
    <row r="714" spans="1:12" x14ac:dyDescent="0.3">
      <c r="A714" s="12"/>
      <c r="B714" s="12"/>
      <c r="C714" s="12"/>
      <c r="D714" s="12"/>
      <c r="E714" s="12"/>
      <c r="F714" s="12"/>
      <c r="G714" s="12"/>
      <c r="H714" s="12"/>
      <c r="I714" s="12"/>
      <c r="K714" s="12"/>
      <c r="L714" s="12"/>
    </row>
    <row r="715" spans="1:12" x14ac:dyDescent="0.3">
      <c r="A715" s="12"/>
      <c r="B715" s="12"/>
      <c r="C715" s="12"/>
      <c r="D715" s="12"/>
      <c r="E715" s="12"/>
      <c r="F715" s="12"/>
      <c r="G715" s="12"/>
      <c r="H715" s="12"/>
      <c r="I715" s="12"/>
      <c r="K715" s="12"/>
      <c r="L715" s="12"/>
    </row>
    <row r="716" spans="1:12" x14ac:dyDescent="0.3">
      <c r="A716" s="12"/>
      <c r="B716" s="12"/>
      <c r="C716" s="12"/>
      <c r="D716" s="12"/>
      <c r="E716" s="12"/>
      <c r="F716" s="12"/>
      <c r="G716" s="12"/>
      <c r="H716" s="12"/>
      <c r="I716" s="12"/>
      <c r="K716" s="12"/>
      <c r="L716" s="12"/>
    </row>
    <row r="717" spans="1:12" x14ac:dyDescent="0.3">
      <c r="A717" s="12"/>
      <c r="B717" s="12"/>
      <c r="C717" s="12"/>
      <c r="D717" s="12"/>
      <c r="E717" s="12"/>
      <c r="F717" s="12"/>
      <c r="G717" s="12"/>
      <c r="H717" s="12"/>
      <c r="I717" s="12"/>
      <c r="K717" s="12"/>
      <c r="L717" s="12"/>
    </row>
    <row r="718" spans="1:12" x14ac:dyDescent="0.3">
      <c r="A718" s="12"/>
      <c r="B718" s="12"/>
      <c r="C718" s="12"/>
      <c r="D718" s="12"/>
      <c r="E718" s="12"/>
      <c r="F718" s="12"/>
      <c r="G718" s="12"/>
      <c r="H718" s="12"/>
      <c r="I718" s="12"/>
      <c r="K718" s="12"/>
      <c r="L718" s="12"/>
    </row>
    <row r="719" spans="1:12" x14ac:dyDescent="0.3">
      <c r="A719" s="12"/>
      <c r="B719" s="12"/>
      <c r="C719" s="12"/>
      <c r="D719" s="12"/>
      <c r="E719" s="12"/>
      <c r="F719" s="12"/>
      <c r="G719" s="12"/>
      <c r="H719" s="12"/>
      <c r="I719" s="12"/>
      <c r="K719" s="12"/>
      <c r="L719" s="12"/>
    </row>
    <row r="720" spans="1:12" x14ac:dyDescent="0.3">
      <c r="A720" s="12"/>
      <c r="B720" s="12"/>
      <c r="C720" s="12"/>
      <c r="D720" s="12"/>
      <c r="E720" s="12"/>
      <c r="F720" s="12"/>
      <c r="G720" s="12"/>
      <c r="H720" s="12"/>
      <c r="I720" s="12"/>
      <c r="K720" s="12"/>
      <c r="L720" s="12"/>
    </row>
    <row r="721" spans="1:12" x14ac:dyDescent="0.3">
      <c r="A721" s="12"/>
      <c r="B721" s="12"/>
      <c r="C721" s="12"/>
      <c r="D721" s="12"/>
      <c r="E721" s="12"/>
      <c r="F721" s="12"/>
      <c r="G721" s="12"/>
      <c r="H721" s="12"/>
      <c r="I721" s="12"/>
      <c r="K721" s="12"/>
      <c r="L721" s="12"/>
    </row>
    <row r="722" spans="1:12" x14ac:dyDescent="0.3">
      <c r="A722" s="12"/>
      <c r="B722" s="12"/>
      <c r="C722" s="12"/>
      <c r="D722" s="12"/>
      <c r="E722" s="12"/>
      <c r="F722" s="12"/>
      <c r="G722" s="12"/>
      <c r="H722" s="12"/>
      <c r="I722" s="12"/>
      <c r="K722" s="12"/>
      <c r="L722" s="12"/>
    </row>
    <row r="723" spans="1:12" x14ac:dyDescent="0.3">
      <c r="A723" s="12"/>
      <c r="B723" s="12"/>
      <c r="C723" s="12"/>
      <c r="D723" s="12"/>
      <c r="E723" s="12"/>
      <c r="F723" s="12"/>
      <c r="G723" s="12"/>
      <c r="H723" s="12"/>
      <c r="I723" s="12"/>
      <c r="K723" s="12"/>
      <c r="L723" s="12"/>
    </row>
    <row r="724" spans="1:12" x14ac:dyDescent="0.3">
      <c r="A724" s="12"/>
      <c r="B724" s="12"/>
      <c r="C724" s="12"/>
      <c r="D724" s="12"/>
      <c r="E724" s="12"/>
      <c r="F724" s="12"/>
      <c r="G724" s="12"/>
      <c r="H724" s="12"/>
      <c r="I724" s="12"/>
      <c r="K724" s="12"/>
      <c r="L724" s="12"/>
    </row>
    <row r="725" spans="1:12" x14ac:dyDescent="0.3">
      <c r="A725" s="12"/>
      <c r="B725" s="12"/>
      <c r="C725" s="12"/>
      <c r="D725" s="12"/>
      <c r="E725" s="12"/>
      <c r="F725" s="12"/>
      <c r="G725" s="12"/>
      <c r="H725" s="12"/>
      <c r="I725" s="12"/>
      <c r="K725" s="12"/>
      <c r="L725" s="12"/>
    </row>
    <row r="726" spans="1:12" x14ac:dyDescent="0.3">
      <c r="A726" s="12"/>
      <c r="B726" s="12"/>
      <c r="C726" s="12"/>
      <c r="D726" s="12"/>
      <c r="E726" s="12"/>
      <c r="F726" s="12"/>
      <c r="G726" s="12"/>
      <c r="H726" s="12"/>
      <c r="I726" s="12"/>
      <c r="K726" s="12"/>
      <c r="L726" s="12"/>
    </row>
    <row r="727" spans="1:12" x14ac:dyDescent="0.3">
      <c r="A727" s="12"/>
      <c r="B727" s="12"/>
      <c r="C727" s="12"/>
      <c r="D727" s="12"/>
      <c r="E727" s="12"/>
      <c r="F727" s="12"/>
      <c r="G727" s="12"/>
      <c r="H727" s="12"/>
      <c r="I727" s="12"/>
      <c r="K727" s="12"/>
      <c r="L727" s="12"/>
    </row>
    <row r="728" spans="1:12" x14ac:dyDescent="0.3">
      <c r="A728" s="12"/>
      <c r="B728" s="12"/>
      <c r="C728" s="12"/>
      <c r="D728" s="12"/>
      <c r="E728" s="12"/>
      <c r="F728" s="12"/>
      <c r="G728" s="12"/>
      <c r="H728" s="12"/>
      <c r="I728" s="12"/>
      <c r="K728" s="12"/>
      <c r="L728" s="12"/>
    </row>
    <row r="729" spans="1:12" x14ac:dyDescent="0.3">
      <c r="A729" s="12"/>
      <c r="B729" s="12"/>
      <c r="C729" s="12"/>
      <c r="D729" s="12"/>
      <c r="E729" s="12"/>
      <c r="F729" s="12"/>
      <c r="G729" s="12"/>
      <c r="H729" s="12"/>
      <c r="I729" s="12"/>
      <c r="K729" s="12"/>
      <c r="L729" s="12"/>
    </row>
    <row r="730" spans="1:12" x14ac:dyDescent="0.3">
      <c r="A730" s="12"/>
      <c r="B730" s="12"/>
      <c r="C730" s="12"/>
      <c r="D730" s="12"/>
      <c r="E730" s="12"/>
      <c r="F730" s="12"/>
      <c r="G730" s="12"/>
      <c r="H730" s="12"/>
      <c r="I730" s="12"/>
      <c r="K730" s="12"/>
      <c r="L730" s="12"/>
    </row>
    <row r="731" spans="1:12" x14ac:dyDescent="0.3">
      <c r="A731" s="12"/>
      <c r="B731" s="12"/>
      <c r="C731" s="12"/>
      <c r="D731" s="12"/>
      <c r="E731" s="12"/>
      <c r="F731" s="12"/>
      <c r="G731" s="12"/>
      <c r="H731" s="12"/>
      <c r="I731" s="12"/>
      <c r="K731" s="12"/>
      <c r="L731" s="12"/>
    </row>
    <row r="732" spans="1:12" x14ac:dyDescent="0.3">
      <c r="A732" s="12"/>
      <c r="B732" s="12"/>
      <c r="C732" s="12"/>
      <c r="D732" s="12"/>
      <c r="E732" s="12"/>
      <c r="F732" s="12"/>
      <c r="G732" s="12"/>
      <c r="H732" s="12"/>
      <c r="I732" s="12"/>
      <c r="K732" s="12"/>
      <c r="L732" s="12"/>
    </row>
    <row r="733" spans="1:12" x14ac:dyDescent="0.3">
      <c r="A733" s="12"/>
      <c r="B733" s="12"/>
      <c r="C733" s="12"/>
      <c r="D733" s="12"/>
      <c r="E733" s="12"/>
      <c r="F733" s="12"/>
      <c r="G733" s="12"/>
      <c r="H733" s="12"/>
      <c r="I733" s="12"/>
      <c r="K733" s="12"/>
      <c r="L733" s="12"/>
    </row>
    <row r="734" spans="1:12" x14ac:dyDescent="0.3">
      <c r="A734" s="12"/>
      <c r="B734" s="12"/>
      <c r="C734" s="12"/>
      <c r="D734" s="12"/>
      <c r="E734" s="12"/>
      <c r="F734" s="12"/>
      <c r="G734" s="12"/>
      <c r="H734" s="12"/>
      <c r="I734" s="12"/>
      <c r="K734" s="12"/>
      <c r="L734" s="12"/>
    </row>
    <row r="735" spans="1:12" x14ac:dyDescent="0.3">
      <c r="A735" s="12"/>
      <c r="B735" s="12"/>
      <c r="C735" s="12"/>
      <c r="D735" s="12"/>
      <c r="E735" s="12"/>
      <c r="F735" s="12"/>
      <c r="G735" s="12"/>
      <c r="H735" s="12"/>
      <c r="I735" s="12"/>
      <c r="K735" s="12"/>
      <c r="L735" s="12"/>
    </row>
    <row r="736" spans="1:12" x14ac:dyDescent="0.3">
      <c r="A736" s="12"/>
      <c r="B736" s="12"/>
      <c r="C736" s="12"/>
      <c r="D736" s="12"/>
      <c r="E736" s="12"/>
      <c r="F736" s="12"/>
      <c r="G736" s="12"/>
      <c r="H736" s="12"/>
      <c r="I736" s="12"/>
      <c r="K736" s="12"/>
      <c r="L736" s="12"/>
    </row>
    <row r="737" spans="1:12" x14ac:dyDescent="0.3">
      <c r="A737" s="12"/>
      <c r="B737" s="12"/>
      <c r="C737" s="12"/>
      <c r="D737" s="12"/>
      <c r="E737" s="12"/>
      <c r="F737" s="12"/>
      <c r="G737" s="12"/>
      <c r="H737" s="12"/>
      <c r="I737" s="12"/>
      <c r="K737" s="12"/>
      <c r="L737" s="12"/>
    </row>
    <row r="738" spans="1:12" x14ac:dyDescent="0.3">
      <c r="A738" s="12"/>
      <c r="B738" s="12"/>
      <c r="C738" s="12"/>
      <c r="D738" s="12"/>
      <c r="E738" s="12"/>
      <c r="F738" s="12"/>
      <c r="G738" s="12"/>
      <c r="H738" s="12"/>
      <c r="I738" s="12"/>
      <c r="K738" s="12"/>
      <c r="L738" s="12"/>
    </row>
    <row r="739" spans="1:12" x14ac:dyDescent="0.3">
      <c r="A739" s="12"/>
      <c r="B739" s="12"/>
      <c r="C739" s="12"/>
      <c r="D739" s="12"/>
      <c r="E739" s="12"/>
      <c r="F739" s="12"/>
      <c r="G739" s="12"/>
      <c r="H739" s="12"/>
      <c r="I739" s="12"/>
      <c r="K739" s="12"/>
      <c r="L739" s="12"/>
    </row>
    <row r="740" spans="1:12" x14ac:dyDescent="0.3">
      <c r="A740" s="12"/>
      <c r="B740" s="12"/>
      <c r="C740" s="12"/>
      <c r="D740" s="12"/>
      <c r="E740" s="12"/>
      <c r="F740" s="12"/>
      <c r="G740" s="12"/>
      <c r="H740" s="12"/>
      <c r="I740" s="12"/>
      <c r="K740" s="12"/>
      <c r="L740" s="12"/>
    </row>
    <row r="741" spans="1:12" x14ac:dyDescent="0.3">
      <c r="A741" s="12"/>
      <c r="B741" s="12"/>
      <c r="C741" s="12"/>
      <c r="D741" s="12"/>
      <c r="E741" s="12"/>
      <c r="F741" s="12"/>
      <c r="G741" s="12"/>
      <c r="H741" s="12"/>
      <c r="I741" s="12"/>
      <c r="K741" s="12"/>
      <c r="L741" s="12"/>
    </row>
    <row r="742" spans="1:12" x14ac:dyDescent="0.3">
      <c r="A742" s="12"/>
      <c r="B742" s="12"/>
      <c r="C742" s="12"/>
      <c r="D742" s="12"/>
      <c r="E742" s="12"/>
      <c r="F742" s="12"/>
      <c r="G742" s="12"/>
      <c r="H742" s="12"/>
      <c r="I742" s="12"/>
      <c r="K742" s="12"/>
      <c r="L742" s="12"/>
    </row>
    <row r="743" spans="1:12" x14ac:dyDescent="0.3">
      <c r="A743" s="12"/>
      <c r="B743" s="12"/>
      <c r="C743" s="12"/>
      <c r="D743" s="12"/>
      <c r="E743" s="12"/>
      <c r="F743" s="12"/>
      <c r="G743" s="12"/>
      <c r="H743" s="12"/>
      <c r="I743" s="12"/>
      <c r="K743" s="12"/>
      <c r="L743" s="12"/>
    </row>
    <row r="744" spans="1:12" x14ac:dyDescent="0.3">
      <c r="A744" s="12"/>
      <c r="B744" s="12"/>
      <c r="C744" s="12"/>
      <c r="D744" s="12"/>
      <c r="E744" s="12"/>
      <c r="F744" s="12"/>
      <c r="G744" s="12"/>
      <c r="H744" s="12"/>
      <c r="I744" s="12"/>
      <c r="K744" s="12"/>
      <c r="L744" s="12"/>
    </row>
    <row r="745" spans="1:12" x14ac:dyDescent="0.3">
      <c r="A745" s="12"/>
      <c r="B745" s="12"/>
      <c r="C745" s="12"/>
      <c r="D745" s="12"/>
      <c r="E745" s="12"/>
      <c r="F745" s="12"/>
      <c r="G745" s="12"/>
      <c r="H745" s="12"/>
      <c r="I745" s="12"/>
      <c r="K745" s="12"/>
      <c r="L745" s="12"/>
    </row>
    <row r="746" spans="1:12" x14ac:dyDescent="0.3">
      <c r="A746" s="12"/>
      <c r="B746" s="12"/>
      <c r="C746" s="12"/>
      <c r="D746" s="12"/>
      <c r="E746" s="12"/>
      <c r="F746" s="12"/>
      <c r="G746" s="12"/>
      <c r="H746" s="12"/>
      <c r="I746" s="12"/>
      <c r="K746" s="12"/>
      <c r="L746" s="12"/>
    </row>
    <row r="747" spans="1:12" x14ac:dyDescent="0.3">
      <c r="A747" s="12"/>
      <c r="B747" s="12"/>
      <c r="C747" s="12"/>
      <c r="D747" s="12"/>
      <c r="E747" s="12"/>
      <c r="F747" s="12"/>
      <c r="G747" s="12"/>
      <c r="H747" s="12"/>
      <c r="I747" s="12"/>
      <c r="K747" s="12"/>
      <c r="L747" s="12"/>
    </row>
    <row r="748" spans="1:12" x14ac:dyDescent="0.3">
      <c r="A748" s="12"/>
      <c r="B748" s="12"/>
      <c r="C748" s="12"/>
      <c r="D748" s="12"/>
      <c r="E748" s="12"/>
      <c r="F748" s="12"/>
      <c r="G748" s="12"/>
      <c r="H748" s="12"/>
      <c r="I748" s="12"/>
      <c r="K748" s="12"/>
      <c r="L748" s="12"/>
    </row>
    <row r="749" spans="1:12" x14ac:dyDescent="0.3">
      <c r="A749" s="12"/>
      <c r="B749" s="12"/>
      <c r="C749" s="12"/>
      <c r="D749" s="12"/>
      <c r="E749" s="12"/>
      <c r="F749" s="12"/>
      <c r="G749" s="12"/>
      <c r="H749" s="12"/>
      <c r="I749" s="12"/>
      <c r="K749" s="12"/>
      <c r="L749" s="12"/>
    </row>
    <row r="750" spans="1:12" x14ac:dyDescent="0.3">
      <c r="A750" s="12"/>
      <c r="B750" s="12"/>
      <c r="C750" s="12"/>
      <c r="D750" s="12"/>
      <c r="E750" s="12"/>
      <c r="F750" s="12"/>
      <c r="G750" s="12"/>
      <c r="H750" s="12"/>
      <c r="I750" s="12"/>
      <c r="K750" s="12"/>
      <c r="L750" s="12"/>
    </row>
    <row r="751" spans="1:12" x14ac:dyDescent="0.3">
      <c r="A751" s="12"/>
      <c r="B751" s="12"/>
      <c r="C751" s="12"/>
      <c r="D751" s="12"/>
      <c r="E751" s="12"/>
      <c r="F751" s="12"/>
      <c r="G751" s="12"/>
      <c r="H751" s="12"/>
      <c r="I751" s="12"/>
      <c r="K751" s="12"/>
      <c r="L751" s="12"/>
    </row>
    <row r="752" spans="1:12" x14ac:dyDescent="0.3">
      <c r="A752" s="12"/>
      <c r="B752" s="12"/>
      <c r="C752" s="12"/>
      <c r="D752" s="12"/>
      <c r="E752" s="12"/>
      <c r="F752" s="12"/>
      <c r="G752" s="12"/>
      <c r="H752" s="12"/>
      <c r="I752" s="12"/>
      <c r="K752" s="12"/>
      <c r="L752" s="12"/>
    </row>
    <row r="753" spans="1:12" x14ac:dyDescent="0.3">
      <c r="A753" s="12"/>
      <c r="B753" s="12"/>
      <c r="C753" s="12"/>
      <c r="D753" s="12"/>
      <c r="E753" s="12"/>
      <c r="F753" s="12"/>
      <c r="G753" s="12"/>
      <c r="H753" s="12"/>
      <c r="I753" s="12"/>
      <c r="K753" s="12"/>
      <c r="L753" s="12"/>
    </row>
    <row r="754" spans="1:12" x14ac:dyDescent="0.3">
      <c r="A754" s="12"/>
      <c r="B754" s="12"/>
      <c r="C754" s="12"/>
      <c r="D754" s="12"/>
      <c r="E754" s="12"/>
      <c r="F754" s="12"/>
      <c r="G754" s="12"/>
      <c r="H754" s="12"/>
      <c r="I754" s="12"/>
      <c r="K754" s="12"/>
      <c r="L754" s="12"/>
    </row>
    <row r="755" spans="1:12" x14ac:dyDescent="0.3">
      <c r="A755" s="12"/>
      <c r="B755" s="12"/>
      <c r="C755" s="12"/>
      <c r="D755" s="12"/>
      <c r="E755" s="12"/>
      <c r="F755" s="12"/>
      <c r="G755" s="12"/>
      <c r="H755" s="12"/>
      <c r="I755" s="12"/>
      <c r="K755" s="12"/>
      <c r="L755" s="12"/>
    </row>
    <row r="756" spans="1:12" x14ac:dyDescent="0.3">
      <c r="A756" s="12"/>
      <c r="B756" s="12"/>
      <c r="C756" s="12"/>
      <c r="D756" s="12"/>
      <c r="E756" s="12"/>
      <c r="F756" s="12"/>
      <c r="G756" s="12"/>
      <c r="H756" s="12"/>
      <c r="I756" s="12"/>
      <c r="K756" s="12"/>
      <c r="L756" s="12"/>
    </row>
    <row r="757" spans="1:12" x14ac:dyDescent="0.3">
      <c r="A757" s="12"/>
      <c r="B757" s="12"/>
      <c r="C757" s="12"/>
      <c r="D757" s="12"/>
      <c r="E757" s="12"/>
      <c r="F757" s="12"/>
      <c r="G757" s="12"/>
      <c r="H757" s="12"/>
      <c r="I757" s="12"/>
      <c r="K757" s="12"/>
      <c r="L757" s="12"/>
    </row>
    <row r="758" spans="1:12" x14ac:dyDescent="0.3">
      <c r="A758" s="12"/>
      <c r="B758" s="12"/>
      <c r="C758" s="12"/>
      <c r="D758" s="12"/>
      <c r="E758" s="12"/>
      <c r="F758" s="12"/>
      <c r="G758" s="12"/>
      <c r="H758" s="12"/>
      <c r="I758" s="12"/>
      <c r="K758" s="12"/>
      <c r="L758" s="12"/>
    </row>
    <row r="759" spans="1:12" x14ac:dyDescent="0.3">
      <c r="A759" s="12"/>
      <c r="B759" s="12"/>
      <c r="C759" s="12"/>
      <c r="D759" s="12"/>
      <c r="E759" s="12"/>
      <c r="F759" s="12"/>
      <c r="G759" s="12"/>
      <c r="H759" s="12"/>
      <c r="I759" s="12"/>
      <c r="K759" s="12"/>
      <c r="L759" s="12"/>
    </row>
    <row r="760" spans="1:12" x14ac:dyDescent="0.3">
      <c r="A760" s="12"/>
      <c r="B760" s="12"/>
      <c r="C760" s="12"/>
      <c r="D760" s="12"/>
      <c r="E760" s="12"/>
      <c r="F760" s="12"/>
      <c r="G760" s="12"/>
      <c r="H760" s="12"/>
      <c r="I760" s="12"/>
      <c r="K760" s="12"/>
      <c r="L760" s="12"/>
    </row>
    <row r="761" spans="1:12" x14ac:dyDescent="0.3">
      <c r="A761" s="12"/>
      <c r="B761" s="12"/>
      <c r="C761" s="12"/>
      <c r="D761" s="12"/>
      <c r="E761" s="12"/>
      <c r="F761" s="12"/>
      <c r="G761" s="12"/>
      <c r="H761" s="12"/>
      <c r="I761" s="12"/>
      <c r="K761" s="12"/>
      <c r="L761" s="12"/>
    </row>
    <row r="762" spans="1:12" x14ac:dyDescent="0.3">
      <c r="A762" s="12"/>
      <c r="B762" s="12"/>
      <c r="C762" s="12"/>
      <c r="D762" s="12"/>
      <c r="E762" s="12"/>
      <c r="F762" s="12"/>
      <c r="G762" s="12"/>
      <c r="H762" s="12"/>
      <c r="I762" s="12"/>
      <c r="K762" s="12"/>
      <c r="L762" s="12"/>
    </row>
    <row r="763" spans="1:12" x14ac:dyDescent="0.3">
      <c r="A763" s="12"/>
      <c r="B763" s="12"/>
      <c r="C763" s="12"/>
      <c r="D763" s="12"/>
      <c r="E763" s="12"/>
      <c r="F763" s="12"/>
      <c r="G763" s="12"/>
      <c r="H763" s="12"/>
      <c r="I763" s="12"/>
      <c r="K763" s="12"/>
      <c r="L763" s="12"/>
    </row>
    <row r="764" spans="1:12" x14ac:dyDescent="0.3">
      <c r="A764" s="12"/>
      <c r="B764" s="12"/>
      <c r="C764" s="12"/>
      <c r="D764" s="12"/>
      <c r="E764" s="12"/>
      <c r="F764" s="12"/>
      <c r="G764" s="12"/>
      <c r="H764" s="12"/>
      <c r="I764" s="12"/>
      <c r="K764" s="12"/>
      <c r="L764" s="12"/>
    </row>
    <row r="765" spans="1:12" x14ac:dyDescent="0.3">
      <c r="A765" s="12"/>
      <c r="B765" s="12"/>
      <c r="C765" s="12"/>
      <c r="D765" s="12"/>
      <c r="E765" s="12"/>
      <c r="F765" s="12"/>
      <c r="G765" s="12"/>
      <c r="H765" s="12"/>
      <c r="I765" s="12"/>
      <c r="K765" s="12"/>
      <c r="L765" s="12"/>
    </row>
    <row r="766" spans="1:12" x14ac:dyDescent="0.3">
      <c r="A766" s="12"/>
      <c r="B766" s="12"/>
      <c r="C766" s="12"/>
      <c r="D766" s="12"/>
      <c r="E766" s="12"/>
      <c r="F766" s="12"/>
      <c r="G766" s="12"/>
      <c r="H766" s="12"/>
      <c r="I766" s="12"/>
      <c r="K766" s="12"/>
      <c r="L766" s="12"/>
    </row>
    <row r="767" spans="1:12" x14ac:dyDescent="0.3">
      <c r="A767" s="12"/>
      <c r="B767" s="12"/>
      <c r="C767" s="12"/>
      <c r="D767" s="12"/>
      <c r="E767" s="12"/>
      <c r="F767" s="12"/>
      <c r="G767" s="12"/>
      <c r="H767" s="12"/>
      <c r="I767" s="12"/>
      <c r="K767" s="12"/>
      <c r="L767" s="12"/>
    </row>
    <row r="768" spans="1:12" x14ac:dyDescent="0.3">
      <c r="A768" s="12"/>
      <c r="B768" s="12"/>
      <c r="C768" s="12"/>
      <c r="D768" s="12"/>
      <c r="E768" s="12"/>
      <c r="F768" s="12"/>
      <c r="G768" s="12"/>
      <c r="H768" s="12"/>
      <c r="I768" s="12"/>
      <c r="K768" s="12"/>
      <c r="L768" s="12"/>
    </row>
    <row r="769" spans="1:12" x14ac:dyDescent="0.3">
      <c r="A769" s="12"/>
      <c r="B769" s="12"/>
      <c r="C769" s="12"/>
      <c r="D769" s="12"/>
      <c r="E769" s="12"/>
      <c r="F769" s="12"/>
      <c r="G769" s="12"/>
      <c r="H769" s="12"/>
      <c r="I769" s="12"/>
      <c r="K769" s="12"/>
      <c r="L769" s="12"/>
    </row>
    <row r="770" spans="1:12" x14ac:dyDescent="0.3">
      <c r="A770" s="12"/>
      <c r="B770" s="12"/>
      <c r="C770" s="12"/>
      <c r="D770" s="12"/>
      <c r="E770" s="12"/>
      <c r="F770" s="12"/>
      <c r="G770" s="12"/>
      <c r="H770" s="12"/>
      <c r="I770" s="12"/>
      <c r="K770" s="12"/>
      <c r="L770" s="12"/>
    </row>
    <row r="771" spans="1:12" x14ac:dyDescent="0.3">
      <c r="A771" s="12"/>
      <c r="B771" s="12"/>
      <c r="C771" s="12"/>
      <c r="D771" s="12"/>
      <c r="E771" s="12"/>
      <c r="F771" s="12"/>
      <c r="G771" s="12"/>
      <c r="H771" s="12"/>
      <c r="I771" s="12"/>
      <c r="K771" s="12"/>
      <c r="L771" s="12"/>
    </row>
    <row r="772" spans="1:12" x14ac:dyDescent="0.3">
      <c r="A772" s="12"/>
      <c r="B772" s="12"/>
      <c r="C772" s="12"/>
      <c r="D772" s="12"/>
      <c r="E772" s="12"/>
      <c r="F772" s="12"/>
      <c r="G772" s="12"/>
      <c r="H772" s="12"/>
      <c r="I772" s="12"/>
      <c r="K772" s="12"/>
      <c r="L772" s="12"/>
    </row>
    <row r="773" spans="1:12" x14ac:dyDescent="0.3">
      <c r="A773" s="12"/>
      <c r="B773" s="12"/>
      <c r="C773" s="12"/>
      <c r="D773" s="12"/>
      <c r="E773" s="12"/>
      <c r="F773" s="12"/>
      <c r="G773" s="12"/>
      <c r="H773" s="12"/>
      <c r="I773" s="12"/>
      <c r="K773" s="12"/>
      <c r="L773" s="12"/>
    </row>
    <row r="774" spans="1:12" x14ac:dyDescent="0.3">
      <c r="A774" s="12"/>
      <c r="B774" s="12"/>
      <c r="C774" s="12"/>
      <c r="D774" s="12"/>
      <c r="E774" s="12"/>
      <c r="F774" s="12"/>
      <c r="G774" s="12"/>
      <c r="H774" s="12"/>
      <c r="I774" s="12"/>
      <c r="K774" s="12"/>
      <c r="L774" s="12"/>
    </row>
    <row r="775" spans="1:12" x14ac:dyDescent="0.3">
      <c r="A775" s="12"/>
      <c r="B775" s="12"/>
      <c r="C775" s="12"/>
      <c r="D775" s="12"/>
      <c r="E775" s="12"/>
      <c r="F775" s="12"/>
      <c r="G775" s="12"/>
      <c r="H775" s="12"/>
      <c r="I775" s="12"/>
      <c r="K775" s="12"/>
      <c r="L775" s="12"/>
    </row>
    <row r="776" spans="1:12" x14ac:dyDescent="0.3">
      <c r="A776" s="12"/>
      <c r="B776" s="12"/>
      <c r="C776" s="12"/>
      <c r="D776" s="12"/>
      <c r="E776" s="12"/>
      <c r="F776" s="12"/>
      <c r="G776" s="12"/>
      <c r="H776" s="12"/>
      <c r="I776" s="12"/>
      <c r="K776" s="12"/>
      <c r="L776" s="12"/>
    </row>
    <row r="777" spans="1:12" x14ac:dyDescent="0.3">
      <c r="A777" s="12"/>
      <c r="B777" s="12"/>
      <c r="C777" s="12"/>
      <c r="D777" s="12"/>
      <c r="E777" s="12"/>
      <c r="F777" s="12"/>
      <c r="G777" s="12"/>
      <c r="H777" s="12"/>
      <c r="I777" s="12"/>
      <c r="K777" s="12"/>
      <c r="L777" s="12"/>
    </row>
    <row r="778" spans="1:12" x14ac:dyDescent="0.3">
      <c r="A778" s="12"/>
      <c r="B778" s="12"/>
      <c r="C778" s="12"/>
      <c r="D778" s="12"/>
      <c r="E778" s="12"/>
      <c r="F778" s="12"/>
      <c r="G778" s="12"/>
      <c r="H778" s="12"/>
      <c r="I778" s="12"/>
      <c r="K778" s="12"/>
      <c r="L778" s="12"/>
    </row>
    <row r="779" spans="1:12" x14ac:dyDescent="0.3">
      <c r="A779" s="12"/>
      <c r="B779" s="12"/>
      <c r="C779" s="12"/>
      <c r="D779" s="12"/>
      <c r="E779" s="12"/>
      <c r="F779" s="12"/>
      <c r="G779" s="12"/>
      <c r="H779" s="12"/>
      <c r="I779" s="12"/>
      <c r="K779" s="12"/>
      <c r="L779" s="12"/>
    </row>
    <row r="780" spans="1:12" x14ac:dyDescent="0.3">
      <c r="A780" s="12"/>
      <c r="B780" s="12"/>
      <c r="C780" s="12"/>
      <c r="D780" s="12"/>
      <c r="E780" s="12"/>
      <c r="F780" s="12"/>
      <c r="G780" s="12"/>
      <c r="H780" s="12"/>
      <c r="I780" s="12"/>
      <c r="K780" s="12"/>
      <c r="L780" s="12"/>
    </row>
    <row r="781" spans="1:12" x14ac:dyDescent="0.3">
      <c r="A781" s="12"/>
      <c r="B781" s="12"/>
      <c r="C781" s="12"/>
      <c r="D781" s="12"/>
      <c r="E781" s="12"/>
      <c r="F781" s="12"/>
      <c r="G781" s="12"/>
      <c r="H781" s="12"/>
      <c r="I781" s="12"/>
      <c r="K781" s="12"/>
      <c r="L781" s="12"/>
    </row>
    <row r="782" spans="1:12" x14ac:dyDescent="0.3">
      <c r="A782" s="12"/>
      <c r="B782" s="12"/>
      <c r="C782" s="12"/>
      <c r="D782" s="12"/>
      <c r="E782" s="12"/>
      <c r="F782" s="12"/>
      <c r="G782" s="12"/>
      <c r="H782" s="12"/>
      <c r="I782" s="12"/>
      <c r="K782" s="12"/>
      <c r="L782" s="12"/>
    </row>
    <row r="783" spans="1:12" x14ac:dyDescent="0.3">
      <c r="A783" s="12"/>
      <c r="B783" s="12"/>
      <c r="C783" s="12"/>
      <c r="D783" s="12"/>
      <c r="E783" s="12"/>
      <c r="F783" s="12"/>
      <c r="G783" s="12"/>
      <c r="H783" s="12"/>
      <c r="I783" s="12"/>
      <c r="K783" s="12"/>
      <c r="L783" s="12"/>
    </row>
    <row r="784" spans="1:12" x14ac:dyDescent="0.3">
      <c r="A784" s="12"/>
      <c r="B784" s="12"/>
      <c r="C784" s="12"/>
      <c r="D784" s="12"/>
      <c r="E784" s="12"/>
      <c r="F784" s="12"/>
      <c r="G784" s="12"/>
      <c r="H784" s="12"/>
      <c r="I784" s="12"/>
      <c r="K784" s="12"/>
      <c r="L784" s="12"/>
    </row>
    <row r="785" spans="1:12" x14ac:dyDescent="0.3">
      <c r="A785" s="12"/>
      <c r="B785" s="12"/>
      <c r="C785" s="12"/>
      <c r="D785" s="12"/>
      <c r="E785" s="12"/>
      <c r="F785" s="12"/>
      <c r="G785" s="12"/>
      <c r="H785" s="12"/>
      <c r="I785" s="12"/>
      <c r="K785" s="12"/>
      <c r="L785" s="12"/>
    </row>
    <row r="786" spans="1:12" x14ac:dyDescent="0.3">
      <c r="A786" s="12"/>
      <c r="B786" s="12"/>
      <c r="C786" s="12"/>
      <c r="D786" s="12"/>
      <c r="E786" s="12"/>
      <c r="F786" s="12"/>
      <c r="G786" s="12"/>
      <c r="H786" s="12"/>
      <c r="I786" s="12"/>
      <c r="K786" s="12"/>
      <c r="L786" s="12"/>
    </row>
    <row r="787" spans="1:12" x14ac:dyDescent="0.3">
      <c r="A787" s="12"/>
      <c r="B787" s="12"/>
      <c r="C787" s="12"/>
      <c r="D787" s="12"/>
      <c r="E787" s="12"/>
      <c r="F787" s="12"/>
      <c r="G787" s="12"/>
      <c r="H787" s="12"/>
      <c r="I787" s="12"/>
      <c r="K787" s="12"/>
      <c r="L787" s="12"/>
    </row>
    <row r="788" spans="1:12" x14ac:dyDescent="0.3">
      <c r="A788" s="12"/>
      <c r="B788" s="12"/>
      <c r="C788" s="12"/>
      <c r="D788" s="12"/>
      <c r="E788" s="12"/>
      <c r="F788" s="12"/>
      <c r="G788" s="12"/>
      <c r="H788" s="12"/>
      <c r="I788" s="12"/>
      <c r="K788" s="12"/>
      <c r="L788" s="12"/>
    </row>
    <row r="789" spans="1:12" x14ac:dyDescent="0.3">
      <c r="A789" s="12"/>
      <c r="B789" s="12"/>
      <c r="C789" s="12"/>
      <c r="D789" s="12"/>
      <c r="E789" s="12"/>
      <c r="F789" s="12"/>
      <c r="G789" s="12"/>
      <c r="H789" s="12"/>
      <c r="I789" s="12"/>
      <c r="K789" s="12"/>
      <c r="L789" s="12"/>
    </row>
    <row r="790" spans="1:12" x14ac:dyDescent="0.3">
      <c r="A790" s="12"/>
      <c r="B790" s="12"/>
      <c r="C790" s="12"/>
      <c r="D790" s="12"/>
      <c r="E790" s="12"/>
      <c r="F790" s="12"/>
      <c r="G790" s="12"/>
      <c r="H790" s="12"/>
      <c r="I790" s="12"/>
      <c r="K790" s="12"/>
      <c r="L790" s="12"/>
    </row>
    <row r="791" spans="1:12" x14ac:dyDescent="0.3">
      <c r="A791" s="12"/>
      <c r="B791" s="12"/>
      <c r="C791" s="12"/>
      <c r="D791" s="12"/>
      <c r="E791" s="12"/>
      <c r="F791" s="12"/>
      <c r="G791" s="12"/>
      <c r="H791" s="12"/>
      <c r="I791" s="12"/>
      <c r="K791" s="12"/>
      <c r="L791" s="12"/>
    </row>
    <row r="792" spans="1:12" x14ac:dyDescent="0.3">
      <c r="A792" s="12"/>
      <c r="B792" s="12"/>
      <c r="C792" s="12"/>
      <c r="D792" s="12"/>
      <c r="E792" s="12"/>
      <c r="F792" s="12"/>
      <c r="G792" s="12"/>
      <c r="H792" s="12"/>
      <c r="I792" s="12"/>
      <c r="K792" s="12"/>
      <c r="L792" s="12"/>
    </row>
    <row r="793" spans="1:12" x14ac:dyDescent="0.3">
      <c r="A793" s="12"/>
      <c r="B793" s="12"/>
      <c r="C793" s="12"/>
      <c r="D793" s="12"/>
      <c r="E793" s="12"/>
      <c r="F793" s="12"/>
      <c r="G793" s="12"/>
      <c r="H793" s="12"/>
      <c r="I793" s="12"/>
      <c r="K793" s="12"/>
      <c r="L793" s="12"/>
    </row>
    <row r="794" spans="1:12" x14ac:dyDescent="0.3">
      <c r="A794" s="12"/>
      <c r="B794" s="12"/>
      <c r="C794" s="12"/>
      <c r="D794" s="12"/>
      <c r="E794" s="12"/>
      <c r="F794" s="12"/>
      <c r="G794" s="12"/>
      <c r="H794" s="12"/>
      <c r="I794" s="12"/>
      <c r="K794" s="12"/>
      <c r="L794" s="12"/>
    </row>
    <row r="795" spans="1:12" x14ac:dyDescent="0.3">
      <c r="A795" s="12"/>
      <c r="B795" s="12"/>
      <c r="C795" s="12"/>
      <c r="D795" s="12"/>
      <c r="E795" s="12"/>
      <c r="F795" s="12"/>
      <c r="G795" s="12"/>
      <c r="H795" s="12"/>
      <c r="I795" s="12"/>
      <c r="K795" s="12"/>
      <c r="L795" s="12"/>
    </row>
    <row r="796" spans="1:12" x14ac:dyDescent="0.3">
      <c r="A796" s="12"/>
      <c r="B796" s="12"/>
      <c r="C796" s="12"/>
      <c r="D796" s="12"/>
      <c r="E796" s="12"/>
      <c r="F796" s="12"/>
      <c r="G796" s="12"/>
      <c r="H796" s="12"/>
      <c r="I796" s="12"/>
      <c r="K796" s="12"/>
      <c r="L796" s="12"/>
    </row>
    <row r="797" spans="1:12" x14ac:dyDescent="0.3">
      <c r="A797" s="12"/>
      <c r="B797" s="12"/>
      <c r="C797" s="12"/>
      <c r="D797" s="12"/>
      <c r="E797" s="12"/>
      <c r="F797" s="12"/>
      <c r="G797" s="12"/>
      <c r="H797" s="12"/>
      <c r="I797" s="12"/>
      <c r="K797" s="12"/>
      <c r="L797" s="12"/>
    </row>
    <row r="798" spans="1:12" x14ac:dyDescent="0.3">
      <c r="A798" s="12"/>
      <c r="B798" s="12"/>
      <c r="C798" s="12"/>
      <c r="D798" s="12"/>
      <c r="E798" s="12"/>
      <c r="F798" s="12"/>
      <c r="G798" s="12"/>
      <c r="H798" s="12"/>
      <c r="I798" s="12"/>
      <c r="K798" s="12"/>
      <c r="L798" s="12"/>
    </row>
    <row r="799" spans="1:12" x14ac:dyDescent="0.3">
      <c r="A799" s="12"/>
      <c r="B799" s="12"/>
      <c r="C799" s="12"/>
      <c r="D799" s="12"/>
      <c r="E799" s="12"/>
      <c r="F799" s="12"/>
      <c r="G799" s="12"/>
      <c r="H799" s="12"/>
      <c r="I799" s="12"/>
      <c r="K799" s="12"/>
      <c r="L799" s="12"/>
    </row>
    <row r="800" spans="1:12" x14ac:dyDescent="0.3">
      <c r="A800" s="12"/>
      <c r="B800" s="12"/>
      <c r="C800" s="12"/>
      <c r="D800" s="12"/>
      <c r="E800" s="12"/>
      <c r="F800" s="12"/>
      <c r="G800" s="12"/>
      <c r="H800" s="12"/>
      <c r="I800" s="12"/>
      <c r="K800" s="12"/>
      <c r="L800" s="12"/>
    </row>
    <row r="801" spans="1:12" x14ac:dyDescent="0.3">
      <c r="A801" s="12"/>
      <c r="B801" s="12"/>
      <c r="C801" s="12"/>
      <c r="D801" s="12"/>
      <c r="E801" s="12"/>
      <c r="F801" s="12"/>
      <c r="G801" s="12"/>
      <c r="H801" s="12"/>
      <c r="I801" s="12"/>
      <c r="K801" s="12"/>
      <c r="L801" s="12"/>
    </row>
    <row r="802" spans="1:12" x14ac:dyDescent="0.3">
      <c r="A802" s="12"/>
      <c r="B802" s="12"/>
      <c r="C802" s="12"/>
      <c r="D802" s="12"/>
      <c r="E802" s="12"/>
      <c r="F802" s="12"/>
      <c r="G802" s="12"/>
      <c r="H802" s="12"/>
      <c r="I802" s="12"/>
      <c r="K802" s="12"/>
      <c r="L802" s="12"/>
    </row>
    <row r="803" spans="1:12" x14ac:dyDescent="0.3">
      <c r="A803" s="12"/>
      <c r="B803" s="12"/>
      <c r="C803" s="12"/>
      <c r="D803" s="12"/>
      <c r="E803" s="12"/>
      <c r="F803" s="12"/>
      <c r="G803" s="12"/>
      <c r="H803" s="12"/>
      <c r="I803" s="12"/>
      <c r="K803" s="12"/>
      <c r="L803" s="12"/>
    </row>
    <row r="804" spans="1:12" x14ac:dyDescent="0.3">
      <c r="A804" s="12"/>
      <c r="B804" s="12"/>
      <c r="C804" s="12"/>
      <c r="D804" s="12"/>
      <c r="E804" s="12"/>
      <c r="F804" s="12"/>
      <c r="G804" s="12"/>
      <c r="H804" s="12"/>
      <c r="I804" s="12"/>
      <c r="K804" s="12"/>
      <c r="L804" s="12"/>
    </row>
    <row r="805" spans="1:12" x14ac:dyDescent="0.3">
      <c r="A805" s="12"/>
      <c r="B805" s="12"/>
      <c r="C805" s="12"/>
      <c r="D805" s="12"/>
      <c r="E805" s="12"/>
      <c r="F805" s="12"/>
      <c r="G805" s="12"/>
      <c r="H805" s="12"/>
      <c r="I805" s="12"/>
      <c r="K805" s="12"/>
      <c r="L805" s="12"/>
    </row>
    <row r="806" spans="1:12" x14ac:dyDescent="0.3">
      <c r="A806" s="12"/>
      <c r="B806" s="12"/>
      <c r="C806" s="12"/>
      <c r="D806" s="12"/>
      <c r="E806" s="12"/>
      <c r="F806" s="12"/>
      <c r="G806" s="12"/>
      <c r="H806" s="12"/>
      <c r="I806" s="12"/>
      <c r="K806" s="12"/>
      <c r="L806" s="12"/>
    </row>
    <row r="807" spans="1:12" x14ac:dyDescent="0.3">
      <c r="A807" s="12"/>
      <c r="B807" s="12"/>
      <c r="C807" s="12"/>
      <c r="D807" s="12"/>
      <c r="E807" s="12"/>
      <c r="F807" s="12"/>
      <c r="G807" s="12"/>
      <c r="H807" s="12"/>
      <c r="I807" s="12"/>
      <c r="K807" s="12"/>
      <c r="L807" s="12"/>
    </row>
    <row r="808" spans="1:12" x14ac:dyDescent="0.3">
      <c r="A808" s="12"/>
      <c r="B808" s="12"/>
      <c r="C808" s="12"/>
      <c r="D808" s="12"/>
      <c r="E808" s="12"/>
      <c r="F808" s="12"/>
      <c r="G808" s="12"/>
      <c r="H808" s="12"/>
      <c r="I808" s="12"/>
      <c r="K808" s="12"/>
      <c r="L808" s="12"/>
    </row>
    <row r="809" spans="1:12" x14ac:dyDescent="0.3">
      <c r="A809" s="12"/>
      <c r="B809" s="12"/>
      <c r="C809" s="12"/>
      <c r="D809" s="12"/>
      <c r="E809" s="12"/>
      <c r="F809" s="12"/>
      <c r="G809" s="12"/>
      <c r="H809" s="12"/>
      <c r="I809" s="12"/>
      <c r="K809" s="12"/>
      <c r="L809" s="12"/>
    </row>
    <row r="810" spans="1:12" x14ac:dyDescent="0.3">
      <c r="A810" s="12"/>
      <c r="B810" s="12"/>
      <c r="C810" s="12"/>
      <c r="D810" s="12"/>
      <c r="E810" s="12"/>
      <c r="F810" s="12"/>
      <c r="G810" s="12"/>
      <c r="H810" s="12"/>
      <c r="I810" s="12"/>
      <c r="K810" s="12"/>
      <c r="L810" s="12"/>
    </row>
    <row r="811" spans="1:12" x14ac:dyDescent="0.3">
      <c r="A811" s="12"/>
      <c r="B811" s="12"/>
      <c r="C811" s="12"/>
      <c r="D811" s="12"/>
      <c r="E811" s="12"/>
      <c r="F811" s="12"/>
      <c r="G811" s="12"/>
      <c r="H811" s="12"/>
      <c r="I811" s="12"/>
      <c r="K811" s="12"/>
      <c r="L811" s="12"/>
    </row>
    <row r="812" spans="1:12" x14ac:dyDescent="0.3">
      <c r="A812" s="12"/>
      <c r="B812" s="12"/>
      <c r="C812" s="12"/>
      <c r="D812" s="12"/>
      <c r="E812" s="12"/>
      <c r="F812" s="12"/>
      <c r="G812" s="12"/>
      <c r="H812" s="12"/>
      <c r="I812" s="12"/>
      <c r="K812" s="12"/>
      <c r="L812" s="12"/>
    </row>
    <row r="813" spans="1:12" x14ac:dyDescent="0.3">
      <c r="A813" s="12"/>
      <c r="B813" s="12"/>
      <c r="C813" s="12"/>
      <c r="D813" s="12"/>
      <c r="E813" s="12"/>
      <c r="F813" s="12"/>
      <c r="G813" s="12"/>
      <c r="H813" s="12"/>
      <c r="I813" s="12"/>
      <c r="K813" s="12"/>
      <c r="L813" s="12"/>
    </row>
    <row r="814" spans="1:12" x14ac:dyDescent="0.3">
      <c r="A814" s="12"/>
      <c r="B814" s="12"/>
      <c r="C814" s="12"/>
      <c r="D814" s="12"/>
      <c r="E814" s="12"/>
      <c r="F814" s="12"/>
      <c r="G814" s="12"/>
      <c r="H814" s="12"/>
      <c r="I814" s="12"/>
      <c r="K814" s="12"/>
      <c r="L814" s="12"/>
    </row>
    <row r="815" spans="1:12" x14ac:dyDescent="0.3">
      <c r="A815" s="12"/>
      <c r="B815" s="12"/>
      <c r="C815" s="12"/>
      <c r="D815" s="12"/>
      <c r="E815" s="12"/>
      <c r="F815" s="12"/>
      <c r="G815" s="12"/>
      <c r="H815" s="12"/>
      <c r="I815" s="12"/>
      <c r="K815" s="12"/>
      <c r="L815" s="12"/>
    </row>
    <row r="816" spans="1:12" x14ac:dyDescent="0.3">
      <c r="A816" s="12"/>
      <c r="B816" s="12"/>
      <c r="C816" s="12"/>
      <c r="D816" s="12"/>
      <c r="E816" s="12"/>
      <c r="F816" s="12"/>
      <c r="G816" s="12"/>
      <c r="H816" s="12"/>
      <c r="I816" s="12"/>
      <c r="K816" s="12"/>
      <c r="L816" s="12"/>
    </row>
    <row r="817" spans="1:12" x14ac:dyDescent="0.3">
      <c r="A817" s="12"/>
      <c r="B817" s="12"/>
      <c r="C817" s="12"/>
      <c r="D817" s="12"/>
      <c r="E817" s="12"/>
      <c r="F817" s="12"/>
      <c r="G817" s="12"/>
      <c r="H817" s="12"/>
      <c r="I817" s="12"/>
      <c r="K817" s="12"/>
      <c r="L817" s="12"/>
    </row>
    <row r="818" spans="1:12" x14ac:dyDescent="0.3">
      <c r="A818" s="12"/>
      <c r="B818" s="12"/>
      <c r="C818" s="12"/>
      <c r="D818" s="12"/>
      <c r="E818" s="12"/>
      <c r="F818" s="12"/>
      <c r="G818" s="12"/>
      <c r="H818" s="12"/>
      <c r="I818" s="12"/>
      <c r="K818" s="12"/>
      <c r="L818" s="12"/>
    </row>
    <row r="819" spans="1:12" x14ac:dyDescent="0.3">
      <c r="A819" s="12"/>
      <c r="B819" s="12"/>
      <c r="C819" s="12"/>
      <c r="D819" s="12"/>
      <c r="E819" s="12"/>
      <c r="F819" s="12"/>
      <c r="G819" s="12"/>
      <c r="H819" s="12"/>
      <c r="I819" s="12"/>
      <c r="K819" s="12"/>
      <c r="L819" s="12"/>
    </row>
    <row r="820" spans="1:12" x14ac:dyDescent="0.3">
      <c r="A820" s="12"/>
      <c r="B820" s="12"/>
      <c r="C820" s="12"/>
      <c r="D820" s="12"/>
      <c r="E820" s="12"/>
      <c r="F820" s="12"/>
      <c r="G820" s="12"/>
      <c r="H820" s="12"/>
      <c r="I820" s="12"/>
      <c r="K820" s="12"/>
      <c r="L820" s="12"/>
    </row>
    <row r="821" spans="1:12" x14ac:dyDescent="0.3">
      <c r="A821" s="12"/>
      <c r="B821" s="12"/>
      <c r="C821" s="12"/>
      <c r="D821" s="12"/>
      <c r="E821" s="12"/>
      <c r="F821" s="12"/>
      <c r="G821" s="12"/>
      <c r="H821" s="12"/>
      <c r="I821" s="12"/>
      <c r="K821" s="12"/>
      <c r="L821" s="12"/>
    </row>
    <row r="822" spans="1:12" x14ac:dyDescent="0.3">
      <c r="A822" s="12"/>
      <c r="B822" s="12"/>
      <c r="C822" s="12"/>
      <c r="D822" s="12"/>
      <c r="E822" s="12"/>
      <c r="F822" s="12"/>
      <c r="G822" s="12"/>
      <c r="H822" s="12"/>
      <c r="I822" s="12"/>
      <c r="K822" s="12"/>
      <c r="L822" s="12"/>
    </row>
    <row r="823" spans="1:12" x14ac:dyDescent="0.3">
      <c r="A823" s="12"/>
      <c r="B823" s="12"/>
      <c r="C823" s="12"/>
      <c r="D823" s="12"/>
      <c r="E823" s="12"/>
      <c r="F823" s="12"/>
      <c r="G823" s="12"/>
      <c r="H823" s="12"/>
      <c r="I823" s="12"/>
      <c r="K823" s="12"/>
      <c r="L823" s="12"/>
    </row>
    <row r="824" spans="1:12" x14ac:dyDescent="0.3">
      <c r="A824" s="12"/>
      <c r="B824" s="12"/>
      <c r="C824" s="12"/>
      <c r="D824" s="12"/>
      <c r="E824" s="12"/>
      <c r="F824" s="12"/>
      <c r="G824" s="12"/>
      <c r="H824" s="12"/>
      <c r="I824" s="12"/>
      <c r="K824" s="12"/>
      <c r="L824" s="12"/>
    </row>
    <row r="825" spans="1:12" x14ac:dyDescent="0.3">
      <c r="A825" s="12"/>
      <c r="B825" s="12"/>
      <c r="C825" s="12"/>
      <c r="D825" s="12"/>
      <c r="E825" s="12"/>
      <c r="F825" s="12"/>
      <c r="G825" s="12"/>
      <c r="H825" s="12"/>
      <c r="I825" s="12"/>
      <c r="K825" s="12"/>
      <c r="L825" s="12"/>
    </row>
    <row r="826" spans="1:12" x14ac:dyDescent="0.3">
      <c r="A826" s="12"/>
      <c r="B826" s="12"/>
      <c r="C826" s="12"/>
      <c r="D826" s="12"/>
      <c r="E826" s="12"/>
      <c r="F826" s="12"/>
      <c r="G826" s="12"/>
      <c r="H826" s="12"/>
      <c r="I826" s="12"/>
      <c r="K826" s="12"/>
      <c r="L826" s="12"/>
    </row>
    <row r="827" spans="1:12" x14ac:dyDescent="0.3">
      <c r="A827" s="12"/>
      <c r="B827" s="12"/>
      <c r="C827" s="12"/>
      <c r="D827" s="12"/>
      <c r="E827" s="12"/>
      <c r="F827" s="12"/>
      <c r="G827" s="12"/>
      <c r="H827" s="12"/>
      <c r="I827" s="12"/>
      <c r="K827" s="12"/>
      <c r="L827" s="12"/>
    </row>
    <row r="828" spans="1:12" x14ac:dyDescent="0.3">
      <c r="A828" s="12"/>
      <c r="B828" s="12"/>
      <c r="C828" s="12"/>
      <c r="D828" s="12"/>
      <c r="E828" s="12"/>
      <c r="F828" s="12"/>
      <c r="G828" s="12"/>
      <c r="H828" s="12"/>
      <c r="I828" s="12"/>
      <c r="K828" s="12"/>
      <c r="L828" s="12"/>
    </row>
    <row r="829" spans="1:12" x14ac:dyDescent="0.3">
      <c r="A829" s="12"/>
      <c r="B829" s="12"/>
      <c r="C829" s="12"/>
      <c r="D829" s="12"/>
      <c r="E829" s="12"/>
      <c r="F829" s="12"/>
      <c r="G829" s="12"/>
      <c r="H829" s="12"/>
      <c r="I829" s="12"/>
      <c r="K829" s="12"/>
      <c r="L829" s="12"/>
    </row>
    <row r="830" spans="1:12" x14ac:dyDescent="0.3">
      <c r="A830" s="12"/>
      <c r="B830" s="12"/>
      <c r="C830" s="12"/>
      <c r="D830" s="12"/>
      <c r="E830" s="12"/>
      <c r="F830" s="12"/>
      <c r="G830" s="12"/>
      <c r="H830" s="12"/>
      <c r="I830" s="12"/>
      <c r="K830" s="12"/>
      <c r="L830" s="12"/>
    </row>
    <row r="831" spans="1:12" x14ac:dyDescent="0.3">
      <c r="A831" s="12"/>
      <c r="B831" s="12"/>
      <c r="C831" s="12"/>
      <c r="D831" s="12"/>
      <c r="E831" s="12"/>
      <c r="F831" s="12"/>
      <c r="G831" s="12"/>
      <c r="H831" s="12"/>
      <c r="I831" s="12"/>
      <c r="K831" s="12"/>
      <c r="L831" s="12"/>
    </row>
    <row r="832" spans="1:12" x14ac:dyDescent="0.3">
      <c r="A832" s="12"/>
      <c r="B832" s="12"/>
      <c r="C832" s="12"/>
      <c r="D832" s="12"/>
      <c r="E832" s="12"/>
      <c r="F832" s="12"/>
      <c r="G832" s="12"/>
      <c r="H832" s="12"/>
      <c r="I832" s="12"/>
      <c r="K832" s="12"/>
      <c r="L832" s="12"/>
    </row>
    <row r="833" spans="1:12" x14ac:dyDescent="0.3">
      <c r="A833" s="12"/>
      <c r="B833" s="12"/>
      <c r="C833" s="12"/>
      <c r="D833" s="12"/>
      <c r="E833" s="12"/>
      <c r="F833" s="12"/>
      <c r="G833" s="12"/>
      <c r="H833" s="12"/>
      <c r="I833" s="12"/>
      <c r="K833" s="12"/>
      <c r="L833" s="12"/>
    </row>
    <row r="834" spans="1:12" x14ac:dyDescent="0.3">
      <c r="A834" s="12"/>
      <c r="B834" s="12"/>
      <c r="C834" s="12"/>
      <c r="D834" s="12"/>
      <c r="E834" s="12"/>
      <c r="F834" s="12"/>
      <c r="G834" s="12"/>
      <c r="H834" s="12"/>
      <c r="I834" s="12"/>
      <c r="K834" s="12"/>
      <c r="L834" s="12"/>
    </row>
    <row r="835" spans="1:12" x14ac:dyDescent="0.3">
      <c r="A835" s="12"/>
      <c r="B835" s="12"/>
      <c r="C835" s="12"/>
      <c r="D835" s="12"/>
      <c r="E835" s="12"/>
      <c r="F835" s="12"/>
      <c r="G835" s="12"/>
      <c r="H835" s="12"/>
      <c r="I835" s="12"/>
      <c r="K835" s="12"/>
      <c r="L835" s="12"/>
    </row>
    <row r="836" spans="1:12" x14ac:dyDescent="0.3">
      <c r="A836" s="12"/>
      <c r="B836" s="12"/>
      <c r="C836" s="12"/>
      <c r="D836" s="12"/>
      <c r="E836" s="12"/>
      <c r="F836" s="12"/>
      <c r="G836" s="12"/>
      <c r="H836" s="12"/>
      <c r="I836" s="12"/>
      <c r="K836" s="12"/>
      <c r="L836" s="12"/>
    </row>
    <row r="837" spans="1:12" x14ac:dyDescent="0.3">
      <c r="A837" s="12"/>
      <c r="B837" s="12"/>
      <c r="C837" s="12"/>
      <c r="D837" s="12"/>
      <c r="E837" s="12"/>
      <c r="F837" s="12"/>
      <c r="G837" s="12"/>
      <c r="H837" s="12"/>
      <c r="I837" s="12"/>
      <c r="K837" s="12"/>
      <c r="L837" s="12"/>
    </row>
    <row r="838" spans="1:12" x14ac:dyDescent="0.3">
      <c r="A838" s="12"/>
      <c r="B838" s="12"/>
      <c r="C838" s="12"/>
      <c r="D838" s="12"/>
      <c r="E838" s="12"/>
      <c r="F838" s="12"/>
      <c r="G838" s="12"/>
      <c r="H838" s="12"/>
      <c r="I838" s="12"/>
      <c r="K838" s="12"/>
      <c r="L838" s="12"/>
    </row>
    <row r="839" spans="1:12" x14ac:dyDescent="0.3">
      <c r="A839" s="12"/>
      <c r="B839" s="12"/>
      <c r="C839" s="12"/>
      <c r="D839" s="12"/>
      <c r="E839" s="12"/>
      <c r="F839" s="12"/>
      <c r="G839" s="12"/>
      <c r="H839" s="12"/>
      <c r="I839" s="12"/>
      <c r="K839" s="12"/>
      <c r="L839" s="12"/>
    </row>
    <row r="840" spans="1:12" x14ac:dyDescent="0.3">
      <c r="A840" s="12"/>
      <c r="B840" s="12"/>
      <c r="C840" s="12"/>
      <c r="D840" s="12"/>
      <c r="E840" s="12"/>
      <c r="F840" s="12"/>
      <c r="G840" s="12"/>
      <c r="H840" s="12"/>
      <c r="I840" s="12"/>
      <c r="K840" s="12"/>
      <c r="L840" s="12"/>
    </row>
    <row r="841" spans="1:12" x14ac:dyDescent="0.3">
      <c r="A841" s="12"/>
      <c r="B841" s="12"/>
      <c r="C841" s="12"/>
      <c r="D841" s="12"/>
      <c r="E841" s="12"/>
      <c r="F841" s="12"/>
      <c r="G841" s="12"/>
      <c r="H841" s="12"/>
      <c r="I841" s="12"/>
      <c r="K841" s="12"/>
      <c r="L841" s="12"/>
    </row>
    <row r="842" spans="1:12" x14ac:dyDescent="0.3">
      <c r="A842" s="12"/>
      <c r="B842" s="12"/>
      <c r="C842" s="12"/>
      <c r="D842" s="12"/>
      <c r="E842" s="12"/>
      <c r="F842" s="12"/>
      <c r="G842" s="12"/>
      <c r="H842" s="12"/>
      <c r="I842" s="12"/>
      <c r="K842" s="12"/>
      <c r="L842" s="12"/>
    </row>
    <row r="843" spans="1:12" x14ac:dyDescent="0.3">
      <c r="A843" s="12"/>
      <c r="B843" s="12"/>
      <c r="C843" s="12"/>
      <c r="D843" s="12"/>
      <c r="E843" s="12"/>
      <c r="F843" s="12"/>
      <c r="G843" s="12"/>
      <c r="H843" s="12"/>
      <c r="I843" s="12"/>
      <c r="K843" s="12"/>
      <c r="L843" s="12"/>
    </row>
    <row r="844" spans="1:12" x14ac:dyDescent="0.3">
      <c r="A844" s="12"/>
      <c r="B844" s="12"/>
      <c r="C844" s="12"/>
      <c r="D844" s="12"/>
      <c r="E844" s="12"/>
      <c r="F844" s="12"/>
      <c r="G844" s="12"/>
      <c r="H844" s="12"/>
      <c r="I844" s="12"/>
      <c r="K844" s="12"/>
      <c r="L844" s="12"/>
    </row>
    <row r="845" spans="1:12" x14ac:dyDescent="0.3">
      <c r="A845" s="12"/>
      <c r="B845" s="12"/>
      <c r="C845" s="12"/>
      <c r="D845" s="12"/>
      <c r="E845" s="12"/>
      <c r="F845" s="12"/>
      <c r="G845" s="12"/>
      <c r="H845" s="12"/>
      <c r="I845" s="12"/>
      <c r="K845" s="12"/>
      <c r="L845" s="12"/>
    </row>
    <row r="846" spans="1:12" x14ac:dyDescent="0.3">
      <c r="A846" s="12"/>
      <c r="B846" s="12"/>
      <c r="C846" s="12"/>
      <c r="D846" s="12"/>
      <c r="E846" s="12"/>
      <c r="F846" s="12"/>
      <c r="G846" s="12"/>
      <c r="H846" s="12"/>
      <c r="I846" s="12"/>
      <c r="K846" s="12"/>
      <c r="L846" s="12"/>
    </row>
    <row r="847" spans="1:12" x14ac:dyDescent="0.3">
      <c r="A847" s="12"/>
      <c r="B847" s="12"/>
      <c r="C847" s="12"/>
      <c r="D847" s="12"/>
      <c r="E847" s="12"/>
      <c r="F847" s="12"/>
      <c r="G847" s="12"/>
      <c r="H847" s="12"/>
      <c r="I847" s="12"/>
      <c r="K847" s="12"/>
      <c r="L847" s="12"/>
    </row>
    <row r="848" spans="1:12" x14ac:dyDescent="0.3">
      <c r="A848" s="12"/>
      <c r="B848" s="12"/>
      <c r="C848" s="12"/>
      <c r="D848" s="12"/>
      <c r="E848" s="12"/>
      <c r="F848" s="12"/>
      <c r="G848" s="12"/>
      <c r="H848" s="12"/>
      <c r="I848" s="12"/>
      <c r="K848" s="12"/>
      <c r="L848" s="12"/>
    </row>
    <row r="849" spans="1:12" x14ac:dyDescent="0.3">
      <c r="A849" s="12"/>
      <c r="B849" s="12"/>
      <c r="C849" s="12"/>
      <c r="D849" s="12"/>
      <c r="E849" s="12"/>
      <c r="F849" s="12"/>
      <c r="G849" s="12"/>
      <c r="H849" s="12"/>
      <c r="I849" s="12"/>
      <c r="K849" s="12"/>
      <c r="L849" s="12"/>
    </row>
    <row r="850" spans="1:12" x14ac:dyDescent="0.3">
      <c r="A850" s="12"/>
      <c r="B850" s="12"/>
      <c r="C850" s="12"/>
      <c r="D850" s="12"/>
      <c r="E850" s="12"/>
      <c r="F850" s="12"/>
      <c r="G850" s="12"/>
      <c r="H850" s="12"/>
      <c r="I850" s="12"/>
      <c r="K850" s="12"/>
      <c r="L850" s="12"/>
    </row>
    <row r="851" spans="1:12" x14ac:dyDescent="0.3">
      <c r="A851" s="12"/>
      <c r="B851" s="12"/>
      <c r="C851" s="12"/>
      <c r="D851" s="12"/>
      <c r="E851" s="12"/>
      <c r="F851" s="12"/>
      <c r="G851" s="12"/>
      <c r="H851" s="12"/>
      <c r="I851" s="12"/>
      <c r="K851" s="12"/>
      <c r="L851" s="12"/>
    </row>
    <row r="852" spans="1:12" x14ac:dyDescent="0.3">
      <c r="A852" s="12"/>
      <c r="B852" s="12"/>
      <c r="C852" s="12"/>
      <c r="D852" s="12"/>
      <c r="E852" s="12"/>
      <c r="F852" s="12"/>
      <c r="G852" s="12"/>
      <c r="H852" s="12"/>
      <c r="I852" s="12"/>
      <c r="K852" s="12"/>
      <c r="L852" s="12"/>
    </row>
    <row r="853" spans="1:12" x14ac:dyDescent="0.3">
      <c r="A853" s="12"/>
      <c r="B853" s="12"/>
      <c r="C853" s="12"/>
      <c r="D853" s="12"/>
      <c r="E853" s="12"/>
      <c r="F853" s="12"/>
      <c r="G853" s="12"/>
      <c r="H853" s="12"/>
      <c r="I853" s="12"/>
      <c r="K853" s="12"/>
      <c r="L853" s="12"/>
    </row>
    <row r="854" spans="1:12" x14ac:dyDescent="0.3">
      <c r="A854" s="12"/>
      <c r="B854" s="12"/>
      <c r="C854" s="12"/>
      <c r="D854" s="12"/>
      <c r="E854" s="12"/>
      <c r="F854" s="12"/>
      <c r="G854" s="12"/>
      <c r="H854" s="12"/>
      <c r="I854" s="12"/>
      <c r="K854" s="12"/>
      <c r="L854" s="12"/>
    </row>
    <row r="855" spans="1:12" x14ac:dyDescent="0.3">
      <c r="A855" s="12"/>
      <c r="B855" s="12"/>
      <c r="C855" s="12"/>
      <c r="D855" s="12"/>
      <c r="E855" s="12"/>
      <c r="F855" s="12"/>
      <c r="G855" s="12"/>
      <c r="H855" s="12"/>
      <c r="I855" s="12"/>
      <c r="K855" s="12"/>
      <c r="L855" s="12"/>
    </row>
    <row r="856" spans="1:12" x14ac:dyDescent="0.3">
      <c r="A856" s="12"/>
      <c r="B856" s="12"/>
      <c r="C856" s="12"/>
      <c r="D856" s="12"/>
      <c r="E856" s="12"/>
      <c r="F856" s="12"/>
      <c r="G856" s="12"/>
      <c r="H856" s="12"/>
      <c r="I856" s="12"/>
      <c r="K856" s="12"/>
      <c r="L856" s="12"/>
    </row>
    <row r="857" spans="1:12" x14ac:dyDescent="0.3">
      <c r="A857" s="12"/>
      <c r="B857" s="12"/>
      <c r="C857" s="12"/>
      <c r="D857" s="12"/>
      <c r="E857" s="12"/>
      <c r="F857" s="12"/>
      <c r="G857" s="12"/>
      <c r="H857" s="12"/>
      <c r="I857" s="12"/>
      <c r="K857" s="12"/>
      <c r="L857" s="12"/>
    </row>
    <row r="858" spans="1:12" x14ac:dyDescent="0.3">
      <c r="A858" s="12"/>
      <c r="B858" s="12"/>
      <c r="C858" s="12"/>
      <c r="D858" s="12"/>
      <c r="E858" s="12"/>
      <c r="F858" s="12"/>
      <c r="G858" s="12"/>
      <c r="H858" s="12"/>
      <c r="I858" s="12"/>
      <c r="K858" s="12"/>
      <c r="L858" s="12"/>
    </row>
    <row r="859" spans="1:12" x14ac:dyDescent="0.3">
      <c r="A859" s="12"/>
      <c r="B859" s="12"/>
      <c r="C859" s="12"/>
      <c r="D859" s="12"/>
      <c r="E859" s="12"/>
      <c r="F859" s="12"/>
      <c r="G859" s="12"/>
      <c r="H859" s="12"/>
      <c r="I859" s="12"/>
      <c r="K859" s="12"/>
      <c r="L859" s="12"/>
    </row>
    <row r="860" spans="1:12" x14ac:dyDescent="0.3">
      <c r="A860" s="12"/>
      <c r="B860" s="12"/>
      <c r="C860" s="12"/>
      <c r="D860" s="12"/>
      <c r="E860" s="12"/>
      <c r="F860" s="12"/>
      <c r="G860" s="12"/>
      <c r="H860" s="12"/>
      <c r="I860" s="12"/>
      <c r="K860" s="12"/>
      <c r="L860" s="12"/>
    </row>
    <row r="861" spans="1:12" x14ac:dyDescent="0.3">
      <c r="A861" s="12"/>
      <c r="B861" s="12"/>
      <c r="C861" s="12"/>
      <c r="D861" s="12"/>
      <c r="E861" s="12"/>
      <c r="F861" s="12"/>
      <c r="G861" s="12"/>
      <c r="H861" s="12"/>
      <c r="I861" s="12"/>
      <c r="K861" s="12"/>
      <c r="L861" s="12"/>
    </row>
    <row r="862" spans="1:12" x14ac:dyDescent="0.3">
      <c r="A862" s="12"/>
      <c r="B862" s="12"/>
      <c r="C862" s="12"/>
      <c r="D862" s="12"/>
      <c r="E862" s="12"/>
      <c r="F862" s="12"/>
      <c r="G862" s="12"/>
      <c r="H862" s="12"/>
      <c r="I862" s="12"/>
      <c r="K862" s="12"/>
      <c r="L862" s="12"/>
    </row>
    <row r="863" spans="1:12" x14ac:dyDescent="0.3">
      <c r="A863" s="12"/>
      <c r="B863" s="12"/>
      <c r="C863" s="12"/>
      <c r="D863" s="12"/>
      <c r="E863" s="12"/>
      <c r="F863" s="12"/>
      <c r="G863" s="12"/>
      <c r="H863" s="12"/>
      <c r="I863" s="12"/>
      <c r="K863" s="12"/>
      <c r="L863" s="12"/>
    </row>
    <row r="864" spans="1:12" x14ac:dyDescent="0.3">
      <c r="A864" s="12"/>
      <c r="B864" s="12"/>
      <c r="C864" s="12"/>
      <c r="D864" s="12"/>
      <c r="E864" s="12"/>
      <c r="F864" s="12"/>
      <c r="G864" s="12"/>
      <c r="H864" s="12"/>
      <c r="I864" s="12"/>
      <c r="K864" s="12"/>
      <c r="L864" s="12"/>
    </row>
    <row r="865" spans="1:12" x14ac:dyDescent="0.3">
      <c r="A865" s="12"/>
      <c r="B865" s="12"/>
      <c r="C865" s="12"/>
      <c r="D865" s="12"/>
      <c r="E865" s="12"/>
      <c r="F865" s="12"/>
      <c r="G865" s="12"/>
      <c r="H865" s="12"/>
      <c r="I865" s="12"/>
      <c r="K865" s="12"/>
      <c r="L865" s="12"/>
    </row>
    <row r="866" spans="1:12" x14ac:dyDescent="0.3">
      <c r="A866" s="12"/>
      <c r="B866" s="12"/>
      <c r="C866" s="12"/>
      <c r="D866" s="12"/>
      <c r="E866" s="12"/>
      <c r="F866" s="12"/>
      <c r="G866" s="12"/>
      <c r="H866" s="12"/>
      <c r="I866" s="12"/>
      <c r="K866" s="12"/>
      <c r="L866" s="12"/>
    </row>
    <row r="867" spans="1:12" x14ac:dyDescent="0.3">
      <c r="A867" s="12"/>
      <c r="B867" s="12"/>
      <c r="C867" s="12"/>
      <c r="D867" s="12"/>
      <c r="E867" s="12"/>
      <c r="F867" s="12"/>
      <c r="G867" s="12"/>
      <c r="H867" s="12"/>
      <c r="I867" s="12"/>
      <c r="K867" s="12"/>
      <c r="L867" s="12"/>
    </row>
    <row r="868" spans="1:12" x14ac:dyDescent="0.3">
      <c r="A868" s="12"/>
      <c r="B868" s="12"/>
      <c r="C868" s="12"/>
      <c r="D868" s="12"/>
      <c r="E868" s="12"/>
      <c r="F868" s="12"/>
      <c r="G868" s="12"/>
      <c r="H868" s="12"/>
      <c r="I868" s="12"/>
      <c r="K868" s="12"/>
      <c r="L868" s="12"/>
    </row>
    <row r="869" spans="1:12" x14ac:dyDescent="0.3">
      <c r="A869" s="12"/>
      <c r="B869" s="12"/>
      <c r="C869" s="12"/>
      <c r="D869" s="12"/>
      <c r="E869" s="12"/>
      <c r="F869" s="12"/>
      <c r="G869" s="12"/>
      <c r="H869" s="12"/>
      <c r="I869" s="12"/>
      <c r="K869" s="12"/>
      <c r="L869" s="12"/>
    </row>
    <row r="870" spans="1:12" x14ac:dyDescent="0.3">
      <c r="A870" s="12"/>
      <c r="B870" s="12"/>
      <c r="C870" s="12"/>
      <c r="D870" s="12"/>
      <c r="E870" s="12"/>
      <c r="F870" s="12"/>
      <c r="G870" s="12"/>
      <c r="H870" s="12"/>
      <c r="I870" s="12"/>
      <c r="K870" s="12"/>
      <c r="L870" s="12"/>
    </row>
    <row r="871" spans="1:12" x14ac:dyDescent="0.3">
      <c r="A871" s="12"/>
      <c r="B871" s="12"/>
      <c r="C871" s="12"/>
      <c r="D871" s="12"/>
      <c r="E871" s="12"/>
      <c r="F871" s="12"/>
      <c r="G871" s="12"/>
      <c r="H871" s="12"/>
      <c r="I871" s="12"/>
      <c r="K871" s="12"/>
      <c r="L871" s="12"/>
    </row>
    <row r="872" spans="1:12" x14ac:dyDescent="0.3">
      <c r="A872" s="12"/>
      <c r="B872" s="12"/>
      <c r="C872" s="12"/>
      <c r="D872" s="12"/>
      <c r="E872" s="12"/>
      <c r="F872" s="12"/>
      <c r="G872" s="12"/>
      <c r="H872" s="12"/>
      <c r="I872" s="12"/>
      <c r="K872" s="12"/>
      <c r="L872" s="12"/>
    </row>
    <row r="873" spans="1:12" x14ac:dyDescent="0.3">
      <c r="A873" s="12"/>
      <c r="B873" s="12"/>
      <c r="C873" s="12"/>
      <c r="D873" s="12"/>
      <c r="E873" s="12"/>
      <c r="F873" s="12"/>
      <c r="G873" s="12"/>
      <c r="H873" s="12"/>
      <c r="I873" s="12"/>
      <c r="K873" s="12"/>
      <c r="L873" s="12"/>
    </row>
    <row r="874" spans="1:12" x14ac:dyDescent="0.3">
      <c r="A874" s="12"/>
      <c r="B874" s="12"/>
      <c r="C874" s="12"/>
      <c r="D874" s="12"/>
      <c r="E874" s="12"/>
      <c r="F874" s="12"/>
      <c r="G874" s="12"/>
      <c r="H874" s="12"/>
      <c r="I874" s="12"/>
      <c r="K874" s="12"/>
      <c r="L874" s="12"/>
    </row>
    <row r="875" spans="1:12" x14ac:dyDescent="0.3">
      <c r="A875" s="12"/>
      <c r="B875" s="12"/>
      <c r="C875" s="12"/>
      <c r="D875" s="12"/>
      <c r="E875" s="12"/>
      <c r="F875" s="12"/>
      <c r="G875" s="12"/>
      <c r="H875" s="12"/>
      <c r="I875" s="12"/>
      <c r="K875" s="12"/>
      <c r="L875" s="12"/>
    </row>
    <row r="876" spans="1:12" x14ac:dyDescent="0.3">
      <c r="A876" s="12"/>
      <c r="B876" s="12"/>
      <c r="C876" s="12"/>
      <c r="D876" s="12"/>
      <c r="E876" s="12"/>
      <c r="F876" s="12"/>
      <c r="G876" s="12"/>
      <c r="H876" s="12"/>
      <c r="I876" s="12"/>
      <c r="K876" s="12"/>
      <c r="L876" s="12"/>
    </row>
    <row r="877" spans="1:12" x14ac:dyDescent="0.3">
      <c r="A877" s="12"/>
      <c r="B877" s="12"/>
      <c r="C877" s="12"/>
      <c r="D877" s="12"/>
      <c r="E877" s="12"/>
      <c r="F877" s="12"/>
      <c r="G877" s="12"/>
      <c r="H877" s="12"/>
      <c r="I877" s="12"/>
      <c r="K877" s="12"/>
      <c r="L877" s="12"/>
    </row>
    <row r="878" spans="1:12" x14ac:dyDescent="0.3">
      <c r="A878" s="12"/>
      <c r="B878" s="12"/>
      <c r="C878" s="12"/>
      <c r="D878" s="12"/>
      <c r="E878" s="12"/>
      <c r="F878" s="12"/>
      <c r="G878" s="12"/>
      <c r="H878" s="12"/>
      <c r="I878" s="12"/>
      <c r="K878" s="12"/>
      <c r="L878" s="12"/>
    </row>
    <row r="879" spans="1:12" x14ac:dyDescent="0.3">
      <c r="A879" s="12"/>
      <c r="B879" s="12"/>
      <c r="C879" s="12"/>
      <c r="D879" s="12"/>
      <c r="E879" s="12"/>
      <c r="F879" s="12"/>
      <c r="G879" s="12"/>
      <c r="H879" s="12"/>
      <c r="I879" s="12"/>
      <c r="K879" s="12"/>
      <c r="L879" s="12"/>
    </row>
    <row r="880" spans="1:12" x14ac:dyDescent="0.3">
      <c r="A880" s="12"/>
      <c r="B880" s="12"/>
      <c r="C880" s="12"/>
      <c r="D880" s="12"/>
      <c r="E880" s="12"/>
      <c r="F880" s="12"/>
      <c r="G880" s="12"/>
      <c r="H880" s="12"/>
      <c r="I880" s="12"/>
      <c r="K880" s="12"/>
      <c r="L880" s="12"/>
    </row>
    <row r="881" spans="1:12" x14ac:dyDescent="0.3">
      <c r="A881" s="12"/>
      <c r="B881" s="12"/>
      <c r="C881" s="12"/>
      <c r="D881" s="12"/>
      <c r="E881" s="12"/>
      <c r="F881" s="12"/>
      <c r="G881" s="12"/>
      <c r="H881" s="12"/>
      <c r="I881" s="12"/>
      <c r="K881" s="12"/>
      <c r="L881" s="12"/>
    </row>
    <row r="882" spans="1:12" x14ac:dyDescent="0.3">
      <c r="A882" s="12"/>
      <c r="B882" s="12"/>
      <c r="C882" s="12"/>
      <c r="D882" s="12"/>
      <c r="E882" s="12"/>
      <c r="F882" s="12"/>
      <c r="G882" s="12"/>
      <c r="H882" s="12"/>
      <c r="I882" s="12"/>
      <c r="K882" s="12"/>
      <c r="L882" s="12"/>
    </row>
    <row r="883" spans="1:12" x14ac:dyDescent="0.3">
      <c r="A883" s="12"/>
      <c r="B883" s="12"/>
      <c r="C883" s="12"/>
      <c r="D883" s="12"/>
      <c r="E883" s="12"/>
      <c r="F883" s="12"/>
      <c r="G883" s="12"/>
      <c r="H883" s="12"/>
      <c r="I883" s="12"/>
      <c r="K883" s="12"/>
      <c r="L883" s="12"/>
    </row>
    <row r="884" spans="1:12" x14ac:dyDescent="0.3">
      <c r="A884" s="12"/>
      <c r="B884" s="12"/>
      <c r="C884" s="12"/>
      <c r="D884" s="12"/>
      <c r="E884" s="12"/>
      <c r="F884" s="12"/>
      <c r="G884" s="12"/>
      <c r="H884" s="12"/>
      <c r="I884" s="12"/>
      <c r="K884" s="12"/>
      <c r="L884" s="12"/>
    </row>
    <row r="885" spans="1:12" x14ac:dyDescent="0.3">
      <c r="A885" s="12"/>
      <c r="B885" s="12"/>
      <c r="C885" s="12"/>
      <c r="D885" s="12"/>
      <c r="E885" s="12"/>
      <c r="F885" s="12"/>
      <c r="G885" s="12"/>
      <c r="H885" s="12"/>
      <c r="I885" s="12"/>
      <c r="K885" s="12"/>
      <c r="L885" s="12"/>
    </row>
    <row r="886" spans="1:12" x14ac:dyDescent="0.3">
      <c r="A886" s="12"/>
      <c r="B886" s="12"/>
      <c r="C886" s="12"/>
      <c r="D886" s="12"/>
      <c r="E886" s="12"/>
      <c r="F886" s="12"/>
      <c r="G886" s="12"/>
      <c r="H886" s="12"/>
      <c r="I886" s="12"/>
      <c r="K886" s="12"/>
      <c r="L886" s="12"/>
    </row>
    <row r="887" spans="1:12" x14ac:dyDescent="0.3">
      <c r="A887" s="12"/>
      <c r="B887" s="12"/>
      <c r="C887" s="12"/>
      <c r="D887" s="12"/>
      <c r="E887" s="12"/>
      <c r="F887" s="12"/>
      <c r="G887" s="12"/>
      <c r="H887" s="12"/>
      <c r="I887" s="12"/>
      <c r="K887" s="12"/>
      <c r="L887" s="12"/>
    </row>
    <row r="888" spans="1:12" x14ac:dyDescent="0.3">
      <c r="A888" s="12"/>
      <c r="B888" s="12"/>
      <c r="C888" s="12"/>
      <c r="D888" s="12"/>
      <c r="E888" s="12"/>
      <c r="F888" s="12"/>
      <c r="G888" s="12"/>
      <c r="H888" s="12"/>
      <c r="I888" s="12"/>
      <c r="K888" s="12"/>
      <c r="L888" s="12"/>
    </row>
    <row r="889" spans="1:12" x14ac:dyDescent="0.3">
      <c r="A889" s="12"/>
      <c r="B889" s="12"/>
      <c r="C889" s="12"/>
      <c r="D889" s="12"/>
      <c r="E889" s="12"/>
      <c r="F889" s="12"/>
      <c r="G889" s="12"/>
      <c r="H889" s="12"/>
      <c r="I889" s="12"/>
      <c r="K889" s="12"/>
      <c r="L889" s="12"/>
    </row>
    <row r="890" spans="1:12" x14ac:dyDescent="0.3">
      <c r="A890" s="12"/>
      <c r="B890" s="12"/>
      <c r="C890" s="12"/>
      <c r="D890" s="12"/>
      <c r="E890" s="12"/>
      <c r="F890" s="12"/>
      <c r="G890" s="12"/>
      <c r="H890" s="12"/>
      <c r="I890" s="12"/>
      <c r="K890" s="12"/>
      <c r="L890" s="12"/>
    </row>
    <row r="891" spans="1:12" x14ac:dyDescent="0.3">
      <c r="A891" s="12"/>
      <c r="B891" s="12"/>
      <c r="C891" s="12"/>
      <c r="D891" s="12"/>
      <c r="E891" s="12"/>
      <c r="F891" s="12"/>
      <c r="G891" s="12"/>
      <c r="H891" s="12"/>
      <c r="I891" s="12"/>
      <c r="K891" s="12"/>
      <c r="L891" s="12"/>
    </row>
    <row r="892" spans="1:12" x14ac:dyDescent="0.3">
      <c r="A892" s="12"/>
      <c r="B892" s="12"/>
      <c r="C892" s="12"/>
      <c r="D892" s="12"/>
      <c r="E892" s="12"/>
      <c r="F892" s="12"/>
      <c r="G892" s="12"/>
      <c r="H892" s="12"/>
      <c r="I892" s="12"/>
      <c r="K892" s="12"/>
      <c r="L892" s="12"/>
    </row>
    <row r="893" spans="1:12" x14ac:dyDescent="0.3">
      <c r="A893" s="12"/>
      <c r="B893" s="12"/>
      <c r="C893" s="12"/>
      <c r="D893" s="12"/>
      <c r="E893" s="12"/>
      <c r="F893" s="12"/>
      <c r="G893" s="12"/>
      <c r="H893" s="12"/>
      <c r="I893" s="12"/>
      <c r="K893" s="12"/>
      <c r="L893" s="12"/>
    </row>
    <row r="894" spans="1:12" x14ac:dyDescent="0.3">
      <c r="A894" s="12"/>
      <c r="B894" s="12"/>
      <c r="C894" s="12"/>
      <c r="D894" s="12"/>
      <c r="E894" s="12"/>
      <c r="F894" s="12"/>
      <c r="G894" s="12"/>
      <c r="H894" s="12"/>
      <c r="I894" s="12"/>
      <c r="K894" s="12"/>
      <c r="L894" s="12"/>
    </row>
    <row r="895" spans="1:12" x14ac:dyDescent="0.3">
      <c r="A895" s="12"/>
      <c r="B895" s="12"/>
      <c r="C895" s="12"/>
      <c r="D895" s="12"/>
      <c r="E895" s="12"/>
      <c r="F895" s="12"/>
      <c r="G895" s="12"/>
      <c r="H895" s="12"/>
      <c r="I895" s="12"/>
      <c r="K895" s="12"/>
      <c r="L895" s="12"/>
    </row>
    <row r="896" spans="1:12" x14ac:dyDescent="0.3">
      <c r="A896" s="12"/>
      <c r="B896" s="12"/>
      <c r="C896" s="12"/>
      <c r="D896" s="12"/>
      <c r="E896" s="12"/>
      <c r="F896" s="12"/>
      <c r="G896" s="12"/>
      <c r="H896" s="12"/>
      <c r="I896" s="12"/>
      <c r="K896" s="12"/>
      <c r="L896" s="12"/>
    </row>
    <row r="897" spans="1:12" x14ac:dyDescent="0.3">
      <c r="A897" s="12"/>
      <c r="B897" s="12"/>
      <c r="C897" s="12"/>
      <c r="D897" s="12"/>
      <c r="E897" s="12"/>
      <c r="F897" s="12"/>
      <c r="G897" s="12"/>
      <c r="H897" s="12"/>
      <c r="I897" s="12"/>
      <c r="K897" s="12"/>
      <c r="L897" s="12"/>
    </row>
    <row r="898" spans="1:12" x14ac:dyDescent="0.3">
      <c r="A898" s="12"/>
      <c r="B898" s="12"/>
      <c r="C898" s="12"/>
      <c r="D898" s="12"/>
      <c r="E898" s="12"/>
      <c r="F898" s="12"/>
      <c r="G898" s="12"/>
      <c r="H898" s="12"/>
      <c r="I898" s="12"/>
      <c r="K898" s="12"/>
      <c r="L898" s="12"/>
    </row>
    <row r="899" spans="1:12" x14ac:dyDescent="0.3">
      <c r="A899" s="12"/>
      <c r="B899" s="12"/>
      <c r="C899" s="12"/>
      <c r="D899" s="12"/>
      <c r="E899" s="12"/>
      <c r="F899" s="12"/>
      <c r="G899" s="12"/>
      <c r="H899" s="12"/>
      <c r="I899" s="12"/>
      <c r="K899" s="12"/>
      <c r="L899" s="12"/>
    </row>
    <row r="900" spans="1:12" x14ac:dyDescent="0.3">
      <c r="A900" s="12"/>
      <c r="B900" s="12"/>
      <c r="C900" s="12"/>
      <c r="D900" s="12"/>
      <c r="E900" s="12"/>
      <c r="F900" s="12"/>
      <c r="G900" s="12"/>
      <c r="H900" s="12"/>
      <c r="I900" s="12"/>
      <c r="K900" s="12"/>
      <c r="L900" s="12"/>
    </row>
    <row r="901" spans="1:12" x14ac:dyDescent="0.3">
      <c r="A901" s="12"/>
      <c r="B901" s="12"/>
      <c r="C901" s="12"/>
      <c r="D901" s="12"/>
      <c r="E901" s="12"/>
      <c r="F901" s="12"/>
      <c r="G901" s="12"/>
      <c r="H901" s="12"/>
      <c r="I901" s="12"/>
      <c r="K901" s="12"/>
      <c r="L901" s="12"/>
    </row>
    <row r="902" spans="1:12" x14ac:dyDescent="0.3">
      <c r="A902" s="12"/>
      <c r="B902" s="12"/>
      <c r="C902" s="12"/>
      <c r="D902" s="12"/>
      <c r="E902" s="12"/>
      <c r="F902" s="12"/>
      <c r="G902" s="12"/>
      <c r="H902" s="12"/>
      <c r="I902" s="12"/>
      <c r="K902" s="12"/>
      <c r="L902" s="12"/>
    </row>
    <row r="903" spans="1:12" x14ac:dyDescent="0.3">
      <c r="A903" s="12"/>
      <c r="B903" s="12"/>
      <c r="C903" s="12"/>
      <c r="D903" s="12"/>
      <c r="E903" s="12"/>
      <c r="F903" s="12"/>
      <c r="G903" s="12"/>
      <c r="H903" s="12"/>
      <c r="I903" s="12"/>
      <c r="K903" s="12"/>
      <c r="L903" s="12"/>
    </row>
    <row r="904" spans="1:12" x14ac:dyDescent="0.3">
      <c r="A904" s="12"/>
      <c r="B904" s="12"/>
      <c r="C904" s="12"/>
      <c r="D904" s="12"/>
      <c r="E904" s="12"/>
      <c r="F904" s="12"/>
      <c r="G904" s="12"/>
      <c r="H904" s="12"/>
      <c r="I904" s="12"/>
      <c r="K904" s="12"/>
      <c r="L904" s="12"/>
    </row>
    <row r="905" spans="1:12" x14ac:dyDescent="0.3">
      <c r="A905" s="12"/>
      <c r="B905" s="12"/>
      <c r="C905" s="12"/>
      <c r="D905" s="12"/>
      <c r="E905" s="12"/>
      <c r="F905" s="12"/>
      <c r="G905" s="12"/>
      <c r="H905" s="12"/>
      <c r="I905" s="12"/>
      <c r="K905" s="12"/>
      <c r="L905" s="12"/>
    </row>
    <row r="906" spans="1:12" x14ac:dyDescent="0.3">
      <c r="A906" s="12"/>
      <c r="B906" s="12"/>
      <c r="C906" s="12"/>
      <c r="D906" s="12"/>
      <c r="E906" s="12"/>
      <c r="F906" s="12"/>
      <c r="G906" s="12"/>
      <c r="H906" s="12"/>
      <c r="I906" s="12"/>
      <c r="K906" s="12"/>
      <c r="L906" s="12"/>
    </row>
    <row r="907" spans="1:12" x14ac:dyDescent="0.3">
      <c r="A907" s="12"/>
      <c r="B907" s="12"/>
      <c r="C907" s="12"/>
      <c r="D907" s="12"/>
      <c r="E907" s="12"/>
      <c r="F907" s="12"/>
      <c r="G907" s="12"/>
      <c r="H907" s="12"/>
      <c r="I907" s="12"/>
      <c r="K907" s="12"/>
      <c r="L907" s="12"/>
    </row>
    <row r="908" spans="1:12" x14ac:dyDescent="0.3">
      <c r="A908" s="12"/>
      <c r="B908" s="12"/>
      <c r="C908" s="12"/>
      <c r="D908" s="12"/>
      <c r="E908" s="12"/>
      <c r="F908" s="12"/>
      <c r="G908" s="12"/>
      <c r="H908" s="12"/>
      <c r="I908" s="12"/>
      <c r="K908" s="12"/>
      <c r="L908" s="12"/>
    </row>
    <row r="909" spans="1:12" x14ac:dyDescent="0.3">
      <c r="A909" s="12"/>
      <c r="B909" s="12"/>
      <c r="C909" s="12"/>
      <c r="D909" s="12"/>
      <c r="E909" s="12"/>
      <c r="F909" s="12"/>
      <c r="G909" s="12"/>
      <c r="H909" s="12"/>
      <c r="I909" s="12"/>
      <c r="K909" s="12"/>
      <c r="L909" s="12"/>
    </row>
    <row r="910" spans="1:12" x14ac:dyDescent="0.3">
      <c r="A910" s="12"/>
      <c r="B910" s="12"/>
      <c r="C910" s="12"/>
      <c r="D910" s="12"/>
      <c r="E910" s="12"/>
      <c r="F910" s="12"/>
      <c r="G910" s="12"/>
      <c r="H910" s="12"/>
      <c r="I910" s="12"/>
      <c r="K910" s="12"/>
      <c r="L910" s="12"/>
    </row>
    <row r="911" spans="1:12" x14ac:dyDescent="0.3">
      <c r="A911" s="12"/>
      <c r="B911" s="12"/>
      <c r="C911" s="12"/>
      <c r="D911" s="12"/>
      <c r="E911" s="12"/>
      <c r="F911" s="12"/>
      <c r="G911" s="12"/>
      <c r="H911" s="12"/>
      <c r="I911" s="12"/>
      <c r="K911" s="12"/>
      <c r="L911" s="12"/>
    </row>
    <row r="912" spans="1:12" x14ac:dyDescent="0.3">
      <c r="A912" s="12"/>
      <c r="B912" s="12"/>
      <c r="C912" s="12"/>
      <c r="D912" s="12"/>
      <c r="E912" s="12"/>
      <c r="F912" s="12"/>
      <c r="G912" s="12"/>
      <c r="H912" s="12"/>
      <c r="I912" s="12"/>
      <c r="K912" s="12"/>
      <c r="L912" s="12"/>
    </row>
    <row r="913" spans="1:12" x14ac:dyDescent="0.3">
      <c r="A913" s="12"/>
      <c r="B913" s="12"/>
      <c r="C913" s="12"/>
      <c r="D913" s="12"/>
      <c r="E913" s="12"/>
      <c r="F913" s="12"/>
      <c r="G913" s="12"/>
      <c r="H913" s="12"/>
      <c r="I913" s="12"/>
      <c r="K913" s="12"/>
      <c r="L913" s="12"/>
    </row>
    <row r="914" spans="1:12" x14ac:dyDescent="0.3">
      <c r="A914" s="12"/>
      <c r="B914" s="12"/>
      <c r="C914" s="12"/>
      <c r="D914" s="12"/>
      <c r="E914" s="12"/>
      <c r="F914" s="12"/>
      <c r="G914" s="12"/>
      <c r="H914" s="12"/>
      <c r="I914" s="12"/>
      <c r="K914" s="12"/>
      <c r="L914" s="12"/>
    </row>
    <row r="915" spans="1:12" x14ac:dyDescent="0.3">
      <c r="A915" s="12"/>
      <c r="B915" s="12"/>
      <c r="C915" s="12"/>
      <c r="D915" s="12"/>
      <c r="E915" s="12"/>
      <c r="F915" s="12"/>
      <c r="G915" s="12"/>
      <c r="H915" s="12"/>
      <c r="I915" s="12"/>
      <c r="K915" s="12"/>
      <c r="L915" s="12"/>
    </row>
    <row r="916" spans="1:12" x14ac:dyDescent="0.3">
      <c r="A916" s="12"/>
      <c r="B916" s="12"/>
      <c r="C916" s="12"/>
      <c r="D916" s="12"/>
      <c r="E916" s="12"/>
      <c r="F916" s="12"/>
      <c r="G916" s="12"/>
      <c r="H916" s="12"/>
      <c r="I916" s="12"/>
      <c r="K916" s="12"/>
      <c r="L916" s="12"/>
    </row>
    <row r="917" spans="1:12" x14ac:dyDescent="0.3">
      <c r="A917" s="12"/>
      <c r="B917" s="12"/>
      <c r="C917" s="12"/>
      <c r="D917" s="12"/>
      <c r="E917" s="12"/>
      <c r="F917" s="12"/>
      <c r="G917" s="12"/>
      <c r="H917" s="12"/>
      <c r="I917" s="12"/>
      <c r="K917" s="12"/>
      <c r="L917" s="12"/>
    </row>
    <row r="918" spans="1:12" x14ac:dyDescent="0.3">
      <c r="A918" s="12"/>
      <c r="B918" s="12"/>
      <c r="C918" s="12"/>
      <c r="D918" s="12"/>
      <c r="E918" s="12"/>
      <c r="F918" s="12"/>
      <c r="G918" s="12"/>
      <c r="H918" s="12"/>
      <c r="I918" s="12"/>
      <c r="K918" s="12"/>
      <c r="L918" s="12"/>
    </row>
    <row r="919" spans="1:12" x14ac:dyDescent="0.3">
      <c r="A919" s="12"/>
      <c r="B919" s="12"/>
      <c r="C919" s="12"/>
      <c r="D919" s="12"/>
      <c r="E919" s="12"/>
      <c r="F919" s="12"/>
      <c r="G919" s="12"/>
      <c r="H919" s="12"/>
      <c r="I919" s="12"/>
      <c r="K919" s="12"/>
      <c r="L919" s="12"/>
    </row>
    <row r="920" spans="1:12" x14ac:dyDescent="0.3">
      <c r="A920" s="12"/>
      <c r="B920" s="12"/>
      <c r="C920" s="12"/>
      <c r="D920" s="12"/>
      <c r="E920" s="12"/>
      <c r="F920" s="12"/>
      <c r="G920" s="12"/>
      <c r="H920" s="12"/>
      <c r="I920" s="12"/>
      <c r="K920" s="12"/>
      <c r="L920" s="12"/>
    </row>
    <row r="921" spans="1:12" x14ac:dyDescent="0.3">
      <c r="A921" s="12"/>
      <c r="B921" s="12"/>
      <c r="C921" s="12"/>
      <c r="D921" s="12"/>
      <c r="E921" s="12"/>
      <c r="F921" s="12"/>
      <c r="G921" s="12"/>
      <c r="H921" s="12"/>
      <c r="I921" s="12"/>
      <c r="K921" s="12"/>
      <c r="L921" s="12"/>
    </row>
    <row r="922" spans="1:12" x14ac:dyDescent="0.3">
      <c r="A922" s="12"/>
      <c r="B922" s="12"/>
      <c r="C922" s="12"/>
      <c r="D922" s="12"/>
      <c r="E922" s="12"/>
      <c r="F922" s="12"/>
      <c r="G922" s="12"/>
      <c r="H922" s="12"/>
      <c r="I922" s="12"/>
      <c r="K922" s="12"/>
      <c r="L922" s="12"/>
    </row>
    <row r="923" spans="1:12" x14ac:dyDescent="0.3">
      <c r="A923" s="12"/>
      <c r="B923" s="12"/>
      <c r="C923" s="12"/>
      <c r="D923" s="12"/>
      <c r="E923" s="12"/>
      <c r="F923" s="12"/>
      <c r="G923" s="12"/>
      <c r="H923" s="12"/>
      <c r="I923" s="12"/>
      <c r="K923" s="12"/>
      <c r="L923" s="12"/>
    </row>
    <row r="924" spans="1:12" x14ac:dyDescent="0.3">
      <c r="A924" s="12"/>
      <c r="B924" s="12"/>
      <c r="C924" s="12"/>
      <c r="D924" s="12"/>
      <c r="E924" s="12"/>
      <c r="F924" s="12"/>
      <c r="G924" s="12"/>
      <c r="H924" s="12"/>
      <c r="I924" s="12"/>
      <c r="K924" s="12"/>
      <c r="L924" s="12"/>
    </row>
    <row r="925" spans="1:12" x14ac:dyDescent="0.3">
      <c r="A925" s="12"/>
      <c r="B925" s="12"/>
      <c r="C925" s="12"/>
      <c r="D925" s="12"/>
      <c r="E925" s="12"/>
      <c r="F925" s="12"/>
      <c r="G925" s="12"/>
      <c r="H925" s="12"/>
      <c r="I925" s="12"/>
      <c r="K925" s="12"/>
      <c r="L925" s="12"/>
    </row>
    <row r="926" spans="1:12" x14ac:dyDescent="0.3">
      <c r="A926" s="12"/>
      <c r="B926" s="12"/>
      <c r="C926" s="12"/>
      <c r="D926" s="12"/>
      <c r="E926" s="12"/>
      <c r="F926" s="12"/>
      <c r="G926" s="12"/>
      <c r="H926" s="12"/>
      <c r="I926" s="12"/>
      <c r="K926" s="12"/>
      <c r="L926" s="12"/>
    </row>
    <row r="927" spans="1:12" x14ac:dyDescent="0.3">
      <c r="A927" s="12"/>
      <c r="B927" s="12"/>
      <c r="C927" s="12"/>
      <c r="D927" s="12"/>
      <c r="E927" s="12"/>
      <c r="F927" s="12"/>
      <c r="G927" s="12"/>
      <c r="H927" s="12"/>
      <c r="I927" s="12"/>
      <c r="K927" s="12"/>
      <c r="L927" s="12"/>
    </row>
    <row r="928" spans="1:12" x14ac:dyDescent="0.3">
      <c r="A928" s="12"/>
      <c r="B928" s="12"/>
      <c r="C928" s="12"/>
      <c r="D928" s="12"/>
      <c r="E928" s="12"/>
      <c r="F928" s="12"/>
      <c r="G928" s="12"/>
      <c r="H928" s="12"/>
      <c r="I928" s="12"/>
      <c r="K928" s="12"/>
      <c r="L928" s="12"/>
    </row>
    <row r="929" spans="1:12" x14ac:dyDescent="0.3">
      <c r="A929" s="12"/>
      <c r="B929" s="12"/>
      <c r="C929" s="12"/>
      <c r="D929" s="12"/>
      <c r="E929" s="12"/>
      <c r="F929" s="12"/>
      <c r="G929" s="12"/>
      <c r="H929" s="12"/>
      <c r="I929" s="12"/>
      <c r="K929" s="12"/>
      <c r="L929" s="12"/>
    </row>
    <row r="930" spans="1:12" x14ac:dyDescent="0.3">
      <c r="A930" s="12"/>
      <c r="B930" s="12"/>
      <c r="C930" s="12"/>
      <c r="D930" s="12"/>
      <c r="E930" s="12"/>
      <c r="F930" s="12"/>
      <c r="G930" s="12"/>
      <c r="H930" s="12"/>
      <c r="I930" s="12"/>
      <c r="K930" s="12"/>
      <c r="L930" s="12"/>
    </row>
    <row r="931" spans="1:12" x14ac:dyDescent="0.3">
      <c r="A931" s="12"/>
      <c r="B931" s="12"/>
      <c r="C931" s="12"/>
      <c r="D931" s="12"/>
      <c r="E931" s="12"/>
      <c r="F931" s="12"/>
      <c r="G931" s="12"/>
      <c r="H931" s="12"/>
      <c r="I931" s="12"/>
      <c r="K931" s="12"/>
      <c r="L931" s="12"/>
    </row>
    <row r="932" spans="1:12" x14ac:dyDescent="0.3">
      <c r="A932" s="12"/>
      <c r="B932" s="12"/>
      <c r="C932" s="12"/>
      <c r="D932" s="12"/>
      <c r="E932" s="12"/>
      <c r="F932" s="12"/>
      <c r="G932" s="12"/>
      <c r="H932" s="12"/>
      <c r="I932" s="12"/>
      <c r="K932" s="12"/>
      <c r="L932" s="12"/>
    </row>
    <row r="933" spans="1:12" x14ac:dyDescent="0.3">
      <c r="A933" s="12"/>
      <c r="B933" s="12"/>
      <c r="C933" s="12"/>
      <c r="D933" s="12"/>
      <c r="E933" s="12"/>
      <c r="F933" s="12"/>
      <c r="G933" s="12"/>
      <c r="H933" s="12"/>
      <c r="I933" s="12"/>
      <c r="K933" s="12"/>
      <c r="L933" s="12"/>
    </row>
    <row r="934" spans="1:12" x14ac:dyDescent="0.3">
      <c r="A934" s="12"/>
      <c r="B934" s="12"/>
      <c r="C934" s="12"/>
      <c r="D934" s="12"/>
      <c r="E934" s="12"/>
      <c r="F934" s="12"/>
      <c r="G934" s="12"/>
      <c r="H934" s="12"/>
      <c r="I934" s="12"/>
      <c r="K934" s="12"/>
      <c r="L934" s="12"/>
    </row>
    <row r="935" spans="1:12" x14ac:dyDescent="0.3">
      <c r="A935" s="12"/>
      <c r="B935" s="12"/>
      <c r="C935" s="12"/>
      <c r="D935" s="12"/>
      <c r="E935" s="12"/>
      <c r="F935" s="12"/>
      <c r="G935" s="12"/>
      <c r="H935" s="12"/>
      <c r="I935" s="12"/>
      <c r="K935" s="12"/>
      <c r="L935" s="12"/>
    </row>
    <row r="936" spans="1:12" x14ac:dyDescent="0.3">
      <c r="A936" s="12"/>
      <c r="B936" s="12"/>
      <c r="C936" s="12"/>
      <c r="D936" s="12"/>
      <c r="E936" s="12"/>
      <c r="F936" s="12"/>
      <c r="G936" s="12"/>
      <c r="H936" s="12"/>
      <c r="I936" s="12"/>
      <c r="K936" s="12"/>
      <c r="L936" s="12"/>
    </row>
    <row r="937" spans="1:12" x14ac:dyDescent="0.3">
      <c r="A937" s="12"/>
      <c r="B937" s="12"/>
      <c r="C937" s="12"/>
      <c r="D937" s="12"/>
      <c r="E937" s="12"/>
      <c r="F937" s="12"/>
      <c r="G937" s="12"/>
      <c r="H937" s="12"/>
      <c r="I937" s="12"/>
      <c r="K937" s="12"/>
      <c r="L937" s="12"/>
    </row>
    <row r="938" spans="1:12" x14ac:dyDescent="0.3">
      <c r="A938" s="12"/>
      <c r="B938" s="12"/>
      <c r="C938" s="12"/>
      <c r="D938" s="12"/>
      <c r="E938" s="12"/>
      <c r="F938" s="12"/>
      <c r="G938" s="12"/>
      <c r="H938" s="12"/>
      <c r="I938" s="12"/>
      <c r="K938" s="12"/>
      <c r="L938" s="12"/>
    </row>
    <row r="939" spans="1:12" x14ac:dyDescent="0.3">
      <c r="A939" s="12"/>
      <c r="B939" s="12"/>
      <c r="C939" s="12"/>
      <c r="D939" s="12"/>
      <c r="E939" s="12"/>
      <c r="F939" s="12"/>
      <c r="G939" s="12"/>
      <c r="H939" s="12"/>
      <c r="I939" s="12"/>
      <c r="K939" s="12"/>
      <c r="L939" s="12"/>
    </row>
    <row r="940" spans="1:12" x14ac:dyDescent="0.3">
      <c r="A940" s="12"/>
      <c r="B940" s="12"/>
      <c r="C940" s="12"/>
      <c r="D940" s="12"/>
      <c r="E940" s="12"/>
      <c r="F940" s="12"/>
      <c r="G940" s="12"/>
      <c r="H940" s="12"/>
      <c r="I940" s="12"/>
      <c r="K940" s="12"/>
      <c r="L940" s="12"/>
    </row>
    <row r="941" spans="1:12" x14ac:dyDescent="0.3">
      <c r="A941" s="12"/>
      <c r="B941" s="12"/>
      <c r="C941" s="12"/>
      <c r="D941" s="12"/>
      <c r="E941" s="12"/>
      <c r="F941" s="12"/>
      <c r="G941" s="12"/>
      <c r="H941" s="12"/>
      <c r="I941" s="12"/>
      <c r="K941" s="12"/>
      <c r="L941" s="12"/>
    </row>
    <row r="942" spans="1:12" x14ac:dyDescent="0.3">
      <c r="A942" s="12"/>
      <c r="B942" s="12"/>
      <c r="C942" s="12"/>
      <c r="D942" s="12"/>
      <c r="E942" s="12"/>
      <c r="F942" s="12"/>
      <c r="G942" s="12"/>
      <c r="H942" s="12"/>
      <c r="I942" s="12"/>
      <c r="K942" s="12"/>
      <c r="L942" s="12"/>
    </row>
    <row r="943" spans="1:12" x14ac:dyDescent="0.3">
      <c r="A943" s="12"/>
      <c r="B943" s="12"/>
      <c r="C943" s="12"/>
      <c r="D943" s="12"/>
      <c r="E943" s="12"/>
      <c r="F943" s="12"/>
      <c r="G943" s="12"/>
      <c r="H943" s="12"/>
      <c r="I943" s="12"/>
      <c r="K943" s="12"/>
      <c r="L943" s="12"/>
    </row>
    <row r="944" spans="1:12" x14ac:dyDescent="0.3">
      <c r="A944" s="12"/>
      <c r="B944" s="12"/>
      <c r="C944" s="12"/>
      <c r="D944" s="12"/>
      <c r="E944" s="12"/>
      <c r="F944" s="12"/>
      <c r="G944" s="12"/>
      <c r="H944" s="12"/>
      <c r="I944" s="12"/>
      <c r="K944" s="12"/>
      <c r="L944" s="12"/>
    </row>
    <row r="945" spans="1:12" x14ac:dyDescent="0.3">
      <c r="A945" s="12"/>
      <c r="B945" s="12"/>
      <c r="C945" s="12"/>
      <c r="D945" s="12"/>
      <c r="E945" s="12"/>
      <c r="F945" s="12"/>
      <c r="G945" s="12"/>
      <c r="H945" s="12"/>
      <c r="I945" s="12"/>
      <c r="K945" s="12"/>
      <c r="L945" s="12"/>
    </row>
    <row r="946" spans="1:12" x14ac:dyDescent="0.3">
      <c r="A946" s="12"/>
      <c r="B946" s="12"/>
      <c r="C946" s="12"/>
      <c r="D946" s="12"/>
      <c r="E946" s="12"/>
      <c r="F946" s="12"/>
      <c r="G946" s="12"/>
      <c r="H946" s="12"/>
      <c r="I946" s="12"/>
      <c r="K946" s="12"/>
      <c r="L946" s="12"/>
    </row>
    <row r="947" spans="1:12" x14ac:dyDescent="0.3">
      <c r="A947" s="12"/>
      <c r="B947" s="12"/>
      <c r="C947" s="12"/>
      <c r="D947" s="12"/>
      <c r="E947" s="12"/>
      <c r="F947" s="12"/>
      <c r="G947" s="12"/>
      <c r="H947" s="12"/>
      <c r="I947" s="12"/>
      <c r="K947" s="12"/>
      <c r="L947" s="12"/>
    </row>
    <row r="948" spans="1:12" x14ac:dyDescent="0.3">
      <c r="A948" s="12"/>
      <c r="B948" s="12"/>
      <c r="C948" s="12"/>
      <c r="D948" s="12"/>
      <c r="E948" s="12"/>
      <c r="F948" s="12"/>
      <c r="G948" s="12"/>
      <c r="H948" s="12"/>
      <c r="I948" s="12"/>
      <c r="K948" s="12"/>
      <c r="L948" s="12"/>
    </row>
    <row r="949" spans="1:12" x14ac:dyDescent="0.3">
      <c r="A949" s="12"/>
      <c r="B949" s="12"/>
      <c r="C949" s="12"/>
      <c r="D949" s="12"/>
      <c r="E949" s="12"/>
      <c r="F949" s="12"/>
      <c r="G949" s="12"/>
      <c r="H949" s="12"/>
      <c r="I949" s="12"/>
      <c r="K949" s="12"/>
      <c r="L949" s="12"/>
    </row>
    <row r="950" spans="1:12" x14ac:dyDescent="0.3">
      <c r="A950" s="12"/>
      <c r="B950" s="12"/>
      <c r="C950" s="12"/>
      <c r="D950" s="12"/>
      <c r="E950" s="12"/>
      <c r="F950" s="12"/>
      <c r="G950" s="12"/>
      <c r="H950" s="12"/>
      <c r="I950" s="12"/>
      <c r="K950" s="12"/>
      <c r="L950" s="12"/>
    </row>
    <row r="951" spans="1:12" x14ac:dyDescent="0.3">
      <c r="A951" s="12"/>
      <c r="B951" s="12"/>
      <c r="C951" s="12"/>
      <c r="D951" s="12"/>
      <c r="E951" s="12"/>
      <c r="F951" s="12"/>
      <c r="G951" s="12"/>
      <c r="H951" s="12"/>
      <c r="I951" s="12"/>
      <c r="K951" s="12"/>
      <c r="L951" s="12"/>
    </row>
    <row r="952" spans="1:12" x14ac:dyDescent="0.3">
      <c r="A952" s="12"/>
      <c r="B952" s="12"/>
      <c r="C952" s="12"/>
      <c r="D952" s="12"/>
      <c r="E952" s="12"/>
      <c r="F952" s="12"/>
      <c r="G952" s="12"/>
      <c r="H952" s="12"/>
      <c r="I952" s="12"/>
      <c r="K952" s="12"/>
      <c r="L952" s="12"/>
    </row>
    <row r="953" spans="1:12" x14ac:dyDescent="0.3">
      <c r="A953" s="12"/>
      <c r="B953" s="12"/>
      <c r="C953" s="12"/>
      <c r="D953" s="12"/>
      <c r="E953" s="12"/>
      <c r="F953" s="12"/>
      <c r="G953" s="12"/>
      <c r="H953" s="12"/>
      <c r="I953" s="12"/>
      <c r="K953" s="12"/>
      <c r="L953" s="12"/>
    </row>
    <row r="954" spans="1:12" x14ac:dyDescent="0.3">
      <c r="A954" s="12"/>
      <c r="B954" s="12"/>
      <c r="C954" s="12"/>
      <c r="D954" s="12"/>
      <c r="E954" s="12"/>
      <c r="F954" s="12"/>
      <c r="G954" s="12"/>
      <c r="H954" s="12"/>
      <c r="I954" s="12"/>
      <c r="K954" s="12"/>
      <c r="L954" s="12"/>
    </row>
    <row r="955" spans="1:12" x14ac:dyDescent="0.3">
      <c r="A955" s="12"/>
      <c r="B955" s="12"/>
      <c r="C955" s="12"/>
      <c r="D955" s="12"/>
      <c r="E955" s="12"/>
      <c r="F955" s="12"/>
      <c r="G955" s="12"/>
      <c r="H955" s="12"/>
      <c r="I955" s="12"/>
      <c r="K955" s="12"/>
      <c r="L955" s="12"/>
    </row>
    <row r="956" spans="1:12" x14ac:dyDescent="0.3">
      <c r="A956" s="12"/>
      <c r="B956" s="12"/>
      <c r="C956" s="12"/>
      <c r="D956" s="12"/>
      <c r="E956" s="12"/>
      <c r="F956" s="12"/>
      <c r="G956" s="12"/>
      <c r="H956" s="12"/>
      <c r="I956" s="12"/>
      <c r="K956" s="12"/>
      <c r="L956" s="12"/>
    </row>
    <row r="957" spans="1:12" x14ac:dyDescent="0.3">
      <c r="A957" s="12"/>
      <c r="B957" s="12"/>
      <c r="C957" s="12"/>
      <c r="D957" s="12"/>
      <c r="E957" s="12"/>
      <c r="F957" s="12"/>
      <c r="G957" s="12"/>
      <c r="H957" s="12"/>
      <c r="I957" s="12"/>
      <c r="K957" s="12"/>
      <c r="L957" s="12"/>
    </row>
    <row r="958" spans="1:12" x14ac:dyDescent="0.3">
      <c r="A958" s="12"/>
      <c r="B958" s="12"/>
      <c r="C958" s="12"/>
      <c r="D958" s="12"/>
      <c r="E958" s="12"/>
      <c r="F958" s="12"/>
      <c r="G958" s="12"/>
      <c r="H958" s="12"/>
      <c r="I958" s="12"/>
      <c r="K958" s="12"/>
      <c r="L958" s="12"/>
    </row>
    <row r="959" spans="1:12" x14ac:dyDescent="0.3">
      <c r="A959" s="12"/>
      <c r="B959" s="12"/>
      <c r="C959" s="12"/>
      <c r="D959" s="12"/>
      <c r="E959" s="12"/>
      <c r="F959" s="12"/>
      <c r="G959" s="12"/>
      <c r="H959" s="12"/>
      <c r="I959" s="12"/>
      <c r="K959" s="12"/>
      <c r="L959" s="12"/>
    </row>
    <row r="960" spans="1:12" x14ac:dyDescent="0.3">
      <c r="A960" s="12"/>
      <c r="B960" s="12"/>
      <c r="C960" s="12"/>
      <c r="D960" s="12"/>
      <c r="E960" s="12"/>
      <c r="F960" s="12"/>
      <c r="G960" s="12"/>
      <c r="H960" s="12"/>
      <c r="I960" s="12"/>
      <c r="K960" s="12"/>
      <c r="L960" s="12"/>
    </row>
    <row r="961" spans="1:12" x14ac:dyDescent="0.3">
      <c r="A961" s="12"/>
      <c r="B961" s="12"/>
      <c r="C961" s="12"/>
      <c r="D961" s="12"/>
      <c r="E961" s="12"/>
      <c r="F961" s="12"/>
      <c r="G961" s="12"/>
      <c r="H961" s="12"/>
      <c r="I961" s="12"/>
      <c r="K961" s="12"/>
      <c r="L961" s="12"/>
    </row>
    <row r="962" spans="1:12" x14ac:dyDescent="0.3">
      <c r="A962" s="12"/>
      <c r="B962" s="12"/>
      <c r="C962" s="12"/>
      <c r="D962" s="12"/>
      <c r="E962" s="12"/>
      <c r="F962" s="12"/>
      <c r="G962" s="12"/>
      <c r="H962" s="12"/>
      <c r="I962" s="12"/>
      <c r="K962" s="12"/>
      <c r="L962" s="12"/>
    </row>
    <row r="963" spans="1:12" x14ac:dyDescent="0.3">
      <c r="A963" s="12"/>
      <c r="B963" s="12"/>
      <c r="C963" s="12"/>
      <c r="D963" s="12"/>
      <c r="E963" s="12"/>
      <c r="F963" s="12"/>
      <c r="G963" s="12"/>
      <c r="H963" s="12"/>
      <c r="I963" s="12"/>
      <c r="K963" s="12"/>
      <c r="L963" s="12"/>
    </row>
    <row r="964" spans="1:12" x14ac:dyDescent="0.3">
      <c r="A964" s="12"/>
      <c r="B964" s="12"/>
      <c r="C964" s="12"/>
      <c r="D964" s="12"/>
      <c r="E964" s="12"/>
      <c r="F964" s="12"/>
      <c r="G964" s="12"/>
      <c r="H964" s="12"/>
      <c r="I964" s="12"/>
      <c r="K964" s="12"/>
      <c r="L964" s="12"/>
    </row>
    <row r="965" spans="1:12" x14ac:dyDescent="0.3">
      <c r="A965" s="12"/>
      <c r="B965" s="12"/>
      <c r="C965" s="12"/>
      <c r="D965" s="12"/>
      <c r="E965" s="12"/>
      <c r="F965" s="12"/>
      <c r="G965" s="12"/>
      <c r="H965" s="12"/>
      <c r="I965" s="12"/>
      <c r="K965" s="12"/>
      <c r="L965" s="12"/>
    </row>
    <row r="966" spans="1:12" x14ac:dyDescent="0.3">
      <c r="A966" s="12"/>
      <c r="B966" s="12"/>
      <c r="C966" s="12"/>
      <c r="D966" s="12"/>
      <c r="E966" s="12"/>
      <c r="F966" s="12"/>
      <c r="G966" s="12"/>
      <c r="H966" s="12"/>
      <c r="I966" s="12"/>
      <c r="K966" s="12"/>
      <c r="L966" s="12"/>
    </row>
    <row r="967" spans="1:12" x14ac:dyDescent="0.3">
      <c r="A967" s="12"/>
      <c r="B967" s="12"/>
      <c r="C967" s="12"/>
      <c r="D967" s="12"/>
      <c r="E967" s="12"/>
      <c r="F967" s="12"/>
      <c r="G967" s="12"/>
      <c r="H967" s="12"/>
      <c r="I967" s="12"/>
      <c r="K967" s="12"/>
      <c r="L967" s="12"/>
    </row>
    <row r="968" spans="1:12" x14ac:dyDescent="0.3">
      <c r="A968" s="12"/>
      <c r="B968" s="12"/>
      <c r="C968" s="12"/>
      <c r="D968" s="12"/>
      <c r="E968" s="12"/>
      <c r="F968" s="12"/>
      <c r="G968" s="12"/>
      <c r="H968" s="12"/>
      <c r="I968" s="12"/>
      <c r="K968" s="12"/>
      <c r="L968" s="12"/>
    </row>
    <row r="969" spans="1:12" x14ac:dyDescent="0.3">
      <c r="A969" s="12"/>
      <c r="B969" s="12"/>
      <c r="C969" s="12"/>
      <c r="D969" s="12"/>
      <c r="E969" s="12"/>
      <c r="F969" s="12"/>
      <c r="G969" s="12"/>
      <c r="H969" s="12"/>
      <c r="I969" s="12"/>
      <c r="K969" s="12"/>
      <c r="L969" s="12"/>
    </row>
    <row r="970" spans="1:12" x14ac:dyDescent="0.3">
      <c r="A970" s="12"/>
      <c r="B970" s="12"/>
      <c r="C970" s="12"/>
      <c r="D970" s="12"/>
      <c r="E970" s="12"/>
      <c r="F970" s="12"/>
      <c r="G970" s="12"/>
      <c r="H970" s="12"/>
      <c r="I970" s="12"/>
      <c r="K970" s="12"/>
      <c r="L970" s="12"/>
    </row>
    <row r="971" spans="1:12" x14ac:dyDescent="0.3">
      <c r="A971" s="12"/>
      <c r="B971" s="12"/>
      <c r="C971" s="12"/>
      <c r="D971" s="12"/>
      <c r="E971" s="12"/>
      <c r="F971" s="12"/>
      <c r="G971" s="12"/>
      <c r="H971" s="12"/>
      <c r="I971" s="12"/>
      <c r="K971" s="12"/>
      <c r="L971" s="12"/>
    </row>
    <row r="972" spans="1:12" x14ac:dyDescent="0.3">
      <c r="A972" s="12"/>
      <c r="B972" s="12"/>
      <c r="C972" s="12"/>
      <c r="D972" s="12"/>
      <c r="E972" s="12"/>
      <c r="F972" s="12"/>
      <c r="G972" s="12"/>
      <c r="H972" s="12"/>
      <c r="I972" s="12"/>
      <c r="K972" s="12"/>
      <c r="L972" s="12"/>
    </row>
    <row r="973" spans="1:12" x14ac:dyDescent="0.3">
      <c r="A973" s="12"/>
      <c r="B973" s="12"/>
      <c r="C973" s="12"/>
      <c r="D973" s="12"/>
      <c r="E973" s="12"/>
      <c r="F973" s="12"/>
      <c r="G973" s="12"/>
      <c r="H973" s="12"/>
      <c r="I973" s="12"/>
      <c r="K973" s="12"/>
      <c r="L973" s="12"/>
    </row>
    <row r="974" spans="1:12" x14ac:dyDescent="0.3">
      <c r="A974" s="12"/>
      <c r="B974" s="12"/>
      <c r="C974" s="12"/>
      <c r="D974" s="12"/>
      <c r="E974" s="12"/>
      <c r="F974" s="12"/>
      <c r="G974" s="12"/>
      <c r="H974" s="12"/>
      <c r="I974" s="12"/>
      <c r="K974" s="12"/>
      <c r="L974" s="12"/>
    </row>
    <row r="975" spans="1:12" x14ac:dyDescent="0.3">
      <c r="A975" s="12"/>
      <c r="B975" s="12"/>
      <c r="C975" s="12"/>
      <c r="D975" s="12"/>
      <c r="E975" s="12"/>
      <c r="F975" s="12"/>
      <c r="G975" s="12"/>
      <c r="H975" s="12"/>
      <c r="I975" s="12"/>
      <c r="K975" s="12"/>
      <c r="L975" s="12"/>
    </row>
    <row r="976" spans="1:12" x14ac:dyDescent="0.3">
      <c r="A976" s="12"/>
      <c r="B976" s="12"/>
      <c r="C976" s="12"/>
      <c r="D976" s="12"/>
      <c r="E976" s="12"/>
      <c r="F976" s="12"/>
      <c r="G976" s="12"/>
      <c r="H976" s="12"/>
      <c r="I976" s="12"/>
      <c r="K976" s="12"/>
      <c r="L976" s="12"/>
    </row>
    <row r="977" spans="1:12" x14ac:dyDescent="0.3">
      <c r="A977" s="12"/>
      <c r="B977" s="12"/>
      <c r="C977" s="12"/>
      <c r="D977" s="12"/>
      <c r="E977" s="12"/>
      <c r="F977" s="12"/>
      <c r="G977" s="12"/>
      <c r="H977" s="12"/>
      <c r="I977" s="12"/>
      <c r="K977" s="12"/>
      <c r="L977" s="12"/>
    </row>
    <row r="978" spans="1:12" x14ac:dyDescent="0.3">
      <c r="A978" s="12"/>
      <c r="B978" s="12"/>
      <c r="C978" s="12"/>
      <c r="D978" s="12"/>
      <c r="E978" s="12"/>
      <c r="F978" s="12"/>
      <c r="G978" s="12"/>
      <c r="H978" s="12"/>
      <c r="I978" s="12"/>
      <c r="K978" s="12"/>
      <c r="L978" s="12"/>
    </row>
    <row r="979" spans="1:12" x14ac:dyDescent="0.3">
      <c r="A979" s="12"/>
      <c r="B979" s="12"/>
      <c r="C979" s="12"/>
      <c r="D979" s="12"/>
      <c r="E979" s="12"/>
      <c r="F979" s="12"/>
      <c r="G979" s="12"/>
      <c r="H979" s="12"/>
      <c r="I979" s="12"/>
      <c r="K979" s="12"/>
      <c r="L979" s="12"/>
    </row>
    <row r="980" spans="1:12" x14ac:dyDescent="0.3">
      <c r="A980" s="12"/>
      <c r="B980" s="12"/>
      <c r="C980" s="12"/>
      <c r="D980" s="12"/>
      <c r="E980" s="12"/>
      <c r="F980" s="12"/>
      <c r="G980" s="12"/>
      <c r="H980" s="12"/>
      <c r="I980" s="12"/>
      <c r="K980" s="12"/>
      <c r="L980" s="12"/>
    </row>
    <row r="981" spans="1:12" x14ac:dyDescent="0.3">
      <c r="A981" s="12"/>
      <c r="B981" s="12"/>
      <c r="C981" s="12"/>
      <c r="D981" s="12"/>
      <c r="E981" s="12"/>
      <c r="F981" s="12"/>
      <c r="G981" s="12"/>
      <c r="H981" s="12"/>
      <c r="I981" s="12"/>
      <c r="K981" s="12"/>
      <c r="L981" s="12"/>
    </row>
    <row r="982" spans="1:12" x14ac:dyDescent="0.3">
      <c r="A982" s="12"/>
      <c r="B982" s="12"/>
      <c r="C982" s="12"/>
      <c r="D982" s="12"/>
      <c r="E982" s="12"/>
      <c r="F982" s="12"/>
      <c r="G982" s="12"/>
      <c r="H982" s="12"/>
      <c r="I982" s="12"/>
      <c r="K982" s="12"/>
      <c r="L982" s="12"/>
    </row>
    <row r="983" spans="1:12" x14ac:dyDescent="0.3">
      <c r="A983" s="12"/>
      <c r="B983" s="12"/>
      <c r="C983" s="12"/>
      <c r="D983" s="12"/>
      <c r="E983" s="12"/>
      <c r="F983" s="12"/>
      <c r="G983" s="12"/>
      <c r="H983" s="12"/>
      <c r="I983" s="12"/>
      <c r="K983" s="12"/>
      <c r="L983" s="12"/>
    </row>
    <row r="984" spans="1:12" x14ac:dyDescent="0.3">
      <c r="A984" s="12"/>
      <c r="B984" s="12"/>
      <c r="C984" s="12"/>
      <c r="D984" s="12"/>
      <c r="E984" s="12"/>
      <c r="F984" s="12"/>
      <c r="G984" s="12"/>
      <c r="H984" s="12"/>
      <c r="I984" s="12"/>
      <c r="K984" s="12"/>
      <c r="L984" s="12"/>
    </row>
    <row r="985" spans="1:12" x14ac:dyDescent="0.3">
      <c r="A985" s="12"/>
      <c r="B985" s="12"/>
      <c r="C985" s="12"/>
      <c r="D985" s="12"/>
      <c r="E985" s="12"/>
      <c r="F985" s="12"/>
      <c r="G985" s="12"/>
      <c r="H985" s="12"/>
      <c r="I985" s="12"/>
      <c r="K985" s="12"/>
      <c r="L985" s="12"/>
    </row>
    <row r="986" spans="1:12" x14ac:dyDescent="0.3">
      <c r="A986" s="12"/>
      <c r="B986" s="12"/>
      <c r="C986" s="12"/>
      <c r="D986" s="12"/>
      <c r="E986" s="12"/>
      <c r="F986" s="12"/>
      <c r="G986" s="12"/>
      <c r="H986" s="12"/>
      <c r="I986" s="12"/>
      <c r="K986" s="12"/>
      <c r="L986" s="12"/>
    </row>
    <row r="987" spans="1:12" x14ac:dyDescent="0.3">
      <c r="A987" s="12"/>
      <c r="B987" s="12"/>
      <c r="C987" s="12"/>
      <c r="D987" s="12"/>
      <c r="E987" s="12"/>
      <c r="F987" s="12"/>
      <c r="G987" s="12"/>
      <c r="H987" s="12"/>
      <c r="I987" s="12"/>
      <c r="K987" s="12"/>
      <c r="L987" s="12"/>
    </row>
    <row r="988" spans="1:12" x14ac:dyDescent="0.3">
      <c r="A988" s="12"/>
      <c r="B988" s="12"/>
      <c r="C988" s="12"/>
      <c r="D988" s="12"/>
      <c r="E988" s="12"/>
      <c r="F988" s="12"/>
      <c r="G988" s="12"/>
      <c r="H988" s="12"/>
      <c r="I988" s="12"/>
      <c r="K988" s="12"/>
      <c r="L988" s="12"/>
    </row>
    <row r="989" spans="1:12" x14ac:dyDescent="0.3">
      <c r="A989" s="12"/>
      <c r="B989" s="12"/>
      <c r="C989" s="12"/>
      <c r="D989" s="12"/>
      <c r="E989" s="12"/>
      <c r="F989" s="12"/>
      <c r="G989" s="12"/>
      <c r="H989" s="12"/>
      <c r="I989" s="12"/>
      <c r="K989" s="12"/>
      <c r="L989" s="12"/>
    </row>
    <row r="990" spans="1:12" x14ac:dyDescent="0.3">
      <c r="A990" s="12"/>
      <c r="B990" s="12"/>
      <c r="C990" s="12"/>
      <c r="D990" s="12"/>
      <c r="E990" s="12"/>
      <c r="F990" s="12"/>
      <c r="G990" s="12"/>
      <c r="H990" s="12"/>
      <c r="I990" s="12"/>
      <c r="K990" s="12"/>
      <c r="L990" s="12"/>
    </row>
    <row r="991" spans="1:12" x14ac:dyDescent="0.3">
      <c r="A991" s="12"/>
      <c r="B991" s="12"/>
      <c r="C991" s="12"/>
      <c r="D991" s="12"/>
      <c r="E991" s="12"/>
      <c r="F991" s="12"/>
      <c r="G991" s="12"/>
      <c r="H991" s="12"/>
      <c r="I991" s="12"/>
      <c r="K991" s="12"/>
      <c r="L991" s="12"/>
    </row>
    <row r="992" spans="1:12" x14ac:dyDescent="0.3">
      <c r="A992" s="12"/>
      <c r="B992" s="12"/>
      <c r="C992" s="12"/>
      <c r="D992" s="12"/>
      <c r="E992" s="12"/>
      <c r="F992" s="12"/>
      <c r="G992" s="12"/>
      <c r="H992" s="12"/>
      <c r="I992" s="12"/>
      <c r="K992" s="12"/>
      <c r="L992" s="12"/>
    </row>
    <row r="993" spans="1:12" x14ac:dyDescent="0.3">
      <c r="A993" s="12"/>
      <c r="B993" s="12"/>
      <c r="C993" s="12"/>
      <c r="D993" s="12"/>
      <c r="E993" s="12"/>
      <c r="F993" s="12"/>
      <c r="G993" s="12"/>
      <c r="H993" s="12"/>
      <c r="I993" s="12"/>
      <c r="K993" s="12"/>
      <c r="L993" s="12"/>
    </row>
    <row r="994" spans="1:12" x14ac:dyDescent="0.3">
      <c r="A994" s="12"/>
      <c r="B994" s="12"/>
      <c r="C994" s="12"/>
      <c r="D994" s="12"/>
      <c r="E994" s="12"/>
      <c r="F994" s="12"/>
      <c r="G994" s="12"/>
      <c r="H994" s="12"/>
      <c r="I994" s="12"/>
      <c r="K994" s="12"/>
      <c r="L994" s="12"/>
    </row>
    <row r="995" spans="1:12" x14ac:dyDescent="0.3">
      <c r="A995" s="12"/>
      <c r="B995" s="12"/>
      <c r="C995" s="12"/>
      <c r="D995" s="12"/>
      <c r="E995" s="12"/>
      <c r="F995" s="12"/>
      <c r="G995" s="12"/>
      <c r="H995" s="12"/>
      <c r="I995" s="12"/>
      <c r="K995" s="12"/>
      <c r="L995" s="12"/>
    </row>
    <row r="996" spans="1:12" x14ac:dyDescent="0.3">
      <c r="A996" s="12"/>
      <c r="B996" s="12"/>
      <c r="C996" s="12"/>
      <c r="D996" s="12"/>
      <c r="E996" s="12"/>
      <c r="F996" s="12"/>
      <c r="G996" s="12"/>
      <c r="H996" s="12"/>
      <c r="I996" s="12"/>
      <c r="K996" s="12"/>
      <c r="L996" s="12"/>
    </row>
    <row r="997" spans="1:12" x14ac:dyDescent="0.3">
      <c r="A997" s="12"/>
      <c r="B997" s="12"/>
      <c r="C997" s="12"/>
      <c r="D997" s="12"/>
      <c r="E997" s="12"/>
      <c r="F997" s="12"/>
      <c r="G997" s="12"/>
      <c r="H997" s="12"/>
      <c r="I997" s="12"/>
      <c r="K997" s="12"/>
      <c r="L997" s="12"/>
    </row>
    <row r="998" spans="1:12" x14ac:dyDescent="0.3">
      <c r="A998" s="12"/>
      <c r="B998" s="12"/>
      <c r="C998" s="12"/>
      <c r="D998" s="12"/>
      <c r="E998" s="12"/>
      <c r="F998" s="12"/>
      <c r="G998" s="12"/>
      <c r="H998" s="12"/>
      <c r="I998" s="12"/>
      <c r="K998" s="12"/>
      <c r="L998" s="12"/>
    </row>
    <row r="999" spans="1:12" x14ac:dyDescent="0.3">
      <c r="A999" s="12"/>
      <c r="B999" s="12"/>
      <c r="C999" s="12"/>
      <c r="D999" s="12"/>
      <c r="E999" s="12"/>
      <c r="F999" s="12"/>
      <c r="G999" s="12"/>
      <c r="H999" s="12"/>
      <c r="I999" s="12"/>
      <c r="K999" s="12"/>
      <c r="L999" s="12"/>
    </row>
    <row r="1000" spans="1:12" x14ac:dyDescent="0.3">
      <c r="A1000" s="12"/>
      <c r="B1000" s="12"/>
      <c r="C1000" s="12"/>
      <c r="D1000" s="12"/>
      <c r="E1000" s="12"/>
      <c r="F1000" s="12"/>
      <c r="G1000" s="12"/>
      <c r="H1000" s="12"/>
      <c r="I1000" s="12"/>
      <c r="K1000" s="12"/>
      <c r="L1000" s="12"/>
    </row>
    <row r="1001" spans="1:12" x14ac:dyDescent="0.3">
      <c r="A1001" s="12"/>
      <c r="B1001" s="12"/>
      <c r="C1001" s="12"/>
      <c r="D1001" s="12"/>
      <c r="E1001" s="12"/>
      <c r="F1001" s="12"/>
      <c r="G1001" s="12"/>
      <c r="H1001" s="12"/>
      <c r="I1001" s="12"/>
      <c r="K1001" s="12"/>
      <c r="L1001" s="12"/>
    </row>
    <row r="1002" spans="1:12" x14ac:dyDescent="0.3">
      <c r="A1002" s="12"/>
      <c r="B1002" s="12"/>
      <c r="C1002" s="12"/>
      <c r="D1002" s="12"/>
      <c r="E1002" s="12"/>
      <c r="F1002" s="12"/>
      <c r="G1002" s="12"/>
      <c r="H1002" s="12"/>
      <c r="I1002" s="12"/>
      <c r="K1002" s="12"/>
      <c r="L1002" s="12"/>
    </row>
    <row r="1003" spans="1:12" x14ac:dyDescent="0.3">
      <c r="A1003" s="12"/>
      <c r="B1003" s="12"/>
      <c r="C1003" s="12"/>
      <c r="D1003" s="12"/>
      <c r="E1003" s="12"/>
      <c r="F1003" s="12"/>
      <c r="G1003" s="12"/>
      <c r="H1003" s="12"/>
      <c r="I1003" s="12"/>
      <c r="K1003" s="12"/>
      <c r="L1003" s="12"/>
    </row>
  </sheetData>
  <mergeCells count="2">
    <mergeCell ref="A1:O1"/>
    <mergeCell ref="A2:O2"/>
  </mergeCells>
  <conditionalFormatting sqref="M4:M1003">
    <cfRule type="cellIs" dxfId="5" priority="1" operator="equal">
      <formula>"OK"</formula>
    </cfRule>
    <cfRule type="cellIs" dxfId="4" priority="2" operator="equal">
      <formula>"OK-BIAS"</formula>
    </cfRule>
    <cfRule type="cellIs" dxfId="3" priority="3" operator="equal">
      <formula>"REJEITADO"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AF93"/>
  <sheetViews>
    <sheetView showGridLines="0" workbookViewId="0">
      <pane ySplit="13" topLeftCell="A14" activePane="bottomLeft" state="frozen"/>
      <selection pane="bottomLeft" activeCell="P3" sqref="P3"/>
    </sheetView>
  </sheetViews>
  <sheetFormatPr defaultRowHeight="14.4" x14ac:dyDescent="0.3"/>
  <cols>
    <col min="1" max="1" width="16.77734375" customWidth="1"/>
    <col min="2" max="2" width="7.88671875" bestFit="1" customWidth="1"/>
    <col min="3" max="3" width="10.6640625" bestFit="1" customWidth="1"/>
    <col min="4" max="4" width="8.44140625" bestFit="1" customWidth="1"/>
    <col min="5" max="5" width="15.5546875" bestFit="1" customWidth="1"/>
    <col min="6" max="6" width="22.6640625" bestFit="1" customWidth="1"/>
    <col min="7" max="7" width="9.33203125" bestFit="1" customWidth="1"/>
    <col min="8" max="8" width="10.6640625" bestFit="1" customWidth="1"/>
    <col min="9" max="10" width="9.88671875" bestFit="1" customWidth="1"/>
    <col min="11" max="11" width="20.6640625" customWidth="1"/>
    <col min="12" max="12" width="7.33203125" bestFit="1" customWidth="1"/>
    <col min="13" max="13" width="12.44140625" bestFit="1" customWidth="1"/>
    <col min="14" max="14" width="12" bestFit="1" customWidth="1"/>
    <col min="15" max="15" width="10.44140625" bestFit="1" customWidth="1"/>
    <col min="16" max="16" width="9" bestFit="1" customWidth="1"/>
    <col min="17" max="17" width="12.33203125" bestFit="1" customWidth="1"/>
    <col min="18" max="18" width="10.44140625" bestFit="1" customWidth="1"/>
    <col min="19" max="19" width="12.109375" bestFit="1" customWidth="1"/>
    <col min="20" max="21" width="8" customWidth="1"/>
    <col min="22" max="23" width="0" hidden="1" customWidth="1"/>
  </cols>
  <sheetData>
    <row r="1" spans="1:32" ht="40.200000000000003" customHeight="1" x14ac:dyDescent="0.3">
      <c r="A1" s="108" t="s">
        <v>423</v>
      </c>
    </row>
    <row r="2" spans="1:32" ht="19.95" customHeight="1" x14ac:dyDescent="0.3">
      <c r="A2" s="109" t="s">
        <v>436</v>
      </c>
    </row>
    <row r="3" spans="1:32" ht="6" customHeight="1" x14ac:dyDescent="0.3">
      <c r="A3" s="110" t="s">
        <v>437</v>
      </c>
    </row>
    <row r="4" spans="1:32" ht="19.95" customHeight="1" x14ac:dyDescent="0.3">
      <c r="A4" s="111" t="s">
        <v>424</v>
      </c>
      <c r="B4" s="112" t="s">
        <v>425</v>
      </c>
      <c r="C4" s="113" t="s">
        <v>251</v>
      </c>
      <c r="D4" s="112">
        <v>2026</v>
      </c>
      <c r="E4" s="113" t="s">
        <v>438</v>
      </c>
      <c r="F4" s="112">
        <v>1</v>
      </c>
      <c r="G4" s="113" t="s">
        <v>145</v>
      </c>
      <c r="H4" s="112"/>
      <c r="I4" s="114" t="s">
        <v>439</v>
      </c>
    </row>
    <row r="5" spans="1:32" ht="19.95" customHeight="1" x14ac:dyDescent="0.3">
      <c r="A5" s="111" t="s">
        <v>440</v>
      </c>
      <c r="B5" s="112"/>
      <c r="C5" s="113" t="s">
        <v>441</v>
      </c>
      <c r="D5" s="112"/>
      <c r="E5" s="114" t="s">
        <v>442</v>
      </c>
      <c r="G5" s="113" t="s">
        <v>443</v>
      </c>
      <c r="H5" s="115">
        <f>JanelaInicio($B$4,$D$4,$F$4,$B$5,$D$5)</f>
        <v>46023</v>
      </c>
      <c r="I5" s="84" t="s">
        <v>444</v>
      </c>
      <c r="J5" s="115">
        <f>JanelaFim($B$4,$D$4,$F$4,$B$5,$D$5)</f>
        <v>46387</v>
      </c>
    </row>
    <row r="6" spans="1:32" ht="6" customHeight="1" x14ac:dyDescent="0.3">
      <c r="A6" s="107"/>
    </row>
    <row r="7" spans="1:32" ht="19.95" customHeight="1" x14ac:dyDescent="0.3">
      <c r="A7" s="110" t="s">
        <v>445</v>
      </c>
      <c r="E7" s="114" t="s">
        <v>446</v>
      </c>
      <c r="V7" t="s">
        <v>447</v>
      </c>
    </row>
    <row r="8" spans="1:32" ht="19.95" customHeight="1" x14ac:dyDescent="0.3">
      <c r="A8" s="111">
        <v>1</v>
      </c>
      <c r="B8" s="116"/>
      <c r="C8" s="116"/>
      <c r="D8" s="113">
        <v>4</v>
      </c>
      <c r="E8" s="116"/>
      <c r="F8" s="116"/>
      <c r="V8" t="str">
        <f>IF($B$8="","",$B$8)</f>
        <v/>
      </c>
      <c r="W8" t="str">
        <f>IF($C$8="","",$C$8)</f>
        <v/>
      </c>
    </row>
    <row r="9" spans="1:32" ht="19.95" customHeight="1" x14ac:dyDescent="0.3">
      <c r="A9" s="111">
        <v>2</v>
      </c>
      <c r="B9" s="116"/>
      <c r="C9" s="116"/>
      <c r="D9" s="113">
        <v>5</v>
      </c>
      <c r="E9" s="116"/>
      <c r="F9" s="116"/>
      <c r="V9" t="str">
        <f>IF($B$9="","",$B$9)</f>
        <v/>
      </c>
      <c r="W9" t="str">
        <f>IF($C$9="","",$C$9)</f>
        <v/>
      </c>
    </row>
    <row r="10" spans="1:32" ht="15.6" x14ac:dyDescent="0.3">
      <c r="A10" s="117">
        <v>3</v>
      </c>
      <c r="B10" s="118"/>
      <c r="C10" s="119"/>
      <c r="D10" s="52"/>
      <c r="E10" s="94"/>
      <c r="F10" s="8"/>
      <c r="G10" s="94"/>
      <c r="H10" s="105"/>
      <c r="V10" t="str">
        <f>IF($B$10="","",$B$10)</f>
        <v/>
      </c>
      <c r="W10" t="str">
        <f>IF($C$10="","",$C$10)</f>
        <v/>
      </c>
    </row>
    <row r="11" spans="1:32" ht="15.6" x14ac:dyDescent="0.3">
      <c r="A11" s="117" t="s">
        <v>448</v>
      </c>
      <c r="B11" s="140" t="str">
        <f>PeriodoEfetivo(Estat_Ini_Efetiva,Estat_Fim_Efetiva,Estat_Exclusoes)</f>
        <v>01/01/2026 a 31/12/2026  |  sem exclusoes</v>
      </c>
      <c r="C11" s="141"/>
      <c r="D11" s="141"/>
      <c r="E11" s="141"/>
      <c r="F11" s="141"/>
      <c r="G11" s="141"/>
      <c r="H11" s="141"/>
      <c r="I11" s="141"/>
      <c r="J11" s="141"/>
      <c r="K11" s="141"/>
      <c r="L11" s="141"/>
      <c r="V11" t="str">
        <f>IF($E$8="","",$E$8)</f>
        <v/>
      </c>
      <c r="W11" t="str">
        <f>IF($F$8="","",$F$8)</f>
        <v/>
      </c>
    </row>
    <row r="12" spans="1:32" ht="6" customHeight="1" x14ac:dyDescent="0.3">
      <c r="A12" s="94"/>
      <c r="B12" s="105"/>
      <c r="C12" s="94"/>
      <c r="D12" s="105"/>
      <c r="E12" s="94"/>
      <c r="F12" s="94"/>
      <c r="V12" t="str">
        <f>IF($E$9="","",$E$9)</f>
        <v/>
      </c>
      <c r="W12" t="str">
        <f>IF($F$9="","",$F$9)</f>
        <v/>
      </c>
    </row>
    <row r="13" spans="1:32" ht="28.2" customHeight="1" x14ac:dyDescent="0.3">
      <c r="A13" s="106" t="s">
        <v>88</v>
      </c>
      <c r="B13" s="106" t="s">
        <v>426</v>
      </c>
      <c r="C13" s="106" t="s">
        <v>222</v>
      </c>
      <c r="D13" s="106" t="s">
        <v>427</v>
      </c>
      <c r="E13" s="106" t="s">
        <v>224</v>
      </c>
      <c r="F13" s="106" t="s">
        <v>225</v>
      </c>
      <c r="G13" s="106" t="s">
        <v>106</v>
      </c>
      <c r="H13" s="106" t="s">
        <v>107</v>
      </c>
      <c r="I13" s="106" t="s">
        <v>428</v>
      </c>
      <c r="J13" s="106" t="s">
        <v>429</v>
      </c>
      <c r="K13" s="106" t="s">
        <v>430</v>
      </c>
      <c r="L13" s="106" t="s">
        <v>431</v>
      </c>
      <c r="M13" s="106" t="s">
        <v>432</v>
      </c>
      <c r="N13" s="96" t="s">
        <v>228</v>
      </c>
      <c r="O13" s="96" t="s">
        <v>433</v>
      </c>
      <c r="P13" s="96" t="s">
        <v>434</v>
      </c>
      <c r="Q13" s="96" t="s">
        <v>435</v>
      </c>
      <c r="R13" s="96" t="s">
        <v>229</v>
      </c>
      <c r="S13" s="96" t="s">
        <v>268</v>
      </c>
      <c r="AA13" s="96"/>
      <c r="AB13" s="96"/>
      <c r="AC13" s="96"/>
      <c r="AD13" s="96"/>
      <c r="AE13" s="94"/>
      <c r="AF13" s="94"/>
    </row>
    <row r="14" spans="1:32" x14ac:dyDescent="0.3">
      <c r="A14" s="58" t="str">
        <f>Analitos!$A$4</f>
        <v>Lactato</v>
      </c>
      <c r="B14" s="38">
        <v>1</v>
      </c>
      <c r="C14" s="38">
        <f>IF($A14="","",EstatPeriodo($A14,$B14,"N",Estat_Ini_Efetiva,Estat_Fim_Efetiva,Estat_Exclusoes,$H$4))</f>
        <v>18</v>
      </c>
      <c r="D14" s="63">
        <f>IF($A14="","",EstatPeriodo($A14,$B14,"MEDIA",Estat_Ini_Efetiva,Estat_Fim_Efetiva,Estat_Exclusoes,$H$4))</f>
        <v>4.6100000000000012</v>
      </c>
      <c r="E14" s="63">
        <f>IF($A14="","",EstatPeriodo($A14,$B14,"DP",Estat_Ini_Efetiva,Estat_Fim_Efetiva,Estat_Exclusoes,$H$4))</f>
        <v>0.11040034100538876</v>
      </c>
      <c r="F14" s="64">
        <f>IF($A14="","",EstatPeriodo($A14,$B14,"CV",Estat_Ini_Efetiva,Estat_Fim_Efetiva,Estat_Exclusoes,$H$4))</f>
        <v>2.3948013233273042</v>
      </c>
      <c r="G14" s="64" t="str">
        <f>IF($A14="","",LimEspec($A14,YEAR(Estat_Fim_Efetiva),"CLIA","CV"))</f>
        <v/>
      </c>
      <c r="H14" s="64" t="str">
        <f>IF($A14="","",LimEspec($A14,YEAR(Estat_Fim_Efetiva),"Variacao Biologica","CV"))</f>
        <v/>
      </c>
      <c r="I14" s="64" t="str">
        <f>IF($A14="","",LimEspec($A14,YEAR(Estat_Fim_Efetiva),"Fabricante","CV"))</f>
        <v/>
      </c>
      <c r="J14" s="64" t="str">
        <f>IF($A14="","",StatusCV($F14,$G14,$H14,$I14))</f>
        <v>SEM LIMITE</v>
      </c>
      <c r="K14" s="64">
        <f>IF($A14="","",EstatPeriodo($A14,$B14,"BIAS",Estat_Ini_Efetiva,Estat_Fim_Efetiva,Estat_Exclusoes,$H$4))</f>
        <v>-3.3082276670797519</v>
      </c>
      <c r="L14" s="20" t="str">
        <f>IF($A14="","",LimEspec($A14,YEAR(Estat_Fim_Efetiva),"Variacao Biologica","BIAS"))</f>
        <v/>
      </c>
      <c r="M14" s="38" t="str">
        <f>IF($A14="","",LimEspec($A14,YEAR(Estat_Fim_Efetiva),"Fabricante","BIAS"))</f>
        <v/>
      </c>
      <c r="N14">
        <f>IF($A14="","",EstatPeriodo($A14,$B14,"ET",Estat_Ini_Efetiva,Estat_Fim_Efetiva,Estat_Exclusoes,$H$4))</f>
        <v>7.2596498505698035</v>
      </c>
      <c r="O14" t="str">
        <f>IF($A14="","",LimEspec($A14,YEAR(Estat_Fim_Efetiva),"CLIA","ETP"))</f>
        <v/>
      </c>
      <c r="P14" s="5" t="str">
        <f>IF($A14="","",LimEspec($A14,YEAR(Estat_Fim_Efetiva),"Variacao Biologica","ETP"))</f>
        <v/>
      </c>
      <c r="Q14" s="5" t="str">
        <f>IF($A14="","",StatusETP($N14,$O14,$P14))</f>
        <v>SEM LIMITE</v>
      </c>
      <c r="R14" s="5" t="str">
        <f t="shared" ref="R14:R45" si="0">IF(OR($F14="",$F14=0,$O14="",$K14=""),"",($O14-ABS($K14))/$F14)</f>
        <v/>
      </c>
      <c r="S14" s="5" t="str">
        <f t="shared" ref="S14:S45" si="1">IF($R14="","",IF($R14&gt;=6,"Excelente",IF($R14&gt;=4,"Bom",IF($R14&gt;=3,"Marginal","Inaceitável"))))</f>
        <v/>
      </c>
      <c r="T14" s="5"/>
      <c r="U14" s="5"/>
      <c r="AA14" s="5" t="str">
        <f>IF($A14="","",IFERROR(AVERAGEIFS(EQC_Dados!$O$4:$O$1003,EQC_Dados!$A$4:$A$1003,$A14,EQC_Dados!$B$4:$B$1003,"&gt;="&amp;$B$10,EQC_Dados!$B$4:$B$1003,"&lt;="&amp;$D$10,EQC_Dados!$C$4:$C$1003,1),""))</f>
        <v/>
      </c>
      <c r="AB14" s="5" t="str">
        <f>IF($A14="","",IFERROR(AVERAGEIFS(EQC_Dados!$O$4:$O$1003,EQC_Dados!$A$4:$A$1003,$A14,EQC_Dados!$B$4:$B$1003,"&gt;="&amp;$B$10,EQC_Dados!$B$4:$B$1003,"&lt;="&amp;$D$10,EQC_Dados!$C$4:$C$1003,2),""))</f>
        <v/>
      </c>
      <c r="AC14" s="5" t="str">
        <f>IF($A14="","",IFERROR(AVERAGEIFS(EQC_Dados!$O$4:$O$1003,EQC_Dados!$A$4:$A$1003,$A14,EQC_Dados!$B$4:$B$1003,"&gt;="&amp;$B$10,EQC_Dados!$B$4:$B$1003,"&lt;="&amp;$D$10,EQC_Dados!$C$4:$C$1003,3),""))</f>
        <v/>
      </c>
      <c r="AD14" s="5" t="str">
        <f>IF($A14="","",IFERROR(AVERAGEIFS(EQC_Dados!$O$4:$O$1003,EQC_Dados!$A$4:$A$1003,$A14,EQC_Dados!$B$4:$B$1003,"&gt;="&amp;$B$10,EQC_Dados!$B$4:$B$1003,"&lt;="&amp;$D$10,EQC_Dados!$C$4:$C$1003,4),""))</f>
        <v/>
      </c>
      <c r="AE14" s="5" t="str">
        <f>IF($A14="","",IFERROR(AVERAGEIFS(EQC_Dados!$O$4:$O$1003,EQC_Dados!$A$4:$A$1003,$A14,EQC_Dados!$B$4:$B$1003,"&gt;="&amp;$B$10,EQC_Dados!$B$4:$B$1003,"&lt;="&amp;$D$10,EQC_Dados!$C$4:$C$1003,5),""))</f>
        <v/>
      </c>
      <c r="AF14" s="5" t="str">
        <f>IF($A14="","",IFERROR(AVERAGEIFS(EQC_Dados!$O$4:$O$1003,EQC_Dados!$A$4:$A$1003,$A14,EQC_Dados!$B$4:$B$1003,"&gt;="&amp;$B$10,EQC_Dados!$B$4:$B$1003,"&lt;="&amp;$D$10,EQC_Dados!$C$4:$C$1003,6),""))</f>
        <v/>
      </c>
    </row>
    <row r="15" spans="1:32" x14ac:dyDescent="0.3">
      <c r="A15" s="58" t="str">
        <f>Analitos!$A$4</f>
        <v>Lactato</v>
      </c>
      <c r="B15" s="38">
        <v>2</v>
      </c>
      <c r="C15" s="38">
        <f>IF($A15="","",EstatPeriodo($A15,$B15,"N",Estat_Ini_Efetiva,Estat_Fim_Efetiva,Estat_Exclusoes,$H$4))</f>
        <v>18</v>
      </c>
      <c r="D15" s="63">
        <f>IF($A15="","",EstatPeriodo($A15,$B15,"MEDIA",Estat_Ini_Efetiva,Estat_Fim_Efetiva,Estat_Exclusoes,$H$4))</f>
        <v>1.1899999999999997</v>
      </c>
      <c r="E15" s="63">
        <f>IF($A15="","",EstatPeriodo($A15,$B15,"DP",Estat_Ini_Efetiva,Estat_Fim_Efetiva,Estat_Exclusoes,$H$4))</f>
        <v>7.4042912835577054E-2</v>
      </c>
      <c r="F15" s="64">
        <f>IF($A15="","",EstatPeriodo($A15,$B15,"CV",Estat_Ini_Efetiva,Estat_Fim_Efetiva,Estat_Exclusoes,$H$4))</f>
        <v>6.2220935155947119</v>
      </c>
      <c r="G15" s="64" t="str">
        <f>IF($A15="","",LimEspec($A15,YEAR(Estat_Fim_Efetiva),"CLIA","CV"))</f>
        <v/>
      </c>
      <c r="H15" s="64" t="str">
        <f>IF($A15="","",LimEspec($A15,YEAR(Estat_Fim_Efetiva),"Variacao Biologica","CV"))</f>
        <v/>
      </c>
      <c r="I15" s="64" t="str">
        <f>IF($A15="","",LimEspec($A15,YEAR(Estat_Fim_Efetiva),"Fabricante","CV"))</f>
        <v/>
      </c>
      <c r="J15" s="64" t="str">
        <f>IF($A15="","",StatusCV($F15,$G15,$H15,$I15))</f>
        <v>SEM LIMITE</v>
      </c>
      <c r="K15" s="64">
        <f>IF($A15="","",EstatPeriodo($A15,$B15,"BIAS",Estat_Ini_Efetiva,Estat_Fim_Efetiva,Estat_Exclusoes,$H$4))</f>
        <v>-2.6765799256505929</v>
      </c>
      <c r="L15" s="20" t="str">
        <f>IF($A15="","",LimEspec($A15,YEAR(Estat_Fim_Efetiva),"Variacao Biologica","BIAS"))</f>
        <v/>
      </c>
      <c r="M15" s="38" t="str">
        <f>IF($A15="","",LimEspec($A15,YEAR(Estat_Fim_Efetiva),"Fabricante","BIAS"))</f>
        <v/>
      </c>
      <c r="N15">
        <f>IF($A15="","",EstatPeriodo($A15,$B15,"ET",Estat_Ini_Efetiva,Estat_Fim_Efetiva,Estat_Exclusoes,$H$4))</f>
        <v>12.943034226381867</v>
      </c>
      <c r="O15" t="str">
        <f>IF($A15="","",LimEspec($A15,YEAR(Estat_Fim_Efetiva),"CLIA","ETP"))</f>
        <v/>
      </c>
      <c r="P15" s="5" t="str">
        <f>IF($A15="","",LimEspec($A15,YEAR(Estat_Fim_Efetiva),"Variacao Biologica","ETP"))</f>
        <v/>
      </c>
      <c r="Q15" s="5" t="str">
        <f>IF($A15="","",StatusETP($N15,$O15,$P15))</f>
        <v>SEM LIMITE</v>
      </c>
      <c r="R15" s="5" t="str">
        <f t="shared" si="0"/>
        <v/>
      </c>
      <c r="S15" s="5" t="str">
        <f t="shared" si="1"/>
        <v/>
      </c>
      <c r="T15" s="5"/>
      <c r="U15" s="5"/>
      <c r="AA15" s="5" t="str">
        <f>IF($A15="","",IFERROR(AVERAGEIFS(EQC_Dados!$O$4:$O$1003,EQC_Dados!$A$4:$A$1003,$A15,EQC_Dados!$B$4:$B$1003,"&gt;="&amp;$B$10,EQC_Dados!$B$4:$B$1003,"&lt;="&amp;$D$10,EQC_Dados!$C$4:$C$1003,1),""))</f>
        <v/>
      </c>
      <c r="AB15" s="5" t="str">
        <f>IF($A15="","",IFERROR(AVERAGEIFS(EQC_Dados!$O$4:$O$1003,EQC_Dados!$A$4:$A$1003,$A15,EQC_Dados!$B$4:$B$1003,"&gt;="&amp;$B$10,EQC_Dados!$B$4:$B$1003,"&lt;="&amp;$D$10,EQC_Dados!$C$4:$C$1003,2),""))</f>
        <v/>
      </c>
      <c r="AC15" s="5" t="str">
        <f>IF($A15="","",IFERROR(AVERAGEIFS(EQC_Dados!$O$4:$O$1003,EQC_Dados!$A$4:$A$1003,$A15,EQC_Dados!$B$4:$B$1003,"&gt;="&amp;$B$10,EQC_Dados!$B$4:$B$1003,"&lt;="&amp;$D$10,EQC_Dados!$C$4:$C$1003,3),""))</f>
        <v/>
      </c>
      <c r="AD15" s="5" t="str">
        <f>IF($A15="","",IFERROR(AVERAGEIFS(EQC_Dados!$O$4:$O$1003,EQC_Dados!$A$4:$A$1003,$A15,EQC_Dados!$B$4:$B$1003,"&gt;="&amp;$B$10,EQC_Dados!$B$4:$B$1003,"&lt;="&amp;$D$10,EQC_Dados!$C$4:$C$1003,4),""))</f>
        <v/>
      </c>
      <c r="AE15" s="5" t="str">
        <f>IF($A15="","",IFERROR(AVERAGEIFS(EQC_Dados!$O$4:$O$1003,EQC_Dados!$A$4:$A$1003,$A15,EQC_Dados!$B$4:$B$1003,"&gt;="&amp;$B$10,EQC_Dados!$B$4:$B$1003,"&lt;="&amp;$D$10,EQC_Dados!$C$4:$C$1003,5),""))</f>
        <v/>
      </c>
      <c r="AF15" s="5" t="str">
        <f>IF($A15="","",IFERROR(AVERAGEIFS(EQC_Dados!$O$4:$O$1003,EQC_Dados!$A$4:$A$1003,$A15,EQC_Dados!$B$4:$B$1003,"&gt;="&amp;$B$10,EQC_Dados!$B$4:$B$1003,"&lt;="&amp;$D$10,EQC_Dados!$C$4:$C$1003,6),""))</f>
        <v/>
      </c>
    </row>
    <row r="16" spans="1:32" x14ac:dyDescent="0.3">
      <c r="A16" s="58" t="str">
        <f>Analitos!$A$5</f>
        <v>Ácido úrico</v>
      </c>
      <c r="B16" s="38">
        <v>1</v>
      </c>
      <c r="C16" s="38">
        <f>IF($A16="","",EstatPeriodo($A16,$B16,"N",Estat_Ini_Efetiva,Estat_Fim_Efetiva,Estat_Exclusoes,$H$4))</f>
        <v>18</v>
      </c>
      <c r="D16" s="63">
        <f>IF($A16="","",EstatPeriodo($A16,$B16,"MEDIA",Estat_Ini_Efetiva,Estat_Fim_Efetiva,Estat_Exclusoes,$H$4))</f>
        <v>4.6888888888888882</v>
      </c>
      <c r="E16" s="63">
        <f>IF($A16="","",EstatPeriodo($A16,$B16,"DP",Estat_Ini_Efetiva,Estat_Fim_Efetiva,Estat_Exclusoes,$H$4))</f>
        <v>0.10786096109396785</v>
      </c>
      <c r="F16" s="64">
        <f>IF($A16="","",EstatPeriodo($A16,$B16,"CV",Estat_Ini_Efetiva,Estat_Fim_Efetiva,Estat_Exclusoes,$H$4))</f>
        <v>2.3003522508192198</v>
      </c>
      <c r="G16" s="64">
        <f>IF($A16="","",LimEspec($A16,YEAR(Estat_Fim_Efetiva),"CLIA","CV"))</f>
        <v>5.6666666666666696</v>
      </c>
      <c r="H16" s="64" t="str">
        <f>IF($A16="","",LimEspec($A16,YEAR(Estat_Fim_Efetiva),"Variacao Biologica","CV"))</f>
        <v/>
      </c>
      <c r="I16" s="64" t="str">
        <f>IF($A16="","",LimEspec($A16,YEAR(Estat_Fim_Efetiva),"Fabricante","CV"))</f>
        <v/>
      </c>
      <c r="J16" s="64" t="str">
        <f>IF($A16="","",StatusCV($F16,$G16,$H16,$I16))</f>
        <v>OK (CLIA)</v>
      </c>
      <c r="K16" s="64">
        <f>IF($A16="","",EstatPeriodo($A16,$B16,"BIAS",Estat_Ini_Efetiva,Estat_Fim_Efetiva,Estat_Exclusoes,$H$4))</f>
        <v>3.7782249049854459</v>
      </c>
      <c r="L16" s="20" t="str">
        <f>IF($A16="","",LimEspec($A16,YEAR(Estat_Fim_Efetiva),"Variacao Biologica","BIAS"))</f>
        <v/>
      </c>
      <c r="M16" s="38" t="str">
        <f>IF($A16="","",LimEspec($A16,YEAR(Estat_Fim_Efetiva),"Fabricante","BIAS"))</f>
        <v/>
      </c>
      <c r="N16">
        <f>IF($A16="","",EstatPeriodo($A16,$B16,"ET",Estat_Ini_Efetiva,Estat_Fim_Efetiva,Estat_Exclusoes,$H$4))</f>
        <v>7.5738061188371582</v>
      </c>
      <c r="O16">
        <f>IF($A16="","",LimEspec($A16,YEAR(Estat_Fim_Efetiva),"CLIA","ETP"))</f>
        <v>17</v>
      </c>
      <c r="P16" s="5" t="str">
        <f>IF($A16="","",LimEspec($A16,YEAR(Estat_Fim_Efetiva),"Variacao Biologica","ETP"))</f>
        <v/>
      </c>
      <c r="Q16" s="5" t="str">
        <f>IF($A16="","",StatusETP($N16,$O16,$P16))</f>
        <v>APROVADO (CLIA)</v>
      </c>
      <c r="R16" s="5">
        <f t="shared" si="0"/>
        <v>5.747717589906463</v>
      </c>
      <c r="S16" s="5" t="str">
        <f t="shared" si="1"/>
        <v>Bom</v>
      </c>
      <c r="T16" s="5"/>
      <c r="U16" s="5"/>
      <c r="AA16" s="5" t="str">
        <f>IF($A16="","",IFERROR(AVERAGEIFS(EQC_Dados!$O$4:$O$1003,EQC_Dados!$A$4:$A$1003,$A16,EQC_Dados!$B$4:$B$1003,"&gt;="&amp;$B$10,EQC_Dados!$B$4:$B$1003,"&lt;="&amp;$D$10,EQC_Dados!$C$4:$C$1003,1),""))</f>
        <v/>
      </c>
      <c r="AB16" s="5" t="str">
        <f>IF($A16="","",IFERROR(AVERAGEIFS(EQC_Dados!$O$4:$O$1003,EQC_Dados!$A$4:$A$1003,$A16,EQC_Dados!$B$4:$B$1003,"&gt;="&amp;$B$10,EQC_Dados!$B$4:$B$1003,"&lt;="&amp;$D$10,EQC_Dados!$C$4:$C$1003,2),""))</f>
        <v/>
      </c>
      <c r="AC16" s="5" t="str">
        <f>IF($A16="","",IFERROR(AVERAGEIFS(EQC_Dados!$O$4:$O$1003,EQC_Dados!$A$4:$A$1003,$A16,EQC_Dados!$B$4:$B$1003,"&gt;="&amp;$B$10,EQC_Dados!$B$4:$B$1003,"&lt;="&amp;$D$10,EQC_Dados!$C$4:$C$1003,3),""))</f>
        <v/>
      </c>
      <c r="AD16" s="5" t="str">
        <f>IF($A16="","",IFERROR(AVERAGEIFS(EQC_Dados!$O$4:$O$1003,EQC_Dados!$A$4:$A$1003,$A16,EQC_Dados!$B$4:$B$1003,"&gt;="&amp;$B$10,EQC_Dados!$B$4:$B$1003,"&lt;="&amp;$D$10,EQC_Dados!$C$4:$C$1003,4),""))</f>
        <v/>
      </c>
      <c r="AE16" s="5" t="str">
        <f>IF($A16="","",IFERROR(AVERAGEIFS(EQC_Dados!$O$4:$O$1003,EQC_Dados!$A$4:$A$1003,$A16,EQC_Dados!$B$4:$B$1003,"&gt;="&amp;$B$10,EQC_Dados!$B$4:$B$1003,"&lt;="&amp;$D$10,EQC_Dados!$C$4:$C$1003,5),""))</f>
        <v/>
      </c>
      <c r="AF16" s="5" t="str">
        <f>IF($A16="","",IFERROR(AVERAGEIFS(EQC_Dados!$O$4:$O$1003,EQC_Dados!$A$4:$A$1003,$A16,EQC_Dados!$B$4:$B$1003,"&gt;="&amp;$B$10,EQC_Dados!$B$4:$B$1003,"&lt;="&amp;$D$10,EQC_Dados!$C$4:$C$1003,6),""))</f>
        <v/>
      </c>
    </row>
    <row r="17" spans="1:32" x14ac:dyDescent="0.3">
      <c r="A17" s="58" t="str">
        <f>Analitos!$A$5</f>
        <v>Ácido úrico</v>
      </c>
      <c r="B17" s="38">
        <v>2</v>
      </c>
      <c r="C17" s="38">
        <f>IF($A17="","",EstatPeriodo($A17,$B17,"N",Estat_Ini_Efetiva,Estat_Fim_Efetiva,Estat_Exclusoes,$H$4))</f>
        <v>18</v>
      </c>
      <c r="D17" s="63">
        <f>IF($A17="","",EstatPeriodo($A17,$B17,"MEDIA",Estat_Ini_Efetiva,Estat_Fim_Efetiva,Estat_Exclusoes,$H$4))</f>
        <v>9.7233333333333345</v>
      </c>
      <c r="E17" s="63">
        <f>IF($A17="","",EstatPeriodo($A17,$B17,"DP",Estat_Ini_Efetiva,Estat_Fim_Efetiva,Estat_Exclusoes,$H$4))</f>
        <v>0.14360894614100728</v>
      </c>
      <c r="F17" s="64">
        <f>IF($A17="","",EstatPeriodo($A17,$B17,"CV",Estat_Ini_Efetiva,Estat_Fim_Efetiva,Estat_Exclusoes,$H$4))</f>
        <v>1.4769517943881445</v>
      </c>
      <c r="G17" s="64">
        <f>IF($A17="","",LimEspec($A17,YEAR(Estat_Fim_Efetiva),"CLIA","CV"))</f>
        <v>5.6666666666666696</v>
      </c>
      <c r="H17" s="64" t="str">
        <f>IF($A17="","",LimEspec($A17,YEAR(Estat_Fim_Efetiva),"Variacao Biologica","CV"))</f>
        <v/>
      </c>
      <c r="I17" s="64" t="str">
        <f>IF($A17="","",LimEspec($A17,YEAR(Estat_Fim_Efetiva),"Fabricante","CV"))</f>
        <v/>
      </c>
      <c r="J17" s="64" t="str">
        <f>IF($A17="","",StatusCV($F17,$G17,$H17,$I17))</f>
        <v>OK (CLIA)</v>
      </c>
      <c r="K17" s="64">
        <f>IF($A17="","",EstatPeriodo($A17,$B17,"BIAS",Estat_Ini_Efetiva,Estat_Fim_Efetiva,Estat_Exclusoes,$H$4))</f>
        <v>1.573282684393831</v>
      </c>
      <c r="L17" s="20" t="str">
        <f>IF($A17="","",LimEspec($A17,YEAR(Estat_Fim_Efetiva),"Variacao Biologica","BIAS"))</f>
        <v/>
      </c>
      <c r="M17" s="38" t="str">
        <f>IF($A17="","",LimEspec($A17,YEAR(Estat_Fim_Efetiva),"Fabricante","BIAS"))</f>
        <v/>
      </c>
      <c r="N17">
        <f>IF($A17="","",EstatPeriodo($A17,$B17,"ET",Estat_Ini_Efetiva,Estat_Fim_Efetiva,Estat_Exclusoes,$H$4))</f>
        <v>4.0102531451342696</v>
      </c>
      <c r="O17">
        <f>IF($A17="","",LimEspec($A17,YEAR(Estat_Fim_Efetiva),"CLIA","ETP"))</f>
        <v>17</v>
      </c>
      <c r="P17" s="5" t="str">
        <f>IF($A17="","",LimEspec($A17,YEAR(Estat_Fim_Efetiva),"Variacao Biologica","ETP"))</f>
        <v/>
      </c>
      <c r="Q17" s="5" t="str">
        <f>IF($A17="","",StatusETP($N17,$O17,$P17))</f>
        <v>APROVADO (CLIA)</v>
      </c>
      <c r="R17" s="5">
        <f t="shared" si="0"/>
        <v>10.444970089221485</v>
      </c>
      <c r="S17" s="5" t="str">
        <f t="shared" si="1"/>
        <v>Excelente</v>
      </c>
      <c r="T17" s="5"/>
      <c r="U17" s="5"/>
      <c r="AA17" s="5" t="str">
        <f>IF($A17="","",IFERROR(AVERAGEIFS(EQC_Dados!$O$4:$O$1003,EQC_Dados!$A$4:$A$1003,$A17,EQC_Dados!$B$4:$B$1003,"&gt;="&amp;$B$10,EQC_Dados!$B$4:$B$1003,"&lt;="&amp;$D$10,EQC_Dados!$C$4:$C$1003,1),""))</f>
        <v/>
      </c>
      <c r="AB17" s="5" t="str">
        <f>IF($A17="","",IFERROR(AVERAGEIFS(EQC_Dados!$O$4:$O$1003,EQC_Dados!$A$4:$A$1003,$A17,EQC_Dados!$B$4:$B$1003,"&gt;="&amp;$B$10,EQC_Dados!$B$4:$B$1003,"&lt;="&amp;$D$10,EQC_Dados!$C$4:$C$1003,2),""))</f>
        <v/>
      </c>
      <c r="AC17" s="5" t="str">
        <f>IF($A17="","",IFERROR(AVERAGEIFS(EQC_Dados!$O$4:$O$1003,EQC_Dados!$A$4:$A$1003,$A17,EQC_Dados!$B$4:$B$1003,"&gt;="&amp;$B$10,EQC_Dados!$B$4:$B$1003,"&lt;="&amp;$D$10,EQC_Dados!$C$4:$C$1003,3),""))</f>
        <v/>
      </c>
      <c r="AD17" s="5" t="str">
        <f>IF($A17="","",IFERROR(AVERAGEIFS(EQC_Dados!$O$4:$O$1003,EQC_Dados!$A$4:$A$1003,$A17,EQC_Dados!$B$4:$B$1003,"&gt;="&amp;$B$10,EQC_Dados!$B$4:$B$1003,"&lt;="&amp;$D$10,EQC_Dados!$C$4:$C$1003,4),""))</f>
        <v/>
      </c>
      <c r="AE17" s="5" t="str">
        <f>IF($A17="","",IFERROR(AVERAGEIFS(EQC_Dados!$O$4:$O$1003,EQC_Dados!$A$4:$A$1003,$A17,EQC_Dados!$B$4:$B$1003,"&gt;="&amp;$B$10,EQC_Dados!$B$4:$B$1003,"&lt;="&amp;$D$10,EQC_Dados!$C$4:$C$1003,5),""))</f>
        <v/>
      </c>
      <c r="AF17" s="5" t="str">
        <f>IF($A17="","",IFERROR(AVERAGEIFS(EQC_Dados!$O$4:$O$1003,EQC_Dados!$A$4:$A$1003,$A17,EQC_Dados!$B$4:$B$1003,"&gt;="&amp;$B$10,EQC_Dados!$B$4:$B$1003,"&lt;="&amp;$D$10,EQC_Dados!$C$4:$C$1003,6),""))</f>
        <v/>
      </c>
    </row>
    <row r="18" spans="1:32" x14ac:dyDescent="0.3">
      <c r="A18" s="58" t="str">
        <f>Analitos!$A$6</f>
        <v>Albumina</v>
      </c>
      <c r="B18" s="38">
        <v>1</v>
      </c>
      <c r="C18" s="38">
        <f>IF($A18="","",EstatPeriodo($A18,$B18,"N",Estat_Ini_Efetiva,Estat_Fim_Efetiva,Estat_Exclusoes,$H$4))</f>
        <v>18</v>
      </c>
      <c r="D18" s="63">
        <f>IF($A18="","",EstatPeriodo($A18,$B18,"MEDIA",Estat_Ini_Efetiva,Estat_Fim_Efetiva,Estat_Exclusoes,$H$4))</f>
        <v>3.9964444444444442</v>
      </c>
      <c r="E18" s="63">
        <f>IF($A18="","",EstatPeriodo($A18,$B18,"DP",Estat_Ini_Efetiva,Estat_Fim_Efetiva,Estat_Exclusoes,$H$4))</f>
        <v>0.1026760881849702</v>
      </c>
      <c r="F18" s="64">
        <f>IF($A18="","",EstatPeriodo($A18,$B18,"CV",Estat_Ini_Efetiva,Estat_Fim_Efetiva,Estat_Exclusoes,$H$4))</f>
        <v>2.5691859254468747</v>
      </c>
      <c r="G18" s="64">
        <f>IF($A18="","",LimEspec($A18,YEAR(Estat_Fim_Efetiva),"CLIA","CV"))</f>
        <v>3.3333333333333299</v>
      </c>
      <c r="H18" s="64" t="str">
        <f>IF($A18="","",LimEspec($A18,YEAR(Estat_Fim_Efetiva),"Variacao Biologica","CV"))</f>
        <v/>
      </c>
      <c r="I18" s="64" t="str">
        <f>IF($A18="","",LimEspec($A18,YEAR(Estat_Fim_Efetiva),"Fabricante","CV"))</f>
        <v/>
      </c>
      <c r="J18" s="64" t="str">
        <f>IF($A18="","",StatusCV($F18,$G18,$H18,$I18))</f>
        <v>OK (CLIA)</v>
      </c>
      <c r="K18" s="64">
        <f>IF($A18="","",EstatPeriodo($A18,$B18,"BIAS",Estat_Ini_Efetiva,Estat_Fim_Efetiva,Estat_Exclusoes,$H$4))</f>
        <v>2.4729344729344702</v>
      </c>
      <c r="L18" s="20" t="str">
        <f>IF($A18="","",LimEspec($A18,YEAR(Estat_Fim_Efetiva),"Variacao Biologica","BIAS"))</f>
        <v/>
      </c>
      <c r="M18" s="38" t="str">
        <f>IF($A18="","",LimEspec($A18,YEAR(Estat_Fim_Efetiva),"Fabricante","BIAS"))</f>
        <v/>
      </c>
      <c r="N18">
        <f>IF($A18="","",EstatPeriodo($A18,$B18,"ET",Estat_Ini_Efetiva,Estat_Fim_Efetiva,Estat_Exclusoes,$H$4))</f>
        <v>6.7120912499218131</v>
      </c>
      <c r="O18">
        <f>IF($A18="","",LimEspec($A18,YEAR(Estat_Fim_Efetiva),"CLIA","ETP"))</f>
        <v>10</v>
      </c>
      <c r="P18" s="5" t="str">
        <f>IF($A18="","",LimEspec($A18,YEAR(Estat_Fim_Efetiva),"Variacao Biologica","ETP"))</f>
        <v/>
      </c>
      <c r="Q18" s="5" t="str">
        <f>IF($A18="","",StatusETP($N18,$O18,$P18))</f>
        <v>APROVADO (CLIA)</v>
      </c>
      <c r="R18" s="5">
        <f t="shared" si="0"/>
        <v>2.9297472995288572</v>
      </c>
      <c r="S18" s="5" t="str">
        <f t="shared" si="1"/>
        <v>Inaceitável</v>
      </c>
      <c r="T18" s="5"/>
      <c r="U18" s="5"/>
      <c r="AA18" s="5" t="str">
        <f>IF($A18="","",IFERROR(AVERAGEIFS(EQC_Dados!$O$4:$O$1003,EQC_Dados!$A$4:$A$1003,$A18,EQC_Dados!$B$4:$B$1003,"&gt;="&amp;$B$10,EQC_Dados!$B$4:$B$1003,"&lt;="&amp;$D$10,EQC_Dados!$C$4:$C$1003,1),""))</f>
        <v/>
      </c>
      <c r="AB18" s="5" t="str">
        <f>IF($A18="","",IFERROR(AVERAGEIFS(EQC_Dados!$O$4:$O$1003,EQC_Dados!$A$4:$A$1003,$A18,EQC_Dados!$B$4:$B$1003,"&gt;="&amp;$B$10,EQC_Dados!$B$4:$B$1003,"&lt;="&amp;$D$10,EQC_Dados!$C$4:$C$1003,2),""))</f>
        <v/>
      </c>
      <c r="AC18" s="5" t="str">
        <f>IF($A18="","",IFERROR(AVERAGEIFS(EQC_Dados!$O$4:$O$1003,EQC_Dados!$A$4:$A$1003,$A18,EQC_Dados!$B$4:$B$1003,"&gt;="&amp;$B$10,EQC_Dados!$B$4:$B$1003,"&lt;="&amp;$D$10,EQC_Dados!$C$4:$C$1003,3),""))</f>
        <v/>
      </c>
      <c r="AD18" s="5" t="str">
        <f>IF($A18="","",IFERROR(AVERAGEIFS(EQC_Dados!$O$4:$O$1003,EQC_Dados!$A$4:$A$1003,$A18,EQC_Dados!$B$4:$B$1003,"&gt;="&amp;$B$10,EQC_Dados!$B$4:$B$1003,"&lt;="&amp;$D$10,EQC_Dados!$C$4:$C$1003,4),""))</f>
        <v/>
      </c>
      <c r="AE18" s="5" t="str">
        <f>IF($A18="","",IFERROR(AVERAGEIFS(EQC_Dados!$O$4:$O$1003,EQC_Dados!$A$4:$A$1003,$A18,EQC_Dados!$B$4:$B$1003,"&gt;="&amp;$B$10,EQC_Dados!$B$4:$B$1003,"&lt;="&amp;$D$10,EQC_Dados!$C$4:$C$1003,5),""))</f>
        <v/>
      </c>
      <c r="AF18" s="5" t="str">
        <f>IF($A18="","",IFERROR(AVERAGEIFS(EQC_Dados!$O$4:$O$1003,EQC_Dados!$A$4:$A$1003,$A18,EQC_Dados!$B$4:$B$1003,"&gt;="&amp;$B$10,EQC_Dados!$B$4:$B$1003,"&lt;="&amp;$D$10,EQC_Dados!$C$4:$C$1003,6),""))</f>
        <v/>
      </c>
    </row>
    <row r="19" spans="1:32" x14ac:dyDescent="0.3">
      <c r="A19" s="58" t="str">
        <f>Analitos!$A$6</f>
        <v>Albumina</v>
      </c>
      <c r="B19" s="38">
        <v>2</v>
      </c>
      <c r="C19" s="38">
        <f>IF($A19="","",EstatPeriodo($A19,$B19,"N",Estat_Ini_Efetiva,Estat_Fim_Efetiva,Estat_Exclusoes,$H$4))</f>
        <v>18</v>
      </c>
      <c r="D19" s="63">
        <f>IF($A19="","",EstatPeriodo($A19,$B19,"MEDIA",Estat_Ini_Efetiva,Estat_Fim_Efetiva,Estat_Exclusoes,$H$4))</f>
        <v>2.5429999999999997</v>
      </c>
      <c r="E19" s="63">
        <f>IF($A19="","",EstatPeriodo($A19,$B19,"DP",Estat_Ini_Efetiva,Estat_Fim_Efetiva,Estat_Exclusoes,$H$4))</f>
        <v>6.2192301396103343E-2</v>
      </c>
      <c r="F19" s="64">
        <f>IF($A19="","",EstatPeriodo($A19,$B19,"CV",Estat_Ini_Efetiva,Estat_Fim_Efetiva,Estat_Exclusoes,$H$4))</f>
        <v>2.4456272668542409</v>
      </c>
      <c r="G19" s="64">
        <f>IF($A19="","",LimEspec($A19,YEAR(Estat_Fim_Efetiva),"CLIA","CV"))</f>
        <v>3.3333333333333299</v>
      </c>
      <c r="H19" s="64" t="str">
        <f>IF($A19="","",LimEspec($A19,YEAR(Estat_Fim_Efetiva),"Variacao Biologica","CV"))</f>
        <v/>
      </c>
      <c r="I19" s="64" t="str">
        <f>IF($A19="","",LimEspec($A19,YEAR(Estat_Fim_Efetiva),"Fabricante","CV"))</f>
        <v/>
      </c>
      <c r="J19" s="64" t="str">
        <f>IF($A19="","",StatusCV($F19,$G19,$H19,$I19))</f>
        <v>OK (CLIA)</v>
      </c>
      <c r="K19" s="64">
        <f>IF($A19="","",EstatPeriodo($A19,$B19,"BIAS",Estat_Ini_Efetiva,Estat_Fim_Efetiva,Estat_Exclusoes,$H$4))</f>
        <v>0.51383399209485781</v>
      </c>
      <c r="L19" s="20" t="str">
        <f>IF($A19="","",LimEspec($A19,YEAR(Estat_Fim_Efetiva),"Variacao Biologica","BIAS"))</f>
        <v/>
      </c>
      <c r="M19" s="38" t="str">
        <f>IF($A19="","",LimEspec($A19,YEAR(Estat_Fim_Efetiva),"Fabricante","BIAS"))</f>
        <v/>
      </c>
      <c r="N19">
        <f>IF($A19="","",EstatPeriodo($A19,$B19,"ET",Estat_Ini_Efetiva,Estat_Fim_Efetiva,Estat_Exclusoes,$H$4))</f>
        <v>4.5491189824043552</v>
      </c>
      <c r="O19">
        <f>IF($A19="","",LimEspec($A19,YEAR(Estat_Fim_Efetiva),"CLIA","ETP"))</f>
        <v>10</v>
      </c>
      <c r="P19" s="5" t="str">
        <f>IF($A19="","",LimEspec($A19,YEAR(Estat_Fim_Efetiva),"Variacao Biologica","ETP"))</f>
        <v/>
      </c>
      <c r="Q19" s="5" t="str">
        <f>IF($A19="","",StatusETP($N19,$O19,$P19))</f>
        <v>APROVADO (CLIA)</v>
      </c>
      <c r="R19" s="5">
        <f t="shared" si="0"/>
        <v>3.8788273816177226</v>
      </c>
      <c r="S19" s="5" t="str">
        <f t="shared" si="1"/>
        <v>Marginal</v>
      </c>
      <c r="T19" s="5"/>
      <c r="U19" s="5"/>
      <c r="AA19" s="5" t="str">
        <f>IF($A19="","",IFERROR(AVERAGEIFS(EQC_Dados!$O$4:$O$1003,EQC_Dados!$A$4:$A$1003,$A19,EQC_Dados!$B$4:$B$1003,"&gt;="&amp;$B$10,EQC_Dados!$B$4:$B$1003,"&lt;="&amp;$D$10,EQC_Dados!$C$4:$C$1003,1),""))</f>
        <v/>
      </c>
      <c r="AB19" s="5" t="str">
        <f>IF($A19="","",IFERROR(AVERAGEIFS(EQC_Dados!$O$4:$O$1003,EQC_Dados!$A$4:$A$1003,$A19,EQC_Dados!$B$4:$B$1003,"&gt;="&amp;$B$10,EQC_Dados!$B$4:$B$1003,"&lt;="&amp;$D$10,EQC_Dados!$C$4:$C$1003,2),""))</f>
        <v/>
      </c>
      <c r="AC19" s="5" t="str">
        <f>IF($A19="","",IFERROR(AVERAGEIFS(EQC_Dados!$O$4:$O$1003,EQC_Dados!$A$4:$A$1003,$A19,EQC_Dados!$B$4:$B$1003,"&gt;="&amp;$B$10,EQC_Dados!$B$4:$B$1003,"&lt;="&amp;$D$10,EQC_Dados!$C$4:$C$1003,3),""))</f>
        <v/>
      </c>
      <c r="AD19" s="5" t="str">
        <f>IF($A19="","",IFERROR(AVERAGEIFS(EQC_Dados!$O$4:$O$1003,EQC_Dados!$A$4:$A$1003,$A19,EQC_Dados!$B$4:$B$1003,"&gt;="&amp;$B$10,EQC_Dados!$B$4:$B$1003,"&lt;="&amp;$D$10,EQC_Dados!$C$4:$C$1003,4),""))</f>
        <v/>
      </c>
      <c r="AE19" s="5" t="str">
        <f>IF($A19="","",IFERROR(AVERAGEIFS(EQC_Dados!$O$4:$O$1003,EQC_Dados!$A$4:$A$1003,$A19,EQC_Dados!$B$4:$B$1003,"&gt;="&amp;$B$10,EQC_Dados!$B$4:$B$1003,"&lt;="&amp;$D$10,EQC_Dados!$C$4:$C$1003,5),""))</f>
        <v/>
      </c>
      <c r="AF19" s="5" t="str">
        <f>IF($A19="","",IFERROR(AVERAGEIFS(EQC_Dados!$O$4:$O$1003,EQC_Dados!$A$4:$A$1003,$A19,EQC_Dados!$B$4:$B$1003,"&gt;="&amp;$B$10,EQC_Dados!$B$4:$B$1003,"&lt;="&amp;$D$10,EQC_Dados!$C$4:$C$1003,6),""))</f>
        <v/>
      </c>
    </row>
    <row r="20" spans="1:32" x14ac:dyDescent="0.3">
      <c r="A20" s="58" t="str">
        <f>Analitos!$A$7</f>
        <v>Bilirrubina direta</v>
      </c>
      <c r="B20" s="38">
        <v>1</v>
      </c>
      <c r="C20" s="38">
        <f>IF($A20="","",EstatPeriodo($A20,$B20,"N",Estat_Ini_Efetiva,Estat_Fim_Efetiva,Estat_Exclusoes,$H$4))</f>
        <v>18</v>
      </c>
      <c r="D20" s="63">
        <f>IF($A20="","",EstatPeriodo($A20,$B20,"MEDIA",Estat_Ini_Efetiva,Estat_Fim_Efetiva,Estat_Exclusoes,$H$4))</f>
        <v>0.29949999999999999</v>
      </c>
      <c r="E20" s="63">
        <f>IF($A20="","",EstatPeriodo($A20,$B20,"DP",Estat_Ini_Efetiva,Estat_Fim_Efetiva,Estat_Exclusoes,$H$4))</f>
        <v>1.3236535889458957E-2</v>
      </c>
      <c r="F20" s="64">
        <f>IF($A20="","",EstatPeriodo($A20,$B20,"CV",Estat_Ini_Efetiva,Estat_Fim_Efetiva,Estat_Exclusoes,$H$4))</f>
        <v>4.419544537381956</v>
      </c>
      <c r="G20" s="64" t="str">
        <f>IF($A20="","",LimEspec($A20,YEAR(Estat_Fim_Efetiva),"CLIA","CV"))</f>
        <v/>
      </c>
      <c r="H20" s="64" t="str">
        <f>IF($A20="","",LimEspec($A20,YEAR(Estat_Fim_Efetiva),"Variacao Biologica","CV"))</f>
        <v/>
      </c>
      <c r="I20" s="64" t="str">
        <f>IF($A20="","",LimEspec($A20,YEAR(Estat_Fim_Efetiva),"Fabricante","CV"))</f>
        <v/>
      </c>
      <c r="J20" s="64" t="str">
        <f>IF($A20="","",StatusCV($F20,$G20,$H20,$I20))</f>
        <v>SEM LIMITE</v>
      </c>
      <c r="K20" s="64">
        <f>IF($A20="","",EstatPeriodo($A20,$B20,"BIAS",Estat_Ini_Efetiva,Estat_Fim_Efetiva,Estat_Exclusoes,$H$4))</f>
        <v>2.568493150684934</v>
      </c>
      <c r="L20" s="20" t="str">
        <f>IF($A20="","",LimEspec($A20,YEAR(Estat_Fim_Efetiva),"Variacao Biologica","BIAS"))</f>
        <v/>
      </c>
      <c r="M20" s="38" t="str">
        <f>IF($A20="","",LimEspec($A20,YEAR(Estat_Fim_Efetiva),"Fabricante","BIAS"))</f>
        <v/>
      </c>
      <c r="N20">
        <f>IF($A20="","",EstatPeriodo($A20,$B20,"ET",Estat_Ini_Efetiva,Estat_Fim_Efetiva,Estat_Exclusoes,$H$4))</f>
        <v>9.8607416373651606</v>
      </c>
      <c r="O20" t="str">
        <f>IF($A20="","",LimEspec($A20,YEAR(Estat_Fim_Efetiva),"CLIA","ETP"))</f>
        <v/>
      </c>
      <c r="P20" s="5" t="str">
        <f>IF($A20="","",LimEspec($A20,YEAR(Estat_Fim_Efetiva),"Variacao Biologica","ETP"))</f>
        <v/>
      </c>
      <c r="Q20" s="5" t="str">
        <f>IF($A20="","",StatusETP($N20,$O20,$P20))</f>
        <v>SEM LIMITE</v>
      </c>
      <c r="R20" s="5" t="str">
        <f t="shared" si="0"/>
        <v/>
      </c>
      <c r="S20" s="5" t="str">
        <f t="shared" si="1"/>
        <v/>
      </c>
      <c r="T20" s="5"/>
      <c r="U20" s="5"/>
      <c r="AA20" s="5" t="str">
        <f>IF($A20="","",IFERROR(AVERAGEIFS(EQC_Dados!$O$4:$O$1003,EQC_Dados!$A$4:$A$1003,$A20,EQC_Dados!$B$4:$B$1003,"&gt;="&amp;$B$10,EQC_Dados!$B$4:$B$1003,"&lt;="&amp;$D$10,EQC_Dados!$C$4:$C$1003,1),""))</f>
        <v/>
      </c>
      <c r="AB20" s="5" t="str">
        <f>IF($A20="","",IFERROR(AVERAGEIFS(EQC_Dados!$O$4:$O$1003,EQC_Dados!$A$4:$A$1003,$A20,EQC_Dados!$B$4:$B$1003,"&gt;="&amp;$B$10,EQC_Dados!$B$4:$B$1003,"&lt;="&amp;$D$10,EQC_Dados!$C$4:$C$1003,2),""))</f>
        <v/>
      </c>
      <c r="AC20" s="5" t="str">
        <f>IF($A20="","",IFERROR(AVERAGEIFS(EQC_Dados!$O$4:$O$1003,EQC_Dados!$A$4:$A$1003,$A20,EQC_Dados!$B$4:$B$1003,"&gt;="&amp;$B$10,EQC_Dados!$B$4:$B$1003,"&lt;="&amp;$D$10,EQC_Dados!$C$4:$C$1003,3),""))</f>
        <v/>
      </c>
      <c r="AD20" s="5" t="str">
        <f>IF($A20="","",IFERROR(AVERAGEIFS(EQC_Dados!$O$4:$O$1003,EQC_Dados!$A$4:$A$1003,$A20,EQC_Dados!$B$4:$B$1003,"&gt;="&amp;$B$10,EQC_Dados!$B$4:$B$1003,"&lt;="&amp;$D$10,EQC_Dados!$C$4:$C$1003,4),""))</f>
        <v/>
      </c>
      <c r="AE20" s="5" t="str">
        <f>IF($A20="","",IFERROR(AVERAGEIFS(EQC_Dados!$O$4:$O$1003,EQC_Dados!$A$4:$A$1003,$A20,EQC_Dados!$B$4:$B$1003,"&gt;="&amp;$B$10,EQC_Dados!$B$4:$B$1003,"&lt;="&amp;$D$10,EQC_Dados!$C$4:$C$1003,5),""))</f>
        <v/>
      </c>
      <c r="AF20" s="5" t="str">
        <f>IF($A20="","",IFERROR(AVERAGEIFS(EQC_Dados!$O$4:$O$1003,EQC_Dados!$A$4:$A$1003,$A20,EQC_Dados!$B$4:$B$1003,"&gt;="&amp;$B$10,EQC_Dados!$B$4:$B$1003,"&lt;="&amp;$D$10,EQC_Dados!$C$4:$C$1003,6),""))</f>
        <v/>
      </c>
    </row>
    <row r="21" spans="1:32" x14ac:dyDescent="0.3">
      <c r="A21" s="58" t="str">
        <f>Analitos!$A$7</f>
        <v>Bilirrubina direta</v>
      </c>
      <c r="B21" s="38">
        <v>2</v>
      </c>
      <c r="C21" s="38">
        <f>IF($A21="","",EstatPeriodo($A21,$B21,"N",Estat_Ini_Efetiva,Estat_Fim_Efetiva,Estat_Exclusoes,$H$4))</f>
        <v>18</v>
      </c>
      <c r="D21" s="63">
        <f>IF($A21="","",EstatPeriodo($A21,$B21,"MEDIA",Estat_Ini_Efetiva,Estat_Fim_Efetiva,Estat_Exclusoes,$H$4))</f>
        <v>1.1191111111111109</v>
      </c>
      <c r="E21" s="63">
        <f>IF($A21="","",EstatPeriodo($A21,$B21,"DP",Estat_Ini_Efetiva,Estat_Fim_Efetiva,Estat_Exclusoes,$H$4))</f>
        <v>3.7452540774399488E-2</v>
      </c>
      <c r="F21" s="64">
        <f>IF($A21="","",EstatPeriodo($A21,$B21,"CV",Estat_Ini_Efetiva,Estat_Fim_Efetiva,Estat_Exclusoes,$H$4))</f>
        <v>3.3466329127243393</v>
      </c>
      <c r="G21" s="64" t="str">
        <f>IF($A21="","",LimEspec($A21,YEAR(Estat_Fim_Efetiva),"CLIA","CV"))</f>
        <v/>
      </c>
      <c r="H21" s="64" t="str">
        <f>IF($A21="","",LimEspec($A21,YEAR(Estat_Fim_Efetiva),"Variacao Biologica","CV"))</f>
        <v/>
      </c>
      <c r="I21" s="64" t="str">
        <f>IF($A21="","",LimEspec($A21,YEAR(Estat_Fim_Efetiva),"Fabricante","CV"))</f>
        <v/>
      </c>
      <c r="J21" s="64" t="str">
        <f>IF($A21="","",StatusCV($F21,$G21,$H21,$I21))</f>
        <v>SEM LIMITE</v>
      </c>
      <c r="K21" s="64">
        <f>IF($A21="","",EstatPeriodo($A21,$B21,"BIAS",Estat_Ini_Efetiva,Estat_Fim_Efetiva,Estat_Exclusoes,$H$4))</f>
        <v>-1.3722531568944356</v>
      </c>
      <c r="L21" s="20" t="str">
        <f>IF($A21="","",LimEspec($A21,YEAR(Estat_Fim_Efetiva),"Variacao Biologica","BIAS"))</f>
        <v/>
      </c>
      <c r="M21" s="38" t="str">
        <f>IF($A21="","",LimEspec($A21,YEAR(Estat_Fim_Efetiva),"Fabricante","BIAS"))</f>
        <v/>
      </c>
      <c r="N21">
        <f>IF($A21="","",EstatPeriodo($A21,$B21,"ET",Estat_Ini_Efetiva,Estat_Fim_Efetiva,Estat_Exclusoes,$H$4))</f>
        <v>6.8941974628895952</v>
      </c>
      <c r="O21" t="str">
        <f>IF($A21="","",LimEspec($A21,YEAR(Estat_Fim_Efetiva),"CLIA","ETP"))</f>
        <v/>
      </c>
      <c r="P21" s="5" t="str">
        <f>IF($A21="","",LimEspec($A21,YEAR(Estat_Fim_Efetiva),"Variacao Biologica","ETP"))</f>
        <v/>
      </c>
      <c r="Q21" s="5" t="str">
        <f>IF($A21="","",StatusETP($N21,$O21,$P21))</f>
        <v>SEM LIMITE</v>
      </c>
      <c r="R21" s="5" t="str">
        <f t="shared" si="0"/>
        <v/>
      </c>
      <c r="S21" s="5" t="str">
        <f t="shared" si="1"/>
        <v/>
      </c>
      <c r="T21" s="5"/>
      <c r="U21" s="5"/>
      <c r="AA21" s="5" t="str">
        <f>IF($A21="","",IFERROR(AVERAGEIFS(EQC_Dados!$O$4:$O$1003,EQC_Dados!$A$4:$A$1003,$A21,EQC_Dados!$B$4:$B$1003,"&gt;="&amp;$B$10,EQC_Dados!$B$4:$B$1003,"&lt;="&amp;$D$10,EQC_Dados!$C$4:$C$1003,1),""))</f>
        <v/>
      </c>
      <c r="AB21" s="5" t="str">
        <f>IF($A21="","",IFERROR(AVERAGEIFS(EQC_Dados!$O$4:$O$1003,EQC_Dados!$A$4:$A$1003,$A21,EQC_Dados!$B$4:$B$1003,"&gt;="&amp;$B$10,EQC_Dados!$B$4:$B$1003,"&lt;="&amp;$D$10,EQC_Dados!$C$4:$C$1003,2),""))</f>
        <v/>
      </c>
      <c r="AC21" s="5" t="str">
        <f>IF($A21="","",IFERROR(AVERAGEIFS(EQC_Dados!$O$4:$O$1003,EQC_Dados!$A$4:$A$1003,$A21,EQC_Dados!$B$4:$B$1003,"&gt;="&amp;$B$10,EQC_Dados!$B$4:$B$1003,"&lt;="&amp;$D$10,EQC_Dados!$C$4:$C$1003,3),""))</f>
        <v/>
      </c>
      <c r="AD21" s="5" t="str">
        <f>IF($A21="","",IFERROR(AVERAGEIFS(EQC_Dados!$O$4:$O$1003,EQC_Dados!$A$4:$A$1003,$A21,EQC_Dados!$B$4:$B$1003,"&gt;="&amp;$B$10,EQC_Dados!$B$4:$B$1003,"&lt;="&amp;$D$10,EQC_Dados!$C$4:$C$1003,4),""))</f>
        <v/>
      </c>
      <c r="AE21" s="5" t="str">
        <f>IF($A21="","",IFERROR(AVERAGEIFS(EQC_Dados!$O$4:$O$1003,EQC_Dados!$A$4:$A$1003,$A21,EQC_Dados!$B$4:$B$1003,"&gt;="&amp;$B$10,EQC_Dados!$B$4:$B$1003,"&lt;="&amp;$D$10,EQC_Dados!$C$4:$C$1003,5),""))</f>
        <v/>
      </c>
      <c r="AF21" s="5" t="str">
        <f>IF($A21="","",IFERROR(AVERAGEIFS(EQC_Dados!$O$4:$O$1003,EQC_Dados!$A$4:$A$1003,$A21,EQC_Dados!$B$4:$B$1003,"&gt;="&amp;$B$10,EQC_Dados!$B$4:$B$1003,"&lt;="&amp;$D$10,EQC_Dados!$C$4:$C$1003,6),""))</f>
        <v/>
      </c>
    </row>
    <row r="22" spans="1:32" x14ac:dyDescent="0.3">
      <c r="A22" s="58" t="str">
        <f>Analitos!$A$8</f>
        <v>Bilirrubina total</v>
      </c>
      <c r="B22" s="38">
        <v>1</v>
      </c>
      <c r="C22" s="38">
        <f>IF($A22="","",EstatPeriodo($A22,$B22,"N",Estat_Ini_Efetiva,Estat_Fim_Efetiva,Estat_Exclusoes,$H$4))</f>
        <v>18</v>
      </c>
      <c r="D22" s="63">
        <f>IF($A22="","",EstatPeriodo($A22,$B22,"MEDIA",Estat_Ini_Efetiva,Estat_Fim_Efetiva,Estat_Exclusoes,$H$4))</f>
        <v>1.1676666666666664</v>
      </c>
      <c r="E22" s="63">
        <f>IF($A22="","",EstatPeriodo($A22,$B22,"DP",Estat_Ini_Efetiva,Estat_Fim_Efetiva,Estat_Exclusoes,$H$4))</f>
        <v>2.6610480023092704E-2</v>
      </c>
      <c r="F22" s="64">
        <f>IF($A22="","",EstatPeriodo($A22,$B22,"CV",Estat_Ini_Efetiva,Estat_Fim_Efetiva,Estat_Exclusoes,$H$4))</f>
        <v>2.2789449063453646</v>
      </c>
      <c r="G22" s="64">
        <f>IF($A22="","",LimEspec($A22,YEAR(Estat_Fim_Efetiva),"CLIA","CV"))</f>
        <v>6.6666666666666696</v>
      </c>
      <c r="H22" s="64" t="str">
        <f>IF($A22="","",LimEspec($A22,YEAR(Estat_Fim_Efetiva),"Variacao Biologica","CV"))</f>
        <v/>
      </c>
      <c r="I22" s="64" t="str">
        <f>IF($A22="","",LimEspec($A22,YEAR(Estat_Fim_Efetiva),"Fabricante","CV"))</f>
        <v/>
      </c>
      <c r="J22" s="64" t="str">
        <f>IF($A22="","",StatusCV($F22,$G22,$H22,$I22))</f>
        <v>OK (CLIA)</v>
      </c>
      <c r="K22" s="64">
        <f>IF($A22="","",EstatPeriodo($A22,$B22,"BIAS",Estat_Ini_Efetiva,Estat_Fim_Efetiva,Estat_Exclusoes,$H$4))</f>
        <v>-3.6319298518692658E-2</v>
      </c>
      <c r="L22" s="20" t="str">
        <f>IF($A22="","",LimEspec($A22,YEAR(Estat_Fim_Efetiva),"Variacao Biologica","BIAS"))</f>
        <v/>
      </c>
      <c r="M22" s="38" t="str">
        <f>IF($A22="","",LimEspec($A22,YEAR(Estat_Fim_Efetiva),"Fabricante","BIAS"))</f>
        <v/>
      </c>
      <c r="N22">
        <f>IF($A22="","",EstatPeriodo($A22,$B22,"ET",Estat_Ini_Efetiva,Estat_Fim_Efetiva,Estat_Exclusoes,$H$4))</f>
        <v>3.7965783939885442</v>
      </c>
      <c r="O22">
        <f>IF($A22="","",LimEspec($A22,YEAR(Estat_Fim_Efetiva),"CLIA","ETP"))</f>
        <v>20</v>
      </c>
      <c r="P22" s="5" t="str">
        <f>IF($A22="","",LimEspec($A22,YEAR(Estat_Fim_Efetiva),"Variacao Biologica","ETP"))</f>
        <v/>
      </c>
      <c r="Q22" s="5" t="str">
        <f>IF($A22="","",StatusETP($N22,$O22,$P22))</f>
        <v>APROVADO (CLIA)</v>
      </c>
      <c r="R22" s="5">
        <f t="shared" si="0"/>
        <v>8.7600541135924654</v>
      </c>
      <c r="S22" s="5" t="str">
        <f t="shared" si="1"/>
        <v>Excelente</v>
      </c>
      <c r="T22" s="5"/>
      <c r="U22" s="5"/>
      <c r="AA22" s="5" t="str">
        <f>IF($A22="","",IFERROR(AVERAGEIFS(EQC_Dados!$O$4:$O$1003,EQC_Dados!$A$4:$A$1003,$A22,EQC_Dados!$B$4:$B$1003,"&gt;="&amp;$B$10,EQC_Dados!$B$4:$B$1003,"&lt;="&amp;$D$10,EQC_Dados!$C$4:$C$1003,1),""))</f>
        <v/>
      </c>
      <c r="AB22" s="5" t="str">
        <f>IF($A22="","",IFERROR(AVERAGEIFS(EQC_Dados!$O$4:$O$1003,EQC_Dados!$A$4:$A$1003,$A22,EQC_Dados!$B$4:$B$1003,"&gt;="&amp;$B$10,EQC_Dados!$B$4:$B$1003,"&lt;="&amp;$D$10,EQC_Dados!$C$4:$C$1003,2),""))</f>
        <v/>
      </c>
      <c r="AC22" s="5" t="str">
        <f>IF($A22="","",IFERROR(AVERAGEIFS(EQC_Dados!$O$4:$O$1003,EQC_Dados!$A$4:$A$1003,$A22,EQC_Dados!$B$4:$B$1003,"&gt;="&amp;$B$10,EQC_Dados!$B$4:$B$1003,"&lt;="&amp;$D$10,EQC_Dados!$C$4:$C$1003,3),""))</f>
        <v/>
      </c>
      <c r="AD22" s="5" t="str">
        <f>IF($A22="","",IFERROR(AVERAGEIFS(EQC_Dados!$O$4:$O$1003,EQC_Dados!$A$4:$A$1003,$A22,EQC_Dados!$B$4:$B$1003,"&gt;="&amp;$B$10,EQC_Dados!$B$4:$B$1003,"&lt;="&amp;$D$10,EQC_Dados!$C$4:$C$1003,4),""))</f>
        <v/>
      </c>
      <c r="AE22" s="5" t="str">
        <f>IF($A22="","",IFERROR(AVERAGEIFS(EQC_Dados!$O$4:$O$1003,EQC_Dados!$A$4:$A$1003,$A22,EQC_Dados!$B$4:$B$1003,"&gt;="&amp;$B$10,EQC_Dados!$B$4:$B$1003,"&lt;="&amp;$D$10,EQC_Dados!$C$4:$C$1003,5),""))</f>
        <v/>
      </c>
      <c r="AF22" s="5" t="str">
        <f>IF($A22="","",IFERROR(AVERAGEIFS(EQC_Dados!$O$4:$O$1003,EQC_Dados!$A$4:$A$1003,$A22,EQC_Dados!$B$4:$B$1003,"&gt;="&amp;$B$10,EQC_Dados!$B$4:$B$1003,"&lt;="&amp;$D$10,EQC_Dados!$C$4:$C$1003,6),""))</f>
        <v/>
      </c>
    </row>
    <row r="23" spans="1:32" x14ac:dyDescent="0.3">
      <c r="A23" s="58" t="str">
        <f>Analitos!$A$8</f>
        <v>Bilirrubina total</v>
      </c>
      <c r="B23" s="38">
        <v>2</v>
      </c>
      <c r="C23" s="38">
        <f>IF($A23="","",EstatPeriodo($A23,$B23,"N",Estat_Ini_Efetiva,Estat_Fim_Efetiva,Estat_Exclusoes,$H$4))</f>
        <v>18</v>
      </c>
      <c r="D23" s="63">
        <f>IF($A23="","",EstatPeriodo($A23,$B23,"MEDIA",Estat_Ini_Efetiva,Estat_Fim_Efetiva,Estat_Exclusoes,$H$4))</f>
        <v>4.5558333333333332</v>
      </c>
      <c r="E23" s="63">
        <f>IF($A23="","",EstatPeriodo($A23,$B23,"DP",Estat_Ini_Efetiva,Estat_Fim_Efetiva,Estat_Exclusoes,$H$4))</f>
        <v>0.10092061527872016</v>
      </c>
      <c r="F23" s="64">
        <f>IF($A23="","",EstatPeriodo($A23,$B23,"CV",Estat_Ini_Efetiva,Estat_Fim_Efetiva,Estat_Exclusoes,$H$4))</f>
        <v>2.2151955063922482</v>
      </c>
      <c r="G23" s="64">
        <f>IF($A23="","",LimEspec($A23,YEAR(Estat_Fim_Efetiva),"CLIA","CV"))</f>
        <v>6.6666666666666696</v>
      </c>
      <c r="H23" s="64" t="str">
        <f>IF($A23="","",LimEspec($A23,YEAR(Estat_Fim_Efetiva),"Variacao Biologica","CV"))</f>
        <v/>
      </c>
      <c r="I23" s="64" t="str">
        <f>IF($A23="","",LimEspec($A23,YEAR(Estat_Fim_Efetiva),"Fabricante","CV"))</f>
        <v/>
      </c>
      <c r="J23" s="64" t="str">
        <f>IF($A23="","",StatusCV($F23,$G23,$H23,$I23))</f>
        <v>OK (CLIA)</v>
      </c>
      <c r="K23" s="64">
        <f>IF($A23="","",EstatPeriodo($A23,$B23,"BIAS",Estat_Ini_Efetiva,Estat_Fim_Efetiva,Estat_Exclusoes,$H$4))</f>
        <v>-0.78858368390664146</v>
      </c>
      <c r="L23" s="20" t="str">
        <f>IF($A23="","",LimEspec($A23,YEAR(Estat_Fim_Efetiva),"Variacao Biologica","BIAS"))</f>
        <v/>
      </c>
      <c r="M23" s="38" t="str">
        <f>IF($A23="","",LimEspec($A23,YEAR(Estat_Fim_Efetiva),"Fabricante","BIAS"))</f>
        <v/>
      </c>
      <c r="N23">
        <f>IF($A23="","",EstatPeriodo($A23,$B23,"ET",Estat_Ini_Efetiva,Estat_Fim_Efetiva,Estat_Exclusoes,$H$4))</f>
        <v>4.4436562694538511</v>
      </c>
      <c r="O23">
        <f>IF($A23="","",LimEspec($A23,YEAR(Estat_Fim_Efetiva),"CLIA","ETP"))</f>
        <v>20</v>
      </c>
      <c r="P23" s="5" t="str">
        <f>IF($A23="","",LimEspec($A23,YEAR(Estat_Fim_Efetiva),"Variacao Biologica","ETP"))</f>
        <v/>
      </c>
      <c r="Q23" s="5" t="str">
        <f>IF($A23="","",StatusETP($N23,$O23,$P23))</f>
        <v>APROVADO (CLIA)</v>
      </c>
      <c r="R23" s="5">
        <f t="shared" si="0"/>
        <v>8.6725601693648269</v>
      </c>
      <c r="S23" s="5" t="str">
        <f t="shared" si="1"/>
        <v>Excelente</v>
      </c>
      <c r="T23" s="5"/>
      <c r="U23" s="5"/>
      <c r="AA23" s="5" t="str">
        <f>IF($A23="","",IFERROR(AVERAGEIFS(EQC_Dados!$O$4:$O$1003,EQC_Dados!$A$4:$A$1003,$A23,EQC_Dados!$B$4:$B$1003,"&gt;="&amp;$B$10,EQC_Dados!$B$4:$B$1003,"&lt;="&amp;$D$10,EQC_Dados!$C$4:$C$1003,1),""))</f>
        <v/>
      </c>
      <c r="AB23" s="5" t="str">
        <f>IF($A23="","",IFERROR(AVERAGEIFS(EQC_Dados!$O$4:$O$1003,EQC_Dados!$A$4:$A$1003,$A23,EQC_Dados!$B$4:$B$1003,"&gt;="&amp;$B$10,EQC_Dados!$B$4:$B$1003,"&lt;="&amp;$D$10,EQC_Dados!$C$4:$C$1003,2),""))</f>
        <v/>
      </c>
      <c r="AC23" s="5" t="str">
        <f>IF($A23="","",IFERROR(AVERAGEIFS(EQC_Dados!$O$4:$O$1003,EQC_Dados!$A$4:$A$1003,$A23,EQC_Dados!$B$4:$B$1003,"&gt;="&amp;$B$10,EQC_Dados!$B$4:$B$1003,"&lt;="&amp;$D$10,EQC_Dados!$C$4:$C$1003,3),""))</f>
        <v/>
      </c>
      <c r="AD23" s="5" t="str">
        <f>IF($A23="","",IFERROR(AVERAGEIFS(EQC_Dados!$O$4:$O$1003,EQC_Dados!$A$4:$A$1003,$A23,EQC_Dados!$B$4:$B$1003,"&gt;="&amp;$B$10,EQC_Dados!$B$4:$B$1003,"&lt;="&amp;$D$10,EQC_Dados!$C$4:$C$1003,4),""))</f>
        <v/>
      </c>
      <c r="AE23" s="5" t="str">
        <f>IF($A23="","",IFERROR(AVERAGEIFS(EQC_Dados!$O$4:$O$1003,EQC_Dados!$A$4:$A$1003,$A23,EQC_Dados!$B$4:$B$1003,"&gt;="&amp;$B$10,EQC_Dados!$B$4:$B$1003,"&lt;="&amp;$D$10,EQC_Dados!$C$4:$C$1003,5),""))</f>
        <v/>
      </c>
      <c r="AF23" s="5" t="str">
        <f>IF($A23="","",IFERROR(AVERAGEIFS(EQC_Dados!$O$4:$O$1003,EQC_Dados!$A$4:$A$1003,$A23,EQC_Dados!$B$4:$B$1003,"&gt;="&amp;$B$10,EQC_Dados!$B$4:$B$1003,"&lt;="&amp;$D$10,EQC_Dados!$C$4:$C$1003,6),""))</f>
        <v/>
      </c>
    </row>
    <row r="24" spans="1:32" x14ac:dyDescent="0.3">
      <c r="A24" s="58" t="str">
        <f>Analitos!$A$9</f>
        <v>Cálcio</v>
      </c>
      <c r="B24" s="38">
        <v>1</v>
      </c>
      <c r="C24" s="38">
        <f>IF($A24="","",EstatPeriodo($A24,$B24,"N",Estat_Ini_Efetiva,Estat_Fim_Efetiva,Estat_Exclusoes,$H$4))</f>
        <v>18</v>
      </c>
      <c r="D24" s="63">
        <f>IF($A24="","",EstatPeriodo($A24,$B24,"MEDIA",Estat_Ini_Efetiva,Estat_Fim_Efetiva,Estat_Exclusoes,$H$4))</f>
        <v>8.6611111111111097</v>
      </c>
      <c r="E24" s="63">
        <f>IF($A24="","",EstatPeriodo($A24,$B24,"DP",Estat_Ini_Efetiva,Estat_Fim_Efetiva,Estat_Exclusoes,$H$4))</f>
        <v>0.20040808040808458</v>
      </c>
      <c r="F24" s="64">
        <f>IF($A24="","",EstatPeriodo($A24,$B24,"CV",Estat_Ini_Efetiva,Estat_Fim_Efetiva,Estat_Exclusoes,$H$4))</f>
        <v>2.3138841868797453</v>
      </c>
      <c r="G24" s="64">
        <f>IF($A24="","",LimEspec($A24,YEAR(Estat_Fim_Efetiva),"CLIA","CV"))</f>
        <v>3.3333333333333299</v>
      </c>
      <c r="H24" s="64" t="str">
        <f>IF($A24="","",LimEspec($A24,YEAR(Estat_Fim_Efetiva),"Variacao Biologica","CV"))</f>
        <v/>
      </c>
      <c r="I24" s="64" t="str">
        <f>IF($A24="","",LimEspec($A24,YEAR(Estat_Fim_Efetiva),"Fabricante","CV"))</f>
        <v/>
      </c>
      <c r="J24" s="64" t="str">
        <f>IF($A24="","",StatusCV($F24,$G24,$H24,$I24))</f>
        <v>OK (CLIA)</v>
      </c>
      <c r="K24" s="64">
        <f>IF($A24="","",EstatPeriodo($A24,$B24,"BIAS",Estat_Ini_Efetiva,Estat_Fim_Efetiva,Estat_Exclusoes,$H$4))</f>
        <v>-2.0236299648064504</v>
      </c>
      <c r="L24" s="20" t="str">
        <f>IF($A24="","",LimEspec($A24,YEAR(Estat_Fim_Efetiva),"Variacao Biologica","BIAS"))</f>
        <v/>
      </c>
      <c r="M24" s="38" t="str">
        <f>IF($A24="","",LimEspec($A24,YEAR(Estat_Fim_Efetiva),"Fabricante","BIAS"))</f>
        <v/>
      </c>
      <c r="N24">
        <f>IF($A24="","",EstatPeriodo($A24,$B24,"ET",Estat_Ini_Efetiva,Estat_Fim_Efetiva,Estat_Exclusoes,$H$4))</f>
        <v>5.8415388731580302</v>
      </c>
      <c r="O24">
        <f>IF($A24="","",LimEspec($A24,YEAR(Estat_Fim_Efetiva),"CLIA","ETP"))</f>
        <v>10</v>
      </c>
      <c r="P24" s="5" t="str">
        <f>IF($A24="","",LimEspec($A24,YEAR(Estat_Fim_Efetiva),"Variacao Biologica","ETP"))</f>
        <v/>
      </c>
      <c r="Q24" s="5" t="str">
        <f>IF($A24="","",StatusETP($N24,$O24,$P24))</f>
        <v>APROVADO (CLIA)</v>
      </c>
      <c r="R24" s="5">
        <f t="shared" si="0"/>
        <v>3.4471777284366261</v>
      </c>
      <c r="S24" s="5" t="str">
        <f t="shared" si="1"/>
        <v>Marginal</v>
      </c>
      <c r="T24" s="5"/>
      <c r="U24" s="5"/>
      <c r="AA24" s="5" t="str">
        <f>IF($A24="","",IFERROR(AVERAGEIFS(EQC_Dados!$O$4:$O$1003,EQC_Dados!$A$4:$A$1003,$A24,EQC_Dados!$B$4:$B$1003,"&gt;="&amp;$B$10,EQC_Dados!$B$4:$B$1003,"&lt;="&amp;$D$10,EQC_Dados!$C$4:$C$1003,1),""))</f>
        <v/>
      </c>
      <c r="AB24" s="5" t="str">
        <f>IF($A24="","",IFERROR(AVERAGEIFS(EQC_Dados!$O$4:$O$1003,EQC_Dados!$A$4:$A$1003,$A24,EQC_Dados!$B$4:$B$1003,"&gt;="&amp;$B$10,EQC_Dados!$B$4:$B$1003,"&lt;="&amp;$D$10,EQC_Dados!$C$4:$C$1003,2),""))</f>
        <v/>
      </c>
      <c r="AC24" s="5" t="str">
        <f>IF($A24="","",IFERROR(AVERAGEIFS(EQC_Dados!$O$4:$O$1003,EQC_Dados!$A$4:$A$1003,$A24,EQC_Dados!$B$4:$B$1003,"&gt;="&amp;$B$10,EQC_Dados!$B$4:$B$1003,"&lt;="&amp;$D$10,EQC_Dados!$C$4:$C$1003,3),""))</f>
        <v/>
      </c>
      <c r="AD24" s="5" t="str">
        <f>IF($A24="","",IFERROR(AVERAGEIFS(EQC_Dados!$O$4:$O$1003,EQC_Dados!$A$4:$A$1003,$A24,EQC_Dados!$B$4:$B$1003,"&gt;="&amp;$B$10,EQC_Dados!$B$4:$B$1003,"&lt;="&amp;$D$10,EQC_Dados!$C$4:$C$1003,4),""))</f>
        <v/>
      </c>
      <c r="AE24" s="5" t="str">
        <f>IF($A24="","",IFERROR(AVERAGEIFS(EQC_Dados!$O$4:$O$1003,EQC_Dados!$A$4:$A$1003,$A24,EQC_Dados!$B$4:$B$1003,"&gt;="&amp;$B$10,EQC_Dados!$B$4:$B$1003,"&lt;="&amp;$D$10,EQC_Dados!$C$4:$C$1003,5),""))</f>
        <v/>
      </c>
      <c r="AF24" s="5" t="str">
        <f>IF($A24="","",IFERROR(AVERAGEIFS(EQC_Dados!$O$4:$O$1003,EQC_Dados!$A$4:$A$1003,$A24,EQC_Dados!$B$4:$B$1003,"&gt;="&amp;$B$10,EQC_Dados!$B$4:$B$1003,"&lt;="&amp;$D$10,EQC_Dados!$C$4:$C$1003,6),""))</f>
        <v/>
      </c>
    </row>
    <row r="25" spans="1:32" x14ac:dyDescent="0.3">
      <c r="A25" s="58" t="str">
        <f>Analitos!$A$9</f>
        <v>Cálcio</v>
      </c>
      <c r="B25" s="38">
        <v>2</v>
      </c>
      <c r="C25" s="38">
        <f>IF($A25="","",EstatPeriodo($A25,$B25,"N",Estat_Ini_Efetiva,Estat_Fim_Efetiva,Estat_Exclusoes,$H$4))</f>
        <v>18</v>
      </c>
      <c r="D25" s="63">
        <f>IF($A25="","",EstatPeriodo($A25,$B25,"MEDIA",Estat_Ini_Efetiva,Estat_Fim_Efetiva,Estat_Exclusoes,$H$4))</f>
        <v>12.094444444444445</v>
      </c>
      <c r="E25" s="63">
        <f>IF($A25="","",EstatPeriodo($A25,$B25,"DP",Estat_Ini_Efetiva,Estat_Fim_Efetiva,Estat_Exclusoes,$H$4))</f>
        <v>0.25546318307834293</v>
      </c>
      <c r="F25" s="64">
        <f>IF($A25="","",EstatPeriodo($A25,$B25,"CV",Estat_Ini_Efetiva,Estat_Fim_Efetiva,Estat_Exclusoes,$H$4))</f>
        <v>2.1122357810795465</v>
      </c>
      <c r="G25" s="64">
        <f>IF($A25="","",LimEspec($A25,YEAR(Estat_Fim_Efetiva),"CLIA","CV"))</f>
        <v>3.3333333333333299</v>
      </c>
      <c r="H25" s="64" t="str">
        <f>IF($A25="","",LimEspec($A25,YEAR(Estat_Fim_Efetiva),"Variacao Biologica","CV"))</f>
        <v/>
      </c>
      <c r="I25" s="64" t="str">
        <f>IF($A25="","",LimEspec($A25,YEAR(Estat_Fim_Efetiva),"Fabricante","CV"))</f>
        <v/>
      </c>
      <c r="J25" s="64" t="str">
        <f>IF($A25="","",StatusCV($F25,$G25,$H25,$I25))</f>
        <v>OK (CLIA)</v>
      </c>
      <c r="K25" s="64">
        <f>IF($A25="","",EstatPeriodo($A25,$B25,"BIAS",Estat_Ini_Efetiva,Estat_Fim_Efetiva,Estat_Exclusoes,$H$4))</f>
        <v>-1.6711833785004528</v>
      </c>
      <c r="L25" s="20" t="str">
        <f>IF($A25="","",LimEspec($A25,YEAR(Estat_Fim_Efetiva),"Variacao Biologica","BIAS"))</f>
        <v/>
      </c>
      <c r="M25" s="38" t="str">
        <f>IF($A25="","",LimEspec($A25,YEAR(Estat_Fim_Efetiva),"Fabricante","BIAS"))</f>
        <v/>
      </c>
      <c r="N25">
        <f>IF($A25="","",EstatPeriodo($A25,$B25,"ET",Estat_Ini_Efetiva,Estat_Fim_Efetiva,Estat_Exclusoes,$H$4))</f>
        <v>5.1563724172817045</v>
      </c>
      <c r="O25">
        <f>IF($A25="","",LimEspec($A25,YEAR(Estat_Fim_Efetiva),"CLIA","ETP"))</f>
        <v>10</v>
      </c>
      <c r="P25" s="5" t="str">
        <f>IF($A25="","",LimEspec($A25,YEAR(Estat_Fim_Efetiva),"Variacao Biologica","ETP"))</f>
        <v/>
      </c>
      <c r="Q25" s="5" t="str">
        <f>IF($A25="","",StatusETP($N25,$O25,$P25))</f>
        <v>APROVADO (CLIA)</v>
      </c>
      <c r="R25" s="5">
        <f t="shared" si="0"/>
        <v>3.9431282701038026</v>
      </c>
      <c r="S25" s="5" t="str">
        <f t="shared" si="1"/>
        <v>Marginal</v>
      </c>
      <c r="T25" s="5"/>
      <c r="U25" s="5"/>
      <c r="AA25" s="5" t="str">
        <f>IF($A25="","",IFERROR(AVERAGEIFS(EQC_Dados!$O$4:$O$1003,EQC_Dados!$A$4:$A$1003,$A25,EQC_Dados!$B$4:$B$1003,"&gt;="&amp;$B$10,EQC_Dados!$B$4:$B$1003,"&lt;="&amp;$D$10,EQC_Dados!$C$4:$C$1003,1),""))</f>
        <v/>
      </c>
      <c r="AB25" s="5" t="str">
        <f>IF($A25="","",IFERROR(AVERAGEIFS(EQC_Dados!$O$4:$O$1003,EQC_Dados!$A$4:$A$1003,$A25,EQC_Dados!$B$4:$B$1003,"&gt;="&amp;$B$10,EQC_Dados!$B$4:$B$1003,"&lt;="&amp;$D$10,EQC_Dados!$C$4:$C$1003,2),""))</f>
        <v/>
      </c>
      <c r="AC25" s="5" t="str">
        <f>IF($A25="","",IFERROR(AVERAGEIFS(EQC_Dados!$O$4:$O$1003,EQC_Dados!$A$4:$A$1003,$A25,EQC_Dados!$B$4:$B$1003,"&gt;="&amp;$B$10,EQC_Dados!$B$4:$B$1003,"&lt;="&amp;$D$10,EQC_Dados!$C$4:$C$1003,3),""))</f>
        <v/>
      </c>
      <c r="AD25" s="5" t="str">
        <f>IF($A25="","",IFERROR(AVERAGEIFS(EQC_Dados!$O$4:$O$1003,EQC_Dados!$A$4:$A$1003,$A25,EQC_Dados!$B$4:$B$1003,"&gt;="&amp;$B$10,EQC_Dados!$B$4:$B$1003,"&lt;="&amp;$D$10,EQC_Dados!$C$4:$C$1003,4),""))</f>
        <v/>
      </c>
      <c r="AE25" s="5" t="str">
        <f>IF($A25="","",IFERROR(AVERAGEIFS(EQC_Dados!$O$4:$O$1003,EQC_Dados!$A$4:$A$1003,$A25,EQC_Dados!$B$4:$B$1003,"&gt;="&amp;$B$10,EQC_Dados!$B$4:$B$1003,"&lt;="&amp;$D$10,EQC_Dados!$C$4:$C$1003,5),""))</f>
        <v/>
      </c>
      <c r="AF25" s="5" t="str">
        <f>IF($A25="","",IFERROR(AVERAGEIFS(EQC_Dados!$O$4:$O$1003,EQC_Dados!$A$4:$A$1003,$A25,EQC_Dados!$B$4:$B$1003,"&gt;="&amp;$B$10,EQC_Dados!$B$4:$B$1003,"&lt;="&amp;$D$10,EQC_Dados!$C$4:$C$1003,6),""))</f>
        <v/>
      </c>
    </row>
    <row r="26" spans="1:32" x14ac:dyDescent="0.3">
      <c r="A26" s="58" t="str">
        <f>Analitos!$A$10</f>
        <v>Capacidade de fixação do ferro</v>
      </c>
      <c r="B26" s="38">
        <v>1</v>
      </c>
      <c r="C26" s="38">
        <f>IF($A26="","",EstatPeriodo($A26,$B26,"N",Estat_Ini_Efetiva,Estat_Fim_Efetiva,Estat_Exclusoes,$H$4))</f>
        <v>18</v>
      </c>
      <c r="D26" s="63">
        <f>IF($A26="","",EstatPeriodo($A26,$B26,"MEDIA",Estat_Ini_Efetiva,Estat_Fim_Efetiva,Estat_Exclusoes,$H$4))</f>
        <v>327.38888888888891</v>
      </c>
      <c r="E26" s="63">
        <f>IF($A26="","",EstatPeriodo($A26,$B26,"DP",Estat_Ini_Efetiva,Estat_Fim_Efetiva,Estat_Exclusoes,$H$4))</f>
        <v>7.0639006795424297</v>
      </c>
      <c r="F26" s="64">
        <f>IF($A26="","",EstatPeriodo($A26,$B26,"CV",Estat_Ini_Efetiva,Estat_Fim_Efetiva,Estat_Exclusoes,$H$4))</f>
        <v>2.1576482645810917</v>
      </c>
      <c r="G26" s="64" t="str">
        <f>IF($A26="","",LimEspec($A26,YEAR(Estat_Fim_Efetiva),"CLIA","CV"))</f>
        <v/>
      </c>
      <c r="H26" s="64" t="str">
        <f>IF($A26="","",LimEspec($A26,YEAR(Estat_Fim_Efetiva),"Variacao Biologica","CV"))</f>
        <v/>
      </c>
      <c r="I26" s="64" t="str">
        <f>IF($A26="","",LimEspec($A26,YEAR(Estat_Fim_Efetiva),"Fabricante","CV"))</f>
        <v/>
      </c>
      <c r="J26" s="64" t="str">
        <f>IF($A26="","",StatusCV($F26,$G26,$H26,$I26))</f>
        <v>SEM LIMITE</v>
      </c>
      <c r="K26" s="64">
        <f>IF($A26="","",EstatPeriodo($A26,$B26,"BIAS",Estat_Ini_Efetiva,Estat_Fim_Efetiva,Estat_Exclusoes,$H$4))</f>
        <v>1.6592174390339558</v>
      </c>
      <c r="L26" s="20" t="str">
        <f>IF($A26="","",LimEspec($A26,YEAR(Estat_Fim_Efetiva),"Variacao Biologica","BIAS"))</f>
        <v/>
      </c>
      <c r="M26" s="38" t="str">
        <f>IF($A26="","",LimEspec($A26,YEAR(Estat_Fim_Efetiva),"Fabricante","BIAS"))</f>
        <v/>
      </c>
      <c r="N26">
        <f>IF($A26="","",EstatPeriodo($A26,$B26,"ET",Estat_Ini_Efetiva,Estat_Fim_Efetiva,Estat_Exclusoes,$H$4))</f>
        <v>5.2193370755927573</v>
      </c>
      <c r="O26" t="str">
        <f>IF($A26="","",LimEspec($A26,YEAR(Estat_Fim_Efetiva),"CLIA","ETP"))</f>
        <v/>
      </c>
      <c r="P26" s="5" t="str">
        <f>IF($A26="","",LimEspec($A26,YEAR(Estat_Fim_Efetiva),"Variacao Biologica","ETP"))</f>
        <v/>
      </c>
      <c r="Q26" s="5" t="str">
        <f>IF($A26="","",StatusETP($N26,$O26,$P26))</f>
        <v>SEM LIMITE</v>
      </c>
      <c r="R26" s="5" t="str">
        <f t="shared" si="0"/>
        <v/>
      </c>
      <c r="S26" s="5" t="str">
        <f t="shared" si="1"/>
        <v/>
      </c>
      <c r="T26" s="5"/>
      <c r="U26" s="5"/>
      <c r="AA26" s="5" t="str">
        <f>IF($A26="","",IFERROR(AVERAGEIFS(EQC_Dados!$O$4:$O$1003,EQC_Dados!$A$4:$A$1003,$A26,EQC_Dados!$B$4:$B$1003,"&gt;="&amp;$B$10,EQC_Dados!$B$4:$B$1003,"&lt;="&amp;$D$10,EQC_Dados!$C$4:$C$1003,1),""))</f>
        <v/>
      </c>
      <c r="AB26" s="5" t="str">
        <f>IF($A26="","",IFERROR(AVERAGEIFS(EQC_Dados!$O$4:$O$1003,EQC_Dados!$A$4:$A$1003,$A26,EQC_Dados!$B$4:$B$1003,"&gt;="&amp;$B$10,EQC_Dados!$B$4:$B$1003,"&lt;="&amp;$D$10,EQC_Dados!$C$4:$C$1003,2),""))</f>
        <v/>
      </c>
      <c r="AC26" s="5" t="str">
        <f>IF($A26="","",IFERROR(AVERAGEIFS(EQC_Dados!$O$4:$O$1003,EQC_Dados!$A$4:$A$1003,$A26,EQC_Dados!$B$4:$B$1003,"&gt;="&amp;$B$10,EQC_Dados!$B$4:$B$1003,"&lt;="&amp;$D$10,EQC_Dados!$C$4:$C$1003,3),""))</f>
        <v/>
      </c>
      <c r="AD26" s="5" t="str">
        <f>IF($A26="","",IFERROR(AVERAGEIFS(EQC_Dados!$O$4:$O$1003,EQC_Dados!$A$4:$A$1003,$A26,EQC_Dados!$B$4:$B$1003,"&gt;="&amp;$B$10,EQC_Dados!$B$4:$B$1003,"&lt;="&amp;$D$10,EQC_Dados!$C$4:$C$1003,4),""))</f>
        <v/>
      </c>
      <c r="AE26" s="5" t="str">
        <f>IF($A26="","",IFERROR(AVERAGEIFS(EQC_Dados!$O$4:$O$1003,EQC_Dados!$A$4:$A$1003,$A26,EQC_Dados!$B$4:$B$1003,"&gt;="&amp;$B$10,EQC_Dados!$B$4:$B$1003,"&lt;="&amp;$D$10,EQC_Dados!$C$4:$C$1003,5),""))</f>
        <v/>
      </c>
      <c r="AF26" s="5" t="str">
        <f>IF($A26="","",IFERROR(AVERAGEIFS(EQC_Dados!$O$4:$O$1003,EQC_Dados!$A$4:$A$1003,$A26,EQC_Dados!$B$4:$B$1003,"&gt;="&amp;$B$10,EQC_Dados!$B$4:$B$1003,"&lt;="&amp;$D$10,EQC_Dados!$C$4:$C$1003,6),""))</f>
        <v/>
      </c>
    </row>
    <row r="27" spans="1:32" x14ac:dyDescent="0.3">
      <c r="A27" s="58" t="str">
        <f>Analitos!$A$10</f>
        <v>Capacidade de fixação do ferro</v>
      </c>
      <c r="B27" s="38">
        <v>2</v>
      </c>
      <c r="C27" s="38">
        <f>IF($A27="","",EstatPeriodo($A27,$B27,"N",Estat_Ini_Efetiva,Estat_Fim_Efetiva,Estat_Exclusoes,$H$4))</f>
        <v>18</v>
      </c>
      <c r="D27" s="63">
        <f>IF($A27="","",EstatPeriodo($A27,$B27,"MEDIA",Estat_Ini_Efetiva,Estat_Fim_Efetiva,Estat_Exclusoes,$H$4))</f>
        <v>199.05555555555554</v>
      </c>
      <c r="E27" s="63">
        <f>IF($A27="","",EstatPeriodo($A27,$B27,"DP",Estat_Ini_Efetiva,Estat_Fim_Efetiva,Estat_Exclusoes,$H$4))</f>
        <v>5.1845043125959096</v>
      </c>
      <c r="F27" s="64">
        <f>IF($A27="","",EstatPeriodo($A27,$B27,"CV",Estat_Ini_Efetiva,Estat_Fim_Efetiva,Estat_Exclusoes,$H$4))</f>
        <v>2.6045514269251013</v>
      </c>
      <c r="G27" s="64" t="str">
        <f>IF($A27="","",LimEspec($A27,YEAR(Estat_Fim_Efetiva),"CLIA","CV"))</f>
        <v/>
      </c>
      <c r="H27" s="64" t="str">
        <f>IF($A27="","",LimEspec($A27,YEAR(Estat_Fim_Efetiva),"Variacao Biologica","CV"))</f>
        <v/>
      </c>
      <c r="I27" s="64" t="str">
        <f>IF($A27="","",LimEspec($A27,YEAR(Estat_Fim_Efetiva),"Fabricante","CV"))</f>
        <v/>
      </c>
      <c r="J27" s="64" t="str">
        <f>IF($A27="","",StatusCV($F27,$G27,$H27,$I27))</f>
        <v>SEM LIMITE</v>
      </c>
      <c r="K27" s="64">
        <f>IF($A27="","",EstatPeriodo($A27,$B27,"BIAS",Estat_Ini_Efetiva,Estat_Fim_Efetiva,Estat_Exclusoes,$H$4))</f>
        <v>3.1375935521013174</v>
      </c>
      <c r="L27" s="20" t="str">
        <f>IF($A27="","",LimEspec($A27,YEAR(Estat_Fim_Efetiva),"Variacao Biologica","BIAS"))</f>
        <v/>
      </c>
      <c r="M27" s="38" t="str">
        <f>IF($A27="","",LimEspec($A27,YEAR(Estat_Fim_Efetiva),"Fabricante","BIAS"))</f>
        <v/>
      </c>
      <c r="N27">
        <f>IF($A27="","",EstatPeriodo($A27,$B27,"ET",Estat_Ini_Efetiva,Estat_Fim_Efetiva,Estat_Exclusoes,$H$4))</f>
        <v>7.4351034065277339</v>
      </c>
      <c r="O27" t="str">
        <f>IF($A27="","",LimEspec($A27,YEAR(Estat_Fim_Efetiva),"CLIA","ETP"))</f>
        <v/>
      </c>
      <c r="P27" s="5" t="str">
        <f>IF($A27="","",LimEspec($A27,YEAR(Estat_Fim_Efetiva),"Variacao Biologica","ETP"))</f>
        <v/>
      </c>
      <c r="Q27" s="5" t="str">
        <f>IF($A27="","",StatusETP($N27,$O27,$P27))</f>
        <v>SEM LIMITE</v>
      </c>
      <c r="R27" s="5" t="str">
        <f t="shared" si="0"/>
        <v/>
      </c>
      <c r="S27" s="5" t="str">
        <f t="shared" si="1"/>
        <v/>
      </c>
      <c r="T27" s="5"/>
      <c r="U27" s="5"/>
      <c r="AA27" s="5" t="str">
        <f>IF($A27="","",IFERROR(AVERAGEIFS(EQC_Dados!$O$4:$O$1003,EQC_Dados!$A$4:$A$1003,$A27,EQC_Dados!$B$4:$B$1003,"&gt;="&amp;$B$10,EQC_Dados!$B$4:$B$1003,"&lt;="&amp;$D$10,EQC_Dados!$C$4:$C$1003,1),""))</f>
        <v/>
      </c>
      <c r="AB27" s="5" t="str">
        <f>IF($A27="","",IFERROR(AVERAGEIFS(EQC_Dados!$O$4:$O$1003,EQC_Dados!$A$4:$A$1003,$A27,EQC_Dados!$B$4:$B$1003,"&gt;="&amp;$B$10,EQC_Dados!$B$4:$B$1003,"&lt;="&amp;$D$10,EQC_Dados!$C$4:$C$1003,2),""))</f>
        <v/>
      </c>
      <c r="AC27" s="5" t="str">
        <f>IF($A27="","",IFERROR(AVERAGEIFS(EQC_Dados!$O$4:$O$1003,EQC_Dados!$A$4:$A$1003,$A27,EQC_Dados!$B$4:$B$1003,"&gt;="&amp;$B$10,EQC_Dados!$B$4:$B$1003,"&lt;="&amp;$D$10,EQC_Dados!$C$4:$C$1003,3),""))</f>
        <v/>
      </c>
      <c r="AD27" s="5" t="str">
        <f>IF($A27="","",IFERROR(AVERAGEIFS(EQC_Dados!$O$4:$O$1003,EQC_Dados!$A$4:$A$1003,$A27,EQC_Dados!$B$4:$B$1003,"&gt;="&amp;$B$10,EQC_Dados!$B$4:$B$1003,"&lt;="&amp;$D$10,EQC_Dados!$C$4:$C$1003,4),""))</f>
        <v/>
      </c>
      <c r="AE27" s="5" t="str">
        <f>IF($A27="","",IFERROR(AVERAGEIFS(EQC_Dados!$O$4:$O$1003,EQC_Dados!$A$4:$A$1003,$A27,EQC_Dados!$B$4:$B$1003,"&gt;="&amp;$B$10,EQC_Dados!$B$4:$B$1003,"&lt;="&amp;$D$10,EQC_Dados!$C$4:$C$1003,5),""))</f>
        <v/>
      </c>
      <c r="AF27" s="5" t="str">
        <f>IF($A27="","",IFERROR(AVERAGEIFS(EQC_Dados!$O$4:$O$1003,EQC_Dados!$A$4:$A$1003,$A27,EQC_Dados!$B$4:$B$1003,"&gt;="&amp;$B$10,EQC_Dados!$B$4:$B$1003,"&lt;="&amp;$D$10,EQC_Dados!$C$4:$C$1003,6),""))</f>
        <v/>
      </c>
    </row>
    <row r="28" spans="1:32" x14ac:dyDescent="0.3">
      <c r="A28" s="58" t="str">
        <f>Analitos!$A$11</f>
        <v>Colesterol total</v>
      </c>
      <c r="B28" s="38">
        <v>1</v>
      </c>
      <c r="C28" s="38">
        <f>IF($A28="","",EstatPeriodo($A28,$B28,"N",Estat_Ini_Efetiva,Estat_Fim_Efetiva,Estat_Exclusoes,$H$4))</f>
        <v>18</v>
      </c>
      <c r="D28" s="63">
        <f>IF($A28="","",EstatPeriodo($A28,$B28,"MEDIA",Estat_Ini_Efetiva,Estat_Fim_Efetiva,Estat_Exclusoes,$H$4))</f>
        <v>234.61111111111111</v>
      </c>
      <c r="E28" s="63">
        <f>IF($A28="","",EstatPeriodo($A28,$B28,"DP",Estat_Ini_Efetiva,Estat_Fim_Efetiva,Estat_Exclusoes,$H$4))</f>
        <v>3.7751336382870653</v>
      </c>
      <c r="F28" s="64">
        <f>IF($A28="","",EstatPeriodo($A28,$B28,"CV",Estat_Ini_Efetiva,Estat_Fim_Efetiva,Estat_Exclusoes,$H$4))</f>
        <v>1.6091026637264307</v>
      </c>
      <c r="G28" s="64">
        <f>IF($A28="","",LimEspec($A28,YEAR(Estat_Fim_Efetiva),"CLIA","CV"))</f>
        <v>3.3333333333333299</v>
      </c>
      <c r="H28" s="64" t="str">
        <f>IF($A28="","",LimEspec($A28,YEAR(Estat_Fim_Efetiva),"Variacao Biologica","CV"))</f>
        <v/>
      </c>
      <c r="I28" s="64" t="str">
        <f>IF($A28="","",LimEspec($A28,YEAR(Estat_Fim_Efetiva),"Fabricante","CV"))</f>
        <v/>
      </c>
      <c r="J28" s="64" t="str">
        <f>IF($A28="","",StatusCV($F28,$G28,$H28,$I28))</f>
        <v>OK (CLIA)</v>
      </c>
      <c r="K28" s="64">
        <f>IF($A28="","",EstatPeriodo($A28,$B28,"BIAS",Estat_Ini_Efetiva,Estat_Fim_Efetiva,Estat_Exclusoes,$H$4))</f>
        <v>-0.74145299145299448</v>
      </c>
      <c r="L28" s="20" t="str">
        <f>IF($A28="","",LimEspec($A28,YEAR(Estat_Fim_Efetiva),"Variacao Biologica","BIAS"))</f>
        <v/>
      </c>
      <c r="M28" s="38" t="str">
        <f>IF($A28="","",LimEspec($A28,YEAR(Estat_Fim_Efetiva),"Fabricante","BIAS"))</f>
        <v/>
      </c>
      <c r="N28">
        <f>IF($A28="","",EstatPeriodo($A28,$B28,"ET",Estat_Ini_Efetiva,Estat_Fim_Efetiva,Estat_Exclusoes,$H$4))</f>
        <v>3.3964723866016051</v>
      </c>
      <c r="O28">
        <f>IF($A28="","",LimEspec($A28,YEAR(Estat_Fim_Efetiva),"CLIA","ETP"))</f>
        <v>10</v>
      </c>
      <c r="P28" s="5" t="str">
        <f>IF($A28="","",LimEspec($A28,YEAR(Estat_Fim_Efetiva),"Variacao Biologica","ETP"))</f>
        <v/>
      </c>
      <c r="Q28" s="5" t="str">
        <f>IF($A28="","",StatusETP($N28,$O28,$P28))</f>
        <v>APROVADO (CLIA)</v>
      </c>
      <c r="R28" s="5">
        <f t="shared" si="0"/>
        <v>5.7538572381116158</v>
      </c>
      <c r="S28" s="5" t="str">
        <f t="shared" si="1"/>
        <v>Bom</v>
      </c>
      <c r="T28" s="5"/>
      <c r="U28" s="5"/>
      <c r="AA28" s="5" t="str">
        <f>IF($A28="","",IFERROR(AVERAGEIFS(EQC_Dados!$O$4:$O$1003,EQC_Dados!$A$4:$A$1003,$A28,EQC_Dados!$B$4:$B$1003,"&gt;="&amp;$B$10,EQC_Dados!$B$4:$B$1003,"&lt;="&amp;$D$10,EQC_Dados!$C$4:$C$1003,1),""))</f>
        <v/>
      </c>
      <c r="AB28" s="5" t="str">
        <f>IF($A28="","",IFERROR(AVERAGEIFS(EQC_Dados!$O$4:$O$1003,EQC_Dados!$A$4:$A$1003,$A28,EQC_Dados!$B$4:$B$1003,"&gt;="&amp;$B$10,EQC_Dados!$B$4:$B$1003,"&lt;="&amp;$D$10,EQC_Dados!$C$4:$C$1003,2),""))</f>
        <v/>
      </c>
      <c r="AC28" s="5" t="str">
        <f>IF($A28="","",IFERROR(AVERAGEIFS(EQC_Dados!$O$4:$O$1003,EQC_Dados!$A$4:$A$1003,$A28,EQC_Dados!$B$4:$B$1003,"&gt;="&amp;$B$10,EQC_Dados!$B$4:$B$1003,"&lt;="&amp;$D$10,EQC_Dados!$C$4:$C$1003,3),""))</f>
        <v/>
      </c>
      <c r="AD28" s="5" t="str">
        <f>IF($A28="","",IFERROR(AVERAGEIFS(EQC_Dados!$O$4:$O$1003,EQC_Dados!$A$4:$A$1003,$A28,EQC_Dados!$B$4:$B$1003,"&gt;="&amp;$B$10,EQC_Dados!$B$4:$B$1003,"&lt;="&amp;$D$10,EQC_Dados!$C$4:$C$1003,4),""))</f>
        <v/>
      </c>
      <c r="AE28" s="5" t="str">
        <f>IF($A28="","",IFERROR(AVERAGEIFS(EQC_Dados!$O$4:$O$1003,EQC_Dados!$A$4:$A$1003,$A28,EQC_Dados!$B$4:$B$1003,"&gt;="&amp;$B$10,EQC_Dados!$B$4:$B$1003,"&lt;="&amp;$D$10,EQC_Dados!$C$4:$C$1003,5),""))</f>
        <v/>
      </c>
      <c r="AF28" s="5" t="str">
        <f>IF($A28="","",IFERROR(AVERAGEIFS(EQC_Dados!$O$4:$O$1003,EQC_Dados!$A$4:$A$1003,$A28,EQC_Dados!$B$4:$B$1003,"&gt;="&amp;$B$10,EQC_Dados!$B$4:$B$1003,"&lt;="&amp;$D$10,EQC_Dados!$C$4:$C$1003,6),""))</f>
        <v/>
      </c>
    </row>
    <row r="29" spans="1:32" x14ac:dyDescent="0.3">
      <c r="A29" s="58" t="str">
        <f>Analitos!$A$11</f>
        <v>Colesterol total</v>
      </c>
      <c r="B29" s="38">
        <v>2</v>
      </c>
      <c r="C29" s="38">
        <f>IF($A29="","",EstatPeriodo($A29,$B29,"N",Estat_Ini_Efetiva,Estat_Fim_Efetiva,Estat_Exclusoes,$H$4))</f>
        <v>18</v>
      </c>
      <c r="D29" s="63">
        <f>IF($A29="","",EstatPeriodo($A29,$B29,"MEDIA",Estat_Ini_Efetiva,Estat_Fim_Efetiva,Estat_Exclusoes,$H$4))</f>
        <v>85.388888888888886</v>
      </c>
      <c r="E29" s="63">
        <f>IF($A29="","",EstatPeriodo($A29,$B29,"DP",Estat_Ini_Efetiva,Estat_Fim_Efetiva,Estat_Exclusoes,$H$4))</f>
        <v>1.8515141304251421</v>
      </c>
      <c r="F29" s="64">
        <f>IF($A29="","",EstatPeriodo($A29,$B29,"CV",Estat_Ini_Efetiva,Estat_Fim_Efetiva,Estat_Exclusoes,$H$4))</f>
        <v>2.1683314474725153</v>
      </c>
      <c r="G29" s="64">
        <f>IF($A29="","",LimEspec($A29,YEAR(Estat_Fim_Efetiva),"CLIA","CV"))</f>
        <v>3.3333333333333299</v>
      </c>
      <c r="H29" s="64" t="str">
        <f>IF($A29="","",LimEspec($A29,YEAR(Estat_Fim_Efetiva),"Variacao Biologica","CV"))</f>
        <v/>
      </c>
      <c r="I29" s="64" t="str">
        <f>IF($A29="","",LimEspec($A29,YEAR(Estat_Fim_Efetiva),"Fabricante","CV"))</f>
        <v/>
      </c>
      <c r="J29" s="64" t="str">
        <f>IF($A29="","",StatusCV($F29,$G29,$H29,$I29))</f>
        <v>OK (CLIA)</v>
      </c>
      <c r="K29" s="64">
        <f>IF($A29="","",EstatPeriodo($A29,$B29,"BIAS",Estat_Ini_Efetiva,Estat_Fim_Efetiva,Estat_Exclusoes,$H$4))</f>
        <v>-1.8518518518518554</v>
      </c>
      <c r="L29" s="20" t="str">
        <f>IF($A29="","",LimEspec($A29,YEAR(Estat_Fim_Efetiva),"Variacao Biologica","BIAS"))</f>
        <v/>
      </c>
      <c r="M29" s="38" t="str">
        <f>IF($A29="","",LimEspec($A29,YEAR(Estat_Fim_Efetiva),"Fabricante","BIAS"))</f>
        <v/>
      </c>
      <c r="N29">
        <f>IF($A29="","",EstatPeriodo($A29,$B29,"ET",Estat_Ini_Efetiva,Estat_Fim_Efetiva,Estat_Exclusoes,$H$4))</f>
        <v>5.4295987401815058</v>
      </c>
      <c r="O29">
        <f>IF($A29="","",LimEspec($A29,YEAR(Estat_Fim_Efetiva),"CLIA","ETP"))</f>
        <v>10</v>
      </c>
      <c r="P29" s="5" t="str">
        <f>IF($A29="","",LimEspec($A29,YEAR(Estat_Fim_Efetiva),"Variacao Biologica","ETP"))</f>
        <v/>
      </c>
      <c r="Q29" s="5" t="str">
        <f>IF($A29="","",StatusETP($N29,$O29,$P29))</f>
        <v>APROVADO (CLIA)</v>
      </c>
      <c r="R29" s="5">
        <f t="shared" si="0"/>
        <v>3.7577964188297495</v>
      </c>
      <c r="S29" s="5" t="str">
        <f t="shared" si="1"/>
        <v>Marginal</v>
      </c>
      <c r="T29" s="5"/>
      <c r="U29" s="5"/>
      <c r="AA29" s="5" t="str">
        <f>IF($A29="","",IFERROR(AVERAGEIFS(EQC_Dados!$O$4:$O$1003,EQC_Dados!$A$4:$A$1003,$A29,EQC_Dados!$B$4:$B$1003,"&gt;="&amp;$B$10,EQC_Dados!$B$4:$B$1003,"&lt;="&amp;$D$10,EQC_Dados!$C$4:$C$1003,1),""))</f>
        <v/>
      </c>
      <c r="AB29" s="5" t="str">
        <f>IF($A29="","",IFERROR(AVERAGEIFS(EQC_Dados!$O$4:$O$1003,EQC_Dados!$A$4:$A$1003,$A29,EQC_Dados!$B$4:$B$1003,"&gt;="&amp;$B$10,EQC_Dados!$B$4:$B$1003,"&lt;="&amp;$D$10,EQC_Dados!$C$4:$C$1003,2),""))</f>
        <v/>
      </c>
      <c r="AC29" s="5" t="str">
        <f>IF($A29="","",IFERROR(AVERAGEIFS(EQC_Dados!$O$4:$O$1003,EQC_Dados!$A$4:$A$1003,$A29,EQC_Dados!$B$4:$B$1003,"&gt;="&amp;$B$10,EQC_Dados!$B$4:$B$1003,"&lt;="&amp;$D$10,EQC_Dados!$C$4:$C$1003,3),""))</f>
        <v/>
      </c>
      <c r="AD29" s="5" t="str">
        <f>IF($A29="","",IFERROR(AVERAGEIFS(EQC_Dados!$O$4:$O$1003,EQC_Dados!$A$4:$A$1003,$A29,EQC_Dados!$B$4:$B$1003,"&gt;="&amp;$B$10,EQC_Dados!$B$4:$B$1003,"&lt;="&amp;$D$10,EQC_Dados!$C$4:$C$1003,4),""))</f>
        <v/>
      </c>
      <c r="AE29" s="5" t="str">
        <f>IF($A29="","",IFERROR(AVERAGEIFS(EQC_Dados!$O$4:$O$1003,EQC_Dados!$A$4:$A$1003,$A29,EQC_Dados!$B$4:$B$1003,"&gt;="&amp;$B$10,EQC_Dados!$B$4:$B$1003,"&lt;="&amp;$D$10,EQC_Dados!$C$4:$C$1003,5),""))</f>
        <v/>
      </c>
      <c r="AF29" s="5" t="str">
        <f>IF($A29="","",IFERROR(AVERAGEIFS(EQC_Dados!$O$4:$O$1003,EQC_Dados!$A$4:$A$1003,$A29,EQC_Dados!$B$4:$B$1003,"&gt;="&amp;$B$10,EQC_Dados!$B$4:$B$1003,"&lt;="&amp;$D$10,EQC_Dados!$C$4:$C$1003,6),""))</f>
        <v/>
      </c>
    </row>
    <row r="30" spans="1:32" x14ac:dyDescent="0.3">
      <c r="A30" s="58" t="str">
        <f>Analitos!$A$12</f>
        <v>HDL colesterol</v>
      </c>
      <c r="B30" s="38">
        <v>1</v>
      </c>
      <c r="C30" s="38">
        <f>IF($A30="","",EstatPeriodo($A30,$B30,"N",Estat_Ini_Efetiva,Estat_Fim_Efetiva,Estat_Exclusoes,$H$4))</f>
        <v>18</v>
      </c>
      <c r="D30" s="63">
        <f>IF($A30="","",EstatPeriodo($A30,$B30,"MEDIA",Estat_Ini_Efetiva,Estat_Fim_Efetiva,Estat_Exclusoes,$H$4))</f>
        <v>78.055555555555557</v>
      </c>
      <c r="E30" s="63">
        <f>IF($A30="","",EstatPeriodo($A30,$B30,"DP",Estat_Ini_Efetiva,Estat_Fim_Efetiva,Estat_Exclusoes,$H$4))</f>
        <v>1.3491706481791825</v>
      </c>
      <c r="F30" s="64">
        <f>IF($A30="","",EstatPeriodo($A30,$B30,"CV",Estat_Ini_Efetiva,Estat_Fim_Efetiva,Estat_Exclusoes,$H$4))</f>
        <v>1.7284748517598068</v>
      </c>
      <c r="G30" s="64">
        <f>IF($A30="","",LimEspec($A30,YEAR(Estat_Fim_Efetiva),"CLIA","CV"))</f>
        <v>10</v>
      </c>
      <c r="H30" s="64" t="str">
        <f>IF($A30="","",LimEspec($A30,YEAR(Estat_Fim_Efetiva),"Variacao Biologica","CV"))</f>
        <v/>
      </c>
      <c r="I30" s="64" t="str">
        <f>IF($A30="","",LimEspec($A30,YEAR(Estat_Fim_Efetiva),"Fabricante","CV"))</f>
        <v/>
      </c>
      <c r="J30" s="64" t="str">
        <f>IF($A30="","",StatusCV($F30,$G30,$H30,$I30))</f>
        <v>OK (CLIA)</v>
      </c>
      <c r="K30" s="64">
        <f>IF($A30="","",EstatPeriodo($A30,$B30,"BIAS",Estat_Ini_Efetiva,Estat_Fim_Efetiva,Estat_Exclusoes,$H$4))</f>
        <v>-0.21951062044031869</v>
      </c>
      <c r="L30" s="20" t="str">
        <f>IF($A30="","",LimEspec($A30,YEAR(Estat_Fim_Efetiva),"Variacao Biologica","BIAS"))</f>
        <v/>
      </c>
      <c r="M30" s="38" t="str">
        <f>IF($A30="","",LimEspec($A30,YEAR(Estat_Fim_Efetiva),"Fabricante","BIAS"))</f>
        <v/>
      </c>
      <c r="N30">
        <f>IF($A30="","",EstatPeriodo($A30,$B30,"ET",Estat_Ini_Efetiva,Estat_Fim_Efetiva,Estat_Exclusoes,$H$4))</f>
        <v>3.0714941258439996</v>
      </c>
      <c r="O30">
        <f>IF($A30="","",LimEspec($A30,YEAR(Estat_Fim_Efetiva),"CLIA","ETP"))</f>
        <v>30</v>
      </c>
      <c r="P30" s="5" t="str">
        <f>IF($A30="","",LimEspec($A30,YEAR(Estat_Fim_Efetiva),"Variacao Biologica","ETP"))</f>
        <v/>
      </c>
      <c r="Q30" s="5" t="str">
        <f>IF($A30="","",StatusETP($N30,$O30,$P30))</f>
        <v>APROVADO (CLIA)</v>
      </c>
      <c r="R30" s="5">
        <f t="shared" si="0"/>
        <v>17.229344904404808</v>
      </c>
      <c r="S30" s="5" t="str">
        <f t="shared" si="1"/>
        <v>Excelente</v>
      </c>
      <c r="T30" s="5"/>
      <c r="U30" s="5"/>
      <c r="AA30" s="5" t="str">
        <f>IF($A30="","",IFERROR(AVERAGEIFS(EQC_Dados!$O$4:$O$1003,EQC_Dados!$A$4:$A$1003,$A30,EQC_Dados!$B$4:$B$1003,"&gt;="&amp;$B$10,EQC_Dados!$B$4:$B$1003,"&lt;="&amp;$D$10,EQC_Dados!$C$4:$C$1003,1),""))</f>
        <v/>
      </c>
      <c r="AB30" s="5" t="str">
        <f>IF($A30="","",IFERROR(AVERAGEIFS(EQC_Dados!$O$4:$O$1003,EQC_Dados!$A$4:$A$1003,$A30,EQC_Dados!$B$4:$B$1003,"&gt;="&amp;$B$10,EQC_Dados!$B$4:$B$1003,"&lt;="&amp;$D$10,EQC_Dados!$C$4:$C$1003,2),""))</f>
        <v/>
      </c>
      <c r="AC30" s="5" t="str">
        <f>IF($A30="","",IFERROR(AVERAGEIFS(EQC_Dados!$O$4:$O$1003,EQC_Dados!$A$4:$A$1003,$A30,EQC_Dados!$B$4:$B$1003,"&gt;="&amp;$B$10,EQC_Dados!$B$4:$B$1003,"&lt;="&amp;$D$10,EQC_Dados!$C$4:$C$1003,3),""))</f>
        <v/>
      </c>
      <c r="AD30" s="5" t="str">
        <f>IF($A30="","",IFERROR(AVERAGEIFS(EQC_Dados!$O$4:$O$1003,EQC_Dados!$A$4:$A$1003,$A30,EQC_Dados!$B$4:$B$1003,"&gt;="&amp;$B$10,EQC_Dados!$B$4:$B$1003,"&lt;="&amp;$D$10,EQC_Dados!$C$4:$C$1003,4),""))</f>
        <v/>
      </c>
      <c r="AE30" s="5" t="str">
        <f>IF($A30="","",IFERROR(AVERAGEIFS(EQC_Dados!$O$4:$O$1003,EQC_Dados!$A$4:$A$1003,$A30,EQC_Dados!$B$4:$B$1003,"&gt;="&amp;$B$10,EQC_Dados!$B$4:$B$1003,"&lt;="&amp;$D$10,EQC_Dados!$C$4:$C$1003,5),""))</f>
        <v/>
      </c>
      <c r="AF30" s="5" t="str">
        <f>IF($A30="","",IFERROR(AVERAGEIFS(EQC_Dados!$O$4:$O$1003,EQC_Dados!$A$4:$A$1003,$A30,EQC_Dados!$B$4:$B$1003,"&gt;="&amp;$B$10,EQC_Dados!$B$4:$B$1003,"&lt;="&amp;$D$10,EQC_Dados!$C$4:$C$1003,6),""))</f>
        <v/>
      </c>
    </row>
    <row r="31" spans="1:32" x14ac:dyDescent="0.3">
      <c r="A31" s="58" t="str">
        <f>Analitos!$A$12</f>
        <v>HDL colesterol</v>
      </c>
      <c r="B31" s="38">
        <v>2</v>
      </c>
      <c r="C31" s="38">
        <f>IF($A31="","",EstatPeriodo($A31,$B31,"N",Estat_Ini_Efetiva,Estat_Fim_Efetiva,Estat_Exclusoes,$H$4))</f>
        <v>18</v>
      </c>
      <c r="D31" s="63">
        <f>IF($A31="","",EstatPeriodo($A31,$B31,"MEDIA",Estat_Ini_Efetiva,Estat_Fim_Efetiva,Estat_Exclusoes,$H$4))</f>
        <v>26.277777777777779</v>
      </c>
      <c r="E31" s="63">
        <f>IF($A31="","",EstatPeriodo($A31,$B31,"DP",Estat_Ini_Efetiva,Estat_Fim_Efetiva,Estat_Exclusoes,$H$4))</f>
        <v>0.46088859896242917</v>
      </c>
      <c r="F31" s="64">
        <f>IF($A31="","",EstatPeriodo($A31,$B31,"CV",Estat_Ini_Efetiva,Estat_Fim_Efetiva,Estat_Exclusoes,$H$4))</f>
        <v>1.7539101017597727</v>
      </c>
      <c r="G31" s="64">
        <f>IF($A31="","",LimEspec($A31,YEAR(Estat_Fim_Efetiva),"CLIA","CV"))</f>
        <v>10</v>
      </c>
      <c r="H31" s="64" t="str">
        <f>IF($A31="","",LimEspec($A31,YEAR(Estat_Fim_Efetiva),"Variacao Biologica","CV"))</f>
        <v/>
      </c>
      <c r="I31" s="64" t="str">
        <f>IF($A31="","",LimEspec($A31,YEAR(Estat_Fim_Efetiva),"Fabricante","CV"))</f>
        <v/>
      </c>
      <c r="J31" s="64" t="str">
        <f>IF($A31="","",StatusCV($F31,$G31,$H31,$I31))</f>
        <v>OK (CLIA)</v>
      </c>
      <c r="K31" s="64">
        <f>IF($A31="","",EstatPeriodo($A31,$B31,"BIAS",Estat_Ini_Efetiva,Estat_Fim_Efetiva,Estat_Exclusoes,$H$4))</f>
        <v>-5.3827968721585737</v>
      </c>
      <c r="L31" s="20" t="str">
        <f>IF($A31="","",LimEspec($A31,YEAR(Estat_Fim_Efetiva),"Variacao Biologica","BIAS"))</f>
        <v/>
      </c>
      <c r="M31" s="38" t="str">
        <f>IF($A31="","",LimEspec($A31,YEAR(Estat_Fim_Efetiva),"Fabricante","BIAS"))</f>
        <v/>
      </c>
      <c r="N31">
        <f>IF($A31="","",EstatPeriodo($A31,$B31,"ET",Estat_Ini_Efetiva,Estat_Fim_Efetiva,Estat_Exclusoes,$H$4))</f>
        <v>8.276748540062199</v>
      </c>
      <c r="O31">
        <f>IF($A31="","",LimEspec($A31,YEAR(Estat_Fim_Efetiva),"CLIA","ETP"))</f>
        <v>30</v>
      </c>
      <c r="P31" s="5" t="str">
        <f>IF($A31="","",LimEspec($A31,YEAR(Estat_Fim_Efetiva),"Variacao Biologica","ETP"))</f>
        <v/>
      </c>
      <c r="Q31" s="5" t="str">
        <f>IF($A31="","",StatusETP($N31,$O31,$P31))</f>
        <v>APROVADO (CLIA)</v>
      </c>
      <c r="R31" s="5">
        <f t="shared" si="0"/>
        <v>14.035612830521895</v>
      </c>
      <c r="S31" s="5" t="str">
        <f t="shared" si="1"/>
        <v>Excelente</v>
      </c>
      <c r="T31" s="5"/>
      <c r="U31" s="5"/>
      <c r="AA31" s="5" t="str">
        <f>IF($A31="","",IFERROR(AVERAGEIFS(EQC_Dados!$O$4:$O$1003,EQC_Dados!$A$4:$A$1003,$A31,EQC_Dados!$B$4:$B$1003,"&gt;="&amp;$B$10,EQC_Dados!$B$4:$B$1003,"&lt;="&amp;$D$10,EQC_Dados!$C$4:$C$1003,1),""))</f>
        <v/>
      </c>
      <c r="AB31" s="5" t="str">
        <f>IF($A31="","",IFERROR(AVERAGEIFS(EQC_Dados!$O$4:$O$1003,EQC_Dados!$A$4:$A$1003,$A31,EQC_Dados!$B$4:$B$1003,"&gt;="&amp;$B$10,EQC_Dados!$B$4:$B$1003,"&lt;="&amp;$D$10,EQC_Dados!$C$4:$C$1003,2),""))</f>
        <v/>
      </c>
      <c r="AC31" s="5" t="str">
        <f>IF($A31="","",IFERROR(AVERAGEIFS(EQC_Dados!$O$4:$O$1003,EQC_Dados!$A$4:$A$1003,$A31,EQC_Dados!$B$4:$B$1003,"&gt;="&amp;$B$10,EQC_Dados!$B$4:$B$1003,"&lt;="&amp;$D$10,EQC_Dados!$C$4:$C$1003,3),""))</f>
        <v/>
      </c>
      <c r="AD31" s="5" t="str">
        <f>IF($A31="","",IFERROR(AVERAGEIFS(EQC_Dados!$O$4:$O$1003,EQC_Dados!$A$4:$A$1003,$A31,EQC_Dados!$B$4:$B$1003,"&gt;="&amp;$B$10,EQC_Dados!$B$4:$B$1003,"&lt;="&amp;$D$10,EQC_Dados!$C$4:$C$1003,4),""))</f>
        <v/>
      </c>
      <c r="AE31" s="5" t="str">
        <f>IF($A31="","",IFERROR(AVERAGEIFS(EQC_Dados!$O$4:$O$1003,EQC_Dados!$A$4:$A$1003,$A31,EQC_Dados!$B$4:$B$1003,"&gt;="&amp;$B$10,EQC_Dados!$B$4:$B$1003,"&lt;="&amp;$D$10,EQC_Dados!$C$4:$C$1003,5),""))</f>
        <v/>
      </c>
      <c r="AF31" s="5" t="str">
        <f>IF($A31="","",IFERROR(AVERAGEIFS(EQC_Dados!$O$4:$O$1003,EQC_Dados!$A$4:$A$1003,$A31,EQC_Dados!$B$4:$B$1003,"&gt;="&amp;$B$10,EQC_Dados!$B$4:$B$1003,"&lt;="&amp;$D$10,EQC_Dados!$C$4:$C$1003,6),""))</f>
        <v/>
      </c>
    </row>
    <row r="32" spans="1:32" x14ac:dyDescent="0.3">
      <c r="A32" s="58" t="str">
        <f>Analitos!$A$13</f>
        <v>Creatinina</v>
      </c>
      <c r="B32" s="38">
        <v>1</v>
      </c>
      <c r="C32" s="38">
        <f>IF($A32="","",EstatPeriodo($A32,$B32,"N",Estat_Ini_Efetiva,Estat_Fim_Efetiva,Estat_Exclusoes,$H$4))</f>
        <v>18</v>
      </c>
      <c r="D32" s="63">
        <f>IF($A32="","",EstatPeriodo($A32,$B32,"MEDIA",Estat_Ini_Efetiva,Estat_Fim_Efetiva,Estat_Exclusoes,$H$4))</f>
        <v>2.6416666666666666</v>
      </c>
      <c r="E32" s="63">
        <f>IF($A32="","",EstatPeriodo($A32,$B32,"DP",Estat_Ini_Efetiva,Estat_Fim_Efetiva,Estat_Exclusoes,$H$4))</f>
        <v>7.3824115301171001E-2</v>
      </c>
      <c r="F32" s="64">
        <f>IF($A32="","",EstatPeriodo($A32,$B32,"CV",Estat_Ini_Efetiva,Estat_Fim_Efetiva,Estat_Exclusoes,$H$4))</f>
        <v>2.7946037337982714</v>
      </c>
      <c r="G32" s="64">
        <f>IF($A32="","",LimEspec($A32,YEAR(Estat_Fim_Efetiva),"CLIA","CV"))</f>
        <v>5</v>
      </c>
      <c r="H32" s="64" t="str">
        <f>IF($A32="","",LimEspec($A32,YEAR(Estat_Fim_Efetiva),"Variacao Biologica","CV"))</f>
        <v/>
      </c>
      <c r="I32" s="64" t="str">
        <f>IF($A32="","",LimEspec($A32,YEAR(Estat_Fim_Efetiva),"Fabricante","CV"))</f>
        <v/>
      </c>
      <c r="J32" s="64" t="str">
        <f>IF($A32="","",StatusCV($F32,$G32,$H32,$I32))</f>
        <v>OK (CLIA)</v>
      </c>
      <c r="K32" s="64">
        <f>IF($A32="","",EstatPeriodo($A32,$B32,"BIAS",Estat_Ini_Efetiva,Estat_Fim_Efetiva,Estat_Exclusoes,$H$4))</f>
        <v>-3.859939343810324</v>
      </c>
      <c r="L32" s="20" t="str">
        <f>IF($A32="","",LimEspec($A32,YEAR(Estat_Fim_Efetiva),"Variacao Biologica","BIAS"))</f>
        <v/>
      </c>
      <c r="M32" s="38" t="str">
        <f>IF($A32="","",LimEspec($A32,YEAR(Estat_Fim_Efetiva),"Fabricante","BIAS"))</f>
        <v/>
      </c>
      <c r="N32">
        <f>IF($A32="","",EstatPeriodo($A32,$B32,"ET",Estat_Ini_Efetiva,Estat_Fim_Efetiva,Estat_Exclusoes,$H$4))</f>
        <v>8.4710355045774719</v>
      </c>
      <c r="O32">
        <f>IF($A32="","",LimEspec($A32,YEAR(Estat_Fim_Efetiva),"CLIA","ETP"))</f>
        <v>15</v>
      </c>
      <c r="P32" s="5" t="str">
        <f>IF($A32="","",LimEspec($A32,YEAR(Estat_Fim_Efetiva),"Variacao Biologica","ETP"))</f>
        <v/>
      </c>
      <c r="Q32" s="5" t="str">
        <f>IF($A32="","",StatusETP($N32,$O32,$P32))</f>
        <v>APROVADO (CLIA)</v>
      </c>
      <c r="R32" s="5">
        <f t="shared" si="0"/>
        <v>3.986275593015371</v>
      </c>
      <c r="S32" s="5" t="str">
        <f t="shared" si="1"/>
        <v>Marginal</v>
      </c>
      <c r="T32" s="5"/>
      <c r="U32" s="5"/>
      <c r="AA32" s="5" t="str">
        <f>IF($A32="","",IFERROR(AVERAGEIFS(EQC_Dados!$O$4:$O$1003,EQC_Dados!$A$4:$A$1003,$A32,EQC_Dados!$B$4:$B$1003,"&gt;="&amp;$B$10,EQC_Dados!$B$4:$B$1003,"&lt;="&amp;$D$10,EQC_Dados!$C$4:$C$1003,1),""))</f>
        <v/>
      </c>
      <c r="AB32" s="5" t="str">
        <f>IF($A32="","",IFERROR(AVERAGEIFS(EQC_Dados!$O$4:$O$1003,EQC_Dados!$A$4:$A$1003,$A32,EQC_Dados!$B$4:$B$1003,"&gt;="&amp;$B$10,EQC_Dados!$B$4:$B$1003,"&lt;="&amp;$D$10,EQC_Dados!$C$4:$C$1003,2),""))</f>
        <v/>
      </c>
      <c r="AC32" s="5" t="str">
        <f>IF($A32="","",IFERROR(AVERAGEIFS(EQC_Dados!$O$4:$O$1003,EQC_Dados!$A$4:$A$1003,$A32,EQC_Dados!$B$4:$B$1003,"&gt;="&amp;$B$10,EQC_Dados!$B$4:$B$1003,"&lt;="&amp;$D$10,EQC_Dados!$C$4:$C$1003,3),""))</f>
        <v/>
      </c>
      <c r="AD32" s="5" t="str">
        <f>IF($A32="","",IFERROR(AVERAGEIFS(EQC_Dados!$O$4:$O$1003,EQC_Dados!$A$4:$A$1003,$A32,EQC_Dados!$B$4:$B$1003,"&gt;="&amp;$B$10,EQC_Dados!$B$4:$B$1003,"&lt;="&amp;$D$10,EQC_Dados!$C$4:$C$1003,4),""))</f>
        <v/>
      </c>
      <c r="AE32" s="5" t="str">
        <f>IF($A32="","",IFERROR(AVERAGEIFS(EQC_Dados!$O$4:$O$1003,EQC_Dados!$A$4:$A$1003,$A32,EQC_Dados!$B$4:$B$1003,"&gt;="&amp;$B$10,EQC_Dados!$B$4:$B$1003,"&lt;="&amp;$D$10,EQC_Dados!$C$4:$C$1003,5),""))</f>
        <v/>
      </c>
      <c r="AF32" s="5" t="str">
        <f>IF($A32="","",IFERROR(AVERAGEIFS(EQC_Dados!$O$4:$O$1003,EQC_Dados!$A$4:$A$1003,$A32,EQC_Dados!$B$4:$B$1003,"&gt;="&amp;$B$10,EQC_Dados!$B$4:$B$1003,"&lt;="&amp;$D$10,EQC_Dados!$C$4:$C$1003,6),""))</f>
        <v/>
      </c>
    </row>
    <row r="33" spans="1:32" x14ac:dyDescent="0.3">
      <c r="A33" s="58" t="str">
        <f>Analitos!$A$13</f>
        <v>Creatinina</v>
      </c>
      <c r="B33" s="38">
        <v>2</v>
      </c>
      <c r="C33" s="38">
        <f>IF($A33="","",EstatPeriodo($A33,$B33,"N",Estat_Ini_Efetiva,Estat_Fim_Efetiva,Estat_Exclusoes,$H$4))</f>
        <v>18</v>
      </c>
      <c r="D33" s="63">
        <f>IF($A33="","",EstatPeriodo($A33,$B33,"MEDIA",Estat_Ini_Efetiva,Estat_Fim_Efetiva,Estat_Exclusoes,$H$4))</f>
        <v>6.1755555555555546</v>
      </c>
      <c r="E33" s="63">
        <f>IF($A33="","",EstatPeriodo($A33,$B33,"DP",Estat_Ini_Efetiva,Estat_Fim_Efetiva,Estat_Exclusoes,$H$4))</f>
        <v>9.2496246170204369E-2</v>
      </c>
      <c r="F33" s="64">
        <f>IF($A33="","",EstatPeriodo($A33,$B33,"CV",Estat_Ini_Efetiva,Estat_Fim_Efetiva,Estat_Exclusoes,$H$4))</f>
        <v>1.4977801646848496</v>
      </c>
      <c r="G33" s="64">
        <f>IF($A33="","",LimEspec($A33,YEAR(Estat_Fim_Efetiva),"CLIA","CV"))</f>
        <v>5</v>
      </c>
      <c r="H33" s="64" t="str">
        <f>IF($A33="","",LimEspec($A33,YEAR(Estat_Fim_Efetiva),"Variacao Biologica","CV"))</f>
        <v/>
      </c>
      <c r="I33" s="64" t="str">
        <f>IF($A33="","",LimEspec($A33,YEAR(Estat_Fim_Efetiva),"Fabricante","CV"))</f>
        <v/>
      </c>
      <c r="J33" s="64" t="str">
        <f>IF($A33="","",StatusCV($F33,$G33,$H33,$I33))</f>
        <v>OK (CLIA)</v>
      </c>
      <c r="K33" s="64">
        <f>IF($A33="","",EstatPeriodo($A33,$B33,"BIAS",Estat_Ini_Efetiva,Estat_Fim_Efetiva,Estat_Exclusoes,$H$4))</f>
        <v>-2.1306568057757018</v>
      </c>
      <c r="L33" s="20" t="str">
        <f>IF($A33="","",LimEspec($A33,YEAR(Estat_Fim_Efetiva),"Variacao Biologica","BIAS"))</f>
        <v/>
      </c>
      <c r="M33" s="38" t="str">
        <f>IF($A33="","",LimEspec($A33,YEAR(Estat_Fim_Efetiva),"Fabricante","BIAS"))</f>
        <v/>
      </c>
      <c r="N33">
        <f>IF($A33="","",EstatPeriodo($A33,$B33,"ET",Estat_Ini_Efetiva,Estat_Fim_Efetiva,Estat_Exclusoes,$H$4))</f>
        <v>4.6019940775057036</v>
      </c>
      <c r="O33">
        <f>IF($A33="","",LimEspec($A33,YEAR(Estat_Fim_Efetiva),"CLIA","ETP"))</f>
        <v>15</v>
      </c>
      <c r="P33" s="5" t="str">
        <f>IF($A33="","",LimEspec($A33,YEAR(Estat_Fim_Efetiva),"Variacao Biologica","ETP"))</f>
        <v/>
      </c>
      <c r="Q33" s="5" t="str">
        <f>IF($A33="","",StatusETP($N33,$O33,$P33))</f>
        <v>APROVADO (CLIA)</v>
      </c>
      <c r="R33" s="5">
        <f t="shared" si="0"/>
        <v>8.5922777572182341</v>
      </c>
      <c r="S33" s="5" t="str">
        <f t="shared" si="1"/>
        <v>Excelente</v>
      </c>
      <c r="T33" s="5"/>
      <c r="U33" s="5"/>
      <c r="AA33" s="5" t="str">
        <f>IF($A33="","",IFERROR(AVERAGEIFS(EQC_Dados!$O$4:$O$1003,EQC_Dados!$A$4:$A$1003,$A33,EQC_Dados!$B$4:$B$1003,"&gt;="&amp;$B$10,EQC_Dados!$B$4:$B$1003,"&lt;="&amp;$D$10,EQC_Dados!$C$4:$C$1003,1),""))</f>
        <v/>
      </c>
      <c r="AB33" s="5" t="str">
        <f>IF($A33="","",IFERROR(AVERAGEIFS(EQC_Dados!$O$4:$O$1003,EQC_Dados!$A$4:$A$1003,$A33,EQC_Dados!$B$4:$B$1003,"&gt;="&amp;$B$10,EQC_Dados!$B$4:$B$1003,"&lt;="&amp;$D$10,EQC_Dados!$C$4:$C$1003,2),""))</f>
        <v/>
      </c>
      <c r="AC33" s="5" t="str">
        <f>IF($A33="","",IFERROR(AVERAGEIFS(EQC_Dados!$O$4:$O$1003,EQC_Dados!$A$4:$A$1003,$A33,EQC_Dados!$B$4:$B$1003,"&gt;="&amp;$B$10,EQC_Dados!$B$4:$B$1003,"&lt;="&amp;$D$10,EQC_Dados!$C$4:$C$1003,3),""))</f>
        <v/>
      </c>
      <c r="AD33" s="5" t="str">
        <f>IF($A33="","",IFERROR(AVERAGEIFS(EQC_Dados!$O$4:$O$1003,EQC_Dados!$A$4:$A$1003,$A33,EQC_Dados!$B$4:$B$1003,"&gt;="&amp;$B$10,EQC_Dados!$B$4:$B$1003,"&lt;="&amp;$D$10,EQC_Dados!$C$4:$C$1003,4),""))</f>
        <v/>
      </c>
      <c r="AE33" s="5" t="str">
        <f>IF($A33="","",IFERROR(AVERAGEIFS(EQC_Dados!$O$4:$O$1003,EQC_Dados!$A$4:$A$1003,$A33,EQC_Dados!$B$4:$B$1003,"&gt;="&amp;$B$10,EQC_Dados!$B$4:$B$1003,"&lt;="&amp;$D$10,EQC_Dados!$C$4:$C$1003,5),""))</f>
        <v/>
      </c>
      <c r="AF33" s="5" t="str">
        <f>IF($A33="","",IFERROR(AVERAGEIFS(EQC_Dados!$O$4:$O$1003,EQC_Dados!$A$4:$A$1003,$A33,EQC_Dados!$B$4:$B$1003,"&gt;="&amp;$B$10,EQC_Dados!$B$4:$B$1003,"&lt;="&amp;$D$10,EQC_Dados!$C$4:$C$1003,6),""))</f>
        <v/>
      </c>
    </row>
    <row r="34" spans="1:32" x14ac:dyDescent="0.3">
      <c r="A34" s="58" t="str">
        <f>Analitos!$A$14</f>
        <v>Ferro</v>
      </c>
      <c r="B34" s="38">
        <v>1</v>
      </c>
      <c r="C34" s="38">
        <f>IF($A34="","",EstatPeriodo($A34,$B34,"N",Estat_Ini_Efetiva,Estat_Fim_Efetiva,Estat_Exclusoes,$H$4))</f>
        <v>18</v>
      </c>
      <c r="D34" s="63">
        <f>IF($A34="","",EstatPeriodo($A34,$B34,"MEDIA",Estat_Ini_Efetiva,Estat_Fim_Efetiva,Estat_Exclusoes,$H$4))</f>
        <v>230.27777777777777</v>
      </c>
      <c r="E34" s="63">
        <f>IF($A34="","",EstatPeriodo($A34,$B34,"DP",Estat_Ini_Efetiva,Estat_Fim_Efetiva,Estat_Exclusoes,$H$4))</f>
        <v>2.2177242059367646</v>
      </c>
      <c r="F34" s="64">
        <f>IF($A34="","",EstatPeriodo($A34,$B34,"CV",Estat_Ini_Efetiva,Estat_Fim_Efetiva,Estat_Exclusoes,$H$4))</f>
        <v>0.96306479389292554</v>
      </c>
      <c r="G34" s="64" t="str">
        <f>IF($A34="","",LimEspec($A34,YEAR(Estat_Fim_Efetiva),"CLIA","CV"))</f>
        <v/>
      </c>
      <c r="H34" s="64" t="str">
        <f>IF($A34="","",LimEspec($A34,YEAR(Estat_Fim_Efetiva),"Variacao Biologica","CV"))</f>
        <v/>
      </c>
      <c r="I34" s="64" t="str">
        <f>IF($A34="","",LimEspec($A34,YEAR(Estat_Fim_Efetiva),"Fabricante","CV"))</f>
        <v/>
      </c>
      <c r="J34" s="64" t="str">
        <f>IF($A34="","",StatusCV($F34,$G34,$H34,$I34))</f>
        <v>SEM LIMITE</v>
      </c>
      <c r="K34" s="64">
        <f>IF($A34="","",EstatPeriodo($A34,$B34,"BIAS",Estat_Ini_Efetiva,Estat_Fim_Efetiva,Estat_Exclusoes,$H$4))</f>
        <v>-0.21447486485895603</v>
      </c>
      <c r="L34" s="20" t="str">
        <f>IF($A34="","",LimEspec($A34,YEAR(Estat_Fim_Efetiva),"Variacao Biologica","BIAS"))</f>
        <v/>
      </c>
      <c r="M34" s="38" t="str">
        <f>IF($A34="","",LimEspec($A34,YEAR(Estat_Fim_Efetiva),"Fabricante","BIAS"))</f>
        <v/>
      </c>
      <c r="N34">
        <f>IF($A34="","",EstatPeriodo($A34,$B34,"ET",Estat_Ini_Efetiva,Estat_Fim_Efetiva,Estat_Exclusoes,$H$4))</f>
        <v>1.803531774782283</v>
      </c>
      <c r="O34" t="str">
        <f>IF($A34="","",LimEspec($A34,YEAR(Estat_Fim_Efetiva),"CLIA","ETP"))</f>
        <v/>
      </c>
      <c r="P34" s="5" t="str">
        <f>IF($A34="","",LimEspec($A34,YEAR(Estat_Fim_Efetiva),"Variacao Biologica","ETP"))</f>
        <v/>
      </c>
      <c r="Q34" s="5" t="str">
        <f>IF($A34="","",StatusETP($N34,$O34,$P34))</f>
        <v>SEM LIMITE</v>
      </c>
      <c r="R34" s="5" t="str">
        <f t="shared" si="0"/>
        <v/>
      </c>
      <c r="S34" s="5" t="str">
        <f t="shared" si="1"/>
        <v/>
      </c>
      <c r="T34" s="5"/>
      <c r="U34" s="5"/>
      <c r="AA34" s="5" t="str">
        <f>IF($A34="","",IFERROR(AVERAGEIFS(EQC_Dados!$O$4:$O$1003,EQC_Dados!$A$4:$A$1003,$A34,EQC_Dados!$B$4:$B$1003,"&gt;="&amp;$B$10,EQC_Dados!$B$4:$B$1003,"&lt;="&amp;$D$10,EQC_Dados!$C$4:$C$1003,1),""))</f>
        <v/>
      </c>
      <c r="AB34" s="5" t="str">
        <f>IF($A34="","",IFERROR(AVERAGEIFS(EQC_Dados!$O$4:$O$1003,EQC_Dados!$A$4:$A$1003,$A34,EQC_Dados!$B$4:$B$1003,"&gt;="&amp;$B$10,EQC_Dados!$B$4:$B$1003,"&lt;="&amp;$D$10,EQC_Dados!$C$4:$C$1003,2),""))</f>
        <v/>
      </c>
      <c r="AC34" s="5" t="str">
        <f>IF($A34="","",IFERROR(AVERAGEIFS(EQC_Dados!$O$4:$O$1003,EQC_Dados!$A$4:$A$1003,$A34,EQC_Dados!$B$4:$B$1003,"&gt;="&amp;$B$10,EQC_Dados!$B$4:$B$1003,"&lt;="&amp;$D$10,EQC_Dados!$C$4:$C$1003,3),""))</f>
        <v/>
      </c>
      <c r="AD34" s="5" t="str">
        <f>IF($A34="","",IFERROR(AVERAGEIFS(EQC_Dados!$O$4:$O$1003,EQC_Dados!$A$4:$A$1003,$A34,EQC_Dados!$B$4:$B$1003,"&gt;="&amp;$B$10,EQC_Dados!$B$4:$B$1003,"&lt;="&amp;$D$10,EQC_Dados!$C$4:$C$1003,4),""))</f>
        <v/>
      </c>
      <c r="AE34" s="5" t="str">
        <f>IF($A34="","",IFERROR(AVERAGEIFS(EQC_Dados!$O$4:$O$1003,EQC_Dados!$A$4:$A$1003,$A34,EQC_Dados!$B$4:$B$1003,"&gt;="&amp;$B$10,EQC_Dados!$B$4:$B$1003,"&lt;="&amp;$D$10,EQC_Dados!$C$4:$C$1003,5),""))</f>
        <v/>
      </c>
      <c r="AF34" s="5" t="str">
        <f>IF($A34="","",IFERROR(AVERAGEIFS(EQC_Dados!$O$4:$O$1003,EQC_Dados!$A$4:$A$1003,$A34,EQC_Dados!$B$4:$B$1003,"&gt;="&amp;$B$10,EQC_Dados!$B$4:$B$1003,"&lt;="&amp;$D$10,EQC_Dados!$C$4:$C$1003,6),""))</f>
        <v/>
      </c>
    </row>
    <row r="35" spans="1:32" x14ac:dyDescent="0.3">
      <c r="A35" s="58" t="str">
        <f>Analitos!$A$14</f>
        <v>Ferro</v>
      </c>
      <c r="B35" s="38">
        <v>2</v>
      </c>
      <c r="C35" s="38">
        <f>IF($A35="","",EstatPeriodo($A35,$B35,"N",Estat_Ini_Efetiva,Estat_Fim_Efetiva,Estat_Exclusoes,$H$4))</f>
        <v>18</v>
      </c>
      <c r="D35" s="63">
        <f>IF($A35="","",EstatPeriodo($A35,$B35,"MEDIA",Estat_Ini_Efetiva,Estat_Fim_Efetiva,Estat_Exclusoes,$H$4))</f>
        <v>66.944444444444443</v>
      </c>
      <c r="E35" s="63">
        <f>IF($A35="","",EstatPeriodo($A35,$B35,"DP",Estat_Ini_Efetiva,Estat_Fim_Efetiva,Estat_Exclusoes,$H$4))</f>
        <v>0.99836467592959977</v>
      </c>
      <c r="F35" s="64">
        <f>IF($A35="","",EstatPeriodo($A35,$B35,"CV",Estat_Ini_Efetiva,Estat_Fim_Efetiva,Estat_Exclusoes,$H$4))</f>
        <v>1.4913331258699416</v>
      </c>
      <c r="G35" s="64" t="str">
        <f>IF($A35="","",LimEspec($A35,YEAR(Estat_Fim_Efetiva),"CLIA","CV"))</f>
        <v/>
      </c>
      <c r="H35" s="64" t="str">
        <f>IF($A35="","",LimEspec($A35,YEAR(Estat_Fim_Efetiva),"Variacao Biologica","CV"))</f>
        <v/>
      </c>
      <c r="I35" s="64" t="str">
        <f>IF($A35="","",LimEspec($A35,YEAR(Estat_Fim_Efetiva),"Fabricante","CV"))</f>
        <v/>
      </c>
      <c r="J35" s="64" t="str">
        <f>IF($A35="","",StatusCV($F35,$G35,$H35,$I35))</f>
        <v>SEM LIMITE</v>
      </c>
      <c r="K35" s="64">
        <f>IF($A35="","",EstatPeriodo($A35,$B35,"BIAS",Estat_Ini_Efetiva,Estat_Fim_Efetiva,Estat_Exclusoes,$H$4))</f>
        <v>-2.5940623162845498</v>
      </c>
      <c r="L35" s="20" t="str">
        <f>IF($A35="","",LimEspec($A35,YEAR(Estat_Fim_Efetiva),"Variacao Biologica","BIAS"))</f>
        <v/>
      </c>
      <c r="M35" s="38" t="str">
        <f>IF($A35="","",LimEspec($A35,YEAR(Estat_Fim_Efetiva),"Fabricante","BIAS"))</f>
        <v/>
      </c>
      <c r="N35">
        <f>IF($A35="","",EstatPeriodo($A35,$B35,"ET",Estat_Ini_Efetiva,Estat_Fim_Efetiva,Estat_Exclusoes,$H$4))</f>
        <v>5.0547619739699536</v>
      </c>
      <c r="O35" t="str">
        <f>IF($A35="","",LimEspec($A35,YEAR(Estat_Fim_Efetiva),"CLIA","ETP"))</f>
        <v/>
      </c>
      <c r="P35" s="5" t="str">
        <f>IF($A35="","",LimEspec($A35,YEAR(Estat_Fim_Efetiva),"Variacao Biologica","ETP"))</f>
        <v/>
      </c>
      <c r="Q35" s="5" t="str">
        <f>IF($A35="","",StatusETP($N35,$O35,$P35))</f>
        <v>SEM LIMITE</v>
      </c>
      <c r="R35" s="5" t="str">
        <f t="shared" si="0"/>
        <v/>
      </c>
      <c r="S35" s="5" t="str">
        <f t="shared" si="1"/>
        <v/>
      </c>
      <c r="T35" s="5"/>
      <c r="U35" s="5"/>
      <c r="AA35" s="5" t="str">
        <f>IF($A35="","",IFERROR(AVERAGEIFS(EQC_Dados!$O$4:$O$1003,EQC_Dados!$A$4:$A$1003,$A35,EQC_Dados!$B$4:$B$1003,"&gt;="&amp;$B$10,EQC_Dados!$B$4:$B$1003,"&lt;="&amp;$D$10,EQC_Dados!$C$4:$C$1003,1),""))</f>
        <v/>
      </c>
      <c r="AB35" s="5" t="str">
        <f>IF($A35="","",IFERROR(AVERAGEIFS(EQC_Dados!$O$4:$O$1003,EQC_Dados!$A$4:$A$1003,$A35,EQC_Dados!$B$4:$B$1003,"&gt;="&amp;$B$10,EQC_Dados!$B$4:$B$1003,"&lt;="&amp;$D$10,EQC_Dados!$C$4:$C$1003,2),""))</f>
        <v/>
      </c>
      <c r="AC35" s="5" t="str">
        <f>IF($A35="","",IFERROR(AVERAGEIFS(EQC_Dados!$O$4:$O$1003,EQC_Dados!$A$4:$A$1003,$A35,EQC_Dados!$B$4:$B$1003,"&gt;="&amp;$B$10,EQC_Dados!$B$4:$B$1003,"&lt;="&amp;$D$10,EQC_Dados!$C$4:$C$1003,3),""))</f>
        <v/>
      </c>
      <c r="AD35" s="5" t="str">
        <f>IF($A35="","",IFERROR(AVERAGEIFS(EQC_Dados!$O$4:$O$1003,EQC_Dados!$A$4:$A$1003,$A35,EQC_Dados!$B$4:$B$1003,"&gt;="&amp;$B$10,EQC_Dados!$B$4:$B$1003,"&lt;="&amp;$D$10,EQC_Dados!$C$4:$C$1003,4),""))</f>
        <v/>
      </c>
      <c r="AE35" s="5" t="str">
        <f>IF($A35="","",IFERROR(AVERAGEIFS(EQC_Dados!$O$4:$O$1003,EQC_Dados!$A$4:$A$1003,$A35,EQC_Dados!$B$4:$B$1003,"&gt;="&amp;$B$10,EQC_Dados!$B$4:$B$1003,"&lt;="&amp;$D$10,EQC_Dados!$C$4:$C$1003,5),""))</f>
        <v/>
      </c>
      <c r="AF35" s="5" t="str">
        <f>IF($A35="","",IFERROR(AVERAGEIFS(EQC_Dados!$O$4:$O$1003,EQC_Dados!$A$4:$A$1003,$A35,EQC_Dados!$B$4:$B$1003,"&gt;="&amp;$B$10,EQC_Dados!$B$4:$B$1003,"&lt;="&amp;$D$10,EQC_Dados!$C$4:$C$1003,6),""))</f>
        <v/>
      </c>
    </row>
    <row r="36" spans="1:32" x14ac:dyDescent="0.3">
      <c r="A36" s="58" t="str">
        <f>Analitos!$A$15</f>
        <v>Fósforo</v>
      </c>
      <c r="B36" s="38">
        <v>1</v>
      </c>
      <c r="C36" s="38">
        <f>IF($A36="","",EstatPeriodo($A36,$B36,"N",Estat_Ini_Efetiva,Estat_Fim_Efetiva,Estat_Exclusoes,$H$4))</f>
        <v>18</v>
      </c>
      <c r="D36" s="63">
        <f>IF($A36="","",EstatPeriodo($A36,$B36,"MEDIA",Estat_Ini_Efetiva,Estat_Fim_Efetiva,Estat_Exclusoes,$H$4))</f>
        <v>3.5827777777777774</v>
      </c>
      <c r="E36" s="63">
        <f>IF($A36="","",EstatPeriodo($A36,$B36,"DP",Estat_Ini_Efetiva,Estat_Fim_Efetiva,Estat_Exclusoes,$H$4))</f>
        <v>8.1659663565274626E-2</v>
      </c>
      <c r="F36" s="64">
        <f>IF($A36="","",EstatPeriodo($A36,$B36,"CV",Estat_Ini_Efetiva,Estat_Fim_Efetiva,Estat_Exclusoes,$H$4))</f>
        <v>2.2792277006899417</v>
      </c>
      <c r="G36" s="64">
        <f>IF($A36="","",LimEspec($A36,YEAR(Estat_Fim_Efetiva),"CLIA","CV"))</f>
        <v>3.6666666666666701</v>
      </c>
      <c r="H36" s="64" t="str">
        <f>IF($A36="","",LimEspec($A36,YEAR(Estat_Fim_Efetiva),"Variacao Biologica","CV"))</f>
        <v/>
      </c>
      <c r="I36" s="64" t="str">
        <f>IF($A36="","",LimEspec($A36,YEAR(Estat_Fim_Efetiva),"Fabricante","CV"))</f>
        <v/>
      </c>
      <c r="J36" s="64" t="str">
        <f>IF($A36="","",StatusCV($F36,$G36,$H36,$I36))</f>
        <v>OK (CLIA)</v>
      </c>
      <c r="K36" s="64">
        <f>IF($A36="","",EstatPeriodo($A36,$B36,"BIAS",Estat_Ini_Efetiva,Estat_Fim_Efetiva,Estat_Exclusoes,$H$4))</f>
        <v>-0.75407817790089982</v>
      </c>
      <c r="L36" s="20" t="str">
        <f>IF($A36="","",LimEspec($A36,YEAR(Estat_Fim_Efetiva),"Variacao Biologica","BIAS"))</f>
        <v/>
      </c>
      <c r="M36" s="38" t="str">
        <f>IF($A36="","",LimEspec($A36,YEAR(Estat_Fim_Efetiva),"Fabricante","BIAS"))</f>
        <v/>
      </c>
      <c r="N36">
        <f>IF($A36="","",EstatPeriodo($A36,$B36,"ET",Estat_Ini_Efetiva,Estat_Fim_Efetiva,Estat_Exclusoes,$H$4))</f>
        <v>4.5148038840393037</v>
      </c>
      <c r="O36">
        <f>IF($A36="","",LimEspec($A36,YEAR(Estat_Fim_Efetiva),"CLIA","ETP"))</f>
        <v>11</v>
      </c>
      <c r="P36" s="5" t="str">
        <f>IF($A36="","",LimEspec($A36,YEAR(Estat_Fim_Efetiva),"Variacao Biologica","ETP"))</f>
        <v/>
      </c>
      <c r="Q36" s="5" t="str">
        <f>IF($A36="","",StatusETP($N36,$O36,$P36))</f>
        <v>APROVADO (CLIA)</v>
      </c>
      <c r="R36" s="5">
        <f t="shared" si="0"/>
        <v>4.4953480597825184</v>
      </c>
      <c r="S36" s="5" t="str">
        <f t="shared" si="1"/>
        <v>Bom</v>
      </c>
      <c r="T36" s="5"/>
      <c r="U36" s="5"/>
      <c r="AA36" s="5" t="str">
        <f>IF($A36="","",IFERROR(AVERAGEIFS(EQC_Dados!$O$4:$O$1003,EQC_Dados!$A$4:$A$1003,$A36,EQC_Dados!$B$4:$B$1003,"&gt;="&amp;$B$10,EQC_Dados!$B$4:$B$1003,"&lt;="&amp;$D$10,EQC_Dados!$C$4:$C$1003,1),""))</f>
        <v/>
      </c>
      <c r="AB36" s="5" t="str">
        <f>IF($A36="","",IFERROR(AVERAGEIFS(EQC_Dados!$O$4:$O$1003,EQC_Dados!$A$4:$A$1003,$A36,EQC_Dados!$B$4:$B$1003,"&gt;="&amp;$B$10,EQC_Dados!$B$4:$B$1003,"&lt;="&amp;$D$10,EQC_Dados!$C$4:$C$1003,2),""))</f>
        <v/>
      </c>
      <c r="AC36" s="5" t="str">
        <f>IF($A36="","",IFERROR(AVERAGEIFS(EQC_Dados!$O$4:$O$1003,EQC_Dados!$A$4:$A$1003,$A36,EQC_Dados!$B$4:$B$1003,"&gt;="&amp;$B$10,EQC_Dados!$B$4:$B$1003,"&lt;="&amp;$D$10,EQC_Dados!$C$4:$C$1003,3),""))</f>
        <v/>
      </c>
      <c r="AD36" s="5" t="str">
        <f>IF($A36="","",IFERROR(AVERAGEIFS(EQC_Dados!$O$4:$O$1003,EQC_Dados!$A$4:$A$1003,$A36,EQC_Dados!$B$4:$B$1003,"&gt;="&amp;$B$10,EQC_Dados!$B$4:$B$1003,"&lt;="&amp;$D$10,EQC_Dados!$C$4:$C$1003,4),""))</f>
        <v/>
      </c>
      <c r="AE36" s="5" t="str">
        <f>IF($A36="","",IFERROR(AVERAGEIFS(EQC_Dados!$O$4:$O$1003,EQC_Dados!$A$4:$A$1003,$A36,EQC_Dados!$B$4:$B$1003,"&gt;="&amp;$B$10,EQC_Dados!$B$4:$B$1003,"&lt;="&amp;$D$10,EQC_Dados!$C$4:$C$1003,5),""))</f>
        <v/>
      </c>
      <c r="AF36" s="5" t="str">
        <f>IF($A36="","",IFERROR(AVERAGEIFS(EQC_Dados!$O$4:$O$1003,EQC_Dados!$A$4:$A$1003,$A36,EQC_Dados!$B$4:$B$1003,"&gt;="&amp;$B$10,EQC_Dados!$B$4:$B$1003,"&lt;="&amp;$D$10,EQC_Dados!$C$4:$C$1003,6),""))</f>
        <v/>
      </c>
    </row>
    <row r="37" spans="1:32" x14ac:dyDescent="0.3">
      <c r="A37" s="58" t="str">
        <f>Analitos!$A$15</f>
        <v>Fósforo</v>
      </c>
      <c r="B37" s="38">
        <v>2</v>
      </c>
      <c r="C37" s="38">
        <f>IF($A37="","",EstatPeriodo($A37,$B37,"N",Estat_Ini_Efetiva,Estat_Fim_Efetiva,Estat_Exclusoes,$H$4))</f>
        <v>18</v>
      </c>
      <c r="D37" s="63">
        <f>IF($A37="","",EstatPeriodo($A37,$B37,"MEDIA",Estat_Ini_Efetiva,Estat_Fim_Efetiva,Estat_Exclusoes,$H$4))</f>
        <v>7.342777777777779</v>
      </c>
      <c r="E37" s="63">
        <f>IF($A37="","",EstatPeriodo($A37,$B37,"DP",Estat_Ini_Efetiva,Estat_Fim_Efetiva,Estat_Exclusoes,$H$4))</f>
        <v>8.7164857702414764E-2</v>
      </c>
      <c r="F37" s="64">
        <f>IF($A37="","",EstatPeriodo($A37,$B37,"CV",Estat_Ini_Efetiva,Estat_Fim_Efetiva,Estat_Exclusoes,$H$4))</f>
        <v>1.1870828770851671</v>
      </c>
      <c r="G37" s="64">
        <f>IF($A37="","",LimEspec($A37,YEAR(Estat_Fim_Efetiva),"CLIA","CV"))</f>
        <v>3.6666666666666701</v>
      </c>
      <c r="H37" s="64" t="str">
        <f>IF($A37="","",LimEspec($A37,YEAR(Estat_Fim_Efetiva),"Variacao Biologica","CV"))</f>
        <v/>
      </c>
      <c r="I37" s="64" t="str">
        <f>IF($A37="","",LimEspec($A37,YEAR(Estat_Fim_Efetiva),"Fabricante","CV"))</f>
        <v/>
      </c>
      <c r="J37" s="64" t="str">
        <f>IF($A37="","",StatusCV($F37,$G37,$H37,$I37))</f>
        <v>OK (CLIA)</v>
      </c>
      <c r="K37" s="64">
        <f>IF($A37="","",EstatPeriodo($A37,$B37,"BIAS",Estat_Ini_Efetiva,Estat_Fim_Efetiva,Estat_Exclusoes,$H$4))</f>
        <v>0.58599695585998812</v>
      </c>
      <c r="L37" s="20" t="str">
        <f>IF($A37="","",LimEspec($A37,YEAR(Estat_Fim_Efetiva),"Variacao Biologica","BIAS"))</f>
        <v/>
      </c>
      <c r="M37" s="38" t="str">
        <f>IF($A37="","",LimEspec($A37,YEAR(Estat_Fim_Efetiva),"Fabricante","BIAS"))</f>
        <v/>
      </c>
      <c r="N37">
        <f>IF($A37="","",EstatPeriodo($A37,$B37,"ET",Estat_Ini_Efetiva,Estat_Fim_Efetiva,Estat_Exclusoes,$H$4))</f>
        <v>2.5446837030505138</v>
      </c>
      <c r="O37">
        <f>IF($A37="","",LimEspec($A37,YEAR(Estat_Fim_Efetiva),"CLIA","ETP"))</f>
        <v>11</v>
      </c>
      <c r="P37" s="5" t="str">
        <f>IF($A37="","",LimEspec($A37,YEAR(Estat_Fim_Efetiva),"Variacao Biologica","ETP"))</f>
        <v/>
      </c>
      <c r="Q37" s="5" t="str">
        <f>IF($A37="","",StatusETP($N37,$O37,$P37))</f>
        <v>APROVADO (CLIA)</v>
      </c>
      <c r="R37" s="5">
        <f t="shared" si="0"/>
        <v>8.7727683089079385</v>
      </c>
      <c r="S37" s="5" t="str">
        <f t="shared" si="1"/>
        <v>Excelente</v>
      </c>
      <c r="T37" s="5"/>
      <c r="U37" s="5"/>
      <c r="AA37" s="5" t="str">
        <f>IF($A37="","",IFERROR(AVERAGEIFS(EQC_Dados!$O$4:$O$1003,EQC_Dados!$A$4:$A$1003,$A37,EQC_Dados!$B$4:$B$1003,"&gt;="&amp;$B$10,EQC_Dados!$B$4:$B$1003,"&lt;="&amp;$D$10,EQC_Dados!$C$4:$C$1003,1),""))</f>
        <v/>
      </c>
      <c r="AB37" s="5" t="str">
        <f>IF($A37="","",IFERROR(AVERAGEIFS(EQC_Dados!$O$4:$O$1003,EQC_Dados!$A$4:$A$1003,$A37,EQC_Dados!$B$4:$B$1003,"&gt;="&amp;$B$10,EQC_Dados!$B$4:$B$1003,"&lt;="&amp;$D$10,EQC_Dados!$C$4:$C$1003,2),""))</f>
        <v/>
      </c>
      <c r="AC37" s="5" t="str">
        <f>IF($A37="","",IFERROR(AVERAGEIFS(EQC_Dados!$O$4:$O$1003,EQC_Dados!$A$4:$A$1003,$A37,EQC_Dados!$B$4:$B$1003,"&gt;="&amp;$B$10,EQC_Dados!$B$4:$B$1003,"&lt;="&amp;$D$10,EQC_Dados!$C$4:$C$1003,3),""))</f>
        <v/>
      </c>
      <c r="AD37" s="5" t="str">
        <f>IF($A37="","",IFERROR(AVERAGEIFS(EQC_Dados!$O$4:$O$1003,EQC_Dados!$A$4:$A$1003,$A37,EQC_Dados!$B$4:$B$1003,"&gt;="&amp;$B$10,EQC_Dados!$B$4:$B$1003,"&lt;="&amp;$D$10,EQC_Dados!$C$4:$C$1003,4),""))</f>
        <v/>
      </c>
      <c r="AE37" s="5" t="str">
        <f>IF($A37="","",IFERROR(AVERAGEIFS(EQC_Dados!$O$4:$O$1003,EQC_Dados!$A$4:$A$1003,$A37,EQC_Dados!$B$4:$B$1003,"&gt;="&amp;$B$10,EQC_Dados!$B$4:$B$1003,"&lt;="&amp;$D$10,EQC_Dados!$C$4:$C$1003,5),""))</f>
        <v/>
      </c>
      <c r="AF37" s="5" t="str">
        <f>IF($A37="","",IFERROR(AVERAGEIFS(EQC_Dados!$O$4:$O$1003,EQC_Dados!$A$4:$A$1003,$A37,EQC_Dados!$B$4:$B$1003,"&gt;="&amp;$B$10,EQC_Dados!$B$4:$B$1003,"&lt;="&amp;$D$10,EQC_Dados!$C$4:$C$1003,6),""))</f>
        <v/>
      </c>
    </row>
    <row r="38" spans="1:32" x14ac:dyDescent="0.3">
      <c r="A38" s="58" t="str">
        <f>Analitos!$A$16</f>
        <v>Glicose</v>
      </c>
      <c r="B38" s="38">
        <v>1</v>
      </c>
      <c r="C38" s="38">
        <f>IF($A38="","",EstatPeriodo($A38,$B38,"N",Estat_Ini_Efetiva,Estat_Fim_Efetiva,Estat_Exclusoes,$H$4))</f>
        <v>18</v>
      </c>
      <c r="D38" s="63">
        <f>IF($A38="","",EstatPeriodo($A38,$B38,"MEDIA",Estat_Ini_Efetiva,Estat_Fim_Efetiva,Estat_Exclusoes,$H$4))</f>
        <v>87.777777777777771</v>
      </c>
      <c r="E38" s="63">
        <f>IF($A38="","",EstatPeriodo($A38,$B38,"DP",Estat_Ini_Efetiva,Estat_Fim_Efetiva,Estat_Exclusoes,$H$4))</f>
        <v>1.0032626514096856</v>
      </c>
      <c r="F38" s="64">
        <f>IF($A38="","",EstatPeriodo($A38,$B38,"CV",Estat_Ini_Efetiva,Estat_Fim_Efetiva,Estat_Exclusoes,$H$4))</f>
        <v>1.1429574509730596</v>
      </c>
      <c r="G38" s="64">
        <f>IF($A38="","",LimEspec($A38,YEAR(Estat_Fim_Efetiva),"CLIA","CV"))</f>
        <v>3.3333333333333299</v>
      </c>
      <c r="H38" s="64" t="str">
        <f>IF($A38="","",LimEspec($A38,YEAR(Estat_Fim_Efetiva),"Variacao Biologica","CV"))</f>
        <v/>
      </c>
      <c r="I38" s="64" t="str">
        <f>IF($A38="","",LimEspec($A38,YEAR(Estat_Fim_Efetiva),"Fabricante","CV"))</f>
        <v/>
      </c>
      <c r="J38" s="64" t="str">
        <f>IF($A38="","",StatusCV($F38,$G38,$H38,$I38))</f>
        <v>OK (CLIA)</v>
      </c>
      <c r="K38" s="64">
        <f>IF($A38="","",EstatPeriodo($A38,$B38,"BIAS",Estat_Ini_Efetiva,Estat_Fim_Efetiva,Estat_Exclusoes,$H$4))</f>
        <v>0.77816047965301627</v>
      </c>
      <c r="L38" s="20" t="str">
        <f>IF($A38="","",LimEspec($A38,YEAR(Estat_Fim_Efetiva),"Variacao Biologica","BIAS"))</f>
        <v/>
      </c>
      <c r="M38" s="38" t="str">
        <f>IF($A38="","",LimEspec($A38,YEAR(Estat_Fim_Efetiva),"Fabricante","BIAS"))</f>
        <v/>
      </c>
      <c r="N38">
        <f>IF($A38="","",EstatPeriodo($A38,$B38,"ET",Estat_Ini_Efetiva,Estat_Fim_Efetiva,Estat_Exclusoes,$H$4))</f>
        <v>2.6640402737585642</v>
      </c>
      <c r="O38">
        <f>IF($A38="","",LimEspec($A38,YEAR(Estat_Fim_Efetiva),"CLIA","ETP"))</f>
        <v>10</v>
      </c>
      <c r="P38" s="5" t="str">
        <f>IF($A38="","",LimEspec($A38,YEAR(Estat_Fim_Efetiva),"Variacao Biologica","ETP"))</f>
        <v/>
      </c>
      <c r="Q38" s="5" t="str">
        <f>IF($A38="","",StatusETP($N38,$O38,$P38))</f>
        <v>APROVADO (CLIA)</v>
      </c>
      <c r="R38" s="5">
        <f t="shared" si="0"/>
        <v>8.0684014199268308</v>
      </c>
      <c r="S38" s="5" t="str">
        <f t="shared" si="1"/>
        <v>Excelente</v>
      </c>
      <c r="T38" s="5"/>
      <c r="U38" s="5"/>
      <c r="AA38" s="5" t="str">
        <f>IF($A38="","",IFERROR(AVERAGEIFS(EQC_Dados!$O$4:$O$1003,EQC_Dados!$A$4:$A$1003,$A38,EQC_Dados!$B$4:$B$1003,"&gt;="&amp;$B$10,EQC_Dados!$B$4:$B$1003,"&lt;="&amp;$D$10,EQC_Dados!$C$4:$C$1003,1),""))</f>
        <v/>
      </c>
      <c r="AB38" s="5" t="str">
        <f>IF($A38="","",IFERROR(AVERAGEIFS(EQC_Dados!$O$4:$O$1003,EQC_Dados!$A$4:$A$1003,$A38,EQC_Dados!$B$4:$B$1003,"&gt;="&amp;$B$10,EQC_Dados!$B$4:$B$1003,"&lt;="&amp;$D$10,EQC_Dados!$C$4:$C$1003,2),""))</f>
        <v/>
      </c>
      <c r="AC38" s="5" t="str">
        <f>IF($A38="","",IFERROR(AVERAGEIFS(EQC_Dados!$O$4:$O$1003,EQC_Dados!$A$4:$A$1003,$A38,EQC_Dados!$B$4:$B$1003,"&gt;="&amp;$B$10,EQC_Dados!$B$4:$B$1003,"&lt;="&amp;$D$10,EQC_Dados!$C$4:$C$1003,3),""))</f>
        <v/>
      </c>
      <c r="AD38" s="5" t="str">
        <f>IF($A38="","",IFERROR(AVERAGEIFS(EQC_Dados!$O$4:$O$1003,EQC_Dados!$A$4:$A$1003,$A38,EQC_Dados!$B$4:$B$1003,"&gt;="&amp;$B$10,EQC_Dados!$B$4:$B$1003,"&lt;="&amp;$D$10,EQC_Dados!$C$4:$C$1003,4),""))</f>
        <v/>
      </c>
      <c r="AE38" s="5" t="str">
        <f>IF($A38="","",IFERROR(AVERAGEIFS(EQC_Dados!$O$4:$O$1003,EQC_Dados!$A$4:$A$1003,$A38,EQC_Dados!$B$4:$B$1003,"&gt;="&amp;$B$10,EQC_Dados!$B$4:$B$1003,"&lt;="&amp;$D$10,EQC_Dados!$C$4:$C$1003,5),""))</f>
        <v/>
      </c>
      <c r="AF38" s="5" t="str">
        <f>IF($A38="","",IFERROR(AVERAGEIFS(EQC_Dados!$O$4:$O$1003,EQC_Dados!$A$4:$A$1003,$A38,EQC_Dados!$B$4:$B$1003,"&gt;="&amp;$B$10,EQC_Dados!$B$4:$B$1003,"&lt;="&amp;$D$10,EQC_Dados!$C$4:$C$1003,6),""))</f>
        <v/>
      </c>
    </row>
    <row r="39" spans="1:32" x14ac:dyDescent="0.3">
      <c r="A39" s="58" t="str">
        <f>Analitos!$A$16</f>
        <v>Glicose</v>
      </c>
      <c r="B39" s="38">
        <v>2</v>
      </c>
      <c r="C39" s="38">
        <f>IF($A39="","",EstatPeriodo($A39,$B39,"N",Estat_Ini_Efetiva,Estat_Fim_Efetiva,Estat_Exclusoes,$H$4))</f>
        <v>18</v>
      </c>
      <c r="D39" s="63">
        <f>IF($A39="","",EstatPeriodo($A39,$B39,"MEDIA",Estat_Ini_Efetiva,Estat_Fim_Efetiva,Estat_Exclusoes,$H$4))</f>
        <v>281.5</v>
      </c>
      <c r="E39" s="63">
        <f>IF($A39="","",EstatPeriodo($A39,$B39,"DP",Estat_Ini_Efetiva,Estat_Fim_Efetiva,Estat_Exclusoes,$H$4))</f>
        <v>4.119537381223056</v>
      </c>
      <c r="F39" s="64">
        <f>IF($A39="","",EstatPeriodo($A39,$B39,"CV",Estat_Ini_Efetiva,Estat_Fim_Efetiva,Estat_Exclusoes,$H$4))</f>
        <v>1.4634235812515297</v>
      </c>
      <c r="G39" s="64">
        <f>IF($A39="","",LimEspec($A39,YEAR(Estat_Fim_Efetiva),"CLIA","CV"))</f>
        <v>3.3333333333333299</v>
      </c>
      <c r="H39" s="64" t="str">
        <f>IF($A39="","",LimEspec($A39,YEAR(Estat_Fim_Efetiva),"Variacao Biologica","CV"))</f>
        <v/>
      </c>
      <c r="I39" s="64" t="str">
        <f>IF($A39="","",LimEspec($A39,YEAR(Estat_Fim_Efetiva),"Fabricante","CV"))</f>
        <v/>
      </c>
      <c r="J39" s="64" t="str">
        <f>IF($A39="","",StatusCV($F39,$G39,$H39,$I39))</f>
        <v>OK (CLIA)</v>
      </c>
      <c r="K39" s="64">
        <f>IF($A39="","",EstatPeriodo($A39,$B39,"BIAS",Estat_Ini_Efetiva,Estat_Fim_Efetiva,Estat_Exclusoes,$H$4))</f>
        <v>-1.4481222151495827</v>
      </c>
      <c r="L39" s="20" t="str">
        <f>IF($A39="","",LimEspec($A39,YEAR(Estat_Fim_Efetiva),"Variacao Biologica","BIAS"))</f>
        <v/>
      </c>
      <c r="M39" s="38" t="str">
        <f>IF($A39="","",LimEspec($A39,YEAR(Estat_Fim_Efetiva),"Fabricante","BIAS"))</f>
        <v/>
      </c>
      <c r="N39">
        <f>IF($A39="","",EstatPeriodo($A39,$B39,"ET",Estat_Ini_Efetiva,Estat_Fim_Efetiva,Estat_Exclusoes,$H$4))</f>
        <v>3.8627711242146066</v>
      </c>
      <c r="O39">
        <f>IF($A39="","",LimEspec($A39,YEAR(Estat_Fim_Efetiva),"CLIA","ETP"))</f>
        <v>10</v>
      </c>
      <c r="P39" s="5" t="str">
        <f>IF($A39="","",LimEspec($A39,YEAR(Estat_Fim_Efetiva),"Variacao Biologica","ETP"))</f>
        <v/>
      </c>
      <c r="Q39" s="5" t="str">
        <f>IF($A39="","",StatusETP($N39,$O39,$P39))</f>
        <v>APROVADO (CLIA)</v>
      </c>
      <c r="R39" s="5">
        <f t="shared" si="0"/>
        <v>5.8437474251554651</v>
      </c>
      <c r="S39" s="5" t="str">
        <f t="shared" si="1"/>
        <v>Bom</v>
      </c>
      <c r="T39" s="5"/>
      <c r="U39" s="5"/>
      <c r="AA39" s="5" t="str">
        <f>IF($A39="","",IFERROR(AVERAGEIFS(EQC_Dados!$O$4:$O$1003,EQC_Dados!$A$4:$A$1003,$A39,EQC_Dados!$B$4:$B$1003,"&gt;="&amp;$B$10,EQC_Dados!$B$4:$B$1003,"&lt;="&amp;$D$10,EQC_Dados!$C$4:$C$1003,1),""))</f>
        <v/>
      </c>
      <c r="AB39" s="5" t="str">
        <f>IF($A39="","",IFERROR(AVERAGEIFS(EQC_Dados!$O$4:$O$1003,EQC_Dados!$A$4:$A$1003,$A39,EQC_Dados!$B$4:$B$1003,"&gt;="&amp;$B$10,EQC_Dados!$B$4:$B$1003,"&lt;="&amp;$D$10,EQC_Dados!$C$4:$C$1003,2),""))</f>
        <v/>
      </c>
      <c r="AC39" s="5" t="str">
        <f>IF($A39="","",IFERROR(AVERAGEIFS(EQC_Dados!$O$4:$O$1003,EQC_Dados!$A$4:$A$1003,$A39,EQC_Dados!$B$4:$B$1003,"&gt;="&amp;$B$10,EQC_Dados!$B$4:$B$1003,"&lt;="&amp;$D$10,EQC_Dados!$C$4:$C$1003,3),""))</f>
        <v/>
      </c>
      <c r="AD39" s="5" t="str">
        <f>IF($A39="","",IFERROR(AVERAGEIFS(EQC_Dados!$O$4:$O$1003,EQC_Dados!$A$4:$A$1003,$A39,EQC_Dados!$B$4:$B$1003,"&gt;="&amp;$B$10,EQC_Dados!$B$4:$B$1003,"&lt;="&amp;$D$10,EQC_Dados!$C$4:$C$1003,4),""))</f>
        <v/>
      </c>
      <c r="AE39" s="5" t="str">
        <f>IF($A39="","",IFERROR(AVERAGEIFS(EQC_Dados!$O$4:$O$1003,EQC_Dados!$A$4:$A$1003,$A39,EQC_Dados!$B$4:$B$1003,"&gt;="&amp;$B$10,EQC_Dados!$B$4:$B$1003,"&lt;="&amp;$D$10,EQC_Dados!$C$4:$C$1003,5),""))</f>
        <v/>
      </c>
      <c r="AF39" s="5" t="str">
        <f>IF($A39="","",IFERROR(AVERAGEIFS(EQC_Dados!$O$4:$O$1003,EQC_Dados!$A$4:$A$1003,$A39,EQC_Dados!$B$4:$B$1003,"&gt;="&amp;$B$10,EQC_Dados!$B$4:$B$1003,"&lt;="&amp;$D$10,EQC_Dados!$C$4:$C$1003,6),""))</f>
        <v/>
      </c>
    </row>
    <row r="40" spans="1:32" x14ac:dyDescent="0.3">
      <c r="A40" s="58" t="str">
        <f>Analitos!$A$17</f>
        <v>Hemoglobina glicada</v>
      </c>
      <c r="B40" s="38">
        <v>1</v>
      </c>
      <c r="C40" s="38">
        <f>IF($A40="","",EstatPeriodo($A40,$B40,"N",Estat_Ini_Efetiva,Estat_Fim_Efetiva,Estat_Exclusoes,$H$4))</f>
        <v>18</v>
      </c>
      <c r="D40" s="63">
        <f>IF($A40="","",EstatPeriodo($A40,$B40,"MEDIA",Estat_Ini_Efetiva,Estat_Fim_Efetiva,Estat_Exclusoes,$H$4))</f>
        <v>5.2144444444444442</v>
      </c>
      <c r="E40" s="63">
        <f>IF($A40="","",EstatPeriodo($A40,$B40,"DP",Estat_Ini_Efetiva,Estat_Fim_Efetiva,Estat_Exclusoes,$H$4))</f>
        <v>9.1922103993649099E-2</v>
      </c>
      <c r="F40" s="64">
        <f>IF($A40="","",EstatPeriodo($A40,$B40,"CV",Estat_Ini_Efetiva,Estat_Fim_Efetiva,Estat_Exclusoes,$H$4))</f>
        <v>1.7628360024352054</v>
      </c>
      <c r="G40" s="64" t="str">
        <f>IF($A40="","",LimEspec($A40,YEAR(Estat_Fim_Efetiva),"CLIA","CV"))</f>
        <v/>
      </c>
      <c r="H40" s="64" t="str">
        <f>IF($A40="","",LimEspec($A40,YEAR(Estat_Fim_Efetiva),"Variacao Biologica","CV"))</f>
        <v/>
      </c>
      <c r="I40" s="64" t="str">
        <f>IF($A40="","",LimEspec($A40,YEAR(Estat_Fim_Efetiva),"Fabricante","CV"))</f>
        <v/>
      </c>
      <c r="J40" s="64" t="str">
        <f>IF($A40="","",StatusCV($F40,$G40,$H40,$I40))</f>
        <v>SEM LIMITE</v>
      </c>
      <c r="K40" s="64">
        <f>IF($A40="","",EstatPeriodo($A40,$B40,"BIAS",Estat_Ini_Efetiva,Estat_Fim_Efetiva,Estat_Exclusoes,$H$4))</f>
        <v>2.8397828577120356</v>
      </c>
      <c r="L40" s="20" t="str">
        <f>IF($A40="","",LimEspec($A40,YEAR(Estat_Fim_Efetiva),"Variacao Biologica","BIAS"))</f>
        <v/>
      </c>
      <c r="M40" s="38" t="str">
        <f>IF($A40="","",LimEspec($A40,YEAR(Estat_Fim_Efetiva),"Fabricante","BIAS"))</f>
        <v/>
      </c>
      <c r="N40">
        <f>IF($A40="","",EstatPeriodo($A40,$B40,"ET",Estat_Ini_Efetiva,Estat_Fim_Efetiva,Estat_Exclusoes,$H$4))</f>
        <v>5.7484622617301246</v>
      </c>
      <c r="O40" t="str">
        <f>IF($A40="","",LimEspec($A40,YEAR(Estat_Fim_Efetiva),"CLIA","ETP"))</f>
        <v/>
      </c>
      <c r="P40" s="5" t="str">
        <f>IF($A40="","",LimEspec($A40,YEAR(Estat_Fim_Efetiva),"Variacao Biologica","ETP"))</f>
        <v/>
      </c>
      <c r="Q40" s="5" t="str">
        <f>IF($A40="","",StatusETP($N40,$O40,$P40))</f>
        <v>SEM LIMITE</v>
      </c>
      <c r="R40" s="5" t="str">
        <f t="shared" si="0"/>
        <v/>
      </c>
      <c r="S40" s="5" t="str">
        <f t="shared" si="1"/>
        <v/>
      </c>
      <c r="T40" s="5"/>
      <c r="U40" s="5"/>
      <c r="AA40" s="5" t="str">
        <f>IF($A40="","",IFERROR(AVERAGEIFS(EQC_Dados!$O$4:$O$1003,EQC_Dados!$A$4:$A$1003,$A40,EQC_Dados!$B$4:$B$1003,"&gt;="&amp;$B$10,EQC_Dados!$B$4:$B$1003,"&lt;="&amp;$D$10,EQC_Dados!$C$4:$C$1003,1),""))</f>
        <v/>
      </c>
      <c r="AB40" s="5" t="str">
        <f>IF($A40="","",IFERROR(AVERAGEIFS(EQC_Dados!$O$4:$O$1003,EQC_Dados!$A$4:$A$1003,$A40,EQC_Dados!$B$4:$B$1003,"&gt;="&amp;$B$10,EQC_Dados!$B$4:$B$1003,"&lt;="&amp;$D$10,EQC_Dados!$C$4:$C$1003,2),""))</f>
        <v/>
      </c>
      <c r="AC40" s="5" t="str">
        <f>IF($A40="","",IFERROR(AVERAGEIFS(EQC_Dados!$O$4:$O$1003,EQC_Dados!$A$4:$A$1003,$A40,EQC_Dados!$B$4:$B$1003,"&gt;="&amp;$B$10,EQC_Dados!$B$4:$B$1003,"&lt;="&amp;$D$10,EQC_Dados!$C$4:$C$1003,3),""))</f>
        <v/>
      </c>
      <c r="AD40" s="5" t="str">
        <f>IF($A40="","",IFERROR(AVERAGEIFS(EQC_Dados!$O$4:$O$1003,EQC_Dados!$A$4:$A$1003,$A40,EQC_Dados!$B$4:$B$1003,"&gt;="&amp;$B$10,EQC_Dados!$B$4:$B$1003,"&lt;="&amp;$D$10,EQC_Dados!$C$4:$C$1003,4),""))</f>
        <v/>
      </c>
      <c r="AE40" s="5" t="str">
        <f>IF($A40="","",IFERROR(AVERAGEIFS(EQC_Dados!$O$4:$O$1003,EQC_Dados!$A$4:$A$1003,$A40,EQC_Dados!$B$4:$B$1003,"&gt;="&amp;$B$10,EQC_Dados!$B$4:$B$1003,"&lt;="&amp;$D$10,EQC_Dados!$C$4:$C$1003,5),""))</f>
        <v/>
      </c>
      <c r="AF40" s="5" t="str">
        <f>IF($A40="","",IFERROR(AVERAGEIFS(EQC_Dados!$O$4:$O$1003,EQC_Dados!$A$4:$A$1003,$A40,EQC_Dados!$B$4:$B$1003,"&gt;="&amp;$B$10,EQC_Dados!$B$4:$B$1003,"&lt;="&amp;$D$10,EQC_Dados!$C$4:$C$1003,6),""))</f>
        <v/>
      </c>
    </row>
    <row r="41" spans="1:32" x14ac:dyDescent="0.3">
      <c r="A41" s="58" t="str">
        <f>Analitos!$A$17</f>
        <v>Hemoglobina glicada</v>
      </c>
      <c r="B41" s="38">
        <v>2</v>
      </c>
      <c r="C41" s="38">
        <f>IF($A41="","",EstatPeriodo($A41,$B41,"N",Estat_Ini_Efetiva,Estat_Fim_Efetiva,Estat_Exclusoes,$H$4))</f>
        <v>18</v>
      </c>
      <c r="D41" s="63">
        <f>IF($A41="","",EstatPeriodo($A41,$B41,"MEDIA",Estat_Ini_Efetiva,Estat_Fim_Efetiva,Estat_Exclusoes,$H$4))</f>
        <v>9.8983333333333334</v>
      </c>
      <c r="E41" s="63">
        <f>IF($A41="","",EstatPeriodo($A41,$B41,"DP",Estat_Ini_Efetiva,Estat_Fim_Efetiva,Estat_Exclusoes,$H$4))</f>
        <v>0.15022532096425759</v>
      </c>
      <c r="F41" s="64">
        <f>IF($A41="","",EstatPeriodo($A41,$B41,"CV",Estat_Ini_Efetiva,Estat_Fim_Efetiva,Estat_Exclusoes,$H$4))</f>
        <v>1.5176829866737591</v>
      </c>
      <c r="G41" s="64" t="str">
        <f>IF($A41="","",LimEspec($A41,YEAR(Estat_Fim_Efetiva),"CLIA","CV"))</f>
        <v/>
      </c>
      <c r="H41" s="64" t="str">
        <f>IF($A41="","",LimEspec($A41,YEAR(Estat_Fim_Efetiva),"Variacao Biologica","CV"))</f>
        <v/>
      </c>
      <c r="I41" s="64" t="str">
        <f>IF($A41="","",LimEspec($A41,YEAR(Estat_Fim_Efetiva),"Fabricante","CV"))</f>
        <v/>
      </c>
      <c r="J41" s="64" t="str">
        <f>IF($A41="","",StatusCV($F41,$G41,$H41,$I41))</f>
        <v>SEM LIMITE</v>
      </c>
      <c r="K41" s="64">
        <f>IF($A41="","",EstatPeriodo($A41,$B41,"BIAS",Estat_Ini_Efetiva,Estat_Fim_Efetiva,Estat_Exclusoes,$H$4))</f>
        <v>-1.1604333091261108</v>
      </c>
      <c r="L41" s="20" t="str">
        <f>IF($A41="","",LimEspec($A41,YEAR(Estat_Fim_Efetiva),"Variacao Biologica","BIAS"))</f>
        <v/>
      </c>
      <c r="M41" s="38" t="str">
        <f>IF($A41="","",LimEspec($A41,YEAR(Estat_Fim_Efetiva),"Fabricante","BIAS"))</f>
        <v/>
      </c>
      <c r="N41">
        <f>IF($A41="","",EstatPeriodo($A41,$B41,"ET",Estat_Ini_Efetiva,Estat_Fim_Efetiva,Estat_Exclusoes,$H$4))</f>
        <v>3.6646102371378131</v>
      </c>
      <c r="O41" t="str">
        <f>IF($A41="","",LimEspec($A41,YEAR(Estat_Fim_Efetiva),"CLIA","ETP"))</f>
        <v/>
      </c>
      <c r="P41" s="5" t="str">
        <f>IF($A41="","",LimEspec($A41,YEAR(Estat_Fim_Efetiva),"Variacao Biologica","ETP"))</f>
        <v/>
      </c>
      <c r="Q41" s="5" t="str">
        <f>IF($A41="","",StatusETP($N41,$O41,$P41))</f>
        <v>SEM LIMITE</v>
      </c>
      <c r="R41" s="5" t="str">
        <f t="shared" si="0"/>
        <v/>
      </c>
      <c r="S41" s="5" t="str">
        <f t="shared" si="1"/>
        <v/>
      </c>
      <c r="T41" s="5"/>
      <c r="U41" s="5"/>
      <c r="AA41" s="5" t="str">
        <f>IF($A41="","",IFERROR(AVERAGEIFS(EQC_Dados!$O$4:$O$1003,EQC_Dados!$A$4:$A$1003,$A41,EQC_Dados!$B$4:$B$1003,"&gt;="&amp;$B$10,EQC_Dados!$B$4:$B$1003,"&lt;="&amp;$D$10,EQC_Dados!$C$4:$C$1003,1),""))</f>
        <v/>
      </c>
      <c r="AB41" s="5" t="str">
        <f>IF($A41="","",IFERROR(AVERAGEIFS(EQC_Dados!$O$4:$O$1003,EQC_Dados!$A$4:$A$1003,$A41,EQC_Dados!$B$4:$B$1003,"&gt;="&amp;$B$10,EQC_Dados!$B$4:$B$1003,"&lt;="&amp;$D$10,EQC_Dados!$C$4:$C$1003,2),""))</f>
        <v/>
      </c>
      <c r="AC41" s="5" t="str">
        <f>IF($A41="","",IFERROR(AVERAGEIFS(EQC_Dados!$O$4:$O$1003,EQC_Dados!$A$4:$A$1003,$A41,EQC_Dados!$B$4:$B$1003,"&gt;="&amp;$B$10,EQC_Dados!$B$4:$B$1003,"&lt;="&amp;$D$10,EQC_Dados!$C$4:$C$1003,3),""))</f>
        <v/>
      </c>
      <c r="AD41" s="5" t="str">
        <f>IF($A41="","",IFERROR(AVERAGEIFS(EQC_Dados!$O$4:$O$1003,EQC_Dados!$A$4:$A$1003,$A41,EQC_Dados!$B$4:$B$1003,"&gt;="&amp;$B$10,EQC_Dados!$B$4:$B$1003,"&lt;="&amp;$D$10,EQC_Dados!$C$4:$C$1003,4),""))</f>
        <v/>
      </c>
      <c r="AE41" s="5" t="str">
        <f>IF($A41="","",IFERROR(AVERAGEIFS(EQC_Dados!$O$4:$O$1003,EQC_Dados!$A$4:$A$1003,$A41,EQC_Dados!$B$4:$B$1003,"&gt;="&amp;$B$10,EQC_Dados!$B$4:$B$1003,"&lt;="&amp;$D$10,EQC_Dados!$C$4:$C$1003,5),""))</f>
        <v/>
      </c>
      <c r="AF41" s="5" t="str">
        <f>IF($A41="","",IFERROR(AVERAGEIFS(EQC_Dados!$O$4:$O$1003,EQC_Dados!$A$4:$A$1003,$A41,EQC_Dados!$B$4:$B$1003,"&gt;="&amp;$B$10,EQC_Dados!$B$4:$B$1003,"&lt;="&amp;$D$10,EQC_Dados!$C$4:$C$1003,6),""))</f>
        <v/>
      </c>
    </row>
    <row r="42" spans="1:32" x14ac:dyDescent="0.3">
      <c r="A42" s="58" t="str">
        <f>Analitos!$A$18</f>
        <v>Magnésio</v>
      </c>
      <c r="B42" s="38">
        <v>1</v>
      </c>
      <c r="C42" s="38">
        <f>IF($A42="","",EstatPeriodo($A42,$B42,"N",Estat_Ini_Efetiva,Estat_Fim_Efetiva,Estat_Exclusoes,$H$4))</f>
        <v>18</v>
      </c>
      <c r="D42" s="63">
        <f>IF($A42="","",EstatPeriodo($A42,$B42,"MEDIA",Estat_Ini_Efetiva,Estat_Fim_Efetiva,Estat_Exclusoes,$H$4))</f>
        <v>2.0988888888888884</v>
      </c>
      <c r="E42" s="63">
        <f>IF($A42="","",EstatPeriodo($A42,$B42,"DP",Estat_Ini_Efetiva,Estat_Fim_Efetiva,Estat_Exclusoes,$H$4))</f>
        <v>9.0481645125285157E-2</v>
      </c>
      <c r="F42" s="64">
        <f>IF($A42="","",EstatPeriodo($A42,$B42,"CV",Estat_Ini_Efetiva,Estat_Fim_Efetiva,Estat_Exclusoes,$H$4))</f>
        <v>4.310930683576319</v>
      </c>
      <c r="G42" s="64" t="str">
        <f>IF($A42="","",LimEspec($A42,YEAR(Estat_Fim_Efetiva),"CLIA","CV"))</f>
        <v/>
      </c>
      <c r="H42" s="64" t="str">
        <f>IF($A42="","",LimEspec($A42,YEAR(Estat_Fim_Efetiva),"Variacao Biologica","CV"))</f>
        <v/>
      </c>
      <c r="I42" s="64" t="str">
        <f>IF($A42="","",LimEspec($A42,YEAR(Estat_Fim_Efetiva),"Fabricante","CV"))</f>
        <v/>
      </c>
      <c r="J42" s="64" t="str">
        <f>IF($A42="","",StatusCV($F42,$G42,$H42,$I42))</f>
        <v>SEM LIMITE</v>
      </c>
      <c r="K42" s="64">
        <f>IF($A42="","",EstatPeriodo($A42,$B42,"BIAS",Estat_Ini_Efetiva,Estat_Fim_Efetiva,Estat_Exclusoes,$H$4))</f>
        <v>-1.9210799584631664</v>
      </c>
      <c r="L42" s="20" t="str">
        <f>IF($A42="","",LimEspec($A42,YEAR(Estat_Fim_Efetiva),"Variacao Biologica","BIAS"))</f>
        <v/>
      </c>
      <c r="M42" s="38" t="str">
        <f>IF($A42="","",LimEspec($A42,YEAR(Estat_Fim_Efetiva),"Fabricante","BIAS"))</f>
        <v/>
      </c>
      <c r="N42">
        <f>IF($A42="","",EstatPeriodo($A42,$B42,"ET",Estat_Ini_Efetiva,Estat_Fim_Efetiva,Estat_Exclusoes,$H$4))</f>
        <v>9.0341155863640932</v>
      </c>
      <c r="O42" t="str">
        <f>IF($A42="","",LimEspec($A42,YEAR(Estat_Fim_Efetiva),"CLIA","ETP"))</f>
        <v/>
      </c>
      <c r="P42" s="5" t="str">
        <f>IF($A42="","",LimEspec($A42,YEAR(Estat_Fim_Efetiva),"Variacao Biologica","ETP"))</f>
        <v/>
      </c>
      <c r="Q42" s="5" t="str">
        <f>IF($A42="","",StatusETP($N42,$O42,$P42))</f>
        <v>SEM LIMITE</v>
      </c>
      <c r="R42" s="5" t="str">
        <f t="shared" si="0"/>
        <v/>
      </c>
      <c r="S42" s="5" t="str">
        <f t="shared" si="1"/>
        <v/>
      </c>
      <c r="T42" s="5"/>
      <c r="U42" s="5"/>
      <c r="AA42" s="5" t="str">
        <f>IF($A42="","",IFERROR(AVERAGEIFS(EQC_Dados!$O$4:$O$1003,EQC_Dados!$A$4:$A$1003,$A42,EQC_Dados!$B$4:$B$1003,"&gt;="&amp;$B$10,EQC_Dados!$B$4:$B$1003,"&lt;="&amp;$D$10,EQC_Dados!$C$4:$C$1003,1),""))</f>
        <v/>
      </c>
      <c r="AB42" s="5" t="str">
        <f>IF($A42="","",IFERROR(AVERAGEIFS(EQC_Dados!$O$4:$O$1003,EQC_Dados!$A$4:$A$1003,$A42,EQC_Dados!$B$4:$B$1003,"&gt;="&amp;$B$10,EQC_Dados!$B$4:$B$1003,"&lt;="&amp;$D$10,EQC_Dados!$C$4:$C$1003,2),""))</f>
        <v/>
      </c>
      <c r="AC42" s="5" t="str">
        <f>IF($A42="","",IFERROR(AVERAGEIFS(EQC_Dados!$O$4:$O$1003,EQC_Dados!$A$4:$A$1003,$A42,EQC_Dados!$B$4:$B$1003,"&gt;="&amp;$B$10,EQC_Dados!$B$4:$B$1003,"&lt;="&amp;$D$10,EQC_Dados!$C$4:$C$1003,3),""))</f>
        <v/>
      </c>
      <c r="AD42" s="5" t="str">
        <f>IF($A42="","",IFERROR(AVERAGEIFS(EQC_Dados!$O$4:$O$1003,EQC_Dados!$A$4:$A$1003,$A42,EQC_Dados!$B$4:$B$1003,"&gt;="&amp;$B$10,EQC_Dados!$B$4:$B$1003,"&lt;="&amp;$D$10,EQC_Dados!$C$4:$C$1003,4),""))</f>
        <v/>
      </c>
      <c r="AE42" s="5" t="str">
        <f>IF($A42="","",IFERROR(AVERAGEIFS(EQC_Dados!$O$4:$O$1003,EQC_Dados!$A$4:$A$1003,$A42,EQC_Dados!$B$4:$B$1003,"&gt;="&amp;$B$10,EQC_Dados!$B$4:$B$1003,"&lt;="&amp;$D$10,EQC_Dados!$C$4:$C$1003,5),""))</f>
        <v/>
      </c>
      <c r="AF42" s="5" t="str">
        <f>IF($A42="","",IFERROR(AVERAGEIFS(EQC_Dados!$O$4:$O$1003,EQC_Dados!$A$4:$A$1003,$A42,EQC_Dados!$B$4:$B$1003,"&gt;="&amp;$B$10,EQC_Dados!$B$4:$B$1003,"&lt;="&amp;$D$10,EQC_Dados!$C$4:$C$1003,6),""))</f>
        <v/>
      </c>
    </row>
    <row r="43" spans="1:32" x14ac:dyDescent="0.3">
      <c r="A43" s="58" t="str">
        <f>Analitos!$A$18</f>
        <v>Magnésio</v>
      </c>
      <c r="B43" s="38">
        <v>2</v>
      </c>
      <c r="C43" s="38">
        <f>IF($A43="","",EstatPeriodo($A43,$B43,"N",Estat_Ini_Efetiva,Estat_Fim_Efetiva,Estat_Exclusoes,$H$4))</f>
        <v>18</v>
      </c>
      <c r="D43" s="63">
        <f>IF($A43="","",EstatPeriodo($A43,$B43,"MEDIA",Estat_Ini_Efetiva,Estat_Fim_Efetiva,Estat_Exclusoes,$H$4))</f>
        <v>4.62</v>
      </c>
      <c r="E43" s="63">
        <f>IF($A43="","",EstatPeriodo($A43,$B43,"DP",Estat_Ini_Efetiva,Estat_Fim_Efetiva,Estat_Exclusoes,$H$4))</f>
        <v>0.10857363995977332</v>
      </c>
      <c r="F43" s="64">
        <f>IF($A43="","",EstatPeriodo($A43,$B43,"CV",Estat_Ini_Efetiva,Estat_Fim_Efetiva,Estat_Exclusoes,$H$4))</f>
        <v>2.3500787870080804</v>
      </c>
      <c r="G43" s="64" t="str">
        <f>IF($A43="","",LimEspec($A43,YEAR(Estat_Fim_Efetiva),"CLIA","CV"))</f>
        <v/>
      </c>
      <c r="H43" s="64" t="str">
        <f>IF($A43="","",LimEspec($A43,YEAR(Estat_Fim_Efetiva),"Variacao Biologica","CV"))</f>
        <v/>
      </c>
      <c r="I43" s="64" t="str">
        <f>IF($A43="","",LimEspec($A43,YEAR(Estat_Fim_Efetiva),"Fabricante","CV"))</f>
        <v/>
      </c>
      <c r="J43" s="64" t="str">
        <f>IF($A43="","",StatusCV($F43,$G43,$H43,$I43))</f>
        <v>SEM LIMITE</v>
      </c>
      <c r="K43" s="64">
        <f>IF($A43="","",EstatPeriodo($A43,$B43,"BIAS",Estat_Ini_Efetiva,Estat_Fim_Efetiva,Estat_Exclusoes,$H$4))</f>
        <v>-1.7021276595744694</v>
      </c>
      <c r="L43" s="20" t="str">
        <f>IF($A43="","",LimEspec($A43,YEAR(Estat_Fim_Efetiva),"Variacao Biologica","BIAS"))</f>
        <v/>
      </c>
      <c r="M43" s="38" t="str">
        <f>IF($A43="","",LimEspec($A43,YEAR(Estat_Fim_Efetiva),"Fabricante","BIAS"))</f>
        <v/>
      </c>
      <c r="N43">
        <f>IF($A43="","",EstatPeriodo($A43,$B43,"ET",Estat_Ini_Efetiva,Estat_Fim_Efetiva,Estat_Exclusoes,$H$4))</f>
        <v>5.5797576581378019</v>
      </c>
      <c r="O43" t="str">
        <f>IF($A43="","",LimEspec($A43,YEAR(Estat_Fim_Efetiva),"CLIA","ETP"))</f>
        <v/>
      </c>
      <c r="P43" s="5" t="str">
        <f>IF($A43="","",LimEspec($A43,YEAR(Estat_Fim_Efetiva),"Variacao Biologica","ETP"))</f>
        <v/>
      </c>
      <c r="Q43" s="5" t="str">
        <f>IF($A43="","",StatusETP($N43,$O43,$P43))</f>
        <v>SEM LIMITE</v>
      </c>
      <c r="R43" s="5" t="str">
        <f t="shared" si="0"/>
        <v/>
      </c>
      <c r="S43" s="5" t="str">
        <f t="shared" si="1"/>
        <v/>
      </c>
      <c r="T43" s="5"/>
      <c r="U43" s="5"/>
      <c r="AA43" s="5" t="str">
        <f>IF($A43="","",IFERROR(AVERAGEIFS(EQC_Dados!$O$4:$O$1003,EQC_Dados!$A$4:$A$1003,$A43,EQC_Dados!$B$4:$B$1003,"&gt;="&amp;$B$10,EQC_Dados!$B$4:$B$1003,"&lt;="&amp;$D$10,EQC_Dados!$C$4:$C$1003,1),""))</f>
        <v/>
      </c>
      <c r="AB43" s="5" t="str">
        <f>IF($A43="","",IFERROR(AVERAGEIFS(EQC_Dados!$O$4:$O$1003,EQC_Dados!$A$4:$A$1003,$A43,EQC_Dados!$B$4:$B$1003,"&gt;="&amp;$B$10,EQC_Dados!$B$4:$B$1003,"&lt;="&amp;$D$10,EQC_Dados!$C$4:$C$1003,2),""))</f>
        <v/>
      </c>
      <c r="AC43" s="5" t="str">
        <f>IF($A43="","",IFERROR(AVERAGEIFS(EQC_Dados!$O$4:$O$1003,EQC_Dados!$A$4:$A$1003,$A43,EQC_Dados!$B$4:$B$1003,"&gt;="&amp;$B$10,EQC_Dados!$B$4:$B$1003,"&lt;="&amp;$D$10,EQC_Dados!$C$4:$C$1003,3),""))</f>
        <v/>
      </c>
      <c r="AD43" s="5" t="str">
        <f>IF($A43="","",IFERROR(AVERAGEIFS(EQC_Dados!$O$4:$O$1003,EQC_Dados!$A$4:$A$1003,$A43,EQC_Dados!$B$4:$B$1003,"&gt;="&amp;$B$10,EQC_Dados!$B$4:$B$1003,"&lt;="&amp;$D$10,EQC_Dados!$C$4:$C$1003,4),""))</f>
        <v/>
      </c>
      <c r="AE43" s="5" t="str">
        <f>IF($A43="","",IFERROR(AVERAGEIFS(EQC_Dados!$O$4:$O$1003,EQC_Dados!$A$4:$A$1003,$A43,EQC_Dados!$B$4:$B$1003,"&gt;="&amp;$B$10,EQC_Dados!$B$4:$B$1003,"&lt;="&amp;$D$10,EQC_Dados!$C$4:$C$1003,5),""))</f>
        <v/>
      </c>
      <c r="AF43" s="5" t="str">
        <f>IF($A43="","",IFERROR(AVERAGEIFS(EQC_Dados!$O$4:$O$1003,EQC_Dados!$A$4:$A$1003,$A43,EQC_Dados!$B$4:$B$1003,"&gt;="&amp;$B$10,EQC_Dados!$B$4:$B$1003,"&lt;="&amp;$D$10,EQC_Dados!$C$4:$C$1003,6),""))</f>
        <v/>
      </c>
    </row>
    <row r="44" spans="1:32" x14ac:dyDescent="0.3">
      <c r="A44" s="58" t="str">
        <f>Analitos!$A$19</f>
        <v>Proteína total</v>
      </c>
      <c r="B44" s="38">
        <v>1</v>
      </c>
      <c r="C44" s="38">
        <f>IF($A44="","",EstatPeriodo($A44,$B44,"N",Estat_Ini_Efetiva,Estat_Fim_Efetiva,Estat_Exclusoes,$H$4))</f>
        <v>18</v>
      </c>
      <c r="D44" s="63">
        <f>IF($A44="","",EstatPeriodo($A44,$B44,"MEDIA",Estat_Ini_Efetiva,Estat_Fim_Efetiva,Estat_Exclusoes,$H$4))</f>
        <v>6.9166666666666679</v>
      </c>
      <c r="E44" s="63">
        <f>IF($A44="","",EstatPeriodo($A44,$B44,"DP",Estat_Ini_Efetiva,Estat_Fim_Efetiva,Estat_Exclusoes,$H$4))</f>
        <v>0.1043185167703347</v>
      </c>
      <c r="F44" s="64">
        <f>IF($A44="","",EstatPeriodo($A44,$B44,"CV",Estat_Ini_Efetiva,Estat_Fim_Efetiva,Estat_Exclusoes,$H$4))</f>
        <v>1.5082195195711039</v>
      </c>
      <c r="G44" s="64">
        <f>IF($A44="","",LimEspec($A44,YEAR(Estat_Fim_Efetiva),"CLIA","CV"))</f>
        <v>3.3333333333333299</v>
      </c>
      <c r="H44" s="64" t="str">
        <f>IF($A44="","",LimEspec($A44,YEAR(Estat_Fim_Efetiva),"Variacao Biologica","CV"))</f>
        <v/>
      </c>
      <c r="I44" s="64" t="str">
        <f>IF($A44="","",LimEspec($A44,YEAR(Estat_Fim_Efetiva),"Fabricante","CV"))</f>
        <v/>
      </c>
      <c r="J44" s="64" t="str">
        <f>IF($A44="","",StatusCV($F44,$G44,$H44,$I44))</f>
        <v>OK (CLIA)</v>
      </c>
      <c r="K44" s="64">
        <f>IF($A44="","",EstatPeriodo($A44,$B44,"BIAS",Estat_Ini_Efetiva,Estat_Fim_Efetiva,Estat_Exclusoes,$H$4))</f>
        <v>-1.4719848053181157</v>
      </c>
      <c r="L44" s="20" t="str">
        <f>IF($A44="","",LimEspec($A44,YEAR(Estat_Fim_Efetiva),"Variacao Biologica","BIAS"))</f>
        <v/>
      </c>
      <c r="M44" s="38" t="str">
        <f>IF($A44="","",LimEspec($A44,YEAR(Estat_Fim_Efetiva),"Fabricante","BIAS"))</f>
        <v/>
      </c>
      <c r="N44">
        <f>IF($A44="","",EstatPeriodo($A44,$B44,"ET",Estat_Ini_Efetiva,Estat_Fim_Efetiva,Estat_Exclusoes,$H$4))</f>
        <v>3.9605470126104372</v>
      </c>
      <c r="O44">
        <f>IF($A44="","",LimEspec($A44,YEAR(Estat_Fim_Efetiva),"CLIA","ETP"))</f>
        <v>10</v>
      </c>
      <c r="P44" s="5" t="str">
        <f>IF($A44="","",LimEspec($A44,YEAR(Estat_Fim_Efetiva),"Variacao Biologica","ETP"))</f>
        <v/>
      </c>
      <c r="Q44" s="5" t="str">
        <f>IF($A44="","",StatusETP($N44,$O44,$P44))</f>
        <v>APROVADO (CLIA)</v>
      </c>
      <c r="R44" s="5">
        <f t="shared" si="0"/>
        <v>5.6543593847048319</v>
      </c>
      <c r="S44" s="5" t="str">
        <f t="shared" si="1"/>
        <v>Bom</v>
      </c>
      <c r="T44" s="5"/>
      <c r="U44" s="5"/>
      <c r="AA44" s="5" t="str">
        <f>IF($A44="","",IFERROR(AVERAGEIFS(EQC_Dados!$O$4:$O$1003,EQC_Dados!$A$4:$A$1003,$A44,EQC_Dados!$B$4:$B$1003,"&gt;="&amp;$B$10,EQC_Dados!$B$4:$B$1003,"&lt;="&amp;$D$10,EQC_Dados!$C$4:$C$1003,1),""))</f>
        <v/>
      </c>
      <c r="AB44" s="5" t="str">
        <f>IF($A44="","",IFERROR(AVERAGEIFS(EQC_Dados!$O$4:$O$1003,EQC_Dados!$A$4:$A$1003,$A44,EQC_Dados!$B$4:$B$1003,"&gt;="&amp;$B$10,EQC_Dados!$B$4:$B$1003,"&lt;="&amp;$D$10,EQC_Dados!$C$4:$C$1003,2),""))</f>
        <v/>
      </c>
      <c r="AC44" s="5" t="str">
        <f>IF($A44="","",IFERROR(AVERAGEIFS(EQC_Dados!$O$4:$O$1003,EQC_Dados!$A$4:$A$1003,$A44,EQC_Dados!$B$4:$B$1003,"&gt;="&amp;$B$10,EQC_Dados!$B$4:$B$1003,"&lt;="&amp;$D$10,EQC_Dados!$C$4:$C$1003,3),""))</f>
        <v/>
      </c>
      <c r="AD44" s="5" t="str">
        <f>IF($A44="","",IFERROR(AVERAGEIFS(EQC_Dados!$O$4:$O$1003,EQC_Dados!$A$4:$A$1003,$A44,EQC_Dados!$B$4:$B$1003,"&gt;="&amp;$B$10,EQC_Dados!$B$4:$B$1003,"&lt;="&amp;$D$10,EQC_Dados!$C$4:$C$1003,4),""))</f>
        <v/>
      </c>
      <c r="AE44" s="5" t="str">
        <f>IF($A44="","",IFERROR(AVERAGEIFS(EQC_Dados!$O$4:$O$1003,EQC_Dados!$A$4:$A$1003,$A44,EQC_Dados!$B$4:$B$1003,"&gt;="&amp;$B$10,EQC_Dados!$B$4:$B$1003,"&lt;="&amp;$D$10,EQC_Dados!$C$4:$C$1003,5),""))</f>
        <v/>
      </c>
      <c r="AF44" s="5" t="str">
        <f>IF($A44="","",IFERROR(AVERAGEIFS(EQC_Dados!$O$4:$O$1003,EQC_Dados!$A$4:$A$1003,$A44,EQC_Dados!$B$4:$B$1003,"&gt;="&amp;$B$10,EQC_Dados!$B$4:$B$1003,"&lt;="&amp;$D$10,EQC_Dados!$C$4:$C$1003,6),""))</f>
        <v/>
      </c>
    </row>
    <row r="45" spans="1:32" x14ac:dyDescent="0.3">
      <c r="A45" s="58" t="str">
        <f>Analitos!$A$19</f>
        <v>Proteína total</v>
      </c>
      <c r="B45" s="38">
        <v>2</v>
      </c>
      <c r="C45" s="38">
        <f>IF($A45="","",EstatPeriodo($A45,$B45,"N",Estat_Ini_Efetiva,Estat_Fim_Efetiva,Estat_Exclusoes,$H$4))</f>
        <v>18</v>
      </c>
      <c r="D45" s="63">
        <f>IF($A45="","",EstatPeriodo($A45,$B45,"MEDIA",Estat_Ini_Efetiva,Estat_Fim_Efetiva,Estat_Exclusoes,$H$4))</f>
        <v>4.4572222222222226</v>
      </c>
      <c r="E45" s="63">
        <f>IF($A45="","",EstatPeriodo($A45,$B45,"DP",Estat_Ini_Efetiva,Estat_Fim_Efetiva,Estat_Exclusoes,$H$4))</f>
        <v>7.7444899240044135E-2</v>
      </c>
      <c r="F45" s="64">
        <f>IF($A45="","",EstatPeriodo($A45,$B45,"CV",Estat_Ini_Efetiva,Estat_Fim_Efetiva,Estat_Exclusoes,$H$4))</f>
        <v>1.7375148776278129</v>
      </c>
      <c r="G45" s="64">
        <f>IF($A45="","",LimEspec($A45,YEAR(Estat_Fim_Efetiva),"CLIA","CV"))</f>
        <v>3.3333333333333299</v>
      </c>
      <c r="H45" s="64" t="str">
        <f>IF($A45="","",LimEspec($A45,YEAR(Estat_Fim_Efetiva),"Variacao Biologica","CV"))</f>
        <v/>
      </c>
      <c r="I45" s="64" t="str">
        <f>IF($A45="","",LimEspec($A45,YEAR(Estat_Fim_Efetiva),"Fabricante","CV"))</f>
        <v/>
      </c>
      <c r="J45" s="64" t="str">
        <f>IF($A45="","",StatusCV($F45,$G45,$H45,$I45))</f>
        <v>OK (CLIA)</v>
      </c>
      <c r="K45" s="64">
        <f>IF($A45="","",EstatPeriodo($A45,$B45,"BIAS",Estat_Ini_Efetiva,Estat_Fim_Efetiva,Estat_Exclusoes,$H$4))</f>
        <v>-1.646049258887754</v>
      </c>
      <c r="L45" s="20" t="str">
        <f>IF($A45="","",LimEspec($A45,YEAR(Estat_Fim_Efetiva),"Variacao Biologica","BIAS"))</f>
        <v/>
      </c>
      <c r="M45" s="38" t="str">
        <f>IF($A45="","",LimEspec($A45,YEAR(Estat_Fim_Efetiva),"Fabricante","BIAS"))</f>
        <v/>
      </c>
      <c r="N45">
        <f>IF($A45="","",EstatPeriodo($A45,$B45,"ET",Estat_Ini_Efetiva,Estat_Fim_Efetiva,Estat_Exclusoes,$H$4))</f>
        <v>4.512948806973645</v>
      </c>
      <c r="O45">
        <f>IF($A45="","",LimEspec($A45,YEAR(Estat_Fim_Efetiva),"CLIA","ETP"))</f>
        <v>10</v>
      </c>
      <c r="P45" s="5" t="str">
        <f>IF($A45="","",LimEspec($A45,YEAR(Estat_Fim_Efetiva),"Variacao Biologica","ETP"))</f>
        <v/>
      </c>
      <c r="Q45" s="5" t="str">
        <f>IF($A45="","",StatusETP($N45,$O45,$P45))</f>
        <v>APROVADO (CLIA)</v>
      </c>
      <c r="R45" s="5">
        <f t="shared" si="0"/>
        <v>4.8079880343342403</v>
      </c>
      <c r="S45" s="5" t="str">
        <f t="shared" si="1"/>
        <v>Bom</v>
      </c>
      <c r="T45" s="5"/>
      <c r="U45" s="5"/>
      <c r="AA45" s="5" t="str">
        <f>IF($A45="","",IFERROR(AVERAGEIFS(EQC_Dados!$O$4:$O$1003,EQC_Dados!$A$4:$A$1003,$A45,EQC_Dados!$B$4:$B$1003,"&gt;="&amp;$B$10,EQC_Dados!$B$4:$B$1003,"&lt;="&amp;$D$10,EQC_Dados!$C$4:$C$1003,1),""))</f>
        <v/>
      </c>
      <c r="AB45" s="5" t="str">
        <f>IF($A45="","",IFERROR(AVERAGEIFS(EQC_Dados!$O$4:$O$1003,EQC_Dados!$A$4:$A$1003,$A45,EQC_Dados!$B$4:$B$1003,"&gt;="&amp;$B$10,EQC_Dados!$B$4:$B$1003,"&lt;="&amp;$D$10,EQC_Dados!$C$4:$C$1003,2),""))</f>
        <v/>
      </c>
      <c r="AC45" s="5" t="str">
        <f>IF($A45="","",IFERROR(AVERAGEIFS(EQC_Dados!$O$4:$O$1003,EQC_Dados!$A$4:$A$1003,$A45,EQC_Dados!$B$4:$B$1003,"&gt;="&amp;$B$10,EQC_Dados!$B$4:$B$1003,"&lt;="&amp;$D$10,EQC_Dados!$C$4:$C$1003,3),""))</f>
        <v/>
      </c>
      <c r="AD45" s="5" t="str">
        <f>IF($A45="","",IFERROR(AVERAGEIFS(EQC_Dados!$O$4:$O$1003,EQC_Dados!$A$4:$A$1003,$A45,EQC_Dados!$B$4:$B$1003,"&gt;="&amp;$B$10,EQC_Dados!$B$4:$B$1003,"&lt;="&amp;$D$10,EQC_Dados!$C$4:$C$1003,4),""))</f>
        <v/>
      </c>
      <c r="AE45" s="5" t="str">
        <f>IF($A45="","",IFERROR(AVERAGEIFS(EQC_Dados!$O$4:$O$1003,EQC_Dados!$A$4:$A$1003,$A45,EQC_Dados!$B$4:$B$1003,"&gt;="&amp;$B$10,EQC_Dados!$B$4:$B$1003,"&lt;="&amp;$D$10,EQC_Dados!$C$4:$C$1003,5),""))</f>
        <v/>
      </c>
      <c r="AF45" s="5" t="str">
        <f>IF($A45="","",IFERROR(AVERAGEIFS(EQC_Dados!$O$4:$O$1003,EQC_Dados!$A$4:$A$1003,$A45,EQC_Dados!$B$4:$B$1003,"&gt;="&amp;$B$10,EQC_Dados!$B$4:$B$1003,"&lt;="&amp;$D$10,EQC_Dados!$C$4:$C$1003,6),""))</f>
        <v/>
      </c>
    </row>
    <row r="46" spans="1:32" x14ac:dyDescent="0.3">
      <c r="A46" s="58" t="str">
        <f>Analitos!$A$20</f>
        <v>Triglicerídeos</v>
      </c>
      <c r="B46" s="38">
        <v>1</v>
      </c>
      <c r="C46" s="38">
        <f>IF($A46="","",EstatPeriodo($A46,$B46,"N",Estat_Ini_Efetiva,Estat_Fim_Efetiva,Estat_Exclusoes,$H$4))</f>
        <v>18</v>
      </c>
      <c r="D46" s="63">
        <f>IF($A46="","",EstatPeriodo($A46,$B46,"MEDIA",Estat_Ini_Efetiva,Estat_Fim_Efetiva,Estat_Exclusoes,$H$4))</f>
        <v>159.55555555555554</v>
      </c>
      <c r="E46" s="63">
        <f>IF($A46="","",EstatPeriodo($A46,$B46,"DP",Estat_Ini_Efetiva,Estat_Fim_Efetiva,Estat_Exclusoes,$H$4))</f>
        <v>2.1481105849028319</v>
      </c>
      <c r="F46" s="64">
        <f>IF($A46="","",EstatPeriodo($A46,$B46,"CV",Estat_Ini_Efetiva,Estat_Fim_Efetiva,Estat_Exclusoes,$H$4))</f>
        <v>1.346308862404282</v>
      </c>
      <c r="G46" s="64">
        <f>IF($A46="","",LimEspec($A46,YEAR(Estat_Fim_Efetiva),"CLIA","CV"))</f>
        <v>8.3333333333333304</v>
      </c>
      <c r="H46" s="64" t="str">
        <f>IF($A46="","",LimEspec($A46,YEAR(Estat_Fim_Efetiva),"Variacao Biologica","CV"))</f>
        <v/>
      </c>
      <c r="I46" s="64" t="str">
        <f>IF($A46="","",LimEspec($A46,YEAR(Estat_Fim_Efetiva),"Fabricante","CV"))</f>
        <v/>
      </c>
      <c r="J46" s="64" t="str">
        <f>IF($A46="","",StatusCV($F46,$G46,$H46,$I46))</f>
        <v>OK (CLIA)</v>
      </c>
      <c r="K46" s="64">
        <f>IF($A46="","",EstatPeriodo($A46,$B46,"BIAS",Estat_Ini_Efetiva,Estat_Fim_Efetiva,Estat_Exclusoes,$H$4))</f>
        <v>-1.5089163237311463</v>
      </c>
      <c r="L46" s="20" t="str">
        <f>IF($A46="","",LimEspec($A46,YEAR(Estat_Fim_Efetiva),"Variacao Biologica","BIAS"))</f>
        <v/>
      </c>
      <c r="M46" s="38" t="str">
        <f>IF($A46="","",LimEspec($A46,YEAR(Estat_Fim_Efetiva),"Fabricante","BIAS"))</f>
        <v/>
      </c>
      <c r="N46">
        <f>IF($A46="","",EstatPeriodo($A46,$B46,"ET",Estat_Ini_Efetiva,Estat_Fim_Efetiva,Estat_Exclusoes,$H$4))</f>
        <v>3.7303259466982115</v>
      </c>
      <c r="O46">
        <f>IF($A46="","",LimEspec($A46,YEAR(Estat_Fim_Efetiva),"CLIA","ETP"))</f>
        <v>25</v>
      </c>
      <c r="P46" s="5" t="str">
        <f>IF($A46="","",LimEspec($A46,YEAR(Estat_Fim_Efetiva),"Variacao Biologica","ETP"))</f>
        <v/>
      </c>
      <c r="Q46" s="5" t="str">
        <f>IF($A46="","",StatusETP($N46,$O46,$P46))</f>
        <v>APROVADO (CLIA)</v>
      </c>
      <c r="R46" s="5">
        <f t="shared" ref="R46:R77" si="2">IF(OR($F46="",$F46=0,$O46="",$K46=""),"",($O46-ABS($K46))/$F46)</f>
        <v>17.448510020440416</v>
      </c>
      <c r="S46" s="5" t="str">
        <f t="shared" ref="S46:S77" si="3">IF($R46="","",IF($R46&gt;=6,"Excelente",IF($R46&gt;=4,"Bom",IF($R46&gt;=3,"Marginal","Inaceitável"))))</f>
        <v>Excelente</v>
      </c>
      <c r="T46" s="5"/>
      <c r="U46" s="5"/>
      <c r="AA46" s="5" t="str">
        <f>IF($A46="","",IFERROR(AVERAGEIFS(EQC_Dados!$O$4:$O$1003,EQC_Dados!$A$4:$A$1003,$A46,EQC_Dados!$B$4:$B$1003,"&gt;="&amp;$B$10,EQC_Dados!$B$4:$B$1003,"&lt;="&amp;$D$10,EQC_Dados!$C$4:$C$1003,1),""))</f>
        <v/>
      </c>
      <c r="AB46" s="5" t="str">
        <f>IF($A46="","",IFERROR(AVERAGEIFS(EQC_Dados!$O$4:$O$1003,EQC_Dados!$A$4:$A$1003,$A46,EQC_Dados!$B$4:$B$1003,"&gt;="&amp;$B$10,EQC_Dados!$B$4:$B$1003,"&lt;="&amp;$D$10,EQC_Dados!$C$4:$C$1003,2),""))</f>
        <v/>
      </c>
      <c r="AC46" s="5" t="str">
        <f>IF($A46="","",IFERROR(AVERAGEIFS(EQC_Dados!$O$4:$O$1003,EQC_Dados!$A$4:$A$1003,$A46,EQC_Dados!$B$4:$B$1003,"&gt;="&amp;$B$10,EQC_Dados!$B$4:$B$1003,"&lt;="&amp;$D$10,EQC_Dados!$C$4:$C$1003,3),""))</f>
        <v/>
      </c>
      <c r="AD46" s="5" t="str">
        <f>IF($A46="","",IFERROR(AVERAGEIFS(EQC_Dados!$O$4:$O$1003,EQC_Dados!$A$4:$A$1003,$A46,EQC_Dados!$B$4:$B$1003,"&gt;="&amp;$B$10,EQC_Dados!$B$4:$B$1003,"&lt;="&amp;$D$10,EQC_Dados!$C$4:$C$1003,4),""))</f>
        <v/>
      </c>
      <c r="AE46" s="5" t="str">
        <f>IF($A46="","",IFERROR(AVERAGEIFS(EQC_Dados!$O$4:$O$1003,EQC_Dados!$A$4:$A$1003,$A46,EQC_Dados!$B$4:$B$1003,"&gt;="&amp;$B$10,EQC_Dados!$B$4:$B$1003,"&lt;="&amp;$D$10,EQC_Dados!$C$4:$C$1003,5),""))</f>
        <v/>
      </c>
      <c r="AF46" s="5" t="str">
        <f>IF($A46="","",IFERROR(AVERAGEIFS(EQC_Dados!$O$4:$O$1003,EQC_Dados!$A$4:$A$1003,$A46,EQC_Dados!$B$4:$B$1003,"&gt;="&amp;$B$10,EQC_Dados!$B$4:$B$1003,"&lt;="&amp;$D$10,EQC_Dados!$C$4:$C$1003,6),""))</f>
        <v/>
      </c>
    </row>
    <row r="47" spans="1:32" x14ac:dyDescent="0.3">
      <c r="A47" s="58" t="str">
        <f>Analitos!$A$20</f>
        <v>Triglicerídeos</v>
      </c>
      <c r="B47" s="38">
        <v>2</v>
      </c>
      <c r="C47" s="38">
        <f>IF($A47="","",EstatPeriodo($A47,$B47,"N",Estat_Ini_Efetiva,Estat_Fim_Efetiva,Estat_Exclusoes,$H$4))</f>
        <v>18</v>
      </c>
      <c r="D47" s="63">
        <f>IF($A47="","",EstatPeriodo($A47,$B47,"MEDIA",Estat_Ini_Efetiva,Estat_Fim_Efetiva,Estat_Exclusoes,$H$4))</f>
        <v>79.944444444444443</v>
      </c>
      <c r="E47" s="63">
        <f>IF($A47="","",EstatPeriodo($A47,$B47,"DP",Estat_Ini_Efetiva,Estat_Fim_Efetiva,Estat_Exclusoes,$H$4))</f>
        <v>2.2088650858122887</v>
      </c>
      <c r="F47" s="64">
        <f>IF($A47="","",EstatPeriodo($A47,$B47,"CV",Estat_Ini_Efetiva,Estat_Fim_Efetiva,Estat_Exclusoes,$H$4))</f>
        <v>2.7630001073399026</v>
      </c>
      <c r="G47" s="64">
        <f>IF($A47="","",LimEspec($A47,YEAR(Estat_Fim_Efetiva),"CLIA","CV"))</f>
        <v>8.3333333333333304</v>
      </c>
      <c r="H47" s="64" t="str">
        <f>IF($A47="","",LimEspec($A47,YEAR(Estat_Fim_Efetiva),"Variacao Biologica","CV"))</f>
        <v/>
      </c>
      <c r="I47" s="64" t="str">
        <f>IF($A47="","",LimEspec($A47,YEAR(Estat_Fim_Efetiva),"Fabricante","CV"))</f>
        <v/>
      </c>
      <c r="J47" s="64" t="str">
        <f>IF($A47="","",StatusCV($F47,$G47,$H47,$I47))</f>
        <v>OK (CLIA)</v>
      </c>
      <c r="K47" s="64">
        <f>IF($A47="","",EstatPeriodo($A47,$B47,"BIAS",Estat_Ini_Efetiva,Estat_Fim_Efetiva,Estat_Exclusoes,$H$4))</f>
        <v>-3.331989789063555</v>
      </c>
      <c r="L47" s="20" t="str">
        <f>IF($A47="","",LimEspec($A47,YEAR(Estat_Fim_Efetiva),"Variacao Biologica","BIAS"))</f>
        <v/>
      </c>
      <c r="M47" s="38" t="str">
        <f>IF($A47="","",LimEspec($A47,YEAR(Estat_Fim_Efetiva),"Fabricante","BIAS"))</f>
        <v/>
      </c>
      <c r="N47">
        <f>IF($A47="","",EstatPeriodo($A47,$B47,"ET",Estat_Ini_Efetiva,Estat_Fim_Efetiva,Estat_Exclusoes,$H$4))</f>
        <v>7.8909399661743942</v>
      </c>
      <c r="O47">
        <f>IF($A47="","",LimEspec($A47,YEAR(Estat_Fim_Efetiva),"CLIA","ETP"))</f>
        <v>25</v>
      </c>
      <c r="P47" s="5" t="str">
        <f>IF($A47="","",LimEspec($A47,YEAR(Estat_Fim_Efetiva),"Variacao Biologica","ETP"))</f>
        <v/>
      </c>
      <c r="Q47" s="5" t="str">
        <f>IF($A47="","",StatusETP($N47,$O47,$P47))</f>
        <v>APROVADO (CLIA)</v>
      </c>
      <c r="R47" s="5">
        <f t="shared" si="2"/>
        <v>7.8422038976312125</v>
      </c>
      <c r="S47" s="5" t="str">
        <f t="shared" si="3"/>
        <v>Excelente</v>
      </c>
      <c r="T47" s="5"/>
      <c r="U47" s="5"/>
      <c r="AA47" s="5" t="str">
        <f>IF($A47="","",IFERROR(AVERAGEIFS(EQC_Dados!$O$4:$O$1003,EQC_Dados!$A$4:$A$1003,$A47,EQC_Dados!$B$4:$B$1003,"&gt;="&amp;$B$10,EQC_Dados!$B$4:$B$1003,"&lt;="&amp;$D$10,EQC_Dados!$C$4:$C$1003,1),""))</f>
        <v/>
      </c>
      <c r="AB47" s="5" t="str">
        <f>IF($A47="","",IFERROR(AVERAGEIFS(EQC_Dados!$O$4:$O$1003,EQC_Dados!$A$4:$A$1003,$A47,EQC_Dados!$B$4:$B$1003,"&gt;="&amp;$B$10,EQC_Dados!$B$4:$B$1003,"&lt;="&amp;$D$10,EQC_Dados!$C$4:$C$1003,2),""))</f>
        <v/>
      </c>
      <c r="AC47" s="5" t="str">
        <f>IF($A47="","",IFERROR(AVERAGEIFS(EQC_Dados!$O$4:$O$1003,EQC_Dados!$A$4:$A$1003,$A47,EQC_Dados!$B$4:$B$1003,"&gt;="&amp;$B$10,EQC_Dados!$B$4:$B$1003,"&lt;="&amp;$D$10,EQC_Dados!$C$4:$C$1003,3),""))</f>
        <v/>
      </c>
      <c r="AD47" s="5" t="str">
        <f>IF($A47="","",IFERROR(AVERAGEIFS(EQC_Dados!$O$4:$O$1003,EQC_Dados!$A$4:$A$1003,$A47,EQC_Dados!$B$4:$B$1003,"&gt;="&amp;$B$10,EQC_Dados!$B$4:$B$1003,"&lt;="&amp;$D$10,EQC_Dados!$C$4:$C$1003,4),""))</f>
        <v/>
      </c>
      <c r="AE47" s="5" t="str">
        <f>IF($A47="","",IFERROR(AVERAGEIFS(EQC_Dados!$O$4:$O$1003,EQC_Dados!$A$4:$A$1003,$A47,EQC_Dados!$B$4:$B$1003,"&gt;="&amp;$B$10,EQC_Dados!$B$4:$B$1003,"&lt;="&amp;$D$10,EQC_Dados!$C$4:$C$1003,5),""))</f>
        <v/>
      </c>
      <c r="AF47" s="5" t="str">
        <f>IF($A47="","",IFERROR(AVERAGEIFS(EQC_Dados!$O$4:$O$1003,EQC_Dados!$A$4:$A$1003,$A47,EQC_Dados!$B$4:$B$1003,"&gt;="&amp;$B$10,EQC_Dados!$B$4:$B$1003,"&lt;="&amp;$D$10,EQC_Dados!$C$4:$C$1003,6),""))</f>
        <v/>
      </c>
    </row>
    <row r="48" spans="1:32" x14ac:dyDescent="0.3">
      <c r="A48" s="58" t="str">
        <f>Analitos!$A$21</f>
        <v>Ureia</v>
      </c>
      <c r="B48" s="38">
        <v>1</v>
      </c>
      <c r="C48" s="38">
        <f>IF($A48="","",EstatPeriodo($A48,$B48,"N",Estat_Ini_Efetiva,Estat_Fim_Efetiva,Estat_Exclusoes,$H$4))</f>
        <v>18</v>
      </c>
      <c r="D48" s="63">
        <f>IF($A48="","",EstatPeriodo($A48,$B48,"MEDIA",Estat_Ini_Efetiva,Estat_Fim_Efetiva,Estat_Exclusoes,$H$4))</f>
        <v>33.277777777777779</v>
      </c>
      <c r="E48" s="63">
        <f>IF($A48="","",EstatPeriodo($A48,$B48,"DP",Estat_Ini_Efetiva,Estat_Fim_Efetiva,Estat_Exclusoes,$H$4))</f>
        <v>1.4061024795534927</v>
      </c>
      <c r="F48" s="64">
        <f>IF($A48="","",EstatPeriodo($A48,$B48,"CV",Estat_Ini_Efetiva,Estat_Fim_Efetiva,Estat_Exclusoes,$H$4))</f>
        <v>4.225349688140712</v>
      </c>
      <c r="G48" s="64">
        <f>IF($A48="","",LimEspec($A48,YEAR(Estat_Fim_Efetiva),"CLIA","CV"))</f>
        <v>3</v>
      </c>
      <c r="H48" s="64" t="str">
        <f>IF($A48="","",LimEspec($A48,YEAR(Estat_Fim_Efetiva),"Variacao Biologica","CV"))</f>
        <v/>
      </c>
      <c r="I48" s="64" t="str">
        <f>IF($A48="","",LimEspec($A48,YEAR(Estat_Fim_Efetiva),"Fabricante","CV"))</f>
        <v/>
      </c>
      <c r="J48" s="64" t="str">
        <f>IF($A48="","",StatusCV($F48,$G48,$H48,$I48))</f>
        <v>FORA CLIA</v>
      </c>
      <c r="K48" s="64">
        <f>IF($A48="","",EstatPeriodo($A48,$B48,"BIAS",Estat_Ini_Efetiva,Estat_Fim_Efetiva,Estat_Exclusoes,$H$4))</f>
        <v>0.28919330289194128</v>
      </c>
      <c r="L48" s="20" t="str">
        <f>IF($A48="","",LimEspec($A48,YEAR(Estat_Fim_Efetiva),"Variacao Biologica","BIAS"))</f>
        <v/>
      </c>
      <c r="M48" s="38" t="str">
        <f>IF($A48="","",LimEspec($A48,YEAR(Estat_Fim_Efetiva),"Fabricante","BIAS"))</f>
        <v/>
      </c>
      <c r="N48">
        <f>IF($A48="","",EstatPeriodo($A48,$B48,"ET",Estat_Ini_Efetiva,Estat_Fim_Efetiva,Estat_Exclusoes,$H$4))</f>
        <v>7.2610202883241159</v>
      </c>
      <c r="O48">
        <f>IF($A48="","",LimEspec($A48,YEAR(Estat_Fim_Efetiva),"CLIA","ETP"))</f>
        <v>9</v>
      </c>
      <c r="P48" s="5" t="str">
        <f>IF($A48="","",LimEspec($A48,YEAR(Estat_Fim_Efetiva),"Variacao Biologica","ETP"))</f>
        <v/>
      </c>
      <c r="Q48" s="5" t="str">
        <f>IF($A48="","",StatusETP($N48,$O48,$P48))</f>
        <v>APROVADO (CLIA)</v>
      </c>
      <c r="R48" s="5">
        <f t="shared" si="2"/>
        <v>2.0615587679184699</v>
      </c>
      <c r="S48" s="5" t="str">
        <f t="shared" si="3"/>
        <v>Inaceitável</v>
      </c>
      <c r="T48" s="5"/>
      <c r="U48" s="5"/>
      <c r="AA48" s="5" t="str">
        <f>IF($A48="","",IFERROR(AVERAGEIFS(EQC_Dados!$O$4:$O$1003,EQC_Dados!$A$4:$A$1003,$A48,EQC_Dados!$B$4:$B$1003,"&gt;="&amp;$B$10,EQC_Dados!$B$4:$B$1003,"&lt;="&amp;$D$10,EQC_Dados!$C$4:$C$1003,1),""))</f>
        <v/>
      </c>
      <c r="AB48" s="5" t="str">
        <f>IF($A48="","",IFERROR(AVERAGEIFS(EQC_Dados!$O$4:$O$1003,EQC_Dados!$A$4:$A$1003,$A48,EQC_Dados!$B$4:$B$1003,"&gt;="&amp;$B$10,EQC_Dados!$B$4:$B$1003,"&lt;="&amp;$D$10,EQC_Dados!$C$4:$C$1003,2),""))</f>
        <v/>
      </c>
      <c r="AC48" s="5" t="str">
        <f>IF($A48="","",IFERROR(AVERAGEIFS(EQC_Dados!$O$4:$O$1003,EQC_Dados!$A$4:$A$1003,$A48,EQC_Dados!$B$4:$B$1003,"&gt;="&amp;$B$10,EQC_Dados!$B$4:$B$1003,"&lt;="&amp;$D$10,EQC_Dados!$C$4:$C$1003,3),""))</f>
        <v/>
      </c>
      <c r="AD48" s="5" t="str">
        <f>IF($A48="","",IFERROR(AVERAGEIFS(EQC_Dados!$O$4:$O$1003,EQC_Dados!$A$4:$A$1003,$A48,EQC_Dados!$B$4:$B$1003,"&gt;="&amp;$B$10,EQC_Dados!$B$4:$B$1003,"&lt;="&amp;$D$10,EQC_Dados!$C$4:$C$1003,4),""))</f>
        <v/>
      </c>
      <c r="AE48" s="5" t="str">
        <f>IF($A48="","",IFERROR(AVERAGEIFS(EQC_Dados!$O$4:$O$1003,EQC_Dados!$A$4:$A$1003,$A48,EQC_Dados!$B$4:$B$1003,"&gt;="&amp;$B$10,EQC_Dados!$B$4:$B$1003,"&lt;="&amp;$D$10,EQC_Dados!$C$4:$C$1003,5),""))</f>
        <v/>
      </c>
      <c r="AF48" s="5" t="str">
        <f>IF($A48="","",IFERROR(AVERAGEIFS(EQC_Dados!$O$4:$O$1003,EQC_Dados!$A$4:$A$1003,$A48,EQC_Dados!$B$4:$B$1003,"&gt;="&amp;$B$10,EQC_Dados!$B$4:$B$1003,"&lt;="&amp;$D$10,EQC_Dados!$C$4:$C$1003,6),""))</f>
        <v/>
      </c>
    </row>
    <row r="49" spans="1:32" x14ac:dyDescent="0.3">
      <c r="A49" s="58" t="str">
        <f>Analitos!$A$21</f>
        <v>Ureia</v>
      </c>
      <c r="B49" s="38">
        <v>2</v>
      </c>
      <c r="C49" s="38">
        <f>IF($A49="","",EstatPeriodo($A49,$B49,"N",Estat_Ini_Efetiva,Estat_Fim_Efetiva,Estat_Exclusoes,$H$4))</f>
        <v>18</v>
      </c>
      <c r="D49" s="63">
        <f>IF($A49="","",EstatPeriodo($A49,$B49,"MEDIA",Estat_Ini_Efetiva,Estat_Fim_Efetiva,Estat_Exclusoes,$H$4))</f>
        <v>97.333333333333329</v>
      </c>
      <c r="E49" s="63">
        <f>IF($A49="","",EstatPeriodo($A49,$B49,"DP",Estat_Ini_Efetiva,Estat_Fim_Efetiva,Estat_Exclusoes,$H$4))</f>
        <v>2.1143765594839281</v>
      </c>
      <c r="F49" s="64">
        <f>IF($A49="","",EstatPeriodo($A49,$B49,"CV",Estat_Ini_Efetiva,Estat_Fim_Efetiva,Estat_Exclusoes,$H$4))</f>
        <v>2.1723046844012961</v>
      </c>
      <c r="G49" s="64">
        <f>IF($A49="","",LimEspec($A49,YEAR(Estat_Fim_Efetiva),"CLIA","CV"))</f>
        <v>3</v>
      </c>
      <c r="H49" s="64" t="str">
        <f>IF($A49="","",LimEspec($A49,YEAR(Estat_Fim_Efetiva),"Variacao Biologica","CV"))</f>
        <v/>
      </c>
      <c r="I49" s="64" t="str">
        <f>IF($A49="","",LimEspec($A49,YEAR(Estat_Fim_Efetiva),"Fabricante","CV"))</f>
        <v/>
      </c>
      <c r="J49" s="64" t="str">
        <f>IF($A49="","",StatusCV($F49,$G49,$H49,$I49))</f>
        <v>OK (CLIA)</v>
      </c>
      <c r="K49" s="64">
        <f>IF($A49="","",EstatPeriodo($A49,$B49,"BIAS",Estat_Ini_Efetiva,Estat_Fim_Efetiva,Estat_Exclusoes,$H$4))</f>
        <v>-0.37529853292392451</v>
      </c>
      <c r="L49" s="20" t="str">
        <f>IF($A49="","",LimEspec($A49,YEAR(Estat_Fim_Efetiva),"Variacao Biologica","BIAS"))</f>
        <v/>
      </c>
      <c r="M49" s="38" t="str">
        <f>IF($A49="","",LimEspec($A49,YEAR(Estat_Fim_Efetiva),"Fabricante","BIAS"))</f>
        <v/>
      </c>
      <c r="N49">
        <f>IF($A49="","",EstatPeriodo($A49,$B49,"ET",Estat_Ini_Efetiva,Estat_Fim_Efetiva,Estat_Exclusoes,$H$4))</f>
        <v>3.9596012621860628</v>
      </c>
      <c r="O49">
        <f>IF($A49="","",LimEspec($A49,YEAR(Estat_Fim_Efetiva),"CLIA","ETP"))</f>
        <v>9</v>
      </c>
      <c r="P49" s="5" t="str">
        <f>IF($A49="","",LimEspec($A49,YEAR(Estat_Fim_Efetiva),"Variacao Biologica","ETP"))</f>
        <v/>
      </c>
      <c r="Q49" s="5" t="str">
        <f>IF($A49="","",StatusETP($N49,$O49,$P49))</f>
        <v>APROVADO (CLIA)</v>
      </c>
      <c r="R49" s="5">
        <f t="shared" si="2"/>
        <v>3.9703000822157275</v>
      </c>
      <c r="S49" s="5" t="str">
        <f t="shared" si="3"/>
        <v>Marginal</v>
      </c>
      <c r="T49" s="5"/>
      <c r="U49" s="5"/>
      <c r="AA49" s="5" t="str">
        <f>IF($A49="","",IFERROR(AVERAGEIFS(EQC_Dados!$O$4:$O$1003,EQC_Dados!$A$4:$A$1003,$A49,EQC_Dados!$B$4:$B$1003,"&gt;="&amp;$B$10,EQC_Dados!$B$4:$B$1003,"&lt;="&amp;$D$10,EQC_Dados!$C$4:$C$1003,1),""))</f>
        <v/>
      </c>
      <c r="AB49" s="5" t="str">
        <f>IF($A49="","",IFERROR(AVERAGEIFS(EQC_Dados!$O$4:$O$1003,EQC_Dados!$A$4:$A$1003,$A49,EQC_Dados!$B$4:$B$1003,"&gt;="&amp;$B$10,EQC_Dados!$B$4:$B$1003,"&lt;="&amp;$D$10,EQC_Dados!$C$4:$C$1003,2),""))</f>
        <v/>
      </c>
      <c r="AC49" s="5" t="str">
        <f>IF($A49="","",IFERROR(AVERAGEIFS(EQC_Dados!$O$4:$O$1003,EQC_Dados!$A$4:$A$1003,$A49,EQC_Dados!$B$4:$B$1003,"&gt;="&amp;$B$10,EQC_Dados!$B$4:$B$1003,"&lt;="&amp;$D$10,EQC_Dados!$C$4:$C$1003,3),""))</f>
        <v/>
      </c>
      <c r="AD49" s="5" t="str">
        <f>IF($A49="","",IFERROR(AVERAGEIFS(EQC_Dados!$O$4:$O$1003,EQC_Dados!$A$4:$A$1003,$A49,EQC_Dados!$B$4:$B$1003,"&gt;="&amp;$B$10,EQC_Dados!$B$4:$B$1003,"&lt;="&amp;$D$10,EQC_Dados!$C$4:$C$1003,4),""))</f>
        <v/>
      </c>
      <c r="AE49" s="5" t="str">
        <f>IF($A49="","",IFERROR(AVERAGEIFS(EQC_Dados!$O$4:$O$1003,EQC_Dados!$A$4:$A$1003,$A49,EQC_Dados!$B$4:$B$1003,"&gt;="&amp;$B$10,EQC_Dados!$B$4:$B$1003,"&lt;="&amp;$D$10,EQC_Dados!$C$4:$C$1003,5),""))</f>
        <v/>
      </c>
      <c r="AF49" s="5" t="str">
        <f>IF($A49="","",IFERROR(AVERAGEIFS(EQC_Dados!$O$4:$O$1003,EQC_Dados!$A$4:$A$1003,$A49,EQC_Dados!$B$4:$B$1003,"&gt;="&amp;$B$10,EQC_Dados!$B$4:$B$1003,"&lt;="&amp;$D$10,EQC_Dados!$C$4:$C$1003,6),""))</f>
        <v/>
      </c>
    </row>
    <row r="50" spans="1:32" x14ac:dyDescent="0.3">
      <c r="A50" s="58" t="str">
        <f>Analitos!$A$22</f>
        <v>Amilase</v>
      </c>
      <c r="B50" s="38">
        <v>1</v>
      </c>
      <c r="C50" s="38">
        <f>IF($A50="","",EstatPeriodo($A50,$B50,"N",Estat_Ini_Efetiva,Estat_Fim_Efetiva,Estat_Exclusoes,$H$4))</f>
        <v>18</v>
      </c>
      <c r="D50" s="63">
        <f>IF($A50="","",EstatPeriodo($A50,$B50,"MEDIA",Estat_Ini_Efetiva,Estat_Fim_Efetiva,Estat_Exclusoes,$H$4))</f>
        <v>74.555555555555557</v>
      </c>
      <c r="E50" s="63">
        <f>IF($A50="","",EstatPeriodo($A50,$B50,"DP",Estat_Ini_Efetiva,Estat_Fim_Efetiva,Estat_Exclusoes,$H$4))</f>
        <v>0.85558526389285161</v>
      </c>
      <c r="F50" s="64">
        <f>IF($A50="","",EstatPeriodo($A50,$B50,"CV",Estat_Ini_Efetiva,Estat_Fim_Efetiva,Estat_Exclusoes,$H$4))</f>
        <v>1.1475808308547935</v>
      </c>
      <c r="G50" s="64">
        <f>IF($A50="","",LimEspec($A50,YEAR(Estat_Fim_Efetiva),"CLIA","CV"))</f>
        <v>10</v>
      </c>
      <c r="H50" s="64" t="str">
        <f>IF($A50="","",LimEspec($A50,YEAR(Estat_Fim_Efetiva),"Variacao Biologica","CV"))</f>
        <v/>
      </c>
      <c r="I50" s="64" t="str">
        <f>IF($A50="","",LimEspec($A50,YEAR(Estat_Fim_Efetiva),"Fabricante","CV"))</f>
        <v/>
      </c>
      <c r="J50" s="64" t="str">
        <f>IF($A50="","",StatusCV($F50,$G50,$H50,$I50))</f>
        <v>OK (CLIA)</v>
      </c>
      <c r="K50" s="64">
        <f>IF($A50="","",EstatPeriodo($A50,$B50,"BIAS",Estat_Ini_Efetiva,Estat_Fim_Efetiva,Estat_Exclusoes,$H$4))</f>
        <v>0.68890253052315709</v>
      </c>
      <c r="L50" s="20" t="str">
        <f>IF($A50="","",LimEspec($A50,YEAR(Estat_Fim_Efetiva),"Variacao Biologica","BIAS"))</f>
        <v/>
      </c>
      <c r="M50" s="38" t="str">
        <f>IF($A50="","",LimEspec($A50,YEAR(Estat_Fim_Efetiva),"Fabricante","BIAS"))</f>
        <v/>
      </c>
      <c r="N50">
        <f>IF($A50="","",EstatPeriodo($A50,$B50,"ET",Estat_Ini_Efetiva,Estat_Fim_Efetiva,Estat_Exclusoes,$H$4))</f>
        <v>2.5824109014335663</v>
      </c>
      <c r="O50">
        <f>IF($A50="","",LimEspec($A50,YEAR(Estat_Fim_Efetiva),"CLIA","ETP"))</f>
        <v>30</v>
      </c>
      <c r="P50" s="5" t="str">
        <f>IF($A50="","",LimEspec($A50,YEAR(Estat_Fim_Efetiva),"Variacao Biologica","ETP"))</f>
        <v/>
      </c>
      <c r="Q50" s="5" t="str">
        <f>IF($A50="","",StatusETP($N50,$O50,$P50))</f>
        <v>APROVADO (CLIA)</v>
      </c>
      <c r="R50" s="5">
        <f t="shared" si="2"/>
        <v>25.54164088610997</v>
      </c>
      <c r="S50" s="5" t="str">
        <f t="shared" si="3"/>
        <v>Excelente</v>
      </c>
      <c r="T50" s="5"/>
      <c r="U50" s="5"/>
      <c r="AA50" s="5" t="str">
        <f>IF($A50="","",IFERROR(AVERAGEIFS(EQC_Dados!$O$4:$O$1003,EQC_Dados!$A$4:$A$1003,$A50,EQC_Dados!$B$4:$B$1003,"&gt;="&amp;$B$10,EQC_Dados!$B$4:$B$1003,"&lt;="&amp;$D$10,EQC_Dados!$C$4:$C$1003,1),""))</f>
        <v/>
      </c>
      <c r="AB50" s="5" t="str">
        <f>IF($A50="","",IFERROR(AVERAGEIFS(EQC_Dados!$O$4:$O$1003,EQC_Dados!$A$4:$A$1003,$A50,EQC_Dados!$B$4:$B$1003,"&gt;="&amp;$B$10,EQC_Dados!$B$4:$B$1003,"&lt;="&amp;$D$10,EQC_Dados!$C$4:$C$1003,2),""))</f>
        <v/>
      </c>
      <c r="AC50" s="5" t="str">
        <f>IF($A50="","",IFERROR(AVERAGEIFS(EQC_Dados!$O$4:$O$1003,EQC_Dados!$A$4:$A$1003,$A50,EQC_Dados!$B$4:$B$1003,"&gt;="&amp;$B$10,EQC_Dados!$B$4:$B$1003,"&lt;="&amp;$D$10,EQC_Dados!$C$4:$C$1003,3),""))</f>
        <v/>
      </c>
      <c r="AD50" s="5" t="str">
        <f>IF($A50="","",IFERROR(AVERAGEIFS(EQC_Dados!$O$4:$O$1003,EQC_Dados!$A$4:$A$1003,$A50,EQC_Dados!$B$4:$B$1003,"&gt;="&amp;$B$10,EQC_Dados!$B$4:$B$1003,"&lt;="&amp;$D$10,EQC_Dados!$C$4:$C$1003,4),""))</f>
        <v/>
      </c>
      <c r="AE50" s="5" t="str">
        <f>IF($A50="","",IFERROR(AVERAGEIFS(EQC_Dados!$O$4:$O$1003,EQC_Dados!$A$4:$A$1003,$A50,EQC_Dados!$B$4:$B$1003,"&gt;="&amp;$B$10,EQC_Dados!$B$4:$B$1003,"&lt;="&amp;$D$10,EQC_Dados!$C$4:$C$1003,5),""))</f>
        <v/>
      </c>
      <c r="AF50" s="5" t="str">
        <f>IF($A50="","",IFERROR(AVERAGEIFS(EQC_Dados!$O$4:$O$1003,EQC_Dados!$A$4:$A$1003,$A50,EQC_Dados!$B$4:$B$1003,"&gt;="&amp;$B$10,EQC_Dados!$B$4:$B$1003,"&lt;="&amp;$D$10,EQC_Dados!$C$4:$C$1003,6),""))</f>
        <v/>
      </c>
    </row>
    <row r="51" spans="1:32" x14ac:dyDescent="0.3">
      <c r="A51" s="58" t="str">
        <f>Analitos!$A$22</f>
        <v>Amilase</v>
      </c>
      <c r="B51" s="38">
        <v>2</v>
      </c>
      <c r="C51" s="38">
        <f>IF($A51="","",EstatPeriodo($A51,$B51,"N",Estat_Ini_Efetiva,Estat_Fim_Efetiva,Estat_Exclusoes,$H$4))</f>
        <v>18</v>
      </c>
      <c r="D51" s="63">
        <f>IF($A51="","",EstatPeriodo($A51,$B51,"MEDIA",Estat_Ini_Efetiva,Estat_Fim_Efetiva,Estat_Exclusoes,$H$4))</f>
        <v>481.88888888888891</v>
      </c>
      <c r="E51" s="63">
        <f>IF($A51="","",EstatPeriodo($A51,$B51,"DP",Estat_Ini_Efetiva,Estat_Fim_Efetiva,Estat_Exclusoes,$H$4))</f>
        <v>4.4706742337760845</v>
      </c>
      <c r="F51" s="64">
        <f>IF($A51="","",EstatPeriodo($A51,$B51,"CV",Estat_Ini_Efetiva,Estat_Fim_Efetiva,Estat_Exclusoes,$H$4))</f>
        <v>0.92773963809049476</v>
      </c>
      <c r="G51" s="64">
        <f>IF($A51="","",LimEspec($A51,YEAR(Estat_Fim_Efetiva),"CLIA","CV"))</f>
        <v>10</v>
      </c>
      <c r="H51" s="64" t="str">
        <f>IF($A51="","",LimEspec($A51,YEAR(Estat_Fim_Efetiva),"Variacao Biologica","CV"))</f>
        <v/>
      </c>
      <c r="I51" s="64" t="str">
        <f>IF($A51="","",LimEspec($A51,YEAR(Estat_Fim_Efetiva),"Fabricante","CV"))</f>
        <v/>
      </c>
      <c r="J51" s="64" t="str">
        <f>IF($A51="","",StatusCV($F51,$G51,$H51,$I51))</f>
        <v>OK (CLIA)</v>
      </c>
      <c r="K51" s="64">
        <f>IF($A51="","",EstatPeriodo($A51,$B51,"BIAS",Estat_Ini_Efetiva,Estat_Fim_Efetiva,Estat_Exclusoes,$H$4))</f>
        <v>0.43156077638836893</v>
      </c>
      <c r="L51" s="20" t="str">
        <f>IF($A51="","",LimEspec($A51,YEAR(Estat_Fim_Efetiva),"Variacao Biologica","BIAS"))</f>
        <v/>
      </c>
      <c r="M51" s="38" t="str">
        <f>IF($A51="","",LimEspec($A51,YEAR(Estat_Fim_Efetiva),"Fabricante","BIAS"))</f>
        <v/>
      </c>
      <c r="N51">
        <f>IF($A51="","",EstatPeriodo($A51,$B51,"ET",Estat_Ini_Efetiva,Estat_Fim_Efetiva,Estat_Exclusoes,$H$4))</f>
        <v>1.9623311792376852</v>
      </c>
      <c r="O51">
        <f>IF($A51="","",LimEspec($A51,YEAR(Estat_Fim_Efetiva),"CLIA","ETP"))</f>
        <v>30</v>
      </c>
      <c r="P51" s="5" t="str">
        <f>IF($A51="","",LimEspec($A51,YEAR(Estat_Fim_Efetiva),"Variacao Biologica","ETP"))</f>
        <v/>
      </c>
      <c r="Q51" s="5" t="str">
        <f>IF($A51="","",StatusETP($N51,$O51,$P51))</f>
        <v>APROVADO (CLIA)</v>
      </c>
      <c r="R51" s="5">
        <f t="shared" si="2"/>
        <v>31.871484207002727</v>
      </c>
      <c r="S51" s="5" t="str">
        <f t="shared" si="3"/>
        <v>Excelente</v>
      </c>
      <c r="T51" s="5"/>
      <c r="U51" s="5"/>
      <c r="AA51" s="5" t="str">
        <f>IF($A51="","",IFERROR(AVERAGEIFS(EQC_Dados!$O$4:$O$1003,EQC_Dados!$A$4:$A$1003,$A51,EQC_Dados!$B$4:$B$1003,"&gt;="&amp;$B$10,EQC_Dados!$B$4:$B$1003,"&lt;="&amp;$D$10,EQC_Dados!$C$4:$C$1003,1),""))</f>
        <v/>
      </c>
      <c r="AB51" s="5" t="str">
        <f>IF($A51="","",IFERROR(AVERAGEIFS(EQC_Dados!$O$4:$O$1003,EQC_Dados!$A$4:$A$1003,$A51,EQC_Dados!$B$4:$B$1003,"&gt;="&amp;$B$10,EQC_Dados!$B$4:$B$1003,"&lt;="&amp;$D$10,EQC_Dados!$C$4:$C$1003,2),""))</f>
        <v/>
      </c>
      <c r="AC51" s="5" t="str">
        <f>IF($A51="","",IFERROR(AVERAGEIFS(EQC_Dados!$O$4:$O$1003,EQC_Dados!$A$4:$A$1003,$A51,EQC_Dados!$B$4:$B$1003,"&gt;="&amp;$B$10,EQC_Dados!$B$4:$B$1003,"&lt;="&amp;$D$10,EQC_Dados!$C$4:$C$1003,3),""))</f>
        <v/>
      </c>
      <c r="AD51" s="5" t="str">
        <f>IF($A51="","",IFERROR(AVERAGEIFS(EQC_Dados!$O$4:$O$1003,EQC_Dados!$A$4:$A$1003,$A51,EQC_Dados!$B$4:$B$1003,"&gt;="&amp;$B$10,EQC_Dados!$B$4:$B$1003,"&lt;="&amp;$D$10,EQC_Dados!$C$4:$C$1003,4),""))</f>
        <v/>
      </c>
      <c r="AE51" s="5" t="str">
        <f>IF($A51="","",IFERROR(AVERAGEIFS(EQC_Dados!$O$4:$O$1003,EQC_Dados!$A$4:$A$1003,$A51,EQC_Dados!$B$4:$B$1003,"&gt;="&amp;$B$10,EQC_Dados!$B$4:$B$1003,"&lt;="&amp;$D$10,EQC_Dados!$C$4:$C$1003,5),""))</f>
        <v/>
      </c>
      <c r="AF51" s="5" t="str">
        <f>IF($A51="","",IFERROR(AVERAGEIFS(EQC_Dados!$O$4:$O$1003,EQC_Dados!$A$4:$A$1003,$A51,EQC_Dados!$B$4:$B$1003,"&gt;="&amp;$B$10,EQC_Dados!$B$4:$B$1003,"&lt;="&amp;$D$10,EQC_Dados!$C$4:$C$1003,6),""))</f>
        <v/>
      </c>
    </row>
    <row r="52" spans="1:32" x14ac:dyDescent="0.3">
      <c r="A52" s="58" t="str">
        <f>Analitos!$A$23</f>
        <v>Creatina fosfoquinase</v>
      </c>
      <c r="B52" s="38">
        <v>1</v>
      </c>
      <c r="C52" s="38">
        <f>IF($A52="","",EstatPeriodo($A52,$B52,"N",Estat_Ini_Efetiva,Estat_Fim_Efetiva,Estat_Exclusoes,$H$4))</f>
        <v>18</v>
      </c>
      <c r="D52" s="63">
        <f>IF($A52="","",EstatPeriodo($A52,$B52,"MEDIA",Estat_Ini_Efetiva,Estat_Fim_Efetiva,Estat_Exclusoes,$H$4))</f>
        <v>142.77777777777777</v>
      </c>
      <c r="E52" s="63">
        <f>IF($A52="","",EstatPeriodo($A52,$B52,"DP",Estat_Ini_Efetiva,Estat_Fim_Efetiva,Estat_Exclusoes,$H$4))</f>
        <v>3.3528838431060186</v>
      </c>
      <c r="F52" s="64">
        <f>IF($A52="","",EstatPeriodo($A52,$B52,"CV",Estat_Ini_Efetiva,Estat_Fim_Efetiva,Estat_Exclusoes,$H$4))</f>
        <v>2.3483233142376787</v>
      </c>
      <c r="G52" s="64" t="str">
        <f>IF($A52="","",LimEspec($A52,YEAR(Estat_Fim_Efetiva),"CLIA","CV"))</f>
        <v/>
      </c>
      <c r="H52" s="64" t="str">
        <f>IF($A52="","",LimEspec($A52,YEAR(Estat_Fim_Efetiva),"Variacao Biologica","CV"))</f>
        <v/>
      </c>
      <c r="I52" s="64" t="str">
        <f>IF($A52="","",LimEspec($A52,YEAR(Estat_Fim_Efetiva),"Fabricante","CV"))</f>
        <v/>
      </c>
      <c r="J52" s="64" t="str">
        <f>IF($A52="","",StatusCV($F52,$G52,$H52,$I52))</f>
        <v>SEM LIMITE</v>
      </c>
      <c r="K52" s="64">
        <f>IF($A52="","",EstatPeriodo($A52,$B52,"BIAS",Estat_Ini_Efetiva,Estat_Fim_Efetiva,Estat_Exclusoes,$H$4))</f>
        <v>-2.2070015220700197</v>
      </c>
      <c r="L52" s="20" t="str">
        <f>IF($A52="","",LimEspec($A52,YEAR(Estat_Fim_Efetiva),"Variacao Biologica","BIAS"))</f>
        <v/>
      </c>
      <c r="M52" s="38" t="str">
        <f>IF($A52="","",LimEspec($A52,YEAR(Estat_Fim_Efetiva),"Fabricante","BIAS"))</f>
        <v/>
      </c>
      <c r="N52">
        <f>IF($A52="","",EstatPeriodo($A52,$B52,"ET",Estat_Ini_Efetiva,Estat_Fim_Efetiva,Estat_Exclusoes,$H$4))</f>
        <v>6.0817349905621896</v>
      </c>
      <c r="O52" t="str">
        <f>IF($A52="","",LimEspec($A52,YEAR(Estat_Fim_Efetiva),"CLIA","ETP"))</f>
        <v/>
      </c>
      <c r="P52" s="5" t="str">
        <f>IF($A52="","",LimEspec($A52,YEAR(Estat_Fim_Efetiva),"Variacao Biologica","ETP"))</f>
        <v/>
      </c>
      <c r="Q52" s="5" t="str">
        <f>IF($A52="","",StatusETP($N52,$O52,$P52))</f>
        <v>SEM LIMITE</v>
      </c>
      <c r="R52" s="5" t="str">
        <f t="shared" si="2"/>
        <v/>
      </c>
      <c r="S52" s="5" t="str">
        <f t="shared" si="3"/>
        <v/>
      </c>
      <c r="T52" s="5"/>
      <c r="U52" s="5"/>
      <c r="AA52" s="5" t="str">
        <f>IF($A52="","",IFERROR(AVERAGEIFS(EQC_Dados!$O$4:$O$1003,EQC_Dados!$A$4:$A$1003,$A52,EQC_Dados!$B$4:$B$1003,"&gt;="&amp;$B$10,EQC_Dados!$B$4:$B$1003,"&lt;="&amp;$D$10,EQC_Dados!$C$4:$C$1003,1),""))</f>
        <v/>
      </c>
      <c r="AB52" s="5" t="str">
        <f>IF($A52="","",IFERROR(AVERAGEIFS(EQC_Dados!$O$4:$O$1003,EQC_Dados!$A$4:$A$1003,$A52,EQC_Dados!$B$4:$B$1003,"&gt;="&amp;$B$10,EQC_Dados!$B$4:$B$1003,"&lt;="&amp;$D$10,EQC_Dados!$C$4:$C$1003,2),""))</f>
        <v/>
      </c>
      <c r="AC52" s="5" t="str">
        <f>IF($A52="","",IFERROR(AVERAGEIFS(EQC_Dados!$O$4:$O$1003,EQC_Dados!$A$4:$A$1003,$A52,EQC_Dados!$B$4:$B$1003,"&gt;="&amp;$B$10,EQC_Dados!$B$4:$B$1003,"&lt;="&amp;$D$10,EQC_Dados!$C$4:$C$1003,3),""))</f>
        <v/>
      </c>
      <c r="AD52" s="5" t="str">
        <f>IF($A52="","",IFERROR(AVERAGEIFS(EQC_Dados!$O$4:$O$1003,EQC_Dados!$A$4:$A$1003,$A52,EQC_Dados!$B$4:$B$1003,"&gt;="&amp;$B$10,EQC_Dados!$B$4:$B$1003,"&lt;="&amp;$D$10,EQC_Dados!$C$4:$C$1003,4),""))</f>
        <v/>
      </c>
      <c r="AE52" s="5" t="str">
        <f>IF($A52="","",IFERROR(AVERAGEIFS(EQC_Dados!$O$4:$O$1003,EQC_Dados!$A$4:$A$1003,$A52,EQC_Dados!$B$4:$B$1003,"&gt;="&amp;$B$10,EQC_Dados!$B$4:$B$1003,"&lt;="&amp;$D$10,EQC_Dados!$C$4:$C$1003,5),""))</f>
        <v/>
      </c>
      <c r="AF52" s="5" t="str">
        <f>IF($A52="","",IFERROR(AVERAGEIFS(EQC_Dados!$O$4:$O$1003,EQC_Dados!$A$4:$A$1003,$A52,EQC_Dados!$B$4:$B$1003,"&gt;="&amp;$B$10,EQC_Dados!$B$4:$B$1003,"&lt;="&amp;$D$10,EQC_Dados!$C$4:$C$1003,6),""))</f>
        <v/>
      </c>
    </row>
    <row r="53" spans="1:32" x14ac:dyDescent="0.3">
      <c r="A53" s="58" t="str">
        <f>Analitos!$A$23</f>
        <v>Creatina fosfoquinase</v>
      </c>
      <c r="B53" s="38">
        <v>2</v>
      </c>
      <c r="C53" s="38">
        <f>IF($A53="","",EstatPeriodo($A53,$B53,"N",Estat_Ini_Efetiva,Estat_Fim_Efetiva,Estat_Exclusoes,$H$4))</f>
        <v>18</v>
      </c>
      <c r="D53" s="63">
        <f>IF($A53="","",EstatPeriodo($A53,$B53,"MEDIA",Estat_Ini_Efetiva,Estat_Fim_Efetiva,Estat_Exclusoes,$H$4))</f>
        <v>433.72222222222223</v>
      </c>
      <c r="E53" s="63">
        <f>IF($A53="","",EstatPeriodo($A53,$B53,"DP",Estat_Ini_Efetiva,Estat_Fim_Efetiva,Estat_Exclusoes,$H$4))</f>
        <v>5.5709916273866806</v>
      </c>
      <c r="F53" s="64">
        <f>IF($A53="","",EstatPeriodo($A53,$B53,"CV",Estat_Ini_Efetiva,Estat_Fim_Efetiva,Estat_Exclusoes,$H$4))</f>
        <v>1.2844607313047298</v>
      </c>
      <c r="G53" s="64" t="str">
        <f>IF($A53="","",LimEspec($A53,YEAR(Estat_Fim_Efetiva),"CLIA","CV"))</f>
        <v/>
      </c>
      <c r="H53" s="64" t="str">
        <f>IF($A53="","",LimEspec($A53,YEAR(Estat_Fim_Efetiva),"Variacao Biologica","CV"))</f>
        <v/>
      </c>
      <c r="I53" s="64" t="str">
        <f>IF($A53="","",LimEspec($A53,YEAR(Estat_Fim_Efetiva),"Fabricante","CV"))</f>
        <v/>
      </c>
      <c r="J53" s="64" t="str">
        <f>IF($A53="","",StatusCV($F53,$G53,$H53,$I53))</f>
        <v>SEM LIMITE</v>
      </c>
      <c r="K53" s="64">
        <f>IF($A53="","",EstatPeriodo($A53,$B53,"BIAS",Estat_Ini_Efetiva,Estat_Fim_Efetiva,Estat_Exclusoes,$H$4))</f>
        <v>0.59659566791656071</v>
      </c>
      <c r="L53" s="20" t="str">
        <f>IF($A53="","",LimEspec($A53,YEAR(Estat_Fim_Efetiva),"Variacao Biologica","BIAS"))</f>
        <v/>
      </c>
      <c r="M53" s="38" t="str">
        <f>IF($A53="","",LimEspec($A53,YEAR(Estat_Fim_Efetiva),"Fabricante","BIAS"))</f>
        <v/>
      </c>
      <c r="N53">
        <f>IF($A53="","",EstatPeriodo($A53,$B53,"ET",Estat_Ini_Efetiva,Estat_Fim_Efetiva,Estat_Exclusoes,$H$4))</f>
        <v>2.7159558745693646</v>
      </c>
      <c r="O53" t="str">
        <f>IF($A53="","",LimEspec($A53,YEAR(Estat_Fim_Efetiva),"CLIA","ETP"))</f>
        <v/>
      </c>
      <c r="P53" s="5" t="str">
        <f>IF($A53="","",LimEspec($A53,YEAR(Estat_Fim_Efetiva),"Variacao Biologica","ETP"))</f>
        <v/>
      </c>
      <c r="Q53" s="5" t="str">
        <f>IF($A53="","",StatusETP($N53,$O53,$P53))</f>
        <v>SEM LIMITE</v>
      </c>
      <c r="R53" s="5" t="str">
        <f t="shared" si="2"/>
        <v/>
      </c>
      <c r="S53" s="5" t="str">
        <f t="shared" si="3"/>
        <v/>
      </c>
      <c r="T53" s="5"/>
      <c r="U53" s="5"/>
      <c r="AA53" s="5" t="str">
        <f>IF($A53="","",IFERROR(AVERAGEIFS(EQC_Dados!$O$4:$O$1003,EQC_Dados!$A$4:$A$1003,$A53,EQC_Dados!$B$4:$B$1003,"&gt;="&amp;$B$10,EQC_Dados!$B$4:$B$1003,"&lt;="&amp;$D$10,EQC_Dados!$C$4:$C$1003,1),""))</f>
        <v/>
      </c>
      <c r="AB53" s="5" t="str">
        <f>IF($A53="","",IFERROR(AVERAGEIFS(EQC_Dados!$O$4:$O$1003,EQC_Dados!$A$4:$A$1003,$A53,EQC_Dados!$B$4:$B$1003,"&gt;="&amp;$B$10,EQC_Dados!$B$4:$B$1003,"&lt;="&amp;$D$10,EQC_Dados!$C$4:$C$1003,2),""))</f>
        <v/>
      </c>
      <c r="AC53" s="5" t="str">
        <f>IF($A53="","",IFERROR(AVERAGEIFS(EQC_Dados!$O$4:$O$1003,EQC_Dados!$A$4:$A$1003,$A53,EQC_Dados!$B$4:$B$1003,"&gt;="&amp;$B$10,EQC_Dados!$B$4:$B$1003,"&lt;="&amp;$D$10,EQC_Dados!$C$4:$C$1003,3),""))</f>
        <v/>
      </c>
      <c r="AD53" s="5" t="str">
        <f>IF($A53="","",IFERROR(AVERAGEIFS(EQC_Dados!$O$4:$O$1003,EQC_Dados!$A$4:$A$1003,$A53,EQC_Dados!$B$4:$B$1003,"&gt;="&amp;$B$10,EQC_Dados!$B$4:$B$1003,"&lt;="&amp;$D$10,EQC_Dados!$C$4:$C$1003,4),""))</f>
        <v/>
      </c>
      <c r="AE53" s="5" t="str">
        <f>IF($A53="","",IFERROR(AVERAGEIFS(EQC_Dados!$O$4:$O$1003,EQC_Dados!$A$4:$A$1003,$A53,EQC_Dados!$B$4:$B$1003,"&gt;="&amp;$B$10,EQC_Dados!$B$4:$B$1003,"&lt;="&amp;$D$10,EQC_Dados!$C$4:$C$1003,5),""))</f>
        <v/>
      </c>
      <c r="AF53" s="5" t="str">
        <f>IF($A53="","",IFERROR(AVERAGEIFS(EQC_Dados!$O$4:$O$1003,EQC_Dados!$A$4:$A$1003,$A53,EQC_Dados!$B$4:$B$1003,"&gt;="&amp;$B$10,EQC_Dados!$B$4:$B$1003,"&lt;="&amp;$D$10,EQC_Dados!$C$4:$C$1003,6),""))</f>
        <v/>
      </c>
    </row>
    <row r="54" spans="1:32" x14ac:dyDescent="0.3">
      <c r="A54" s="58" t="str">
        <f>Analitos!$A$24</f>
        <v>Fosfatase alcalina</v>
      </c>
      <c r="B54" s="38">
        <v>1</v>
      </c>
      <c r="C54" s="38">
        <f>IF($A54="","",EstatPeriodo($A54,$B54,"N",Estat_Ini_Efetiva,Estat_Fim_Efetiva,Estat_Exclusoes,$H$4))</f>
        <v>18</v>
      </c>
      <c r="D54" s="63">
        <f>IF($A54="","",EstatPeriodo($A54,$B54,"MEDIA",Estat_Ini_Efetiva,Estat_Fim_Efetiva,Estat_Exclusoes,$H$4))</f>
        <v>112.55555555555556</v>
      </c>
      <c r="E54" s="63">
        <f>IF($A54="","",EstatPeriodo($A54,$B54,"DP",Estat_Ini_Efetiva,Estat_Fim_Efetiva,Estat_Exclusoes,$H$4))</f>
        <v>6.041252521302467</v>
      </c>
      <c r="F54" s="64">
        <f>IF($A54="","",EstatPeriodo($A54,$B54,"CV",Estat_Ini_Efetiva,Estat_Fim_Efetiva,Estat_Exclusoes,$H$4))</f>
        <v>5.3673516971097932</v>
      </c>
      <c r="G54" s="64">
        <f>IF($A54="","",LimEspec($A54,YEAR(Estat_Fim_Efetiva),"CLIA","CV"))</f>
        <v>10</v>
      </c>
      <c r="H54" s="64" t="str">
        <f>IF($A54="","",LimEspec($A54,YEAR(Estat_Fim_Efetiva),"Variacao Biologica","CV"))</f>
        <v/>
      </c>
      <c r="I54" s="64" t="str">
        <f>IF($A54="","",LimEspec($A54,YEAR(Estat_Fim_Efetiva),"Fabricante","CV"))</f>
        <v/>
      </c>
      <c r="J54" s="64" t="str">
        <f>IF($A54="","",StatusCV($F54,$G54,$H54,$I54))</f>
        <v>OK (CLIA)</v>
      </c>
      <c r="K54" s="64">
        <f>IF($A54="","",EstatPeriodo($A54,$B54,"BIAS",Estat_Ini_Efetiva,Estat_Fim_Efetiva,Estat_Exclusoes,$H$4))</f>
        <v>-4.6506652975655669</v>
      </c>
      <c r="L54" s="20" t="str">
        <f>IF($A54="","",LimEspec($A54,YEAR(Estat_Fim_Efetiva),"Variacao Biologica","BIAS"))</f>
        <v/>
      </c>
      <c r="M54" s="38" t="str">
        <f>IF($A54="","",LimEspec($A54,YEAR(Estat_Fim_Efetiva),"Fabricante","BIAS"))</f>
        <v/>
      </c>
      <c r="N54">
        <f>IF($A54="","",EstatPeriodo($A54,$B54,"ET",Estat_Ini_Efetiva,Estat_Fim_Efetiva,Estat_Exclusoes,$H$4))</f>
        <v>13.506795597796724</v>
      </c>
      <c r="O54">
        <f>IF($A54="","",LimEspec($A54,YEAR(Estat_Fim_Efetiva),"CLIA","ETP"))</f>
        <v>30</v>
      </c>
      <c r="P54" s="5" t="str">
        <f>IF($A54="","",LimEspec($A54,YEAR(Estat_Fim_Efetiva),"Variacao Biologica","ETP"))</f>
        <v/>
      </c>
      <c r="Q54" s="5" t="str">
        <f>IF($A54="","",StatusETP($N54,$O54,$P54))</f>
        <v>APROVADO (CLIA)</v>
      </c>
      <c r="R54" s="5">
        <f t="shared" si="2"/>
        <v>4.7228756625142561</v>
      </c>
      <c r="S54" s="5" t="str">
        <f t="shared" si="3"/>
        <v>Bom</v>
      </c>
      <c r="T54" s="5"/>
      <c r="U54" s="5"/>
      <c r="AA54" s="5" t="str">
        <f>IF($A54="","",IFERROR(AVERAGEIFS(EQC_Dados!$O$4:$O$1003,EQC_Dados!$A$4:$A$1003,$A54,EQC_Dados!$B$4:$B$1003,"&gt;="&amp;$B$10,EQC_Dados!$B$4:$B$1003,"&lt;="&amp;$D$10,EQC_Dados!$C$4:$C$1003,1),""))</f>
        <v/>
      </c>
      <c r="AB54" s="5" t="str">
        <f>IF($A54="","",IFERROR(AVERAGEIFS(EQC_Dados!$O$4:$O$1003,EQC_Dados!$A$4:$A$1003,$A54,EQC_Dados!$B$4:$B$1003,"&gt;="&amp;$B$10,EQC_Dados!$B$4:$B$1003,"&lt;="&amp;$D$10,EQC_Dados!$C$4:$C$1003,2),""))</f>
        <v/>
      </c>
      <c r="AC54" s="5" t="str">
        <f>IF($A54="","",IFERROR(AVERAGEIFS(EQC_Dados!$O$4:$O$1003,EQC_Dados!$A$4:$A$1003,$A54,EQC_Dados!$B$4:$B$1003,"&gt;="&amp;$B$10,EQC_Dados!$B$4:$B$1003,"&lt;="&amp;$D$10,EQC_Dados!$C$4:$C$1003,3),""))</f>
        <v/>
      </c>
      <c r="AD54" s="5" t="str">
        <f>IF($A54="","",IFERROR(AVERAGEIFS(EQC_Dados!$O$4:$O$1003,EQC_Dados!$A$4:$A$1003,$A54,EQC_Dados!$B$4:$B$1003,"&gt;="&amp;$B$10,EQC_Dados!$B$4:$B$1003,"&lt;="&amp;$D$10,EQC_Dados!$C$4:$C$1003,4),""))</f>
        <v/>
      </c>
      <c r="AE54" s="5" t="str">
        <f>IF($A54="","",IFERROR(AVERAGEIFS(EQC_Dados!$O$4:$O$1003,EQC_Dados!$A$4:$A$1003,$A54,EQC_Dados!$B$4:$B$1003,"&gt;="&amp;$B$10,EQC_Dados!$B$4:$B$1003,"&lt;="&amp;$D$10,EQC_Dados!$C$4:$C$1003,5),""))</f>
        <v/>
      </c>
      <c r="AF54" s="5" t="str">
        <f>IF($A54="","",IFERROR(AVERAGEIFS(EQC_Dados!$O$4:$O$1003,EQC_Dados!$A$4:$A$1003,$A54,EQC_Dados!$B$4:$B$1003,"&gt;="&amp;$B$10,EQC_Dados!$B$4:$B$1003,"&lt;="&amp;$D$10,EQC_Dados!$C$4:$C$1003,6),""))</f>
        <v/>
      </c>
    </row>
    <row r="55" spans="1:32" x14ac:dyDescent="0.3">
      <c r="A55" s="58" t="str">
        <f>Analitos!$A$24</f>
        <v>Fosfatase alcalina</v>
      </c>
      <c r="B55" s="38">
        <v>2</v>
      </c>
      <c r="C55" s="38">
        <f>IF($A55="","",EstatPeriodo($A55,$B55,"N",Estat_Ini_Efetiva,Estat_Fim_Efetiva,Estat_Exclusoes,$H$4))</f>
        <v>18</v>
      </c>
      <c r="D55" s="63">
        <f>IF($A55="","",EstatPeriodo($A55,$B55,"MEDIA",Estat_Ini_Efetiva,Estat_Fim_Efetiva,Estat_Exclusoes,$H$4))</f>
        <v>425.27777777777777</v>
      </c>
      <c r="E55" s="63">
        <f>IF($A55="","",EstatPeriodo($A55,$B55,"DP",Estat_Ini_Efetiva,Estat_Fim_Efetiva,Estat_Exclusoes,$H$4))</f>
        <v>10.791094125171291</v>
      </c>
      <c r="F55" s="64">
        <f>IF($A55="","",EstatPeriodo($A55,$B55,"CV",Estat_Ini_Efetiva,Estat_Fim_Efetiva,Estat_Exclusoes,$H$4))</f>
        <v>2.5374225245340725</v>
      </c>
      <c r="G55" s="64">
        <f>IF($A55="","",LimEspec($A55,YEAR(Estat_Fim_Efetiva),"CLIA","CV"))</f>
        <v>10</v>
      </c>
      <c r="H55" s="64" t="str">
        <f>IF($A55="","",LimEspec($A55,YEAR(Estat_Fim_Efetiva),"Variacao Biologica","CV"))</f>
        <v/>
      </c>
      <c r="I55" s="64" t="str">
        <f>IF($A55="","",LimEspec($A55,YEAR(Estat_Fim_Efetiva),"Fabricante","CV"))</f>
        <v/>
      </c>
      <c r="J55" s="64" t="str">
        <f>IF($A55="","",StatusCV($F55,$G55,$H55,$I55))</f>
        <v>OK (CLIA)</v>
      </c>
      <c r="K55" s="64">
        <f>IF($A55="","",EstatPeriodo($A55,$B55,"BIAS",Estat_Ini_Efetiva,Estat_Fim_Efetiva,Estat_Exclusoes,$H$4))</f>
        <v>-2.6419239218406756</v>
      </c>
      <c r="L55" s="20" t="str">
        <f>IF($A55="","",LimEspec($A55,YEAR(Estat_Fim_Efetiva),"Variacao Biologica","BIAS"))</f>
        <v/>
      </c>
      <c r="M55" s="38" t="str">
        <f>IF($A55="","",LimEspec($A55,YEAR(Estat_Fim_Efetiva),"Fabricante","BIAS"))</f>
        <v/>
      </c>
      <c r="N55">
        <f>IF($A55="","",EstatPeriodo($A55,$B55,"ET",Estat_Ini_Efetiva,Estat_Fim_Efetiva,Estat_Exclusoes,$H$4))</f>
        <v>6.8286710873218945</v>
      </c>
      <c r="O55">
        <f>IF($A55="","",LimEspec($A55,YEAR(Estat_Fim_Efetiva),"CLIA","ETP"))</f>
        <v>30</v>
      </c>
      <c r="P55" s="5" t="str">
        <f>IF($A55="","",LimEspec($A55,YEAR(Estat_Fim_Efetiva),"Variacao Biologica","ETP"))</f>
        <v/>
      </c>
      <c r="Q55" s="5" t="str">
        <f>IF($A55="","",StatusETP($N55,$O55,$P55))</f>
        <v>APROVADO (CLIA)</v>
      </c>
      <c r="R55" s="5">
        <f t="shared" si="2"/>
        <v>10.781837007292619</v>
      </c>
      <c r="S55" s="5" t="str">
        <f t="shared" si="3"/>
        <v>Excelente</v>
      </c>
      <c r="T55" s="5"/>
      <c r="U55" s="5"/>
      <c r="AA55" s="5" t="str">
        <f>IF($A55="","",IFERROR(AVERAGEIFS(EQC_Dados!$O$4:$O$1003,EQC_Dados!$A$4:$A$1003,$A55,EQC_Dados!$B$4:$B$1003,"&gt;="&amp;$B$10,EQC_Dados!$B$4:$B$1003,"&lt;="&amp;$D$10,EQC_Dados!$C$4:$C$1003,1),""))</f>
        <v/>
      </c>
      <c r="AB55" s="5" t="str">
        <f>IF($A55="","",IFERROR(AVERAGEIFS(EQC_Dados!$O$4:$O$1003,EQC_Dados!$A$4:$A$1003,$A55,EQC_Dados!$B$4:$B$1003,"&gt;="&amp;$B$10,EQC_Dados!$B$4:$B$1003,"&lt;="&amp;$D$10,EQC_Dados!$C$4:$C$1003,2),""))</f>
        <v/>
      </c>
      <c r="AC55" s="5" t="str">
        <f>IF($A55="","",IFERROR(AVERAGEIFS(EQC_Dados!$O$4:$O$1003,EQC_Dados!$A$4:$A$1003,$A55,EQC_Dados!$B$4:$B$1003,"&gt;="&amp;$B$10,EQC_Dados!$B$4:$B$1003,"&lt;="&amp;$D$10,EQC_Dados!$C$4:$C$1003,3),""))</f>
        <v/>
      </c>
      <c r="AD55" s="5" t="str">
        <f>IF($A55="","",IFERROR(AVERAGEIFS(EQC_Dados!$O$4:$O$1003,EQC_Dados!$A$4:$A$1003,$A55,EQC_Dados!$B$4:$B$1003,"&gt;="&amp;$B$10,EQC_Dados!$B$4:$B$1003,"&lt;="&amp;$D$10,EQC_Dados!$C$4:$C$1003,4),""))</f>
        <v/>
      </c>
      <c r="AE55" s="5" t="str">
        <f>IF($A55="","",IFERROR(AVERAGEIFS(EQC_Dados!$O$4:$O$1003,EQC_Dados!$A$4:$A$1003,$A55,EQC_Dados!$B$4:$B$1003,"&gt;="&amp;$B$10,EQC_Dados!$B$4:$B$1003,"&lt;="&amp;$D$10,EQC_Dados!$C$4:$C$1003,5),""))</f>
        <v/>
      </c>
      <c r="AF55" s="5" t="str">
        <f>IF($A55="","",IFERROR(AVERAGEIFS(EQC_Dados!$O$4:$O$1003,EQC_Dados!$A$4:$A$1003,$A55,EQC_Dados!$B$4:$B$1003,"&gt;="&amp;$B$10,EQC_Dados!$B$4:$B$1003,"&lt;="&amp;$D$10,EQC_Dados!$C$4:$C$1003,6),""))</f>
        <v/>
      </c>
    </row>
    <row r="56" spans="1:32" x14ac:dyDescent="0.3">
      <c r="A56" s="58" t="str">
        <f>Analitos!$A$25</f>
        <v>GGT</v>
      </c>
      <c r="B56" s="38">
        <v>1</v>
      </c>
      <c r="C56" s="38">
        <f>IF($A56="","",EstatPeriodo($A56,$B56,"N",Estat_Ini_Efetiva,Estat_Fim_Efetiva,Estat_Exclusoes,$H$4))</f>
        <v>18</v>
      </c>
      <c r="D56" s="63">
        <f>IF($A56="","",EstatPeriodo($A56,$B56,"MEDIA",Estat_Ini_Efetiva,Estat_Fim_Efetiva,Estat_Exclusoes,$H$4))</f>
        <v>78.5</v>
      </c>
      <c r="E56" s="63">
        <f>IF($A56="","",EstatPeriodo($A56,$B56,"DP",Estat_Ini_Efetiva,Estat_Fim_Efetiva,Estat_Exclusoes,$H$4))</f>
        <v>1.6538724611187705</v>
      </c>
      <c r="F56" s="64">
        <f>IF($A56="","",EstatPeriodo($A56,$B56,"CV",Estat_Ini_Efetiva,Estat_Fim_Efetiva,Estat_Exclusoes,$H$4))</f>
        <v>2.1068438995143572</v>
      </c>
      <c r="G56" s="64">
        <f>IF($A56="","",LimEspec($A56,YEAR(Estat_Fim_Efetiva),"CLIA","CV"))</f>
        <v>7.3333333333333304</v>
      </c>
      <c r="H56" s="64" t="str">
        <f>IF($A56="","",LimEspec($A56,YEAR(Estat_Fim_Efetiva),"Variacao Biologica","CV"))</f>
        <v/>
      </c>
      <c r="I56" s="64" t="str">
        <f>IF($A56="","",LimEspec($A56,YEAR(Estat_Fim_Efetiva),"Fabricante","CV"))</f>
        <v/>
      </c>
      <c r="J56" s="64" t="str">
        <f>IF($A56="","",StatusCV($F56,$G56,$H56,$I56))</f>
        <v>OK (CLIA)</v>
      </c>
      <c r="K56" s="64">
        <f>IF($A56="","",EstatPeriodo($A56,$B56,"BIAS",Estat_Ini_Efetiva,Estat_Fim_Efetiva,Estat_Exclusoes,$H$4))</f>
        <v>0.40697674418603985</v>
      </c>
      <c r="L56" s="20" t="str">
        <f>IF($A56="","",LimEspec($A56,YEAR(Estat_Fim_Efetiva),"Variacao Biologica","BIAS"))</f>
        <v/>
      </c>
      <c r="M56" s="38" t="str">
        <f>IF($A56="","",LimEspec($A56,YEAR(Estat_Fim_Efetiva),"Fabricante","BIAS"))</f>
        <v/>
      </c>
      <c r="N56">
        <f>IF($A56="","",EstatPeriodo($A56,$B56,"ET",Estat_Ini_Efetiva,Estat_Fim_Efetiva,Estat_Exclusoes,$H$4))</f>
        <v>3.8832691783847291</v>
      </c>
      <c r="O56">
        <f>IF($A56="","",LimEspec($A56,YEAR(Estat_Fim_Efetiva),"CLIA","ETP"))</f>
        <v>22</v>
      </c>
      <c r="P56" s="5" t="str">
        <f>IF($A56="","",LimEspec($A56,YEAR(Estat_Fim_Efetiva),"Variacao Biologica","ETP"))</f>
        <v/>
      </c>
      <c r="Q56" s="5" t="str">
        <f>IF($A56="","",StatusETP($N56,$O56,$P56))</f>
        <v>APROVADO (CLIA)</v>
      </c>
      <c r="R56" s="5">
        <f t="shared" si="2"/>
        <v>10.248990568684897</v>
      </c>
      <c r="S56" s="5" t="str">
        <f t="shared" si="3"/>
        <v>Excelente</v>
      </c>
      <c r="T56" s="5"/>
      <c r="U56" s="5"/>
      <c r="AA56" s="5" t="str">
        <f>IF($A56="","",IFERROR(AVERAGEIFS(EQC_Dados!$O$4:$O$1003,EQC_Dados!$A$4:$A$1003,$A56,EQC_Dados!$B$4:$B$1003,"&gt;="&amp;$B$10,EQC_Dados!$B$4:$B$1003,"&lt;="&amp;$D$10,EQC_Dados!$C$4:$C$1003,1),""))</f>
        <v/>
      </c>
      <c r="AB56" s="5" t="str">
        <f>IF($A56="","",IFERROR(AVERAGEIFS(EQC_Dados!$O$4:$O$1003,EQC_Dados!$A$4:$A$1003,$A56,EQC_Dados!$B$4:$B$1003,"&gt;="&amp;$B$10,EQC_Dados!$B$4:$B$1003,"&lt;="&amp;$D$10,EQC_Dados!$C$4:$C$1003,2),""))</f>
        <v/>
      </c>
      <c r="AC56" s="5" t="str">
        <f>IF($A56="","",IFERROR(AVERAGEIFS(EQC_Dados!$O$4:$O$1003,EQC_Dados!$A$4:$A$1003,$A56,EQC_Dados!$B$4:$B$1003,"&gt;="&amp;$B$10,EQC_Dados!$B$4:$B$1003,"&lt;="&amp;$D$10,EQC_Dados!$C$4:$C$1003,3),""))</f>
        <v/>
      </c>
      <c r="AD56" s="5" t="str">
        <f>IF($A56="","",IFERROR(AVERAGEIFS(EQC_Dados!$O$4:$O$1003,EQC_Dados!$A$4:$A$1003,$A56,EQC_Dados!$B$4:$B$1003,"&gt;="&amp;$B$10,EQC_Dados!$B$4:$B$1003,"&lt;="&amp;$D$10,EQC_Dados!$C$4:$C$1003,4),""))</f>
        <v/>
      </c>
      <c r="AE56" s="5" t="str">
        <f>IF($A56="","",IFERROR(AVERAGEIFS(EQC_Dados!$O$4:$O$1003,EQC_Dados!$A$4:$A$1003,$A56,EQC_Dados!$B$4:$B$1003,"&gt;="&amp;$B$10,EQC_Dados!$B$4:$B$1003,"&lt;="&amp;$D$10,EQC_Dados!$C$4:$C$1003,5),""))</f>
        <v/>
      </c>
      <c r="AF56" s="5" t="str">
        <f>IF($A56="","",IFERROR(AVERAGEIFS(EQC_Dados!$O$4:$O$1003,EQC_Dados!$A$4:$A$1003,$A56,EQC_Dados!$B$4:$B$1003,"&gt;="&amp;$B$10,EQC_Dados!$B$4:$B$1003,"&lt;="&amp;$D$10,EQC_Dados!$C$4:$C$1003,6),""))</f>
        <v/>
      </c>
    </row>
    <row r="57" spans="1:32" x14ac:dyDescent="0.3">
      <c r="A57" s="58" t="str">
        <f>Analitos!$A$25</f>
        <v>GGT</v>
      </c>
      <c r="B57" s="38">
        <v>2</v>
      </c>
      <c r="C57" s="38">
        <f>IF($A57="","",EstatPeriodo($A57,$B57,"N",Estat_Ini_Efetiva,Estat_Fim_Efetiva,Estat_Exclusoes,$H$4))</f>
        <v>18</v>
      </c>
      <c r="D57" s="63">
        <f>IF($A57="","",EstatPeriodo($A57,$B57,"MEDIA",Estat_Ini_Efetiva,Estat_Fim_Efetiva,Estat_Exclusoes,$H$4))</f>
        <v>151.44444444444446</v>
      </c>
      <c r="E57" s="63">
        <f>IF($A57="","",EstatPeriodo($A57,$B57,"DP",Estat_Ini_Efetiva,Estat_Fim_Efetiva,Estat_Exclusoes,$H$4))</f>
        <v>2.0356303322728198</v>
      </c>
      <c r="F57" s="64">
        <f>IF($A57="","",EstatPeriodo($A57,$B57,"CV",Estat_Ini_Efetiva,Estat_Fim_Efetiva,Estat_Exclusoes,$H$4))</f>
        <v>1.3441432861669389</v>
      </c>
      <c r="G57" s="64">
        <f>IF($A57="","",LimEspec($A57,YEAR(Estat_Fim_Efetiva),"CLIA","CV"))</f>
        <v>7.3333333333333304</v>
      </c>
      <c r="H57" s="64" t="str">
        <f>IF($A57="","",LimEspec($A57,YEAR(Estat_Fim_Efetiva),"Variacao Biologica","CV"))</f>
        <v/>
      </c>
      <c r="I57" s="64" t="str">
        <f>IF($A57="","",LimEspec($A57,YEAR(Estat_Fim_Efetiva),"Fabricante","CV"))</f>
        <v/>
      </c>
      <c r="J57" s="64" t="str">
        <f>IF($A57="","",StatusCV($F57,$G57,$H57,$I57))</f>
        <v>OK (CLIA)</v>
      </c>
      <c r="K57" s="64">
        <f>IF($A57="","",EstatPeriodo($A57,$B57,"BIAS",Estat_Ini_Efetiva,Estat_Fim_Efetiva,Estat_Exclusoes,$H$4))</f>
        <v>1.4239810586842669</v>
      </c>
      <c r="L57" s="20" t="str">
        <f>IF($A57="","",LimEspec($A57,YEAR(Estat_Fim_Efetiva),"Variacao Biologica","BIAS"))</f>
        <v/>
      </c>
      <c r="M57" s="38" t="str">
        <f>IF($A57="","",LimEspec($A57,YEAR(Estat_Fim_Efetiva),"Fabricante","BIAS"))</f>
        <v/>
      </c>
      <c r="N57">
        <f>IF($A57="","",EstatPeriodo($A57,$B57,"ET",Estat_Ini_Efetiva,Estat_Fim_Efetiva,Estat_Exclusoes,$H$4))</f>
        <v>3.6418174808597161</v>
      </c>
      <c r="O57">
        <f>IF($A57="","",LimEspec($A57,YEAR(Estat_Fim_Efetiva),"CLIA","ETP"))</f>
        <v>22</v>
      </c>
      <c r="P57" s="5" t="str">
        <f>IF($A57="","",LimEspec($A57,YEAR(Estat_Fim_Efetiva),"Variacao Biologica","ETP"))</f>
        <v/>
      </c>
      <c r="Q57" s="5" t="str">
        <f>IF($A57="","",StatusETP($N57,$O57,$P57))</f>
        <v>APROVADO (CLIA)</v>
      </c>
      <c r="R57" s="5">
        <f t="shared" si="2"/>
        <v>15.307905900413246</v>
      </c>
      <c r="S57" s="5" t="str">
        <f t="shared" si="3"/>
        <v>Excelente</v>
      </c>
      <c r="T57" s="5"/>
      <c r="U57" s="5"/>
      <c r="AA57" s="5" t="str">
        <f>IF($A57="","",IFERROR(AVERAGEIFS(EQC_Dados!$O$4:$O$1003,EQC_Dados!$A$4:$A$1003,$A57,EQC_Dados!$B$4:$B$1003,"&gt;="&amp;$B$10,EQC_Dados!$B$4:$B$1003,"&lt;="&amp;$D$10,EQC_Dados!$C$4:$C$1003,1),""))</f>
        <v/>
      </c>
      <c r="AB57" s="5" t="str">
        <f>IF($A57="","",IFERROR(AVERAGEIFS(EQC_Dados!$O$4:$O$1003,EQC_Dados!$A$4:$A$1003,$A57,EQC_Dados!$B$4:$B$1003,"&gt;="&amp;$B$10,EQC_Dados!$B$4:$B$1003,"&lt;="&amp;$D$10,EQC_Dados!$C$4:$C$1003,2),""))</f>
        <v/>
      </c>
      <c r="AC57" s="5" t="str">
        <f>IF($A57="","",IFERROR(AVERAGEIFS(EQC_Dados!$O$4:$O$1003,EQC_Dados!$A$4:$A$1003,$A57,EQC_Dados!$B$4:$B$1003,"&gt;="&amp;$B$10,EQC_Dados!$B$4:$B$1003,"&lt;="&amp;$D$10,EQC_Dados!$C$4:$C$1003,3),""))</f>
        <v/>
      </c>
      <c r="AD57" s="5" t="str">
        <f>IF($A57="","",IFERROR(AVERAGEIFS(EQC_Dados!$O$4:$O$1003,EQC_Dados!$A$4:$A$1003,$A57,EQC_Dados!$B$4:$B$1003,"&gt;="&amp;$B$10,EQC_Dados!$B$4:$B$1003,"&lt;="&amp;$D$10,EQC_Dados!$C$4:$C$1003,4),""))</f>
        <v/>
      </c>
      <c r="AE57" s="5" t="str">
        <f>IF($A57="","",IFERROR(AVERAGEIFS(EQC_Dados!$O$4:$O$1003,EQC_Dados!$A$4:$A$1003,$A57,EQC_Dados!$B$4:$B$1003,"&gt;="&amp;$B$10,EQC_Dados!$B$4:$B$1003,"&lt;="&amp;$D$10,EQC_Dados!$C$4:$C$1003,5),""))</f>
        <v/>
      </c>
      <c r="AF57" s="5" t="str">
        <f>IF($A57="","",IFERROR(AVERAGEIFS(EQC_Dados!$O$4:$O$1003,EQC_Dados!$A$4:$A$1003,$A57,EQC_Dados!$B$4:$B$1003,"&gt;="&amp;$B$10,EQC_Dados!$B$4:$B$1003,"&lt;="&amp;$D$10,EQC_Dados!$C$4:$C$1003,6),""))</f>
        <v/>
      </c>
    </row>
    <row r="58" spans="1:32" x14ac:dyDescent="0.3">
      <c r="A58" s="58" t="str">
        <f>Analitos!$A$26</f>
        <v>Lactato desidrogenase</v>
      </c>
      <c r="B58" s="38">
        <v>1</v>
      </c>
      <c r="C58" s="38">
        <f>IF($A58="","",EstatPeriodo($A58,$B58,"N",Estat_Ini_Efetiva,Estat_Fim_Efetiva,Estat_Exclusoes,$H$4))</f>
        <v>18</v>
      </c>
      <c r="D58" s="63">
        <f>IF($A58="","",EstatPeriodo($A58,$B58,"MEDIA",Estat_Ini_Efetiva,Estat_Fim_Efetiva,Estat_Exclusoes,$H$4))</f>
        <v>158.16666666666666</v>
      </c>
      <c r="E58" s="63">
        <f>IF($A58="","",EstatPeriodo($A58,$B58,"DP",Estat_Ini_Efetiva,Estat_Fim_Efetiva,Estat_Exclusoes,$H$4))</f>
        <v>6.3916305569450556</v>
      </c>
      <c r="F58" s="64">
        <f>IF($A58="","",EstatPeriodo($A58,$B58,"CV",Estat_Ini_Efetiva,Estat_Fim_Efetiva,Estat_Exclusoes,$H$4))</f>
        <v>4.0410730602392348</v>
      </c>
      <c r="G58" s="64" t="str">
        <f>IF($A58="","",LimEspec($A58,YEAR(Estat_Fim_Efetiva),"CLIA","CV"))</f>
        <v/>
      </c>
      <c r="H58" s="64" t="str">
        <f>IF($A58="","",LimEspec($A58,YEAR(Estat_Fim_Efetiva),"Variacao Biologica","CV"))</f>
        <v/>
      </c>
      <c r="I58" s="64" t="str">
        <f>IF($A58="","",LimEspec($A58,YEAR(Estat_Fim_Efetiva),"Fabricante","CV"))</f>
        <v/>
      </c>
      <c r="J58" s="64" t="str">
        <f>IF($A58="","",StatusCV($F58,$G58,$H58,$I58))</f>
        <v>SEM LIMITE</v>
      </c>
      <c r="K58" s="64">
        <f>IF($A58="","",EstatPeriodo($A58,$B58,"BIAS",Estat_Ini_Efetiva,Estat_Fim_Efetiva,Estat_Exclusoes,$H$4))</f>
        <v>-0.58095238095238855</v>
      </c>
      <c r="L58" s="20" t="str">
        <f>IF($A58="","",LimEspec($A58,YEAR(Estat_Fim_Efetiva),"Variacao Biologica","BIAS"))</f>
        <v/>
      </c>
      <c r="M58" s="38" t="str">
        <f>IF($A58="","",LimEspec($A58,YEAR(Estat_Fim_Efetiva),"Fabricante","BIAS"))</f>
        <v/>
      </c>
      <c r="N58">
        <f>IF($A58="","",EstatPeriodo($A58,$B58,"ET",Estat_Ini_Efetiva,Estat_Fim_Efetiva,Estat_Exclusoes,$H$4))</f>
        <v>7.2487229303471254</v>
      </c>
      <c r="O58" t="str">
        <f>IF($A58="","",LimEspec($A58,YEAR(Estat_Fim_Efetiva),"CLIA","ETP"))</f>
        <v/>
      </c>
      <c r="P58" s="5" t="str">
        <f>IF($A58="","",LimEspec($A58,YEAR(Estat_Fim_Efetiva),"Variacao Biologica","ETP"))</f>
        <v/>
      </c>
      <c r="Q58" s="5" t="str">
        <f>IF($A58="","",StatusETP($N58,$O58,$P58))</f>
        <v>SEM LIMITE</v>
      </c>
      <c r="R58" s="5" t="str">
        <f t="shared" si="2"/>
        <v/>
      </c>
      <c r="S58" s="5" t="str">
        <f t="shared" si="3"/>
        <v/>
      </c>
      <c r="T58" s="5"/>
      <c r="U58" s="5"/>
      <c r="AA58" s="5" t="str">
        <f>IF($A58="","",IFERROR(AVERAGEIFS(EQC_Dados!$O$4:$O$1003,EQC_Dados!$A$4:$A$1003,$A58,EQC_Dados!$B$4:$B$1003,"&gt;="&amp;$B$10,EQC_Dados!$B$4:$B$1003,"&lt;="&amp;$D$10,EQC_Dados!$C$4:$C$1003,1),""))</f>
        <v/>
      </c>
      <c r="AB58" s="5" t="str">
        <f>IF($A58="","",IFERROR(AVERAGEIFS(EQC_Dados!$O$4:$O$1003,EQC_Dados!$A$4:$A$1003,$A58,EQC_Dados!$B$4:$B$1003,"&gt;="&amp;$B$10,EQC_Dados!$B$4:$B$1003,"&lt;="&amp;$D$10,EQC_Dados!$C$4:$C$1003,2),""))</f>
        <v/>
      </c>
      <c r="AC58" s="5" t="str">
        <f>IF($A58="","",IFERROR(AVERAGEIFS(EQC_Dados!$O$4:$O$1003,EQC_Dados!$A$4:$A$1003,$A58,EQC_Dados!$B$4:$B$1003,"&gt;="&amp;$B$10,EQC_Dados!$B$4:$B$1003,"&lt;="&amp;$D$10,EQC_Dados!$C$4:$C$1003,3),""))</f>
        <v/>
      </c>
      <c r="AD58" s="5" t="str">
        <f>IF($A58="","",IFERROR(AVERAGEIFS(EQC_Dados!$O$4:$O$1003,EQC_Dados!$A$4:$A$1003,$A58,EQC_Dados!$B$4:$B$1003,"&gt;="&amp;$B$10,EQC_Dados!$B$4:$B$1003,"&lt;="&amp;$D$10,EQC_Dados!$C$4:$C$1003,4),""))</f>
        <v/>
      </c>
      <c r="AE58" s="5" t="str">
        <f>IF($A58="","",IFERROR(AVERAGEIFS(EQC_Dados!$O$4:$O$1003,EQC_Dados!$A$4:$A$1003,$A58,EQC_Dados!$B$4:$B$1003,"&gt;="&amp;$B$10,EQC_Dados!$B$4:$B$1003,"&lt;="&amp;$D$10,EQC_Dados!$C$4:$C$1003,5),""))</f>
        <v/>
      </c>
      <c r="AF58" s="5" t="str">
        <f>IF($A58="","",IFERROR(AVERAGEIFS(EQC_Dados!$O$4:$O$1003,EQC_Dados!$A$4:$A$1003,$A58,EQC_Dados!$B$4:$B$1003,"&gt;="&amp;$B$10,EQC_Dados!$B$4:$B$1003,"&lt;="&amp;$D$10,EQC_Dados!$C$4:$C$1003,6),""))</f>
        <v/>
      </c>
    </row>
    <row r="59" spans="1:32" x14ac:dyDescent="0.3">
      <c r="A59" s="58" t="str">
        <f>Analitos!$A$26</f>
        <v>Lactato desidrogenase</v>
      </c>
      <c r="B59" s="38">
        <v>2</v>
      </c>
      <c r="C59" s="38">
        <f>IF($A59="","",EstatPeriodo($A59,$B59,"N",Estat_Ini_Efetiva,Estat_Fim_Efetiva,Estat_Exclusoes,$H$4))</f>
        <v>18</v>
      </c>
      <c r="D59" s="63">
        <f>IF($A59="","",EstatPeriodo($A59,$B59,"MEDIA",Estat_Ini_Efetiva,Estat_Fim_Efetiva,Estat_Exclusoes,$H$4))</f>
        <v>380.77777777777777</v>
      </c>
      <c r="E59" s="63">
        <f>IF($A59="","",EstatPeriodo($A59,$B59,"DP",Estat_Ini_Efetiva,Estat_Fim_Efetiva,Estat_Exclusoes,$H$4))</f>
        <v>10.073585468094844</v>
      </c>
      <c r="F59" s="64">
        <f>IF($A59="","",EstatPeriodo($A59,$B59,"CV",Estat_Ini_Efetiva,Estat_Fim_Efetiva,Estat_Exclusoes,$H$4))</f>
        <v>2.6455287193712751</v>
      </c>
      <c r="G59" s="64" t="str">
        <f>IF($A59="","",LimEspec($A59,YEAR(Estat_Fim_Efetiva),"CLIA","CV"))</f>
        <v/>
      </c>
      <c r="H59" s="64" t="str">
        <f>IF($A59="","",LimEspec($A59,YEAR(Estat_Fim_Efetiva),"Variacao Biologica","CV"))</f>
        <v/>
      </c>
      <c r="I59" s="64" t="str">
        <f>IF($A59="","",LimEspec($A59,YEAR(Estat_Fim_Efetiva),"Fabricante","CV"))</f>
        <v/>
      </c>
      <c r="J59" s="64" t="str">
        <f>IF($A59="","",StatusCV($F59,$G59,$H59,$I59))</f>
        <v>SEM LIMITE</v>
      </c>
      <c r="K59" s="64">
        <f>IF($A59="","",EstatPeriodo($A59,$B59,"BIAS",Estat_Ini_Efetiva,Estat_Fim_Efetiva,Estat_Exclusoes,$H$4))</f>
        <v>0.56555955715619688</v>
      </c>
      <c r="L59" s="20" t="str">
        <f>IF($A59="","",LimEspec($A59,YEAR(Estat_Fim_Efetiva),"Variacao Biologica","BIAS"))</f>
        <v/>
      </c>
      <c r="M59" s="38" t="str">
        <f>IF($A59="","",LimEspec($A59,YEAR(Estat_Fim_Efetiva),"Fabricante","BIAS"))</f>
        <v/>
      </c>
      <c r="N59">
        <f>IF($A59="","",EstatPeriodo($A59,$B59,"ET",Estat_Ini_Efetiva,Estat_Fim_Efetiva,Estat_Exclusoes,$H$4))</f>
        <v>4.9306819441188008</v>
      </c>
      <c r="O59" t="str">
        <f>IF($A59="","",LimEspec($A59,YEAR(Estat_Fim_Efetiva),"CLIA","ETP"))</f>
        <v/>
      </c>
      <c r="P59" s="5" t="str">
        <f>IF($A59="","",LimEspec($A59,YEAR(Estat_Fim_Efetiva),"Variacao Biologica","ETP"))</f>
        <v/>
      </c>
      <c r="Q59" s="5" t="str">
        <f>IF($A59="","",StatusETP($N59,$O59,$P59))</f>
        <v>SEM LIMITE</v>
      </c>
      <c r="R59" s="5" t="str">
        <f t="shared" si="2"/>
        <v/>
      </c>
      <c r="S59" s="5" t="str">
        <f t="shared" si="3"/>
        <v/>
      </c>
      <c r="T59" s="5"/>
      <c r="U59" s="5"/>
      <c r="AA59" s="5" t="str">
        <f>IF($A59="","",IFERROR(AVERAGEIFS(EQC_Dados!$O$4:$O$1003,EQC_Dados!$A$4:$A$1003,$A59,EQC_Dados!$B$4:$B$1003,"&gt;="&amp;$B$10,EQC_Dados!$B$4:$B$1003,"&lt;="&amp;$D$10,EQC_Dados!$C$4:$C$1003,1),""))</f>
        <v/>
      </c>
      <c r="AB59" s="5" t="str">
        <f>IF($A59="","",IFERROR(AVERAGEIFS(EQC_Dados!$O$4:$O$1003,EQC_Dados!$A$4:$A$1003,$A59,EQC_Dados!$B$4:$B$1003,"&gt;="&amp;$B$10,EQC_Dados!$B$4:$B$1003,"&lt;="&amp;$D$10,EQC_Dados!$C$4:$C$1003,2),""))</f>
        <v/>
      </c>
      <c r="AC59" s="5" t="str">
        <f>IF($A59="","",IFERROR(AVERAGEIFS(EQC_Dados!$O$4:$O$1003,EQC_Dados!$A$4:$A$1003,$A59,EQC_Dados!$B$4:$B$1003,"&gt;="&amp;$B$10,EQC_Dados!$B$4:$B$1003,"&lt;="&amp;$D$10,EQC_Dados!$C$4:$C$1003,3),""))</f>
        <v/>
      </c>
      <c r="AD59" s="5" t="str">
        <f>IF($A59="","",IFERROR(AVERAGEIFS(EQC_Dados!$O$4:$O$1003,EQC_Dados!$A$4:$A$1003,$A59,EQC_Dados!$B$4:$B$1003,"&gt;="&amp;$B$10,EQC_Dados!$B$4:$B$1003,"&lt;="&amp;$D$10,EQC_Dados!$C$4:$C$1003,4),""))</f>
        <v/>
      </c>
      <c r="AE59" s="5" t="str">
        <f>IF($A59="","",IFERROR(AVERAGEIFS(EQC_Dados!$O$4:$O$1003,EQC_Dados!$A$4:$A$1003,$A59,EQC_Dados!$B$4:$B$1003,"&gt;="&amp;$B$10,EQC_Dados!$B$4:$B$1003,"&lt;="&amp;$D$10,EQC_Dados!$C$4:$C$1003,5),""))</f>
        <v/>
      </c>
      <c r="AF59" s="5" t="str">
        <f>IF($A59="","",IFERROR(AVERAGEIFS(EQC_Dados!$O$4:$O$1003,EQC_Dados!$A$4:$A$1003,$A59,EQC_Dados!$B$4:$B$1003,"&gt;="&amp;$B$10,EQC_Dados!$B$4:$B$1003,"&lt;="&amp;$D$10,EQC_Dados!$C$4:$C$1003,6),""))</f>
        <v/>
      </c>
    </row>
    <row r="60" spans="1:32" x14ac:dyDescent="0.3">
      <c r="A60" s="58" t="str">
        <f>Analitos!$A$27</f>
        <v>Lipase</v>
      </c>
      <c r="B60" s="38">
        <v>1</v>
      </c>
      <c r="C60" s="38">
        <f>IF($A60="","",EstatPeriodo($A60,$B60,"N",Estat_Ini_Efetiva,Estat_Fim_Efetiva,Estat_Exclusoes,$H$4))</f>
        <v>18</v>
      </c>
      <c r="D60" s="63">
        <f>IF($A60="","",EstatPeriodo($A60,$B60,"MEDIA",Estat_Ini_Efetiva,Estat_Fim_Efetiva,Estat_Exclusoes,$H$4))</f>
        <v>59.222222222222221</v>
      </c>
      <c r="E60" s="63">
        <f>IF($A60="","",EstatPeriodo($A60,$B60,"DP",Estat_Ini_Efetiva,Estat_Fim_Efetiva,Estat_Exclusoes,$H$4))</f>
        <v>1.5924659219017527</v>
      </c>
      <c r="F60" s="64">
        <f>IF($A60="","",EstatPeriodo($A60,$B60,"CV",Estat_Ini_Efetiva,Estat_Fim_Efetiva,Estat_Exclusoes,$H$4))</f>
        <v>2.6889668474888881</v>
      </c>
      <c r="G60" s="64" t="str">
        <f>IF($A60="","",LimEspec($A60,YEAR(Estat_Fim_Efetiva),"CLIA","CV"))</f>
        <v/>
      </c>
      <c r="H60" s="64" t="str">
        <f>IF($A60="","",LimEspec($A60,YEAR(Estat_Fim_Efetiva),"Variacao Biologica","CV"))</f>
        <v/>
      </c>
      <c r="I60" s="64" t="str">
        <f>IF($A60="","",LimEspec($A60,YEAR(Estat_Fim_Efetiva),"Fabricante","CV"))</f>
        <v/>
      </c>
      <c r="J60" s="64" t="str">
        <f>IF($A60="","",StatusCV($F60,$G60,$H60,$I60))</f>
        <v>SEM LIMITE</v>
      </c>
      <c r="K60" s="64">
        <f>IF($A60="","",EstatPeriodo($A60,$B60,"BIAS",Estat_Ini_Efetiva,Estat_Fim_Efetiva,Estat_Exclusoes,$H$4))</f>
        <v>2.3479095749323489</v>
      </c>
      <c r="L60" s="20" t="str">
        <f>IF($A60="","",LimEspec($A60,YEAR(Estat_Fim_Efetiva),"Variacao Biologica","BIAS"))</f>
        <v/>
      </c>
      <c r="M60" s="38" t="str">
        <f>IF($A60="","",LimEspec($A60,YEAR(Estat_Fim_Efetiva),"Fabricante","BIAS"))</f>
        <v/>
      </c>
      <c r="N60">
        <f>IF($A60="","",EstatPeriodo($A60,$B60,"ET",Estat_Ini_Efetiva,Estat_Fim_Efetiva,Estat_Exclusoes,$H$4))</f>
        <v>6.7847048732890141</v>
      </c>
      <c r="O60" t="str">
        <f>IF($A60="","",LimEspec($A60,YEAR(Estat_Fim_Efetiva),"CLIA","ETP"))</f>
        <v/>
      </c>
      <c r="P60" s="5" t="str">
        <f>IF($A60="","",LimEspec($A60,YEAR(Estat_Fim_Efetiva),"Variacao Biologica","ETP"))</f>
        <v/>
      </c>
      <c r="Q60" s="5" t="str">
        <f>IF($A60="","",StatusETP($N60,$O60,$P60))</f>
        <v>SEM LIMITE</v>
      </c>
      <c r="R60" s="5" t="str">
        <f t="shared" si="2"/>
        <v/>
      </c>
      <c r="S60" s="5" t="str">
        <f t="shared" si="3"/>
        <v/>
      </c>
      <c r="T60" s="5"/>
      <c r="U60" s="5"/>
      <c r="AA60" s="5" t="str">
        <f>IF($A60="","",IFERROR(AVERAGEIFS(EQC_Dados!$O$4:$O$1003,EQC_Dados!$A$4:$A$1003,$A60,EQC_Dados!$B$4:$B$1003,"&gt;="&amp;$B$10,EQC_Dados!$B$4:$B$1003,"&lt;="&amp;$D$10,EQC_Dados!$C$4:$C$1003,1),""))</f>
        <v/>
      </c>
      <c r="AB60" s="5" t="str">
        <f>IF($A60="","",IFERROR(AVERAGEIFS(EQC_Dados!$O$4:$O$1003,EQC_Dados!$A$4:$A$1003,$A60,EQC_Dados!$B$4:$B$1003,"&gt;="&amp;$B$10,EQC_Dados!$B$4:$B$1003,"&lt;="&amp;$D$10,EQC_Dados!$C$4:$C$1003,2),""))</f>
        <v/>
      </c>
      <c r="AC60" s="5" t="str">
        <f>IF($A60="","",IFERROR(AVERAGEIFS(EQC_Dados!$O$4:$O$1003,EQC_Dados!$A$4:$A$1003,$A60,EQC_Dados!$B$4:$B$1003,"&gt;="&amp;$B$10,EQC_Dados!$B$4:$B$1003,"&lt;="&amp;$D$10,EQC_Dados!$C$4:$C$1003,3),""))</f>
        <v/>
      </c>
      <c r="AD60" s="5" t="str">
        <f>IF($A60="","",IFERROR(AVERAGEIFS(EQC_Dados!$O$4:$O$1003,EQC_Dados!$A$4:$A$1003,$A60,EQC_Dados!$B$4:$B$1003,"&gt;="&amp;$B$10,EQC_Dados!$B$4:$B$1003,"&lt;="&amp;$D$10,EQC_Dados!$C$4:$C$1003,4),""))</f>
        <v/>
      </c>
      <c r="AE60" s="5" t="str">
        <f>IF($A60="","",IFERROR(AVERAGEIFS(EQC_Dados!$O$4:$O$1003,EQC_Dados!$A$4:$A$1003,$A60,EQC_Dados!$B$4:$B$1003,"&gt;="&amp;$B$10,EQC_Dados!$B$4:$B$1003,"&lt;="&amp;$D$10,EQC_Dados!$C$4:$C$1003,5),""))</f>
        <v/>
      </c>
      <c r="AF60" s="5" t="str">
        <f>IF($A60="","",IFERROR(AVERAGEIFS(EQC_Dados!$O$4:$O$1003,EQC_Dados!$A$4:$A$1003,$A60,EQC_Dados!$B$4:$B$1003,"&gt;="&amp;$B$10,EQC_Dados!$B$4:$B$1003,"&lt;="&amp;$D$10,EQC_Dados!$C$4:$C$1003,6),""))</f>
        <v/>
      </c>
    </row>
    <row r="61" spans="1:32" x14ac:dyDescent="0.3">
      <c r="A61" s="58" t="str">
        <f>Analitos!$A$27</f>
        <v>Lipase</v>
      </c>
      <c r="B61" s="38">
        <v>2</v>
      </c>
      <c r="C61" s="38">
        <f>IF($A61="","",EstatPeriodo($A61,$B61,"N",Estat_Ini_Efetiva,Estat_Fim_Efetiva,Estat_Exclusoes,$H$4))</f>
        <v>18</v>
      </c>
      <c r="D61" s="63">
        <f>IF($A61="","",EstatPeriodo($A61,$B61,"MEDIA",Estat_Ini_Efetiva,Estat_Fim_Efetiva,Estat_Exclusoes,$H$4))</f>
        <v>84.611111111111114</v>
      </c>
      <c r="E61" s="63">
        <f>IF($A61="","",EstatPeriodo($A61,$B61,"DP",Estat_Ini_Efetiva,Estat_Fim_Efetiva,Estat_Exclusoes,$H$4))</f>
        <v>1.6138696240397261</v>
      </c>
      <c r="F61" s="64">
        <f>IF($A61="","",EstatPeriodo($A61,$B61,"CV",Estat_Ini_Efetiva,Estat_Fim_Efetiva,Estat_Exclusoes,$H$4))</f>
        <v>1.9073967979458351</v>
      </c>
      <c r="G61" s="64" t="str">
        <f>IF($A61="","",LimEspec($A61,YEAR(Estat_Fim_Efetiva),"CLIA","CV"))</f>
        <v/>
      </c>
      <c r="H61" s="64" t="str">
        <f>IF($A61="","",LimEspec($A61,YEAR(Estat_Fim_Efetiva),"Variacao Biologica","CV"))</f>
        <v/>
      </c>
      <c r="I61" s="64" t="str">
        <f>IF($A61="","",LimEspec($A61,YEAR(Estat_Fim_Efetiva),"Fabricante","CV"))</f>
        <v/>
      </c>
      <c r="J61" s="64" t="str">
        <f>IF($A61="","",StatusCV($F61,$G61,$H61,$I61))</f>
        <v>SEM LIMITE</v>
      </c>
      <c r="K61" s="64">
        <f>IF($A61="","",EstatPeriodo($A61,$B61,"BIAS",Estat_Ini_Efetiva,Estat_Fim_Efetiva,Estat_Exclusoes,$H$4))</f>
        <v>3.4710641714532886</v>
      </c>
      <c r="L61" s="20" t="str">
        <f>IF($A61="","",LimEspec($A61,YEAR(Estat_Fim_Efetiva),"Variacao Biologica","BIAS"))</f>
        <v/>
      </c>
      <c r="M61" s="38" t="str">
        <f>IF($A61="","",LimEspec($A61,YEAR(Estat_Fim_Efetiva),"Fabricante","BIAS"))</f>
        <v/>
      </c>
      <c r="N61">
        <f>IF($A61="","",EstatPeriodo($A61,$B61,"ET",Estat_Ini_Efetiva,Estat_Fim_Efetiva,Estat_Exclusoes,$H$4))</f>
        <v>6.6182688880639162</v>
      </c>
      <c r="O61" t="str">
        <f>IF($A61="","",LimEspec($A61,YEAR(Estat_Fim_Efetiva),"CLIA","ETP"))</f>
        <v/>
      </c>
      <c r="P61" s="5" t="str">
        <f>IF($A61="","",LimEspec($A61,YEAR(Estat_Fim_Efetiva),"Variacao Biologica","ETP"))</f>
        <v/>
      </c>
      <c r="Q61" s="5" t="str">
        <f>IF($A61="","",StatusETP($N61,$O61,$P61))</f>
        <v>SEM LIMITE</v>
      </c>
      <c r="R61" s="5" t="str">
        <f t="shared" si="2"/>
        <v/>
      </c>
      <c r="S61" s="5" t="str">
        <f t="shared" si="3"/>
        <v/>
      </c>
      <c r="T61" s="5"/>
      <c r="U61" s="5"/>
      <c r="AA61" s="5" t="str">
        <f>IF($A61="","",IFERROR(AVERAGEIFS(EQC_Dados!$O$4:$O$1003,EQC_Dados!$A$4:$A$1003,$A61,EQC_Dados!$B$4:$B$1003,"&gt;="&amp;$B$10,EQC_Dados!$B$4:$B$1003,"&lt;="&amp;$D$10,EQC_Dados!$C$4:$C$1003,1),""))</f>
        <v/>
      </c>
      <c r="AB61" s="5" t="str">
        <f>IF($A61="","",IFERROR(AVERAGEIFS(EQC_Dados!$O$4:$O$1003,EQC_Dados!$A$4:$A$1003,$A61,EQC_Dados!$B$4:$B$1003,"&gt;="&amp;$B$10,EQC_Dados!$B$4:$B$1003,"&lt;="&amp;$D$10,EQC_Dados!$C$4:$C$1003,2),""))</f>
        <v/>
      </c>
      <c r="AC61" s="5" t="str">
        <f>IF($A61="","",IFERROR(AVERAGEIFS(EQC_Dados!$O$4:$O$1003,EQC_Dados!$A$4:$A$1003,$A61,EQC_Dados!$B$4:$B$1003,"&gt;="&amp;$B$10,EQC_Dados!$B$4:$B$1003,"&lt;="&amp;$D$10,EQC_Dados!$C$4:$C$1003,3),""))</f>
        <v/>
      </c>
      <c r="AD61" s="5" t="str">
        <f>IF($A61="","",IFERROR(AVERAGEIFS(EQC_Dados!$O$4:$O$1003,EQC_Dados!$A$4:$A$1003,$A61,EQC_Dados!$B$4:$B$1003,"&gt;="&amp;$B$10,EQC_Dados!$B$4:$B$1003,"&lt;="&amp;$D$10,EQC_Dados!$C$4:$C$1003,4),""))</f>
        <v/>
      </c>
      <c r="AE61" s="5" t="str">
        <f>IF($A61="","",IFERROR(AVERAGEIFS(EQC_Dados!$O$4:$O$1003,EQC_Dados!$A$4:$A$1003,$A61,EQC_Dados!$B$4:$B$1003,"&gt;="&amp;$B$10,EQC_Dados!$B$4:$B$1003,"&lt;="&amp;$D$10,EQC_Dados!$C$4:$C$1003,5),""))</f>
        <v/>
      </c>
      <c r="AF61" s="5" t="str">
        <f>IF($A61="","",IFERROR(AVERAGEIFS(EQC_Dados!$O$4:$O$1003,EQC_Dados!$A$4:$A$1003,$A61,EQC_Dados!$B$4:$B$1003,"&gt;="&amp;$B$10,EQC_Dados!$B$4:$B$1003,"&lt;="&amp;$D$10,EQC_Dados!$C$4:$C$1003,6),""))</f>
        <v/>
      </c>
    </row>
    <row r="62" spans="1:32" x14ac:dyDescent="0.3">
      <c r="A62" s="58" t="str">
        <f>Analitos!$A$28</f>
        <v>AST (TGO)</v>
      </c>
      <c r="B62" s="38">
        <v>1</v>
      </c>
      <c r="C62" s="38">
        <f>IF($A62="","",EstatPeriodo($A62,$B62,"N",Estat_Ini_Efetiva,Estat_Fim_Efetiva,Estat_Exclusoes,$H$4))</f>
        <v>18</v>
      </c>
      <c r="D62" s="63">
        <f>IF($A62="","",EstatPeriodo($A62,$B62,"MEDIA",Estat_Ini_Efetiva,Estat_Fim_Efetiva,Estat_Exclusoes,$H$4))</f>
        <v>47.111111111111114</v>
      </c>
      <c r="E62" s="63">
        <f>IF($A62="","",EstatPeriodo($A62,$B62,"DP",Estat_Ini_Efetiva,Estat_Fim_Efetiva,Estat_Exclusoes,$H$4))</f>
        <v>1.3672165321379488</v>
      </c>
      <c r="F62" s="64">
        <f>IF($A62="","",EstatPeriodo($A62,$B62,"CV",Estat_Ini_Efetiva,Estat_Fim_Efetiva,Estat_Exclusoes,$H$4))</f>
        <v>2.9021105635003628</v>
      </c>
      <c r="G62" s="64">
        <f>IF($A62="","",LimEspec($A62,YEAR(Estat_Fim_Efetiva),"CLIA","CV"))</f>
        <v>6.6666666666666696</v>
      </c>
      <c r="H62" s="64" t="str">
        <f>IF($A62="","",LimEspec($A62,YEAR(Estat_Fim_Efetiva),"Variacao Biologica","CV"))</f>
        <v/>
      </c>
      <c r="I62" s="64" t="str">
        <f>IF($A62="","",LimEspec($A62,YEAR(Estat_Fim_Efetiva),"Fabricante","CV"))</f>
        <v/>
      </c>
      <c r="J62" s="64" t="str">
        <f>IF($A62="","",StatusCV($F62,$G62,$H62,$I62))</f>
        <v>OK (CLIA)</v>
      </c>
      <c r="K62" s="64">
        <f>IF($A62="","",EstatPeriodo($A62,$B62,"BIAS",Estat_Ini_Efetiva,Estat_Fim_Efetiva,Estat_Exclusoes,$H$4))</f>
        <v>1.314217443249708</v>
      </c>
      <c r="L62" s="20" t="str">
        <f>IF($A62="","",LimEspec($A62,YEAR(Estat_Fim_Efetiva),"Variacao Biologica","BIAS"))</f>
        <v/>
      </c>
      <c r="M62" s="38" t="str">
        <f>IF($A62="","",LimEspec($A62,YEAR(Estat_Fim_Efetiva),"Fabricante","BIAS"))</f>
        <v/>
      </c>
      <c r="N62">
        <f>IF($A62="","",EstatPeriodo($A62,$B62,"ET",Estat_Ini_Efetiva,Estat_Fim_Efetiva,Estat_Exclusoes,$H$4))</f>
        <v>6.1026998730253066</v>
      </c>
      <c r="O62">
        <f>IF($A62="","",LimEspec($A62,YEAR(Estat_Fim_Efetiva),"CLIA","ETP"))</f>
        <v>20</v>
      </c>
      <c r="P62" s="5" t="str">
        <f>IF($A62="","",LimEspec($A62,YEAR(Estat_Fim_Efetiva),"Variacao Biologica","ETP"))</f>
        <v/>
      </c>
      <c r="Q62" s="5" t="str">
        <f>IF($A62="","",StatusETP($N62,$O62,$P62))</f>
        <v>APROVADO (CLIA)</v>
      </c>
      <c r="R62" s="5">
        <f t="shared" si="2"/>
        <v>6.4386873442245953</v>
      </c>
      <c r="S62" s="5" t="str">
        <f t="shared" si="3"/>
        <v>Excelente</v>
      </c>
      <c r="T62" s="5"/>
      <c r="U62" s="5"/>
      <c r="AA62" s="5" t="str">
        <f>IF($A62="","",IFERROR(AVERAGEIFS(EQC_Dados!$O$4:$O$1003,EQC_Dados!$A$4:$A$1003,$A62,EQC_Dados!$B$4:$B$1003,"&gt;="&amp;$B$10,EQC_Dados!$B$4:$B$1003,"&lt;="&amp;$D$10,EQC_Dados!$C$4:$C$1003,1),""))</f>
        <v/>
      </c>
      <c r="AB62" s="5" t="str">
        <f>IF($A62="","",IFERROR(AVERAGEIFS(EQC_Dados!$O$4:$O$1003,EQC_Dados!$A$4:$A$1003,$A62,EQC_Dados!$B$4:$B$1003,"&gt;="&amp;$B$10,EQC_Dados!$B$4:$B$1003,"&lt;="&amp;$D$10,EQC_Dados!$C$4:$C$1003,2),""))</f>
        <v/>
      </c>
      <c r="AC62" s="5" t="str">
        <f>IF($A62="","",IFERROR(AVERAGEIFS(EQC_Dados!$O$4:$O$1003,EQC_Dados!$A$4:$A$1003,$A62,EQC_Dados!$B$4:$B$1003,"&gt;="&amp;$B$10,EQC_Dados!$B$4:$B$1003,"&lt;="&amp;$D$10,EQC_Dados!$C$4:$C$1003,3),""))</f>
        <v/>
      </c>
      <c r="AD62" s="5" t="str">
        <f>IF($A62="","",IFERROR(AVERAGEIFS(EQC_Dados!$O$4:$O$1003,EQC_Dados!$A$4:$A$1003,$A62,EQC_Dados!$B$4:$B$1003,"&gt;="&amp;$B$10,EQC_Dados!$B$4:$B$1003,"&lt;="&amp;$D$10,EQC_Dados!$C$4:$C$1003,4),""))</f>
        <v/>
      </c>
      <c r="AE62" s="5" t="str">
        <f>IF($A62="","",IFERROR(AVERAGEIFS(EQC_Dados!$O$4:$O$1003,EQC_Dados!$A$4:$A$1003,$A62,EQC_Dados!$B$4:$B$1003,"&gt;="&amp;$B$10,EQC_Dados!$B$4:$B$1003,"&lt;="&amp;$D$10,EQC_Dados!$C$4:$C$1003,5),""))</f>
        <v/>
      </c>
      <c r="AF62" s="5" t="str">
        <f>IF($A62="","",IFERROR(AVERAGEIFS(EQC_Dados!$O$4:$O$1003,EQC_Dados!$A$4:$A$1003,$A62,EQC_Dados!$B$4:$B$1003,"&gt;="&amp;$B$10,EQC_Dados!$B$4:$B$1003,"&lt;="&amp;$D$10,EQC_Dados!$C$4:$C$1003,6),""))</f>
        <v/>
      </c>
    </row>
    <row r="63" spans="1:32" x14ac:dyDescent="0.3">
      <c r="A63" s="58" t="str">
        <f>Analitos!$A$28</f>
        <v>AST (TGO)</v>
      </c>
      <c r="B63" s="38">
        <v>2</v>
      </c>
      <c r="C63" s="38">
        <f>IF($A63="","",EstatPeriodo($A63,$B63,"N",Estat_Ini_Efetiva,Estat_Fim_Efetiva,Estat_Exclusoes,$H$4))</f>
        <v>18</v>
      </c>
      <c r="D63" s="63">
        <f>IF($A63="","",EstatPeriodo($A63,$B63,"MEDIA",Estat_Ini_Efetiva,Estat_Fim_Efetiva,Estat_Exclusoes,$H$4))</f>
        <v>218.88888888888889</v>
      </c>
      <c r="E63" s="63">
        <f>IF($A63="","",EstatPeriodo($A63,$B63,"DP",Estat_Ini_Efetiva,Estat_Fim_Efetiva,Estat_Exclusoes,$H$4))</f>
        <v>3.6118903131169962</v>
      </c>
      <c r="F63" s="64">
        <f>IF($A63="","",EstatPeriodo($A63,$B63,"CV",Estat_Ini_Efetiva,Estat_Fim_Efetiva,Estat_Exclusoes,$H$4))</f>
        <v>1.6501021735052266</v>
      </c>
      <c r="G63" s="64">
        <f>IF($A63="","",LimEspec($A63,YEAR(Estat_Fim_Efetiva),"CLIA","CV"))</f>
        <v>6.6666666666666696</v>
      </c>
      <c r="H63" s="64" t="str">
        <f>IF($A63="","",LimEspec($A63,YEAR(Estat_Fim_Efetiva),"Variacao Biologica","CV"))</f>
        <v/>
      </c>
      <c r="I63" s="64" t="str">
        <f>IF($A63="","",LimEspec($A63,YEAR(Estat_Fim_Efetiva),"Fabricante","CV"))</f>
        <v/>
      </c>
      <c r="J63" s="64" t="str">
        <f>IF($A63="","",StatusCV($F63,$G63,$H63,$I63))</f>
        <v>OK (CLIA)</v>
      </c>
      <c r="K63" s="64">
        <f>IF($A63="","",EstatPeriodo($A63,$B63,"BIAS",Estat_Ini_Efetiva,Estat_Fim_Efetiva,Estat_Exclusoes,$H$4))</f>
        <v>2.8086156181800925</v>
      </c>
      <c r="L63" s="20" t="str">
        <f>IF($A63="","",LimEspec($A63,YEAR(Estat_Fim_Efetiva),"Variacao Biologica","BIAS"))</f>
        <v/>
      </c>
      <c r="M63" s="38" t="str">
        <f>IF($A63="","",LimEspec($A63,YEAR(Estat_Fim_Efetiva),"Fabricante","BIAS"))</f>
        <v/>
      </c>
      <c r="N63">
        <f>IF($A63="","",EstatPeriodo($A63,$B63,"ET",Estat_Ini_Efetiva,Estat_Fim_Efetiva,Estat_Exclusoes,$H$4))</f>
        <v>5.5312842044637165</v>
      </c>
      <c r="O63">
        <f>IF($A63="","",LimEspec($A63,YEAR(Estat_Fim_Efetiva),"CLIA","ETP"))</f>
        <v>20</v>
      </c>
      <c r="P63" s="5" t="str">
        <f>IF($A63="","",LimEspec($A63,YEAR(Estat_Fim_Efetiva),"Variacao Biologica","ETP"))</f>
        <v/>
      </c>
      <c r="Q63" s="5" t="str">
        <f>IF($A63="","",StatusETP($N63,$O63,$P63))</f>
        <v>APROVADO (CLIA)</v>
      </c>
      <c r="R63" s="5">
        <f t="shared" si="2"/>
        <v>10.41837569688254</v>
      </c>
      <c r="S63" s="5" t="str">
        <f t="shared" si="3"/>
        <v>Excelente</v>
      </c>
      <c r="T63" s="5"/>
      <c r="U63" s="5"/>
      <c r="AA63" s="5" t="str">
        <f>IF($A63="","",IFERROR(AVERAGEIFS(EQC_Dados!$O$4:$O$1003,EQC_Dados!$A$4:$A$1003,$A63,EQC_Dados!$B$4:$B$1003,"&gt;="&amp;$B$10,EQC_Dados!$B$4:$B$1003,"&lt;="&amp;$D$10,EQC_Dados!$C$4:$C$1003,1),""))</f>
        <v/>
      </c>
      <c r="AB63" s="5" t="str">
        <f>IF($A63="","",IFERROR(AVERAGEIFS(EQC_Dados!$O$4:$O$1003,EQC_Dados!$A$4:$A$1003,$A63,EQC_Dados!$B$4:$B$1003,"&gt;="&amp;$B$10,EQC_Dados!$B$4:$B$1003,"&lt;="&amp;$D$10,EQC_Dados!$C$4:$C$1003,2),""))</f>
        <v/>
      </c>
      <c r="AC63" s="5" t="str">
        <f>IF($A63="","",IFERROR(AVERAGEIFS(EQC_Dados!$O$4:$O$1003,EQC_Dados!$A$4:$A$1003,$A63,EQC_Dados!$B$4:$B$1003,"&gt;="&amp;$B$10,EQC_Dados!$B$4:$B$1003,"&lt;="&amp;$D$10,EQC_Dados!$C$4:$C$1003,3),""))</f>
        <v/>
      </c>
      <c r="AD63" s="5" t="str">
        <f>IF($A63="","",IFERROR(AVERAGEIFS(EQC_Dados!$O$4:$O$1003,EQC_Dados!$A$4:$A$1003,$A63,EQC_Dados!$B$4:$B$1003,"&gt;="&amp;$B$10,EQC_Dados!$B$4:$B$1003,"&lt;="&amp;$D$10,EQC_Dados!$C$4:$C$1003,4),""))</f>
        <v/>
      </c>
      <c r="AE63" s="5" t="str">
        <f>IF($A63="","",IFERROR(AVERAGEIFS(EQC_Dados!$O$4:$O$1003,EQC_Dados!$A$4:$A$1003,$A63,EQC_Dados!$B$4:$B$1003,"&gt;="&amp;$B$10,EQC_Dados!$B$4:$B$1003,"&lt;="&amp;$D$10,EQC_Dados!$C$4:$C$1003,5),""))</f>
        <v/>
      </c>
      <c r="AF63" s="5" t="str">
        <f>IF($A63="","",IFERROR(AVERAGEIFS(EQC_Dados!$O$4:$O$1003,EQC_Dados!$A$4:$A$1003,$A63,EQC_Dados!$B$4:$B$1003,"&gt;="&amp;$B$10,EQC_Dados!$B$4:$B$1003,"&lt;="&amp;$D$10,EQC_Dados!$C$4:$C$1003,6),""))</f>
        <v/>
      </c>
    </row>
    <row r="64" spans="1:32" x14ac:dyDescent="0.3">
      <c r="A64" s="58" t="str">
        <f>Analitos!$A$29</f>
        <v>ALT (TGP)</v>
      </c>
      <c r="B64" s="38">
        <v>1</v>
      </c>
      <c r="C64" s="38">
        <f>IF($A64="","",EstatPeriodo($A64,$B64,"N",Estat_Ini_Efetiva,Estat_Fim_Efetiva,Estat_Exclusoes,$H$4))</f>
        <v>18</v>
      </c>
      <c r="D64" s="63">
        <f>IF($A64="","",EstatPeriodo($A64,$B64,"MEDIA",Estat_Ini_Efetiva,Estat_Fim_Efetiva,Estat_Exclusoes,$H$4))</f>
        <v>30.722222222222221</v>
      </c>
      <c r="E64" s="63">
        <f>IF($A64="","",EstatPeriodo($A64,$B64,"DP",Estat_Ini_Efetiva,Estat_Fim_Efetiva,Estat_Exclusoes,$H$4))</f>
        <v>1.673515340464883</v>
      </c>
      <c r="F64" s="64">
        <f>IF($A64="","",EstatPeriodo($A64,$B64,"CV",Estat_Ini_Efetiva,Estat_Fim_Efetiva,Estat_Exclusoes,$H$4))</f>
        <v>5.4472470394878654</v>
      </c>
      <c r="G64" s="64">
        <f>IF($A64="","",LimEspec($A64,YEAR(Estat_Fim_Efetiva),"CLIA","CV"))</f>
        <v>6.6666666666666696</v>
      </c>
      <c r="H64" s="64" t="str">
        <f>IF($A64="","",LimEspec($A64,YEAR(Estat_Fim_Efetiva),"Variacao Biologica","CV"))</f>
        <v/>
      </c>
      <c r="I64" s="64" t="str">
        <f>IF($A64="","",LimEspec($A64,YEAR(Estat_Fim_Efetiva),"Fabricante","CV"))</f>
        <v/>
      </c>
      <c r="J64" s="64" t="str">
        <f>IF($A64="","",StatusCV($F64,$G64,$H64,$I64))</f>
        <v>OK (CLIA)</v>
      </c>
      <c r="K64" s="64">
        <f>IF($A64="","",EstatPeriodo($A64,$B64,"BIAS",Estat_Ini_Efetiva,Estat_Fim_Efetiva,Estat_Exclusoes,$H$4))</f>
        <v>-4.9382716049382793</v>
      </c>
      <c r="L64" s="20" t="str">
        <f>IF($A64="","",LimEspec($A64,YEAR(Estat_Fim_Efetiva),"Variacao Biologica","BIAS"))</f>
        <v/>
      </c>
      <c r="M64" s="38" t="str">
        <f>IF($A64="","",LimEspec($A64,YEAR(Estat_Fim_Efetiva),"Fabricante","BIAS"))</f>
        <v/>
      </c>
      <c r="N64">
        <f>IF($A64="","",EstatPeriodo($A64,$B64,"ET",Estat_Ini_Efetiva,Estat_Fim_Efetiva,Estat_Exclusoes,$H$4))</f>
        <v>13.926229220093257</v>
      </c>
      <c r="O64">
        <f>IF($A64="","",LimEspec($A64,YEAR(Estat_Fim_Efetiva),"CLIA","ETP"))</f>
        <v>20</v>
      </c>
      <c r="P64" s="5" t="str">
        <f>IF($A64="","",LimEspec($A64,YEAR(Estat_Fim_Efetiva),"Variacao Biologica","ETP"))</f>
        <v/>
      </c>
      <c r="Q64" s="5" t="str">
        <f>IF($A64="","",StatusETP($N64,$O64,$P64))</f>
        <v>APROVADO (CLIA)</v>
      </c>
      <c r="R64" s="5">
        <f t="shared" si="2"/>
        <v>2.7650165828494866</v>
      </c>
      <c r="S64" s="5" t="str">
        <f t="shared" si="3"/>
        <v>Inaceitável</v>
      </c>
      <c r="T64" s="5"/>
      <c r="U64" s="5"/>
      <c r="AA64" s="5" t="str">
        <f>IF($A64="","",IFERROR(AVERAGEIFS(EQC_Dados!$O$4:$O$1003,EQC_Dados!$A$4:$A$1003,$A64,EQC_Dados!$B$4:$B$1003,"&gt;="&amp;$B$10,EQC_Dados!$B$4:$B$1003,"&lt;="&amp;$D$10,EQC_Dados!$C$4:$C$1003,1),""))</f>
        <v/>
      </c>
      <c r="AB64" s="5" t="str">
        <f>IF($A64="","",IFERROR(AVERAGEIFS(EQC_Dados!$O$4:$O$1003,EQC_Dados!$A$4:$A$1003,$A64,EQC_Dados!$B$4:$B$1003,"&gt;="&amp;$B$10,EQC_Dados!$B$4:$B$1003,"&lt;="&amp;$D$10,EQC_Dados!$C$4:$C$1003,2),""))</f>
        <v/>
      </c>
      <c r="AC64" s="5" t="str">
        <f>IF($A64="","",IFERROR(AVERAGEIFS(EQC_Dados!$O$4:$O$1003,EQC_Dados!$A$4:$A$1003,$A64,EQC_Dados!$B$4:$B$1003,"&gt;="&amp;$B$10,EQC_Dados!$B$4:$B$1003,"&lt;="&amp;$D$10,EQC_Dados!$C$4:$C$1003,3),""))</f>
        <v/>
      </c>
      <c r="AD64" s="5" t="str">
        <f>IF($A64="","",IFERROR(AVERAGEIFS(EQC_Dados!$O$4:$O$1003,EQC_Dados!$A$4:$A$1003,$A64,EQC_Dados!$B$4:$B$1003,"&gt;="&amp;$B$10,EQC_Dados!$B$4:$B$1003,"&lt;="&amp;$D$10,EQC_Dados!$C$4:$C$1003,4),""))</f>
        <v/>
      </c>
      <c r="AE64" s="5" t="str">
        <f>IF($A64="","",IFERROR(AVERAGEIFS(EQC_Dados!$O$4:$O$1003,EQC_Dados!$A$4:$A$1003,$A64,EQC_Dados!$B$4:$B$1003,"&gt;="&amp;$B$10,EQC_Dados!$B$4:$B$1003,"&lt;="&amp;$D$10,EQC_Dados!$C$4:$C$1003,5),""))</f>
        <v/>
      </c>
      <c r="AF64" s="5" t="str">
        <f>IF($A64="","",IFERROR(AVERAGEIFS(EQC_Dados!$O$4:$O$1003,EQC_Dados!$A$4:$A$1003,$A64,EQC_Dados!$B$4:$B$1003,"&gt;="&amp;$B$10,EQC_Dados!$B$4:$B$1003,"&lt;="&amp;$D$10,EQC_Dados!$C$4:$C$1003,6),""))</f>
        <v/>
      </c>
    </row>
    <row r="65" spans="1:32" x14ac:dyDescent="0.3">
      <c r="A65" s="58" t="str">
        <f>Analitos!$A$29</f>
        <v>ALT (TGP)</v>
      </c>
      <c r="B65" s="38">
        <v>2</v>
      </c>
      <c r="C65" s="38">
        <f>IF($A65="","",EstatPeriodo($A65,$B65,"N",Estat_Ini_Efetiva,Estat_Fim_Efetiva,Estat_Exclusoes,$H$4))</f>
        <v>18</v>
      </c>
      <c r="D65" s="63">
        <f>IF($A65="","",EstatPeriodo($A65,$B65,"MEDIA",Estat_Ini_Efetiva,Estat_Fim_Efetiva,Estat_Exclusoes,$H$4))</f>
        <v>105.94444444444444</v>
      </c>
      <c r="E65" s="63">
        <f>IF($A65="","",EstatPeriodo($A65,$B65,"DP",Estat_Ini_Efetiva,Estat_Fim_Efetiva,Estat_Exclusoes,$H$4))</f>
        <v>2.6002765061618134</v>
      </c>
      <c r="F65" s="64">
        <f>IF($A65="","",EstatPeriodo($A65,$B65,"CV",Estat_Ini_Efetiva,Estat_Fim_Efetiva,Estat_Exclusoes,$H$4))</f>
        <v>2.4543774048721887</v>
      </c>
      <c r="G65" s="64">
        <f>IF($A65="","",LimEspec($A65,YEAR(Estat_Fim_Efetiva),"CLIA","CV"))</f>
        <v>6.6666666666666696</v>
      </c>
      <c r="H65" s="64" t="str">
        <f>IF($A65="","",LimEspec($A65,YEAR(Estat_Fim_Efetiva),"Variacao Biologica","CV"))</f>
        <v/>
      </c>
      <c r="I65" s="64" t="str">
        <f>IF($A65="","",LimEspec($A65,YEAR(Estat_Fim_Efetiva),"Fabricante","CV"))</f>
        <v/>
      </c>
      <c r="J65" s="64" t="str">
        <f>IF($A65="","",StatusCV($F65,$G65,$H65,$I65))</f>
        <v>OK (CLIA)</v>
      </c>
      <c r="K65" s="64">
        <f>IF($A65="","",EstatPeriodo($A65,$B65,"BIAS",Estat_Ini_Efetiva,Estat_Fim_Efetiva,Estat_Exclusoes,$H$4))</f>
        <v>0.50065876152832078</v>
      </c>
      <c r="L65" s="20" t="str">
        <f>IF($A65="","",LimEspec($A65,YEAR(Estat_Fim_Efetiva),"Variacao Biologica","BIAS"))</f>
        <v/>
      </c>
      <c r="M65" s="38" t="str">
        <f>IF($A65="","",LimEspec($A65,YEAR(Estat_Fim_Efetiva),"Fabricante","BIAS"))</f>
        <v/>
      </c>
      <c r="N65">
        <f>IF($A65="","",EstatPeriodo($A65,$B65,"ET",Estat_Ini_Efetiva,Estat_Fim_Efetiva,Estat_Exclusoes,$H$4))</f>
        <v>4.5503814795674318</v>
      </c>
      <c r="O65">
        <f>IF($A65="","",LimEspec($A65,YEAR(Estat_Fim_Efetiva),"CLIA","ETP"))</f>
        <v>20</v>
      </c>
      <c r="P65" s="5" t="str">
        <f>IF($A65="","",LimEspec($A65,YEAR(Estat_Fim_Efetiva),"Variacao Biologica","ETP"))</f>
        <v/>
      </c>
      <c r="Q65" s="5" t="str">
        <f>IF($A65="","",StatusETP($N65,$O65,$P65))</f>
        <v>APROVADO (CLIA)</v>
      </c>
      <c r="R65" s="5">
        <f t="shared" si="2"/>
        <v>7.9447199928436048</v>
      </c>
      <c r="S65" s="5" t="str">
        <f t="shared" si="3"/>
        <v>Excelente</v>
      </c>
      <c r="T65" s="5"/>
      <c r="U65" s="5"/>
      <c r="AA65" s="5" t="str">
        <f>IF($A65="","",IFERROR(AVERAGEIFS(EQC_Dados!$O$4:$O$1003,EQC_Dados!$A$4:$A$1003,$A65,EQC_Dados!$B$4:$B$1003,"&gt;="&amp;$B$10,EQC_Dados!$B$4:$B$1003,"&lt;="&amp;$D$10,EQC_Dados!$C$4:$C$1003,1),""))</f>
        <v/>
      </c>
      <c r="AB65" s="5" t="str">
        <f>IF($A65="","",IFERROR(AVERAGEIFS(EQC_Dados!$O$4:$O$1003,EQC_Dados!$A$4:$A$1003,$A65,EQC_Dados!$B$4:$B$1003,"&gt;="&amp;$B$10,EQC_Dados!$B$4:$B$1003,"&lt;="&amp;$D$10,EQC_Dados!$C$4:$C$1003,2),""))</f>
        <v/>
      </c>
      <c r="AC65" s="5" t="str">
        <f>IF($A65="","",IFERROR(AVERAGEIFS(EQC_Dados!$O$4:$O$1003,EQC_Dados!$A$4:$A$1003,$A65,EQC_Dados!$B$4:$B$1003,"&gt;="&amp;$B$10,EQC_Dados!$B$4:$B$1003,"&lt;="&amp;$D$10,EQC_Dados!$C$4:$C$1003,3),""))</f>
        <v/>
      </c>
      <c r="AD65" s="5" t="str">
        <f>IF($A65="","",IFERROR(AVERAGEIFS(EQC_Dados!$O$4:$O$1003,EQC_Dados!$A$4:$A$1003,$A65,EQC_Dados!$B$4:$B$1003,"&gt;="&amp;$B$10,EQC_Dados!$B$4:$B$1003,"&lt;="&amp;$D$10,EQC_Dados!$C$4:$C$1003,4),""))</f>
        <v/>
      </c>
      <c r="AE65" s="5" t="str">
        <f>IF($A65="","",IFERROR(AVERAGEIFS(EQC_Dados!$O$4:$O$1003,EQC_Dados!$A$4:$A$1003,$A65,EQC_Dados!$B$4:$B$1003,"&gt;="&amp;$B$10,EQC_Dados!$B$4:$B$1003,"&lt;="&amp;$D$10,EQC_Dados!$C$4:$C$1003,5),""))</f>
        <v/>
      </c>
      <c r="AF65" s="5" t="str">
        <f>IF($A65="","",IFERROR(AVERAGEIFS(EQC_Dados!$O$4:$O$1003,EQC_Dados!$A$4:$A$1003,$A65,EQC_Dados!$B$4:$B$1003,"&gt;="&amp;$B$10,EQC_Dados!$B$4:$B$1003,"&lt;="&amp;$D$10,EQC_Dados!$C$4:$C$1003,6),""))</f>
        <v/>
      </c>
    </row>
    <row r="66" spans="1:32" x14ac:dyDescent="0.3">
      <c r="A66" s="58" t="str">
        <f>Analitos!$A$30</f>
        <v>Proteína C-reativa</v>
      </c>
      <c r="B66" s="38">
        <v>1</v>
      </c>
      <c r="C66" s="38">
        <f>IF($A66="","",EstatPeriodo($A66,$B66,"N",Estat_Ini_Efetiva,Estat_Fim_Efetiva,Estat_Exclusoes,$H$4))</f>
        <v>18</v>
      </c>
      <c r="D66" s="63">
        <f>IF($A66="","",EstatPeriodo($A66,$B66,"MEDIA",Estat_Ini_Efetiva,Estat_Fim_Efetiva,Estat_Exclusoes,$H$4))</f>
        <v>1.0122222222222224</v>
      </c>
      <c r="E66" s="63">
        <f>IF($A66="","",EstatPeriodo($A66,$B66,"DP",Estat_Ini_Efetiva,Estat_Fim_Efetiva,Estat_Exclusoes,$H$4))</f>
        <v>4.0808816169108718E-2</v>
      </c>
      <c r="F66" s="64">
        <f>IF($A66="","",EstatPeriodo($A66,$B66,"CV",Estat_Ini_Efetiva,Estat_Fim_Efetiva,Estat_Exclusoes,$H$4))</f>
        <v>4.0316064272445491</v>
      </c>
      <c r="G66" s="64" t="str">
        <f>IF($A66="","",LimEspec($A66,YEAR(Estat_Fim_Efetiva),"CLIA","CV"))</f>
        <v/>
      </c>
      <c r="H66" s="64" t="str">
        <f>IF($A66="","",LimEspec($A66,YEAR(Estat_Fim_Efetiva),"Variacao Biologica","CV"))</f>
        <v/>
      </c>
      <c r="I66" s="64" t="str">
        <f>IF($A66="","",LimEspec($A66,YEAR(Estat_Fim_Efetiva),"Fabricante","CV"))</f>
        <v/>
      </c>
      <c r="J66" s="64" t="str">
        <f>IF($A66="","",StatusCV($F66,$G66,$H66,$I66))</f>
        <v>SEM LIMITE</v>
      </c>
      <c r="K66" s="64">
        <f>IF($A66="","",EstatPeriodo($A66,$B66,"BIAS",Estat_Ini_Efetiva,Estat_Fim_Efetiva,Estat_Exclusoes,$H$4))</f>
        <v>0.66298342541437993</v>
      </c>
      <c r="L66" s="20" t="str">
        <f>IF($A66="","",LimEspec($A66,YEAR(Estat_Fim_Efetiva),"Variacao Biologica","BIAS"))</f>
        <v/>
      </c>
      <c r="M66" s="38" t="str">
        <f>IF($A66="","",LimEspec($A66,YEAR(Estat_Fim_Efetiva),"Fabricante","BIAS"))</f>
        <v/>
      </c>
      <c r="N66">
        <f>IF($A66="","",EstatPeriodo($A66,$B66,"ET",Estat_Ini_Efetiva,Estat_Fim_Efetiva,Estat_Exclusoes,$H$4))</f>
        <v>7.3151340303678856</v>
      </c>
      <c r="O66" t="str">
        <f>IF($A66="","",LimEspec($A66,YEAR(Estat_Fim_Efetiva),"CLIA","ETP"))</f>
        <v/>
      </c>
      <c r="P66" s="5" t="str">
        <f>IF($A66="","",LimEspec($A66,YEAR(Estat_Fim_Efetiva),"Variacao Biologica","ETP"))</f>
        <v/>
      </c>
      <c r="Q66" s="5" t="str">
        <f>IF($A66="","",StatusETP($N66,$O66,$P66))</f>
        <v>SEM LIMITE</v>
      </c>
      <c r="R66" s="5" t="str">
        <f t="shared" si="2"/>
        <v/>
      </c>
      <c r="S66" s="5" t="str">
        <f t="shared" si="3"/>
        <v/>
      </c>
      <c r="T66" s="5"/>
      <c r="U66" s="5"/>
      <c r="AA66" s="5" t="str">
        <f>IF($A66="","",IFERROR(AVERAGEIFS(EQC_Dados!$O$4:$O$1003,EQC_Dados!$A$4:$A$1003,$A66,EQC_Dados!$B$4:$B$1003,"&gt;="&amp;$B$10,EQC_Dados!$B$4:$B$1003,"&lt;="&amp;$D$10,EQC_Dados!$C$4:$C$1003,1),""))</f>
        <v/>
      </c>
      <c r="AB66" s="5" t="str">
        <f>IF($A66="","",IFERROR(AVERAGEIFS(EQC_Dados!$O$4:$O$1003,EQC_Dados!$A$4:$A$1003,$A66,EQC_Dados!$B$4:$B$1003,"&gt;="&amp;$B$10,EQC_Dados!$B$4:$B$1003,"&lt;="&amp;$D$10,EQC_Dados!$C$4:$C$1003,2),""))</f>
        <v/>
      </c>
      <c r="AC66" s="5" t="str">
        <f>IF($A66="","",IFERROR(AVERAGEIFS(EQC_Dados!$O$4:$O$1003,EQC_Dados!$A$4:$A$1003,$A66,EQC_Dados!$B$4:$B$1003,"&gt;="&amp;$B$10,EQC_Dados!$B$4:$B$1003,"&lt;="&amp;$D$10,EQC_Dados!$C$4:$C$1003,3),""))</f>
        <v/>
      </c>
      <c r="AD66" s="5" t="str">
        <f>IF($A66="","",IFERROR(AVERAGEIFS(EQC_Dados!$O$4:$O$1003,EQC_Dados!$A$4:$A$1003,$A66,EQC_Dados!$B$4:$B$1003,"&gt;="&amp;$B$10,EQC_Dados!$B$4:$B$1003,"&lt;="&amp;$D$10,EQC_Dados!$C$4:$C$1003,4),""))</f>
        <v/>
      </c>
      <c r="AE66" s="5" t="str">
        <f>IF($A66="","",IFERROR(AVERAGEIFS(EQC_Dados!$O$4:$O$1003,EQC_Dados!$A$4:$A$1003,$A66,EQC_Dados!$B$4:$B$1003,"&gt;="&amp;$B$10,EQC_Dados!$B$4:$B$1003,"&lt;="&amp;$D$10,EQC_Dados!$C$4:$C$1003,5),""))</f>
        <v/>
      </c>
      <c r="AF66" s="5" t="str">
        <f>IF($A66="","",IFERROR(AVERAGEIFS(EQC_Dados!$O$4:$O$1003,EQC_Dados!$A$4:$A$1003,$A66,EQC_Dados!$B$4:$B$1003,"&gt;="&amp;$B$10,EQC_Dados!$B$4:$B$1003,"&lt;="&amp;$D$10,EQC_Dados!$C$4:$C$1003,6),""))</f>
        <v/>
      </c>
    </row>
    <row r="67" spans="1:32" x14ac:dyDescent="0.3">
      <c r="A67" s="58" t="str">
        <f>Analitos!$A$30</f>
        <v>Proteína C-reativa</v>
      </c>
      <c r="B67" s="38">
        <v>2</v>
      </c>
      <c r="C67" s="38">
        <f>IF($A67="","",EstatPeriodo($A67,$B67,"N",Estat_Ini_Efetiva,Estat_Fim_Efetiva,Estat_Exclusoes,$H$4))</f>
        <v>18</v>
      </c>
      <c r="D67" s="63">
        <f>IF($A67="","",EstatPeriodo($A67,$B67,"MEDIA",Estat_Ini_Efetiva,Estat_Fim_Efetiva,Estat_Exclusoes,$H$4))</f>
        <v>3.6483333333333334</v>
      </c>
      <c r="E67" s="63">
        <f>IF($A67="","",EstatPeriodo($A67,$B67,"DP",Estat_Ini_Efetiva,Estat_Fim_Efetiva,Estat_Exclusoes,$H$4))</f>
        <v>0.13025992115313192</v>
      </c>
      <c r="F67" s="64">
        <f>IF($A67="","",EstatPeriodo($A67,$B67,"CV",Estat_Ini_Efetiva,Estat_Fim_Efetiva,Estat_Exclusoes,$H$4))</f>
        <v>3.5703952805792212</v>
      </c>
      <c r="G67" s="64" t="str">
        <f>IF($A67="","",LimEspec($A67,YEAR(Estat_Fim_Efetiva),"CLIA","CV"))</f>
        <v/>
      </c>
      <c r="H67" s="64" t="str">
        <f>IF($A67="","",LimEspec($A67,YEAR(Estat_Fim_Efetiva),"Variacao Biologica","CV"))</f>
        <v/>
      </c>
      <c r="I67" s="64" t="str">
        <f>IF($A67="","",LimEspec($A67,YEAR(Estat_Fim_Efetiva),"Fabricante","CV"))</f>
        <v/>
      </c>
      <c r="J67" s="64" t="str">
        <f>IF($A67="","",StatusCV($F67,$G67,$H67,$I67))</f>
        <v>SEM LIMITE</v>
      </c>
      <c r="K67" s="64">
        <f>IF($A67="","",EstatPeriodo($A67,$B67,"BIAS",Estat_Ini_Efetiva,Estat_Fim_Efetiva,Estat_Exclusoes,$H$4))</f>
        <v>-5.5651423641069746</v>
      </c>
      <c r="L67" s="20" t="str">
        <f>IF($A67="","",LimEspec($A67,YEAR(Estat_Fim_Efetiva),"Variacao Biologica","BIAS"))</f>
        <v/>
      </c>
      <c r="M67" s="38" t="str">
        <f>IF($A67="","",LimEspec($A67,YEAR(Estat_Fim_Efetiva),"Fabricante","BIAS"))</f>
        <v/>
      </c>
      <c r="N67">
        <f>IF($A67="","",EstatPeriodo($A67,$B67,"ET",Estat_Ini_Efetiva,Estat_Fim_Efetiva,Estat_Exclusoes,$H$4))</f>
        <v>11.456294577062689</v>
      </c>
      <c r="O67" t="str">
        <f>IF($A67="","",LimEspec($A67,YEAR(Estat_Fim_Efetiva),"CLIA","ETP"))</f>
        <v/>
      </c>
      <c r="P67" s="5" t="str">
        <f>IF($A67="","",LimEspec($A67,YEAR(Estat_Fim_Efetiva),"Variacao Biologica","ETP"))</f>
        <v/>
      </c>
      <c r="Q67" s="5" t="str">
        <f>IF($A67="","",StatusETP($N67,$O67,$P67))</f>
        <v>SEM LIMITE</v>
      </c>
      <c r="R67" s="5" t="str">
        <f t="shared" si="2"/>
        <v/>
      </c>
      <c r="S67" s="5" t="str">
        <f t="shared" si="3"/>
        <v/>
      </c>
      <c r="T67" s="5"/>
      <c r="U67" s="5"/>
      <c r="AA67" s="5" t="str">
        <f>IF($A67="","",IFERROR(AVERAGEIFS(EQC_Dados!$O$4:$O$1003,EQC_Dados!$A$4:$A$1003,$A67,EQC_Dados!$B$4:$B$1003,"&gt;="&amp;$B$10,EQC_Dados!$B$4:$B$1003,"&lt;="&amp;$D$10,EQC_Dados!$C$4:$C$1003,1),""))</f>
        <v/>
      </c>
      <c r="AB67" s="5" t="str">
        <f>IF($A67="","",IFERROR(AVERAGEIFS(EQC_Dados!$O$4:$O$1003,EQC_Dados!$A$4:$A$1003,$A67,EQC_Dados!$B$4:$B$1003,"&gt;="&amp;$B$10,EQC_Dados!$B$4:$B$1003,"&lt;="&amp;$D$10,EQC_Dados!$C$4:$C$1003,2),""))</f>
        <v/>
      </c>
      <c r="AC67" s="5" t="str">
        <f>IF($A67="","",IFERROR(AVERAGEIFS(EQC_Dados!$O$4:$O$1003,EQC_Dados!$A$4:$A$1003,$A67,EQC_Dados!$B$4:$B$1003,"&gt;="&amp;$B$10,EQC_Dados!$B$4:$B$1003,"&lt;="&amp;$D$10,EQC_Dados!$C$4:$C$1003,3),""))</f>
        <v/>
      </c>
      <c r="AD67" s="5" t="str">
        <f>IF($A67="","",IFERROR(AVERAGEIFS(EQC_Dados!$O$4:$O$1003,EQC_Dados!$A$4:$A$1003,$A67,EQC_Dados!$B$4:$B$1003,"&gt;="&amp;$B$10,EQC_Dados!$B$4:$B$1003,"&lt;="&amp;$D$10,EQC_Dados!$C$4:$C$1003,4),""))</f>
        <v/>
      </c>
      <c r="AE67" s="5" t="str">
        <f>IF($A67="","",IFERROR(AVERAGEIFS(EQC_Dados!$O$4:$O$1003,EQC_Dados!$A$4:$A$1003,$A67,EQC_Dados!$B$4:$B$1003,"&gt;="&amp;$B$10,EQC_Dados!$B$4:$B$1003,"&lt;="&amp;$D$10,EQC_Dados!$C$4:$C$1003,5),""))</f>
        <v/>
      </c>
      <c r="AF67" s="5" t="str">
        <f>IF($A67="","",IFERROR(AVERAGEIFS(EQC_Dados!$O$4:$O$1003,EQC_Dados!$A$4:$A$1003,$A67,EQC_Dados!$B$4:$B$1003,"&gt;="&amp;$B$10,EQC_Dados!$B$4:$B$1003,"&lt;="&amp;$D$10,EQC_Dados!$C$4:$C$1003,6),""))</f>
        <v/>
      </c>
    </row>
    <row r="68" spans="1:32" x14ac:dyDescent="0.3">
      <c r="A68" s="58" t="str">
        <f>Analitos!$A$31</f>
        <v>Bicarbonato</v>
      </c>
      <c r="B68" s="38">
        <v>1</v>
      </c>
      <c r="C68" s="38">
        <f>IF($A68="","",EstatPeriodo($A68,$B68,"N",Estat_Ini_Efetiva,Estat_Fim_Efetiva,Estat_Exclusoes,$H$4))</f>
        <v>18</v>
      </c>
      <c r="D68" s="63">
        <f>IF($A68="","",EstatPeriodo($A68,$B68,"MEDIA",Estat_Ini_Efetiva,Estat_Fim_Efetiva,Estat_Exclusoes,$H$4))</f>
        <v>33.627777777777773</v>
      </c>
      <c r="E68" s="63">
        <f>IF($A68="","",EstatPeriodo($A68,$B68,"DP",Estat_Ini_Efetiva,Estat_Fim_Efetiva,Estat_Exclusoes,$H$4))</f>
        <v>5.9434398393677164</v>
      </c>
      <c r="F68" s="64">
        <f>IF($A68="","",EstatPeriodo($A68,$B68,"CV",Estat_Ini_Efetiva,Estat_Fim_Efetiva,Estat_Exclusoes,$H$4))</f>
        <v>17.674197440710213</v>
      </c>
      <c r="G68" s="64" t="str">
        <f>IF($A68="","",LimEspec($A68,YEAR(Estat_Fim_Efetiva),"CLIA","CV"))</f>
        <v/>
      </c>
      <c r="H68" s="64" t="str">
        <f>IF($A68="","",LimEspec($A68,YEAR(Estat_Fim_Efetiva),"Variacao Biologica","CV"))</f>
        <v/>
      </c>
      <c r="I68" s="64" t="str">
        <f>IF($A68="","",LimEspec($A68,YEAR(Estat_Fim_Efetiva),"Fabricante","CV"))</f>
        <v/>
      </c>
      <c r="J68" s="64" t="str">
        <f>IF($A68="","",StatusCV($F68,$G68,$H68,$I68))</f>
        <v>SEM LIMITE</v>
      </c>
      <c r="K68" s="64">
        <f>IF($A68="","",EstatPeriodo($A68,$B68,"BIAS",Estat_Ini_Efetiva,Estat_Fim_Efetiva,Estat_Exclusoes,$H$4))</f>
        <v>-0.76309710112527518</v>
      </c>
      <c r="L68" s="20" t="str">
        <f>IF($A68="","",LimEspec($A68,YEAR(Estat_Fim_Efetiva),"Variacao Biologica","BIAS"))</f>
        <v/>
      </c>
      <c r="M68" s="38" t="str">
        <f>IF($A68="","",LimEspec($A68,YEAR(Estat_Fim_Efetiva),"Fabricante","BIAS"))</f>
        <v/>
      </c>
      <c r="N68">
        <f>IF($A68="","",EstatPeriodo($A68,$B68,"ET",Estat_Ini_Efetiva,Estat_Fim_Efetiva,Estat_Exclusoes,$H$4))</f>
        <v>29.925522878297123</v>
      </c>
      <c r="O68" t="str">
        <f>IF($A68="","",LimEspec($A68,YEAR(Estat_Fim_Efetiva),"CLIA","ETP"))</f>
        <v/>
      </c>
      <c r="P68" s="5" t="str">
        <f>IF($A68="","",LimEspec($A68,YEAR(Estat_Fim_Efetiva),"Variacao Biologica","ETP"))</f>
        <v/>
      </c>
      <c r="Q68" s="5" t="str">
        <f>IF($A68="","",StatusETP($N68,$O68,$P68))</f>
        <v>SEM LIMITE</v>
      </c>
      <c r="R68" s="5" t="str">
        <f t="shared" si="2"/>
        <v/>
      </c>
      <c r="S68" s="5" t="str">
        <f t="shared" si="3"/>
        <v/>
      </c>
      <c r="T68" s="5"/>
      <c r="U68" s="5"/>
      <c r="AA68" s="5" t="str">
        <f>IF($A68="","",IFERROR(AVERAGEIFS(EQC_Dados!$O$4:$O$1003,EQC_Dados!$A$4:$A$1003,$A68,EQC_Dados!$B$4:$B$1003,"&gt;="&amp;$B$10,EQC_Dados!$B$4:$B$1003,"&lt;="&amp;$D$10,EQC_Dados!$C$4:$C$1003,1),""))</f>
        <v/>
      </c>
      <c r="AB68" s="5" t="str">
        <f>IF($A68="","",IFERROR(AVERAGEIFS(EQC_Dados!$O$4:$O$1003,EQC_Dados!$A$4:$A$1003,$A68,EQC_Dados!$B$4:$B$1003,"&gt;="&amp;$B$10,EQC_Dados!$B$4:$B$1003,"&lt;="&amp;$D$10,EQC_Dados!$C$4:$C$1003,2),""))</f>
        <v/>
      </c>
      <c r="AC68" s="5" t="str">
        <f>IF($A68="","",IFERROR(AVERAGEIFS(EQC_Dados!$O$4:$O$1003,EQC_Dados!$A$4:$A$1003,$A68,EQC_Dados!$B$4:$B$1003,"&gt;="&amp;$B$10,EQC_Dados!$B$4:$B$1003,"&lt;="&amp;$D$10,EQC_Dados!$C$4:$C$1003,3),""))</f>
        <v/>
      </c>
      <c r="AD68" s="5" t="str">
        <f>IF($A68="","",IFERROR(AVERAGEIFS(EQC_Dados!$O$4:$O$1003,EQC_Dados!$A$4:$A$1003,$A68,EQC_Dados!$B$4:$B$1003,"&gt;="&amp;$B$10,EQC_Dados!$B$4:$B$1003,"&lt;="&amp;$D$10,EQC_Dados!$C$4:$C$1003,4),""))</f>
        <v/>
      </c>
      <c r="AE68" s="5" t="str">
        <f>IF($A68="","",IFERROR(AVERAGEIFS(EQC_Dados!$O$4:$O$1003,EQC_Dados!$A$4:$A$1003,$A68,EQC_Dados!$B$4:$B$1003,"&gt;="&amp;$B$10,EQC_Dados!$B$4:$B$1003,"&lt;="&amp;$D$10,EQC_Dados!$C$4:$C$1003,5),""))</f>
        <v/>
      </c>
      <c r="AF68" s="5" t="str">
        <f>IF($A68="","",IFERROR(AVERAGEIFS(EQC_Dados!$O$4:$O$1003,EQC_Dados!$A$4:$A$1003,$A68,EQC_Dados!$B$4:$B$1003,"&gt;="&amp;$B$10,EQC_Dados!$B$4:$B$1003,"&lt;="&amp;$D$10,EQC_Dados!$C$4:$C$1003,6),""))</f>
        <v/>
      </c>
    </row>
    <row r="69" spans="1:32" x14ac:dyDescent="0.3">
      <c r="A69" s="58" t="str">
        <f>Analitos!$A$31</f>
        <v>Bicarbonato</v>
      </c>
      <c r="B69" s="38">
        <v>2</v>
      </c>
      <c r="C69" s="38">
        <f>IF($A69="","",EstatPeriodo($A69,$B69,"N",Estat_Ini_Efetiva,Estat_Fim_Efetiva,Estat_Exclusoes,$H$4))</f>
        <v>18</v>
      </c>
      <c r="D69" s="63">
        <f>IF($A69="","",EstatPeriodo($A69,$B69,"MEDIA",Estat_Ini_Efetiva,Estat_Fim_Efetiva,Estat_Exclusoes,$H$4))</f>
        <v>18.392777777777773</v>
      </c>
      <c r="E69" s="63">
        <f>IF($A69="","",EstatPeriodo($A69,$B69,"DP",Estat_Ini_Efetiva,Estat_Fim_Efetiva,Estat_Exclusoes,$H$4))</f>
        <v>4.1145792516733684</v>
      </c>
      <c r="F69" s="64">
        <f>IF($A69="","",EstatPeriodo($A69,$B69,"CV",Estat_Ini_Efetiva,Estat_Fim_Efetiva,Estat_Exclusoes,$H$4))</f>
        <v>22.370624499387031</v>
      </c>
      <c r="G69" s="64" t="str">
        <f>IF($A69="","",LimEspec($A69,YEAR(Estat_Fim_Efetiva),"CLIA","CV"))</f>
        <v/>
      </c>
      <c r="H69" s="64" t="str">
        <f>IF($A69="","",LimEspec($A69,YEAR(Estat_Fim_Efetiva),"Variacao Biologica","CV"))</f>
        <v/>
      </c>
      <c r="I69" s="64" t="str">
        <f>IF($A69="","",LimEspec($A69,YEAR(Estat_Fim_Efetiva),"Fabricante","CV"))</f>
        <v/>
      </c>
      <c r="J69" s="64" t="str">
        <f>IF($A69="","",StatusCV($F69,$G69,$H69,$I69))</f>
        <v>SEM LIMITE</v>
      </c>
      <c r="K69" s="64">
        <f>IF($A69="","",EstatPeriodo($A69,$B69,"BIAS",Estat_Ini_Efetiva,Estat_Fim_Efetiva,Estat_Exclusoes,$H$4))</f>
        <v>12.431539625204504</v>
      </c>
      <c r="L69" s="20" t="str">
        <f>IF($A69="","",LimEspec($A69,YEAR(Estat_Fim_Efetiva),"Variacao Biologica","BIAS"))</f>
        <v/>
      </c>
      <c r="M69" s="38" t="str">
        <f>IF($A69="","",LimEspec($A69,YEAR(Estat_Fim_Efetiva),"Fabricante","BIAS"))</f>
        <v/>
      </c>
      <c r="N69">
        <f>IF($A69="","",EstatPeriodo($A69,$B69,"ET",Estat_Ini_Efetiva,Estat_Fim_Efetiva,Estat_Exclusoes,$H$4))</f>
        <v>49.343070049193102</v>
      </c>
      <c r="O69" t="str">
        <f>IF($A69="","",LimEspec($A69,YEAR(Estat_Fim_Efetiva),"CLIA","ETP"))</f>
        <v/>
      </c>
      <c r="P69" s="5" t="str">
        <f>IF($A69="","",LimEspec($A69,YEAR(Estat_Fim_Efetiva),"Variacao Biologica","ETP"))</f>
        <v/>
      </c>
      <c r="Q69" s="5" t="str">
        <f>IF($A69="","",StatusETP($N69,$O69,$P69))</f>
        <v>SEM LIMITE</v>
      </c>
      <c r="R69" s="5" t="str">
        <f t="shared" si="2"/>
        <v/>
      </c>
      <c r="S69" s="5" t="str">
        <f t="shared" si="3"/>
        <v/>
      </c>
      <c r="T69" s="5"/>
      <c r="U69" s="5"/>
      <c r="AA69" s="5" t="str">
        <f>IF($A69="","",IFERROR(AVERAGEIFS(EQC_Dados!$O$4:$O$1003,EQC_Dados!$A$4:$A$1003,$A69,EQC_Dados!$B$4:$B$1003,"&gt;="&amp;$B$10,EQC_Dados!$B$4:$B$1003,"&lt;="&amp;$D$10,EQC_Dados!$C$4:$C$1003,1),""))</f>
        <v/>
      </c>
      <c r="AB69" s="5" t="str">
        <f>IF($A69="","",IFERROR(AVERAGEIFS(EQC_Dados!$O$4:$O$1003,EQC_Dados!$A$4:$A$1003,$A69,EQC_Dados!$B$4:$B$1003,"&gt;="&amp;$B$10,EQC_Dados!$B$4:$B$1003,"&lt;="&amp;$D$10,EQC_Dados!$C$4:$C$1003,2),""))</f>
        <v/>
      </c>
      <c r="AC69" s="5" t="str">
        <f>IF($A69="","",IFERROR(AVERAGEIFS(EQC_Dados!$O$4:$O$1003,EQC_Dados!$A$4:$A$1003,$A69,EQC_Dados!$B$4:$B$1003,"&gt;="&amp;$B$10,EQC_Dados!$B$4:$B$1003,"&lt;="&amp;$D$10,EQC_Dados!$C$4:$C$1003,3),""))</f>
        <v/>
      </c>
      <c r="AD69" s="5" t="str">
        <f>IF($A69="","",IFERROR(AVERAGEIFS(EQC_Dados!$O$4:$O$1003,EQC_Dados!$A$4:$A$1003,$A69,EQC_Dados!$B$4:$B$1003,"&gt;="&amp;$B$10,EQC_Dados!$B$4:$B$1003,"&lt;="&amp;$D$10,EQC_Dados!$C$4:$C$1003,4),""))</f>
        <v/>
      </c>
      <c r="AE69" s="5" t="str">
        <f>IF($A69="","",IFERROR(AVERAGEIFS(EQC_Dados!$O$4:$O$1003,EQC_Dados!$A$4:$A$1003,$A69,EQC_Dados!$B$4:$B$1003,"&gt;="&amp;$B$10,EQC_Dados!$B$4:$B$1003,"&lt;="&amp;$D$10,EQC_Dados!$C$4:$C$1003,5),""))</f>
        <v/>
      </c>
      <c r="AF69" s="5" t="str">
        <f>IF($A69="","",IFERROR(AVERAGEIFS(EQC_Dados!$O$4:$O$1003,EQC_Dados!$A$4:$A$1003,$A69,EQC_Dados!$B$4:$B$1003,"&gt;="&amp;$B$10,EQC_Dados!$B$4:$B$1003,"&lt;="&amp;$D$10,EQC_Dados!$C$4:$C$1003,6),""))</f>
        <v/>
      </c>
    </row>
    <row r="70" spans="1:32" x14ac:dyDescent="0.3">
      <c r="A70" s="58" t="str">
        <f>Analitos!$A$32</f>
        <v>Sódio</v>
      </c>
      <c r="B70" s="38">
        <v>1</v>
      </c>
      <c r="C70" s="38">
        <f>IF($A70="","",EstatPeriodo($A70,$B70,"N",Estat_Ini_Efetiva,Estat_Fim_Efetiva,Estat_Exclusoes,$H$4))</f>
        <v>17</v>
      </c>
      <c r="D70" s="63">
        <f>IF($A70="","",EstatPeriodo($A70,$B70,"MEDIA",Estat_Ini_Efetiva,Estat_Fim_Efetiva,Estat_Exclusoes,$H$4))</f>
        <v>144.1764705882353</v>
      </c>
      <c r="E70" s="63">
        <f>IF($A70="","",EstatPeriodo($A70,$B70,"DP",Estat_Ini_Efetiva,Estat_Fim_Efetiva,Estat_Exclusoes,$H$4))</f>
        <v>2.0986690460153095</v>
      </c>
      <c r="F70" s="64">
        <f>IF($A70="","",EstatPeriodo($A70,$B70,"CV",Estat_Ini_Efetiva,Estat_Fim_Efetiva,Estat_Exclusoes,$H$4))</f>
        <v>1.455625205314576</v>
      </c>
      <c r="G70" s="64">
        <f>IF($A70="","",LimEspec($A70,YEAR(Estat_Fim_Efetiva),"CLIA","CV"))</f>
        <v>1.3333333333333299</v>
      </c>
      <c r="H70" s="64" t="str">
        <f>IF($A70="","",LimEspec($A70,YEAR(Estat_Fim_Efetiva),"Variacao Biologica","CV"))</f>
        <v/>
      </c>
      <c r="I70" s="64" t="str">
        <f>IF($A70="","",LimEspec($A70,YEAR(Estat_Fim_Efetiva),"Fabricante","CV"))</f>
        <v/>
      </c>
      <c r="J70" s="64" t="str">
        <f>IF($A70="","",StatusCV($F70,$G70,$H70,$I70))</f>
        <v>FORA CLIA</v>
      </c>
      <c r="K70" s="64">
        <f>IF($A70="","",EstatPeriodo($A70,$B70,"BIAS",Estat_Ini_Efetiva,Estat_Fim_Efetiva,Estat_Exclusoes,$H$4))</f>
        <v>0.59886942407791965</v>
      </c>
      <c r="L70" s="20" t="str">
        <f>IF($A70="","",LimEspec($A70,YEAR(Estat_Fim_Efetiva),"Variacao Biologica","BIAS"))</f>
        <v/>
      </c>
      <c r="M70" s="38" t="str">
        <f>IF($A70="","",LimEspec($A70,YEAR(Estat_Fim_Efetiva),"Fabricante","BIAS"))</f>
        <v/>
      </c>
      <c r="N70">
        <f>IF($A70="","",EstatPeriodo($A70,$B70,"ET",Estat_Ini_Efetiva,Estat_Fim_Efetiva,Estat_Exclusoes,$H$4))</f>
        <v>3.0006510128469697</v>
      </c>
      <c r="O70">
        <f>IF($A70="","",LimEspec($A70,YEAR(Estat_Fim_Efetiva),"CLIA","ETP"))</f>
        <v>4</v>
      </c>
      <c r="P70" s="5" t="str">
        <f>IF($A70="","",LimEspec($A70,YEAR(Estat_Fim_Efetiva),"Variacao Biologica","ETP"))</f>
        <v/>
      </c>
      <c r="Q70" s="5" t="str">
        <f>IF($A70="","",StatusETP($N70,$O70,$P70))</f>
        <v>APROVADO (CLIA)</v>
      </c>
      <c r="R70" s="5">
        <f t="shared" si="2"/>
        <v>2.3365427882839254</v>
      </c>
      <c r="S70" s="5" t="str">
        <f t="shared" si="3"/>
        <v>Inaceitável</v>
      </c>
      <c r="T70" s="5"/>
      <c r="U70" s="5"/>
      <c r="AA70" s="5" t="str">
        <f>IF($A70="","",IFERROR(AVERAGEIFS(EQC_Dados!$O$4:$O$1003,EQC_Dados!$A$4:$A$1003,$A70,EQC_Dados!$B$4:$B$1003,"&gt;="&amp;$B$10,EQC_Dados!$B$4:$B$1003,"&lt;="&amp;$D$10,EQC_Dados!$C$4:$C$1003,1),""))</f>
        <v/>
      </c>
      <c r="AB70" s="5" t="str">
        <f>IF($A70="","",IFERROR(AVERAGEIFS(EQC_Dados!$O$4:$O$1003,EQC_Dados!$A$4:$A$1003,$A70,EQC_Dados!$B$4:$B$1003,"&gt;="&amp;$B$10,EQC_Dados!$B$4:$B$1003,"&lt;="&amp;$D$10,EQC_Dados!$C$4:$C$1003,2),""))</f>
        <v/>
      </c>
      <c r="AC70" s="5" t="str">
        <f>IF($A70="","",IFERROR(AVERAGEIFS(EQC_Dados!$O$4:$O$1003,EQC_Dados!$A$4:$A$1003,$A70,EQC_Dados!$B$4:$B$1003,"&gt;="&amp;$B$10,EQC_Dados!$B$4:$B$1003,"&lt;="&amp;$D$10,EQC_Dados!$C$4:$C$1003,3),""))</f>
        <v/>
      </c>
      <c r="AD70" s="5" t="str">
        <f>IF($A70="","",IFERROR(AVERAGEIFS(EQC_Dados!$O$4:$O$1003,EQC_Dados!$A$4:$A$1003,$A70,EQC_Dados!$B$4:$B$1003,"&gt;="&amp;$B$10,EQC_Dados!$B$4:$B$1003,"&lt;="&amp;$D$10,EQC_Dados!$C$4:$C$1003,4),""))</f>
        <v/>
      </c>
      <c r="AE70" s="5" t="str">
        <f>IF($A70="","",IFERROR(AVERAGEIFS(EQC_Dados!$O$4:$O$1003,EQC_Dados!$A$4:$A$1003,$A70,EQC_Dados!$B$4:$B$1003,"&gt;="&amp;$B$10,EQC_Dados!$B$4:$B$1003,"&lt;="&amp;$D$10,EQC_Dados!$C$4:$C$1003,5),""))</f>
        <v/>
      </c>
      <c r="AF70" s="5" t="str">
        <f>IF($A70="","",IFERROR(AVERAGEIFS(EQC_Dados!$O$4:$O$1003,EQC_Dados!$A$4:$A$1003,$A70,EQC_Dados!$B$4:$B$1003,"&gt;="&amp;$B$10,EQC_Dados!$B$4:$B$1003,"&lt;="&amp;$D$10,EQC_Dados!$C$4:$C$1003,6),""))</f>
        <v/>
      </c>
    </row>
    <row r="71" spans="1:32" x14ac:dyDescent="0.3">
      <c r="A71" s="58" t="str">
        <f>Analitos!$A$32</f>
        <v>Sódio</v>
      </c>
      <c r="B71" s="38">
        <v>2</v>
      </c>
      <c r="C71" s="38">
        <f>IF($A71="","",EstatPeriodo($A71,$B71,"N",Estat_Ini_Efetiva,Estat_Fim_Efetiva,Estat_Exclusoes,$H$4))</f>
        <v>17</v>
      </c>
      <c r="D71" s="63">
        <f>IF($A71="","",EstatPeriodo($A71,$B71,"MEDIA",Estat_Ini_Efetiva,Estat_Fim_Efetiva,Estat_Exclusoes,$H$4))</f>
        <v>124.47058823529412</v>
      </c>
      <c r="E71" s="63">
        <f>IF($A71="","",EstatPeriodo($A71,$B71,"DP",Estat_Ini_Efetiva,Estat_Fim_Efetiva,Estat_Exclusoes,$H$4))</f>
        <v>2.239353898416546</v>
      </c>
      <c r="F71" s="64">
        <f>IF($A71="","",EstatPeriodo($A71,$B71,"CV",Estat_Ini_Efetiva,Estat_Fim_Efetiva,Estat_Exclusoes,$H$4))</f>
        <v>1.799102848444295</v>
      </c>
      <c r="G71" s="64">
        <f>IF($A71="","",LimEspec($A71,YEAR(Estat_Fim_Efetiva),"CLIA","CV"))</f>
        <v>1.3333333333333299</v>
      </c>
      <c r="H71" s="64" t="str">
        <f>IF($A71="","",LimEspec($A71,YEAR(Estat_Fim_Efetiva),"Variacao Biologica","CV"))</f>
        <v/>
      </c>
      <c r="I71" s="64" t="str">
        <f>IF($A71="","",LimEspec($A71,YEAR(Estat_Fim_Efetiva),"Fabricante","CV"))</f>
        <v/>
      </c>
      <c r="J71" s="64" t="str">
        <f>IF($A71="","",StatusCV($F71,$G71,$H71,$I71))</f>
        <v>FORA CLIA</v>
      </c>
      <c r="K71" s="64">
        <f>IF($A71="","",EstatPeriodo($A71,$B71,"BIAS",Estat_Ini_Efetiva,Estat_Fim_Efetiva,Estat_Exclusoes,$H$4))</f>
        <v>0.3427241178626062</v>
      </c>
      <c r="L71" s="20" t="str">
        <f>IF($A71="","",LimEspec($A71,YEAR(Estat_Fim_Efetiva),"Variacao Biologica","BIAS"))</f>
        <v/>
      </c>
      <c r="M71" s="38" t="str">
        <f>IF($A71="","",LimEspec($A71,YEAR(Estat_Fim_Efetiva),"Fabricante","BIAS"))</f>
        <v/>
      </c>
      <c r="N71">
        <f>IF($A71="","",EstatPeriodo($A71,$B71,"ET",Estat_Ini_Efetiva,Estat_Fim_Efetiva,Estat_Exclusoes,$H$4))</f>
        <v>3.3112438177956927</v>
      </c>
      <c r="O71">
        <f>IF($A71="","",LimEspec($A71,YEAR(Estat_Fim_Efetiva),"CLIA","ETP"))</f>
        <v>4</v>
      </c>
      <c r="P71" s="5" t="str">
        <f>IF($A71="","",LimEspec($A71,YEAR(Estat_Fim_Efetiva),"Variacao Biologica","ETP"))</f>
        <v/>
      </c>
      <c r="Q71" s="5" t="str">
        <f>IF($A71="","",StatusETP($N71,$O71,$P71))</f>
        <v>APROVADO (CLIA)</v>
      </c>
      <c r="R71" s="5">
        <f t="shared" si="2"/>
        <v>2.0328331341923462</v>
      </c>
      <c r="S71" s="5" t="str">
        <f t="shared" si="3"/>
        <v>Inaceitável</v>
      </c>
      <c r="T71" s="5"/>
      <c r="U71" s="5"/>
      <c r="AA71" s="5" t="str">
        <f>IF($A71="","",IFERROR(AVERAGEIFS(EQC_Dados!$O$4:$O$1003,EQC_Dados!$A$4:$A$1003,$A71,EQC_Dados!$B$4:$B$1003,"&gt;="&amp;$B$10,EQC_Dados!$B$4:$B$1003,"&lt;="&amp;$D$10,EQC_Dados!$C$4:$C$1003,1),""))</f>
        <v/>
      </c>
      <c r="AB71" s="5" t="str">
        <f>IF($A71="","",IFERROR(AVERAGEIFS(EQC_Dados!$O$4:$O$1003,EQC_Dados!$A$4:$A$1003,$A71,EQC_Dados!$B$4:$B$1003,"&gt;="&amp;$B$10,EQC_Dados!$B$4:$B$1003,"&lt;="&amp;$D$10,EQC_Dados!$C$4:$C$1003,2),""))</f>
        <v/>
      </c>
      <c r="AC71" s="5" t="str">
        <f>IF($A71="","",IFERROR(AVERAGEIFS(EQC_Dados!$O$4:$O$1003,EQC_Dados!$A$4:$A$1003,$A71,EQC_Dados!$B$4:$B$1003,"&gt;="&amp;$B$10,EQC_Dados!$B$4:$B$1003,"&lt;="&amp;$D$10,EQC_Dados!$C$4:$C$1003,3),""))</f>
        <v/>
      </c>
      <c r="AD71" s="5" t="str">
        <f>IF($A71="","",IFERROR(AVERAGEIFS(EQC_Dados!$O$4:$O$1003,EQC_Dados!$A$4:$A$1003,$A71,EQC_Dados!$B$4:$B$1003,"&gt;="&amp;$B$10,EQC_Dados!$B$4:$B$1003,"&lt;="&amp;$D$10,EQC_Dados!$C$4:$C$1003,4),""))</f>
        <v/>
      </c>
      <c r="AE71" s="5" t="str">
        <f>IF($A71="","",IFERROR(AVERAGEIFS(EQC_Dados!$O$4:$O$1003,EQC_Dados!$A$4:$A$1003,$A71,EQC_Dados!$B$4:$B$1003,"&gt;="&amp;$B$10,EQC_Dados!$B$4:$B$1003,"&lt;="&amp;$D$10,EQC_Dados!$C$4:$C$1003,5),""))</f>
        <v/>
      </c>
      <c r="AF71" s="5" t="str">
        <f>IF($A71="","",IFERROR(AVERAGEIFS(EQC_Dados!$O$4:$O$1003,EQC_Dados!$A$4:$A$1003,$A71,EQC_Dados!$B$4:$B$1003,"&gt;="&amp;$B$10,EQC_Dados!$B$4:$B$1003,"&lt;="&amp;$D$10,EQC_Dados!$C$4:$C$1003,6),""))</f>
        <v/>
      </c>
    </row>
    <row r="72" spans="1:32" x14ac:dyDescent="0.3">
      <c r="A72" s="58" t="str">
        <f>Analitos!$A$33</f>
        <v>Potássio</v>
      </c>
      <c r="B72" s="38">
        <v>1</v>
      </c>
      <c r="C72" s="38">
        <f>IF($A72="","",EstatPeriodo($A72,$B72,"N",Estat_Ini_Efetiva,Estat_Fim_Efetiva,Estat_Exclusoes,$H$4))</f>
        <v>17</v>
      </c>
      <c r="D72" s="63">
        <f>IF($A72="","",EstatPeriodo($A72,$B72,"MEDIA",Estat_Ini_Efetiva,Estat_Fim_Efetiva,Estat_Exclusoes,$H$4))</f>
        <v>3.7058823529411775</v>
      </c>
      <c r="E72" s="63">
        <f>IF($A72="","",EstatPeriodo($A72,$B72,"DP",Estat_Ini_Efetiva,Estat_Fim_Efetiva,Estat_Exclusoes,$H$4))</f>
        <v>7.475450015958611E-2</v>
      </c>
      <c r="F72" s="64">
        <f>IF($A72="","",EstatPeriodo($A72,$B72,"CV",Estat_Ini_Efetiva,Estat_Fim_Efetiva,Estat_Exclusoes,$H$4))</f>
        <v>2.0171849249412119</v>
      </c>
      <c r="G72" s="64">
        <f>IF($A72="","",LimEspec($A72,YEAR(Estat_Fim_Efetiva),"CLIA","CV"))</f>
        <v>2</v>
      </c>
      <c r="H72" s="64" t="str">
        <f>IF($A72="","",LimEspec($A72,YEAR(Estat_Fim_Efetiva),"Variacao Biologica","CV"))</f>
        <v/>
      </c>
      <c r="I72" s="64" t="str">
        <f>IF($A72="","",LimEspec($A72,YEAR(Estat_Fim_Efetiva),"Fabricante","CV"))</f>
        <v/>
      </c>
      <c r="J72" s="64" t="str">
        <f>IF($A72="","",StatusCV($F72,$G72,$H72,$I72))</f>
        <v>FORA CLIA</v>
      </c>
      <c r="K72" s="64">
        <f>IF($A72="","",EstatPeriodo($A72,$B72,"BIAS",Estat_Ini_Efetiva,Estat_Fim_Efetiva,Estat_Exclusoes,$H$4))</f>
        <v>-0.33079246368472615</v>
      </c>
      <c r="L72" s="20" t="str">
        <f>IF($A72="","",LimEspec($A72,YEAR(Estat_Fim_Efetiva),"Variacao Biologica","BIAS"))</f>
        <v/>
      </c>
      <c r="M72" s="38" t="str">
        <f>IF($A72="","",LimEspec($A72,YEAR(Estat_Fim_Efetiva),"Fabricante","BIAS"))</f>
        <v/>
      </c>
      <c r="N72">
        <f>IF($A72="","",EstatPeriodo($A72,$B72,"ET",Estat_Ini_Efetiva,Estat_Fim_Efetiva,Estat_Exclusoes,$H$4))</f>
        <v>3.6591475898377257</v>
      </c>
      <c r="O72">
        <f>IF($A72="","",LimEspec($A72,YEAR(Estat_Fim_Efetiva),"CLIA","ETP"))</f>
        <v>6</v>
      </c>
      <c r="P72" s="5" t="str">
        <f>IF($A72="","",LimEspec($A72,YEAR(Estat_Fim_Efetiva),"Variacao Biologica","ETP"))</f>
        <v/>
      </c>
      <c r="Q72" s="5" t="str">
        <f>IF($A72="","",StatusETP($N72,$O72,$P72))</f>
        <v>APROVADO (CLIA)</v>
      </c>
      <c r="R72" s="5">
        <f t="shared" si="2"/>
        <v>2.8104550387121772</v>
      </c>
      <c r="S72" s="5" t="str">
        <f t="shared" si="3"/>
        <v>Inaceitável</v>
      </c>
      <c r="T72" s="5"/>
      <c r="U72" s="5"/>
      <c r="AA72" s="5" t="str">
        <f>IF($A72="","",IFERROR(AVERAGEIFS(EQC_Dados!$O$4:$O$1003,EQC_Dados!$A$4:$A$1003,$A72,EQC_Dados!$B$4:$B$1003,"&gt;="&amp;$B$10,EQC_Dados!$B$4:$B$1003,"&lt;="&amp;$D$10,EQC_Dados!$C$4:$C$1003,1),""))</f>
        <v/>
      </c>
      <c r="AB72" s="5" t="str">
        <f>IF($A72="","",IFERROR(AVERAGEIFS(EQC_Dados!$O$4:$O$1003,EQC_Dados!$A$4:$A$1003,$A72,EQC_Dados!$B$4:$B$1003,"&gt;="&amp;$B$10,EQC_Dados!$B$4:$B$1003,"&lt;="&amp;$D$10,EQC_Dados!$C$4:$C$1003,2),""))</f>
        <v/>
      </c>
      <c r="AC72" s="5" t="str">
        <f>IF($A72="","",IFERROR(AVERAGEIFS(EQC_Dados!$O$4:$O$1003,EQC_Dados!$A$4:$A$1003,$A72,EQC_Dados!$B$4:$B$1003,"&gt;="&amp;$B$10,EQC_Dados!$B$4:$B$1003,"&lt;="&amp;$D$10,EQC_Dados!$C$4:$C$1003,3),""))</f>
        <v/>
      </c>
      <c r="AD72" s="5" t="str">
        <f>IF($A72="","",IFERROR(AVERAGEIFS(EQC_Dados!$O$4:$O$1003,EQC_Dados!$A$4:$A$1003,$A72,EQC_Dados!$B$4:$B$1003,"&gt;="&amp;$B$10,EQC_Dados!$B$4:$B$1003,"&lt;="&amp;$D$10,EQC_Dados!$C$4:$C$1003,4),""))</f>
        <v/>
      </c>
      <c r="AE72" s="5" t="str">
        <f>IF($A72="","",IFERROR(AVERAGEIFS(EQC_Dados!$O$4:$O$1003,EQC_Dados!$A$4:$A$1003,$A72,EQC_Dados!$B$4:$B$1003,"&gt;="&amp;$B$10,EQC_Dados!$B$4:$B$1003,"&lt;="&amp;$D$10,EQC_Dados!$C$4:$C$1003,5),""))</f>
        <v/>
      </c>
      <c r="AF72" s="5" t="str">
        <f>IF($A72="","",IFERROR(AVERAGEIFS(EQC_Dados!$O$4:$O$1003,EQC_Dados!$A$4:$A$1003,$A72,EQC_Dados!$B$4:$B$1003,"&gt;="&amp;$B$10,EQC_Dados!$B$4:$B$1003,"&lt;="&amp;$D$10,EQC_Dados!$C$4:$C$1003,6),""))</f>
        <v/>
      </c>
    </row>
    <row r="73" spans="1:32" x14ac:dyDescent="0.3">
      <c r="A73" s="58" t="str">
        <f>Analitos!$A$33</f>
        <v>Potássio</v>
      </c>
      <c r="B73" s="38">
        <v>2</v>
      </c>
      <c r="C73" s="38">
        <f>IF($A73="","",EstatPeriodo($A73,$B73,"N",Estat_Ini_Efetiva,Estat_Fim_Efetiva,Estat_Exclusoes,$H$4))</f>
        <v>17</v>
      </c>
      <c r="D73" s="63">
        <f>IF($A73="","",EstatPeriodo($A73,$B73,"MEDIA",Estat_Ini_Efetiva,Estat_Fim_Efetiva,Estat_Exclusoes,$H$4))</f>
        <v>6.3117647058823554</v>
      </c>
      <c r="E73" s="63">
        <f>IF($A73="","",EstatPeriodo($A73,$B73,"DP",Estat_Ini_Efetiva,Estat_Fim_Efetiva,Estat_Exclusoes,$H$4))</f>
        <v>9.2752041359983259E-2</v>
      </c>
      <c r="F73" s="64">
        <f>IF($A73="","",EstatPeriodo($A73,$B73,"CV",Estat_Ini_Efetiva,Estat_Fim_Efetiva,Estat_Exclusoes,$H$4))</f>
        <v>1.4695104409317006</v>
      </c>
      <c r="G73" s="64">
        <f>IF($A73="","",LimEspec($A73,YEAR(Estat_Fim_Efetiva),"CLIA","CV"))</f>
        <v>2</v>
      </c>
      <c r="H73" s="64" t="str">
        <f>IF($A73="","",LimEspec($A73,YEAR(Estat_Fim_Efetiva),"Variacao Biologica","CV"))</f>
        <v/>
      </c>
      <c r="I73" s="64" t="str">
        <f>IF($A73="","",LimEspec($A73,YEAR(Estat_Fim_Efetiva),"Fabricante","CV"))</f>
        <v/>
      </c>
      <c r="J73" s="64" t="str">
        <f>IF($A73="","",StatusCV($F73,$G73,$H73,$I73))</f>
        <v>OK (CLIA)</v>
      </c>
      <c r="K73" s="64">
        <f>IF($A73="","",EstatPeriodo($A73,$B73,"BIAS",Estat_Ini_Efetiva,Estat_Fim_Efetiva,Estat_Exclusoes,$H$4))</f>
        <v>-0.24509803921564585</v>
      </c>
      <c r="L73" s="20" t="str">
        <f>IF($A73="","",LimEspec($A73,YEAR(Estat_Fim_Efetiva),"Variacao Biologica","BIAS"))</f>
        <v/>
      </c>
      <c r="M73" s="38" t="str">
        <f>IF($A73="","",LimEspec($A73,YEAR(Estat_Fim_Efetiva),"Fabricante","BIAS"))</f>
        <v/>
      </c>
      <c r="N73">
        <f>IF($A73="","",EstatPeriodo($A73,$B73,"ET",Estat_Ini_Efetiva,Estat_Fim_Efetiva,Estat_Exclusoes,$H$4))</f>
        <v>2.6697902667529516</v>
      </c>
      <c r="O73">
        <f>IF($A73="","",LimEspec($A73,YEAR(Estat_Fim_Efetiva),"CLIA","ETP"))</f>
        <v>6</v>
      </c>
      <c r="P73" s="5" t="str">
        <f>IF($A73="","",LimEspec($A73,YEAR(Estat_Fim_Efetiva),"Variacao Biologica","ETP"))</f>
        <v/>
      </c>
      <c r="Q73" s="5" t="str">
        <f>IF($A73="","",StatusETP($N73,$O73,$P73))</f>
        <v>APROVADO (CLIA)</v>
      </c>
      <c r="R73" s="5">
        <f t="shared" si="2"/>
        <v>3.9162035195446623</v>
      </c>
      <c r="S73" s="5" t="str">
        <f t="shared" si="3"/>
        <v>Marginal</v>
      </c>
      <c r="T73" s="5"/>
      <c r="U73" s="5"/>
      <c r="AA73" s="5" t="str">
        <f>IF($A73="","",IFERROR(AVERAGEIFS(EQC_Dados!$O$4:$O$1003,EQC_Dados!$A$4:$A$1003,$A73,EQC_Dados!$B$4:$B$1003,"&gt;="&amp;$B$10,EQC_Dados!$B$4:$B$1003,"&lt;="&amp;$D$10,EQC_Dados!$C$4:$C$1003,1),""))</f>
        <v/>
      </c>
      <c r="AB73" s="5" t="str">
        <f>IF($A73="","",IFERROR(AVERAGEIFS(EQC_Dados!$O$4:$O$1003,EQC_Dados!$A$4:$A$1003,$A73,EQC_Dados!$B$4:$B$1003,"&gt;="&amp;$B$10,EQC_Dados!$B$4:$B$1003,"&lt;="&amp;$D$10,EQC_Dados!$C$4:$C$1003,2),""))</f>
        <v/>
      </c>
      <c r="AC73" s="5" t="str">
        <f>IF($A73="","",IFERROR(AVERAGEIFS(EQC_Dados!$O$4:$O$1003,EQC_Dados!$A$4:$A$1003,$A73,EQC_Dados!$B$4:$B$1003,"&gt;="&amp;$B$10,EQC_Dados!$B$4:$B$1003,"&lt;="&amp;$D$10,EQC_Dados!$C$4:$C$1003,3),""))</f>
        <v/>
      </c>
      <c r="AD73" s="5" t="str">
        <f>IF($A73="","",IFERROR(AVERAGEIFS(EQC_Dados!$O$4:$O$1003,EQC_Dados!$A$4:$A$1003,$A73,EQC_Dados!$B$4:$B$1003,"&gt;="&amp;$B$10,EQC_Dados!$B$4:$B$1003,"&lt;="&amp;$D$10,EQC_Dados!$C$4:$C$1003,4),""))</f>
        <v/>
      </c>
      <c r="AE73" s="5" t="str">
        <f>IF($A73="","",IFERROR(AVERAGEIFS(EQC_Dados!$O$4:$O$1003,EQC_Dados!$A$4:$A$1003,$A73,EQC_Dados!$B$4:$B$1003,"&gt;="&amp;$B$10,EQC_Dados!$B$4:$B$1003,"&lt;="&amp;$D$10,EQC_Dados!$C$4:$C$1003,5),""))</f>
        <v/>
      </c>
      <c r="AF73" s="5" t="str">
        <f>IF($A73="","",IFERROR(AVERAGEIFS(EQC_Dados!$O$4:$O$1003,EQC_Dados!$A$4:$A$1003,$A73,EQC_Dados!$B$4:$B$1003,"&gt;="&amp;$B$10,EQC_Dados!$B$4:$B$1003,"&lt;="&amp;$D$10,EQC_Dados!$C$4:$C$1003,6),""))</f>
        <v/>
      </c>
    </row>
    <row r="74" spans="1:32" x14ac:dyDescent="0.3">
      <c r="A74" s="58" t="str">
        <f>Analitos!$A$34</f>
        <v>Cloro</v>
      </c>
      <c r="B74" s="38">
        <v>1</v>
      </c>
      <c r="C74" s="38">
        <f>IF($A74="","",EstatPeriodo($A74,$B74,"N",Estat_Ini_Efetiva,Estat_Fim_Efetiva,Estat_Exclusoes,$H$4))</f>
        <v>17</v>
      </c>
      <c r="D74" s="63">
        <f>IF($A74="","",EstatPeriodo($A74,$B74,"MEDIA",Estat_Ini_Efetiva,Estat_Fim_Efetiva,Estat_Exclusoes,$H$4))</f>
        <v>117.76470588235294</v>
      </c>
      <c r="E74" s="63">
        <f>IF($A74="","",EstatPeriodo($A74,$B74,"DP",Estat_Ini_Efetiva,Estat_Fim_Efetiva,Estat_Exclusoes,$H$4))</f>
        <v>1.8884322785284162</v>
      </c>
      <c r="F74" s="64">
        <f>IF($A74="","",EstatPeriodo($A74,$B74,"CV",Estat_Ini_Efetiva,Estat_Fim_Efetiva,Estat_Exclusoes,$H$4))</f>
        <v>1.6035638728762776</v>
      </c>
      <c r="G74" s="64">
        <f>IF($A74="","",LimEspec($A74,YEAR(Estat_Fim_Efetiva),"CLIA","CV"))</f>
        <v>1.6666666666666701</v>
      </c>
      <c r="H74" s="64" t="str">
        <f>IF($A74="","",LimEspec($A74,YEAR(Estat_Fim_Efetiva),"Variacao Biologica","CV"))</f>
        <v/>
      </c>
      <c r="I74" s="64" t="str">
        <f>IF($A74="","",LimEspec($A74,YEAR(Estat_Fim_Efetiva),"Fabricante","CV"))</f>
        <v/>
      </c>
      <c r="J74" s="64" t="str">
        <f>IF($A74="","",StatusCV($F74,$G74,$H74,$I74))</f>
        <v>OK (CLIA)</v>
      </c>
      <c r="K74" s="64">
        <f>IF($A74="","",EstatPeriodo($A74,$B74,"BIAS",Estat_Ini_Efetiva,Estat_Fim_Efetiva,Estat_Exclusoes,$H$4))</f>
        <v>-1.8627450980392151</v>
      </c>
      <c r="L74" s="20" t="str">
        <f>IF($A74="","",LimEspec($A74,YEAR(Estat_Fim_Efetiva),"Variacao Biologica","BIAS"))</f>
        <v/>
      </c>
      <c r="M74" s="38" t="str">
        <f>IF($A74="","",LimEspec($A74,YEAR(Estat_Fim_Efetiva),"Fabricante","BIAS"))</f>
        <v/>
      </c>
      <c r="N74">
        <f>IF($A74="","",EstatPeriodo($A74,$B74,"ET",Estat_Ini_Efetiva,Estat_Fim_Efetiva,Estat_Exclusoes,$H$4))</f>
        <v>4.5086254882850731</v>
      </c>
      <c r="O74">
        <f>IF($A74="","",LimEspec($A74,YEAR(Estat_Fim_Efetiva),"CLIA","ETP"))</f>
        <v>5</v>
      </c>
      <c r="P74" s="5" t="str">
        <f>IF($A74="","",LimEspec($A74,YEAR(Estat_Fim_Efetiva),"Variacao Biologica","ETP"))</f>
        <v/>
      </c>
      <c r="Q74" s="5" t="str">
        <f>IF($A74="","",StatusETP($N74,$O74,$P74))</f>
        <v>APROVADO (CLIA)</v>
      </c>
      <c r="R74" s="5">
        <f t="shared" si="2"/>
        <v>1.9564265290746161</v>
      </c>
      <c r="S74" s="5" t="str">
        <f t="shared" si="3"/>
        <v>Inaceitável</v>
      </c>
      <c r="T74" s="5"/>
      <c r="U74" s="5"/>
      <c r="AA74" s="5" t="str">
        <f>IF($A74="","",IFERROR(AVERAGEIFS(EQC_Dados!$O$4:$O$1003,EQC_Dados!$A$4:$A$1003,$A74,EQC_Dados!$B$4:$B$1003,"&gt;="&amp;$B$10,EQC_Dados!$B$4:$B$1003,"&lt;="&amp;$D$10,EQC_Dados!$C$4:$C$1003,1),""))</f>
        <v/>
      </c>
      <c r="AB74" s="5" t="str">
        <f>IF($A74="","",IFERROR(AVERAGEIFS(EQC_Dados!$O$4:$O$1003,EQC_Dados!$A$4:$A$1003,$A74,EQC_Dados!$B$4:$B$1003,"&gt;="&amp;$B$10,EQC_Dados!$B$4:$B$1003,"&lt;="&amp;$D$10,EQC_Dados!$C$4:$C$1003,2),""))</f>
        <v/>
      </c>
      <c r="AC74" s="5" t="str">
        <f>IF($A74="","",IFERROR(AVERAGEIFS(EQC_Dados!$O$4:$O$1003,EQC_Dados!$A$4:$A$1003,$A74,EQC_Dados!$B$4:$B$1003,"&gt;="&amp;$B$10,EQC_Dados!$B$4:$B$1003,"&lt;="&amp;$D$10,EQC_Dados!$C$4:$C$1003,3),""))</f>
        <v/>
      </c>
      <c r="AD74" s="5" t="str">
        <f>IF($A74="","",IFERROR(AVERAGEIFS(EQC_Dados!$O$4:$O$1003,EQC_Dados!$A$4:$A$1003,$A74,EQC_Dados!$B$4:$B$1003,"&gt;="&amp;$B$10,EQC_Dados!$B$4:$B$1003,"&lt;="&amp;$D$10,EQC_Dados!$C$4:$C$1003,4),""))</f>
        <v/>
      </c>
      <c r="AE74" s="5" t="str">
        <f>IF($A74="","",IFERROR(AVERAGEIFS(EQC_Dados!$O$4:$O$1003,EQC_Dados!$A$4:$A$1003,$A74,EQC_Dados!$B$4:$B$1003,"&gt;="&amp;$B$10,EQC_Dados!$B$4:$B$1003,"&lt;="&amp;$D$10,EQC_Dados!$C$4:$C$1003,5),""))</f>
        <v/>
      </c>
      <c r="AF74" s="5" t="str">
        <f>IF($A74="","",IFERROR(AVERAGEIFS(EQC_Dados!$O$4:$O$1003,EQC_Dados!$A$4:$A$1003,$A74,EQC_Dados!$B$4:$B$1003,"&gt;="&amp;$B$10,EQC_Dados!$B$4:$B$1003,"&lt;="&amp;$D$10,EQC_Dados!$C$4:$C$1003,6),""))</f>
        <v/>
      </c>
    </row>
    <row r="75" spans="1:32" x14ac:dyDescent="0.3">
      <c r="A75" s="58" t="str">
        <f>Analitos!$A$34</f>
        <v>Cloro</v>
      </c>
      <c r="B75" s="38">
        <v>2</v>
      </c>
      <c r="C75" s="38">
        <f>IF($A75="","",EstatPeriodo($A75,$B75,"N",Estat_Ini_Efetiva,Estat_Fim_Efetiva,Estat_Exclusoes,$H$4))</f>
        <v>17</v>
      </c>
      <c r="D75" s="63">
        <f>IF($A75="","",EstatPeriodo($A75,$B75,"MEDIA",Estat_Ini_Efetiva,Estat_Fim_Efetiva,Estat_Exclusoes,$H$4))</f>
        <v>95.17647058823529</v>
      </c>
      <c r="E75" s="63">
        <f>IF($A75="","",EstatPeriodo($A75,$B75,"DP",Estat_Ini_Efetiva,Estat_Fim_Efetiva,Estat_Exclusoes,$H$4))</f>
        <v>1.1311108542962214</v>
      </c>
      <c r="F75" s="64">
        <f>IF($A75="","",EstatPeriodo($A75,$B75,"CV",Estat_Ini_Efetiva,Estat_Fim_Efetiva,Estat_Exclusoes,$H$4))</f>
        <v>1.1884353846128408</v>
      </c>
      <c r="G75" s="64">
        <f>IF($A75="","",LimEspec($A75,YEAR(Estat_Fim_Efetiva),"CLIA","CV"))</f>
        <v>1.6666666666666701</v>
      </c>
      <c r="H75" s="64" t="str">
        <f>IF($A75="","",LimEspec($A75,YEAR(Estat_Fim_Efetiva),"Variacao Biologica","CV"))</f>
        <v/>
      </c>
      <c r="I75" s="64" t="str">
        <f>IF($A75="","",LimEspec($A75,YEAR(Estat_Fim_Efetiva),"Fabricante","CV"))</f>
        <v/>
      </c>
      <c r="J75" s="64" t="str">
        <f>IF($A75="","",StatusCV($F75,$G75,$H75,$I75))</f>
        <v>OK (CLIA)</v>
      </c>
      <c r="K75" s="64">
        <f>IF($A75="","",EstatPeriodo($A75,$B75,"BIAS",Estat_Ini_Efetiva,Estat_Fim_Efetiva,Estat_Exclusoes,$H$4))</f>
        <v>-0.85784313725490635</v>
      </c>
      <c r="L75" s="20" t="str">
        <f>IF($A75="","",LimEspec($A75,YEAR(Estat_Fim_Efetiva),"Variacao Biologica","BIAS"))</f>
        <v/>
      </c>
      <c r="M75" s="38" t="str">
        <f>IF($A75="","",LimEspec($A75,YEAR(Estat_Fim_Efetiva),"Fabricante","BIAS"))</f>
        <v/>
      </c>
      <c r="N75">
        <f>IF($A75="","",EstatPeriodo($A75,$B75,"ET",Estat_Ini_Efetiva,Estat_Fim_Efetiva,Estat_Exclusoes,$H$4))</f>
        <v>2.8187615218660937</v>
      </c>
      <c r="O75">
        <f>IF($A75="","",LimEspec($A75,YEAR(Estat_Fim_Efetiva),"CLIA","ETP"))</f>
        <v>5</v>
      </c>
      <c r="P75" s="5" t="str">
        <f>IF($A75="","",LimEspec($A75,YEAR(Estat_Fim_Efetiva),"Variacao Biologica","ETP"))</f>
        <v/>
      </c>
      <c r="Q75" s="5" t="str">
        <f>IF($A75="","",StatusETP($N75,$O75,$P75))</f>
        <v>APROVADO (CLIA)</v>
      </c>
      <c r="R75" s="5">
        <f t="shared" si="2"/>
        <v>3.4853866826714297</v>
      </c>
      <c r="S75" s="5" t="str">
        <f t="shared" si="3"/>
        <v>Marginal</v>
      </c>
      <c r="T75" s="5"/>
      <c r="U75" s="5"/>
      <c r="AA75" s="5" t="str">
        <f>IF($A75="","",IFERROR(AVERAGEIFS(EQC_Dados!$O$4:$O$1003,EQC_Dados!$A$4:$A$1003,$A75,EQC_Dados!$B$4:$B$1003,"&gt;="&amp;$B$10,EQC_Dados!$B$4:$B$1003,"&lt;="&amp;$D$10,EQC_Dados!$C$4:$C$1003,1),""))</f>
        <v/>
      </c>
      <c r="AB75" s="5" t="str">
        <f>IF($A75="","",IFERROR(AVERAGEIFS(EQC_Dados!$O$4:$O$1003,EQC_Dados!$A$4:$A$1003,$A75,EQC_Dados!$B$4:$B$1003,"&gt;="&amp;$B$10,EQC_Dados!$B$4:$B$1003,"&lt;="&amp;$D$10,EQC_Dados!$C$4:$C$1003,2),""))</f>
        <v/>
      </c>
      <c r="AC75" s="5" t="str">
        <f>IF($A75="","",IFERROR(AVERAGEIFS(EQC_Dados!$O$4:$O$1003,EQC_Dados!$A$4:$A$1003,$A75,EQC_Dados!$B$4:$B$1003,"&gt;="&amp;$B$10,EQC_Dados!$B$4:$B$1003,"&lt;="&amp;$D$10,EQC_Dados!$C$4:$C$1003,3),""))</f>
        <v/>
      </c>
      <c r="AD75" s="5" t="str">
        <f>IF($A75="","",IFERROR(AVERAGEIFS(EQC_Dados!$O$4:$O$1003,EQC_Dados!$A$4:$A$1003,$A75,EQC_Dados!$B$4:$B$1003,"&gt;="&amp;$B$10,EQC_Dados!$B$4:$B$1003,"&lt;="&amp;$D$10,EQC_Dados!$C$4:$C$1003,4),""))</f>
        <v/>
      </c>
      <c r="AE75" s="5" t="str">
        <f>IF($A75="","",IFERROR(AVERAGEIFS(EQC_Dados!$O$4:$O$1003,EQC_Dados!$A$4:$A$1003,$A75,EQC_Dados!$B$4:$B$1003,"&gt;="&amp;$B$10,EQC_Dados!$B$4:$B$1003,"&lt;="&amp;$D$10,EQC_Dados!$C$4:$C$1003,5),""))</f>
        <v/>
      </c>
      <c r="AF75" s="5" t="str">
        <f>IF($A75="","",IFERROR(AVERAGEIFS(EQC_Dados!$O$4:$O$1003,EQC_Dados!$A$4:$A$1003,$A75,EQC_Dados!$B$4:$B$1003,"&gt;="&amp;$B$10,EQC_Dados!$B$4:$B$1003,"&lt;="&amp;$D$10,EQC_Dados!$C$4:$C$1003,6),""))</f>
        <v/>
      </c>
    </row>
    <row r="76" spans="1:32" x14ac:dyDescent="0.3">
      <c r="A76" s="58">
        <f>Analitos!$A$35</f>
        <v>0</v>
      </c>
      <c r="B76" s="38">
        <v>1</v>
      </c>
      <c r="C76" s="38">
        <f>IF($A76="","",EstatPeriodo($A76,$B76,"N",Estat_Ini_Efetiva,Estat_Fim_Efetiva,Estat_Exclusoes,$H$4))</f>
        <v>0</v>
      </c>
      <c r="D76" s="63" t="str">
        <f>IF($A76="","",EstatPeriodo($A76,$B76,"MEDIA",Estat_Ini_Efetiva,Estat_Fim_Efetiva,Estat_Exclusoes,$H$4))</f>
        <v/>
      </c>
      <c r="E76" s="63" t="str">
        <f>IF($A76="","",EstatPeriodo($A76,$B76,"DP",Estat_Ini_Efetiva,Estat_Fim_Efetiva,Estat_Exclusoes,$H$4))</f>
        <v/>
      </c>
      <c r="F76" s="64" t="str">
        <f>IF($A76="","",EstatPeriodo($A76,$B76,"CV",Estat_Ini_Efetiva,Estat_Fim_Efetiva,Estat_Exclusoes,$H$4))</f>
        <v/>
      </c>
      <c r="G76" s="64" t="str">
        <f>IF($A76="","",LimEspec($A76,YEAR(Estat_Fim_Efetiva),"CLIA","CV"))</f>
        <v/>
      </c>
      <c r="H76" s="64" t="str">
        <f>IF($A76="","",LimEspec($A76,YEAR(Estat_Fim_Efetiva),"Variacao Biologica","CV"))</f>
        <v/>
      </c>
      <c r="I76" s="64" t="str">
        <f>IF($A76="","",LimEspec($A76,YEAR(Estat_Fim_Efetiva),"Fabricante","CV"))</f>
        <v/>
      </c>
      <c r="J76" s="64" t="str">
        <f>IF($A76="","",StatusCV($F76,$G76,$H76,$I76))</f>
        <v/>
      </c>
      <c r="K76" s="64" t="str">
        <f>IF($A76="","",EstatPeriodo($A76,$B76,"BIAS",Estat_Ini_Efetiva,Estat_Fim_Efetiva,Estat_Exclusoes,$H$4))</f>
        <v/>
      </c>
      <c r="L76" s="20" t="str">
        <f>IF($A76="","",LimEspec($A76,YEAR(Estat_Fim_Efetiva),"Variacao Biologica","BIAS"))</f>
        <v/>
      </c>
      <c r="M76" s="38" t="str">
        <f>IF($A76="","",LimEspec($A76,YEAR(Estat_Fim_Efetiva),"Fabricante","BIAS"))</f>
        <v/>
      </c>
      <c r="N76" t="str">
        <f>IF($A76="","",EstatPeriodo($A76,$B76,"ET",Estat_Ini_Efetiva,Estat_Fim_Efetiva,Estat_Exclusoes,$H$4))</f>
        <v/>
      </c>
      <c r="O76" t="str">
        <f>IF($A76="","",LimEspec($A76,YEAR(Estat_Fim_Efetiva),"CLIA","ETP"))</f>
        <v/>
      </c>
      <c r="P76" s="5" t="str">
        <f>IF($A76="","",LimEspec($A76,YEAR(Estat_Fim_Efetiva),"Variacao Biologica","ETP"))</f>
        <v/>
      </c>
      <c r="Q76" s="5" t="str">
        <f>IF($A76="","",StatusETP($N76,$O76,$P76))</f>
        <v/>
      </c>
      <c r="R76" s="5" t="str">
        <f t="shared" si="2"/>
        <v/>
      </c>
      <c r="S76" s="5" t="str">
        <f t="shared" si="3"/>
        <v/>
      </c>
      <c r="T76" s="5"/>
      <c r="U76" s="5"/>
      <c r="AA76" s="5" t="str">
        <f>IF($A76="","",IFERROR(AVERAGEIFS(EQC_Dados!$O$4:$O$1003,EQC_Dados!$A$4:$A$1003,$A76,EQC_Dados!$B$4:$B$1003,"&gt;="&amp;$B$10,EQC_Dados!$B$4:$B$1003,"&lt;="&amp;$D$10,EQC_Dados!$C$4:$C$1003,1),""))</f>
        <v/>
      </c>
      <c r="AB76" s="5" t="str">
        <f>IF($A76="","",IFERROR(AVERAGEIFS(EQC_Dados!$O$4:$O$1003,EQC_Dados!$A$4:$A$1003,$A76,EQC_Dados!$B$4:$B$1003,"&gt;="&amp;$B$10,EQC_Dados!$B$4:$B$1003,"&lt;="&amp;$D$10,EQC_Dados!$C$4:$C$1003,2),""))</f>
        <v/>
      </c>
      <c r="AC76" s="5" t="str">
        <f>IF($A76="","",IFERROR(AVERAGEIFS(EQC_Dados!$O$4:$O$1003,EQC_Dados!$A$4:$A$1003,$A76,EQC_Dados!$B$4:$B$1003,"&gt;="&amp;$B$10,EQC_Dados!$B$4:$B$1003,"&lt;="&amp;$D$10,EQC_Dados!$C$4:$C$1003,3),""))</f>
        <v/>
      </c>
      <c r="AD76" s="5" t="str">
        <f>IF($A76="","",IFERROR(AVERAGEIFS(EQC_Dados!$O$4:$O$1003,EQC_Dados!$A$4:$A$1003,$A76,EQC_Dados!$B$4:$B$1003,"&gt;="&amp;$B$10,EQC_Dados!$B$4:$B$1003,"&lt;="&amp;$D$10,EQC_Dados!$C$4:$C$1003,4),""))</f>
        <v/>
      </c>
      <c r="AE76" s="5" t="str">
        <f>IF($A76="","",IFERROR(AVERAGEIFS(EQC_Dados!$O$4:$O$1003,EQC_Dados!$A$4:$A$1003,$A76,EQC_Dados!$B$4:$B$1003,"&gt;="&amp;$B$10,EQC_Dados!$B$4:$B$1003,"&lt;="&amp;$D$10,EQC_Dados!$C$4:$C$1003,5),""))</f>
        <v/>
      </c>
      <c r="AF76" s="5" t="str">
        <f>IF($A76="","",IFERROR(AVERAGEIFS(EQC_Dados!$O$4:$O$1003,EQC_Dados!$A$4:$A$1003,$A76,EQC_Dados!$B$4:$B$1003,"&gt;="&amp;$B$10,EQC_Dados!$B$4:$B$1003,"&lt;="&amp;$D$10,EQC_Dados!$C$4:$C$1003,6),""))</f>
        <v/>
      </c>
    </row>
    <row r="77" spans="1:32" x14ac:dyDescent="0.3">
      <c r="A77" s="58">
        <f>Analitos!$A$35</f>
        <v>0</v>
      </c>
      <c r="B77" s="38">
        <v>2</v>
      </c>
      <c r="C77" s="38">
        <f>IF($A77="","",EstatPeriodo($A77,$B77,"N",Estat_Ini_Efetiva,Estat_Fim_Efetiva,Estat_Exclusoes,$H$4))</f>
        <v>0</v>
      </c>
      <c r="D77" s="63" t="str">
        <f>IF($A77="","",EstatPeriodo($A77,$B77,"MEDIA",Estat_Ini_Efetiva,Estat_Fim_Efetiva,Estat_Exclusoes,$H$4))</f>
        <v/>
      </c>
      <c r="E77" s="63" t="str">
        <f>IF($A77="","",EstatPeriodo($A77,$B77,"DP",Estat_Ini_Efetiva,Estat_Fim_Efetiva,Estat_Exclusoes,$H$4))</f>
        <v/>
      </c>
      <c r="F77" s="64" t="str">
        <f>IF($A77="","",EstatPeriodo($A77,$B77,"CV",Estat_Ini_Efetiva,Estat_Fim_Efetiva,Estat_Exclusoes,$H$4))</f>
        <v/>
      </c>
      <c r="G77" s="64" t="str">
        <f>IF($A77="","",LimEspec($A77,YEAR(Estat_Fim_Efetiva),"CLIA","CV"))</f>
        <v/>
      </c>
      <c r="H77" s="64" t="str">
        <f>IF($A77="","",LimEspec($A77,YEAR(Estat_Fim_Efetiva),"Variacao Biologica","CV"))</f>
        <v/>
      </c>
      <c r="I77" s="64" t="str">
        <f>IF($A77="","",LimEspec($A77,YEAR(Estat_Fim_Efetiva),"Fabricante","CV"))</f>
        <v/>
      </c>
      <c r="J77" s="64" t="str">
        <f>IF($A77="","",StatusCV($F77,$G77,$H77,$I77))</f>
        <v/>
      </c>
      <c r="K77" s="64" t="str">
        <f>IF($A77="","",EstatPeriodo($A77,$B77,"BIAS",Estat_Ini_Efetiva,Estat_Fim_Efetiva,Estat_Exclusoes,$H$4))</f>
        <v/>
      </c>
      <c r="L77" s="20" t="str">
        <f>IF($A77="","",LimEspec($A77,YEAR(Estat_Fim_Efetiva),"Variacao Biologica","BIAS"))</f>
        <v/>
      </c>
      <c r="M77" s="38" t="str">
        <f>IF($A77="","",LimEspec($A77,YEAR(Estat_Fim_Efetiva),"Fabricante","BIAS"))</f>
        <v/>
      </c>
      <c r="N77" t="str">
        <f>IF($A77="","",EstatPeriodo($A77,$B77,"ET",Estat_Ini_Efetiva,Estat_Fim_Efetiva,Estat_Exclusoes,$H$4))</f>
        <v/>
      </c>
      <c r="O77" t="str">
        <f>IF($A77="","",LimEspec($A77,YEAR(Estat_Fim_Efetiva),"CLIA","ETP"))</f>
        <v/>
      </c>
      <c r="P77" s="5" t="str">
        <f>IF($A77="","",LimEspec($A77,YEAR(Estat_Fim_Efetiva),"Variacao Biologica","ETP"))</f>
        <v/>
      </c>
      <c r="Q77" s="5" t="str">
        <f>IF($A77="","",StatusETP($N77,$O77,$P77))</f>
        <v/>
      </c>
      <c r="R77" s="5" t="str">
        <f t="shared" si="2"/>
        <v/>
      </c>
      <c r="S77" s="5" t="str">
        <f t="shared" si="3"/>
        <v/>
      </c>
      <c r="T77" s="5"/>
      <c r="U77" s="5"/>
      <c r="AA77" s="5" t="str">
        <f>IF($A77="","",IFERROR(AVERAGEIFS(EQC_Dados!$O$4:$O$1003,EQC_Dados!$A$4:$A$1003,$A77,EQC_Dados!$B$4:$B$1003,"&gt;="&amp;$B$10,EQC_Dados!$B$4:$B$1003,"&lt;="&amp;$D$10,EQC_Dados!$C$4:$C$1003,1),""))</f>
        <v/>
      </c>
      <c r="AB77" s="5" t="str">
        <f>IF($A77="","",IFERROR(AVERAGEIFS(EQC_Dados!$O$4:$O$1003,EQC_Dados!$A$4:$A$1003,$A77,EQC_Dados!$B$4:$B$1003,"&gt;="&amp;$B$10,EQC_Dados!$B$4:$B$1003,"&lt;="&amp;$D$10,EQC_Dados!$C$4:$C$1003,2),""))</f>
        <v/>
      </c>
      <c r="AC77" s="5" t="str">
        <f>IF($A77="","",IFERROR(AVERAGEIFS(EQC_Dados!$O$4:$O$1003,EQC_Dados!$A$4:$A$1003,$A77,EQC_Dados!$B$4:$B$1003,"&gt;="&amp;$B$10,EQC_Dados!$B$4:$B$1003,"&lt;="&amp;$D$10,EQC_Dados!$C$4:$C$1003,3),""))</f>
        <v/>
      </c>
      <c r="AD77" s="5" t="str">
        <f>IF($A77="","",IFERROR(AVERAGEIFS(EQC_Dados!$O$4:$O$1003,EQC_Dados!$A$4:$A$1003,$A77,EQC_Dados!$B$4:$B$1003,"&gt;="&amp;$B$10,EQC_Dados!$B$4:$B$1003,"&lt;="&amp;$D$10,EQC_Dados!$C$4:$C$1003,4),""))</f>
        <v/>
      </c>
      <c r="AE77" s="5" t="str">
        <f>IF($A77="","",IFERROR(AVERAGEIFS(EQC_Dados!$O$4:$O$1003,EQC_Dados!$A$4:$A$1003,$A77,EQC_Dados!$B$4:$B$1003,"&gt;="&amp;$B$10,EQC_Dados!$B$4:$B$1003,"&lt;="&amp;$D$10,EQC_Dados!$C$4:$C$1003,5),""))</f>
        <v/>
      </c>
      <c r="AF77" s="5" t="str">
        <f>IF($A77="","",IFERROR(AVERAGEIFS(EQC_Dados!$O$4:$O$1003,EQC_Dados!$A$4:$A$1003,$A77,EQC_Dados!$B$4:$B$1003,"&gt;="&amp;$B$10,EQC_Dados!$B$4:$B$1003,"&lt;="&amp;$D$10,EQC_Dados!$C$4:$C$1003,6),""))</f>
        <v/>
      </c>
    </row>
    <row r="78" spans="1:32" x14ac:dyDescent="0.3">
      <c r="A78" s="58">
        <f>Analitos!$A$36</f>
        <v>0</v>
      </c>
      <c r="B78" s="38">
        <v>1</v>
      </c>
      <c r="C78" s="38">
        <f>IF($A78="","",EstatPeriodo($A78,$B78,"N",Estat_Ini_Efetiva,Estat_Fim_Efetiva,Estat_Exclusoes,$H$4))</f>
        <v>0</v>
      </c>
      <c r="D78" s="63" t="str">
        <f>IF($A78="","",EstatPeriodo($A78,$B78,"MEDIA",Estat_Ini_Efetiva,Estat_Fim_Efetiva,Estat_Exclusoes,$H$4))</f>
        <v/>
      </c>
      <c r="E78" s="63" t="str">
        <f>IF($A78="","",EstatPeriodo($A78,$B78,"DP",Estat_Ini_Efetiva,Estat_Fim_Efetiva,Estat_Exclusoes,$H$4))</f>
        <v/>
      </c>
      <c r="F78" s="64" t="str">
        <f>IF($A78="","",EstatPeriodo($A78,$B78,"CV",Estat_Ini_Efetiva,Estat_Fim_Efetiva,Estat_Exclusoes,$H$4))</f>
        <v/>
      </c>
      <c r="G78" s="64" t="str">
        <f>IF($A78="","",LimEspec($A78,YEAR(Estat_Fim_Efetiva),"CLIA","CV"))</f>
        <v/>
      </c>
      <c r="H78" s="64" t="str">
        <f>IF($A78="","",LimEspec($A78,YEAR(Estat_Fim_Efetiva),"Variacao Biologica","CV"))</f>
        <v/>
      </c>
      <c r="I78" s="64" t="str">
        <f>IF($A78="","",LimEspec($A78,YEAR(Estat_Fim_Efetiva),"Fabricante","CV"))</f>
        <v/>
      </c>
      <c r="J78" s="64" t="str">
        <f>IF($A78="","",StatusCV($F78,$G78,$H78,$I78))</f>
        <v/>
      </c>
      <c r="K78" s="64" t="str">
        <f>IF($A78="","",EstatPeriodo($A78,$B78,"BIAS",Estat_Ini_Efetiva,Estat_Fim_Efetiva,Estat_Exclusoes,$H$4))</f>
        <v/>
      </c>
      <c r="L78" s="20" t="str">
        <f>IF($A78="","",LimEspec($A78,YEAR(Estat_Fim_Efetiva),"Variacao Biologica","BIAS"))</f>
        <v/>
      </c>
      <c r="M78" s="38" t="str">
        <f>IF($A78="","",LimEspec($A78,YEAR(Estat_Fim_Efetiva),"Fabricante","BIAS"))</f>
        <v/>
      </c>
      <c r="N78" t="str">
        <f>IF($A78="","",EstatPeriodo($A78,$B78,"ET",Estat_Ini_Efetiva,Estat_Fim_Efetiva,Estat_Exclusoes,$H$4))</f>
        <v/>
      </c>
      <c r="O78" t="str">
        <f>IF($A78="","",LimEspec($A78,YEAR(Estat_Fim_Efetiva),"CLIA","ETP"))</f>
        <v/>
      </c>
      <c r="P78" s="5" t="str">
        <f>IF($A78="","",LimEspec($A78,YEAR(Estat_Fim_Efetiva),"Variacao Biologica","ETP"))</f>
        <v/>
      </c>
      <c r="Q78" s="5" t="str">
        <f>IF($A78="","",StatusETP($N78,$O78,$P78))</f>
        <v/>
      </c>
      <c r="R78" s="5" t="str">
        <f t="shared" ref="R78:R93" si="4">IF(OR($F78="",$F78=0,$O78="",$K78=""),"",($O78-ABS($K78))/$F78)</f>
        <v/>
      </c>
      <c r="S78" s="5" t="str">
        <f t="shared" ref="S78:S93" si="5">IF($R78="","",IF($R78&gt;=6,"Excelente",IF($R78&gt;=4,"Bom",IF($R78&gt;=3,"Marginal","Inaceitável"))))</f>
        <v/>
      </c>
      <c r="T78" s="5"/>
      <c r="U78" s="5"/>
      <c r="AA78" s="5" t="str">
        <f>IF($A78="","",IFERROR(AVERAGEIFS(EQC_Dados!$O$4:$O$1003,EQC_Dados!$A$4:$A$1003,$A78,EQC_Dados!$B$4:$B$1003,"&gt;="&amp;$B$10,EQC_Dados!$B$4:$B$1003,"&lt;="&amp;$D$10,EQC_Dados!$C$4:$C$1003,1),""))</f>
        <v/>
      </c>
      <c r="AB78" s="5" t="str">
        <f>IF($A78="","",IFERROR(AVERAGEIFS(EQC_Dados!$O$4:$O$1003,EQC_Dados!$A$4:$A$1003,$A78,EQC_Dados!$B$4:$B$1003,"&gt;="&amp;$B$10,EQC_Dados!$B$4:$B$1003,"&lt;="&amp;$D$10,EQC_Dados!$C$4:$C$1003,2),""))</f>
        <v/>
      </c>
      <c r="AC78" s="5" t="str">
        <f>IF($A78="","",IFERROR(AVERAGEIFS(EQC_Dados!$O$4:$O$1003,EQC_Dados!$A$4:$A$1003,$A78,EQC_Dados!$B$4:$B$1003,"&gt;="&amp;$B$10,EQC_Dados!$B$4:$B$1003,"&lt;="&amp;$D$10,EQC_Dados!$C$4:$C$1003,3),""))</f>
        <v/>
      </c>
      <c r="AD78" s="5" t="str">
        <f>IF($A78="","",IFERROR(AVERAGEIFS(EQC_Dados!$O$4:$O$1003,EQC_Dados!$A$4:$A$1003,$A78,EQC_Dados!$B$4:$B$1003,"&gt;="&amp;$B$10,EQC_Dados!$B$4:$B$1003,"&lt;="&amp;$D$10,EQC_Dados!$C$4:$C$1003,4),""))</f>
        <v/>
      </c>
      <c r="AE78" s="5" t="str">
        <f>IF($A78="","",IFERROR(AVERAGEIFS(EQC_Dados!$O$4:$O$1003,EQC_Dados!$A$4:$A$1003,$A78,EQC_Dados!$B$4:$B$1003,"&gt;="&amp;$B$10,EQC_Dados!$B$4:$B$1003,"&lt;="&amp;$D$10,EQC_Dados!$C$4:$C$1003,5),""))</f>
        <v/>
      </c>
      <c r="AF78" s="5" t="str">
        <f>IF($A78="","",IFERROR(AVERAGEIFS(EQC_Dados!$O$4:$O$1003,EQC_Dados!$A$4:$A$1003,$A78,EQC_Dados!$B$4:$B$1003,"&gt;="&amp;$B$10,EQC_Dados!$B$4:$B$1003,"&lt;="&amp;$D$10,EQC_Dados!$C$4:$C$1003,6),""))</f>
        <v/>
      </c>
    </row>
    <row r="79" spans="1:32" x14ac:dyDescent="0.3">
      <c r="A79" s="58">
        <f>Analitos!$A$36</f>
        <v>0</v>
      </c>
      <c r="B79" s="38">
        <v>2</v>
      </c>
      <c r="C79" s="38">
        <f>IF($A79="","",EstatPeriodo($A79,$B79,"N",Estat_Ini_Efetiva,Estat_Fim_Efetiva,Estat_Exclusoes,$H$4))</f>
        <v>0</v>
      </c>
      <c r="D79" s="63" t="str">
        <f>IF($A79="","",EstatPeriodo($A79,$B79,"MEDIA",Estat_Ini_Efetiva,Estat_Fim_Efetiva,Estat_Exclusoes,$H$4))</f>
        <v/>
      </c>
      <c r="E79" s="63" t="str">
        <f>IF($A79="","",EstatPeriodo($A79,$B79,"DP",Estat_Ini_Efetiva,Estat_Fim_Efetiva,Estat_Exclusoes,$H$4))</f>
        <v/>
      </c>
      <c r="F79" s="64" t="str">
        <f>IF($A79="","",EstatPeriodo($A79,$B79,"CV",Estat_Ini_Efetiva,Estat_Fim_Efetiva,Estat_Exclusoes,$H$4))</f>
        <v/>
      </c>
      <c r="G79" s="64" t="str">
        <f>IF($A79="","",LimEspec($A79,YEAR(Estat_Fim_Efetiva),"CLIA","CV"))</f>
        <v/>
      </c>
      <c r="H79" s="64" t="str">
        <f>IF($A79="","",LimEspec($A79,YEAR(Estat_Fim_Efetiva),"Variacao Biologica","CV"))</f>
        <v/>
      </c>
      <c r="I79" s="64" t="str">
        <f>IF($A79="","",LimEspec($A79,YEAR(Estat_Fim_Efetiva),"Fabricante","CV"))</f>
        <v/>
      </c>
      <c r="J79" s="64" t="str">
        <f>IF($A79="","",StatusCV($F79,$G79,$H79,$I79))</f>
        <v/>
      </c>
      <c r="K79" s="64" t="str">
        <f>IF($A79="","",EstatPeriodo($A79,$B79,"BIAS",Estat_Ini_Efetiva,Estat_Fim_Efetiva,Estat_Exclusoes,$H$4))</f>
        <v/>
      </c>
      <c r="L79" s="20" t="str">
        <f>IF($A79="","",LimEspec($A79,YEAR(Estat_Fim_Efetiva),"Variacao Biologica","BIAS"))</f>
        <v/>
      </c>
      <c r="M79" s="38" t="str">
        <f>IF($A79="","",LimEspec($A79,YEAR(Estat_Fim_Efetiva),"Fabricante","BIAS"))</f>
        <v/>
      </c>
      <c r="N79" t="str">
        <f>IF($A79="","",EstatPeriodo($A79,$B79,"ET",Estat_Ini_Efetiva,Estat_Fim_Efetiva,Estat_Exclusoes,$H$4))</f>
        <v/>
      </c>
      <c r="O79" t="str">
        <f>IF($A79="","",LimEspec($A79,YEAR(Estat_Fim_Efetiva),"CLIA","ETP"))</f>
        <v/>
      </c>
      <c r="P79" s="5" t="str">
        <f>IF($A79="","",LimEspec($A79,YEAR(Estat_Fim_Efetiva),"Variacao Biologica","ETP"))</f>
        <v/>
      </c>
      <c r="Q79" s="5" t="str">
        <f>IF($A79="","",StatusETP($N79,$O79,$P79))</f>
        <v/>
      </c>
      <c r="R79" s="5" t="str">
        <f t="shared" si="4"/>
        <v/>
      </c>
      <c r="S79" s="5" t="str">
        <f t="shared" si="5"/>
        <v/>
      </c>
      <c r="T79" s="5"/>
      <c r="U79" s="5"/>
      <c r="AA79" s="5" t="str">
        <f>IF($A79="","",IFERROR(AVERAGEIFS(EQC_Dados!$O$4:$O$1003,EQC_Dados!$A$4:$A$1003,$A79,EQC_Dados!$B$4:$B$1003,"&gt;="&amp;$B$10,EQC_Dados!$B$4:$B$1003,"&lt;="&amp;$D$10,EQC_Dados!$C$4:$C$1003,1),""))</f>
        <v/>
      </c>
      <c r="AB79" s="5" t="str">
        <f>IF($A79="","",IFERROR(AVERAGEIFS(EQC_Dados!$O$4:$O$1003,EQC_Dados!$A$4:$A$1003,$A79,EQC_Dados!$B$4:$B$1003,"&gt;="&amp;$B$10,EQC_Dados!$B$4:$B$1003,"&lt;="&amp;$D$10,EQC_Dados!$C$4:$C$1003,2),""))</f>
        <v/>
      </c>
      <c r="AC79" s="5" t="str">
        <f>IF($A79="","",IFERROR(AVERAGEIFS(EQC_Dados!$O$4:$O$1003,EQC_Dados!$A$4:$A$1003,$A79,EQC_Dados!$B$4:$B$1003,"&gt;="&amp;$B$10,EQC_Dados!$B$4:$B$1003,"&lt;="&amp;$D$10,EQC_Dados!$C$4:$C$1003,3),""))</f>
        <v/>
      </c>
      <c r="AD79" s="5" t="str">
        <f>IF($A79="","",IFERROR(AVERAGEIFS(EQC_Dados!$O$4:$O$1003,EQC_Dados!$A$4:$A$1003,$A79,EQC_Dados!$B$4:$B$1003,"&gt;="&amp;$B$10,EQC_Dados!$B$4:$B$1003,"&lt;="&amp;$D$10,EQC_Dados!$C$4:$C$1003,4),""))</f>
        <v/>
      </c>
      <c r="AE79" s="5" t="str">
        <f>IF($A79="","",IFERROR(AVERAGEIFS(EQC_Dados!$O$4:$O$1003,EQC_Dados!$A$4:$A$1003,$A79,EQC_Dados!$B$4:$B$1003,"&gt;="&amp;$B$10,EQC_Dados!$B$4:$B$1003,"&lt;="&amp;$D$10,EQC_Dados!$C$4:$C$1003,5),""))</f>
        <v/>
      </c>
      <c r="AF79" s="5" t="str">
        <f>IF($A79="","",IFERROR(AVERAGEIFS(EQC_Dados!$O$4:$O$1003,EQC_Dados!$A$4:$A$1003,$A79,EQC_Dados!$B$4:$B$1003,"&gt;="&amp;$B$10,EQC_Dados!$B$4:$B$1003,"&lt;="&amp;$D$10,EQC_Dados!$C$4:$C$1003,6),""))</f>
        <v/>
      </c>
    </row>
    <row r="80" spans="1:32" x14ac:dyDescent="0.3">
      <c r="A80" s="58">
        <f>Analitos!$A$37</f>
        <v>0</v>
      </c>
      <c r="B80" s="38">
        <v>1</v>
      </c>
      <c r="C80" s="38">
        <f>IF($A80="","",EstatPeriodo($A80,$B80,"N",Estat_Ini_Efetiva,Estat_Fim_Efetiva,Estat_Exclusoes,$H$4))</f>
        <v>0</v>
      </c>
      <c r="D80" s="63" t="str">
        <f>IF($A80="","",EstatPeriodo($A80,$B80,"MEDIA",Estat_Ini_Efetiva,Estat_Fim_Efetiva,Estat_Exclusoes,$H$4))</f>
        <v/>
      </c>
      <c r="E80" s="63" t="str">
        <f>IF($A80="","",EstatPeriodo($A80,$B80,"DP",Estat_Ini_Efetiva,Estat_Fim_Efetiva,Estat_Exclusoes,$H$4))</f>
        <v/>
      </c>
      <c r="F80" s="64" t="str">
        <f>IF($A80="","",EstatPeriodo($A80,$B80,"CV",Estat_Ini_Efetiva,Estat_Fim_Efetiva,Estat_Exclusoes,$H$4))</f>
        <v/>
      </c>
      <c r="G80" s="64" t="str">
        <f>IF($A80="","",LimEspec($A80,YEAR(Estat_Fim_Efetiva),"CLIA","CV"))</f>
        <v/>
      </c>
      <c r="H80" s="64" t="str">
        <f>IF($A80="","",LimEspec($A80,YEAR(Estat_Fim_Efetiva),"Variacao Biologica","CV"))</f>
        <v/>
      </c>
      <c r="I80" s="64" t="str">
        <f>IF($A80="","",LimEspec($A80,YEAR(Estat_Fim_Efetiva),"Fabricante","CV"))</f>
        <v/>
      </c>
      <c r="J80" s="64" t="str">
        <f>IF($A80="","",StatusCV($F80,$G80,$H80,$I80))</f>
        <v/>
      </c>
      <c r="K80" s="64" t="str">
        <f>IF($A80="","",EstatPeriodo($A80,$B80,"BIAS",Estat_Ini_Efetiva,Estat_Fim_Efetiva,Estat_Exclusoes,$H$4))</f>
        <v/>
      </c>
      <c r="L80" s="20" t="str">
        <f>IF($A80="","",LimEspec($A80,YEAR(Estat_Fim_Efetiva),"Variacao Biologica","BIAS"))</f>
        <v/>
      </c>
      <c r="M80" s="38" t="str">
        <f>IF($A80="","",LimEspec($A80,YEAR(Estat_Fim_Efetiva),"Fabricante","BIAS"))</f>
        <v/>
      </c>
      <c r="N80" t="str">
        <f>IF($A80="","",EstatPeriodo($A80,$B80,"ET",Estat_Ini_Efetiva,Estat_Fim_Efetiva,Estat_Exclusoes,$H$4))</f>
        <v/>
      </c>
      <c r="O80" t="str">
        <f>IF($A80="","",LimEspec($A80,YEAR(Estat_Fim_Efetiva),"CLIA","ETP"))</f>
        <v/>
      </c>
      <c r="P80" s="5" t="str">
        <f>IF($A80="","",LimEspec($A80,YEAR(Estat_Fim_Efetiva),"Variacao Biologica","ETP"))</f>
        <v/>
      </c>
      <c r="Q80" s="5" t="str">
        <f>IF($A80="","",StatusETP($N80,$O80,$P80))</f>
        <v/>
      </c>
      <c r="R80" s="5" t="str">
        <f t="shared" si="4"/>
        <v/>
      </c>
      <c r="S80" s="5" t="str">
        <f t="shared" si="5"/>
        <v/>
      </c>
      <c r="T80" s="5"/>
      <c r="U80" s="5"/>
      <c r="AA80" s="5" t="str">
        <f>IF($A80="","",IFERROR(AVERAGEIFS(EQC_Dados!$O$4:$O$1003,EQC_Dados!$A$4:$A$1003,$A80,EQC_Dados!$B$4:$B$1003,"&gt;="&amp;$B$10,EQC_Dados!$B$4:$B$1003,"&lt;="&amp;$D$10,EQC_Dados!$C$4:$C$1003,1),""))</f>
        <v/>
      </c>
      <c r="AB80" s="5" t="str">
        <f>IF($A80="","",IFERROR(AVERAGEIFS(EQC_Dados!$O$4:$O$1003,EQC_Dados!$A$4:$A$1003,$A80,EQC_Dados!$B$4:$B$1003,"&gt;="&amp;$B$10,EQC_Dados!$B$4:$B$1003,"&lt;="&amp;$D$10,EQC_Dados!$C$4:$C$1003,2),""))</f>
        <v/>
      </c>
      <c r="AC80" s="5" t="str">
        <f>IF($A80="","",IFERROR(AVERAGEIFS(EQC_Dados!$O$4:$O$1003,EQC_Dados!$A$4:$A$1003,$A80,EQC_Dados!$B$4:$B$1003,"&gt;="&amp;$B$10,EQC_Dados!$B$4:$B$1003,"&lt;="&amp;$D$10,EQC_Dados!$C$4:$C$1003,3),""))</f>
        <v/>
      </c>
      <c r="AD80" s="5" t="str">
        <f>IF($A80="","",IFERROR(AVERAGEIFS(EQC_Dados!$O$4:$O$1003,EQC_Dados!$A$4:$A$1003,$A80,EQC_Dados!$B$4:$B$1003,"&gt;="&amp;$B$10,EQC_Dados!$B$4:$B$1003,"&lt;="&amp;$D$10,EQC_Dados!$C$4:$C$1003,4),""))</f>
        <v/>
      </c>
      <c r="AE80" s="5" t="str">
        <f>IF($A80="","",IFERROR(AVERAGEIFS(EQC_Dados!$O$4:$O$1003,EQC_Dados!$A$4:$A$1003,$A80,EQC_Dados!$B$4:$B$1003,"&gt;="&amp;$B$10,EQC_Dados!$B$4:$B$1003,"&lt;="&amp;$D$10,EQC_Dados!$C$4:$C$1003,5),""))</f>
        <v/>
      </c>
      <c r="AF80" s="5" t="str">
        <f>IF($A80="","",IFERROR(AVERAGEIFS(EQC_Dados!$O$4:$O$1003,EQC_Dados!$A$4:$A$1003,$A80,EQC_Dados!$B$4:$B$1003,"&gt;="&amp;$B$10,EQC_Dados!$B$4:$B$1003,"&lt;="&amp;$D$10,EQC_Dados!$C$4:$C$1003,6),""))</f>
        <v/>
      </c>
    </row>
    <row r="81" spans="1:32" x14ac:dyDescent="0.3">
      <c r="A81" s="58">
        <f>Analitos!$A$37</f>
        <v>0</v>
      </c>
      <c r="B81" s="38">
        <v>2</v>
      </c>
      <c r="C81" s="38">
        <f>IF($A81="","",EstatPeriodo($A81,$B81,"N",Estat_Ini_Efetiva,Estat_Fim_Efetiva,Estat_Exclusoes,$H$4))</f>
        <v>0</v>
      </c>
      <c r="D81" s="63" t="str">
        <f>IF($A81="","",EstatPeriodo($A81,$B81,"MEDIA",Estat_Ini_Efetiva,Estat_Fim_Efetiva,Estat_Exclusoes,$H$4))</f>
        <v/>
      </c>
      <c r="E81" s="63" t="str">
        <f>IF($A81="","",EstatPeriodo($A81,$B81,"DP",Estat_Ini_Efetiva,Estat_Fim_Efetiva,Estat_Exclusoes,$H$4))</f>
        <v/>
      </c>
      <c r="F81" s="64" t="str">
        <f>IF($A81="","",EstatPeriodo($A81,$B81,"CV",Estat_Ini_Efetiva,Estat_Fim_Efetiva,Estat_Exclusoes,$H$4))</f>
        <v/>
      </c>
      <c r="G81" s="64" t="str">
        <f>IF($A81="","",LimEspec($A81,YEAR(Estat_Fim_Efetiva),"CLIA","CV"))</f>
        <v/>
      </c>
      <c r="H81" s="64" t="str">
        <f>IF($A81="","",LimEspec($A81,YEAR(Estat_Fim_Efetiva),"Variacao Biologica","CV"))</f>
        <v/>
      </c>
      <c r="I81" s="64" t="str">
        <f>IF($A81="","",LimEspec($A81,YEAR(Estat_Fim_Efetiva),"Fabricante","CV"))</f>
        <v/>
      </c>
      <c r="J81" s="64" t="str">
        <f>IF($A81="","",StatusCV($F81,$G81,$H81,$I81))</f>
        <v/>
      </c>
      <c r="K81" s="64" t="str">
        <f>IF($A81="","",EstatPeriodo($A81,$B81,"BIAS",Estat_Ini_Efetiva,Estat_Fim_Efetiva,Estat_Exclusoes,$H$4))</f>
        <v/>
      </c>
      <c r="L81" s="20" t="str">
        <f>IF($A81="","",LimEspec($A81,YEAR(Estat_Fim_Efetiva),"Variacao Biologica","BIAS"))</f>
        <v/>
      </c>
      <c r="M81" s="38" t="str">
        <f>IF($A81="","",LimEspec($A81,YEAR(Estat_Fim_Efetiva),"Fabricante","BIAS"))</f>
        <v/>
      </c>
      <c r="N81" t="str">
        <f>IF($A81="","",EstatPeriodo($A81,$B81,"ET",Estat_Ini_Efetiva,Estat_Fim_Efetiva,Estat_Exclusoes,$H$4))</f>
        <v/>
      </c>
      <c r="O81" t="str">
        <f>IF($A81="","",LimEspec($A81,YEAR(Estat_Fim_Efetiva),"CLIA","ETP"))</f>
        <v/>
      </c>
      <c r="P81" s="5" t="str">
        <f>IF($A81="","",LimEspec($A81,YEAR(Estat_Fim_Efetiva),"Variacao Biologica","ETP"))</f>
        <v/>
      </c>
      <c r="Q81" s="5" t="str">
        <f>IF($A81="","",StatusETP($N81,$O81,$P81))</f>
        <v/>
      </c>
      <c r="R81" s="5" t="str">
        <f t="shared" si="4"/>
        <v/>
      </c>
      <c r="S81" s="5" t="str">
        <f t="shared" si="5"/>
        <v/>
      </c>
      <c r="T81" s="5"/>
      <c r="U81" s="5"/>
      <c r="AA81" s="5" t="str">
        <f>IF($A81="","",IFERROR(AVERAGEIFS(EQC_Dados!$O$4:$O$1003,EQC_Dados!$A$4:$A$1003,$A81,EQC_Dados!$B$4:$B$1003,"&gt;="&amp;$B$10,EQC_Dados!$B$4:$B$1003,"&lt;="&amp;$D$10,EQC_Dados!$C$4:$C$1003,1),""))</f>
        <v/>
      </c>
      <c r="AB81" s="5" t="str">
        <f>IF($A81="","",IFERROR(AVERAGEIFS(EQC_Dados!$O$4:$O$1003,EQC_Dados!$A$4:$A$1003,$A81,EQC_Dados!$B$4:$B$1003,"&gt;="&amp;$B$10,EQC_Dados!$B$4:$B$1003,"&lt;="&amp;$D$10,EQC_Dados!$C$4:$C$1003,2),""))</f>
        <v/>
      </c>
      <c r="AC81" s="5" t="str">
        <f>IF($A81="","",IFERROR(AVERAGEIFS(EQC_Dados!$O$4:$O$1003,EQC_Dados!$A$4:$A$1003,$A81,EQC_Dados!$B$4:$B$1003,"&gt;="&amp;$B$10,EQC_Dados!$B$4:$B$1003,"&lt;="&amp;$D$10,EQC_Dados!$C$4:$C$1003,3),""))</f>
        <v/>
      </c>
      <c r="AD81" s="5" t="str">
        <f>IF($A81="","",IFERROR(AVERAGEIFS(EQC_Dados!$O$4:$O$1003,EQC_Dados!$A$4:$A$1003,$A81,EQC_Dados!$B$4:$B$1003,"&gt;="&amp;$B$10,EQC_Dados!$B$4:$B$1003,"&lt;="&amp;$D$10,EQC_Dados!$C$4:$C$1003,4),""))</f>
        <v/>
      </c>
      <c r="AE81" s="5" t="str">
        <f>IF($A81="","",IFERROR(AVERAGEIFS(EQC_Dados!$O$4:$O$1003,EQC_Dados!$A$4:$A$1003,$A81,EQC_Dados!$B$4:$B$1003,"&gt;="&amp;$B$10,EQC_Dados!$B$4:$B$1003,"&lt;="&amp;$D$10,EQC_Dados!$C$4:$C$1003,5),""))</f>
        <v/>
      </c>
      <c r="AF81" s="5" t="str">
        <f>IF($A81="","",IFERROR(AVERAGEIFS(EQC_Dados!$O$4:$O$1003,EQC_Dados!$A$4:$A$1003,$A81,EQC_Dados!$B$4:$B$1003,"&gt;="&amp;$B$10,EQC_Dados!$B$4:$B$1003,"&lt;="&amp;$D$10,EQC_Dados!$C$4:$C$1003,6),""))</f>
        <v/>
      </c>
    </row>
    <row r="82" spans="1:32" x14ac:dyDescent="0.3">
      <c r="A82" s="58">
        <f>Analitos!$A$38</f>
        <v>0</v>
      </c>
      <c r="B82" s="38">
        <v>1</v>
      </c>
      <c r="C82" s="38">
        <f>IF($A82="","",EstatPeriodo($A82,$B82,"N",Estat_Ini_Efetiva,Estat_Fim_Efetiva,Estat_Exclusoes,$H$4))</f>
        <v>0</v>
      </c>
      <c r="D82" s="63" t="str">
        <f>IF($A82="","",EstatPeriodo($A82,$B82,"MEDIA",Estat_Ini_Efetiva,Estat_Fim_Efetiva,Estat_Exclusoes,$H$4))</f>
        <v/>
      </c>
      <c r="E82" s="63" t="str">
        <f>IF($A82="","",EstatPeriodo($A82,$B82,"DP",Estat_Ini_Efetiva,Estat_Fim_Efetiva,Estat_Exclusoes,$H$4))</f>
        <v/>
      </c>
      <c r="F82" s="64" t="str">
        <f>IF($A82="","",EstatPeriodo($A82,$B82,"CV",Estat_Ini_Efetiva,Estat_Fim_Efetiva,Estat_Exclusoes,$H$4))</f>
        <v/>
      </c>
      <c r="G82" s="64" t="str">
        <f>IF($A82="","",LimEspec($A82,YEAR(Estat_Fim_Efetiva),"CLIA","CV"))</f>
        <v/>
      </c>
      <c r="H82" s="64" t="str">
        <f>IF($A82="","",LimEspec($A82,YEAR(Estat_Fim_Efetiva),"Variacao Biologica","CV"))</f>
        <v/>
      </c>
      <c r="I82" s="64" t="str">
        <f>IF($A82="","",LimEspec($A82,YEAR(Estat_Fim_Efetiva),"Fabricante","CV"))</f>
        <v/>
      </c>
      <c r="J82" s="64" t="str">
        <f>IF($A82="","",StatusCV($F82,$G82,$H82,$I82))</f>
        <v/>
      </c>
      <c r="K82" s="64" t="str">
        <f>IF($A82="","",EstatPeriodo($A82,$B82,"BIAS",Estat_Ini_Efetiva,Estat_Fim_Efetiva,Estat_Exclusoes,$H$4))</f>
        <v/>
      </c>
      <c r="L82" s="20" t="str">
        <f>IF($A82="","",LimEspec($A82,YEAR(Estat_Fim_Efetiva),"Variacao Biologica","BIAS"))</f>
        <v/>
      </c>
      <c r="M82" s="38" t="str">
        <f>IF($A82="","",LimEspec($A82,YEAR(Estat_Fim_Efetiva),"Fabricante","BIAS"))</f>
        <v/>
      </c>
      <c r="N82" t="str">
        <f>IF($A82="","",EstatPeriodo($A82,$B82,"ET",Estat_Ini_Efetiva,Estat_Fim_Efetiva,Estat_Exclusoes,$H$4))</f>
        <v/>
      </c>
      <c r="O82" t="str">
        <f>IF($A82="","",LimEspec($A82,YEAR(Estat_Fim_Efetiva),"CLIA","ETP"))</f>
        <v/>
      </c>
      <c r="P82" s="5" t="str">
        <f>IF($A82="","",LimEspec($A82,YEAR(Estat_Fim_Efetiva),"Variacao Biologica","ETP"))</f>
        <v/>
      </c>
      <c r="Q82" s="5" t="str">
        <f>IF($A82="","",StatusETP($N82,$O82,$P82))</f>
        <v/>
      </c>
      <c r="R82" s="5" t="str">
        <f t="shared" si="4"/>
        <v/>
      </c>
      <c r="S82" s="5" t="str">
        <f t="shared" si="5"/>
        <v/>
      </c>
      <c r="T82" s="5"/>
      <c r="U82" s="5"/>
      <c r="AA82" s="5" t="str">
        <f>IF($A82="","",IFERROR(AVERAGEIFS(EQC_Dados!$O$4:$O$1003,EQC_Dados!$A$4:$A$1003,$A82,EQC_Dados!$B$4:$B$1003,"&gt;="&amp;$B$10,EQC_Dados!$B$4:$B$1003,"&lt;="&amp;$D$10,EQC_Dados!$C$4:$C$1003,1),""))</f>
        <v/>
      </c>
      <c r="AB82" s="5" t="str">
        <f>IF($A82="","",IFERROR(AVERAGEIFS(EQC_Dados!$O$4:$O$1003,EQC_Dados!$A$4:$A$1003,$A82,EQC_Dados!$B$4:$B$1003,"&gt;="&amp;$B$10,EQC_Dados!$B$4:$B$1003,"&lt;="&amp;$D$10,EQC_Dados!$C$4:$C$1003,2),""))</f>
        <v/>
      </c>
      <c r="AC82" s="5" t="str">
        <f>IF($A82="","",IFERROR(AVERAGEIFS(EQC_Dados!$O$4:$O$1003,EQC_Dados!$A$4:$A$1003,$A82,EQC_Dados!$B$4:$B$1003,"&gt;="&amp;$B$10,EQC_Dados!$B$4:$B$1003,"&lt;="&amp;$D$10,EQC_Dados!$C$4:$C$1003,3),""))</f>
        <v/>
      </c>
      <c r="AD82" s="5" t="str">
        <f>IF($A82="","",IFERROR(AVERAGEIFS(EQC_Dados!$O$4:$O$1003,EQC_Dados!$A$4:$A$1003,$A82,EQC_Dados!$B$4:$B$1003,"&gt;="&amp;$B$10,EQC_Dados!$B$4:$B$1003,"&lt;="&amp;$D$10,EQC_Dados!$C$4:$C$1003,4),""))</f>
        <v/>
      </c>
      <c r="AE82" s="5" t="str">
        <f>IF($A82="","",IFERROR(AVERAGEIFS(EQC_Dados!$O$4:$O$1003,EQC_Dados!$A$4:$A$1003,$A82,EQC_Dados!$B$4:$B$1003,"&gt;="&amp;$B$10,EQC_Dados!$B$4:$B$1003,"&lt;="&amp;$D$10,EQC_Dados!$C$4:$C$1003,5),""))</f>
        <v/>
      </c>
      <c r="AF82" s="5" t="str">
        <f>IF($A82="","",IFERROR(AVERAGEIFS(EQC_Dados!$O$4:$O$1003,EQC_Dados!$A$4:$A$1003,$A82,EQC_Dados!$B$4:$B$1003,"&gt;="&amp;$B$10,EQC_Dados!$B$4:$B$1003,"&lt;="&amp;$D$10,EQC_Dados!$C$4:$C$1003,6),""))</f>
        <v/>
      </c>
    </row>
    <row r="83" spans="1:32" x14ac:dyDescent="0.3">
      <c r="A83" s="58">
        <f>Analitos!$A$38</f>
        <v>0</v>
      </c>
      <c r="B83" s="38">
        <v>2</v>
      </c>
      <c r="C83" s="38">
        <f>IF($A83="","",EstatPeriodo($A83,$B83,"N",Estat_Ini_Efetiva,Estat_Fim_Efetiva,Estat_Exclusoes,$H$4))</f>
        <v>0</v>
      </c>
      <c r="D83" s="63" t="str">
        <f>IF($A83="","",EstatPeriodo($A83,$B83,"MEDIA",Estat_Ini_Efetiva,Estat_Fim_Efetiva,Estat_Exclusoes,$H$4))</f>
        <v/>
      </c>
      <c r="E83" s="63" t="str">
        <f>IF($A83="","",EstatPeriodo($A83,$B83,"DP",Estat_Ini_Efetiva,Estat_Fim_Efetiva,Estat_Exclusoes,$H$4))</f>
        <v/>
      </c>
      <c r="F83" s="64" t="str">
        <f>IF($A83="","",EstatPeriodo($A83,$B83,"CV",Estat_Ini_Efetiva,Estat_Fim_Efetiva,Estat_Exclusoes,$H$4))</f>
        <v/>
      </c>
      <c r="G83" s="64" t="str">
        <f>IF($A83="","",LimEspec($A83,YEAR(Estat_Fim_Efetiva),"CLIA","CV"))</f>
        <v/>
      </c>
      <c r="H83" s="64" t="str">
        <f>IF($A83="","",LimEspec($A83,YEAR(Estat_Fim_Efetiva),"Variacao Biologica","CV"))</f>
        <v/>
      </c>
      <c r="I83" s="64" t="str">
        <f>IF($A83="","",LimEspec($A83,YEAR(Estat_Fim_Efetiva),"Fabricante","CV"))</f>
        <v/>
      </c>
      <c r="J83" s="64" t="str">
        <f>IF($A83="","",StatusCV($F83,$G83,$H83,$I83))</f>
        <v/>
      </c>
      <c r="K83" s="64" t="str">
        <f>IF($A83="","",EstatPeriodo($A83,$B83,"BIAS",Estat_Ini_Efetiva,Estat_Fim_Efetiva,Estat_Exclusoes,$H$4))</f>
        <v/>
      </c>
      <c r="L83" s="20" t="str">
        <f>IF($A83="","",LimEspec($A83,YEAR(Estat_Fim_Efetiva),"Variacao Biologica","BIAS"))</f>
        <v/>
      </c>
      <c r="M83" s="38" t="str">
        <f>IF($A83="","",LimEspec($A83,YEAR(Estat_Fim_Efetiva),"Fabricante","BIAS"))</f>
        <v/>
      </c>
      <c r="N83" t="str">
        <f>IF($A83="","",EstatPeriodo($A83,$B83,"ET",Estat_Ini_Efetiva,Estat_Fim_Efetiva,Estat_Exclusoes,$H$4))</f>
        <v/>
      </c>
      <c r="O83" t="str">
        <f>IF($A83="","",LimEspec($A83,YEAR(Estat_Fim_Efetiva),"CLIA","ETP"))</f>
        <v/>
      </c>
      <c r="P83" s="5" t="str">
        <f>IF($A83="","",LimEspec($A83,YEAR(Estat_Fim_Efetiva),"Variacao Biologica","ETP"))</f>
        <v/>
      </c>
      <c r="Q83" s="5" t="str">
        <f>IF($A83="","",StatusETP($N83,$O83,$P83))</f>
        <v/>
      </c>
      <c r="R83" s="5" t="str">
        <f t="shared" si="4"/>
        <v/>
      </c>
      <c r="S83" s="5" t="str">
        <f t="shared" si="5"/>
        <v/>
      </c>
      <c r="T83" s="5"/>
      <c r="U83" s="5"/>
      <c r="AA83" s="5" t="str">
        <f>IF($A83="","",IFERROR(AVERAGEIFS(EQC_Dados!$O$4:$O$1003,EQC_Dados!$A$4:$A$1003,$A83,EQC_Dados!$B$4:$B$1003,"&gt;="&amp;$B$10,EQC_Dados!$B$4:$B$1003,"&lt;="&amp;$D$10,EQC_Dados!$C$4:$C$1003,1),""))</f>
        <v/>
      </c>
      <c r="AB83" s="5" t="str">
        <f>IF($A83="","",IFERROR(AVERAGEIFS(EQC_Dados!$O$4:$O$1003,EQC_Dados!$A$4:$A$1003,$A83,EQC_Dados!$B$4:$B$1003,"&gt;="&amp;$B$10,EQC_Dados!$B$4:$B$1003,"&lt;="&amp;$D$10,EQC_Dados!$C$4:$C$1003,2),""))</f>
        <v/>
      </c>
      <c r="AC83" s="5" t="str">
        <f>IF($A83="","",IFERROR(AVERAGEIFS(EQC_Dados!$O$4:$O$1003,EQC_Dados!$A$4:$A$1003,$A83,EQC_Dados!$B$4:$B$1003,"&gt;="&amp;$B$10,EQC_Dados!$B$4:$B$1003,"&lt;="&amp;$D$10,EQC_Dados!$C$4:$C$1003,3),""))</f>
        <v/>
      </c>
      <c r="AD83" s="5" t="str">
        <f>IF($A83="","",IFERROR(AVERAGEIFS(EQC_Dados!$O$4:$O$1003,EQC_Dados!$A$4:$A$1003,$A83,EQC_Dados!$B$4:$B$1003,"&gt;="&amp;$B$10,EQC_Dados!$B$4:$B$1003,"&lt;="&amp;$D$10,EQC_Dados!$C$4:$C$1003,4),""))</f>
        <v/>
      </c>
      <c r="AE83" s="5" t="str">
        <f>IF($A83="","",IFERROR(AVERAGEIFS(EQC_Dados!$O$4:$O$1003,EQC_Dados!$A$4:$A$1003,$A83,EQC_Dados!$B$4:$B$1003,"&gt;="&amp;$B$10,EQC_Dados!$B$4:$B$1003,"&lt;="&amp;$D$10,EQC_Dados!$C$4:$C$1003,5),""))</f>
        <v/>
      </c>
      <c r="AF83" s="5" t="str">
        <f>IF($A83="","",IFERROR(AVERAGEIFS(EQC_Dados!$O$4:$O$1003,EQC_Dados!$A$4:$A$1003,$A83,EQC_Dados!$B$4:$B$1003,"&gt;="&amp;$B$10,EQC_Dados!$B$4:$B$1003,"&lt;="&amp;$D$10,EQC_Dados!$C$4:$C$1003,6),""))</f>
        <v/>
      </c>
    </row>
    <row r="84" spans="1:32" x14ac:dyDescent="0.3">
      <c r="A84" s="58">
        <f>Analitos!$A$39</f>
        <v>0</v>
      </c>
      <c r="B84" s="38">
        <v>1</v>
      </c>
      <c r="C84" s="38">
        <f>IF($A84="","",EstatPeriodo($A84,$B84,"N",Estat_Ini_Efetiva,Estat_Fim_Efetiva,Estat_Exclusoes,$H$4))</f>
        <v>0</v>
      </c>
      <c r="D84" s="63" t="str">
        <f>IF($A84="","",EstatPeriodo($A84,$B84,"MEDIA",Estat_Ini_Efetiva,Estat_Fim_Efetiva,Estat_Exclusoes,$H$4))</f>
        <v/>
      </c>
      <c r="E84" s="63" t="str">
        <f>IF($A84="","",EstatPeriodo($A84,$B84,"DP",Estat_Ini_Efetiva,Estat_Fim_Efetiva,Estat_Exclusoes,$H$4))</f>
        <v/>
      </c>
      <c r="F84" s="64" t="str">
        <f>IF($A84="","",EstatPeriodo($A84,$B84,"CV",Estat_Ini_Efetiva,Estat_Fim_Efetiva,Estat_Exclusoes,$H$4))</f>
        <v/>
      </c>
      <c r="G84" s="64" t="str">
        <f>IF($A84="","",LimEspec($A84,YEAR(Estat_Fim_Efetiva),"CLIA","CV"))</f>
        <v/>
      </c>
      <c r="H84" s="64" t="str">
        <f>IF($A84="","",LimEspec($A84,YEAR(Estat_Fim_Efetiva),"Variacao Biologica","CV"))</f>
        <v/>
      </c>
      <c r="I84" s="64" t="str">
        <f>IF($A84="","",LimEspec($A84,YEAR(Estat_Fim_Efetiva),"Fabricante","CV"))</f>
        <v/>
      </c>
      <c r="J84" s="64" t="str">
        <f>IF($A84="","",StatusCV($F84,$G84,$H84,$I84))</f>
        <v/>
      </c>
      <c r="K84" s="64" t="str">
        <f>IF($A84="","",EstatPeriodo($A84,$B84,"BIAS",Estat_Ini_Efetiva,Estat_Fim_Efetiva,Estat_Exclusoes,$H$4))</f>
        <v/>
      </c>
      <c r="L84" s="20" t="str">
        <f>IF($A84="","",LimEspec($A84,YEAR(Estat_Fim_Efetiva),"Variacao Biologica","BIAS"))</f>
        <v/>
      </c>
      <c r="M84" s="38" t="str">
        <f>IF($A84="","",LimEspec($A84,YEAR(Estat_Fim_Efetiva),"Fabricante","BIAS"))</f>
        <v/>
      </c>
      <c r="N84" t="str">
        <f>IF($A84="","",EstatPeriodo($A84,$B84,"ET",Estat_Ini_Efetiva,Estat_Fim_Efetiva,Estat_Exclusoes,$H$4))</f>
        <v/>
      </c>
      <c r="O84" t="str">
        <f>IF($A84="","",LimEspec($A84,YEAR(Estat_Fim_Efetiva),"CLIA","ETP"))</f>
        <v/>
      </c>
      <c r="P84" s="5" t="str">
        <f>IF($A84="","",LimEspec($A84,YEAR(Estat_Fim_Efetiva),"Variacao Biologica","ETP"))</f>
        <v/>
      </c>
      <c r="Q84" s="5" t="str">
        <f>IF($A84="","",StatusETP($N84,$O84,$P84))</f>
        <v/>
      </c>
      <c r="R84" s="5" t="str">
        <f t="shared" si="4"/>
        <v/>
      </c>
      <c r="S84" s="5" t="str">
        <f t="shared" si="5"/>
        <v/>
      </c>
      <c r="T84" s="5"/>
      <c r="U84" s="5"/>
      <c r="AA84" s="5" t="str">
        <f>IF($A84="","",IFERROR(AVERAGEIFS(EQC_Dados!$O$4:$O$1003,EQC_Dados!$A$4:$A$1003,$A84,EQC_Dados!$B$4:$B$1003,"&gt;="&amp;$B$10,EQC_Dados!$B$4:$B$1003,"&lt;="&amp;$D$10,EQC_Dados!$C$4:$C$1003,1),""))</f>
        <v/>
      </c>
      <c r="AB84" s="5" t="str">
        <f>IF($A84="","",IFERROR(AVERAGEIFS(EQC_Dados!$O$4:$O$1003,EQC_Dados!$A$4:$A$1003,$A84,EQC_Dados!$B$4:$B$1003,"&gt;="&amp;$B$10,EQC_Dados!$B$4:$B$1003,"&lt;="&amp;$D$10,EQC_Dados!$C$4:$C$1003,2),""))</f>
        <v/>
      </c>
      <c r="AC84" s="5" t="str">
        <f>IF($A84="","",IFERROR(AVERAGEIFS(EQC_Dados!$O$4:$O$1003,EQC_Dados!$A$4:$A$1003,$A84,EQC_Dados!$B$4:$B$1003,"&gt;="&amp;$B$10,EQC_Dados!$B$4:$B$1003,"&lt;="&amp;$D$10,EQC_Dados!$C$4:$C$1003,3),""))</f>
        <v/>
      </c>
      <c r="AD84" s="5" t="str">
        <f>IF($A84="","",IFERROR(AVERAGEIFS(EQC_Dados!$O$4:$O$1003,EQC_Dados!$A$4:$A$1003,$A84,EQC_Dados!$B$4:$B$1003,"&gt;="&amp;$B$10,EQC_Dados!$B$4:$B$1003,"&lt;="&amp;$D$10,EQC_Dados!$C$4:$C$1003,4),""))</f>
        <v/>
      </c>
      <c r="AE84" s="5" t="str">
        <f>IF($A84="","",IFERROR(AVERAGEIFS(EQC_Dados!$O$4:$O$1003,EQC_Dados!$A$4:$A$1003,$A84,EQC_Dados!$B$4:$B$1003,"&gt;="&amp;$B$10,EQC_Dados!$B$4:$B$1003,"&lt;="&amp;$D$10,EQC_Dados!$C$4:$C$1003,5),""))</f>
        <v/>
      </c>
      <c r="AF84" s="5" t="str">
        <f>IF($A84="","",IFERROR(AVERAGEIFS(EQC_Dados!$O$4:$O$1003,EQC_Dados!$A$4:$A$1003,$A84,EQC_Dados!$B$4:$B$1003,"&gt;="&amp;$B$10,EQC_Dados!$B$4:$B$1003,"&lt;="&amp;$D$10,EQC_Dados!$C$4:$C$1003,6),""))</f>
        <v/>
      </c>
    </row>
    <row r="85" spans="1:32" x14ac:dyDescent="0.3">
      <c r="A85" s="58">
        <f>Analitos!$A$39</f>
        <v>0</v>
      </c>
      <c r="B85" s="38">
        <v>2</v>
      </c>
      <c r="C85" s="38">
        <f>IF($A85="","",EstatPeriodo($A85,$B85,"N",Estat_Ini_Efetiva,Estat_Fim_Efetiva,Estat_Exclusoes,$H$4))</f>
        <v>0</v>
      </c>
      <c r="D85" s="63" t="str">
        <f>IF($A85="","",EstatPeriodo($A85,$B85,"MEDIA",Estat_Ini_Efetiva,Estat_Fim_Efetiva,Estat_Exclusoes,$H$4))</f>
        <v/>
      </c>
      <c r="E85" s="63" t="str">
        <f>IF($A85="","",EstatPeriodo($A85,$B85,"DP",Estat_Ini_Efetiva,Estat_Fim_Efetiva,Estat_Exclusoes,$H$4))</f>
        <v/>
      </c>
      <c r="F85" s="64" t="str">
        <f>IF($A85="","",EstatPeriodo($A85,$B85,"CV",Estat_Ini_Efetiva,Estat_Fim_Efetiva,Estat_Exclusoes,$H$4))</f>
        <v/>
      </c>
      <c r="G85" s="64" t="str">
        <f>IF($A85="","",LimEspec($A85,YEAR(Estat_Fim_Efetiva),"CLIA","CV"))</f>
        <v/>
      </c>
      <c r="H85" s="64" t="str">
        <f>IF($A85="","",LimEspec($A85,YEAR(Estat_Fim_Efetiva),"Variacao Biologica","CV"))</f>
        <v/>
      </c>
      <c r="I85" s="64" t="str">
        <f>IF($A85="","",LimEspec($A85,YEAR(Estat_Fim_Efetiva),"Fabricante","CV"))</f>
        <v/>
      </c>
      <c r="J85" s="64" t="str">
        <f>IF($A85="","",StatusCV($F85,$G85,$H85,$I85))</f>
        <v/>
      </c>
      <c r="K85" s="64" t="str">
        <f>IF($A85="","",EstatPeriodo($A85,$B85,"BIAS",Estat_Ini_Efetiva,Estat_Fim_Efetiva,Estat_Exclusoes,$H$4))</f>
        <v/>
      </c>
      <c r="L85" s="20" t="str">
        <f>IF($A85="","",LimEspec($A85,YEAR(Estat_Fim_Efetiva),"Variacao Biologica","BIAS"))</f>
        <v/>
      </c>
      <c r="M85" s="38" t="str">
        <f>IF($A85="","",LimEspec($A85,YEAR(Estat_Fim_Efetiva),"Fabricante","BIAS"))</f>
        <v/>
      </c>
      <c r="N85" t="str">
        <f>IF($A85="","",EstatPeriodo($A85,$B85,"ET",Estat_Ini_Efetiva,Estat_Fim_Efetiva,Estat_Exclusoes,$H$4))</f>
        <v/>
      </c>
      <c r="O85" t="str">
        <f>IF($A85="","",LimEspec($A85,YEAR(Estat_Fim_Efetiva),"CLIA","ETP"))</f>
        <v/>
      </c>
      <c r="P85" s="5" t="str">
        <f>IF($A85="","",LimEspec($A85,YEAR(Estat_Fim_Efetiva),"Variacao Biologica","ETP"))</f>
        <v/>
      </c>
      <c r="Q85" s="5" t="str">
        <f>IF($A85="","",StatusETP($N85,$O85,$P85))</f>
        <v/>
      </c>
      <c r="R85" s="5" t="str">
        <f t="shared" si="4"/>
        <v/>
      </c>
      <c r="S85" s="5" t="str">
        <f t="shared" si="5"/>
        <v/>
      </c>
      <c r="T85" s="5"/>
      <c r="U85" s="5"/>
      <c r="AA85" s="5" t="str">
        <f>IF($A85="","",IFERROR(AVERAGEIFS(EQC_Dados!$O$4:$O$1003,EQC_Dados!$A$4:$A$1003,$A85,EQC_Dados!$B$4:$B$1003,"&gt;="&amp;$B$10,EQC_Dados!$B$4:$B$1003,"&lt;="&amp;$D$10,EQC_Dados!$C$4:$C$1003,1),""))</f>
        <v/>
      </c>
      <c r="AB85" s="5" t="str">
        <f>IF($A85="","",IFERROR(AVERAGEIFS(EQC_Dados!$O$4:$O$1003,EQC_Dados!$A$4:$A$1003,$A85,EQC_Dados!$B$4:$B$1003,"&gt;="&amp;$B$10,EQC_Dados!$B$4:$B$1003,"&lt;="&amp;$D$10,EQC_Dados!$C$4:$C$1003,2),""))</f>
        <v/>
      </c>
      <c r="AC85" s="5" t="str">
        <f>IF($A85="","",IFERROR(AVERAGEIFS(EQC_Dados!$O$4:$O$1003,EQC_Dados!$A$4:$A$1003,$A85,EQC_Dados!$B$4:$B$1003,"&gt;="&amp;$B$10,EQC_Dados!$B$4:$B$1003,"&lt;="&amp;$D$10,EQC_Dados!$C$4:$C$1003,3),""))</f>
        <v/>
      </c>
      <c r="AD85" s="5" t="str">
        <f>IF($A85="","",IFERROR(AVERAGEIFS(EQC_Dados!$O$4:$O$1003,EQC_Dados!$A$4:$A$1003,$A85,EQC_Dados!$B$4:$B$1003,"&gt;="&amp;$B$10,EQC_Dados!$B$4:$B$1003,"&lt;="&amp;$D$10,EQC_Dados!$C$4:$C$1003,4),""))</f>
        <v/>
      </c>
      <c r="AE85" s="5" t="str">
        <f>IF($A85="","",IFERROR(AVERAGEIFS(EQC_Dados!$O$4:$O$1003,EQC_Dados!$A$4:$A$1003,$A85,EQC_Dados!$B$4:$B$1003,"&gt;="&amp;$B$10,EQC_Dados!$B$4:$B$1003,"&lt;="&amp;$D$10,EQC_Dados!$C$4:$C$1003,5),""))</f>
        <v/>
      </c>
      <c r="AF85" s="5" t="str">
        <f>IF($A85="","",IFERROR(AVERAGEIFS(EQC_Dados!$O$4:$O$1003,EQC_Dados!$A$4:$A$1003,$A85,EQC_Dados!$B$4:$B$1003,"&gt;="&amp;$B$10,EQC_Dados!$B$4:$B$1003,"&lt;="&amp;$D$10,EQC_Dados!$C$4:$C$1003,6),""))</f>
        <v/>
      </c>
    </row>
    <row r="86" spans="1:32" x14ac:dyDescent="0.3">
      <c r="A86" s="58">
        <f>Analitos!$A$40</f>
        <v>0</v>
      </c>
      <c r="B86" s="38">
        <v>1</v>
      </c>
      <c r="C86" s="38">
        <f>IF($A86="","",EstatPeriodo($A86,$B86,"N",Estat_Ini_Efetiva,Estat_Fim_Efetiva,Estat_Exclusoes,$H$4))</f>
        <v>0</v>
      </c>
      <c r="D86" s="63" t="str">
        <f>IF($A86="","",EstatPeriodo($A86,$B86,"MEDIA",Estat_Ini_Efetiva,Estat_Fim_Efetiva,Estat_Exclusoes,$H$4))</f>
        <v/>
      </c>
      <c r="E86" s="63" t="str">
        <f>IF($A86="","",EstatPeriodo($A86,$B86,"DP",Estat_Ini_Efetiva,Estat_Fim_Efetiva,Estat_Exclusoes,$H$4))</f>
        <v/>
      </c>
      <c r="F86" s="64" t="str">
        <f>IF($A86="","",EstatPeriodo($A86,$B86,"CV",Estat_Ini_Efetiva,Estat_Fim_Efetiva,Estat_Exclusoes,$H$4))</f>
        <v/>
      </c>
      <c r="G86" s="64" t="str">
        <f>IF($A86="","",LimEspec($A86,YEAR(Estat_Fim_Efetiva),"CLIA","CV"))</f>
        <v/>
      </c>
      <c r="H86" s="64" t="str">
        <f>IF($A86="","",LimEspec($A86,YEAR(Estat_Fim_Efetiva),"Variacao Biologica","CV"))</f>
        <v/>
      </c>
      <c r="I86" s="64" t="str">
        <f>IF($A86="","",LimEspec($A86,YEAR(Estat_Fim_Efetiva),"Fabricante","CV"))</f>
        <v/>
      </c>
      <c r="J86" s="64" t="str">
        <f>IF($A86="","",StatusCV($F86,$G86,$H86,$I86))</f>
        <v/>
      </c>
      <c r="K86" s="64" t="str">
        <f>IF($A86="","",EstatPeriodo($A86,$B86,"BIAS",Estat_Ini_Efetiva,Estat_Fim_Efetiva,Estat_Exclusoes,$H$4))</f>
        <v/>
      </c>
      <c r="L86" s="20" t="str">
        <f>IF($A86="","",LimEspec($A86,YEAR(Estat_Fim_Efetiva),"Variacao Biologica","BIAS"))</f>
        <v/>
      </c>
      <c r="M86" s="38" t="str">
        <f>IF($A86="","",LimEspec($A86,YEAR(Estat_Fim_Efetiva),"Fabricante","BIAS"))</f>
        <v/>
      </c>
      <c r="N86" t="str">
        <f>IF($A86="","",EstatPeriodo($A86,$B86,"ET",Estat_Ini_Efetiva,Estat_Fim_Efetiva,Estat_Exclusoes,$H$4))</f>
        <v/>
      </c>
      <c r="O86" t="str">
        <f>IF($A86="","",LimEspec($A86,YEAR(Estat_Fim_Efetiva),"CLIA","ETP"))</f>
        <v/>
      </c>
      <c r="P86" s="5" t="str">
        <f>IF($A86="","",LimEspec($A86,YEAR(Estat_Fim_Efetiva),"Variacao Biologica","ETP"))</f>
        <v/>
      </c>
      <c r="Q86" s="5" t="str">
        <f>IF($A86="","",StatusETP($N86,$O86,$P86))</f>
        <v/>
      </c>
      <c r="R86" s="5" t="str">
        <f t="shared" si="4"/>
        <v/>
      </c>
      <c r="S86" s="5" t="str">
        <f t="shared" si="5"/>
        <v/>
      </c>
      <c r="T86" s="5"/>
      <c r="U86" s="5"/>
      <c r="AA86" s="5" t="str">
        <f>IF($A86="","",IFERROR(AVERAGEIFS(EQC_Dados!$O$4:$O$1003,EQC_Dados!$A$4:$A$1003,$A86,EQC_Dados!$B$4:$B$1003,"&gt;="&amp;$B$10,EQC_Dados!$B$4:$B$1003,"&lt;="&amp;$D$10,EQC_Dados!$C$4:$C$1003,1),""))</f>
        <v/>
      </c>
      <c r="AB86" s="5" t="str">
        <f>IF($A86="","",IFERROR(AVERAGEIFS(EQC_Dados!$O$4:$O$1003,EQC_Dados!$A$4:$A$1003,$A86,EQC_Dados!$B$4:$B$1003,"&gt;="&amp;$B$10,EQC_Dados!$B$4:$B$1003,"&lt;="&amp;$D$10,EQC_Dados!$C$4:$C$1003,2),""))</f>
        <v/>
      </c>
      <c r="AC86" s="5" t="str">
        <f>IF($A86="","",IFERROR(AVERAGEIFS(EQC_Dados!$O$4:$O$1003,EQC_Dados!$A$4:$A$1003,$A86,EQC_Dados!$B$4:$B$1003,"&gt;="&amp;$B$10,EQC_Dados!$B$4:$B$1003,"&lt;="&amp;$D$10,EQC_Dados!$C$4:$C$1003,3),""))</f>
        <v/>
      </c>
      <c r="AD86" s="5" t="str">
        <f>IF($A86="","",IFERROR(AVERAGEIFS(EQC_Dados!$O$4:$O$1003,EQC_Dados!$A$4:$A$1003,$A86,EQC_Dados!$B$4:$B$1003,"&gt;="&amp;$B$10,EQC_Dados!$B$4:$B$1003,"&lt;="&amp;$D$10,EQC_Dados!$C$4:$C$1003,4),""))</f>
        <v/>
      </c>
      <c r="AE86" s="5" t="str">
        <f>IF($A86="","",IFERROR(AVERAGEIFS(EQC_Dados!$O$4:$O$1003,EQC_Dados!$A$4:$A$1003,$A86,EQC_Dados!$B$4:$B$1003,"&gt;="&amp;$B$10,EQC_Dados!$B$4:$B$1003,"&lt;="&amp;$D$10,EQC_Dados!$C$4:$C$1003,5),""))</f>
        <v/>
      </c>
      <c r="AF86" s="5" t="str">
        <f>IF($A86="","",IFERROR(AVERAGEIFS(EQC_Dados!$O$4:$O$1003,EQC_Dados!$A$4:$A$1003,$A86,EQC_Dados!$B$4:$B$1003,"&gt;="&amp;$B$10,EQC_Dados!$B$4:$B$1003,"&lt;="&amp;$D$10,EQC_Dados!$C$4:$C$1003,6),""))</f>
        <v/>
      </c>
    </row>
    <row r="87" spans="1:32" x14ac:dyDescent="0.3">
      <c r="A87" s="58">
        <f>Analitos!$A$40</f>
        <v>0</v>
      </c>
      <c r="B87" s="38">
        <v>2</v>
      </c>
      <c r="C87" s="38">
        <f>IF($A87="","",EstatPeriodo($A87,$B87,"N",Estat_Ini_Efetiva,Estat_Fim_Efetiva,Estat_Exclusoes,$H$4))</f>
        <v>0</v>
      </c>
      <c r="D87" s="63" t="str">
        <f>IF($A87="","",EstatPeriodo($A87,$B87,"MEDIA",Estat_Ini_Efetiva,Estat_Fim_Efetiva,Estat_Exclusoes,$H$4))</f>
        <v/>
      </c>
      <c r="E87" s="63" t="str">
        <f>IF($A87="","",EstatPeriodo($A87,$B87,"DP",Estat_Ini_Efetiva,Estat_Fim_Efetiva,Estat_Exclusoes,$H$4))</f>
        <v/>
      </c>
      <c r="F87" s="64" t="str">
        <f>IF($A87="","",EstatPeriodo($A87,$B87,"CV",Estat_Ini_Efetiva,Estat_Fim_Efetiva,Estat_Exclusoes,$H$4))</f>
        <v/>
      </c>
      <c r="G87" s="64" t="str">
        <f>IF($A87="","",LimEspec($A87,YEAR(Estat_Fim_Efetiva),"CLIA","CV"))</f>
        <v/>
      </c>
      <c r="H87" s="64" t="str">
        <f>IF($A87="","",LimEspec($A87,YEAR(Estat_Fim_Efetiva),"Variacao Biologica","CV"))</f>
        <v/>
      </c>
      <c r="I87" s="64" t="str">
        <f>IF($A87="","",LimEspec($A87,YEAR(Estat_Fim_Efetiva),"Fabricante","CV"))</f>
        <v/>
      </c>
      <c r="J87" s="64" t="str">
        <f>IF($A87="","",StatusCV($F87,$G87,$H87,$I87))</f>
        <v/>
      </c>
      <c r="K87" s="64" t="str">
        <f>IF($A87="","",EstatPeriodo($A87,$B87,"BIAS",Estat_Ini_Efetiva,Estat_Fim_Efetiva,Estat_Exclusoes,$H$4))</f>
        <v/>
      </c>
      <c r="L87" s="20" t="str">
        <f>IF($A87="","",LimEspec($A87,YEAR(Estat_Fim_Efetiva),"Variacao Biologica","BIAS"))</f>
        <v/>
      </c>
      <c r="M87" s="38" t="str">
        <f>IF($A87="","",LimEspec($A87,YEAR(Estat_Fim_Efetiva),"Fabricante","BIAS"))</f>
        <v/>
      </c>
      <c r="N87" t="str">
        <f>IF($A87="","",EstatPeriodo($A87,$B87,"ET",Estat_Ini_Efetiva,Estat_Fim_Efetiva,Estat_Exclusoes,$H$4))</f>
        <v/>
      </c>
      <c r="O87" t="str">
        <f>IF($A87="","",LimEspec($A87,YEAR(Estat_Fim_Efetiva),"CLIA","ETP"))</f>
        <v/>
      </c>
      <c r="P87" s="5" t="str">
        <f>IF($A87="","",LimEspec($A87,YEAR(Estat_Fim_Efetiva),"Variacao Biologica","ETP"))</f>
        <v/>
      </c>
      <c r="Q87" s="5" t="str">
        <f>IF($A87="","",StatusETP($N87,$O87,$P87))</f>
        <v/>
      </c>
      <c r="R87" s="5" t="str">
        <f t="shared" si="4"/>
        <v/>
      </c>
      <c r="S87" s="5" t="str">
        <f t="shared" si="5"/>
        <v/>
      </c>
      <c r="T87" s="5"/>
      <c r="U87" s="5"/>
      <c r="AA87" s="5" t="str">
        <f>IF($A87="","",IFERROR(AVERAGEIFS(EQC_Dados!$O$4:$O$1003,EQC_Dados!$A$4:$A$1003,$A87,EQC_Dados!$B$4:$B$1003,"&gt;="&amp;$B$10,EQC_Dados!$B$4:$B$1003,"&lt;="&amp;$D$10,EQC_Dados!$C$4:$C$1003,1),""))</f>
        <v/>
      </c>
      <c r="AB87" s="5" t="str">
        <f>IF($A87="","",IFERROR(AVERAGEIFS(EQC_Dados!$O$4:$O$1003,EQC_Dados!$A$4:$A$1003,$A87,EQC_Dados!$B$4:$B$1003,"&gt;="&amp;$B$10,EQC_Dados!$B$4:$B$1003,"&lt;="&amp;$D$10,EQC_Dados!$C$4:$C$1003,2),""))</f>
        <v/>
      </c>
      <c r="AC87" s="5" t="str">
        <f>IF($A87="","",IFERROR(AVERAGEIFS(EQC_Dados!$O$4:$O$1003,EQC_Dados!$A$4:$A$1003,$A87,EQC_Dados!$B$4:$B$1003,"&gt;="&amp;$B$10,EQC_Dados!$B$4:$B$1003,"&lt;="&amp;$D$10,EQC_Dados!$C$4:$C$1003,3),""))</f>
        <v/>
      </c>
      <c r="AD87" s="5" t="str">
        <f>IF($A87="","",IFERROR(AVERAGEIFS(EQC_Dados!$O$4:$O$1003,EQC_Dados!$A$4:$A$1003,$A87,EQC_Dados!$B$4:$B$1003,"&gt;="&amp;$B$10,EQC_Dados!$B$4:$B$1003,"&lt;="&amp;$D$10,EQC_Dados!$C$4:$C$1003,4),""))</f>
        <v/>
      </c>
      <c r="AE87" s="5" t="str">
        <f>IF($A87="","",IFERROR(AVERAGEIFS(EQC_Dados!$O$4:$O$1003,EQC_Dados!$A$4:$A$1003,$A87,EQC_Dados!$B$4:$B$1003,"&gt;="&amp;$B$10,EQC_Dados!$B$4:$B$1003,"&lt;="&amp;$D$10,EQC_Dados!$C$4:$C$1003,5),""))</f>
        <v/>
      </c>
      <c r="AF87" s="5" t="str">
        <f>IF($A87="","",IFERROR(AVERAGEIFS(EQC_Dados!$O$4:$O$1003,EQC_Dados!$A$4:$A$1003,$A87,EQC_Dados!$B$4:$B$1003,"&gt;="&amp;$B$10,EQC_Dados!$B$4:$B$1003,"&lt;="&amp;$D$10,EQC_Dados!$C$4:$C$1003,6),""))</f>
        <v/>
      </c>
    </row>
    <row r="88" spans="1:32" x14ac:dyDescent="0.3">
      <c r="A88" s="58">
        <f>Analitos!$A$41</f>
        <v>0</v>
      </c>
      <c r="B88" s="38">
        <v>1</v>
      </c>
      <c r="C88" s="38">
        <f>IF($A88="","",EstatPeriodo($A88,$B88,"N",Estat_Ini_Efetiva,Estat_Fim_Efetiva,Estat_Exclusoes,$H$4))</f>
        <v>0</v>
      </c>
      <c r="D88" s="63" t="str">
        <f>IF($A88="","",EstatPeriodo($A88,$B88,"MEDIA",Estat_Ini_Efetiva,Estat_Fim_Efetiva,Estat_Exclusoes,$H$4))</f>
        <v/>
      </c>
      <c r="E88" s="63" t="str">
        <f>IF($A88="","",EstatPeriodo($A88,$B88,"DP",Estat_Ini_Efetiva,Estat_Fim_Efetiva,Estat_Exclusoes,$H$4))</f>
        <v/>
      </c>
      <c r="F88" s="64" t="str">
        <f>IF($A88="","",EstatPeriodo($A88,$B88,"CV",Estat_Ini_Efetiva,Estat_Fim_Efetiva,Estat_Exclusoes,$H$4))</f>
        <v/>
      </c>
      <c r="G88" s="64" t="str">
        <f>IF($A88="","",LimEspec($A88,YEAR(Estat_Fim_Efetiva),"CLIA","CV"))</f>
        <v/>
      </c>
      <c r="H88" s="64" t="str">
        <f>IF($A88="","",LimEspec($A88,YEAR(Estat_Fim_Efetiva),"Variacao Biologica","CV"))</f>
        <v/>
      </c>
      <c r="I88" s="64" t="str">
        <f>IF($A88="","",LimEspec($A88,YEAR(Estat_Fim_Efetiva),"Fabricante","CV"))</f>
        <v/>
      </c>
      <c r="J88" s="64" t="str">
        <f>IF($A88="","",StatusCV($F88,$G88,$H88,$I88))</f>
        <v/>
      </c>
      <c r="K88" s="64" t="str">
        <f>IF($A88="","",EstatPeriodo($A88,$B88,"BIAS",Estat_Ini_Efetiva,Estat_Fim_Efetiva,Estat_Exclusoes,$H$4))</f>
        <v/>
      </c>
      <c r="L88" s="20" t="str">
        <f>IF($A88="","",LimEspec($A88,YEAR(Estat_Fim_Efetiva),"Variacao Biologica","BIAS"))</f>
        <v/>
      </c>
      <c r="M88" s="38" t="str">
        <f>IF($A88="","",LimEspec($A88,YEAR(Estat_Fim_Efetiva),"Fabricante","BIAS"))</f>
        <v/>
      </c>
      <c r="N88" t="str">
        <f>IF($A88="","",EstatPeriodo($A88,$B88,"ET",Estat_Ini_Efetiva,Estat_Fim_Efetiva,Estat_Exclusoes,$H$4))</f>
        <v/>
      </c>
      <c r="O88" t="str">
        <f>IF($A88="","",LimEspec($A88,YEAR(Estat_Fim_Efetiva),"CLIA","ETP"))</f>
        <v/>
      </c>
      <c r="P88" s="5" t="str">
        <f>IF($A88="","",LimEspec($A88,YEAR(Estat_Fim_Efetiva),"Variacao Biologica","ETP"))</f>
        <v/>
      </c>
      <c r="Q88" s="5" t="str">
        <f>IF($A88="","",StatusETP($N88,$O88,$P88))</f>
        <v/>
      </c>
      <c r="R88" s="5" t="str">
        <f t="shared" si="4"/>
        <v/>
      </c>
      <c r="S88" s="5" t="str">
        <f t="shared" si="5"/>
        <v/>
      </c>
      <c r="T88" s="5"/>
      <c r="U88" s="5"/>
      <c r="AA88" s="5" t="str">
        <f>IF($A88="","",IFERROR(AVERAGEIFS(EQC_Dados!$O$4:$O$1003,EQC_Dados!$A$4:$A$1003,$A88,EQC_Dados!$B$4:$B$1003,"&gt;="&amp;$B$10,EQC_Dados!$B$4:$B$1003,"&lt;="&amp;$D$10,EQC_Dados!$C$4:$C$1003,1),""))</f>
        <v/>
      </c>
      <c r="AB88" s="5" t="str">
        <f>IF($A88="","",IFERROR(AVERAGEIFS(EQC_Dados!$O$4:$O$1003,EQC_Dados!$A$4:$A$1003,$A88,EQC_Dados!$B$4:$B$1003,"&gt;="&amp;$B$10,EQC_Dados!$B$4:$B$1003,"&lt;="&amp;$D$10,EQC_Dados!$C$4:$C$1003,2),""))</f>
        <v/>
      </c>
      <c r="AC88" s="5" t="str">
        <f>IF($A88="","",IFERROR(AVERAGEIFS(EQC_Dados!$O$4:$O$1003,EQC_Dados!$A$4:$A$1003,$A88,EQC_Dados!$B$4:$B$1003,"&gt;="&amp;$B$10,EQC_Dados!$B$4:$B$1003,"&lt;="&amp;$D$10,EQC_Dados!$C$4:$C$1003,3),""))</f>
        <v/>
      </c>
      <c r="AD88" s="5" t="str">
        <f>IF($A88="","",IFERROR(AVERAGEIFS(EQC_Dados!$O$4:$O$1003,EQC_Dados!$A$4:$A$1003,$A88,EQC_Dados!$B$4:$B$1003,"&gt;="&amp;$B$10,EQC_Dados!$B$4:$B$1003,"&lt;="&amp;$D$10,EQC_Dados!$C$4:$C$1003,4),""))</f>
        <v/>
      </c>
      <c r="AE88" s="5" t="str">
        <f>IF($A88="","",IFERROR(AVERAGEIFS(EQC_Dados!$O$4:$O$1003,EQC_Dados!$A$4:$A$1003,$A88,EQC_Dados!$B$4:$B$1003,"&gt;="&amp;$B$10,EQC_Dados!$B$4:$B$1003,"&lt;="&amp;$D$10,EQC_Dados!$C$4:$C$1003,5),""))</f>
        <v/>
      </c>
      <c r="AF88" s="5" t="str">
        <f>IF($A88="","",IFERROR(AVERAGEIFS(EQC_Dados!$O$4:$O$1003,EQC_Dados!$A$4:$A$1003,$A88,EQC_Dados!$B$4:$B$1003,"&gt;="&amp;$B$10,EQC_Dados!$B$4:$B$1003,"&lt;="&amp;$D$10,EQC_Dados!$C$4:$C$1003,6),""))</f>
        <v/>
      </c>
    </row>
    <row r="89" spans="1:32" x14ac:dyDescent="0.3">
      <c r="A89" s="58">
        <f>Analitos!$A$41</f>
        <v>0</v>
      </c>
      <c r="B89" s="38">
        <v>2</v>
      </c>
      <c r="C89" s="38">
        <f>IF($A89="","",EstatPeriodo($A89,$B89,"N",Estat_Ini_Efetiva,Estat_Fim_Efetiva,Estat_Exclusoes,$H$4))</f>
        <v>0</v>
      </c>
      <c r="D89" s="63" t="str">
        <f>IF($A89="","",EstatPeriodo($A89,$B89,"MEDIA",Estat_Ini_Efetiva,Estat_Fim_Efetiva,Estat_Exclusoes,$H$4))</f>
        <v/>
      </c>
      <c r="E89" s="63" t="str">
        <f>IF($A89="","",EstatPeriodo($A89,$B89,"DP",Estat_Ini_Efetiva,Estat_Fim_Efetiva,Estat_Exclusoes,$H$4))</f>
        <v/>
      </c>
      <c r="F89" s="64" t="str">
        <f>IF($A89="","",EstatPeriodo($A89,$B89,"CV",Estat_Ini_Efetiva,Estat_Fim_Efetiva,Estat_Exclusoes,$H$4))</f>
        <v/>
      </c>
      <c r="G89" s="64" t="str">
        <f>IF($A89="","",LimEspec($A89,YEAR(Estat_Fim_Efetiva),"CLIA","CV"))</f>
        <v/>
      </c>
      <c r="H89" s="64" t="str">
        <f>IF($A89="","",LimEspec($A89,YEAR(Estat_Fim_Efetiva),"Variacao Biologica","CV"))</f>
        <v/>
      </c>
      <c r="I89" s="64" t="str">
        <f>IF($A89="","",LimEspec($A89,YEAR(Estat_Fim_Efetiva),"Fabricante","CV"))</f>
        <v/>
      </c>
      <c r="J89" s="64" t="str">
        <f>IF($A89="","",StatusCV($F89,$G89,$H89,$I89))</f>
        <v/>
      </c>
      <c r="K89" s="64" t="str">
        <f>IF($A89="","",EstatPeriodo($A89,$B89,"BIAS",Estat_Ini_Efetiva,Estat_Fim_Efetiva,Estat_Exclusoes,$H$4))</f>
        <v/>
      </c>
      <c r="L89" s="20" t="str">
        <f>IF($A89="","",LimEspec($A89,YEAR(Estat_Fim_Efetiva),"Variacao Biologica","BIAS"))</f>
        <v/>
      </c>
      <c r="M89" s="38" t="str">
        <f>IF($A89="","",LimEspec($A89,YEAR(Estat_Fim_Efetiva),"Fabricante","BIAS"))</f>
        <v/>
      </c>
      <c r="N89" t="str">
        <f>IF($A89="","",EstatPeriodo($A89,$B89,"ET",Estat_Ini_Efetiva,Estat_Fim_Efetiva,Estat_Exclusoes,$H$4))</f>
        <v/>
      </c>
      <c r="O89" t="str">
        <f>IF($A89="","",LimEspec($A89,YEAR(Estat_Fim_Efetiva),"CLIA","ETP"))</f>
        <v/>
      </c>
      <c r="P89" s="5" t="str">
        <f>IF($A89="","",LimEspec($A89,YEAR(Estat_Fim_Efetiva),"Variacao Biologica","ETP"))</f>
        <v/>
      </c>
      <c r="Q89" s="5" t="str">
        <f>IF($A89="","",StatusETP($N89,$O89,$P89))</f>
        <v/>
      </c>
      <c r="R89" s="5" t="str">
        <f t="shared" si="4"/>
        <v/>
      </c>
      <c r="S89" s="5" t="str">
        <f t="shared" si="5"/>
        <v/>
      </c>
      <c r="T89" s="5"/>
      <c r="U89" s="5"/>
      <c r="AA89" s="5" t="str">
        <f>IF($A89="","",IFERROR(AVERAGEIFS(EQC_Dados!$O$4:$O$1003,EQC_Dados!$A$4:$A$1003,$A89,EQC_Dados!$B$4:$B$1003,"&gt;="&amp;$B$10,EQC_Dados!$B$4:$B$1003,"&lt;="&amp;$D$10,EQC_Dados!$C$4:$C$1003,1),""))</f>
        <v/>
      </c>
      <c r="AB89" s="5" t="str">
        <f>IF($A89="","",IFERROR(AVERAGEIFS(EQC_Dados!$O$4:$O$1003,EQC_Dados!$A$4:$A$1003,$A89,EQC_Dados!$B$4:$B$1003,"&gt;="&amp;$B$10,EQC_Dados!$B$4:$B$1003,"&lt;="&amp;$D$10,EQC_Dados!$C$4:$C$1003,2),""))</f>
        <v/>
      </c>
      <c r="AC89" s="5" t="str">
        <f>IF($A89="","",IFERROR(AVERAGEIFS(EQC_Dados!$O$4:$O$1003,EQC_Dados!$A$4:$A$1003,$A89,EQC_Dados!$B$4:$B$1003,"&gt;="&amp;$B$10,EQC_Dados!$B$4:$B$1003,"&lt;="&amp;$D$10,EQC_Dados!$C$4:$C$1003,3),""))</f>
        <v/>
      </c>
      <c r="AD89" s="5" t="str">
        <f>IF($A89="","",IFERROR(AVERAGEIFS(EQC_Dados!$O$4:$O$1003,EQC_Dados!$A$4:$A$1003,$A89,EQC_Dados!$B$4:$B$1003,"&gt;="&amp;$B$10,EQC_Dados!$B$4:$B$1003,"&lt;="&amp;$D$10,EQC_Dados!$C$4:$C$1003,4),""))</f>
        <v/>
      </c>
      <c r="AE89" s="5" t="str">
        <f>IF($A89="","",IFERROR(AVERAGEIFS(EQC_Dados!$O$4:$O$1003,EQC_Dados!$A$4:$A$1003,$A89,EQC_Dados!$B$4:$B$1003,"&gt;="&amp;$B$10,EQC_Dados!$B$4:$B$1003,"&lt;="&amp;$D$10,EQC_Dados!$C$4:$C$1003,5),""))</f>
        <v/>
      </c>
      <c r="AF89" s="5" t="str">
        <f>IF($A89="","",IFERROR(AVERAGEIFS(EQC_Dados!$O$4:$O$1003,EQC_Dados!$A$4:$A$1003,$A89,EQC_Dados!$B$4:$B$1003,"&gt;="&amp;$B$10,EQC_Dados!$B$4:$B$1003,"&lt;="&amp;$D$10,EQC_Dados!$C$4:$C$1003,6),""))</f>
        <v/>
      </c>
    </row>
    <row r="90" spans="1:32" x14ac:dyDescent="0.3">
      <c r="A90" s="58">
        <f>Analitos!$A$42</f>
        <v>0</v>
      </c>
      <c r="B90" s="38">
        <v>1</v>
      </c>
      <c r="C90" s="38">
        <f>IF($A90="","",EstatPeriodo($A90,$B90,"N",Estat_Ini_Efetiva,Estat_Fim_Efetiva,Estat_Exclusoes,$H$4))</f>
        <v>0</v>
      </c>
      <c r="D90" s="63" t="str">
        <f>IF($A90="","",EstatPeriodo($A90,$B90,"MEDIA",Estat_Ini_Efetiva,Estat_Fim_Efetiva,Estat_Exclusoes,$H$4))</f>
        <v/>
      </c>
      <c r="E90" s="63" t="str">
        <f>IF($A90="","",EstatPeriodo($A90,$B90,"DP",Estat_Ini_Efetiva,Estat_Fim_Efetiva,Estat_Exclusoes,$H$4))</f>
        <v/>
      </c>
      <c r="F90" s="64" t="str">
        <f>IF($A90="","",EstatPeriodo($A90,$B90,"CV",Estat_Ini_Efetiva,Estat_Fim_Efetiva,Estat_Exclusoes,$H$4))</f>
        <v/>
      </c>
      <c r="G90" s="64" t="str">
        <f>IF($A90="","",LimEspec($A90,YEAR(Estat_Fim_Efetiva),"CLIA","CV"))</f>
        <v/>
      </c>
      <c r="H90" s="64" t="str">
        <f>IF($A90="","",LimEspec($A90,YEAR(Estat_Fim_Efetiva),"Variacao Biologica","CV"))</f>
        <v/>
      </c>
      <c r="I90" s="64" t="str">
        <f>IF($A90="","",LimEspec($A90,YEAR(Estat_Fim_Efetiva),"Fabricante","CV"))</f>
        <v/>
      </c>
      <c r="J90" s="64" t="str">
        <f>IF($A90="","",StatusCV($F90,$G90,$H90,$I90))</f>
        <v/>
      </c>
      <c r="K90" s="64" t="str">
        <f>IF($A90="","",EstatPeriodo($A90,$B90,"BIAS",Estat_Ini_Efetiva,Estat_Fim_Efetiva,Estat_Exclusoes,$H$4))</f>
        <v/>
      </c>
      <c r="L90" s="20" t="str">
        <f>IF($A90="","",LimEspec($A90,YEAR(Estat_Fim_Efetiva),"Variacao Biologica","BIAS"))</f>
        <v/>
      </c>
      <c r="M90" s="38" t="str">
        <f>IF($A90="","",LimEspec($A90,YEAR(Estat_Fim_Efetiva),"Fabricante","BIAS"))</f>
        <v/>
      </c>
      <c r="N90" t="str">
        <f>IF($A90="","",EstatPeriodo($A90,$B90,"ET",Estat_Ini_Efetiva,Estat_Fim_Efetiva,Estat_Exclusoes,$H$4))</f>
        <v/>
      </c>
      <c r="O90" t="str">
        <f>IF($A90="","",LimEspec($A90,YEAR(Estat_Fim_Efetiva),"CLIA","ETP"))</f>
        <v/>
      </c>
      <c r="P90" s="5" t="str">
        <f>IF($A90="","",LimEspec($A90,YEAR(Estat_Fim_Efetiva),"Variacao Biologica","ETP"))</f>
        <v/>
      </c>
      <c r="Q90" s="5" t="str">
        <f>IF($A90="","",StatusETP($N90,$O90,$P90))</f>
        <v/>
      </c>
      <c r="R90" s="5" t="str">
        <f t="shared" si="4"/>
        <v/>
      </c>
      <c r="S90" s="5" t="str">
        <f t="shared" si="5"/>
        <v/>
      </c>
      <c r="T90" s="5"/>
      <c r="U90" s="5"/>
      <c r="AA90" s="5" t="str">
        <f>IF($A90="","",IFERROR(AVERAGEIFS(EQC_Dados!$O$4:$O$1003,EQC_Dados!$A$4:$A$1003,$A90,EQC_Dados!$B$4:$B$1003,"&gt;="&amp;$B$10,EQC_Dados!$B$4:$B$1003,"&lt;="&amp;$D$10,EQC_Dados!$C$4:$C$1003,1),""))</f>
        <v/>
      </c>
      <c r="AB90" s="5" t="str">
        <f>IF($A90="","",IFERROR(AVERAGEIFS(EQC_Dados!$O$4:$O$1003,EQC_Dados!$A$4:$A$1003,$A90,EQC_Dados!$B$4:$B$1003,"&gt;="&amp;$B$10,EQC_Dados!$B$4:$B$1003,"&lt;="&amp;$D$10,EQC_Dados!$C$4:$C$1003,2),""))</f>
        <v/>
      </c>
      <c r="AC90" s="5" t="str">
        <f>IF($A90="","",IFERROR(AVERAGEIFS(EQC_Dados!$O$4:$O$1003,EQC_Dados!$A$4:$A$1003,$A90,EQC_Dados!$B$4:$B$1003,"&gt;="&amp;$B$10,EQC_Dados!$B$4:$B$1003,"&lt;="&amp;$D$10,EQC_Dados!$C$4:$C$1003,3),""))</f>
        <v/>
      </c>
      <c r="AD90" s="5" t="str">
        <f>IF($A90="","",IFERROR(AVERAGEIFS(EQC_Dados!$O$4:$O$1003,EQC_Dados!$A$4:$A$1003,$A90,EQC_Dados!$B$4:$B$1003,"&gt;="&amp;$B$10,EQC_Dados!$B$4:$B$1003,"&lt;="&amp;$D$10,EQC_Dados!$C$4:$C$1003,4),""))</f>
        <v/>
      </c>
      <c r="AE90" s="5" t="str">
        <f>IF($A90="","",IFERROR(AVERAGEIFS(EQC_Dados!$O$4:$O$1003,EQC_Dados!$A$4:$A$1003,$A90,EQC_Dados!$B$4:$B$1003,"&gt;="&amp;$B$10,EQC_Dados!$B$4:$B$1003,"&lt;="&amp;$D$10,EQC_Dados!$C$4:$C$1003,5),""))</f>
        <v/>
      </c>
      <c r="AF90" s="5" t="str">
        <f>IF($A90="","",IFERROR(AVERAGEIFS(EQC_Dados!$O$4:$O$1003,EQC_Dados!$A$4:$A$1003,$A90,EQC_Dados!$B$4:$B$1003,"&gt;="&amp;$B$10,EQC_Dados!$B$4:$B$1003,"&lt;="&amp;$D$10,EQC_Dados!$C$4:$C$1003,6),""))</f>
        <v/>
      </c>
    </row>
    <row r="91" spans="1:32" x14ac:dyDescent="0.3">
      <c r="A91" s="58">
        <f>Analitos!$A$42</f>
        <v>0</v>
      </c>
      <c r="B91" s="38">
        <v>2</v>
      </c>
      <c r="C91" s="38">
        <f>IF($A91="","",EstatPeriodo($A91,$B91,"N",Estat_Ini_Efetiva,Estat_Fim_Efetiva,Estat_Exclusoes,$H$4))</f>
        <v>0</v>
      </c>
      <c r="D91" s="63" t="str">
        <f>IF($A91="","",EstatPeriodo($A91,$B91,"MEDIA",Estat_Ini_Efetiva,Estat_Fim_Efetiva,Estat_Exclusoes,$H$4))</f>
        <v/>
      </c>
      <c r="E91" s="63" t="str">
        <f>IF($A91="","",EstatPeriodo($A91,$B91,"DP",Estat_Ini_Efetiva,Estat_Fim_Efetiva,Estat_Exclusoes,$H$4))</f>
        <v/>
      </c>
      <c r="F91" s="64" t="str">
        <f>IF($A91="","",EstatPeriodo($A91,$B91,"CV",Estat_Ini_Efetiva,Estat_Fim_Efetiva,Estat_Exclusoes,$H$4))</f>
        <v/>
      </c>
      <c r="G91" s="64" t="str">
        <f>IF($A91="","",LimEspec($A91,YEAR(Estat_Fim_Efetiva),"CLIA","CV"))</f>
        <v/>
      </c>
      <c r="H91" s="64" t="str">
        <f>IF($A91="","",LimEspec($A91,YEAR(Estat_Fim_Efetiva),"Variacao Biologica","CV"))</f>
        <v/>
      </c>
      <c r="I91" s="64" t="str">
        <f>IF($A91="","",LimEspec($A91,YEAR(Estat_Fim_Efetiva),"Fabricante","CV"))</f>
        <v/>
      </c>
      <c r="J91" s="64" t="str">
        <f>IF($A91="","",StatusCV($F91,$G91,$H91,$I91))</f>
        <v/>
      </c>
      <c r="K91" s="64" t="str">
        <f>IF($A91="","",EstatPeriodo($A91,$B91,"BIAS",Estat_Ini_Efetiva,Estat_Fim_Efetiva,Estat_Exclusoes,$H$4))</f>
        <v/>
      </c>
      <c r="L91" s="20" t="str">
        <f>IF($A91="","",LimEspec($A91,YEAR(Estat_Fim_Efetiva),"Variacao Biologica","BIAS"))</f>
        <v/>
      </c>
      <c r="M91" s="38" t="str">
        <f>IF($A91="","",LimEspec($A91,YEAR(Estat_Fim_Efetiva),"Fabricante","BIAS"))</f>
        <v/>
      </c>
      <c r="N91" t="str">
        <f>IF($A91="","",EstatPeriodo($A91,$B91,"ET",Estat_Ini_Efetiva,Estat_Fim_Efetiva,Estat_Exclusoes,$H$4))</f>
        <v/>
      </c>
      <c r="O91" t="str">
        <f>IF($A91="","",LimEspec($A91,YEAR(Estat_Fim_Efetiva),"CLIA","ETP"))</f>
        <v/>
      </c>
      <c r="P91" s="5" t="str">
        <f>IF($A91="","",LimEspec($A91,YEAR(Estat_Fim_Efetiva),"Variacao Biologica","ETP"))</f>
        <v/>
      </c>
      <c r="Q91" s="5" t="str">
        <f>IF($A91="","",StatusETP($N91,$O91,$P91))</f>
        <v/>
      </c>
      <c r="R91" s="5" t="str">
        <f t="shared" si="4"/>
        <v/>
      </c>
      <c r="S91" s="5" t="str">
        <f t="shared" si="5"/>
        <v/>
      </c>
      <c r="T91" s="5"/>
      <c r="U91" s="5"/>
      <c r="AA91" s="5" t="str">
        <f>IF($A91="","",IFERROR(AVERAGEIFS(EQC_Dados!$O$4:$O$1003,EQC_Dados!$A$4:$A$1003,$A91,EQC_Dados!$B$4:$B$1003,"&gt;="&amp;$B$10,EQC_Dados!$B$4:$B$1003,"&lt;="&amp;$D$10,EQC_Dados!$C$4:$C$1003,1),""))</f>
        <v/>
      </c>
      <c r="AB91" s="5" t="str">
        <f>IF($A91="","",IFERROR(AVERAGEIFS(EQC_Dados!$O$4:$O$1003,EQC_Dados!$A$4:$A$1003,$A91,EQC_Dados!$B$4:$B$1003,"&gt;="&amp;$B$10,EQC_Dados!$B$4:$B$1003,"&lt;="&amp;$D$10,EQC_Dados!$C$4:$C$1003,2),""))</f>
        <v/>
      </c>
      <c r="AC91" s="5" t="str">
        <f>IF($A91="","",IFERROR(AVERAGEIFS(EQC_Dados!$O$4:$O$1003,EQC_Dados!$A$4:$A$1003,$A91,EQC_Dados!$B$4:$B$1003,"&gt;="&amp;$B$10,EQC_Dados!$B$4:$B$1003,"&lt;="&amp;$D$10,EQC_Dados!$C$4:$C$1003,3),""))</f>
        <v/>
      </c>
      <c r="AD91" s="5" t="str">
        <f>IF($A91="","",IFERROR(AVERAGEIFS(EQC_Dados!$O$4:$O$1003,EQC_Dados!$A$4:$A$1003,$A91,EQC_Dados!$B$4:$B$1003,"&gt;="&amp;$B$10,EQC_Dados!$B$4:$B$1003,"&lt;="&amp;$D$10,EQC_Dados!$C$4:$C$1003,4),""))</f>
        <v/>
      </c>
      <c r="AE91" s="5" t="str">
        <f>IF($A91="","",IFERROR(AVERAGEIFS(EQC_Dados!$O$4:$O$1003,EQC_Dados!$A$4:$A$1003,$A91,EQC_Dados!$B$4:$B$1003,"&gt;="&amp;$B$10,EQC_Dados!$B$4:$B$1003,"&lt;="&amp;$D$10,EQC_Dados!$C$4:$C$1003,5),""))</f>
        <v/>
      </c>
      <c r="AF91" s="5" t="str">
        <f>IF($A91="","",IFERROR(AVERAGEIFS(EQC_Dados!$O$4:$O$1003,EQC_Dados!$A$4:$A$1003,$A91,EQC_Dados!$B$4:$B$1003,"&gt;="&amp;$B$10,EQC_Dados!$B$4:$B$1003,"&lt;="&amp;$D$10,EQC_Dados!$C$4:$C$1003,6),""))</f>
        <v/>
      </c>
    </row>
    <row r="92" spans="1:32" x14ac:dyDescent="0.3">
      <c r="A92" s="58">
        <f>Analitos!$A$43</f>
        <v>0</v>
      </c>
      <c r="B92" s="38">
        <v>1</v>
      </c>
      <c r="C92" s="38">
        <f>IF($A92="","",EstatPeriodo($A92,$B92,"N",Estat_Ini_Efetiva,Estat_Fim_Efetiva,Estat_Exclusoes,$H$4))</f>
        <v>0</v>
      </c>
      <c r="D92" s="63" t="str">
        <f>IF($A92="","",EstatPeriodo($A92,$B92,"MEDIA",Estat_Ini_Efetiva,Estat_Fim_Efetiva,Estat_Exclusoes,$H$4))</f>
        <v/>
      </c>
      <c r="E92" s="63" t="str">
        <f>IF($A92="","",EstatPeriodo($A92,$B92,"DP",Estat_Ini_Efetiva,Estat_Fim_Efetiva,Estat_Exclusoes,$H$4))</f>
        <v/>
      </c>
      <c r="F92" s="64" t="str">
        <f>IF($A92="","",EstatPeriodo($A92,$B92,"CV",Estat_Ini_Efetiva,Estat_Fim_Efetiva,Estat_Exclusoes,$H$4))</f>
        <v/>
      </c>
      <c r="G92" s="64" t="str">
        <f>IF($A92="","",LimEspec($A92,YEAR(Estat_Fim_Efetiva),"CLIA","CV"))</f>
        <v/>
      </c>
      <c r="H92" s="64" t="str">
        <f>IF($A92="","",LimEspec($A92,YEAR(Estat_Fim_Efetiva),"Variacao Biologica","CV"))</f>
        <v/>
      </c>
      <c r="I92" s="64" t="str">
        <f>IF($A92="","",LimEspec($A92,YEAR(Estat_Fim_Efetiva),"Fabricante","CV"))</f>
        <v/>
      </c>
      <c r="J92" s="64" t="str">
        <f>IF($A92="","",StatusCV($F92,$G92,$H92,$I92))</f>
        <v/>
      </c>
      <c r="K92" s="64" t="str">
        <f>IF($A92="","",EstatPeriodo($A92,$B92,"BIAS",Estat_Ini_Efetiva,Estat_Fim_Efetiva,Estat_Exclusoes,$H$4))</f>
        <v/>
      </c>
      <c r="L92" s="20" t="str">
        <f>IF($A92="","",LimEspec($A92,YEAR(Estat_Fim_Efetiva),"Variacao Biologica","BIAS"))</f>
        <v/>
      </c>
      <c r="M92" s="38" t="str">
        <f>IF($A92="","",LimEspec($A92,YEAR(Estat_Fim_Efetiva),"Fabricante","BIAS"))</f>
        <v/>
      </c>
      <c r="N92" t="str">
        <f>IF($A92="","",EstatPeriodo($A92,$B92,"ET",Estat_Ini_Efetiva,Estat_Fim_Efetiva,Estat_Exclusoes,$H$4))</f>
        <v/>
      </c>
      <c r="O92" t="str">
        <f>IF($A92="","",LimEspec($A92,YEAR(Estat_Fim_Efetiva),"CLIA","ETP"))</f>
        <v/>
      </c>
      <c r="P92" s="5" t="str">
        <f>IF($A92="","",LimEspec($A92,YEAR(Estat_Fim_Efetiva),"Variacao Biologica","ETP"))</f>
        <v/>
      </c>
      <c r="Q92" s="5" t="str">
        <f>IF($A92="","",StatusETP($N92,$O92,$P92))</f>
        <v/>
      </c>
      <c r="R92" s="5" t="str">
        <f t="shared" si="4"/>
        <v/>
      </c>
      <c r="S92" s="5" t="str">
        <f t="shared" si="5"/>
        <v/>
      </c>
      <c r="T92" s="5"/>
      <c r="U92" s="5"/>
      <c r="AA92" s="5" t="str">
        <f>IF($A92="","",IFERROR(AVERAGEIFS(EQC_Dados!$O$4:$O$1003,EQC_Dados!$A$4:$A$1003,$A92,EQC_Dados!$B$4:$B$1003,"&gt;="&amp;$B$10,EQC_Dados!$B$4:$B$1003,"&lt;="&amp;$D$10,EQC_Dados!$C$4:$C$1003,1),""))</f>
        <v/>
      </c>
      <c r="AB92" s="5" t="str">
        <f>IF($A92="","",IFERROR(AVERAGEIFS(EQC_Dados!$O$4:$O$1003,EQC_Dados!$A$4:$A$1003,$A92,EQC_Dados!$B$4:$B$1003,"&gt;="&amp;$B$10,EQC_Dados!$B$4:$B$1003,"&lt;="&amp;$D$10,EQC_Dados!$C$4:$C$1003,2),""))</f>
        <v/>
      </c>
      <c r="AC92" s="5" t="str">
        <f>IF($A92="","",IFERROR(AVERAGEIFS(EQC_Dados!$O$4:$O$1003,EQC_Dados!$A$4:$A$1003,$A92,EQC_Dados!$B$4:$B$1003,"&gt;="&amp;$B$10,EQC_Dados!$B$4:$B$1003,"&lt;="&amp;$D$10,EQC_Dados!$C$4:$C$1003,3),""))</f>
        <v/>
      </c>
      <c r="AD92" s="5" t="str">
        <f>IF($A92="","",IFERROR(AVERAGEIFS(EQC_Dados!$O$4:$O$1003,EQC_Dados!$A$4:$A$1003,$A92,EQC_Dados!$B$4:$B$1003,"&gt;="&amp;$B$10,EQC_Dados!$B$4:$B$1003,"&lt;="&amp;$D$10,EQC_Dados!$C$4:$C$1003,4),""))</f>
        <v/>
      </c>
      <c r="AE92" s="5" t="str">
        <f>IF($A92="","",IFERROR(AVERAGEIFS(EQC_Dados!$O$4:$O$1003,EQC_Dados!$A$4:$A$1003,$A92,EQC_Dados!$B$4:$B$1003,"&gt;="&amp;$B$10,EQC_Dados!$B$4:$B$1003,"&lt;="&amp;$D$10,EQC_Dados!$C$4:$C$1003,5),""))</f>
        <v/>
      </c>
      <c r="AF92" s="5" t="str">
        <f>IF($A92="","",IFERROR(AVERAGEIFS(EQC_Dados!$O$4:$O$1003,EQC_Dados!$A$4:$A$1003,$A92,EQC_Dados!$B$4:$B$1003,"&gt;="&amp;$B$10,EQC_Dados!$B$4:$B$1003,"&lt;="&amp;$D$10,EQC_Dados!$C$4:$C$1003,6),""))</f>
        <v/>
      </c>
    </row>
    <row r="93" spans="1:32" x14ac:dyDescent="0.3">
      <c r="A93" s="58">
        <f>Analitos!$A$43</f>
        <v>0</v>
      </c>
      <c r="B93" s="38">
        <v>2</v>
      </c>
      <c r="C93" s="38">
        <f>IF($A93="","",EstatPeriodo($A93,$B93,"N",Estat_Ini_Efetiva,Estat_Fim_Efetiva,Estat_Exclusoes,$H$4))</f>
        <v>0</v>
      </c>
      <c r="D93" s="63" t="str">
        <f>IF($A93="","",EstatPeriodo($A93,$B93,"MEDIA",Estat_Ini_Efetiva,Estat_Fim_Efetiva,Estat_Exclusoes,$H$4))</f>
        <v/>
      </c>
      <c r="E93" s="63" t="str">
        <f>IF($A93="","",EstatPeriodo($A93,$B93,"DP",Estat_Ini_Efetiva,Estat_Fim_Efetiva,Estat_Exclusoes,$H$4))</f>
        <v/>
      </c>
      <c r="F93" s="64" t="str">
        <f>IF($A93="","",EstatPeriodo($A93,$B93,"CV",Estat_Ini_Efetiva,Estat_Fim_Efetiva,Estat_Exclusoes,$H$4))</f>
        <v/>
      </c>
      <c r="G93" s="64" t="str">
        <f>IF($A93="","",LimEspec($A93,YEAR(Estat_Fim_Efetiva),"CLIA","CV"))</f>
        <v/>
      </c>
      <c r="H93" s="64" t="str">
        <f>IF($A93="","",LimEspec($A93,YEAR(Estat_Fim_Efetiva),"Variacao Biologica","CV"))</f>
        <v/>
      </c>
      <c r="I93" s="64" t="str">
        <f>IF($A93="","",LimEspec($A93,YEAR(Estat_Fim_Efetiva),"Fabricante","CV"))</f>
        <v/>
      </c>
      <c r="J93" s="64" t="str">
        <f>IF($A93="","",StatusCV($F93,$G93,$H93,$I93))</f>
        <v/>
      </c>
      <c r="K93" s="64" t="str">
        <f>IF($A93="","",EstatPeriodo($A93,$B93,"BIAS",Estat_Ini_Efetiva,Estat_Fim_Efetiva,Estat_Exclusoes,$H$4))</f>
        <v/>
      </c>
      <c r="L93" s="20" t="str">
        <f>IF($A93="","",LimEspec($A93,YEAR(Estat_Fim_Efetiva),"Variacao Biologica","BIAS"))</f>
        <v/>
      </c>
      <c r="M93" s="38" t="str">
        <f>IF($A93="","",LimEspec($A93,YEAR(Estat_Fim_Efetiva),"Fabricante","BIAS"))</f>
        <v/>
      </c>
      <c r="N93" t="str">
        <f>IF($A93="","",EstatPeriodo($A93,$B93,"ET",Estat_Ini_Efetiva,Estat_Fim_Efetiva,Estat_Exclusoes,$H$4))</f>
        <v/>
      </c>
      <c r="O93" t="str">
        <f>IF($A93="","",LimEspec($A93,YEAR(Estat_Fim_Efetiva),"CLIA","ETP"))</f>
        <v/>
      </c>
      <c r="P93" s="5" t="str">
        <f>IF($A93="","",LimEspec($A93,YEAR(Estat_Fim_Efetiva),"Variacao Biologica","ETP"))</f>
        <v/>
      </c>
      <c r="Q93" s="5" t="str">
        <f>IF($A93="","",StatusETP($N93,$O93,$P93))</f>
        <v/>
      </c>
      <c r="R93" s="5" t="str">
        <f t="shared" si="4"/>
        <v/>
      </c>
      <c r="S93" s="5" t="str">
        <f t="shared" si="5"/>
        <v/>
      </c>
      <c r="T93" s="5"/>
      <c r="U93" s="5"/>
      <c r="AA93" s="5" t="str">
        <f>IF($A93="","",IFERROR(AVERAGEIFS(EQC_Dados!$O$4:$O$1003,EQC_Dados!$A$4:$A$1003,$A93,EQC_Dados!$B$4:$B$1003,"&gt;="&amp;$B$10,EQC_Dados!$B$4:$B$1003,"&lt;="&amp;$D$10,EQC_Dados!$C$4:$C$1003,1),""))</f>
        <v/>
      </c>
      <c r="AB93" s="5" t="str">
        <f>IF($A93="","",IFERROR(AVERAGEIFS(EQC_Dados!$O$4:$O$1003,EQC_Dados!$A$4:$A$1003,$A93,EQC_Dados!$B$4:$B$1003,"&gt;="&amp;$B$10,EQC_Dados!$B$4:$B$1003,"&lt;="&amp;$D$10,EQC_Dados!$C$4:$C$1003,2),""))</f>
        <v/>
      </c>
      <c r="AC93" s="5" t="str">
        <f>IF($A93="","",IFERROR(AVERAGEIFS(EQC_Dados!$O$4:$O$1003,EQC_Dados!$A$4:$A$1003,$A93,EQC_Dados!$B$4:$B$1003,"&gt;="&amp;$B$10,EQC_Dados!$B$4:$B$1003,"&lt;="&amp;$D$10,EQC_Dados!$C$4:$C$1003,3),""))</f>
        <v/>
      </c>
      <c r="AD93" s="5" t="str">
        <f>IF($A93="","",IFERROR(AVERAGEIFS(EQC_Dados!$O$4:$O$1003,EQC_Dados!$A$4:$A$1003,$A93,EQC_Dados!$B$4:$B$1003,"&gt;="&amp;$B$10,EQC_Dados!$B$4:$B$1003,"&lt;="&amp;$D$10,EQC_Dados!$C$4:$C$1003,4),""))</f>
        <v/>
      </c>
      <c r="AE93" s="5" t="str">
        <f>IF($A93="","",IFERROR(AVERAGEIFS(EQC_Dados!$O$4:$O$1003,EQC_Dados!$A$4:$A$1003,$A93,EQC_Dados!$B$4:$B$1003,"&gt;="&amp;$B$10,EQC_Dados!$B$4:$B$1003,"&lt;="&amp;$D$10,EQC_Dados!$C$4:$C$1003,5),""))</f>
        <v/>
      </c>
      <c r="AF93" s="5" t="str">
        <f>IF($A93="","",IFERROR(AVERAGEIFS(EQC_Dados!$O$4:$O$1003,EQC_Dados!$A$4:$A$1003,$A93,EQC_Dados!$B$4:$B$1003,"&gt;="&amp;$B$10,EQC_Dados!$B$4:$B$1003,"&lt;="&amp;$D$10,EQC_Dados!$C$4:$C$1003,6),""))</f>
        <v/>
      </c>
    </row>
  </sheetData>
  <mergeCells count="1">
    <mergeCell ref="B11:L11"/>
  </mergeCells>
  <conditionalFormatting sqref="L14:L93">
    <cfRule type="cellIs" dxfId="2" priority="1" operator="greaterThanOrEqual">
      <formula>4</formula>
    </cfRule>
    <cfRule type="cellIs" dxfId="1" priority="2" operator="between">
      <formula>3</formula>
      <formula>4</formula>
    </cfRule>
    <cfRule type="cellIs" dxfId="0" priority="3" operator="lessThan">
      <formula>3</formula>
    </cfRule>
  </conditionalFormatting>
  <dataValidations count="4">
    <dataValidation type="list" allowBlank="1" showInputMessage="1" showErrorMessage="1" sqref="B10" xr:uid="{7AFEFC5E-76EF-40EC-A2E7-11A6537E3344}">
      <mc:AlternateContent xmlns:x12ac="http://schemas.microsoft.com/office/spreadsheetml/2011/1/ac" xmlns:mc="http://schemas.openxmlformats.org/markup-compatibility/2006">
        <mc:Choice Requires="x12ac">
          <x12ac:list>"MENSAL,TRIMESTRAL,SEMESTRAL,ANUAL,PERSONALIZADO"</x12ac:list>
        </mc:Choice>
        <mc:Fallback>
          <formula1>"MENSAL,TRIMESTRAL,SEMESTRAL,ANUAL,PERSONALIZADO"</formula1>
        </mc:Fallback>
      </mc:AlternateContent>
    </dataValidation>
    <dataValidation type="list" allowBlank="1" showInputMessage="1" showErrorMessage="1" sqref="B4" xr:uid="{A7AABFA8-B513-4B8D-B242-AF75A6EE8398}">
      <mc:AlternateContent xmlns:x12ac="http://schemas.microsoft.com/office/spreadsheetml/2011/1/ac" xmlns:mc="http://schemas.openxmlformats.org/markup-compatibility/2006">
        <mc:Choice Requires="x12ac">
          <x12ac:list>"ANUAL,SEMESTRAL,TRIMESTRAL,MENSAL,PERSONALIZADO"</x12ac:list>
        </mc:Choice>
        <mc:Fallback>
          <formula1>"ANUAL,SEMESTRAL,TRIMESTRAL,MENSAL,PERSONALIZADO"</formula1>
        </mc:Fallback>
      </mc:AlternateContent>
    </dataValidation>
    <dataValidation type="list" allowBlank="1" showInputMessage="1" showErrorMessage="1" sqref="F4" xr:uid="{944ED8BD-FD9D-45F3-9F2D-EE38690B0310}">
      <mc:AlternateContent xmlns:x12ac="http://schemas.microsoft.com/office/spreadsheetml/2011/1/ac" xmlns:mc="http://schemas.openxmlformats.org/markup-compatibility/2006">
        <mc:Choice Requires="x12ac">
          <x12ac:list>"1,2,3,4,5,6,7,8,9,10,11,12"</x12ac:list>
        </mc:Choice>
        <mc:Fallback>
          <formula1>"1,2,3,4,5,6,7,8,9,10,11,12"</formula1>
        </mc:Fallback>
      </mc:AlternateContent>
    </dataValidation>
    <dataValidation type="list" allowBlank="1" showInputMessage="1" showErrorMessage="1" sqref="D4" xr:uid="{45FBFD25-7D99-41B1-A325-CC23AC6C03DA}">
      <formula1>"2026"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Configuração!$C$26:$C$50</xm:f>
          </x14:formula1>
          <xm:sqref>B11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RowHeight="14.4" x14ac:dyDescent="0.3"/>
  <cols>
    <col min="1" max="1" width="16" style="89" customWidth="1"/>
    <col min="2" max="2" width="24" customWidth="1"/>
    <col min="3" max="3" width="12" customWidth="1"/>
    <col min="4" max="4" width="40" hidden="1" customWidth="1"/>
    <col min="5" max="5" width="34" customWidth="1"/>
    <col min="7" max="7" width="10" customWidth="1"/>
    <col min="8" max="8" width="22" customWidth="1"/>
    <col min="13" max="14" width="13" hidden="1" customWidth="1"/>
  </cols>
  <sheetData>
    <row r="1" spans="1:14" ht="40.200000000000003" customHeight="1" x14ac:dyDescent="0.3">
      <c r="A1" s="127" t="s">
        <v>269</v>
      </c>
      <c r="B1" s="121"/>
      <c r="C1" s="121"/>
      <c r="D1" s="121"/>
      <c r="E1" s="121"/>
      <c r="F1" s="121"/>
      <c r="G1" s="121"/>
      <c r="H1" s="121"/>
      <c r="I1" s="121"/>
      <c r="J1" s="121"/>
      <c r="M1" s="5" t="s">
        <v>270</v>
      </c>
      <c r="N1" s="65" t="s">
        <v>279</v>
      </c>
    </row>
    <row r="2" spans="1:14" ht="19.95" customHeight="1" x14ac:dyDescent="0.3">
      <c r="A2" s="128" t="s">
        <v>271</v>
      </c>
      <c r="B2" s="121"/>
      <c r="C2" s="121"/>
      <c r="D2" s="121"/>
      <c r="E2" s="121"/>
      <c r="F2" s="121"/>
      <c r="G2" s="121"/>
      <c r="H2" s="121"/>
      <c r="I2" s="121"/>
      <c r="J2" s="121"/>
      <c r="M2" s="5" t="s">
        <v>272</v>
      </c>
      <c r="N2" s="65" t="s">
        <v>281</v>
      </c>
    </row>
    <row r="3" spans="1:14" ht="28.2" customHeight="1" x14ac:dyDescent="0.3">
      <c r="A3" s="85" t="s">
        <v>273</v>
      </c>
      <c r="B3" s="17" t="s">
        <v>274</v>
      </c>
      <c r="C3" s="17" t="s">
        <v>275</v>
      </c>
      <c r="D3" s="17" t="s">
        <v>276</v>
      </c>
      <c r="E3" s="17" t="s">
        <v>277</v>
      </c>
      <c r="G3" s="143" t="s">
        <v>278</v>
      </c>
      <c r="H3" s="121"/>
      <c r="I3" s="121"/>
      <c r="J3" s="121"/>
    </row>
    <row r="4" spans="1:14" ht="40.200000000000003" customHeight="1" x14ac:dyDescent="0.3">
      <c r="A4" s="86" t="s">
        <v>279</v>
      </c>
      <c r="B4" s="25" t="s">
        <v>280</v>
      </c>
      <c r="C4" s="40" t="s">
        <v>281</v>
      </c>
      <c r="D4" s="66" t="s">
        <v>282</v>
      </c>
      <c r="E4" s="69" t="s">
        <v>283</v>
      </c>
    </row>
    <row r="5" spans="1:14" ht="40.200000000000003" customHeight="1" x14ac:dyDescent="0.3">
      <c r="A5" s="87" t="s">
        <v>284</v>
      </c>
      <c r="B5" s="25" t="s">
        <v>285</v>
      </c>
      <c r="C5" s="68" t="s">
        <v>284</v>
      </c>
      <c r="D5" s="66" t="s">
        <v>286</v>
      </c>
      <c r="E5" s="70" t="s">
        <v>287</v>
      </c>
      <c r="G5" s="47" t="s">
        <v>273</v>
      </c>
      <c r="H5" s="72" t="s">
        <v>313</v>
      </c>
    </row>
    <row r="6" spans="1:14" ht="22.2" customHeight="1" x14ac:dyDescent="0.3">
      <c r="A6" s="88" t="s">
        <v>310</v>
      </c>
      <c r="B6" s="55" t="s">
        <v>311</v>
      </c>
      <c r="C6" s="42" t="s">
        <v>281</v>
      </c>
      <c r="D6" s="67" t="s">
        <v>312</v>
      </c>
      <c r="E6" s="71"/>
      <c r="G6" s="47" t="s">
        <v>274</v>
      </c>
      <c r="H6" s="72" t="s">
        <v>314</v>
      </c>
    </row>
    <row r="7" spans="1:14" ht="22.2" customHeight="1" x14ac:dyDescent="0.3">
      <c r="A7" s="88" t="s">
        <v>313</v>
      </c>
      <c r="B7" s="55" t="s">
        <v>314</v>
      </c>
      <c r="C7" s="42" t="s">
        <v>281</v>
      </c>
      <c r="D7" s="67" t="s">
        <v>312</v>
      </c>
      <c r="E7" s="71"/>
      <c r="G7" s="47" t="s">
        <v>288</v>
      </c>
      <c r="H7" s="73"/>
    </row>
    <row r="8" spans="1:14" ht="22.2" customHeight="1" x14ac:dyDescent="0.3">
      <c r="A8" s="88"/>
      <c r="B8" s="55"/>
      <c r="C8" s="42"/>
      <c r="D8" s="67"/>
      <c r="E8" s="71"/>
      <c r="G8" s="47" t="s">
        <v>275</v>
      </c>
      <c r="H8" s="72" t="s">
        <v>281</v>
      </c>
    </row>
    <row r="9" spans="1:14" ht="22.2" customHeight="1" x14ac:dyDescent="0.3">
      <c r="A9" s="88"/>
      <c r="B9" s="55"/>
      <c r="C9" s="42"/>
      <c r="D9" s="67"/>
      <c r="E9" s="71"/>
    </row>
    <row r="10" spans="1:14" ht="22.2" customHeight="1" x14ac:dyDescent="0.3">
      <c r="A10" s="88"/>
      <c r="B10" s="55"/>
      <c r="C10" s="42"/>
      <c r="D10" s="67"/>
      <c r="E10" s="71"/>
    </row>
    <row r="11" spans="1:14" ht="22.2" customHeight="1" x14ac:dyDescent="0.3">
      <c r="A11" s="88"/>
      <c r="B11" s="55"/>
      <c r="C11" s="42"/>
      <c r="D11" s="67"/>
      <c r="E11" s="71"/>
      <c r="G11" s="142" t="s">
        <v>315</v>
      </c>
      <c r="H11" s="121"/>
      <c r="I11" s="121"/>
      <c r="J11" s="121"/>
    </row>
    <row r="12" spans="1:14" ht="22.2" customHeight="1" x14ac:dyDescent="0.3">
      <c r="A12" s="88"/>
      <c r="B12" s="55"/>
      <c r="C12" s="42"/>
      <c r="D12" s="67"/>
      <c r="E12" s="71"/>
    </row>
    <row r="13" spans="1:14" ht="22.2" customHeight="1" x14ac:dyDescent="0.3">
      <c r="A13" s="88"/>
      <c r="B13" s="55"/>
      <c r="C13" s="42"/>
      <c r="D13" s="67"/>
      <c r="E13" s="71"/>
    </row>
    <row r="14" spans="1:14" ht="22.2" customHeight="1" x14ac:dyDescent="0.3">
      <c r="A14" s="88"/>
      <c r="B14" s="55"/>
      <c r="C14" s="42"/>
      <c r="D14" s="67"/>
      <c r="E14" s="71"/>
    </row>
    <row r="15" spans="1:14" ht="22.2" customHeight="1" x14ac:dyDescent="0.3">
      <c r="A15" s="88"/>
      <c r="B15" s="55"/>
      <c r="C15" s="42"/>
      <c r="D15" s="67"/>
      <c r="E15" s="71"/>
    </row>
    <row r="16" spans="1:14" ht="22.2" customHeight="1" x14ac:dyDescent="0.3">
      <c r="A16" s="88"/>
      <c r="B16" s="55"/>
      <c r="C16" s="42"/>
      <c r="D16" s="67"/>
      <c r="E16" s="71"/>
    </row>
    <row r="17" spans="1:5" ht="22.2" customHeight="1" x14ac:dyDescent="0.3">
      <c r="A17" s="88"/>
      <c r="B17" s="55"/>
      <c r="C17" s="42"/>
      <c r="D17" s="67"/>
      <c r="E17" s="71"/>
    </row>
    <row r="18" spans="1:5" ht="22.2" customHeight="1" x14ac:dyDescent="0.3">
      <c r="A18" s="88"/>
      <c r="B18" s="55"/>
      <c r="C18" s="42"/>
      <c r="D18" s="67"/>
      <c r="E18" s="71"/>
    </row>
    <row r="19" spans="1:5" ht="22.2" customHeight="1" x14ac:dyDescent="0.3">
      <c r="A19" s="88"/>
      <c r="B19" s="55"/>
      <c r="C19" s="42"/>
      <c r="D19" s="67"/>
      <c r="E19" s="71"/>
    </row>
    <row r="20" spans="1:5" ht="22.2" customHeight="1" x14ac:dyDescent="0.3">
      <c r="A20" s="88"/>
      <c r="B20" s="55"/>
      <c r="C20" s="42"/>
      <c r="D20" s="67"/>
      <c r="E20" s="71"/>
    </row>
    <row r="21" spans="1:5" ht="22.2" customHeight="1" x14ac:dyDescent="0.3">
      <c r="A21" s="88"/>
      <c r="B21" s="55"/>
      <c r="C21" s="42"/>
      <c r="D21" s="67"/>
      <c r="E21" s="71"/>
    </row>
    <row r="22" spans="1:5" ht="22.2" customHeight="1" x14ac:dyDescent="0.3">
      <c r="A22" s="88"/>
      <c r="B22" s="55"/>
      <c r="C22" s="42"/>
      <c r="D22" s="67"/>
      <c r="E22" s="71"/>
    </row>
    <row r="23" spans="1:5" ht="22.2" customHeight="1" x14ac:dyDescent="0.3">
      <c r="A23" s="88"/>
      <c r="B23" s="55"/>
      <c r="C23" s="42"/>
      <c r="D23" s="67"/>
      <c r="E23" s="71"/>
    </row>
    <row r="24" spans="1:5" ht="22.2" customHeight="1" x14ac:dyDescent="0.3">
      <c r="A24" s="88"/>
      <c r="B24" s="55"/>
      <c r="C24" s="42"/>
      <c r="D24" s="67"/>
      <c r="E24" s="71"/>
    </row>
    <row r="25" spans="1:5" ht="22.2" customHeight="1" x14ac:dyDescent="0.3">
      <c r="A25" s="88"/>
      <c r="B25" s="55"/>
      <c r="C25" s="42"/>
      <c r="D25" s="67"/>
      <c r="E25" s="71"/>
    </row>
    <row r="26" spans="1:5" ht="22.2" customHeight="1" x14ac:dyDescent="0.3">
      <c r="A26" s="88"/>
      <c r="B26" s="55"/>
      <c r="C26" s="42"/>
      <c r="D26" s="67"/>
      <c r="E26" s="71"/>
    </row>
    <row r="27" spans="1:5" ht="22.2" customHeight="1" x14ac:dyDescent="0.3">
      <c r="A27" s="88"/>
      <c r="B27" s="55"/>
      <c r="C27" s="42"/>
      <c r="D27" s="67"/>
      <c r="E27" s="71"/>
    </row>
    <row r="28" spans="1:5" ht="22.2" customHeight="1" x14ac:dyDescent="0.3">
      <c r="A28" s="88"/>
      <c r="B28" s="55"/>
      <c r="C28" s="42"/>
      <c r="D28" s="67"/>
      <c r="E28" s="71"/>
    </row>
    <row r="29" spans="1:5" ht="22.2" customHeight="1" x14ac:dyDescent="0.3">
      <c r="A29" s="88"/>
      <c r="B29" s="55"/>
      <c r="C29" s="42"/>
      <c r="D29" s="67"/>
      <c r="E29" s="71"/>
    </row>
    <row r="30" spans="1:5" ht="22.2" customHeight="1" x14ac:dyDescent="0.3">
      <c r="A30" s="88"/>
      <c r="B30" s="55"/>
      <c r="C30" s="42"/>
      <c r="D30" s="67"/>
      <c r="E30" s="71"/>
    </row>
    <row r="31" spans="1:5" ht="22.2" customHeight="1" x14ac:dyDescent="0.3">
      <c r="A31" s="88"/>
      <c r="B31" s="55"/>
      <c r="C31" s="42"/>
      <c r="D31" s="67"/>
      <c r="E31" s="71"/>
    </row>
    <row r="32" spans="1:5" ht="22.2" customHeight="1" x14ac:dyDescent="0.3">
      <c r="A32" s="88"/>
      <c r="B32" s="55"/>
      <c r="C32" s="42"/>
      <c r="D32" s="67"/>
      <c r="E32" s="71"/>
    </row>
    <row r="33" spans="1:5" ht="22.2" customHeight="1" x14ac:dyDescent="0.3">
      <c r="A33" s="88"/>
      <c r="B33" s="55"/>
      <c r="C33" s="42"/>
      <c r="D33" s="67"/>
      <c r="E33" s="71"/>
    </row>
    <row r="34" spans="1:5" ht="22.2" customHeight="1" x14ac:dyDescent="0.3">
      <c r="A34" s="88"/>
      <c r="B34" s="55"/>
      <c r="C34" s="42"/>
      <c r="D34" s="67"/>
      <c r="E34" s="71"/>
    </row>
    <row r="35" spans="1:5" ht="22.2" customHeight="1" x14ac:dyDescent="0.3">
      <c r="A35" s="88"/>
      <c r="B35" s="55"/>
      <c r="C35" s="42"/>
      <c r="D35" s="67"/>
      <c r="E35" s="71"/>
    </row>
    <row r="36" spans="1:5" ht="22.2" customHeight="1" x14ac:dyDescent="0.3">
      <c r="A36" s="88"/>
      <c r="B36" s="55"/>
      <c r="C36" s="42"/>
      <c r="D36" s="67"/>
      <c r="E36" s="71"/>
    </row>
    <row r="37" spans="1:5" ht="22.2" customHeight="1" x14ac:dyDescent="0.3">
      <c r="A37" s="88"/>
      <c r="B37" s="55"/>
      <c r="C37" s="42"/>
      <c r="D37" s="67"/>
      <c r="E37" s="71"/>
    </row>
    <row r="38" spans="1:5" ht="22.2" customHeight="1" x14ac:dyDescent="0.3">
      <c r="A38" s="88"/>
      <c r="B38" s="55"/>
      <c r="C38" s="42"/>
      <c r="D38" s="67"/>
      <c r="E38" s="71"/>
    </row>
    <row r="39" spans="1:5" ht="22.2" customHeight="1" x14ac:dyDescent="0.3">
      <c r="A39" s="88"/>
      <c r="B39" s="55"/>
      <c r="C39" s="42"/>
      <c r="D39" s="67"/>
      <c r="E39" s="71"/>
    </row>
    <row r="40" spans="1:5" ht="22.2" customHeight="1" x14ac:dyDescent="0.3">
      <c r="A40" s="88"/>
      <c r="B40" s="55"/>
      <c r="C40" s="42"/>
      <c r="D40" s="67"/>
      <c r="E40" s="71"/>
    </row>
    <row r="41" spans="1:5" ht="22.2" customHeight="1" x14ac:dyDescent="0.3">
      <c r="A41" s="88"/>
      <c r="B41" s="55"/>
      <c r="C41" s="42"/>
      <c r="D41" s="67"/>
      <c r="E41" s="71"/>
    </row>
    <row r="42" spans="1:5" ht="22.2" customHeight="1" x14ac:dyDescent="0.3">
      <c r="A42" s="88"/>
      <c r="B42" s="55"/>
      <c r="C42" s="42"/>
      <c r="D42" s="67"/>
      <c r="E42" s="71"/>
    </row>
    <row r="43" spans="1:5" ht="22.2" customHeight="1" x14ac:dyDescent="0.3">
      <c r="A43" s="88"/>
      <c r="B43" s="55"/>
      <c r="C43" s="42"/>
      <c r="D43" s="67"/>
      <c r="E43" s="71"/>
    </row>
    <row r="44" spans="1:5" ht="22.2" customHeight="1" x14ac:dyDescent="0.3">
      <c r="A44" s="88"/>
      <c r="B44" s="55"/>
      <c r="C44" s="42"/>
      <c r="D44" s="67"/>
      <c r="E44" s="71"/>
    </row>
    <row r="45" spans="1:5" ht="22.2" customHeight="1" x14ac:dyDescent="0.3">
      <c r="A45" s="88"/>
      <c r="B45" s="55"/>
      <c r="C45" s="42"/>
      <c r="D45" s="67"/>
      <c r="E45" s="71"/>
    </row>
    <row r="46" spans="1:5" ht="22.2" customHeight="1" x14ac:dyDescent="0.3">
      <c r="A46" s="88"/>
      <c r="B46" s="55"/>
      <c r="C46" s="42"/>
      <c r="D46" s="67"/>
      <c r="E46" s="71"/>
    </row>
    <row r="47" spans="1:5" ht="22.2" customHeight="1" x14ac:dyDescent="0.3">
      <c r="A47" s="88"/>
      <c r="B47" s="55"/>
      <c r="C47" s="42"/>
      <c r="D47" s="67"/>
      <c r="E47" s="71"/>
    </row>
    <row r="48" spans="1:5" ht="22.2" customHeight="1" x14ac:dyDescent="0.3">
      <c r="A48" s="88"/>
      <c r="B48" s="55"/>
      <c r="C48" s="42"/>
      <c r="D48" s="67"/>
      <c r="E48" s="71"/>
    </row>
    <row r="49" spans="1:5" ht="22.2" customHeight="1" x14ac:dyDescent="0.3">
      <c r="A49" s="88"/>
      <c r="B49" s="55"/>
      <c r="C49" s="42"/>
      <c r="D49" s="67"/>
      <c r="E49" s="71"/>
    </row>
    <row r="50" spans="1:5" ht="22.2" customHeight="1" x14ac:dyDescent="0.3">
      <c r="A50" s="88"/>
      <c r="B50" s="55"/>
      <c r="C50" s="42"/>
      <c r="D50" s="67"/>
      <c r="E50" s="71"/>
    </row>
    <row r="51" spans="1:5" ht="22.2" customHeight="1" x14ac:dyDescent="0.3">
      <c r="A51" s="88"/>
      <c r="B51" s="55"/>
      <c r="C51" s="42"/>
      <c r="D51" s="67"/>
      <c r="E51" s="71"/>
    </row>
    <row r="52" spans="1:5" ht="22.2" customHeight="1" x14ac:dyDescent="0.3">
      <c r="A52" s="88"/>
      <c r="B52" s="55"/>
      <c r="C52" s="42"/>
      <c r="D52" s="67"/>
      <c r="E52" s="71"/>
    </row>
    <row r="53" spans="1:5" ht="22.2" customHeight="1" x14ac:dyDescent="0.3">
      <c r="A53" s="88"/>
      <c r="B53" s="55"/>
      <c r="C53" s="42"/>
      <c r="D53" s="67"/>
      <c r="E53" s="71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workbookViewId="0">
      <pane ySplit="3" topLeftCell="A4" activePane="bottomLeft" state="frozen"/>
      <selection pane="bottomLeft" activeCell="I4" sqref="I4"/>
    </sheetView>
  </sheetViews>
  <sheetFormatPr defaultRowHeight="14.4" x14ac:dyDescent="0.3"/>
  <cols>
    <col min="1" max="1" width="9" customWidth="1"/>
    <col min="2" max="2" width="13" customWidth="1"/>
    <col min="3" max="3" width="22" customWidth="1"/>
    <col min="4" max="4" width="26.5546875" bestFit="1" customWidth="1"/>
    <col min="5" max="5" width="22" customWidth="1"/>
    <col min="6" max="6" width="28.6640625" bestFit="1" customWidth="1"/>
    <col min="8" max="8" width="10" customWidth="1"/>
    <col min="9" max="9" width="12" customWidth="1"/>
    <col min="10" max="10" width="10" customWidth="1"/>
  </cols>
  <sheetData>
    <row r="1" spans="1:10" ht="40.200000000000003" customHeight="1" x14ac:dyDescent="0.3">
      <c r="A1" s="127" t="s">
        <v>289</v>
      </c>
      <c r="B1" s="121"/>
      <c r="C1" s="121"/>
      <c r="D1" s="121"/>
      <c r="E1" s="121"/>
      <c r="F1" s="121"/>
      <c r="H1" s="144" t="str">
        <f>"Assinaturas do lote em uso: "&amp;loteAtivo</f>
        <v>Assinaturas do lote em uso: 8974</v>
      </c>
      <c r="I1" s="125"/>
      <c r="J1" s="126"/>
    </row>
    <row r="2" spans="1:10" ht="19.95" customHeight="1" x14ac:dyDescent="0.3">
      <c r="A2" s="128" t="s">
        <v>290</v>
      </c>
      <c r="B2" s="121"/>
      <c r="C2" s="121"/>
      <c r="D2" s="121"/>
      <c r="E2" s="121"/>
      <c r="F2" s="121"/>
    </row>
    <row r="3" spans="1:10" ht="28.2" customHeight="1" x14ac:dyDescent="0.3">
      <c r="A3" s="17" t="s">
        <v>306</v>
      </c>
      <c r="B3" s="17" t="s">
        <v>163</v>
      </c>
      <c r="C3" s="17" t="s">
        <v>291</v>
      </c>
      <c r="D3" s="17" t="s">
        <v>292</v>
      </c>
      <c r="E3" s="17" t="s">
        <v>293</v>
      </c>
      <c r="F3" s="17" t="s">
        <v>294</v>
      </c>
    </row>
    <row r="4" spans="1:10" ht="37.950000000000003" customHeight="1" x14ac:dyDescent="0.3">
      <c r="A4" s="38">
        <f t="shared" ref="A4:A35" si="0">IFERROR(_xlfn.AGGREGATE(15,6,rRUN/((rRunUnico=1)*((""&amp;rLote)=(""&amp;loteAtivo))),ROW()-3),"")</f>
        <v>1</v>
      </c>
      <c r="B4" s="37">
        <f t="shared" ref="B4:B35" si="1">IF($A4="","",IFERROR(IF(_xlfn.MINIFS(rData,rRUN,$A4,rLote,loteAtivo,rStatus,"Ativo")=0,"",_xlfn.MINIFS(rData,rRUN,$A4,rLote,loteAtivo,rStatus,"Ativo")),""))</f>
        <v>46027</v>
      </c>
      <c r="C4" s="67"/>
      <c r="D4" s="38"/>
      <c r="E4" s="67"/>
      <c r="F4" s="38"/>
    </row>
    <row r="5" spans="1:10" ht="37.950000000000003" customHeight="1" x14ac:dyDescent="0.3">
      <c r="A5" s="38">
        <f t="shared" si="0"/>
        <v>2</v>
      </c>
      <c r="B5" s="37">
        <f t="shared" si="1"/>
        <v>46028</v>
      </c>
      <c r="C5" s="38"/>
      <c r="D5" s="38"/>
      <c r="E5" s="67"/>
      <c r="F5" s="38"/>
    </row>
    <row r="6" spans="1:10" ht="37.950000000000003" customHeight="1" x14ac:dyDescent="0.3">
      <c r="A6" s="38">
        <f t="shared" si="0"/>
        <v>3</v>
      </c>
      <c r="B6" s="37">
        <f t="shared" si="1"/>
        <v>46029</v>
      </c>
      <c r="C6" s="67"/>
      <c r="D6" s="38"/>
      <c r="E6" s="67"/>
      <c r="F6" s="38"/>
    </row>
    <row r="7" spans="1:10" ht="37.950000000000003" customHeight="1" x14ac:dyDescent="0.3">
      <c r="A7" s="38">
        <f t="shared" si="0"/>
        <v>4</v>
      </c>
      <c r="B7" s="37">
        <f t="shared" si="1"/>
        <v>46030</v>
      </c>
      <c r="C7" s="38"/>
      <c r="D7" s="38"/>
      <c r="E7" s="38"/>
      <c r="F7" s="38"/>
    </row>
    <row r="8" spans="1:10" ht="37.950000000000003" customHeight="1" x14ac:dyDescent="0.3">
      <c r="A8" s="38">
        <f t="shared" si="0"/>
        <v>5</v>
      </c>
      <c r="B8" s="37">
        <f t="shared" si="1"/>
        <v>46031</v>
      </c>
      <c r="C8" s="38"/>
      <c r="D8" s="38"/>
      <c r="E8" s="38"/>
      <c r="F8" s="38"/>
    </row>
    <row r="9" spans="1:10" ht="37.950000000000003" customHeight="1" x14ac:dyDescent="0.3">
      <c r="A9" s="38">
        <f t="shared" si="0"/>
        <v>6</v>
      </c>
      <c r="B9" s="37">
        <f t="shared" si="1"/>
        <v>46034</v>
      </c>
      <c r="C9" s="38"/>
      <c r="D9" s="38"/>
      <c r="E9" s="38"/>
      <c r="F9" s="38"/>
    </row>
    <row r="10" spans="1:10" ht="37.950000000000003" customHeight="1" x14ac:dyDescent="0.3">
      <c r="A10" s="38">
        <f t="shared" si="0"/>
        <v>7</v>
      </c>
      <c r="B10" s="37">
        <f t="shared" si="1"/>
        <v>46035</v>
      </c>
      <c r="C10" s="38"/>
      <c r="D10" s="38"/>
      <c r="E10" s="38"/>
      <c r="F10" s="38"/>
    </row>
    <row r="11" spans="1:10" ht="37.950000000000003" customHeight="1" x14ac:dyDescent="0.3">
      <c r="A11" s="38">
        <f t="shared" si="0"/>
        <v>8</v>
      </c>
      <c r="B11" s="37">
        <f t="shared" si="1"/>
        <v>46036</v>
      </c>
      <c r="C11" s="38"/>
      <c r="D11" s="38"/>
      <c r="E11" s="38"/>
      <c r="F11" s="38"/>
    </row>
    <row r="12" spans="1:10" ht="37.950000000000003" customHeight="1" x14ac:dyDescent="0.3">
      <c r="A12" s="38">
        <f t="shared" si="0"/>
        <v>9</v>
      </c>
      <c r="B12" s="37">
        <f t="shared" si="1"/>
        <v>46037</v>
      </c>
      <c r="C12" s="38"/>
      <c r="D12" s="38"/>
      <c r="E12" s="38"/>
      <c r="F12" s="38"/>
    </row>
    <row r="13" spans="1:10" ht="37.950000000000003" customHeight="1" x14ac:dyDescent="0.3">
      <c r="A13" s="38">
        <f t="shared" si="0"/>
        <v>10</v>
      </c>
      <c r="B13" s="37">
        <f t="shared" si="1"/>
        <v>46038</v>
      </c>
      <c r="C13" s="38"/>
      <c r="D13" s="38"/>
      <c r="E13" s="38"/>
      <c r="F13" s="38"/>
    </row>
    <row r="14" spans="1:10" ht="37.950000000000003" customHeight="1" x14ac:dyDescent="0.3">
      <c r="A14" s="38">
        <f t="shared" si="0"/>
        <v>11</v>
      </c>
      <c r="B14" s="37">
        <f t="shared" si="1"/>
        <v>46043</v>
      </c>
      <c r="C14" s="38"/>
      <c r="D14" s="38"/>
      <c r="E14" s="38"/>
      <c r="F14" s="38"/>
    </row>
    <row r="15" spans="1:10" ht="37.950000000000003" customHeight="1" x14ac:dyDescent="0.3">
      <c r="A15" s="38">
        <f t="shared" si="0"/>
        <v>12</v>
      </c>
      <c r="B15" s="37">
        <f t="shared" si="1"/>
        <v>46044</v>
      </c>
      <c r="C15" s="38"/>
      <c r="D15" s="38"/>
      <c r="E15" s="38"/>
      <c r="F15" s="38"/>
    </row>
    <row r="16" spans="1:10" ht="37.950000000000003" customHeight="1" x14ac:dyDescent="0.3">
      <c r="A16" s="38">
        <f t="shared" si="0"/>
        <v>13</v>
      </c>
      <c r="B16" s="37">
        <f t="shared" si="1"/>
        <v>46045</v>
      </c>
      <c r="C16" s="38"/>
      <c r="D16" s="38"/>
      <c r="E16" s="38"/>
      <c r="F16" s="38"/>
    </row>
    <row r="17" spans="1:6" ht="37.950000000000003" customHeight="1" x14ac:dyDescent="0.3">
      <c r="A17" s="38">
        <f t="shared" si="0"/>
        <v>14</v>
      </c>
      <c r="B17" s="37">
        <f t="shared" si="1"/>
        <v>46048</v>
      </c>
      <c r="C17" s="38"/>
      <c r="D17" s="38"/>
      <c r="E17" s="38"/>
      <c r="F17" s="38"/>
    </row>
    <row r="18" spans="1:6" ht="37.950000000000003" customHeight="1" x14ac:dyDescent="0.3">
      <c r="A18" s="38">
        <f t="shared" si="0"/>
        <v>15</v>
      </c>
      <c r="B18" s="37">
        <f t="shared" si="1"/>
        <v>46049</v>
      </c>
      <c r="C18" s="38"/>
      <c r="D18" s="38"/>
      <c r="E18" s="38"/>
      <c r="F18" s="38"/>
    </row>
    <row r="19" spans="1:6" ht="37.950000000000003" customHeight="1" x14ac:dyDescent="0.3">
      <c r="A19" s="38">
        <f t="shared" si="0"/>
        <v>16</v>
      </c>
      <c r="B19" s="37">
        <f t="shared" si="1"/>
        <v>46050</v>
      </c>
      <c r="C19" s="38"/>
      <c r="D19" s="38"/>
      <c r="E19" s="38"/>
      <c r="F19" s="38"/>
    </row>
    <row r="20" spans="1:6" ht="37.950000000000003" customHeight="1" x14ac:dyDescent="0.3">
      <c r="A20" s="38">
        <f t="shared" si="0"/>
        <v>17</v>
      </c>
      <c r="B20" s="37">
        <f t="shared" si="1"/>
        <v>46051</v>
      </c>
      <c r="C20" s="38"/>
      <c r="D20" s="38"/>
      <c r="E20" s="38"/>
      <c r="F20" s="38"/>
    </row>
    <row r="21" spans="1:6" ht="37.950000000000003" customHeight="1" x14ac:dyDescent="0.3">
      <c r="A21" s="38">
        <f t="shared" si="0"/>
        <v>18</v>
      </c>
      <c r="B21" s="37">
        <f t="shared" si="1"/>
        <v>46052</v>
      </c>
      <c r="C21" s="38"/>
      <c r="D21" s="38"/>
      <c r="E21" s="38"/>
      <c r="F21" s="38"/>
    </row>
    <row r="22" spans="1:6" ht="37.950000000000003" customHeight="1" x14ac:dyDescent="0.3">
      <c r="A22" s="38" t="str">
        <f t="shared" si="0"/>
        <v/>
      </c>
      <c r="B22" s="37" t="str">
        <f t="shared" si="1"/>
        <v/>
      </c>
      <c r="C22" s="38"/>
      <c r="D22" s="38"/>
      <c r="E22" s="38"/>
      <c r="F22" s="38"/>
    </row>
    <row r="23" spans="1:6" ht="37.950000000000003" customHeight="1" x14ac:dyDescent="0.3">
      <c r="A23" s="38" t="str">
        <f t="shared" si="0"/>
        <v/>
      </c>
      <c r="B23" s="37" t="str">
        <f t="shared" si="1"/>
        <v/>
      </c>
      <c r="C23" s="38"/>
      <c r="D23" s="38"/>
      <c r="E23" s="38"/>
      <c r="F23" s="38"/>
    </row>
    <row r="24" spans="1:6" ht="37.950000000000003" customHeight="1" x14ac:dyDescent="0.3">
      <c r="A24" s="38" t="str">
        <f t="shared" si="0"/>
        <v/>
      </c>
      <c r="B24" s="37" t="str">
        <f t="shared" si="1"/>
        <v/>
      </c>
      <c r="C24" s="38"/>
      <c r="D24" s="38"/>
      <c r="E24" s="38"/>
      <c r="F24" s="38"/>
    </row>
    <row r="25" spans="1:6" ht="37.950000000000003" customHeight="1" x14ac:dyDescent="0.3">
      <c r="A25" s="38" t="str">
        <f t="shared" si="0"/>
        <v/>
      </c>
      <c r="B25" s="37" t="str">
        <f t="shared" si="1"/>
        <v/>
      </c>
      <c r="C25" s="38"/>
      <c r="D25" s="38"/>
      <c r="E25" s="38"/>
      <c r="F25" s="38"/>
    </row>
    <row r="26" spans="1:6" ht="37.950000000000003" customHeight="1" x14ac:dyDescent="0.3">
      <c r="A26" s="38" t="str">
        <f t="shared" si="0"/>
        <v/>
      </c>
      <c r="B26" s="37" t="str">
        <f t="shared" si="1"/>
        <v/>
      </c>
      <c r="C26" s="38"/>
      <c r="D26" s="38"/>
      <c r="E26" s="38"/>
      <c r="F26" s="38"/>
    </row>
    <row r="27" spans="1:6" ht="37.950000000000003" customHeight="1" x14ac:dyDescent="0.3">
      <c r="A27" s="38" t="str">
        <f t="shared" si="0"/>
        <v/>
      </c>
      <c r="B27" s="37" t="str">
        <f t="shared" si="1"/>
        <v/>
      </c>
      <c r="C27" s="38"/>
      <c r="D27" s="38"/>
      <c r="E27" s="38"/>
      <c r="F27" s="38"/>
    </row>
    <row r="28" spans="1:6" ht="37.950000000000003" customHeight="1" x14ac:dyDescent="0.3">
      <c r="A28" s="38" t="str">
        <f t="shared" si="0"/>
        <v/>
      </c>
      <c r="B28" s="37" t="str">
        <f t="shared" si="1"/>
        <v/>
      </c>
      <c r="C28" s="38"/>
      <c r="D28" s="38"/>
      <c r="E28" s="38"/>
      <c r="F28" s="38"/>
    </row>
    <row r="29" spans="1:6" ht="37.950000000000003" customHeight="1" x14ac:dyDescent="0.3">
      <c r="A29" s="38" t="str">
        <f t="shared" si="0"/>
        <v/>
      </c>
      <c r="B29" s="37" t="str">
        <f t="shared" si="1"/>
        <v/>
      </c>
      <c r="C29" s="38"/>
      <c r="D29" s="38"/>
      <c r="E29" s="38"/>
      <c r="F29" s="38"/>
    </row>
    <row r="30" spans="1:6" ht="37.950000000000003" customHeight="1" x14ac:dyDescent="0.3">
      <c r="A30" s="38" t="str">
        <f t="shared" si="0"/>
        <v/>
      </c>
      <c r="B30" s="37" t="str">
        <f t="shared" si="1"/>
        <v/>
      </c>
      <c r="C30" s="38"/>
      <c r="D30" s="38"/>
      <c r="E30" s="38"/>
      <c r="F30" s="38"/>
    </row>
    <row r="31" spans="1:6" ht="37.950000000000003" customHeight="1" x14ac:dyDescent="0.3">
      <c r="A31" s="38" t="str">
        <f t="shared" si="0"/>
        <v/>
      </c>
      <c r="B31" s="37" t="str">
        <f t="shared" si="1"/>
        <v/>
      </c>
      <c r="C31" s="38"/>
      <c r="D31" s="38"/>
      <c r="E31" s="38"/>
      <c r="F31" s="38"/>
    </row>
    <row r="32" spans="1:6" ht="37.950000000000003" customHeight="1" x14ac:dyDescent="0.3">
      <c r="A32" s="38" t="str">
        <f t="shared" si="0"/>
        <v/>
      </c>
      <c r="B32" s="37" t="str">
        <f t="shared" si="1"/>
        <v/>
      </c>
      <c r="C32" s="38"/>
      <c r="D32" s="38"/>
      <c r="E32" s="38"/>
      <c r="F32" s="38"/>
    </row>
    <row r="33" spans="1:6" ht="37.950000000000003" customHeight="1" x14ac:dyDescent="0.3">
      <c r="A33" s="38" t="str">
        <f t="shared" si="0"/>
        <v/>
      </c>
      <c r="B33" s="37" t="str">
        <f t="shared" si="1"/>
        <v/>
      </c>
      <c r="C33" s="38"/>
      <c r="D33" s="38"/>
      <c r="E33" s="38"/>
      <c r="F33" s="38"/>
    </row>
    <row r="34" spans="1:6" ht="37.950000000000003" customHeight="1" x14ac:dyDescent="0.3">
      <c r="A34" s="38" t="str">
        <f t="shared" si="0"/>
        <v/>
      </c>
      <c r="B34" s="37" t="str">
        <f t="shared" si="1"/>
        <v/>
      </c>
      <c r="C34" s="38"/>
      <c r="D34" s="38"/>
      <c r="E34" s="38"/>
      <c r="F34" s="38"/>
    </row>
    <row r="35" spans="1:6" ht="37.950000000000003" customHeight="1" x14ac:dyDescent="0.3">
      <c r="A35" s="38" t="str">
        <f t="shared" si="0"/>
        <v/>
      </c>
      <c r="B35" s="37" t="str">
        <f t="shared" si="1"/>
        <v/>
      </c>
      <c r="C35" s="38"/>
      <c r="D35" s="38"/>
      <c r="E35" s="38"/>
      <c r="F35" s="38"/>
    </row>
    <row r="36" spans="1:6" ht="37.950000000000003" customHeight="1" x14ac:dyDescent="0.3">
      <c r="A36" s="38" t="str">
        <f t="shared" ref="A36:A67" si="2">IFERROR(_xlfn.AGGREGATE(15,6,rRUN/((rRunUnico=1)*((""&amp;rLote)=(""&amp;loteAtivo))),ROW()-3),"")</f>
        <v/>
      </c>
      <c r="B36" s="37" t="str">
        <f t="shared" ref="B36:B67" si="3">IF($A36="","",IFERROR(IF(_xlfn.MINIFS(rData,rRUN,$A36,rLote,loteAtivo,rStatus,"Ativo")=0,"",_xlfn.MINIFS(rData,rRUN,$A36,rLote,loteAtivo,rStatus,"Ativo")),""))</f>
        <v/>
      </c>
      <c r="C36" s="38"/>
      <c r="D36" s="38"/>
      <c r="E36" s="38"/>
      <c r="F36" s="38"/>
    </row>
    <row r="37" spans="1:6" ht="37.950000000000003" customHeight="1" x14ac:dyDescent="0.3">
      <c r="A37" s="38" t="str">
        <f t="shared" si="2"/>
        <v/>
      </c>
      <c r="B37" s="37" t="str">
        <f t="shared" si="3"/>
        <v/>
      </c>
      <c r="C37" s="38"/>
      <c r="D37" s="38"/>
      <c r="E37" s="38"/>
      <c r="F37" s="38"/>
    </row>
    <row r="38" spans="1:6" ht="37.950000000000003" customHeight="1" x14ac:dyDescent="0.3">
      <c r="A38" s="38" t="str">
        <f t="shared" si="2"/>
        <v/>
      </c>
      <c r="B38" s="37" t="str">
        <f t="shared" si="3"/>
        <v/>
      </c>
      <c r="C38" s="38"/>
      <c r="D38" s="38"/>
      <c r="E38" s="38"/>
      <c r="F38" s="38"/>
    </row>
    <row r="39" spans="1:6" ht="37.950000000000003" customHeight="1" x14ac:dyDescent="0.3">
      <c r="A39" s="38" t="str">
        <f t="shared" si="2"/>
        <v/>
      </c>
      <c r="B39" s="37" t="str">
        <f t="shared" si="3"/>
        <v/>
      </c>
      <c r="C39" s="38"/>
      <c r="D39" s="38"/>
      <c r="E39" s="38"/>
      <c r="F39" s="38"/>
    </row>
    <row r="40" spans="1:6" ht="37.950000000000003" customHeight="1" x14ac:dyDescent="0.3">
      <c r="A40" s="38" t="str">
        <f t="shared" si="2"/>
        <v/>
      </c>
      <c r="B40" s="37" t="str">
        <f t="shared" si="3"/>
        <v/>
      </c>
      <c r="C40" s="38"/>
      <c r="D40" s="38"/>
      <c r="E40" s="38"/>
      <c r="F40" s="38"/>
    </row>
    <row r="41" spans="1:6" ht="37.950000000000003" customHeight="1" x14ac:dyDescent="0.3">
      <c r="A41" s="38" t="str">
        <f t="shared" si="2"/>
        <v/>
      </c>
      <c r="B41" s="37" t="str">
        <f t="shared" si="3"/>
        <v/>
      </c>
      <c r="C41" s="38"/>
      <c r="D41" s="38"/>
      <c r="E41" s="38"/>
      <c r="F41" s="38"/>
    </row>
    <row r="42" spans="1:6" ht="37.950000000000003" customHeight="1" x14ac:dyDescent="0.3">
      <c r="A42" s="38" t="str">
        <f t="shared" si="2"/>
        <v/>
      </c>
      <c r="B42" s="37" t="str">
        <f t="shared" si="3"/>
        <v/>
      </c>
      <c r="C42" s="38"/>
      <c r="D42" s="38"/>
      <c r="E42" s="38"/>
      <c r="F42" s="38"/>
    </row>
    <row r="43" spans="1:6" ht="37.950000000000003" customHeight="1" x14ac:dyDescent="0.3">
      <c r="A43" s="38" t="str">
        <f t="shared" si="2"/>
        <v/>
      </c>
      <c r="B43" s="37" t="str">
        <f t="shared" si="3"/>
        <v/>
      </c>
      <c r="C43" s="38"/>
      <c r="D43" s="38"/>
      <c r="E43" s="38"/>
      <c r="F43" s="38"/>
    </row>
    <row r="44" spans="1:6" ht="37.950000000000003" customHeight="1" x14ac:dyDescent="0.3">
      <c r="A44" s="38" t="str">
        <f t="shared" si="2"/>
        <v/>
      </c>
      <c r="B44" s="37" t="str">
        <f t="shared" si="3"/>
        <v/>
      </c>
      <c r="C44" s="38"/>
      <c r="D44" s="38"/>
      <c r="E44" s="38"/>
      <c r="F44" s="38"/>
    </row>
    <row r="45" spans="1:6" ht="37.950000000000003" customHeight="1" x14ac:dyDescent="0.3">
      <c r="A45" s="38" t="str">
        <f t="shared" si="2"/>
        <v/>
      </c>
      <c r="B45" s="37" t="str">
        <f t="shared" si="3"/>
        <v/>
      </c>
      <c r="C45" s="38"/>
      <c r="D45" s="38"/>
      <c r="E45" s="38"/>
      <c r="F45" s="38"/>
    </row>
    <row r="46" spans="1:6" ht="37.950000000000003" customHeight="1" x14ac:dyDescent="0.3">
      <c r="A46" s="38" t="str">
        <f t="shared" si="2"/>
        <v/>
      </c>
      <c r="B46" s="37" t="str">
        <f t="shared" si="3"/>
        <v/>
      </c>
      <c r="C46" s="38"/>
      <c r="D46" s="38"/>
      <c r="E46" s="38"/>
      <c r="F46" s="38"/>
    </row>
    <row r="47" spans="1:6" ht="37.950000000000003" customHeight="1" x14ac:dyDescent="0.3">
      <c r="A47" s="38" t="str">
        <f t="shared" si="2"/>
        <v/>
      </c>
      <c r="B47" s="37" t="str">
        <f t="shared" si="3"/>
        <v/>
      </c>
      <c r="C47" s="38"/>
      <c r="D47" s="38"/>
      <c r="E47" s="38"/>
      <c r="F47" s="38"/>
    </row>
    <row r="48" spans="1:6" ht="37.950000000000003" customHeight="1" x14ac:dyDescent="0.3">
      <c r="A48" s="38" t="str">
        <f t="shared" si="2"/>
        <v/>
      </c>
      <c r="B48" s="37" t="str">
        <f t="shared" si="3"/>
        <v/>
      </c>
      <c r="C48" s="38"/>
      <c r="D48" s="38"/>
      <c r="E48" s="38"/>
      <c r="F48" s="38"/>
    </row>
    <row r="49" spans="1:6" ht="37.950000000000003" customHeight="1" x14ac:dyDescent="0.3">
      <c r="A49" s="38" t="str">
        <f t="shared" si="2"/>
        <v/>
      </c>
      <c r="B49" s="37" t="str">
        <f t="shared" si="3"/>
        <v/>
      </c>
      <c r="C49" s="38"/>
      <c r="D49" s="38"/>
      <c r="E49" s="38"/>
      <c r="F49" s="38"/>
    </row>
    <row r="50" spans="1:6" ht="37.950000000000003" customHeight="1" x14ac:dyDescent="0.3">
      <c r="A50" s="38" t="str">
        <f t="shared" si="2"/>
        <v/>
      </c>
      <c r="B50" s="37" t="str">
        <f t="shared" si="3"/>
        <v/>
      </c>
      <c r="C50" s="38"/>
      <c r="D50" s="38"/>
      <c r="E50" s="38"/>
      <c r="F50" s="38"/>
    </row>
    <row r="51" spans="1:6" ht="37.950000000000003" customHeight="1" x14ac:dyDescent="0.3">
      <c r="A51" s="38" t="str">
        <f t="shared" si="2"/>
        <v/>
      </c>
      <c r="B51" s="37" t="str">
        <f t="shared" si="3"/>
        <v/>
      </c>
      <c r="C51" s="38"/>
      <c r="D51" s="38"/>
      <c r="E51" s="38"/>
      <c r="F51" s="38"/>
    </row>
    <row r="52" spans="1:6" ht="37.950000000000003" customHeight="1" x14ac:dyDescent="0.3">
      <c r="A52" s="38" t="str">
        <f t="shared" si="2"/>
        <v/>
      </c>
      <c r="B52" s="37" t="str">
        <f t="shared" si="3"/>
        <v/>
      </c>
      <c r="C52" s="38"/>
      <c r="D52" s="38"/>
      <c r="E52" s="38"/>
      <c r="F52" s="38"/>
    </row>
    <row r="53" spans="1:6" ht="37.950000000000003" customHeight="1" x14ac:dyDescent="0.3">
      <c r="A53" s="38" t="str">
        <f t="shared" si="2"/>
        <v/>
      </c>
      <c r="B53" s="37" t="str">
        <f t="shared" si="3"/>
        <v/>
      </c>
      <c r="C53" s="38"/>
      <c r="D53" s="38"/>
      <c r="E53" s="38"/>
      <c r="F53" s="38"/>
    </row>
    <row r="54" spans="1:6" ht="37.950000000000003" customHeight="1" x14ac:dyDescent="0.3">
      <c r="A54" s="38" t="str">
        <f t="shared" si="2"/>
        <v/>
      </c>
      <c r="B54" s="37" t="str">
        <f t="shared" si="3"/>
        <v/>
      </c>
      <c r="C54" s="38"/>
      <c r="D54" s="38"/>
      <c r="E54" s="38"/>
      <c r="F54" s="38"/>
    </row>
    <row r="55" spans="1:6" ht="37.950000000000003" customHeight="1" x14ac:dyDescent="0.3">
      <c r="A55" s="38" t="str">
        <f t="shared" si="2"/>
        <v/>
      </c>
      <c r="B55" s="37" t="str">
        <f t="shared" si="3"/>
        <v/>
      </c>
      <c r="C55" s="38"/>
      <c r="D55" s="38"/>
      <c r="E55" s="38"/>
      <c r="F55" s="38"/>
    </row>
    <row r="56" spans="1:6" ht="37.950000000000003" customHeight="1" x14ac:dyDescent="0.3">
      <c r="A56" s="38" t="str">
        <f t="shared" si="2"/>
        <v/>
      </c>
      <c r="B56" s="37" t="str">
        <f t="shared" si="3"/>
        <v/>
      </c>
      <c r="C56" s="38"/>
      <c r="D56" s="38"/>
      <c r="E56" s="38"/>
      <c r="F56" s="38"/>
    </row>
    <row r="57" spans="1:6" ht="37.950000000000003" customHeight="1" x14ac:dyDescent="0.3">
      <c r="A57" s="38" t="str">
        <f t="shared" si="2"/>
        <v/>
      </c>
      <c r="B57" s="37" t="str">
        <f t="shared" si="3"/>
        <v/>
      </c>
      <c r="C57" s="38"/>
      <c r="D57" s="38"/>
      <c r="E57" s="38"/>
      <c r="F57" s="38"/>
    </row>
    <row r="58" spans="1:6" ht="37.950000000000003" customHeight="1" x14ac:dyDescent="0.3">
      <c r="A58" s="38" t="str">
        <f t="shared" si="2"/>
        <v/>
      </c>
      <c r="B58" s="37" t="str">
        <f t="shared" si="3"/>
        <v/>
      </c>
      <c r="C58" s="38"/>
      <c r="D58" s="38"/>
      <c r="E58" s="38"/>
      <c r="F58" s="38"/>
    </row>
    <row r="59" spans="1:6" ht="37.950000000000003" customHeight="1" x14ac:dyDescent="0.3">
      <c r="A59" s="38" t="str">
        <f t="shared" si="2"/>
        <v/>
      </c>
      <c r="B59" s="37" t="str">
        <f t="shared" si="3"/>
        <v/>
      </c>
      <c r="C59" s="38"/>
      <c r="D59" s="38"/>
      <c r="E59" s="38"/>
      <c r="F59" s="38"/>
    </row>
    <row r="60" spans="1:6" ht="37.950000000000003" customHeight="1" x14ac:dyDescent="0.3">
      <c r="A60" s="38" t="str">
        <f t="shared" si="2"/>
        <v/>
      </c>
      <c r="B60" s="37" t="str">
        <f t="shared" si="3"/>
        <v/>
      </c>
      <c r="C60" s="38"/>
      <c r="D60" s="38"/>
      <c r="E60" s="38"/>
      <c r="F60" s="38"/>
    </row>
    <row r="61" spans="1:6" ht="37.950000000000003" customHeight="1" x14ac:dyDescent="0.3">
      <c r="A61" s="38" t="str">
        <f t="shared" si="2"/>
        <v/>
      </c>
      <c r="B61" s="37" t="str">
        <f t="shared" si="3"/>
        <v/>
      </c>
      <c r="C61" s="38"/>
      <c r="D61" s="38"/>
      <c r="E61" s="38"/>
      <c r="F61" s="38"/>
    </row>
    <row r="62" spans="1:6" ht="37.950000000000003" customHeight="1" x14ac:dyDescent="0.3">
      <c r="A62" s="38" t="str">
        <f t="shared" si="2"/>
        <v/>
      </c>
      <c r="B62" s="37" t="str">
        <f t="shared" si="3"/>
        <v/>
      </c>
      <c r="C62" s="38"/>
      <c r="D62" s="38"/>
      <c r="E62" s="38"/>
      <c r="F62" s="38"/>
    </row>
    <row r="63" spans="1:6" ht="37.950000000000003" customHeight="1" x14ac:dyDescent="0.3">
      <c r="A63" s="38" t="str">
        <f t="shared" si="2"/>
        <v/>
      </c>
      <c r="B63" s="37" t="str">
        <f t="shared" si="3"/>
        <v/>
      </c>
      <c r="C63" s="38"/>
      <c r="D63" s="38"/>
      <c r="E63" s="38"/>
      <c r="F63" s="38"/>
    </row>
    <row r="64" spans="1:6" ht="37.950000000000003" customHeight="1" x14ac:dyDescent="0.3">
      <c r="A64" s="38" t="str">
        <f t="shared" si="2"/>
        <v/>
      </c>
      <c r="B64" s="37" t="str">
        <f t="shared" si="3"/>
        <v/>
      </c>
      <c r="C64" s="38"/>
      <c r="D64" s="38"/>
      <c r="E64" s="38"/>
      <c r="F64" s="38"/>
    </row>
    <row r="65" spans="1:6" ht="37.950000000000003" customHeight="1" x14ac:dyDescent="0.3">
      <c r="A65" s="38" t="str">
        <f t="shared" si="2"/>
        <v/>
      </c>
      <c r="B65" s="37" t="str">
        <f t="shared" si="3"/>
        <v/>
      </c>
      <c r="C65" s="38"/>
      <c r="D65" s="38"/>
      <c r="E65" s="38"/>
      <c r="F65" s="38"/>
    </row>
    <row r="66" spans="1:6" ht="37.950000000000003" customHeight="1" x14ac:dyDescent="0.3">
      <c r="A66" s="38" t="str">
        <f t="shared" si="2"/>
        <v/>
      </c>
      <c r="B66" s="37" t="str">
        <f t="shared" si="3"/>
        <v/>
      </c>
      <c r="C66" s="38"/>
      <c r="D66" s="38"/>
      <c r="E66" s="38"/>
      <c r="F66" s="38"/>
    </row>
    <row r="67" spans="1:6" ht="37.950000000000003" customHeight="1" x14ac:dyDescent="0.3">
      <c r="A67" s="38" t="str">
        <f t="shared" si="2"/>
        <v/>
      </c>
      <c r="B67" s="37" t="str">
        <f t="shared" si="3"/>
        <v/>
      </c>
      <c r="C67" s="38"/>
      <c r="D67" s="38"/>
      <c r="E67" s="38"/>
      <c r="F67" s="38"/>
    </row>
    <row r="68" spans="1:6" ht="37.950000000000003" customHeight="1" x14ac:dyDescent="0.3">
      <c r="A68" s="38" t="str">
        <f t="shared" ref="A68:A99" si="4">IFERROR(_xlfn.AGGREGATE(15,6,rRUN/((rRunUnico=1)*((""&amp;rLote)=(""&amp;loteAtivo))),ROW()-3),"")</f>
        <v/>
      </c>
      <c r="B68" s="37" t="str">
        <f t="shared" ref="B68:B99" si="5">IF($A68="","",IFERROR(IF(_xlfn.MINIFS(rData,rRUN,$A68,rLote,loteAtivo,rStatus,"Ativo")=0,"",_xlfn.MINIFS(rData,rRUN,$A68,rLote,loteAtivo,rStatus,"Ativo")),""))</f>
        <v/>
      </c>
      <c r="C68" s="38"/>
      <c r="D68" s="38"/>
      <c r="E68" s="38"/>
      <c r="F68" s="38"/>
    </row>
    <row r="69" spans="1:6" ht="37.950000000000003" customHeight="1" x14ac:dyDescent="0.3">
      <c r="A69" s="38" t="str">
        <f t="shared" si="4"/>
        <v/>
      </c>
      <c r="B69" s="37" t="str">
        <f t="shared" si="5"/>
        <v/>
      </c>
      <c r="C69" s="38"/>
      <c r="D69" s="38"/>
      <c r="E69" s="38"/>
      <c r="F69" s="38"/>
    </row>
    <row r="70" spans="1:6" ht="37.950000000000003" customHeight="1" x14ac:dyDescent="0.3">
      <c r="A70" s="38" t="str">
        <f t="shared" si="4"/>
        <v/>
      </c>
      <c r="B70" s="37" t="str">
        <f t="shared" si="5"/>
        <v/>
      </c>
      <c r="C70" s="38"/>
      <c r="D70" s="38"/>
      <c r="E70" s="38"/>
      <c r="F70" s="38"/>
    </row>
    <row r="71" spans="1:6" ht="37.950000000000003" customHeight="1" x14ac:dyDescent="0.3">
      <c r="A71" s="38" t="str">
        <f t="shared" si="4"/>
        <v/>
      </c>
      <c r="B71" s="37" t="str">
        <f t="shared" si="5"/>
        <v/>
      </c>
      <c r="C71" s="38"/>
      <c r="D71" s="38"/>
      <c r="E71" s="38"/>
      <c r="F71" s="38"/>
    </row>
    <row r="72" spans="1:6" ht="37.950000000000003" customHeight="1" x14ac:dyDescent="0.3">
      <c r="A72" s="38" t="str">
        <f t="shared" si="4"/>
        <v/>
      </c>
      <c r="B72" s="37" t="str">
        <f t="shared" si="5"/>
        <v/>
      </c>
      <c r="C72" s="38"/>
      <c r="D72" s="38"/>
      <c r="E72" s="38"/>
      <c r="F72" s="38"/>
    </row>
    <row r="73" spans="1:6" ht="37.950000000000003" customHeight="1" x14ac:dyDescent="0.3">
      <c r="A73" s="38" t="str">
        <f t="shared" si="4"/>
        <v/>
      </c>
      <c r="B73" s="37" t="str">
        <f t="shared" si="5"/>
        <v/>
      </c>
      <c r="C73" s="38"/>
      <c r="D73" s="38"/>
      <c r="E73" s="38"/>
      <c r="F73" s="38"/>
    </row>
    <row r="74" spans="1:6" ht="37.950000000000003" customHeight="1" x14ac:dyDescent="0.3">
      <c r="A74" s="38" t="str">
        <f t="shared" si="4"/>
        <v/>
      </c>
      <c r="B74" s="37" t="str">
        <f t="shared" si="5"/>
        <v/>
      </c>
      <c r="C74" s="38"/>
      <c r="D74" s="38"/>
      <c r="E74" s="38"/>
      <c r="F74" s="38"/>
    </row>
    <row r="75" spans="1:6" ht="37.950000000000003" customHeight="1" x14ac:dyDescent="0.3">
      <c r="A75" s="38" t="str">
        <f t="shared" si="4"/>
        <v/>
      </c>
      <c r="B75" s="37" t="str">
        <f t="shared" si="5"/>
        <v/>
      </c>
      <c r="C75" s="38"/>
      <c r="D75" s="38"/>
      <c r="E75" s="38"/>
      <c r="F75" s="38"/>
    </row>
    <row r="76" spans="1:6" ht="37.950000000000003" customHeight="1" x14ac:dyDescent="0.3">
      <c r="A76" s="38" t="str">
        <f t="shared" si="4"/>
        <v/>
      </c>
      <c r="B76" s="37" t="str">
        <f t="shared" si="5"/>
        <v/>
      </c>
      <c r="C76" s="38"/>
      <c r="D76" s="38"/>
      <c r="E76" s="38"/>
      <c r="F76" s="38"/>
    </row>
    <row r="77" spans="1:6" ht="37.950000000000003" customHeight="1" x14ac:dyDescent="0.3">
      <c r="A77" s="38" t="str">
        <f t="shared" si="4"/>
        <v/>
      </c>
      <c r="B77" s="37" t="str">
        <f t="shared" si="5"/>
        <v/>
      </c>
      <c r="C77" s="38"/>
      <c r="D77" s="38"/>
      <c r="E77" s="38"/>
      <c r="F77" s="38"/>
    </row>
    <row r="78" spans="1:6" ht="37.950000000000003" customHeight="1" x14ac:dyDescent="0.3">
      <c r="A78" s="38" t="str">
        <f t="shared" si="4"/>
        <v/>
      </c>
      <c r="B78" s="37" t="str">
        <f t="shared" si="5"/>
        <v/>
      </c>
      <c r="C78" s="38"/>
      <c r="D78" s="38"/>
      <c r="E78" s="38"/>
      <c r="F78" s="38"/>
    </row>
    <row r="79" spans="1:6" ht="37.950000000000003" customHeight="1" x14ac:dyDescent="0.3">
      <c r="A79" s="38" t="str">
        <f t="shared" si="4"/>
        <v/>
      </c>
      <c r="B79" s="37" t="str">
        <f t="shared" si="5"/>
        <v/>
      </c>
      <c r="C79" s="38"/>
      <c r="D79" s="38"/>
      <c r="E79" s="38"/>
      <c r="F79" s="38"/>
    </row>
    <row r="80" spans="1:6" ht="37.950000000000003" customHeight="1" x14ac:dyDescent="0.3">
      <c r="A80" s="38" t="str">
        <f t="shared" si="4"/>
        <v/>
      </c>
      <c r="B80" s="37" t="str">
        <f t="shared" si="5"/>
        <v/>
      </c>
      <c r="C80" s="38"/>
      <c r="D80" s="38"/>
      <c r="E80" s="38"/>
      <c r="F80" s="38"/>
    </row>
    <row r="81" spans="1:6" ht="37.950000000000003" customHeight="1" x14ac:dyDescent="0.3">
      <c r="A81" s="38" t="str">
        <f t="shared" si="4"/>
        <v/>
      </c>
      <c r="B81" s="37" t="str">
        <f t="shared" si="5"/>
        <v/>
      </c>
      <c r="C81" s="38"/>
      <c r="D81" s="38"/>
      <c r="E81" s="38"/>
      <c r="F81" s="38"/>
    </row>
    <row r="82" spans="1:6" ht="37.950000000000003" customHeight="1" x14ac:dyDescent="0.3">
      <c r="A82" s="38" t="str">
        <f t="shared" si="4"/>
        <v/>
      </c>
      <c r="B82" s="37" t="str">
        <f t="shared" si="5"/>
        <v/>
      </c>
      <c r="C82" s="38"/>
      <c r="D82" s="38"/>
      <c r="E82" s="38"/>
      <c r="F82" s="38"/>
    </row>
    <row r="83" spans="1:6" ht="37.950000000000003" customHeight="1" x14ac:dyDescent="0.3">
      <c r="A83" s="38" t="str">
        <f t="shared" si="4"/>
        <v/>
      </c>
      <c r="B83" s="37" t="str">
        <f t="shared" si="5"/>
        <v/>
      </c>
      <c r="C83" s="38"/>
      <c r="D83" s="38"/>
      <c r="E83" s="38"/>
      <c r="F83" s="38"/>
    </row>
    <row r="84" spans="1:6" ht="37.950000000000003" customHeight="1" x14ac:dyDescent="0.3">
      <c r="A84" s="38" t="str">
        <f t="shared" si="4"/>
        <v/>
      </c>
      <c r="B84" s="37" t="str">
        <f t="shared" si="5"/>
        <v/>
      </c>
      <c r="C84" s="38"/>
      <c r="D84" s="38"/>
      <c r="E84" s="38"/>
      <c r="F84" s="38"/>
    </row>
    <row r="85" spans="1:6" ht="37.950000000000003" customHeight="1" x14ac:dyDescent="0.3">
      <c r="A85" s="38" t="str">
        <f t="shared" si="4"/>
        <v/>
      </c>
      <c r="B85" s="37" t="str">
        <f t="shared" si="5"/>
        <v/>
      </c>
      <c r="C85" s="38"/>
      <c r="D85" s="38"/>
      <c r="E85" s="38"/>
      <c r="F85" s="38"/>
    </row>
    <row r="86" spans="1:6" ht="37.950000000000003" customHeight="1" x14ac:dyDescent="0.3">
      <c r="A86" s="38" t="str">
        <f t="shared" si="4"/>
        <v/>
      </c>
      <c r="B86" s="37" t="str">
        <f t="shared" si="5"/>
        <v/>
      </c>
      <c r="C86" s="38"/>
      <c r="D86" s="38"/>
      <c r="E86" s="38"/>
      <c r="F86" s="38"/>
    </row>
    <row r="87" spans="1:6" ht="37.950000000000003" customHeight="1" x14ac:dyDescent="0.3">
      <c r="A87" s="38" t="str">
        <f t="shared" si="4"/>
        <v/>
      </c>
      <c r="B87" s="37" t="str">
        <f t="shared" si="5"/>
        <v/>
      </c>
      <c r="C87" s="38"/>
      <c r="D87" s="38"/>
      <c r="E87" s="38"/>
      <c r="F87" s="38"/>
    </row>
    <row r="88" spans="1:6" ht="37.950000000000003" customHeight="1" x14ac:dyDescent="0.3">
      <c r="A88" s="38" t="str">
        <f t="shared" si="4"/>
        <v/>
      </c>
      <c r="B88" s="37" t="str">
        <f t="shared" si="5"/>
        <v/>
      </c>
      <c r="C88" s="38"/>
      <c r="D88" s="38"/>
      <c r="E88" s="38"/>
      <c r="F88" s="38"/>
    </row>
    <row r="89" spans="1:6" ht="37.950000000000003" customHeight="1" x14ac:dyDescent="0.3">
      <c r="A89" s="38" t="str">
        <f t="shared" si="4"/>
        <v/>
      </c>
      <c r="B89" s="37" t="str">
        <f t="shared" si="5"/>
        <v/>
      </c>
      <c r="C89" s="38"/>
      <c r="D89" s="38"/>
      <c r="E89" s="38"/>
      <c r="F89" s="38"/>
    </row>
    <row r="90" spans="1:6" ht="37.950000000000003" customHeight="1" x14ac:dyDescent="0.3">
      <c r="A90" s="38" t="str">
        <f t="shared" si="4"/>
        <v/>
      </c>
      <c r="B90" s="37" t="str">
        <f t="shared" si="5"/>
        <v/>
      </c>
      <c r="C90" s="38"/>
      <c r="D90" s="38"/>
      <c r="E90" s="38"/>
      <c r="F90" s="38"/>
    </row>
    <row r="91" spans="1:6" ht="37.950000000000003" customHeight="1" x14ac:dyDescent="0.3">
      <c r="A91" s="38" t="str">
        <f t="shared" si="4"/>
        <v/>
      </c>
      <c r="B91" s="37" t="str">
        <f t="shared" si="5"/>
        <v/>
      </c>
      <c r="C91" s="38"/>
      <c r="D91" s="38"/>
      <c r="E91" s="38"/>
      <c r="F91" s="38"/>
    </row>
    <row r="92" spans="1:6" ht="37.950000000000003" customHeight="1" x14ac:dyDescent="0.3">
      <c r="A92" s="38" t="str">
        <f t="shared" si="4"/>
        <v/>
      </c>
      <c r="B92" s="37" t="str">
        <f t="shared" si="5"/>
        <v/>
      </c>
      <c r="C92" s="38"/>
      <c r="D92" s="38"/>
      <c r="E92" s="38"/>
      <c r="F92" s="38"/>
    </row>
    <row r="93" spans="1:6" ht="37.950000000000003" customHeight="1" x14ac:dyDescent="0.3">
      <c r="A93" s="38" t="str">
        <f t="shared" si="4"/>
        <v/>
      </c>
      <c r="B93" s="37" t="str">
        <f t="shared" si="5"/>
        <v/>
      </c>
      <c r="C93" s="38"/>
      <c r="D93" s="38"/>
      <c r="E93" s="38"/>
      <c r="F93" s="38"/>
    </row>
    <row r="94" spans="1:6" ht="37.950000000000003" customHeight="1" x14ac:dyDescent="0.3">
      <c r="A94" s="38" t="str">
        <f t="shared" si="4"/>
        <v/>
      </c>
      <c r="B94" s="37" t="str">
        <f t="shared" si="5"/>
        <v/>
      </c>
      <c r="C94" s="38"/>
      <c r="D94" s="38"/>
      <c r="E94" s="38"/>
      <c r="F94" s="38"/>
    </row>
    <row r="95" spans="1:6" ht="37.950000000000003" customHeight="1" x14ac:dyDescent="0.3">
      <c r="A95" s="38" t="str">
        <f t="shared" si="4"/>
        <v/>
      </c>
      <c r="B95" s="37" t="str">
        <f t="shared" si="5"/>
        <v/>
      </c>
      <c r="C95" s="38"/>
      <c r="D95" s="38"/>
      <c r="E95" s="38"/>
      <c r="F95" s="38"/>
    </row>
    <row r="96" spans="1:6" ht="37.950000000000003" customHeight="1" x14ac:dyDescent="0.3">
      <c r="A96" s="38" t="str">
        <f t="shared" si="4"/>
        <v/>
      </c>
      <c r="B96" s="37" t="str">
        <f t="shared" si="5"/>
        <v/>
      </c>
      <c r="C96" s="38"/>
      <c r="D96" s="38"/>
      <c r="E96" s="38"/>
      <c r="F96" s="38"/>
    </row>
    <row r="97" spans="1:6" ht="37.950000000000003" customHeight="1" x14ac:dyDescent="0.3">
      <c r="A97" s="38" t="str">
        <f t="shared" si="4"/>
        <v/>
      </c>
      <c r="B97" s="37" t="str">
        <f t="shared" si="5"/>
        <v/>
      </c>
      <c r="C97" s="38"/>
      <c r="D97" s="38"/>
      <c r="E97" s="38"/>
      <c r="F97" s="38"/>
    </row>
    <row r="98" spans="1:6" ht="37.950000000000003" customHeight="1" x14ac:dyDescent="0.3">
      <c r="A98" s="38" t="str">
        <f t="shared" si="4"/>
        <v/>
      </c>
      <c r="B98" s="37" t="str">
        <f t="shared" si="5"/>
        <v/>
      </c>
      <c r="C98" s="38"/>
      <c r="D98" s="38"/>
      <c r="E98" s="38"/>
      <c r="F98" s="38"/>
    </row>
    <row r="99" spans="1:6" ht="37.950000000000003" customHeight="1" x14ac:dyDescent="0.3">
      <c r="A99" s="38" t="str">
        <f t="shared" si="4"/>
        <v/>
      </c>
      <c r="B99" s="37" t="str">
        <f t="shared" si="5"/>
        <v/>
      </c>
      <c r="C99" s="38"/>
      <c r="D99" s="38"/>
      <c r="E99" s="38"/>
      <c r="F99" s="38"/>
    </row>
    <row r="100" spans="1:6" ht="37.950000000000003" customHeight="1" x14ac:dyDescent="0.3">
      <c r="A100" s="38" t="str">
        <f t="shared" ref="A100:A131" si="6">IFERROR(_xlfn.AGGREGATE(15,6,rRUN/((rRunUnico=1)*((""&amp;rLote)=(""&amp;loteAtivo))),ROW()-3),"")</f>
        <v/>
      </c>
      <c r="B100" s="37" t="str">
        <f t="shared" ref="B100:B131" si="7">IF($A100="","",IFERROR(IF(_xlfn.MINIFS(rData,rRUN,$A100,rLote,loteAtivo,rStatus,"Ativo")=0,"",_xlfn.MINIFS(rData,rRUN,$A100,rLote,loteAtivo,rStatus,"Ativo")),""))</f>
        <v/>
      </c>
      <c r="C100" s="38"/>
      <c r="D100" s="38"/>
      <c r="E100" s="38"/>
      <c r="F100" s="38"/>
    </row>
    <row r="101" spans="1:6" ht="37.950000000000003" customHeight="1" x14ac:dyDescent="0.3">
      <c r="A101" s="38" t="str">
        <f t="shared" si="6"/>
        <v/>
      </c>
      <c r="B101" s="37" t="str">
        <f t="shared" si="7"/>
        <v/>
      </c>
      <c r="C101" s="38"/>
      <c r="D101" s="38"/>
      <c r="E101" s="38"/>
      <c r="F101" s="38"/>
    </row>
    <row r="102" spans="1:6" ht="37.950000000000003" customHeight="1" x14ac:dyDescent="0.3">
      <c r="A102" s="38" t="str">
        <f t="shared" si="6"/>
        <v/>
      </c>
      <c r="B102" s="37" t="str">
        <f t="shared" si="7"/>
        <v/>
      </c>
      <c r="C102" s="38"/>
      <c r="D102" s="38"/>
      <c r="E102" s="38"/>
      <c r="F102" s="38"/>
    </row>
    <row r="103" spans="1:6" ht="37.950000000000003" customHeight="1" x14ac:dyDescent="0.3">
      <c r="A103" s="38" t="str">
        <f t="shared" si="6"/>
        <v/>
      </c>
      <c r="B103" s="37" t="str">
        <f t="shared" si="7"/>
        <v/>
      </c>
      <c r="C103" s="38"/>
      <c r="D103" s="38"/>
      <c r="E103" s="38"/>
      <c r="F103" s="38"/>
    </row>
    <row r="104" spans="1:6" ht="37.950000000000003" customHeight="1" x14ac:dyDescent="0.3">
      <c r="A104" s="38" t="str">
        <f t="shared" si="6"/>
        <v/>
      </c>
      <c r="B104" s="37" t="str">
        <f t="shared" si="7"/>
        <v/>
      </c>
      <c r="C104" s="38"/>
      <c r="D104" s="38"/>
      <c r="E104" s="38"/>
      <c r="F104" s="38"/>
    </row>
    <row r="105" spans="1:6" ht="37.950000000000003" customHeight="1" x14ac:dyDescent="0.3">
      <c r="A105" s="38" t="str">
        <f t="shared" si="6"/>
        <v/>
      </c>
      <c r="B105" s="37" t="str">
        <f t="shared" si="7"/>
        <v/>
      </c>
      <c r="C105" s="38"/>
      <c r="D105" s="38"/>
      <c r="E105" s="38"/>
      <c r="F105" s="38"/>
    </row>
    <row r="106" spans="1:6" ht="37.950000000000003" customHeight="1" x14ac:dyDescent="0.3">
      <c r="A106" s="38" t="str">
        <f t="shared" si="6"/>
        <v/>
      </c>
      <c r="B106" s="37" t="str">
        <f t="shared" si="7"/>
        <v/>
      </c>
      <c r="C106" s="38"/>
      <c r="D106" s="38"/>
      <c r="E106" s="38"/>
      <c r="F106" s="38"/>
    </row>
    <row r="107" spans="1:6" ht="37.950000000000003" customHeight="1" x14ac:dyDescent="0.3">
      <c r="A107" s="38" t="str">
        <f t="shared" si="6"/>
        <v/>
      </c>
      <c r="B107" s="37" t="str">
        <f t="shared" si="7"/>
        <v/>
      </c>
      <c r="C107" s="38"/>
      <c r="D107" s="38"/>
      <c r="E107" s="38"/>
      <c r="F107" s="38"/>
    </row>
    <row r="108" spans="1:6" ht="37.950000000000003" customHeight="1" x14ac:dyDescent="0.3">
      <c r="A108" s="38" t="str">
        <f t="shared" si="6"/>
        <v/>
      </c>
      <c r="B108" s="37" t="str">
        <f t="shared" si="7"/>
        <v/>
      </c>
      <c r="C108" s="38"/>
      <c r="D108" s="38"/>
      <c r="E108" s="38"/>
      <c r="F108" s="38"/>
    </row>
    <row r="109" spans="1:6" ht="37.950000000000003" customHeight="1" x14ac:dyDescent="0.3">
      <c r="A109" s="38" t="str">
        <f t="shared" si="6"/>
        <v/>
      </c>
      <c r="B109" s="37" t="str">
        <f t="shared" si="7"/>
        <v/>
      </c>
      <c r="C109" s="38"/>
      <c r="D109" s="38"/>
      <c r="E109" s="38"/>
      <c r="F109" s="38"/>
    </row>
    <row r="110" spans="1:6" ht="37.950000000000003" customHeight="1" x14ac:dyDescent="0.3">
      <c r="A110" s="38" t="str">
        <f t="shared" si="6"/>
        <v/>
      </c>
      <c r="B110" s="37" t="str">
        <f t="shared" si="7"/>
        <v/>
      </c>
      <c r="C110" s="38"/>
      <c r="D110" s="38"/>
      <c r="E110" s="38"/>
      <c r="F110" s="38"/>
    </row>
    <row r="111" spans="1:6" ht="37.950000000000003" customHeight="1" x14ac:dyDescent="0.3">
      <c r="A111" s="38" t="str">
        <f t="shared" si="6"/>
        <v/>
      </c>
      <c r="B111" s="37" t="str">
        <f t="shared" si="7"/>
        <v/>
      </c>
      <c r="C111" s="38"/>
      <c r="D111" s="38"/>
      <c r="E111" s="38"/>
      <c r="F111" s="38"/>
    </row>
    <row r="112" spans="1:6" ht="37.950000000000003" customHeight="1" x14ac:dyDescent="0.3">
      <c r="A112" s="38" t="str">
        <f t="shared" si="6"/>
        <v/>
      </c>
      <c r="B112" s="37" t="str">
        <f t="shared" si="7"/>
        <v/>
      </c>
      <c r="C112" s="38"/>
      <c r="D112" s="38"/>
      <c r="E112" s="38"/>
      <c r="F112" s="38"/>
    </row>
    <row r="113" spans="1:6" ht="37.950000000000003" customHeight="1" x14ac:dyDescent="0.3">
      <c r="A113" s="38" t="str">
        <f t="shared" si="6"/>
        <v/>
      </c>
      <c r="B113" s="37" t="str">
        <f t="shared" si="7"/>
        <v/>
      </c>
      <c r="C113" s="38"/>
      <c r="D113" s="38"/>
      <c r="E113" s="38"/>
      <c r="F113" s="38"/>
    </row>
    <row r="114" spans="1:6" ht="37.950000000000003" customHeight="1" x14ac:dyDescent="0.3">
      <c r="A114" s="38" t="str">
        <f t="shared" si="6"/>
        <v/>
      </c>
      <c r="B114" s="37" t="str">
        <f t="shared" si="7"/>
        <v/>
      </c>
      <c r="C114" s="38"/>
      <c r="D114" s="38"/>
      <c r="E114" s="38"/>
      <c r="F114" s="38"/>
    </row>
    <row r="115" spans="1:6" ht="37.950000000000003" customHeight="1" x14ac:dyDescent="0.3">
      <c r="A115" s="38" t="str">
        <f t="shared" si="6"/>
        <v/>
      </c>
      <c r="B115" s="37" t="str">
        <f t="shared" si="7"/>
        <v/>
      </c>
      <c r="C115" s="38"/>
      <c r="D115" s="38"/>
      <c r="E115" s="38"/>
      <c r="F115" s="38"/>
    </row>
    <row r="116" spans="1:6" ht="37.950000000000003" customHeight="1" x14ac:dyDescent="0.3">
      <c r="A116" s="38" t="str">
        <f t="shared" si="6"/>
        <v/>
      </c>
      <c r="B116" s="37" t="str">
        <f t="shared" si="7"/>
        <v/>
      </c>
      <c r="C116" s="38"/>
      <c r="D116" s="38"/>
      <c r="E116" s="38"/>
      <c r="F116" s="38"/>
    </row>
    <row r="117" spans="1:6" ht="37.950000000000003" customHeight="1" x14ac:dyDescent="0.3">
      <c r="A117" s="38" t="str">
        <f t="shared" si="6"/>
        <v/>
      </c>
      <c r="B117" s="37" t="str">
        <f t="shared" si="7"/>
        <v/>
      </c>
      <c r="C117" s="38"/>
      <c r="D117" s="38"/>
      <c r="E117" s="38"/>
      <c r="F117" s="38"/>
    </row>
    <row r="118" spans="1:6" ht="37.950000000000003" customHeight="1" x14ac:dyDescent="0.3">
      <c r="A118" s="38" t="str">
        <f t="shared" si="6"/>
        <v/>
      </c>
      <c r="B118" s="37" t="str">
        <f t="shared" si="7"/>
        <v/>
      </c>
      <c r="C118" s="38"/>
      <c r="D118" s="38"/>
      <c r="E118" s="38"/>
      <c r="F118" s="38"/>
    </row>
    <row r="119" spans="1:6" ht="37.950000000000003" customHeight="1" x14ac:dyDescent="0.3">
      <c r="A119" s="38" t="str">
        <f t="shared" si="6"/>
        <v/>
      </c>
      <c r="B119" s="37" t="str">
        <f t="shared" si="7"/>
        <v/>
      </c>
      <c r="C119" s="38"/>
      <c r="D119" s="38"/>
      <c r="E119" s="38"/>
      <c r="F119" s="38"/>
    </row>
    <row r="120" spans="1:6" ht="37.950000000000003" customHeight="1" x14ac:dyDescent="0.3">
      <c r="A120" s="38" t="str">
        <f t="shared" si="6"/>
        <v/>
      </c>
      <c r="B120" s="37" t="str">
        <f t="shared" si="7"/>
        <v/>
      </c>
      <c r="C120" s="38"/>
      <c r="D120" s="38"/>
      <c r="E120" s="38"/>
      <c r="F120" s="38"/>
    </row>
    <row r="121" spans="1:6" ht="37.950000000000003" customHeight="1" x14ac:dyDescent="0.3">
      <c r="A121" s="38" t="str">
        <f t="shared" si="6"/>
        <v/>
      </c>
      <c r="B121" s="37" t="str">
        <f t="shared" si="7"/>
        <v/>
      </c>
      <c r="C121" s="38"/>
      <c r="D121" s="38"/>
      <c r="E121" s="38"/>
      <c r="F121" s="38"/>
    </row>
    <row r="122" spans="1:6" ht="37.950000000000003" customHeight="1" x14ac:dyDescent="0.3">
      <c r="A122" s="38" t="str">
        <f t="shared" si="6"/>
        <v/>
      </c>
      <c r="B122" s="37" t="str">
        <f t="shared" si="7"/>
        <v/>
      </c>
      <c r="C122" s="38"/>
      <c r="D122" s="38"/>
      <c r="E122" s="38"/>
      <c r="F122" s="38"/>
    </row>
    <row r="123" spans="1:6" ht="37.950000000000003" customHeight="1" x14ac:dyDescent="0.3">
      <c r="A123" s="38" t="str">
        <f t="shared" si="6"/>
        <v/>
      </c>
      <c r="B123" s="37" t="str">
        <f t="shared" si="7"/>
        <v/>
      </c>
      <c r="C123" s="38"/>
      <c r="D123" s="38"/>
      <c r="E123" s="38"/>
      <c r="F123" s="38"/>
    </row>
    <row r="124" spans="1:6" ht="37.950000000000003" customHeight="1" x14ac:dyDescent="0.3">
      <c r="A124" s="38" t="str">
        <f t="shared" si="6"/>
        <v/>
      </c>
      <c r="B124" s="37" t="str">
        <f t="shared" si="7"/>
        <v/>
      </c>
      <c r="C124" s="38"/>
      <c r="D124" s="38"/>
      <c r="E124" s="38"/>
      <c r="F124" s="38"/>
    </row>
    <row r="125" spans="1:6" ht="37.950000000000003" customHeight="1" x14ac:dyDescent="0.3">
      <c r="A125" s="38" t="str">
        <f t="shared" si="6"/>
        <v/>
      </c>
      <c r="B125" s="37" t="str">
        <f t="shared" si="7"/>
        <v/>
      </c>
      <c r="C125" s="38"/>
      <c r="D125" s="38"/>
      <c r="E125" s="38"/>
      <c r="F125" s="38"/>
    </row>
    <row r="126" spans="1:6" ht="37.950000000000003" customHeight="1" x14ac:dyDescent="0.3">
      <c r="A126" s="38" t="str">
        <f t="shared" si="6"/>
        <v/>
      </c>
      <c r="B126" s="37" t="str">
        <f t="shared" si="7"/>
        <v/>
      </c>
      <c r="C126" s="38"/>
      <c r="D126" s="38"/>
      <c r="E126" s="38"/>
      <c r="F126" s="38"/>
    </row>
    <row r="127" spans="1:6" ht="37.950000000000003" customHeight="1" x14ac:dyDescent="0.3">
      <c r="A127" s="38" t="str">
        <f t="shared" si="6"/>
        <v/>
      </c>
      <c r="B127" s="37" t="str">
        <f t="shared" si="7"/>
        <v/>
      </c>
      <c r="C127" s="38"/>
      <c r="D127" s="38"/>
      <c r="E127" s="38"/>
      <c r="F127" s="38"/>
    </row>
    <row r="128" spans="1:6" ht="37.950000000000003" customHeight="1" x14ac:dyDescent="0.3">
      <c r="A128" s="38" t="str">
        <f t="shared" si="6"/>
        <v/>
      </c>
      <c r="B128" s="37" t="str">
        <f t="shared" si="7"/>
        <v/>
      </c>
      <c r="C128" s="38"/>
      <c r="D128" s="38"/>
      <c r="E128" s="38"/>
      <c r="F128" s="38"/>
    </row>
    <row r="129" spans="1:6" ht="37.950000000000003" customHeight="1" x14ac:dyDescent="0.3">
      <c r="A129" s="38" t="str">
        <f t="shared" si="6"/>
        <v/>
      </c>
      <c r="B129" s="37" t="str">
        <f t="shared" si="7"/>
        <v/>
      </c>
      <c r="C129" s="38"/>
      <c r="D129" s="38"/>
      <c r="E129" s="38"/>
      <c r="F129" s="38"/>
    </row>
    <row r="130" spans="1:6" ht="37.950000000000003" customHeight="1" x14ac:dyDescent="0.3">
      <c r="A130" s="38" t="str">
        <f t="shared" si="6"/>
        <v/>
      </c>
      <c r="B130" s="37" t="str">
        <f t="shared" si="7"/>
        <v/>
      </c>
      <c r="C130" s="38"/>
      <c r="D130" s="38"/>
      <c r="E130" s="38"/>
      <c r="F130" s="38"/>
    </row>
    <row r="131" spans="1:6" ht="37.950000000000003" customHeight="1" x14ac:dyDescent="0.3">
      <c r="A131" s="38" t="str">
        <f t="shared" si="6"/>
        <v/>
      </c>
      <c r="B131" s="37" t="str">
        <f t="shared" si="7"/>
        <v/>
      </c>
      <c r="C131" s="38"/>
      <c r="D131" s="38"/>
      <c r="E131" s="38"/>
      <c r="F131" s="38"/>
    </row>
    <row r="132" spans="1:6" ht="37.950000000000003" customHeight="1" x14ac:dyDescent="0.3">
      <c r="A132" s="38" t="str">
        <f t="shared" ref="A132:A163" si="8">IFERROR(_xlfn.AGGREGATE(15,6,rRUN/((rRunUnico=1)*((""&amp;rLote)=(""&amp;loteAtivo))),ROW()-3),"")</f>
        <v/>
      </c>
      <c r="B132" s="37" t="str">
        <f t="shared" ref="B132:B163" si="9">IF($A132="","",IFERROR(IF(_xlfn.MINIFS(rData,rRUN,$A132,rLote,loteAtivo,rStatus,"Ativo")=0,"",_xlfn.MINIFS(rData,rRUN,$A132,rLote,loteAtivo,rStatus,"Ativo")),""))</f>
        <v/>
      </c>
      <c r="C132" s="38"/>
      <c r="D132" s="38"/>
      <c r="E132" s="38"/>
      <c r="F132" s="38"/>
    </row>
    <row r="133" spans="1:6" ht="37.950000000000003" customHeight="1" x14ac:dyDescent="0.3">
      <c r="A133" s="38" t="str">
        <f t="shared" si="8"/>
        <v/>
      </c>
      <c r="B133" s="37" t="str">
        <f t="shared" si="9"/>
        <v/>
      </c>
      <c r="C133" s="38"/>
      <c r="D133" s="38"/>
      <c r="E133" s="38"/>
      <c r="F133" s="38"/>
    </row>
    <row r="134" spans="1:6" ht="37.950000000000003" customHeight="1" x14ac:dyDescent="0.3">
      <c r="A134" s="38" t="str">
        <f t="shared" si="8"/>
        <v/>
      </c>
      <c r="B134" s="37" t="str">
        <f t="shared" si="9"/>
        <v/>
      </c>
      <c r="C134" s="38"/>
      <c r="D134" s="38"/>
      <c r="E134" s="38"/>
      <c r="F134" s="38"/>
    </row>
    <row r="135" spans="1:6" ht="37.950000000000003" customHeight="1" x14ac:dyDescent="0.3">
      <c r="A135" s="38" t="str">
        <f t="shared" si="8"/>
        <v/>
      </c>
      <c r="B135" s="37" t="str">
        <f t="shared" si="9"/>
        <v/>
      </c>
      <c r="C135" s="38"/>
      <c r="D135" s="38"/>
      <c r="E135" s="38"/>
      <c r="F135" s="38"/>
    </row>
    <row r="136" spans="1:6" ht="37.950000000000003" customHeight="1" x14ac:dyDescent="0.3">
      <c r="A136" s="38" t="str">
        <f t="shared" si="8"/>
        <v/>
      </c>
      <c r="B136" s="37" t="str">
        <f t="shared" si="9"/>
        <v/>
      </c>
      <c r="C136" s="38"/>
      <c r="D136" s="38"/>
      <c r="E136" s="38"/>
      <c r="F136" s="38"/>
    </row>
    <row r="137" spans="1:6" ht="37.950000000000003" customHeight="1" x14ac:dyDescent="0.3">
      <c r="A137" s="38" t="str">
        <f t="shared" si="8"/>
        <v/>
      </c>
      <c r="B137" s="37" t="str">
        <f t="shared" si="9"/>
        <v/>
      </c>
      <c r="C137" s="38"/>
      <c r="D137" s="38"/>
      <c r="E137" s="38"/>
      <c r="F137" s="38"/>
    </row>
    <row r="138" spans="1:6" ht="37.950000000000003" customHeight="1" x14ac:dyDescent="0.3">
      <c r="A138" s="38" t="str">
        <f t="shared" si="8"/>
        <v/>
      </c>
      <c r="B138" s="37" t="str">
        <f t="shared" si="9"/>
        <v/>
      </c>
      <c r="C138" s="38"/>
      <c r="D138" s="38"/>
      <c r="E138" s="38"/>
      <c r="F138" s="38"/>
    </row>
    <row r="139" spans="1:6" ht="37.950000000000003" customHeight="1" x14ac:dyDescent="0.3">
      <c r="A139" s="38" t="str">
        <f t="shared" si="8"/>
        <v/>
      </c>
      <c r="B139" s="37" t="str">
        <f t="shared" si="9"/>
        <v/>
      </c>
      <c r="C139" s="38"/>
      <c r="D139" s="38"/>
      <c r="E139" s="38"/>
      <c r="F139" s="38"/>
    </row>
    <row r="140" spans="1:6" ht="37.950000000000003" customHeight="1" x14ac:dyDescent="0.3">
      <c r="A140" s="38" t="str">
        <f t="shared" si="8"/>
        <v/>
      </c>
      <c r="B140" s="37" t="str">
        <f t="shared" si="9"/>
        <v/>
      </c>
      <c r="C140" s="38"/>
      <c r="D140" s="38"/>
      <c r="E140" s="38"/>
      <c r="F140" s="38"/>
    </row>
    <row r="141" spans="1:6" ht="37.950000000000003" customHeight="1" x14ac:dyDescent="0.3">
      <c r="A141" s="38" t="str">
        <f t="shared" si="8"/>
        <v/>
      </c>
      <c r="B141" s="37" t="str">
        <f t="shared" si="9"/>
        <v/>
      </c>
      <c r="C141" s="38"/>
      <c r="D141" s="38"/>
      <c r="E141" s="38"/>
      <c r="F141" s="38"/>
    </row>
    <row r="142" spans="1:6" ht="37.950000000000003" customHeight="1" x14ac:dyDescent="0.3">
      <c r="A142" s="38" t="str">
        <f t="shared" si="8"/>
        <v/>
      </c>
      <c r="B142" s="37" t="str">
        <f t="shared" si="9"/>
        <v/>
      </c>
      <c r="C142" s="38"/>
      <c r="D142" s="38"/>
      <c r="E142" s="38"/>
      <c r="F142" s="38"/>
    </row>
    <row r="143" spans="1:6" ht="37.950000000000003" customHeight="1" x14ac:dyDescent="0.3">
      <c r="A143" s="38" t="str">
        <f t="shared" si="8"/>
        <v/>
      </c>
      <c r="B143" s="37" t="str">
        <f t="shared" si="9"/>
        <v/>
      </c>
      <c r="C143" s="38"/>
      <c r="D143" s="38"/>
      <c r="E143" s="38"/>
      <c r="F143" s="38"/>
    </row>
    <row r="144" spans="1:6" ht="37.950000000000003" customHeight="1" x14ac:dyDescent="0.3">
      <c r="A144" s="38" t="str">
        <f t="shared" si="8"/>
        <v/>
      </c>
      <c r="B144" s="37" t="str">
        <f t="shared" si="9"/>
        <v/>
      </c>
      <c r="C144" s="38"/>
      <c r="D144" s="38"/>
      <c r="E144" s="38"/>
      <c r="F144" s="38"/>
    </row>
    <row r="145" spans="1:6" ht="37.950000000000003" customHeight="1" x14ac:dyDescent="0.3">
      <c r="A145" s="38" t="str">
        <f t="shared" si="8"/>
        <v/>
      </c>
      <c r="B145" s="37" t="str">
        <f t="shared" si="9"/>
        <v/>
      </c>
      <c r="C145" s="38"/>
      <c r="D145" s="38"/>
      <c r="E145" s="38"/>
      <c r="F145" s="38"/>
    </row>
    <row r="146" spans="1:6" ht="37.950000000000003" customHeight="1" x14ac:dyDescent="0.3">
      <c r="A146" s="38" t="str">
        <f t="shared" si="8"/>
        <v/>
      </c>
      <c r="B146" s="37" t="str">
        <f t="shared" si="9"/>
        <v/>
      </c>
      <c r="C146" s="38"/>
      <c r="D146" s="38"/>
      <c r="E146" s="38"/>
      <c r="F146" s="38"/>
    </row>
    <row r="147" spans="1:6" ht="37.950000000000003" customHeight="1" x14ac:dyDescent="0.3">
      <c r="A147" s="38" t="str">
        <f t="shared" si="8"/>
        <v/>
      </c>
      <c r="B147" s="37" t="str">
        <f t="shared" si="9"/>
        <v/>
      </c>
      <c r="C147" s="38"/>
      <c r="D147" s="38"/>
      <c r="E147" s="38"/>
      <c r="F147" s="38"/>
    </row>
    <row r="148" spans="1:6" ht="37.950000000000003" customHeight="1" x14ac:dyDescent="0.3">
      <c r="A148" s="38" t="str">
        <f t="shared" si="8"/>
        <v/>
      </c>
      <c r="B148" s="37" t="str">
        <f t="shared" si="9"/>
        <v/>
      </c>
      <c r="C148" s="38"/>
      <c r="D148" s="38"/>
      <c r="E148" s="38"/>
      <c r="F148" s="38"/>
    </row>
    <row r="149" spans="1:6" ht="37.950000000000003" customHeight="1" x14ac:dyDescent="0.3">
      <c r="A149" s="38" t="str">
        <f t="shared" si="8"/>
        <v/>
      </c>
      <c r="B149" s="37" t="str">
        <f t="shared" si="9"/>
        <v/>
      </c>
      <c r="C149" s="38"/>
      <c r="D149" s="38"/>
      <c r="E149" s="38"/>
      <c r="F149" s="38"/>
    </row>
    <row r="150" spans="1:6" ht="37.950000000000003" customHeight="1" x14ac:dyDescent="0.3">
      <c r="A150" s="38" t="str">
        <f t="shared" si="8"/>
        <v/>
      </c>
      <c r="B150" s="37" t="str">
        <f t="shared" si="9"/>
        <v/>
      </c>
      <c r="C150" s="38"/>
      <c r="D150" s="38"/>
      <c r="E150" s="38"/>
      <c r="F150" s="38"/>
    </row>
    <row r="151" spans="1:6" ht="37.950000000000003" customHeight="1" x14ac:dyDescent="0.3">
      <c r="A151" s="38" t="str">
        <f t="shared" si="8"/>
        <v/>
      </c>
      <c r="B151" s="37" t="str">
        <f t="shared" si="9"/>
        <v/>
      </c>
      <c r="C151" s="38"/>
      <c r="D151" s="38"/>
      <c r="E151" s="38"/>
      <c r="F151" s="38"/>
    </row>
    <row r="152" spans="1:6" ht="37.950000000000003" customHeight="1" x14ac:dyDescent="0.3">
      <c r="A152" s="38" t="str">
        <f t="shared" si="8"/>
        <v/>
      </c>
      <c r="B152" s="37" t="str">
        <f t="shared" si="9"/>
        <v/>
      </c>
      <c r="C152" s="38"/>
      <c r="D152" s="38"/>
      <c r="E152" s="38"/>
      <c r="F152" s="38"/>
    </row>
    <row r="153" spans="1:6" ht="37.950000000000003" customHeight="1" x14ac:dyDescent="0.3">
      <c r="A153" s="38" t="str">
        <f t="shared" si="8"/>
        <v/>
      </c>
      <c r="B153" s="37" t="str">
        <f t="shared" si="9"/>
        <v/>
      </c>
      <c r="C153" s="38"/>
      <c r="D153" s="38"/>
      <c r="E153" s="38"/>
      <c r="F153" s="38"/>
    </row>
    <row r="154" spans="1:6" ht="37.950000000000003" customHeight="1" x14ac:dyDescent="0.3">
      <c r="A154" s="38" t="str">
        <f t="shared" si="8"/>
        <v/>
      </c>
      <c r="B154" s="37" t="str">
        <f t="shared" si="9"/>
        <v/>
      </c>
      <c r="C154" s="38"/>
      <c r="D154" s="38"/>
      <c r="E154" s="38"/>
      <c r="F154" s="38"/>
    </row>
    <row r="155" spans="1:6" ht="37.950000000000003" customHeight="1" x14ac:dyDescent="0.3">
      <c r="A155" s="38" t="str">
        <f t="shared" si="8"/>
        <v/>
      </c>
      <c r="B155" s="37" t="str">
        <f t="shared" si="9"/>
        <v/>
      </c>
      <c r="C155" s="38"/>
      <c r="D155" s="38"/>
      <c r="E155" s="38"/>
      <c r="F155" s="38"/>
    </row>
    <row r="156" spans="1:6" ht="37.950000000000003" customHeight="1" x14ac:dyDescent="0.3">
      <c r="A156" s="38" t="str">
        <f t="shared" si="8"/>
        <v/>
      </c>
      <c r="B156" s="37" t="str">
        <f t="shared" si="9"/>
        <v/>
      </c>
      <c r="C156" s="38"/>
      <c r="D156" s="38"/>
      <c r="E156" s="38"/>
      <c r="F156" s="38"/>
    </row>
    <row r="157" spans="1:6" ht="37.950000000000003" customHeight="1" x14ac:dyDescent="0.3">
      <c r="A157" s="38" t="str">
        <f t="shared" si="8"/>
        <v/>
      </c>
      <c r="B157" s="37" t="str">
        <f t="shared" si="9"/>
        <v/>
      </c>
      <c r="C157" s="38"/>
      <c r="D157" s="38"/>
      <c r="E157" s="38"/>
      <c r="F157" s="38"/>
    </row>
    <row r="158" spans="1:6" ht="37.950000000000003" customHeight="1" x14ac:dyDescent="0.3">
      <c r="A158" s="38" t="str">
        <f t="shared" si="8"/>
        <v/>
      </c>
      <c r="B158" s="37" t="str">
        <f t="shared" si="9"/>
        <v/>
      </c>
      <c r="C158" s="38"/>
      <c r="D158" s="38"/>
      <c r="E158" s="38"/>
      <c r="F158" s="38"/>
    </row>
    <row r="159" spans="1:6" ht="37.950000000000003" customHeight="1" x14ac:dyDescent="0.3">
      <c r="A159" s="38" t="str">
        <f t="shared" si="8"/>
        <v/>
      </c>
      <c r="B159" s="37" t="str">
        <f t="shared" si="9"/>
        <v/>
      </c>
      <c r="C159" s="38"/>
      <c r="D159" s="38"/>
      <c r="E159" s="38"/>
      <c r="F159" s="38"/>
    </row>
    <row r="160" spans="1:6" ht="37.950000000000003" customHeight="1" x14ac:dyDescent="0.3">
      <c r="A160" s="38" t="str">
        <f t="shared" si="8"/>
        <v/>
      </c>
      <c r="B160" s="37" t="str">
        <f t="shared" si="9"/>
        <v/>
      </c>
      <c r="C160" s="38"/>
      <c r="D160" s="38"/>
      <c r="E160" s="38"/>
      <c r="F160" s="38"/>
    </row>
    <row r="161" spans="1:6" ht="37.950000000000003" customHeight="1" x14ac:dyDescent="0.3">
      <c r="A161" s="38" t="str">
        <f t="shared" si="8"/>
        <v/>
      </c>
      <c r="B161" s="37" t="str">
        <f t="shared" si="9"/>
        <v/>
      </c>
      <c r="C161" s="38"/>
      <c r="D161" s="38"/>
      <c r="E161" s="38"/>
      <c r="F161" s="38"/>
    </row>
    <row r="162" spans="1:6" ht="37.950000000000003" customHeight="1" x14ac:dyDescent="0.3">
      <c r="A162" s="38" t="str">
        <f t="shared" si="8"/>
        <v/>
      </c>
      <c r="B162" s="37" t="str">
        <f t="shared" si="9"/>
        <v/>
      </c>
      <c r="C162" s="38"/>
      <c r="D162" s="38"/>
      <c r="E162" s="38"/>
      <c r="F162" s="38"/>
    </row>
    <row r="163" spans="1:6" ht="37.950000000000003" customHeight="1" x14ac:dyDescent="0.3">
      <c r="A163" s="38" t="str">
        <f t="shared" si="8"/>
        <v/>
      </c>
      <c r="B163" s="37" t="str">
        <f t="shared" si="9"/>
        <v/>
      </c>
      <c r="C163" s="38"/>
      <c r="D163" s="38"/>
      <c r="E163" s="38"/>
      <c r="F163" s="38"/>
    </row>
    <row r="164" spans="1:6" ht="37.950000000000003" customHeight="1" x14ac:dyDescent="0.3">
      <c r="A164" s="38" t="str">
        <f t="shared" ref="A164:A195" si="10">IFERROR(_xlfn.AGGREGATE(15,6,rRUN/((rRunUnico=1)*((""&amp;rLote)=(""&amp;loteAtivo))),ROW()-3),"")</f>
        <v/>
      </c>
      <c r="B164" s="37" t="str">
        <f t="shared" ref="B164:B195" si="11">IF($A164="","",IFERROR(IF(_xlfn.MINIFS(rData,rRUN,$A164,rLote,loteAtivo,rStatus,"Ativo")=0,"",_xlfn.MINIFS(rData,rRUN,$A164,rLote,loteAtivo,rStatus,"Ativo")),""))</f>
        <v/>
      </c>
      <c r="C164" s="38"/>
      <c r="D164" s="38"/>
      <c r="E164" s="38"/>
      <c r="F164" s="38"/>
    </row>
    <row r="165" spans="1:6" ht="37.950000000000003" customHeight="1" x14ac:dyDescent="0.3">
      <c r="A165" s="38" t="str">
        <f t="shared" si="10"/>
        <v/>
      </c>
      <c r="B165" s="37" t="str">
        <f t="shared" si="11"/>
        <v/>
      </c>
      <c r="C165" s="38"/>
      <c r="D165" s="38"/>
      <c r="E165" s="38"/>
      <c r="F165" s="38"/>
    </row>
    <row r="166" spans="1:6" ht="37.950000000000003" customHeight="1" x14ac:dyDescent="0.3">
      <c r="A166" s="38" t="str">
        <f t="shared" si="10"/>
        <v/>
      </c>
      <c r="B166" s="37" t="str">
        <f t="shared" si="11"/>
        <v/>
      </c>
      <c r="C166" s="38"/>
      <c r="D166" s="38"/>
      <c r="E166" s="38"/>
      <c r="F166" s="38"/>
    </row>
    <row r="167" spans="1:6" ht="37.950000000000003" customHeight="1" x14ac:dyDescent="0.3">
      <c r="A167" s="38" t="str">
        <f t="shared" si="10"/>
        <v/>
      </c>
      <c r="B167" s="37" t="str">
        <f t="shared" si="11"/>
        <v/>
      </c>
      <c r="C167" s="38"/>
      <c r="D167" s="38"/>
      <c r="E167" s="38"/>
      <c r="F167" s="38"/>
    </row>
    <row r="168" spans="1:6" ht="37.950000000000003" customHeight="1" x14ac:dyDescent="0.3">
      <c r="A168" s="38" t="str">
        <f t="shared" si="10"/>
        <v/>
      </c>
      <c r="B168" s="37" t="str">
        <f t="shared" si="11"/>
        <v/>
      </c>
      <c r="C168" s="38"/>
      <c r="D168" s="38"/>
      <c r="E168" s="38"/>
      <c r="F168" s="38"/>
    </row>
    <row r="169" spans="1:6" ht="37.950000000000003" customHeight="1" x14ac:dyDescent="0.3">
      <c r="A169" s="38" t="str">
        <f t="shared" si="10"/>
        <v/>
      </c>
      <c r="B169" s="37" t="str">
        <f t="shared" si="11"/>
        <v/>
      </c>
      <c r="C169" s="38"/>
      <c r="D169" s="38"/>
      <c r="E169" s="38"/>
      <c r="F169" s="38"/>
    </row>
    <row r="170" spans="1:6" ht="37.950000000000003" customHeight="1" x14ac:dyDescent="0.3">
      <c r="A170" s="38" t="str">
        <f t="shared" si="10"/>
        <v/>
      </c>
      <c r="B170" s="37" t="str">
        <f t="shared" si="11"/>
        <v/>
      </c>
      <c r="C170" s="38"/>
      <c r="D170" s="38"/>
      <c r="E170" s="38"/>
      <c r="F170" s="38"/>
    </row>
    <row r="171" spans="1:6" ht="37.950000000000003" customHeight="1" x14ac:dyDescent="0.3">
      <c r="A171" s="38" t="str">
        <f t="shared" si="10"/>
        <v/>
      </c>
      <c r="B171" s="37" t="str">
        <f t="shared" si="11"/>
        <v/>
      </c>
      <c r="C171" s="38"/>
      <c r="D171" s="38"/>
      <c r="E171" s="38"/>
      <c r="F171" s="38"/>
    </row>
    <row r="172" spans="1:6" ht="37.950000000000003" customHeight="1" x14ac:dyDescent="0.3">
      <c r="A172" s="38" t="str">
        <f t="shared" si="10"/>
        <v/>
      </c>
      <c r="B172" s="37" t="str">
        <f t="shared" si="11"/>
        <v/>
      </c>
      <c r="C172" s="38"/>
      <c r="D172" s="38"/>
      <c r="E172" s="38"/>
      <c r="F172" s="38"/>
    </row>
    <row r="173" spans="1:6" ht="37.950000000000003" customHeight="1" x14ac:dyDescent="0.3">
      <c r="A173" s="38" t="str">
        <f t="shared" si="10"/>
        <v/>
      </c>
      <c r="B173" s="37" t="str">
        <f t="shared" si="11"/>
        <v/>
      </c>
      <c r="C173" s="38"/>
      <c r="D173" s="38"/>
      <c r="E173" s="38"/>
      <c r="F173" s="38"/>
    </row>
    <row r="174" spans="1:6" ht="37.950000000000003" customHeight="1" x14ac:dyDescent="0.3">
      <c r="A174" s="38" t="str">
        <f t="shared" si="10"/>
        <v/>
      </c>
      <c r="B174" s="37" t="str">
        <f t="shared" si="11"/>
        <v/>
      </c>
      <c r="C174" s="38"/>
      <c r="D174" s="38"/>
      <c r="E174" s="38"/>
      <c r="F174" s="38"/>
    </row>
    <row r="175" spans="1:6" ht="37.950000000000003" customHeight="1" x14ac:dyDescent="0.3">
      <c r="A175" s="38" t="str">
        <f t="shared" si="10"/>
        <v/>
      </c>
      <c r="B175" s="37" t="str">
        <f t="shared" si="11"/>
        <v/>
      </c>
      <c r="C175" s="38"/>
      <c r="D175" s="38"/>
      <c r="E175" s="38"/>
      <c r="F175" s="38"/>
    </row>
    <row r="176" spans="1:6" ht="37.950000000000003" customHeight="1" x14ac:dyDescent="0.3">
      <c r="A176" s="38" t="str">
        <f t="shared" si="10"/>
        <v/>
      </c>
      <c r="B176" s="37" t="str">
        <f t="shared" si="11"/>
        <v/>
      </c>
      <c r="C176" s="38"/>
      <c r="D176" s="38"/>
      <c r="E176" s="38"/>
      <c r="F176" s="38"/>
    </row>
    <row r="177" spans="1:6" ht="37.950000000000003" customHeight="1" x14ac:dyDescent="0.3">
      <c r="A177" s="38" t="str">
        <f t="shared" si="10"/>
        <v/>
      </c>
      <c r="B177" s="37" t="str">
        <f t="shared" si="11"/>
        <v/>
      </c>
      <c r="C177" s="38"/>
      <c r="D177" s="38"/>
      <c r="E177" s="38"/>
      <c r="F177" s="38"/>
    </row>
    <row r="178" spans="1:6" ht="37.950000000000003" customHeight="1" x14ac:dyDescent="0.3">
      <c r="A178" s="38" t="str">
        <f t="shared" si="10"/>
        <v/>
      </c>
      <c r="B178" s="37" t="str">
        <f t="shared" si="11"/>
        <v/>
      </c>
      <c r="C178" s="38"/>
      <c r="D178" s="38"/>
      <c r="E178" s="38"/>
      <c r="F178" s="38"/>
    </row>
    <row r="179" spans="1:6" ht="37.950000000000003" customHeight="1" x14ac:dyDescent="0.3">
      <c r="A179" s="38" t="str">
        <f t="shared" si="10"/>
        <v/>
      </c>
      <c r="B179" s="37" t="str">
        <f t="shared" si="11"/>
        <v/>
      </c>
      <c r="C179" s="38"/>
      <c r="D179" s="38"/>
      <c r="E179" s="38"/>
      <c r="F179" s="38"/>
    </row>
    <row r="180" spans="1:6" ht="37.950000000000003" customHeight="1" x14ac:dyDescent="0.3">
      <c r="A180" s="38" t="str">
        <f t="shared" si="10"/>
        <v/>
      </c>
      <c r="B180" s="37" t="str">
        <f t="shared" si="11"/>
        <v/>
      </c>
      <c r="C180" s="38"/>
      <c r="D180" s="38"/>
      <c r="E180" s="38"/>
      <c r="F180" s="38"/>
    </row>
    <row r="181" spans="1:6" ht="37.950000000000003" customHeight="1" x14ac:dyDescent="0.3">
      <c r="A181" s="38" t="str">
        <f t="shared" si="10"/>
        <v/>
      </c>
      <c r="B181" s="37" t="str">
        <f t="shared" si="11"/>
        <v/>
      </c>
      <c r="C181" s="38"/>
      <c r="D181" s="38"/>
      <c r="E181" s="38"/>
      <c r="F181" s="38"/>
    </row>
    <row r="182" spans="1:6" ht="37.950000000000003" customHeight="1" x14ac:dyDescent="0.3">
      <c r="A182" s="38" t="str">
        <f t="shared" si="10"/>
        <v/>
      </c>
      <c r="B182" s="37" t="str">
        <f t="shared" si="11"/>
        <v/>
      </c>
      <c r="C182" s="38"/>
      <c r="D182" s="38"/>
      <c r="E182" s="38"/>
      <c r="F182" s="38"/>
    </row>
    <row r="183" spans="1:6" ht="37.950000000000003" customHeight="1" x14ac:dyDescent="0.3">
      <c r="A183" s="38" t="str">
        <f t="shared" si="10"/>
        <v/>
      </c>
      <c r="B183" s="37" t="str">
        <f t="shared" si="11"/>
        <v/>
      </c>
      <c r="C183" s="38"/>
      <c r="D183" s="38"/>
      <c r="E183" s="38"/>
      <c r="F183" s="38"/>
    </row>
    <row r="184" spans="1:6" ht="37.950000000000003" customHeight="1" x14ac:dyDescent="0.3">
      <c r="A184" s="38" t="str">
        <f t="shared" si="10"/>
        <v/>
      </c>
      <c r="B184" s="37" t="str">
        <f t="shared" si="11"/>
        <v/>
      </c>
      <c r="C184" s="38"/>
      <c r="D184" s="38"/>
      <c r="E184" s="38"/>
      <c r="F184" s="38"/>
    </row>
    <row r="185" spans="1:6" ht="37.950000000000003" customHeight="1" x14ac:dyDescent="0.3">
      <c r="A185" s="38" t="str">
        <f t="shared" si="10"/>
        <v/>
      </c>
      <c r="B185" s="37" t="str">
        <f t="shared" si="11"/>
        <v/>
      </c>
      <c r="C185" s="38"/>
      <c r="D185" s="38"/>
      <c r="E185" s="38"/>
      <c r="F185" s="38"/>
    </row>
    <row r="186" spans="1:6" ht="37.950000000000003" customHeight="1" x14ac:dyDescent="0.3">
      <c r="A186" s="38" t="str">
        <f t="shared" si="10"/>
        <v/>
      </c>
      <c r="B186" s="37" t="str">
        <f t="shared" si="11"/>
        <v/>
      </c>
      <c r="C186" s="38"/>
      <c r="D186" s="38"/>
      <c r="E186" s="38"/>
      <c r="F186" s="38"/>
    </row>
    <row r="187" spans="1:6" ht="37.950000000000003" customHeight="1" x14ac:dyDescent="0.3">
      <c r="A187" s="38" t="str">
        <f t="shared" si="10"/>
        <v/>
      </c>
      <c r="B187" s="37" t="str">
        <f t="shared" si="11"/>
        <v/>
      </c>
      <c r="C187" s="38"/>
      <c r="D187" s="38"/>
      <c r="E187" s="38"/>
      <c r="F187" s="38"/>
    </row>
    <row r="188" spans="1:6" ht="37.950000000000003" customHeight="1" x14ac:dyDescent="0.3">
      <c r="A188" s="38" t="str">
        <f t="shared" si="10"/>
        <v/>
      </c>
      <c r="B188" s="37" t="str">
        <f t="shared" si="11"/>
        <v/>
      </c>
      <c r="C188" s="38"/>
      <c r="D188" s="38"/>
      <c r="E188" s="38"/>
      <c r="F188" s="38"/>
    </row>
    <row r="189" spans="1:6" ht="37.950000000000003" customHeight="1" x14ac:dyDescent="0.3">
      <c r="A189" s="38" t="str">
        <f t="shared" si="10"/>
        <v/>
      </c>
      <c r="B189" s="37" t="str">
        <f t="shared" si="11"/>
        <v/>
      </c>
      <c r="C189" s="38"/>
      <c r="D189" s="38"/>
      <c r="E189" s="38"/>
      <c r="F189" s="38"/>
    </row>
    <row r="190" spans="1:6" ht="37.950000000000003" customHeight="1" x14ac:dyDescent="0.3">
      <c r="A190" s="38" t="str">
        <f t="shared" si="10"/>
        <v/>
      </c>
      <c r="B190" s="37" t="str">
        <f t="shared" si="11"/>
        <v/>
      </c>
      <c r="C190" s="38"/>
      <c r="D190" s="38"/>
      <c r="E190" s="38"/>
      <c r="F190" s="38"/>
    </row>
    <row r="191" spans="1:6" ht="37.950000000000003" customHeight="1" x14ac:dyDescent="0.3">
      <c r="A191" s="38" t="str">
        <f t="shared" si="10"/>
        <v/>
      </c>
      <c r="B191" s="37" t="str">
        <f t="shared" si="11"/>
        <v/>
      </c>
      <c r="C191" s="38"/>
      <c r="D191" s="38"/>
      <c r="E191" s="38"/>
      <c r="F191" s="38"/>
    </row>
    <row r="192" spans="1:6" ht="37.950000000000003" customHeight="1" x14ac:dyDescent="0.3">
      <c r="A192" s="38" t="str">
        <f t="shared" si="10"/>
        <v/>
      </c>
      <c r="B192" s="37" t="str">
        <f t="shared" si="11"/>
        <v/>
      </c>
      <c r="C192" s="38"/>
      <c r="D192" s="38"/>
      <c r="E192" s="38"/>
      <c r="F192" s="38"/>
    </row>
    <row r="193" spans="1:6" ht="37.950000000000003" customHeight="1" x14ac:dyDescent="0.3">
      <c r="A193" s="38" t="str">
        <f t="shared" si="10"/>
        <v/>
      </c>
      <c r="B193" s="37" t="str">
        <f t="shared" si="11"/>
        <v/>
      </c>
      <c r="C193" s="38"/>
      <c r="D193" s="38"/>
      <c r="E193" s="38"/>
      <c r="F193" s="38"/>
    </row>
    <row r="194" spans="1:6" ht="37.950000000000003" customHeight="1" x14ac:dyDescent="0.3">
      <c r="A194" s="38" t="str">
        <f t="shared" si="10"/>
        <v/>
      </c>
      <c r="B194" s="37" t="str">
        <f t="shared" si="11"/>
        <v/>
      </c>
      <c r="C194" s="38"/>
      <c r="D194" s="38"/>
      <c r="E194" s="38"/>
      <c r="F194" s="38"/>
    </row>
    <row r="195" spans="1:6" ht="37.950000000000003" customHeight="1" x14ac:dyDescent="0.3">
      <c r="A195" s="38" t="str">
        <f t="shared" si="10"/>
        <v/>
      </c>
      <c r="B195" s="37" t="str">
        <f t="shared" si="11"/>
        <v/>
      </c>
      <c r="C195" s="38"/>
      <c r="D195" s="38"/>
      <c r="E195" s="38"/>
      <c r="F195" s="38"/>
    </row>
    <row r="196" spans="1:6" ht="37.950000000000003" customHeight="1" x14ac:dyDescent="0.3">
      <c r="A196" s="38" t="str">
        <f t="shared" ref="A196:A203" si="12">IFERROR(_xlfn.AGGREGATE(15,6,rRUN/((rRunUnico=1)*((""&amp;rLote)=(""&amp;loteAtivo))),ROW()-3),"")</f>
        <v/>
      </c>
      <c r="B196" s="37" t="str">
        <f t="shared" ref="B196:B203" si="13">IF($A196="","",IFERROR(IF(_xlfn.MINIFS(rData,rRUN,$A196,rLote,loteAtivo,rStatus,"Ativo")=0,"",_xlfn.MINIFS(rData,rRUN,$A196,rLote,loteAtivo,rStatus,"Ativo")),""))</f>
        <v/>
      </c>
      <c r="C196" s="38"/>
      <c r="D196" s="38"/>
      <c r="E196" s="38"/>
      <c r="F196" s="38"/>
    </row>
    <row r="197" spans="1:6" ht="37.950000000000003" customHeight="1" x14ac:dyDescent="0.3">
      <c r="A197" s="38" t="str">
        <f t="shared" si="12"/>
        <v/>
      </c>
      <c r="B197" s="37" t="str">
        <f t="shared" si="13"/>
        <v/>
      </c>
      <c r="C197" s="38"/>
      <c r="D197" s="38"/>
      <c r="E197" s="38"/>
      <c r="F197" s="38"/>
    </row>
    <row r="198" spans="1:6" ht="37.950000000000003" customHeight="1" x14ac:dyDescent="0.3">
      <c r="A198" s="38" t="str">
        <f t="shared" si="12"/>
        <v/>
      </c>
      <c r="B198" s="37" t="str">
        <f t="shared" si="13"/>
        <v/>
      </c>
      <c r="C198" s="38"/>
      <c r="D198" s="38"/>
      <c r="E198" s="38"/>
      <c r="F198" s="38"/>
    </row>
    <row r="199" spans="1:6" ht="37.950000000000003" customHeight="1" x14ac:dyDescent="0.3">
      <c r="A199" s="38" t="str">
        <f t="shared" si="12"/>
        <v/>
      </c>
      <c r="B199" s="37" t="str">
        <f t="shared" si="13"/>
        <v/>
      </c>
      <c r="C199" s="38"/>
      <c r="D199" s="38"/>
      <c r="E199" s="38"/>
      <c r="F199" s="38"/>
    </row>
    <row r="200" spans="1:6" ht="37.950000000000003" customHeight="1" x14ac:dyDescent="0.3">
      <c r="A200" s="38" t="str">
        <f t="shared" si="12"/>
        <v/>
      </c>
      <c r="B200" s="37" t="str">
        <f t="shared" si="13"/>
        <v/>
      </c>
      <c r="C200" s="38"/>
      <c r="D200" s="38"/>
      <c r="E200" s="38"/>
      <c r="F200" s="38"/>
    </row>
    <row r="201" spans="1:6" ht="37.950000000000003" customHeight="1" x14ac:dyDescent="0.3">
      <c r="A201" s="38" t="str">
        <f t="shared" si="12"/>
        <v/>
      </c>
      <c r="B201" s="37" t="str">
        <f t="shared" si="13"/>
        <v/>
      </c>
      <c r="C201" s="38"/>
      <c r="D201" s="38"/>
      <c r="E201" s="38"/>
      <c r="F201" s="38"/>
    </row>
    <row r="202" spans="1:6" ht="37.950000000000003" customHeight="1" x14ac:dyDescent="0.3">
      <c r="A202" s="38" t="str">
        <f t="shared" si="12"/>
        <v/>
      </c>
      <c r="B202" s="37" t="str">
        <f t="shared" si="13"/>
        <v/>
      </c>
      <c r="C202" s="38"/>
      <c r="D202" s="38"/>
      <c r="E202" s="38"/>
      <c r="F202" s="38"/>
    </row>
    <row r="203" spans="1:6" ht="37.950000000000003" customHeight="1" x14ac:dyDescent="0.3">
      <c r="A203" s="38" t="str">
        <f t="shared" si="12"/>
        <v/>
      </c>
      <c r="B203" s="37" t="str">
        <f t="shared" si="13"/>
        <v/>
      </c>
      <c r="C203" s="38"/>
      <c r="D203" s="38"/>
      <c r="E203" s="38"/>
      <c r="F203" s="38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>
      <selection activeCell="J19" sqref="J19"/>
    </sheetView>
  </sheetViews>
  <sheetFormatPr defaultRowHeight="14.4" x14ac:dyDescent="0.3"/>
  <cols>
    <col min="1" max="1" width="13.6640625" customWidth="1"/>
    <col min="2" max="2" width="13" customWidth="1"/>
    <col min="3" max="3" width="14.88671875" customWidth="1"/>
    <col min="4" max="4" width="24.6640625" customWidth="1"/>
  </cols>
  <sheetData>
    <row r="1" spans="1:4" x14ac:dyDescent="0.3">
      <c r="A1" s="31"/>
      <c r="B1" s="31"/>
      <c r="C1" s="31"/>
      <c r="D1" s="31"/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zoomScale="130" zoomScaleNormal="130" workbookViewId="0">
      <selection activeCell="J20" sqref="J20"/>
    </sheetView>
  </sheetViews>
  <sheetFormatPr defaultRowHeight="14.4" x14ac:dyDescent="0.3"/>
  <sheetData>
    <row r="1" spans="1:12" x14ac:dyDescent="0.3">
      <c r="A1" s="31" t="s">
        <v>163</v>
      </c>
      <c r="B1" s="31" t="s">
        <v>88</v>
      </c>
      <c r="C1" s="31" t="s">
        <v>164</v>
      </c>
      <c r="D1" s="31" t="s">
        <v>165</v>
      </c>
      <c r="E1" s="31" t="s">
        <v>295</v>
      </c>
      <c r="F1" s="31" t="s">
        <v>296</v>
      </c>
      <c r="G1" s="31" t="s">
        <v>297</v>
      </c>
      <c r="H1" s="31" t="s">
        <v>298</v>
      </c>
      <c r="I1" s="31" t="s">
        <v>299</v>
      </c>
      <c r="J1" s="31" t="s">
        <v>300</v>
      </c>
      <c r="K1" s="31" t="s">
        <v>301</v>
      </c>
      <c r="L1" s="31" t="s">
        <v>230</v>
      </c>
    </row>
    <row r="2" spans="1:12" x14ac:dyDescent="0.3">
      <c r="A2" s="46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</row>
    <row r="3" spans="1:12" x14ac:dyDescent="0.3">
      <c r="A3" s="46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</row>
    <row r="4" spans="1:12" x14ac:dyDescent="0.3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</row>
    <row r="5" spans="1:12" x14ac:dyDescent="0.3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</row>
    <row r="6" spans="1:12" x14ac:dyDescent="0.3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</row>
    <row r="7" spans="1:12" x14ac:dyDescent="0.3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</row>
    <row r="8" spans="1:12" x14ac:dyDescent="0.3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</row>
    <row r="9" spans="1:12" x14ac:dyDescent="0.3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</row>
    <row r="10" spans="1:12" x14ac:dyDescent="0.3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</row>
    <row r="11" spans="1:12" x14ac:dyDescent="0.3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</row>
    <row r="12" spans="1:12" x14ac:dyDescent="0.3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</row>
    <row r="13" spans="1:12" x14ac:dyDescent="0.3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</row>
    <row r="14" spans="1:12" x14ac:dyDescent="0.3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</row>
    <row r="15" spans="1:12" x14ac:dyDescent="0.3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</row>
    <row r="16" spans="1:12" x14ac:dyDescent="0.3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</row>
    <row r="17" spans="1:12" x14ac:dyDescent="0.3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</row>
    <row r="18" spans="1:12" x14ac:dyDescent="0.3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</row>
    <row r="19" spans="1:12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</row>
    <row r="20" spans="1:12" x14ac:dyDescent="0.3">
      <c r="A20" s="33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</row>
    <row r="21" spans="1:12" x14ac:dyDescent="0.3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</row>
    <row r="22" spans="1:12" x14ac:dyDescent="0.3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</row>
    <row r="23" spans="1:12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</row>
    <row r="24" spans="1:12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</row>
    <row r="25" spans="1:12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</row>
    <row r="26" spans="1:12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</row>
    <row r="27" spans="1:12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</row>
    <row r="28" spans="1:12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</row>
    <row r="29" spans="1:12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</row>
    <row r="30" spans="1:12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</row>
    <row r="31" spans="1:12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</row>
    <row r="32" spans="1:12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</row>
    <row r="33" spans="1:12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</row>
    <row r="34" spans="1:12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</row>
    <row r="35" spans="1:12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</row>
    <row r="36" spans="1:12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</row>
    <row r="37" spans="1:12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</row>
    <row r="38" spans="1:12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</row>
    <row r="39" spans="1:12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</row>
    <row r="40" spans="1:12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</row>
    <row r="41" spans="1:12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</row>
    <row r="42" spans="1:12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</row>
    <row r="43" spans="1:12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</row>
    <row r="44" spans="1:12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</row>
    <row r="45" spans="1:12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</row>
    <row r="46" spans="1:12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</row>
    <row r="47" spans="1:12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</row>
    <row r="48" spans="1:12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</row>
    <row r="49" spans="1:12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</row>
    <row r="50" spans="1:12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</row>
    <row r="51" spans="1:12" x14ac:dyDescent="0.3">
      <c r="A51" s="33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</row>
    <row r="52" spans="1:12" x14ac:dyDescent="0.3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</row>
    <row r="53" spans="1:12" x14ac:dyDescent="0.3">
      <c r="A53" s="33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</row>
    <row r="54" spans="1:12" x14ac:dyDescent="0.3">
      <c r="A54" s="33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</row>
    <row r="55" spans="1:12" x14ac:dyDescent="0.3">
      <c r="A55" s="33"/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</row>
    <row r="56" spans="1:12" x14ac:dyDescent="0.3">
      <c r="A56" s="33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</row>
    <row r="57" spans="1:12" x14ac:dyDescent="0.3">
      <c r="A57" s="33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</row>
    <row r="58" spans="1:12" x14ac:dyDescent="0.3">
      <c r="A58" s="33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</row>
    <row r="59" spans="1:12" x14ac:dyDescent="0.3">
      <c r="A59" s="33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</row>
    <row r="60" spans="1:12" x14ac:dyDescent="0.3">
      <c r="A60" s="33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</row>
    <row r="61" spans="1:12" x14ac:dyDescent="0.3">
      <c r="A61" s="33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</row>
    <row r="62" spans="1:12" x14ac:dyDescent="0.3">
      <c r="A62" s="33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</row>
    <row r="63" spans="1:12" x14ac:dyDescent="0.3">
      <c r="A63" s="33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</row>
    <row r="64" spans="1:12" x14ac:dyDescent="0.3">
      <c r="A64" s="33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</row>
    <row r="65" spans="1:12" x14ac:dyDescent="0.3">
      <c r="A65" s="33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</row>
    <row r="66" spans="1:12" x14ac:dyDescent="0.3">
      <c r="A66" s="33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</row>
    <row r="67" spans="1:12" x14ac:dyDescent="0.3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</row>
    <row r="68" spans="1:12" x14ac:dyDescent="0.3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</row>
    <row r="69" spans="1:12" x14ac:dyDescent="0.3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</row>
    <row r="70" spans="1:12" x14ac:dyDescent="0.3">
      <c r="A70" s="33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</row>
    <row r="71" spans="1:12" x14ac:dyDescent="0.3">
      <c r="A71" s="33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</row>
    <row r="72" spans="1:12" x14ac:dyDescent="0.3">
      <c r="A72" s="33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</row>
    <row r="73" spans="1:12" x14ac:dyDescent="0.3">
      <c r="A73" s="33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</row>
    <row r="74" spans="1:12" x14ac:dyDescent="0.3">
      <c r="A74" s="33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</row>
    <row r="75" spans="1:12" x14ac:dyDescent="0.3">
      <c r="A75" s="33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</row>
    <row r="76" spans="1:12" x14ac:dyDescent="0.3">
      <c r="A76" s="33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</row>
    <row r="77" spans="1:12" x14ac:dyDescent="0.3">
      <c r="A77" s="33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</row>
    <row r="78" spans="1:12" x14ac:dyDescent="0.3">
      <c r="A78" s="33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</row>
    <row r="79" spans="1:12" x14ac:dyDescent="0.3">
      <c r="A79" s="33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</row>
    <row r="80" spans="1:12" x14ac:dyDescent="0.3">
      <c r="A80" s="33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</row>
    <row r="81" spans="1:12" x14ac:dyDescent="0.3">
      <c r="A81" s="33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</row>
    <row r="82" spans="1:12" x14ac:dyDescent="0.3">
      <c r="A82" s="33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</row>
    <row r="83" spans="1:12" x14ac:dyDescent="0.3">
      <c r="A83" s="33"/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</row>
    <row r="84" spans="1:12" x14ac:dyDescent="0.3">
      <c r="A84" s="33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</row>
    <row r="85" spans="1:12" x14ac:dyDescent="0.3">
      <c r="A85" s="33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</row>
    <row r="86" spans="1:12" x14ac:dyDescent="0.3">
      <c r="A86" s="33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</row>
    <row r="87" spans="1:12" x14ac:dyDescent="0.3">
      <c r="A87" s="33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</row>
    <row r="88" spans="1:12" x14ac:dyDescent="0.3">
      <c r="A88" s="33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</row>
    <row r="89" spans="1:12" x14ac:dyDescent="0.3">
      <c r="A89" s="33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</row>
    <row r="90" spans="1:12" x14ac:dyDescent="0.3">
      <c r="A90" s="33"/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</row>
    <row r="91" spans="1:12" x14ac:dyDescent="0.3">
      <c r="A91" s="33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</row>
    <row r="92" spans="1:12" x14ac:dyDescent="0.3">
      <c r="A92" s="33"/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</row>
    <row r="93" spans="1:12" x14ac:dyDescent="0.3">
      <c r="A93" s="33"/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</row>
    <row r="94" spans="1:12" x14ac:dyDescent="0.3">
      <c r="A94" s="33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</row>
    <row r="95" spans="1:12" x14ac:dyDescent="0.3">
      <c r="A95" s="33"/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</row>
    <row r="96" spans="1:12" x14ac:dyDescent="0.3">
      <c r="A96" s="33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</row>
    <row r="97" spans="1:12" x14ac:dyDescent="0.3">
      <c r="A97" s="33"/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</row>
    <row r="98" spans="1:12" x14ac:dyDescent="0.3">
      <c r="A98" s="33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</row>
    <row r="99" spans="1:12" x14ac:dyDescent="0.3">
      <c r="A99" s="33"/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</row>
    <row r="100" spans="1:12" x14ac:dyDescent="0.3">
      <c r="A100" s="33"/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</row>
    <row r="101" spans="1:12" x14ac:dyDescent="0.3">
      <c r="A101" s="33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</row>
    <row r="102" spans="1:12" x14ac:dyDescent="0.3">
      <c r="A102" s="33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</row>
    <row r="103" spans="1:12" x14ac:dyDescent="0.3">
      <c r="A103" s="33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</row>
    <row r="104" spans="1:12" x14ac:dyDescent="0.3">
      <c r="A104" s="33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</row>
    <row r="105" spans="1:12" x14ac:dyDescent="0.3">
      <c r="A105" s="33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</row>
    <row r="106" spans="1:12" x14ac:dyDescent="0.3">
      <c r="A106" s="33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</row>
    <row r="107" spans="1:12" x14ac:dyDescent="0.3">
      <c r="A107" s="33"/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</row>
    <row r="108" spans="1:12" x14ac:dyDescent="0.3">
      <c r="A108" s="33"/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</row>
    <row r="109" spans="1:12" x14ac:dyDescent="0.3">
      <c r="A109" s="33"/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</row>
    <row r="110" spans="1:12" x14ac:dyDescent="0.3">
      <c r="A110" s="33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</row>
    <row r="111" spans="1:12" x14ac:dyDescent="0.3">
      <c r="A111" s="33"/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</row>
    <row r="112" spans="1:12" x14ac:dyDescent="0.3">
      <c r="A112" s="33"/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</row>
    <row r="113" spans="1:12" x14ac:dyDescent="0.3">
      <c r="A113" s="33"/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</row>
    <row r="114" spans="1:12" x14ac:dyDescent="0.3">
      <c r="A114" s="33"/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</row>
    <row r="115" spans="1:12" x14ac:dyDescent="0.3">
      <c r="A115" s="33"/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</row>
    <row r="116" spans="1:12" x14ac:dyDescent="0.3">
      <c r="A116" s="33"/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</row>
    <row r="117" spans="1:12" x14ac:dyDescent="0.3">
      <c r="A117" s="33"/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</row>
    <row r="118" spans="1:12" x14ac:dyDescent="0.3">
      <c r="A118" s="33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</row>
    <row r="119" spans="1:12" x14ac:dyDescent="0.3">
      <c r="A119" s="33"/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</row>
    <row r="120" spans="1:12" x14ac:dyDescent="0.3">
      <c r="A120" s="33"/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</row>
    <row r="121" spans="1:12" x14ac:dyDescent="0.3">
      <c r="A121" s="33"/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</row>
    <row r="122" spans="1:12" x14ac:dyDescent="0.3">
      <c r="A122" s="33"/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</row>
    <row r="123" spans="1:12" x14ac:dyDescent="0.3">
      <c r="A123" s="33"/>
      <c r="B123" s="33"/>
      <c r="C123" s="33"/>
      <c r="D123" s="33"/>
      <c r="E123" s="33"/>
      <c r="F123" s="33"/>
      <c r="G123" s="33"/>
      <c r="H123" s="33"/>
      <c r="I123" s="33"/>
      <c r="J123" s="33"/>
      <c r="K123" s="33"/>
      <c r="L123" s="33"/>
    </row>
    <row r="124" spans="1:12" x14ac:dyDescent="0.3">
      <c r="A124" s="33"/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</row>
    <row r="125" spans="1:12" x14ac:dyDescent="0.3">
      <c r="A125" s="33"/>
      <c r="B125" s="33"/>
      <c r="C125" s="33"/>
      <c r="D125" s="33"/>
      <c r="E125" s="33"/>
      <c r="F125" s="33"/>
      <c r="G125" s="33"/>
      <c r="H125" s="33"/>
      <c r="I125" s="33"/>
      <c r="J125" s="33"/>
      <c r="K125" s="33"/>
      <c r="L125" s="33"/>
    </row>
    <row r="126" spans="1:12" x14ac:dyDescent="0.3">
      <c r="A126" s="33"/>
      <c r="B126" s="33"/>
      <c r="C126" s="33"/>
      <c r="D126" s="33"/>
      <c r="E126" s="33"/>
      <c r="F126" s="33"/>
      <c r="G126" s="33"/>
      <c r="H126" s="33"/>
      <c r="I126" s="33"/>
      <c r="J126" s="33"/>
      <c r="K126" s="33"/>
      <c r="L126" s="33"/>
    </row>
    <row r="127" spans="1:12" x14ac:dyDescent="0.3">
      <c r="A127" s="33"/>
      <c r="B127" s="33"/>
      <c r="C127" s="33"/>
      <c r="D127" s="33"/>
      <c r="E127" s="33"/>
      <c r="F127" s="33"/>
      <c r="G127" s="33"/>
      <c r="H127" s="33"/>
      <c r="I127" s="33"/>
      <c r="J127" s="33"/>
      <c r="K127" s="33"/>
      <c r="L127" s="33"/>
    </row>
    <row r="128" spans="1:12" x14ac:dyDescent="0.3">
      <c r="A128" s="33"/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</row>
    <row r="129" spans="1:12" x14ac:dyDescent="0.3">
      <c r="A129" s="33"/>
      <c r="B129" s="33"/>
      <c r="C129" s="33"/>
      <c r="D129" s="33"/>
      <c r="E129" s="33"/>
      <c r="F129" s="33"/>
      <c r="G129" s="33"/>
      <c r="H129" s="33"/>
      <c r="I129" s="33"/>
      <c r="J129" s="33"/>
      <c r="K129" s="33"/>
      <c r="L129" s="33"/>
    </row>
    <row r="130" spans="1:12" x14ac:dyDescent="0.3">
      <c r="A130" s="33"/>
      <c r="B130" s="33"/>
      <c r="C130" s="33"/>
      <c r="D130" s="33"/>
      <c r="E130" s="33"/>
      <c r="F130" s="33"/>
      <c r="G130" s="33"/>
      <c r="H130" s="33"/>
      <c r="I130" s="33"/>
      <c r="J130" s="33"/>
      <c r="K130" s="33"/>
      <c r="L130" s="33"/>
    </row>
    <row r="131" spans="1:12" x14ac:dyDescent="0.3">
      <c r="A131" s="33"/>
      <c r="B131" s="33"/>
      <c r="C131" s="33"/>
      <c r="D131" s="33"/>
      <c r="E131" s="33"/>
      <c r="F131" s="33"/>
      <c r="G131" s="33"/>
      <c r="H131" s="33"/>
      <c r="I131" s="33"/>
      <c r="J131" s="33"/>
      <c r="K131" s="33"/>
      <c r="L131" s="33"/>
    </row>
    <row r="132" spans="1:12" x14ac:dyDescent="0.3">
      <c r="A132" s="33"/>
      <c r="B132" s="33"/>
      <c r="C132" s="33"/>
      <c r="D132" s="33"/>
      <c r="E132" s="33"/>
      <c r="F132" s="33"/>
      <c r="G132" s="33"/>
      <c r="H132" s="33"/>
      <c r="I132" s="33"/>
      <c r="J132" s="33"/>
      <c r="K132" s="33"/>
      <c r="L132" s="33"/>
    </row>
    <row r="133" spans="1:12" x14ac:dyDescent="0.3">
      <c r="A133" s="33"/>
      <c r="B133" s="33"/>
      <c r="C133" s="33"/>
      <c r="D133" s="33"/>
      <c r="E133" s="33"/>
      <c r="F133" s="33"/>
      <c r="G133" s="33"/>
      <c r="H133" s="33"/>
      <c r="I133" s="33"/>
      <c r="J133" s="33"/>
      <c r="K133" s="33"/>
      <c r="L133" s="33"/>
    </row>
    <row r="134" spans="1:12" x14ac:dyDescent="0.3">
      <c r="A134" s="33"/>
      <c r="B134" s="33"/>
      <c r="C134" s="33"/>
      <c r="D134" s="33"/>
      <c r="E134" s="33"/>
      <c r="F134" s="33"/>
      <c r="G134" s="33"/>
      <c r="H134" s="33"/>
      <c r="I134" s="33"/>
      <c r="J134" s="33"/>
      <c r="K134" s="33"/>
      <c r="L134" s="33"/>
    </row>
    <row r="135" spans="1:12" x14ac:dyDescent="0.3">
      <c r="A135" s="33"/>
      <c r="B135" s="33"/>
      <c r="C135" s="33"/>
      <c r="D135" s="33"/>
      <c r="E135" s="33"/>
      <c r="F135" s="33"/>
      <c r="G135" s="33"/>
      <c r="H135" s="33"/>
      <c r="I135" s="33"/>
      <c r="J135" s="33"/>
      <c r="K135" s="33"/>
      <c r="L135" s="33"/>
    </row>
    <row r="136" spans="1:12" x14ac:dyDescent="0.3">
      <c r="A136" s="33"/>
      <c r="B136" s="33"/>
      <c r="C136" s="33"/>
      <c r="D136" s="33"/>
      <c r="E136" s="33"/>
      <c r="F136" s="33"/>
      <c r="G136" s="33"/>
      <c r="H136" s="33"/>
      <c r="I136" s="33"/>
      <c r="J136" s="33"/>
      <c r="K136" s="33"/>
      <c r="L136" s="33"/>
    </row>
    <row r="137" spans="1:12" x14ac:dyDescent="0.3">
      <c r="A137" s="33"/>
      <c r="B137" s="33"/>
      <c r="C137" s="33"/>
      <c r="D137" s="33"/>
      <c r="E137" s="33"/>
      <c r="F137" s="33"/>
      <c r="G137" s="33"/>
      <c r="H137" s="33"/>
      <c r="I137" s="33"/>
      <c r="J137" s="33"/>
      <c r="K137" s="33"/>
      <c r="L137" s="33"/>
    </row>
    <row r="138" spans="1:12" x14ac:dyDescent="0.3">
      <c r="A138" s="33"/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</row>
    <row r="139" spans="1:12" x14ac:dyDescent="0.3">
      <c r="A139" s="33"/>
      <c r="B139" s="33"/>
      <c r="C139" s="33"/>
      <c r="D139" s="33"/>
      <c r="E139" s="33"/>
      <c r="F139" s="33"/>
      <c r="G139" s="33"/>
      <c r="H139" s="33"/>
      <c r="I139" s="33"/>
      <c r="J139" s="33"/>
      <c r="K139" s="33"/>
      <c r="L139" s="33"/>
    </row>
    <row r="140" spans="1:12" x14ac:dyDescent="0.3">
      <c r="A140" s="33"/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</row>
    <row r="141" spans="1:12" x14ac:dyDescent="0.3">
      <c r="A141" s="33"/>
      <c r="B141" s="33"/>
      <c r="C141" s="33"/>
      <c r="D141" s="33"/>
      <c r="E141" s="33"/>
      <c r="F141" s="33"/>
      <c r="G141" s="33"/>
      <c r="H141" s="33"/>
      <c r="I141" s="33"/>
      <c r="J141" s="33"/>
      <c r="K141" s="33"/>
      <c r="L141" s="33"/>
    </row>
    <row r="142" spans="1:12" x14ac:dyDescent="0.3">
      <c r="A142" s="33"/>
      <c r="B142" s="33"/>
      <c r="C142" s="33"/>
      <c r="D142" s="33"/>
      <c r="E142" s="33"/>
      <c r="F142" s="33"/>
      <c r="G142" s="33"/>
      <c r="H142" s="33"/>
      <c r="I142" s="33"/>
      <c r="J142" s="33"/>
      <c r="K142" s="33"/>
      <c r="L142" s="33"/>
    </row>
    <row r="143" spans="1:12" x14ac:dyDescent="0.3">
      <c r="A143" s="33"/>
      <c r="B143" s="33"/>
      <c r="C143" s="33"/>
      <c r="D143" s="33"/>
      <c r="E143" s="33"/>
      <c r="F143" s="33"/>
      <c r="G143" s="33"/>
      <c r="H143" s="33"/>
      <c r="I143" s="33"/>
      <c r="J143" s="33"/>
      <c r="K143" s="33"/>
      <c r="L143" s="33"/>
    </row>
    <row r="144" spans="1:12" x14ac:dyDescent="0.3">
      <c r="A144" s="33"/>
      <c r="B144" s="33"/>
      <c r="C144" s="33"/>
      <c r="D144" s="33"/>
      <c r="E144" s="33"/>
      <c r="F144" s="33"/>
      <c r="G144" s="33"/>
      <c r="H144" s="33"/>
      <c r="I144" s="33"/>
      <c r="J144" s="33"/>
      <c r="K144" s="33"/>
      <c r="L144" s="33"/>
    </row>
    <row r="145" spans="1:12" x14ac:dyDescent="0.3">
      <c r="A145" s="33"/>
      <c r="B145" s="33"/>
      <c r="C145" s="33"/>
      <c r="D145" s="33"/>
      <c r="E145" s="33"/>
      <c r="F145" s="33"/>
      <c r="G145" s="33"/>
      <c r="H145" s="33"/>
      <c r="I145" s="33"/>
      <c r="J145" s="33"/>
      <c r="K145" s="33"/>
      <c r="L145" s="33"/>
    </row>
    <row r="146" spans="1:12" x14ac:dyDescent="0.3">
      <c r="A146" s="33"/>
      <c r="B146" s="33"/>
      <c r="C146" s="33"/>
      <c r="D146" s="33"/>
      <c r="E146" s="33"/>
      <c r="F146" s="33"/>
      <c r="G146" s="33"/>
      <c r="H146" s="33"/>
      <c r="I146" s="33"/>
      <c r="J146" s="33"/>
      <c r="K146" s="33"/>
      <c r="L146" s="33"/>
    </row>
    <row r="147" spans="1:12" x14ac:dyDescent="0.3">
      <c r="A147" s="33"/>
      <c r="B147" s="33"/>
      <c r="C147" s="33"/>
      <c r="D147" s="33"/>
      <c r="E147" s="33"/>
      <c r="F147" s="33"/>
      <c r="G147" s="33"/>
      <c r="H147" s="33"/>
      <c r="I147" s="33"/>
      <c r="J147" s="33"/>
      <c r="K147" s="33"/>
      <c r="L147" s="33"/>
    </row>
    <row r="148" spans="1:12" x14ac:dyDescent="0.3">
      <c r="A148" s="33"/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</row>
    <row r="149" spans="1:12" x14ac:dyDescent="0.3">
      <c r="A149" s="33"/>
      <c r="B149" s="33"/>
      <c r="C149" s="33"/>
      <c r="D149" s="33"/>
      <c r="E149" s="33"/>
      <c r="F149" s="33"/>
      <c r="G149" s="33"/>
      <c r="H149" s="33"/>
      <c r="I149" s="33"/>
      <c r="J149" s="33"/>
      <c r="K149" s="33"/>
      <c r="L149" s="33"/>
    </row>
    <row r="150" spans="1:12" x14ac:dyDescent="0.3">
      <c r="A150" s="33"/>
      <c r="B150" s="33"/>
      <c r="C150" s="33"/>
      <c r="D150" s="33"/>
      <c r="E150" s="33"/>
      <c r="F150" s="33"/>
      <c r="G150" s="33"/>
      <c r="H150" s="33"/>
      <c r="I150" s="33"/>
      <c r="J150" s="33"/>
      <c r="K150" s="33"/>
      <c r="L150" s="33"/>
    </row>
    <row r="151" spans="1:12" x14ac:dyDescent="0.3">
      <c r="A151" s="33"/>
      <c r="B151" s="33"/>
      <c r="C151" s="33"/>
      <c r="D151" s="33"/>
      <c r="E151" s="33"/>
      <c r="F151" s="33"/>
      <c r="G151" s="33"/>
      <c r="H151" s="33"/>
      <c r="I151" s="33"/>
      <c r="J151" s="33"/>
      <c r="K151" s="33"/>
      <c r="L151" s="33"/>
    </row>
    <row r="152" spans="1:12" x14ac:dyDescent="0.3">
      <c r="A152" s="33"/>
      <c r="B152" s="33"/>
      <c r="C152" s="33"/>
      <c r="D152" s="33"/>
      <c r="E152" s="33"/>
      <c r="F152" s="33"/>
      <c r="G152" s="33"/>
      <c r="H152" s="33"/>
      <c r="I152" s="33"/>
      <c r="J152" s="33"/>
      <c r="K152" s="33"/>
      <c r="L152" s="33"/>
    </row>
    <row r="153" spans="1:12" x14ac:dyDescent="0.3">
      <c r="A153" s="33"/>
      <c r="B153" s="33"/>
      <c r="C153" s="33"/>
      <c r="D153" s="33"/>
      <c r="E153" s="33"/>
      <c r="F153" s="33"/>
      <c r="G153" s="33"/>
      <c r="H153" s="33"/>
      <c r="I153" s="33"/>
      <c r="J153" s="33"/>
      <c r="K153" s="33"/>
      <c r="L153" s="33"/>
    </row>
    <row r="154" spans="1:12" x14ac:dyDescent="0.3">
      <c r="A154" s="33"/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</row>
    <row r="155" spans="1:12" x14ac:dyDescent="0.3">
      <c r="A155" s="33"/>
      <c r="B155" s="33"/>
      <c r="C155" s="33"/>
      <c r="D155" s="33"/>
      <c r="E155" s="33"/>
      <c r="F155" s="33"/>
      <c r="G155" s="33"/>
      <c r="H155" s="33"/>
      <c r="I155" s="33"/>
      <c r="J155" s="33"/>
      <c r="K155" s="33"/>
      <c r="L155" s="33"/>
    </row>
    <row r="156" spans="1:12" x14ac:dyDescent="0.3">
      <c r="A156" s="33"/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</row>
    <row r="157" spans="1:12" x14ac:dyDescent="0.3">
      <c r="A157" s="33"/>
      <c r="B157" s="33"/>
      <c r="C157" s="33"/>
      <c r="D157" s="33"/>
      <c r="E157" s="33"/>
      <c r="F157" s="33"/>
      <c r="G157" s="33"/>
      <c r="H157" s="33"/>
      <c r="I157" s="33"/>
      <c r="J157" s="33"/>
      <c r="K157" s="33"/>
      <c r="L157" s="33"/>
    </row>
    <row r="158" spans="1:12" x14ac:dyDescent="0.3">
      <c r="A158" s="33"/>
      <c r="B158" s="33"/>
      <c r="C158" s="33"/>
      <c r="D158" s="33"/>
      <c r="E158" s="33"/>
      <c r="F158" s="33"/>
      <c r="G158" s="33"/>
      <c r="H158" s="33"/>
      <c r="I158" s="33"/>
      <c r="J158" s="33"/>
      <c r="K158" s="33"/>
      <c r="L158" s="33"/>
    </row>
    <row r="159" spans="1:12" x14ac:dyDescent="0.3">
      <c r="A159" s="33"/>
      <c r="B159" s="33"/>
      <c r="C159" s="33"/>
      <c r="D159" s="33"/>
      <c r="E159" s="33"/>
      <c r="F159" s="33"/>
      <c r="G159" s="33"/>
      <c r="H159" s="33"/>
      <c r="I159" s="33"/>
      <c r="J159" s="33"/>
      <c r="K159" s="33"/>
      <c r="L159" s="33"/>
    </row>
    <row r="160" spans="1:12" x14ac:dyDescent="0.3">
      <c r="A160" s="33"/>
      <c r="B160" s="33"/>
      <c r="C160" s="33"/>
      <c r="D160" s="33"/>
      <c r="E160" s="33"/>
      <c r="F160" s="33"/>
      <c r="G160" s="33"/>
      <c r="H160" s="33"/>
      <c r="I160" s="33"/>
      <c r="J160" s="33"/>
      <c r="K160" s="33"/>
      <c r="L160" s="33"/>
    </row>
    <row r="161" spans="1:12" x14ac:dyDescent="0.3">
      <c r="A161" s="33"/>
      <c r="B161" s="33"/>
      <c r="C161" s="33"/>
      <c r="D161" s="33"/>
      <c r="E161" s="33"/>
      <c r="F161" s="33"/>
      <c r="G161" s="33"/>
      <c r="H161" s="33"/>
      <c r="I161" s="33"/>
      <c r="J161" s="33"/>
      <c r="K161" s="33"/>
      <c r="L161" s="33"/>
    </row>
    <row r="162" spans="1:12" x14ac:dyDescent="0.3">
      <c r="A162" s="33"/>
      <c r="B162" s="33"/>
      <c r="C162" s="33"/>
      <c r="D162" s="33"/>
      <c r="E162" s="33"/>
      <c r="F162" s="33"/>
      <c r="G162" s="33"/>
      <c r="H162" s="33"/>
      <c r="I162" s="33"/>
      <c r="J162" s="33"/>
      <c r="K162" s="33"/>
      <c r="L162" s="33"/>
    </row>
    <row r="163" spans="1:12" x14ac:dyDescent="0.3">
      <c r="A163" s="33"/>
      <c r="B163" s="33"/>
      <c r="C163" s="33"/>
      <c r="D163" s="33"/>
      <c r="E163" s="33"/>
      <c r="F163" s="33"/>
      <c r="G163" s="33"/>
      <c r="H163" s="33"/>
      <c r="I163" s="33"/>
      <c r="J163" s="33"/>
      <c r="K163" s="33"/>
      <c r="L163" s="33"/>
    </row>
    <row r="164" spans="1:12" x14ac:dyDescent="0.3">
      <c r="A164" s="33"/>
      <c r="B164" s="33"/>
      <c r="C164" s="33"/>
      <c r="D164" s="33"/>
      <c r="E164" s="33"/>
      <c r="F164" s="33"/>
      <c r="G164" s="33"/>
      <c r="H164" s="33"/>
      <c r="I164" s="33"/>
      <c r="J164" s="33"/>
      <c r="K164" s="33"/>
      <c r="L164" s="33"/>
    </row>
    <row r="165" spans="1:12" x14ac:dyDescent="0.3">
      <c r="A165" s="33"/>
      <c r="B165" s="33"/>
      <c r="C165" s="33"/>
      <c r="D165" s="33"/>
      <c r="E165" s="33"/>
      <c r="F165" s="33"/>
      <c r="G165" s="33"/>
      <c r="H165" s="33"/>
      <c r="I165" s="33"/>
      <c r="J165" s="33"/>
      <c r="K165" s="33"/>
      <c r="L165" s="33"/>
    </row>
    <row r="166" spans="1:12" x14ac:dyDescent="0.3">
      <c r="A166" s="33"/>
      <c r="B166" s="33"/>
      <c r="C166" s="33"/>
      <c r="D166" s="33"/>
      <c r="E166" s="33"/>
      <c r="F166" s="33"/>
      <c r="G166" s="33"/>
      <c r="H166" s="33"/>
      <c r="I166" s="33"/>
      <c r="J166" s="33"/>
      <c r="K166" s="33"/>
      <c r="L166" s="33"/>
    </row>
    <row r="167" spans="1:12" x14ac:dyDescent="0.3">
      <c r="A167" s="33"/>
      <c r="B167" s="33"/>
      <c r="C167" s="33"/>
      <c r="D167" s="33"/>
      <c r="E167" s="33"/>
      <c r="F167" s="33"/>
      <c r="G167" s="33"/>
      <c r="H167" s="33"/>
      <c r="I167" s="33"/>
      <c r="J167" s="33"/>
      <c r="K167" s="33"/>
      <c r="L167" s="33"/>
    </row>
    <row r="168" spans="1:12" x14ac:dyDescent="0.3">
      <c r="A168" s="33"/>
      <c r="B168" s="33"/>
      <c r="C168" s="33"/>
      <c r="D168" s="33"/>
      <c r="E168" s="33"/>
      <c r="F168" s="33"/>
      <c r="G168" s="33"/>
      <c r="H168" s="33"/>
      <c r="I168" s="33"/>
      <c r="J168" s="33"/>
      <c r="K168" s="33"/>
      <c r="L168" s="33"/>
    </row>
    <row r="169" spans="1:12" x14ac:dyDescent="0.3">
      <c r="A169" s="33"/>
      <c r="B169" s="33"/>
      <c r="C169" s="33"/>
      <c r="D169" s="33"/>
      <c r="E169" s="33"/>
      <c r="F169" s="33"/>
      <c r="G169" s="33"/>
      <c r="H169" s="33"/>
      <c r="I169" s="33"/>
      <c r="J169" s="33"/>
      <c r="K169" s="33"/>
      <c r="L169" s="33"/>
    </row>
    <row r="170" spans="1:12" x14ac:dyDescent="0.3">
      <c r="A170" s="33"/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</row>
    <row r="171" spans="1:12" x14ac:dyDescent="0.3">
      <c r="A171" s="33"/>
      <c r="B171" s="33"/>
      <c r="C171" s="33"/>
      <c r="D171" s="33"/>
      <c r="E171" s="33"/>
      <c r="F171" s="33"/>
      <c r="G171" s="33"/>
      <c r="H171" s="33"/>
      <c r="I171" s="33"/>
      <c r="J171" s="33"/>
      <c r="K171" s="33"/>
      <c r="L171" s="33"/>
    </row>
    <row r="172" spans="1:12" x14ac:dyDescent="0.3">
      <c r="A172" s="33"/>
      <c r="B172" s="33"/>
      <c r="C172" s="33"/>
      <c r="D172" s="33"/>
      <c r="E172" s="33"/>
      <c r="F172" s="33"/>
      <c r="G172" s="33"/>
      <c r="H172" s="33"/>
      <c r="I172" s="33"/>
      <c r="J172" s="33"/>
      <c r="K172" s="33"/>
      <c r="L172" s="33"/>
    </row>
    <row r="173" spans="1:12" x14ac:dyDescent="0.3">
      <c r="A173" s="33"/>
      <c r="B173" s="33"/>
      <c r="C173" s="33"/>
      <c r="D173" s="33"/>
      <c r="E173" s="33"/>
      <c r="F173" s="33"/>
      <c r="G173" s="33"/>
      <c r="H173" s="33"/>
      <c r="I173" s="33"/>
      <c r="J173" s="33"/>
      <c r="K173" s="33"/>
      <c r="L173" s="33"/>
    </row>
    <row r="174" spans="1:12" x14ac:dyDescent="0.3">
      <c r="A174" s="33"/>
      <c r="B174" s="33"/>
      <c r="C174" s="33"/>
      <c r="D174" s="33"/>
      <c r="E174" s="33"/>
      <c r="F174" s="33"/>
      <c r="G174" s="33"/>
      <c r="H174" s="33"/>
      <c r="I174" s="33"/>
      <c r="J174" s="33"/>
      <c r="K174" s="33"/>
      <c r="L174" s="33"/>
    </row>
    <row r="175" spans="1:12" x14ac:dyDescent="0.3">
      <c r="A175" s="33"/>
      <c r="B175" s="33"/>
      <c r="C175" s="33"/>
      <c r="D175" s="33"/>
      <c r="E175" s="33"/>
      <c r="F175" s="33"/>
      <c r="G175" s="33"/>
      <c r="H175" s="33"/>
      <c r="I175" s="33"/>
      <c r="J175" s="33"/>
      <c r="K175" s="33"/>
      <c r="L175" s="33"/>
    </row>
    <row r="176" spans="1:12" x14ac:dyDescent="0.3">
      <c r="A176" s="33"/>
      <c r="B176" s="33"/>
      <c r="C176" s="33"/>
      <c r="D176" s="33"/>
      <c r="E176" s="33"/>
      <c r="F176" s="33"/>
      <c r="G176" s="33"/>
      <c r="H176" s="33"/>
      <c r="I176" s="33"/>
      <c r="J176" s="33"/>
      <c r="K176" s="33"/>
      <c r="L176" s="33"/>
    </row>
    <row r="177" spans="1:12" x14ac:dyDescent="0.3">
      <c r="A177" s="33"/>
      <c r="B177" s="33"/>
      <c r="C177" s="33"/>
      <c r="D177" s="33"/>
      <c r="E177" s="33"/>
      <c r="F177" s="33"/>
      <c r="G177" s="33"/>
      <c r="H177" s="33"/>
      <c r="I177" s="33"/>
      <c r="J177" s="33"/>
      <c r="K177" s="33"/>
      <c r="L177" s="33"/>
    </row>
    <row r="178" spans="1:12" x14ac:dyDescent="0.3">
      <c r="A178" s="33"/>
      <c r="B178" s="33"/>
      <c r="C178" s="33"/>
      <c r="D178" s="33"/>
      <c r="E178" s="33"/>
      <c r="F178" s="33"/>
      <c r="G178" s="33"/>
      <c r="H178" s="33"/>
      <c r="I178" s="33"/>
      <c r="J178" s="33"/>
      <c r="K178" s="33"/>
      <c r="L178" s="33"/>
    </row>
    <row r="179" spans="1:12" x14ac:dyDescent="0.3">
      <c r="A179" s="33"/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</row>
    <row r="180" spans="1:12" x14ac:dyDescent="0.3">
      <c r="A180" s="33"/>
      <c r="B180" s="33"/>
      <c r="C180" s="33"/>
      <c r="D180" s="33"/>
      <c r="E180" s="33"/>
      <c r="F180" s="33"/>
      <c r="G180" s="33"/>
      <c r="H180" s="33"/>
      <c r="I180" s="33"/>
      <c r="J180" s="33"/>
      <c r="K180" s="33"/>
      <c r="L180" s="33"/>
    </row>
    <row r="181" spans="1:12" x14ac:dyDescent="0.3">
      <c r="A181" s="33"/>
      <c r="B181" s="33"/>
      <c r="C181" s="33"/>
      <c r="D181" s="33"/>
      <c r="E181" s="33"/>
      <c r="F181" s="33"/>
      <c r="G181" s="33"/>
      <c r="H181" s="33"/>
      <c r="I181" s="33"/>
      <c r="J181" s="33"/>
      <c r="K181" s="33"/>
      <c r="L181" s="33"/>
    </row>
    <row r="182" spans="1:12" x14ac:dyDescent="0.3">
      <c r="A182" s="33"/>
      <c r="B182" s="33"/>
      <c r="C182" s="33"/>
      <c r="D182" s="33"/>
      <c r="E182" s="33"/>
      <c r="F182" s="33"/>
      <c r="G182" s="33"/>
      <c r="H182" s="33"/>
      <c r="I182" s="33"/>
      <c r="J182" s="33"/>
      <c r="K182" s="33"/>
      <c r="L182" s="33"/>
    </row>
    <row r="183" spans="1:12" x14ac:dyDescent="0.3">
      <c r="A183" s="33"/>
      <c r="B183" s="33"/>
      <c r="C183" s="33"/>
      <c r="D183" s="33"/>
      <c r="E183" s="33"/>
      <c r="F183" s="33"/>
      <c r="G183" s="33"/>
      <c r="H183" s="33"/>
      <c r="I183" s="33"/>
      <c r="J183" s="33"/>
      <c r="K183" s="33"/>
      <c r="L183" s="33"/>
    </row>
    <row r="184" spans="1:12" x14ac:dyDescent="0.3">
      <c r="A184" s="33"/>
      <c r="B184" s="33"/>
      <c r="C184" s="33"/>
      <c r="D184" s="33"/>
      <c r="E184" s="33"/>
      <c r="F184" s="33"/>
      <c r="G184" s="33"/>
      <c r="H184" s="33"/>
      <c r="I184" s="33"/>
      <c r="J184" s="33"/>
      <c r="K184" s="33"/>
      <c r="L184" s="33"/>
    </row>
    <row r="185" spans="1:12" x14ac:dyDescent="0.3">
      <c r="A185" s="33"/>
      <c r="B185" s="33"/>
      <c r="C185" s="33"/>
      <c r="D185" s="33"/>
      <c r="E185" s="33"/>
      <c r="F185" s="33"/>
      <c r="G185" s="33"/>
      <c r="H185" s="33"/>
      <c r="I185" s="33"/>
      <c r="J185" s="33"/>
      <c r="K185" s="33"/>
      <c r="L185" s="33"/>
    </row>
    <row r="186" spans="1:12" x14ac:dyDescent="0.3">
      <c r="A186" s="33"/>
      <c r="B186" s="33"/>
      <c r="C186" s="33"/>
      <c r="D186" s="33"/>
      <c r="E186" s="33"/>
      <c r="F186" s="33"/>
      <c r="G186" s="33"/>
      <c r="H186" s="33"/>
      <c r="I186" s="33"/>
      <c r="J186" s="33"/>
      <c r="K186" s="33"/>
      <c r="L186" s="33"/>
    </row>
    <row r="187" spans="1:12" x14ac:dyDescent="0.3">
      <c r="A187" s="33"/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</row>
    <row r="188" spans="1:12" x14ac:dyDescent="0.3">
      <c r="A188" s="33"/>
      <c r="B188" s="33"/>
      <c r="C188" s="33"/>
      <c r="D188" s="33"/>
      <c r="E188" s="33"/>
      <c r="F188" s="33"/>
      <c r="G188" s="33"/>
      <c r="H188" s="33"/>
      <c r="I188" s="33"/>
      <c r="J188" s="33"/>
      <c r="K188" s="33"/>
      <c r="L188" s="33"/>
    </row>
    <row r="189" spans="1:12" x14ac:dyDescent="0.3">
      <c r="A189" s="33"/>
      <c r="B189" s="33"/>
      <c r="C189" s="33"/>
      <c r="D189" s="33"/>
      <c r="E189" s="33"/>
      <c r="F189" s="33"/>
      <c r="G189" s="33"/>
      <c r="H189" s="33"/>
      <c r="I189" s="33"/>
      <c r="J189" s="33"/>
      <c r="K189" s="33"/>
      <c r="L189" s="33"/>
    </row>
    <row r="190" spans="1:12" x14ac:dyDescent="0.3">
      <c r="A190" s="33"/>
      <c r="B190" s="33"/>
      <c r="C190" s="33"/>
      <c r="D190" s="33"/>
      <c r="E190" s="33"/>
      <c r="F190" s="33"/>
      <c r="G190" s="33"/>
      <c r="H190" s="33"/>
      <c r="I190" s="33"/>
      <c r="J190" s="33"/>
      <c r="K190" s="33"/>
      <c r="L190" s="33"/>
    </row>
    <row r="191" spans="1:12" x14ac:dyDescent="0.3">
      <c r="A191" s="33"/>
      <c r="B191" s="33"/>
      <c r="C191" s="33"/>
      <c r="D191" s="33"/>
      <c r="E191" s="33"/>
      <c r="F191" s="33"/>
      <c r="G191" s="33"/>
      <c r="H191" s="33"/>
      <c r="I191" s="33"/>
      <c r="J191" s="33"/>
      <c r="K191" s="33"/>
      <c r="L191" s="33"/>
    </row>
    <row r="192" spans="1:12" x14ac:dyDescent="0.3">
      <c r="A192" s="33"/>
      <c r="B192" s="33"/>
      <c r="C192" s="33"/>
      <c r="D192" s="33"/>
      <c r="E192" s="33"/>
      <c r="F192" s="33"/>
      <c r="G192" s="33"/>
      <c r="H192" s="33"/>
      <c r="I192" s="33"/>
      <c r="J192" s="33"/>
      <c r="K192" s="33"/>
      <c r="L192" s="33"/>
    </row>
    <row r="193" spans="1:12" x14ac:dyDescent="0.3">
      <c r="A193" s="33"/>
      <c r="B193" s="33"/>
      <c r="C193" s="33"/>
      <c r="D193" s="33"/>
      <c r="E193" s="33"/>
      <c r="F193" s="33"/>
      <c r="G193" s="33"/>
      <c r="H193" s="33"/>
      <c r="I193" s="33"/>
      <c r="J193" s="33"/>
      <c r="K193" s="33"/>
      <c r="L193" s="33"/>
    </row>
    <row r="194" spans="1:12" x14ac:dyDescent="0.3">
      <c r="A194" s="33"/>
      <c r="B194" s="33"/>
      <c r="C194" s="33"/>
      <c r="D194" s="33"/>
      <c r="E194" s="33"/>
      <c r="F194" s="33"/>
      <c r="G194" s="33"/>
      <c r="H194" s="33"/>
      <c r="I194" s="33"/>
      <c r="J194" s="33"/>
      <c r="K194" s="33"/>
      <c r="L194" s="33"/>
    </row>
    <row r="195" spans="1:12" x14ac:dyDescent="0.3">
      <c r="A195" s="33"/>
      <c r="B195" s="33"/>
      <c r="C195" s="33"/>
      <c r="D195" s="33"/>
      <c r="E195" s="33"/>
      <c r="F195" s="33"/>
      <c r="G195" s="33"/>
      <c r="H195" s="33"/>
      <c r="I195" s="33"/>
      <c r="J195" s="33"/>
      <c r="K195" s="33"/>
      <c r="L195" s="33"/>
    </row>
    <row r="196" spans="1:12" x14ac:dyDescent="0.3">
      <c r="A196" s="33"/>
      <c r="B196" s="33"/>
      <c r="C196" s="33"/>
      <c r="D196" s="33"/>
      <c r="E196" s="33"/>
      <c r="F196" s="33"/>
      <c r="G196" s="33"/>
      <c r="H196" s="33"/>
      <c r="I196" s="33"/>
      <c r="J196" s="33"/>
      <c r="K196" s="33"/>
      <c r="L196" s="33"/>
    </row>
    <row r="197" spans="1:12" x14ac:dyDescent="0.3">
      <c r="A197" s="33"/>
      <c r="B197" s="33"/>
      <c r="C197" s="33"/>
      <c r="D197" s="33"/>
      <c r="E197" s="33"/>
      <c r="F197" s="33"/>
      <c r="G197" s="33"/>
      <c r="H197" s="33"/>
      <c r="I197" s="33"/>
      <c r="J197" s="33"/>
      <c r="K197" s="33"/>
      <c r="L197" s="33"/>
    </row>
    <row r="198" spans="1:12" x14ac:dyDescent="0.3">
      <c r="A198" s="33"/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</row>
    <row r="199" spans="1:12" x14ac:dyDescent="0.3">
      <c r="A199" s="33"/>
      <c r="B199" s="33"/>
      <c r="C199" s="33"/>
      <c r="D199" s="33"/>
      <c r="E199" s="33"/>
      <c r="F199" s="33"/>
      <c r="G199" s="33"/>
      <c r="H199" s="33"/>
      <c r="I199" s="33"/>
      <c r="J199" s="33"/>
      <c r="K199" s="33"/>
      <c r="L199" s="33"/>
    </row>
    <row r="200" spans="1:12" x14ac:dyDescent="0.3">
      <c r="A200" s="33"/>
      <c r="B200" s="33"/>
      <c r="C200" s="33"/>
      <c r="D200" s="33"/>
      <c r="E200" s="33"/>
      <c r="F200" s="33"/>
      <c r="G200" s="33"/>
      <c r="H200" s="33"/>
      <c r="I200" s="33"/>
      <c r="J200" s="33"/>
      <c r="K200" s="33"/>
      <c r="L200" s="33"/>
    </row>
    <row r="201" spans="1:12" x14ac:dyDescent="0.3">
      <c r="A201" s="33"/>
      <c r="B201" s="33"/>
      <c r="C201" s="33"/>
      <c r="D201" s="33"/>
      <c r="E201" s="33"/>
      <c r="F201" s="33"/>
      <c r="G201" s="33"/>
      <c r="H201" s="33"/>
      <c r="I201" s="33"/>
      <c r="J201" s="33"/>
      <c r="K201" s="33"/>
      <c r="L201" s="33"/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9063-A57E-4771-A567-899B6F7B5A8B}">
  <sheetPr codeName="Planilha16"/>
  <dimension ref="A1:AA3003"/>
  <sheetViews>
    <sheetView showGridLines="0" tabSelected="1" workbookViewId="0">
      <pane ySplit="3" topLeftCell="A4" activePane="bottomLeft" state="frozen"/>
      <selection pane="bottomLeft" activeCell="A4" sqref="A4"/>
    </sheetView>
  </sheetViews>
  <sheetFormatPr defaultRowHeight="14.4" x14ac:dyDescent="0.3"/>
  <cols>
    <col min="1" max="1" width="7.6640625" customWidth="1"/>
    <col min="2" max="2" width="12.6640625" customWidth="1"/>
    <col min="3" max="3" width="14.6640625" customWidth="1"/>
    <col min="4" max="4" width="16.6640625" customWidth="1"/>
    <col min="5" max="5" width="12.6640625" customWidth="1"/>
    <col min="6" max="6" width="11.6640625" customWidth="1"/>
    <col min="11" max="11" width="7.6640625" customWidth="1"/>
    <col min="12" max="12" width="12.6640625" customWidth="1"/>
    <col min="13" max="13" width="14.6640625" customWidth="1"/>
    <col min="14" max="14" width="16.6640625" customWidth="1"/>
    <col min="15" max="15" width="12.6640625" customWidth="1"/>
    <col min="16" max="16" width="11.6640625" customWidth="1"/>
  </cols>
  <sheetData>
    <row r="1" spans="1:27" ht="34.200000000000003" customHeight="1" x14ac:dyDescent="0.4">
      <c r="A1" s="120" t="s">
        <v>309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  <c r="AA1" s="121"/>
    </row>
    <row r="2" spans="1:27" ht="19.95" customHeight="1" x14ac:dyDescent="0.3">
      <c r="A2" s="122"/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</row>
    <row r="3" spans="1:27" ht="24" customHeight="1" x14ac:dyDescent="0.3">
      <c r="A3" s="80" t="s">
        <v>306</v>
      </c>
      <c r="B3" s="80" t="s">
        <v>163</v>
      </c>
      <c r="C3" s="80" t="s">
        <v>145</v>
      </c>
      <c r="D3" s="80" t="s">
        <v>88</v>
      </c>
      <c r="E3" s="80" t="s">
        <v>307</v>
      </c>
      <c r="F3" s="80" t="s">
        <v>230</v>
      </c>
      <c r="K3" s="80" t="s">
        <v>306</v>
      </c>
      <c r="L3" s="80" t="s">
        <v>163</v>
      </c>
      <c r="M3" s="80" t="s">
        <v>145</v>
      </c>
      <c r="N3" s="80" t="s">
        <v>88</v>
      </c>
      <c r="O3" s="80" t="s">
        <v>307</v>
      </c>
      <c r="P3" s="80" t="s">
        <v>230</v>
      </c>
    </row>
    <row r="4" spans="1:27" x14ac:dyDescent="0.3">
      <c r="A4" s="81">
        <v>1</v>
      </c>
      <c r="B4" s="82">
        <v>46027</v>
      </c>
      <c r="C4" s="79" t="s">
        <v>418</v>
      </c>
      <c r="D4" s="83" t="s">
        <v>351</v>
      </c>
      <c r="E4" s="84">
        <v>4.66</v>
      </c>
      <c r="F4" s="84" t="s">
        <v>305</v>
      </c>
      <c r="K4" s="81">
        <v>1</v>
      </c>
      <c r="L4" s="82">
        <v>46027</v>
      </c>
      <c r="M4" s="79" t="s">
        <v>422</v>
      </c>
      <c r="N4" s="83" t="s">
        <v>351</v>
      </c>
      <c r="O4" s="84">
        <v>1.24</v>
      </c>
      <c r="P4" s="84" t="s">
        <v>305</v>
      </c>
    </row>
    <row r="5" spans="1:27" x14ac:dyDescent="0.3">
      <c r="A5" s="81">
        <v>1</v>
      </c>
      <c r="B5" s="82">
        <v>46027</v>
      </c>
      <c r="C5" s="79" t="s">
        <v>418</v>
      </c>
      <c r="D5" s="83" t="s">
        <v>125</v>
      </c>
      <c r="E5" s="84">
        <v>4.4000000000000004</v>
      </c>
      <c r="F5" s="84" t="s">
        <v>305</v>
      </c>
      <c r="K5" s="81">
        <v>1</v>
      </c>
      <c r="L5" s="82">
        <v>46027</v>
      </c>
      <c r="M5" s="79" t="s">
        <v>422</v>
      </c>
      <c r="N5" s="83" t="s">
        <v>125</v>
      </c>
      <c r="O5" s="84">
        <v>9.4</v>
      </c>
      <c r="P5" s="84" t="s">
        <v>305</v>
      </c>
    </row>
    <row r="6" spans="1:27" x14ac:dyDescent="0.3">
      <c r="A6" s="81">
        <v>1</v>
      </c>
      <c r="B6" s="82">
        <v>46027</v>
      </c>
      <c r="C6" s="79" t="s">
        <v>418</v>
      </c>
      <c r="D6" s="83" t="s">
        <v>137</v>
      </c>
      <c r="E6" s="84">
        <v>3.83</v>
      </c>
      <c r="F6" s="84" t="s">
        <v>305</v>
      </c>
      <c r="K6" s="81">
        <v>1</v>
      </c>
      <c r="L6" s="82">
        <v>46027</v>
      </c>
      <c r="M6" s="79" t="s">
        <v>422</v>
      </c>
      <c r="N6" s="83" t="s">
        <v>137</v>
      </c>
      <c r="O6" s="84">
        <v>2.4900000000000002</v>
      </c>
      <c r="P6" s="84" t="s">
        <v>305</v>
      </c>
    </row>
    <row r="7" spans="1:27" x14ac:dyDescent="0.3">
      <c r="A7" s="81">
        <v>1</v>
      </c>
      <c r="B7" s="82">
        <v>46027</v>
      </c>
      <c r="C7" s="79" t="s">
        <v>418</v>
      </c>
      <c r="D7" s="83" t="s">
        <v>353</v>
      </c>
      <c r="E7" s="84">
        <v>0.314</v>
      </c>
      <c r="F7" s="84" t="s">
        <v>305</v>
      </c>
      <c r="K7" s="81">
        <v>1</v>
      </c>
      <c r="L7" s="82">
        <v>46027</v>
      </c>
      <c r="M7" s="79" t="s">
        <v>422</v>
      </c>
      <c r="N7" s="83" t="s">
        <v>353</v>
      </c>
      <c r="O7" s="84">
        <v>1.1299999999999999</v>
      </c>
      <c r="P7" s="84" t="s">
        <v>305</v>
      </c>
    </row>
    <row r="8" spans="1:27" x14ac:dyDescent="0.3">
      <c r="A8" s="81">
        <v>1</v>
      </c>
      <c r="B8" s="82">
        <v>46027</v>
      </c>
      <c r="C8" s="79" t="s">
        <v>418</v>
      </c>
      <c r="D8" s="83" t="s">
        <v>134</v>
      </c>
      <c r="E8" s="84">
        <v>1.21</v>
      </c>
      <c r="F8" s="84" t="s">
        <v>305</v>
      </c>
      <c r="K8" s="81">
        <v>1</v>
      </c>
      <c r="L8" s="82">
        <v>46027</v>
      </c>
      <c r="M8" s="79" t="s">
        <v>422</v>
      </c>
      <c r="N8" s="83" t="s">
        <v>134</v>
      </c>
      <c r="O8" s="84">
        <v>4.6399999999999997</v>
      </c>
      <c r="P8" s="84" t="s">
        <v>305</v>
      </c>
    </row>
    <row r="9" spans="1:27" x14ac:dyDescent="0.3">
      <c r="A9" s="81">
        <v>1</v>
      </c>
      <c r="B9" s="82">
        <v>46027</v>
      </c>
      <c r="C9" s="79" t="s">
        <v>418</v>
      </c>
      <c r="D9" s="83" t="s">
        <v>138</v>
      </c>
      <c r="E9" s="84">
        <v>9</v>
      </c>
      <c r="F9" s="84" t="s">
        <v>305</v>
      </c>
      <c r="K9" s="81">
        <v>1</v>
      </c>
      <c r="L9" s="82">
        <v>46027</v>
      </c>
      <c r="M9" s="79" t="s">
        <v>422</v>
      </c>
      <c r="N9" s="83" t="s">
        <v>138</v>
      </c>
      <c r="O9" s="84">
        <v>12.4</v>
      </c>
      <c r="P9" s="84" t="s">
        <v>305</v>
      </c>
    </row>
    <row r="10" spans="1:27" x14ac:dyDescent="0.3">
      <c r="A10" s="81">
        <v>1</v>
      </c>
      <c r="B10" s="82">
        <v>46027</v>
      </c>
      <c r="C10" s="79" t="s">
        <v>418</v>
      </c>
      <c r="D10" s="83" t="s">
        <v>354</v>
      </c>
      <c r="E10" s="84">
        <v>348</v>
      </c>
      <c r="F10" s="84" t="s">
        <v>305</v>
      </c>
      <c r="K10" s="81">
        <v>1</v>
      </c>
      <c r="L10" s="82">
        <v>46027</v>
      </c>
      <c r="M10" s="79" t="s">
        <v>422</v>
      </c>
      <c r="N10" s="83" t="s">
        <v>354</v>
      </c>
      <c r="O10" s="84">
        <v>209</v>
      </c>
      <c r="P10" s="84" t="s">
        <v>305</v>
      </c>
    </row>
    <row r="11" spans="1:27" x14ac:dyDescent="0.3">
      <c r="A11" s="81">
        <v>1</v>
      </c>
      <c r="B11" s="82">
        <v>46027</v>
      </c>
      <c r="C11" s="79" t="s">
        <v>418</v>
      </c>
      <c r="D11" s="83" t="s">
        <v>126</v>
      </c>
      <c r="E11" s="84">
        <v>237</v>
      </c>
      <c r="F11" s="84" t="s">
        <v>305</v>
      </c>
      <c r="K11" s="81">
        <v>1</v>
      </c>
      <c r="L11" s="82">
        <v>46027</v>
      </c>
      <c r="M11" s="79" t="s">
        <v>422</v>
      </c>
      <c r="N11" s="83" t="s">
        <v>126</v>
      </c>
      <c r="O11" s="84">
        <v>86</v>
      </c>
      <c r="P11" s="84" t="s">
        <v>305</v>
      </c>
    </row>
    <row r="12" spans="1:27" x14ac:dyDescent="0.3">
      <c r="A12" s="81">
        <v>1</v>
      </c>
      <c r="B12" s="82">
        <v>46027</v>
      </c>
      <c r="C12" s="79" t="s">
        <v>418</v>
      </c>
      <c r="D12" s="83" t="s">
        <v>127</v>
      </c>
      <c r="E12" s="84">
        <v>77</v>
      </c>
      <c r="F12" s="84" t="s">
        <v>305</v>
      </c>
      <c r="K12" s="81">
        <v>1</v>
      </c>
      <c r="L12" s="82">
        <v>46027</v>
      </c>
      <c r="M12" s="79" t="s">
        <v>422</v>
      </c>
      <c r="N12" s="83" t="s">
        <v>127</v>
      </c>
      <c r="O12" s="84">
        <v>26</v>
      </c>
      <c r="P12" s="84" t="s">
        <v>305</v>
      </c>
    </row>
    <row r="13" spans="1:27" x14ac:dyDescent="0.3">
      <c r="A13" s="81">
        <v>1</v>
      </c>
      <c r="B13" s="82">
        <v>46027</v>
      </c>
      <c r="C13" s="79" t="s">
        <v>418</v>
      </c>
      <c r="D13" s="83" t="s">
        <v>124</v>
      </c>
      <c r="E13" s="84">
        <v>2.58</v>
      </c>
      <c r="F13" s="84" t="s">
        <v>305</v>
      </c>
      <c r="K13" s="81">
        <v>1</v>
      </c>
      <c r="L13" s="82">
        <v>46027</v>
      </c>
      <c r="M13" s="79" t="s">
        <v>422</v>
      </c>
      <c r="N13" s="83" t="s">
        <v>124</v>
      </c>
      <c r="O13" s="84">
        <v>6.26</v>
      </c>
      <c r="P13" s="84" t="s">
        <v>305</v>
      </c>
    </row>
    <row r="14" spans="1:27" x14ac:dyDescent="0.3">
      <c r="A14" s="81">
        <v>1</v>
      </c>
      <c r="B14" s="82">
        <v>46027</v>
      </c>
      <c r="C14" s="79" t="s">
        <v>418</v>
      </c>
      <c r="D14" s="83" t="s">
        <v>356</v>
      </c>
      <c r="E14" s="84">
        <v>231</v>
      </c>
      <c r="F14" s="84" t="s">
        <v>305</v>
      </c>
      <c r="K14" s="81">
        <v>1</v>
      </c>
      <c r="L14" s="82">
        <v>46027</v>
      </c>
      <c r="M14" s="79" t="s">
        <v>422</v>
      </c>
      <c r="N14" s="83" t="s">
        <v>356</v>
      </c>
      <c r="O14" s="84">
        <v>69</v>
      </c>
      <c r="P14" s="84" t="s">
        <v>305</v>
      </c>
    </row>
    <row r="15" spans="1:27" x14ac:dyDescent="0.3">
      <c r="A15" s="81">
        <v>1</v>
      </c>
      <c r="B15" s="82">
        <v>46027</v>
      </c>
      <c r="C15" s="79" t="s">
        <v>418</v>
      </c>
      <c r="D15" s="83" t="s">
        <v>139</v>
      </c>
      <c r="E15" s="84">
        <v>3.45</v>
      </c>
      <c r="F15" s="84" t="s">
        <v>305</v>
      </c>
      <c r="K15" s="81">
        <v>1</v>
      </c>
      <c r="L15" s="82">
        <v>46027</v>
      </c>
      <c r="M15" s="79" t="s">
        <v>422</v>
      </c>
      <c r="N15" s="83" t="s">
        <v>139</v>
      </c>
      <c r="O15" s="84">
        <v>7.29</v>
      </c>
      <c r="P15" s="84" t="s">
        <v>305</v>
      </c>
    </row>
    <row r="16" spans="1:27" x14ac:dyDescent="0.3">
      <c r="A16" s="81">
        <v>1</v>
      </c>
      <c r="B16" s="82">
        <v>46027</v>
      </c>
      <c r="C16" s="79" t="s">
        <v>418</v>
      </c>
      <c r="D16" s="83" t="s">
        <v>118</v>
      </c>
      <c r="E16" s="84">
        <v>89</v>
      </c>
      <c r="F16" s="84" t="s">
        <v>305</v>
      </c>
      <c r="K16" s="81">
        <v>1</v>
      </c>
      <c r="L16" s="82">
        <v>46027</v>
      </c>
      <c r="M16" s="79" t="s">
        <v>422</v>
      </c>
      <c r="N16" s="83" t="s">
        <v>118</v>
      </c>
      <c r="O16" s="84">
        <v>290</v>
      </c>
      <c r="P16" s="84" t="s">
        <v>305</v>
      </c>
    </row>
    <row r="17" spans="1:16" x14ac:dyDescent="0.3">
      <c r="A17" s="81">
        <v>1</v>
      </c>
      <c r="B17" s="82">
        <v>46027</v>
      </c>
      <c r="C17" s="79" t="s">
        <v>418</v>
      </c>
      <c r="D17" s="83" t="s">
        <v>357</v>
      </c>
      <c r="E17" s="84">
        <v>5.0999999999999996</v>
      </c>
      <c r="F17" s="84" t="s">
        <v>305</v>
      </c>
      <c r="K17" s="81">
        <v>1</v>
      </c>
      <c r="L17" s="82">
        <v>46027</v>
      </c>
      <c r="M17" s="79" t="s">
        <v>422</v>
      </c>
      <c r="N17" s="83" t="s">
        <v>357</v>
      </c>
      <c r="O17" s="84">
        <v>10.1</v>
      </c>
      <c r="P17" s="84" t="s">
        <v>305</v>
      </c>
    </row>
    <row r="18" spans="1:16" x14ac:dyDescent="0.3">
      <c r="A18" s="81">
        <v>1</v>
      </c>
      <c r="B18" s="82">
        <v>46027</v>
      </c>
      <c r="C18" s="79" t="s">
        <v>418</v>
      </c>
      <c r="D18" s="83" t="s">
        <v>359</v>
      </c>
      <c r="E18" s="84">
        <v>2.15</v>
      </c>
      <c r="F18" s="84" t="s">
        <v>305</v>
      </c>
      <c r="K18" s="81">
        <v>1</v>
      </c>
      <c r="L18" s="82">
        <v>46027</v>
      </c>
      <c r="M18" s="79" t="s">
        <v>422</v>
      </c>
      <c r="N18" s="83" t="s">
        <v>359</v>
      </c>
      <c r="O18" s="84">
        <v>4.67</v>
      </c>
      <c r="P18" s="84" t="s">
        <v>305</v>
      </c>
    </row>
    <row r="19" spans="1:16" x14ac:dyDescent="0.3">
      <c r="A19" s="81">
        <v>1</v>
      </c>
      <c r="B19" s="82">
        <v>46027</v>
      </c>
      <c r="C19" s="79" t="s">
        <v>418</v>
      </c>
      <c r="D19" s="83" t="s">
        <v>135</v>
      </c>
      <c r="E19" s="84">
        <v>7.1</v>
      </c>
      <c r="F19" s="84" t="s">
        <v>305</v>
      </c>
      <c r="K19" s="81">
        <v>1</v>
      </c>
      <c r="L19" s="82">
        <v>46027</v>
      </c>
      <c r="M19" s="79" t="s">
        <v>422</v>
      </c>
      <c r="N19" s="83" t="s">
        <v>135</v>
      </c>
      <c r="O19" s="84">
        <v>4.5999999999999996</v>
      </c>
      <c r="P19" s="84" t="s">
        <v>305</v>
      </c>
    </row>
    <row r="20" spans="1:16" x14ac:dyDescent="0.3">
      <c r="A20" s="81">
        <v>1</v>
      </c>
      <c r="B20" s="82">
        <v>46027</v>
      </c>
      <c r="C20" s="79" t="s">
        <v>418</v>
      </c>
      <c r="D20" s="83" t="s">
        <v>128</v>
      </c>
      <c r="E20" s="84">
        <v>163</v>
      </c>
      <c r="F20" s="84" t="s">
        <v>305</v>
      </c>
      <c r="K20" s="81">
        <v>1</v>
      </c>
      <c r="L20" s="82">
        <v>46027</v>
      </c>
      <c r="M20" s="79" t="s">
        <v>422</v>
      </c>
      <c r="N20" s="83" t="s">
        <v>128</v>
      </c>
      <c r="O20" s="84">
        <v>82</v>
      </c>
      <c r="P20" s="84" t="s">
        <v>305</v>
      </c>
    </row>
    <row r="21" spans="1:16" x14ac:dyDescent="0.3">
      <c r="A21" s="81">
        <v>1</v>
      </c>
      <c r="B21" s="82">
        <v>46027</v>
      </c>
      <c r="C21" s="79" t="s">
        <v>418</v>
      </c>
      <c r="D21" s="83" t="s">
        <v>122</v>
      </c>
      <c r="E21" s="84">
        <v>34</v>
      </c>
      <c r="F21" s="84" t="s">
        <v>305</v>
      </c>
      <c r="K21" s="81">
        <v>1</v>
      </c>
      <c r="L21" s="82">
        <v>46027</v>
      </c>
      <c r="M21" s="79" t="s">
        <v>422</v>
      </c>
      <c r="N21" s="83" t="s">
        <v>122</v>
      </c>
      <c r="O21" s="84">
        <v>100</v>
      </c>
      <c r="P21" s="84" t="s">
        <v>305</v>
      </c>
    </row>
    <row r="22" spans="1:16" x14ac:dyDescent="0.3">
      <c r="A22" s="81">
        <v>1</v>
      </c>
      <c r="B22" s="82">
        <v>46027</v>
      </c>
      <c r="C22" s="79" t="s">
        <v>418</v>
      </c>
      <c r="D22" s="83" t="s">
        <v>144</v>
      </c>
      <c r="E22" s="84">
        <v>72</v>
      </c>
      <c r="F22" s="84" t="s">
        <v>305</v>
      </c>
      <c r="K22" s="81">
        <v>1</v>
      </c>
      <c r="L22" s="82">
        <v>46027</v>
      </c>
      <c r="M22" s="79" t="s">
        <v>422</v>
      </c>
      <c r="N22" s="83" t="s">
        <v>144</v>
      </c>
      <c r="O22" s="84">
        <v>470</v>
      </c>
      <c r="P22" s="84" t="s">
        <v>305</v>
      </c>
    </row>
    <row r="23" spans="1:16" x14ac:dyDescent="0.3">
      <c r="A23" s="81">
        <v>1</v>
      </c>
      <c r="B23" s="82">
        <v>46027</v>
      </c>
      <c r="C23" s="79" t="s">
        <v>418</v>
      </c>
      <c r="D23" s="83" t="s">
        <v>360</v>
      </c>
      <c r="E23" s="84">
        <v>150</v>
      </c>
      <c r="F23" s="84" t="s">
        <v>305</v>
      </c>
      <c r="K23" s="81">
        <v>1</v>
      </c>
      <c r="L23" s="82">
        <v>46027</v>
      </c>
      <c r="M23" s="79" t="s">
        <v>422</v>
      </c>
      <c r="N23" s="83" t="s">
        <v>360</v>
      </c>
      <c r="O23" s="84">
        <v>419</v>
      </c>
      <c r="P23" s="84" t="s">
        <v>305</v>
      </c>
    </row>
    <row r="24" spans="1:16" x14ac:dyDescent="0.3">
      <c r="A24" s="81">
        <v>1</v>
      </c>
      <c r="B24" s="82">
        <v>46027</v>
      </c>
      <c r="C24" s="79" t="s">
        <v>418</v>
      </c>
      <c r="D24" s="83" t="s">
        <v>132</v>
      </c>
      <c r="E24" s="84">
        <v>116</v>
      </c>
      <c r="F24" s="84" t="s">
        <v>305</v>
      </c>
      <c r="K24" s="81">
        <v>1</v>
      </c>
      <c r="L24" s="82">
        <v>46027</v>
      </c>
      <c r="M24" s="79" t="s">
        <v>422</v>
      </c>
      <c r="N24" s="83" t="s">
        <v>132</v>
      </c>
      <c r="O24" s="84">
        <v>434</v>
      </c>
      <c r="P24" s="84" t="s">
        <v>305</v>
      </c>
    </row>
    <row r="25" spans="1:16" x14ac:dyDescent="0.3">
      <c r="A25" s="81">
        <v>1</v>
      </c>
      <c r="B25" s="82">
        <v>46027</v>
      </c>
      <c r="C25" s="79" t="s">
        <v>418</v>
      </c>
      <c r="D25" s="83" t="s">
        <v>133</v>
      </c>
      <c r="E25" s="84">
        <v>81</v>
      </c>
      <c r="F25" s="84" t="s">
        <v>305</v>
      </c>
      <c r="K25" s="81">
        <v>1</v>
      </c>
      <c r="L25" s="82">
        <v>46027</v>
      </c>
      <c r="M25" s="79" t="s">
        <v>422</v>
      </c>
      <c r="N25" s="83" t="s">
        <v>133</v>
      </c>
      <c r="O25" s="84">
        <v>154</v>
      </c>
      <c r="P25" s="84" t="s">
        <v>305</v>
      </c>
    </row>
    <row r="26" spans="1:16" x14ac:dyDescent="0.3">
      <c r="A26" s="81">
        <v>1</v>
      </c>
      <c r="B26" s="82">
        <v>46027</v>
      </c>
      <c r="C26" s="79" t="s">
        <v>418</v>
      </c>
      <c r="D26" s="83" t="s">
        <v>361</v>
      </c>
      <c r="E26" s="84">
        <v>149</v>
      </c>
      <c r="F26" s="84" t="s">
        <v>305</v>
      </c>
      <c r="K26" s="81">
        <v>1</v>
      </c>
      <c r="L26" s="82">
        <v>46027</v>
      </c>
      <c r="M26" s="79" t="s">
        <v>422</v>
      </c>
      <c r="N26" s="83" t="s">
        <v>361</v>
      </c>
      <c r="O26" s="84">
        <v>380</v>
      </c>
      <c r="P26" s="84" t="s">
        <v>305</v>
      </c>
    </row>
    <row r="27" spans="1:16" x14ac:dyDescent="0.3">
      <c r="A27" s="81">
        <v>1</v>
      </c>
      <c r="B27" s="82">
        <v>46027</v>
      </c>
      <c r="C27" s="79" t="s">
        <v>418</v>
      </c>
      <c r="D27" s="83" t="s">
        <v>362</v>
      </c>
      <c r="E27" s="84">
        <v>59</v>
      </c>
      <c r="F27" s="84" t="s">
        <v>305</v>
      </c>
      <c r="K27" s="81">
        <v>1</v>
      </c>
      <c r="L27" s="82">
        <v>46027</v>
      </c>
      <c r="M27" s="79" t="s">
        <v>422</v>
      </c>
      <c r="N27" s="83" t="s">
        <v>362</v>
      </c>
      <c r="O27" s="84">
        <v>86</v>
      </c>
      <c r="P27" s="84" t="s">
        <v>305</v>
      </c>
    </row>
    <row r="28" spans="1:16" x14ac:dyDescent="0.3">
      <c r="A28" s="81">
        <v>1</v>
      </c>
      <c r="B28" s="82">
        <v>46027</v>
      </c>
      <c r="C28" s="79" t="s">
        <v>418</v>
      </c>
      <c r="D28" s="83" t="s">
        <v>129</v>
      </c>
      <c r="E28" s="84">
        <v>45</v>
      </c>
      <c r="F28" s="84" t="s">
        <v>305</v>
      </c>
      <c r="K28" s="81">
        <v>1</v>
      </c>
      <c r="L28" s="82">
        <v>46027</v>
      </c>
      <c r="M28" s="79" t="s">
        <v>422</v>
      </c>
      <c r="N28" s="83" t="s">
        <v>129</v>
      </c>
      <c r="O28" s="84">
        <v>213</v>
      </c>
      <c r="P28" s="84" t="s">
        <v>305</v>
      </c>
    </row>
    <row r="29" spans="1:16" x14ac:dyDescent="0.3">
      <c r="A29" s="81">
        <v>1</v>
      </c>
      <c r="B29" s="82">
        <v>46027</v>
      </c>
      <c r="C29" s="79" t="s">
        <v>418</v>
      </c>
      <c r="D29" s="83" t="s">
        <v>131</v>
      </c>
      <c r="E29" s="84">
        <v>36</v>
      </c>
      <c r="F29" s="84" t="s">
        <v>305</v>
      </c>
      <c r="K29" s="81">
        <v>1</v>
      </c>
      <c r="L29" s="82">
        <v>46027</v>
      </c>
      <c r="M29" s="79" t="s">
        <v>422</v>
      </c>
      <c r="N29" s="83" t="s">
        <v>131</v>
      </c>
      <c r="O29" s="84">
        <v>108</v>
      </c>
      <c r="P29" s="84" t="s">
        <v>305</v>
      </c>
    </row>
    <row r="30" spans="1:16" x14ac:dyDescent="0.3">
      <c r="A30" s="81">
        <v>1</v>
      </c>
      <c r="B30" s="82">
        <v>46027</v>
      </c>
      <c r="C30" s="79" t="s">
        <v>418</v>
      </c>
      <c r="D30" s="83" t="s">
        <v>363</v>
      </c>
      <c r="E30" s="84">
        <v>1.05</v>
      </c>
      <c r="F30" s="84" t="s">
        <v>305</v>
      </c>
      <c r="K30" s="81">
        <v>1</v>
      </c>
      <c r="L30" s="82">
        <v>46027</v>
      </c>
      <c r="M30" s="79" t="s">
        <v>422</v>
      </c>
      <c r="N30" s="83" t="s">
        <v>363</v>
      </c>
      <c r="O30" s="84">
        <v>3.85</v>
      </c>
      <c r="P30" s="84" t="s">
        <v>305</v>
      </c>
    </row>
    <row r="31" spans="1:16" x14ac:dyDescent="0.3">
      <c r="A31" s="81">
        <v>1</v>
      </c>
      <c r="B31" s="82">
        <v>46027</v>
      </c>
      <c r="C31" s="79" t="s">
        <v>418</v>
      </c>
      <c r="D31" s="83" t="s">
        <v>365</v>
      </c>
      <c r="E31" s="84">
        <v>34.1</v>
      </c>
      <c r="F31" s="84" t="s">
        <v>305</v>
      </c>
      <c r="K31" s="81">
        <v>1</v>
      </c>
      <c r="L31" s="82">
        <v>46027</v>
      </c>
      <c r="M31" s="79" t="s">
        <v>422</v>
      </c>
      <c r="N31" s="83" t="s">
        <v>365</v>
      </c>
      <c r="O31" s="84">
        <v>17.2</v>
      </c>
      <c r="P31" s="84" t="s">
        <v>305</v>
      </c>
    </row>
    <row r="32" spans="1:16" x14ac:dyDescent="0.3">
      <c r="A32" s="81">
        <v>1</v>
      </c>
      <c r="B32" s="82">
        <v>46027</v>
      </c>
      <c r="C32" s="79" t="s">
        <v>418</v>
      </c>
      <c r="D32" s="83" t="s">
        <v>140</v>
      </c>
      <c r="E32" s="84">
        <v>142</v>
      </c>
      <c r="F32" s="84" t="s">
        <v>305</v>
      </c>
      <c r="K32" s="81">
        <v>1</v>
      </c>
      <c r="L32" s="82">
        <v>46027</v>
      </c>
      <c r="M32" s="79" t="s">
        <v>422</v>
      </c>
      <c r="N32" s="83" t="s">
        <v>140</v>
      </c>
      <c r="O32" s="84">
        <v>123</v>
      </c>
      <c r="P32" s="84" t="s">
        <v>305</v>
      </c>
    </row>
    <row r="33" spans="1:16" x14ac:dyDescent="0.3">
      <c r="A33" s="81">
        <v>1</v>
      </c>
      <c r="B33" s="82">
        <v>46027</v>
      </c>
      <c r="C33" s="79" t="s">
        <v>418</v>
      </c>
      <c r="D33" s="83" t="s">
        <v>142</v>
      </c>
      <c r="E33" s="84">
        <v>3.6</v>
      </c>
      <c r="F33" s="84" t="s">
        <v>305</v>
      </c>
      <c r="K33" s="81">
        <v>1</v>
      </c>
      <c r="L33" s="82">
        <v>46027</v>
      </c>
      <c r="M33" s="79" t="s">
        <v>422</v>
      </c>
      <c r="N33" s="83" t="s">
        <v>142</v>
      </c>
      <c r="O33" s="84">
        <v>6.2</v>
      </c>
      <c r="P33" s="84" t="s">
        <v>305</v>
      </c>
    </row>
    <row r="34" spans="1:16" x14ac:dyDescent="0.3">
      <c r="A34" s="81">
        <v>1</v>
      </c>
      <c r="B34" s="82">
        <v>46027</v>
      </c>
      <c r="C34" s="79" t="s">
        <v>418</v>
      </c>
      <c r="D34" s="83" t="s">
        <v>143</v>
      </c>
      <c r="E34" s="84">
        <v>121</v>
      </c>
      <c r="F34" s="84" t="s">
        <v>305</v>
      </c>
      <c r="K34" s="81">
        <v>1</v>
      </c>
      <c r="L34" s="82">
        <v>46027</v>
      </c>
      <c r="M34" s="79" t="s">
        <v>422</v>
      </c>
      <c r="N34" s="83" t="s">
        <v>143</v>
      </c>
      <c r="O34" s="84">
        <v>96</v>
      </c>
      <c r="P34" s="84" t="s">
        <v>305</v>
      </c>
    </row>
    <row r="35" spans="1:16" x14ac:dyDescent="0.3">
      <c r="A35" s="81">
        <v>2</v>
      </c>
      <c r="B35" s="82">
        <v>46028</v>
      </c>
      <c r="C35" s="79" t="s">
        <v>418</v>
      </c>
      <c r="D35" s="83" t="s">
        <v>351</v>
      </c>
      <c r="E35" s="84">
        <v>4.91</v>
      </c>
      <c r="F35" s="84" t="s">
        <v>305</v>
      </c>
      <c r="K35" s="81">
        <v>2</v>
      </c>
      <c r="L35" s="82">
        <v>46028</v>
      </c>
      <c r="M35" s="79" t="s">
        <v>422</v>
      </c>
      <c r="N35" s="83" t="s">
        <v>351</v>
      </c>
      <c r="O35" s="84">
        <v>1.31</v>
      </c>
      <c r="P35" s="84" t="s">
        <v>305</v>
      </c>
    </row>
    <row r="36" spans="1:16" x14ac:dyDescent="0.3">
      <c r="A36" s="81">
        <v>2</v>
      </c>
      <c r="B36" s="82">
        <v>46028</v>
      </c>
      <c r="C36" s="79" t="s">
        <v>418</v>
      </c>
      <c r="D36" s="83" t="s">
        <v>125</v>
      </c>
      <c r="E36" s="84">
        <v>4.7</v>
      </c>
      <c r="F36" s="84" t="s">
        <v>305</v>
      </c>
      <c r="K36" s="81">
        <v>2</v>
      </c>
      <c r="L36" s="82">
        <v>46028</v>
      </c>
      <c r="M36" s="79" t="s">
        <v>422</v>
      </c>
      <c r="N36" s="83" t="s">
        <v>125</v>
      </c>
      <c r="O36" s="84">
        <v>9.9</v>
      </c>
      <c r="P36" s="84" t="s">
        <v>305</v>
      </c>
    </row>
    <row r="37" spans="1:16" x14ac:dyDescent="0.3">
      <c r="A37" s="81">
        <v>2</v>
      </c>
      <c r="B37" s="82">
        <v>46028</v>
      </c>
      <c r="C37" s="79" t="s">
        <v>418</v>
      </c>
      <c r="D37" s="83" t="s">
        <v>137</v>
      </c>
      <c r="E37" s="84">
        <v>3.92</v>
      </c>
      <c r="F37" s="84" t="s">
        <v>305</v>
      </c>
      <c r="K37" s="81">
        <v>2</v>
      </c>
      <c r="L37" s="82">
        <v>46028</v>
      </c>
      <c r="M37" s="79" t="s">
        <v>422</v>
      </c>
      <c r="N37" s="83" t="s">
        <v>137</v>
      </c>
      <c r="O37" s="84">
        <v>2.4220000000000002</v>
      </c>
      <c r="P37" s="84" t="s">
        <v>305</v>
      </c>
    </row>
    <row r="38" spans="1:16" x14ac:dyDescent="0.3">
      <c r="A38" s="81">
        <v>2</v>
      </c>
      <c r="B38" s="82">
        <v>46028</v>
      </c>
      <c r="C38" s="79" t="s">
        <v>418</v>
      </c>
      <c r="D38" s="83" t="s">
        <v>353</v>
      </c>
      <c r="E38" s="84">
        <v>0.311</v>
      </c>
      <c r="F38" s="84" t="s">
        <v>305</v>
      </c>
      <c r="K38" s="81">
        <v>2</v>
      </c>
      <c r="L38" s="82">
        <v>46028</v>
      </c>
      <c r="M38" s="79" t="s">
        <v>422</v>
      </c>
      <c r="N38" s="83" t="s">
        <v>353</v>
      </c>
      <c r="O38" s="84">
        <v>1.1319999999999999</v>
      </c>
      <c r="P38" s="84" t="s">
        <v>305</v>
      </c>
    </row>
    <row r="39" spans="1:16" x14ac:dyDescent="0.3">
      <c r="A39" s="81">
        <v>2</v>
      </c>
      <c r="B39" s="82">
        <v>46028</v>
      </c>
      <c r="C39" s="79" t="s">
        <v>418</v>
      </c>
      <c r="D39" s="83" t="s">
        <v>134</v>
      </c>
      <c r="E39" s="84">
        <v>1.2150000000000001</v>
      </c>
      <c r="F39" s="84" t="s">
        <v>305</v>
      </c>
      <c r="K39" s="81">
        <v>2</v>
      </c>
      <c r="L39" s="82">
        <v>46028</v>
      </c>
      <c r="M39" s="79" t="s">
        <v>422</v>
      </c>
      <c r="N39" s="83" t="s">
        <v>134</v>
      </c>
      <c r="O39" s="84">
        <v>4.7190000000000003</v>
      </c>
      <c r="P39" s="84" t="s">
        <v>305</v>
      </c>
    </row>
    <row r="40" spans="1:16" x14ac:dyDescent="0.3">
      <c r="A40" s="81">
        <v>2</v>
      </c>
      <c r="B40" s="82">
        <v>46028</v>
      </c>
      <c r="C40" s="79" t="s">
        <v>418</v>
      </c>
      <c r="D40" s="83" t="s">
        <v>138</v>
      </c>
      <c r="E40" s="84">
        <v>9.1</v>
      </c>
      <c r="F40" s="84" t="s">
        <v>305</v>
      </c>
      <c r="K40" s="81">
        <v>2</v>
      </c>
      <c r="L40" s="82">
        <v>46028</v>
      </c>
      <c r="M40" s="79" t="s">
        <v>422</v>
      </c>
      <c r="N40" s="83" t="s">
        <v>138</v>
      </c>
      <c r="O40" s="84">
        <v>12.6</v>
      </c>
      <c r="P40" s="84" t="s">
        <v>305</v>
      </c>
    </row>
    <row r="41" spans="1:16" x14ac:dyDescent="0.3">
      <c r="A41" s="81">
        <v>2</v>
      </c>
      <c r="B41" s="82">
        <v>46028</v>
      </c>
      <c r="C41" s="79" t="s">
        <v>418</v>
      </c>
      <c r="D41" s="83" t="s">
        <v>354</v>
      </c>
      <c r="E41" s="84">
        <v>316</v>
      </c>
      <c r="F41" s="84" t="s">
        <v>305</v>
      </c>
      <c r="K41" s="81">
        <v>2</v>
      </c>
      <c r="L41" s="82">
        <v>46028</v>
      </c>
      <c r="M41" s="79" t="s">
        <v>422</v>
      </c>
      <c r="N41" s="83" t="s">
        <v>354</v>
      </c>
      <c r="O41" s="84">
        <v>195</v>
      </c>
      <c r="P41" s="84" t="s">
        <v>305</v>
      </c>
    </row>
    <row r="42" spans="1:16" x14ac:dyDescent="0.3">
      <c r="A42" s="81">
        <v>2</v>
      </c>
      <c r="B42" s="82">
        <v>46028</v>
      </c>
      <c r="C42" s="79" t="s">
        <v>418</v>
      </c>
      <c r="D42" s="83" t="s">
        <v>126</v>
      </c>
      <c r="E42" s="84">
        <v>231</v>
      </c>
      <c r="F42" s="84" t="s">
        <v>305</v>
      </c>
      <c r="K42" s="81">
        <v>2</v>
      </c>
      <c r="L42" s="82">
        <v>46028</v>
      </c>
      <c r="M42" s="79" t="s">
        <v>422</v>
      </c>
      <c r="N42" s="83" t="s">
        <v>126</v>
      </c>
      <c r="O42" s="84">
        <v>84</v>
      </c>
      <c r="P42" s="84" t="s">
        <v>305</v>
      </c>
    </row>
    <row r="43" spans="1:16" x14ac:dyDescent="0.3">
      <c r="A43" s="81">
        <v>2</v>
      </c>
      <c r="B43" s="82">
        <v>46028</v>
      </c>
      <c r="C43" s="79" t="s">
        <v>418</v>
      </c>
      <c r="D43" s="83" t="s">
        <v>127</v>
      </c>
      <c r="E43" s="84">
        <v>79</v>
      </c>
      <c r="F43" s="84" t="s">
        <v>305</v>
      </c>
      <c r="K43" s="81">
        <v>2</v>
      </c>
      <c r="L43" s="82">
        <v>46028</v>
      </c>
      <c r="M43" s="79" t="s">
        <v>422</v>
      </c>
      <c r="N43" s="83" t="s">
        <v>127</v>
      </c>
      <c r="O43" s="84">
        <v>26</v>
      </c>
      <c r="P43" s="84" t="s">
        <v>305</v>
      </c>
    </row>
    <row r="44" spans="1:16" x14ac:dyDescent="0.3">
      <c r="A44" s="81">
        <v>2</v>
      </c>
      <c r="B44" s="82">
        <v>46028</v>
      </c>
      <c r="C44" s="79" t="s">
        <v>418</v>
      </c>
      <c r="D44" s="83" t="s">
        <v>124</v>
      </c>
      <c r="E44" s="84">
        <v>2.72</v>
      </c>
      <c r="F44" s="84" t="s">
        <v>305</v>
      </c>
      <c r="K44" s="81">
        <v>2</v>
      </c>
      <c r="L44" s="82">
        <v>46028</v>
      </c>
      <c r="M44" s="79" t="s">
        <v>422</v>
      </c>
      <c r="N44" s="83" t="s">
        <v>124</v>
      </c>
      <c r="O44" s="84">
        <v>6.28</v>
      </c>
      <c r="P44" s="84" t="s">
        <v>305</v>
      </c>
    </row>
    <row r="45" spans="1:16" x14ac:dyDescent="0.3">
      <c r="A45" s="81">
        <v>2</v>
      </c>
      <c r="B45" s="82">
        <v>46028</v>
      </c>
      <c r="C45" s="79" t="s">
        <v>418</v>
      </c>
      <c r="D45" s="83" t="s">
        <v>356</v>
      </c>
      <c r="E45" s="84">
        <v>233</v>
      </c>
      <c r="F45" s="84" t="s">
        <v>305</v>
      </c>
      <c r="K45" s="81">
        <v>2</v>
      </c>
      <c r="L45" s="82">
        <v>46028</v>
      </c>
      <c r="M45" s="79" t="s">
        <v>422</v>
      </c>
      <c r="N45" s="83" t="s">
        <v>356</v>
      </c>
      <c r="O45" s="84">
        <v>68</v>
      </c>
      <c r="P45" s="84" t="s">
        <v>305</v>
      </c>
    </row>
    <row r="46" spans="1:16" x14ac:dyDescent="0.3">
      <c r="A46" s="81">
        <v>2</v>
      </c>
      <c r="B46" s="82">
        <v>46028</v>
      </c>
      <c r="C46" s="79" t="s">
        <v>418</v>
      </c>
      <c r="D46" s="83" t="s">
        <v>139</v>
      </c>
      <c r="E46" s="84">
        <v>3.65</v>
      </c>
      <c r="F46" s="84" t="s">
        <v>305</v>
      </c>
      <c r="K46" s="81">
        <v>2</v>
      </c>
      <c r="L46" s="82">
        <v>46028</v>
      </c>
      <c r="M46" s="79" t="s">
        <v>422</v>
      </c>
      <c r="N46" s="83" t="s">
        <v>139</v>
      </c>
      <c r="O46" s="84">
        <v>7.32</v>
      </c>
      <c r="P46" s="84" t="s">
        <v>305</v>
      </c>
    </row>
    <row r="47" spans="1:16" x14ac:dyDescent="0.3">
      <c r="A47" s="81">
        <v>2</v>
      </c>
      <c r="B47" s="82">
        <v>46028</v>
      </c>
      <c r="C47" s="79" t="s">
        <v>418</v>
      </c>
      <c r="D47" s="83" t="s">
        <v>118</v>
      </c>
      <c r="E47" s="84">
        <v>89</v>
      </c>
      <c r="F47" s="84" t="s">
        <v>305</v>
      </c>
      <c r="K47" s="81">
        <v>2</v>
      </c>
      <c r="L47" s="82">
        <v>46028</v>
      </c>
      <c r="M47" s="79" t="s">
        <v>422</v>
      </c>
      <c r="N47" s="83" t="s">
        <v>118</v>
      </c>
      <c r="O47" s="84">
        <v>287</v>
      </c>
      <c r="P47" s="84" t="s">
        <v>305</v>
      </c>
    </row>
    <row r="48" spans="1:16" x14ac:dyDescent="0.3">
      <c r="A48" s="81">
        <v>2</v>
      </c>
      <c r="B48" s="82">
        <v>46028</v>
      </c>
      <c r="C48" s="79" t="s">
        <v>418</v>
      </c>
      <c r="D48" s="83" t="s">
        <v>357</v>
      </c>
      <c r="E48" s="84">
        <v>5.28</v>
      </c>
      <c r="F48" s="84" t="s">
        <v>305</v>
      </c>
      <c r="K48" s="81">
        <v>2</v>
      </c>
      <c r="L48" s="82">
        <v>46028</v>
      </c>
      <c r="M48" s="79" t="s">
        <v>422</v>
      </c>
      <c r="N48" s="83" t="s">
        <v>357</v>
      </c>
      <c r="O48" s="84">
        <v>9.84</v>
      </c>
      <c r="P48" s="84" t="s">
        <v>305</v>
      </c>
    </row>
    <row r="49" spans="1:16" x14ac:dyDescent="0.3">
      <c r="A49" s="81">
        <v>2</v>
      </c>
      <c r="B49" s="82">
        <v>46028</v>
      </c>
      <c r="C49" s="79" t="s">
        <v>418</v>
      </c>
      <c r="D49" s="83" t="s">
        <v>359</v>
      </c>
      <c r="E49" s="84">
        <v>2.2000000000000002</v>
      </c>
      <c r="F49" s="84" t="s">
        <v>305</v>
      </c>
      <c r="K49" s="81">
        <v>2</v>
      </c>
      <c r="L49" s="82">
        <v>46028</v>
      </c>
      <c r="M49" s="79" t="s">
        <v>422</v>
      </c>
      <c r="N49" s="83" t="s">
        <v>359</v>
      </c>
      <c r="O49" s="84">
        <v>4.8</v>
      </c>
      <c r="P49" s="84" t="s">
        <v>305</v>
      </c>
    </row>
    <row r="50" spans="1:16" x14ac:dyDescent="0.3">
      <c r="A50" s="81">
        <v>2</v>
      </c>
      <c r="B50" s="82">
        <v>46028</v>
      </c>
      <c r="C50" s="79" t="s">
        <v>418</v>
      </c>
      <c r="D50" s="83" t="s">
        <v>135</v>
      </c>
      <c r="E50" s="84">
        <v>6.8</v>
      </c>
      <c r="F50" s="84" t="s">
        <v>305</v>
      </c>
      <c r="K50" s="81">
        <v>2</v>
      </c>
      <c r="L50" s="82">
        <v>46028</v>
      </c>
      <c r="M50" s="79" t="s">
        <v>422</v>
      </c>
      <c r="N50" s="83" t="s">
        <v>135</v>
      </c>
      <c r="O50" s="84">
        <v>4.4000000000000004</v>
      </c>
      <c r="P50" s="84" t="s">
        <v>305</v>
      </c>
    </row>
    <row r="51" spans="1:16" x14ac:dyDescent="0.3">
      <c r="A51" s="81">
        <v>2</v>
      </c>
      <c r="B51" s="82">
        <v>46028</v>
      </c>
      <c r="C51" s="79" t="s">
        <v>418</v>
      </c>
      <c r="D51" s="83" t="s">
        <v>128</v>
      </c>
      <c r="E51" s="84">
        <v>159</v>
      </c>
      <c r="F51" s="84" t="s">
        <v>305</v>
      </c>
      <c r="K51" s="81">
        <v>2</v>
      </c>
      <c r="L51" s="82">
        <v>46028</v>
      </c>
      <c r="M51" s="79" t="s">
        <v>422</v>
      </c>
      <c r="N51" s="83" t="s">
        <v>128</v>
      </c>
      <c r="O51" s="84">
        <v>77</v>
      </c>
      <c r="P51" s="84" t="s">
        <v>305</v>
      </c>
    </row>
    <row r="52" spans="1:16" x14ac:dyDescent="0.3">
      <c r="A52" s="81">
        <v>2</v>
      </c>
      <c r="B52" s="82">
        <v>46028</v>
      </c>
      <c r="C52" s="79" t="s">
        <v>418</v>
      </c>
      <c r="D52" s="83" t="s">
        <v>122</v>
      </c>
      <c r="E52" s="84">
        <v>33</v>
      </c>
      <c r="F52" s="84" t="s">
        <v>305</v>
      </c>
      <c r="K52" s="81">
        <v>2</v>
      </c>
      <c r="L52" s="82">
        <v>46028</v>
      </c>
      <c r="M52" s="79" t="s">
        <v>422</v>
      </c>
      <c r="N52" s="83" t="s">
        <v>122</v>
      </c>
      <c r="O52" s="84">
        <v>94</v>
      </c>
      <c r="P52" s="84" t="s">
        <v>305</v>
      </c>
    </row>
    <row r="53" spans="1:16" x14ac:dyDescent="0.3">
      <c r="A53" s="81">
        <v>2</v>
      </c>
      <c r="B53" s="82">
        <v>46028</v>
      </c>
      <c r="C53" s="79" t="s">
        <v>418</v>
      </c>
      <c r="D53" s="83" t="s">
        <v>144</v>
      </c>
      <c r="E53" s="84">
        <v>75</v>
      </c>
      <c r="F53" s="84" t="s">
        <v>305</v>
      </c>
      <c r="K53" s="81">
        <v>2</v>
      </c>
      <c r="L53" s="82">
        <v>46028</v>
      </c>
      <c r="M53" s="79" t="s">
        <v>422</v>
      </c>
      <c r="N53" s="83" t="s">
        <v>144</v>
      </c>
      <c r="O53" s="84">
        <v>480</v>
      </c>
      <c r="P53" s="84" t="s">
        <v>305</v>
      </c>
    </row>
    <row r="54" spans="1:16" x14ac:dyDescent="0.3">
      <c r="A54" s="81">
        <v>2</v>
      </c>
      <c r="B54" s="82">
        <v>46028</v>
      </c>
      <c r="C54" s="79" t="s">
        <v>418</v>
      </c>
      <c r="D54" s="83" t="s">
        <v>360</v>
      </c>
      <c r="E54" s="84">
        <v>144</v>
      </c>
      <c r="F54" s="84" t="s">
        <v>305</v>
      </c>
      <c r="K54" s="81">
        <v>2</v>
      </c>
      <c r="L54" s="82">
        <v>46028</v>
      </c>
      <c r="M54" s="79" t="s">
        <v>422</v>
      </c>
      <c r="N54" s="83" t="s">
        <v>360</v>
      </c>
      <c r="O54" s="84">
        <v>434</v>
      </c>
      <c r="P54" s="84" t="s">
        <v>305</v>
      </c>
    </row>
    <row r="55" spans="1:16" x14ac:dyDescent="0.3">
      <c r="A55" s="81">
        <v>2</v>
      </c>
      <c r="B55" s="82">
        <v>46028</v>
      </c>
      <c r="C55" s="79" t="s">
        <v>418</v>
      </c>
      <c r="D55" s="83" t="s">
        <v>132</v>
      </c>
      <c r="E55" s="84">
        <v>104</v>
      </c>
      <c r="F55" s="84" t="s">
        <v>305</v>
      </c>
      <c r="K55" s="81">
        <v>2</v>
      </c>
      <c r="L55" s="82">
        <v>46028</v>
      </c>
      <c r="M55" s="79" t="s">
        <v>422</v>
      </c>
      <c r="N55" s="83" t="s">
        <v>132</v>
      </c>
      <c r="O55" s="84">
        <v>428</v>
      </c>
      <c r="P55" s="84" t="s">
        <v>305</v>
      </c>
    </row>
    <row r="56" spans="1:16" x14ac:dyDescent="0.3">
      <c r="A56" s="81">
        <v>2</v>
      </c>
      <c r="B56" s="82">
        <v>46028</v>
      </c>
      <c r="C56" s="79" t="s">
        <v>418</v>
      </c>
      <c r="D56" s="83" t="s">
        <v>133</v>
      </c>
      <c r="E56" s="84">
        <v>80</v>
      </c>
      <c r="F56" s="84" t="s">
        <v>305</v>
      </c>
      <c r="K56" s="81">
        <v>2</v>
      </c>
      <c r="L56" s="82">
        <v>46028</v>
      </c>
      <c r="M56" s="79" t="s">
        <v>422</v>
      </c>
      <c r="N56" s="83" t="s">
        <v>133</v>
      </c>
      <c r="O56" s="84">
        <v>152</v>
      </c>
      <c r="P56" s="84" t="s">
        <v>305</v>
      </c>
    </row>
    <row r="57" spans="1:16" x14ac:dyDescent="0.3">
      <c r="A57" s="81">
        <v>2</v>
      </c>
      <c r="B57" s="82">
        <v>46028</v>
      </c>
      <c r="C57" s="79" t="s">
        <v>418</v>
      </c>
      <c r="D57" s="83" t="s">
        <v>361</v>
      </c>
      <c r="E57" s="84">
        <v>159</v>
      </c>
      <c r="F57" s="84" t="s">
        <v>305</v>
      </c>
      <c r="K57" s="81">
        <v>2</v>
      </c>
      <c r="L57" s="82">
        <v>46028</v>
      </c>
      <c r="M57" s="79" t="s">
        <v>422</v>
      </c>
      <c r="N57" s="83" t="s">
        <v>361</v>
      </c>
      <c r="O57" s="84">
        <v>367</v>
      </c>
      <c r="P57" s="84" t="s">
        <v>305</v>
      </c>
    </row>
    <row r="58" spans="1:16" x14ac:dyDescent="0.3">
      <c r="A58" s="81">
        <v>2</v>
      </c>
      <c r="B58" s="82">
        <v>46028</v>
      </c>
      <c r="C58" s="79" t="s">
        <v>418</v>
      </c>
      <c r="D58" s="83" t="s">
        <v>362</v>
      </c>
      <c r="E58" s="84">
        <v>61</v>
      </c>
      <c r="F58" s="84" t="s">
        <v>305</v>
      </c>
      <c r="K58" s="81">
        <v>2</v>
      </c>
      <c r="L58" s="82">
        <v>46028</v>
      </c>
      <c r="M58" s="79" t="s">
        <v>422</v>
      </c>
      <c r="N58" s="83" t="s">
        <v>362</v>
      </c>
      <c r="O58" s="84">
        <v>85</v>
      </c>
      <c r="P58" s="84" t="s">
        <v>305</v>
      </c>
    </row>
    <row r="59" spans="1:16" x14ac:dyDescent="0.3">
      <c r="A59" s="81">
        <v>2</v>
      </c>
      <c r="B59" s="82">
        <v>46028</v>
      </c>
      <c r="C59" s="79" t="s">
        <v>418</v>
      </c>
      <c r="D59" s="83" t="s">
        <v>129</v>
      </c>
      <c r="E59" s="84">
        <v>48</v>
      </c>
      <c r="F59" s="84" t="s">
        <v>305</v>
      </c>
      <c r="K59" s="81">
        <v>2</v>
      </c>
      <c r="L59" s="82">
        <v>46028</v>
      </c>
      <c r="M59" s="79" t="s">
        <v>422</v>
      </c>
      <c r="N59" s="83" t="s">
        <v>129</v>
      </c>
      <c r="O59" s="84">
        <v>221</v>
      </c>
      <c r="P59" s="84" t="s">
        <v>305</v>
      </c>
    </row>
    <row r="60" spans="1:16" x14ac:dyDescent="0.3">
      <c r="A60" s="81">
        <v>2</v>
      </c>
      <c r="B60" s="82">
        <v>46028</v>
      </c>
      <c r="C60" s="79" t="s">
        <v>418</v>
      </c>
      <c r="D60" s="83" t="s">
        <v>131</v>
      </c>
      <c r="E60" s="84">
        <v>32</v>
      </c>
      <c r="F60" s="84" t="s">
        <v>305</v>
      </c>
      <c r="K60" s="81">
        <v>2</v>
      </c>
      <c r="L60" s="82">
        <v>46028</v>
      </c>
      <c r="M60" s="79" t="s">
        <v>422</v>
      </c>
      <c r="N60" s="83" t="s">
        <v>131</v>
      </c>
      <c r="O60" s="84">
        <v>110</v>
      </c>
      <c r="P60" s="84" t="s">
        <v>305</v>
      </c>
    </row>
    <row r="61" spans="1:16" x14ac:dyDescent="0.3">
      <c r="A61" s="81">
        <v>2</v>
      </c>
      <c r="B61" s="82">
        <v>46028</v>
      </c>
      <c r="C61" s="79" t="s">
        <v>418</v>
      </c>
      <c r="D61" s="83" t="s">
        <v>363</v>
      </c>
      <c r="E61" s="84">
        <v>0.96</v>
      </c>
      <c r="F61" s="84" t="s">
        <v>305</v>
      </c>
      <c r="K61" s="81">
        <v>2</v>
      </c>
      <c r="L61" s="82">
        <v>46028</v>
      </c>
      <c r="M61" s="79" t="s">
        <v>422</v>
      </c>
      <c r="N61" s="83" t="s">
        <v>363</v>
      </c>
      <c r="O61" s="84">
        <v>3.51</v>
      </c>
      <c r="P61" s="84" t="s">
        <v>305</v>
      </c>
    </row>
    <row r="62" spans="1:16" x14ac:dyDescent="0.3">
      <c r="A62" s="81">
        <v>2</v>
      </c>
      <c r="B62" s="82">
        <v>46028</v>
      </c>
      <c r="C62" s="79" t="s">
        <v>418</v>
      </c>
      <c r="D62" s="83" t="s">
        <v>365</v>
      </c>
      <c r="E62" s="84">
        <v>42</v>
      </c>
      <c r="F62" s="84" t="s">
        <v>305</v>
      </c>
      <c r="K62" s="81">
        <v>2</v>
      </c>
      <c r="L62" s="82">
        <v>46028</v>
      </c>
      <c r="M62" s="79" t="s">
        <v>422</v>
      </c>
      <c r="N62" s="83" t="s">
        <v>365</v>
      </c>
      <c r="O62" s="84">
        <v>29.2</v>
      </c>
      <c r="P62" s="84" t="s">
        <v>305</v>
      </c>
    </row>
    <row r="63" spans="1:16" x14ac:dyDescent="0.3">
      <c r="A63" s="81">
        <v>2</v>
      </c>
      <c r="B63" s="82">
        <v>46028</v>
      </c>
      <c r="C63" s="79" t="s">
        <v>418</v>
      </c>
      <c r="D63" s="83" t="s">
        <v>140</v>
      </c>
      <c r="E63" s="84">
        <v>146</v>
      </c>
      <c r="F63" s="84" t="s">
        <v>305</v>
      </c>
      <c r="K63" s="81">
        <v>2</v>
      </c>
      <c r="L63" s="82">
        <v>46028</v>
      </c>
      <c r="M63" s="79" t="s">
        <v>422</v>
      </c>
      <c r="N63" s="83" t="s">
        <v>140</v>
      </c>
      <c r="O63" s="84">
        <v>125</v>
      </c>
      <c r="P63" s="84" t="s">
        <v>305</v>
      </c>
    </row>
    <row r="64" spans="1:16" x14ac:dyDescent="0.3">
      <c r="A64" s="81">
        <v>2</v>
      </c>
      <c r="B64" s="82">
        <v>46028</v>
      </c>
      <c r="C64" s="79" t="s">
        <v>418</v>
      </c>
      <c r="D64" s="83" t="s">
        <v>142</v>
      </c>
      <c r="E64" s="84">
        <v>3.7</v>
      </c>
      <c r="F64" s="84" t="s">
        <v>305</v>
      </c>
      <c r="K64" s="81">
        <v>2</v>
      </c>
      <c r="L64" s="82">
        <v>46028</v>
      </c>
      <c r="M64" s="79" t="s">
        <v>422</v>
      </c>
      <c r="N64" s="83" t="s">
        <v>142</v>
      </c>
      <c r="O64" s="84">
        <v>6.4</v>
      </c>
      <c r="P64" s="84" t="s">
        <v>305</v>
      </c>
    </row>
    <row r="65" spans="1:16" x14ac:dyDescent="0.3">
      <c r="A65" s="81">
        <v>2</v>
      </c>
      <c r="B65" s="82">
        <v>46028</v>
      </c>
      <c r="C65" s="79" t="s">
        <v>418</v>
      </c>
      <c r="D65" s="83" t="s">
        <v>143</v>
      </c>
      <c r="E65" s="84">
        <v>116</v>
      </c>
      <c r="F65" s="84" t="s">
        <v>305</v>
      </c>
      <c r="K65" s="81">
        <v>2</v>
      </c>
      <c r="L65" s="82">
        <v>46028</v>
      </c>
      <c r="M65" s="79" t="s">
        <v>422</v>
      </c>
      <c r="N65" s="83" t="s">
        <v>143</v>
      </c>
      <c r="O65" s="84">
        <v>95</v>
      </c>
      <c r="P65" s="84" t="s">
        <v>305</v>
      </c>
    </row>
    <row r="66" spans="1:16" x14ac:dyDescent="0.3">
      <c r="A66" s="81">
        <v>3</v>
      </c>
      <c r="B66" s="82">
        <v>46029</v>
      </c>
      <c r="C66" s="79" t="s">
        <v>418</v>
      </c>
      <c r="D66" s="83" t="s">
        <v>351</v>
      </c>
      <c r="E66" s="84">
        <v>4.67</v>
      </c>
      <c r="F66" s="84" t="s">
        <v>305</v>
      </c>
      <c r="K66" s="81">
        <v>3</v>
      </c>
      <c r="L66" s="82">
        <v>46029</v>
      </c>
      <c r="M66" s="79" t="s">
        <v>422</v>
      </c>
      <c r="N66" s="83" t="s">
        <v>351</v>
      </c>
      <c r="O66" s="84">
        <v>1.1599999999999999</v>
      </c>
      <c r="P66" s="84" t="s">
        <v>305</v>
      </c>
    </row>
    <row r="67" spans="1:16" x14ac:dyDescent="0.3">
      <c r="A67" s="81">
        <v>3</v>
      </c>
      <c r="B67" s="82">
        <v>46029</v>
      </c>
      <c r="C67" s="79" t="s">
        <v>418</v>
      </c>
      <c r="D67" s="83" t="s">
        <v>125</v>
      </c>
      <c r="E67" s="84">
        <v>4.8</v>
      </c>
      <c r="F67" s="84" t="s">
        <v>305</v>
      </c>
      <c r="K67" s="81">
        <v>3</v>
      </c>
      <c r="L67" s="82">
        <v>46029</v>
      </c>
      <c r="M67" s="79" t="s">
        <v>422</v>
      </c>
      <c r="N67" s="83" t="s">
        <v>125</v>
      </c>
      <c r="O67" s="84">
        <v>9.9</v>
      </c>
      <c r="P67" s="84" t="s">
        <v>305</v>
      </c>
    </row>
    <row r="68" spans="1:16" x14ac:dyDescent="0.3">
      <c r="A68" s="81">
        <v>3</v>
      </c>
      <c r="B68" s="82">
        <v>46029</v>
      </c>
      <c r="C68" s="79" t="s">
        <v>418</v>
      </c>
      <c r="D68" s="83" t="s">
        <v>137</v>
      </c>
      <c r="E68" s="84">
        <v>3.96</v>
      </c>
      <c r="F68" s="84" t="s">
        <v>305</v>
      </c>
      <c r="K68" s="81">
        <v>3</v>
      </c>
      <c r="L68" s="82">
        <v>46029</v>
      </c>
      <c r="M68" s="79" t="s">
        <v>422</v>
      </c>
      <c r="N68" s="83" t="s">
        <v>137</v>
      </c>
      <c r="O68" s="84">
        <v>2.54</v>
      </c>
      <c r="P68" s="84" t="s">
        <v>305</v>
      </c>
    </row>
    <row r="69" spans="1:16" x14ac:dyDescent="0.3">
      <c r="A69" s="81">
        <v>3</v>
      </c>
      <c r="B69" s="82">
        <v>46029</v>
      </c>
      <c r="C69" s="79" t="s">
        <v>418</v>
      </c>
      <c r="D69" s="83" t="s">
        <v>353</v>
      </c>
      <c r="E69" s="84">
        <v>0.316</v>
      </c>
      <c r="F69" s="84" t="s">
        <v>305</v>
      </c>
      <c r="K69" s="81">
        <v>3</v>
      </c>
      <c r="L69" s="82">
        <v>46029</v>
      </c>
      <c r="M69" s="79" t="s">
        <v>422</v>
      </c>
      <c r="N69" s="83" t="s">
        <v>353</v>
      </c>
      <c r="O69" s="84">
        <v>1.1579999999999999</v>
      </c>
      <c r="P69" s="84" t="s">
        <v>305</v>
      </c>
    </row>
    <row r="70" spans="1:16" x14ac:dyDescent="0.3">
      <c r="A70" s="81">
        <v>3</v>
      </c>
      <c r="B70" s="82">
        <v>46029</v>
      </c>
      <c r="C70" s="79" t="s">
        <v>418</v>
      </c>
      <c r="D70" s="83" t="s">
        <v>134</v>
      </c>
      <c r="E70" s="84">
        <v>1.196</v>
      </c>
      <c r="F70" s="84" t="s">
        <v>305</v>
      </c>
      <c r="K70" s="81">
        <v>3</v>
      </c>
      <c r="L70" s="82">
        <v>46029</v>
      </c>
      <c r="M70" s="79" t="s">
        <v>422</v>
      </c>
      <c r="N70" s="83" t="s">
        <v>134</v>
      </c>
      <c r="O70" s="84">
        <v>4.6989999999999998</v>
      </c>
      <c r="P70" s="84" t="s">
        <v>305</v>
      </c>
    </row>
    <row r="71" spans="1:16" x14ac:dyDescent="0.3">
      <c r="A71" s="81">
        <v>3</v>
      </c>
      <c r="B71" s="82">
        <v>46029</v>
      </c>
      <c r="C71" s="79" t="s">
        <v>418</v>
      </c>
      <c r="D71" s="83" t="s">
        <v>138</v>
      </c>
      <c r="E71" s="84">
        <v>8.8000000000000007</v>
      </c>
      <c r="F71" s="84" t="s">
        <v>305</v>
      </c>
      <c r="K71" s="81">
        <v>3</v>
      </c>
      <c r="L71" s="82">
        <v>46029</v>
      </c>
      <c r="M71" s="79" t="s">
        <v>422</v>
      </c>
      <c r="N71" s="83" t="s">
        <v>138</v>
      </c>
      <c r="O71" s="84">
        <v>12.4</v>
      </c>
      <c r="P71" s="84" t="s">
        <v>305</v>
      </c>
    </row>
    <row r="72" spans="1:16" x14ac:dyDescent="0.3">
      <c r="A72" s="81">
        <v>3</v>
      </c>
      <c r="B72" s="82">
        <v>46029</v>
      </c>
      <c r="C72" s="79" t="s">
        <v>418</v>
      </c>
      <c r="D72" s="83" t="s">
        <v>354</v>
      </c>
      <c r="E72" s="84">
        <v>325</v>
      </c>
      <c r="F72" s="84" t="s">
        <v>305</v>
      </c>
      <c r="K72" s="81">
        <v>3</v>
      </c>
      <c r="L72" s="82">
        <v>46029</v>
      </c>
      <c r="M72" s="79" t="s">
        <v>422</v>
      </c>
      <c r="N72" s="83" t="s">
        <v>354</v>
      </c>
      <c r="O72" s="84">
        <v>199</v>
      </c>
      <c r="P72" s="84" t="s">
        <v>305</v>
      </c>
    </row>
    <row r="73" spans="1:16" x14ac:dyDescent="0.3">
      <c r="A73" s="81">
        <v>3</v>
      </c>
      <c r="B73" s="82">
        <v>46029</v>
      </c>
      <c r="C73" s="79" t="s">
        <v>418</v>
      </c>
      <c r="D73" s="83" t="s">
        <v>126</v>
      </c>
      <c r="E73" s="84">
        <v>238</v>
      </c>
      <c r="F73" s="84" t="s">
        <v>305</v>
      </c>
      <c r="K73" s="81">
        <v>3</v>
      </c>
      <c r="L73" s="82">
        <v>46029</v>
      </c>
      <c r="M73" s="79" t="s">
        <v>422</v>
      </c>
      <c r="N73" s="83" t="s">
        <v>126</v>
      </c>
      <c r="O73" s="84">
        <v>88</v>
      </c>
      <c r="P73" s="84" t="s">
        <v>305</v>
      </c>
    </row>
    <row r="74" spans="1:16" x14ac:dyDescent="0.3">
      <c r="A74" s="81">
        <v>3</v>
      </c>
      <c r="B74" s="82">
        <v>46029</v>
      </c>
      <c r="C74" s="79" t="s">
        <v>418</v>
      </c>
      <c r="D74" s="83" t="s">
        <v>127</v>
      </c>
      <c r="E74" s="84">
        <v>80</v>
      </c>
      <c r="F74" s="84" t="s">
        <v>305</v>
      </c>
      <c r="K74" s="81">
        <v>3</v>
      </c>
      <c r="L74" s="82">
        <v>46029</v>
      </c>
      <c r="M74" s="79" t="s">
        <v>422</v>
      </c>
      <c r="N74" s="83" t="s">
        <v>127</v>
      </c>
      <c r="O74" s="84">
        <v>26</v>
      </c>
      <c r="P74" s="84" t="s">
        <v>305</v>
      </c>
    </row>
    <row r="75" spans="1:16" x14ac:dyDescent="0.3">
      <c r="A75" s="81">
        <v>3</v>
      </c>
      <c r="B75" s="82">
        <v>46029</v>
      </c>
      <c r="C75" s="79" t="s">
        <v>418</v>
      </c>
      <c r="D75" s="83" t="s">
        <v>124</v>
      </c>
      <c r="E75" s="84">
        <v>2.78</v>
      </c>
      <c r="F75" s="84" t="s">
        <v>305</v>
      </c>
      <c r="K75" s="81">
        <v>3</v>
      </c>
      <c r="L75" s="82">
        <v>46029</v>
      </c>
      <c r="M75" s="79" t="s">
        <v>422</v>
      </c>
      <c r="N75" s="83" t="s">
        <v>124</v>
      </c>
      <c r="O75" s="84">
        <v>6.22</v>
      </c>
      <c r="P75" s="84" t="s">
        <v>305</v>
      </c>
    </row>
    <row r="76" spans="1:16" x14ac:dyDescent="0.3">
      <c r="A76" s="81">
        <v>3</v>
      </c>
      <c r="B76" s="82">
        <v>46029</v>
      </c>
      <c r="C76" s="79" t="s">
        <v>418</v>
      </c>
      <c r="D76" s="83" t="s">
        <v>356</v>
      </c>
      <c r="E76" s="84">
        <v>234</v>
      </c>
      <c r="F76" s="84" t="s">
        <v>305</v>
      </c>
      <c r="K76" s="81">
        <v>3</v>
      </c>
      <c r="L76" s="82">
        <v>46029</v>
      </c>
      <c r="M76" s="79" t="s">
        <v>422</v>
      </c>
      <c r="N76" s="83" t="s">
        <v>356</v>
      </c>
      <c r="O76" s="84">
        <v>68</v>
      </c>
      <c r="P76" s="84" t="s">
        <v>305</v>
      </c>
    </row>
    <row r="77" spans="1:16" x14ac:dyDescent="0.3">
      <c r="A77" s="81">
        <v>3</v>
      </c>
      <c r="B77" s="82">
        <v>46029</v>
      </c>
      <c r="C77" s="79" t="s">
        <v>418</v>
      </c>
      <c r="D77" s="83" t="s">
        <v>139</v>
      </c>
      <c r="E77" s="84">
        <v>3.61</v>
      </c>
      <c r="F77" s="84" t="s">
        <v>305</v>
      </c>
      <c r="K77" s="81">
        <v>3</v>
      </c>
      <c r="L77" s="82">
        <v>46029</v>
      </c>
      <c r="M77" s="79" t="s">
        <v>422</v>
      </c>
      <c r="N77" s="83" t="s">
        <v>139</v>
      </c>
      <c r="O77" s="84">
        <v>7.45</v>
      </c>
      <c r="P77" s="84" t="s">
        <v>305</v>
      </c>
    </row>
    <row r="78" spans="1:16" x14ac:dyDescent="0.3">
      <c r="A78" s="81">
        <v>3</v>
      </c>
      <c r="B78" s="82">
        <v>46029</v>
      </c>
      <c r="C78" s="79" t="s">
        <v>418</v>
      </c>
      <c r="D78" s="83" t="s">
        <v>118</v>
      </c>
      <c r="E78" s="84">
        <v>90</v>
      </c>
      <c r="F78" s="84" t="s">
        <v>305</v>
      </c>
      <c r="K78" s="81">
        <v>3</v>
      </c>
      <c r="L78" s="82">
        <v>46029</v>
      </c>
      <c r="M78" s="79" t="s">
        <v>422</v>
      </c>
      <c r="N78" s="83" t="s">
        <v>118</v>
      </c>
      <c r="O78" s="84">
        <v>283</v>
      </c>
      <c r="P78" s="84" t="s">
        <v>305</v>
      </c>
    </row>
    <row r="79" spans="1:16" x14ac:dyDescent="0.3">
      <c r="A79" s="81">
        <v>3</v>
      </c>
      <c r="B79" s="82">
        <v>46029</v>
      </c>
      <c r="C79" s="79" t="s">
        <v>418</v>
      </c>
      <c r="D79" s="83" t="s">
        <v>357</v>
      </c>
      <c r="E79" s="84">
        <v>5.19</v>
      </c>
      <c r="F79" s="84" t="s">
        <v>305</v>
      </c>
      <c r="K79" s="81">
        <v>3</v>
      </c>
      <c r="L79" s="82">
        <v>46029</v>
      </c>
      <c r="M79" s="79" t="s">
        <v>422</v>
      </c>
      <c r="N79" s="83" t="s">
        <v>357</v>
      </c>
      <c r="O79" s="84">
        <v>9.82</v>
      </c>
      <c r="P79" s="84" t="s">
        <v>305</v>
      </c>
    </row>
    <row r="80" spans="1:16" x14ac:dyDescent="0.3">
      <c r="A80" s="81">
        <v>3</v>
      </c>
      <c r="B80" s="82">
        <v>46029</v>
      </c>
      <c r="C80" s="79" t="s">
        <v>418</v>
      </c>
      <c r="D80" s="83" t="s">
        <v>359</v>
      </c>
      <c r="E80" s="84">
        <v>2.2000000000000002</v>
      </c>
      <c r="F80" s="84" t="s">
        <v>305</v>
      </c>
      <c r="K80" s="81">
        <v>3</v>
      </c>
      <c r="L80" s="82">
        <v>46029</v>
      </c>
      <c r="M80" s="79" t="s">
        <v>422</v>
      </c>
      <c r="N80" s="83" t="s">
        <v>359</v>
      </c>
      <c r="O80" s="84">
        <v>4.6500000000000004</v>
      </c>
      <c r="P80" s="84" t="s">
        <v>305</v>
      </c>
    </row>
    <row r="81" spans="1:16" x14ac:dyDescent="0.3">
      <c r="A81" s="81">
        <v>3</v>
      </c>
      <c r="B81" s="82">
        <v>46029</v>
      </c>
      <c r="C81" s="79" t="s">
        <v>418</v>
      </c>
      <c r="D81" s="83" t="s">
        <v>135</v>
      </c>
      <c r="E81" s="84">
        <v>6.7</v>
      </c>
      <c r="F81" s="84" t="s">
        <v>305</v>
      </c>
      <c r="K81" s="81">
        <v>3</v>
      </c>
      <c r="L81" s="82">
        <v>46029</v>
      </c>
      <c r="M81" s="79" t="s">
        <v>422</v>
      </c>
      <c r="N81" s="83" t="s">
        <v>135</v>
      </c>
      <c r="O81" s="84">
        <v>4.4000000000000004</v>
      </c>
      <c r="P81" s="84" t="s">
        <v>305</v>
      </c>
    </row>
    <row r="82" spans="1:16" x14ac:dyDescent="0.3">
      <c r="A82" s="81">
        <v>3</v>
      </c>
      <c r="B82" s="82">
        <v>46029</v>
      </c>
      <c r="C82" s="79" t="s">
        <v>418</v>
      </c>
      <c r="D82" s="83" t="s">
        <v>128</v>
      </c>
      <c r="E82" s="84">
        <v>158</v>
      </c>
      <c r="F82" s="84" t="s">
        <v>305</v>
      </c>
      <c r="K82" s="81">
        <v>3</v>
      </c>
      <c r="L82" s="82">
        <v>46029</v>
      </c>
      <c r="M82" s="79" t="s">
        <v>422</v>
      </c>
      <c r="N82" s="83" t="s">
        <v>128</v>
      </c>
      <c r="O82" s="84">
        <v>79</v>
      </c>
      <c r="P82" s="84" t="s">
        <v>305</v>
      </c>
    </row>
    <row r="83" spans="1:16" x14ac:dyDescent="0.3">
      <c r="A83" s="81">
        <v>3</v>
      </c>
      <c r="B83" s="82">
        <v>46029</v>
      </c>
      <c r="C83" s="79" t="s">
        <v>418</v>
      </c>
      <c r="D83" s="83" t="s">
        <v>122</v>
      </c>
      <c r="E83" s="84">
        <v>32</v>
      </c>
      <c r="F83" s="84" t="s">
        <v>305</v>
      </c>
      <c r="K83" s="81">
        <v>3</v>
      </c>
      <c r="L83" s="82">
        <v>46029</v>
      </c>
      <c r="M83" s="79" t="s">
        <v>422</v>
      </c>
      <c r="N83" s="83" t="s">
        <v>122</v>
      </c>
      <c r="O83" s="84">
        <v>96</v>
      </c>
      <c r="P83" s="84" t="s">
        <v>305</v>
      </c>
    </row>
    <row r="84" spans="1:16" x14ac:dyDescent="0.3">
      <c r="A84" s="81">
        <v>3</v>
      </c>
      <c r="B84" s="82">
        <v>46029</v>
      </c>
      <c r="C84" s="79" t="s">
        <v>418</v>
      </c>
      <c r="D84" s="83" t="s">
        <v>144</v>
      </c>
      <c r="E84" s="84">
        <v>74</v>
      </c>
      <c r="F84" s="84" t="s">
        <v>305</v>
      </c>
      <c r="K84" s="81">
        <v>3</v>
      </c>
      <c r="L84" s="82">
        <v>46029</v>
      </c>
      <c r="M84" s="79" t="s">
        <v>422</v>
      </c>
      <c r="N84" s="83" t="s">
        <v>144</v>
      </c>
      <c r="O84" s="84">
        <v>480</v>
      </c>
      <c r="P84" s="84" t="s">
        <v>305</v>
      </c>
    </row>
    <row r="85" spans="1:16" x14ac:dyDescent="0.3">
      <c r="A85" s="81">
        <v>3</v>
      </c>
      <c r="B85" s="82">
        <v>46029</v>
      </c>
      <c r="C85" s="79" t="s">
        <v>418</v>
      </c>
      <c r="D85" s="83" t="s">
        <v>360</v>
      </c>
      <c r="E85" s="84">
        <v>148</v>
      </c>
      <c r="F85" s="84" t="s">
        <v>305</v>
      </c>
      <c r="K85" s="81">
        <v>3</v>
      </c>
      <c r="L85" s="82">
        <v>46029</v>
      </c>
      <c r="M85" s="79" t="s">
        <v>422</v>
      </c>
      <c r="N85" s="83" t="s">
        <v>360</v>
      </c>
      <c r="O85" s="84">
        <v>442</v>
      </c>
      <c r="P85" s="84" t="s">
        <v>305</v>
      </c>
    </row>
    <row r="86" spans="1:16" x14ac:dyDescent="0.3">
      <c r="A86" s="81">
        <v>3</v>
      </c>
      <c r="B86" s="82">
        <v>46029</v>
      </c>
      <c r="C86" s="79" t="s">
        <v>418</v>
      </c>
      <c r="D86" s="83" t="s">
        <v>132</v>
      </c>
      <c r="E86" s="84">
        <v>106</v>
      </c>
      <c r="F86" s="84" t="s">
        <v>305</v>
      </c>
      <c r="K86" s="81">
        <v>3</v>
      </c>
      <c r="L86" s="82">
        <v>46029</v>
      </c>
      <c r="M86" s="79" t="s">
        <v>422</v>
      </c>
      <c r="N86" s="83" t="s">
        <v>132</v>
      </c>
      <c r="O86" s="84">
        <v>424</v>
      </c>
      <c r="P86" s="84" t="s">
        <v>305</v>
      </c>
    </row>
    <row r="87" spans="1:16" x14ac:dyDescent="0.3">
      <c r="A87" s="81">
        <v>3</v>
      </c>
      <c r="B87" s="82">
        <v>46029</v>
      </c>
      <c r="C87" s="79" t="s">
        <v>418</v>
      </c>
      <c r="D87" s="83" t="s">
        <v>133</v>
      </c>
      <c r="E87" s="84">
        <v>76</v>
      </c>
      <c r="F87" s="84" t="s">
        <v>305</v>
      </c>
      <c r="K87" s="81">
        <v>3</v>
      </c>
      <c r="L87" s="82">
        <v>46029</v>
      </c>
      <c r="M87" s="79" t="s">
        <v>422</v>
      </c>
      <c r="N87" s="83" t="s">
        <v>133</v>
      </c>
      <c r="O87" s="84">
        <v>147</v>
      </c>
      <c r="P87" s="84" t="s">
        <v>305</v>
      </c>
    </row>
    <row r="88" spans="1:16" x14ac:dyDescent="0.3">
      <c r="A88" s="81">
        <v>3</v>
      </c>
      <c r="B88" s="82">
        <v>46029</v>
      </c>
      <c r="C88" s="79" t="s">
        <v>418</v>
      </c>
      <c r="D88" s="83" t="s">
        <v>361</v>
      </c>
      <c r="E88" s="84">
        <v>150</v>
      </c>
      <c r="F88" s="84" t="s">
        <v>305</v>
      </c>
      <c r="K88" s="81">
        <v>3</v>
      </c>
      <c r="L88" s="82">
        <v>46029</v>
      </c>
      <c r="M88" s="79" t="s">
        <v>422</v>
      </c>
      <c r="N88" s="83" t="s">
        <v>361</v>
      </c>
      <c r="O88" s="84">
        <v>365</v>
      </c>
      <c r="P88" s="84" t="s">
        <v>305</v>
      </c>
    </row>
    <row r="89" spans="1:16" x14ac:dyDescent="0.3">
      <c r="A89" s="81">
        <v>3</v>
      </c>
      <c r="B89" s="82">
        <v>46029</v>
      </c>
      <c r="C89" s="79" t="s">
        <v>418</v>
      </c>
      <c r="D89" s="83" t="s">
        <v>362</v>
      </c>
      <c r="E89" s="84">
        <v>60</v>
      </c>
      <c r="F89" s="84" t="s">
        <v>305</v>
      </c>
      <c r="K89" s="81">
        <v>3</v>
      </c>
      <c r="L89" s="82">
        <v>46029</v>
      </c>
      <c r="M89" s="79" t="s">
        <v>422</v>
      </c>
      <c r="N89" s="83" t="s">
        <v>362</v>
      </c>
      <c r="O89" s="84">
        <v>84</v>
      </c>
      <c r="P89" s="84" t="s">
        <v>305</v>
      </c>
    </row>
    <row r="90" spans="1:16" x14ac:dyDescent="0.3">
      <c r="A90" s="81">
        <v>3</v>
      </c>
      <c r="B90" s="82">
        <v>46029</v>
      </c>
      <c r="C90" s="79" t="s">
        <v>418</v>
      </c>
      <c r="D90" s="83" t="s">
        <v>129</v>
      </c>
      <c r="E90" s="84">
        <v>46</v>
      </c>
      <c r="F90" s="84" t="s">
        <v>305</v>
      </c>
      <c r="K90" s="81">
        <v>3</v>
      </c>
      <c r="L90" s="82">
        <v>46029</v>
      </c>
      <c r="M90" s="79" t="s">
        <v>422</v>
      </c>
      <c r="N90" s="83" t="s">
        <v>129</v>
      </c>
      <c r="O90" s="84">
        <v>212</v>
      </c>
      <c r="P90" s="84" t="s">
        <v>305</v>
      </c>
    </row>
    <row r="91" spans="1:16" x14ac:dyDescent="0.3">
      <c r="A91" s="81">
        <v>3</v>
      </c>
      <c r="B91" s="82">
        <v>46029</v>
      </c>
      <c r="C91" s="79" t="s">
        <v>418</v>
      </c>
      <c r="D91" s="83" t="s">
        <v>131</v>
      </c>
      <c r="E91" s="84">
        <v>31</v>
      </c>
      <c r="F91" s="84" t="s">
        <v>305</v>
      </c>
      <c r="K91" s="81">
        <v>3</v>
      </c>
      <c r="L91" s="82">
        <v>46029</v>
      </c>
      <c r="M91" s="79" t="s">
        <v>422</v>
      </c>
      <c r="N91" s="83" t="s">
        <v>131</v>
      </c>
      <c r="O91" s="84">
        <v>106</v>
      </c>
      <c r="P91" s="84" t="s">
        <v>305</v>
      </c>
    </row>
    <row r="92" spans="1:16" x14ac:dyDescent="0.3">
      <c r="A92" s="81">
        <v>3</v>
      </c>
      <c r="B92" s="82">
        <v>46029</v>
      </c>
      <c r="C92" s="79" t="s">
        <v>418</v>
      </c>
      <c r="D92" s="83" t="s">
        <v>363</v>
      </c>
      <c r="E92" s="84">
        <v>0.98</v>
      </c>
      <c r="F92" s="84" t="s">
        <v>305</v>
      </c>
      <c r="K92" s="81">
        <v>3</v>
      </c>
      <c r="L92" s="82">
        <v>46029</v>
      </c>
      <c r="M92" s="79" t="s">
        <v>422</v>
      </c>
      <c r="N92" s="83" t="s">
        <v>363</v>
      </c>
      <c r="O92" s="84">
        <v>3.41</v>
      </c>
      <c r="P92" s="84" t="s">
        <v>305</v>
      </c>
    </row>
    <row r="93" spans="1:16" x14ac:dyDescent="0.3">
      <c r="A93" s="81">
        <v>3</v>
      </c>
      <c r="B93" s="82">
        <v>46029</v>
      </c>
      <c r="C93" s="79" t="s">
        <v>418</v>
      </c>
      <c r="D93" s="83" t="s">
        <v>365</v>
      </c>
      <c r="E93" s="84">
        <v>35.299999999999997</v>
      </c>
      <c r="F93" s="84" t="s">
        <v>305</v>
      </c>
      <c r="K93" s="81">
        <v>3</v>
      </c>
      <c r="L93" s="82">
        <v>46029</v>
      </c>
      <c r="M93" s="79" t="s">
        <v>422</v>
      </c>
      <c r="N93" s="83" t="s">
        <v>365</v>
      </c>
      <c r="O93" s="84">
        <v>19.600000000000001</v>
      </c>
      <c r="P93" s="84" t="s">
        <v>305</v>
      </c>
    </row>
    <row r="94" spans="1:16" x14ac:dyDescent="0.3">
      <c r="A94" s="81">
        <v>3</v>
      </c>
      <c r="B94" s="82">
        <v>46029</v>
      </c>
      <c r="C94" s="79" t="s">
        <v>418</v>
      </c>
      <c r="D94" s="83" t="s">
        <v>140</v>
      </c>
      <c r="E94" s="84">
        <v>145</v>
      </c>
      <c r="F94" s="84" t="s">
        <v>305</v>
      </c>
      <c r="K94" s="81">
        <v>3</v>
      </c>
      <c r="L94" s="82">
        <v>46029</v>
      </c>
      <c r="M94" s="79" t="s">
        <v>422</v>
      </c>
      <c r="N94" s="83" t="s">
        <v>140</v>
      </c>
      <c r="O94" s="84">
        <v>125</v>
      </c>
      <c r="P94" s="84" t="s">
        <v>305</v>
      </c>
    </row>
    <row r="95" spans="1:16" x14ac:dyDescent="0.3">
      <c r="A95" s="81">
        <v>3</v>
      </c>
      <c r="B95" s="82">
        <v>46029</v>
      </c>
      <c r="C95" s="79" t="s">
        <v>418</v>
      </c>
      <c r="D95" s="83" t="s">
        <v>142</v>
      </c>
      <c r="E95" s="84">
        <v>3.7</v>
      </c>
      <c r="F95" s="84" t="s">
        <v>305</v>
      </c>
      <c r="K95" s="81">
        <v>3</v>
      </c>
      <c r="L95" s="82">
        <v>46029</v>
      </c>
      <c r="M95" s="79" t="s">
        <v>422</v>
      </c>
      <c r="N95" s="83" t="s">
        <v>142</v>
      </c>
      <c r="O95" s="84">
        <v>6.3</v>
      </c>
      <c r="P95" s="84" t="s">
        <v>305</v>
      </c>
    </row>
    <row r="96" spans="1:16" x14ac:dyDescent="0.3">
      <c r="A96" s="81">
        <v>3</v>
      </c>
      <c r="B96" s="82">
        <v>46029</v>
      </c>
      <c r="C96" s="79" t="s">
        <v>418</v>
      </c>
      <c r="D96" s="83" t="s">
        <v>143</v>
      </c>
      <c r="E96" s="84">
        <v>119</v>
      </c>
      <c r="F96" s="84" t="s">
        <v>305</v>
      </c>
      <c r="K96" s="81">
        <v>3</v>
      </c>
      <c r="L96" s="82">
        <v>46029</v>
      </c>
      <c r="M96" s="79" t="s">
        <v>422</v>
      </c>
      <c r="N96" s="83" t="s">
        <v>143</v>
      </c>
      <c r="O96" s="84">
        <v>97</v>
      </c>
      <c r="P96" s="84" t="s">
        <v>305</v>
      </c>
    </row>
    <row r="97" spans="1:16" x14ac:dyDescent="0.3">
      <c r="A97" s="81">
        <v>4</v>
      </c>
      <c r="B97" s="82">
        <v>46030</v>
      </c>
      <c r="C97" s="79" t="s">
        <v>418</v>
      </c>
      <c r="D97" s="83" t="s">
        <v>351</v>
      </c>
      <c r="E97" s="84">
        <v>4.49</v>
      </c>
      <c r="F97" s="84" t="s">
        <v>305</v>
      </c>
      <c r="K97" s="81">
        <v>4</v>
      </c>
      <c r="L97" s="82">
        <v>46030</v>
      </c>
      <c r="M97" s="79" t="s">
        <v>422</v>
      </c>
      <c r="N97" s="83" t="s">
        <v>351</v>
      </c>
      <c r="O97" s="84">
        <v>1.08</v>
      </c>
      <c r="P97" s="84" t="s">
        <v>305</v>
      </c>
    </row>
    <row r="98" spans="1:16" x14ac:dyDescent="0.3">
      <c r="A98" s="81">
        <v>4</v>
      </c>
      <c r="B98" s="82">
        <v>46030</v>
      </c>
      <c r="C98" s="79" t="s">
        <v>418</v>
      </c>
      <c r="D98" s="83" t="s">
        <v>125</v>
      </c>
      <c r="E98" s="84">
        <v>4.5999999999999996</v>
      </c>
      <c r="F98" s="84" t="s">
        <v>305</v>
      </c>
      <c r="K98" s="81">
        <v>4</v>
      </c>
      <c r="L98" s="82">
        <v>46030</v>
      </c>
      <c r="M98" s="79" t="s">
        <v>422</v>
      </c>
      <c r="N98" s="83" t="s">
        <v>125</v>
      </c>
      <c r="O98" s="84">
        <v>9.6</v>
      </c>
      <c r="P98" s="84" t="s">
        <v>305</v>
      </c>
    </row>
    <row r="99" spans="1:16" x14ac:dyDescent="0.3">
      <c r="A99" s="81">
        <v>4</v>
      </c>
      <c r="B99" s="82">
        <v>46030</v>
      </c>
      <c r="C99" s="79" t="s">
        <v>418</v>
      </c>
      <c r="D99" s="83" t="s">
        <v>137</v>
      </c>
      <c r="E99" s="84">
        <v>3.92</v>
      </c>
      <c r="F99" s="84" t="s">
        <v>305</v>
      </c>
      <c r="K99" s="81">
        <v>4</v>
      </c>
      <c r="L99" s="82">
        <v>46030</v>
      </c>
      <c r="M99" s="79" t="s">
        <v>422</v>
      </c>
      <c r="N99" s="83" t="s">
        <v>137</v>
      </c>
      <c r="O99" s="84">
        <v>2.4350000000000001</v>
      </c>
      <c r="P99" s="84" t="s">
        <v>305</v>
      </c>
    </row>
    <row r="100" spans="1:16" x14ac:dyDescent="0.3">
      <c r="A100" s="81">
        <v>4</v>
      </c>
      <c r="B100" s="82">
        <v>46030</v>
      </c>
      <c r="C100" s="79" t="s">
        <v>418</v>
      </c>
      <c r="D100" s="83" t="s">
        <v>353</v>
      </c>
      <c r="E100" s="84">
        <v>0.31</v>
      </c>
      <c r="F100" s="84" t="s">
        <v>305</v>
      </c>
      <c r="K100" s="81">
        <v>4</v>
      </c>
      <c r="L100" s="82">
        <v>46030</v>
      </c>
      <c r="M100" s="79" t="s">
        <v>422</v>
      </c>
      <c r="N100" s="83" t="s">
        <v>353</v>
      </c>
      <c r="O100" s="84">
        <v>1.1779999999999999</v>
      </c>
      <c r="P100" s="84" t="s">
        <v>305</v>
      </c>
    </row>
    <row r="101" spans="1:16" x14ac:dyDescent="0.3">
      <c r="A101" s="81">
        <v>4</v>
      </c>
      <c r="B101" s="82">
        <v>46030</v>
      </c>
      <c r="C101" s="79" t="s">
        <v>418</v>
      </c>
      <c r="D101" s="83" t="s">
        <v>134</v>
      </c>
      <c r="E101" s="84">
        <v>1.1779999999999999</v>
      </c>
      <c r="F101" s="84" t="s">
        <v>305</v>
      </c>
      <c r="K101" s="81">
        <v>4</v>
      </c>
      <c r="L101" s="82">
        <v>46030</v>
      </c>
      <c r="M101" s="79" t="s">
        <v>422</v>
      </c>
      <c r="N101" s="83" t="s">
        <v>134</v>
      </c>
      <c r="O101" s="84">
        <v>4.6529999999999996</v>
      </c>
      <c r="P101" s="84" t="s">
        <v>305</v>
      </c>
    </row>
    <row r="102" spans="1:16" x14ac:dyDescent="0.3">
      <c r="A102" s="81">
        <v>4</v>
      </c>
      <c r="B102" s="82">
        <v>46030</v>
      </c>
      <c r="C102" s="79" t="s">
        <v>418</v>
      </c>
      <c r="D102" s="83" t="s">
        <v>138</v>
      </c>
      <c r="E102" s="84">
        <v>8.9</v>
      </c>
      <c r="F102" s="84" t="s">
        <v>305</v>
      </c>
      <c r="K102" s="81">
        <v>4</v>
      </c>
      <c r="L102" s="82">
        <v>46030</v>
      </c>
      <c r="M102" s="79" t="s">
        <v>422</v>
      </c>
      <c r="N102" s="83" t="s">
        <v>138</v>
      </c>
      <c r="O102" s="84">
        <v>12.3</v>
      </c>
      <c r="P102" s="84" t="s">
        <v>305</v>
      </c>
    </row>
    <row r="103" spans="1:16" x14ac:dyDescent="0.3">
      <c r="A103" s="81">
        <v>4</v>
      </c>
      <c r="B103" s="82">
        <v>46030</v>
      </c>
      <c r="C103" s="79" t="s">
        <v>418</v>
      </c>
      <c r="D103" s="83" t="s">
        <v>354</v>
      </c>
      <c r="E103" s="84">
        <v>332</v>
      </c>
      <c r="F103" s="84" t="s">
        <v>305</v>
      </c>
      <c r="K103" s="81">
        <v>4</v>
      </c>
      <c r="L103" s="82">
        <v>46030</v>
      </c>
      <c r="M103" s="79" t="s">
        <v>422</v>
      </c>
      <c r="N103" s="83" t="s">
        <v>354</v>
      </c>
      <c r="O103" s="84">
        <v>190</v>
      </c>
      <c r="P103" s="84" t="s">
        <v>305</v>
      </c>
    </row>
    <row r="104" spans="1:16" x14ac:dyDescent="0.3">
      <c r="A104" s="81">
        <v>4</v>
      </c>
      <c r="B104" s="82">
        <v>46030</v>
      </c>
      <c r="C104" s="79" t="s">
        <v>418</v>
      </c>
      <c r="D104" s="83" t="s">
        <v>126</v>
      </c>
      <c r="E104" s="84">
        <v>236</v>
      </c>
      <c r="F104" s="84" t="s">
        <v>305</v>
      </c>
      <c r="K104" s="81">
        <v>4</v>
      </c>
      <c r="L104" s="82">
        <v>46030</v>
      </c>
      <c r="M104" s="79" t="s">
        <v>422</v>
      </c>
      <c r="N104" s="83" t="s">
        <v>126</v>
      </c>
      <c r="O104" s="84">
        <v>84</v>
      </c>
      <c r="P104" s="84" t="s">
        <v>305</v>
      </c>
    </row>
    <row r="105" spans="1:16" x14ac:dyDescent="0.3">
      <c r="A105" s="81">
        <v>4</v>
      </c>
      <c r="B105" s="82">
        <v>46030</v>
      </c>
      <c r="C105" s="79" t="s">
        <v>418</v>
      </c>
      <c r="D105" s="83" t="s">
        <v>127</v>
      </c>
      <c r="E105" s="84">
        <v>79</v>
      </c>
      <c r="F105" s="84" t="s">
        <v>305</v>
      </c>
      <c r="K105" s="81">
        <v>4</v>
      </c>
      <c r="L105" s="82">
        <v>46030</v>
      </c>
      <c r="M105" s="79" t="s">
        <v>422</v>
      </c>
      <c r="N105" s="83" t="s">
        <v>127</v>
      </c>
      <c r="O105" s="84">
        <v>26</v>
      </c>
      <c r="P105" s="84" t="s">
        <v>305</v>
      </c>
    </row>
    <row r="106" spans="1:16" x14ac:dyDescent="0.3">
      <c r="A106" s="81">
        <v>4</v>
      </c>
      <c r="B106" s="82">
        <v>46030</v>
      </c>
      <c r="C106" s="79" t="s">
        <v>418</v>
      </c>
      <c r="D106" s="83" t="s">
        <v>124</v>
      </c>
      <c r="E106" s="84">
        <v>2.57</v>
      </c>
      <c r="F106" s="84" t="s">
        <v>305</v>
      </c>
      <c r="K106" s="81">
        <v>4</v>
      </c>
      <c r="L106" s="82">
        <v>46030</v>
      </c>
      <c r="M106" s="79" t="s">
        <v>422</v>
      </c>
      <c r="N106" s="83" t="s">
        <v>124</v>
      </c>
      <c r="O106" s="84">
        <v>6.11</v>
      </c>
      <c r="P106" s="84" t="s">
        <v>305</v>
      </c>
    </row>
    <row r="107" spans="1:16" x14ac:dyDescent="0.3">
      <c r="A107" s="81">
        <v>4</v>
      </c>
      <c r="B107" s="82">
        <v>46030</v>
      </c>
      <c r="C107" s="79" t="s">
        <v>418</v>
      </c>
      <c r="D107" s="83" t="s">
        <v>356</v>
      </c>
      <c r="E107" s="84">
        <v>229</v>
      </c>
      <c r="F107" s="84" t="s">
        <v>305</v>
      </c>
      <c r="K107" s="81">
        <v>4</v>
      </c>
      <c r="L107" s="82">
        <v>46030</v>
      </c>
      <c r="M107" s="79" t="s">
        <v>422</v>
      </c>
      <c r="N107" s="83" t="s">
        <v>356</v>
      </c>
      <c r="O107" s="84">
        <v>66</v>
      </c>
      <c r="P107" s="84" t="s">
        <v>305</v>
      </c>
    </row>
    <row r="108" spans="1:16" x14ac:dyDescent="0.3">
      <c r="A108" s="81">
        <v>4</v>
      </c>
      <c r="B108" s="82">
        <v>46030</v>
      </c>
      <c r="C108" s="79" t="s">
        <v>418</v>
      </c>
      <c r="D108" s="83" t="s">
        <v>139</v>
      </c>
      <c r="E108" s="84">
        <v>3.51</v>
      </c>
      <c r="F108" s="84" t="s">
        <v>305</v>
      </c>
      <c r="K108" s="81">
        <v>4</v>
      </c>
      <c r="L108" s="82">
        <v>46030</v>
      </c>
      <c r="M108" s="79" t="s">
        <v>422</v>
      </c>
      <c r="N108" s="83" t="s">
        <v>139</v>
      </c>
      <c r="O108" s="84">
        <v>7.25</v>
      </c>
      <c r="P108" s="84" t="s">
        <v>305</v>
      </c>
    </row>
    <row r="109" spans="1:16" x14ac:dyDescent="0.3">
      <c r="A109" s="81">
        <v>4</v>
      </c>
      <c r="B109" s="82">
        <v>46030</v>
      </c>
      <c r="C109" s="79" t="s">
        <v>418</v>
      </c>
      <c r="D109" s="83" t="s">
        <v>118</v>
      </c>
      <c r="E109" s="84">
        <v>87</v>
      </c>
      <c r="F109" s="84" t="s">
        <v>305</v>
      </c>
      <c r="K109" s="81">
        <v>4</v>
      </c>
      <c r="L109" s="82">
        <v>46030</v>
      </c>
      <c r="M109" s="79" t="s">
        <v>422</v>
      </c>
      <c r="N109" s="83" t="s">
        <v>118</v>
      </c>
      <c r="O109" s="84">
        <v>279</v>
      </c>
      <c r="P109" s="84" t="s">
        <v>305</v>
      </c>
    </row>
    <row r="110" spans="1:16" x14ac:dyDescent="0.3">
      <c r="A110" s="81">
        <v>4</v>
      </c>
      <c r="B110" s="82">
        <v>46030</v>
      </c>
      <c r="C110" s="79" t="s">
        <v>418</v>
      </c>
      <c r="D110" s="83" t="s">
        <v>357</v>
      </c>
      <c r="E110" s="84">
        <v>5.18</v>
      </c>
      <c r="F110" s="84" t="s">
        <v>305</v>
      </c>
      <c r="K110" s="81">
        <v>4</v>
      </c>
      <c r="L110" s="82">
        <v>46030</v>
      </c>
      <c r="M110" s="79" t="s">
        <v>422</v>
      </c>
      <c r="N110" s="83" t="s">
        <v>357</v>
      </c>
      <c r="O110" s="84">
        <v>9.8699999999999992</v>
      </c>
      <c r="P110" s="84" t="s">
        <v>305</v>
      </c>
    </row>
    <row r="111" spans="1:16" x14ac:dyDescent="0.3">
      <c r="A111" s="81">
        <v>4</v>
      </c>
      <c r="B111" s="82">
        <v>46030</v>
      </c>
      <c r="C111" s="79" t="s">
        <v>418</v>
      </c>
      <c r="D111" s="83" t="s">
        <v>359</v>
      </c>
      <c r="E111" s="84">
        <v>2.2000000000000002</v>
      </c>
      <c r="F111" s="84" t="s">
        <v>305</v>
      </c>
      <c r="K111" s="81">
        <v>4</v>
      </c>
      <c r="L111" s="82">
        <v>46030</v>
      </c>
      <c r="M111" s="79" t="s">
        <v>422</v>
      </c>
      <c r="N111" s="83" t="s">
        <v>359</v>
      </c>
      <c r="O111" s="84">
        <v>4.75</v>
      </c>
      <c r="P111" s="84" t="s">
        <v>305</v>
      </c>
    </row>
    <row r="112" spans="1:16" x14ac:dyDescent="0.3">
      <c r="A112" s="81">
        <v>4</v>
      </c>
      <c r="B112" s="82">
        <v>46030</v>
      </c>
      <c r="C112" s="79" t="s">
        <v>418</v>
      </c>
      <c r="D112" s="83" t="s">
        <v>135</v>
      </c>
      <c r="E112" s="84">
        <v>6.9</v>
      </c>
      <c r="F112" s="84" t="s">
        <v>305</v>
      </c>
      <c r="K112" s="81">
        <v>4</v>
      </c>
      <c r="L112" s="82">
        <v>46030</v>
      </c>
      <c r="M112" s="79" t="s">
        <v>422</v>
      </c>
      <c r="N112" s="83" t="s">
        <v>135</v>
      </c>
      <c r="O112" s="84">
        <v>4.43</v>
      </c>
      <c r="P112" s="84" t="s">
        <v>305</v>
      </c>
    </row>
    <row r="113" spans="1:16" x14ac:dyDescent="0.3">
      <c r="A113" s="81">
        <v>4</v>
      </c>
      <c r="B113" s="82">
        <v>46030</v>
      </c>
      <c r="C113" s="79" t="s">
        <v>418</v>
      </c>
      <c r="D113" s="83" t="s">
        <v>128</v>
      </c>
      <c r="E113" s="84">
        <v>160</v>
      </c>
      <c r="F113" s="84" t="s">
        <v>305</v>
      </c>
      <c r="K113" s="81">
        <v>4</v>
      </c>
      <c r="L113" s="82">
        <v>46030</v>
      </c>
      <c r="M113" s="79" t="s">
        <v>422</v>
      </c>
      <c r="N113" s="83" t="s">
        <v>128</v>
      </c>
      <c r="O113" s="84">
        <v>80</v>
      </c>
      <c r="P113" s="84" t="s">
        <v>305</v>
      </c>
    </row>
    <row r="114" spans="1:16" x14ac:dyDescent="0.3">
      <c r="A114" s="81">
        <v>4</v>
      </c>
      <c r="B114" s="82">
        <v>46030</v>
      </c>
      <c r="C114" s="79" t="s">
        <v>418</v>
      </c>
      <c r="D114" s="83" t="s">
        <v>122</v>
      </c>
      <c r="E114" s="84">
        <v>33</v>
      </c>
      <c r="F114" s="84" t="s">
        <v>305</v>
      </c>
      <c r="K114" s="81">
        <v>4</v>
      </c>
      <c r="L114" s="82">
        <v>46030</v>
      </c>
      <c r="M114" s="79" t="s">
        <v>422</v>
      </c>
      <c r="N114" s="83" t="s">
        <v>122</v>
      </c>
      <c r="O114" s="84">
        <v>98</v>
      </c>
      <c r="P114" s="84" t="s">
        <v>305</v>
      </c>
    </row>
    <row r="115" spans="1:16" x14ac:dyDescent="0.3">
      <c r="A115" s="81">
        <v>4</v>
      </c>
      <c r="B115" s="82">
        <v>46030</v>
      </c>
      <c r="C115" s="79" t="s">
        <v>418</v>
      </c>
      <c r="D115" s="83" t="s">
        <v>144</v>
      </c>
      <c r="E115" s="84">
        <v>74</v>
      </c>
      <c r="F115" s="84" t="s">
        <v>305</v>
      </c>
      <c r="K115" s="81">
        <v>4</v>
      </c>
      <c r="L115" s="82">
        <v>46030</v>
      </c>
      <c r="M115" s="79" t="s">
        <v>422</v>
      </c>
      <c r="N115" s="83" t="s">
        <v>144</v>
      </c>
      <c r="O115" s="84">
        <v>478</v>
      </c>
      <c r="P115" s="84" t="s">
        <v>305</v>
      </c>
    </row>
    <row r="116" spans="1:16" x14ac:dyDescent="0.3">
      <c r="A116" s="81">
        <v>4</v>
      </c>
      <c r="B116" s="82">
        <v>46030</v>
      </c>
      <c r="C116" s="79" t="s">
        <v>418</v>
      </c>
      <c r="D116" s="83" t="s">
        <v>360</v>
      </c>
      <c r="E116" s="84">
        <v>150</v>
      </c>
      <c r="F116" s="84" t="s">
        <v>305</v>
      </c>
      <c r="K116" s="81">
        <v>4</v>
      </c>
      <c r="L116" s="82">
        <v>46030</v>
      </c>
      <c r="M116" s="79" t="s">
        <v>422</v>
      </c>
      <c r="N116" s="83" t="s">
        <v>360</v>
      </c>
      <c r="O116" s="84">
        <v>430</v>
      </c>
      <c r="P116" s="84" t="s">
        <v>305</v>
      </c>
    </row>
    <row r="117" spans="1:16" x14ac:dyDescent="0.3">
      <c r="A117" s="81">
        <v>4</v>
      </c>
      <c r="B117" s="82">
        <v>46030</v>
      </c>
      <c r="C117" s="79" t="s">
        <v>418</v>
      </c>
      <c r="D117" s="83" t="s">
        <v>132</v>
      </c>
      <c r="E117" s="84">
        <v>116</v>
      </c>
      <c r="F117" s="84" t="s">
        <v>305</v>
      </c>
      <c r="K117" s="81">
        <v>4</v>
      </c>
      <c r="L117" s="82">
        <v>46030</v>
      </c>
      <c r="M117" s="79" t="s">
        <v>422</v>
      </c>
      <c r="N117" s="83" t="s">
        <v>132</v>
      </c>
      <c r="O117" s="84">
        <v>431</v>
      </c>
      <c r="P117" s="84" t="s">
        <v>305</v>
      </c>
    </row>
    <row r="118" spans="1:16" x14ac:dyDescent="0.3">
      <c r="A118" s="81">
        <v>4</v>
      </c>
      <c r="B118" s="82">
        <v>46030</v>
      </c>
      <c r="C118" s="79" t="s">
        <v>418</v>
      </c>
      <c r="D118" s="83" t="s">
        <v>133</v>
      </c>
      <c r="E118" s="84">
        <v>78</v>
      </c>
      <c r="F118" s="84" t="s">
        <v>305</v>
      </c>
      <c r="K118" s="81">
        <v>4</v>
      </c>
      <c r="L118" s="82">
        <v>46030</v>
      </c>
      <c r="M118" s="79" t="s">
        <v>422</v>
      </c>
      <c r="N118" s="83" t="s">
        <v>133</v>
      </c>
      <c r="O118" s="84">
        <v>150</v>
      </c>
      <c r="P118" s="84" t="s">
        <v>305</v>
      </c>
    </row>
    <row r="119" spans="1:16" x14ac:dyDescent="0.3">
      <c r="A119" s="81">
        <v>4</v>
      </c>
      <c r="B119" s="82">
        <v>46030</v>
      </c>
      <c r="C119" s="79" t="s">
        <v>418</v>
      </c>
      <c r="D119" s="83" t="s">
        <v>361</v>
      </c>
      <c r="E119" s="84">
        <v>156</v>
      </c>
      <c r="F119" s="84" t="s">
        <v>305</v>
      </c>
      <c r="K119" s="81">
        <v>4</v>
      </c>
      <c r="L119" s="82">
        <v>46030</v>
      </c>
      <c r="M119" s="79" t="s">
        <v>422</v>
      </c>
      <c r="N119" s="83" t="s">
        <v>361</v>
      </c>
      <c r="O119" s="84">
        <v>380</v>
      </c>
      <c r="P119" s="84" t="s">
        <v>305</v>
      </c>
    </row>
    <row r="120" spans="1:16" x14ac:dyDescent="0.3">
      <c r="A120" s="81">
        <v>4</v>
      </c>
      <c r="B120" s="82">
        <v>46030</v>
      </c>
      <c r="C120" s="79" t="s">
        <v>418</v>
      </c>
      <c r="D120" s="83" t="s">
        <v>362</v>
      </c>
      <c r="E120" s="84">
        <v>58</v>
      </c>
      <c r="F120" s="84" t="s">
        <v>305</v>
      </c>
      <c r="K120" s="81">
        <v>4</v>
      </c>
      <c r="L120" s="82">
        <v>46030</v>
      </c>
      <c r="M120" s="79" t="s">
        <v>422</v>
      </c>
      <c r="N120" s="83" t="s">
        <v>362</v>
      </c>
      <c r="O120" s="84">
        <v>86</v>
      </c>
      <c r="P120" s="84" t="s">
        <v>305</v>
      </c>
    </row>
    <row r="121" spans="1:16" x14ac:dyDescent="0.3">
      <c r="A121" s="81">
        <v>4</v>
      </c>
      <c r="B121" s="82">
        <v>46030</v>
      </c>
      <c r="C121" s="79" t="s">
        <v>418</v>
      </c>
      <c r="D121" s="83" t="s">
        <v>129</v>
      </c>
      <c r="E121" s="84">
        <v>45</v>
      </c>
      <c r="F121" s="84" t="s">
        <v>305</v>
      </c>
      <c r="K121" s="81">
        <v>4</v>
      </c>
      <c r="L121" s="82">
        <v>46030</v>
      </c>
      <c r="M121" s="79" t="s">
        <v>422</v>
      </c>
      <c r="N121" s="83" t="s">
        <v>129</v>
      </c>
      <c r="O121" s="84">
        <v>211</v>
      </c>
      <c r="P121" s="84" t="s">
        <v>305</v>
      </c>
    </row>
    <row r="122" spans="1:16" x14ac:dyDescent="0.3">
      <c r="A122" s="81">
        <v>4</v>
      </c>
      <c r="B122" s="82">
        <v>46030</v>
      </c>
      <c r="C122" s="79" t="s">
        <v>418</v>
      </c>
      <c r="D122" s="83" t="s">
        <v>131</v>
      </c>
      <c r="E122" s="84">
        <v>31</v>
      </c>
      <c r="F122" s="84" t="s">
        <v>305</v>
      </c>
      <c r="K122" s="81">
        <v>4</v>
      </c>
      <c r="L122" s="82">
        <v>46030</v>
      </c>
      <c r="M122" s="79" t="s">
        <v>422</v>
      </c>
      <c r="N122" s="83" t="s">
        <v>131</v>
      </c>
      <c r="O122" s="84">
        <v>104</v>
      </c>
      <c r="P122" s="84" t="s">
        <v>305</v>
      </c>
    </row>
    <row r="123" spans="1:16" x14ac:dyDescent="0.3">
      <c r="A123" s="81">
        <v>4</v>
      </c>
      <c r="B123" s="82">
        <v>46030</v>
      </c>
      <c r="C123" s="79" t="s">
        <v>418</v>
      </c>
      <c r="D123" s="83" t="s">
        <v>363</v>
      </c>
      <c r="E123" s="84">
        <v>0.99</v>
      </c>
      <c r="F123" s="84" t="s">
        <v>305</v>
      </c>
      <c r="K123" s="81">
        <v>4</v>
      </c>
      <c r="L123" s="82">
        <v>46030</v>
      </c>
      <c r="M123" s="79" t="s">
        <v>422</v>
      </c>
      <c r="N123" s="83" t="s">
        <v>363</v>
      </c>
      <c r="O123" s="84">
        <v>3.91</v>
      </c>
      <c r="P123" s="84" t="s">
        <v>305</v>
      </c>
    </row>
    <row r="124" spans="1:16" x14ac:dyDescent="0.3">
      <c r="A124" s="81">
        <v>4</v>
      </c>
      <c r="B124" s="82">
        <v>46030</v>
      </c>
      <c r="C124" s="79" t="s">
        <v>418</v>
      </c>
      <c r="D124" s="83" t="s">
        <v>365</v>
      </c>
      <c r="E124" s="84">
        <v>34</v>
      </c>
      <c r="F124" s="84" t="s">
        <v>305</v>
      </c>
      <c r="K124" s="81">
        <v>4</v>
      </c>
      <c r="L124" s="82">
        <v>46030</v>
      </c>
      <c r="M124" s="79" t="s">
        <v>422</v>
      </c>
      <c r="N124" s="83" t="s">
        <v>365</v>
      </c>
      <c r="O124" s="84">
        <v>21.7</v>
      </c>
      <c r="P124" s="84" t="s">
        <v>305</v>
      </c>
    </row>
    <row r="125" spans="1:16" x14ac:dyDescent="0.3">
      <c r="A125" s="81">
        <v>4</v>
      </c>
      <c r="B125" s="82">
        <v>46030</v>
      </c>
      <c r="C125" s="79" t="s">
        <v>418</v>
      </c>
      <c r="D125" s="83" t="s">
        <v>140</v>
      </c>
      <c r="E125" s="84">
        <v>144</v>
      </c>
      <c r="F125" s="84" t="s">
        <v>305</v>
      </c>
      <c r="K125" s="81">
        <v>4</v>
      </c>
      <c r="L125" s="82">
        <v>46030</v>
      </c>
      <c r="M125" s="79" t="s">
        <v>422</v>
      </c>
      <c r="N125" s="83" t="s">
        <v>140</v>
      </c>
      <c r="O125" s="84">
        <v>124</v>
      </c>
      <c r="P125" s="84" t="s">
        <v>305</v>
      </c>
    </row>
    <row r="126" spans="1:16" x14ac:dyDescent="0.3">
      <c r="A126" s="81">
        <v>4</v>
      </c>
      <c r="B126" s="82">
        <v>46030</v>
      </c>
      <c r="C126" s="79" t="s">
        <v>418</v>
      </c>
      <c r="D126" s="83" t="s">
        <v>142</v>
      </c>
      <c r="E126" s="84">
        <v>3.8</v>
      </c>
      <c r="F126" s="84" t="s">
        <v>305</v>
      </c>
      <c r="K126" s="81">
        <v>4</v>
      </c>
      <c r="L126" s="82">
        <v>46030</v>
      </c>
      <c r="M126" s="79" t="s">
        <v>422</v>
      </c>
      <c r="N126" s="83" t="s">
        <v>142</v>
      </c>
      <c r="O126" s="84">
        <v>6.2</v>
      </c>
      <c r="P126" s="84" t="s">
        <v>305</v>
      </c>
    </row>
    <row r="127" spans="1:16" x14ac:dyDescent="0.3">
      <c r="A127" s="81">
        <v>4</v>
      </c>
      <c r="B127" s="82">
        <v>46030</v>
      </c>
      <c r="C127" s="79" t="s">
        <v>418</v>
      </c>
      <c r="D127" s="83" t="s">
        <v>143</v>
      </c>
      <c r="E127" s="84">
        <v>118</v>
      </c>
      <c r="F127" s="84" t="s">
        <v>305</v>
      </c>
      <c r="K127" s="81">
        <v>4</v>
      </c>
      <c r="L127" s="82">
        <v>46030</v>
      </c>
      <c r="M127" s="79" t="s">
        <v>422</v>
      </c>
      <c r="N127" s="83" t="s">
        <v>143</v>
      </c>
      <c r="O127" s="84">
        <v>96</v>
      </c>
      <c r="P127" s="84" t="s">
        <v>305</v>
      </c>
    </row>
    <row r="128" spans="1:16" x14ac:dyDescent="0.3">
      <c r="A128" s="81">
        <v>5</v>
      </c>
      <c r="B128" s="82">
        <v>46031</v>
      </c>
      <c r="C128" s="79" t="s">
        <v>418</v>
      </c>
      <c r="D128" s="83" t="s">
        <v>351</v>
      </c>
      <c r="E128" s="84">
        <v>4.45</v>
      </c>
      <c r="F128" s="84" t="s">
        <v>305</v>
      </c>
      <c r="K128" s="81">
        <v>5</v>
      </c>
      <c r="L128" s="82">
        <v>46031</v>
      </c>
      <c r="M128" s="79" t="s">
        <v>422</v>
      </c>
      <c r="N128" s="83" t="s">
        <v>351</v>
      </c>
      <c r="O128" s="84">
        <v>1.1000000000000001</v>
      </c>
      <c r="P128" s="84" t="s">
        <v>305</v>
      </c>
    </row>
    <row r="129" spans="1:16" x14ac:dyDescent="0.3">
      <c r="A129" s="81">
        <v>5</v>
      </c>
      <c r="B129" s="82">
        <v>46031</v>
      </c>
      <c r="C129" s="79" t="s">
        <v>418</v>
      </c>
      <c r="D129" s="83" t="s">
        <v>125</v>
      </c>
      <c r="E129" s="84">
        <v>4.7</v>
      </c>
      <c r="F129" s="84" t="s">
        <v>305</v>
      </c>
      <c r="K129" s="81">
        <v>5</v>
      </c>
      <c r="L129" s="82">
        <v>46031</v>
      </c>
      <c r="M129" s="79" t="s">
        <v>422</v>
      </c>
      <c r="N129" s="83" t="s">
        <v>125</v>
      </c>
      <c r="O129" s="84">
        <v>9.6999999999999993</v>
      </c>
      <c r="P129" s="84" t="s">
        <v>305</v>
      </c>
    </row>
    <row r="130" spans="1:16" x14ac:dyDescent="0.3">
      <c r="A130" s="81">
        <v>5</v>
      </c>
      <c r="B130" s="82">
        <v>46031</v>
      </c>
      <c r="C130" s="79" t="s">
        <v>418</v>
      </c>
      <c r="D130" s="83" t="s">
        <v>137</v>
      </c>
      <c r="E130" s="84">
        <v>4.016</v>
      </c>
      <c r="F130" s="84" t="s">
        <v>305</v>
      </c>
      <c r="K130" s="81">
        <v>5</v>
      </c>
      <c r="L130" s="82">
        <v>46031</v>
      </c>
      <c r="M130" s="79" t="s">
        <v>422</v>
      </c>
      <c r="N130" s="83" t="s">
        <v>137</v>
      </c>
      <c r="O130" s="84">
        <v>2.4969999999999999</v>
      </c>
      <c r="P130" s="84" t="s">
        <v>305</v>
      </c>
    </row>
    <row r="131" spans="1:16" x14ac:dyDescent="0.3">
      <c r="A131" s="81">
        <v>5</v>
      </c>
      <c r="B131" s="82">
        <v>46031</v>
      </c>
      <c r="C131" s="79" t="s">
        <v>418</v>
      </c>
      <c r="D131" s="83" t="s">
        <v>353</v>
      </c>
      <c r="E131" s="84">
        <v>0.3</v>
      </c>
      <c r="F131" s="84" t="s">
        <v>305</v>
      </c>
      <c r="K131" s="81">
        <v>5</v>
      </c>
      <c r="L131" s="82">
        <v>46031</v>
      </c>
      <c r="M131" s="79" t="s">
        <v>422</v>
      </c>
      <c r="N131" s="83" t="s">
        <v>353</v>
      </c>
      <c r="O131" s="84">
        <v>1.143</v>
      </c>
      <c r="P131" s="84" t="s">
        <v>305</v>
      </c>
    </row>
    <row r="132" spans="1:16" x14ac:dyDescent="0.3">
      <c r="A132" s="81">
        <v>5</v>
      </c>
      <c r="B132" s="82">
        <v>46031</v>
      </c>
      <c r="C132" s="79" t="s">
        <v>418</v>
      </c>
      <c r="D132" s="83" t="s">
        <v>134</v>
      </c>
      <c r="E132" s="84">
        <v>1.177</v>
      </c>
      <c r="F132" s="84" t="s">
        <v>305</v>
      </c>
      <c r="K132" s="81">
        <v>5</v>
      </c>
      <c r="L132" s="82">
        <v>46031</v>
      </c>
      <c r="M132" s="79" t="s">
        <v>422</v>
      </c>
      <c r="N132" s="83" t="s">
        <v>134</v>
      </c>
      <c r="O132" s="84">
        <v>4.617</v>
      </c>
      <c r="P132" s="84" t="s">
        <v>305</v>
      </c>
    </row>
    <row r="133" spans="1:16" x14ac:dyDescent="0.3">
      <c r="A133" s="81">
        <v>5</v>
      </c>
      <c r="B133" s="82">
        <v>46031</v>
      </c>
      <c r="C133" s="79" t="s">
        <v>418</v>
      </c>
      <c r="D133" s="83" t="s">
        <v>138</v>
      </c>
      <c r="E133" s="84">
        <v>8.4</v>
      </c>
      <c r="F133" s="84" t="s">
        <v>305</v>
      </c>
      <c r="K133" s="81">
        <v>5</v>
      </c>
      <c r="L133" s="82">
        <v>46031</v>
      </c>
      <c r="M133" s="79" t="s">
        <v>422</v>
      </c>
      <c r="N133" s="83" t="s">
        <v>138</v>
      </c>
      <c r="O133" s="84">
        <v>12</v>
      </c>
      <c r="P133" s="84" t="s">
        <v>305</v>
      </c>
    </row>
    <row r="134" spans="1:16" x14ac:dyDescent="0.3">
      <c r="A134" s="81">
        <v>5</v>
      </c>
      <c r="B134" s="82">
        <v>46031</v>
      </c>
      <c r="C134" s="79" t="s">
        <v>418</v>
      </c>
      <c r="D134" s="83" t="s">
        <v>354</v>
      </c>
      <c r="E134" s="84">
        <v>321</v>
      </c>
      <c r="F134" s="84" t="s">
        <v>305</v>
      </c>
      <c r="K134" s="81">
        <v>5</v>
      </c>
      <c r="L134" s="82">
        <v>46031</v>
      </c>
      <c r="M134" s="79" t="s">
        <v>422</v>
      </c>
      <c r="N134" s="83" t="s">
        <v>354</v>
      </c>
      <c r="O134" s="84">
        <v>195</v>
      </c>
      <c r="P134" s="84" t="s">
        <v>305</v>
      </c>
    </row>
    <row r="135" spans="1:16" x14ac:dyDescent="0.3">
      <c r="A135" s="81">
        <v>5</v>
      </c>
      <c r="B135" s="82">
        <v>46031</v>
      </c>
      <c r="C135" s="79" t="s">
        <v>418</v>
      </c>
      <c r="D135" s="83" t="s">
        <v>126</v>
      </c>
      <c r="E135" s="84">
        <v>237</v>
      </c>
      <c r="F135" s="84" t="s">
        <v>305</v>
      </c>
      <c r="K135" s="81">
        <v>5</v>
      </c>
      <c r="L135" s="82">
        <v>46031</v>
      </c>
      <c r="M135" s="79" t="s">
        <v>422</v>
      </c>
      <c r="N135" s="83" t="s">
        <v>126</v>
      </c>
      <c r="O135" s="84">
        <v>87</v>
      </c>
      <c r="P135" s="84" t="s">
        <v>305</v>
      </c>
    </row>
    <row r="136" spans="1:16" x14ac:dyDescent="0.3">
      <c r="A136" s="81">
        <v>5</v>
      </c>
      <c r="B136" s="82">
        <v>46031</v>
      </c>
      <c r="C136" s="79" t="s">
        <v>418</v>
      </c>
      <c r="D136" s="83" t="s">
        <v>127</v>
      </c>
      <c r="E136" s="84">
        <v>80</v>
      </c>
      <c r="F136" s="84" t="s">
        <v>305</v>
      </c>
      <c r="K136" s="81">
        <v>5</v>
      </c>
      <c r="L136" s="82">
        <v>46031</v>
      </c>
      <c r="M136" s="79" t="s">
        <v>422</v>
      </c>
      <c r="N136" s="83" t="s">
        <v>127</v>
      </c>
      <c r="O136" s="84">
        <v>26</v>
      </c>
      <c r="P136" s="84" t="s">
        <v>305</v>
      </c>
    </row>
    <row r="137" spans="1:16" x14ac:dyDescent="0.3">
      <c r="A137" s="81">
        <v>5</v>
      </c>
      <c r="B137" s="82">
        <v>46031</v>
      </c>
      <c r="C137" s="79" t="s">
        <v>418</v>
      </c>
      <c r="D137" s="83" t="s">
        <v>124</v>
      </c>
      <c r="E137" s="84">
        <v>2.63</v>
      </c>
      <c r="F137" s="84" t="s">
        <v>305</v>
      </c>
      <c r="K137" s="81">
        <v>5</v>
      </c>
      <c r="L137" s="82">
        <v>46031</v>
      </c>
      <c r="M137" s="79" t="s">
        <v>422</v>
      </c>
      <c r="N137" s="83" t="s">
        <v>124</v>
      </c>
      <c r="O137" s="84">
        <v>6.05</v>
      </c>
      <c r="P137" s="84" t="s">
        <v>305</v>
      </c>
    </row>
    <row r="138" spans="1:16" x14ac:dyDescent="0.3">
      <c r="A138" s="81">
        <v>5</v>
      </c>
      <c r="B138" s="82">
        <v>46031</v>
      </c>
      <c r="C138" s="79" t="s">
        <v>418</v>
      </c>
      <c r="D138" s="83" t="s">
        <v>356</v>
      </c>
      <c r="E138" s="84">
        <v>232</v>
      </c>
      <c r="F138" s="84" t="s">
        <v>305</v>
      </c>
      <c r="K138" s="81">
        <v>5</v>
      </c>
      <c r="L138" s="82">
        <v>46031</v>
      </c>
      <c r="M138" s="79" t="s">
        <v>422</v>
      </c>
      <c r="N138" s="83" t="s">
        <v>356</v>
      </c>
      <c r="O138" s="84">
        <v>67</v>
      </c>
      <c r="P138" s="84" t="s">
        <v>305</v>
      </c>
    </row>
    <row r="139" spans="1:16" x14ac:dyDescent="0.3">
      <c r="A139" s="81">
        <v>5</v>
      </c>
      <c r="B139" s="82">
        <v>46031</v>
      </c>
      <c r="C139" s="79" t="s">
        <v>418</v>
      </c>
      <c r="D139" s="83" t="s">
        <v>139</v>
      </c>
      <c r="E139" s="84">
        <v>3.61</v>
      </c>
      <c r="F139" s="84" t="s">
        <v>305</v>
      </c>
      <c r="K139" s="81">
        <v>5</v>
      </c>
      <c r="L139" s="82">
        <v>46031</v>
      </c>
      <c r="M139" s="79" t="s">
        <v>422</v>
      </c>
      <c r="N139" s="83" t="s">
        <v>139</v>
      </c>
      <c r="O139" s="84">
        <v>7.39</v>
      </c>
      <c r="P139" s="84" t="s">
        <v>305</v>
      </c>
    </row>
    <row r="140" spans="1:16" x14ac:dyDescent="0.3">
      <c r="A140" s="81">
        <v>5</v>
      </c>
      <c r="B140" s="82">
        <v>46031</v>
      </c>
      <c r="C140" s="79" t="s">
        <v>418</v>
      </c>
      <c r="D140" s="83" t="s">
        <v>118</v>
      </c>
      <c r="E140" s="84">
        <v>87</v>
      </c>
      <c r="F140" s="84" t="s">
        <v>305</v>
      </c>
      <c r="K140" s="81">
        <v>5</v>
      </c>
      <c r="L140" s="82">
        <v>46031</v>
      </c>
      <c r="M140" s="79" t="s">
        <v>422</v>
      </c>
      <c r="N140" s="83" t="s">
        <v>118</v>
      </c>
      <c r="O140" s="84">
        <v>280</v>
      </c>
      <c r="P140" s="84" t="s">
        <v>305</v>
      </c>
    </row>
    <row r="141" spans="1:16" x14ac:dyDescent="0.3">
      <c r="A141" s="81">
        <v>5</v>
      </c>
      <c r="B141" s="82">
        <v>46031</v>
      </c>
      <c r="C141" s="79" t="s">
        <v>418</v>
      </c>
      <c r="D141" s="83" t="s">
        <v>357</v>
      </c>
      <c r="E141" s="84">
        <v>5.2</v>
      </c>
      <c r="F141" s="84" t="s">
        <v>305</v>
      </c>
      <c r="K141" s="81">
        <v>5</v>
      </c>
      <c r="L141" s="82">
        <v>46031</v>
      </c>
      <c r="M141" s="79" t="s">
        <v>422</v>
      </c>
      <c r="N141" s="83" t="s">
        <v>357</v>
      </c>
      <c r="O141" s="84">
        <v>9.92</v>
      </c>
      <c r="P141" s="84" t="s">
        <v>305</v>
      </c>
    </row>
    <row r="142" spans="1:16" x14ac:dyDescent="0.3">
      <c r="A142" s="81">
        <v>5</v>
      </c>
      <c r="B142" s="82">
        <v>46031</v>
      </c>
      <c r="C142" s="79" t="s">
        <v>418</v>
      </c>
      <c r="D142" s="83" t="s">
        <v>359</v>
      </c>
      <c r="E142" s="84">
        <v>1.99</v>
      </c>
      <c r="F142" s="84" t="s">
        <v>305</v>
      </c>
      <c r="K142" s="81">
        <v>5</v>
      </c>
      <c r="L142" s="82">
        <v>46031</v>
      </c>
      <c r="M142" s="79" t="s">
        <v>422</v>
      </c>
      <c r="N142" s="83" t="s">
        <v>359</v>
      </c>
      <c r="O142" s="84">
        <v>4.6100000000000003</v>
      </c>
      <c r="P142" s="84" t="s">
        <v>305</v>
      </c>
    </row>
    <row r="143" spans="1:16" x14ac:dyDescent="0.3">
      <c r="A143" s="81">
        <v>5</v>
      </c>
      <c r="B143" s="82">
        <v>46031</v>
      </c>
      <c r="C143" s="79" t="s">
        <v>418</v>
      </c>
      <c r="D143" s="83" t="s">
        <v>135</v>
      </c>
      <c r="E143" s="84">
        <v>7</v>
      </c>
      <c r="F143" s="84" t="s">
        <v>305</v>
      </c>
      <c r="K143" s="81">
        <v>5</v>
      </c>
      <c r="L143" s="82">
        <v>46031</v>
      </c>
      <c r="M143" s="79" t="s">
        <v>422</v>
      </c>
      <c r="N143" s="83" t="s">
        <v>135</v>
      </c>
      <c r="O143" s="84">
        <v>4.5</v>
      </c>
      <c r="P143" s="84" t="s">
        <v>305</v>
      </c>
    </row>
    <row r="144" spans="1:16" x14ac:dyDescent="0.3">
      <c r="A144" s="81">
        <v>5</v>
      </c>
      <c r="B144" s="82">
        <v>46031</v>
      </c>
      <c r="C144" s="79" t="s">
        <v>418</v>
      </c>
      <c r="D144" s="83" t="s">
        <v>128</v>
      </c>
      <c r="E144" s="84">
        <v>162</v>
      </c>
      <c r="F144" s="84" t="s">
        <v>305</v>
      </c>
      <c r="K144" s="81">
        <v>5</v>
      </c>
      <c r="L144" s="82">
        <v>46031</v>
      </c>
      <c r="M144" s="79" t="s">
        <v>422</v>
      </c>
      <c r="N144" s="83" t="s">
        <v>128</v>
      </c>
      <c r="O144" s="84">
        <v>81</v>
      </c>
      <c r="P144" s="84" t="s">
        <v>305</v>
      </c>
    </row>
    <row r="145" spans="1:16" x14ac:dyDescent="0.3">
      <c r="A145" s="81">
        <v>5</v>
      </c>
      <c r="B145" s="82">
        <v>46031</v>
      </c>
      <c r="C145" s="79" t="s">
        <v>418</v>
      </c>
      <c r="D145" s="83" t="s">
        <v>122</v>
      </c>
      <c r="E145" s="84">
        <v>30</v>
      </c>
      <c r="F145" s="84" t="s">
        <v>305</v>
      </c>
      <c r="K145" s="81">
        <v>5</v>
      </c>
      <c r="L145" s="82">
        <v>46031</v>
      </c>
      <c r="M145" s="79" t="s">
        <v>422</v>
      </c>
      <c r="N145" s="83" t="s">
        <v>122</v>
      </c>
      <c r="O145" s="84">
        <v>99</v>
      </c>
      <c r="P145" s="84" t="s">
        <v>305</v>
      </c>
    </row>
    <row r="146" spans="1:16" x14ac:dyDescent="0.3">
      <c r="A146" s="81">
        <v>5</v>
      </c>
      <c r="B146" s="82">
        <v>46031</v>
      </c>
      <c r="C146" s="79" t="s">
        <v>418</v>
      </c>
      <c r="D146" s="83" t="s">
        <v>144</v>
      </c>
      <c r="E146" s="84">
        <v>74</v>
      </c>
      <c r="F146" s="84" t="s">
        <v>305</v>
      </c>
      <c r="K146" s="81">
        <v>5</v>
      </c>
      <c r="L146" s="82">
        <v>46031</v>
      </c>
      <c r="M146" s="79" t="s">
        <v>422</v>
      </c>
      <c r="N146" s="83" t="s">
        <v>144</v>
      </c>
      <c r="O146" s="84">
        <v>476</v>
      </c>
      <c r="P146" s="84" t="s">
        <v>305</v>
      </c>
    </row>
    <row r="147" spans="1:16" x14ac:dyDescent="0.3">
      <c r="A147" s="81">
        <v>5</v>
      </c>
      <c r="B147" s="82">
        <v>46031</v>
      </c>
      <c r="C147" s="79" t="s">
        <v>418</v>
      </c>
      <c r="D147" s="83" t="s">
        <v>360</v>
      </c>
      <c r="E147" s="84">
        <v>144</v>
      </c>
      <c r="F147" s="84" t="s">
        <v>305</v>
      </c>
      <c r="K147" s="81">
        <v>5</v>
      </c>
      <c r="L147" s="82">
        <v>46031</v>
      </c>
      <c r="M147" s="79" t="s">
        <v>422</v>
      </c>
      <c r="N147" s="83" t="s">
        <v>360</v>
      </c>
      <c r="O147" s="84">
        <v>435</v>
      </c>
      <c r="P147" s="84" t="s">
        <v>305</v>
      </c>
    </row>
    <row r="148" spans="1:16" x14ac:dyDescent="0.3">
      <c r="A148" s="81">
        <v>5</v>
      </c>
      <c r="B148" s="82">
        <v>46031</v>
      </c>
      <c r="C148" s="79" t="s">
        <v>418</v>
      </c>
      <c r="D148" s="83" t="s">
        <v>132</v>
      </c>
      <c r="E148" s="84">
        <v>118</v>
      </c>
      <c r="F148" s="84" t="s">
        <v>305</v>
      </c>
      <c r="K148" s="81">
        <v>5</v>
      </c>
      <c r="L148" s="82">
        <v>46031</v>
      </c>
      <c r="M148" s="79" t="s">
        <v>422</v>
      </c>
      <c r="N148" s="83" t="s">
        <v>132</v>
      </c>
      <c r="O148" s="84">
        <v>444</v>
      </c>
      <c r="P148" s="84" t="s">
        <v>305</v>
      </c>
    </row>
    <row r="149" spans="1:16" x14ac:dyDescent="0.3">
      <c r="A149" s="81">
        <v>5</v>
      </c>
      <c r="B149" s="82">
        <v>46031</v>
      </c>
      <c r="C149" s="79" t="s">
        <v>418</v>
      </c>
      <c r="D149" s="83" t="s">
        <v>133</v>
      </c>
      <c r="E149" s="84">
        <v>79</v>
      </c>
      <c r="F149" s="84" t="s">
        <v>305</v>
      </c>
      <c r="K149" s="81">
        <v>5</v>
      </c>
      <c r="L149" s="82">
        <v>46031</v>
      </c>
      <c r="M149" s="79" t="s">
        <v>422</v>
      </c>
      <c r="N149" s="83" t="s">
        <v>133</v>
      </c>
      <c r="O149" s="84">
        <v>153</v>
      </c>
      <c r="P149" s="84" t="s">
        <v>305</v>
      </c>
    </row>
    <row r="150" spans="1:16" x14ac:dyDescent="0.3">
      <c r="A150" s="81">
        <v>5</v>
      </c>
      <c r="B150" s="82">
        <v>46031</v>
      </c>
      <c r="C150" s="79" t="s">
        <v>418</v>
      </c>
      <c r="D150" s="83" t="s">
        <v>361</v>
      </c>
      <c r="E150" s="84">
        <v>160</v>
      </c>
      <c r="F150" s="84" t="s">
        <v>305</v>
      </c>
      <c r="K150" s="81">
        <v>5</v>
      </c>
      <c r="L150" s="82">
        <v>46031</v>
      </c>
      <c r="M150" s="79" t="s">
        <v>422</v>
      </c>
      <c r="N150" s="83" t="s">
        <v>361</v>
      </c>
      <c r="O150" s="84">
        <v>378</v>
      </c>
      <c r="P150" s="84" t="s">
        <v>305</v>
      </c>
    </row>
    <row r="151" spans="1:16" x14ac:dyDescent="0.3">
      <c r="A151" s="81">
        <v>5</v>
      </c>
      <c r="B151" s="82">
        <v>46031</v>
      </c>
      <c r="C151" s="79" t="s">
        <v>418</v>
      </c>
      <c r="D151" s="83" t="s">
        <v>362</v>
      </c>
      <c r="E151" s="84">
        <v>60</v>
      </c>
      <c r="F151" s="84" t="s">
        <v>305</v>
      </c>
      <c r="K151" s="81">
        <v>5</v>
      </c>
      <c r="L151" s="82">
        <v>46031</v>
      </c>
      <c r="M151" s="79" t="s">
        <v>422</v>
      </c>
      <c r="N151" s="83" t="s">
        <v>362</v>
      </c>
      <c r="O151" s="84">
        <v>86</v>
      </c>
      <c r="P151" s="84" t="s">
        <v>305</v>
      </c>
    </row>
    <row r="152" spans="1:16" x14ac:dyDescent="0.3">
      <c r="A152" s="81">
        <v>5</v>
      </c>
      <c r="B152" s="82">
        <v>46031</v>
      </c>
      <c r="C152" s="79" t="s">
        <v>418</v>
      </c>
      <c r="D152" s="83" t="s">
        <v>129</v>
      </c>
      <c r="E152" s="84">
        <v>49</v>
      </c>
      <c r="F152" s="84" t="s">
        <v>305</v>
      </c>
      <c r="K152" s="81">
        <v>5</v>
      </c>
      <c r="L152" s="82">
        <v>46031</v>
      </c>
      <c r="M152" s="79" t="s">
        <v>422</v>
      </c>
      <c r="N152" s="83" t="s">
        <v>129</v>
      </c>
      <c r="O152" s="84">
        <v>218</v>
      </c>
      <c r="P152" s="84" t="s">
        <v>305</v>
      </c>
    </row>
    <row r="153" spans="1:16" x14ac:dyDescent="0.3">
      <c r="A153" s="81">
        <v>5</v>
      </c>
      <c r="B153" s="82">
        <v>46031</v>
      </c>
      <c r="C153" s="79" t="s">
        <v>418</v>
      </c>
      <c r="D153" s="83" t="s">
        <v>131</v>
      </c>
      <c r="E153" s="84">
        <v>32</v>
      </c>
      <c r="F153" s="84" t="s">
        <v>305</v>
      </c>
      <c r="K153" s="81">
        <v>5</v>
      </c>
      <c r="L153" s="82">
        <v>46031</v>
      </c>
      <c r="M153" s="79" t="s">
        <v>422</v>
      </c>
      <c r="N153" s="83" t="s">
        <v>131</v>
      </c>
      <c r="O153" s="84">
        <v>101</v>
      </c>
      <c r="P153" s="84" t="s">
        <v>305</v>
      </c>
    </row>
    <row r="154" spans="1:16" x14ac:dyDescent="0.3">
      <c r="A154" s="81">
        <v>5</v>
      </c>
      <c r="B154" s="82">
        <v>46031</v>
      </c>
      <c r="C154" s="79" t="s">
        <v>418</v>
      </c>
      <c r="D154" s="83" t="s">
        <v>363</v>
      </c>
      <c r="E154" s="84">
        <v>0.96</v>
      </c>
      <c r="F154" s="84" t="s">
        <v>305</v>
      </c>
      <c r="K154" s="81">
        <v>5</v>
      </c>
      <c r="L154" s="82">
        <v>46031</v>
      </c>
      <c r="M154" s="79" t="s">
        <v>422</v>
      </c>
      <c r="N154" s="83" t="s">
        <v>363</v>
      </c>
      <c r="O154" s="84">
        <v>3.53</v>
      </c>
      <c r="P154" s="84" t="s">
        <v>305</v>
      </c>
    </row>
    <row r="155" spans="1:16" x14ac:dyDescent="0.3">
      <c r="A155" s="81">
        <v>5</v>
      </c>
      <c r="B155" s="82">
        <v>46031</v>
      </c>
      <c r="C155" s="79" t="s">
        <v>418</v>
      </c>
      <c r="D155" s="83" t="s">
        <v>365</v>
      </c>
      <c r="E155" s="84">
        <v>33.299999999999997</v>
      </c>
      <c r="F155" s="84" t="s">
        <v>305</v>
      </c>
      <c r="K155" s="81">
        <v>5</v>
      </c>
      <c r="L155" s="82">
        <v>46031</v>
      </c>
      <c r="M155" s="79" t="s">
        <v>422</v>
      </c>
      <c r="N155" s="83" t="s">
        <v>365</v>
      </c>
      <c r="O155" s="84">
        <v>16.8</v>
      </c>
      <c r="P155" s="84" t="s">
        <v>305</v>
      </c>
    </row>
    <row r="156" spans="1:16" x14ac:dyDescent="0.3">
      <c r="A156" s="81">
        <v>5</v>
      </c>
      <c r="B156" s="82">
        <v>46031</v>
      </c>
      <c r="C156" s="79" t="s">
        <v>418</v>
      </c>
      <c r="D156" s="83" t="s">
        <v>140</v>
      </c>
      <c r="E156" s="84">
        <v>145</v>
      </c>
      <c r="F156" s="84" t="s">
        <v>305</v>
      </c>
      <c r="K156" s="81">
        <v>5</v>
      </c>
      <c r="L156" s="82">
        <v>46031</v>
      </c>
      <c r="M156" s="79" t="s">
        <v>422</v>
      </c>
      <c r="N156" s="83" t="s">
        <v>140</v>
      </c>
      <c r="O156" s="84">
        <v>126</v>
      </c>
      <c r="P156" s="84" t="s">
        <v>305</v>
      </c>
    </row>
    <row r="157" spans="1:16" x14ac:dyDescent="0.3">
      <c r="A157" s="81">
        <v>5</v>
      </c>
      <c r="B157" s="82">
        <v>46031</v>
      </c>
      <c r="C157" s="79" t="s">
        <v>418</v>
      </c>
      <c r="D157" s="83" t="s">
        <v>142</v>
      </c>
      <c r="E157" s="84">
        <v>3.8</v>
      </c>
      <c r="F157" s="84" t="s">
        <v>305</v>
      </c>
      <c r="K157" s="81">
        <v>5</v>
      </c>
      <c r="L157" s="82">
        <v>46031</v>
      </c>
      <c r="M157" s="79" t="s">
        <v>422</v>
      </c>
      <c r="N157" s="83" t="s">
        <v>142</v>
      </c>
      <c r="O157" s="84">
        <v>6.4</v>
      </c>
      <c r="P157" s="84" t="s">
        <v>305</v>
      </c>
    </row>
    <row r="158" spans="1:16" x14ac:dyDescent="0.3">
      <c r="A158" s="81">
        <v>5</v>
      </c>
      <c r="B158" s="82">
        <v>46031</v>
      </c>
      <c r="C158" s="79" t="s">
        <v>418</v>
      </c>
      <c r="D158" s="83" t="s">
        <v>143</v>
      </c>
      <c r="E158" s="84">
        <v>117</v>
      </c>
      <c r="F158" s="84" t="s">
        <v>305</v>
      </c>
      <c r="K158" s="81">
        <v>5</v>
      </c>
      <c r="L158" s="82">
        <v>46031</v>
      </c>
      <c r="M158" s="79" t="s">
        <v>422</v>
      </c>
      <c r="N158" s="83" t="s">
        <v>143</v>
      </c>
      <c r="O158" s="84">
        <v>96</v>
      </c>
      <c r="P158" s="84" t="s">
        <v>305</v>
      </c>
    </row>
    <row r="159" spans="1:16" x14ac:dyDescent="0.3">
      <c r="A159" s="81">
        <v>6</v>
      </c>
      <c r="B159" s="82">
        <v>46034</v>
      </c>
      <c r="C159" s="79" t="s">
        <v>418</v>
      </c>
      <c r="D159" s="83" t="s">
        <v>351</v>
      </c>
      <c r="E159" s="84">
        <v>4.45</v>
      </c>
      <c r="F159" s="84" t="s">
        <v>305</v>
      </c>
      <c r="K159" s="81">
        <v>6</v>
      </c>
      <c r="L159" s="82">
        <v>46034</v>
      </c>
      <c r="M159" s="79" t="s">
        <v>422</v>
      </c>
      <c r="N159" s="83" t="s">
        <v>351</v>
      </c>
      <c r="O159" s="84">
        <v>1.1000000000000001</v>
      </c>
      <c r="P159" s="84" t="s">
        <v>305</v>
      </c>
    </row>
    <row r="160" spans="1:16" x14ac:dyDescent="0.3">
      <c r="A160" s="81">
        <v>6</v>
      </c>
      <c r="B160" s="82">
        <v>46034</v>
      </c>
      <c r="C160" s="79" t="s">
        <v>418</v>
      </c>
      <c r="D160" s="83" t="s">
        <v>125</v>
      </c>
      <c r="E160" s="84">
        <v>4.7</v>
      </c>
      <c r="F160" s="84" t="s">
        <v>305</v>
      </c>
      <c r="K160" s="81">
        <v>6</v>
      </c>
      <c r="L160" s="82">
        <v>46034</v>
      </c>
      <c r="M160" s="79" t="s">
        <v>422</v>
      </c>
      <c r="N160" s="83" t="s">
        <v>125</v>
      </c>
      <c r="O160" s="84">
        <v>9.9</v>
      </c>
      <c r="P160" s="84" t="s">
        <v>305</v>
      </c>
    </row>
    <row r="161" spans="1:16" x14ac:dyDescent="0.3">
      <c r="A161" s="81">
        <v>6</v>
      </c>
      <c r="B161" s="82">
        <v>46034</v>
      </c>
      <c r="C161" s="79" t="s">
        <v>418</v>
      </c>
      <c r="D161" s="83" t="s">
        <v>137</v>
      </c>
      <c r="E161" s="84">
        <v>4.1029999999999998</v>
      </c>
      <c r="F161" s="84" t="s">
        <v>305</v>
      </c>
      <c r="K161" s="81">
        <v>6</v>
      </c>
      <c r="L161" s="82">
        <v>46034</v>
      </c>
      <c r="M161" s="79" t="s">
        <v>422</v>
      </c>
      <c r="N161" s="83" t="s">
        <v>137</v>
      </c>
      <c r="O161" s="84">
        <v>2.6110000000000002</v>
      </c>
      <c r="P161" s="84" t="s">
        <v>305</v>
      </c>
    </row>
    <row r="162" spans="1:16" x14ac:dyDescent="0.3">
      <c r="A162" s="81">
        <v>6</v>
      </c>
      <c r="B162" s="82">
        <v>46034</v>
      </c>
      <c r="C162" s="79" t="s">
        <v>418</v>
      </c>
      <c r="D162" s="83" t="s">
        <v>353</v>
      </c>
      <c r="E162" s="84">
        <v>0.30299999999999999</v>
      </c>
      <c r="F162" s="84" t="s">
        <v>305</v>
      </c>
      <c r="K162" s="81">
        <v>6</v>
      </c>
      <c r="L162" s="82">
        <v>46034</v>
      </c>
      <c r="M162" s="79" t="s">
        <v>422</v>
      </c>
      <c r="N162" s="83" t="s">
        <v>353</v>
      </c>
      <c r="O162" s="84">
        <v>1.165</v>
      </c>
      <c r="P162" s="84" t="s">
        <v>305</v>
      </c>
    </row>
    <row r="163" spans="1:16" x14ac:dyDescent="0.3">
      <c r="A163" s="81">
        <v>6</v>
      </c>
      <c r="B163" s="82">
        <v>46034</v>
      </c>
      <c r="C163" s="79" t="s">
        <v>418</v>
      </c>
      <c r="D163" s="83" t="s">
        <v>134</v>
      </c>
      <c r="E163" s="84">
        <v>1.1879999999999999</v>
      </c>
      <c r="F163" s="84" t="s">
        <v>305</v>
      </c>
      <c r="K163" s="81">
        <v>6</v>
      </c>
      <c r="L163" s="82">
        <v>46034</v>
      </c>
      <c r="M163" s="79" t="s">
        <v>422</v>
      </c>
      <c r="N163" s="83" t="s">
        <v>134</v>
      </c>
      <c r="O163" s="84">
        <v>4.6980000000000004</v>
      </c>
      <c r="P163" s="84" t="s">
        <v>305</v>
      </c>
    </row>
    <row r="164" spans="1:16" x14ac:dyDescent="0.3">
      <c r="A164" s="81">
        <v>6</v>
      </c>
      <c r="B164" s="82">
        <v>46034</v>
      </c>
      <c r="C164" s="79" t="s">
        <v>418</v>
      </c>
      <c r="D164" s="83" t="s">
        <v>138</v>
      </c>
      <c r="E164" s="84">
        <v>8.6999999999999993</v>
      </c>
      <c r="F164" s="84" t="s">
        <v>305</v>
      </c>
      <c r="K164" s="81">
        <v>6</v>
      </c>
      <c r="L164" s="82">
        <v>46034</v>
      </c>
      <c r="M164" s="79" t="s">
        <v>422</v>
      </c>
      <c r="N164" s="83" t="s">
        <v>138</v>
      </c>
      <c r="O164" s="84">
        <v>12.3</v>
      </c>
      <c r="P164" s="84" t="s">
        <v>305</v>
      </c>
    </row>
    <row r="165" spans="1:16" x14ac:dyDescent="0.3">
      <c r="A165" s="81">
        <v>6</v>
      </c>
      <c r="B165" s="82">
        <v>46034</v>
      </c>
      <c r="C165" s="79" t="s">
        <v>418</v>
      </c>
      <c r="D165" s="83" t="s">
        <v>354</v>
      </c>
      <c r="E165" s="84">
        <v>335</v>
      </c>
      <c r="F165" s="84" t="s">
        <v>305</v>
      </c>
      <c r="K165" s="81">
        <v>6</v>
      </c>
      <c r="L165" s="82">
        <v>46034</v>
      </c>
      <c r="M165" s="79" t="s">
        <v>422</v>
      </c>
      <c r="N165" s="83" t="s">
        <v>354</v>
      </c>
      <c r="O165" s="84">
        <v>206</v>
      </c>
      <c r="P165" s="84" t="s">
        <v>305</v>
      </c>
    </row>
    <row r="166" spans="1:16" x14ac:dyDescent="0.3">
      <c r="A166" s="81">
        <v>6</v>
      </c>
      <c r="B166" s="82">
        <v>46034</v>
      </c>
      <c r="C166" s="79" t="s">
        <v>418</v>
      </c>
      <c r="D166" s="83" t="s">
        <v>126</v>
      </c>
      <c r="E166" s="84">
        <v>237</v>
      </c>
      <c r="F166" s="84" t="s">
        <v>305</v>
      </c>
      <c r="K166" s="81">
        <v>6</v>
      </c>
      <c r="L166" s="82">
        <v>46034</v>
      </c>
      <c r="M166" s="79" t="s">
        <v>422</v>
      </c>
      <c r="N166" s="83" t="s">
        <v>126</v>
      </c>
      <c r="O166" s="84">
        <v>84</v>
      </c>
      <c r="P166" s="84" t="s">
        <v>305</v>
      </c>
    </row>
    <row r="167" spans="1:16" x14ac:dyDescent="0.3">
      <c r="A167" s="81">
        <v>6</v>
      </c>
      <c r="B167" s="82">
        <v>46034</v>
      </c>
      <c r="C167" s="79" t="s">
        <v>418</v>
      </c>
      <c r="D167" s="83" t="s">
        <v>127</v>
      </c>
      <c r="E167" s="84">
        <v>79</v>
      </c>
      <c r="F167" s="84" t="s">
        <v>305</v>
      </c>
      <c r="K167" s="81">
        <v>6</v>
      </c>
      <c r="L167" s="82">
        <v>46034</v>
      </c>
      <c r="M167" s="79" t="s">
        <v>422</v>
      </c>
      <c r="N167" s="83" t="s">
        <v>127</v>
      </c>
      <c r="O167" s="84">
        <v>27</v>
      </c>
      <c r="P167" s="84" t="s">
        <v>305</v>
      </c>
    </row>
    <row r="168" spans="1:16" x14ac:dyDescent="0.3">
      <c r="A168" s="81">
        <v>6</v>
      </c>
      <c r="B168" s="82">
        <v>46034</v>
      </c>
      <c r="C168" s="79" t="s">
        <v>418</v>
      </c>
      <c r="D168" s="83" t="s">
        <v>124</v>
      </c>
      <c r="E168" s="84">
        <v>2.64</v>
      </c>
      <c r="F168" s="84" t="s">
        <v>305</v>
      </c>
      <c r="K168" s="81">
        <v>6</v>
      </c>
      <c r="L168" s="82">
        <v>46034</v>
      </c>
      <c r="M168" s="79" t="s">
        <v>422</v>
      </c>
      <c r="N168" s="83" t="s">
        <v>124</v>
      </c>
      <c r="O168" s="84">
        <v>6.24</v>
      </c>
      <c r="P168" s="84" t="s">
        <v>305</v>
      </c>
    </row>
    <row r="169" spans="1:16" x14ac:dyDescent="0.3">
      <c r="A169" s="81">
        <v>6</v>
      </c>
      <c r="B169" s="82">
        <v>46034</v>
      </c>
      <c r="C169" s="79" t="s">
        <v>418</v>
      </c>
      <c r="D169" s="83" t="s">
        <v>356</v>
      </c>
      <c r="E169" s="84">
        <v>230</v>
      </c>
      <c r="F169" s="84" t="s">
        <v>305</v>
      </c>
      <c r="K169" s="81">
        <v>6</v>
      </c>
      <c r="L169" s="82">
        <v>46034</v>
      </c>
      <c r="M169" s="79" t="s">
        <v>422</v>
      </c>
      <c r="N169" s="83" t="s">
        <v>356</v>
      </c>
      <c r="O169" s="84">
        <v>68</v>
      </c>
      <c r="P169" s="84" t="s">
        <v>305</v>
      </c>
    </row>
    <row r="170" spans="1:16" x14ac:dyDescent="0.3">
      <c r="A170" s="81">
        <v>6</v>
      </c>
      <c r="B170" s="82">
        <v>46034</v>
      </c>
      <c r="C170" s="79" t="s">
        <v>418</v>
      </c>
      <c r="D170" s="83" t="s">
        <v>139</v>
      </c>
      <c r="E170" s="84">
        <v>3.57</v>
      </c>
      <c r="F170" s="84" t="s">
        <v>305</v>
      </c>
      <c r="K170" s="81">
        <v>6</v>
      </c>
      <c r="L170" s="82">
        <v>46034</v>
      </c>
      <c r="M170" s="79" t="s">
        <v>422</v>
      </c>
      <c r="N170" s="83" t="s">
        <v>139</v>
      </c>
      <c r="O170" s="84">
        <v>7.35</v>
      </c>
      <c r="P170" s="84" t="s">
        <v>305</v>
      </c>
    </row>
    <row r="171" spans="1:16" x14ac:dyDescent="0.3">
      <c r="A171" s="81">
        <v>6</v>
      </c>
      <c r="B171" s="82">
        <v>46034</v>
      </c>
      <c r="C171" s="79" t="s">
        <v>418</v>
      </c>
      <c r="D171" s="83" t="s">
        <v>118</v>
      </c>
      <c r="E171" s="84">
        <v>87</v>
      </c>
      <c r="F171" s="84" t="s">
        <v>305</v>
      </c>
      <c r="K171" s="81">
        <v>6</v>
      </c>
      <c r="L171" s="82">
        <v>46034</v>
      </c>
      <c r="M171" s="79" t="s">
        <v>422</v>
      </c>
      <c r="N171" s="83" t="s">
        <v>118</v>
      </c>
      <c r="O171" s="84">
        <v>283</v>
      </c>
      <c r="P171" s="84" t="s">
        <v>305</v>
      </c>
    </row>
    <row r="172" spans="1:16" x14ac:dyDescent="0.3">
      <c r="A172" s="81">
        <v>6</v>
      </c>
      <c r="B172" s="82">
        <v>46034</v>
      </c>
      <c r="C172" s="79" t="s">
        <v>418</v>
      </c>
      <c r="D172" s="83" t="s">
        <v>357</v>
      </c>
      <c r="E172" s="84">
        <v>5.1100000000000003</v>
      </c>
      <c r="F172" s="84" t="s">
        <v>305</v>
      </c>
      <c r="K172" s="81">
        <v>6</v>
      </c>
      <c r="L172" s="82">
        <v>46034</v>
      </c>
      <c r="M172" s="79" t="s">
        <v>422</v>
      </c>
      <c r="N172" s="83" t="s">
        <v>357</v>
      </c>
      <c r="O172" s="84">
        <v>9.6999999999999993</v>
      </c>
      <c r="P172" s="84" t="s">
        <v>305</v>
      </c>
    </row>
    <row r="173" spans="1:16" x14ac:dyDescent="0.3">
      <c r="A173" s="81">
        <v>6</v>
      </c>
      <c r="B173" s="82">
        <v>46034</v>
      </c>
      <c r="C173" s="79" t="s">
        <v>418</v>
      </c>
      <c r="D173" s="83" t="s">
        <v>359</v>
      </c>
      <c r="E173" s="84">
        <v>2.13</v>
      </c>
      <c r="F173" s="84" t="s">
        <v>305</v>
      </c>
      <c r="K173" s="81">
        <v>6</v>
      </c>
      <c r="L173" s="82">
        <v>46034</v>
      </c>
      <c r="M173" s="79" t="s">
        <v>422</v>
      </c>
      <c r="N173" s="83" t="s">
        <v>359</v>
      </c>
      <c r="O173" s="84">
        <v>4.67</v>
      </c>
      <c r="P173" s="84" t="s">
        <v>305</v>
      </c>
    </row>
    <row r="174" spans="1:16" x14ac:dyDescent="0.3">
      <c r="A174" s="81">
        <v>6</v>
      </c>
      <c r="B174" s="82">
        <v>46034</v>
      </c>
      <c r="C174" s="79" t="s">
        <v>418</v>
      </c>
      <c r="D174" s="83" t="s">
        <v>135</v>
      </c>
      <c r="E174" s="84">
        <v>7</v>
      </c>
      <c r="F174" s="84" t="s">
        <v>305</v>
      </c>
      <c r="K174" s="81">
        <v>6</v>
      </c>
      <c r="L174" s="82">
        <v>46034</v>
      </c>
      <c r="M174" s="79" t="s">
        <v>422</v>
      </c>
      <c r="N174" s="83" t="s">
        <v>135</v>
      </c>
      <c r="O174" s="84">
        <v>4.5999999999999996</v>
      </c>
      <c r="P174" s="84" t="s">
        <v>305</v>
      </c>
    </row>
    <row r="175" spans="1:16" x14ac:dyDescent="0.3">
      <c r="A175" s="81">
        <v>6</v>
      </c>
      <c r="B175" s="82">
        <v>46034</v>
      </c>
      <c r="C175" s="79" t="s">
        <v>418</v>
      </c>
      <c r="D175" s="83" t="s">
        <v>128</v>
      </c>
      <c r="E175" s="84">
        <v>160</v>
      </c>
      <c r="F175" s="84" t="s">
        <v>305</v>
      </c>
      <c r="K175" s="81">
        <v>6</v>
      </c>
      <c r="L175" s="82">
        <v>46034</v>
      </c>
      <c r="M175" s="79" t="s">
        <v>422</v>
      </c>
      <c r="N175" s="83" t="s">
        <v>128</v>
      </c>
      <c r="O175" s="84">
        <v>83</v>
      </c>
      <c r="P175" s="84" t="s">
        <v>305</v>
      </c>
    </row>
    <row r="176" spans="1:16" x14ac:dyDescent="0.3">
      <c r="A176" s="81">
        <v>6</v>
      </c>
      <c r="B176" s="82">
        <v>46034</v>
      </c>
      <c r="C176" s="79" t="s">
        <v>418</v>
      </c>
      <c r="D176" s="83" t="s">
        <v>122</v>
      </c>
      <c r="E176" s="84">
        <v>34</v>
      </c>
      <c r="F176" s="84" t="s">
        <v>305</v>
      </c>
      <c r="K176" s="81">
        <v>6</v>
      </c>
      <c r="L176" s="82">
        <v>46034</v>
      </c>
      <c r="M176" s="79" t="s">
        <v>422</v>
      </c>
      <c r="N176" s="83" t="s">
        <v>122</v>
      </c>
      <c r="O176" s="84">
        <v>97</v>
      </c>
      <c r="P176" s="84" t="s">
        <v>305</v>
      </c>
    </row>
    <row r="177" spans="1:16" x14ac:dyDescent="0.3">
      <c r="A177" s="81">
        <v>6</v>
      </c>
      <c r="B177" s="82">
        <v>46034</v>
      </c>
      <c r="C177" s="79" t="s">
        <v>418</v>
      </c>
      <c r="D177" s="83" t="s">
        <v>144</v>
      </c>
      <c r="E177" s="84">
        <v>75</v>
      </c>
      <c r="F177" s="84" t="s">
        <v>305</v>
      </c>
      <c r="K177" s="81">
        <v>6</v>
      </c>
      <c r="L177" s="82">
        <v>46034</v>
      </c>
      <c r="M177" s="79" t="s">
        <v>422</v>
      </c>
      <c r="N177" s="83" t="s">
        <v>144</v>
      </c>
      <c r="O177" s="84">
        <v>490</v>
      </c>
      <c r="P177" s="84" t="s">
        <v>305</v>
      </c>
    </row>
    <row r="178" spans="1:16" x14ac:dyDescent="0.3">
      <c r="A178" s="81">
        <v>6</v>
      </c>
      <c r="B178" s="82">
        <v>46034</v>
      </c>
      <c r="C178" s="79" t="s">
        <v>418</v>
      </c>
      <c r="D178" s="83" t="s">
        <v>360</v>
      </c>
      <c r="E178" s="84">
        <v>143</v>
      </c>
      <c r="F178" s="84" t="s">
        <v>305</v>
      </c>
      <c r="K178" s="81">
        <v>6</v>
      </c>
      <c r="L178" s="82">
        <v>46034</v>
      </c>
      <c r="M178" s="79" t="s">
        <v>422</v>
      </c>
      <c r="N178" s="83" t="s">
        <v>360</v>
      </c>
      <c r="O178" s="84">
        <v>443</v>
      </c>
      <c r="P178" s="84" t="s">
        <v>305</v>
      </c>
    </row>
    <row r="179" spans="1:16" x14ac:dyDescent="0.3">
      <c r="A179" s="81">
        <v>6</v>
      </c>
      <c r="B179" s="82">
        <v>46034</v>
      </c>
      <c r="C179" s="79" t="s">
        <v>418</v>
      </c>
      <c r="D179" s="83" t="s">
        <v>132</v>
      </c>
      <c r="E179" s="84">
        <v>107</v>
      </c>
      <c r="F179" s="84" t="s">
        <v>305</v>
      </c>
      <c r="K179" s="81">
        <v>6</v>
      </c>
      <c r="L179" s="82">
        <v>46034</v>
      </c>
      <c r="M179" s="79" t="s">
        <v>422</v>
      </c>
      <c r="N179" s="83" t="s">
        <v>132</v>
      </c>
      <c r="O179" s="84">
        <v>441</v>
      </c>
      <c r="P179" s="84" t="s">
        <v>305</v>
      </c>
    </row>
    <row r="180" spans="1:16" x14ac:dyDescent="0.3">
      <c r="A180" s="81">
        <v>6</v>
      </c>
      <c r="B180" s="82">
        <v>46034</v>
      </c>
      <c r="C180" s="79" t="s">
        <v>418</v>
      </c>
      <c r="D180" s="83" t="s">
        <v>133</v>
      </c>
      <c r="E180" s="84">
        <v>78</v>
      </c>
      <c r="F180" s="84" t="s">
        <v>305</v>
      </c>
      <c r="K180" s="81">
        <v>6</v>
      </c>
      <c r="L180" s="82">
        <v>46034</v>
      </c>
      <c r="M180" s="79" t="s">
        <v>422</v>
      </c>
      <c r="N180" s="83" t="s">
        <v>133</v>
      </c>
      <c r="O180" s="84">
        <v>151</v>
      </c>
      <c r="P180" s="84" t="s">
        <v>305</v>
      </c>
    </row>
    <row r="181" spans="1:16" x14ac:dyDescent="0.3">
      <c r="A181" s="81">
        <v>6</v>
      </c>
      <c r="B181" s="82">
        <v>46034</v>
      </c>
      <c r="C181" s="79" t="s">
        <v>418</v>
      </c>
      <c r="D181" s="83" t="s">
        <v>361</v>
      </c>
      <c r="E181" s="84">
        <v>170</v>
      </c>
      <c r="F181" s="84" t="s">
        <v>305</v>
      </c>
      <c r="K181" s="81">
        <v>6</v>
      </c>
      <c r="L181" s="82">
        <v>46034</v>
      </c>
      <c r="M181" s="79" t="s">
        <v>422</v>
      </c>
      <c r="N181" s="83" t="s">
        <v>361</v>
      </c>
      <c r="O181" s="84">
        <v>394</v>
      </c>
      <c r="P181" s="84" t="s">
        <v>305</v>
      </c>
    </row>
    <row r="182" spans="1:16" x14ac:dyDescent="0.3">
      <c r="A182" s="81">
        <v>6</v>
      </c>
      <c r="B182" s="82">
        <v>46034</v>
      </c>
      <c r="C182" s="79" t="s">
        <v>418</v>
      </c>
      <c r="D182" s="83" t="s">
        <v>362</v>
      </c>
      <c r="E182" s="84">
        <v>61</v>
      </c>
      <c r="F182" s="84" t="s">
        <v>305</v>
      </c>
      <c r="K182" s="81">
        <v>6</v>
      </c>
      <c r="L182" s="82">
        <v>46034</v>
      </c>
      <c r="M182" s="79" t="s">
        <v>422</v>
      </c>
      <c r="N182" s="83" t="s">
        <v>362</v>
      </c>
      <c r="O182" s="84">
        <v>86</v>
      </c>
      <c r="P182" s="84" t="s">
        <v>305</v>
      </c>
    </row>
    <row r="183" spans="1:16" x14ac:dyDescent="0.3">
      <c r="A183" s="81">
        <v>6</v>
      </c>
      <c r="B183" s="82">
        <v>46034</v>
      </c>
      <c r="C183" s="79" t="s">
        <v>418</v>
      </c>
      <c r="D183" s="83" t="s">
        <v>129</v>
      </c>
      <c r="E183" s="84">
        <v>49</v>
      </c>
      <c r="F183" s="84" t="s">
        <v>305</v>
      </c>
      <c r="K183" s="81">
        <v>6</v>
      </c>
      <c r="L183" s="82">
        <v>46034</v>
      </c>
      <c r="M183" s="79" t="s">
        <v>422</v>
      </c>
      <c r="N183" s="83" t="s">
        <v>129</v>
      </c>
      <c r="O183" s="84">
        <v>220</v>
      </c>
      <c r="P183" s="84" t="s">
        <v>305</v>
      </c>
    </row>
    <row r="184" spans="1:16" x14ac:dyDescent="0.3">
      <c r="A184" s="81">
        <v>6</v>
      </c>
      <c r="B184" s="82">
        <v>46034</v>
      </c>
      <c r="C184" s="79" t="s">
        <v>418</v>
      </c>
      <c r="D184" s="83" t="s">
        <v>131</v>
      </c>
      <c r="E184" s="84">
        <v>32</v>
      </c>
      <c r="F184" s="84" t="s">
        <v>305</v>
      </c>
      <c r="K184" s="81">
        <v>6</v>
      </c>
      <c r="L184" s="82">
        <v>46034</v>
      </c>
      <c r="M184" s="79" t="s">
        <v>422</v>
      </c>
      <c r="N184" s="83" t="s">
        <v>131</v>
      </c>
      <c r="O184" s="84">
        <v>106</v>
      </c>
      <c r="P184" s="84" t="s">
        <v>305</v>
      </c>
    </row>
    <row r="185" spans="1:16" x14ac:dyDescent="0.3">
      <c r="A185" s="81">
        <v>6</v>
      </c>
      <c r="B185" s="82">
        <v>46034</v>
      </c>
      <c r="C185" s="79" t="s">
        <v>418</v>
      </c>
      <c r="D185" s="83" t="s">
        <v>363</v>
      </c>
      <c r="E185" s="84">
        <v>1.06</v>
      </c>
      <c r="F185" s="84" t="s">
        <v>305</v>
      </c>
      <c r="K185" s="81">
        <v>6</v>
      </c>
      <c r="L185" s="82">
        <v>46034</v>
      </c>
      <c r="M185" s="79" t="s">
        <v>422</v>
      </c>
      <c r="N185" s="83" t="s">
        <v>363</v>
      </c>
      <c r="O185" s="84">
        <v>3.65</v>
      </c>
      <c r="P185" s="84" t="s">
        <v>305</v>
      </c>
    </row>
    <row r="186" spans="1:16" x14ac:dyDescent="0.3">
      <c r="A186" s="81">
        <v>6</v>
      </c>
      <c r="B186" s="82">
        <v>46034</v>
      </c>
      <c r="C186" s="79" t="s">
        <v>418</v>
      </c>
      <c r="D186" s="83" t="s">
        <v>365</v>
      </c>
      <c r="E186" s="84">
        <v>32.6</v>
      </c>
      <c r="F186" s="84" t="s">
        <v>305</v>
      </c>
      <c r="K186" s="81">
        <v>6</v>
      </c>
      <c r="L186" s="82">
        <v>46034</v>
      </c>
      <c r="M186" s="79" t="s">
        <v>422</v>
      </c>
      <c r="N186" s="83" t="s">
        <v>365</v>
      </c>
      <c r="O186" s="84">
        <v>16.5</v>
      </c>
      <c r="P186" s="84" t="s">
        <v>305</v>
      </c>
    </row>
    <row r="187" spans="1:16" x14ac:dyDescent="0.3">
      <c r="A187" s="81">
        <v>6</v>
      </c>
      <c r="B187" s="82">
        <v>46034</v>
      </c>
      <c r="C187" s="79" t="s">
        <v>418</v>
      </c>
      <c r="D187" s="83" t="s">
        <v>140</v>
      </c>
      <c r="E187" s="84">
        <v>143</v>
      </c>
      <c r="F187" s="84" t="s">
        <v>305</v>
      </c>
      <c r="K187" s="81">
        <v>6</v>
      </c>
      <c r="L187" s="82">
        <v>46034</v>
      </c>
      <c r="M187" s="79" t="s">
        <v>422</v>
      </c>
      <c r="N187" s="83" t="s">
        <v>140</v>
      </c>
      <c r="O187" s="84">
        <v>121</v>
      </c>
      <c r="P187" s="84" t="s">
        <v>305</v>
      </c>
    </row>
    <row r="188" spans="1:16" x14ac:dyDescent="0.3">
      <c r="A188" s="81">
        <v>6</v>
      </c>
      <c r="B188" s="82">
        <v>46034</v>
      </c>
      <c r="C188" s="79" t="s">
        <v>418</v>
      </c>
      <c r="D188" s="83" t="s">
        <v>142</v>
      </c>
      <c r="E188" s="84">
        <v>3.6</v>
      </c>
      <c r="F188" s="84" t="s">
        <v>305</v>
      </c>
      <c r="K188" s="81">
        <v>6</v>
      </c>
      <c r="L188" s="82">
        <v>46034</v>
      </c>
      <c r="M188" s="79" t="s">
        <v>422</v>
      </c>
      <c r="N188" s="83" t="s">
        <v>142</v>
      </c>
      <c r="O188" s="84">
        <v>6.2</v>
      </c>
      <c r="P188" s="84" t="s">
        <v>305</v>
      </c>
    </row>
    <row r="189" spans="1:16" x14ac:dyDescent="0.3">
      <c r="A189" s="81">
        <v>6</v>
      </c>
      <c r="B189" s="82">
        <v>46034</v>
      </c>
      <c r="C189" s="79" t="s">
        <v>418</v>
      </c>
      <c r="D189" s="83" t="s">
        <v>143</v>
      </c>
      <c r="E189" s="84">
        <v>116</v>
      </c>
      <c r="F189" s="84" t="s">
        <v>305</v>
      </c>
      <c r="K189" s="81">
        <v>6</v>
      </c>
      <c r="L189" s="82">
        <v>46034</v>
      </c>
      <c r="M189" s="79" t="s">
        <v>422</v>
      </c>
      <c r="N189" s="83" t="s">
        <v>143</v>
      </c>
      <c r="O189" s="84">
        <v>95</v>
      </c>
      <c r="P189" s="84" t="s">
        <v>305</v>
      </c>
    </row>
    <row r="190" spans="1:16" x14ac:dyDescent="0.3">
      <c r="A190" s="81">
        <v>7</v>
      </c>
      <c r="B190" s="82">
        <v>46035</v>
      </c>
      <c r="C190" s="79" t="s">
        <v>418</v>
      </c>
      <c r="D190" s="83" t="s">
        <v>351</v>
      </c>
      <c r="E190" s="84">
        <v>4.5</v>
      </c>
      <c r="F190" s="84" t="s">
        <v>305</v>
      </c>
      <c r="K190" s="81">
        <v>7</v>
      </c>
      <c r="L190" s="82">
        <v>46035</v>
      </c>
      <c r="M190" s="79" t="s">
        <v>422</v>
      </c>
      <c r="N190" s="83" t="s">
        <v>351</v>
      </c>
      <c r="O190" s="84">
        <v>1.27</v>
      </c>
      <c r="P190" s="84" t="s">
        <v>305</v>
      </c>
    </row>
    <row r="191" spans="1:16" x14ac:dyDescent="0.3">
      <c r="A191" s="81">
        <v>7</v>
      </c>
      <c r="B191" s="82">
        <v>46035</v>
      </c>
      <c r="C191" s="79" t="s">
        <v>418</v>
      </c>
      <c r="D191" s="83" t="s">
        <v>125</v>
      </c>
      <c r="E191" s="84">
        <v>4.7</v>
      </c>
      <c r="F191" s="84" t="s">
        <v>305</v>
      </c>
      <c r="K191" s="81">
        <v>7</v>
      </c>
      <c r="L191" s="82">
        <v>46035</v>
      </c>
      <c r="M191" s="79" t="s">
        <v>422</v>
      </c>
      <c r="N191" s="83" t="s">
        <v>125</v>
      </c>
      <c r="O191" s="84">
        <v>9.9</v>
      </c>
      <c r="P191" s="84" t="s">
        <v>305</v>
      </c>
    </row>
    <row r="192" spans="1:16" x14ac:dyDescent="0.3">
      <c r="A192" s="81">
        <v>7</v>
      </c>
      <c r="B192" s="82">
        <v>46035</v>
      </c>
      <c r="C192" s="79" t="s">
        <v>418</v>
      </c>
      <c r="D192" s="83" t="s">
        <v>137</v>
      </c>
      <c r="E192" s="84">
        <v>4.1189999999999998</v>
      </c>
      <c r="F192" s="84" t="s">
        <v>305</v>
      </c>
      <c r="K192" s="81">
        <v>7</v>
      </c>
      <c r="L192" s="82">
        <v>46035</v>
      </c>
      <c r="M192" s="79" t="s">
        <v>422</v>
      </c>
      <c r="N192" s="83" t="s">
        <v>137</v>
      </c>
      <c r="O192" s="84">
        <v>2.63</v>
      </c>
      <c r="P192" s="84" t="s">
        <v>305</v>
      </c>
    </row>
    <row r="193" spans="1:16" x14ac:dyDescent="0.3">
      <c r="A193" s="81">
        <v>7</v>
      </c>
      <c r="B193" s="82">
        <v>46035</v>
      </c>
      <c r="C193" s="79" t="s">
        <v>418</v>
      </c>
      <c r="D193" s="83" t="s">
        <v>353</v>
      </c>
      <c r="E193" s="84">
        <v>0.309</v>
      </c>
      <c r="F193" s="84" t="s">
        <v>305</v>
      </c>
      <c r="K193" s="81">
        <v>7</v>
      </c>
      <c r="L193" s="82">
        <v>46035</v>
      </c>
      <c r="M193" s="79" t="s">
        <v>422</v>
      </c>
      <c r="N193" s="83" t="s">
        <v>353</v>
      </c>
      <c r="O193" s="84">
        <v>1.1499999999999999</v>
      </c>
      <c r="P193" s="84" t="s">
        <v>305</v>
      </c>
    </row>
    <row r="194" spans="1:16" x14ac:dyDescent="0.3">
      <c r="A194" s="81">
        <v>7</v>
      </c>
      <c r="B194" s="82">
        <v>46035</v>
      </c>
      <c r="C194" s="79" t="s">
        <v>418</v>
      </c>
      <c r="D194" s="83" t="s">
        <v>134</v>
      </c>
      <c r="E194" s="84">
        <v>1.1759999999999999</v>
      </c>
      <c r="F194" s="84" t="s">
        <v>305</v>
      </c>
      <c r="K194" s="81">
        <v>7</v>
      </c>
      <c r="L194" s="82">
        <v>46035</v>
      </c>
      <c r="M194" s="79" t="s">
        <v>422</v>
      </c>
      <c r="N194" s="83" t="s">
        <v>134</v>
      </c>
      <c r="O194" s="84">
        <v>4.5430000000000001</v>
      </c>
      <c r="P194" s="84" t="s">
        <v>305</v>
      </c>
    </row>
    <row r="195" spans="1:16" x14ac:dyDescent="0.3">
      <c r="A195" s="81">
        <v>7</v>
      </c>
      <c r="B195" s="82">
        <v>46035</v>
      </c>
      <c r="C195" s="79" t="s">
        <v>418</v>
      </c>
      <c r="D195" s="83" t="s">
        <v>138</v>
      </c>
      <c r="E195" s="84">
        <v>8.6</v>
      </c>
      <c r="F195" s="84" t="s">
        <v>305</v>
      </c>
      <c r="K195" s="81">
        <v>7</v>
      </c>
      <c r="L195" s="82">
        <v>46035</v>
      </c>
      <c r="M195" s="79" t="s">
        <v>422</v>
      </c>
      <c r="N195" s="83" t="s">
        <v>138</v>
      </c>
      <c r="O195" s="84">
        <v>12</v>
      </c>
      <c r="P195" s="84" t="s">
        <v>305</v>
      </c>
    </row>
    <row r="196" spans="1:16" x14ac:dyDescent="0.3">
      <c r="A196" s="81">
        <v>7</v>
      </c>
      <c r="B196" s="82">
        <v>46035</v>
      </c>
      <c r="C196" s="79" t="s">
        <v>418</v>
      </c>
      <c r="D196" s="83" t="s">
        <v>354</v>
      </c>
      <c r="E196" s="84">
        <v>331</v>
      </c>
      <c r="F196" s="84" t="s">
        <v>305</v>
      </c>
      <c r="K196" s="81">
        <v>7</v>
      </c>
      <c r="L196" s="82">
        <v>46035</v>
      </c>
      <c r="M196" s="79" t="s">
        <v>422</v>
      </c>
      <c r="N196" s="83" t="s">
        <v>354</v>
      </c>
      <c r="O196" s="84">
        <v>197</v>
      </c>
      <c r="P196" s="84" t="s">
        <v>305</v>
      </c>
    </row>
    <row r="197" spans="1:16" x14ac:dyDescent="0.3">
      <c r="A197" s="81">
        <v>7</v>
      </c>
      <c r="B197" s="82">
        <v>46035</v>
      </c>
      <c r="C197" s="79" t="s">
        <v>418</v>
      </c>
      <c r="D197" s="83" t="s">
        <v>126</v>
      </c>
      <c r="E197" s="84">
        <v>237</v>
      </c>
      <c r="F197" s="84" t="s">
        <v>305</v>
      </c>
      <c r="K197" s="81">
        <v>7</v>
      </c>
      <c r="L197" s="82">
        <v>46035</v>
      </c>
      <c r="M197" s="79" t="s">
        <v>422</v>
      </c>
      <c r="N197" s="83" t="s">
        <v>126</v>
      </c>
      <c r="O197" s="84">
        <v>87</v>
      </c>
      <c r="P197" s="84" t="s">
        <v>305</v>
      </c>
    </row>
    <row r="198" spans="1:16" x14ac:dyDescent="0.3">
      <c r="A198" s="81">
        <v>7</v>
      </c>
      <c r="B198" s="82">
        <v>46035</v>
      </c>
      <c r="C198" s="79" t="s">
        <v>418</v>
      </c>
      <c r="D198" s="83" t="s">
        <v>127</v>
      </c>
      <c r="E198" s="84">
        <v>79</v>
      </c>
      <c r="F198" s="84" t="s">
        <v>305</v>
      </c>
      <c r="K198" s="81">
        <v>7</v>
      </c>
      <c r="L198" s="82">
        <v>46035</v>
      </c>
      <c r="M198" s="79" t="s">
        <v>422</v>
      </c>
      <c r="N198" s="83" t="s">
        <v>127</v>
      </c>
      <c r="O198" s="84">
        <v>26</v>
      </c>
      <c r="P198" s="84" t="s">
        <v>305</v>
      </c>
    </row>
    <row r="199" spans="1:16" x14ac:dyDescent="0.3">
      <c r="A199" s="81">
        <v>7</v>
      </c>
      <c r="B199" s="82">
        <v>46035</v>
      </c>
      <c r="C199" s="79" t="s">
        <v>418</v>
      </c>
      <c r="D199" s="83" t="s">
        <v>124</v>
      </c>
      <c r="E199" s="84">
        <v>2.63</v>
      </c>
      <c r="F199" s="84" t="s">
        <v>305</v>
      </c>
      <c r="K199" s="81">
        <v>7</v>
      </c>
      <c r="L199" s="82">
        <v>46035</v>
      </c>
      <c r="M199" s="79" t="s">
        <v>422</v>
      </c>
      <c r="N199" s="83" t="s">
        <v>124</v>
      </c>
      <c r="O199" s="84">
        <v>6.25</v>
      </c>
      <c r="P199" s="84" t="s">
        <v>305</v>
      </c>
    </row>
    <row r="200" spans="1:16" x14ac:dyDescent="0.3">
      <c r="A200" s="81">
        <v>7</v>
      </c>
      <c r="B200" s="82">
        <v>46035</v>
      </c>
      <c r="C200" s="79" t="s">
        <v>418</v>
      </c>
      <c r="D200" s="83" t="s">
        <v>356</v>
      </c>
      <c r="E200" s="84">
        <v>231</v>
      </c>
      <c r="F200" s="84" t="s">
        <v>305</v>
      </c>
      <c r="K200" s="81">
        <v>7</v>
      </c>
      <c r="L200" s="82">
        <v>46035</v>
      </c>
      <c r="M200" s="79" t="s">
        <v>422</v>
      </c>
      <c r="N200" s="83" t="s">
        <v>356</v>
      </c>
      <c r="O200" s="84">
        <v>67</v>
      </c>
      <c r="P200" s="84" t="s">
        <v>305</v>
      </c>
    </row>
    <row r="201" spans="1:16" x14ac:dyDescent="0.3">
      <c r="A201" s="81">
        <v>7</v>
      </c>
      <c r="B201" s="82">
        <v>46035</v>
      </c>
      <c r="C201" s="79" t="s">
        <v>418</v>
      </c>
      <c r="D201" s="83" t="s">
        <v>139</v>
      </c>
      <c r="E201" s="84">
        <v>3.84</v>
      </c>
      <c r="F201" s="84" t="s">
        <v>305</v>
      </c>
      <c r="K201" s="81">
        <v>7</v>
      </c>
      <c r="L201" s="82">
        <v>46035</v>
      </c>
      <c r="M201" s="79" t="s">
        <v>422</v>
      </c>
      <c r="N201" s="83" t="s">
        <v>139</v>
      </c>
      <c r="O201" s="84">
        <v>7.5</v>
      </c>
      <c r="P201" s="84" t="s">
        <v>305</v>
      </c>
    </row>
    <row r="202" spans="1:16" x14ac:dyDescent="0.3">
      <c r="A202" s="81">
        <v>7</v>
      </c>
      <c r="B202" s="82">
        <v>46035</v>
      </c>
      <c r="C202" s="79" t="s">
        <v>418</v>
      </c>
      <c r="D202" s="83" t="s">
        <v>118</v>
      </c>
      <c r="E202" s="84">
        <v>88</v>
      </c>
      <c r="F202" s="84" t="s">
        <v>305</v>
      </c>
      <c r="K202" s="81">
        <v>7</v>
      </c>
      <c r="L202" s="82">
        <v>46035</v>
      </c>
      <c r="M202" s="79" t="s">
        <v>422</v>
      </c>
      <c r="N202" s="83" t="s">
        <v>118</v>
      </c>
      <c r="O202" s="84">
        <v>286</v>
      </c>
      <c r="P202" s="84" t="s">
        <v>305</v>
      </c>
    </row>
    <row r="203" spans="1:16" x14ac:dyDescent="0.3">
      <c r="A203" s="81">
        <v>7</v>
      </c>
      <c r="B203" s="82">
        <v>46035</v>
      </c>
      <c r="C203" s="79" t="s">
        <v>418</v>
      </c>
      <c r="D203" s="83" t="s">
        <v>357</v>
      </c>
      <c r="E203" s="84">
        <v>5.24</v>
      </c>
      <c r="F203" s="84" t="s">
        <v>305</v>
      </c>
      <c r="K203" s="81">
        <v>7</v>
      </c>
      <c r="L203" s="82">
        <v>46035</v>
      </c>
      <c r="M203" s="79" t="s">
        <v>422</v>
      </c>
      <c r="N203" s="83" t="s">
        <v>357</v>
      </c>
      <c r="O203" s="84">
        <v>10.25</v>
      </c>
      <c r="P203" s="84" t="s">
        <v>305</v>
      </c>
    </row>
    <row r="204" spans="1:16" x14ac:dyDescent="0.3">
      <c r="A204" s="81">
        <v>7</v>
      </c>
      <c r="B204" s="82">
        <v>46035</v>
      </c>
      <c r="C204" s="79" t="s">
        <v>418</v>
      </c>
      <c r="D204" s="83" t="s">
        <v>359</v>
      </c>
      <c r="E204" s="84">
        <v>2.02</v>
      </c>
      <c r="F204" s="84" t="s">
        <v>305</v>
      </c>
      <c r="K204" s="81">
        <v>7</v>
      </c>
      <c r="L204" s="82">
        <v>46035</v>
      </c>
      <c r="M204" s="79" t="s">
        <v>422</v>
      </c>
      <c r="N204" s="83" t="s">
        <v>359</v>
      </c>
      <c r="O204" s="84">
        <v>4.6100000000000003</v>
      </c>
      <c r="P204" s="84" t="s">
        <v>305</v>
      </c>
    </row>
    <row r="205" spans="1:16" x14ac:dyDescent="0.3">
      <c r="A205" s="81">
        <v>7</v>
      </c>
      <c r="B205" s="82">
        <v>46035</v>
      </c>
      <c r="C205" s="79" t="s">
        <v>418</v>
      </c>
      <c r="D205" s="83" t="s">
        <v>135</v>
      </c>
      <c r="E205" s="84">
        <v>6.9</v>
      </c>
      <c r="F205" s="84" t="s">
        <v>305</v>
      </c>
      <c r="K205" s="81">
        <v>7</v>
      </c>
      <c r="L205" s="82">
        <v>46035</v>
      </c>
      <c r="M205" s="79" t="s">
        <v>422</v>
      </c>
      <c r="N205" s="83" t="s">
        <v>135</v>
      </c>
      <c r="O205" s="84">
        <v>4.5</v>
      </c>
      <c r="P205" s="84" t="s">
        <v>305</v>
      </c>
    </row>
    <row r="206" spans="1:16" x14ac:dyDescent="0.3">
      <c r="A206" s="81">
        <v>7</v>
      </c>
      <c r="B206" s="82">
        <v>46035</v>
      </c>
      <c r="C206" s="79" t="s">
        <v>418</v>
      </c>
      <c r="D206" s="83" t="s">
        <v>128</v>
      </c>
      <c r="E206" s="84">
        <v>161</v>
      </c>
      <c r="F206" s="84" t="s">
        <v>305</v>
      </c>
      <c r="K206" s="81">
        <v>7</v>
      </c>
      <c r="L206" s="82">
        <v>46035</v>
      </c>
      <c r="M206" s="79" t="s">
        <v>422</v>
      </c>
      <c r="N206" s="83" t="s">
        <v>128</v>
      </c>
      <c r="O206" s="84">
        <v>81</v>
      </c>
      <c r="P206" s="84" t="s">
        <v>305</v>
      </c>
    </row>
    <row r="207" spans="1:16" x14ac:dyDescent="0.3">
      <c r="A207" s="81">
        <v>7</v>
      </c>
      <c r="B207" s="82">
        <v>46035</v>
      </c>
      <c r="C207" s="79" t="s">
        <v>418</v>
      </c>
      <c r="D207" s="83" t="s">
        <v>122</v>
      </c>
      <c r="E207" s="84">
        <v>33</v>
      </c>
      <c r="F207" s="84" t="s">
        <v>305</v>
      </c>
      <c r="K207" s="81">
        <v>7</v>
      </c>
      <c r="L207" s="82">
        <v>46035</v>
      </c>
      <c r="M207" s="79" t="s">
        <v>422</v>
      </c>
      <c r="N207" s="83" t="s">
        <v>122</v>
      </c>
      <c r="O207" s="84">
        <v>96</v>
      </c>
      <c r="P207" s="84" t="s">
        <v>305</v>
      </c>
    </row>
    <row r="208" spans="1:16" x14ac:dyDescent="0.3">
      <c r="A208" s="81">
        <v>7</v>
      </c>
      <c r="B208" s="82">
        <v>46035</v>
      </c>
      <c r="C208" s="79" t="s">
        <v>418</v>
      </c>
      <c r="D208" s="83" t="s">
        <v>144</v>
      </c>
      <c r="E208" s="84">
        <v>75</v>
      </c>
      <c r="F208" s="84" t="s">
        <v>305</v>
      </c>
      <c r="K208" s="81">
        <v>7</v>
      </c>
      <c r="L208" s="82">
        <v>46035</v>
      </c>
      <c r="M208" s="79" t="s">
        <v>422</v>
      </c>
      <c r="N208" s="83" t="s">
        <v>144</v>
      </c>
      <c r="O208" s="84">
        <v>487</v>
      </c>
      <c r="P208" s="84" t="s">
        <v>305</v>
      </c>
    </row>
    <row r="209" spans="1:16" x14ac:dyDescent="0.3">
      <c r="A209" s="81">
        <v>7</v>
      </c>
      <c r="B209" s="82">
        <v>46035</v>
      </c>
      <c r="C209" s="79" t="s">
        <v>418</v>
      </c>
      <c r="D209" s="83" t="s">
        <v>360</v>
      </c>
      <c r="E209" s="84">
        <v>143</v>
      </c>
      <c r="F209" s="84" t="s">
        <v>305</v>
      </c>
      <c r="K209" s="81">
        <v>7</v>
      </c>
      <c r="L209" s="82">
        <v>46035</v>
      </c>
      <c r="M209" s="79" t="s">
        <v>422</v>
      </c>
      <c r="N209" s="83" t="s">
        <v>360</v>
      </c>
      <c r="O209" s="84">
        <v>440</v>
      </c>
      <c r="P209" s="84" t="s">
        <v>305</v>
      </c>
    </row>
    <row r="210" spans="1:16" x14ac:dyDescent="0.3">
      <c r="A210" s="81">
        <v>7</v>
      </c>
      <c r="B210" s="82">
        <v>46035</v>
      </c>
      <c r="C210" s="79" t="s">
        <v>418</v>
      </c>
      <c r="D210" s="83" t="s">
        <v>132</v>
      </c>
      <c r="E210" s="84">
        <v>108</v>
      </c>
      <c r="F210" s="84" t="s">
        <v>305</v>
      </c>
      <c r="K210" s="81">
        <v>7</v>
      </c>
      <c r="L210" s="82">
        <v>46035</v>
      </c>
      <c r="M210" s="79" t="s">
        <v>422</v>
      </c>
      <c r="N210" s="83" t="s">
        <v>132</v>
      </c>
      <c r="O210" s="84">
        <v>439</v>
      </c>
      <c r="P210" s="84" t="s">
        <v>305</v>
      </c>
    </row>
    <row r="211" spans="1:16" x14ac:dyDescent="0.3">
      <c r="A211" s="81">
        <v>7</v>
      </c>
      <c r="B211" s="82">
        <v>46035</v>
      </c>
      <c r="C211" s="79" t="s">
        <v>418</v>
      </c>
      <c r="D211" s="83" t="s">
        <v>133</v>
      </c>
      <c r="E211" s="84">
        <v>77</v>
      </c>
      <c r="F211" s="84" t="s">
        <v>305</v>
      </c>
      <c r="K211" s="81">
        <v>7</v>
      </c>
      <c r="L211" s="82">
        <v>46035</v>
      </c>
      <c r="M211" s="79" t="s">
        <v>422</v>
      </c>
      <c r="N211" s="83" t="s">
        <v>133</v>
      </c>
      <c r="O211" s="84">
        <v>151</v>
      </c>
      <c r="P211" s="84" t="s">
        <v>305</v>
      </c>
    </row>
    <row r="212" spans="1:16" x14ac:dyDescent="0.3">
      <c r="A212" s="81">
        <v>7</v>
      </c>
      <c r="B212" s="82">
        <v>46035</v>
      </c>
      <c r="C212" s="79" t="s">
        <v>418</v>
      </c>
      <c r="D212" s="83" t="s">
        <v>361</v>
      </c>
      <c r="E212" s="84">
        <v>163</v>
      </c>
      <c r="F212" s="84" t="s">
        <v>305</v>
      </c>
      <c r="K212" s="81">
        <v>7</v>
      </c>
      <c r="L212" s="82">
        <v>46035</v>
      </c>
      <c r="M212" s="79" t="s">
        <v>422</v>
      </c>
      <c r="N212" s="83" t="s">
        <v>361</v>
      </c>
      <c r="O212" s="84">
        <v>383</v>
      </c>
      <c r="P212" s="84" t="s">
        <v>305</v>
      </c>
    </row>
    <row r="213" spans="1:16" x14ac:dyDescent="0.3">
      <c r="A213" s="81">
        <v>7</v>
      </c>
      <c r="B213" s="82">
        <v>46035</v>
      </c>
      <c r="C213" s="79" t="s">
        <v>418</v>
      </c>
      <c r="D213" s="83" t="s">
        <v>362</v>
      </c>
      <c r="E213" s="84">
        <v>60</v>
      </c>
      <c r="F213" s="84" t="s">
        <v>305</v>
      </c>
      <c r="K213" s="81">
        <v>7</v>
      </c>
      <c r="L213" s="82">
        <v>46035</v>
      </c>
      <c r="M213" s="79" t="s">
        <v>422</v>
      </c>
      <c r="N213" s="83" t="s">
        <v>362</v>
      </c>
      <c r="O213" s="84">
        <v>85</v>
      </c>
      <c r="P213" s="84" t="s">
        <v>305</v>
      </c>
    </row>
    <row r="214" spans="1:16" x14ac:dyDescent="0.3">
      <c r="A214" s="81">
        <v>7</v>
      </c>
      <c r="B214" s="82">
        <v>46035</v>
      </c>
      <c r="C214" s="79" t="s">
        <v>418</v>
      </c>
      <c r="D214" s="83" t="s">
        <v>129</v>
      </c>
      <c r="E214" s="84">
        <v>47</v>
      </c>
      <c r="F214" s="84" t="s">
        <v>305</v>
      </c>
      <c r="K214" s="81">
        <v>7</v>
      </c>
      <c r="L214" s="82">
        <v>46035</v>
      </c>
      <c r="M214" s="79" t="s">
        <v>422</v>
      </c>
      <c r="N214" s="83" t="s">
        <v>129</v>
      </c>
      <c r="O214" s="84">
        <v>219</v>
      </c>
      <c r="P214" s="84" t="s">
        <v>305</v>
      </c>
    </row>
    <row r="215" spans="1:16" x14ac:dyDescent="0.3">
      <c r="A215" s="81">
        <v>7</v>
      </c>
      <c r="B215" s="82">
        <v>46035</v>
      </c>
      <c r="C215" s="79" t="s">
        <v>418</v>
      </c>
      <c r="D215" s="83" t="s">
        <v>131</v>
      </c>
      <c r="E215" s="84">
        <v>30</v>
      </c>
      <c r="F215" s="84" t="s">
        <v>305</v>
      </c>
      <c r="K215" s="81">
        <v>7</v>
      </c>
      <c r="L215" s="82">
        <v>46035</v>
      </c>
      <c r="M215" s="79" t="s">
        <v>422</v>
      </c>
      <c r="N215" s="83" t="s">
        <v>131</v>
      </c>
      <c r="O215" s="84">
        <v>106</v>
      </c>
      <c r="P215" s="84" t="s">
        <v>305</v>
      </c>
    </row>
    <row r="216" spans="1:16" x14ac:dyDescent="0.3">
      <c r="A216" s="81">
        <v>7</v>
      </c>
      <c r="B216" s="82">
        <v>46035</v>
      </c>
      <c r="C216" s="79" t="s">
        <v>418</v>
      </c>
      <c r="D216" s="83" t="s">
        <v>363</v>
      </c>
      <c r="E216" s="84">
        <v>1.05</v>
      </c>
      <c r="F216" s="84" t="s">
        <v>305</v>
      </c>
      <c r="K216" s="81">
        <v>7</v>
      </c>
      <c r="L216" s="82">
        <v>46035</v>
      </c>
      <c r="M216" s="79" t="s">
        <v>422</v>
      </c>
      <c r="N216" s="83" t="s">
        <v>363</v>
      </c>
      <c r="O216" s="84">
        <v>3.7</v>
      </c>
      <c r="P216" s="84" t="s">
        <v>305</v>
      </c>
    </row>
    <row r="217" spans="1:16" x14ac:dyDescent="0.3">
      <c r="A217" s="81">
        <v>7</v>
      </c>
      <c r="B217" s="82">
        <v>46035</v>
      </c>
      <c r="C217" s="79" t="s">
        <v>418</v>
      </c>
      <c r="D217" s="83" t="s">
        <v>365</v>
      </c>
      <c r="E217" s="84">
        <v>36.299999999999997</v>
      </c>
      <c r="F217" s="84" t="s">
        <v>305</v>
      </c>
      <c r="K217" s="81">
        <v>7</v>
      </c>
      <c r="L217" s="82">
        <v>46035</v>
      </c>
      <c r="M217" s="79" t="s">
        <v>422</v>
      </c>
      <c r="N217" s="83" t="s">
        <v>365</v>
      </c>
      <c r="O217" s="84">
        <v>20.2</v>
      </c>
      <c r="P217" s="84" t="s">
        <v>305</v>
      </c>
    </row>
    <row r="218" spans="1:16" x14ac:dyDescent="0.3">
      <c r="A218" s="81">
        <v>7</v>
      </c>
      <c r="B218" s="82">
        <v>46035</v>
      </c>
      <c r="C218" s="79" t="s">
        <v>418</v>
      </c>
      <c r="D218" s="83" t="s">
        <v>140</v>
      </c>
      <c r="E218" s="84">
        <v>142</v>
      </c>
      <c r="F218" s="84" t="s">
        <v>305</v>
      </c>
      <c r="K218" s="81">
        <v>7</v>
      </c>
      <c r="L218" s="82">
        <v>46035</v>
      </c>
      <c r="M218" s="79" t="s">
        <v>422</v>
      </c>
      <c r="N218" s="83" t="s">
        <v>140</v>
      </c>
      <c r="O218" s="84">
        <v>121</v>
      </c>
      <c r="P218" s="84" t="s">
        <v>305</v>
      </c>
    </row>
    <row r="219" spans="1:16" x14ac:dyDescent="0.3">
      <c r="A219" s="81">
        <v>7</v>
      </c>
      <c r="B219" s="82">
        <v>46035</v>
      </c>
      <c r="C219" s="79" t="s">
        <v>418</v>
      </c>
      <c r="D219" s="83" t="s">
        <v>142</v>
      </c>
      <c r="E219" s="84">
        <v>3.6</v>
      </c>
      <c r="F219" s="84" t="s">
        <v>305</v>
      </c>
      <c r="K219" s="81">
        <v>7</v>
      </c>
      <c r="L219" s="82">
        <v>46035</v>
      </c>
      <c r="M219" s="79" t="s">
        <v>422</v>
      </c>
      <c r="N219" s="83" t="s">
        <v>142</v>
      </c>
      <c r="O219" s="84">
        <v>6.2</v>
      </c>
      <c r="P219" s="84" t="s">
        <v>305</v>
      </c>
    </row>
    <row r="220" spans="1:16" x14ac:dyDescent="0.3">
      <c r="A220" s="81">
        <v>7</v>
      </c>
      <c r="B220" s="82">
        <v>46035</v>
      </c>
      <c r="C220" s="79" t="s">
        <v>418</v>
      </c>
      <c r="D220" s="83" t="s">
        <v>143</v>
      </c>
      <c r="E220" s="84">
        <v>118</v>
      </c>
      <c r="F220" s="84" t="s">
        <v>305</v>
      </c>
      <c r="K220" s="81">
        <v>7</v>
      </c>
      <c r="L220" s="82">
        <v>46035</v>
      </c>
      <c r="M220" s="79" t="s">
        <v>422</v>
      </c>
      <c r="N220" s="83" t="s">
        <v>143</v>
      </c>
      <c r="O220" s="84">
        <v>96</v>
      </c>
      <c r="P220" s="84" t="s">
        <v>305</v>
      </c>
    </row>
    <row r="221" spans="1:16" x14ac:dyDescent="0.3">
      <c r="A221" s="81">
        <v>8</v>
      </c>
      <c r="B221" s="82">
        <v>46036</v>
      </c>
      <c r="C221" s="79" t="s">
        <v>418</v>
      </c>
      <c r="D221" s="83" t="s">
        <v>351</v>
      </c>
      <c r="E221" s="84">
        <v>4.5999999999999996</v>
      </c>
      <c r="F221" s="84" t="s">
        <v>305</v>
      </c>
      <c r="K221" s="81">
        <v>8</v>
      </c>
      <c r="L221" s="82">
        <v>46036</v>
      </c>
      <c r="M221" s="79" t="s">
        <v>422</v>
      </c>
      <c r="N221" s="83" t="s">
        <v>351</v>
      </c>
      <c r="O221" s="84">
        <v>1.2</v>
      </c>
      <c r="P221" s="84" t="s">
        <v>305</v>
      </c>
    </row>
    <row r="222" spans="1:16" x14ac:dyDescent="0.3">
      <c r="A222" s="81">
        <v>8</v>
      </c>
      <c r="B222" s="82">
        <v>46036</v>
      </c>
      <c r="C222" s="79" t="s">
        <v>418</v>
      </c>
      <c r="D222" s="83" t="s">
        <v>125</v>
      </c>
      <c r="E222" s="84">
        <v>4.8</v>
      </c>
      <c r="F222" s="84" t="s">
        <v>305</v>
      </c>
      <c r="K222" s="81">
        <v>8</v>
      </c>
      <c r="L222" s="82">
        <v>46036</v>
      </c>
      <c r="M222" s="79" t="s">
        <v>422</v>
      </c>
      <c r="N222" s="83" t="s">
        <v>125</v>
      </c>
      <c r="O222" s="84">
        <v>9.6999999999999993</v>
      </c>
      <c r="P222" s="84" t="s">
        <v>305</v>
      </c>
    </row>
    <row r="223" spans="1:16" x14ac:dyDescent="0.3">
      <c r="A223" s="81">
        <v>8</v>
      </c>
      <c r="B223" s="82">
        <v>46036</v>
      </c>
      <c r="C223" s="79" t="s">
        <v>418</v>
      </c>
      <c r="D223" s="83" t="s">
        <v>137</v>
      </c>
      <c r="E223" s="84">
        <v>4.03</v>
      </c>
      <c r="F223" s="84" t="s">
        <v>305</v>
      </c>
      <c r="K223" s="81">
        <v>8</v>
      </c>
      <c r="L223" s="82">
        <v>46036</v>
      </c>
      <c r="M223" s="79" t="s">
        <v>422</v>
      </c>
      <c r="N223" s="83" t="s">
        <v>137</v>
      </c>
      <c r="O223" s="84">
        <v>2.57</v>
      </c>
      <c r="P223" s="84" t="s">
        <v>305</v>
      </c>
    </row>
    <row r="224" spans="1:16" x14ac:dyDescent="0.3">
      <c r="A224" s="81">
        <v>8</v>
      </c>
      <c r="B224" s="82">
        <v>46036</v>
      </c>
      <c r="C224" s="79" t="s">
        <v>418</v>
      </c>
      <c r="D224" s="83" t="s">
        <v>353</v>
      </c>
      <c r="E224" s="84">
        <v>0.315</v>
      </c>
      <c r="F224" s="84" t="s">
        <v>305</v>
      </c>
      <c r="K224" s="81">
        <v>8</v>
      </c>
      <c r="L224" s="82">
        <v>46036</v>
      </c>
      <c r="M224" s="79" t="s">
        <v>422</v>
      </c>
      <c r="N224" s="83" t="s">
        <v>353</v>
      </c>
      <c r="O224" s="84">
        <v>1.17</v>
      </c>
      <c r="P224" s="84" t="s">
        <v>305</v>
      </c>
    </row>
    <row r="225" spans="1:16" x14ac:dyDescent="0.3">
      <c r="A225" s="81">
        <v>8</v>
      </c>
      <c r="B225" s="82">
        <v>46036</v>
      </c>
      <c r="C225" s="79" t="s">
        <v>418</v>
      </c>
      <c r="D225" s="83" t="s">
        <v>134</v>
      </c>
      <c r="E225" s="84">
        <v>1.17</v>
      </c>
      <c r="F225" s="84" t="s">
        <v>305</v>
      </c>
      <c r="K225" s="81">
        <v>8</v>
      </c>
      <c r="L225" s="82">
        <v>46036</v>
      </c>
      <c r="M225" s="79" t="s">
        <v>422</v>
      </c>
      <c r="N225" s="83" t="s">
        <v>134</v>
      </c>
      <c r="O225" s="84">
        <v>4.5599999999999996</v>
      </c>
      <c r="P225" s="84" t="s">
        <v>305</v>
      </c>
    </row>
    <row r="226" spans="1:16" x14ac:dyDescent="0.3">
      <c r="A226" s="81">
        <v>8</v>
      </c>
      <c r="B226" s="82">
        <v>46036</v>
      </c>
      <c r="C226" s="79" t="s">
        <v>418</v>
      </c>
      <c r="D226" s="83" t="s">
        <v>138</v>
      </c>
      <c r="E226" s="84">
        <v>8.6999999999999993</v>
      </c>
      <c r="F226" s="84" t="s">
        <v>305</v>
      </c>
      <c r="K226" s="81">
        <v>8</v>
      </c>
      <c r="L226" s="82">
        <v>46036</v>
      </c>
      <c r="M226" s="79" t="s">
        <v>422</v>
      </c>
      <c r="N226" s="83" t="s">
        <v>138</v>
      </c>
      <c r="O226" s="84">
        <v>12.3</v>
      </c>
      <c r="P226" s="84" t="s">
        <v>305</v>
      </c>
    </row>
    <row r="227" spans="1:16" x14ac:dyDescent="0.3">
      <c r="A227" s="81">
        <v>8</v>
      </c>
      <c r="B227" s="82">
        <v>46036</v>
      </c>
      <c r="C227" s="79" t="s">
        <v>418</v>
      </c>
      <c r="D227" s="83" t="s">
        <v>354</v>
      </c>
      <c r="E227" s="84">
        <v>323</v>
      </c>
      <c r="F227" s="84" t="s">
        <v>305</v>
      </c>
      <c r="K227" s="81">
        <v>8</v>
      </c>
      <c r="L227" s="82">
        <v>46036</v>
      </c>
      <c r="M227" s="79" t="s">
        <v>422</v>
      </c>
      <c r="N227" s="83" t="s">
        <v>354</v>
      </c>
      <c r="O227" s="84">
        <v>199</v>
      </c>
      <c r="P227" s="84" t="s">
        <v>305</v>
      </c>
    </row>
    <row r="228" spans="1:16" x14ac:dyDescent="0.3">
      <c r="A228" s="81">
        <v>8</v>
      </c>
      <c r="B228" s="82">
        <v>46036</v>
      </c>
      <c r="C228" s="79" t="s">
        <v>418</v>
      </c>
      <c r="D228" s="83" t="s">
        <v>126</v>
      </c>
      <c r="E228" s="84">
        <v>238</v>
      </c>
      <c r="F228" s="84" t="s">
        <v>305</v>
      </c>
      <c r="K228" s="81">
        <v>8</v>
      </c>
      <c r="L228" s="82">
        <v>46036</v>
      </c>
      <c r="M228" s="79" t="s">
        <v>422</v>
      </c>
      <c r="N228" s="83" t="s">
        <v>126</v>
      </c>
      <c r="O228" s="84">
        <v>85</v>
      </c>
      <c r="P228" s="84" t="s">
        <v>305</v>
      </c>
    </row>
    <row r="229" spans="1:16" x14ac:dyDescent="0.3">
      <c r="A229" s="81">
        <v>8</v>
      </c>
      <c r="B229" s="82">
        <v>46036</v>
      </c>
      <c r="C229" s="79" t="s">
        <v>418</v>
      </c>
      <c r="D229" s="83" t="s">
        <v>127</v>
      </c>
      <c r="E229" s="84">
        <v>80</v>
      </c>
      <c r="F229" s="84" t="s">
        <v>305</v>
      </c>
      <c r="K229" s="81">
        <v>8</v>
      </c>
      <c r="L229" s="82">
        <v>46036</v>
      </c>
      <c r="M229" s="79" t="s">
        <v>422</v>
      </c>
      <c r="N229" s="83" t="s">
        <v>127</v>
      </c>
      <c r="O229" s="84">
        <v>26</v>
      </c>
      <c r="P229" s="84" t="s">
        <v>305</v>
      </c>
    </row>
    <row r="230" spans="1:16" x14ac:dyDescent="0.3">
      <c r="A230" s="81">
        <v>8</v>
      </c>
      <c r="B230" s="82">
        <v>46036</v>
      </c>
      <c r="C230" s="79" t="s">
        <v>418</v>
      </c>
      <c r="D230" s="83" t="s">
        <v>124</v>
      </c>
      <c r="E230" s="84">
        <v>2.59</v>
      </c>
      <c r="F230" s="84" t="s">
        <v>305</v>
      </c>
      <c r="K230" s="81">
        <v>8</v>
      </c>
      <c r="L230" s="82">
        <v>46036</v>
      </c>
      <c r="M230" s="79" t="s">
        <v>422</v>
      </c>
      <c r="N230" s="83" t="s">
        <v>124</v>
      </c>
      <c r="O230" s="84">
        <v>6.05</v>
      </c>
      <c r="P230" s="84" t="s">
        <v>305</v>
      </c>
    </row>
    <row r="231" spans="1:16" x14ac:dyDescent="0.3">
      <c r="A231" s="81">
        <v>8</v>
      </c>
      <c r="B231" s="82">
        <v>46036</v>
      </c>
      <c r="C231" s="79" t="s">
        <v>418</v>
      </c>
      <c r="D231" s="83" t="s">
        <v>356</v>
      </c>
      <c r="E231" s="84">
        <v>229</v>
      </c>
      <c r="F231" s="84" t="s">
        <v>305</v>
      </c>
      <c r="K231" s="81">
        <v>8</v>
      </c>
      <c r="L231" s="82">
        <v>46036</v>
      </c>
      <c r="M231" s="79" t="s">
        <v>422</v>
      </c>
      <c r="N231" s="83" t="s">
        <v>356</v>
      </c>
      <c r="O231" s="84">
        <v>66</v>
      </c>
      <c r="P231" s="84" t="s">
        <v>305</v>
      </c>
    </row>
    <row r="232" spans="1:16" x14ac:dyDescent="0.3">
      <c r="A232" s="81">
        <v>8</v>
      </c>
      <c r="B232" s="82">
        <v>46036</v>
      </c>
      <c r="C232" s="79" t="s">
        <v>418</v>
      </c>
      <c r="D232" s="83" t="s">
        <v>139</v>
      </c>
      <c r="E232" s="84">
        <v>3.6</v>
      </c>
      <c r="F232" s="84" t="s">
        <v>305</v>
      </c>
      <c r="K232" s="81">
        <v>8</v>
      </c>
      <c r="L232" s="82">
        <v>46036</v>
      </c>
      <c r="M232" s="79" t="s">
        <v>422</v>
      </c>
      <c r="N232" s="83" t="s">
        <v>139</v>
      </c>
      <c r="O232" s="84">
        <v>7.35</v>
      </c>
      <c r="P232" s="84" t="s">
        <v>305</v>
      </c>
    </row>
    <row r="233" spans="1:16" x14ac:dyDescent="0.3">
      <c r="A233" s="81">
        <v>8</v>
      </c>
      <c r="B233" s="82">
        <v>46036</v>
      </c>
      <c r="C233" s="79" t="s">
        <v>418</v>
      </c>
      <c r="D233" s="83" t="s">
        <v>118</v>
      </c>
      <c r="E233" s="84">
        <v>86</v>
      </c>
      <c r="F233" s="84" t="s">
        <v>305</v>
      </c>
      <c r="K233" s="81">
        <v>8</v>
      </c>
      <c r="L233" s="82">
        <v>46036</v>
      </c>
      <c r="M233" s="79" t="s">
        <v>422</v>
      </c>
      <c r="N233" s="83" t="s">
        <v>118</v>
      </c>
      <c r="O233" s="84">
        <v>279</v>
      </c>
      <c r="P233" s="84" t="s">
        <v>305</v>
      </c>
    </row>
    <row r="234" spans="1:16" x14ac:dyDescent="0.3">
      <c r="A234" s="81">
        <v>8</v>
      </c>
      <c r="B234" s="82">
        <v>46036</v>
      </c>
      <c r="C234" s="79" t="s">
        <v>418</v>
      </c>
      <c r="D234" s="83" t="s">
        <v>357</v>
      </c>
      <c r="E234" s="84">
        <v>5.36</v>
      </c>
      <c r="F234" s="84" t="s">
        <v>305</v>
      </c>
      <c r="K234" s="81">
        <v>8</v>
      </c>
      <c r="L234" s="82">
        <v>46036</v>
      </c>
      <c r="M234" s="79" t="s">
        <v>422</v>
      </c>
      <c r="N234" s="83" t="s">
        <v>357</v>
      </c>
      <c r="O234" s="84">
        <v>9.9499999999999993</v>
      </c>
      <c r="P234" s="84" t="s">
        <v>305</v>
      </c>
    </row>
    <row r="235" spans="1:16" x14ac:dyDescent="0.3">
      <c r="A235" s="81">
        <v>8</v>
      </c>
      <c r="B235" s="82">
        <v>46036</v>
      </c>
      <c r="C235" s="79" t="s">
        <v>418</v>
      </c>
      <c r="D235" s="83" t="s">
        <v>359</v>
      </c>
      <c r="E235" s="84">
        <v>1.98</v>
      </c>
      <c r="F235" s="84" t="s">
        <v>305</v>
      </c>
      <c r="K235" s="81">
        <v>8</v>
      </c>
      <c r="L235" s="82">
        <v>46036</v>
      </c>
      <c r="M235" s="79" t="s">
        <v>422</v>
      </c>
      <c r="N235" s="83" t="s">
        <v>359</v>
      </c>
      <c r="O235" s="84">
        <v>4.47</v>
      </c>
      <c r="P235" s="84" t="s">
        <v>305</v>
      </c>
    </row>
    <row r="236" spans="1:16" x14ac:dyDescent="0.3">
      <c r="A236" s="81">
        <v>8</v>
      </c>
      <c r="B236" s="82">
        <v>46036</v>
      </c>
      <c r="C236" s="79" t="s">
        <v>418</v>
      </c>
      <c r="D236" s="83" t="s">
        <v>135</v>
      </c>
      <c r="E236" s="84">
        <v>7</v>
      </c>
      <c r="F236" s="84" t="s">
        <v>305</v>
      </c>
      <c r="K236" s="81">
        <v>8</v>
      </c>
      <c r="L236" s="82">
        <v>46036</v>
      </c>
      <c r="M236" s="79" t="s">
        <v>422</v>
      </c>
      <c r="N236" s="83" t="s">
        <v>135</v>
      </c>
      <c r="O236" s="84">
        <v>4.5</v>
      </c>
      <c r="P236" s="84" t="s">
        <v>305</v>
      </c>
    </row>
    <row r="237" spans="1:16" x14ac:dyDescent="0.3">
      <c r="A237" s="81">
        <v>8</v>
      </c>
      <c r="B237" s="82">
        <v>46036</v>
      </c>
      <c r="C237" s="79" t="s">
        <v>418</v>
      </c>
      <c r="D237" s="83" t="s">
        <v>128</v>
      </c>
      <c r="E237" s="84">
        <v>158</v>
      </c>
      <c r="F237" s="84" t="s">
        <v>305</v>
      </c>
      <c r="K237" s="81">
        <v>8</v>
      </c>
      <c r="L237" s="82">
        <v>46036</v>
      </c>
      <c r="M237" s="79" t="s">
        <v>422</v>
      </c>
      <c r="N237" s="83" t="s">
        <v>128</v>
      </c>
      <c r="O237" s="84">
        <v>78</v>
      </c>
      <c r="P237" s="84" t="s">
        <v>305</v>
      </c>
    </row>
    <row r="238" spans="1:16" x14ac:dyDescent="0.3">
      <c r="A238" s="81">
        <v>8</v>
      </c>
      <c r="B238" s="82">
        <v>46036</v>
      </c>
      <c r="C238" s="79" t="s">
        <v>418</v>
      </c>
      <c r="D238" s="83" t="s">
        <v>122</v>
      </c>
      <c r="E238" s="84">
        <v>34</v>
      </c>
      <c r="F238" s="84" t="s">
        <v>305</v>
      </c>
      <c r="K238" s="81">
        <v>8</v>
      </c>
      <c r="L238" s="82">
        <v>46036</v>
      </c>
      <c r="M238" s="79" t="s">
        <v>422</v>
      </c>
      <c r="N238" s="83" t="s">
        <v>122</v>
      </c>
      <c r="O238" s="84">
        <v>99</v>
      </c>
      <c r="P238" s="84" t="s">
        <v>305</v>
      </c>
    </row>
    <row r="239" spans="1:16" x14ac:dyDescent="0.3">
      <c r="A239" s="81">
        <v>8</v>
      </c>
      <c r="B239" s="82">
        <v>46036</v>
      </c>
      <c r="C239" s="79" t="s">
        <v>418</v>
      </c>
      <c r="D239" s="83" t="s">
        <v>144</v>
      </c>
      <c r="E239" s="84">
        <v>74</v>
      </c>
      <c r="F239" s="84" t="s">
        <v>305</v>
      </c>
      <c r="K239" s="81">
        <v>8</v>
      </c>
      <c r="L239" s="82">
        <v>46036</v>
      </c>
      <c r="M239" s="79" t="s">
        <v>422</v>
      </c>
      <c r="N239" s="83" t="s">
        <v>144</v>
      </c>
      <c r="O239" s="84">
        <v>479</v>
      </c>
      <c r="P239" s="84" t="s">
        <v>305</v>
      </c>
    </row>
    <row r="240" spans="1:16" x14ac:dyDescent="0.3">
      <c r="A240" s="81">
        <v>8</v>
      </c>
      <c r="B240" s="82">
        <v>46036</v>
      </c>
      <c r="C240" s="79" t="s">
        <v>418</v>
      </c>
      <c r="D240" s="83" t="s">
        <v>360</v>
      </c>
      <c r="E240" s="84">
        <v>143</v>
      </c>
      <c r="F240" s="84" t="s">
        <v>305</v>
      </c>
      <c r="K240" s="81">
        <v>8</v>
      </c>
      <c r="L240" s="82">
        <v>46036</v>
      </c>
      <c r="M240" s="79" t="s">
        <v>422</v>
      </c>
      <c r="N240" s="83" t="s">
        <v>360</v>
      </c>
      <c r="O240" s="84">
        <v>431</v>
      </c>
      <c r="P240" s="84" t="s">
        <v>305</v>
      </c>
    </row>
    <row r="241" spans="1:16" x14ac:dyDescent="0.3">
      <c r="A241" s="81">
        <v>8</v>
      </c>
      <c r="B241" s="82">
        <v>46036</v>
      </c>
      <c r="C241" s="79" t="s">
        <v>418</v>
      </c>
      <c r="D241" s="83" t="s">
        <v>132</v>
      </c>
      <c r="E241" s="84">
        <v>105</v>
      </c>
      <c r="F241" s="84" t="s">
        <v>305</v>
      </c>
      <c r="K241" s="81">
        <v>8</v>
      </c>
      <c r="L241" s="82">
        <v>46036</v>
      </c>
      <c r="M241" s="79" t="s">
        <v>422</v>
      </c>
      <c r="N241" s="83" t="s">
        <v>132</v>
      </c>
      <c r="O241" s="84">
        <v>414</v>
      </c>
      <c r="P241" s="84" t="s">
        <v>305</v>
      </c>
    </row>
    <row r="242" spans="1:16" x14ac:dyDescent="0.3">
      <c r="A242" s="81">
        <v>8</v>
      </c>
      <c r="B242" s="82">
        <v>46036</v>
      </c>
      <c r="C242" s="79" t="s">
        <v>418</v>
      </c>
      <c r="D242" s="83" t="s">
        <v>133</v>
      </c>
      <c r="E242" s="84">
        <v>80</v>
      </c>
      <c r="F242" s="84" t="s">
        <v>305</v>
      </c>
      <c r="K242" s="81">
        <v>8</v>
      </c>
      <c r="L242" s="82">
        <v>46036</v>
      </c>
      <c r="M242" s="79" t="s">
        <v>422</v>
      </c>
      <c r="N242" s="83" t="s">
        <v>133</v>
      </c>
      <c r="O242" s="84">
        <v>151</v>
      </c>
      <c r="P242" s="84" t="s">
        <v>305</v>
      </c>
    </row>
    <row r="243" spans="1:16" x14ac:dyDescent="0.3">
      <c r="A243" s="81">
        <v>8</v>
      </c>
      <c r="B243" s="82">
        <v>46036</v>
      </c>
      <c r="C243" s="79" t="s">
        <v>418</v>
      </c>
      <c r="D243" s="83" t="s">
        <v>361</v>
      </c>
      <c r="E243" s="84">
        <v>152</v>
      </c>
      <c r="F243" s="84" t="s">
        <v>305</v>
      </c>
      <c r="K243" s="81">
        <v>8</v>
      </c>
      <c r="L243" s="82">
        <v>46036</v>
      </c>
      <c r="M243" s="79" t="s">
        <v>422</v>
      </c>
      <c r="N243" s="83" t="s">
        <v>361</v>
      </c>
      <c r="O243" s="84">
        <v>363</v>
      </c>
      <c r="P243" s="84" t="s">
        <v>305</v>
      </c>
    </row>
    <row r="244" spans="1:16" x14ac:dyDescent="0.3">
      <c r="A244" s="81">
        <v>8</v>
      </c>
      <c r="B244" s="82">
        <v>46036</v>
      </c>
      <c r="C244" s="79" t="s">
        <v>418</v>
      </c>
      <c r="D244" s="83" t="s">
        <v>362</v>
      </c>
      <c r="E244" s="84">
        <v>61</v>
      </c>
      <c r="F244" s="84" t="s">
        <v>305</v>
      </c>
      <c r="K244" s="81">
        <v>8</v>
      </c>
      <c r="L244" s="82">
        <v>46036</v>
      </c>
      <c r="M244" s="79" t="s">
        <v>422</v>
      </c>
      <c r="N244" s="83" t="s">
        <v>362</v>
      </c>
      <c r="O244" s="84">
        <v>87</v>
      </c>
      <c r="P244" s="84" t="s">
        <v>305</v>
      </c>
    </row>
    <row r="245" spans="1:16" x14ac:dyDescent="0.3">
      <c r="A245" s="81">
        <v>8</v>
      </c>
      <c r="B245" s="82">
        <v>46036</v>
      </c>
      <c r="C245" s="79" t="s">
        <v>418</v>
      </c>
      <c r="D245" s="83" t="s">
        <v>129</v>
      </c>
      <c r="E245" s="84">
        <v>48</v>
      </c>
      <c r="F245" s="84" t="s">
        <v>305</v>
      </c>
      <c r="K245" s="81">
        <v>8</v>
      </c>
      <c r="L245" s="82">
        <v>46036</v>
      </c>
      <c r="M245" s="79" t="s">
        <v>422</v>
      </c>
      <c r="N245" s="83" t="s">
        <v>129</v>
      </c>
      <c r="O245" s="84">
        <v>220</v>
      </c>
      <c r="P245" s="84" t="s">
        <v>305</v>
      </c>
    </row>
    <row r="246" spans="1:16" x14ac:dyDescent="0.3">
      <c r="A246" s="81">
        <v>8</v>
      </c>
      <c r="B246" s="82">
        <v>46036</v>
      </c>
      <c r="C246" s="79" t="s">
        <v>418</v>
      </c>
      <c r="D246" s="83" t="s">
        <v>131</v>
      </c>
      <c r="E246" s="84">
        <v>30</v>
      </c>
      <c r="F246" s="84" t="s">
        <v>305</v>
      </c>
      <c r="K246" s="81">
        <v>8</v>
      </c>
      <c r="L246" s="82">
        <v>46036</v>
      </c>
      <c r="M246" s="79" t="s">
        <v>422</v>
      </c>
      <c r="N246" s="83" t="s">
        <v>131</v>
      </c>
      <c r="O246" s="84">
        <v>107</v>
      </c>
      <c r="P246" s="84" t="s">
        <v>305</v>
      </c>
    </row>
    <row r="247" spans="1:16" x14ac:dyDescent="0.3">
      <c r="A247" s="81">
        <v>8</v>
      </c>
      <c r="B247" s="82">
        <v>46036</v>
      </c>
      <c r="C247" s="79" t="s">
        <v>418</v>
      </c>
      <c r="D247" s="83" t="s">
        <v>363</v>
      </c>
      <c r="E247" s="84">
        <v>1.05</v>
      </c>
      <c r="F247" s="84" t="s">
        <v>305</v>
      </c>
      <c r="K247" s="81">
        <v>8</v>
      </c>
      <c r="L247" s="82">
        <v>46036</v>
      </c>
      <c r="M247" s="79" t="s">
        <v>422</v>
      </c>
      <c r="N247" s="83" t="s">
        <v>363</v>
      </c>
      <c r="O247" s="84">
        <v>3.8</v>
      </c>
      <c r="P247" s="84" t="s">
        <v>305</v>
      </c>
    </row>
    <row r="248" spans="1:16" x14ac:dyDescent="0.3">
      <c r="A248" s="81">
        <v>8</v>
      </c>
      <c r="B248" s="82">
        <v>46036</v>
      </c>
      <c r="C248" s="79" t="s">
        <v>418</v>
      </c>
      <c r="D248" s="83" t="s">
        <v>365</v>
      </c>
      <c r="E248" s="84">
        <v>35.200000000000003</v>
      </c>
      <c r="F248" s="84" t="s">
        <v>305</v>
      </c>
      <c r="K248" s="81">
        <v>8</v>
      </c>
      <c r="L248" s="82">
        <v>46036</v>
      </c>
      <c r="M248" s="79" t="s">
        <v>422</v>
      </c>
      <c r="N248" s="83" t="s">
        <v>365</v>
      </c>
      <c r="O248" s="84">
        <v>19.399999999999999</v>
      </c>
      <c r="P248" s="84" t="s">
        <v>305</v>
      </c>
    </row>
    <row r="249" spans="1:16" x14ac:dyDescent="0.3">
      <c r="A249" s="81">
        <v>8</v>
      </c>
      <c r="B249" s="82">
        <v>46036</v>
      </c>
      <c r="C249" s="79" t="s">
        <v>418</v>
      </c>
      <c r="D249" s="83" t="s">
        <v>140</v>
      </c>
      <c r="E249" s="84">
        <v>140</v>
      </c>
      <c r="F249" s="84" t="s">
        <v>305</v>
      </c>
      <c r="K249" s="81">
        <v>8</v>
      </c>
      <c r="L249" s="82">
        <v>46036</v>
      </c>
      <c r="M249" s="79" t="s">
        <v>422</v>
      </c>
      <c r="N249" s="83" t="s">
        <v>140</v>
      </c>
      <c r="O249" s="84">
        <v>123</v>
      </c>
      <c r="P249" s="84" t="s">
        <v>305</v>
      </c>
    </row>
    <row r="250" spans="1:16" x14ac:dyDescent="0.3">
      <c r="A250" s="81">
        <v>8</v>
      </c>
      <c r="B250" s="82">
        <v>46036</v>
      </c>
      <c r="C250" s="79" t="s">
        <v>418</v>
      </c>
      <c r="D250" s="83" t="s">
        <v>142</v>
      </c>
      <c r="E250" s="84">
        <v>3.6</v>
      </c>
      <c r="F250" s="84" t="s">
        <v>305</v>
      </c>
      <c r="K250" s="81">
        <v>8</v>
      </c>
      <c r="L250" s="82">
        <v>46036</v>
      </c>
      <c r="M250" s="79" t="s">
        <v>422</v>
      </c>
      <c r="N250" s="83" t="s">
        <v>142</v>
      </c>
      <c r="O250" s="84">
        <v>6.2</v>
      </c>
      <c r="P250" s="84" t="s">
        <v>305</v>
      </c>
    </row>
    <row r="251" spans="1:16" x14ac:dyDescent="0.3">
      <c r="A251" s="81">
        <v>8</v>
      </c>
      <c r="B251" s="82">
        <v>46036</v>
      </c>
      <c r="C251" s="79" t="s">
        <v>418</v>
      </c>
      <c r="D251" s="83" t="s">
        <v>143</v>
      </c>
      <c r="E251" s="84">
        <v>116</v>
      </c>
      <c r="F251" s="84" t="s">
        <v>305</v>
      </c>
      <c r="K251" s="81">
        <v>8</v>
      </c>
      <c r="L251" s="82">
        <v>46036</v>
      </c>
      <c r="M251" s="79" t="s">
        <v>422</v>
      </c>
      <c r="N251" s="83" t="s">
        <v>143</v>
      </c>
      <c r="O251" s="84">
        <v>97</v>
      </c>
      <c r="P251" s="84" t="s">
        <v>305</v>
      </c>
    </row>
    <row r="252" spans="1:16" x14ac:dyDescent="0.3">
      <c r="A252" s="81">
        <v>9</v>
      </c>
      <c r="B252" s="82">
        <v>46037</v>
      </c>
      <c r="C252" s="79" t="s">
        <v>418</v>
      </c>
      <c r="D252" s="83" t="s">
        <v>351</v>
      </c>
      <c r="E252" s="84">
        <v>4.57</v>
      </c>
      <c r="F252" s="84" t="s">
        <v>305</v>
      </c>
      <c r="K252" s="81">
        <v>9</v>
      </c>
      <c r="L252" s="82">
        <v>46037</v>
      </c>
      <c r="M252" s="79" t="s">
        <v>422</v>
      </c>
      <c r="N252" s="83" t="s">
        <v>351</v>
      </c>
      <c r="O252" s="84">
        <v>1.26</v>
      </c>
      <c r="P252" s="84" t="s">
        <v>305</v>
      </c>
    </row>
    <row r="253" spans="1:16" x14ac:dyDescent="0.3">
      <c r="A253" s="81">
        <v>9</v>
      </c>
      <c r="B253" s="82">
        <v>46037</v>
      </c>
      <c r="C253" s="79" t="s">
        <v>418</v>
      </c>
      <c r="D253" s="83" t="s">
        <v>125</v>
      </c>
      <c r="E253" s="84">
        <v>4.7</v>
      </c>
      <c r="F253" s="84" t="s">
        <v>305</v>
      </c>
      <c r="K253" s="81">
        <v>9</v>
      </c>
      <c r="L253" s="82">
        <v>46037</v>
      </c>
      <c r="M253" s="79" t="s">
        <v>422</v>
      </c>
      <c r="N253" s="83" t="s">
        <v>125</v>
      </c>
      <c r="O253" s="84">
        <v>9.8000000000000007</v>
      </c>
      <c r="P253" s="84" t="s">
        <v>305</v>
      </c>
    </row>
    <row r="254" spans="1:16" x14ac:dyDescent="0.3">
      <c r="A254" s="81">
        <v>9</v>
      </c>
      <c r="B254" s="82">
        <v>46037</v>
      </c>
      <c r="C254" s="79" t="s">
        <v>418</v>
      </c>
      <c r="D254" s="83" t="s">
        <v>137</v>
      </c>
      <c r="E254" s="84">
        <v>4.0650000000000004</v>
      </c>
      <c r="F254" s="84" t="s">
        <v>305</v>
      </c>
      <c r="K254" s="81">
        <v>9</v>
      </c>
      <c r="L254" s="82">
        <v>46037</v>
      </c>
      <c r="M254" s="79" t="s">
        <v>422</v>
      </c>
      <c r="N254" s="83" t="s">
        <v>137</v>
      </c>
      <c r="O254" s="84">
        <v>2.6179999999999999</v>
      </c>
      <c r="P254" s="84" t="s">
        <v>305</v>
      </c>
    </row>
    <row r="255" spans="1:16" x14ac:dyDescent="0.3">
      <c r="A255" s="81">
        <v>9</v>
      </c>
      <c r="B255" s="82">
        <v>46037</v>
      </c>
      <c r="C255" s="79" t="s">
        <v>418</v>
      </c>
      <c r="D255" s="83" t="s">
        <v>353</v>
      </c>
      <c r="E255" s="84">
        <v>0.313</v>
      </c>
      <c r="F255" s="84" t="s">
        <v>305</v>
      </c>
      <c r="K255" s="81">
        <v>9</v>
      </c>
      <c r="L255" s="82">
        <v>46037</v>
      </c>
      <c r="M255" s="79" t="s">
        <v>422</v>
      </c>
      <c r="N255" s="83" t="s">
        <v>353</v>
      </c>
      <c r="O255" s="84">
        <v>1.1299999999999999</v>
      </c>
      <c r="P255" s="84" t="s">
        <v>305</v>
      </c>
    </row>
    <row r="256" spans="1:16" x14ac:dyDescent="0.3">
      <c r="A256" s="81">
        <v>9</v>
      </c>
      <c r="B256" s="82">
        <v>46037</v>
      </c>
      <c r="C256" s="79" t="s">
        <v>418</v>
      </c>
      <c r="D256" s="83" t="s">
        <v>134</v>
      </c>
      <c r="E256" s="84">
        <v>1.145</v>
      </c>
      <c r="F256" s="84" t="s">
        <v>305</v>
      </c>
      <c r="K256" s="81">
        <v>9</v>
      </c>
      <c r="L256" s="82">
        <v>46037</v>
      </c>
      <c r="M256" s="79" t="s">
        <v>422</v>
      </c>
      <c r="N256" s="83" t="s">
        <v>134</v>
      </c>
      <c r="O256" s="84">
        <v>4.57</v>
      </c>
      <c r="P256" s="84" t="s">
        <v>305</v>
      </c>
    </row>
    <row r="257" spans="1:16" x14ac:dyDescent="0.3">
      <c r="A257" s="81">
        <v>9</v>
      </c>
      <c r="B257" s="82">
        <v>46037</v>
      </c>
      <c r="C257" s="79" t="s">
        <v>418</v>
      </c>
      <c r="D257" s="83" t="s">
        <v>138</v>
      </c>
      <c r="E257" s="84">
        <v>8.5</v>
      </c>
      <c r="F257" s="84" t="s">
        <v>305</v>
      </c>
      <c r="K257" s="81">
        <v>9</v>
      </c>
      <c r="L257" s="82">
        <v>46037</v>
      </c>
      <c r="M257" s="79" t="s">
        <v>422</v>
      </c>
      <c r="N257" s="83" t="s">
        <v>138</v>
      </c>
      <c r="O257" s="84">
        <v>12</v>
      </c>
      <c r="P257" s="84" t="s">
        <v>305</v>
      </c>
    </row>
    <row r="258" spans="1:16" x14ac:dyDescent="0.3">
      <c r="A258" s="81">
        <v>9</v>
      </c>
      <c r="B258" s="82">
        <v>46037</v>
      </c>
      <c r="C258" s="79" t="s">
        <v>418</v>
      </c>
      <c r="D258" s="83" t="s">
        <v>354</v>
      </c>
      <c r="E258" s="84">
        <v>325</v>
      </c>
      <c r="F258" s="84" t="s">
        <v>305</v>
      </c>
      <c r="K258" s="81">
        <v>9</v>
      </c>
      <c r="L258" s="82">
        <v>46037</v>
      </c>
      <c r="M258" s="79" t="s">
        <v>422</v>
      </c>
      <c r="N258" s="83" t="s">
        <v>354</v>
      </c>
      <c r="O258" s="84">
        <v>197</v>
      </c>
      <c r="P258" s="84" t="s">
        <v>305</v>
      </c>
    </row>
    <row r="259" spans="1:16" x14ac:dyDescent="0.3">
      <c r="A259" s="81">
        <v>9</v>
      </c>
      <c r="B259" s="82">
        <v>46037</v>
      </c>
      <c r="C259" s="79" t="s">
        <v>418</v>
      </c>
      <c r="D259" s="83" t="s">
        <v>126</v>
      </c>
      <c r="E259" s="84">
        <v>227</v>
      </c>
      <c r="F259" s="84" t="s">
        <v>305</v>
      </c>
      <c r="K259" s="81">
        <v>9</v>
      </c>
      <c r="L259" s="82">
        <v>46037</v>
      </c>
      <c r="M259" s="79" t="s">
        <v>422</v>
      </c>
      <c r="N259" s="83" t="s">
        <v>126</v>
      </c>
      <c r="O259" s="84">
        <v>88</v>
      </c>
      <c r="P259" s="84" t="s">
        <v>305</v>
      </c>
    </row>
    <row r="260" spans="1:16" x14ac:dyDescent="0.3">
      <c r="A260" s="81">
        <v>9</v>
      </c>
      <c r="B260" s="82">
        <v>46037</v>
      </c>
      <c r="C260" s="79" t="s">
        <v>418</v>
      </c>
      <c r="D260" s="83" t="s">
        <v>127</v>
      </c>
      <c r="E260" s="84">
        <v>77</v>
      </c>
      <c r="F260" s="84" t="s">
        <v>305</v>
      </c>
      <c r="K260" s="81">
        <v>9</v>
      </c>
      <c r="L260" s="82">
        <v>46037</v>
      </c>
      <c r="M260" s="79" t="s">
        <v>422</v>
      </c>
      <c r="N260" s="83" t="s">
        <v>127</v>
      </c>
      <c r="O260" s="84">
        <v>27</v>
      </c>
      <c r="P260" s="84" t="s">
        <v>305</v>
      </c>
    </row>
    <row r="261" spans="1:16" x14ac:dyDescent="0.3">
      <c r="A261" s="81">
        <v>9</v>
      </c>
      <c r="B261" s="82">
        <v>46037</v>
      </c>
      <c r="C261" s="79" t="s">
        <v>418</v>
      </c>
      <c r="D261" s="83" t="s">
        <v>124</v>
      </c>
      <c r="E261" s="84">
        <v>2.59</v>
      </c>
      <c r="F261" s="84" t="s">
        <v>305</v>
      </c>
      <c r="K261" s="81">
        <v>9</v>
      </c>
      <c r="L261" s="82">
        <v>46037</v>
      </c>
      <c r="M261" s="79" t="s">
        <v>422</v>
      </c>
      <c r="N261" s="83" t="s">
        <v>124</v>
      </c>
      <c r="O261" s="84">
        <v>6.11</v>
      </c>
      <c r="P261" s="84" t="s">
        <v>305</v>
      </c>
    </row>
    <row r="262" spans="1:16" x14ac:dyDescent="0.3">
      <c r="A262" s="81">
        <v>9</v>
      </c>
      <c r="B262" s="82">
        <v>46037</v>
      </c>
      <c r="C262" s="79" t="s">
        <v>418</v>
      </c>
      <c r="D262" s="83" t="s">
        <v>356</v>
      </c>
      <c r="E262" s="84">
        <v>231</v>
      </c>
      <c r="F262" s="84" t="s">
        <v>305</v>
      </c>
      <c r="K262" s="81">
        <v>9</v>
      </c>
      <c r="L262" s="82">
        <v>46037</v>
      </c>
      <c r="M262" s="79" t="s">
        <v>422</v>
      </c>
      <c r="N262" s="83" t="s">
        <v>356</v>
      </c>
      <c r="O262" s="84">
        <v>66</v>
      </c>
      <c r="P262" s="84" t="s">
        <v>305</v>
      </c>
    </row>
    <row r="263" spans="1:16" x14ac:dyDescent="0.3">
      <c r="A263" s="81">
        <v>9</v>
      </c>
      <c r="B263" s="82">
        <v>46037</v>
      </c>
      <c r="C263" s="79" t="s">
        <v>418</v>
      </c>
      <c r="D263" s="83" t="s">
        <v>139</v>
      </c>
      <c r="E263" s="84">
        <v>3.56</v>
      </c>
      <c r="F263" s="84" t="s">
        <v>305</v>
      </c>
      <c r="K263" s="81">
        <v>9</v>
      </c>
      <c r="L263" s="82">
        <v>46037</v>
      </c>
      <c r="M263" s="79" t="s">
        <v>422</v>
      </c>
      <c r="N263" s="83" t="s">
        <v>139</v>
      </c>
      <c r="O263" s="84">
        <v>7.2</v>
      </c>
      <c r="P263" s="84" t="s">
        <v>305</v>
      </c>
    </row>
    <row r="264" spans="1:16" x14ac:dyDescent="0.3">
      <c r="A264" s="81">
        <v>9</v>
      </c>
      <c r="B264" s="82">
        <v>46037</v>
      </c>
      <c r="C264" s="79" t="s">
        <v>418</v>
      </c>
      <c r="D264" s="83" t="s">
        <v>118</v>
      </c>
      <c r="E264" s="84">
        <v>88</v>
      </c>
      <c r="F264" s="84" t="s">
        <v>305</v>
      </c>
      <c r="K264" s="81">
        <v>9</v>
      </c>
      <c r="L264" s="82">
        <v>46037</v>
      </c>
      <c r="M264" s="79" t="s">
        <v>422</v>
      </c>
      <c r="N264" s="83" t="s">
        <v>118</v>
      </c>
      <c r="O264" s="84">
        <v>277</v>
      </c>
      <c r="P264" s="84" t="s">
        <v>305</v>
      </c>
    </row>
    <row r="265" spans="1:16" x14ac:dyDescent="0.3">
      <c r="A265" s="81">
        <v>9</v>
      </c>
      <c r="B265" s="82">
        <v>46037</v>
      </c>
      <c r="C265" s="79" t="s">
        <v>418</v>
      </c>
      <c r="D265" s="83" t="s">
        <v>357</v>
      </c>
      <c r="E265" s="84">
        <v>5.22</v>
      </c>
      <c r="F265" s="84" t="s">
        <v>305</v>
      </c>
      <c r="K265" s="81">
        <v>9</v>
      </c>
      <c r="L265" s="82">
        <v>46037</v>
      </c>
      <c r="M265" s="79" t="s">
        <v>422</v>
      </c>
      <c r="N265" s="83" t="s">
        <v>357</v>
      </c>
      <c r="O265" s="84">
        <v>9.86</v>
      </c>
      <c r="P265" s="84" t="s">
        <v>305</v>
      </c>
    </row>
    <row r="266" spans="1:16" x14ac:dyDescent="0.3">
      <c r="A266" s="81">
        <v>9</v>
      </c>
      <c r="B266" s="82">
        <v>46037</v>
      </c>
      <c r="C266" s="79" t="s">
        <v>418</v>
      </c>
      <c r="D266" s="83" t="s">
        <v>359</v>
      </c>
      <c r="E266" s="84">
        <v>2.09</v>
      </c>
      <c r="F266" s="84" t="s">
        <v>305</v>
      </c>
      <c r="K266" s="81">
        <v>9</v>
      </c>
      <c r="L266" s="82">
        <v>46037</v>
      </c>
      <c r="M266" s="79" t="s">
        <v>422</v>
      </c>
      <c r="N266" s="83" t="s">
        <v>359</v>
      </c>
      <c r="O266" s="84">
        <v>4.5599999999999996</v>
      </c>
      <c r="P266" s="84" t="s">
        <v>305</v>
      </c>
    </row>
    <row r="267" spans="1:16" x14ac:dyDescent="0.3">
      <c r="A267" s="81">
        <v>9</v>
      </c>
      <c r="B267" s="82">
        <v>46037</v>
      </c>
      <c r="C267" s="79" t="s">
        <v>418</v>
      </c>
      <c r="D267" s="83" t="s">
        <v>135</v>
      </c>
      <c r="E267" s="84">
        <v>6.9</v>
      </c>
      <c r="F267" s="84" t="s">
        <v>305</v>
      </c>
      <c r="K267" s="81">
        <v>9</v>
      </c>
      <c r="L267" s="82">
        <v>46037</v>
      </c>
      <c r="M267" s="79" t="s">
        <v>422</v>
      </c>
      <c r="N267" s="83" t="s">
        <v>135</v>
      </c>
      <c r="O267" s="84">
        <v>4.5</v>
      </c>
      <c r="P267" s="84" t="s">
        <v>305</v>
      </c>
    </row>
    <row r="268" spans="1:16" x14ac:dyDescent="0.3">
      <c r="A268" s="81">
        <v>9</v>
      </c>
      <c r="B268" s="82">
        <v>46037</v>
      </c>
      <c r="C268" s="79" t="s">
        <v>418</v>
      </c>
      <c r="D268" s="83" t="s">
        <v>128</v>
      </c>
      <c r="E268" s="84">
        <v>163</v>
      </c>
      <c r="F268" s="84" t="s">
        <v>305</v>
      </c>
      <c r="K268" s="81">
        <v>9</v>
      </c>
      <c r="L268" s="82">
        <v>46037</v>
      </c>
      <c r="M268" s="79" t="s">
        <v>422</v>
      </c>
      <c r="N268" s="83" t="s">
        <v>128</v>
      </c>
      <c r="O268" s="84">
        <v>79</v>
      </c>
      <c r="P268" s="84" t="s">
        <v>305</v>
      </c>
    </row>
    <row r="269" spans="1:16" x14ac:dyDescent="0.3">
      <c r="A269" s="81">
        <v>9</v>
      </c>
      <c r="B269" s="82">
        <v>46037</v>
      </c>
      <c r="C269" s="79" t="s">
        <v>418</v>
      </c>
      <c r="D269" s="83" t="s">
        <v>122</v>
      </c>
      <c r="E269" s="84">
        <v>35</v>
      </c>
      <c r="F269" s="84" t="s">
        <v>305</v>
      </c>
      <c r="K269" s="81">
        <v>9</v>
      </c>
      <c r="L269" s="82">
        <v>46037</v>
      </c>
      <c r="M269" s="79" t="s">
        <v>422</v>
      </c>
      <c r="N269" s="83" t="s">
        <v>122</v>
      </c>
      <c r="O269" s="84">
        <v>101</v>
      </c>
      <c r="P269" s="84" t="s">
        <v>305</v>
      </c>
    </row>
    <row r="270" spans="1:16" x14ac:dyDescent="0.3">
      <c r="A270" s="81">
        <v>9</v>
      </c>
      <c r="B270" s="82">
        <v>46037</v>
      </c>
      <c r="C270" s="79" t="s">
        <v>418</v>
      </c>
      <c r="D270" s="83" t="s">
        <v>144</v>
      </c>
      <c r="E270" s="84">
        <v>74</v>
      </c>
      <c r="F270" s="84" t="s">
        <v>305</v>
      </c>
      <c r="K270" s="81">
        <v>9</v>
      </c>
      <c r="L270" s="82">
        <v>46037</v>
      </c>
      <c r="M270" s="79" t="s">
        <v>422</v>
      </c>
      <c r="N270" s="83" t="s">
        <v>144</v>
      </c>
      <c r="O270" s="84">
        <v>483</v>
      </c>
      <c r="P270" s="84" t="s">
        <v>305</v>
      </c>
    </row>
    <row r="271" spans="1:16" x14ac:dyDescent="0.3">
      <c r="A271" s="81">
        <v>9</v>
      </c>
      <c r="B271" s="82">
        <v>46037</v>
      </c>
      <c r="C271" s="79" t="s">
        <v>418</v>
      </c>
      <c r="D271" s="83" t="s">
        <v>360</v>
      </c>
      <c r="E271" s="84">
        <v>140</v>
      </c>
      <c r="F271" s="84" t="s">
        <v>305</v>
      </c>
      <c r="K271" s="81">
        <v>9</v>
      </c>
      <c r="L271" s="82">
        <v>46037</v>
      </c>
      <c r="M271" s="79" t="s">
        <v>422</v>
      </c>
      <c r="N271" s="83" t="s">
        <v>360</v>
      </c>
      <c r="O271" s="84">
        <v>434</v>
      </c>
      <c r="P271" s="84" t="s">
        <v>305</v>
      </c>
    </row>
    <row r="272" spans="1:16" x14ac:dyDescent="0.3">
      <c r="A272" s="81">
        <v>9</v>
      </c>
      <c r="B272" s="82">
        <v>46037</v>
      </c>
      <c r="C272" s="79" t="s">
        <v>418</v>
      </c>
      <c r="D272" s="83" t="s">
        <v>132</v>
      </c>
      <c r="E272" s="84">
        <v>114</v>
      </c>
      <c r="F272" s="84" t="s">
        <v>305</v>
      </c>
      <c r="K272" s="81">
        <v>9</v>
      </c>
      <c r="L272" s="82">
        <v>46037</v>
      </c>
      <c r="M272" s="79" t="s">
        <v>422</v>
      </c>
      <c r="N272" s="83" t="s">
        <v>132</v>
      </c>
      <c r="O272" s="84">
        <v>428</v>
      </c>
      <c r="P272" s="84" t="s">
        <v>305</v>
      </c>
    </row>
    <row r="273" spans="1:16" x14ac:dyDescent="0.3">
      <c r="A273" s="81">
        <v>9</v>
      </c>
      <c r="B273" s="82">
        <v>46037</v>
      </c>
      <c r="C273" s="79" t="s">
        <v>418</v>
      </c>
      <c r="D273" s="83" t="s">
        <v>133</v>
      </c>
      <c r="E273" s="84">
        <v>78</v>
      </c>
      <c r="F273" s="84" t="s">
        <v>305</v>
      </c>
      <c r="K273" s="81">
        <v>9</v>
      </c>
      <c r="L273" s="82">
        <v>46037</v>
      </c>
      <c r="M273" s="79" t="s">
        <v>422</v>
      </c>
      <c r="N273" s="83" t="s">
        <v>133</v>
      </c>
      <c r="O273" s="84">
        <v>150</v>
      </c>
      <c r="P273" s="84" t="s">
        <v>305</v>
      </c>
    </row>
    <row r="274" spans="1:16" x14ac:dyDescent="0.3">
      <c r="A274" s="81">
        <v>9</v>
      </c>
      <c r="B274" s="82">
        <v>46037</v>
      </c>
      <c r="C274" s="79" t="s">
        <v>418</v>
      </c>
      <c r="D274" s="83" t="s">
        <v>361</v>
      </c>
      <c r="E274" s="84">
        <v>146</v>
      </c>
      <c r="F274" s="84" t="s">
        <v>305</v>
      </c>
      <c r="K274" s="81">
        <v>9</v>
      </c>
      <c r="L274" s="82">
        <v>46037</v>
      </c>
      <c r="M274" s="79" t="s">
        <v>422</v>
      </c>
      <c r="N274" s="83" t="s">
        <v>361</v>
      </c>
      <c r="O274" s="84">
        <v>369</v>
      </c>
      <c r="P274" s="84" t="s">
        <v>305</v>
      </c>
    </row>
    <row r="275" spans="1:16" x14ac:dyDescent="0.3">
      <c r="A275" s="81">
        <v>9</v>
      </c>
      <c r="B275" s="82">
        <v>46037</v>
      </c>
      <c r="C275" s="79" t="s">
        <v>418</v>
      </c>
      <c r="D275" s="83" t="s">
        <v>362</v>
      </c>
      <c r="E275" s="84">
        <v>59</v>
      </c>
      <c r="F275" s="84" t="s">
        <v>305</v>
      </c>
      <c r="K275" s="81">
        <v>9</v>
      </c>
      <c r="L275" s="82">
        <v>46037</v>
      </c>
      <c r="M275" s="79" t="s">
        <v>422</v>
      </c>
      <c r="N275" s="83" t="s">
        <v>362</v>
      </c>
      <c r="O275" s="84">
        <v>83</v>
      </c>
      <c r="P275" s="84" t="s">
        <v>305</v>
      </c>
    </row>
    <row r="276" spans="1:16" x14ac:dyDescent="0.3">
      <c r="A276" s="81">
        <v>9</v>
      </c>
      <c r="B276" s="82">
        <v>46037</v>
      </c>
      <c r="C276" s="79" t="s">
        <v>418</v>
      </c>
      <c r="D276" s="83" t="s">
        <v>129</v>
      </c>
      <c r="E276" s="84">
        <v>45</v>
      </c>
      <c r="F276" s="84" t="s">
        <v>305</v>
      </c>
      <c r="K276" s="81">
        <v>9</v>
      </c>
      <c r="L276" s="82">
        <v>46037</v>
      </c>
      <c r="M276" s="79" t="s">
        <v>422</v>
      </c>
      <c r="N276" s="83" t="s">
        <v>129</v>
      </c>
      <c r="O276" s="84">
        <v>223</v>
      </c>
      <c r="P276" s="84" t="s">
        <v>305</v>
      </c>
    </row>
    <row r="277" spans="1:16" x14ac:dyDescent="0.3">
      <c r="A277" s="81">
        <v>9</v>
      </c>
      <c r="B277" s="82">
        <v>46037</v>
      </c>
      <c r="C277" s="79" t="s">
        <v>418</v>
      </c>
      <c r="D277" s="83" t="s">
        <v>131</v>
      </c>
      <c r="E277" s="84">
        <v>30</v>
      </c>
      <c r="F277" s="84" t="s">
        <v>305</v>
      </c>
      <c r="K277" s="81">
        <v>9</v>
      </c>
      <c r="L277" s="82">
        <v>46037</v>
      </c>
      <c r="M277" s="79" t="s">
        <v>422</v>
      </c>
      <c r="N277" s="83" t="s">
        <v>131</v>
      </c>
      <c r="O277" s="84">
        <v>107</v>
      </c>
      <c r="P277" s="84" t="s">
        <v>305</v>
      </c>
    </row>
    <row r="278" spans="1:16" x14ac:dyDescent="0.3">
      <c r="A278" s="81">
        <v>9</v>
      </c>
      <c r="B278" s="82">
        <v>46037</v>
      </c>
      <c r="C278" s="79" t="s">
        <v>418</v>
      </c>
      <c r="D278" s="83" t="s">
        <v>363</v>
      </c>
      <c r="E278" s="84">
        <v>1.01</v>
      </c>
      <c r="F278" s="84" t="s">
        <v>305</v>
      </c>
      <c r="K278" s="81">
        <v>9</v>
      </c>
      <c r="L278" s="82">
        <v>46037</v>
      </c>
      <c r="M278" s="79" t="s">
        <v>422</v>
      </c>
      <c r="N278" s="83" t="s">
        <v>363</v>
      </c>
      <c r="O278" s="84">
        <v>3.84</v>
      </c>
      <c r="P278" s="84" t="s">
        <v>305</v>
      </c>
    </row>
    <row r="279" spans="1:16" x14ac:dyDescent="0.3">
      <c r="A279" s="81">
        <v>9</v>
      </c>
      <c r="B279" s="82">
        <v>46037</v>
      </c>
      <c r="C279" s="79" t="s">
        <v>418</v>
      </c>
      <c r="D279" s="83" t="s">
        <v>365</v>
      </c>
      <c r="E279" s="84">
        <v>32.9</v>
      </c>
      <c r="F279" s="84" t="s">
        <v>305</v>
      </c>
      <c r="K279" s="81">
        <v>9</v>
      </c>
      <c r="L279" s="82">
        <v>46037</v>
      </c>
      <c r="M279" s="79" t="s">
        <v>422</v>
      </c>
      <c r="N279" s="83" t="s">
        <v>365</v>
      </c>
      <c r="O279" s="84">
        <v>16.2</v>
      </c>
      <c r="P279" s="84" t="s">
        <v>305</v>
      </c>
    </row>
    <row r="280" spans="1:16" x14ac:dyDescent="0.3">
      <c r="A280" s="81">
        <v>9</v>
      </c>
      <c r="B280" s="82">
        <v>46037</v>
      </c>
      <c r="C280" s="79" t="s">
        <v>418</v>
      </c>
      <c r="D280" s="83" t="s">
        <v>140</v>
      </c>
      <c r="E280" s="84">
        <v>145</v>
      </c>
      <c r="F280" s="84" t="s">
        <v>305</v>
      </c>
      <c r="K280" s="81">
        <v>9</v>
      </c>
      <c r="L280" s="82">
        <v>46037</v>
      </c>
      <c r="M280" s="79" t="s">
        <v>422</v>
      </c>
      <c r="N280" s="83" t="s">
        <v>140</v>
      </c>
      <c r="O280" s="84">
        <v>121</v>
      </c>
      <c r="P280" s="84" t="s">
        <v>305</v>
      </c>
    </row>
    <row r="281" spans="1:16" x14ac:dyDescent="0.3">
      <c r="A281" s="81">
        <v>9</v>
      </c>
      <c r="B281" s="82">
        <v>46037</v>
      </c>
      <c r="C281" s="79" t="s">
        <v>418</v>
      </c>
      <c r="D281" s="83" t="s">
        <v>142</v>
      </c>
      <c r="E281" s="84">
        <v>3.7</v>
      </c>
      <c r="F281" s="84" t="s">
        <v>305</v>
      </c>
      <c r="K281" s="81">
        <v>9</v>
      </c>
      <c r="L281" s="82">
        <v>46037</v>
      </c>
      <c r="M281" s="79" t="s">
        <v>422</v>
      </c>
      <c r="N281" s="83" t="s">
        <v>142</v>
      </c>
      <c r="O281" s="84">
        <v>6.3</v>
      </c>
      <c r="P281" s="84" t="s">
        <v>305</v>
      </c>
    </row>
    <row r="282" spans="1:16" x14ac:dyDescent="0.3">
      <c r="A282" s="81">
        <v>9</v>
      </c>
      <c r="B282" s="82">
        <v>46037</v>
      </c>
      <c r="C282" s="79" t="s">
        <v>418</v>
      </c>
      <c r="D282" s="83" t="s">
        <v>143</v>
      </c>
      <c r="E282" s="84">
        <v>119</v>
      </c>
      <c r="F282" s="84" t="s">
        <v>305</v>
      </c>
      <c r="K282" s="81">
        <v>9</v>
      </c>
      <c r="L282" s="82">
        <v>46037</v>
      </c>
      <c r="M282" s="79" t="s">
        <v>422</v>
      </c>
      <c r="N282" s="83" t="s">
        <v>143</v>
      </c>
      <c r="O282" s="84">
        <v>96</v>
      </c>
      <c r="P282" s="84" t="s">
        <v>305</v>
      </c>
    </row>
    <row r="283" spans="1:16" x14ac:dyDescent="0.3">
      <c r="A283" s="81">
        <v>10</v>
      </c>
      <c r="B283" s="82">
        <v>46038</v>
      </c>
      <c r="C283" s="79" t="s">
        <v>418</v>
      </c>
      <c r="D283" s="83" t="s">
        <v>351</v>
      </c>
      <c r="E283" s="84">
        <v>4.59</v>
      </c>
      <c r="F283" s="84" t="s">
        <v>305</v>
      </c>
      <c r="K283" s="81">
        <v>10</v>
      </c>
      <c r="L283" s="82">
        <v>46038</v>
      </c>
      <c r="M283" s="79" t="s">
        <v>422</v>
      </c>
      <c r="N283" s="83" t="s">
        <v>351</v>
      </c>
      <c r="O283" s="84">
        <v>1.1499999999999999</v>
      </c>
      <c r="P283" s="84" t="s">
        <v>305</v>
      </c>
    </row>
    <row r="284" spans="1:16" x14ac:dyDescent="0.3">
      <c r="A284" s="81">
        <v>10</v>
      </c>
      <c r="B284" s="82">
        <v>46038</v>
      </c>
      <c r="C284" s="79" t="s">
        <v>418</v>
      </c>
      <c r="D284" s="83" t="s">
        <v>125</v>
      </c>
      <c r="E284" s="84">
        <v>4.5999999999999996</v>
      </c>
      <c r="F284" s="84" t="s">
        <v>305</v>
      </c>
      <c r="K284" s="81">
        <v>10</v>
      </c>
      <c r="L284" s="82">
        <v>46038</v>
      </c>
      <c r="M284" s="79" t="s">
        <v>422</v>
      </c>
      <c r="N284" s="83" t="s">
        <v>125</v>
      </c>
      <c r="O284" s="84">
        <v>9.5</v>
      </c>
      <c r="P284" s="84" t="s">
        <v>305</v>
      </c>
    </row>
    <row r="285" spans="1:16" x14ac:dyDescent="0.3">
      <c r="A285" s="81">
        <v>10</v>
      </c>
      <c r="B285" s="82">
        <v>46038</v>
      </c>
      <c r="C285" s="79" t="s">
        <v>418</v>
      </c>
      <c r="D285" s="83" t="s">
        <v>137</v>
      </c>
      <c r="E285" s="84">
        <v>4.0330000000000004</v>
      </c>
      <c r="F285" s="84" t="s">
        <v>305</v>
      </c>
      <c r="K285" s="81">
        <v>10</v>
      </c>
      <c r="L285" s="82">
        <v>46038</v>
      </c>
      <c r="M285" s="79" t="s">
        <v>422</v>
      </c>
      <c r="N285" s="83" t="s">
        <v>137</v>
      </c>
      <c r="O285" s="84">
        <v>2.5139999999999998</v>
      </c>
      <c r="P285" s="84" t="s">
        <v>305</v>
      </c>
    </row>
    <row r="286" spans="1:16" x14ac:dyDescent="0.3">
      <c r="A286" s="81">
        <v>10</v>
      </c>
      <c r="B286" s="82">
        <v>46038</v>
      </c>
      <c r="C286" s="79" t="s">
        <v>418</v>
      </c>
      <c r="D286" s="83" t="s">
        <v>353</v>
      </c>
      <c r="E286" s="84">
        <v>0.28999999999999998</v>
      </c>
      <c r="F286" s="84" t="s">
        <v>305</v>
      </c>
      <c r="K286" s="81">
        <v>10</v>
      </c>
      <c r="L286" s="82">
        <v>46038</v>
      </c>
      <c r="M286" s="79" t="s">
        <v>422</v>
      </c>
      <c r="N286" s="83" t="s">
        <v>353</v>
      </c>
      <c r="O286" s="84">
        <v>1.0960000000000001</v>
      </c>
      <c r="P286" s="84" t="s">
        <v>305</v>
      </c>
    </row>
    <row r="287" spans="1:16" x14ac:dyDescent="0.3">
      <c r="A287" s="81">
        <v>10</v>
      </c>
      <c r="B287" s="82">
        <v>46038</v>
      </c>
      <c r="C287" s="79" t="s">
        <v>418</v>
      </c>
      <c r="D287" s="83" t="s">
        <v>134</v>
      </c>
      <c r="E287" s="84">
        <v>1.1180000000000001</v>
      </c>
      <c r="F287" s="84" t="s">
        <v>305</v>
      </c>
      <c r="K287" s="81">
        <v>10</v>
      </c>
      <c r="L287" s="82">
        <v>46038</v>
      </c>
      <c r="M287" s="79" t="s">
        <v>422</v>
      </c>
      <c r="N287" s="83" t="s">
        <v>134</v>
      </c>
      <c r="O287" s="84">
        <v>4.4279999999999999</v>
      </c>
      <c r="P287" s="84" t="s">
        <v>305</v>
      </c>
    </row>
    <row r="288" spans="1:16" x14ac:dyDescent="0.3">
      <c r="A288" s="81">
        <v>10</v>
      </c>
      <c r="B288" s="82">
        <v>46038</v>
      </c>
      <c r="C288" s="79" t="s">
        <v>418</v>
      </c>
      <c r="D288" s="83" t="s">
        <v>138</v>
      </c>
      <c r="E288" s="84">
        <v>8.6</v>
      </c>
      <c r="F288" s="84" t="s">
        <v>305</v>
      </c>
      <c r="K288" s="81">
        <v>10</v>
      </c>
      <c r="L288" s="82">
        <v>46038</v>
      </c>
      <c r="M288" s="79" t="s">
        <v>422</v>
      </c>
      <c r="N288" s="83" t="s">
        <v>138</v>
      </c>
      <c r="O288" s="84">
        <v>12</v>
      </c>
      <c r="P288" s="84" t="s">
        <v>305</v>
      </c>
    </row>
    <row r="289" spans="1:16" x14ac:dyDescent="0.3">
      <c r="A289" s="81">
        <v>10</v>
      </c>
      <c r="B289" s="82">
        <v>46038</v>
      </c>
      <c r="C289" s="79" t="s">
        <v>418</v>
      </c>
      <c r="D289" s="83" t="s">
        <v>354</v>
      </c>
      <c r="E289" s="84">
        <v>324</v>
      </c>
      <c r="F289" s="84" t="s">
        <v>305</v>
      </c>
      <c r="K289" s="81">
        <v>10</v>
      </c>
      <c r="L289" s="82">
        <v>46038</v>
      </c>
      <c r="M289" s="79" t="s">
        <v>422</v>
      </c>
      <c r="N289" s="83" t="s">
        <v>354</v>
      </c>
      <c r="O289" s="84">
        <v>194</v>
      </c>
      <c r="P289" s="84" t="s">
        <v>305</v>
      </c>
    </row>
    <row r="290" spans="1:16" x14ac:dyDescent="0.3">
      <c r="A290" s="81">
        <v>10</v>
      </c>
      <c r="B290" s="82">
        <v>46038</v>
      </c>
      <c r="C290" s="79" t="s">
        <v>418</v>
      </c>
      <c r="D290" s="83" t="s">
        <v>126</v>
      </c>
      <c r="E290" s="84">
        <v>233</v>
      </c>
      <c r="F290" s="84" t="s">
        <v>305</v>
      </c>
      <c r="K290" s="81">
        <v>10</v>
      </c>
      <c r="L290" s="82">
        <v>46038</v>
      </c>
      <c r="M290" s="79" t="s">
        <v>422</v>
      </c>
      <c r="N290" s="83" t="s">
        <v>126</v>
      </c>
      <c r="O290" s="84">
        <v>84</v>
      </c>
      <c r="P290" s="84" t="s">
        <v>305</v>
      </c>
    </row>
    <row r="291" spans="1:16" x14ac:dyDescent="0.3">
      <c r="A291" s="81">
        <v>10</v>
      </c>
      <c r="B291" s="82">
        <v>46038</v>
      </c>
      <c r="C291" s="79" t="s">
        <v>418</v>
      </c>
      <c r="D291" s="83" t="s">
        <v>127</v>
      </c>
      <c r="E291" s="84">
        <v>78</v>
      </c>
      <c r="F291" s="84" t="s">
        <v>305</v>
      </c>
      <c r="K291" s="81">
        <v>10</v>
      </c>
      <c r="L291" s="82">
        <v>46038</v>
      </c>
      <c r="M291" s="79" t="s">
        <v>422</v>
      </c>
      <c r="N291" s="83" t="s">
        <v>127</v>
      </c>
      <c r="O291" s="84">
        <v>26</v>
      </c>
      <c r="P291" s="84" t="s">
        <v>305</v>
      </c>
    </row>
    <row r="292" spans="1:16" x14ac:dyDescent="0.3">
      <c r="A292" s="81">
        <v>10</v>
      </c>
      <c r="B292" s="82">
        <v>46038</v>
      </c>
      <c r="C292" s="79" t="s">
        <v>418</v>
      </c>
      <c r="D292" s="83" t="s">
        <v>124</v>
      </c>
      <c r="E292" s="84">
        <v>2.58</v>
      </c>
      <c r="F292" s="84" t="s">
        <v>305</v>
      </c>
      <c r="K292" s="81">
        <v>10</v>
      </c>
      <c r="L292" s="82">
        <v>46038</v>
      </c>
      <c r="M292" s="79" t="s">
        <v>422</v>
      </c>
      <c r="N292" s="83" t="s">
        <v>124</v>
      </c>
      <c r="O292" s="84">
        <v>6.09</v>
      </c>
      <c r="P292" s="84" t="s">
        <v>305</v>
      </c>
    </row>
    <row r="293" spans="1:16" x14ac:dyDescent="0.3">
      <c r="A293" s="81">
        <v>10</v>
      </c>
      <c r="B293" s="82">
        <v>46038</v>
      </c>
      <c r="C293" s="79" t="s">
        <v>418</v>
      </c>
      <c r="D293" s="83" t="s">
        <v>356</v>
      </c>
      <c r="E293" s="84">
        <v>229</v>
      </c>
      <c r="F293" s="84" t="s">
        <v>305</v>
      </c>
      <c r="K293" s="81">
        <v>10</v>
      </c>
      <c r="L293" s="82">
        <v>46038</v>
      </c>
      <c r="M293" s="79" t="s">
        <v>422</v>
      </c>
      <c r="N293" s="83" t="s">
        <v>356</v>
      </c>
      <c r="O293" s="84">
        <v>68</v>
      </c>
      <c r="P293" s="84" t="s">
        <v>305</v>
      </c>
    </row>
    <row r="294" spans="1:16" x14ac:dyDescent="0.3">
      <c r="A294" s="81">
        <v>10</v>
      </c>
      <c r="B294" s="82">
        <v>46038</v>
      </c>
      <c r="C294" s="79" t="s">
        <v>418</v>
      </c>
      <c r="D294" s="83" t="s">
        <v>139</v>
      </c>
      <c r="E294" s="84">
        <v>3.58</v>
      </c>
      <c r="F294" s="84" t="s">
        <v>305</v>
      </c>
      <c r="K294" s="81">
        <v>10</v>
      </c>
      <c r="L294" s="82">
        <v>46038</v>
      </c>
      <c r="M294" s="79" t="s">
        <v>422</v>
      </c>
      <c r="N294" s="83" t="s">
        <v>139</v>
      </c>
      <c r="O294" s="84">
        <v>7.33</v>
      </c>
      <c r="P294" s="84" t="s">
        <v>305</v>
      </c>
    </row>
    <row r="295" spans="1:16" x14ac:dyDescent="0.3">
      <c r="A295" s="81">
        <v>10</v>
      </c>
      <c r="B295" s="82">
        <v>46038</v>
      </c>
      <c r="C295" s="79" t="s">
        <v>418</v>
      </c>
      <c r="D295" s="83" t="s">
        <v>118</v>
      </c>
      <c r="E295" s="84">
        <v>87</v>
      </c>
      <c r="F295" s="84" t="s">
        <v>305</v>
      </c>
      <c r="K295" s="81">
        <v>10</v>
      </c>
      <c r="L295" s="82">
        <v>46038</v>
      </c>
      <c r="M295" s="79" t="s">
        <v>422</v>
      </c>
      <c r="N295" s="83" t="s">
        <v>118</v>
      </c>
      <c r="O295" s="84">
        <v>276</v>
      </c>
      <c r="P295" s="84" t="s">
        <v>305</v>
      </c>
    </row>
    <row r="296" spans="1:16" x14ac:dyDescent="0.3">
      <c r="A296" s="81">
        <v>10</v>
      </c>
      <c r="B296" s="82">
        <v>46038</v>
      </c>
      <c r="C296" s="79" t="s">
        <v>418</v>
      </c>
      <c r="D296" s="83" t="s">
        <v>357</v>
      </c>
      <c r="E296" s="84">
        <v>5.24</v>
      </c>
      <c r="F296" s="84" t="s">
        <v>305</v>
      </c>
      <c r="K296" s="81">
        <v>10</v>
      </c>
      <c r="L296" s="82">
        <v>46038</v>
      </c>
      <c r="M296" s="79" t="s">
        <v>422</v>
      </c>
      <c r="N296" s="83" t="s">
        <v>357</v>
      </c>
      <c r="O296" s="84">
        <v>9.7799999999999994</v>
      </c>
      <c r="P296" s="84" t="s">
        <v>305</v>
      </c>
    </row>
    <row r="297" spans="1:16" x14ac:dyDescent="0.3">
      <c r="A297" s="81">
        <v>10</v>
      </c>
      <c r="B297" s="82">
        <v>46038</v>
      </c>
      <c r="C297" s="79" t="s">
        <v>418</v>
      </c>
      <c r="D297" s="83" t="s">
        <v>359</v>
      </c>
      <c r="E297" s="84">
        <v>2.1</v>
      </c>
      <c r="F297" s="84" t="s">
        <v>305</v>
      </c>
      <c r="K297" s="81">
        <v>10</v>
      </c>
      <c r="L297" s="82">
        <v>46038</v>
      </c>
      <c r="M297" s="79" t="s">
        <v>422</v>
      </c>
      <c r="N297" s="83" t="s">
        <v>359</v>
      </c>
      <c r="O297" s="84">
        <v>4.5</v>
      </c>
      <c r="P297" s="84" t="s">
        <v>305</v>
      </c>
    </row>
    <row r="298" spans="1:16" x14ac:dyDescent="0.3">
      <c r="A298" s="81">
        <v>10</v>
      </c>
      <c r="B298" s="82">
        <v>46038</v>
      </c>
      <c r="C298" s="79" t="s">
        <v>418</v>
      </c>
      <c r="D298" s="83" t="s">
        <v>135</v>
      </c>
      <c r="E298" s="84">
        <v>6.9</v>
      </c>
      <c r="F298" s="84" t="s">
        <v>305</v>
      </c>
      <c r="K298" s="81">
        <v>10</v>
      </c>
      <c r="L298" s="82">
        <v>46038</v>
      </c>
      <c r="M298" s="79" t="s">
        <v>422</v>
      </c>
      <c r="N298" s="83" t="s">
        <v>135</v>
      </c>
      <c r="O298" s="84">
        <v>4.5</v>
      </c>
      <c r="P298" s="84" t="s">
        <v>305</v>
      </c>
    </row>
    <row r="299" spans="1:16" x14ac:dyDescent="0.3">
      <c r="A299" s="81">
        <v>10</v>
      </c>
      <c r="B299" s="82">
        <v>46038</v>
      </c>
      <c r="C299" s="79" t="s">
        <v>418</v>
      </c>
      <c r="D299" s="83" t="s">
        <v>128</v>
      </c>
      <c r="E299" s="84">
        <v>160</v>
      </c>
      <c r="F299" s="84" t="s">
        <v>305</v>
      </c>
      <c r="K299" s="81">
        <v>10</v>
      </c>
      <c r="L299" s="82">
        <v>46038</v>
      </c>
      <c r="M299" s="79" t="s">
        <v>422</v>
      </c>
      <c r="N299" s="83" t="s">
        <v>128</v>
      </c>
      <c r="O299" s="84">
        <v>80</v>
      </c>
      <c r="P299" s="84" t="s">
        <v>305</v>
      </c>
    </row>
    <row r="300" spans="1:16" x14ac:dyDescent="0.3">
      <c r="A300" s="81">
        <v>10</v>
      </c>
      <c r="B300" s="82">
        <v>46038</v>
      </c>
      <c r="C300" s="79" t="s">
        <v>418</v>
      </c>
      <c r="D300" s="83" t="s">
        <v>122</v>
      </c>
      <c r="E300" s="84">
        <v>34</v>
      </c>
      <c r="F300" s="84" t="s">
        <v>305</v>
      </c>
      <c r="K300" s="81">
        <v>10</v>
      </c>
      <c r="L300" s="82">
        <v>46038</v>
      </c>
      <c r="M300" s="79" t="s">
        <v>422</v>
      </c>
      <c r="N300" s="83" t="s">
        <v>122</v>
      </c>
      <c r="O300" s="84">
        <v>98</v>
      </c>
      <c r="P300" s="84" t="s">
        <v>305</v>
      </c>
    </row>
    <row r="301" spans="1:16" x14ac:dyDescent="0.3">
      <c r="A301" s="81">
        <v>10</v>
      </c>
      <c r="B301" s="82">
        <v>46038</v>
      </c>
      <c r="C301" s="79" t="s">
        <v>418</v>
      </c>
      <c r="D301" s="83" t="s">
        <v>144</v>
      </c>
      <c r="E301" s="84">
        <v>74</v>
      </c>
      <c r="F301" s="84" t="s">
        <v>305</v>
      </c>
      <c r="K301" s="81">
        <v>10</v>
      </c>
      <c r="L301" s="82">
        <v>46038</v>
      </c>
      <c r="M301" s="79" t="s">
        <v>422</v>
      </c>
      <c r="N301" s="83" t="s">
        <v>144</v>
      </c>
      <c r="O301" s="84">
        <v>481</v>
      </c>
      <c r="P301" s="84" t="s">
        <v>305</v>
      </c>
    </row>
    <row r="302" spans="1:16" x14ac:dyDescent="0.3">
      <c r="A302" s="81">
        <v>10</v>
      </c>
      <c r="B302" s="82">
        <v>46038</v>
      </c>
      <c r="C302" s="79" t="s">
        <v>418</v>
      </c>
      <c r="D302" s="83" t="s">
        <v>360</v>
      </c>
      <c r="E302" s="84">
        <v>141</v>
      </c>
      <c r="F302" s="84" t="s">
        <v>305</v>
      </c>
      <c r="K302" s="81">
        <v>10</v>
      </c>
      <c r="L302" s="82">
        <v>46038</v>
      </c>
      <c r="M302" s="79" t="s">
        <v>422</v>
      </c>
      <c r="N302" s="83" t="s">
        <v>360</v>
      </c>
      <c r="O302" s="84">
        <v>430</v>
      </c>
      <c r="P302" s="84" t="s">
        <v>305</v>
      </c>
    </row>
    <row r="303" spans="1:16" x14ac:dyDescent="0.3">
      <c r="A303" s="81">
        <v>10</v>
      </c>
      <c r="B303" s="82">
        <v>46038</v>
      </c>
      <c r="C303" s="79" t="s">
        <v>418</v>
      </c>
      <c r="D303" s="83" t="s">
        <v>132</v>
      </c>
      <c r="E303" s="84">
        <v>111</v>
      </c>
      <c r="F303" s="84" t="s">
        <v>305</v>
      </c>
      <c r="K303" s="81">
        <v>10</v>
      </c>
      <c r="L303" s="82">
        <v>46038</v>
      </c>
      <c r="M303" s="79" t="s">
        <v>422</v>
      </c>
      <c r="N303" s="83" t="s">
        <v>132</v>
      </c>
      <c r="O303" s="84">
        <v>410</v>
      </c>
      <c r="P303" s="84" t="s">
        <v>305</v>
      </c>
    </row>
    <row r="304" spans="1:16" x14ac:dyDescent="0.3">
      <c r="A304" s="81">
        <v>10</v>
      </c>
      <c r="B304" s="82">
        <v>46038</v>
      </c>
      <c r="C304" s="79" t="s">
        <v>418</v>
      </c>
      <c r="D304" s="83" t="s">
        <v>133</v>
      </c>
      <c r="E304" s="84">
        <v>79</v>
      </c>
      <c r="F304" s="84" t="s">
        <v>305</v>
      </c>
      <c r="K304" s="81">
        <v>10</v>
      </c>
      <c r="L304" s="82">
        <v>46038</v>
      </c>
      <c r="M304" s="79" t="s">
        <v>422</v>
      </c>
      <c r="N304" s="83" t="s">
        <v>133</v>
      </c>
      <c r="O304" s="84">
        <v>151</v>
      </c>
      <c r="P304" s="84" t="s">
        <v>305</v>
      </c>
    </row>
    <row r="305" spans="1:16" x14ac:dyDescent="0.3">
      <c r="A305" s="81">
        <v>10</v>
      </c>
      <c r="B305" s="82">
        <v>46038</v>
      </c>
      <c r="C305" s="79" t="s">
        <v>418</v>
      </c>
      <c r="D305" s="83" t="s">
        <v>361</v>
      </c>
      <c r="E305" s="84">
        <v>160</v>
      </c>
      <c r="F305" s="84" t="s">
        <v>305</v>
      </c>
      <c r="K305" s="81">
        <v>10</v>
      </c>
      <c r="L305" s="82">
        <v>46038</v>
      </c>
      <c r="M305" s="79" t="s">
        <v>422</v>
      </c>
      <c r="N305" s="83" t="s">
        <v>361</v>
      </c>
      <c r="O305" s="84">
        <v>383</v>
      </c>
      <c r="P305" s="84" t="s">
        <v>305</v>
      </c>
    </row>
    <row r="306" spans="1:16" x14ac:dyDescent="0.3">
      <c r="A306" s="81">
        <v>10</v>
      </c>
      <c r="B306" s="82">
        <v>46038</v>
      </c>
      <c r="C306" s="79" t="s">
        <v>418</v>
      </c>
      <c r="D306" s="83" t="s">
        <v>362</v>
      </c>
      <c r="E306" s="84">
        <v>60</v>
      </c>
      <c r="F306" s="84" t="s">
        <v>305</v>
      </c>
      <c r="K306" s="81">
        <v>10</v>
      </c>
      <c r="L306" s="82">
        <v>46038</v>
      </c>
      <c r="M306" s="79" t="s">
        <v>422</v>
      </c>
      <c r="N306" s="83" t="s">
        <v>362</v>
      </c>
      <c r="O306" s="84">
        <v>85</v>
      </c>
      <c r="P306" s="84" t="s">
        <v>305</v>
      </c>
    </row>
    <row r="307" spans="1:16" x14ac:dyDescent="0.3">
      <c r="A307" s="81">
        <v>10</v>
      </c>
      <c r="B307" s="82">
        <v>46038</v>
      </c>
      <c r="C307" s="79" t="s">
        <v>418</v>
      </c>
      <c r="D307" s="83" t="s">
        <v>129</v>
      </c>
      <c r="E307" s="84">
        <v>48</v>
      </c>
      <c r="F307" s="84" t="s">
        <v>305</v>
      </c>
      <c r="K307" s="81">
        <v>10</v>
      </c>
      <c r="L307" s="82">
        <v>46038</v>
      </c>
      <c r="M307" s="79" t="s">
        <v>422</v>
      </c>
      <c r="N307" s="83" t="s">
        <v>129</v>
      </c>
      <c r="O307" s="84">
        <v>220</v>
      </c>
      <c r="P307" s="84" t="s">
        <v>305</v>
      </c>
    </row>
    <row r="308" spans="1:16" x14ac:dyDescent="0.3">
      <c r="A308" s="81">
        <v>10</v>
      </c>
      <c r="B308" s="82">
        <v>46038</v>
      </c>
      <c r="C308" s="79" t="s">
        <v>418</v>
      </c>
      <c r="D308" s="83" t="s">
        <v>131</v>
      </c>
      <c r="E308" s="84">
        <v>31</v>
      </c>
      <c r="F308" s="84" t="s">
        <v>305</v>
      </c>
      <c r="K308" s="81">
        <v>10</v>
      </c>
      <c r="L308" s="82">
        <v>46038</v>
      </c>
      <c r="M308" s="79" t="s">
        <v>422</v>
      </c>
      <c r="N308" s="83" t="s">
        <v>131</v>
      </c>
      <c r="O308" s="84">
        <v>107</v>
      </c>
      <c r="P308" s="84" t="s">
        <v>305</v>
      </c>
    </row>
    <row r="309" spans="1:16" x14ac:dyDescent="0.3">
      <c r="A309" s="81">
        <v>10</v>
      </c>
      <c r="B309" s="82">
        <v>46038</v>
      </c>
      <c r="C309" s="79" t="s">
        <v>418</v>
      </c>
      <c r="D309" s="83" t="s">
        <v>363</v>
      </c>
      <c r="E309" s="84">
        <v>1</v>
      </c>
      <c r="F309" s="84" t="s">
        <v>305</v>
      </c>
      <c r="K309" s="81">
        <v>10</v>
      </c>
      <c r="L309" s="82">
        <v>46038</v>
      </c>
      <c r="M309" s="79" t="s">
        <v>422</v>
      </c>
      <c r="N309" s="83" t="s">
        <v>363</v>
      </c>
      <c r="O309" s="84">
        <v>3.64</v>
      </c>
      <c r="P309" s="84" t="s">
        <v>305</v>
      </c>
    </row>
    <row r="310" spans="1:16" x14ac:dyDescent="0.3">
      <c r="A310" s="81">
        <v>10</v>
      </c>
      <c r="B310" s="82">
        <v>46038</v>
      </c>
      <c r="C310" s="79" t="s">
        <v>418</v>
      </c>
      <c r="D310" s="83" t="s">
        <v>365</v>
      </c>
      <c r="E310" s="84">
        <v>33.700000000000003</v>
      </c>
      <c r="F310" s="84" t="s">
        <v>305</v>
      </c>
      <c r="K310" s="81">
        <v>10</v>
      </c>
      <c r="L310" s="82">
        <v>46038</v>
      </c>
      <c r="M310" s="79" t="s">
        <v>422</v>
      </c>
      <c r="N310" s="83" t="s">
        <v>365</v>
      </c>
      <c r="O310" s="84">
        <v>17.2</v>
      </c>
      <c r="P310" s="84" t="s">
        <v>305</v>
      </c>
    </row>
    <row r="311" spans="1:16" x14ac:dyDescent="0.3">
      <c r="A311" s="81">
        <v>10</v>
      </c>
      <c r="B311" s="82">
        <v>46038</v>
      </c>
      <c r="C311" s="79" t="s">
        <v>418</v>
      </c>
      <c r="D311" s="83" t="s">
        <v>140</v>
      </c>
      <c r="E311" s="84">
        <v>140</v>
      </c>
      <c r="F311" s="84" t="s">
        <v>305</v>
      </c>
      <c r="K311" s="81">
        <v>10</v>
      </c>
      <c r="L311" s="82">
        <v>46038</v>
      </c>
      <c r="M311" s="79" t="s">
        <v>422</v>
      </c>
      <c r="N311" s="83" t="s">
        <v>140</v>
      </c>
      <c r="O311" s="84">
        <v>122</v>
      </c>
      <c r="P311" s="84" t="s">
        <v>305</v>
      </c>
    </row>
    <row r="312" spans="1:16" x14ac:dyDescent="0.3">
      <c r="A312" s="81">
        <v>10</v>
      </c>
      <c r="B312" s="82">
        <v>46038</v>
      </c>
      <c r="C312" s="79" t="s">
        <v>418</v>
      </c>
      <c r="D312" s="83" t="s">
        <v>142</v>
      </c>
      <c r="E312" s="84">
        <v>3.8</v>
      </c>
      <c r="F312" s="84" t="s">
        <v>305</v>
      </c>
      <c r="K312" s="81">
        <v>10</v>
      </c>
      <c r="L312" s="82">
        <v>46038</v>
      </c>
      <c r="M312" s="79" t="s">
        <v>422</v>
      </c>
      <c r="N312" s="83" t="s">
        <v>142</v>
      </c>
      <c r="O312" s="84">
        <v>6.2</v>
      </c>
      <c r="P312" s="84" t="s">
        <v>305</v>
      </c>
    </row>
    <row r="313" spans="1:16" x14ac:dyDescent="0.3">
      <c r="A313" s="81">
        <v>10</v>
      </c>
      <c r="B313" s="82">
        <v>46038</v>
      </c>
      <c r="C313" s="79" t="s">
        <v>418</v>
      </c>
      <c r="D313" s="83" t="s">
        <v>143</v>
      </c>
      <c r="E313" s="84">
        <v>120</v>
      </c>
      <c r="F313" s="84" t="s">
        <v>305</v>
      </c>
      <c r="K313" s="81">
        <v>10</v>
      </c>
      <c r="L313" s="82">
        <v>46038</v>
      </c>
      <c r="M313" s="79" t="s">
        <v>422</v>
      </c>
      <c r="N313" s="83" t="s">
        <v>143</v>
      </c>
      <c r="O313" s="84">
        <v>94</v>
      </c>
      <c r="P313" s="84" t="s">
        <v>305</v>
      </c>
    </row>
    <row r="314" spans="1:16" x14ac:dyDescent="0.3">
      <c r="A314" s="81">
        <v>11</v>
      </c>
      <c r="B314" s="82">
        <v>46043</v>
      </c>
      <c r="C314" s="79" t="s">
        <v>418</v>
      </c>
      <c r="D314" s="83" t="s">
        <v>351</v>
      </c>
      <c r="E314" s="84">
        <v>4.6399999999999997</v>
      </c>
      <c r="F314" s="84" t="s">
        <v>305</v>
      </c>
      <c r="K314" s="81">
        <v>11</v>
      </c>
      <c r="L314" s="82">
        <v>46043</v>
      </c>
      <c r="M314" s="79" t="s">
        <v>422</v>
      </c>
      <c r="N314" s="83" t="s">
        <v>351</v>
      </c>
      <c r="O314" s="84">
        <v>1.26</v>
      </c>
      <c r="P314" s="84" t="s">
        <v>305</v>
      </c>
    </row>
    <row r="315" spans="1:16" x14ac:dyDescent="0.3">
      <c r="A315" s="81">
        <v>11</v>
      </c>
      <c r="B315" s="82">
        <v>46043</v>
      </c>
      <c r="C315" s="79" t="s">
        <v>418</v>
      </c>
      <c r="D315" s="83" t="s">
        <v>125</v>
      </c>
      <c r="E315" s="84">
        <v>4.5999999999999996</v>
      </c>
      <c r="F315" s="84" t="s">
        <v>305</v>
      </c>
      <c r="K315" s="81">
        <v>11</v>
      </c>
      <c r="L315" s="82">
        <v>46043</v>
      </c>
      <c r="M315" s="79" t="s">
        <v>422</v>
      </c>
      <c r="N315" s="83" t="s">
        <v>125</v>
      </c>
      <c r="O315" s="84">
        <v>9.6</v>
      </c>
      <c r="P315" s="84" t="s">
        <v>305</v>
      </c>
    </row>
    <row r="316" spans="1:16" x14ac:dyDescent="0.3">
      <c r="A316" s="81">
        <v>11</v>
      </c>
      <c r="B316" s="82">
        <v>46043</v>
      </c>
      <c r="C316" s="79" t="s">
        <v>418</v>
      </c>
      <c r="D316" s="83" t="s">
        <v>137</v>
      </c>
      <c r="E316" s="84">
        <v>4.0430000000000001</v>
      </c>
      <c r="F316" s="84" t="s">
        <v>305</v>
      </c>
      <c r="K316" s="81">
        <v>11</v>
      </c>
      <c r="L316" s="82">
        <v>46043</v>
      </c>
      <c r="M316" s="79" t="s">
        <v>422</v>
      </c>
      <c r="N316" s="83" t="s">
        <v>137</v>
      </c>
      <c r="O316" s="84">
        <v>2.5219999999999998</v>
      </c>
      <c r="P316" s="84" t="s">
        <v>305</v>
      </c>
    </row>
    <row r="317" spans="1:16" x14ac:dyDescent="0.3">
      <c r="A317" s="81">
        <v>11</v>
      </c>
      <c r="B317" s="82">
        <v>46043</v>
      </c>
      <c r="C317" s="79" t="s">
        <v>418</v>
      </c>
      <c r="D317" s="83" t="s">
        <v>353</v>
      </c>
      <c r="E317" s="84">
        <v>0.27500000000000002</v>
      </c>
      <c r="F317" s="84" t="s">
        <v>305</v>
      </c>
      <c r="K317" s="81">
        <v>11</v>
      </c>
      <c r="L317" s="82">
        <v>46043</v>
      </c>
      <c r="M317" s="79" t="s">
        <v>422</v>
      </c>
      <c r="N317" s="83" t="s">
        <v>353</v>
      </c>
      <c r="O317" s="84">
        <v>1.0549999999999999</v>
      </c>
      <c r="P317" s="84" t="s">
        <v>305</v>
      </c>
    </row>
    <row r="318" spans="1:16" x14ac:dyDescent="0.3">
      <c r="A318" s="81">
        <v>11</v>
      </c>
      <c r="B318" s="82">
        <v>46043</v>
      </c>
      <c r="C318" s="79" t="s">
        <v>418</v>
      </c>
      <c r="D318" s="83" t="s">
        <v>134</v>
      </c>
      <c r="E318" s="84">
        <v>1.169</v>
      </c>
      <c r="F318" s="84" t="s">
        <v>305</v>
      </c>
      <c r="K318" s="81">
        <v>11</v>
      </c>
      <c r="L318" s="82">
        <v>46043</v>
      </c>
      <c r="M318" s="79" t="s">
        <v>422</v>
      </c>
      <c r="N318" s="83" t="s">
        <v>134</v>
      </c>
      <c r="O318" s="84">
        <v>4.4130000000000003</v>
      </c>
      <c r="P318" s="84" t="s">
        <v>305</v>
      </c>
    </row>
    <row r="319" spans="1:16" x14ac:dyDescent="0.3">
      <c r="A319" s="81">
        <v>11</v>
      </c>
      <c r="B319" s="82">
        <v>46043</v>
      </c>
      <c r="C319" s="79" t="s">
        <v>418</v>
      </c>
      <c r="D319" s="83" t="s">
        <v>138</v>
      </c>
      <c r="E319" s="84">
        <v>8.6999999999999993</v>
      </c>
      <c r="F319" s="84" t="s">
        <v>305</v>
      </c>
      <c r="K319" s="81">
        <v>11</v>
      </c>
      <c r="L319" s="82">
        <v>46043</v>
      </c>
      <c r="M319" s="79" t="s">
        <v>422</v>
      </c>
      <c r="N319" s="83" t="s">
        <v>138</v>
      </c>
      <c r="O319" s="84">
        <v>12.2</v>
      </c>
      <c r="P319" s="84" t="s">
        <v>305</v>
      </c>
    </row>
    <row r="320" spans="1:16" x14ac:dyDescent="0.3">
      <c r="A320" s="81">
        <v>11</v>
      </c>
      <c r="B320" s="82">
        <v>46043</v>
      </c>
      <c r="C320" s="79" t="s">
        <v>418</v>
      </c>
      <c r="D320" s="83" t="s">
        <v>354</v>
      </c>
      <c r="E320" s="84">
        <v>330</v>
      </c>
      <c r="F320" s="84" t="s">
        <v>305</v>
      </c>
      <c r="K320" s="81">
        <v>11</v>
      </c>
      <c r="L320" s="82">
        <v>46043</v>
      </c>
      <c r="M320" s="79" t="s">
        <v>422</v>
      </c>
      <c r="N320" s="83" t="s">
        <v>354</v>
      </c>
      <c r="O320" s="84">
        <v>207</v>
      </c>
      <c r="P320" s="84" t="s">
        <v>305</v>
      </c>
    </row>
    <row r="321" spans="1:16" x14ac:dyDescent="0.3">
      <c r="A321" s="81">
        <v>11</v>
      </c>
      <c r="B321" s="82">
        <v>46043</v>
      </c>
      <c r="C321" s="79" t="s">
        <v>418</v>
      </c>
      <c r="D321" s="83" t="s">
        <v>126</v>
      </c>
      <c r="E321" s="84">
        <v>231</v>
      </c>
      <c r="F321" s="84" t="s">
        <v>305</v>
      </c>
      <c r="K321" s="81">
        <v>11</v>
      </c>
      <c r="L321" s="82">
        <v>46043</v>
      </c>
      <c r="M321" s="79" t="s">
        <v>422</v>
      </c>
      <c r="N321" s="83" t="s">
        <v>126</v>
      </c>
      <c r="O321" s="84">
        <v>81</v>
      </c>
      <c r="P321" s="84" t="s">
        <v>305</v>
      </c>
    </row>
    <row r="322" spans="1:16" x14ac:dyDescent="0.3">
      <c r="A322" s="81">
        <v>11</v>
      </c>
      <c r="B322" s="82">
        <v>46043</v>
      </c>
      <c r="C322" s="79" t="s">
        <v>418</v>
      </c>
      <c r="D322" s="83" t="s">
        <v>127</v>
      </c>
      <c r="E322" s="84">
        <v>77</v>
      </c>
      <c r="F322" s="84" t="s">
        <v>305</v>
      </c>
      <c r="K322" s="81">
        <v>11</v>
      </c>
      <c r="L322" s="82">
        <v>46043</v>
      </c>
      <c r="M322" s="79" t="s">
        <v>422</v>
      </c>
      <c r="N322" s="83" t="s">
        <v>127</v>
      </c>
      <c r="O322" s="84">
        <v>27</v>
      </c>
      <c r="P322" s="84" t="s">
        <v>305</v>
      </c>
    </row>
    <row r="323" spans="1:16" x14ac:dyDescent="0.3">
      <c r="A323" s="81">
        <v>11</v>
      </c>
      <c r="B323" s="82">
        <v>46043</v>
      </c>
      <c r="C323" s="79" t="s">
        <v>418</v>
      </c>
      <c r="D323" s="83" t="s">
        <v>124</v>
      </c>
      <c r="E323" s="84">
        <v>2.84</v>
      </c>
      <c r="F323" s="84" t="s">
        <v>305</v>
      </c>
      <c r="K323" s="81">
        <v>11</v>
      </c>
      <c r="L323" s="82">
        <v>46043</v>
      </c>
      <c r="M323" s="79" t="s">
        <v>422</v>
      </c>
      <c r="N323" s="83" t="s">
        <v>124</v>
      </c>
      <c r="O323" s="84">
        <v>6.41</v>
      </c>
      <c r="P323" s="84" t="s">
        <v>305</v>
      </c>
    </row>
    <row r="324" spans="1:16" x14ac:dyDescent="0.3">
      <c r="A324" s="81">
        <v>11</v>
      </c>
      <c r="B324" s="82">
        <v>46043</v>
      </c>
      <c r="C324" s="79" t="s">
        <v>418</v>
      </c>
      <c r="D324" s="83" t="s">
        <v>356</v>
      </c>
      <c r="E324" s="84">
        <v>235</v>
      </c>
      <c r="F324" s="84" t="s">
        <v>305</v>
      </c>
      <c r="K324" s="81">
        <v>11</v>
      </c>
      <c r="L324" s="82">
        <v>46043</v>
      </c>
      <c r="M324" s="79" t="s">
        <v>422</v>
      </c>
      <c r="N324" s="83" t="s">
        <v>356</v>
      </c>
      <c r="O324" s="84">
        <v>66</v>
      </c>
      <c r="P324" s="84" t="s">
        <v>305</v>
      </c>
    </row>
    <row r="325" spans="1:16" x14ac:dyDescent="0.3">
      <c r="A325" s="81">
        <v>11</v>
      </c>
      <c r="B325" s="82">
        <v>46043</v>
      </c>
      <c r="C325" s="79" t="s">
        <v>418</v>
      </c>
      <c r="D325" s="83" t="s">
        <v>139</v>
      </c>
      <c r="E325" s="84">
        <v>3.5</v>
      </c>
      <c r="F325" s="84" t="s">
        <v>305</v>
      </c>
      <c r="K325" s="81">
        <v>11</v>
      </c>
      <c r="L325" s="82">
        <v>46043</v>
      </c>
      <c r="M325" s="79" t="s">
        <v>422</v>
      </c>
      <c r="N325" s="83" t="s">
        <v>139</v>
      </c>
      <c r="O325" s="84">
        <v>7.2</v>
      </c>
      <c r="P325" s="84" t="s">
        <v>305</v>
      </c>
    </row>
    <row r="326" spans="1:16" x14ac:dyDescent="0.3">
      <c r="A326" s="81">
        <v>11</v>
      </c>
      <c r="B326" s="82">
        <v>46043</v>
      </c>
      <c r="C326" s="79" t="s">
        <v>418</v>
      </c>
      <c r="D326" s="83" t="s">
        <v>118</v>
      </c>
      <c r="E326" s="84">
        <v>89</v>
      </c>
      <c r="F326" s="84" t="s">
        <v>305</v>
      </c>
      <c r="K326" s="81">
        <v>11</v>
      </c>
      <c r="L326" s="82">
        <v>46043</v>
      </c>
      <c r="M326" s="79" t="s">
        <v>422</v>
      </c>
      <c r="N326" s="83" t="s">
        <v>118</v>
      </c>
      <c r="O326" s="84">
        <v>287</v>
      </c>
      <c r="P326" s="84" t="s">
        <v>305</v>
      </c>
    </row>
    <row r="327" spans="1:16" x14ac:dyDescent="0.3">
      <c r="A327" s="81">
        <v>11</v>
      </c>
      <c r="B327" s="82">
        <v>46043</v>
      </c>
      <c r="C327" s="79" t="s">
        <v>418</v>
      </c>
      <c r="D327" s="83" t="s">
        <v>357</v>
      </c>
      <c r="E327" s="84">
        <v>5.27</v>
      </c>
      <c r="F327" s="84" t="s">
        <v>305</v>
      </c>
      <c r="K327" s="81">
        <v>11</v>
      </c>
      <c r="L327" s="82">
        <v>46043</v>
      </c>
      <c r="M327" s="79" t="s">
        <v>422</v>
      </c>
      <c r="N327" s="83" t="s">
        <v>357</v>
      </c>
      <c r="O327" s="84">
        <v>9.98</v>
      </c>
      <c r="P327" s="84" t="s">
        <v>305</v>
      </c>
    </row>
    <row r="328" spans="1:16" x14ac:dyDescent="0.3">
      <c r="A328" s="81">
        <v>11</v>
      </c>
      <c r="B328" s="82">
        <v>46043</v>
      </c>
      <c r="C328" s="79" t="s">
        <v>418</v>
      </c>
      <c r="D328" s="83" t="s">
        <v>359</v>
      </c>
      <c r="E328" s="84">
        <v>2.09</v>
      </c>
      <c r="F328" s="84" t="s">
        <v>305</v>
      </c>
      <c r="K328" s="81">
        <v>11</v>
      </c>
      <c r="L328" s="82">
        <v>46043</v>
      </c>
      <c r="M328" s="79" t="s">
        <v>422</v>
      </c>
      <c r="N328" s="83" t="s">
        <v>359</v>
      </c>
      <c r="O328" s="84">
        <v>4.74</v>
      </c>
      <c r="P328" s="84" t="s">
        <v>305</v>
      </c>
    </row>
    <row r="329" spans="1:16" x14ac:dyDescent="0.3">
      <c r="A329" s="81">
        <v>11</v>
      </c>
      <c r="B329" s="82">
        <v>46043</v>
      </c>
      <c r="C329" s="79" t="s">
        <v>418</v>
      </c>
      <c r="D329" s="83" t="s">
        <v>135</v>
      </c>
      <c r="E329" s="84">
        <v>7.1</v>
      </c>
      <c r="F329" s="84" t="s">
        <v>305</v>
      </c>
      <c r="K329" s="81">
        <v>11</v>
      </c>
      <c r="L329" s="82">
        <v>46043</v>
      </c>
      <c r="M329" s="79" t="s">
        <v>422</v>
      </c>
      <c r="N329" s="83" t="s">
        <v>135</v>
      </c>
      <c r="O329" s="84">
        <v>4.5</v>
      </c>
      <c r="P329" s="84" t="s">
        <v>305</v>
      </c>
    </row>
    <row r="330" spans="1:16" x14ac:dyDescent="0.3">
      <c r="A330" s="81">
        <v>11</v>
      </c>
      <c r="B330" s="82">
        <v>46043</v>
      </c>
      <c r="C330" s="79" t="s">
        <v>418</v>
      </c>
      <c r="D330" s="83" t="s">
        <v>128</v>
      </c>
      <c r="E330" s="84">
        <v>161</v>
      </c>
      <c r="F330" s="84" t="s">
        <v>305</v>
      </c>
      <c r="K330" s="81">
        <v>11</v>
      </c>
      <c r="L330" s="82">
        <v>46043</v>
      </c>
      <c r="M330" s="79" t="s">
        <v>422</v>
      </c>
      <c r="N330" s="83" t="s">
        <v>128</v>
      </c>
      <c r="O330" s="84">
        <v>82</v>
      </c>
      <c r="P330" s="84" t="s">
        <v>305</v>
      </c>
    </row>
    <row r="331" spans="1:16" x14ac:dyDescent="0.3">
      <c r="A331" s="81">
        <v>11</v>
      </c>
      <c r="B331" s="82">
        <v>46043</v>
      </c>
      <c r="C331" s="79" t="s">
        <v>418</v>
      </c>
      <c r="D331" s="83" t="s">
        <v>122</v>
      </c>
      <c r="E331" s="84">
        <v>36</v>
      </c>
      <c r="F331" s="84" t="s">
        <v>305</v>
      </c>
      <c r="K331" s="81">
        <v>11</v>
      </c>
      <c r="L331" s="82">
        <v>46043</v>
      </c>
      <c r="M331" s="79" t="s">
        <v>422</v>
      </c>
      <c r="N331" s="83" t="s">
        <v>122</v>
      </c>
      <c r="O331" s="84">
        <v>96</v>
      </c>
      <c r="P331" s="84" t="s">
        <v>305</v>
      </c>
    </row>
    <row r="332" spans="1:16" x14ac:dyDescent="0.3">
      <c r="A332" s="81">
        <v>11</v>
      </c>
      <c r="B332" s="82">
        <v>46043</v>
      </c>
      <c r="C332" s="79" t="s">
        <v>418</v>
      </c>
      <c r="D332" s="83" t="s">
        <v>144</v>
      </c>
      <c r="E332" s="84">
        <v>75</v>
      </c>
      <c r="F332" s="84" t="s">
        <v>305</v>
      </c>
      <c r="K332" s="81">
        <v>11</v>
      </c>
      <c r="L332" s="82">
        <v>46043</v>
      </c>
      <c r="M332" s="79" t="s">
        <v>422</v>
      </c>
      <c r="N332" s="83" t="s">
        <v>144</v>
      </c>
      <c r="O332" s="84">
        <v>484</v>
      </c>
      <c r="P332" s="84" t="s">
        <v>305</v>
      </c>
    </row>
    <row r="333" spans="1:16" x14ac:dyDescent="0.3">
      <c r="A333" s="81">
        <v>11</v>
      </c>
      <c r="B333" s="82">
        <v>46043</v>
      </c>
      <c r="C333" s="79" t="s">
        <v>418</v>
      </c>
      <c r="D333" s="83" t="s">
        <v>360</v>
      </c>
      <c r="E333" s="84">
        <v>140</v>
      </c>
      <c r="F333" s="84" t="s">
        <v>305</v>
      </c>
      <c r="K333" s="81">
        <v>11</v>
      </c>
      <c r="L333" s="82">
        <v>46043</v>
      </c>
      <c r="M333" s="79" t="s">
        <v>422</v>
      </c>
      <c r="N333" s="83" t="s">
        <v>360</v>
      </c>
      <c r="O333" s="84">
        <v>432</v>
      </c>
      <c r="P333" s="84" t="s">
        <v>305</v>
      </c>
    </row>
    <row r="334" spans="1:16" x14ac:dyDescent="0.3">
      <c r="A334" s="81">
        <v>11</v>
      </c>
      <c r="B334" s="82">
        <v>46043</v>
      </c>
      <c r="C334" s="79" t="s">
        <v>418</v>
      </c>
      <c r="D334" s="83" t="s">
        <v>132</v>
      </c>
      <c r="E334" s="84">
        <v>125</v>
      </c>
      <c r="F334" s="84" t="s">
        <v>305</v>
      </c>
      <c r="K334" s="81">
        <v>11</v>
      </c>
      <c r="L334" s="82">
        <v>46043</v>
      </c>
      <c r="M334" s="79" t="s">
        <v>422</v>
      </c>
      <c r="N334" s="83" t="s">
        <v>132</v>
      </c>
      <c r="O334" s="84">
        <v>433</v>
      </c>
      <c r="P334" s="84" t="s">
        <v>305</v>
      </c>
    </row>
    <row r="335" spans="1:16" x14ac:dyDescent="0.3">
      <c r="A335" s="81">
        <v>11</v>
      </c>
      <c r="B335" s="82">
        <v>46043</v>
      </c>
      <c r="C335" s="79" t="s">
        <v>418</v>
      </c>
      <c r="D335" s="83" t="s">
        <v>133</v>
      </c>
      <c r="E335" s="84">
        <v>80</v>
      </c>
      <c r="F335" s="84" t="s">
        <v>305</v>
      </c>
      <c r="K335" s="81">
        <v>11</v>
      </c>
      <c r="L335" s="82">
        <v>46043</v>
      </c>
      <c r="M335" s="79" t="s">
        <v>422</v>
      </c>
      <c r="N335" s="83" t="s">
        <v>133</v>
      </c>
      <c r="O335" s="84">
        <v>152</v>
      </c>
      <c r="P335" s="84" t="s">
        <v>305</v>
      </c>
    </row>
    <row r="336" spans="1:16" x14ac:dyDescent="0.3">
      <c r="A336" s="81">
        <v>11</v>
      </c>
      <c r="B336" s="82">
        <v>46043</v>
      </c>
      <c r="C336" s="79" t="s">
        <v>418</v>
      </c>
      <c r="D336" s="83" t="s">
        <v>361</v>
      </c>
      <c r="E336" s="84">
        <v>167</v>
      </c>
      <c r="F336" s="84" t="s">
        <v>305</v>
      </c>
      <c r="K336" s="81">
        <v>11</v>
      </c>
      <c r="L336" s="82">
        <v>46043</v>
      </c>
      <c r="M336" s="79" t="s">
        <v>422</v>
      </c>
      <c r="N336" s="83" t="s">
        <v>361</v>
      </c>
      <c r="O336" s="84">
        <v>383</v>
      </c>
      <c r="P336" s="84" t="s">
        <v>305</v>
      </c>
    </row>
    <row r="337" spans="1:16" x14ac:dyDescent="0.3">
      <c r="A337" s="81">
        <v>11</v>
      </c>
      <c r="B337" s="82">
        <v>46043</v>
      </c>
      <c r="C337" s="79" t="s">
        <v>418</v>
      </c>
      <c r="D337" s="83" t="s">
        <v>362</v>
      </c>
      <c r="E337" s="84">
        <v>58</v>
      </c>
      <c r="F337" s="84" t="s">
        <v>305</v>
      </c>
      <c r="K337" s="81">
        <v>11</v>
      </c>
      <c r="L337" s="82">
        <v>46043</v>
      </c>
      <c r="M337" s="79" t="s">
        <v>422</v>
      </c>
      <c r="N337" s="83" t="s">
        <v>362</v>
      </c>
      <c r="O337" s="84">
        <v>83</v>
      </c>
      <c r="P337" s="84" t="s">
        <v>305</v>
      </c>
    </row>
    <row r="338" spans="1:16" x14ac:dyDescent="0.3">
      <c r="A338" s="81">
        <v>11</v>
      </c>
      <c r="B338" s="82">
        <v>46043</v>
      </c>
      <c r="C338" s="79" t="s">
        <v>418</v>
      </c>
      <c r="D338" s="83" t="s">
        <v>129</v>
      </c>
      <c r="E338" s="84">
        <v>48</v>
      </c>
      <c r="F338" s="84" t="s">
        <v>305</v>
      </c>
      <c r="K338" s="81">
        <v>11</v>
      </c>
      <c r="L338" s="82">
        <v>46043</v>
      </c>
      <c r="M338" s="79" t="s">
        <v>422</v>
      </c>
      <c r="N338" s="83" t="s">
        <v>129</v>
      </c>
      <c r="O338" s="84">
        <v>221</v>
      </c>
      <c r="P338" s="84" t="s">
        <v>305</v>
      </c>
    </row>
    <row r="339" spans="1:16" x14ac:dyDescent="0.3">
      <c r="A339" s="81">
        <v>11</v>
      </c>
      <c r="B339" s="82">
        <v>46043</v>
      </c>
      <c r="C339" s="79" t="s">
        <v>418</v>
      </c>
      <c r="D339" s="83" t="s">
        <v>131</v>
      </c>
      <c r="E339" s="84">
        <v>30</v>
      </c>
      <c r="F339" s="84" t="s">
        <v>305</v>
      </c>
      <c r="K339" s="81">
        <v>11</v>
      </c>
      <c r="L339" s="82">
        <v>46043</v>
      </c>
      <c r="M339" s="79" t="s">
        <v>422</v>
      </c>
      <c r="N339" s="83" t="s">
        <v>131</v>
      </c>
      <c r="O339" s="84">
        <v>101</v>
      </c>
      <c r="P339" s="84" t="s">
        <v>305</v>
      </c>
    </row>
    <row r="340" spans="1:16" x14ac:dyDescent="0.3">
      <c r="A340" s="81">
        <v>11</v>
      </c>
      <c r="B340" s="82">
        <v>46043</v>
      </c>
      <c r="C340" s="79" t="s">
        <v>418</v>
      </c>
      <c r="D340" s="83" t="s">
        <v>363</v>
      </c>
      <c r="E340" s="84">
        <v>1</v>
      </c>
      <c r="F340" s="84" t="s">
        <v>305</v>
      </c>
      <c r="K340" s="81">
        <v>11</v>
      </c>
      <c r="L340" s="82">
        <v>46043</v>
      </c>
      <c r="M340" s="79" t="s">
        <v>422</v>
      </c>
      <c r="N340" s="83" t="s">
        <v>363</v>
      </c>
      <c r="O340" s="84">
        <v>3.67</v>
      </c>
      <c r="P340" s="84" t="s">
        <v>305</v>
      </c>
    </row>
    <row r="341" spans="1:16" x14ac:dyDescent="0.3">
      <c r="A341" s="81">
        <v>11</v>
      </c>
      <c r="B341" s="82">
        <v>46043</v>
      </c>
      <c r="C341" s="79" t="s">
        <v>418</v>
      </c>
      <c r="D341" s="83" t="s">
        <v>365</v>
      </c>
      <c r="E341" s="84">
        <v>32.1</v>
      </c>
      <c r="F341" s="84" t="s">
        <v>305</v>
      </c>
      <c r="K341" s="81">
        <v>11</v>
      </c>
      <c r="L341" s="82">
        <v>46043</v>
      </c>
      <c r="M341" s="79" t="s">
        <v>422</v>
      </c>
      <c r="N341" s="83" t="s">
        <v>365</v>
      </c>
      <c r="O341" s="84">
        <v>15.9</v>
      </c>
      <c r="P341" s="84" t="s">
        <v>305</v>
      </c>
    </row>
    <row r="342" spans="1:16" x14ac:dyDescent="0.3">
      <c r="A342" s="81">
        <v>12</v>
      </c>
      <c r="B342" s="82">
        <v>46044</v>
      </c>
      <c r="C342" s="79" t="s">
        <v>418</v>
      </c>
      <c r="D342" s="83" t="s">
        <v>351</v>
      </c>
      <c r="E342" s="84">
        <v>4.67</v>
      </c>
      <c r="F342" s="84" t="s">
        <v>305</v>
      </c>
      <c r="K342" s="81">
        <v>12</v>
      </c>
      <c r="L342" s="82">
        <v>46044</v>
      </c>
      <c r="M342" s="79" t="s">
        <v>422</v>
      </c>
      <c r="N342" s="83" t="s">
        <v>351</v>
      </c>
      <c r="O342" s="84">
        <v>1.27</v>
      </c>
      <c r="P342" s="84" t="s">
        <v>305</v>
      </c>
    </row>
    <row r="343" spans="1:16" x14ac:dyDescent="0.3">
      <c r="A343" s="81">
        <v>12</v>
      </c>
      <c r="B343" s="82">
        <v>46044</v>
      </c>
      <c r="C343" s="79" t="s">
        <v>418</v>
      </c>
      <c r="D343" s="83" t="s">
        <v>125</v>
      </c>
      <c r="E343" s="84">
        <v>4.8</v>
      </c>
      <c r="F343" s="84" t="s">
        <v>305</v>
      </c>
      <c r="K343" s="81">
        <v>12</v>
      </c>
      <c r="L343" s="82">
        <v>46044</v>
      </c>
      <c r="M343" s="79" t="s">
        <v>422</v>
      </c>
      <c r="N343" s="83" t="s">
        <v>125</v>
      </c>
      <c r="O343" s="84">
        <v>9.6999999999999993</v>
      </c>
      <c r="P343" s="84" t="s">
        <v>305</v>
      </c>
    </row>
    <row r="344" spans="1:16" x14ac:dyDescent="0.3">
      <c r="A344" s="81">
        <v>12</v>
      </c>
      <c r="B344" s="82">
        <v>46044</v>
      </c>
      <c r="C344" s="79" t="s">
        <v>418</v>
      </c>
      <c r="D344" s="83" t="s">
        <v>137</v>
      </c>
      <c r="E344" s="84">
        <v>4.0439999999999996</v>
      </c>
      <c r="F344" s="84" t="s">
        <v>305</v>
      </c>
      <c r="K344" s="81">
        <v>12</v>
      </c>
      <c r="L344" s="82">
        <v>46044</v>
      </c>
      <c r="M344" s="79" t="s">
        <v>422</v>
      </c>
      <c r="N344" s="83" t="s">
        <v>137</v>
      </c>
      <c r="O344" s="84">
        <v>2.5459999999999998</v>
      </c>
      <c r="P344" s="84" t="s">
        <v>305</v>
      </c>
    </row>
    <row r="345" spans="1:16" x14ac:dyDescent="0.3">
      <c r="A345" s="81">
        <v>12</v>
      </c>
      <c r="B345" s="82">
        <v>46044</v>
      </c>
      <c r="C345" s="79" t="s">
        <v>418</v>
      </c>
      <c r="D345" s="83" t="s">
        <v>353</v>
      </c>
      <c r="E345" s="84">
        <v>0.29499999999999998</v>
      </c>
      <c r="F345" s="84" t="s">
        <v>305</v>
      </c>
      <c r="K345" s="81">
        <v>12</v>
      </c>
      <c r="L345" s="82">
        <v>46044</v>
      </c>
      <c r="M345" s="79" t="s">
        <v>422</v>
      </c>
      <c r="N345" s="83" t="s">
        <v>353</v>
      </c>
      <c r="O345" s="84">
        <v>1.1100000000000001</v>
      </c>
      <c r="P345" s="84" t="s">
        <v>305</v>
      </c>
    </row>
    <row r="346" spans="1:16" x14ac:dyDescent="0.3">
      <c r="A346" s="81">
        <v>12</v>
      </c>
      <c r="B346" s="82">
        <v>46044</v>
      </c>
      <c r="C346" s="79" t="s">
        <v>418</v>
      </c>
      <c r="D346" s="83" t="s">
        <v>134</v>
      </c>
      <c r="E346" s="84">
        <v>1.167</v>
      </c>
      <c r="F346" s="84" t="s">
        <v>305</v>
      </c>
      <c r="K346" s="81">
        <v>12</v>
      </c>
      <c r="L346" s="82">
        <v>46044</v>
      </c>
      <c r="M346" s="79" t="s">
        <v>422</v>
      </c>
      <c r="N346" s="83" t="s">
        <v>134</v>
      </c>
      <c r="O346" s="84">
        <v>4.5490000000000004</v>
      </c>
      <c r="P346" s="84" t="s">
        <v>305</v>
      </c>
    </row>
    <row r="347" spans="1:16" x14ac:dyDescent="0.3">
      <c r="A347" s="81">
        <v>12</v>
      </c>
      <c r="B347" s="82">
        <v>46044</v>
      </c>
      <c r="C347" s="79" t="s">
        <v>418</v>
      </c>
      <c r="D347" s="83" t="s">
        <v>138</v>
      </c>
      <c r="E347" s="84">
        <v>8.5</v>
      </c>
      <c r="F347" s="84" t="s">
        <v>305</v>
      </c>
      <c r="K347" s="81">
        <v>12</v>
      </c>
      <c r="L347" s="82">
        <v>46044</v>
      </c>
      <c r="M347" s="79" t="s">
        <v>422</v>
      </c>
      <c r="N347" s="83" t="s">
        <v>138</v>
      </c>
      <c r="O347" s="84">
        <v>11.6</v>
      </c>
      <c r="P347" s="84" t="s">
        <v>305</v>
      </c>
    </row>
    <row r="348" spans="1:16" x14ac:dyDescent="0.3">
      <c r="A348" s="81">
        <v>12</v>
      </c>
      <c r="B348" s="82">
        <v>46044</v>
      </c>
      <c r="C348" s="79" t="s">
        <v>418</v>
      </c>
      <c r="D348" s="83" t="s">
        <v>354</v>
      </c>
      <c r="E348" s="84">
        <v>327</v>
      </c>
      <c r="F348" s="84" t="s">
        <v>305</v>
      </c>
      <c r="K348" s="81">
        <v>12</v>
      </c>
      <c r="L348" s="82">
        <v>46044</v>
      </c>
      <c r="M348" s="79" t="s">
        <v>422</v>
      </c>
      <c r="N348" s="83" t="s">
        <v>354</v>
      </c>
      <c r="O348" s="84">
        <v>202</v>
      </c>
      <c r="P348" s="84" t="s">
        <v>305</v>
      </c>
    </row>
    <row r="349" spans="1:16" x14ac:dyDescent="0.3">
      <c r="A349" s="81">
        <v>12</v>
      </c>
      <c r="B349" s="82">
        <v>46044</v>
      </c>
      <c r="C349" s="79" t="s">
        <v>418</v>
      </c>
      <c r="D349" s="83" t="s">
        <v>126</v>
      </c>
      <c r="E349" s="84">
        <v>239</v>
      </c>
      <c r="F349" s="84" t="s">
        <v>305</v>
      </c>
      <c r="K349" s="81">
        <v>12</v>
      </c>
      <c r="L349" s="82">
        <v>46044</v>
      </c>
      <c r="M349" s="79" t="s">
        <v>422</v>
      </c>
      <c r="N349" s="83" t="s">
        <v>126</v>
      </c>
      <c r="O349" s="84">
        <v>86</v>
      </c>
      <c r="P349" s="84" t="s">
        <v>305</v>
      </c>
    </row>
    <row r="350" spans="1:16" x14ac:dyDescent="0.3">
      <c r="A350" s="81">
        <v>12</v>
      </c>
      <c r="B350" s="82">
        <v>46044</v>
      </c>
      <c r="C350" s="79" t="s">
        <v>418</v>
      </c>
      <c r="D350" s="83" t="s">
        <v>127</v>
      </c>
      <c r="E350" s="84">
        <v>79</v>
      </c>
      <c r="F350" s="84" t="s">
        <v>305</v>
      </c>
      <c r="K350" s="81">
        <v>12</v>
      </c>
      <c r="L350" s="82">
        <v>46044</v>
      </c>
      <c r="M350" s="79" t="s">
        <v>422</v>
      </c>
      <c r="N350" s="83" t="s">
        <v>127</v>
      </c>
      <c r="O350" s="84">
        <v>26</v>
      </c>
      <c r="P350" s="84" t="s">
        <v>305</v>
      </c>
    </row>
    <row r="351" spans="1:16" x14ac:dyDescent="0.3">
      <c r="A351" s="81">
        <v>12</v>
      </c>
      <c r="B351" s="82">
        <v>46044</v>
      </c>
      <c r="C351" s="79" t="s">
        <v>418</v>
      </c>
      <c r="D351" s="83" t="s">
        <v>124</v>
      </c>
      <c r="E351" s="84">
        <v>2.64</v>
      </c>
      <c r="F351" s="84" t="s">
        <v>305</v>
      </c>
      <c r="K351" s="81">
        <v>12</v>
      </c>
      <c r="L351" s="82">
        <v>46044</v>
      </c>
      <c r="M351" s="79" t="s">
        <v>422</v>
      </c>
      <c r="N351" s="83" t="s">
        <v>124</v>
      </c>
      <c r="O351" s="84">
        <v>6.16</v>
      </c>
      <c r="P351" s="84" t="s">
        <v>305</v>
      </c>
    </row>
    <row r="352" spans="1:16" x14ac:dyDescent="0.3">
      <c r="A352" s="81">
        <v>12</v>
      </c>
      <c r="B352" s="82">
        <v>46044</v>
      </c>
      <c r="C352" s="79" t="s">
        <v>418</v>
      </c>
      <c r="D352" s="83" t="s">
        <v>356</v>
      </c>
      <c r="E352" s="84">
        <v>230</v>
      </c>
      <c r="F352" s="84" t="s">
        <v>305</v>
      </c>
      <c r="K352" s="81">
        <v>12</v>
      </c>
      <c r="L352" s="82">
        <v>46044</v>
      </c>
      <c r="M352" s="79" t="s">
        <v>422</v>
      </c>
      <c r="N352" s="83" t="s">
        <v>356</v>
      </c>
      <c r="O352" s="84">
        <v>66</v>
      </c>
      <c r="P352" s="84" t="s">
        <v>305</v>
      </c>
    </row>
    <row r="353" spans="1:16" x14ac:dyDescent="0.3">
      <c r="A353" s="81">
        <v>12</v>
      </c>
      <c r="B353" s="82">
        <v>46044</v>
      </c>
      <c r="C353" s="79" t="s">
        <v>418</v>
      </c>
      <c r="D353" s="83" t="s">
        <v>139</v>
      </c>
      <c r="E353" s="84">
        <v>3.57</v>
      </c>
      <c r="F353" s="84" t="s">
        <v>305</v>
      </c>
      <c r="K353" s="81">
        <v>12</v>
      </c>
      <c r="L353" s="82">
        <v>46044</v>
      </c>
      <c r="M353" s="79" t="s">
        <v>422</v>
      </c>
      <c r="N353" s="83" t="s">
        <v>139</v>
      </c>
      <c r="O353" s="84">
        <v>7.36</v>
      </c>
      <c r="P353" s="84" t="s">
        <v>305</v>
      </c>
    </row>
    <row r="354" spans="1:16" x14ac:dyDescent="0.3">
      <c r="A354" s="81">
        <v>12</v>
      </c>
      <c r="B354" s="82">
        <v>46044</v>
      </c>
      <c r="C354" s="79" t="s">
        <v>418</v>
      </c>
      <c r="D354" s="83" t="s">
        <v>118</v>
      </c>
      <c r="E354" s="84">
        <v>87</v>
      </c>
      <c r="F354" s="84" t="s">
        <v>305</v>
      </c>
      <c r="K354" s="81">
        <v>12</v>
      </c>
      <c r="L354" s="82">
        <v>46044</v>
      </c>
      <c r="M354" s="79" t="s">
        <v>422</v>
      </c>
      <c r="N354" s="83" t="s">
        <v>118</v>
      </c>
      <c r="O354" s="84">
        <v>277</v>
      </c>
      <c r="P354" s="84" t="s">
        <v>305</v>
      </c>
    </row>
    <row r="355" spans="1:16" x14ac:dyDescent="0.3">
      <c r="A355" s="81">
        <v>12</v>
      </c>
      <c r="B355" s="82">
        <v>46044</v>
      </c>
      <c r="C355" s="79" t="s">
        <v>418</v>
      </c>
      <c r="D355" s="83" t="s">
        <v>357</v>
      </c>
      <c r="E355" s="84">
        <v>5.35</v>
      </c>
      <c r="F355" s="84" t="s">
        <v>305</v>
      </c>
      <c r="K355" s="81">
        <v>12</v>
      </c>
      <c r="L355" s="82">
        <v>46044</v>
      </c>
      <c r="M355" s="79" t="s">
        <v>422</v>
      </c>
      <c r="N355" s="83" t="s">
        <v>357</v>
      </c>
      <c r="O355" s="84">
        <v>9.77</v>
      </c>
      <c r="P355" s="84" t="s">
        <v>305</v>
      </c>
    </row>
    <row r="356" spans="1:16" x14ac:dyDescent="0.3">
      <c r="A356" s="81">
        <v>12</v>
      </c>
      <c r="B356" s="82">
        <v>46044</v>
      </c>
      <c r="C356" s="79" t="s">
        <v>418</v>
      </c>
      <c r="D356" s="83" t="s">
        <v>359</v>
      </c>
      <c r="E356" s="84">
        <v>2.17</v>
      </c>
      <c r="F356" s="84" t="s">
        <v>305</v>
      </c>
      <c r="K356" s="81">
        <v>12</v>
      </c>
      <c r="L356" s="82">
        <v>46044</v>
      </c>
      <c r="M356" s="79" t="s">
        <v>422</v>
      </c>
      <c r="N356" s="83" t="s">
        <v>359</v>
      </c>
      <c r="O356" s="84">
        <v>4.58</v>
      </c>
      <c r="P356" s="84" t="s">
        <v>305</v>
      </c>
    </row>
    <row r="357" spans="1:16" x14ac:dyDescent="0.3">
      <c r="A357" s="81">
        <v>12</v>
      </c>
      <c r="B357" s="82">
        <v>46044</v>
      </c>
      <c r="C357" s="79" t="s">
        <v>418</v>
      </c>
      <c r="D357" s="83" t="s">
        <v>135</v>
      </c>
      <c r="E357" s="84">
        <v>7</v>
      </c>
      <c r="F357" s="84" t="s">
        <v>305</v>
      </c>
      <c r="K357" s="81">
        <v>12</v>
      </c>
      <c r="L357" s="82">
        <v>46044</v>
      </c>
      <c r="M357" s="79" t="s">
        <v>422</v>
      </c>
      <c r="N357" s="83" t="s">
        <v>135</v>
      </c>
      <c r="O357" s="84">
        <v>4.5</v>
      </c>
      <c r="P357" s="84" t="s">
        <v>305</v>
      </c>
    </row>
    <row r="358" spans="1:16" x14ac:dyDescent="0.3">
      <c r="A358" s="81">
        <v>12</v>
      </c>
      <c r="B358" s="82">
        <v>46044</v>
      </c>
      <c r="C358" s="79" t="s">
        <v>418</v>
      </c>
      <c r="D358" s="83" t="s">
        <v>128</v>
      </c>
      <c r="E358" s="84">
        <v>159</v>
      </c>
      <c r="F358" s="84" t="s">
        <v>305</v>
      </c>
      <c r="K358" s="81">
        <v>12</v>
      </c>
      <c r="L358" s="82">
        <v>46044</v>
      </c>
      <c r="M358" s="79" t="s">
        <v>422</v>
      </c>
      <c r="N358" s="83" t="s">
        <v>128</v>
      </c>
      <c r="O358" s="84">
        <v>84</v>
      </c>
      <c r="P358" s="84" t="s">
        <v>305</v>
      </c>
    </row>
    <row r="359" spans="1:16" x14ac:dyDescent="0.3">
      <c r="A359" s="81">
        <v>12</v>
      </c>
      <c r="B359" s="82">
        <v>46044</v>
      </c>
      <c r="C359" s="79" t="s">
        <v>418</v>
      </c>
      <c r="D359" s="83" t="s">
        <v>122</v>
      </c>
      <c r="E359" s="84">
        <v>34</v>
      </c>
      <c r="F359" s="84" t="s">
        <v>305</v>
      </c>
      <c r="K359" s="81">
        <v>12</v>
      </c>
      <c r="L359" s="82">
        <v>46044</v>
      </c>
      <c r="M359" s="79" t="s">
        <v>422</v>
      </c>
      <c r="N359" s="83" t="s">
        <v>122</v>
      </c>
      <c r="O359" s="84">
        <v>97</v>
      </c>
      <c r="P359" s="84" t="s">
        <v>305</v>
      </c>
    </row>
    <row r="360" spans="1:16" x14ac:dyDescent="0.3">
      <c r="A360" s="81">
        <v>12</v>
      </c>
      <c r="B360" s="82">
        <v>46044</v>
      </c>
      <c r="C360" s="79" t="s">
        <v>418</v>
      </c>
      <c r="D360" s="83" t="s">
        <v>144</v>
      </c>
      <c r="E360" s="84">
        <v>75</v>
      </c>
      <c r="F360" s="84" t="s">
        <v>305</v>
      </c>
      <c r="K360" s="81">
        <v>12</v>
      </c>
      <c r="L360" s="82">
        <v>46044</v>
      </c>
      <c r="M360" s="79" t="s">
        <v>422</v>
      </c>
      <c r="N360" s="83" t="s">
        <v>144</v>
      </c>
      <c r="O360" s="84">
        <v>484</v>
      </c>
      <c r="P360" s="84" t="s">
        <v>305</v>
      </c>
    </row>
    <row r="361" spans="1:16" x14ac:dyDescent="0.3">
      <c r="A361" s="81">
        <v>12</v>
      </c>
      <c r="B361" s="82">
        <v>46044</v>
      </c>
      <c r="C361" s="79" t="s">
        <v>418</v>
      </c>
      <c r="D361" s="83" t="s">
        <v>360</v>
      </c>
      <c r="E361" s="84">
        <v>141</v>
      </c>
      <c r="F361" s="84" t="s">
        <v>305</v>
      </c>
      <c r="K361" s="81">
        <v>12</v>
      </c>
      <c r="L361" s="82">
        <v>46044</v>
      </c>
      <c r="M361" s="79" t="s">
        <v>422</v>
      </c>
      <c r="N361" s="83" t="s">
        <v>360</v>
      </c>
      <c r="O361" s="84">
        <v>438</v>
      </c>
      <c r="P361" s="84" t="s">
        <v>305</v>
      </c>
    </row>
    <row r="362" spans="1:16" x14ac:dyDescent="0.3">
      <c r="A362" s="81">
        <v>12</v>
      </c>
      <c r="B362" s="82">
        <v>46044</v>
      </c>
      <c r="C362" s="79" t="s">
        <v>418</v>
      </c>
      <c r="D362" s="83" t="s">
        <v>132</v>
      </c>
      <c r="E362" s="84">
        <v>112</v>
      </c>
      <c r="F362" s="84" t="s">
        <v>305</v>
      </c>
      <c r="K362" s="81">
        <v>12</v>
      </c>
      <c r="L362" s="82">
        <v>46044</v>
      </c>
      <c r="M362" s="79" t="s">
        <v>422</v>
      </c>
      <c r="N362" s="83" t="s">
        <v>132</v>
      </c>
      <c r="O362" s="84">
        <v>416</v>
      </c>
      <c r="P362" s="84" t="s">
        <v>305</v>
      </c>
    </row>
    <row r="363" spans="1:16" x14ac:dyDescent="0.3">
      <c r="A363" s="81">
        <v>12</v>
      </c>
      <c r="B363" s="82">
        <v>46044</v>
      </c>
      <c r="C363" s="79" t="s">
        <v>418</v>
      </c>
      <c r="D363" s="83" t="s">
        <v>133</v>
      </c>
      <c r="E363" s="84">
        <v>80</v>
      </c>
      <c r="F363" s="84" t="s">
        <v>305</v>
      </c>
      <c r="K363" s="81">
        <v>12</v>
      </c>
      <c r="L363" s="82">
        <v>46044</v>
      </c>
      <c r="M363" s="79" t="s">
        <v>422</v>
      </c>
      <c r="N363" s="83" t="s">
        <v>133</v>
      </c>
      <c r="O363" s="84">
        <v>155</v>
      </c>
      <c r="P363" s="84" t="s">
        <v>305</v>
      </c>
    </row>
    <row r="364" spans="1:16" x14ac:dyDescent="0.3">
      <c r="A364" s="81">
        <v>12</v>
      </c>
      <c r="B364" s="82">
        <v>46044</v>
      </c>
      <c r="C364" s="79" t="s">
        <v>418</v>
      </c>
      <c r="D364" s="83" t="s">
        <v>361</v>
      </c>
      <c r="E364" s="84">
        <v>157</v>
      </c>
      <c r="F364" s="84" t="s">
        <v>305</v>
      </c>
      <c r="K364" s="81">
        <v>12</v>
      </c>
      <c r="L364" s="82">
        <v>46044</v>
      </c>
      <c r="M364" s="79" t="s">
        <v>422</v>
      </c>
      <c r="N364" s="83" t="s">
        <v>361</v>
      </c>
      <c r="O364" s="84">
        <v>385</v>
      </c>
      <c r="P364" s="84" t="s">
        <v>305</v>
      </c>
    </row>
    <row r="365" spans="1:16" x14ac:dyDescent="0.3">
      <c r="A365" s="81">
        <v>12</v>
      </c>
      <c r="B365" s="82">
        <v>46044</v>
      </c>
      <c r="C365" s="79" t="s">
        <v>418</v>
      </c>
      <c r="D365" s="83" t="s">
        <v>362</v>
      </c>
      <c r="E365" s="84">
        <v>56</v>
      </c>
      <c r="F365" s="84" t="s">
        <v>305</v>
      </c>
      <c r="K365" s="81">
        <v>12</v>
      </c>
      <c r="L365" s="82">
        <v>46044</v>
      </c>
      <c r="M365" s="79" t="s">
        <v>422</v>
      </c>
      <c r="N365" s="83" t="s">
        <v>362</v>
      </c>
      <c r="O365" s="84">
        <v>81</v>
      </c>
      <c r="P365" s="84" t="s">
        <v>305</v>
      </c>
    </row>
    <row r="366" spans="1:16" x14ac:dyDescent="0.3">
      <c r="A366" s="81">
        <v>12</v>
      </c>
      <c r="B366" s="82">
        <v>46044</v>
      </c>
      <c r="C366" s="79" t="s">
        <v>418</v>
      </c>
      <c r="D366" s="83" t="s">
        <v>129</v>
      </c>
      <c r="E366" s="84">
        <v>48</v>
      </c>
      <c r="F366" s="84" t="s">
        <v>305</v>
      </c>
      <c r="K366" s="81">
        <v>12</v>
      </c>
      <c r="L366" s="82">
        <v>46044</v>
      </c>
      <c r="M366" s="79" t="s">
        <v>422</v>
      </c>
      <c r="N366" s="83" t="s">
        <v>129</v>
      </c>
      <c r="O366" s="84">
        <v>222</v>
      </c>
      <c r="P366" s="84" t="s">
        <v>305</v>
      </c>
    </row>
    <row r="367" spans="1:16" x14ac:dyDescent="0.3">
      <c r="A367" s="81">
        <v>12</v>
      </c>
      <c r="B367" s="82">
        <v>46044</v>
      </c>
      <c r="C367" s="79" t="s">
        <v>418</v>
      </c>
      <c r="D367" s="83" t="s">
        <v>131</v>
      </c>
      <c r="E367" s="84">
        <v>30</v>
      </c>
      <c r="F367" s="84" t="s">
        <v>305</v>
      </c>
      <c r="K367" s="81">
        <v>12</v>
      </c>
      <c r="L367" s="82">
        <v>46044</v>
      </c>
      <c r="M367" s="79" t="s">
        <v>422</v>
      </c>
      <c r="N367" s="83" t="s">
        <v>131</v>
      </c>
      <c r="O367" s="84">
        <v>106</v>
      </c>
      <c r="P367" s="84" t="s">
        <v>305</v>
      </c>
    </row>
    <row r="368" spans="1:16" x14ac:dyDescent="0.3">
      <c r="A368" s="81">
        <v>12</v>
      </c>
      <c r="B368" s="82">
        <v>46044</v>
      </c>
      <c r="C368" s="79" t="s">
        <v>418</v>
      </c>
      <c r="D368" s="83" t="s">
        <v>363</v>
      </c>
      <c r="E368" s="84">
        <v>1</v>
      </c>
      <c r="F368" s="84" t="s">
        <v>305</v>
      </c>
      <c r="K368" s="81">
        <v>12</v>
      </c>
      <c r="L368" s="82">
        <v>46044</v>
      </c>
      <c r="M368" s="79" t="s">
        <v>422</v>
      </c>
      <c r="N368" s="83" t="s">
        <v>363</v>
      </c>
      <c r="O368" s="84">
        <v>3.58</v>
      </c>
      <c r="P368" s="84" t="s">
        <v>305</v>
      </c>
    </row>
    <row r="369" spans="1:16" x14ac:dyDescent="0.3">
      <c r="A369" s="81">
        <v>12</v>
      </c>
      <c r="B369" s="82">
        <v>46044</v>
      </c>
      <c r="C369" s="79" t="s">
        <v>418</v>
      </c>
      <c r="D369" s="83" t="s">
        <v>365</v>
      </c>
      <c r="E369" s="84">
        <v>35.299999999999997</v>
      </c>
      <c r="F369" s="84" t="s">
        <v>305</v>
      </c>
      <c r="K369" s="81">
        <v>12</v>
      </c>
      <c r="L369" s="82">
        <v>46044</v>
      </c>
      <c r="M369" s="79" t="s">
        <v>422</v>
      </c>
      <c r="N369" s="83" t="s">
        <v>365</v>
      </c>
      <c r="O369" s="84">
        <v>19.7</v>
      </c>
      <c r="P369" s="84" t="s">
        <v>305</v>
      </c>
    </row>
    <row r="370" spans="1:16" x14ac:dyDescent="0.3">
      <c r="A370" s="81">
        <v>12</v>
      </c>
      <c r="B370" s="82">
        <v>46044</v>
      </c>
      <c r="C370" s="79" t="s">
        <v>418</v>
      </c>
      <c r="D370" s="83" t="s">
        <v>140</v>
      </c>
      <c r="E370" s="84">
        <v>145</v>
      </c>
      <c r="F370" s="84" t="s">
        <v>305</v>
      </c>
      <c r="K370" s="81">
        <v>12</v>
      </c>
      <c r="L370" s="82">
        <v>46044</v>
      </c>
      <c r="M370" s="79" t="s">
        <v>422</v>
      </c>
      <c r="N370" s="83" t="s">
        <v>140</v>
      </c>
      <c r="O370" s="84">
        <v>125</v>
      </c>
      <c r="P370" s="84" t="s">
        <v>305</v>
      </c>
    </row>
    <row r="371" spans="1:16" x14ac:dyDescent="0.3">
      <c r="A371" s="81">
        <v>12</v>
      </c>
      <c r="B371" s="82">
        <v>46044</v>
      </c>
      <c r="C371" s="79" t="s">
        <v>418</v>
      </c>
      <c r="D371" s="83" t="s">
        <v>142</v>
      </c>
      <c r="E371" s="84">
        <v>3.7</v>
      </c>
      <c r="F371" s="84" t="s">
        <v>305</v>
      </c>
      <c r="K371" s="81">
        <v>12</v>
      </c>
      <c r="L371" s="82">
        <v>46044</v>
      </c>
      <c r="M371" s="79" t="s">
        <v>422</v>
      </c>
      <c r="N371" s="83" t="s">
        <v>142</v>
      </c>
      <c r="O371" s="84">
        <v>6.4</v>
      </c>
      <c r="P371" s="84" t="s">
        <v>305</v>
      </c>
    </row>
    <row r="372" spans="1:16" x14ac:dyDescent="0.3">
      <c r="A372" s="81">
        <v>12</v>
      </c>
      <c r="B372" s="82">
        <v>46044</v>
      </c>
      <c r="C372" s="79" t="s">
        <v>418</v>
      </c>
      <c r="D372" s="83" t="s">
        <v>143</v>
      </c>
      <c r="E372" s="84">
        <v>120</v>
      </c>
      <c r="F372" s="84" t="s">
        <v>305</v>
      </c>
      <c r="K372" s="81">
        <v>12</v>
      </c>
      <c r="L372" s="82">
        <v>46044</v>
      </c>
      <c r="M372" s="79" t="s">
        <v>422</v>
      </c>
      <c r="N372" s="83" t="s">
        <v>143</v>
      </c>
      <c r="O372" s="84">
        <v>94</v>
      </c>
      <c r="P372" s="84" t="s">
        <v>305</v>
      </c>
    </row>
    <row r="373" spans="1:16" x14ac:dyDescent="0.3">
      <c r="A373" s="81">
        <v>13</v>
      </c>
      <c r="B373" s="82">
        <v>46045</v>
      </c>
      <c r="C373" s="79" t="s">
        <v>418</v>
      </c>
      <c r="D373" s="83" t="s">
        <v>351</v>
      </c>
      <c r="E373" s="84">
        <v>4.68</v>
      </c>
      <c r="F373" s="84" t="s">
        <v>305</v>
      </c>
      <c r="K373" s="81">
        <v>13</v>
      </c>
      <c r="L373" s="82">
        <v>46045</v>
      </c>
      <c r="M373" s="79" t="s">
        <v>422</v>
      </c>
      <c r="N373" s="83" t="s">
        <v>351</v>
      </c>
      <c r="O373" s="84">
        <v>1.22</v>
      </c>
      <c r="P373" s="84" t="s">
        <v>305</v>
      </c>
    </row>
    <row r="374" spans="1:16" x14ac:dyDescent="0.3">
      <c r="A374" s="81">
        <v>13</v>
      </c>
      <c r="B374" s="82">
        <v>46045</v>
      </c>
      <c r="C374" s="79" t="s">
        <v>418</v>
      </c>
      <c r="D374" s="83" t="s">
        <v>125</v>
      </c>
      <c r="E374" s="84">
        <v>4.8</v>
      </c>
      <c r="F374" s="84" t="s">
        <v>305</v>
      </c>
      <c r="K374" s="81">
        <v>13</v>
      </c>
      <c r="L374" s="82">
        <v>46045</v>
      </c>
      <c r="M374" s="79" t="s">
        <v>422</v>
      </c>
      <c r="N374" s="83" t="s">
        <v>125</v>
      </c>
      <c r="O374" s="84">
        <v>9.8000000000000007</v>
      </c>
      <c r="P374" s="84" t="s">
        <v>305</v>
      </c>
    </row>
    <row r="375" spans="1:16" x14ac:dyDescent="0.3">
      <c r="A375" s="81">
        <v>13</v>
      </c>
      <c r="B375" s="82">
        <v>46045</v>
      </c>
      <c r="C375" s="79" t="s">
        <v>418</v>
      </c>
      <c r="D375" s="83" t="s">
        <v>137</v>
      </c>
      <c r="E375" s="84">
        <v>4.1070000000000002</v>
      </c>
      <c r="F375" s="84" t="s">
        <v>305</v>
      </c>
      <c r="K375" s="81">
        <v>13</v>
      </c>
      <c r="L375" s="82">
        <v>46045</v>
      </c>
      <c r="M375" s="79" t="s">
        <v>422</v>
      </c>
      <c r="N375" s="83" t="s">
        <v>137</v>
      </c>
      <c r="O375" s="84">
        <v>2.5979999999999999</v>
      </c>
      <c r="P375" s="84" t="s">
        <v>305</v>
      </c>
    </row>
    <row r="376" spans="1:16" x14ac:dyDescent="0.3">
      <c r="A376" s="81">
        <v>13</v>
      </c>
      <c r="B376" s="82">
        <v>46045</v>
      </c>
      <c r="C376" s="79" t="s">
        <v>418</v>
      </c>
      <c r="D376" s="83" t="s">
        <v>353</v>
      </c>
      <c r="E376" s="84">
        <v>0.28999999999999998</v>
      </c>
      <c r="F376" s="84" t="s">
        <v>305</v>
      </c>
      <c r="K376" s="81">
        <v>13</v>
      </c>
      <c r="L376" s="82">
        <v>46045</v>
      </c>
      <c r="M376" s="79" t="s">
        <v>422</v>
      </c>
      <c r="N376" s="83" t="s">
        <v>353</v>
      </c>
      <c r="O376" s="84">
        <v>1.083</v>
      </c>
      <c r="P376" s="84" t="s">
        <v>305</v>
      </c>
    </row>
    <row r="377" spans="1:16" x14ac:dyDescent="0.3">
      <c r="A377" s="81">
        <v>13</v>
      </c>
      <c r="B377" s="82">
        <v>46045</v>
      </c>
      <c r="C377" s="79" t="s">
        <v>418</v>
      </c>
      <c r="D377" s="83" t="s">
        <v>134</v>
      </c>
      <c r="E377" s="84">
        <v>1.1459999999999999</v>
      </c>
      <c r="F377" s="84" t="s">
        <v>305</v>
      </c>
      <c r="K377" s="81">
        <v>13</v>
      </c>
      <c r="L377" s="82">
        <v>46045</v>
      </c>
      <c r="M377" s="79" t="s">
        <v>422</v>
      </c>
      <c r="N377" s="83" t="s">
        <v>134</v>
      </c>
      <c r="O377" s="84">
        <v>4.4489999999999998</v>
      </c>
      <c r="P377" s="84" t="s">
        <v>305</v>
      </c>
    </row>
    <row r="378" spans="1:16" x14ac:dyDescent="0.3">
      <c r="A378" s="81">
        <v>13</v>
      </c>
      <c r="B378" s="82">
        <v>46045</v>
      </c>
      <c r="C378" s="79" t="s">
        <v>418</v>
      </c>
      <c r="D378" s="83" t="s">
        <v>138</v>
      </c>
      <c r="E378" s="84">
        <v>8.5</v>
      </c>
      <c r="F378" s="84" t="s">
        <v>305</v>
      </c>
      <c r="K378" s="81">
        <v>13</v>
      </c>
      <c r="L378" s="82">
        <v>46045</v>
      </c>
      <c r="M378" s="79" t="s">
        <v>422</v>
      </c>
      <c r="N378" s="83" t="s">
        <v>138</v>
      </c>
      <c r="O378" s="84">
        <v>11.9</v>
      </c>
      <c r="P378" s="84" t="s">
        <v>305</v>
      </c>
    </row>
    <row r="379" spans="1:16" x14ac:dyDescent="0.3">
      <c r="A379" s="81">
        <v>13</v>
      </c>
      <c r="B379" s="82">
        <v>46045</v>
      </c>
      <c r="C379" s="79" t="s">
        <v>418</v>
      </c>
      <c r="D379" s="83" t="s">
        <v>354</v>
      </c>
      <c r="E379" s="84">
        <v>330</v>
      </c>
      <c r="F379" s="84" t="s">
        <v>305</v>
      </c>
      <c r="K379" s="81">
        <v>13</v>
      </c>
      <c r="L379" s="82">
        <v>46045</v>
      </c>
      <c r="M379" s="79" t="s">
        <v>422</v>
      </c>
      <c r="N379" s="83" t="s">
        <v>354</v>
      </c>
      <c r="O379" s="84">
        <v>201</v>
      </c>
      <c r="P379" s="84" t="s">
        <v>305</v>
      </c>
    </row>
    <row r="380" spans="1:16" x14ac:dyDescent="0.3">
      <c r="A380" s="81">
        <v>13</v>
      </c>
      <c r="B380" s="82">
        <v>46045</v>
      </c>
      <c r="C380" s="79" t="s">
        <v>418</v>
      </c>
      <c r="D380" s="83" t="s">
        <v>126</v>
      </c>
      <c r="E380" s="84">
        <v>235</v>
      </c>
      <c r="F380" s="84" t="s">
        <v>305</v>
      </c>
      <c r="K380" s="81">
        <v>13</v>
      </c>
      <c r="L380" s="82">
        <v>46045</v>
      </c>
      <c r="M380" s="79" t="s">
        <v>422</v>
      </c>
      <c r="N380" s="83" t="s">
        <v>126</v>
      </c>
      <c r="O380" s="84">
        <v>85</v>
      </c>
      <c r="P380" s="84" t="s">
        <v>305</v>
      </c>
    </row>
    <row r="381" spans="1:16" x14ac:dyDescent="0.3">
      <c r="A381" s="81">
        <v>13</v>
      </c>
      <c r="B381" s="82">
        <v>46045</v>
      </c>
      <c r="C381" s="79" t="s">
        <v>418</v>
      </c>
      <c r="D381" s="83" t="s">
        <v>127</v>
      </c>
      <c r="E381" s="84">
        <v>77</v>
      </c>
      <c r="F381" s="84" t="s">
        <v>305</v>
      </c>
      <c r="K381" s="81">
        <v>13</v>
      </c>
      <c r="L381" s="82">
        <v>46045</v>
      </c>
      <c r="M381" s="79" t="s">
        <v>422</v>
      </c>
      <c r="N381" s="83" t="s">
        <v>127</v>
      </c>
      <c r="O381" s="84">
        <v>26</v>
      </c>
      <c r="P381" s="84" t="s">
        <v>305</v>
      </c>
    </row>
    <row r="382" spans="1:16" x14ac:dyDescent="0.3">
      <c r="A382" s="81">
        <v>13</v>
      </c>
      <c r="B382" s="82">
        <v>46045</v>
      </c>
      <c r="C382" s="79" t="s">
        <v>418</v>
      </c>
      <c r="D382" s="83" t="s">
        <v>124</v>
      </c>
      <c r="E382" s="84">
        <v>2.64</v>
      </c>
      <c r="F382" s="84" t="s">
        <v>305</v>
      </c>
      <c r="K382" s="81">
        <v>13</v>
      </c>
      <c r="L382" s="82">
        <v>46045</v>
      </c>
      <c r="M382" s="79" t="s">
        <v>422</v>
      </c>
      <c r="N382" s="83" t="s">
        <v>124</v>
      </c>
      <c r="O382" s="84">
        <v>6.11</v>
      </c>
      <c r="P382" s="84" t="s">
        <v>305</v>
      </c>
    </row>
    <row r="383" spans="1:16" x14ac:dyDescent="0.3">
      <c r="A383" s="81">
        <v>13</v>
      </c>
      <c r="B383" s="82">
        <v>46045</v>
      </c>
      <c r="C383" s="79" t="s">
        <v>418</v>
      </c>
      <c r="D383" s="83" t="s">
        <v>356</v>
      </c>
      <c r="E383" s="84">
        <v>229</v>
      </c>
      <c r="F383" s="84" t="s">
        <v>305</v>
      </c>
      <c r="K383" s="81">
        <v>13</v>
      </c>
      <c r="L383" s="82">
        <v>46045</v>
      </c>
      <c r="M383" s="79" t="s">
        <v>422</v>
      </c>
      <c r="N383" s="83" t="s">
        <v>356</v>
      </c>
      <c r="O383" s="84">
        <v>67</v>
      </c>
      <c r="P383" s="84" t="s">
        <v>305</v>
      </c>
    </row>
    <row r="384" spans="1:16" x14ac:dyDescent="0.3">
      <c r="A384" s="81">
        <v>13</v>
      </c>
      <c r="B384" s="82">
        <v>46045</v>
      </c>
      <c r="C384" s="79" t="s">
        <v>418</v>
      </c>
      <c r="D384" s="83" t="s">
        <v>139</v>
      </c>
      <c r="E384" s="84">
        <v>3.64</v>
      </c>
      <c r="F384" s="84" t="s">
        <v>305</v>
      </c>
      <c r="K384" s="81">
        <v>13</v>
      </c>
      <c r="L384" s="82">
        <v>46045</v>
      </c>
      <c r="M384" s="79" t="s">
        <v>422</v>
      </c>
      <c r="N384" s="83" t="s">
        <v>139</v>
      </c>
      <c r="O384" s="84">
        <v>7.5</v>
      </c>
      <c r="P384" s="84" t="s">
        <v>305</v>
      </c>
    </row>
    <row r="385" spans="1:16" x14ac:dyDescent="0.3">
      <c r="A385" s="81">
        <v>13</v>
      </c>
      <c r="B385" s="82">
        <v>46045</v>
      </c>
      <c r="C385" s="79" t="s">
        <v>418</v>
      </c>
      <c r="D385" s="83" t="s">
        <v>118</v>
      </c>
      <c r="E385" s="84">
        <v>88</v>
      </c>
      <c r="F385" s="84" t="s">
        <v>305</v>
      </c>
      <c r="K385" s="81">
        <v>13</v>
      </c>
      <c r="L385" s="82">
        <v>46045</v>
      </c>
      <c r="M385" s="79" t="s">
        <v>422</v>
      </c>
      <c r="N385" s="83" t="s">
        <v>118</v>
      </c>
      <c r="O385" s="84">
        <v>282</v>
      </c>
      <c r="P385" s="84" t="s">
        <v>305</v>
      </c>
    </row>
    <row r="386" spans="1:16" x14ac:dyDescent="0.3">
      <c r="A386" s="81">
        <v>13</v>
      </c>
      <c r="B386" s="82">
        <v>46045</v>
      </c>
      <c r="C386" s="79" t="s">
        <v>418</v>
      </c>
      <c r="D386" s="83" t="s">
        <v>357</v>
      </c>
      <c r="E386" s="84">
        <v>5.28</v>
      </c>
      <c r="F386" s="84" t="s">
        <v>305</v>
      </c>
      <c r="K386" s="81">
        <v>13</v>
      </c>
      <c r="L386" s="82">
        <v>46045</v>
      </c>
      <c r="M386" s="79" t="s">
        <v>422</v>
      </c>
      <c r="N386" s="83" t="s">
        <v>357</v>
      </c>
      <c r="O386" s="84">
        <v>9.66</v>
      </c>
      <c r="P386" s="84" t="s">
        <v>305</v>
      </c>
    </row>
    <row r="387" spans="1:16" x14ac:dyDescent="0.3">
      <c r="A387" s="81">
        <v>13</v>
      </c>
      <c r="B387" s="82">
        <v>46045</v>
      </c>
      <c r="C387" s="79" t="s">
        <v>418</v>
      </c>
      <c r="D387" s="83" t="s">
        <v>359</v>
      </c>
      <c r="E387" s="84">
        <v>2.2200000000000002</v>
      </c>
      <c r="F387" s="84" t="s">
        <v>305</v>
      </c>
      <c r="K387" s="81">
        <v>13</v>
      </c>
      <c r="L387" s="82">
        <v>46045</v>
      </c>
      <c r="M387" s="79" t="s">
        <v>422</v>
      </c>
      <c r="N387" s="83" t="s">
        <v>359</v>
      </c>
      <c r="O387" s="84">
        <v>4.72</v>
      </c>
      <c r="P387" s="84" t="s">
        <v>305</v>
      </c>
    </row>
    <row r="388" spans="1:16" x14ac:dyDescent="0.3">
      <c r="A388" s="81">
        <v>13</v>
      </c>
      <c r="B388" s="82">
        <v>46045</v>
      </c>
      <c r="C388" s="79" t="s">
        <v>418</v>
      </c>
      <c r="D388" s="83" t="s">
        <v>135</v>
      </c>
      <c r="E388" s="84">
        <v>6.9</v>
      </c>
      <c r="F388" s="84" t="s">
        <v>305</v>
      </c>
      <c r="K388" s="81">
        <v>13</v>
      </c>
      <c r="L388" s="82">
        <v>46045</v>
      </c>
      <c r="M388" s="79" t="s">
        <v>422</v>
      </c>
      <c r="N388" s="83" t="s">
        <v>135</v>
      </c>
      <c r="O388" s="84">
        <v>4.4000000000000004</v>
      </c>
      <c r="P388" s="84" t="s">
        <v>305</v>
      </c>
    </row>
    <row r="389" spans="1:16" x14ac:dyDescent="0.3">
      <c r="A389" s="81">
        <v>13</v>
      </c>
      <c r="B389" s="82">
        <v>46045</v>
      </c>
      <c r="C389" s="79" t="s">
        <v>418</v>
      </c>
      <c r="D389" s="83" t="s">
        <v>128</v>
      </c>
      <c r="E389" s="84">
        <v>160</v>
      </c>
      <c r="F389" s="84" t="s">
        <v>305</v>
      </c>
      <c r="K389" s="81">
        <v>13</v>
      </c>
      <c r="L389" s="82">
        <v>46045</v>
      </c>
      <c r="M389" s="79" t="s">
        <v>422</v>
      </c>
      <c r="N389" s="83" t="s">
        <v>128</v>
      </c>
      <c r="O389" s="84">
        <v>81</v>
      </c>
      <c r="P389" s="84" t="s">
        <v>305</v>
      </c>
    </row>
    <row r="390" spans="1:16" x14ac:dyDescent="0.3">
      <c r="A390" s="81">
        <v>13</v>
      </c>
      <c r="B390" s="82">
        <v>46045</v>
      </c>
      <c r="C390" s="79" t="s">
        <v>418</v>
      </c>
      <c r="D390" s="83" t="s">
        <v>122</v>
      </c>
      <c r="E390" s="84">
        <v>34</v>
      </c>
      <c r="F390" s="84" t="s">
        <v>305</v>
      </c>
      <c r="K390" s="81">
        <v>13</v>
      </c>
      <c r="L390" s="82">
        <v>46045</v>
      </c>
      <c r="M390" s="79" t="s">
        <v>422</v>
      </c>
      <c r="N390" s="83" t="s">
        <v>122</v>
      </c>
      <c r="O390" s="84">
        <v>100</v>
      </c>
      <c r="P390" s="84" t="s">
        <v>305</v>
      </c>
    </row>
    <row r="391" spans="1:16" x14ac:dyDescent="0.3">
      <c r="A391" s="81">
        <v>13</v>
      </c>
      <c r="B391" s="82">
        <v>46045</v>
      </c>
      <c r="C391" s="79" t="s">
        <v>418</v>
      </c>
      <c r="D391" s="83" t="s">
        <v>144</v>
      </c>
      <c r="E391" s="84">
        <v>75</v>
      </c>
      <c r="F391" s="84" t="s">
        <v>305</v>
      </c>
      <c r="K391" s="81">
        <v>13</v>
      </c>
      <c r="L391" s="82">
        <v>46045</v>
      </c>
      <c r="M391" s="79" t="s">
        <v>422</v>
      </c>
      <c r="N391" s="83" t="s">
        <v>144</v>
      </c>
      <c r="O391" s="84">
        <v>482</v>
      </c>
      <c r="P391" s="84" t="s">
        <v>305</v>
      </c>
    </row>
    <row r="392" spans="1:16" x14ac:dyDescent="0.3">
      <c r="A392" s="81">
        <v>13</v>
      </c>
      <c r="B392" s="82">
        <v>46045</v>
      </c>
      <c r="C392" s="79" t="s">
        <v>418</v>
      </c>
      <c r="D392" s="83" t="s">
        <v>360</v>
      </c>
      <c r="E392" s="84">
        <v>140</v>
      </c>
      <c r="F392" s="84" t="s">
        <v>305</v>
      </c>
      <c r="K392" s="81">
        <v>13</v>
      </c>
      <c r="L392" s="82">
        <v>46045</v>
      </c>
      <c r="M392" s="79" t="s">
        <v>422</v>
      </c>
      <c r="N392" s="83" t="s">
        <v>360</v>
      </c>
      <c r="O392" s="84">
        <v>437</v>
      </c>
      <c r="P392" s="84" t="s">
        <v>305</v>
      </c>
    </row>
    <row r="393" spans="1:16" x14ac:dyDescent="0.3">
      <c r="A393" s="81">
        <v>13</v>
      </c>
      <c r="B393" s="82">
        <v>46045</v>
      </c>
      <c r="C393" s="79" t="s">
        <v>418</v>
      </c>
      <c r="D393" s="83" t="s">
        <v>132</v>
      </c>
      <c r="E393" s="84">
        <v>111</v>
      </c>
      <c r="F393" s="84" t="s">
        <v>305</v>
      </c>
      <c r="K393" s="81">
        <v>13</v>
      </c>
      <c r="L393" s="82">
        <v>46045</v>
      </c>
      <c r="M393" s="79" t="s">
        <v>422</v>
      </c>
      <c r="N393" s="83" t="s">
        <v>132</v>
      </c>
      <c r="O393" s="84">
        <v>417</v>
      </c>
      <c r="P393" s="84" t="s">
        <v>305</v>
      </c>
    </row>
    <row r="394" spans="1:16" x14ac:dyDescent="0.3">
      <c r="A394" s="81">
        <v>13</v>
      </c>
      <c r="B394" s="82">
        <v>46045</v>
      </c>
      <c r="C394" s="79" t="s">
        <v>418</v>
      </c>
      <c r="D394" s="83" t="s">
        <v>133</v>
      </c>
      <c r="E394" s="84">
        <v>76</v>
      </c>
      <c r="F394" s="84" t="s">
        <v>305</v>
      </c>
      <c r="K394" s="81">
        <v>13</v>
      </c>
      <c r="L394" s="82">
        <v>46045</v>
      </c>
      <c r="M394" s="79" t="s">
        <v>422</v>
      </c>
      <c r="N394" s="83" t="s">
        <v>133</v>
      </c>
      <c r="O394" s="84">
        <v>150</v>
      </c>
      <c r="P394" s="84" t="s">
        <v>305</v>
      </c>
    </row>
    <row r="395" spans="1:16" x14ac:dyDescent="0.3">
      <c r="A395" s="81">
        <v>13</v>
      </c>
      <c r="B395" s="82">
        <v>46045</v>
      </c>
      <c r="C395" s="79" t="s">
        <v>418</v>
      </c>
      <c r="D395" s="83" t="s">
        <v>361</v>
      </c>
      <c r="E395" s="84">
        <v>160</v>
      </c>
      <c r="F395" s="84" t="s">
        <v>305</v>
      </c>
      <c r="K395" s="81">
        <v>13</v>
      </c>
      <c r="L395" s="82">
        <v>46045</v>
      </c>
      <c r="M395" s="79" t="s">
        <v>422</v>
      </c>
      <c r="N395" s="83" t="s">
        <v>361</v>
      </c>
      <c r="O395" s="84">
        <v>379</v>
      </c>
      <c r="P395" s="84" t="s">
        <v>305</v>
      </c>
    </row>
    <row r="396" spans="1:16" x14ac:dyDescent="0.3">
      <c r="A396" s="81">
        <v>13</v>
      </c>
      <c r="B396" s="82">
        <v>46045</v>
      </c>
      <c r="C396" s="79" t="s">
        <v>418</v>
      </c>
      <c r="D396" s="83" t="s">
        <v>362</v>
      </c>
      <c r="E396" s="84">
        <v>60</v>
      </c>
      <c r="F396" s="84" t="s">
        <v>305</v>
      </c>
      <c r="K396" s="81">
        <v>13</v>
      </c>
      <c r="L396" s="82">
        <v>46045</v>
      </c>
      <c r="M396" s="79" t="s">
        <v>422</v>
      </c>
      <c r="N396" s="83" t="s">
        <v>362</v>
      </c>
      <c r="O396" s="84">
        <v>86</v>
      </c>
      <c r="P396" s="84" t="s">
        <v>305</v>
      </c>
    </row>
    <row r="397" spans="1:16" x14ac:dyDescent="0.3">
      <c r="A397" s="81">
        <v>13</v>
      </c>
      <c r="B397" s="82">
        <v>46045</v>
      </c>
      <c r="C397" s="79" t="s">
        <v>418</v>
      </c>
      <c r="D397" s="83" t="s">
        <v>129</v>
      </c>
      <c r="E397" s="84">
        <v>47</v>
      </c>
      <c r="F397" s="84" t="s">
        <v>305</v>
      </c>
      <c r="K397" s="81">
        <v>13</v>
      </c>
      <c r="L397" s="82">
        <v>46045</v>
      </c>
      <c r="M397" s="79" t="s">
        <v>422</v>
      </c>
      <c r="N397" s="83" t="s">
        <v>129</v>
      </c>
      <c r="O397" s="84">
        <v>222</v>
      </c>
      <c r="P397" s="84" t="s">
        <v>305</v>
      </c>
    </row>
    <row r="398" spans="1:16" x14ac:dyDescent="0.3">
      <c r="A398" s="81">
        <v>13</v>
      </c>
      <c r="B398" s="82">
        <v>46045</v>
      </c>
      <c r="C398" s="79" t="s">
        <v>418</v>
      </c>
      <c r="D398" s="83" t="s">
        <v>131</v>
      </c>
      <c r="E398" s="84">
        <v>29</v>
      </c>
      <c r="F398" s="84" t="s">
        <v>305</v>
      </c>
      <c r="K398" s="81">
        <v>13</v>
      </c>
      <c r="L398" s="82">
        <v>46045</v>
      </c>
      <c r="M398" s="79" t="s">
        <v>422</v>
      </c>
      <c r="N398" s="83" t="s">
        <v>131</v>
      </c>
      <c r="O398" s="84">
        <v>106</v>
      </c>
      <c r="P398" s="84" t="s">
        <v>305</v>
      </c>
    </row>
    <row r="399" spans="1:16" x14ac:dyDescent="0.3">
      <c r="A399" s="81">
        <v>13</v>
      </c>
      <c r="B399" s="82">
        <v>46045</v>
      </c>
      <c r="C399" s="79" t="s">
        <v>418</v>
      </c>
      <c r="D399" s="83" t="s">
        <v>363</v>
      </c>
      <c r="E399" s="84">
        <v>0.98</v>
      </c>
      <c r="F399" s="84" t="s">
        <v>305</v>
      </c>
      <c r="K399" s="81">
        <v>13</v>
      </c>
      <c r="L399" s="82">
        <v>46045</v>
      </c>
      <c r="M399" s="79" t="s">
        <v>422</v>
      </c>
      <c r="N399" s="83" t="s">
        <v>363</v>
      </c>
      <c r="O399" s="84">
        <v>3.56</v>
      </c>
      <c r="P399" s="84" t="s">
        <v>305</v>
      </c>
    </row>
    <row r="400" spans="1:16" x14ac:dyDescent="0.3">
      <c r="A400" s="81">
        <v>13</v>
      </c>
      <c r="B400" s="82">
        <v>46045</v>
      </c>
      <c r="C400" s="79" t="s">
        <v>418</v>
      </c>
      <c r="D400" s="83" t="s">
        <v>365</v>
      </c>
      <c r="E400" s="84">
        <v>11.7</v>
      </c>
      <c r="F400" s="84" t="s">
        <v>305</v>
      </c>
      <c r="K400" s="81">
        <v>13</v>
      </c>
      <c r="L400" s="82">
        <v>46045</v>
      </c>
      <c r="M400" s="79" t="s">
        <v>422</v>
      </c>
      <c r="N400" s="83" t="s">
        <v>365</v>
      </c>
      <c r="O400" s="84">
        <v>7.7</v>
      </c>
      <c r="P400" s="84" t="s">
        <v>305</v>
      </c>
    </row>
    <row r="401" spans="1:16" x14ac:dyDescent="0.3">
      <c r="A401" s="81">
        <v>13</v>
      </c>
      <c r="B401" s="82">
        <v>46045</v>
      </c>
      <c r="C401" s="79" t="s">
        <v>418</v>
      </c>
      <c r="D401" s="83" t="s">
        <v>140</v>
      </c>
      <c r="E401" s="84">
        <v>146</v>
      </c>
      <c r="F401" s="84" t="s">
        <v>305</v>
      </c>
      <c r="K401" s="81">
        <v>13</v>
      </c>
      <c r="L401" s="82">
        <v>46045</v>
      </c>
      <c r="M401" s="79" t="s">
        <v>422</v>
      </c>
      <c r="N401" s="83" t="s">
        <v>140</v>
      </c>
      <c r="O401" s="84">
        <v>127</v>
      </c>
      <c r="P401" s="84" t="s">
        <v>305</v>
      </c>
    </row>
    <row r="402" spans="1:16" x14ac:dyDescent="0.3">
      <c r="A402" s="81">
        <v>13</v>
      </c>
      <c r="B402" s="82">
        <v>46045</v>
      </c>
      <c r="C402" s="79" t="s">
        <v>418</v>
      </c>
      <c r="D402" s="83" t="s">
        <v>142</v>
      </c>
      <c r="E402" s="84">
        <v>3.8</v>
      </c>
      <c r="F402" s="84" t="s">
        <v>305</v>
      </c>
      <c r="K402" s="81">
        <v>13</v>
      </c>
      <c r="L402" s="82">
        <v>46045</v>
      </c>
      <c r="M402" s="79" t="s">
        <v>422</v>
      </c>
      <c r="N402" s="83" t="s">
        <v>142</v>
      </c>
      <c r="O402" s="84">
        <v>6.4</v>
      </c>
      <c r="P402" s="84" t="s">
        <v>305</v>
      </c>
    </row>
    <row r="403" spans="1:16" x14ac:dyDescent="0.3">
      <c r="A403" s="81">
        <v>13</v>
      </c>
      <c r="B403" s="82">
        <v>46045</v>
      </c>
      <c r="C403" s="79" t="s">
        <v>418</v>
      </c>
      <c r="D403" s="83" t="s">
        <v>143</v>
      </c>
      <c r="E403" s="84">
        <v>119</v>
      </c>
      <c r="F403" s="84" t="s">
        <v>305</v>
      </c>
      <c r="K403" s="81">
        <v>13</v>
      </c>
      <c r="L403" s="82">
        <v>46045</v>
      </c>
      <c r="M403" s="79" t="s">
        <v>422</v>
      </c>
      <c r="N403" s="83" t="s">
        <v>143</v>
      </c>
      <c r="O403" s="84">
        <v>95</v>
      </c>
      <c r="P403" s="84" t="s">
        <v>305</v>
      </c>
    </row>
    <row r="404" spans="1:16" x14ac:dyDescent="0.3">
      <c r="A404" s="81">
        <v>14</v>
      </c>
      <c r="B404" s="82">
        <v>46048</v>
      </c>
      <c r="C404" s="79" t="s">
        <v>418</v>
      </c>
      <c r="D404" s="83" t="s">
        <v>351</v>
      </c>
      <c r="E404" s="84">
        <v>4.72</v>
      </c>
      <c r="F404" s="84" t="s">
        <v>305</v>
      </c>
      <c r="K404" s="81">
        <v>14</v>
      </c>
      <c r="L404" s="82">
        <v>46048</v>
      </c>
      <c r="M404" s="79" t="s">
        <v>422</v>
      </c>
      <c r="N404" s="83" t="s">
        <v>351</v>
      </c>
      <c r="O404" s="84">
        <v>1.1499999999999999</v>
      </c>
      <c r="P404" s="84" t="s">
        <v>305</v>
      </c>
    </row>
    <row r="405" spans="1:16" x14ac:dyDescent="0.3">
      <c r="A405" s="81">
        <v>14</v>
      </c>
      <c r="B405" s="82">
        <v>46048</v>
      </c>
      <c r="C405" s="79" t="s">
        <v>418</v>
      </c>
      <c r="D405" s="83" t="s">
        <v>125</v>
      </c>
      <c r="E405" s="84">
        <v>4.5999999999999996</v>
      </c>
      <c r="F405" s="84" t="s">
        <v>305</v>
      </c>
      <c r="K405" s="81">
        <v>14</v>
      </c>
      <c r="L405" s="82">
        <v>46048</v>
      </c>
      <c r="M405" s="79" t="s">
        <v>422</v>
      </c>
      <c r="N405" s="83" t="s">
        <v>125</v>
      </c>
      <c r="O405" s="84">
        <v>9.6</v>
      </c>
      <c r="P405" s="84" t="s">
        <v>305</v>
      </c>
    </row>
    <row r="406" spans="1:16" x14ac:dyDescent="0.3">
      <c r="A406" s="81">
        <v>14</v>
      </c>
      <c r="B406" s="82">
        <v>46048</v>
      </c>
      <c r="C406" s="79" t="s">
        <v>418</v>
      </c>
      <c r="D406" s="83" t="s">
        <v>137</v>
      </c>
      <c r="E406" s="84">
        <v>4.0919999999999996</v>
      </c>
      <c r="F406" s="84" t="s">
        <v>305</v>
      </c>
      <c r="K406" s="81">
        <v>14</v>
      </c>
      <c r="L406" s="82">
        <v>46048</v>
      </c>
      <c r="M406" s="79" t="s">
        <v>422</v>
      </c>
      <c r="N406" s="83" t="s">
        <v>137</v>
      </c>
      <c r="O406" s="84">
        <v>2.6080000000000001</v>
      </c>
      <c r="P406" s="84" t="s">
        <v>305</v>
      </c>
    </row>
    <row r="407" spans="1:16" x14ac:dyDescent="0.3">
      <c r="A407" s="81">
        <v>14</v>
      </c>
      <c r="B407" s="82">
        <v>46048</v>
      </c>
      <c r="C407" s="79" t="s">
        <v>418</v>
      </c>
      <c r="D407" s="83" t="s">
        <v>353</v>
      </c>
      <c r="E407" s="84">
        <v>0.27500000000000002</v>
      </c>
      <c r="F407" s="84" t="s">
        <v>305</v>
      </c>
      <c r="K407" s="81">
        <v>14</v>
      </c>
      <c r="L407" s="82">
        <v>46048</v>
      </c>
      <c r="M407" s="79" t="s">
        <v>422</v>
      </c>
      <c r="N407" s="83" t="s">
        <v>353</v>
      </c>
      <c r="O407" s="84">
        <v>1.0529999999999999</v>
      </c>
      <c r="P407" s="84" t="s">
        <v>305</v>
      </c>
    </row>
    <row r="408" spans="1:16" x14ac:dyDescent="0.3">
      <c r="A408" s="81">
        <v>14</v>
      </c>
      <c r="B408" s="82">
        <v>46048</v>
      </c>
      <c r="C408" s="79" t="s">
        <v>418</v>
      </c>
      <c r="D408" s="83" t="s">
        <v>134</v>
      </c>
      <c r="E408" s="84">
        <v>1.173</v>
      </c>
      <c r="F408" s="84" t="s">
        <v>305</v>
      </c>
      <c r="K408" s="81">
        <v>14</v>
      </c>
      <c r="L408" s="82">
        <v>46048</v>
      </c>
      <c r="M408" s="79" t="s">
        <v>422</v>
      </c>
      <c r="N408" s="83" t="s">
        <v>134</v>
      </c>
      <c r="O408" s="84">
        <v>4.4109999999999996</v>
      </c>
      <c r="P408" s="84" t="s">
        <v>305</v>
      </c>
    </row>
    <row r="409" spans="1:16" x14ac:dyDescent="0.3">
      <c r="A409" s="81">
        <v>14</v>
      </c>
      <c r="B409" s="82">
        <v>46048</v>
      </c>
      <c r="C409" s="79" t="s">
        <v>418</v>
      </c>
      <c r="D409" s="83" t="s">
        <v>138</v>
      </c>
      <c r="E409" s="84">
        <v>8.6999999999999993</v>
      </c>
      <c r="F409" s="84" t="s">
        <v>305</v>
      </c>
      <c r="K409" s="81">
        <v>14</v>
      </c>
      <c r="L409" s="82">
        <v>46048</v>
      </c>
      <c r="M409" s="79" t="s">
        <v>422</v>
      </c>
      <c r="N409" s="83" t="s">
        <v>138</v>
      </c>
      <c r="O409" s="84">
        <v>12.2</v>
      </c>
      <c r="P409" s="84" t="s">
        <v>305</v>
      </c>
    </row>
    <row r="410" spans="1:16" x14ac:dyDescent="0.3">
      <c r="A410" s="81">
        <v>14</v>
      </c>
      <c r="B410" s="82">
        <v>46048</v>
      </c>
      <c r="C410" s="79" t="s">
        <v>418</v>
      </c>
      <c r="D410" s="83" t="s">
        <v>354</v>
      </c>
      <c r="E410" s="84">
        <v>329</v>
      </c>
      <c r="F410" s="84" t="s">
        <v>305</v>
      </c>
      <c r="K410" s="81">
        <v>14</v>
      </c>
      <c r="L410" s="82">
        <v>46048</v>
      </c>
      <c r="M410" s="79" t="s">
        <v>422</v>
      </c>
      <c r="N410" s="83" t="s">
        <v>354</v>
      </c>
      <c r="O410" s="84">
        <v>198</v>
      </c>
      <c r="P410" s="84" t="s">
        <v>305</v>
      </c>
    </row>
    <row r="411" spans="1:16" x14ac:dyDescent="0.3">
      <c r="A411" s="81">
        <v>14</v>
      </c>
      <c r="B411" s="82">
        <v>46048</v>
      </c>
      <c r="C411" s="79" t="s">
        <v>418</v>
      </c>
      <c r="D411" s="83" t="s">
        <v>126</v>
      </c>
      <c r="E411" s="84">
        <v>235</v>
      </c>
      <c r="F411" s="84" t="s">
        <v>305</v>
      </c>
      <c r="K411" s="81">
        <v>14</v>
      </c>
      <c r="L411" s="82">
        <v>46048</v>
      </c>
      <c r="M411" s="79" t="s">
        <v>422</v>
      </c>
      <c r="N411" s="83" t="s">
        <v>126</v>
      </c>
      <c r="O411" s="84">
        <v>84</v>
      </c>
      <c r="P411" s="84" t="s">
        <v>305</v>
      </c>
    </row>
    <row r="412" spans="1:16" x14ac:dyDescent="0.3">
      <c r="A412" s="81">
        <v>14</v>
      </c>
      <c r="B412" s="82">
        <v>46048</v>
      </c>
      <c r="C412" s="79" t="s">
        <v>418</v>
      </c>
      <c r="D412" s="83" t="s">
        <v>127</v>
      </c>
      <c r="E412" s="84">
        <v>77</v>
      </c>
      <c r="F412" s="84" t="s">
        <v>305</v>
      </c>
      <c r="K412" s="81">
        <v>14</v>
      </c>
      <c r="L412" s="82">
        <v>46048</v>
      </c>
      <c r="M412" s="79" t="s">
        <v>422</v>
      </c>
      <c r="N412" s="83" t="s">
        <v>127</v>
      </c>
      <c r="O412" s="84">
        <v>27</v>
      </c>
      <c r="P412" s="84" t="s">
        <v>305</v>
      </c>
    </row>
    <row r="413" spans="1:16" x14ac:dyDescent="0.3">
      <c r="A413" s="81">
        <v>14</v>
      </c>
      <c r="B413" s="82">
        <v>46048</v>
      </c>
      <c r="C413" s="79" t="s">
        <v>418</v>
      </c>
      <c r="D413" s="83" t="s">
        <v>124</v>
      </c>
      <c r="E413" s="84">
        <v>2.64</v>
      </c>
      <c r="F413" s="84" t="s">
        <v>305</v>
      </c>
      <c r="K413" s="81">
        <v>14</v>
      </c>
      <c r="L413" s="82">
        <v>46048</v>
      </c>
      <c r="M413" s="79" t="s">
        <v>422</v>
      </c>
      <c r="N413" s="83" t="s">
        <v>124</v>
      </c>
      <c r="O413" s="84">
        <v>6.21</v>
      </c>
      <c r="P413" s="84" t="s">
        <v>305</v>
      </c>
    </row>
    <row r="414" spans="1:16" x14ac:dyDescent="0.3">
      <c r="A414" s="81">
        <v>14</v>
      </c>
      <c r="B414" s="82">
        <v>46048</v>
      </c>
      <c r="C414" s="79" t="s">
        <v>418</v>
      </c>
      <c r="D414" s="83" t="s">
        <v>356</v>
      </c>
      <c r="E414" s="84">
        <v>231</v>
      </c>
      <c r="F414" s="84" t="s">
        <v>305</v>
      </c>
      <c r="K414" s="81">
        <v>14</v>
      </c>
      <c r="L414" s="82">
        <v>46048</v>
      </c>
      <c r="M414" s="79" t="s">
        <v>422</v>
      </c>
      <c r="N414" s="83" t="s">
        <v>356</v>
      </c>
      <c r="O414" s="84">
        <v>68</v>
      </c>
      <c r="P414" s="84" t="s">
        <v>305</v>
      </c>
    </row>
    <row r="415" spans="1:16" x14ac:dyDescent="0.3">
      <c r="A415" s="81">
        <v>14</v>
      </c>
      <c r="B415" s="82">
        <v>46048</v>
      </c>
      <c r="C415" s="79" t="s">
        <v>418</v>
      </c>
      <c r="D415" s="83" t="s">
        <v>139</v>
      </c>
      <c r="E415" s="84">
        <v>3.55</v>
      </c>
      <c r="F415" s="84" t="s">
        <v>305</v>
      </c>
      <c r="K415" s="81">
        <v>14</v>
      </c>
      <c r="L415" s="82">
        <v>46048</v>
      </c>
      <c r="M415" s="79" t="s">
        <v>422</v>
      </c>
      <c r="N415" s="83" t="s">
        <v>139</v>
      </c>
      <c r="O415" s="84">
        <v>7.28</v>
      </c>
      <c r="P415" s="84" t="s">
        <v>305</v>
      </c>
    </row>
    <row r="416" spans="1:16" x14ac:dyDescent="0.3">
      <c r="A416" s="81">
        <v>14</v>
      </c>
      <c r="B416" s="82">
        <v>46048</v>
      </c>
      <c r="C416" s="79" t="s">
        <v>418</v>
      </c>
      <c r="D416" s="83" t="s">
        <v>118</v>
      </c>
      <c r="E416" s="84">
        <v>88</v>
      </c>
      <c r="F416" s="84" t="s">
        <v>305</v>
      </c>
      <c r="K416" s="81">
        <v>14</v>
      </c>
      <c r="L416" s="82">
        <v>46048</v>
      </c>
      <c r="M416" s="79" t="s">
        <v>422</v>
      </c>
      <c r="N416" s="83" t="s">
        <v>118</v>
      </c>
      <c r="O416" s="84">
        <v>285</v>
      </c>
      <c r="P416" s="84" t="s">
        <v>305</v>
      </c>
    </row>
    <row r="417" spans="1:16" x14ac:dyDescent="0.3">
      <c r="A417" s="81">
        <v>14</v>
      </c>
      <c r="B417" s="82">
        <v>46048</v>
      </c>
      <c r="C417" s="79" t="s">
        <v>418</v>
      </c>
      <c r="D417" s="83" t="s">
        <v>357</v>
      </c>
      <c r="E417" s="84">
        <v>4.99</v>
      </c>
      <c r="F417" s="84" t="s">
        <v>305</v>
      </c>
      <c r="K417" s="81">
        <v>14</v>
      </c>
      <c r="L417" s="82">
        <v>46048</v>
      </c>
      <c r="M417" s="79" t="s">
        <v>422</v>
      </c>
      <c r="N417" s="83" t="s">
        <v>357</v>
      </c>
      <c r="O417" s="84">
        <v>10.1</v>
      </c>
      <c r="P417" s="84" t="s">
        <v>305</v>
      </c>
    </row>
    <row r="418" spans="1:16" x14ac:dyDescent="0.3">
      <c r="A418" s="81">
        <v>14</v>
      </c>
      <c r="B418" s="82">
        <v>46048</v>
      </c>
      <c r="C418" s="79" t="s">
        <v>418</v>
      </c>
      <c r="D418" s="83" t="s">
        <v>359</v>
      </c>
      <c r="E418" s="84">
        <v>2.2000000000000002</v>
      </c>
      <c r="F418" s="84" t="s">
        <v>305</v>
      </c>
      <c r="K418" s="81">
        <v>14</v>
      </c>
      <c r="L418" s="82">
        <v>46048</v>
      </c>
      <c r="M418" s="79" t="s">
        <v>422</v>
      </c>
      <c r="N418" s="83" t="s">
        <v>359</v>
      </c>
      <c r="O418" s="84">
        <v>4.72</v>
      </c>
      <c r="P418" s="84" t="s">
        <v>305</v>
      </c>
    </row>
    <row r="419" spans="1:16" x14ac:dyDescent="0.3">
      <c r="A419" s="81">
        <v>14</v>
      </c>
      <c r="B419" s="82">
        <v>46048</v>
      </c>
      <c r="C419" s="79" t="s">
        <v>418</v>
      </c>
      <c r="D419" s="83" t="s">
        <v>135</v>
      </c>
      <c r="E419" s="84">
        <v>6.9</v>
      </c>
      <c r="F419" s="84" t="s">
        <v>305</v>
      </c>
      <c r="K419" s="81">
        <v>14</v>
      </c>
      <c r="L419" s="82">
        <v>46048</v>
      </c>
      <c r="M419" s="79" t="s">
        <v>422</v>
      </c>
      <c r="N419" s="83" t="s">
        <v>135</v>
      </c>
      <c r="O419" s="84">
        <v>4.4000000000000004</v>
      </c>
      <c r="P419" s="84" t="s">
        <v>305</v>
      </c>
    </row>
    <row r="420" spans="1:16" x14ac:dyDescent="0.3">
      <c r="A420" s="81">
        <v>14</v>
      </c>
      <c r="B420" s="82">
        <v>46048</v>
      </c>
      <c r="C420" s="79" t="s">
        <v>418</v>
      </c>
      <c r="D420" s="83" t="s">
        <v>128</v>
      </c>
      <c r="E420" s="84">
        <v>161</v>
      </c>
      <c r="F420" s="84" t="s">
        <v>305</v>
      </c>
      <c r="K420" s="81">
        <v>14</v>
      </c>
      <c r="L420" s="82">
        <v>46048</v>
      </c>
      <c r="M420" s="79" t="s">
        <v>422</v>
      </c>
      <c r="N420" s="83" t="s">
        <v>128</v>
      </c>
      <c r="O420" s="84">
        <v>78</v>
      </c>
      <c r="P420" s="84" t="s">
        <v>305</v>
      </c>
    </row>
    <row r="421" spans="1:16" x14ac:dyDescent="0.3">
      <c r="A421" s="81">
        <v>14</v>
      </c>
      <c r="B421" s="82">
        <v>46048</v>
      </c>
      <c r="C421" s="79" t="s">
        <v>418</v>
      </c>
      <c r="D421" s="83" t="s">
        <v>122</v>
      </c>
      <c r="E421" s="84">
        <v>31</v>
      </c>
      <c r="F421" s="84" t="s">
        <v>305</v>
      </c>
      <c r="K421" s="81">
        <v>14</v>
      </c>
      <c r="L421" s="82">
        <v>46048</v>
      </c>
      <c r="M421" s="79" t="s">
        <v>422</v>
      </c>
      <c r="N421" s="83" t="s">
        <v>122</v>
      </c>
      <c r="O421" s="84">
        <v>93</v>
      </c>
      <c r="P421" s="84" t="s">
        <v>305</v>
      </c>
    </row>
    <row r="422" spans="1:16" x14ac:dyDescent="0.3">
      <c r="A422" s="81">
        <v>14</v>
      </c>
      <c r="B422" s="82">
        <v>46048</v>
      </c>
      <c r="C422" s="79" t="s">
        <v>418</v>
      </c>
      <c r="D422" s="83" t="s">
        <v>144</v>
      </c>
      <c r="E422" s="84">
        <v>75</v>
      </c>
      <c r="F422" s="84" t="s">
        <v>305</v>
      </c>
      <c r="K422" s="81">
        <v>14</v>
      </c>
      <c r="L422" s="82">
        <v>46048</v>
      </c>
      <c r="M422" s="79" t="s">
        <v>422</v>
      </c>
      <c r="N422" s="83" t="s">
        <v>144</v>
      </c>
      <c r="O422" s="84">
        <v>483</v>
      </c>
      <c r="P422" s="84" t="s">
        <v>305</v>
      </c>
    </row>
    <row r="423" spans="1:16" x14ac:dyDescent="0.3">
      <c r="A423" s="81">
        <v>14</v>
      </c>
      <c r="B423" s="82">
        <v>46048</v>
      </c>
      <c r="C423" s="79" t="s">
        <v>418</v>
      </c>
      <c r="D423" s="83" t="s">
        <v>360</v>
      </c>
      <c r="E423" s="84">
        <v>140</v>
      </c>
      <c r="F423" s="84" t="s">
        <v>305</v>
      </c>
      <c r="K423" s="81">
        <v>14</v>
      </c>
      <c r="L423" s="82">
        <v>46048</v>
      </c>
      <c r="M423" s="79" t="s">
        <v>422</v>
      </c>
      <c r="N423" s="83" t="s">
        <v>360</v>
      </c>
      <c r="O423" s="84">
        <v>429</v>
      </c>
      <c r="P423" s="84" t="s">
        <v>305</v>
      </c>
    </row>
    <row r="424" spans="1:16" x14ac:dyDescent="0.3">
      <c r="A424" s="81">
        <v>14</v>
      </c>
      <c r="B424" s="82">
        <v>46048</v>
      </c>
      <c r="C424" s="79" t="s">
        <v>418</v>
      </c>
      <c r="D424" s="83" t="s">
        <v>132</v>
      </c>
      <c r="E424" s="84">
        <v>124</v>
      </c>
      <c r="F424" s="84" t="s">
        <v>305</v>
      </c>
      <c r="K424" s="81">
        <v>14</v>
      </c>
      <c r="L424" s="82">
        <v>46048</v>
      </c>
      <c r="M424" s="79" t="s">
        <v>422</v>
      </c>
      <c r="N424" s="83" t="s">
        <v>132</v>
      </c>
      <c r="O424" s="84">
        <v>432</v>
      </c>
      <c r="P424" s="84" t="s">
        <v>305</v>
      </c>
    </row>
    <row r="425" spans="1:16" x14ac:dyDescent="0.3">
      <c r="A425" s="81">
        <v>14</v>
      </c>
      <c r="B425" s="82">
        <v>46048</v>
      </c>
      <c r="C425" s="79" t="s">
        <v>418</v>
      </c>
      <c r="D425" s="83" t="s">
        <v>133</v>
      </c>
      <c r="E425" s="84">
        <v>79</v>
      </c>
      <c r="F425" s="84" t="s">
        <v>305</v>
      </c>
      <c r="K425" s="81">
        <v>14</v>
      </c>
      <c r="L425" s="82">
        <v>46048</v>
      </c>
      <c r="M425" s="79" t="s">
        <v>422</v>
      </c>
      <c r="N425" s="83" t="s">
        <v>133</v>
      </c>
      <c r="O425" s="84">
        <v>152</v>
      </c>
      <c r="P425" s="84" t="s">
        <v>305</v>
      </c>
    </row>
    <row r="426" spans="1:16" x14ac:dyDescent="0.3">
      <c r="A426" s="81">
        <v>14</v>
      </c>
      <c r="B426" s="82">
        <v>46048</v>
      </c>
      <c r="C426" s="79" t="s">
        <v>418</v>
      </c>
      <c r="D426" s="83" t="s">
        <v>361</v>
      </c>
      <c r="E426" s="84">
        <v>167</v>
      </c>
      <c r="F426" s="84" t="s">
        <v>305</v>
      </c>
      <c r="K426" s="81">
        <v>14</v>
      </c>
      <c r="L426" s="82">
        <v>46048</v>
      </c>
      <c r="M426" s="79" t="s">
        <v>422</v>
      </c>
      <c r="N426" s="83" t="s">
        <v>361</v>
      </c>
      <c r="O426" s="84">
        <v>389</v>
      </c>
      <c r="P426" s="84" t="s">
        <v>305</v>
      </c>
    </row>
    <row r="427" spans="1:16" x14ac:dyDescent="0.3">
      <c r="A427" s="81">
        <v>14</v>
      </c>
      <c r="B427" s="82">
        <v>46048</v>
      </c>
      <c r="C427" s="79" t="s">
        <v>418</v>
      </c>
      <c r="D427" s="83" t="s">
        <v>362</v>
      </c>
      <c r="E427" s="84">
        <v>56</v>
      </c>
      <c r="F427" s="84" t="s">
        <v>305</v>
      </c>
      <c r="K427" s="81">
        <v>14</v>
      </c>
      <c r="L427" s="82">
        <v>46048</v>
      </c>
      <c r="M427" s="79" t="s">
        <v>422</v>
      </c>
      <c r="N427" s="83" t="s">
        <v>362</v>
      </c>
      <c r="O427" s="84">
        <v>83</v>
      </c>
      <c r="P427" s="84" t="s">
        <v>305</v>
      </c>
    </row>
    <row r="428" spans="1:16" x14ac:dyDescent="0.3">
      <c r="A428" s="81">
        <v>14</v>
      </c>
      <c r="B428" s="82">
        <v>46048</v>
      </c>
      <c r="C428" s="79" t="s">
        <v>418</v>
      </c>
      <c r="D428" s="83" t="s">
        <v>129</v>
      </c>
      <c r="E428" s="84">
        <v>46</v>
      </c>
      <c r="F428" s="84" t="s">
        <v>305</v>
      </c>
      <c r="K428" s="81">
        <v>14</v>
      </c>
      <c r="L428" s="82">
        <v>46048</v>
      </c>
      <c r="M428" s="79" t="s">
        <v>422</v>
      </c>
      <c r="N428" s="83" t="s">
        <v>129</v>
      </c>
      <c r="O428" s="84">
        <v>217</v>
      </c>
      <c r="P428" s="84" t="s">
        <v>305</v>
      </c>
    </row>
    <row r="429" spans="1:16" x14ac:dyDescent="0.3">
      <c r="A429" s="81">
        <v>14</v>
      </c>
      <c r="B429" s="82">
        <v>46048</v>
      </c>
      <c r="C429" s="79" t="s">
        <v>418</v>
      </c>
      <c r="D429" s="83" t="s">
        <v>131</v>
      </c>
      <c r="E429" s="84">
        <v>28</v>
      </c>
      <c r="F429" s="84" t="s">
        <v>305</v>
      </c>
      <c r="K429" s="81">
        <v>14</v>
      </c>
      <c r="L429" s="82">
        <v>46048</v>
      </c>
      <c r="M429" s="79" t="s">
        <v>422</v>
      </c>
      <c r="N429" s="83" t="s">
        <v>131</v>
      </c>
      <c r="O429" s="84">
        <v>102</v>
      </c>
      <c r="P429" s="84" t="s">
        <v>305</v>
      </c>
    </row>
    <row r="430" spans="1:16" x14ac:dyDescent="0.3">
      <c r="A430" s="81">
        <v>14</v>
      </c>
      <c r="B430" s="82">
        <v>46048</v>
      </c>
      <c r="C430" s="79" t="s">
        <v>418</v>
      </c>
      <c r="D430" s="83" t="s">
        <v>363</v>
      </c>
      <c r="E430" s="84">
        <v>0.98</v>
      </c>
      <c r="F430" s="84" t="s">
        <v>305</v>
      </c>
      <c r="K430" s="81">
        <v>14</v>
      </c>
      <c r="L430" s="82">
        <v>46048</v>
      </c>
      <c r="M430" s="79" t="s">
        <v>422</v>
      </c>
      <c r="N430" s="83" t="s">
        <v>363</v>
      </c>
      <c r="O430" s="84">
        <v>3.62</v>
      </c>
      <c r="P430" s="84" t="s">
        <v>305</v>
      </c>
    </row>
    <row r="431" spans="1:16" x14ac:dyDescent="0.3">
      <c r="A431" s="81">
        <v>14</v>
      </c>
      <c r="B431" s="82">
        <v>46048</v>
      </c>
      <c r="C431" s="79" t="s">
        <v>418</v>
      </c>
      <c r="D431" s="83" t="s">
        <v>365</v>
      </c>
      <c r="E431" s="84">
        <v>33.4</v>
      </c>
      <c r="F431" s="84" t="s">
        <v>305</v>
      </c>
      <c r="K431" s="81">
        <v>14</v>
      </c>
      <c r="L431" s="82">
        <v>46048</v>
      </c>
      <c r="M431" s="79" t="s">
        <v>422</v>
      </c>
      <c r="N431" s="83" t="s">
        <v>365</v>
      </c>
      <c r="O431" s="84">
        <v>16.600000000000001</v>
      </c>
      <c r="P431" s="84" t="s">
        <v>305</v>
      </c>
    </row>
    <row r="432" spans="1:16" x14ac:dyDescent="0.3">
      <c r="A432" s="81">
        <v>14</v>
      </c>
      <c r="B432" s="82">
        <v>46048</v>
      </c>
      <c r="C432" s="79" t="s">
        <v>418</v>
      </c>
      <c r="D432" s="83" t="s">
        <v>140</v>
      </c>
      <c r="E432" s="84">
        <v>146</v>
      </c>
      <c r="F432" s="84" t="s">
        <v>305</v>
      </c>
      <c r="K432" s="81">
        <v>14</v>
      </c>
      <c r="L432" s="82">
        <v>46048</v>
      </c>
      <c r="M432" s="79" t="s">
        <v>422</v>
      </c>
      <c r="N432" s="83" t="s">
        <v>140</v>
      </c>
      <c r="O432" s="84">
        <v>127</v>
      </c>
      <c r="P432" s="84" t="s">
        <v>305</v>
      </c>
    </row>
    <row r="433" spans="1:16" x14ac:dyDescent="0.3">
      <c r="A433" s="81">
        <v>14</v>
      </c>
      <c r="B433" s="82">
        <v>46048</v>
      </c>
      <c r="C433" s="79" t="s">
        <v>418</v>
      </c>
      <c r="D433" s="83" t="s">
        <v>142</v>
      </c>
      <c r="E433" s="84">
        <v>3.7</v>
      </c>
      <c r="F433" s="84" t="s">
        <v>305</v>
      </c>
      <c r="K433" s="81">
        <v>14</v>
      </c>
      <c r="L433" s="82">
        <v>46048</v>
      </c>
      <c r="M433" s="79" t="s">
        <v>422</v>
      </c>
      <c r="N433" s="83" t="s">
        <v>142</v>
      </c>
      <c r="O433" s="84">
        <v>6.4</v>
      </c>
      <c r="P433" s="84" t="s">
        <v>305</v>
      </c>
    </row>
    <row r="434" spans="1:16" x14ac:dyDescent="0.3">
      <c r="A434" s="81">
        <v>14</v>
      </c>
      <c r="B434" s="82">
        <v>46048</v>
      </c>
      <c r="C434" s="79" t="s">
        <v>418</v>
      </c>
      <c r="D434" s="83" t="s">
        <v>143</v>
      </c>
      <c r="E434" s="84">
        <v>115</v>
      </c>
      <c r="F434" s="84" t="s">
        <v>305</v>
      </c>
      <c r="K434" s="81">
        <v>14</v>
      </c>
      <c r="L434" s="82">
        <v>46048</v>
      </c>
      <c r="M434" s="79" t="s">
        <v>422</v>
      </c>
      <c r="N434" s="83" t="s">
        <v>143</v>
      </c>
      <c r="O434" s="84">
        <v>95</v>
      </c>
      <c r="P434" s="84" t="s">
        <v>305</v>
      </c>
    </row>
    <row r="435" spans="1:16" x14ac:dyDescent="0.3">
      <c r="A435" s="81">
        <v>15</v>
      </c>
      <c r="B435" s="82">
        <v>46049</v>
      </c>
      <c r="C435" s="79" t="s">
        <v>418</v>
      </c>
      <c r="D435" s="83" t="s">
        <v>351</v>
      </c>
      <c r="E435" s="84">
        <v>4.6399999999999997</v>
      </c>
      <c r="F435" s="84" t="s">
        <v>305</v>
      </c>
      <c r="K435" s="81">
        <v>15</v>
      </c>
      <c r="L435" s="82">
        <v>46049</v>
      </c>
      <c r="M435" s="79" t="s">
        <v>422</v>
      </c>
      <c r="N435" s="83" t="s">
        <v>351</v>
      </c>
      <c r="O435" s="84">
        <v>1.22</v>
      </c>
      <c r="P435" s="84" t="s">
        <v>305</v>
      </c>
    </row>
    <row r="436" spans="1:16" x14ac:dyDescent="0.3">
      <c r="A436" s="81">
        <v>15</v>
      </c>
      <c r="B436" s="82">
        <v>46049</v>
      </c>
      <c r="C436" s="79" t="s">
        <v>418</v>
      </c>
      <c r="D436" s="83" t="s">
        <v>125</v>
      </c>
      <c r="E436" s="84">
        <v>4.5999999999999996</v>
      </c>
      <c r="F436" s="84" t="s">
        <v>305</v>
      </c>
      <c r="K436" s="81">
        <v>15</v>
      </c>
      <c r="L436" s="82">
        <v>46049</v>
      </c>
      <c r="M436" s="79" t="s">
        <v>422</v>
      </c>
      <c r="N436" s="83" t="s">
        <v>125</v>
      </c>
      <c r="O436" s="84">
        <v>9.6999999999999993</v>
      </c>
      <c r="P436" s="84" t="s">
        <v>305</v>
      </c>
    </row>
    <row r="437" spans="1:16" x14ac:dyDescent="0.3">
      <c r="A437" s="81">
        <v>15</v>
      </c>
      <c r="B437" s="82">
        <v>46049</v>
      </c>
      <c r="C437" s="79" t="s">
        <v>418</v>
      </c>
      <c r="D437" s="83" t="s">
        <v>137</v>
      </c>
      <c r="E437" s="84">
        <v>4.0949999999999998</v>
      </c>
      <c r="F437" s="84" t="s">
        <v>305</v>
      </c>
      <c r="K437" s="81">
        <v>15</v>
      </c>
      <c r="L437" s="82">
        <v>46049</v>
      </c>
      <c r="M437" s="79" t="s">
        <v>422</v>
      </c>
      <c r="N437" s="83" t="s">
        <v>137</v>
      </c>
      <c r="O437" s="84">
        <v>2.57</v>
      </c>
      <c r="P437" s="84" t="s">
        <v>305</v>
      </c>
    </row>
    <row r="438" spans="1:16" x14ac:dyDescent="0.3">
      <c r="A438" s="81">
        <v>15</v>
      </c>
      <c r="B438" s="82">
        <v>46049</v>
      </c>
      <c r="C438" s="79" t="s">
        <v>418</v>
      </c>
      <c r="D438" s="83" t="s">
        <v>353</v>
      </c>
      <c r="E438" s="84">
        <v>0.28699999999999998</v>
      </c>
      <c r="F438" s="84" t="s">
        <v>305</v>
      </c>
      <c r="K438" s="81">
        <v>15</v>
      </c>
      <c r="L438" s="82">
        <v>46049</v>
      </c>
      <c r="M438" s="79" t="s">
        <v>422</v>
      </c>
      <c r="N438" s="83" t="s">
        <v>353</v>
      </c>
      <c r="O438" s="84">
        <v>1.1000000000000001</v>
      </c>
      <c r="P438" s="84" t="s">
        <v>305</v>
      </c>
    </row>
    <row r="439" spans="1:16" x14ac:dyDescent="0.3">
      <c r="A439" s="81">
        <v>15</v>
      </c>
      <c r="B439" s="82">
        <v>46049</v>
      </c>
      <c r="C439" s="79" t="s">
        <v>418</v>
      </c>
      <c r="D439" s="83" t="s">
        <v>134</v>
      </c>
      <c r="E439" s="84">
        <v>1.1379999999999999</v>
      </c>
      <c r="F439" s="84" t="s">
        <v>305</v>
      </c>
      <c r="K439" s="81">
        <v>15</v>
      </c>
      <c r="L439" s="82">
        <v>46049</v>
      </c>
      <c r="M439" s="79" t="s">
        <v>422</v>
      </c>
      <c r="N439" s="83" t="s">
        <v>134</v>
      </c>
      <c r="O439" s="84">
        <v>4.49</v>
      </c>
      <c r="P439" s="84" t="s">
        <v>305</v>
      </c>
    </row>
    <row r="440" spans="1:16" x14ac:dyDescent="0.3">
      <c r="A440" s="81">
        <v>15</v>
      </c>
      <c r="B440" s="82">
        <v>46049</v>
      </c>
      <c r="C440" s="79" t="s">
        <v>418</v>
      </c>
      <c r="D440" s="83" t="s">
        <v>138</v>
      </c>
      <c r="E440" s="84">
        <v>8.3000000000000007</v>
      </c>
      <c r="F440" s="84" t="s">
        <v>305</v>
      </c>
      <c r="K440" s="81">
        <v>15</v>
      </c>
      <c r="L440" s="82">
        <v>46049</v>
      </c>
      <c r="M440" s="79" t="s">
        <v>422</v>
      </c>
      <c r="N440" s="83" t="s">
        <v>138</v>
      </c>
      <c r="O440" s="84">
        <v>11.9</v>
      </c>
      <c r="P440" s="84" t="s">
        <v>305</v>
      </c>
    </row>
    <row r="441" spans="1:16" x14ac:dyDescent="0.3">
      <c r="A441" s="81">
        <v>15</v>
      </c>
      <c r="B441" s="82">
        <v>46049</v>
      </c>
      <c r="C441" s="79" t="s">
        <v>418</v>
      </c>
      <c r="D441" s="83" t="s">
        <v>354</v>
      </c>
      <c r="E441" s="84">
        <v>322</v>
      </c>
      <c r="F441" s="84" t="s">
        <v>305</v>
      </c>
      <c r="K441" s="81">
        <v>15</v>
      </c>
      <c r="L441" s="82">
        <v>46049</v>
      </c>
      <c r="M441" s="79" t="s">
        <v>422</v>
      </c>
      <c r="N441" s="83" t="s">
        <v>354</v>
      </c>
      <c r="O441" s="84">
        <v>203</v>
      </c>
      <c r="P441" s="84" t="s">
        <v>305</v>
      </c>
    </row>
    <row r="442" spans="1:16" x14ac:dyDescent="0.3">
      <c r="A442" s="81">
        <v>15</v>
      </c>
      <c r="B442" s="82">
        <v>46049</v>
      </c>
      <c r="C442" s="79" t="s">
        <v>418</v>
      </c>
      <c r="D442" s="83" t="s">
        <v>126</v>
      </c>
      <c r="E442" s="84">
        <v>235</v>
      </c>
      <c r="F442" s="84" t="s">
        <v>305</v>
      </c>
      <c r="K442" s="81">
        <v>15</v>
      </c>
      <c r="L442" s="82">
        <v>46049</v>
      </c>
      <c r="M442" s="79" t="s">
        <v>422</v>
      </c>
      <c r="N442" s="83" t="s">
        <v>126</v>
      </c>
      <c r="O442" s="84">
        <v>86</v>
      </c>
      <c r="P442" s="84" t="s">
        <v>305</v>
      </c>
    </row>
    <row r="443" spans="1:16" x14ac:dyDescent="0.3">
      <c r="A443" s="81">
        <v>15</v>
      </c>
      <c r="B443" s="82">
        <v>46049</v>
      </c>
      <c r="C443" s="79" t="s">
        <v>418</v>
      </c>
      <c r="D443" s="83" t="s">
        <v>127</v>
      </c>
      <c r="E443" s="84">
        <v>77</v>
      </c>
      <c r="F443" s="84" t="s">
        <v>305</v>
      </c>
      <c r="K443" s="81">
        <v>15</v>
      </c>
      <c r="L443" s="82">
        <v>46049</v>
      </c>
      <c r="M443" s="79" t="s">
        <v>422</v>
      </c>
      <c r="N443" s="83" t="s">
        <v>127</v>
      </c>
      <c r="O443" s="84">
        <v>27</v>
      </c>
      <c r="P443" s="84" t="s">
        <v>305</v>
      </c>
    </row>
    <row r="444" spans="1:16" x14ac:dyDescent="0.3">
      <c r="A444" s="81">
        <v>15</v>
      </c>
      <c r="B444" s="82">
        <v>46049</v>
      </c>
      <c r="C444" s="79" t="s">
        <v>418</v>
      </c>
      <c r="D444" s="83" t="s">
        <v>124</v>
      </c>
      <c r="E444" s="84">
        <v>2.57</v>
      </c>
      <c r="F444" s="84" t="s">
        <v>305</v>
      </c>
      <c r="K444" s="81">
        <v>15</v>
      </c>
      <c r="L444" s="82">
        <v>46049</v>
      </c>
      <c r="M444" s="79" t="s">
        <v>422</v>
      </c>
      <c r="N444" s="83" t="s">
        <v>124</v>
      </c>
      <c r="O444" s="84">
        <v>6.1</v>
      </c>
      <c r="P444" s="84" t="s">
        <v>305</v>
      </c>
    </row>
    <row r="445" spans="1:16" x14ac:dyDescent="0.3">
      <c r="A445" s="81">
        <v>15</v>
      </c>
      <c r="B445" s="82">
        <v>46049</v>
      </c>
      <c r="C445" s="79" t="s">
        <v>418</v>
      </c>
      <c r="D445" s="83" t="s">
        <v>356</v>
      </c>
      <c r="E445" s="84">
        <v>227</v>
      </c>
      <c r="F445" s="84" t="s">
        <v>305</v>
      </c>
      <c r="K445" s="81">
        <v>15</v>
      </c>
      <c r="L445" s="82">
        <v>46049</v>
      </c>
      <c r="M445" s="79" t="s">
        <v>422</v>
      </c>
      <c r="N445" s="83" t="s">
        <v>356</v>
      </c>
      <c r="O445" s="84">
        <v>66</v>
      </c>
      <c r="P445" s="84" t="s">
        <v>305</v>
      </c>
    </row>
    <row r="446" spans="1:16" x14ac:dyDescent="0.3">
      <c r="A446" s="81">
        <v>15</v>
      </c>
      <c r="B446" s="82">
        <v>46049</v>
      </c>
      <c r="C446" s="79" t="s">
        <v>418</v>
      </c>
      <c r="D446" s="83" t="s">
        <v>139</v>
      </c>
      <c r="E446" s="84">
        <v>3.55</v>
      </c>
      <c r="F446" s="84" t="s">
        <v>305</v>
      </c>
      <c r="K446" s="81">
        <v>15</v>
      </c>
      <c r="L446" s="82">
        <v>46049</v>
      </c>
      <c r="M446" s="79" t="s">
        <v>422</v>
      </c>
      <c r="N446" s="83" t="s">
        <v>139</v>
      </c>
      <c r="O446" s="84">
        <v>7.29</v>
      </c>
      <c r="P446" s="84" t="s">
        <v>305</v>
      </c>
    </row>
    <row r="447" spans="1:16" x14ac:dyDescent="0.3">
      <c r="A447" s="81">
        <v>15</v>
      </c>
      <c r="B447" s="82">
        <v>46049</v>
      </c>
      <c r="C447" s="79" t="s">
        <v>418</v>
      </c>
      <c r="D447" s="83" t="s">
        <v>118</v>
      </c>
      <c r="E447" s="84">
        <v>88</v>
      </c>
      <c r="F447" s="84" t="s">
        <v>305</v>
      </c>
      <c r="K447" s="81">
        <v>15</v>
      </c>
      <c r="L447" s="82">
        <v>46049</v>
      </c>
      <c r="M447" s="79" t="s">
        <v>422</v>
      </c>
      <c r="N447" s="83" t="s">
        <v>118</v>
      </c>
      <c r="O447" s="84">
        <v>279</v>
      </c>
      <c r="P447" s="84" t="s">
        <v>305</v>
      </c>
    </row>
    <row r="448" spans="1:16" x14ac:dyDescent="0.3">
      <c r="A448" s="81">
        <v>15</v>
      </c>
      <c r="B448" s="82">
        <v>46049</v>
      </c>
      <c r="C448" s="79" t="s">
        <v>418</v>
      </c>
      <c r="D448" s="83" t="s">
        <v>357</v>
      </c>
      <c r="E448" s="84">
        <v>5.2</v>
      </c>
      <c r="F448" s="84" t="s">
        <v>305</v>
      </c>
      <c r="K448" s="81">
        <v>15</v>
      </c>
      <c r="L448" s="82">
        <v>46049</v>
      </c>
      <c r="M448" s="79" t="s">
        <v>422</v>
      </c>
      <c r="N448" s="83" t="s">
        <v>357</v>
      </c>
      <c r="O448" s="84">
        <v>9.98</v>
      </c>
      <c r="P448" s="84" t="s">
        <v>305</v>
      </c>
    </row>
    <row r="449" spans="1:16" x14ac:dyDescent="0.3">
      <c r="A449" s="81">
        <v>15</v>
      </c>
      <c r="B449" s="82">
        <v>46049</v>
      </c>
      <c r="C449" s="79" t="s">
        <v>418</v>
      </c>
      <c r="D449" s="83" t="s">
        <v>359</v>
      </c>
      <c r="E449" s="84">
        <v>1.97</v>
      </c>
      <c r="F449" s="84" t="s">
        <v>305</v>
      </c>
      <c r="K449" s="81">
        <v>15</v>
      </c>
      <c r="L449" s="82">
        <v>46049</v>
      </c>
      <c r="M449" s="79" t="s">
        <v>422</v>
      </c>
      <c r="N449" s="83" t="s">
        <v>359</v>
      </c>
      <c r="O449" s="84">
        <v>4.68</v>
      </c>
      <c r="P449" s="84" t="s">
        <v>305</v>
      </c>
    </row>
    <row r="450" spans="1:16" x14ac:dyDescent="0.3">
      <c r="A450" s="81">
        <v>15</v>
      </c>
      <c r="B450" s="82">
        <v>46049</v>
      </c>
      <c r="C450" s="79" t="s">
        <v>418</v>
      </c>
      <c r="D450" s="83" t="s">
        <v>135</v>
      </c>
      <c r="E450" s="84">
        <v>6.9</v>
      </c>
      <c r="F450" s="84" t="s">
        <v>305</v>
      </c>
      <c r="K450" s="81">
        <v>15</v>
      </c>
      <c r="L450" s="82">
        <v>46049</v>
      </c>
      <c r="M450" s="79" t="s">
        <v>422</v>
      </c>
      <c r="N450" s="83" t="s">
        <v>135</v>
      </c>
      <c r="O450" s="84">
        <v>4.4000000000000004</v>
      </c>
      <c r="P450" s="84" t="s">
        <v>305</v>
      </c>
    </row>
    <row r="451" spans="1:16" x14ac:dyDescent="0.3">
      <c r="A451" s="81">
        <v>15</v>
      </c>
      <c r="B451" s="82">
        <v>46049</v>
      </c>
      <c r="C451" s="79" t="s">
        <v>418</v>
      </c>
      <c r="D451" s="83" t="s">
        <v>128</v>
      </c>
      <c r="E451" s="84">
        <v>157</v>
      </c>
      <c r="F451" s="84" t="s">
        <v>305</v>
      </c>
      <c r="K451" s="81">
        <v>15</v>
      </c>
      <c r="L451" s="82">
        <v>46049</v>
      </c>
      <c r="M451" s="79" t="s">
        <v>422</v>
      </c>
      <c r="N451" s="83" t="s">
        <v>128</v>
      </c>
      <c r="O451" s="84">
        <v>76</v>
      </c>
      <c r="P451" s="84" t="s">
        <v>305</v>
      </c>
    </row>
    <row r="452" spans="1:16" x14ac:dyDescent="0.3">
      <c r="A452" s="81">
        <v>15</v>
      </c>
      <c r="B452" s="82">
        <v>46049</v>
      </c>
      <c r="C452" s="79" t="s">
        <v>418</v>
      </c>
      <c r="D452" s="83" t="s">
        <v>122</v>
      </c>
      <c r="E452" s="84">
        <v>34</v>
      </c>
      <c r="F452" s="84" t="s">
        <v>305</v>
      </c>
      <c r="K452" s="81">
        <v>15</v>
      </c>
      <c r="L452" s="82">
        <v>46049</v>
      </c>
      <c r="M452" s="79" t="s">
        <v>422</v>
      </c>
      <c r="N452" s="83" t="s">
        <v>122</v>
      </c>
      <c r="O452" s="84">
        <v>99</v>
      </c>
      <c r="P452" s="84" t="s">
        <v>305</v>
      </c>
    </row>
    <row r="453" spans="1:16" x14ac:dyDescent="0.3">
      <c r="A453" s="81">
        <v>15</v>
      </c>
      <c r="B453" s="82">
        <v>46049</v>
      </c>
      <c r="C453" s="79" t="s">
        <v>418</v>
      </c>
      <c r="D453" s="83" t="s">
        <v>144</v>
      </c>
      <c r="E453" s="84">
        <v>75</v>
      </c>
      <c r="F453" s="84" t="s">
        <v>305</v>
      </c>
      <c r="K453" s="81">
        <v>15</v>
      </c>
      <c r="L453" s="82">
        <v>46049</v>
      </c>
      <c r="M453" s="79" t="s">
        <v>422</v>
      </c>
      <c r="N453" s="83" t="s">
        <v>144</v>
      </c>
      <c r="O453" s="84">
        <v>486</v>
      </c>
      <c r="P453" s="84" t="s">
        <v>305</v>
      </c>
    </row>
    <row r="454" spans="1:16" x14ac:dyDescent="0.3">
      <c r="A454" s="81">
        <v>15</v>
      </c>
      <c r="B454" s="82">
        <v>46049</v>
      </c>
      <c r="C454" s="79" t="s">
        <v>418</v>
      </c>
      <c r="D454" s="83" t="s">
        <v>360</v>
      </c>
      <c r="E454" s="84">
        <v>142</v>
      </c>
      <c r="F454" s="84" t="s">
        <v>305</v>
      </c>
      <c r="K454" s="81">
        <v>15</v>
      </c>
      <c r="L454" s="82">
        <v>46049</v>
      </c>
      <c r="M454" s="79" t="s">
        <v>422</v>
      </c>
      <c r="N454" s="83" t="s">
        <v>360</v>
      </c>
      <c r="O454" s="84">
        <v>434</v>
      </c>
      <c r="P454" s="84" t="s">
        <v>305</v>
      </c>
    </row>
    <row r="455" spans="1:16" x14ac:dyDescent="0.3">
      <c r="A455" s="81">
        <v>15</v>
      </c>
      <c r="B455" s="82">
        <v>46049</v>
      </c>
      <c r="C455" s="79" t="s">
        <v>418</v>
      </c>
      <c r="D455" s="83" t="s">
        <v>132</v>
      </c>
      <c r="E455" s="84">
        <v>110</v>
      </c>
      <c r="F455" s="84" t="s">
        <v>305</v>
      </c>
      <c r="K455" s="81">
        <v>15</v>
      </c>
      <c r="L455" s="82">
        <v>46049</v>
      </c>
      <c r="M455" s="79" t="s">
        <v>422</v>
      </c>
      <c r="N455" s="83" t="s">
        <v>132</v>
      </c>
      <c r="O455" s="84">
        <v>416</v>
      </c>
      <c r="P455" s="84" t="s">
        <v>305</v>
      </c>
    </row>
    <row r="456" spans="1:16" x14ac:dyDescent="0.3">
      <c r="A456" s="81">
        <v>15</v>
      </c>
      <c r="B456" s="82">
        <v>46049</v>
      </c>
      <c r="C456" s="79" t="s">
        <v>418</v>
      </c>
      <c r="D456" s="83" t="s">
        <v>133</v>
      </c>
      <c r="E456" s="84">
        <v>78</v>
      </c>
      <c r="F456" s="84" t="s">
        <v>305</v>
      </c>
      <c r="K456" s="81">
        <v>15</v>
      </c>
      <c r="L456" s="82">
        <v>46049</v>
      </c>
      <c r="M456" s="79" t="s">
        <v>422</v>
      </c>
      <c r="N456" s="83" t="s">
        <v>133</v>
      </c>
      <c r="O456" s="84">
        <v>150</v>
      </c>
      <c r="P456" s="84" t="s">
        <v>305</v>
      </c>
    </row>
    <row r="457" spans="1:16" x14ac:dyDescent="0.3">
      <c r="A457" s="81">
        <v>15</v>
      </c>
      <c r="B457" s="82">
        <v>46049</v>
      </c>
      <c r="C457" s="79" t="s">
        <v>418</v>
      </c>
      <c r="D457" s="83" t="s">
        <v>361</v>
      </c>
      <c r="E457" s="84">
        <v>160</v>
      </c>
      <c r="F457" s="84" t="s">
        <v>305</v>
      </c>
      <c r="K457" s="81">
        <v>15</v>
      </c>
      <c r="L457" s="82">
        <v>46049</v>
      </c>
      <c r="M457" s="79" t="s">
        <v>422</v>
      </c>
      <c r="N457" s="83" t="s">
        <v>361</v>
      </c>
      <c r="O457" s="84">
        <v>390</v>
      </c>
      <c r="P457" s="84" t="s">
        <v>305</v>
      </c>
    </row>
    <row r="458" spans="1:16" x14ac:dyDescent="0.3">
      <c r="A458" s="81">
        <v>15</v>
      </c>
      <c r="B458" s="82">
        <v>46049</v>
      </c>
      <c r="C458" s="79" t="s">
        <v>418</v>
      </c>
      <c r="D458" s="83" t="s">
        <v>362</v>
      </c>
      <c r="E458" s="84">
        <v>60</v>
      </c>
      <c r="F458" s="84" t="s">
        <v>305</v>
      </c>
      <c r="K458" s="81">
        <v>15</v>
      </c>
      <c r="L458" s="82">
        <v>46049</v>
      </c>
      <c r="M458" s="79" t="s">
        <v>422</v>
      </c>
      <c r="N458" s="83" t="s">
        <v>362</v>
      </c>
      <c r="O458" s="84">
        <v>85</v>
      </c>
      <c r="P458" s="84" t="s">
        <v>305</v>
      </c>
    </row>
    <row r="459" spans="1:16" x14ac:dyDescent="0.3">
      <c r="A459" s="81">
        <v>15</v>
      </c>
      <c r="B459" s="82">
        <v>46049</v>
      </c>
      <c r="C459" s="79" t="s">
        <v>418</v>
      </c>
      <c r="D459" s="83" t="s">
        <v>129</v>
      </c>
      <c r="E459" s="84">
        <v>49</v>
      </c>
      <c r="F459" s="84" t="s">
        <v>305</v>
      </c>
      <c r="K459" s="81">
        <v>15</v>
      </c>
      <c r="L459" s="82">
        <v>46049</v>
      </c>
      <c r="M459" s="79" t="s">
        <v>422</v>
      </c>
      <c r="N459" s="83" t="s">
        <v>129</v>
      </c>
      <c r="O459" s="84">
        <v>222</v>
      </c>
      <c r="P459" s="84" t="s">
        <v>305</v>
      </c>
    </row>
    <row r="460" spans="1:16" x14ac:dyDescent="0.3">
      <c r="A460" s="81">
        <v>15</v>
      </c>
      <c r="B460" s="82">
        <v>46049</v>
      </c>
      <c r="C460" s="79" t="s">
        <v>418</v>
      </c>
      <c r="D460" s="83" t="s">
        <v>131</v>
      </c>
      <c r="E460" s="84">
        <v>30</v>
      </c>
      <c r="F460" s="84" t="s">
        <v>305</v>
      </c>
      <c r="K460" s="81">
        <v>15</v>
      </c>
      <c r="L460" s="82">
        <v>46049</v>
      </c>
      <c r="M460" s="79" t="s">
        <v>422</v>
      </c>
      <c r="N460" s="83" t="s">
        <v>131</v>
      </c>
      <c r="O460" s="84">
        <v>108</v>
      </c>
      <c r="P460" s="84" t="s">
        <v>305</v>
      </c>
    </row>
    <row r="461" spans="1:16" x14ac:dyDescent="0.3">
      <c r="A461" s="81">
        <v>15</v>
      </c>
      <c r="B461" s="82">
        <v>46049</v>
      </c>
      <c r="C461" s="79" t="s">
        <v>418</v>
      </c>
      <c r="D461" s="83" t="s">
        <v>363</v>
      </c>
      <c r="E461" s="84">
        <v>0.99</v>
      </c>
      <c r="F461" s="84" t="s">
        <v>305</v>
      </c>
      <c r="K461" s="81">
        <v>15</v>
      </c>
      <c r="L461" s="82">
        <v>46049</v>
      </c>
      <c r="M461" s="79" t="s">
        <v>422</v>
      </c>
      <c r="N461" s="83" t="s">
        <v>363</v>
      </c>
      <c r="O461" s="84">
        <v>3.65</v>
      </c>
      <c r="P461" s="84" t="s">
        <v>305</v>
      </c>
    </row>
    <row r="462" spans="1:16" x14ac:dyDescent="0.3">
      <c r="A462" s="81">
        <v>15</v>
      </c>
      <c r="B462" s="82">
        <v>46049</v>
      </c>
      <c r="C462" s="79" t="s">
        <v>418</v>
      </c>
      <c r="D462" s="83" t="s">
        <v>365</v>
      </c>
      <c r="E462" s="84">
        <v>38.4</v>
      </c>
      <c r="F462" s="84" t="s">
        <v>305</v>
      </c>
      <c r="K462" s="81">
        <v>15</v>
      </c>
      <c r="L462" s="82">
        <v>46049</v>
      </c>
      <c r="M462" s="79" t="s">
        <v>422</v>
      </c>
      <c r="N462" s="83" t="s">
        <v>365</v>
      </c>
      <c r="O462" s="84">
        <v>20.9</v>
      </c>
      <c r="P462" s="84" t="s">
        <v>305</v>
      </c>
    </row>
    <row r="463" spans="1:16" x14ac:dyDescent="0.3">
      <c r="A463" s="81">
        <v>15</v>
      </c>
      <c r="B463" s="82">
        <v>46049</v>
      </c>
      <c r="C463" s="79" t="s">
        <v>418</v>
      </c>
      <c r="D463" s="83" t="s">
        <v>140</v>
      </c>
      <c r="E463" s="84">
        <v>144</v>
      </c>
      <c r="F463" s="84" t="s">
        <v>305</v>
      </c>
      <c r="K463" s="81">
        <v>15</v>
      </c>
      <c r="L463" s="82">
        <v>46049</v>
      </c>
      <c r="M463" s="79" t="s">
        <v>422</v>
      </c>
      <c r="N463" s="83" t="s">
        <v>140</v>
      </c>
      <c r="O463" s="84">
        <v>126</v>
      </c>
      <c r="P463" s="84" t="s">
        <v>305</v>
      </c>
    </row>
    <row r="464" spans="1:16" x14ac:dyDescent="0.3">
      <c r="A464" s="81">
        <v>15</v>
      </c>
      <c r="B464" s="82">
        <v>46049</v>
      </c>
      <c r="C464" s="79" t="s">
        <v>418</v>
      </c>
      <c r="D464" s="83" t="s">
        <v>142</v>
      </c>
      <c r="E464" s="84">
        <v>3.7</v>
      </c>
      <c r="F464" s="84" t="s">
        <v>305</v>
      </c>
      <c r="K464" s="81">
        <v>15</v>
      </c>
      <c r="L464" s="82">
        <v>46049</v>
      </c>
      <c r="M464" s="79" t="s">
        <v>422</v>
      </c>
      <c r="N464" s="83" t="s">
        <v>142</v>
      </c>
      <c r="O464" s="84">
        <v>6.3</v>
      </c>
      <c r="P464" s="84" t="s">
        <v>305</v>
      </c>
    </row>
    <row r="465" spans="1:16" x14ac:dyDescent="0.3">
      <c r="A465" s="81">
        <v>15</v>
      </c>
      <c r="B465" s="82">
        <v>46049</v>
      </c>
      <c r="C465" s="79" t="s">
        <v>418</v>
      </c>
      <c r="D465" s="83" t="s">
        <v>143</v>
      </c>
      <c r="E465" s="84">
        <v>116</v>
      </c>
      <c r="F465" s="84" t="s">
        <v>305</v>
      </c>
      <c r="K465" s="81">
        <v>15</v>
      </c>
      <c r="L465" s="82">
        <v>46049</v>
      </c>
      <c r="M465" s="79" t="s">
        <v>422</v>
      </c>
      <c r="N465" s="83" t="s">
        <v>143</v>
      </c>
      <c r="O465" s="84">
        <v>94</v>
      </c>
      <c r="P465" s="84" t="s">
        <v>305</v>
      </c>
    </row>
    <row r="466" spans="1:16" x14ac:dyDescent="0.3">
      <c r="A466" s="81">
        <v>16</v>
      </c>
      <c r="B466" s="82">
        <v>46050</v>
      </c>
      <c r="C466" s="79" t="s">
        <v>418</v>
      </c>
      <c r="D466" s="83" t="s">
        <v>351</v>
      </c>
      <c r="E466" s="84">
        <v>4.6399999999999997</v>
      </c>
      <c r="F466" s="84" t="s">
        <v>305</v>
      </c>
      <c r="K466" s="81">
        <v>16</v>
      </c>
      <c r="L466" s="82">
        <v>46050</v>
      </c>
      <c r="M466" s="79" t="s">
        <v>422</v>
      </c>
      <c r="N466" s="83" t="s">
        <v>351</v>
      </c>
      <c r="O466" s="84">
        <v>1.22</v>
      </c>
      <c r="P466" s="84" t="s">
        <v>305</v>
      </c>
    </row>
    <row r="467" spans="1:16" x14ac:dyDescent="0.3">
      <c r="A467" s="81">
        <v>16</v>
      </c>
      <c r="B467" s="82">
        <v>46050</v>
      </c>
      <c r="C467" s="79" t="s">
        <v>418</v>
      </c>
      <c r="D467" s="83" t="s">
        <v>125</v>
      </c>
      <c r="E467" s="84">
        <v>4.8</v>
      </c>
      <c r="F467" s="84" t="s">
        <v>305</v>
      </c>
      <c r="K467" s="81">
        <v>16</v>
      </c>
      <c r="L467" s="82">
        <v>46050</v>
      </c>
      <c r="M467" s="79" t="s">
        <v>422</v>
      </c>
      <c r="N467" s="83" t="s">
        <v>125</v>
      </c>
      <c r="O467" s="84">
        <v>9.8000000000000007</v>
      </c>
      <c r="P467" s="84" t="s">
        <v>305</v>
      </c>
    </row>
    <row r="468" spans="1:16" x14ac:dyDescent="0.3">
      <c r="A468" s="81">
        <v>16</v>
      </c>
      <c r="B468" s="82">
        <v>46050</v>
      </c>
      <c r="C468" s="79" t="s">
        <v>418</v>
      </c>
      <c r="D468" s="83" t="s">
        <v>137</v>
      </c>
      <c r="E468" s="84">
        <v>3.7829999999999999</v>
      </c>
      <c r="F468" s="84" t="s">
        <v>305</v>
      </c>
      <c r="K468" s="81">
        <v>16</v>
      </c>
      <c r="L468" s="82">
        <v>46050</v>
      </c>
      <c r="M468" s="79" t="s">
        <v>422</v>
      </c>
      <c r="N468" s="83" t="s">
        <v>137</v>
      </c>
      <c r="O468" s="84">
        <v>2.5030000000000001</v>
      </c>
      <c r="P468" s="84" t="s">
        <v>305</v>
      </c>
    </row>
    <row r="469" spans="1:16" x14ac:dyDescent="0.3">
      <c r="A469" s="81">
        <v>16</v>
      </c>
      <c r="B469" s="82">
        <v>46050</v>
      </c>
      <c r="C469" s="79" t="s">
        <v>418</v>
      </c>
      <c r="D469" s="83" t="s">
        <v>353</v>
      </c>
      <c r="E469" s="84">
        <v>0.29799999999999999</v>
      </c>
      <c r="F469" s="84" t="s">
        <v>305</v>
      </c>
      <c r="K469" s="81">
        <v>16</v>
      </c>
      <c r="L469" s="82">
        <v>46050</v>
      </c>
      <c r="M469" s="79" t="s">
        <v>422</v>
      </c>
      <c r="N469" s="83" t="s">
        <v>353</v>
      </c>
      <c r="O469" s="84">
        <v>1.095</v>
      </c>
      <c r="P469" s="84" t="s">
        <v>305</v>
      </c>
    </row>
    <row r="470" spans="1:16" x14ac:dyDescent="0.3">
      <c r="A470" s="81">
        <v>16</v>
      </c>
      <c r="B470" s="82">
        <v>46050</v>
      </c>
      <c r="C470" s="79" t="s">
        <v>418</v>
      </c>
      <c r="D470" s="83" t="s">
        <v>134</v>
      </c>
      <c r="E470" s="84">
        <v>1.135</v>
      </c>
      <c r="F470" s="84" t="s">
        <v>305</v>
      </c>
      <c r="K470" s="81">
        <v>16</v>
      </c>
      <c r="L470" s="82">
        <v>46050</v>
      </c>
      <c r="M470" s="79" t="s">
        <v>422</v>
      </c>
      <c r="N470" s="83" t="s">
        <v>134</v>
      </c>
      <c r="O470" s="84">
        <v>4.5880000000000001</v>
      </c>
      <c r="P470" s="84" t="s">
        <v>305</v>
      </c>
    </row>
    <row r="471" spans="1:16" x14ac:dyDescent="0.3">
      <c r="A471" s="81">
        <v>16</v>
      </c>
      <c r="B471" s="82">
        <v>46050</v>
      </c>
      <c r="C471" s="79" t="s">
        <v>418</v>
      </c>
      <c r="D471" s="83" t="s">
        <v>138</v>
      </c>
      <c r="E471" s="84">
        <v>8.6</v>
      </c>
      <c r="F471" s="84" t="s">
        <v>305</v>
      </c>
      <c r="K471" s="81">
        <v>16</v>
      </c>
      <c r="L471" s="82">
        <v>46050</v>
      </c>
      <c r="M471" s="79" t="s">
        <v>422</v>
      </c>
      <c r="N471" s="83" t="s">
        <v>138</v>
      </c>
      <c r="O471" s="84">
        <v>11.9</v>
      </c>
      <c r="P471" s="84" t="s">
        <v>305</v>
      </c>
    </row>
    <row r="472" spans="1:16" x14ac:dyDescent="0.3">
      <c r="A472" s="81">
        <v>16</v>
      </c>
      <c r="B472" s="82">
        <v>46050</v>
      </c>
      <c r="C472" s="79" t="s">
        <v>418</v>
      </c>
      <c r="D472" s="83" t="s">
        <v>354</v>
      </c>
      <c r="E472" s="84">
        <v>321</v>
      </c>
      <c r="F472" s="84" t="s">
        <v>305</v>
      </c>
      <c r="K472" s="81">
        <v>16</v>
      </c>
      <c r="L472" s="82">
        <v>46050</v>
      </c>
      <c r="M472" s="79" t="s">
        <v>422</v>
      </c>
      <c r="N472" s="83" t="s">
        <v>354</v>
      </c>
      <c r="O472" s="84">
        <v>203</v>
      </c>
      <c r="P472" s="84" t="s">
        <v>305</v>
      </c>
    </row>
    <row r="473" spans="1:16" x14ac:dyDescent="0.3">
      <c r="A473" s="81">
        <v>16</v>
      </c>
      <c r="B473" s="82">
        <v>46050</v>
      </c>
      <c r="C473" s="79" t="s">
        <v>418</v>
      </c>
      <c r="D473" s="83" t="s">
        <v>126</v>
      </c>
      <c r="E473" s="84">
        <v>233</v>
      </c>
      <c r="F473" s="84" t="s">
        <v>305</v>
      </c>
      <c r="K473" s="81">
        <v>16</v>
      </c>
      <c r="L473" s="82">
        <v>46050</v>
      </c>
      <c r="M473" s="79" t="s">
        <v>422</v>
      </c>
      <c r="N473" s="83" t="s">
        <v>126</v>
      </c>
      <c r="O473" s="84">
        <v>88</v>
      </c>
      <c r="P473" s="84" t="s">
        <v>305</v>
      </c>
    </row>
    <row r="474" spans="1:16" x14ac:dyDescent="0.3">
      <c r="A474" s="81">
        <v>16</v>
      </c>
      <c r="B474" s="82">
        <v>46050</v>
      </c>
      <c r="C474" s="79" t="s">
        <v>418</v>
      </c>
      <c r="D474" s="83" t="s">
        <v>127</v>
      </c>
      <c r="E474" s="84">
        <v>76</v>
      </c>
      <c r="F474" s="84" t="s">
        <v>305</v>
      </c>
      <c r="K474" s="81">
        <v>16</v>
      </c>
      <c r="L474" s="82">
        <v>46050</v>
      </c>
      <c r="M474" s="79" t="s">
        <v>422</v>
      </c>
      <c r="N474" s="83" t="s">
        <v>127</v>
      </c>
      <c r="O474" s="84">
        <v>26</v>
      </c>
      <c r="P474" s="84" t="s">
        <v>305</v>
      </c>
    </row>
    <row r="475" spans="1:16" x14ac:dyDescent="0.3">
      <c r="A475" s="81">
        <v>16</v>
      </c>
      <c r="B475" s="82">
        <v>46050</v>
      </c>
      <c r="C475" s="79" t="s">
        <v>418</v>
      </c>
      <c r="D475" s="83" t="s">
        <v>124</v>
      </c>
      <c r="E475" s="84">
        <v>2.6</v>
      </c>
      <c r="F475" s="84" t="s">
        <v>305</v>
      </c>
      <c r="K475" s="81">
        <v>16</v>
      </c>
      <c r="L475" s="82">
        <v>46050</v>
      </c>
      <c r="M475" s="79" t="s">
        <v>422</v>
      </c>
      <c r="N475" s="83" t="s">
        <v>124</v>
      </c>
      <c r="O475" s="84">
        <v>6.2</v>
      </c>
      <c r="P475" s="84" t="s">
        <v>305</v>
      </c>
    </row>
    <row r="476" spans="1:16" x14ac:dyDescent="0.3">
      <c r="A476" s="81">
        <v>16</v>
      </c>
      <c r="B476" s="82">
        <v>46050</v>
      </c>
      <c r="C476" s="79" t="s">
        <v>418</v>
      </c>
      <c r="D476" s="83" t="s">
        <v>356</v>
      </c>
      <c r="E476" s="84">
        <v>227</v>
      </c>
      <c r="F476" s="84" t="s">
        <v>305</v>
      </c>
      <c r="K476" s="81">
        <v>16</v>
      </c>
      <c r="L476" s="82">
        <v>46050</v>
      </c>
      <c r="M476" s="79" t="s">
        <v>422</v>
      </c>
      <c r="N476" s="83" t="s">
        <v>356</v>
      </c>
      <c r="O476" s="84">
        <v>66</v>
      </c>
      <c r="P476" s="84" t="s">
        <v>305</v>
      </c>
    </row>
    <row r="477" spans="1:16" x14ac:dyDescent="0.3">
      <c r="A477" s="81">
        <v>16</v>
      </c>
      <c r="B477" s="82">
        <v>46050</v>
      </c>
      <c r="C477" s="79" t="s">
        <v>418</v>
      </c>
      <c r="D477" s="83" t="s">
        <v>139</v>
      </c>
      <c r="E477" s="84">
        <v>3.57</v>
      </c>
      <c r="F477" s="84" t="s">
        <v>305</v>
      </c>
      <c r="K477" s="81">
        <v>16</v>
      </c>
      <c r="L477" s="82">
        <v>46050</v>
      </c>
      <c r="M477" s="79" t="s">
        <v>422</v>
      </c>
      <c r="N477" s="83" t="s">
        <v>139</v>
      </c>
      <c r="O477" s="84">
        <v>7.39</v>
      </c>
      <c r="P477" s="84" t="s">
        <v>305</v>
      </c>
    </row>
    <row r="478" spans="1:16" x14ac:dyDescent="0.3">
      <c r="A478" s="81">
        <v>16</v>
      </c>
      <c r="B478" s="82">
        <v>46050</v>
      </c>
      <c r="C478" s="79" t="s">
        <v>418</v>
      </c>
      <c r="D478" s="83" t="s">
        <v>118</v>
      </c>
      <c r="E478" s="84">
        <v>88</v>
      </c>
      <c r="F478" s="84" t="s">
        <v>305</v>
      </c>
      <c r="K478" s="81">
        <v>16</v>
      </c>
      <c r="L478" s="82">
        <v>46050</v>
      </c>
      <c r="M478" s="79" t="s">
        <v>422</v>
      </c>
      <c r="N478" s="83" t="s">
        <v>118</v>
      </c>
      <c r="O478" s="84">
        <v>281</v>
      </c>
      <c r="P478" s="84" t="s">
        <v>305</v>
      </c>
    </row>
    <row r="479" spans="1:16" x14ac:dyDescent="0.3">
      <c r="A479" s="81">
        <v>16</v>
      </c>
      <c r="B479" s="82">
        <v>46050</v>
      </c>
      <c r="C479" s="79" t="s">
        <v>418</v>
      </c>
      <c r="D479" s="83" t="s">
        <v>357</v>
      </c>
      <c r="E479" s="84">
        <v>5.28</v>
      </c>
      <c r="F479" s="84" t="s">
        <v>305</v>
      </c>
      <c r="K479" s="81">
        <v>16</v>
      </c>
      <c r="L479" s="82">
        <v>46050</v>
      </c>
      <c r="M479" s="79" t="s">
        <v>422</v>
      </c>
      <c r="N479" s="83" t="s">
        <v>357</v>
      </c>
      <c r="O479" s="84">
        <v>9.75</v>
      </c>
      <c r="P479" s="84" t="s">
        <v>305</v>
      </c>
    </row>
    <row r="480" spans="1:16" x14ac:dyDescent="0.3">
      <c r="A480" s="81">
        <v>16</v>
      </c>
      <c r="B480" s="82">
        <v>46050</v>
      </c>
      <c r="C480" s="79" t="s">
        <v>418</v>
      </c>
      <c r="D480" s="83" t="s">
        <v>359</v>
      </c>
      <c r="E480" s="84">
        <v>1.99</v>
      </c>
      <c r="F480" s="84" t="s">
        <v>305</v>
      </c>
      <c r="K480" s="81">
        <v>16</v>
      </c>
      <c r="L480" s="82">
        <v>46050</v>
      </c>
      <c r="M480" s="79" t="s">
        <v>422</v>
      </c>
      <c r="N480" s="83" t="s">
        <v>359</v>
      </c>
      <c r="O480" s="84">
        <v>4.43</v>
      </c>
      <c r="P480" s="84" t="s">
        <v>305</v>
      </c>
    </row>
    <row r="481" spans="1:16" x14ac:dyDescent="0.3">
      <c r="A481" s="81">
        <v>16</v>
      </c>
      <c r="B481" s="82">
        <v>46050</v>
      </c>
      <c r="C481" s="79" t="s">
        <v>418</v>
      </c>
      <c r="D481" s="83" t="s">
        <v>135</v>
      </c>
      <c r="E481" s="84">
        <v>6.9</v>
      </c>
      <c r="F481" s="84" t="s">
        <v>305</v>
      </c>
      <c r="K481" s="81">
        <v>16</v>
      </c>
      <c r="L481" s="82">
        <v>46050</v>
      </c>
      <c r="M481" s="79" t="s">
        <v>422</v>
      </c>
      <c r="N481" s="83" t="s">
        <v>135</v>
      </c>
      <c r="O481" s="84">
        <v>4.4000000000000004</v>
      </c>
      <c r="P481" s="84" t="s">
        <v>305</v>
      </c>
    </row>
    <row r="482" spans="1:16" x14ac:dyDescent="0.3">
      <c r="A482" s="81">
        <v>16</v>
      </c>
      <c r="B482" s="82">
        <v>46050</v>
      </c>
      <c r="C482" s="79" t="s">
        <v>418</v>
      </c>
      <c r="D482" s="83" t="s">
        <v>128</v>
      </c>
      <c r="E482" s="84">
        <v>157</v>
      </c>
      <c r="F482" s="84" t="s">
        <v>305</v>
      </c>
      <c r="K482" s="81">
        <v>16</v>
      </c>
      <c r="L482" s="82">
        <v>46050</v>
      </c>
      <c r="M482" s="79" t="s">
        <v>422</v>
      </c>
      <c r="N482" s="83" t="s">
        <v>128</v>
      </c>
      <c r="O482" s="84">
        <v>82</v>
      </c>
      <c r="P482" s="84" t="s">
        <v>305</v>
      </c>
    </row>
    <row r="483" spans="1:16" x14ac:dyDescent="0.3">
      <c r="A483" s="81">
        <v>16</v>
      </c>
      <c r="B483" s="82">
        <v>46050</v>
      </c>
      <c r="C483" s="79" t="s">
        <v>418</v>
      </c>
      <c r="D483" s="83" t="s">
        <v>122</v>
      </c>
      <c r="E483" s="84">
        <v>33</v>
      </c>
      <c r="F483" s="84" t="s">
        <v>305</v>
      </c>
      <c r="K483" s="81">
        <v>16</v>
      </c>
      <c r="L483" s="82">
        <v>46050</v>
      </c>
      <c r="M483" s="79" t="s">
        <v>422</v>
      </c>
      <c r="N483" s="83" t="s">
        <v>122</v>
      </c>
      <c r="O483" s="84">
        <v>97</v>
      </c>
      <c r="P483" s="84" t="s">
        <v>305</v>
      </c>
    </row>
    <row r="484" spans="1:16" x14ac:dyDescent="0.3">
      <c r="A484" s="81">
        <v>16</v>
      </c>
      <c r="B484" s="82">
        <v>46050</v>
      </c>
      <c r="C484" s="79" t="s">
        <v>418</v>
      </c>
      <c r="D484" s="83" t="s">
        <v>144</v>
      </c>
      <c r="E484" s="84">
        <v>75</v>
      </c>
      <c r="F484" s="84" t="s">
        <v>305</v>
      </c>
      <c r="K484" s="81">
        <v>16</v>
      </c>
      <c r="L484" s="82">
        <v>46050</v>
      </c>
      <c r="M484" s="79" t="s">
        <v>422</v>
      </c>
      <c r="N484" s="83" t="s">
        <v>144</v>
      </c>
      <c r="O484" s="84">
        <v>483</v>
      </c>
      <c r="P484" s="84" t="s">
        <v>305</v>
      </c>
    </row>
    <row r="485" spans="1:16" x14ac:dyDescent="0.3">
      <c r="A485" s="81">
        <v>16</v>
      </c>
      <c r="B485" s="82">
        <v>46050</v>
      </c>
      <c r="C485" s="79" t="s">
        <v>418</v>
      </c>
      <c r="D485" s="83" t="s">
        <v>360</v>
      </c>
      <c r="E485" s="84">
        <v>140</v>
      </c>
      <c r="F485" s="84" t="s">
        <v>305</v>
      </c>
      <c r="K485" s="81">
        <v>16</v>
      </c>
      <c r="L485" s="82">
        <v>46050</v>
      </c>
      <c r="M485" s="79" t="s">
        <v>422</v>
      </c>
      <c r="N485" s="83" t="s">
        <v>360</v>
      </c>
      <c r="O485" s="84">
        <v>435</v>
      </c>
      <c r="P485" s="84" t="s">
        <v>305</v>
      </c>
    </row>
    <row r="486" spans="1:16" x14ac:dyDescent="0.3">
      <c r="A486" s="81">
        <v>16</v>
      </c>
      <c r="B486" s="82">
        <v>46050</v>
      </c>
      <c r="C486" s="79" t="s">
        <v>418</v>
      </c>
      <c r="D486" s="83" t="s">
        <v>132</v>
      </c>
      <c r="E486" s="84">
        <v>118</v>
      </c>
      <c r="F486" s="84" t="s">
        <v>305</v>
      </c>
      <c r="K486" s="81">
        <v>16</v>
      </c>
      <c r="L486" s="82">
        <v>46050</v>
      </c>
      <c r="M486" s="79" t="s">
        <v>422</v>
      </c>
      <c r="N486" s="83" t="s">
        <v>132</v>
      </c>
      <c r="O486" s="84">
        <v>424</v>
      </c>
      <c r="P486" s="84" t="s">
        <v>305</v>
      </c>
    </row>
    <row r="487" spans="1:16" x14ac:dyDescent="0.3">
      <c r="A487" s="81">
        <v>16</v>
      </c>
      <c r="B487" s="82">
        <v>46050</v>
      </c>
      <c r="C487" s="79" t="s">
        <v>418</v>
      </c>
      <c r="D487" s="83" t="s">
        <v>133</v>
      </c>
      <c r="E487" s="84">
        <v>75</v>
      </c>
      <c r="F487" s="84" t="s">
        <v>305</v>
      </c>
      <c r="K487" s="81">
        <v>16</v>
      </c>
      <c r="L487" s="82">
        <v>46050</v>
      </c>
      <c r="M487" s="79" t="s">
        <v>422</v>
      </c>
      <c r="N487" s="83" t="s">
        <v>133</v>
      </c>
      <c r="O487" s="84">
        <v>154</v>
      </c>
      <c r="P487" s="84" t="s">
        <v>305</v>
      </c>
    </row>
    <row r="488" spans="1:16" x14ac:dyDescent="0.3">
      <c r="A488" s="81">
        <v>16</v>
      </c>
      <c r="B488" s="82">
        <v>46050</v>
      </c>
      <c r="C488" s="79" t="s">
        <v>418</v>
      </c>
      <c r="D488" s="83" t="s">
        <v>361</v>
      </c>
      <c r="E488" s="84">
        <v>159</v>
      </c>
      <c r="F488" s="84" t="s">
        <v>305</v>
      </c>
      <c r="K488" s="81">
        <v>16</v>
      </c>
      <c r="L488" s="82">
        <v>46050</v>
      </c>
      <c r="M488" s="79" t="s">
        <v>422</v>
      </c>
      <c r="N488" s="83" t="s">
        <v>361</v>
      </c>
      <c r="O488" s="84">
        <v>391</v>
      </c>
      <c r="P488" s="84" t="s">
        <v>305</v>
      </c>
    </row>
    <row r="489" spans="1:16" x14ac:dyDescent="0.3">
      <c r="A489" s="81">
        <v>16</v>
      </c>
      <c r="B489" s="82">
        <v>46050</v>
      </c>
      <c r="C489" s="79" t="s">
        <v>418</v>
      </c>
      <c r="D489" s="83" t="s">
        <v>362</v>
      </c>
      <c r="E489" s="84">
        <v>57</v>
      </c>
      <c r="F489" s="84" t="s">
        <v>305</v>
      </c>
      <c r="K489" s="81">
        <v>16</v>
      </c>
      <c r="L489" s="82">
        <v>46050</v>
      </c>
      <c r="M489" s="79" t="s">
        <v>422</v>
      </c>
      <c r="N489" s="83" t="s">
        <v>362</v>
      </c>
      <c r="O489" s="84">
        <v>82</v>
      </c>
      <c r="P489" s="84" t="s">
        <v>305</v>
      </c>
    </row>
    <row r="490" spans="1:16" x14ac:dyDescent="0.3">
      <c r="A490" s="81">
        <v>16</v>
      </c>
      <c r="B490" s="82">
        <v>46050</v>
      </c>
      <c r="C490" s="79" t="s">
        <v>418</v>
      </c>
      <c r="D490" s="83" t="s">
        <v>129</v>
      </c>
      <c r="E490" s="84">
        <v>46</v>
      </c>
      <c r="F490" s="84" t="s">
        <v>305</v>
      </c>
      <c r="K490" s="81">
        <v>16</v>
      </c>
      <c r="L490" s="82">
        <v>46050</v>
      </c>
      <c r="M490" s="79" t="s">
        <v>422</v>
      </c>
      <c r="N490" s="83" t="s">
        <v>129</v>
      </c>
      <c r="O490" s="84">
        <v>222</v>
      </c>
      <c r="P490" s="84" t="s">
        <v>305</v>
      </c>
    </row>
    <row r="491" spans="1:16" x14ac:dyDescent="0.3">
      <c r="A491" s="81">
        <v>16</v>
      </c>
      <c r="B491" s="82">
        <v>46050</v>
      </c>
      <c r="C491" s="79" t="s">
        <v>418</v>
      </c>
      <c r="D491" s="83" t="s">
        <v>131</v>
      </c>
      <c r="E491" s="84">
        <v>31</v>
      </c>
      <c r="F491" s="84" t="s">
        <v>305</v>
      </c>
      <c r="K491" s="81">
        <v>16</v>
      </c>
      <c r="L491" s="82">
        <v>46050</v>
      </c>
      <c r="M491" s="79" t="s">
        <v>422</v>
      </c>
      <c r="N491" s="83" t="s">
        <v>131</v>
      </c>
      <c r="O491" s="84">
        <v>107</v>
      </c>
      <c r="P491" s="84" t="s">
        <v>305</v>
      </c>
    </row>
    <row r="492" spans="1:16" x14ac:dyDescent="0.3">
      <c r="A492" s="81">
        <v>16</v>
      </c>
      <c r="B492" s="82">
        <v>46050</v>
      </c>
      <c r="C492" s="79" t="s">
        <v>418</v>
      </c>
      <c r="D492" s="83" t="s">
        <v>363</v>
      </c>
      <c r="E492" s="84">
        <v>1.02</v>
      </c>
      <c r="F492" s="84" t="s">
        <v>305</v>
      </c>
      <c r="K492" s="81">
        <v>16</v>
      </c>
      <c r="L492" s="82">
        <v>46050</v>
      </c>
      <c r="M492" s="79" t="s">
        <v>422</v>
      </c>
      <c r="N492" s="83" t="s">
        <v>363</v>
      </c>
      <c r="O492" s="84">
        <v>3.57</v>
      </c>
      <c r="P492" s="84" t="s">
        <v>305</v>
      </c>
    </row>
    <row r="493" spans="1:16" x14ac:dyDescent="0.3">
      <c r="A493" s="81">
        <v>16</v>
      </c>
      <c r="B493" s="82">
        <v>46050</v>
      </c>
      <c r="C493" s="79" t="s">
        <v>418</v>
      </c>
      <c r="D493" s="83" t="s">
        <v>365</v>
      </c>
      <c r="E493" s="84">
        <v>34.4</v>
      </c>
      <c r="F493" s="84" t="s">
        <v>305</v>
      </c>
      <c r="K493" s="81">
        <v>16</v>
      </c>
      <c r="L493" s="82">
        <v>46050</v>
      </c>
      <c r="M493" s="79" t="s">
        <v>422</v>
      </c>
      <c r="N493" s="83" t="s">
        <v>365</v>
      </c>
      <c r="O493" s="84">
        <v>16.7</v>
      </c>
      <c r="P493" s="84" t="s">
        <v>305</v>
      </c>
    </row>
    <row r="494" spans="1:16" x14ac:dyDescent="0.3">
      <c r="A494" s="81">
        <v>16</v>
      </c>
      <c r="B494" s="82">
        <v>46050</v>
      </c>
      <c r="C494" s="79" t="s">
        <v>418</v>
      </c>
      <c r="D494" s="83" t="s">
        <v>140</v>
      </c>
      <c r="E494" s="84">
        <v>145</v>
      </c>
      <c r="F494" s="84" t="s">
        <v>305</v>
      </c>
      <c r="K494" s="81">
        <v>16</v>
      </c>
      <c r="L494" s="82">
        <v>46050</v>
      </c>
      <c r="M494" s="79" t="s">
        <v>422</v>
      </c>
      <c r="N494" s="83" t="s">
        <v>140</v>
      </c>
      <c r="O494" s="84">
        <v>126</v>
      </c>
      <c r="P494" s="84" t="s">
        <v>305</v>
      </c>
    </row>
    <row r="495" spans="1:16" x14ac:dyDescent="0.3">
      <c r="A495" s="81">
        <v>16</v>
      </c>
      <c r="B495" s="82">
        <v>46050</v>
      </c>
      <c r="C495" s="79" t="s">
        <v>418</v>
      </c>
      <c r="D495" s="83" t="s">
        <v>142</v>
      </c>
      <c r="E495" s="84">
        <v>3.7</v>
      </c>
      <c r="F495" s="84" t="s">
        <v>305</v>
      </c>
      <c r="K495" s="81">
        <v>16</v>
      </c>
      <c r="L495" s="82">
        <v>46050</v>
      </c>
      <c r="M495" s="79" t="s">
        <v>422</v>
      </c>
      <c r="N495" s="83" t="s">
        <v>142</v>
      </c>
      <c r="O495" s="84">
        <v>6.4</v>
      </c>
      <c r="P495" s="84" t="s">
        <v>305</v>
      </c>
    </row>
    <row r="496" spans="1:16" x14ac:dyDescent="0.3">
      <c r="A496" s="81">
        <v>16</v>
      </c>
      <c r="B496" s="82">
        <v>46050</v>
      </c>
      <c r="C496" s="79" t="s">
        <v>418</v>
      </c>
      <c r="D496" s="83" t="s">
        <v>143</v>
      </c>
      <c r="E496" s="84">
        <v>120</v>
      </c>
      <c r="F496" s="84" t="s">
        <v>305</v>
      </c>
      <c r="K496" s="81">
        <v>16</v>
      </c>
      <c r="L496" s="82">
        <v>46050</v>
      </c>
      <c r="M496" s="79" t="s">
        <v>422</v>
      </c>
      <c r="N496" s="83" t="s">
        <v>143</v>
      </c>
      <c r="O496" s="84">
        <v>94</v>
      </c>
      <c r="P496" s="84" t="s">
        <v>305</v>
      </c>
    </row>
    <row r="497" spans="1:16" x14ac:dyDescent="0.3">
      <c r="A497" s="81">
        <v>17</v>
      </c>
      <c r="B497" s="82">
        <v>46051</v>
      </c>
      <c r="C497" s="79" t="s">
        <v>418</v>
      </c>
      <c r="D497" s="83" t="s">
        <v>351</v>
      </c>
      <c r="E497" s="84">
        <v>4.57</v>
      </c>
      <c r="F497" s="84" t="s">
        <v>305</v>
      </c>
      <c r="K497" s="81">
        <v>17</v>
      </c>
      <c r="L497" s="82">
        <v>46051</v>
      </c>
      <c r="M497" s="79" t="s">
        <v>422</v>
      </c>
      <c r="N497" s="83" t="s">
        <v>351</v>
      </c>
      <c r="O497" s="84">
        <v>1.1499999999999999</v>
      </c>
      <c r="P497" s="84" t="s">
        <v>305</v>
      </c>
    </row>
    <row r="498" spans="1:16" x14ac:dyDescent="0.3">
      <c r="A498" s="81">
        <v>17</v>
      </c>
      <c r="B498" s="82">
        <v>46051</v>
      </c>
      <c r="C498" s="79" t="s">
        <v>418</v>
      </c>
      <c r="D498" s="83" t="s">
        <v>125</v>
      </c>
      <c r="E498" s="84">
        <v>4.8</v>
      </c>
      <c r="F498" s="84" t="s">
        <v>305</v>
      </c>
      <c r="K498" s="81">
        <v>17</v>
      </c>
      <c r="L498" s="82">
        <v>46051</v>
      </c>
      <c r="M498" s="79" t="s">
        <v>422</v>
      </c>
      <c r="N498" s="83" t="s">
        <v>125</v>
      </c>
      <c r="O498" s="84">
        <v>9.7200000000000006</v>
      </c>
      <c r="P498" s="84" t="s">
        <v>305</v>
      </c>
    </row>
    <row r="499" spans="1:16" x14ac:dyDescent="0.3">
      <c r="A499" s="81">
        <v>17</v>
      </c>
      <c r="B499" s="82">
        <v>46051</v>
      </c>
      <c r="C499" s="79" t="s">
        <v>418</v>
      </c>
      <c r="D499" s="83" t="s">
        <v>137</v>
      </c>
      <c r="E499" s="84">
        <v>3.89</v>
      </c>
      <c r="F499" s="84" t="s">
        <v>305</v>
      </c>
      <c r="K499" s="81">
        <v>17</v>
      </c>
      <c r="L499" s="82">
        <v>46051</v>
      </c>
      <c r="M499" s="79" t="s">
        <v>422</v>
      </c>
      <c r="N499" s="83" t="s">
        <v>137</v>
      </c>
      <c r="O499" s="84">
        <v>2.6</v>
      </c>
      <c r="P499" s="84" t="s">
        <v>305</v>
      </c>
    </row>
    <row r="500" spans="1:16" x14ac:dyDescent="0.3">
      <c r="A500" s="81">
        <v>17</v>
      </c>
      <c r="B500" s="82">
        <v>46051</v>
      </c>
      <c r="C500" s="79" t="s">
        <v>418</v>
      </c>
      <c r="D500" s="83" t="s">
        <v>353</v>
      </c>
      <c r="E500" s="84">
        <v>0.28699999999999998</v>
      </c>
      <c r="F500" s="84" t="s">
        <v>305</v>
      </c>
      <c r="K500" s="81">
        <v>17</v>
      </c>
      <c r="L500" s="82">
        <v>46051</v>
      </c>
      <c r="M500" s="79" t="s">
        <v>422</v>
      </c>
      <c r="N500" s="83" t="s">
        <v>353</v>
      </c>
      <c r="O500" s="84">
        <v>1.099</v>
      </c>
      <c r="P500" s="84" t="s">
        <v>305</v>
      </c>
    </row>
    <row r="501" spans="1:16" x14ac:dyDescent="0.3">
      <c r="A501" s="81">
        <v>17</v>
      </c>
      <c r="B501" s="82">
        <v>46051</v>
      </c>
      <c r="C501" s="79" t="s">
        <v>418</v>
      </c>
      <c r="D501" s="83" t="s">
        <v>134</v>
      </c>
      <c r="E501" s="84">
        <v>1.18</v>
      </c>
      <c r="F501" s="84" t="s">
        <v>305</v>
      </c>
      <c r="K501" s="81">
        <v>17</v>
      </c>
      <c r="L501" s="82">
        <v>46051</v>
      </c>
      <c r="M501" s="79" t="s">
        <v>422</v>
      </c>
      <c r="N501" s="83" t="s">
        <v>134</v>
      </c>
      <c r="O501" s="84">
        <v>4.46</v>
      </c>
      <c r="P501" s="84" t="s">
        <v>305</v>
      </c>
    </row>
    <row r="502" spans="1:16" x14ac:dyDescent="0.3">
      <c r="A502" s="81">
        <v>17</v>
      </c>
      <c r="B502" s="82">
        <v>46051</v>
      </c>
      <c r="C502" s="79" t="s">
        <v>418</v>
      </c>
      <c r="D502" s="83" t="s">
        <v>138</v>
      </c>
      <c r="E502" s="84">
        <v>8.6</v>
      </c>
      <c r="F502" s="84" t="s">
        <v>305</v>
      </c>
      <c r="K502" s="81">
        <v>17</v>
      </c>
      <c r="L502" s="82">
        <v>46051</v>
      </c>
      <c r="M502" s="79" t="s">
        <v>422</v>
      </c>
      <c r="N502" s="83" t="s">
        <v>138</v>
      </c>
      <c r="O502" s="84">
        <v>11.9</v>
      </c>
      <c r="P502" s="84" t="s">
        <v>305</v>
      </c>
    </row>
    <row r="503" spans="1:16" x14ac:dyDescent="0.3">
      <c r="A503" s="81">
        <v>17</v>
      </c>
      <c r="B503" s="82">
        <v>46051</v>
      </c>
      <c r="C503" s="79" t="s">
        <v>418</v>
      </c>
      <c r="D503" s="83" t="s">
        <v>354</v>
      </c>
      <c r="E503" s="84">
        <v>331</v>
      </c>
      <c r="F503" s="84" t="s">
        <v>305</v>
      </c>
      <c r="K503" s="81">
        <v>17</v>
      </c>
      <c r="L503" s="82">
        <v>46051</v>
      </c>
      <c r="M503" s="79" t="s">
        <v>422</v>
      </c>
      <c r="N503" s="83" t="s">
        <v>354</v>
      </c>
      <c r="O503" s="84">
        <v>195</v>
      </c>
      <c r="P503" s="84" t="s">
        <v>305</v>
      </c>
    </row>
    <row r="504" spans="1:16" x14ac:dyDescent="0.3">
      <c r="A504" s="81">
        <v>17</v>
      </c>
      <c r="B504" s="82">
        <v>46051</v>
      </c>
      <c r="C504" s="79" t="s">
        <v>418</v>
      </c>
      <c r="D504" s="83" t="s">
        <v>126</v>
      </c>
      <c r="E504" s="84">
        <v>226</v>
      </c>
      <c r="F504" s="84" t="s">
        <v>305</v>
      </c>
      <c r="K504" s="81">
        <v>17</v>
      </c>
      <c r="L504" s="82">
        <v>46051</v>
      </c>
      <c r="M504" s="79" t="s">
        <v>422</v>
      </c>
      <c r="N504" s="83" t="s">
        <v>126</v>
      </c>
      <c r="O504" s="84">
        <v>86</v>
      </c>
      <c r="P504" s="84" t="s">
        <v>305</v>
      </c>
    </row>
    <row r="505" spans="1:16" x14ac:dyDescent="0.3">
      <c r="A505" s="81">
        <v>17</v>
      </c>
      <c r="B505" s="82">
        <v>46051</v>
      </c>
      <c r="C505" s="79" t="s">
        <v>418</v>
      </c>
      <c r="D505" s="83" t="s">
        <v>127</v>
      </c>
      <c r="E505" s="84">
        <v>76</v>
      </c>
      <c r="F505" s="84" t="s">
        <v>305</v>
      </c>
      <c r="K505" s="81">
        <v>17</v>
      </c>
      <c r="L505" s="82">
        <v>46051</v>
      </c>
      <c r="M505" s="79" t="s">
        <v>422</v>
      </c>
      <c r="N505" s="83" t="s">
        <v>127</v>
      </c>
      <c r="O505" s="84">
        <v>26</v>
      </c>
      <c r="P505" s="84" t="s">
        <v>305</v>
      </c>
    </row>
    <row r="506" spans="1:16" x14ac:dyDescent="0.3">
      <c r="A506" s="81">
        <v>17</v>
      </c>
      <c r="B506" s="82">
        <v>46051</v>
      </c>
      <c r="C506" s="79" t="s">
        <v>418</v>
      </c>
      <c r="D506" s="83" t="s">
        <v>124</v>
      </c>
      <c r="E506" s="84">
        <v>2.62</v>
      </c>
      <c r="F506" s="84" t="s">
        <v>305</v>
      </c>
      <c r="K506" s="81">
        <v>17</v>
      </c>
      <c r="L506" s="82">
        <v>46051</v>
      </c>
      <c r="M506" s="79" t="s">
        <v>422</v>
      </c>
      <c r="N506" s="83" t="s">
        <v>124</v>
      </c>
      <c r="O506" s="84">
        <v>6.17</v>
      </c>
      <c r="P506" s="84" t="s">
        <v>305</v>
      </c>
    </row>
    <row r="507" spans="1:16" x14ac:dyDescent="0.3">
      <c r="A507" s="81">
        <v>17</v>
      </c>
      <c r="B507" s="82">
        <v>46051</v>
      </c>
      <c r="C507" s="79" t="s">
        <v>418</v>
      </c>
      <c r="D507" s="83" t="s">
        <v>356</v>
      </c>
      <c r="E507" s="84">
        <v>228</v>
      </c>
      <c r="F507" s="84" t="s">
        <v>305</v>
      </c>
      <c r="K507" s="81">
        <v>17</v>
      </c>
      <c r="L507" s="82">
        <v>46051</v>
      </c>
      <c r="M507" s="79" t="s">
        <v>422</v>
      </c>
      <c r="N507" s="83" t="s">
        <v>356</v>
      </c>
      <c r="O507" s="84">
        <v>67</v>
      </c>
      <c r="P507" s="84" t="s">
        <v>305</v>
      </c>
    </row>
    <row r="508" spans="1:16" x14ac:dyDescent="0.3">
      <c r="A508" s="81">
        <v>17</v>
      </c>
      <c r="B508" s="82">
        <v>46051</v>
      </c>
      <c r="C508" s="79" t="s">
        <v>418</v>
      </c>
      <c r="D508" s="83" t="s">
        <v>139</v>
      </c>
      <c r="E508" s="84">
        <v>3.61</v>
      </c>
      <c r="F508" s="84" t="s">
        <v>305</v>
      </c>
      <c r="K508" s="81">
        <v>17</v>
      </c>
      <c r="L508" s="82">
        <v>46051</v>
      </c>
      <c r="M508" s="79" t="s">
        <v>422</v>
      </c>
      <c r="N508" s="83" t="s">
        <v>139</v>
      </c>
      <c r="O508" s="84">
        <v>7.4</v>
      </c>
      <c r="P508" s="84" t="s">
        <v>305</v>
      </c>
    </row>
    <row r="509" spans="1:16" x14ac:dyDescent="0.3">
      <c r="A509" s="81">
        <v>17</v>
      </c>
      <c r="B509" s="82">
        <v>46051</v>
      </c>
      <c r="C509" s="79" t="s">
        <v>418</v>
      </c>
      <c r="D509" s="83" t="s">
        <v>118</v>
      </c>
      <c r="E509" s="84">
        <v>87</v>
      </c>
      <c r="F509" s="84" t="s">
        <v>305</v>
      </c>
      <c r="K509" s="81">
        <v>17</v>
      </c>
      <c r="L509" s="82">
        <v>46051</v>
      </c>
      <c r="M509" s="79" t="s">
        <v>422</v>
      </c>
      <c r="N509" s="83" t="s">
        <v>118</v>
      </c>
      <c r="O509" s="84">
        <v>277</v>
      </c>
      <c r="P509" s="84" t="s">
        <v>305</v>
      </c>
    </row>
    <row r="510" spans="1:16" x14ac:dyDescent="0.3">
      <c r="A510" s="81">
        <v>17</v>
      </c>
      <c r="B510" s="82">
        <v>46051</v>
      </c>
      <c r="C510" s="79" t="s">
        <v>418</v>
      </c>
      <c r="D510" s="83" t="s">
        <v>357</v>
      </c>
      <c r="E510" s="84">
        <v>5.12</v>
      </c>
      <c r="F510" s="84" t="s">
        <v>305</v>
      </c>
      <c r="K510" s="81">
        <v>17</v>
      </c>
      <c r="L510" s="82">
        <v>46051</v>
      </c>
      <c r="M510" s="79" t="s">
        <v>422</v>
      </c>
      <c r="N510" s="83" t="s">
        <v>357</v>
      </c>
      <c r="O510" s="84">
        <v>9.9</v>
      </c>
      <c r="P510" s="84" t="s">
        <v>305</v>
      </c>
    </row>
    <row r="511" spans="1:16" x14ac:dyDescent="0.3">
      <c r="A511" s="81">
        <v>17</v>
      </c>
      <c r="B511" s="82">
        <v>46051</v>
      </c>
      <c r="C511" s="79" t="s">
        <v>418</v>
      </c>
      <c r="D511" s="83" t="s">
        <v>359</v>
      </c>
      <c r="E511" s="84">
        <v>2.1</v>
      </c>
      <c r="F511" s="84" t="s">
        <v>305</v>
      </c>
      <c r="K511" s="81">
        <v>17</v>
      </c>
      <c r="L511" s="82">
        <v>46051</v>
      </c>
      <c r="M511" s="79" t="s">
        <v>422</v>
      </c>
      <c r="N511" s="83" t="s">
        <v>359</v>
      </c>
      <c r="O511" s="84">
        <v>4.5</v>
      </c>
      <c r="P511" s="84" t="s">
        <v>305</v>
      </c>
    </row>
    <row r="512" spans="1:16" x14ac:dyDescent="0.3">
      <c r="A512" s="81">
        <v>17</v>
      </c>
      <c r="B512" s="82">
        <v>46051</v>
      </c>
      <c r="C512" s="79" t="s">
        <v>418</v>
      </c>
      <c r="D512" s="83" t="s">
        <v>135</v>
      </c>
      <c r="E512" s="84">
        <v>6.8</v>
      </c>
      <c r="F512" s="84" t="s">
        <v>305</v>
      </c>
      <c r="K512" s="81">
        <v>17</v>
      </c>
      <c r="L512" s="82">
        <v>46051</v>
      </c>
      <c r="M512" s="79" t="s">
        <v>422</v>
      </c>
      <c r="N512" s="83" t="s">
        <v>135</v>
      </c>
      <c r="O512" s="84">
        <v>4.3</v>
      </c>
      <c r="P512" s="84" t="s">
        <v>305</v>
      </c>
    </row>
    <row r="513" spans="1:16" x14ac:dyDescent="0.3">
      <c r="A513" s="81">
        <v>17</v>
      </c>
      <c r="B513" s="82">
        <v>46051</v>
      </c>
      <c r="C513" s="79" t="s">
        <v>418</v>
      </c>
      <c r="D513" s="83" t="s">
        <v>128</v>
      </c>
      <c r="E513" s="84">
        <v>155</v>
      </c>
      <c r="F513" s="84" t="s">
        <v>305</v>
      </c>
      <c r="K513" s="81">
        <v>17</v>
      </c>
      <c r="L513" s="82">
        <v>46051</v>
      </c>
      <c r="M513" s="79" t="s">
        <v>422</v>
      </c>
      <c r="N513" s="83" t="s">
        <v>128</v>
      </c>
      <c r="O513" s="84">
        <v>78</v>
      </c>
      <c r="P513" s="84" t="s">
        <v>305</v>
      </c>
    </row>
    <row r="514" spans="1:16" x14ac:dyDescent="0.3">
      <c r="A514" s="81">
        <v>17</v>
      </c>
      <c r="B514" s="82">
        <v>46051</v>
      </c>
      <c r="C514" s="79" t="s">
        <v>418</v>
      </c>
      <c r="D514" s="83" t="s">
        <v>122</v>
      </c>
      <c r="E514" s="84">
        <v>32</v>
      </c>
      <c r="F514" s="84" t="s">
        <v>305</v>
      </c>
      <c r="K514" s="81">
        <v>17</v>
      </c>
      <c r="L514" s="82">
        <v>46051</v>
      </c>
      <c r="M514" s="79" t="s">
        <v>422</v>
      </c>
      <c r="N514" s="83" t="s">
        <v>122</v>
      </c>
      <c r="O514" s="84">
        <v>96</v>
      </c>
      <c r="P514" s="84" t="s">
        <v>305</v>
      </c>
    </row>
    <row r="515" spans="1:16" x14ac:dyDescent="0.3">
      <c r="A515" s="81">
        <v>17</v>
      </c>
      <c r="B515" s="82">
        <v>46051</v>
      </c>
      <c r="C515" s="79" t="s">
        <v>418</v>
      </c>
      <c r="D515" s="83" t="s">
        <v>144</v>
      </c>
      <c r="E515" s="84">
        <v>75</v>
      </c>
      <c r="F515" s="84" t="s">
        <v>305</v>
      </c>
      <c r="K515" s="81">
        <v>17</v>
      </c>
      <c r="L515" s="82">
        <v>46051</v>
      </c>
      <c r="M515" s="79" t="s">
        <v>422</v>
      </c>
      <c r="N515" s="83" t="s">
        <v>144</v>
      </c>
      <c r="O515" s="84">
        <v>485</v>
      </c>
      <c r="P515" s="84" t="s">
        <v>305</v>
      </c>
    </row>
    <row r="516" spans="1:16" x14ac:dyDescent="0.3">
      <c r="A516" s="81">
        <v>17</v>
      </c>
      <c r="B516" s="82">
        <v>46051</v>
      </c>
      <c r="C516" s="79" t="s">
        <v>418</v>
      </c>
      <c r="D516" s="83" t="s">
        <v>360</v>
      </c>
      <c r="E516" s="84">
        <v>141</v>
      </c>
      <c r="F516" s="84" t="s">
        <v>305</v>
      </c>
      <c r="K516" s="81">
        <v>17</v>
      </c>
      <c r="L516" s="82">
        <v>46051</v>
      </c>
      <c r="M516" s="79" t="s">
        <v>422</v>
      </c>
      <c r="N516" s="83" t="s">
        <v>360</v>
      </c>
      <c r="O516" s="84">
        <v>435</v>
      </c>
      <c r="P516" s="84" t="s">
        <v>305</v>
      </c>
    </row>
    <row r="517" spans="1:16" x14ac:dyDescent="0.3">
      <c r="A517" s="81">
        <v>17</v>
      </c>
      <c r="B517" s="82">
        <v>46051</v>
      </c>
      <c r="C517" s="79" t="s">
        <v>418</v>
      </c>
      <c r="D517" s="83" t="s">
        <v>132</v>
      </c>
      <c r="E517" s="84">
        <v>109</v>
      </c>
      <c r="F517" s="84" t="s">
        <v>305</v>
      </c>
      <c r="K517" s="81">
        <v>17</v>
      </c>
      <c r="L517" s="82">
        <v>46051</v>
      </c>
      <c r="M517" s="79" t="s">
        <v>422</v>
      </c>
      <c r="N517" s="83" t="s">
        <v>132</v>
      </c>
      <c r="O517" s="84">
        <v>410</v>
      </c>
      <c r="P517" s="84" t="s">
        <v>305</v>
      </c>
    </row>
    <row r="518" spans="1:16" x14ac:dyDescent="0.3">
      <c r="A518" s="81">
        <v>17</v>
      </c>
      <c r="B518" s="82">
        <v>46051</v>
      </c>
      <c r="C518" s="79" t="s">
        <v>418</v>
      </c>
      <c r="D518" s="83" t="s">
        <v>133</v>
      </c>
      <c r="E518" s="84">
        <v>80</v>
      </c>
      <c r="F518" s="84" t="s">
        <v>305</v>
      </c>
      <c r="K518" s="81">
        <v>17</v>
      </c>
      <c r="L518" s="82">
        <v>46051</v>
      </c>
      <c r="M518" s="79" t="s">
        <v>422</v>
      </c>
      <c r="N518" s="83" t="s">
        <v>133</v>
      </c>
      <c r="O518" s="84">
        <v>154</v>
      </c>
      <c r="P518" s="84" t="s">
        <v>305</v>
      </c>
    </row>
    <row r="519" spans="1:16" x14ac:dyDescent="0.3">
      <c r="A519" s="81">
        <v>17</v>
      </c>
      <c r="B519" s="82">
        <v>46051</v>
      </c>
      <c r="C519" s="79" t="s">
        <v>418</v>
      </c>
      <c r="D519" s="83" t="s">
        <v>361</v>
      </c>
      <c r="E519" s="84">
        <v>158</v>
      </c>
      <c r="F519" s="84" t="s">
        <v>305</v>
      </c>
      <c r="K519" s="81">
        <v>17</v>
      </c>
      <c r="L519" s="82">
        <v>46051</v>
      </c>
      <c r="M519" s="79" t="s">
        <v>422</v>
      </c>
      <c r="N519" s="83" t="s">
        <v>361</v>
      </c>
      <c r="O519" s="84">
        <v>399</v>
      </c>
      <c r="P519" s="84" t="s">
        <v>305</v>
      </c>
    </row>
    <row r="520" spans="1:16" x14ac:dyDescent="0.3">
      <c r="A520" s="81">
        <v>17</v>
      </c>
      <c r="B520" s="82">
        <v>46051</v>
      </c>
      <c r="C520" s="79" t="s">
        <v>418</v>
      </c>
      <c r="D520" s="83" t="s">
        <v>362</v>
      </c>
      <c r="E520" s="84">
        <v>60</v>
      </c>
      <c r="F520" s="84" t="s">
        <v>305</v>
      </c>
      <c r="K520" s="81">
        <v>17</v>
      </c>
      <c r="L520" s="82">
        <v>46051</v>
      </c>
      <c r="M520" s="79" t="s">
        <v>422</v>
      </c>
      <c r="N520" s="83" t="s">
        <v>362</v>
      </c>
      <c r="O520" s="84">
        <v>85</v>
      </c>
      <c r="P520" s="84" t="s">
        <v>305</v>
      </c>
    </row>
    <row r="521" spans="1:16" x14ac:dyDescent="0.3">
      <c r="A521" s="81">
        <v>17</v>
      </c>
      <c r="B521" s="82">
        <v>46051</v>
      </c>
      <c r="C521" s="79" t="s">
        <v>418</v>
      </c>
      <c r="D521" s="83" t="s">
        <v>129</v>
      </c>
      <c r="E521" s="84">
        <v>47</v>
      </c>
      <c r="F521" s="84" t="s">
        <v>305</v>
      </c>
      <c r="K521" s="81">
        <v>17</v>
      </c>
      <c r="L521" s="82">
        <v>46051</v>
      </c>
      <c r="M521" s="79" t="s">
        <v>422</v>
      </c>
      <c r="N521" s="83" t="s">
        <v>129</v>
      </c>
      <c r="O521" s="84">
        <v>220</v>
      </c>
      <c r="P521" s="84" t="s">
        <v>305</v>
      </c>
    </row>
    <row r="522" spans="1:16" x14ac:dyDescent="0.3">
      <c r="A522" s="81">
        <v>17</v>
      </c>
      <c r="B522" s="82">
        <v>46051</v>
      </c>
      <c r="C522" s="79" t="s">
        <v>418</v>
      </c>
      <c r="D522" s="83" t="s">
        <v>131</v>
      </c>
      <c r="E522" s="84">
        <v>30</v>
      </c>
      <c r="F522" s="84" t="s">
        <v>305</v>
      </c>
      <c r="K522" s="81">
        <v>17</v>
      </c>
      <c r="L522" s="82">
        <v>46051</v>
      </c>
      <c r="M522" s="79" t="s">
        <v>422</v>
      </c>
      <c r="N522" s="83" t="s">
        <v>131</v>
      </c>
      <c r="O522" s="84">
        <v>110</v>
      </c>
      <c r="P522" s="84" t="s">
        <v>305</v>
      </c>
    </row>
    <row r="523" spans="1:16" x14ac:dyDescent="0.3">
      <c r="A523" s="81">
        <v>17</v>
      </c>
      <c r="B523" s="82">
        <v>46051</v>
      </c>
      <c r="C523" s="79" t="s">
        <v>418</v>
      </c>
      <c r="D523" s="83" t="s">
        <v>363</v>
      </c>
      <c r="E523" s="84">
        <v>1.1200000000000001</v>
      </c>
      <c r="F523" s="84" t="s">
        <v>305</v>
      </c>
      <c r="K523" s="81">
        <v>17</v>
      </c>
      <c r="L523" s="82">
        <v>46051</v>
      </c>
      <c r="M523" s="79" t="s">
        <v>422</v>
      </c>
      <c r="N523" s="83" t="s">
        <v>363</v>
      </c>
      <c r="O523" s="84">
        <v>3.58</v>
      </c>
      <c r="P523" s="84" t="s">
        <v>305</v>
      </c>
    </row>
    <row r="524" spans="1:16" x14ac:dyDescent="0.3">
      <c r="A524" s="81">
        <v>17</v>
      </c>
      <c r="B524" s="82">
        <v>46051</v>
      </c>
      <c r="C524" s="79" t="s">
        <v>418</v>
      </c>
      <c r="D524" s="83" t="s">
        <v>365</v>
      </c>
      <c r="E524" s="84">
        <v>34.6</v>
      </c>
      <c r="F524" s="84" t="s">
        <v>305</v>
      </c>
      <c r="K524" s="81">
        <v>17</v>
      </c>
      <c r="L524" s="82">
        <v>46051</v>
      </c>
      <c r="M524" s="79" t="s">
        <v>422</v>
      </c>
      <c r="N524" s="83" t="s">
        <v>365</v>
      </c>
      <c r="O524" s="84">
        <v>18.77</v>
      </c>
      <c r="P524" s="84" t="s">
        <v>305</v>
      </c>
    </row>
    <row r="525" spans="1:16" x14ac:dyDescent="0.3">
      <c r="A525" s="81">
        <v>17</v>
      </c>
      <c r="B525" s="82">
        <v>46051</v>
      </c>
      <c r="C525" s="79" t="s">
        <v>418</v>
      </c>
      <c r="D525" s="83" t="s">
        <v>140</v>
      </c>
      <c r="E525" s="84">
        <v>146</v>
      </c>
      <c r="F525" s="84" t="s">
        <v>305</v>
      </c>
      <c r="K525" s="81">
        <v>17</v>
      </c>
      <c r="L525" s="82">
        <v>46051</v>
      </c>
      <c r="M525" s="79" t="s">
        <v>422</v>
      </c>
      <c r="N525" s="83" t="s">
        <v>140</v>
      </c>
      <c r="O525" s="84">
        <v>127</v>
      </c>
      <c r="P525" s="84" t="s">
        <v>305</v>
      </c>
    </row>
    <row r="526" spans="1:16" x14ac:dyDescent="0.3">
      <c r="A526" s="81">
        <v>17</v>
      </c>
      <c r="B526" s="82">
        <v>46051</v>
      </c>
      <c r="C526" s="79" t="s">
        <v>418</v>
      </c>
      <c r="D526" s="83" t="s">
        <v>142</v>
      </c>
      <c r="E526" s="84">
        <v>3.7</v>
      </c>
      <c r="F526" s="84" t="s">
        <v>305</v>
      </c>
      <c r="K526" s="81">
        <v>17</v>
      </c>
      <c r="L526" s="82">
        <v>46051</v>
      </c>
      <c r="M526" s="79" t="s">
        <v>422</v>
      </c>
      <c r="N526" s="83" t="s">
        <v>142</v>
      </c>
      <c r="O526" s="84">
        <v>6.4</v>
      </c>
      <c r="P526" s="84" t="s">
        <v>305</v>
      </c>
    </row>
    <row r="527" spans="1:16" x14ac:dyDescent="0.3">
      <c r="A527" s="81">
        <v>17</v>
      </c>
      <c r="B527" s="82">
        <v>46051</v>
      </c>
      <c r="C527" s="79" t="s">
        <v>418</v>
      </c>
      <c r="D527" s="83" t="s">
        <v>143</v>
      </c>
      <c r="E527" s="84">
        <v>116</v>
      </c>
      <c r="F527" s="84" t="s">
        <v>305</v>
      </c>
      <c r="K527" s="81">
        <v>17</v>
      </c>
      <c r="L527" s="82">
        <v>46051</v>
      </c>
      <c r="M527" s="79" t="s">
        <v>422</v>
      </c>
      <c r="N527" s="83" t="s">
        <v>143</v>
      </c>
      <c r="O527" s="84">
        <v>93</v>
      </c>
      <c r="P527" s="84" t="s">
        <v>305</v>
      </c>
    </row>
    <row r="528" spans="1:16" x14ac:dyDescent="0.3">
      <c r="A528" s="81">
        <v>18</v>
      </c>
      <c r="B528" s="82">
        <v>46052</v>
      </c>
      <c r="C528" s="79" t="s">
        <v>418</v>
      </c>
      <c r="D528" s="83" t="s">
        <v>351</v>
      </c>
      <c r="E528" s="84">
        <v>4.53</v>
      </c>
      <c r="F528" s="84" t="s">
        <v>305</v>
      </c>
      <c r="K528" s="81">
        <v>18</v>
      </c>
      <c r="L528" s="82">
        <v>46052.346678240741</v>
      </c>
      <c r="M528" s="79" t="s">
        <v>422</v>
      </c>
      <c r="N528" s="83" t="s">
        <v>351</v>
      </c>
      <c r="O528" s="84">
        <v>1.06</v>
      </c>
      <c r="P528" s="84" t="s">
        <v>305</v>
      </c>
    </row>
    <row r="529" spans="1:16" x14ac:dyDescent="0.3">
      <c r="A529" s="81">
        <v>18</v>
      </c>
      <c r="B529" s="82">
        <v>46052</v>
      </c>
      <c r="C529" s="79" t="s">
        <v>418</v>
      </c>
      <c r="D529" s="83" t="s">
        <v>125</v>
      </c>
      <c r="E529" s="84">
        <v>4.7</v>
      </c>
      <c r="F529" s="84" t="s">
        <v>305</v>
      </c>
      <c r="K529" s="81">
        <v>18</v>
      </c>
      <c r="L529" s="82">
        <v>46052.346678240741</v>
      </c>
      <c r="M529" s="79" t="s">
        <v>422</v>
      </c>
      <c r="N529" s="83" t="s">
        <v>125</v>
      </c>
      <c r="O529" s="84">
        <v>9.8000000000000007</v>
      </c>
      <c r="P529" s="84" t="s">
        <v>305</v>
      </c>
    </row>
    <row r="530" spans="1:16" x14ac:dyDescent="0.3">
      <c r="A530" s="81">
        <v>18</v>
      </c>
      <c r="B530" s="82">
        <v>46052</v>
      </c>
      <c r="C530" s="79" t="s">
        <v>418</v>
      </c>
      <c r="D530" s="83" t="s">
        <v>137</v>
      </c>
      <c r="E530" s="84">
        <v>3.8860000000000001</v>
      </c>
      <c r="F530" s="84" t="s">
        <v>305</v>
      </c>
      <c r="K530" s="81">
        <v>18</v>
      </c>
      <c r="L530" s="82">
        <v>46052.346678240741</v>
      </c>
      <c r="M530" s="79" t="s">
        <v>422</v>
      </c>
      <c r="N530" s="83" t="s">
        <v>137</v>
      </c>
      <c r="O530" s="84">
        <v>2.5</v>
      </c>
      <c r="P530" s="84" t="s">
        <v>305</v>
      </c>
    </row>
    <row r="531" spans="1:16" x14ac:dyDescent="0.3">
      <c r="A531" s="81">
        <v>18</v>
      </c>
      <c r="B531" s="82">
        <v>46052</v>
      </c>
      <c r="C531" s="79" t="s">
        <v>418</v>
      </c>
      <c r="D531" s="83" t="s">
        <v>353</v>
      </c>
      <c r="E531" s="84">
        <v>0.30299999999999999</v>
      </c>
      <c r="F531" s="84" t="s">
        <v>305</v>
      </c>
      <c r="K531" s="81">
        <v>18</v>
      </c>
      <c r="L531" s="82">
        <v>46052.346678240741</v>
      </c>
      <c r="M531" s="79" t="s">
        <v>422</v>
      </c>
      <c r="N531" s="83" t="s">
        <v>353</v>
      </c>
      <c r="O531" s="84">
        <v>1.097</v>
      </c>
      <c r="P531" s="84" t="s">
        <v>305</v>
      </c>
    </row>
    <row r="532" spans="1:16" x14ac:dyDescent="0.3">
      <c r="A532" s="81">
        <v>18</v>
      </c>
      <c r="B532" s="82">
        <v>46052</v>
      </c>
      <c r="C532" s="79" t="s">
        <v>418</v>
      </c>
      <c r="D532" s="83" t="s">
        <v>134</v>
      </c>
      <c r="E532" s="84">
        <v>1.137</v>
      </c>
      <c r="F532" s="84" t="s">
        <v>305</v>
      </c>
      <c r="K532" s="81">
        <v>18</v>
      </c>
      <c r="L532" s="82">
        <v>46052.346678240741</v>
      </c>
      <c r="M532" s="79" t="s">
        <v>422</v>
      </c>
      <c r="N532" s="83" t="s">
        <v>134</v>
      </c>
      <c r="O532" s="84">
        <v>4.5179999999999998</v>
      </c>
      <c r="P532" s="84" t="s">
        <v>305</v>
      </c>
    </row>
    <row r="533" spans="1:16" x14ac:dyDescent="0.3">
      <c r="A533" s="81">
        <v>18</v>
      </c>
      <c r="B533" s="82">
        <v>46052</v>
      </c>
      <c r="C533" s="79" t="s">
        <v>418</v>
      </c>
      <c r="D533" s="83" t="s">
        <v>138</v>
      </c>
      <c r="E533" s="84">
        <v>8.6999999999999993</v>
      </c>
      <c r="F533" s="84" t="s">
        <v>305</v>
      </c>
      <c r="K533" s="81">
        <v>18</v>
      </c>
      <c r="L533" s="82">
        <v>46052.346678240741</v>
      </c>
      <c r="M533" s="79" t="s">
        <v>422</v>
      </c>
      <c r="N533" s="83" t="s">
        <v>138</v>
      </c>
      <c r="O533" s="84">
        <v>11.8</v>
      </c>
      <c r="P533" s="84" t="s">
        <v>305</v>
      </c>
    </row>
    <row r="534" spans="1:16" x14ac:dyDescent="0.3">
      <c r="A534" s="81">
        <v>18</v>
      </c>
      <c r="B534" s="82">
        <v>46052</v>
      </c>
      <c r="C534" s="79" t="s">
        <v>418</v>
      </c>
      <c r="D534" s="83" t="s">
        <v>354</v>
      </c>
      <c r="E534" s="84">
        <v>323</v>
      </c>
      <c r="F534" s="84" t="s">
        <v>305</v>
      </c>
      <c r="K534" s="81">
        <v>18</v>
      </c>
      <c r="L534" s="82">
        <v>46052.346678240741</v>
      </c>
      <c r="M534" s="79" t="s">
        <v>422</v>
      </c>
      <c r="N534" s="83" t="s">
        <v>354</v>
      </c>
      <c r="O534" s="84">
        <v>193</v>
      </c>
      <c r="P534" s="84" t="s">
        <v>305</v>
      </c>
    </row>
    <row r="535" spans="1:16" x14ac:dyDescent="0.3">
      <c r="A535" s="81">
        <v>18</v>
      </c>
      <c r="B535" s="82">
        <v>46052</v>
      </c>
      <c r="C535" s="79" t="s">
        <v>418</v>
      </c>
      <c r="D535" s="83" t="s">
        <v>126</v>
      </c>
      <c r="E535" s="84">
        <v>238</v>
      </c>
      <c r="F535" s="84" t="s">
        <v>305</v>
      </c>
      <c r="K535" s="81">
        <v>18</v>
      </c>
      <c r="L535" s="82">
        <v>46052.346678240741</v>
      </c>
      <c r="M535" s="79" t="s">
        <v>422</v>
      </c>
      <c r="N535" s="83" t="s">
        <v>126</v>
      </c>
      <c r="O535" s="84">
        <v>84</v>
      </c>
      <c r="P535" s="84" t="s">
        <v>305</v>
      </c>
    </row>
    <row r="536" spans="1:16" x14ac:dyDescent="0.3">
      <c r="A536" s="81">
        <v>18</v>
      </c>
      <c r="B536" s="82">
        <v>46052</v>
      </c>
      <c r="C536" s="79" t="s">
        <v>418</v>
      </c>
      <c r="D536" s="83" t="s">
        <v>127</v>
      </c>
      <c r="E536" s="84">
        <v>78</v>
      </c>
      <c r="F536" s="84" t="s">
        <v>305</v>
      </c>
      <c r="K536" s="81">
        <v>18</v>
      </c>
      <c r="L536" s="82">
        <v>46052.346678240741</v>
      </c>
      <c r="M536" s="79" t="s">
        <v>422</v>
      </c>
      <c r="N536" s="83" t="s">
        <v>127</v>
      </c>
      <c r="O536" s="84">
        <v>26</v>
      </c>
      <c r="P536" s="84" t="s">
        <v>305</v>
      </c>
    </row>
    <row r="537" spans="1:16" x14ac:dyDescent="0.3">
      <c r="A537" s="81">
        <v>18</v>
      </c>
      <c r="B537" s="82">
        <v>46052</v>
      </c>
      <c r="C537" s="79" t="s">
        <v>418</v>
      </c>
      <c r="D537" s="83" t="s">
        <v>124</v>
      </c>
      <c r="E537" s="84">
        <v>2.69</v>
      </c>
      <c r="F537" s="84" t="s">
        <v>305</v>
      </c>
      <c r="K537" s="81">
        <v>18</v>
      </c>
      <c r="L537" s="82">
        <v>46052.346678240741</v>
      </c>
      <c r="M537" s="79" t="s">
        <v>422</v>
      </c>
      <c r="N537" s="83" t="s">
        <v>124</v>
      </c>
      <c r="O537" s="84">
        <v>6.14</v>
      </c>
      <c r="P537" s="84" t="s">
        <v>305</v>
      </c>
    </row>
    <row r="538" spans="1:16" x14ac:dyDescent="0.3">
      <c r="A538" s="81">
        <v>18</v>
      </c>
      <c r="B538" s="82">
        <v>46052</v>
      </c>
      <c r="C538" s="79" t="s">
        <v>418</v>
      </c>
      <c r="D538" s="83" t="s">
        <v>356</v>
      </c>
      <c r="E538" s="84">
        <v>229</v>
      </c>
      <c r="F538" s="84" t="s">
        <v>305</v>
      </c>
      <c r="K538" s="81">
        <v>18</v>
      </c>
      <c r="L538" s="82">
        <v>46052.346678240741</v>
      </c>
      <c r="M538" s="79" t="s">
        <v>422</v>
      </c>
      <c r="N538" s="83" t="s">
        <v>356</v>
      </c>
      <c r="O538" s="84">
        <v>66</v>
      </c>
      <c r="P538" s="84" t="s">
        <v>305</v>
      </c>
    </row>
    <row r="539" spans="1:16" x14ac:dyDescent="0.3">
      <c r="A539" s="81">
        <v>18</v>
      </c>
      <c r="B539" s="82">
        <v>46052</v>
      </c>
      <c r="C539" s="79" t="s">
        <v>418</v>
      </c>
      <c r="D539" s="83" t="s">
        <v>139</v>
      </c>
      <c r="E539" s="84">
        <v>3.52</v>
      </c>
      <c r="F539" s="84" t="s">
        <v>305</v>
      </c>
      <c r="K539" s="81">
        <v>18</v>
      </c>
      <c r="L539" s="82">
        <v>46052.346678240741</v>
      </c>
      <c r="M539" s="79" t="s">
        <v>422</v>
      </c>
      <c r="N539" s="83" t="s">
        <v>139</v>
      </c>
      <c r="O539" s="84">
        <v>7.32</v>
      </c>
      <c r="P539" s="84" t="s">
        <v>305</v>
      </c>
    </row>
    <row r="540" spans="1:16" x14ac:dyDescent="0.3">
      <c r="A540" s="81">
        <v>18</v>
      </c>
      <c r="B540" s="82">
        <v>46052</v>
      </c>
      <c r="C540" s="79" t="s">
        <v>418</v>
      </c>
      <c r="D540" s="83" t="s">
        <v>118</v>
      </c>
      <c r="E540" s="84">
        <v>87</v>
      </c>
      <c r="F540" s="84" t="s">
        <v>305</v>
      </c>
      <c r="K540" s="81">
        <v>18</v>
      </c>
      <c r="L540" s="82">
        <v>46052.346678240741</v>
      </c>
      <c r="M540" s="79" t="s">
        <v>422</v>
      </c>
      <c r="N540" s="83" t="s">
        <v>118</v>
      </c>
      <c r="O540" s="84">
        <v>279</v>
      </c>
      <c r="P540" s="84" t="s">
        <v>305</v>
      </c>
    </row>
    <row r="541" spans="1:16" x14ac:dyDescent="0.3">
      <c r="A541" s="81">
        <v>18</v>
      </c>
      <c r="B541" s="82">
        <v>46052</v>
      </c>
      <c r="C541" s="79" t="s">
        <v>418</v>
      </c>
      <c r="D541" s="83" t="s">
        <v>357</v>
      </c>
      <c r="E541" s="84">
        <v>5.25</v>
      </c>
      <c r="F541" s="84" t="s">
        <v>305</v>
      </c>
      <c r="K541" s="81">
        <v>18</v>
      </c>
      <c r="L541" s="82">
        <v>46052.346678240741</v>
      </c>
      <c r="M541" s="79" t="s">
        <v>422</v>
      </c>
      <c r="N541" s="83" t="s">
        <v>357</v>
      </c>
      <c r="O541" s="84">
        <v>9.94</v>
      </c>
      <c r="P541" s="84" t="s">
        <v>305</v>
      </c>
    </row>
    <row r="542" spans="1:16" x14ac:dyDescent="0.3">
      <c r="A542" s="81">
        <v>18</v>
      </c>
      <c r="B542" s="82">
        <v>46052</v>
      </c>
      <c r="C542" s="79" t="s">
        <v>418</v>
      </c>
      <c r="D542" s="83" t="s">
        <v>359</v>
      </c>
      <c r="E542" s="84">
        <v>1.98</v>
      </c>
      <c r="F542" s="84" t="s">
        <v>305</v>
      </c>
      <c r="K542" s="81">
        <v>18</v>
      </c>
      <c r="L542" s="82">
        <v>46052.346678240741</v>
      </c>
      <c r="M542" s="79" t="s">
        <v>422</v>
      </c>
      <c r="N542" s="83" t="s">
        <v>359</v>
      </c>
      <c r="O542" s="84">
        <v>4.5</v>
      </c>
      <c r="P542" s="84" t="s">
        <v>305</v>
      </c>
    </row>
    <row r="543" spans="1:16" x14ac:dyDescent="0.3">
      <c r="A543" s="81">
        <v>18</v>
      </c>
      <c r="B543" s="82">
        <v>46052</v>
      </c>
      <c r="C543" s="79" t="s">
        <v>418</v>
      </c>
      <c r="D543" s="83" t="s">
        <v>135</v>
      </c>
      <c r="E543" s="84">
        <v>6.8</v>
      </c>
      <c r="F543" s="84" t="s">
        <v>305</v>
      </c>
      <c r="K543" s="81">
        <v>18</v>
      </c>
      <c r="L543" s="82">
        <v>46052.346678240741</v>
      </c>
      <c r="M543" s="79" t="s">
        <v>422</v>
      </c>
      <c r="N543" s="83" t="s">
        <v>135</v>
      </c>
      <c r="O543" s="84">
        <v>4.4000000000000004</v>
      </c>
      <c r="P543" s="84" t="s">
        <v>305</v>
      </c>
    </row>
    <row r="544" spans="1:16" x14ac:dyDescent="0.3">
      <c r="A544" s="81">
        <v>18</v>
      </c>
      <c r="B544" s="82">
        <v>46052</v>
      </c>
      <c r="C544" s="79" t="s">
        <v>418</v>
      </c>
      <c r="D544" s="83" t="s">
        <v>128</v>
      </c>
      <c r="E544" s="84">
        <v>158</v>
      </c>
      <c r="F544" s="84" t="s">
        <v>305</v>
      </c>
      <c r="K544" s="81">
        <v>18</v>
      </c>
      <c r="L544" s="82">
        <v>46052.346678240741</v>
      </c>
      <c r="M544" s="79" t="s">
        <v>422</v>
      </c>
      <c r="N544" s="83" t="s">
        <v>128</v>
      </c>
      <c r="O544" s="84">
        <v>78</v>
      </c>
      <c r="P544" s="84" t="s">
        <v>305</v>
      </c>
    </row>
    <row r="545" spans="1:16" x14ac:dyDescent="0.3">
      <c r="A545" s="81">
        <v>18</v>
      </c>
      <c r="B545" s="82">
        <v>46052</v>
      </c>
      <c r="C545" s="79" t="s">
        <v>418</v>
      </c>
      <c r="D545" s="83" t="s">
        <v>122</v>
      </c>
      <c r="E545" s="84">
        <v>33</v>
      </c>
      <c r="F545" s="84" t="s">
        <v>305</v>
      </c>
      <c r="K545" s="81">
        <v>18</v>
      </c>
      <c r="L545" s="82">
        <v>46052.346678240741</v>
      </c>
      <c r="M545" s="79" t="s">
        <v>422</v>
      </c>
      <c r="N545" s="83" t="s">
        <v>122</v>
      </c>
      <c r="O545" s="84">
        <v>96</v>
      </c>
      <c r="P545" s="84" t="s">
        <v>305</v>
      </c>
    </row>
    <row r="546" spans="1:16" x14ac:dyDescent="0.3">
      <c r="A546" s="81">
        <v>18</v>
      </c>
      <c r="B546" s="82">
        <v>46052</v>
      </c>
      <c r="C546" s="79" t="s">
        <v>418</v>
      </c>
      <c r="D546" s="83" t="s">
        <v>144</v>
      </c>
      <c r="E546" s="84">
        <v>76</v>
      </c>
      <c r="F546" s="84" t="s">
        <v>305</v>
      </c>
      <c r="K546" s="81">
        <v>18</v>
      </c>
      <c r="L546" s="82">
        <v>46052.346678240741</v>
      </c>
      <c r="M546" s="79" t="s">
        <v>422</v>
      </c>
      <c r="N546" s="83" t="s">
        <v>144</v>
      </c>
      <c r="O546" s="84">
        <v>483</v>
      </c>
      <c r="P546" s="84" t="s">
        <v>305</v>
      </c>
    </row>
    <row r="547" spans="1:16" x14ac:dyDescent="0.3">
      <c r="A547" s="81">
        <v>18</v>
      </c>
      <c r="B547" s="82">
        <v>46052</v>
      </c>
      <c r="C547" s="79" t="s">
        <v>418</v>
      </c>
      <c r="D547" s="83" t="s">
        <v>360</v>
      </c>
      <c r="E547" s="84">
        <v>140</v>
      </c>
      <c r="F547" s="84" t="s">
        <v>305</v>
      </c>
      <c r="K547" s="81">
        <v>18</v>
      </c>
      <c r="L547" s="82">
        <v>46052.346678240741</v>
      </c>
      <c r="M547" s="79" t="s">
        <v>422</v>
      </c>
      <c r="N547" s="83" t="s">
        <v>360</v>
      </c>
      <c r="O547" s="84">
        <v>429</v>
      </c>
      <c r="P547" s="84" t="s">
        <v>305</v>
      </c>
    </row>
    <row r="548" spans="1:16" x14ac:dyDescent="0.3">
      <c r="A548" s="81">
        <v>18</v>
      </c>
      <c r="B548" s="82">
        <v>46052</v>
      </c>
      <c r="C548" s="79" t="s">
        <v>418</v>
      </c>
      <c r="D548" s="83" t="s">
        <v>132</v>
      </c>
      <c r="E548" s="84">
        <v>112</v>
      </c>
      <c r="F548" s="84" t="s">
        <v>305</v>
      </c>
      <c r="K548" s="81">
        <v>18</v>
      </c>
      <c r="L548" s="82">
        <v>46052.346678240741</v>
      </c>
      <c r="M548" s="79" t="s">
        <v>422</v>
      </c>
      <c r="N548" s="83" t="s">
        <v>132</v>
      </c>
      <c r="O548" s="84">
        <v>414</v>
      </c>
      <c r="P548" s="84" t="s">
        <v>305</v>
      </c>
    </row>
    <row r="549" spans="1:16" x14ac:dyDescent="0.3">
      <c r="A549" s="81">
        <v>18</v>
      </c>
      <c r="B549" s="82">
        <v>46052</v>
      </c>
      <c r="C549" s="79" t="s">
        <v>418</v>
      </c>
      <c r="D549" s="83" t="s">
        <v>133</v>
      </c>
      <c r="E549" s="84">
        <v>79</v>
      </c>
      <c r="F549" s="84" t="s">
        <v>305</v>
      </c>
      <c r="K549" s="81">
        <v>18</v>
      </c>
      <c r="L549" s="82">
        <v>46052.346678240741</v>
      </c>
      <c r="M549" s="79" t="s">
        <v>422</v>
      </c>
      <c r="N549" s="83" t="s">
        <v>133</v>
      </c>
      <c r="O549" s="84">
        <v>149</v>
      </c>
      <c r="P549" s="84" t="s">
        <v>305</v>
      </c>
    </row>
    <row r="550" spans="1:16" x14ac:dyDescent="0.3">
      <c r="A550" s="81">
        <v>18</v>
      </c>
      <c r="B550" s="82">
        <v>46052</v>
      </c>
      <c r="C550" s="79" t="s">
        <v>418</v>
      </c>
      <c r="D550" s="83" t="s">
        <v>361</v>
      </c>
      <c r="E550" s="84">
        <v>154</v>
      </c>
      <c r="F550" s="84" t="s">
        <v>305</v>
      </c>
      <c r="K550" s="81">
        <v>18</v>
      </c>
      <c r="L550" s="82">
        <v>46052.346678240741</v>
      </c>
      <c r="M550" s="79" t="s">
        <v>422</v>
      </c>
      <c r="N550" s="83" t="s">
        <v>361</v>
      </c>
      <c r="O550" s="84">
        <v>376</v>
      </c>
      <c r="P550" s="84" t="s">
        <v>305</v>
      </c>
    </row>
    <row r="551" spans="1:16" x14ac:dyDescent="0.3">
      <c r="A551" s="81">
        <v>18</v>
      </c>
      <c r="B551" s="82">
        <v>46052</v>
      </c>
      <c r="C551" s="79" t="s">
        <v>418</v>
      </c>
      <c r="D551" s="83" t="s">
        <v>362</v>
      </c>
      <c r="E551" s="84">
        <v>60</v>
      </c>
      <c r="F551" s="84" t="s">
        <v>305</v>
      </c>
      <c r="K551" s="81">
        <v>18</v>
      </c>
      <c r="L551" s="82">
        <v>46052.346678240741</v>
      </c>
      <c r="M551" s="79" t="s">
        <v>422</v>
      </c>
      <c r="N551" s="83" t="s">
        <v>362</v>
      </c>
      <c r="O551" s="84">
        <v>85</v>
      </c>
      <c r="P551" s="84" t="s">
        <v>305</v>
      </c>
    </row>
    <row r="552" spans="1:16" x14ac:dyDescent="0.3">
      <c r="A552" s="81">
        <v>18</v>
      </c>
      <c r="B552" s="82">
        <v>46052</v>
      </c>
      <c r="C552" s="79" t="s">
        <v>418</v>
      </c>
      <c r="D552" s="83" t="s">
        <v>129</v>
      </c>
      <c r="E552" s="84">
        <v>47</v>
      </c>
      <c r="F552" s="84" t="s">
        <v>305</v>
      </c>
      <c r="K552" s="81">
        <v>18</v>
      </c>
      <c r="L552" s="82">
        <v>46052.346678240741</v>
      </c>
      <c r="M552" s="79" t="s">
        <v>422</v>
      </c>
      <c r="N552" s="83" t="s">
        <v>129</v>
      </c>
      <c r="O552" s="84">
        <v>217</v>
      </c>
      <c r="P552" s="84" t="s">
        <v>305</v>
      </c>
    </row>
    <row r="553" spans="1:16" x14ac:dyDescent="0.3">
      <c r="A553" s="81">
        <v>18</v>
      </c>
      <c r="B553" s="82">
        <v>46052</v>
      </c>
      <c r="C553" s="79" t="s">
        <v>418</v>
      </c>
      <c r="D553" s="83" t="s">
        <v>131</v>
      </c>
      <c r="E553" s="84">
        <v>30</v>
      </c>
      <c r="F553" s="84" t="s">
        <v>305</v>
      </c>
      <c r="K553" s="81">
        <v>18</v>
      </c>
      <c r="L553" s="82">
        <v>46052.346678240741</v>
      </c>
      <c r="M553" s="79" t="s">
        <v>422</v>
      </c>
      <c r="N553" s="83" t="s">
        <v>131</v>
      </c>
      <c r="O553" s="84">
        <v>105</v>
      </c>
      <c r="P553" s="84" t="s">
        <v>305</v>
      </c>
    </row>
    <row r="554" spans="1:16" x14ac:dyDescent="0.3">
      <c r="A554" s="81">
        <v>18</v>
      </c>
      <c r="B554" s="82">
        <v>46052</v>
      </c>
      <c r="C554" s="79" t="s">
        <v>418</v>
      </c>
      <c r="D554" s="83" t="s">
        <v>363</v>
      </c>
      <c r="E554" s="84">
        <v>1.02</v>
      </c>
      <c r="F554" s="84" t="s">
        <v>305</v>
      </c>
      <c r="K554" s="81">
        <v>18</v>
      </c>
      <c r="L554" s="82">
        <v>46052.346678240741</v>
      </c>
      <c r="M554" s="79" t="s">
        <v>422</v>
      </c>
      <c r="N554" s="83" t="s">
        <v>363</v>
      </c>
      <c r="O554" s="84">
        <v>3.6</v>
      </c>
      <c r="P554" s="84" t="s">
        <v>305</v>
      </c>
    </row>
    <row r="555" spans="1:16" x14ac:dyDescent="0.3">
      <c r="A555" s="81">
        <v>18</v>
      </c>
      <c r="B555" s="82">
        <v>46052</v>
      </c>
      <c r="C555" s="79" t="s">
        <v>418</v>
      </c>
      <c r="D555" s="83" t="s">
        <v>365</v>
      </c>
      <c r="E555" s="84">
        <v>36</v>
      </c>
      <c r="F555" s="84" t="s">
        <v>305</v>
      </c>
      <c r="K555" s="81">
        <v>18</v>
      </c>
      <c r="L555" s="82">
        <v>46052.346678240741</v>
      </c>
      <c r="M555" s="79" t="s">
        <v>422</v>
      </c>
      <c r="N555" s="83" t="s">
        <v>365</v>
      </c>
      <c r="O555" s="84">
        <v>20.8</v>
      </c>
      <c r="P555" s="84" t="s">
        <v>305</v>
      </c>
    </row>
    <row r="556" spans="1:16" x14ac:dyDescent="0.3">
      <c r="A556" s="81">
        <v>18</v>
      </c>
      <c r="B556" s="82">
        <v>46052</v>
      </c>
      <c r="C556" s="79" t="s">
        <v>418</v>
      </c>
      <c r="D556" s="83" t="s">
        <v>140</v>
      </c>
      <c r="E556" s="84">
        <v>147</v>
      </c>
      <c r="F556" s="84" t="s">
        <v>305</v>
      </c>
      <c r="K556" s="81">
        <v>18</v>
      </c>
      <c r="L556" s="82">
        <v>46052.346678240741</v>
      </c>
      <c r="M556" s="79" t="s">
        <v>422</v>
      </c>
      <c r="N556" s="83" t="s">
        <v>140</v>
      </c>
      <c r="O556" s="84">
        <v>127</v>
      </c>
      <c r="P556" s="84" t="s">
        <v>305</v>
      </c>
    </row>
    <row r="557" spans="1:16" x14ac:dyDescent="0.3">
      <c r="A557" s="81">
        <v>18</v>
      </c>
      <c r="B557" s="82">
        <v>46052</v>
      </c>
      <c r="C557" s="79" t="s">
        <v>418</v>
      </c>
      <c r="D557" s="83" t="s">
        <v>142</v>
      </c>
      <c r="E557" s="84">
        <v>3.8</v>
      </c>
      <c r="F557" s="84" t="s">
        <v>305</v>
      </c>
      <c r="K557" s="81">
        <v>18</v>
      </c>
      <c r="L557" s="82">
        <v>46052.346678240741</v>
      </c>
      <c r="M557" s="79" t="s">
        <v>422</v>
      </c>
      <c r="N557" s="83" t="s">
        <v>142</v>
      </c>
      <c r="O557" s="84">
        <v>6.4</v>
      </c>
      <c r="P557" s="84" t="s">
        <v>305</v>
      </c>
    </row>
    <row r="558" spans="1:16" x14ac:dyDescent="0.3">
      <c r="A558" s="81">
        <v>18</v>
      </c>
      <c r="B558" s="82">
        <v>46052</v>
      </c>
      <c r="C558" s="79" t="s">
        <v>418</v>
      </c>
      <c r="D558" s="83" t="s">
        <v>143</v>
      </c>
      <c r="E558" s="84">
        <v>116</v>
      </c>
      <c r="F558" s="84" t="s">
        <v>305</v>
      </c>
      <c r="K558" s="81">
        <v>18</v>
      </c>
      <c r="L558" s="82">
        <v>46052.346678240741</v>
      </c>
      <c r="M558" s="79" t="s">
        <v>422</v>
      </c>
      <c r="N558" s="83" t="s">
        <v>143</v>
      </c>
      <c r="O558" s="84">
        <v>95</v>
      </c>
      <c r="P558" s="84" t="s">
        <v>305</v>
      </c>
    </row>
    <row r="559" spans="1:16" x14ac:dyDescent="0.3">
      <c r="A559" s="81"/>
      <c r="B559" s="82"/>
      <c r="C559" s="79"/>
      <c r="D559" s="83"/>
      <c r="E559" s="84"/>
      <c r="F559" s="84"/>
      <c r="K559" s="81"/>
      <c r="L559" s="82"/>
      <c r="M559" s="79"/>
      <c r="N559" s="83"/>
      <c r="O559" s="84"/>
      <c r="P559" s="84"/>
    </row>
    <row r="560" spans="1:16" x14ac:dyDescent="0.3">
      <c r="A560" s="81"/>
      <c r="B560" s="82"/>
      <c r="C560" s="79"/>
      <c r="D560" s="83"/>
      <c r="E560" s="84"/>
      <c r="F560" s="84"/>
      <c r="K560" s="81"/>
      <c r="L560" s="82"/>
      <c r="M560" s="79"/>
      <c r="N560" s="83"/>
      <c r="O560" s="84"/>
      <c r="P560" s="84"/>
    </row>
    <row r="561" spans="1:16" x14ac:dyDescent="0.3">
      <c r="A561" s="81"/>
      <c r="B561" s="82"/>
      <c r="C561" s="79"/>
      <c r="D561" s="83"/>
      <c r="E561" s="84"/>
      <c r="F561" s="84"/>
      <c r="K561" s="81"/>
      <c r="L561" s="82"/>
      <c r="M561" s="79"/>
      <c r="N561" s="83"/>
      <c r="O561" s="84"/>
      <c r="P561" s="84"/>
    </row>
    <row r="562" spans="1:16" x14ac:dyDescent="0.3">
      <c r="A562" s="81"/>
      <c r="B562" s="82"/>
      <c r="C562" s="79"/>
      <c r="D562" s="83"/>
      <c r="E562" s="84"/>
      <c r="F562" s="84"/>
      <c r="K562" s="81"/>
      <c r="L562" s="82"/>
      <c r="M562" s="79"/>
      <c r="N562" s="83"/>
      <c r="O562" s="84"/>
      <c r="P562" s="84"/>
    </row>
    <row r="563" spans="1:16" x14ac:dyDescent="0.3">
      <c r="A563" s="81"/>
      <c r="B563" s="82"/>
      <c r="C563" s="79"/>
      <c r="D563" s="83"/>
      <c r="E563" s="84"/>
      <c r="F563" s="84"/>
      <c r="K563" s="81"/>
      <c r="L563" s="82"/>
      <c r="M563" s="79"/>
      <c r="N563" s="83"/>
      <c r="O563" s="84"/>
      <c r="P563" s="84"/>
    </row>
    <row r="564" spans="1:16" x14ac:dyDescent="0.3">
      <c r="A564" s="81"/>
      <c r="B564" s="82"/>
      <c r="C564" s="79"/>
      <c r="D564" s="83"/>
      <c r="E564" s="84"/>
      <c r="F564" s="84"/>
      <c r="K564" s="81"/>
      <c r="L564" s="82"/>
      <c r="M564" s="79"/>
      <c r="N564" s="83"/>
      <c r="O564" s="84"/>
      <c r="P564" s="84"/>
    </row>
    <row r="565" spans="1:16" x14ac:dyDescent="0.3">
      <c r="A565" s="81"/>
      <c r="B565" s="82"/>
      <c r="C565" s="79"/>
      <c r="D565" s="83"/>
      <c r="E565" s="84"/>
      <c r="F565" s="84"/>
      <c r="K565" s="81"/>
      <c r="L565" s="82"/>
      <c r="M565" s="79"/>
      <c r="N565" s="83"/>
      <c r="O565" s="84"/>
      <c r="P565" s="84"/>
    </row>
    <row r="566" spans="1:16" x14ac:dyDescent="0.3">
      <c r="A566" s="81"/>
      <c r="B566" s="82"/>
      <c r="C566" s="79"/>
      <c r="D566" s="83"/>
      <c r="E566" s="84"/>
      <c r="F566" s="84"/>
      <c r="K566" s="81"/>
      <c r="L566" s="82"/>
      <c r="M566" s="79"/>
      <c r="N566" s="83"/>
      <c r="O566" s="84"/>
      <c r="P566" s="84"/>
    </row>
    <row r="567" spans="1:16" x14ac:dyDescent="0.3">
      <c r="A567" s="81"/>
      <c r="B567" s="82"/>
      <c r="C567" s="79"/>
      <c r="D567" s="83"/>
      <c r="E567" s="84"/>
      <c r="F567" s="84"/>
      <c r="K567" s="81"/>
      <c r="L567" s="82"/>
      <c r="M567" s="79"/>
      <c r="N567" s="83"/>
      <c r="O567" s="84"/>
      <c r="P567" s="84"/>
    </row>
    <row r="568" spans="1:16" x14ac:dyDescent="0.3">
      <c r="A568" s="81"/>
      <c r="B568" s="82"/>
      <c r="C568" s="79"/>
      <c r="D568" s="83"/>
      <c r="E568" s="84"/>
      <c r="F568" s="84"/>
      <c r="K568" s="81"/>
      <c r="L568" s="82"/>
      <c r="M568" s="79"/>
      <c r="N568" s="83"/>
      <c r="O568" s="84"/>
      <c r="P568" s="84"/>
    </row>
    <row r="569" spans="1:16" x14ac:dyDescent="0.3">
      <c r="A569" s="81"/>
      <c r="B569" s="82"/>
      <c r="C569" s="79"/>
      <c r="D569" s="83"/>
      <c r="E569" s="84"/>
      <c r="F569" s="84"/>
      <c r="K569" s="81"/>
      <c r="L569" s="82"/>
      <c r="M569" s="79"/>
      <c r="N569" s="83"/>
      <c r="O569" s="84"/>
      <c r="P569" s="84"/>
    </row>
    <row r="570" spans="1:16" x14ac:dyDescent="0.3">
      <c r="A570" s="81"/>
      <c r="B570" s="82"/>
      <c r="C570" s="79"/>
      <c r="D570" s="83"/>
      <c r="E570" s="84"/>
      <c r="F570" s="84"/>
      <c r="K570" s="81"/>
      <c r="L570" s="82"/>
      <c r="M570" s="79"/>
      <c r="N570" s="83"/>
      <c r="O570" s="84"/>
      <c r="P570" s="84"/>
    </row>
    <row r="571" spans="1:16" x14ac:dyDescent="0.3">
      <c r="A571" s="81"/>
      <c r="B571" s="82"/>
      <c r="C571" s="79"/>
      <c r="D571" s="83"/>
      <c r="E571" s="84"/>
      <c r="F571" s="84"/>
      <c r="K571" s="81"/>
      <c r="L571" s="82"/>
      <c r="M571" s="79"/>
      <c r="N571" s="83"/>
      <c r="O571" s="84"/>
      <c r="P571" s="84"/>
    </row>
    <row r="572" spans="1:16" x14ac:dyDescent="0.3">
      <c r="A572" s="81"/>
      <c r="B572" s="82"/>
      <c r="C572" s="79"/>
      <c r="D572" s="83"/>
      <c r="E572" s="84"/>
      <c r="F572" s="84"/>
      <c r="K572" s="81"/>
      <c r="L572" s="82"/>
      <c r="M572" s="79"/>
      <c r="N572" s="83"/>
      <c r="O572" s="84"/>
      <c r="P572" s="84"/>
    </row>
    <row r="573" spans="1:16" x14ac:dyDescent="0.3">
      <c r="A573" s="81"/>
      <c r="B573" s="82"/>
      <c r="C573" s="79"/>
      <c r="D573" s="83"/>
      <c r="E573" s="84"/>
      <c r="F573" s="84"/>
      <c r="K573" s="81"/>
      <c r="L573" s="82"/>
      <c r="M573" s="79"/>
      <c r="N573" s="83"/>
      <c r="O573" s="84"/>
      <c r="P573" s="84"/>
    </row>
    <row r="574" spans="1:16" x14ac:dyDescent="0.3">
      <c r="A574" s="81"/>
      <c r="B574" s="82"/>
      <c r="C574" s="79"/>
      <c r="D574" s="83"/>
      <c r="E574" s="84"/>
      <c r="F574" s="84"/>
      <c r="K574" s="81"/>
      <c r="L574" s="82"/>
      <c r="M574" s="79"/>
      <c r="N574" s="83"/>
      <c r="O574" s="84"/>
      <c r="P574" s="84"/>
    </row>
    <row r="575" spans="1:16" x14ac:dyDescent="0.3">
      <c r="A575" s="81"/>
      <c r="B575" s="82"/>
      <c r="C575" s="79"/>
      <c r="D575" s="83"/>
      <c r="E575" s="84"/>
      <c r="F575" s="84"/>
      <c r="K575" s="81"/>
      <c r="L575" s="82"/>
      <c r="M575" s="79"/>
      <c r="N575" s="83"/>
      <c r="O575" s="84"/>
      <c r="P575" s="84"/>
    </row>
    <row r="576" spans="1:16" x14ac:dyDescent="0.3">
      <c r="A576" s="81"/>
      <c r="B576" s="82"/>
      <c r="C576" s="79"/>
      <c r="D576" s="83"/>
      <c r="E576" s="84"/>
      <c r="F576" s="84"/>
      <c r="K576" s="81"/>
      <c r="L576" s="82"/>
      <c r="M576" s="79"/>
      <c r="N576" s="83"/>
      <c r="O576" s="84"/>
      <c r="P576" s="84"/>
    </row>
    <row r="577" spans="1:16" x14ac:dyDescent="0.3">
      <c r="A577" s="81"/>
      <c r="B577" s="82"/>
      <c r="C577" s="79"/>
      <c r="D577" s="83"/>
      <c r="E577" s="84"/>
      <c r="F577" s="84"/>
      <c r="K577" s="81"/>
      <c r="L577" s="82"/>
      <c r="M577" s="79"/>
      <c r="N577" s="83"/>
      <c r="O577" s="84"/>
      <c r="P577" s="84"/>
    </row>
    <row r="578" spans="1:16" x14ac:dyDescent="0.3">
      <c r="A578" s="81"/>
      <c r="B578" s="82"/>
      <c r="C578" s="79"/>
      <c r="D578" s="83"/>
      <c r="E578" s="84"/>
      <c r="F578" s="84"/>
      <c r="K578" s="81"/>
      <c r="L578" s="82"/>
      <c r="M578" s="79"/>
      <c r="N578" s="83"/>
      <c r="O578" s="84"/>
      <c r="P578" s="84"/>
    </row>
    <row r="579" spans="1:16" x14ac:dyDescent="0.3">
      <c r="A579" s="81"/>
      <c r="B579" s="82"/>
      <c r="C579" s="79"/>
      <c r="D579" s="83"/>
      <c r="E579" s="84"/>
      <c r="F579" s="84"/>
      <c r="K579" s="81"/>
      <c r="L579" s="82"/>
      <c r="M579" s="79"/>
      <c r="N579" s="83"/>
      <c r="O579" s="84"/>
      <c r="P579" s="84"/>
    </row>
    <row r="580" spans="1:16" x14ac:dyDescent="0.3">
      <c r="A580" s="81"/>
      <c r="B580" s="82"/>
      <c r="C580" s="79"/>
      <c r="D580" s="83"/>
      <c r="E580" s="84"/>
      <c r="F580" s="84"/>
      <c r="K580" s="81"/>
      <c r="L580" s="82"/>
      <c r="M580" s="79"/>
      <c r="N580" s="83"/>
      <c r="O580" s="84"/>
      <c r="P580" s="84"/>
    </row>
    <row r="581" spans="1:16" x14ac:dyDescent="0.3">
      <c r="A581" s="81"/>
      <c r="B581" s="82"/>
      <c r="C581" s="79"/>
      <c r="D581" s="83"/>
      <c r="E581" s="84"/>
      <c r="F581" s="84"/>
      <c r="K581" s="81"/>
      <c r="L581" s="82"/>
      <c r="M581" s="79"/>
      <c r="N581" s="83"/>
      <c r="O581" s="84"/>
      <c r="P581" s="84"/>
    </row>
    <row r="582" spans="1:16" x14ac:dyDescent="0.3">
      <c r="A582" s="81"/>
      <c r="B582" s="82"/>
      <c r="C582" s="79"/>
      <c r="D582" s="83"/>
      <c r="E582" s="84"/>
      <c r="F582" s="84"/>
      <c r="K582" s="81"/>
      <c r="L582" s="82"/>
      <c r="M582" s="79"/>
      <c r="N582" s="83"/>
      <c r="O582" s="84"/>
      <c r="P582" s="84"/>
    </row>
    <row r="583" spans="1:16" x14ac:dyDescent="0.3">
      <c r="A583" s="81"/>
      <c r="B583" s="82"/>
      <c r="C583" s="79"/>
      <c r="D583" s="83"/>
      <c r="E583" s="84"/>
      <c r="F583" s="84"/>
      <c r="K583" s="81"/>
      <c r="L583" s="82"/>
      <c r="M583" s="79"/>
      <c r="N583" s="83"/>
      <c r="O583" s="84"/>
      <c r="P583" s="84"/>
    </row>
    <row r="584" spans="1:16" x14ac:dyDescent="0.3">
      <c r="A584" s="81"/>
      <c r="B584" s="82"/>
      <c r="C584" s="79"/>
      <c r="D584" s="83"/>
      <c r="E584" s="84"/>
      <c r="F584" s="84"/>
      <c r="K584" s="81"/>
      <c r="L584" s="82"/>
      <c r="M584" s="79"/>
      <c r="N584" s="83"/>
      <c r="O584" s="84"/>
      <c r="P584" s="84"/>
    </row>
    <row r="585" spans="1:16" x14ac:dyDescent="0.3">
      <c r="A585" s="81"/>
      <c r="B585" s="82"/>
      <c r="C585" s="79"/>
      <c r="D585" s="83"/>
      <c r="E585" s="84"/>
      <c r="F585" s="84"/>
      <c r="K585" s="81"/>
      <c r="L585" s="82"/>
      <c r="M585" s="79"/>
      <c r="N585" s="83"/>
      <c r="O585" s="84"/>
      <c r="P585" s="84"/>
    </row>
    <row r="586" spans="1:16" x14ac:dyDescent="0.3">
      <c r="A586" s="81"/>
      <c r="B586" s="82"/>
      <c r="C586" s="79"/>
      <c r="D586" s="83"/>
      <c r="E586" s="84"/>
      <c r="F586" s="84"/>
      <c r="K586" s="81"/>
      <c r="L586" s="82"/>
      <c r="M586" s="79"/>
      <c r="N586" s="83"/>
      <c r="O586" s="84"/>
      <c r="P586" s="84"/>
    </row>
    <row r="587" spans="1:16" x14ac:dyDescent="0.3">
      <c r="A587" s="81"/>
      <c r="B587" s="82"/>
      <c r="C587" s="79"/>
      <c r="D587" s="83"/>
      <c r="E587" s="84"/>
      <c r="F587" s="84"/>
      <c r="K587" s="81"/>
      <c r="L587" s="82"/>
      <c r="M587" s="79"/>
      <c r="N587" s="83"/>
      <c r="O587" s="84"/>
      <c r="P587" s="84"/>
    </row>
    <row r="588" spans="1:16" x14ac:dyDescent="0.3">
      <c r="A588" s="81"/>
      <c r="B588" s="82"/>
      <c r="C588" s="79"/>
      <c r="D588" s="83"/>
      <c r="E588" s="84"/>
      <c r="F588" s="84"/>
      <c r="K588" s="81"/>
      <c r="L588" s="82"/>
      <c r="M588" s="79"/>
      <c r="N588" s="83"/>
      <c r="O588" s="84"/>
      <c r="P588" s="84"/>
    </row>
    <row r="589" spans="1:16" x14ac:dyDescent="0.3">
      <c r="A589" s="81"/>
      <c r="B589" s="82"/>
      <c r="C589" s="79"/>
      <c r="D589" s="83"/>
      <c r="E589" s="84"/>
      <c r="F589" s="84"/>
      <c r="K589" s="81"/>
      <c r="L589" s="82"/>
      <c r="M589" s="79"/>
      <c r="N589" s="83"/>
      <c r="O589" s="84"/>
      <c r="P589" s="84"/>
    </row>
    <row r="590" spans="1:16" x14ac:dyDescent="0.3">
      <c r="A590" s="81"/>
      <c r="B590" s="82"/>
      <c r="C590" s="79"/>
      <c r="D590" s="83"/>
      <c r="E590" s="84"/>
      <c r="F590" s="84"/>
      <c r="K590" s="81"/>
      <c r="L590" s="82"/>
      <c r="M590" s="79"/>
      <c r="N590" s="83"/>
      <c r="O590" s="84"/>
      <c r="P590" s="84"/>
    </row>
    <row r="591" spans="1:16" x14ac:dyDescent="0.3">
      <c r="A591" s="81"/>
      <c r="B591" s="82"/>
      <c r="C591" s="79"/>
      <c r="D591" s="83"/>
      <c r="E591" s="84"/>
      <c r="F591" s="84"/>
      <c r="K591" s="81"/>
      <c r="L591" s="82"/>
      <c r="M591" s="79"/>
      <c r="N591" s="83"/>
      <c r="O591" s="84"/>
      <c r="P591" s="84"/>
    </row>
    <row r="592" spans="1:16" x14ac:dyDescent="0.3">
      <c r="A592" s="81"/>
      <c r="B592" s="82"/>
      <c r="C592" s="79"/>
      <c r="D592" s="83"/>
      <c r="E592" s="84"/>
      <c r="F592" s="84"/>
      <c r="K592" s="81"/>
      <c r="L592" s="82"/>
      <c r="M592" s="79"/>
      <c r="N592" s="83"/>
      <c r="O592" s="84"/>
      <c r="P592" s="84"/>
    </row>
    <row r="593" spans="1:16" x14ac:dyDescent="0.3">
      <c r="A593" s="81"/>
      <c r="B593" s="82"/>
      <c r="C593" s="79"/>
      <c r="D593" s="83"/>
      <c r="E593" s="84"/>
      <c r="F593" s="84"/>
      <c r="K593" s="81"/>
      <c r="L593" s="82"/>
      <c r="M593" s="79"/>
      <c r="N593" s="83"/>
      <c r="O593" s="84"/>
      <c r="P593" s="84"/>
    </row>
    <row r="594" spans="1:16" x14ac:dyDescent="0.3">
      <c r="A594" s="81"/>
      <c r="B594" s="82"/>
      <c r="C594" s="79"/>
      <c r="D594" s="83"/>
      <c r="E594" s="84"/>
      <c r="F594" s="84"/>
      <c r="K594" s="81"/>
      <c r="L594" s="82"/>
      <c r="M594" s="79"/>
      <c r="N594" s="83"/>
      <c r="O594" s="84"/>
      <c r="P594" s="84"/>
    </row>
    <row r="595" spans="1:16" x14ac:dyDescent="0.3">
      <c r="A595" s="81"/>
      <c r="B595" s="82"/>
      <c r="C595" s="79"/>
      <c r="D595" s="83"/>
      <c r="E595" s="84"/>
      <c r="F595" s="84"/>
      <c r="K595" s="81"/>
      <c r="L595" s="82"/>
      <c r="M595" s="79"/>
      <c r="N595" s="83"/>
      <c r="O595" s="84"/>
      <c r="P595" s="84"/>
    </row>
    <row r="596" spans="1:16" x14ac:dyDescent="0.3">
      <c r="A596" s="81"/>
      <c r="B596" s="82"/>
      <c r="C596" s="79"/>
      <c r="D596" s="83"/>
      <c r="E596" s="84"/>
      <c r="F596" s="84"/>
      <c r="K596" s="81"/>
      <c r="L596" s="82"/>
      <c r="M596" s="79"/>
      <c r="N596" s="83"/>
      <c r="O596" s="84"/>
      <c r="P596" s="84"/>
    </row>
    <row r="597" spans="1:16" x14ac:dyDescent="0.3">
      <c r="A597" s="81"/>
      <c r="B597" s="82"/>
      <c r="C597" s="79"/>
      <c r="D597" s="83"/>
      <c r="E597" s="84"/>
      <c r="F597" s="84"/>
      <c r="K597" s="81"/>
      <c r="L597" s="82"/>
      <c r="M597" s="79"/>
      <c r="N597" s="83"/>
      <c r="O597" s="84"/>
      <c r="P597" s="84"/>
    </row>
    <row r="598" spans="1:16" x14ac:dyDescent="0.3">
      <c r="A598" s="81"/>
      <c r="B598" s="82"/>
      <c r="C598" s="79"/>
      <c r="D598" s="83"/>
      <c r="E598" s="84"/>
      <c r="F598" s="84"/>
      <c r="K598" s="81"/>
      <c r="L598" s="82"/>
      <c r="M598" s="79"/>
      <c r="N598" s="83"/>
      <c r="O598" s="84"/>
      <c r="P598" s="84"/>
    </row>
    <row r="599" spans="1:16" x14ac:dyDescent="0.3">
      <c r="A599" s="81"/>
      <c r="B599" s="82"/>
      <c r="C599" s="79"/>
      <c r="D599" s="83"/>
      <c r="E599" s="84"/>
      <c r="F599" s="84"/>
      <c r="K599" s="81"/>
      <c r="L599" s="82"/>
      <c r="M599" s="79"/>
      <c r="N599" s="83"/>
      <c r="O599" s="84"/>
      <c r="P599" s="84"/>
    </row>
    <row r="600" spans="1:16" x14ac:dyDescent="0.3">
      <c r="A600" s="81"/>
      <c r="B600" s="82"/>
      <c r="C600" s="79"/>
      <c r="D600" s="83"/>
      <c r="E600" s="84"/>
      <c r="F600" s="84"/>
      <c r="K600" s="81"/>
      <c r="L600" s="82"/>
      <c r="M600" s="79"/>
      <c r="N600" s="83"/>
      <c r="O600" s="84"/>
      <c r="P600" s="84"/>
    </row>
    <row r="601" spans="1:16" x14ac:dyDescent="0.3">
      <c r="A601" s="81"/>
      <c r="B601" s="82"/>
      <c r="C601" s="79"/>
      <c r="D601" s="83"/>
      <c r="E601" s="84"/>
      <c r="F601" s="84"/>
      <c r="K601" s="81"/>
      <c r="L601" s="82"/>
      <c r="M601" s="79"/>
      <c r="N601" s="83"/>
      <c r="O601" s="84"/>
      <c r="P601" s="84"/>
    </row>
    <row r="602" spans="1:16" x14ac:dyDescent="0.3">
      <c r="A602" s="81"/>
      <c r="B602" s="82"/>
      <c r="C602" s="79"/>
      <c r="D602" s="83"/>
      <c r="E602" s="84"/>
      <c r="F602" s="84"/>
      <c r="K602" s="81"/>
      <c r="L602" s="82"/>
      <c r="M602" s="79"/>
      <c r="N602" s="83"/>
      <c r="O602" s="84"/>
      <c r="P602" s="84"/>
    </row>
    <row r="603" spans="1:16" x14ac:dyDescent="0.3">
      <c r="A603" s="81"/>
      <c r="B603" s="82"/>
      <c r="C603" s="79"/>
      <c r="D603" s="83"/>
      <c r="E603" s="84"/>
      <c r="F603" s="84"/>
      <c r="K603" s="81"/>
      <c r="L603" s="82"/>
      <c r="M603" s="79"/>
      <c r="N603" s="83"/>
      <c r="O603" s="84"/>
      <c r="P603" s="84"/>
    </row>
    <row r="604" spans="1:16" x14ac:dyDescent="0.3">
      <c r="A604" s="81"/>
      <c r="B604" s="82"/>
      <c r="C604" s="79"/>
      <c r="D604" s="83"/>
      <c r="E604" s="84"/>
      <c r="F604" s="84"/>
      <c r="K604" s="81"/>
      <c r="L604" s="82"/>
      <c r="M604" s="79"/>
      <c r="N604" s="83"/>
      <c r="O604" s="84"/>
      <c r="P604" s="84"/>
    </row>
    <row r="605" spans="1:16" x14ac:dyDescent="0.3">
      <c r="A605" s="81"/>
      <c r="B605" s="82"/>
      <c r="C605" s="79"/>
      <c r="D605" s="83"/>
      <c r="E605" s="84"/>
      <c r="F605" s="84"/>
      <c r="K605" s="81"/>
      <c r="L605" s="82"/>
      <c r="M605" s="79"/>
      <c r="N605" s="83"/>
      <c r="O605" s="84"/>
      <c r="P605" s="84"/>
    </row>
    <row r="606" spans="1:16" x14ac:dyDescent="0.3">
      <c r="A606" s="81"/>
      <c r="B606" s="82"/>
      <c r="C606" s="79"/>
      <c r="D606" s="83"/>
      <c r="E606" s="84"/>
      <c r="F606" s="84"/>
      <c r="K606" s="81"/>
      <c r="L606" s="82"/>
      <c r="M606" s="79"/>
      <c r="N606" s="83"/>
      <c r="O606" s="84"/>
      <c r="P606" s="84"/>
    </row>
    <row r="607" spans="1:16" x14ac:dyDescent="0.3">
      <c r="A607" s="81"/>
      <c r="B607" s="82"/>
      <c r="C607" s="79"/>
      <c r="D607" s="83"/>
      <c r="E607" s="84"/>
      <c r="F607" s="84"/>
      <c r="K607" s="81"/>
      <c r="L607" s="82"/>
      <c r="M607" s="79"/>
      <c r="N607" s="83"/>
      <c r="O607" s="84"/>
      <c r="P607" s="84"/>
    </row>
    <row r="608" spans="1:16" x14ac:dyDescent="0.3">
      <c r="A608" s="81"/>
      <c r="B608" s="82"/>
      <c r="C608" s="79"/>
      <c r="D608" s="83"/>
      <c r="E608" s="84"/>
      <c r="F608" s="84"/>
      <c r="K608" s="81"/>
      <c r="L608" s="82"/>
      <c r="M608" s="79"/>
      <c r="N608" s="83"/>
      <c r="O608" s="84"/>
      <c r="P608" s="84"/>
    </row>
    <row r="609" spans="1:16" x14ac:dyDescent="0.3">
      <c r="A609" s="81"/>
      <c r="B609" s="82"/>
      <c r="C609" s="79"/>
      <c r="D609" s="83"/>
      <c r="E609" s="84"/>
      <c r="F609" s="84"/>
      <c r="K609" s="81"/>
      <c r="L609" s="82"/>
      <c r="M609" s="79"/>
      <c r="N609" s="83"/>
      <c r="O609" s="84"/>
      <c r="P609" s="84"/>
    </row>
    <row r="610" spans="1:16" x14ac:dyDescent="0.3">
      <c r="A610" s="81"/>
      <c r="B610" s="82"/>
      <c r="C610" s="79"/>
      <c r="D610" s="83"/>
      <c r="E610" s="84"/>
      <c r="F610" s="84"/>
      <c r="K610" s="81"/>
      <c r="L610" s="82"/>
      <c r="M610" s="79"/>
      <c r="N610" s="83"/>
      <c r="O610" s="84"/>
      <c r="P610" s="84"/>
    </row>
    <row r="611" spans="1:16" x14ac:dyDescent="0.3">
      <c r="A611" s="81"/>
      <c r="B611" s="82"/>
      <c r="C611" s="79"/>
      <c r="D611" s="83"/>
      <c r="E611" s="84"/>
      <c r="F611" s="84"/>
      <c r="K611" s="81"/>
      <c r="L611" s="82"/>
      <c r="M611" s="79"/>
      <c r="N611" s="83"/>
      <c r="O611" s="84"/>
      <c r="P611" s="84"/>
    </row>
    <row r="612" spans="1:16" x14ac:dyDescent="0.3">
      <c r="A612" s="81"/>
      <c r="B612" s="82"/>
      <c r="C612" s="79"/>
      <c r="D612" s="83"/>
      <c r="E612" s="84"/>
      <c r="F612" s="84"/>
      <c r="K612" s="81"/>
      <c r="L612" s="82"/>
      <c r="M612" s="79"/>
      <c r="N612" s="83"/>
      <c r="O612" s="84"/>
      <c r="P612" s="84"/>
    </row>
    <row r="613" spans="1:16" x14ac:dyDescent="0.3">
      <c r="A613" s="81"/>
      <c r="B613" s="82"/>
      <c r="C613" s="79"/>
      <c r="D613" s="83"/>
      <c r="E613" s="84"/>
      <c r="F613" s="84"/>
      <c r="K613" s="81"/>
      <c r="L613" s="82"/>
      <c r="M613" s="79"/>
      <c r="N613" s="83"/>
      <c r="O613" s="84"/>
      <c r="P613" s="84"/>
    </row>
    <row r="614" spans="1:16" x14ac:dyDescent="0.3">
      <c r="A614" s="81"/>
      <c r="B614" s="82"/>
      <c r="C614" s="79"/>
      <c r="D614" s="83"/>
      <c r="E614" s="84"/>
      <c r="F614" s="84"/>
      <c r="K614" s="81"/>
      <c r="L614" s="82"/>
      <c r="M614" s="79"/>
      <c r="N614" s="83"/>
      <c r="O614" s="84"/>
      <c r="P614" s="84"/>
    </row>
    <row r="615" spans="1:16" x14ac:dyDescent="0.3">
      <c r="A615" s="81"/>
      <c r="B615" s="82"/>
      <c r="C615" s="79"/>
      <c r="D615" s="83"/>
      <c r="E615" s="84"/>
      <c r="F615" s="84"/>
      <c r="K615" s="81"/>
      <c r="L615" s="82"/>
      <c r="M615" s="79"/>
      <c r="N615" s="83"/>
      <c r="O615" s="84"/>
      <c r="P615" s="84"/>
    </row>
    <row r="616" spans="1:16" x14ac:dyDescent="0.3">
      <c r="A616" s="81"/>
      <c r="B616" s="82"/>
      <c r="C616" s="79"/>
      <c r="D616" s="83"/>
      <c r="E616" s="84"/>
      <c r="F616" s="84"/>
      <c r="K616" s="81"/>
      <c r="L616" s="82"/>
      <c r="M616" s="79"/>
      <c r="N616" s="83"/>
      <c r="O616" s="84"/>
      <c r="P616" s="84"/>
    </row>
    <row r="617" spans="1:16" x14ac:dyDescent="0.3">
      <c r="A617" s="81"/>
      <c r="B617" s="82"/>
      <c r="C617" s="79"/>
      <c r="D617" s="83"/>
      <c r="E617" s="84"/>
      <c r="F617" s="84"/>
      <c r="K617" s="81"/>
      <c r="L617" s="82"/>
      <c r="M617" s="79"/>
      <c r="N617" s="83"/>
      <c r="O617" s="84"/>
      <c r="P617" s="84"/>
    </row>
    <row r="618" spans="1:16" x14ac:dyDescent="0.3">
      <c r="A618" s="81"/>
      <c r="B618" s="82"/>
      <c r="C618" s="79"/>
      <c r="D618" s="83"/>
      <c r="E618" s="84"/>
      <c r="F618" s="84"/>
      <c r="K618" s="81"/>
      <c r="L618" s="82"/>
      <c r="M618" s="79"/>
      <c r="N618" s="83"/>
      <c r="O618" s="84"/>
      <c r="P618" s="84"/>
    </row>
    <row r="619" spans="1:16" x14ac:dyDescent="0.3">
      <c r="A619" s="81"/>
      <c r="B619" s="82"/>
      <c r="C619" s="79"/>
      <c r="D619" s="83"/>
      <c r="E619" s="84"/>
      <c r="F619" s="84"/>
      <c r="K619" s="81"/>
      <c r="L619" s="82"/>
      <c r="M619" s="79"/>
      <c r="N619" s="83"/>
      <c r="O619" s="84"/>
      <c r="P619" s="84"/>
    </row>
    <row r="620" spans="1:16" x14ac:dyDescent="0.3">
      <c r="A620" s="81"/>
      <c r="B620" s="82"/>
      <c r="C620" s="79"/>
      <c r="D620" s="83"/>
      <c r="E620" s="84"/>
      <c r="F620" s="84"/>
      <c r="K620" s="81"/>
      <c r="L620" s="82"/>
      <c r="M620" s="79"/>
      <c r="N620" s="83"/>
      <c r="O620" s="84"/>
      <c r="P620" s="84"/>
    </row>
    <row r="621" spans="1:16" x14ac:dyDescent="0.3">
      <c r="A621" s="81"/>
      <c r="B621" s="82"/>
      <c r="C621" s="79"/>
      <c r="D621" s="83"/>
      <c r="E621" s="84"/>
      <c r="F621" s="84"/>
      <c r="K621" s="81"/>
      <c r="L621" s="82"/>
      <c r="M621" s="79"/>
      <c r="N621" s="83"/>
      <c r="O621" s="84"/>
      <c r="P621" s="84"/>
    </row>
    <row r="622" spans="1:16" x14ac:dyDescent="0.3">
      <c r="A622" s="81"/>
      <c r="B622" s="82"/>
      <c r="C622" s="79"/>
      <c r="D622" s="83"/>
      <c r="E622" s="84"/>
      <c r="F622" s="84"/>
      <c r="K622" s="81"/>
      <c r="L622" s="82"/>
      <c r="M622" s="79"/>
      <c r="N622" s="83"/>
      <c r="O622" s="84"/>
      <c r="P622" s="84"/>
    </row>
    <row r="623" spans="1:16" x14ac:dyDescent="0.3">
      <c r="A623" s="81"/>
      <c r="B623" s="82"/>
      <c r="C623" s="79"/>
      <c r="D623" s="83"/>
      <c r="E623" s="84"/>
      <c r="F623" s="84"/>
      <c r="K623" s="81"/>
      <c r="L623" s="82"/>
      <c r="M623" s="79"/>
      <c r="N623" s="83"/>
      <c r="O623" s="84"/>
      <c r="P623" s="84"/>
    </row>
    <row r="624" spans="1:16" x14ac:dyDescent="0.3">
      <c r="A624" s="81"/>
      <c r="B624" s="82"/>
      <c r="C624" s="79"/>
      <c r="D624" s="83"/>
      <c r="E624" s="84"/>
      <c r="F624" s="84"/>
      <c r="K624" s="81"/>
      <c r="L624" s="82"/>
      <c r="M624" s="79"/>
      <c r="N624" s="83"/>
      <c r="O624" s="84"/>
      <c r="P624" s="84"/>
    </row>
    <row r="625" spans="1:16" x14ac:dyDescent="0.3">
      <c r="A625" s="81"/>
      <c r="B625" s="82"/>
      <c r="C625" s="79"/>
      <c r="D625" s="83"/>
      <c r="E625" s="84"/>
      <c r="F625" s="84"/>
      <c r="K625" s="81"/>
      <c r="L625" s="82"/>
      <c r="M625" s="79"/>
      <c r="N625" s="83"/>
      <c r="O625" s="84"/>
      <c r="P625" s="84"/>
    </row>
    <row r="626" spans="1:16" x14ac:dyDescent="0.3">
      <c r="A626" s="81"/>
      <c r="B626" s="82"/>
      <c r="C626" s="79"/>
      <c r="D626" s="83"/>
      <c r="E626" s="84"/>
      <c r="F626" s="84"/>
      <c r="K626" s="81"/>
      <c r="L626" s="82"/>
      <c r="M626" s="79"/>
      <c r="N626" s="83"/>
      <c r="O626" s="84"/>
      <c r="P626" s="84"/>
    </row>
    <row r="627" spans="1:16" x14ac:dyDescent="0.3">
      <c r="A627" s="81"/>
      <c r="B627" s="82"/>
      <c r="C627" s="79"/>
      <c r="D627" s="83"/>
      <c r="E627" s="84"/>
      <c r="F627" s="84"/>
      <c r="K627" s="81"/>
      <c r="L627" s="82"/>
      <c r="M627" s="79"/>
      <c r="N627" s="83"/>
      <c r="O627" s="84"/>
      <c r="P627" s="84"/>
    </row>
    <row r="628" spans="1:16" x14ac:dyDescent="0.3">
      <c r="A628" s="81"/>
      <c r="B628" s="82"/>
      <c r="C628" s="79"/>
      <c r="D628" s="83"/>
      <c r="E628" s="84"/>
      <c r="F628" s="84"/>
      <c r="K628" s="81"/>
      <c r="L628" s="82"/>
      <c r="M628" s="79"/>
      <c r="N628" s="83"/>
      <c r="O628" s="84"/>
      <c r="P628" s="84"/>
    </row>
    <row r="629" spans="1:16" x14ac:dyDescent="0.3">
      <c r="A629" s="81"/>
      <c r="B629" s="82"/>
      <c r="C629" s="79"/>
      <c r="D629" s="83"/>
      <c r="E629" s="84"/>
      <c r="F629" s="84"/>
      <c r="K629" s="81"/>
      <c r="L629" s="82"/>
      <c r="M629" s="79"/>
      <c r="N629" s="83"/>
      <c r="O629" s="84"/>
      <c r="P629" s="84"/>
    </row>
    <row r="630" spans="1:16" x14ac:dyDescent="0.3">
      <c r="A630" s="81"/>
      <c r="B630" s="82"/>
      <c r="C630" s="79"/>
      <c r="D630" s="83"/>
      <c r="E630" s="84"/>
      <c r="F630" s="84"/>
      <c r="K630" s="81"/>
      <c r="L630" s="82"/>
      <c r="M630" s="79"/>
      <c r="N630" s="83"/>
      <c r="O630" s="84"/>
      <c r="P630" s="84"/>
    </row>
    <row r="631" spans="1:16" x14ac:dyDescent="0.3">
      <c r="A631" s="81"/>
      <c r="B631" s="82"/>
      <c r="C631" s="79"/>
      <c r="D631" s="83"/>
      <c r="E631" s="84"/>
      <c r="F631" s="84"/>
      <c r="K631" s="81"/>
      <c r="L631" s="82"/>
      <c r="M631" s="79"/>
      <c r="N631" s="83"/>
      <c r="O631" s="84"/>
      <c r="P631" s="84"/>
    </row>
    <row r="632" spans="1:16" x14ac:dyDescent="0.3">
      <c r="A632" s="81"/>
      <c r="B632" s="82"/>
      <c r="C632" s="79"/>
      <c r="D632" s="83"/>
      <c r="E632" s="84"/>
      <c r="F632" s="84"/>
      <c r="K632" s="81"/>
      <c r="L632" s="82"/>
      <c r="M632" s="79"/>
      <c r="N632" s="83"/>
      <c r="O632" s="84"/>
      <c r="P632" s="84"/>
    </row>
    <row r="633" spans="1:16" x14ac:dyDescent="0.3">
      <c r="A633" s="81"/>
      <c r="B633" s="82"/>
      <c r="C633" s="79"/>
      <c r="D633" s="83"/>
      <c r="E633" s="84"/>
      <c r="F633" s="84"/>
      <c r="K633" s="81"/>
      <c r="L633" s="82"/>
      <c r="M633" s="79"/>
      <c r="N633" s="83"/>
      <c r="O633" s="84"/>
      <c r="P633" s="84"/>
    </row>
    <row r="634" spans="1:16" x14ac:dyDescent="0.3">
      <c r="A634" s="81"/>
      <c r="B634" s="82"/>
      <c r="C634" s="79"/>
      <c r="D634" s="83"/>
      <c r="E634" s="84"/>
      <c r="F634" s="84"/>
      <c r="K634" s="81"/>
      <c r="L634" s="82"/>
      <c r="M634" s="79"/>
      <c r="N634" s="83"/>
      <c r="O634" s="84"/>
      <c r="P634" s="84"/>
    </row>
    <row r="635" spans="1:16" x14ac:dyDescent="0.3">
      <c r="A635" s="81"/>
      <c r="B635" s="82"/>
      <c r="C635" s="79"/>
      <c r="D635" s="83"/>
      <c r="E635" s="84"/>
      <c r="F635" s="84"/>
      <c r="K635" s="81"/>
      <c r="L635" s="82"/>
      <c r="M635" s="79"/>
      <c r="N635" s="83"/>
      <c r="O635" s="84"/>
      <c r="P635" s="84"/>
    </row>
    <row r="636" spans="1:16" x14ac:dyDescent="0.3">
      <c r="A636" s="81"/>
      <c r="B636" s="82"/>
      <c r="C636" s="79"/>
      <c r="D636" s="83"/>
      <c r="E636" s="84"/>
      <c r="F636" s="84"/>
      <c r="K636" s="81"/>
      <c r="L636" s="82"/>
      <c r="M636" s="79"/>
      <c r="N636" s="83"/>
      <c r="O636" s="84"/>
      <c r="P636" s="84"/>
    </row>
    <row r="637" spans="1:16" x14ac:dyDescent="0.3">
      <c r="A637" s="81"/>
      <c r="B637" s="82"/>
      <c r="C637" s="79"/>
      <c r="D637" s="83"/>
      <c r="E637" s="84"/>
      <c r="F637" s="84"/>
      <c r="K637" s="81"/>
      <c r="L637" s="82"/>
      <c r="M637" s="79"/>
      <c r="N637" s="83"/>
      <c r="O637" s="84"/>
      <c r="P637" s="84"/>
    </row>
    <row r="638" spans="1:16" x14ac:dyDescent="0.3">
      <c r="A638" s="81"/>
      <c r="B638" s="82"/>
      <c r="C638" s="79"/>
      <c r="D638" s="83"/>
      <c r="E638" s="84"/>
      <c r="F638" s="84"/>
      <c r="K638" s="81"/>
      <c r="L638" s="82"/>
      <c r="M638" s="79"/>
      <c r="N638" s="83"/>
      <c r="O638" s="84"/>
      <c r="P638" s="84"/>
    </row>
    <row r="639" spans="1:16" x14ac:dyDescent="0.3">
      <c r="A639" s="81"/>
      <c r="B639" s="82"/>
      <c r="C639" s="79"/>
      <c r="D639" s="83"/>
      <c r="E639" s="84"/>
      <c r="F639" s="84"/>
      <c r="K639" s="81"/>
      <c r="L639" s="82"/>
      <c r="M639" s="79"/>
      <c r="N639" s="83"/>
      <c r="O639" s="84"/>
      <c r="P639" s="84"/>
    </row>
    <row r="640" spans="1:16" x14ac:dyDescent="0.3">
      <c r="A640" s="81"/>
      <c r="B640" s="82"/>
      <c r="C640" s="79"/>
      <c r="D640" s="83"/>
      <c r="E640" s="84"/>
      <c r="F640" s="84"/>
      <c r="K640" s="81"/>
      <c r="L640" s="82"/>
      <c r="M640" s="79"/>
      <c r="N640" s="83"/>
      <c r="O640" s="84"/>
      <c r="P640" s="84"/>
    </row>
    <row r="641" spans="1:16" x14ac:dyDescent="0.3">
      <c r="A641" s="81"/>
      <c r="B641" s="82"/>
      <c r="C641" s="79"/>
      <c r="D641" s="83"/>
      <c r="E641" s="84"/>
      <c r="F641" s="84"/>
      <c r="K641" s="81"/>
      <c r="L641" s="82"/>
      <c r="M641" s="79"/>
      <c r="N641" s="83"/>
      <c r="O641" s="84"/>
      <c r="P641" s="84"/>
    </row>
    <row r="642" spans="1:16" x14ac:dyDescent="0.3">
      <c r="A642" s="81"/>
      <c r="B642" s="82"/>
      <c r="C642" s="79"/>
      <c r="D642" s="83"/>
      <c r="E642" s="84"/>
      <c r="F642" s="84"/>
      <c r="K642" s="81"/>
      <c r="L642" s="82"/>
      <c r="M642" s="79"/>
      <c r="N642" s="83"/>
      <c r="O642" s="84"/>
      <c r="P642" s="84"/>
    </row>
    <row r="643" spans="1:16" x14ac:dyDescent="0.3">
      <c r="A643" s="81"/>
      <c r="B643" s="82"/>
      <c r="C643" s="79"/>
      <c r="D643" s="83"/>
      <c r="E643" s="84"/>
      <c r="F643" s="84"/>
      <c r="K643" s="81"/>
      <c r="L643" s="82"/>
      <c r="M643" s="79"/>
      <c r="N643" s="83"/>
      <c r="O643" s="84"/>
      <c r="P643" s="84"/>
    </row>
    <row r="644" spans="1:16" x14ac:dyDescent="0.3">
      <c r="A644" s="81"/>
      <c r="B644" s="82"/>
      <c r="C644" s="79"/>
      <c r="D644" s="83"/>
      <c r="E644" s="84"/>
      <c r="F644" s="84"/>
      <c r="K644" s="81"/>
      <c r="L644" s="82"/>
      <c r="M644" s="79"/>
      <c r="N644" s="83"/>
      <c r="O644" s="84"/>
      <c r="P644" s="84"/>
    </row>
    <row r="645" spans="1:16" x14ac:dyDescent="0.3">
      <c r="A645" s="81"/>
      <c r="B645" s="82"/>
      <c r="C645" s="79"/>
      <c r="D645" s="83"/>
      <c r="E645" s="84"/>
      <c r="F645" s="84"/>
      <c r="K645" s="81"/>
      <c r="L645" s="82"/>
      <c r="M645" s="79"/>
      <c r="N645" s="83"/>
      <c r="O645" s="84"/>
      <c r="P645" s="84"/>
    </row>
    <row r="646" spans="1:16" x14ac:dyDescent="0.3">
      <c r="A646" s="81"/>
      <c r="B646" s="82"/>
      <c r="C646" s="79"/>
      <c r="D646" s="83"/>
      <c r="E646" s="84"/>
      <c r="F646" s="84"/>
      <c r="K646" s="81"/>
      <c r="L646" s="82"/>
      <c r="M646" s="79"/>
      <c r="N646" s="83"/>
      <c r="O646" s="84"/>
      <c r="P646" s="84"/>
    </row>
    <row r="647" spans="1:16" x14ac:dyDescent="0.3">
      <c r="A647" s="81"/>
      <c r="B647" s="82"/>
      <c r="C647" s="79"/>
      <c r="D647" s="83"/>
      <c r="E647" s="84"/>
      <c r="F647" s="84"/>
      <c r="K647" s="81"/>
      <c r="L647" s="82"/>
      <c r="M647" s="79"/>
      <c r="N647" s="83"/>
      <c r="O647" s="84"/>
      <c r="P647" s="84"/>
    </row>
    <row r="648" spans="1:16" x14ac:dyDescent="0.3">
      <c r="A648" s="81"/>
      <c r="B648" s="82"/>
      <c r="C648" s="79"/>
      <c r="D648" s="83"/>
      <c r="E648" s="84"/>
      <c r="F648" s="84"/>
      <c r="K648" s="81"/>
      <c r="L648" s="82"/>
      <c r="M648" s="79"/>
      <c r="N648" s="83"/>
      <c r="O648" s="84"/>
      <c r="P648" s="84"/>
    </row>
    <row r="649" spans="1:16" x14ac:dyDescent="0.3">
      <c r="A649" s="81"/>
      <c r="B649" s="82"/>
      <c r="C649" s="79"/>
      <c r="D649" s="83"/>
      <c r="E649" s="84"/>
      <c r="F649" s="84"/>
      <c r="K649" s="81"/>
      <c r="L649" s="82"/>
      <c r="M649" s="79"/>
      <c r="N649" s="83"/>
      <c r="O649" s="84"/>
      <c r="P649" s="84"/>
    </row>
    <row r="650" spans="1:16" x14ac:dyDescent="0.3">
      <c r="A650" s="81"/>
      <c r="B650" s="82"/>
      <c r="C650" s="79"/>
      <c r="D650" s="83"/>
      <c r="E650" s="84"/>
      <c r="F650" s="84"/>
      <c r="K650" s="81"/>
      <c r="L650" s="82"/>
      <c r="M650" s="79"/>
      <c r="N650" s="83"/>
      <c r="O650" s="84"/>
      <c r="P650" s="84"/>
    </row>
    <row r="651" spans="1:16" x14ac:dyDescent="0.3">
      <c r="A651" s="81"/>
      <c r="B651" s="82"/>
      <c r="C651" s="79"/>
      <c r="D651" s="83"/>
      <c r="E651" s="84"/>
      <c r="F651" s="84"/>
      <c r="K651" s="81"/>
      <c r="L651" s="82"/>
      <c r="M651" s="79"/>
      <c r="N651" s="83"/>
      <c r="O651" s="84"/>
      <c r="P651" s="84"/>
    </row>
    <row r="652" spans="1:16" x14ac:dyDescent="0.3">
      <c r="A652" s="81"/>
      <c r="B652" s="82"/>
      <c r="C652" s="79"/>
      <c r="D652" s="83"/>
      <c r="E652" s="84"/>
      <c r="F652" s="84"/>
      <c r="K652" s="81"/>
      <c r="L652" s="82"/>
      <c r="M652" s="79"/>
      <c r="N652" s="83"/>
      <c r="O652" s="84"/>
      <c r="P652" s="84"/>
    </row>
    <row r="653" spans="1:16" x14ac:dyDescent="0.3">
      <c r="A653" s="81"/>
      <c r="B653" s="82"/>
      <c r="C653" s="79"/>
      <c r="D653" s="83"/>
      <c r="E653" s="84"/>
      <c r="F653" s="84"/>
      <c r="K653" s="81"/>
      <c r="L653" s="82"/>
      <c r="M653" s="79"/>
      <c r="N653" s="83"/>
      <c r="O653" s="84"/>
      <c r="P653" s="84"/>
    </row>
    <row r="654" spans="1:16" x14ac:dyDescent="0.3">
      <c r="A654" s="81"/>
      <c r="B654" s="82"/>
      <c r="C654" s="79"/>
      <c r="D654" s="83"/>
      <c r="E654" s="84"/>
      <c r="F654" s="84"/>
      <c r="K654" s="81"/>
      <c r="L654" s="82"/>
      <c r="M654" s="79"/>
      <c r="N654" s="83"/>
      <c r="O654" s="84"/>
      <c r="P654" s="84"/>
    </row>
    <row r="655" spans="1:16" x14ac:dyDescent="0.3">
      <c r="A655" s="81"/>
      <c r="B655" s="82"/>
      <c r="C655" s="79"/>
      <c r="D655" s="83"/>
      <c r="E655" s="84"/>
      <c r="F655" s="84"/>
      <c r="K655" s="81"/>
      <c r="L655" s="82"/>
      <c r="M655" s="79"/>
      <c r="N655" s="83"/>
      <c r="O655" s="84"/>
      <c r="P655" s="84"/>
    </row>
    <row r="656" spans="1:16" x14ac:dyDescent="0.3">
      <c r="A656" s="81"/>
      <c r="B656" s="82"/>
      <c r="C656" s="79"/>
      <c r="D656" s="83"/>
      <c r="E656" s="84"/>
      <c r="F656" s="84"/>
      <c r="K656" s="81"/>
      <c r="L656" s="82"/>
      <c r="M656" s="79"/>
      <c r="N656" s="83"/>
      <c r="O656" s="84"/>
      <c r="P656" s="84"/>
    </row>
    <row r="657" spans="1:16" x14ac:dyDescent="0.3">
      <c r="A657" s="81"/>
      <c r="B657" s="82"/>
      <c r="C657" s="79"/>
      <c r="D657" s="83"/>
      <c r="E657" s="84"/>
      <c r="F657" s="84"/>
      <c r="K657" s="81"/>
      <c r="L657" s="82"/>
      <c r="M657" s="79"/>
      <c r="N657" s="83"/>
      <c r="O657" s="84"/>
      <c r="P657" s="84"/>
    </row>
    <row r="658" spans="1:16" x14ac:dyDescent="0.3">
      <c r="A658" s="81"/>
      <c r="B658" s="82"/>
      <c r="C658" s="79"/>
      <c r="D658" s="83"/>
      <c r="E658" s="84"/>
      <c r="F658" s="84"/>
      <c r="K658" s="81"/>
      <c r="L658" s="82"/>
      <c r="M658" s="79"/>
      <c r="N658" s="83"/>
      <c r="O658" s="84"/>
      <c r="P658" s="84"/>
    </row>
    <row r="659" spans="1:16" x14ac:dyDescent="0.3">
      <c r="A659" s="81"/>
      <c r="B659" s="82"/>
      <c r="C659" s="79"/>
      <c r="D659" s="83"/>
      <c r="E659" s="84"/>
      <c r="F659" s="84"/>
      <c r="K659" s="81"/>
      <c r="L659" s="82"/>
      <c r="M659" s="79"/>
      <c r="N659" s="83"/>
      <c r="O659" s="84"/>
      <c r="P659" s="84"/>
    </row>
    <row r="660" spans="1:16" x14ac:dyDescent="0.3">
      <c r="A660" s="81"/>
      <c r="B660" s="82"/>
      <c r="C660" s="79"/>
      <c r="D660" s="83"/>
      <c r="E660" s="84"/>
      <c r="F660" s="84"/>
      <c r="K660" s="81"/>
      <c r="L660" s="82"/>
      <c r="M660" s="79"/>
      <c r="N660" s="83"/>
      <c r="O660" s="84"/>
      <c r="P660" s="84"/>
    </row>
    <row r="661" spans="1:16" x14ac:dyDescent="0.3">
      <c r="A661" s="81"/>
      <c r="B661" s="82"/>
      <c r="C661" s="79"/>
      <c r="D661" s="83"/>
      <c r="E661" s="84"/>
      <c r="F661" s="84"/>
      <c r="K661" s="81"/>
      <c r="L661" s="82"/>
      <c r="M661" s="79"/>
      <c r="N661" s="83"/>
      <c r="O661" s="84"/>
      <c r="P661" s="84"/>
    </row>
    <row r="662" spans="1:16" x14ac:dyDescent="0.3">
      <c r="A662" s="81"/>
      <c r="B662" s="82"/>
      <c r="C662" s="79"/>
      <c r="D662" s="83"/>
      <c r="E662" s="84"/>
      <c r="F662" s="84"/>
      <c r="K662" s="81"/>
      <c r="L662" s="82"/>
      <c r="M662" s="79"/>
      <c r="N662" s="83"/>
      <c r="O662" s="84"/>
      <c r="P662" s="84"/>
    </row>
    <row r="663" spans="1:16" x14ac:dyDescent="0.3">
      <c r="A663" s="81"/>
      <c r="B663" s="82"/>
      <c r="C663" s="79"/>
      <c r="D663" s="83"/>
      <c r="E663" s="84"/>
      <c r="F663" s="84"/>
      <c r="K663" s="81"/>
      <c r="L663" s="82"/>
      <c r="M663" s="79"/>
      <c r="N663" s="83"/>
      <c r="O663" s="84"/>
      <c r="P663" s="84"/>
    </row>
    <row r="664" spans="1:16" x14ac:dyDescent="0.3">
      <c r="A664" s="81"/>
      <c r="B664" s="82"/>
      <c r="C664" s="79"/>
      <c r="D664" s="83"/>
      <c r="E664" s="84"/>
      <c r="F664" s="84"/>
      <c r="K664" s="81"/>
      <c r="L664" s="82"/>
      <c r="M664" s="79"/>
      <c r="N664" s="83"/>
      <c r="O664" s="84"/>
      <c r="P664" s="84"/>
    </row>
    <row r="665" spans="1:16" x14ac:dyDescent="0.3">
      <c r="A665" s="81"/>
      <c r="B665" s="82"/>
      <c r="C665" s="79"/>
      <c r="D665" s="83"/>
      <c r="E665" s="84"/>
      <c r="F665" s="84"/>
      <c r="K665" s="81"/>
      <c r="L665" s="82"/>
      <c r="M665" s="79"/>
      <c r="N665" s="83"/>
      <c r="O665" s="84"/>
      <c r="P665" s="84"/>
    </row>
    <row r="666" spans="1:16" x14ac:dyDescent="0.3">
      <c r="A666" s="81"/>
      <c r="B666" s="82"/>
      <c r="C666" s="79"/>
      <c r="D666" s="83"/>
      <c r="E666" s="84"/>
      <c r="F666" s="84"/>
      <c r="K666" s="81"/>
      <c r="L666" s="82"/>
      <c r="M666" s="79"/>
      <c r="N666" s="83"/>
      <c r="O666" s="84"/>
      <c r="P666" s="84"/>
    </row>
    <row r="667" spans="1:16" x14ac:dyDescent="0.3">
      <c r="A667" s="81"/>
      <c r="B667" s="82"/>
      <c r="C667" s="79"/>
      <c r="D667" s="83"/>
      <c r="E667" s="84"/>
      <c r="F667" s="84"/>
      <c r="K667" s="81"/>
      <c r="L667" s="82"/>
      <c r="M667" s="79"/>
      <c r="N667" s="83"/>
      <c r="O667" s="84"/>
      <c r="P667" s="84"/>
    </row>
    <row r="668" spans="1:16" x14ac:dyDescent="0.3">
      <c r="A668" s="81"/>
      <c r="B668" s="82"/>
      <c r="C668" s="79"/>
      <c r="D668" s="83"/>
      <c r="E668" s="84"/>
      <c r="F668" s="84"/>
      <c r="K668" s="81"/>
      <c r="L668" s="82"/>
      <c r="M668" s="79"/>
      <c r="N668" s="83"/>
      <c r="O668" s="84"/>
      <c r="P668" s="84"/>
    </row>
    <row r="669" spans="1:16" x14ac:dyDescent="0.3">
      <c r="A669" s="81"/>
      <c r="B669" s="82"/>
      <c r="C669" s="79"/>
      <c r="D669" s="83"/>
      <c r="E669" s="84"/>
      <c r="F669" s="84"/>
      <c r="K669" s="81"/>
      <c r="L669" s="82"/>
      <c r="M669" s="79"/>
      <c r="N669" s="83"/>
      <c r="O669" s="84"/>
      <c r="P669" s="84"/>
    </row>
    <row r="670" spans="1:16" x14ac:dyDescent="0.3">
      <c r="A670" s="81"/>
      <c r="B670" s="82"/>
      <c r="C670" s="79"/>
      <c r="D670" s="83"/>
      <c r="E670" s="84"/>
      <c r="F670" s="84"/>
      <c r="K670" s="81"/>
      <c r="L670" s="82"/>
      <c r="M670" s="79"/>
      <c r="N670" s="83"/>
      <c r="O670" s="84"/>
      <c r="P670" s="84"/>
    </row>
    <row r="671" spans="1:16" x14ac:dyDescent="0.3">
      <c r="A671" s="81"/>
      <c r="B671" s="82"/>
      <c r="C671" s="79"/>
      <c r="D671" s="83"/>
      <c r="E671" s="84"/>
      <c r="F671" s="84"/>
      <c r="K671" s="81"/>
      <c r="L671" s="82"/>
      <c r="M671" s="79"/>
      <c r="N671" s="83"/>
      <c r="O671" s="84"/>
      <c r="P671" s="84"/>
    </row>
    <row r="672" spans="1:16" x14ac:dyDescent="0.3">
      <c r="A672" s="81"/>
      <c r="B672" s="82"/>
      <c r="C672" s="79"/>
      <c r="D672" s="83"/>
      <c r="E672" s="84"/>
      <c r="F672" s="84"/>
      <c r="K672" s="81"/>
      <c r="L672" s="82"/>
      <c r="M672" s="79"/>
      <c r="N672" s="83"/>
      <c r="O672" s="84"/>
      <c r="P672" s="84"/>
    </row>
    <row r="673" spans="1:16" x14ac:dyDescent="0.3">
      <c r="A673" s="81"/>
      <c r="B673" s="82"/>
      <c r="C673" s="79"/>
      <c r="D673" s="83"/>
      <c r="E673" s="84"/>
      <c r="F673" s="84"/>
      <c r="K673" s="81"/>
      <c r="L673" s="82"/>
      <c r="M673" s="79"/>
      <c r="N673" s="83"/>
      <c r="O673" s="84"/>
      <c r="P673" s="84"/>
    </row>
    <row r="674" spans="1:16" x14ac:dyDescent="0.3">
      <c r="A674" s="81"/>
      <c r="B674" s="82"/>
      <c r="C674" s="79"/>
      <c r="D674" s="83"/>
      <c r="E674" s="84"/>
      <c r="F674" s="84"/>
      <c r="K674" s="81"/>
      <c r="L674" s="82"/>
      <c r="M674" s="79"/>
      <c r="N674" s="83"/>
      <c r="O674" s="84"/>
      <c r="P674" s="84"/>
    </row>
    <row r="675" spans="1:16" x14ac:dyDescent="0.3">
      <c r="A675" s="81"/>
      <c r="B675" s="82"/>
      <c r="C675" s="79"/>
      <c r="D675" s="83"/>
      <c r="E675" s="84"/>
      <c r="F675" s="84"/>
      <c r="K675" s="81"/>
      <c r="L675" s="82"/>
      <c r="M675" s="79"/>
      <c r="N675" s="83"/>
      <c r="O675" s="84"/>
      <c r="P675" s="84"/>
    </row>
    <row r="676" spans="1:16" x14ac:dyDescent="0.3">
      <c r="A676" s="81"/>
      <c r="B676" s="82"/>
      <c r="C676" s="79"/>
      <c r="D676" s="83"/>
      <c r="E676" s="84"/>
      <c r="F676" s="84"/>
      <c r="K676" s="81"/>
      <c r="L676" s="82"/>
      <c r="M676" s="79"/>
      <c r="N676" s="83"/>
      <c r="O676" s="84"/>
      <c r="P676" s="84"/>
    </row>
    <row r="677" spans="1:16" x14ac:dyDescent="0.3">
      <c r="A677" s="81"/>
      <c r="B677" s="82"/>
      <c r="C677" s="79"/>
      <c r="D677" s="83"/>
      <c r="E677" s="84"/>
      <c r="F677" s="84"/>
      <c r="K677" s="81"/>
      <c r="L677" s="82"/>
      <c r="M677" s="79"/>
      <c r="N677" s="83"/>
      <c r="O677" s="84"/>
      <c r="P677" s="84"/>
    </row>
    <row r="678" spans="1:16" x14ac:dyDescent="0.3">
      <c r="A678" s="81"/>
      <c r="B678" s="82"/>
      <c r="C678" s="79"/>
      <c r="D678" s="83"/>
      <c r="E678" s="84"/>
      <c r="F678" s="84"/>
      <c r="K678" s="81"/>
      <c r="L678" s="82"/>
      <c r="M678" s="79"/>
      <c r="N678" s="83"/>
      <c r="O678" s="84"/>
      <c r="P678" s="84"/>
    </row>
    <row r="679" spans="1:16" x14ac:dyDescent="0.3">
      <c r="A679" s="81"/>
      <c r="B679" s="82"/>
      <c r="C679" s="79"/>
      <c r="D679" s="83"/>
      <c r="E679" s="84"/>
      <c r="F679" s="84"/>
      <c r="K679" s="81"/>
      <c r="L679" s="82"/>
      <c r="M679" s="79"/>
      <c r="N679" s="83"/>
      <c r="O679" s="84"/>
      <c r="P679" s="84"/>
    </row>
    <row r="680" spans="1:16" x14ac:dyDescent="0.3">
      <c r="A680" s="81"/>
      <c r="B680" s="82"/>
      <c r="C680" s="79"/>
      <c r="D680" s="83"/>
      <c r="E680" s="84"/>
      <c r="F680" s="84"/>
      <c r="K680" s="81"/>
      <c r="L680" s="82"/>
      <c r="M680" s="79"/>
      <c r="N680" s="83"/>
      <c r="O680" s="84"/>
      <c r="P680" s="84"/>
    </row>
    <row r="681" spans="1:16" x14ac:dyDescent="0.3">
      <c r="A681" s="81"/>
      <c r="B681" s="82"/>
      <c r="C681" s="79"/>
      <c r="D681" s="83"/>
      <c r="E681" s="84"/>
      <c r="F681" s="84"/>
      <c r="K681" s="81"/>
      <c r="L681" s="82"/>
      <c r="M681" s="79"/>
      <c r="N681" s="83"/>
      <c r="O681" s="84"/>
      <c r="P681" s="84"/>
    </row>
    <row r="682" spans="1:16" x14ac:dyDescent="0.3">
      <c r="A682" s="81"/>
      <c r="B682" s="82"/>
      <c r="C682" s="79"/>
      <c r="D682" s="83"/>
      <c r="E682" s="84"/>
      <c r="F682" s="84"/>
      <c r="K682" s="81"/>
      <c r="L682" s="82"/>
      <c r="M682" s="79"/>
      <c r="N682" s="83"/>
      <c r="O682" s="84"/>
      <c r="P682" s="84"/>
    </row>
    <row r="683" spans="1:16" x14ac:dyDescent="0.3">
      <c r="A683" s="81"/>
      <c r="B683" s="82"/>
      <c r="C683" s="79"/>
      <c r="D683" s="83"/>
      <c r="E683" s="84"/>
      <c r="F683" s="84"/>
      <c r="K683" s="81"/>
      <c r="L683" s="82"/>
      <c r="M683" s="79"/>
      <c r="N683" s="83"/>
      <c r="O683" s="84"/>
      <c r="P683" s="84"/>
    </row>
    <row r="684" spans="1:16" x14ac:dyDescent="0.3">
      <c r="A684" s="81"/>
      <c r="B684" s="82"/>
      <c r="C684" s="79"/>
      <c r="D684" s="83"/>
      <c r="E684" s="84"/>
      <c r="F684" s="84"/>
      <c r="K684" s="81"/>
      <c r="L684" s="82"/>
      <c r="M684" s="79"/>
      <c r="N684" s="83"/>
      <c r="O684" s="84"/>
      <c r="P684" s="84"/>
    </row>
    <row r="685" spans="1:16" x14ac:dyDescent="0.3">
      <c r="A685" s="81"/>
      <c r="B685" s="82"/>
      <c r="C685" s="79"/>
      <c r="D685" s="83"/>
      <c r="E685" s="84"/>
      <c r="F685" s="84"/>
      <c r="K685" s="81"/>
      <c r="L685" s="82"/>
      <c r="M685" s="79"/>
      <c r="N685" s="83"/>
      <c r="O685" s="84"/>
      <c r="P685" s="84"/>
    </row>
    <row r="686" spans="1:16" x14ac:dyDescent="0.3">
      <c r="A686" s="81"/>
      <c r="B686" s="82"/>
      <c r="C686" s="79"/>
      <c r="D686" s="83"/>
      <c r="E686" s="84"/>
      <c r="F686" s="84"/>
      <c r="K686" s="81"/>
      <c r="L686" s="82"/>
      <c r="M686" s="79"/>
      <c r="N686" s="83"/>
      <c r="O686" s="84"/>
      <c r="P686" s="84"/>
    </row>
    <row r="687" spans="1:16" x14ac:dyDescent="0.3">
      <c r="A687" s="81"/>
      <c r="B687" s="82"/>
      <c r="C687" s="79"/>
      <c r="D687" s="83"/>
      <c r="E687" s="84"/>
      <c r="F687" s="84"/>
      <c r="K687" s="81"/>
      <c r="L687" s="82"/>
      <c r="M687" s="79"/>
      <c r="N687" s="83"/>
      <c r="O687" s="84"/>
      <c r="P687" s="84"/>
    </row>
    <row r="688" spans="1:16" x14ac:dyDescent="0.3">
      <c r="A688" s="81"/>
      <c r="B688" s="82"/>
      <c r="C688" s="79"/>
      <c r="D688" s="83"/>
      <c r="E688" s="84"/>
      <c r="F688" s="84"/>
      <c r="K688" s="81"/>
      <c r="L688" s="82"/>
      <c r="M688" s="79"/>
      <c r="N688" s="83"/>
      <c r="O688" s="84"/>
      <c r="P688" s="84"/>
    </row>
    <row r="689" spans="1:16" x14ac:dyDescent="0.3">
      <c r="A689" s="81"/>
      <c r="B689" s="82"/>
      <c r="C689" s="79"/>
      <c r="D689" s="83"/>
      <c r="E689" s="84"/>
      <c r="F689" s="84"/>
      <c r="K689" s="81"/>
      <c r="L689" s="82"/>
      <c r="M689" s="79"/>
      <c r="N689" s="83"/>
      <c r="O689" s="84"/>
      <c r="P689" s="84"/>
    </row>
    <row r="690" spans="1:16" x14ac:dyDescent="0.3">
      <c r="A690" s="81"/>
      <c r="B690" s="82"/>
      <c r="C690" s="79"/>
      <c r="D690" s="83"/>
      <c r="E690" s="84"/>
      <c r="F690" s="84"/>
      <c r="K690" s="81"/>
      <c r="L690" s="82"/>
      <c r="M690" s="79"/>
      <c r="N690" s="83"/>
      <c r="O690" s="84"/>
      <c r="P690" s="84"/>
    </row>
    <row r="691" spans="1:16" x14ac:dyDescent="0.3">
      <c r="A691" s="81"/>
      <c r="B691" s="82"/>
      <c r="C691" s="79"/>
      <c r="D691" s="83"/>
      <c r="E691" s="84"/>
      <c r="F691" s="84"/>
      <c r="K691" s="81"/>
      <c r="L691" s="82"/>
      <c r="M691" s="79"/>
      <c r="N691" s="83"/>
      <c r="O691" s="84"/>
      <c r="P691" s="84"/>
    </row>
    <row r="692" spans="1:16" x14ac:dyDescent="0.3">
      <c r="A692" s="81"/>
      <c r="B692" s="82"/>
      <c r="C692" s="79"/>
      <c r="D692" s="83"/>
      <c r="E692" s="84"/>
      <c r="F692" s="84"/>
      <c r="K692" s="81"/>
      <c r="L692" s="82"/>
      <c r="M692" s="79"/>
      <c r="N692" s="83"/>
      <c r="O692" s="84"/>
      <c r="P692" s="84"/>
    </row>
    <row r="693" spans="1:16" x14ac:dyDescent="0.3">
      <c r="A693" s="81"/>
      <c r="B693" s="82"/>
      <c r="C693" s="79"/>
      <c r="D693" s="83"/>
      <c r="E693" s="84"/>
      <c r="F693" s="84"/>
      <c r="K693" s="81"/>
      <c r="L693" s="82"/>
      <c r="M693" s="79"/>
      <c r="N693" s="83"/>
      <c r="O693" s="84"/>
      <c r="P693" s="84"/>
    </row>
    <row r="694" spans="1:16" x14ac:dyDescent="0.3">
      <c r="A694" s="81"/>
      <c r="B694" s="82"/>
      <c r="C694" s="79"/>
      <c r="D694" s="83"/>
      <c r="E694" s="84"/>
      <c r="F694" s="84"/>
      <c r="K694" s="81"/>
      <c r="L694" s="82"/>
      <c r="M694" s="79"/>
      <c r="N694" s="83"/>
      <c r="O694" s="84"/>
      <c r="P694" s="84"/>
    </row>
    <row r="695" spans="1:16" x14ac:dyDescent="0.3">
      <c r="A695" s="81"/>
      <c r="B695" s="82"/>
      <c r="C695" s="79"/>
      <c r="D695" s="83"/>
      <c r="E695" s="84"/>
      <c r="F695" s="84"/>
      <c r="K695" s="81"/>
      <c r="L695" s="82"/>
      <c r="M695" s="79"/>
      <c r="N695" s="83"/>
      <c r="O695" s="84"/>
      <c r="P695" s="84"/>
    </row>
    <row r="696" spans="1:16" x14ac:dyDescent="0.3">
      <c r="A696" s="81"/>
      <c r="B696" s="82"/>
      <c r="C696" s="79"/>
      <c r="D696" s="83"/>
      <c r="E696" s="84"/>
      <c r="F696" s="84"/>
      <c r="K696" s="81"/>
      <c r="L696" s="82"/>
      <c r="M696" s="79"/>
      <c r="N696" s="83"/>
      <c r="O696" s="84"/>
      <c r="P696" s="84"/>
    </row>
    <row r="697" spans="1:16" x14ac:dyDescent="0.3">
      <c r="A697" s="81"/>
      <c r="B697" s="82"/>
      <c r="C697" s="79"/>
      <c r="D697" s="83"/>
      <c r="E697" s="84"/>
      <c r="F697" s="84"/>
      <c r="K697" s="81"/>
      <c r="L697" s="82"/>
      <c r="M697" s="79"/>
      <c r="N697" s="83"/>
      <c r="O697" s="84"/>
      <c r="P697" s="84"/>
    </row>
    <row r="698" spans="1:16" x14ac:dyDescent="0.3">
      <c r="A698" s="81"/>
      <c r="B698" s="82"/>
      <c r="C698" s="79"/>
      <c r="D698" s="83"/>
      <c r="E698" s="84"/>
      <c r="F698" s="84"/>
      <c r="K698" s="81"/>
      <c r="L698" s="82"/>
      <c r="M698" s="79"/>
      <c r="N698" s="83"/>
      <c r="O698" s="84"/>
      <c r="P698" s="84"/>
    </row>
    <row r="699" spans="1:16" x14ac:dyDescent="0.3">
      <c r="A699" s="81"/>
      <c r="B699" s="82"/>
      <c r="C699" s="79"/>
      <c r="D699" s="83"/>
      <c r="E699" s="84"/>
      <c r="F699" s="84"/>
      <c r="K699" s="81"/>
      <c r="L699" s="82"/>
      <c r="M699" s="79"/>
      <c r="N699" s="83"/>
      <c r="O699" s="84"/>
      <c r="P699" s="84"/>
    </row>
    <row r="700" spans="1:16" x14ac:dyDescent="0.3">
      <c r="A700" s="81"/>
      <c r="B700" s="82"/>
      <c r="C700" s="79"/>
      <c r="D700" s="83"/>
      <c r="E700" s="84"/>
      <c r="F700" s="84"/>
      <c r="K700" s="81"/>
      <c r="L700" s="82"/>
      <c r="M700" s="79"/>
      <c r="N700" s="83"/>
      <c r="O700" s="84"/>
      <c r="P700" s="84"/>
    </row>
    <row r="701" spans="1:16" x14ac:dyDescent="0.3">
      <c r="A701" s="81"/>
      <c r="B701" s="82"/>
      <c r="C701" s="79"/>
      <c r="D701" s="83"/>
      <c r="E701" s="84"/>
      <c r="F701" s="84"/>
      <c r="K701" s="81"/>
      <c r="L701" s="82"/>
      <c r="M701" s="79"/>
      <c r="N701" s="83"/>
      <c r="O701" s="84"/>
      <c r="P701" s="84"/>
    </row>
    <row r="702" spans="1:16" x14ac:dyDescent="0.3">
      <c r="A702" s="81"/>
      <c r="B702" s="82"/>
      <c r="C702" s="79"/>
      <c r="D702" s="83"/>
      <c r="E702" s="84"/>
      <c r="F702" s="84"/>
      <c r="K702" s="81"/>
      <c r="L702" s="82"/>
      <c r="M702" s="79"/>
      <c r="N702" s="83"/>
      <c r="O702" s="84"/>
      <c r="P702" s="84"/>
    </row>
    <row r="703" spans="1:16" x14ac:dyDescent="0.3">
      <c r="A703" s="81"/>
      <c r="B703" s="82"/>
      <c r="C703" s="79"/>
      <c r="D703" s="83"/>
      <c r="E703" s="84"/>
      <c r="F703" s="84"/>
      <c r="K703" s="81"/>
      <c r="L703" s="82"/>
      <c r="M703" s="79"/>
      <c r="N703" s="83"/>
      <c r="O703" s="84"/>
      <c r="P703" s="84"/>
    </row>
    <row r="704" spans="1:16" x14ac:dyDescent="0.3">
      <c r="A704" s="81"/>
      <c r="B704" s="82"/>
      <c r="C704" s="79"/>
      <c r="D704" s="83"/>
      <c r="E704" s="84"/>
      <c r="F704" s="84"/>
      <c r="K704" s="81"/>
      <c r="L704" s="82"/>
      <c r="M704" s="79"/>
      <c r="N704" s="83"/>
      <c r="O704" s="84"/>
      <c r="P704" s="84"/>
    </row>
    <row r="705" spans="1:16" x14ac:dyDescent="0.3">
      <c r="A705" s="81"/>
      <c r="B705" s="82"/>
      <c r="C705" s="79"/>
      <c r="D705" s="83"/>
      <c r="E705" s="84"/>
      <c r="F705" s="84"/>
      <c r="K705" s="81"/>
      <c r="L705" s="82"/>
      <c r="M705" s="79"/>
      <c r="N705" s="83"/>
      <c r="O705" s="84"/>
      <c r="P705" s="84"/>
    </row>
    <row r="706" spans="1:16" x14ac:dyDescent="0.3">
      <c r="A706" s="81"/>
      <c r="B706" s="82"/>
      <c r="C706" s="79"/>
      <c r="D706" s="83"/>
      <c r="E706" s="84"/>
      <c r="F706" s="84"/>
      <c r="K706" s="81"/>
      <c r="L706" s="82"/>
      <c r="M706" s="79"/>
      <c r="N706" s="83"/>
      <c r="O706" s="84"/>
      <c r="P706" s="84"/>
    </row>
    <row r="707" spans="1:16" x14ac:dyDescent="0.3">
      <c r="A707" s="81"/>
      <c r="B707" s="82"/>
      <c r="C707" s="79"/>
      <c r="D707" s="83"/>
      <c r="E707" s="84"/>
      <c r="F707" s="84"/>
      <c r="K707" s="81"/>
      <c r="L707" s="82"/>
      <c r="M707" s="79"/>
      <c r="N707" s="83"/>
      <c r="O707" s="84"/>
      <c r="P707" s="84"/>
    </row>
    <row r="708" spans="1:16" x14ac:dyDescent="0.3">
      <c r="A708" s="81"/>
      <c r="B708" s="82"/>
      <c r="C708" s="79"/>
      <c r="D708" s="83"/>
      <c r="E708" s="84"/>
      <c r="F708" s="84"/>
      <c r="K708" s="81"/>
      <c r="L708" s="82"/>
      <c r="M708" s="79"/>
      <c r="N708" s="83"/>
      <c r="O708" s="84"/>
      <c r="P708" s="84"/>
    </row>
    <row r="709" spans="1:16" x14ac:dyDescent="0.3">
      <c r="A709" s="81"/>
      <c r="B709" s="82"/>
      <c r="C709" s="79"/>
      <c r="D709" s="83"/>
      <c r="E709" s="84"/>
      <c r="F709" s="84"/>
      <c r="K709" s="81"/>
      <c r="L709" s="82"/>
      <c r="M709" s="79"/>
      <c r="N709" s="83"/>
      <c r="O709" s="84"/>
      <c r="P709" s="84"/>
    </row>
    <row r="710" spans="1:16" x14ac:dyDescent="0.3">
      <c r="A710" s="81"/>
      <c r="B710" s="82"/>
      <c r="C710" s="79"/>
      <c r="D710" s="83"/>
      <c r="E710" s="84"/>
      <c r="F710" s="84"/>
      <c r="K710" s="81"/>
      <c r="L710" s="82"/>
      <c r="M710" s="79"/>
      <c r="N710" s="83"/>
      <c r="O710" s="84"/>
      <c r="P710" s="84"/>
    </row>
    <row r="711" spans="1:16" x14ac:dyDescent="0.3">
      <c r="A711" s="81"/>
      <c r="B711" s="82"/>
      <c r="C711" s="79"/>
      <c r="D711" s="83"/>
      <c r="E711" s="84"/>
      <c r="F711" s="84"/>
      <c r="K711" s="81"/>
      <c r="L711" s="82"/>
      <c r="M711" s="79"/>
      <c r="N711" s="83"/>
      <c r="O711" s="84"/>
      <c r="P711" s="84"/>
    </row>
    <row r="712" spans="1:16" x14ac:dyDescent="0.3">
      <c r="A712" s="81"/>
      <c r="B712" s="82"/>
      <c r="C712" s="79"/>
      <c r="D712" s="83"/>
      <c r="E712" s="84"/>
      <c r="F712" s="84"/>
      <c r="K712" s="81"/>
      <c r="L712" s="82"/>
      <c r="M712" s="79"/>
      <c r="N712" s="83"/>
      <c r="O712" s="84"/>
      <c r="P712" s="84"/>
    </row>
    <row r="713" spans="1:16" x14ac:dyDescent="0.3">
      <c r="A713" s="81"/>
      <c r="B713" s="82"/>
      <c r="C713" s="79"/>
      <c r="D713" s="83"/>
      <c r="E713" s="84"/>
      <c r="F713" s="84"/>
      <c r="K713" s="81"/>
      <c r="L713" s="82"/>
      <c r="M713" s="79"/>
      <c r="N713" s="83"/>
      <c r="O713" s="84"/>
      <c r="P713" s="84"/>
    </row>
    <row r="714" spans="1:16" x14ac:dyDescent="0.3">
      <c r="A714" s="81"/>
      <c r="B714" s="82"/>
      <c r="C714" s="79"/>
      <c r="D714" s="83"/>
      <c r="E714" s="84"/>
      <c r="F714" s="84"/>
      <c r="K714" s="81"/>
      <c r="L714" s="82"/>
      <c r="M714" s="79"/>
      <c r="N714" s="83"/>
      <c r="O714" s="84"/>
      <c r="P714" s="84"/>
    </row>
    <row r="715" spans="1:16" x14ac:dyDescent="0.3">
      <c r="A715" s="81"/>
      <c r="B715" s="82"/>
      <c r="C715" s="79"/>
      <c r="D715" s="83"/>
      <c r="E715" s="84"/>
      <c r="F715" s="84"/>
      <c r="K715" s="81"/>
      <c r="L715" s="82"/>
      <c r="M715" s="79"/>
      <c r="N715" s="83"/>
      <c r="O715" s="84"/>
      <c r="P715" s="84"/>
    </row>
    <row r="716" spans="1:16" x14ac:dyDescent="0.3">
      <c r="A716" s="81"/>
      <c r="B716" s="82"/>
      <c r="C716" s="79"/>
      <c r="D716" s="83"/>
      <c r="E716" s="84"/>
      <c r="F716" s="84"/>
      <c r="K716" s="81"/>
      <c r="L716" s="82"/>
      <c r="M716" s="79"/>
      <c r="N716" s="83"/>
      <c r="O716" s="84"/>
      <c r="P716" s="84"/>
    </row>
    <row r="717" spans="1:16" x14ac:dyDescent="0.3">
      <c r="A717" s="81"/>
      <c r="B717" s="82"/>
      <c r="C717" s="79"/>
      <c r="D717" s="83"/>
      <c r="E717" s="84"/>
      <c r="F717" s="84"/>
      <c r="K717" s="81"/>
      <c r="L717" s="82"/>
      <c r="M717" s="79"/>
      <c r="N717" s="83"/>
      <c r="O717" s="84"/>
      <c r="P717" s="84"/>
    </row>
    <row r="718" spans="1:16" x14ac:dyDescent="0.3">
      <c r="A718" s="81"/>
      <c r="B718" s="82"/>
      <c r="C718" s="79"/>
      <c r="D718" s="83"/>
      <c r="E718" s="84"/>
      <c r="F718" s="84"/>
      <c r="K718" s="81"/>
      <c r="L718" s="82"/>
      <c r="M718" s="79"/>
      <c r="N718" s="83"/>
      <c r="O718" s="84"/>
      <c r="P718" s="84"/>
    </row>
    <row r="719" spans="1:16" x14ac:dyDescent="0.3">
      <c r="A719" s="81"/>
      <c r="B719" s="82"/>
      <c r="C719" s="79"/>
      <c r="D719" s="83"/>
      <c r="E719" s="84"/>
      <c r="F719" s="84"/>
      <c r="K719" s="81"/>
      <c r="L719" s="82"/>
      <c r="M719" s="79"/>
      <c r="N719" s="83"/>
      <c r="O719" s="84"/>
      <c r="P719" s="84"/>
    </row>
    <row r="720" spans="1:16" x14ac:dyDescent="0.3">
      <c r="A720" s="81"/>
      <c r="B720" s="82"/>
      <c r="C720" s="79"/>
      <c r="D720" s="83"/>
      <c r="E720" s="84"/>
      <c r="F720" s="84"/>
      <c r="K720" s="81"/>
      <c r="L720" s="82"/>
      <c r="M720" s="79"/>
      <c r="N720" s="83"/>
      <c r="O720" s="84"/>
      <c r="P720" s="84"/>
    </row>
    <row r="721" spans="1:16" x14ac:dyDescent="0.3">
      <c r="A721" s="81"/>
      <c r="B721" s="82"/>
      <c r="C721" s="79"/>
      <c r="D721" s="83"/>
      <c r="E721" s="84"/>
      <c r="F721" s="84"/>
      <c r="K721" s="81"/>
      <c r="L721" s="82"/>
      <c r="M721" s="79"/>
      <c r="N721" s="83"/>
      <c r="O721" s="84"/>
      <c r="P721" s="84"/>
    </row>
    <row r="722" spans="1:16" x14ac:dyDescent="0.3">
      <c r="A722" s="81"/>
      <c r="B722" s="82"/>
      <c r="C722" s="79"/>
      <c r="D722" s="83"/>
      <c r="E722" s="84"/>
      <c r="F722" s="84"/>
      <c r="K722" s="81"/>
      <c r="L722" s="82"/>
      <c r="M722" s="79"/>
      <c r="N722" s="83"/>
      <c r="O722" s="84"/>
      <c r="P722" s="84"/>
    </row>
    <row r="723" spans="1:16" x14ac:dyDescent="0.3">
      <c r="A723" s="81"/>
      <c r="B723" s="82"/>
      <c r="C723" s="79"/>
      <c r="D723" s="83"/>
      <c r="E723" s="84"/>
      <c r="F723" s="84"/>
      <c r="K723" s="81"/>
      <c r="L723" s="82"/>
      <c r="M723" s="79"/>
      <c r="N723" s="83"/>
      <c r="O723" s="84"/>
      <c r="P723" s="84"/>
    </row>
    <row r="724" spans="1:16" x14ac:dyDescent="0.3">
      <c r="A724" s="81"/>
      <c r="B724" s="82"/>
      <c r="C724" s="79"/>
      <c r="D724" s="83"/>
      <c r="E724" s="84"/>
      <c r="F724" s="84"/>
      <c r="K724" s="81"/>
      <c r="L724" s="82"/>
      <c r="M724" s="79"/>
      <c r="N724" s="83"/>
      <c r="O724" s="84"/>
      <c r="P724" s="84"/>
    </row>
    <row r="725" spans="1:16" x14ac:dyDescent="0.3">
      <c r="A725" s="81"/>
      <c r="B725" s="82"/>
      <c r="C725" s="79"/>
      <c r="D725" s="83"/>
      <c r="E725" s="84"/>
      <c r="F725" s="84"/>
      <c r="K725" s="81"/>
      <c r="L725" s="82"/>
      <c r="M725" s="79"/>
      <c r="N725" s="83"/>
      <c r="O725" s="84"/>
      <c r="P725" s="84"/>
    </row>
    <row r="726" spans="1:16" x14ac:dyDescent="0.3">
      <c r="A726" s="81"/>
      <c r="B726" s="82"/>
      <c r="C726" s="79"/>
      <c r="D726" s="83"/>
      <c r="E726" s="84"/>
      <c r="F726" s="84"/>
      <c r="K726" s="81"/>
      <c r="L726" s="82"/>
      <c r="M726" s="79"/>
      <c r="N726" s="83"/>
      <c r="O726" s="84"/>
      <c r="P726" s="84"/>
    </row>
    <row r="727" spans="1:16" x14ac:dyDescent="0.3">
      <c r="A727" s="81"/>
      <c r="B727" s="82"/>
      <c r="C727" s="79"/>
      <c r="D727" s="83"/>
      <c r="E727" s="84"/>
      <c r="F727" s="84"/>
      <c r="K727" s="81"/>
      <c r="L727" s="82"/>
      <c r="M727" s="79"/>
      <c r="N727" s="83"/>
      <c r="O727" s="84"/>
      <c r="P727" s="84"/>
    </row>
    <row r="728" spans="1:16" x14ac:dyDescent="0.3">
      <c r="A728" s="81"/>
      <c r="B728" s="82"/>
      <c r="C728" s="79"/>
      <c r="D728" s="83"/>
      <c r="E728" s="84"/>
      <c r="F728" s="84"/>
      <c r="K728" s="81"/>
      <c r="L728" s="82"/>
      <c r="M728" s="79"/>
      <c r="N728" s="83"/>
      <c r="O728" s="84"/>
      <c r="P728" s="84"/>
    </row>
    <row r="729" spans="1:16" x14ac:dyDescent="0.3">
      <c r="A729" s="81"/>
      <c r="B729" s="82"/>
      <c r="C729" s="79"/>
      <c r="D729" s="83"/>
      <c r="E729" s="84"/>
      <c r="F729" s="84"/>
      <c r="K729" s="81"/>
      <c r="L729" s="82"/>
      <c r="M729" s="79"/>
      <c r="N729" s="83"/>
      <c r="O729" s="84"/>
      <c r="P729" s="84"/>
    </row>
    <row r="730" spans="1:16" x14ac:dyDescent="0.3">
      <c r="A730" s="81"/>
      <c r="B730" s="82"/>
      <c r="C730" s="79"/>
      <c r="D730" s="83"/>
      <c r="E730" s="84"/>
      <c r="F730" s="84"/>
      <c r="K730" s="81"/>
      <c r="L730" s="82"/>
      <c r="M730" s="79"/>
      <c r="N730" s="83"/>
      <c r="O730" s="84"/>
      <c r="P730" s="84"/>
    </row>
    <row r="731" spans="1:16" x14ac:dyDescent="0.3">
      <c r="A731" s="81"/>
      <c r="B731" s="82"/>
      <c r="C731" s="79"/>
      <c r="D731" s="83"/>
      <c r="E731" s="84"/>
      <c r="F731" s="84"/>
      <c r="K731" s="81"/>
      <c r="L731" s="82"/>
      <c r="M731" s="79"/>
      <c r="N731" s="83"/>
      <c r="O731" s="84"/>
      <c r="P731" s="84"/>
    </row>
    <row r="732" spans="1:16" x14ac:dyDescent="0.3">
      <c r="A732" s="81"/>
      <c r="B732" s="82"/>
      <c r="C732" s="79"/>
      <c r="D732" s="83"/>
      <c r="E732" s="84"/>
      <c r="F732" s="84"/>
      <c r="K732" s="81"/>
      <c r="L732" s="82"/>
      <c r="M732" s="79"/>
      <c r="N732" s="83"/>
      <c r="O732" s="84"/>
      <c r="P732" s="84"/>
    </row>
    <row r="733" spans="1:16" x14ac:dyDescent="0.3">
      <c r="A733" s="81"/>
      <c r="B733" s="82"/>
      <c r="C733" s="79"/>
      <c r="D733" s="83"/>
      <c r="E733" s="84"/>
      <c r="F733" s="84"/>
      <c r="K733" s="81"/>
      <c r="L733" s="82"/>
      <c r="M733" s="79"/>
      <c r="N733" s="83"/>
      <c r="O733" s="84"/>
      <c r="P733" s="84"/>
    </row>
    <row r="734" spans="1:16" x14ac:dyDescent="0.3">
      <c r="A734" s="81"/>
      <c r="B734" s="82"/>
      <c r="C734" s="79"/>
      <c r="D734" s="83"/>
      <c r="E734" s="84"/>
      <c r="F734" s="84"/>
      <c r="K734" s="81"/>
      <c r="L734" s="82"/>
      <c r="M734" s="79"/>
      <c r="N734" s="83"/>
      <c r="O734" s="84"/>
      <c r="P734" s="84"/>
    </row>
    <row r="735" spans="1:16" x14ac:dyDescent="0.3">
      <c r="A735" s="81"/>
      <c r="B735" s="82"/>
      <c r="C735" s="79"/>
      <c r="D735" s="83"/>
      <c r="E735" s="84"/>
      <c r="F735" s="84"/>
      <c r="K735" s="81"/>
      <c r="L735" s="82"/>
      <c r="M735" s="79"/>
      <c r="N735" s="83"/>
      <c r="O735" s="84"/>
      <c r="P735" s="84"/>
    </row>
    <row r="736" spans="1:16" x14ac:dyDescent="0.3">
      <c r="A736" s="81"/>
      <c r="B736" s="82"/>
      <c r="C736" s="79"/>
      <c r="D736" s="83"/>
      <c r="E736" s="84"/>
      <c r="F736" s="84"/>
      <c r="K736" s="81"/>
      <c r="L736" s="82"/>
      <c r="M736" s="79"/>
      <c r="N736" s="83"/>
      <c r="O736" s="84"/>
      <c r="P736" s="84"/>
    </row>
    <row r="737" spans="1:16" x14ac:dyDescent="0.3">
      <c r="A737" s="81"/>
      <c r="B737" s="82"/>
      <c r="C737" s="79"/>
      <c r="D737" s="83"/>
      <c r="E737" s="84"/>
      <c r="F737" s="84"/>
      <c r="K737" s="81"/>
      <c r="L737" s="82"/>
      <c r="M737" s="79"/>
      <c r="N737" s="83"/>
      <c r="O737" s="84"/>
      <c r="P737" s="84"/>
    </row>
    <row r="738" spans="1:16" x14ac:dyDescent="0.3">
      <c r="A738" s="81"/>
      <c r="B738" s="82"/>
      <c r="C738" s="79"/>
      <c r="D738" s="83"/>
      <c r="E738" s="84"/>
      <c r="F738" s="84"/>
      <c r="K738" s="81"/>
      <c r="L738" s="82"/>
      <c r="M738" s="79"/>
      <c r="N738" s="83"/>
      <c r="O738" s="84"/>
      <c r="P738" s="84"/>
    </row>
    <row r="739" spans="1:16" x14ac:dyDescent="0.3">
      <c r="A739" s="81"/>
      <c r="B739" s="82"/>
      <c r="C739" s="79"/>
      <c r="D739" s="83"/>
      <c r="E739" s="84"/>
      <c r="F739" s="84"/>
      <c r="K739" s="81"/>
      <c r="L739" s="82"/>
      <c r="M739" s="79"/>
      <c r="N739" s="83"/>
      <c r="O739" s="84"/>
      <c r="P739" s="84"/>
    </row>
    <row r="740" spans="1:16" x14ac:dyDescent="0.3">
      <c r="A740" s="81"/>
      <c r="B740" s="82"/>
      <c r="C740" s="79"/>
      <c r="D740" s="83"/>
      <c r="E740" s="84"/>
      <c r="F740" s="84"/>
      <c r="K740" s="81"/>
      <c r="L740" s="82"/>
      <c r="M740" s="79"/>
      <c r="N740" s="83"/>
      <c r="O740" s="84"/>
      <c r="P740" s="84"/>
    </row>
    <row r="741" spans="1:16" x14ac:dyDescent="0.3">
      <c r="A741" s="81"/>
      <c r="B741" s="82"/>
      <c r="C741" s="79"/>
      <c r="D741" s="83"/>
      <c r="E741" s="84"/>
      <c r="F741" s="84"/>
      <c r="K741" s="81"/>
      <c r="L741" s="82"/>
      <c r="M741" s="79"/>
      <c r="N741" s="83"/>
      <c r="O741" s="84"/>
      <c r="P741" s="84"/>
    </row>
    <row r="742" spans="1:16" x14ac:dyDescent="0.3">
      <c r="A742" s="81"/>
      <c r="B742" s="82"/>
      <c r="C742" s="79"/>
      <c r="D742" s="83"/>
      <c r="E742" s="84"/>
      <c r="F742" s="84"/>
      <c r="K742" s="81"/>
      <c r="L742" s="82"/>
      <c r="M742" s="79"/>
      <c r="N742" s="83"/>
      <c r="O742" s="84"/>
      <c r="P742" s="84"/>
    </row>
    <row r="743" spans="1:16" x14ac:dyDescent="0.3">
      <c r="A743" s="81"/>
      <c r="B743" s="82"/>
      <c r="C743" s="79"/>
      <c r="D743" s="83"/>
      <c r="E743" s="84"/>
      <c r="F743" s="84"/>
      <c r="K743" s="81"/>
      <c r="L743" s="82"/>
      <c r="M743" s="79"/>
      <c r="N743" s="83"/>
      <c r="O743" s="84"/>
      <c r="P743" s="84"/>
    </row>
    <row r="744" spans="1:16" x14ac:dyDescent="0.3">
      <c r="A744" s="81"/>
      <c r="B744" s="82"/>
      <c r="C744" s="79"/>
      <c r="D744" s="83"/>
      <c r="E744" s="84"/>
      <c r="F744" s="84"/>
      <c r="K744" s="81"/>
      <c r="L744" s="82"/>
      <c r="M744" s="79"/>
      <c r="N744" s="83"/>
      <c r="O744" s="84"/>
      <c r="P744" s="84"/>
    </row>
    <row r="745" spans="1:16" x14ac:dyDescent="0.3">
      <c r="A745" s="81"/>
      <c r="B745" s="82"/>
      <c r="C745" s="79"/>
      <c r="D745" s="83"/>
      <c r="E745" s="84"/>
      <c r="F745" s="84"/>
      <c r="K745" s="81"/>
      <c r="L745" s="82"/>
      <c r="M745" s="79"/>
      <c r="N745" s="83"/>
      <c r="O745" s="84"/>
      <c r="P745" s="84"/>
    </row>
    <row r="746" spans="1:16" x14ac:dyDescent="0.3">
      <c r="A746" s="81"/>
      <c r="B746" s="82"/>
      <c r="C746" s="79"/>
      <c r="D746" s="83"/>
      <c r="E746" s="84"/>
      <c r="F746" s="84"/>
      <c r="K746" s="81"/>
      <c r="L746" s="82"/>
      <c r="M746" s="79"/>
      <c r="N746" s="83"/>
      <c r="O746" s="84"/>
      <c r="P746" s="84"/>
    </row>
    <row r="747" spans="1:16" x14ac:dyDescent="0.3">
      <c r="A747" s="81"/>
      <c r="B747" s="82"/>
      <c r="C747" s="79"/>
      <c r="D747" s="83"/>
      <c r="E747" s="84"/>
      <c r="F747" s="84"/>
      <c r="K747" s="81"/>
      <c r="L747" s="82"/>
      <c r="M747" s="79"/>
      <c r="N747" s="83"/>
      <c r="O747" s="84"/>
      <c r="P747" s="84"/>
    </row>
    <row r="748" spans="1:16" x14ac:dyDescent="0.3">
      <c r="A748" s="81"/>
      <c r="B748" s="82"/>
      <c r="C748" s="79"/>
      <c r="D748" s="83"/>
      <c r="E748" s="84"/>
      <c r="F748" s="84"/>
      <c r="K748" s="81"/>
      <c r="L748" s="82"/>
      <c r="M748" s="79"/>
      <c r="N748" s="83"/>
      <c r="O748" s="84"/>
      <c r="P748" s="84"/>
    </row>
    <row r="749" spans="1:16" x14ac:dyDescent="0.3">
      <c r="A749" s="81"/>
      <c r="B749" s="82"/>
      <c r="C749" s="79"/>
      <c r="D749" s="83"/>
      <c r="E749" s="84"/>
      <c r="F749" s="84"/>
      <c r="K749" s="81"/>
      <c r="L749" s="82"/>
      <c r="M749" s="79"/>
      <c r="N749" s="83"/>
      <c r="O749" s="84"/>
      <c r="P749" s="84"/>
    </row>
    <row r="750" spans="1:16" x14ac:dyDescent="0.3">
      <c r="A750" s="81"/>
      <c r="B750" s="82"/>
      <c r="C750" s="79"/>
      <c r="D750" s="83"/>
      <c r="E750" s="84"/>
      <c r="F750" s="84"/>
      <c r="K750" s="81"/>
      <c r="L750" s="82"/>
      <c r="M750" s="79"/>
      <c r="N750" s="83"/>
      <c r="O750" s="84"/>
      <c r="P750" s="84"/>
    </row>
    <row r="751" spans="1:16" x14ac:dyDescent="0.3">
      <c r="A751" s="81"/>
      <c r="B751" s="82"/>
      <c r="C751" s="79"/>
      <c r="D751" s="83"/>
      <c r="E751" s="84"/>
      <c r="F751" s="84"/>
      <c r="K751" s="81"/>
      <c r="L751" s="82"/>
      <c r="M751" s="79"/>
      <c r="N751" s="83"/>
      <c r="O751" s="84"/>
      <c r="P751" s="84"/>
    </row>
    <row r="752" spans="1:16" x14ac:dyDescent="0.3">
      <c r="A752" s="81"/>
      <c r="B752" s="82"/>
      <c r="C752" s="79"/>
      <c r="D752" s="83"/>
      <c r="E752" s="84"/>
      <c r="F752" s="84"/>
      <c r="K752" s="81"/>
      <c r="L752" s="82"/>
      <c r="M752" s="79"/>
      <c r="N752" s="83"/>
      <c r="O752" s="84"/>
      <c r="P752" s="84"/>
    </row>
    <row r="753" spans="1:16" x14ac:dyDescent="0.3">
      <c r="A753" s="81"/>
      <c r="B753" s="82"/>
      <c r="C753" s="79"/>
      <c r="D753" s="83"/>
      <c r="E753" s="84"/>
      <c r="F753" s="84"/>
      <c r="K753" s="81"/>
      <c r="L753" s="82"/>
      <c r="M753" s="79"/>
      <c r="N753" s="83"/>
      <c r="O753" s="84"/>
      <c r="P753" s="84"/>
    </row>
    <row r="754" spans="1:16" x14ac:dyDescent="0.3">
      <c r="A754" s="81"/>
      <c r="B754" s="82"/>
      <c r="C754" s="79"/>
      <c r="D754" s="83"/>
      <c r="E754" s="84"/>
      <c r="F754" s="84"/>
      <c r="K754" s="81"/>
      <c r="L754" s="82"/>
      <c r="M754" s="79"/>
      <c r="N754" s="83"/>
      <c r="O754" s="84"/>
      <c r="P754" s="84"/>
    </row>
    <row r="755" spans="1:16" x14ac:dyDescent="0.3">
      <c r="A755" s="81"/>
      <c r="B755" s="82"/>
      <c r="C755" s="79"/>
      <c r="D755" s="83"/>
      <c r="E755" s="84"/>
      <c r="F755" s="84"/>
      <c r="K755" s="81"/>
      <c r="L755" s="82"/>
      <c r="M755" s="79"/>
      <c r="N755" s="83"/>
      <c r="O755" s="84"/>
      <c r="P755" s="84"/>
    </row>
    <row r="756" spans="1:16" x14ac:dyDescent="0.3">
      <c r="A756" s="81"/>
      <c r="B756" s="82"/>
      <c r="C756" s="79"/>
      <c r="D756" s="83"/>
      <c r="E756" s="84"/>
      <c r="F756" s="84"/>
      <c r="K756" s="81"/>
      <c r="L756" s="82"/>
      <c r="M756" s="79"/>
      <c r="N756" s="83"/>
      <c r="O756" s="84"/>
      <c r="P756" s="84"/>
    </row>
    <row r="757" spans="1:16" x14ac:dyDescent="0.3">
      <c r="A757" s="81"/>
      <c r="B757" s="82"/>
      <c r="C757" s="79"/>
      <c r="D757" s="83"/>
      <c r="E757" s="84"/>
      <c r="F757" s="84"/>
      <c r="K757" s="81"/>
      <c r="L757" s="82"/>
      <c r="M757" s="79"/>
      <c r="N757" s="83"/>
      <c r="O757" s="84"/>
      <c r="P757" s="84"/>
    </row>
    <row r="758" spans="1:16" x14ac:dyDescent="0.3">
      <c r="A758" s="81"/>
      <c r="B758" s="82"/>
      <c r="C758" s="79"/>
      <c r="D758" s="83"/>
      <c r="E758" s="84"/>
      <c r="F758" s="84"/>
      <c r="K758" s="81"/>
      <c r="L758" s="82"/>
      <c r="M758" s="79"/>
      <c r="N758" s="83"/>
      <c r="O758" s="84"/>
      <c r="P758" s="84"/>
    </row>
    <row r="759" spans="1:16" x14ac:dyDescent="0.3">
      <c r="A759" s="81"/>
      <c r="B759" s="82"/>
      <c r="C759" s="79"/>
      <c r="D759" s="83"/>
      <c r="E759" s="84"/>
      <c r="F759" s="84"/>
      <c r="K759" s="81"/>
      <c r="L759" s="82"/>
      <c r="M759" s="79"/>
      <c r="N759" s="83"/>
      <c r="O759" s="84"/>
      <c r="P759" s="84"/>
    </row>
    <row r="760" spans="1:16" x14ac:dyDescent="0.3">
      <c r="A760" s="81"/>
      <c r="B760" s="82"/>
      <c r="C760" s="79"/>
      <c r="D760" s="83"/>
      <c r="E760" s="84"/>
      <c r="F760" s="84"/>
      <c r="K760" s="81"/>
      <c r="L760" s="82"/>
      <c r="M760" s="79"/>
      <c r="N760" s="83"/>
      <c r="O760" s="84"/>
      <c r="P760" s="84"/>
    </row>
    <row r="761" spans="1:16" x14ac:dyDescent="0.3">
      <c r="A761" s="81"/>
      <c r="B761" s="82"/>
      <c r="C761" s="79"/>
      <c r="D761" s="83"/>
      <c r="E761" s="84"/>
      <c r="F761" s="84"/>
      <c r="K761" s="81"/>
      <c r="L761" s="82"/>
      <c r="M761" s="79"/>
      <c r="N761" s="83"/>
      <c r="O761" s="84"/>
      <c r="P761" s="84"/>
    </row>
    <row r="762" spans="1:16" x14ac:dyDescent="0.3">
      <c r="A762" s="81"/>
      <c r="B762" s="82"/>
      <c r="C762" s="79"/>
      <c r="D762" s="83"/>
      <c r="E762" s="84"/>
      <c r="F762" s="84"/>
      <c r="K762" s="81"/>
      <c r="L762" s="82"/>
      <c r="M762" s="79"/>
      <c r="N762" s="83"/>
      <c r="O762" s="84"/>
      <c r="P762" s="84"/>
    </row>
    <row r="763" spans="1:16" x14ac:dyDescent="0.3">
      <c r="A763" s="81"/>
      <c r="B763" s="82"/>
      <c r="C763" s="79"/>
      <c r="D763" s="83"/>
      <c r="E763" s="84"/>
      <c r="F763" s="84"/>
      <c r="K763" s="81"/>
      <c r="L763" s="82"/>
      <c r="M763" s="79"/>
      <c r="N763" s="83"/>
      <c r="O763" s="84"/>
      <c r="P763" s="84"/>
    </row>
    <row r="764" spans="1:16" x14ac:dyDescent="0.3">
      <c r="A764" s="81"/>
      <c r="B764" s="82"/>
      <c r="C764" s="79"/>
      <c r="D764" s="83"/>
      <c r="E764" s="84"/>
      <c r="F764" s="84"/>
      <c r="K764" s="81"/>
      <c r="L764" s="82"/>
      <c r="M764" s="79"/>
      <c r="N764" s="83"/>
      <c r="O764" s="84"/>
      <c r="P764" s="84"/>
    </row>
    <row r="765" spans="1:16" x14ac:dyDescent="0.3">
      <c r="A765" s="81"/>
      <c r="B765" s="82"/>
      <c r="C765" s="79"/>
      <c r="D765" s="83"/>
      <c r="E765" s="84"/>
      <c r="F765" s="84"/>
      <c r="K765" s="81"/>
      <c r="L765" s="82"/>
      <c r="M765" s="79"/>
      <c r="N765" s="83"/>
      <c r="O765" s="84"/>
      <c r="P765" s="84"/>
    </row>
    <row r="766" spans="1:16" x14ac:dyDescent="0.3">
      <c r="A766" s="81"/>
      <c r="B766" s="82"/>
      <c r="C766" s="79"/>
      <c r="D766" s="83"/>
      <c r="E766" s="84"/>
      <c r="F766" s="84"/>
      <c r="K766" s="81"/>
      <c r="L766" s="82"/>
      <c r="M766" s="79"/>
      <c r="N766" s="83"/>
      <c r="O766" s="84"/>
      <c r="P766" s="84"/>
    </row>
    <row r="767" spans="1:16" x14ac:dyDescent="0.3">
      <c r="A767" s="81"/>
      <c r="B767" s="82"/>
      <c r="C767" s="79"/>
      <c r="D767" s="83"/>
      <c r="E767" s="84"/>
      <c r="F767" s="84"/>
      <c r="K767" s="81"/>
      <c r="L767" s="82"/>
      <c r="M767" s="79"/>
      <c r="N767" s="83"/>
      <c r="O767" s="84"/>
      <c r="P767" s="84"/>
    </row>
    <row r="768" spans="1:16" x14ac:dyDescent="0.3">
      <c r="A768" s="81"/>
      <c r="B768" s="82"/>
      <c r="C768" s="79"/>
      <c r="D768" s="83"/>
      <c r="E768" s="84"/>
      <c r="F768" s="84"/>
      <c r="K768" s="81"/>
      <c r="L768" s="82"/>
      <c r="M768" s="79"/>
      <c r="N768" s="83"/>
      <c r="O768" s="84"/>
      <c r="P768" s="84"/>
    </row>
    <row r="769" spans="1:16" x14ac:dyDescent="0.3">
      <c r="A769" s="81"/>
      <c r="B769" s="82"/>
      <c r="C769" s="79"/>
      <c r="D769" s="83"/>
      <c r="E769" s="84"/>
      <c r="F769" s="84"/>
      <c r="K769" s="81"/>
      <c r="L769" s="82"/>
      <c r="M769" s="79"/>
      <c r="N769" s="83"/>
      <c r="O769" s="84"/>
      <c r="P769" s="84"/>
    </row>
    <row r="770" spans="1:16" x14ac:dyDescent="0.3">
      <c r="A770" s="81"/>
      <c r="B770" s="82"/>
      <c r="C770" s="79"/>
      <c r="D770" s="83"/>
      <c r="E770" s="84"/>
      <c r="F770" s="84"/>
      <c r="K770" s="81"/>
      <c r="L770" s="82"/>
      <c r="M770" s="79"/>
      <c r="N770" s="83"/>
      <c r="O770" s="84"/>
      <c r="P770" s="84"/>
    </row>
    <row r="771" spans="1:16" x14ac:dyDescent="0.3">
      <c r="A771" s="81"/>
      <c r="B771" s="82"/>
      <c r="C771" s="79"/>
      <c r="D771" s="83"/>
      <c r="E771" s="84"/>
      <c r="F771" s="84"/>
      <c r="K771" s="81"/>
      <c r="L771" s="82"/>
      <c r="M771" s="79"/>
      <c r="N771" s="83"/>
      <c r="O771" s="84"/>
      <c r="P771" s="84"/>
    </row>
    <row r="772" spans="1:16" x14ac:dyDescent="0.3">
      <c r="A772" s="81"/>
      <c r="B772" s="82"/>
      <c r="C772" s="79"/>
      <c r="D772" s="83"/>
      <c r="E772" s="84"/>
      <c r="F772" s="84"/>
      <c r="K772" s="81"/>
      <c r="L772" s="82"/>
      <c r="M772" s="79"/>
      <c r="N772" s="83"/>
      <c r="O772" s="84"/>
      <c r="P772" s="84"/>
    </row>
    <row r="773" spans="1:16" x14ac:dyDescent="0.3">
      <c r="A773" s="81"/>
      <c r="B773" s="82"/>
      <c r="C773" s="79"/>
      <c r="D773" s="83"/>
      <c r="E773" s="84"/>
      <c r="F773" s="84"/>
      <c r="K773" s="81"/>
      <c r="L773" s="82"/>
      <c r="M773" s="79"/>
      <c r="N773" s="83"/>
      <c r="O773" s="84"/>
      <c r="P773" s="84"/>
    </row>
    <row r="774" spans="1:16" x14ac:dyDescent="0.3">
      <c r="A774" s="81"/>
      <c r="B774" s="82"/>
      <c r="C774" s="79"/>
      <c r="D774" s="83"/>
      <c r="E774" s="84"/>
      <c r="F774" s="84"/>
      <c r="K774" s="81"/>
      <c r="L774" s="82"/>
      <c r="M774" s="79"/>
      <c r="N774" s="83"/>
      <c r="O774" s="84"/>
      <c r="P774" s="84"/>
    </row>
    <row r="775" spans="1:16" x14ac:dyDescent="0.3">
      <c r="A775" s="81"/>
      <c r="B775" s="82"/>
      <c r="C775" s="79"/>
      <c r="D775" s="83"/>
      <c r="E775" s="84"/>
      <c r="F775" s="84"/>
      <c r="K775" s="81"/>
      <c r="L775" s="82"/>
      <c r="M775" s="79"/>
      <c r="N775" s="83"/>
      <c r="O775" s="84"/>
      <c r="P775" s="84"/>
    </row>
    <row r="776" spans="1:16" x14ac:dyDescent="0.3">
      <c r="A776" s="81"/>
      <c r="B776" s="82"/>
      <c r="C776" s="79"/>
      <c r="D776" s="83"/>
      <c r="E776" s="84"/>
      <c r="F776" s="84"/>
      <c r="K776" s="81"/>
      <c r="L776" s="82"/>
      <c r="M776" s="79"/>
      <c r="N776" s="83"/>
      <c r="O776" s="84"/>
      <c r="P776" s="84"/>
    </row>
    <row r="777" spans="1:16" x14ac:dyDescent="0.3">
      <c r="A777" s="81"/>
      <c r="B777" s="82"/>
      <c r="C777" s="79"/>
      <c r="D777" s="83"/>
      <c r="E777" s="84"/>
      <c r="F777" s="84"/>
      <c r="K777" s="81"/>
      <c r="L777" s="82"/>
      <c r="M777" s="79"/>
      <c r="N777" s="83"/>
      <c r="O777" s="84"/>
      <c r="P777" s="84"/>
    </row>
    <row r="778" spans="1:16" x14ac:dyDescent="0.3">
      <c r="A778" s="81"/>
      <c r="B778" s="82"/>
      <c r="C778" s="79"/>
      <c r="D778" s="83"/>
      <c r="E778" s="84"/>
      <c r="F778" s="84"/>
      <c r="K778" s="81"/>
      <c r="L778" s="82"/>
      <c r="M778" s="79"/>
      <c r="N778" s="83"/>
      <c r="O778" s="84"/>
      <c r="P778" s="84"/>
    </row>
    <row r="779" spans="1:16" x14ac:dyDescent="0.3">
      <c r="A779" s="81"/>
      <c r="B779" s="82"/>
      <c r="C779" s="79"/>
      <c r="D779" s="83"/>
      <c r="E779" s="84"/>
      <c r="F779" s="84"/>
      <c r="K779" s="81"/>
      <c r="L779" s="82"/>
      <c r="M779" s="79"/>
      <c r="N779" s="83"/>
      <c r="O779" s="84"/>
      <c r="P779" s="84"/>
    </row>
    <row r="780" spans="1:16" x14ac:dyDescent="0.3">
      <c r="A780" s="81"/>
      <c r="B780" s="82"/>
      <c r="C780" s="79"/>
      <c r="D780" s="83"/>
      <c r="E780" s="84"/>
      <c r="F780" s="84"/>
      <c r="K780" s="81"/>
      <c r="L780" s="82"/>
      <c r="M780" s="79"/>
      <c r="N780" s="83"/>
      <c r="O780" s="84"/>
      <c r="P780" s="84"/>
    </row>
    <row r="781" spans="1:16" x14ac:dyDescent="0.3">
      <c r="A781" s="81"/>
      <c r="B781" s="82"/>
      <c r="C781" s="79"/>
      <c r="D781" s="83"/>
      <c r="E781" s="84"/>
      <c r="F781" s="84"/>
      <c r="K781" s="81"/>
      <c r="L781" s="82"/>
      <c r="M781" s="79"/>
      <c r="N781" s="83"/>
      <c r="O781" s="84"/>
      <c r="P781" s="84"/>
    </row>
    <row r="782" spans="1:16" x14ac:dyDescent="0.3">
      <c r="A782" s="81"/>
      <c r="B782" s="82"/>
      <c r="C782" s="79"/>
      <c r="D782" s="83"/>
      <c r="E782" s="84"/>
      <c r="F782" s="84"/>
      <c r="K782" s="81"/>
      <c r="L782" s="82"/>
      <c r="M782" s="79"/>
      <c r="N782" s="83"/>
      <c r="O782" s="84"/>
      <c r="P782" s="84"/>
    </row>
    <row r="783" spans="1:16" x14ac:dyDescent="0.3">
      <c r="A783" s="81"/>
      <c r="B783" s="82"/>
      <c r="C783" s="79"/>
      <c r="D783" s="83"/>
      <c r="E783" s="84"/>
      <c r="F783" s="84"/>
      <c r="K783" s="81"/>
      <c r="L783" s="82"/>
      <c r="M783" s="79"/>
      <c r="N783" s="83"/>
      <c r="O783" s="84"/>
      <c r="P783" s="84"/>
    </row>
    <row r="784" spans="1:16" x14ac:dyDescent="0.3">
      <c r="A784" s="81"/>
      <c r="B784" s="82"/>
      <c r="C784" s="79"/>
      <c r="D784" s="83"/>
      <c r="E784" s="84"/>
      <c r="F784" s="84"/>
      <c r="K784" s="81"/>
      <c r="L784" s="82"/>
      <c r="M784" s="79"/>
      <c r="N784" s="83"/>
      <c r="O784" s="84"/>
      <c r="P784" s="84"/>
    </row>
    <row r="785" spans="1:16" x14ac:dyDescent="0.3">
      <c r="A785" s="81"/>
      <c r="B785" s="82"/>
      <c r="C785" s="79"/>
      <c r="D785" s="83"/>
      <c r="E785" s="84"/>
      <c r="F785" s="84"/>
      <c r="K785" s="81"/>
      <c r="L785" s="82"/>
      <c r="M785" s="79"/>
      <c r="N785" s="83"/>
      <c r="O785" s="84"/>
      <c r="P785" s="84"/>
    </row>
    <row r="786" spans="1:16" x14ac:dyDescent="0.3">
      <c r="A786" s="81"/>
      <c r="B786" s="82"/>
      <c r="C786" s="79"/>
      <c r="D786" s="83"/>
      <c r="E786" s="84"/>
      <c r="F786" s="84"/>
      <c r="K786" s="81"/>
      <c r="L786" s="82"/>
      <c r="M786" s="79"/>
      <c r="N786" s="83"/>
      <c r="O786" s="84"/>
      <c r="P786" s="84"/>
    </row>
    <row r="787" spans="1:16" x14ac:dyDescent="0.3">
      <c r="A787" s="81"/>
      <c r="B787" s="82"/>
      <c r="C787" s="79"/>
      <c r="D787" s="83"/>
      <c r="E787" s="84"/>
      <c r="F787" s="84"/>
      <c r="K787" s="81"/>
      <c r="L787" s="82"/>
      <c r="M787" s="79"/>
      <c r="N787" s="83"/>
      <c r="O787" s="84"/>
      <c r="P787" s="84"/>
    </row>
    <row r="788" spans="1:16" x14ac:dyDescent="0.3">
      <c r="A788" s="81"/>
      <c r="B788" s="82"/>
      <c r="C788" s="79"/>
      <c r="D788" s="83"/>
      <c r="E788" s="84"/>
      <c r="F788" s="84"/>
      <c r="K788" s="81"/>
      <c r="L788" s="82"/>
      <c r="M788" s="79"/>
      <c r="N788" s="83"/>
      <c r="O788" s="84"/>
      <c r="P788" s="84"/>
    </row>
    <row r="789" spans="1:16" x14ac:dyDescent="0.3">
      <c r="A789" s="81"/>
      <c r="B789" s="82"/>
      <c r="C789" s="79"/>
      <c r="D789" s="83"/>
      <c r="E789" s="84"/>
      <c r="F789" s="84"/>
      <c r="K789" s="81"/>
      <c r="L789" s="82"/>
      <c r="M789" s="79"/>
      <c r="N789" s="83"/>
      <c r="O789" s="84"/>
      <c r="P789" s="84"/>
    </row>
    <row r="790" spans="1:16" x14ac:dyDescent="0.3">
      <c r="A790" s="81"/>
      <c r="B790" s="82"/>
      <c r="C790" s="79"/>
      <c r="D790" s="83"/>
      <c r="E790" s="84"/>
      <c r="F790" s="84"/>
      <c r="K790" s="81"/>
      <c r="L790" s="82"/>
      <c r="M790" s="79"/>
      <c r="N790" s="83"/>
      <c r="O790" s="84"/>
      <c r="P790" s="84"/>
    </row>
    <row r="791" spans="1:16" x14ac:dyDescent="0.3">
      <c r="A791" s="81"/>
      <c r="B791" s="82"/>
      <c r="C791" s="79"/>
      <c r="D791" s="83"/>
      <c r="E791" s="84"/>
      <c r="F791" s="84"/>
      <c r="K791" s="81"/>
      <c r="L791" s="82"/>
      <c r="M791" s="79"/>
      <c r="N791" s="83"/>
      <c r="O791" s="84"/>
      <c r="P791" s="84"/>
    </row>
    <row r="792" spans="1:16" x14ac:dyDescent="0.3">
      <c r="A792" s="81"/>
      <c r="B792" s="82"/>
      <c r="C792" s="79"/>
      <c r="D792" s="83"/>
      <c r="E792" s="84"/>
      <c r="F792" s="84"/>
      <c r="K792" s="81"/>
      <c r="L792" s="82"/>
      <c r="M792" s="79"/>
      <c r="N792" s="83"/>
      <c r="O792" s="84"/>
      <c r="P792" s="84"/>
    </row>
    <row r="793" spans="1:16" x14ac:dyDescent="0.3">
      <c r="A793" s="81"/>
      <c r="B793" s="82"/>
      <c r="C793" s="79"/>
      <c r="D793" s="83"/>
      <c r="E793" s="84"/>
      <c r="F793" s="84"/>
      <c r="K793" s="81"/>
      <c r="L793" s="82"/>
      <c r="M793" s="79"/>
      <c r="N793" s="83"/>
      <c r="O793" s="84"/>
      <c r="P793" s="84"/>
    </row>
    <row r="794" spans="1:16" x14ac:dyDescent="0.3">
      <c r="A794" s="81"/>
      <c r="B794" s="82"/>
      <c r="C794" s="79"/>
      <c r="D794" s="83"/>
      <c r="E794" s="84"/>
      <c r="F794" s="84"/>
      <c r="K794" s="81"/>
      <c r="L794" s="82"/>
      <c r="M794" s="79"/>
      <c r="N794" s="83"/>
      <c r="O794" s="84"/>
      <c r="P794" s="84"/>
    </row>
    <row r="795" spans="1:16" x14ac:dyDescent="0.3">
      <c r="A795" s="81"/>
      <c r="B795" s="82"/>
      <c r="C795" s="79"/>
      <c r="D795" s="83"/>
      <c r="E795" s="84"/>
      <c r="F795" s="84"/>
      <c r="K795" s="81"/>
      <c r="L795" s="82"/>
      <c r="M795" s="79"/>
      <c r="N795" s="83"/>
      <c r="O795" s="84"/>
      <c r="P795" s="84"/>
    </row>
    <row r="796" spans="1:16" x14ac:dyDescent="0.3">
      <c r="A796" s="81"/>
      <c r="B796" s="82"/>
      <c r="C796" s="79"/>
      <c r="D796" s="83"/>
      <c r="E796" s="84"/>
      <c r="F796" s="84"/>
      <c r="K796" s="81"/>
      <c r="L796" s="82"/>
      <c r="M796" s="79"/>
      <c r="N796" s="83"/>
      <c r="O796" s="84"/>
      <c r="P796" s="84"/>
    </row>
    <row r="797" spans="1:16" x14ac:dyDescent="0.3">
      <c r="A797" s="81"/>
      <c r="B797" s="82"/>
      <c r="C797" s="79"/>
      <c r="D797" s="83"/>
      <c r="E797" s="84"/>
      <c r="F797" s="84"/>
      <c r="K797" s="81"/>
      <c r="L797" s="82"/>
      <c r="M797" s="79"/>
      <c r="N797" s="83"/>
      <c r="O797" s="84"/>
      <c r="P797" s="84"/>
    </row>
    <row r="798" spans="1:16" x14ac:dyDescent="0.3">
      <c r="A798" s="81"/>
      <c r="B798" s="82"/>
      <c r="C798" s="79"/>
      <c r="D798" s="83"/>
      <c r="E798" s="84"/>
      <c r="F798" s="84"/>
      <c r="K798" s="81"/>
      <c r="L798" s="82"/>
      <c r="M798" s="79"/>
      <c r="N798" s="83"/>
      <c r="O798" s="84"/>
      <c r="P798" s="84"/>
    </row>
    <row r="799" spans="1:16" x14ac:dyDescent="0.3">
      <c r="A799" s="81"/>
      <c r="B799" s="82"/>
      <c r="C799" s="79"/>
      <c r="D799" s="83"/>
      <c r="E799" s="84"/>
      <c r="F799" s="84"/>
      <c r="K799" s="81"/>
      <c r="L799" s="82"/>
      <c r="M799" s="79"/>
      <c r="N799" s="83"/>
      <c r="O799" s="84"/>
      <c r="P799" s="84"/>
    </row>
    <row r="800" spans="1:16" x14ac:dyDescent="0.3">
      <c r="A800" s="81"/>
      <c r="B800" s="82"/>
      <c r="C800" s="79"/>
      <c r="D800" s="83"/>
      <c r="E800" s="84"/>
      <c r="F800" s="84"/>
      <c r="K800" s="81"/>
      <c r="L800" s="82"/>
      <c r="M800" s="79"/>
      <c r="N800" s="83"/>
      <c r="O800" s="84"/>
      <c r="P800" s="84"/>
    </row>
    <row r="801" spans="1:16" x14ac:dyDescent="0.3">
      <c r="A801" s="81"/>
      <c r="B801" s="82"/>
      <c r="C801" s="79"/>
      <c r="D801" s="83"/>
      <c r="E801" s="84"/>
      <c r="F801" s="84"/>
      <c r="K801" s="81"/>
      <c r="L801" s="82"/>
      <c r="M801" s="79"/>
      <c r="N801" s="83"/>
      <c r="O801" s="84"/>
      <c r="P801" s="84"/>
    </row>
    <row r="802" spans="1:16" x14ac:dyDescent="0.3">
      <c r="A802" s="81"/>
      <c r="B802" s="82"/>
      <c r="C802" s="79"/>
      <c r="D802" s="83"/>
      <c r="E802" s="84"/>
      <c r="F802" s="84"/>
      <c r="K802" s="81"/>
      <c r="L802" s="82"/>
      <c r="M802" s="79"/>
      <c r="N802" s="83"/>
      <c r="O802" s="84"/>
      <c r="P802" s="84"/>
    </row>
    <row r="803" spans="1:16" x14ac:dyDescent="0.3">
      <c r="A803" s="81"/>
      <c r="B803" s="82"/>
      <c r="C803" s="79"/>
      <c r="D803" s="83"/>
      <c r="E803" s="84"/>
      <c r="F803" s="84"/>
      <c r="K803" s="81"/>
      <c r="L803" s="82"/>
      <c r="M803" s="79"/>
      <c r="N803" s="83"/>
      <c r="O803" s="84"/>
      <c r="P803" s="84"/>
    </row>
    <row r="804" spans="1:16" x14ac:dyDescent="0.3">
      <c r="A804" s="81"/>
      <c r="B804" s="82"/>
      <c r="C804" s="79"/>
      <c r="D804" s="83"/>
      <c r="E804" s="84"/>
      <c r="F804" s="84"/>
      <c r="K804" s="81"/>
      <c r="L804" s="82"/>
      <c r="M804" s="79"/>
      <c r="N804" s="83"/>
      <c r="O804" s="84"/>
      <c r="P804" s="84"/>
    </row>
    <row r="805" spans="1:16" x14ac:dyDescent="0.3">
      <c r="A805" s="81"/>
      <c r="B805" s="82"/>
      <c r="C805" s="79"/>
      <c r="D805" s="83"/>
      <c r="E805" s="84"/>
      <c r="F805" s="84"/>
      <c r="K805" s="81"/>
      <c r="L805" s="82"/>
      <c r="M805" s="79"/>
      <c r="N805" s="83"/>
      <c r="O805" s="84"/>
      <c r="P805" s="84"/>
    </row>
    <row r="806" spans="1:16" x14ac:dyDescent="0.3">
      <c r="A806" s="81"/>
      <c r="B806" s="82"/>
      <c r="C806" s="79"/>
      <c r="D806" s="83"/>
      <c r="E806" s="84"/>
      <c r="F806" s="84"/>
      <c r="K806" s="81"/>
      <c r="L806" s="82"/>
      <c r="M806" s="79"/>
      <c r="N806" s="83"/>
      <c r="O806" s="84"/>
      <c r="P806" s="84"/>
    </row>
    <row r="807" spans="1:16" x14ac:dyDescent="0.3">
      <c r="A807" s="81"/>
      <c r="B807" s="82"/>
      <c r="C807" s="79"/>
      <c r="D807" s="83"/>
      <c r="E807" s="84"/>
      <c r="F807" s="84"/>
      <c r="K807" s="81"/>
      <c r="L807" s="82"/>
      <c r="M807" s="79"/>
      <c r="N807" s="83"/>
      <c r="O807" s="84"/>
      <c r="P807" s="84"/>
    </row>
    <row r="808" spans="1:16" x14ac:dyDescent="0.3">
      <c r="A808" s="81"/>
      <c r="B808" s="82"/>
      <c r="C808" s="79"/>
      <c r="D808" s="83"/>
      <c r="E808" s="84"/>
      <c r="F808" s="84"/>
      <c r="K808" s="81"/>
      <c r="L808" s="82"/>
      <c r="M808" s="79"/>
      <c r="N808" s="83"/>
      <c r="O808" s="84"/>
      <c r="P808" s="84"/>
    </row>
    <row r="809" spans="1:16" x14ac:dyDescent="0.3">
      <c r="A809" s="81"/>
      <c r="B809" s="82"/>
      <c r="C809" s="79"/>
      <c r="D809" s="83"/>
      <c r="E809" s="84"/>
      <c r="F809" s="84"/>
      <c r="K809" s="81"/>
      <c r="L809" s="82"/>
      <c r="M809" s="79"/>
      <c r="N809" s="83"/>
      <c r="O809" s="84"/>
      <c r="P809" s="84"/>
    </row>
    <row r="810" spans="1:16" x14ac:dyDescent="0.3">
      <c r="A810" s="81"/>
      <c r="B810" s="82"/>
      <c r="C810" s="79"/>
      <c r="D810" s="83"/>
      <c r="E810" s="84"/>
      <c r="F810" s="84"/>
      <c r="K810" s="81"/>
      <c r="L810" s="82"/>
      <c r="M810" s="79"/>
      <c r="N810" s="83"/>
      <c r="O810" s="84"/>
      <c r="P810" s="84"/>
    </row>
    <row r="811" spans="1:16" x14ac:dyDescent="0.3">
      <c r="A811" s="81"/>
      <c r="B811" s="82"/>
      <c r="C811" s="79"/>
      <c r="D811" s="83"/>
      <c r="E811" s="84"/>
      <c r="F811" s="84"/>
      <c r="K811" s="81"/>
      <c r="L811" s="82"/>
      <c r="M811" s="79"/>
      <c r="N811" s="83"/>
      <c r="O811" s="84"/>
      <c r="P811" s="84"/>
    </row>
    <row r="812" spans="1:16" x14ac:dyDescent="0.3">
      <c r="A812" s="81"/>
      <c r="B812" s="82"/>
      <c r="C812" s="79"/>
      <c r="D812" s="83"/>
      <c r="E812" s="84"/>
      <c r="F812" s="84"/>
      <c r="K812" s="81"/>
      <c r="L812" s="82"/>
      <c r="M812" s="79"/>
      <c r="N812" s="83"/>
      <c r="O812" s="84"/>
      <c r="P812" s="84"/>
    </row>
    <row r="813" spans="1:16" x14ac:dyDescent="0.3">
      <c r="A813" s="81"/>
      <c r="B813" s="82"/>
      <c r="C813" s="79"/>
      <c r="D813" s="83"/>
      <c r="E813" s="84"/>
      <c r="F813" s="84"/>
      <c r="K813" s="81"/>
      <c r="L813" s="82"/>
      <c r="M813" s="79"/>
      <c r="N813" s="83"/>
      <c r="O813" s="84"/>
      <c r="P813" s="84"/>
    </row>
    <row r="814" spans="1:16" x14ac:dyDescent="0.3">
      <c r="A814" s="81"/>
      <c r="B814" s="82"/>
      <c r="C814" s="79"/>
      <c r="D814" s="83"/>
      <c r="E814" s="84"/>
      <c r="F814" s="84"/>
      <c r="K814" s="81"/>
      <c r="L814" s="82"/>
      <c r="M814" s="79"/>
      <c r="N814" s="83"/>
      <c r="O814" s="84"/>
      <c r="P814" s="84"/>
    </row>
    <row r="815" spans="1:16" x14ac:dyDescent="0.3">
      <c r="A815" s="81"/>
      <c r="B815" s="82"/>
      <c r="C815" s="79"/>
      <c r="D815" s="83"/>
      <c r="E815" s="84"/>
      <c r="F815" s="84"/>
      <c r="K815" s="81"/>
      <c r="L815" s="82"/>
      <c r="M815" s="79"/>
      <c r="N815" s="83"/>
      <c r="O815" s="84"/>
      <c r="P815" s="84"/>
    </row>
    <row r="816" spans="1:16" x14ac:dyDescent="0.3">
      <c r="A816" s="81"/>
      <c r="B816" s="82"/>
      <c r="C816" s="79"/>
      <c r="D816" s="83"/>
      <c r="E816" s="84"/>
      <c r="F816" s="84"/>
      <c r="K816" s="81"/>
      <c r="L816" s="82"/>
      <c r="M816" s="79"/>
      <c r="N816" s="83"/>
      <c r="O816" s="84"/>
      <c r="P816" s="84"/>
    </row>
    <row r="817" spans="1:16" x14ac:dyDescent="0.3">
      <c r="A817" s="81"/>
      <c r="B817" s="82"/>
      <c r="C817" s="79"/>
      <c r="D817" s="83"/>
      <c r="E817" s="84"/>
      <c r="F817" s="84"/>
      <c r="K817" s="81"/>
      <c r="L817" s="82"/>
      <c r="M817" s="79"/>
      <c r="N817" s="83"/>
      <c r="O817" s="84"/>
      <c r="P817" s="84"/>
    </row>
    <row r="818" spans="1:16" x14ac:dyDescent="0.3">
      <c r="A818" s="81"/>
      <c r="B818" s="82"/>
      <c r="C818" s="79"/>
      <c r="D818" s="83"/>
      <c r="E818" s="84"/>
      <c r="F818" s="84"/>
      <c r="K818" s="81"/>
      <c r="L818" s="82"/>
      <c r="M818" s="79"/>
      <c r="N818" s="83"/>
      <c r="O818" s="84"/>
      <c r="P818" s="84"/>
    </row>
    <row r="819" spans="1:16" x14ac:dyDescent="0.3">
      <c r="A819" s="81"/>
      <c r="B819" s="82"/>
      <c r="C819" s="79"/>
      <c r="D819" s="83"/>
      <c r="E819" s="84"/>
      <c r="F819" s="84"/>
      <c r="K819" s="81"/>
      <c r="L819" s="82"/>
      <c r="M819" s="79"/>
      <c r="N819" s="83"/>
      <c r="O819" s="84"/>
      <c r="P819" s="84"/>
    </row>
    <row r="820" spans="1:16" x14ac:dyDescent="0.3">
      <c r="A820" s="81"/>
      <c r="B820" s="82"/>
      <c r="C820" s="79"/>
      <c r="D820" s="83"/>
      <c r="E820" s="84"/>
      <c r="F820" s="84"/>
      <c r="K820" s="81"/>
      <c r="L820" s="82"/>
      <c r="M820" s="79"/>
      <c r="N820" s="83"/>
      <c r="O820" s="84"/>
      <c r="P820" s="84"/>
    </row>
    <row r="821" spans="1:16" x14ac:dyDescent="0.3">
      <c r="A821" s="81"/>
      <c r="B821" s="82"/>
      <c r="C821" s="79"/>
      <c r="D821" s="83"/>
      <c r="E821" s="84"/>
      <c r="F821" s="84"/>
      <c r="K821" s="81"/>
      <c r="L821" s="82"/>
      <c r="M821" s="79"/>
      <c r="N821" s="83"/>
      <c r="O821" s="84"/>
      <c r="P821" s="84"/>
    </row>
    <row r="822" spans="1:16" x14ac:dyDescent="0.3">
      <c r="A822" s="81"/>
      <c r="B822" s="82"/>
      <c r="C822" s="79"/>
      <c r="D822" s="83"/>
      <c r="E822" s="84"/>
      <c r="F822" s="84"/>
      <c r="K822" s="81"/>
      <c r="L822" s="82"/>
      <c r="M822" s="79"/>
      <c r="N822" s="83"/>
      <c r="O822" s="84"/>
      <c r="P822" s="84"/>
    </row>
    <row r="823" spans="1:16" x14ac:dyDescent="0.3">
      <c r="A823" s="81"/>
      <c r="B823" s="82"/>
      <c r="C823" s="79"/>
      <c r="D823" s="83"/>
      <c r="E823" s="84"/>
      <c r="F823" s="84"/>
      <c r="K823" s="81"/>
      <c r="L823" s="82"/>
      <c r="M823" s="79"/>
      <c r="N823" s="83"/>
      <c r="O823" s="84"/>
      <c r="P823" s="84"/>
    </row>
    <row r="824" spans="1:16" x14ac:dyDescent="0.3">
      <c r="A824" s="81"/>
      <c r="B824" s="82"/>
      <c r="C824" s="79"/>
      <c r="D824" s="83"/>
      <c r="E824" s="84"/>
      <c r="F824" s="84"/>
      <c r="K824" s="81"/>
      <c r="L824" s="82"/>
      <c r="M824" s="79"/>
      <c r="N824" s="83"/>
      <c r="O824" s="84"/>
      <c r="P824" s="84"/>
    </row>
    <row r="825" spans="1:16" x14ac:dyDescent="0.3">
      <c r="A825" s="81"/>
      <c r="B825" s="82"/>
      <c r="C825" s="79"/>
      <c r="D825" s="83"/>
      <c r="E825" s="84"/>
      <c r="F825" s="84"/>
      <c r="K825" s="81"/>
      <c r="L825" s="82"/>
      <c r="M825" s="79"/>
      <c r="N825" s="83"/>
      <c r="O825" s="84"/>
      <c r="P825" s="84"/>
    </row>
    <row r="826" spans="1:16" x14ac:dyDescent="0.3">
      <c r="A826" s="81"/>
      <c r="B826" s="82"/>
      <c r="C826" s="79"/>
      <c r="D826" s="83"/>
      <c r="E826" s="84"/>
      <c r="F826" s="84"/>
      <c r="K826" s="81"/>
      <c r="L826" s="82"/>
      <c r="M826" s="79"/>
      <c r="N826" s="83"/>
      <c r="O826" s="84"/>
      <c r="P826" s="84"/>
    </row>
    <row r="827" spans="1:16" x14ac:dyDescent="0.3">
      <c r="A827" s="81"/>
      <c r="B827" s="82"/>
      <c r="C827" s="79"/>
      <c r="D827" s="83"/>
      <c r="E827" s="84"/>
      <c r="F827" s="84"/>
      <c r="K827" s="81"/>
      <c r="L827" s="82"/>
      <c r="M827" s="79"/>
      <c r="N827" s="83"/>
      <c r="O827" s="84"/>
      <c r="P827" s="84"/>
    </row>
    <row r="828" spans="1:16" x14ac:dyDescent="0.3">
      <c r="A828" s="81"/>
      <c r="B828" s="82"/>
      <c r="C828" s="79"/>
      <c r="D828" s="83"/>
      <c r="E828" s="84"/>
      <c r="F828" s="84"/>
      <c r="K828" s="81"/>
      <c r="L828" s="82"/>
      <c r="M828" s="79"/>
      <c r="N828" s="83"/>
      <c r="O828" s="84"/>
      <c r="P828" s="84"/>
    </row>
    <row r="829" spans="1:16" x14ac:dyDescent="0.3">
      <c r="A829" s="81"/>
      <c r="B829" s="82"/>
      <c r="C829" s="79"/>
      <c r="D829" s="83"/>
      <c r="E829" s="84"/>
      <c r="F829" s="84"/>
      <c r="K829" s="81"/>
      <c r="L829" s="82"/>
      <c r="M829" s="79"/>
      <c r="N829" s="83"/>
      <c r="O829" s="84"/>
      <c r="P829" s="84"/>
    </row>
    <row r="830" spans="1:16" x14ac:dyDescent="0.3">
      <c r="A830" s="81"/>
      <c r="B830" s="82"/>
      <c r="C830" s="79"/>
      <c r="D830" s="83"/>
      <c r="E830" s="84"/>
      <c r="F830" s="84"/>
      <c r="K830" s="81"/>
      <c r="L830" s="82"/>
      <c r="M830" s="79"/>
      <c r="N830" s="83"/>
      <c r="O830" s="84"/>
      <c r="P830" s="84"/>
    </row>
    <row r="831" spans="1:16" x14ac:dyDescent="0.3">
      <c r="A831" s="81"/>
      <c r="B831" s="82"/>
      <c r="C831" s="79"/>
      <c r="D831" s="83"/>
      <c r="E831" s="84"/>
      <c r="F831" s="84"/>
      <c r="K831" s="81"/>
      <c r="L831" s="82"/>
      <c r="M831" s="79"/>
      <c r="N831" s="83"/>
      <c r="O831" s="84"/>
      <c r="P831" s="84"/>
    </row>
    <row r="832" spans="1:16" x14ac:dyDescent="0.3">
      <c r="A832" s="81"/>
      <c r="B832" s="82"/>
      <c r="C832" s="79"/>
      <c r="D832" s="83"/>
      <c r="E832" s="84"/>
      <c r="F832" s="84"/>
      <c r="K832" s="81"/>
      <c r="L832" s="82"/>
      <c r="M832" s="79"/>
      <c r="N832" s="83"/>
      <c r="O832" s="84"/>
      <c r="P832" s="84"/>
    </row>
    <row r="833" spans="1:16" x14ac:dyDescent="0.3">
      <c r="A833" s="81"/>
      <c r="B833" s="82"/>
      <c r="C833" s="79"/>
      <c r="D833" s="83"/>
      <c r="E833" s="84"/>
      <c r="F833" s="84"/>
      <c r="K833" s="81"/>
      <c r="L833" s="82"/>
      <c r="M833" s="79"/>
      <c r="N833" s="83"/>
      <c r="O833" s="84"/>
      <c r="P833" s="84"/>
    </row>
    <row r="834" spans="1:16" x14ac:dyDescent="0.3">
      <c r="A834" s="81"/>
      <c r="B834" s="82"/>
      <c r="C834" s="79"/>
      <c r="D834" s="83"/>
      <c r="E834" s="84"/>
      <c r="F834" s="84"/>
      <c r="K834" s="81"/>
      <c r="L834" s="82"/>
      <c r="M834" s="79"/>
      <c r="N834" s="83"/>
      <c r="O834" s="84"/>
      <c r="P834" s="84"/>
    </row>
    <row r="835" spans="1:16" x14ac:dyDescent="0.3">
      <c r="A835" s="81"/>
      <c r="B835" s="82"/>
      <c r="C835" s="79"/>
      <c r="D835" s="83"/>
      <c r="E835" s="84"/>
      <c r="F835" s="84"/>
      <c r="K835" s="81"/>
      <c r="L835" s="82"/>
      <c r="M835" s="79"/>
      <c r="N835" s="83"/>
      <c r="O835" s="84"/>
      <c r="P835" s="84"/>
    </row>
    <row r="836" spans="1:16" x14ac:dyDescent="0.3">
      <c r="A836" s="81"/>
      <c r="B836" s="82"/>
      <c r="C836" s="79"/>
      <c r="D836" s="83"/>
      <c r="E836" s="84"/>
      <c r="F836" s="84"/>
      <c r="K836" s="81"/>
      <c r="L836" s="82"/>
      <c r="M836" s="79"/>
      <c r="N836" s="83"/>
      <c r="O836" s="84"/>
      <c r="P836" s="84"/>
    </row>
    <row r="837" spans="1:16" x14ac:dyDescent="0.3">
      <c r="A837" s="81"/>
      <c r="B837" s="82"/>
      <c r="C837" s="79"/>
      <c r="D837" s="83"/>
      <c r="E837" s="84"/>
      <c r="F837" s="84"/>
      <c r="K837" s="81"/>
      <c r="L837" s="82"/>
      <c r="M837" s="79"/>
      <c r="N837" s="83"/>
      <c r="O837" s="84"/>
      <c r="P837" s="84"/>
    </row>
    <row r="838" spans="1:16" x14ac:dyDescent="0.3">
      <c r="A838" s="81"/>
      <c r="B838" s="82"/>
      <c r="C838" s="79"/>
      <c r="D838" s="83"/>
      <c r="E838" s="84"/>
      <c r="F838" s="84"/>
      <c r="K838" s="81"/>
      <c r="L838" s="82"/>
      <c r="M838" s="79"/>
      <c r="N838" s="83"/>
      <c r="O838" s="84"/>
      <c r="P838" s="84"/>
    </row>
    <row r="839" spans="1:16" x14ac:dyDescent="0.3">
      <c r="A839" s="81"/>
      <c r="B839" s="82"/>
      <c r="C839" s="79"/>
      <c r="D839" s="83"/>
      <c r="E839" s="84"/>
      <c r="F839" s="84"/>
      <c r="K839" s="81"/>
      <c r="L839" s="82"/>
      <c r="M839" s="79"/>
      <c r="N839" s="83"/>
      <c r="O839" s="84"/>
      <c r="P839" s="84"/>
    </row>
    <row r="840" spans="1:16" x14ac:dyDescent="0.3">
      <c r="A840" s="81"/>
      <c r="B840" s="82"/>
      <c r="C840" s="79"/>
      <c r="D840" s="83"/>
      <c r="E840" s="84"/>
      <c r="F840" s="84"/>
      <c r="K840" s="81"/>
      <c r="L840" s="82"/>
      <c r="M840" s="79"/>
      <c r="N840" s="83"/>
      <c r="O840" s="84"/>
      <c r="P840" s="84"/>
    </row>
    <row r="841" spans="1:16" x14ac:dyDescent="0.3">
      <c r="A841" s="81"/>
      <c r="B841" s="82"/>
      <c r="C841" s="79"/>
      <c r="D841" s="83"/>
      <c r="E841" s="84"/>
      <c r="F841" s="84"/>
      <c r="K841" s="81"/>
      <c r="L841" s="82"/>
      <c r="M841" s="79"/>
      <c r="N841" s="83"/>
      <c r="O841" s="84"/>
      <c r="P841" s="84"/>
    </row>
    <row r="842" spans="1:16" x14ac:dyDescent="0.3">
      <c r="A842" s="81"/>
      <c r="B842" s="82"/>
      <c r="C842" s="79"/>
      <c r="D842" s="83"/>
      <c r="E842" s="84"/>
      <c r="F842" s="84"/>
      <c r="K842" s="81"/>
      <c r="L842" s="82"/>
      <c r="M842" s="79"/>
      <c r="N842" s="83"/>
      <c r="O842" s="84"/>
      <c r="P842" s="84"/>
    </row>
    <row r="843" spans="1:16" x14ac:dyDescent="0.3">
      <c r="A843" s="81"/>
      <c r="B843" s="82"/>
      <c r="C843" s="79"/>
      <c r="D843" s="83"/>
      <c r="E843" s="84"/>
      <c r="F843" s="84"/>
      <c r="K843" s="81"/>
      <c r="L843" s="82"/>
      <c r="M843" s="79"/>
      <c r="N843" s="83"/>
      <c r="O843" s="84"/>
      <c r="P843" s="84"/>
    </row>
    <row r="844" spans="1:16" x14ac:dyDescent="0.3">
      <c r="A844" s="81"/>
      <c r="B844" s="82"/>
      <c r="C844" s="79"/>
      <c r="D844" s="83"/>
      <c r="E844" s="84"/>
      <c r="F844" s="84"/>
      <c r="K844" s="81"/>
      <c r="L844" s="82"/>
      <c r="M844" s="79"/>
      <c r="N844" s="83"/>
      <c r="O844" s="84"/>
      <c r="P844" s="84"/>
    </row>
    <row r="845" spans="1:16" x14ac:dyDescent="0.3">
      <c r="A845" s="81"/>
      <c r="B845" s="82"/>
      <c r="C845" s="79"/>
      <c r="D845" s="83"/>
      <c r="E845" s="84"/>
      <c r="F845" s="84"/>
      <c r="K845" s="81"/>
      <c r="L845" s="82"/>
      <c r="M845" s="79"/>
      <c r="N845" s="83"/>
      <c r="O845" s="84"/>
      <c r="P845" s="84"/>
    </row>
    <row r="846" spans="1:16" x14ac:dyDescent="0.3">
      <c r="A846" s="81"/>
      <c r="B846" s="82"/>
      <c r="C846" s="79"/>
      <c r="D846" s="83"/>
      <c r="E846" s="84"/>
      <c r="F846" s="84"/>
      <c r="K846" s="81"/>
      <c r="L846" s="82"/>
      <c r="M846" s="79"/>
      <c r="N846" s="83"/>
      <c r="O846" s="84"/>
      <c r="P846" s="84"/>
    </row>
    <row r="847" spans="1:16" x14ac:dyDescent="0.3">
      <c r="A847" s="81"/>
      <c r="B847" s="82"/>
      <c r="C847" s="79"/>
      <c r="D847" s="83"/>
      <c r="E847" s="84"/>
      <c r="F847" s="84"/>
      <c r="K847" s="81"/>
      <c r="L847" s="82"/>
      <c r="M847" s="79"/>
      <c r="N847" s="83"/>
      <c r="O847" s="84"/>
      <c r="P847" s="84"/>
    </row>
    <row r="848" spans="1:16" x14ac:dyDescent="0.3">
      <c r="A848" s="81"/>
      <c r="B848" s="82"/>
      <c r="C848" s="79"/>
      <c r="D848" s="83"/>
      <c r="E848" s="84"/>
      <c r="F848" s="84"/>
      <c r="K848" s="81"/>
      <c r="L848" s="82"/>
      <c r="M848" s="79"/>
      <c r="N848" s="83"/>
      <c r="O848" s="84"/>
      <c r="P848" s="84"/>
    </row>
    <row r="849" spans="1:16" x14ac:dyDescent="0.3">
      <c r="A849" s="81"/>
      <c r="B849" s="82"/>
      <c r="C849" s="79"/>
      <c r="D849" s="83"/>
      <c r="E849" s="84"/>
      <c r="F849" s="84"/>
      <c r="K849" s="81"/>
      <c r="L849" s="82"/>
      <c r="M849" s="79"/>
      <c r="N849" s="83"/>
      <c r="O849" s="84"/>
      <c r="P849" s="84"/>
    </row>
    <row r="850" spans="1:16" x14ac:dyDescent="0.3">
      <c r="A850" s="81"/>
      <c r="B850" s="82"/>
      <c r="C850" s="79"/>
      <c r="D850" s="83"/>
      <c r="E850" s="84"/>
      <c r="F850" s="84"/>
      <c r="K850" s="81"/>
      <c r="L850" s="82"/>
      <c r="M850" s="79"/>
      <c r="N850" s="83"/>
      <c r="O850" s="84"/>
      <c r="P850" s="84"/>
    </row>
    <row r="851" spans="1:16" x14ac:dyDescent="0.3">
      <c r="A851" s="81"/>
      <c r="B851" s="82"/>
      <c r="C851" s="79"/>
      <c r="D851" s="83"/>
      <c r="E851" s="84"/>
      <c r="F851" s="84"/>
      <c r="K851" s="81"/>
      <c r="L851" s="82"/>
      <c r="M851" s="79"/>
      <c r="N851" s="83"/>
      <c r="O851" s="84"/>
      <c r="P851" s="84"/>
    </row>
    <row r="852" spans="1:16" x14ac:dyDescent="0.3">
      <c r="A852" s="81"/>
      <c r="B852" s="82"/>
      <c r="C852" s="79"/>
      <c r="D852" s="83"/>
      <c r="E852" s="84"/>
      <c r="F852" s="84"/>
      <c r="K852" s="81"/>
      <c r="L852" s="82"/>
      <c r="M852" s="79"/>
      <c r="N852" s="83"/>
      <c r="O852" s="84"/>
      <c r="P852" s="84"/>
    </row>
    <row r="853" spans="1:16" x14ac:dyDescent="0.3">
      <c r="A853" s="81"/>
      <c r="B853" s="82"/>
      <c r="C853" s="79"/>
      <c r="D853" s="83"/>
      <c r="E853" s="84"/>
      <c r="F853" s="84"/>
      <c r="K853" s="81"/>
      <c r="L853" s="82"/>
      <c r="M853" s="79"/>
      <c r="N853" s="83"/>
      <c r="O853" s="84"/>
      <c r="P853" s="84"/>
    </row>
    <row r="854" spans="1:16" x14ac:dyDescent="0.3">
      <c r="A854" s="81"/>
      <c r="B854" s="82"/>
      <c r="C854" s="79"/>
      <c r="D854" s="83"/>
      <c r="E854" s="84"/>
      <c r="F854" s="84"/>
      <c r="K854" s="81"/>
      <c r="L854" s="82"/>
      <c r="M854" s="79"/>
      <c r="N854" s="83"/>
      <c r="O854" s="84"/>
      <c r="P854" s="84"/>
    </row>
    <row r="855" spans="1:16" x14ac:dyDescent="0.3">
      <c r="A855" s="81"/>
      <c r="B855" s="82"/>
      <c r="C855" s="79"/>
      <c r="D855" s="83"/>
      <c r="E855" s="84"/>
      <c r="F855" s="84"/>
      <c r="K855" s="81"/>
      <c r="L855" s="82"/>
      <c r="M855" s="79"/>
      <c r="N855" s="83"/>
      <c r="O855" s="84"/>
      <c r="P855" s="84"/>
    </row>
    <row r="856" spans="1:16" x14ac:dyDescent="0.3">
      <c r="A856" s="81"/>
      <c r="B856" s="82"/>
      <c r="C856" s="79"/>
      <c r="D856" s="83"/>
      <c r="E856" s="84"/>
      <c r="F856" s="84"/>
      <c r="K856" s="81"/>
      <c r="L856" s="82"/>
      <c r="M856" s="79"/>
      <c r="N856" s="83"/>
      <c r="O856" s="84"/>
      <c r="P856" s="84"/>
    </row>
    <row r="857" spans="1:16" x14ac:dyDescent="0.3">
      <c r="A857" s="81"/>
      <c r="B857" s="82"/>
      <c r="C857" s="79"/>
      <c r="D857" s="83"/>
      <c r="E857" s="84"/>
      <c r="F857" s="84"/>
      <c r="K857" s="81"/>
      <c r="L857" s="82"/>
      <c r="M857" s="79"/>
      <c r="N857" s="83"/>
      <c r="O857" s="84"/>
      <c r="P857" s="84"/>
    </row>
    <row r="858" spans="1:16" x14ac:dyDescent="0.3">
      <c r="A858" s="81"/>
      <c r="B858" s="82"/>
      <c r="C858" s="79"/>
      <c r="D858" s="83"/>
      <c r="E858" s="84"/>
      <c r="F858" s="84"/>
      <c r="K858" s="81"/>
      <c r="L858" s="82"/>
      <c r="M858" s="79"/>
      <c r="N858" s="83"/>
      <c r="O858" s="84"/>
      <c r="P858" s="84"/>
    </row>
    <row r="859" spans="1:16" x14ac:dyDescent="0.3">
      <c r="A859" s="81"/>
      <c r="B859" s="82"/>
      <c r="C859" s="79"/>
      <c r="D859" s="83"/>
      <c r="E859" s="84"/>
      <c r="F859" s="84"/>
      <c r="K859" s="81"/>
      <c r="L859" s="82"/>
      <c r="M859" s="79"/>
      <c r="N859" s="83"/>
      <c r="O859" s="84"/>
      <c r="P859" s="84"/>
    </row>
    <row r="860" spans="1:16" x14ac:dyDescent="0.3">
      <c r="A860" s="81"/>
      <c r="B860" s="82"/>
      <c r="C860" s="79"/>
      <c r="D860" s="83"/>
      <c r="E860" s="84"/>
      <c r="F860" s="84"/>
      <c r="K860" s="81"/>
      <c r="L860" s="82"/>
      <c r="M860" s="79"/>
      <c r="N860" s="83"/>
      <c r="O860" s="84"/>
      <c r="P860" s="84"/>
    </row>
    <row r="861" spans="1:16" x14ac:dyDescent="0.3">
      <c r="A861" s="81"/>
      <c r="B861" s="82"/>
      <c r="C861" s="79"/>
      <c r="D861" s="83"/>
      <c r="E861" s="84"/>
      <c r="F861" s="84"/>
      <c r="K861" s="81"/>
      <c r="L861" s="82"/>
      <c r="M861" s="79"/>
      <c r="N861" s="83"/>
      <c r="O861" s="84"/>
      <c r="P861" s="84"/>
    </row>
    <row r="862" spans="1:16" x14ac:dyDescent="0.3">
      <c r="A862" s="81"/>
      <c r="B862" s="82"/>
      <c r="C862" s="79"/>
      <c r="D862" s="83"/>
      <c r="E862" s="84"/>
      <c r="F862" s="84"/>
      <c r="K862" s="81"/>
      <c r="L862" s="82"/>
      <c r="M862" s="79"/>
      <c r="N862" s="83"/>
      <c r="O862" s="84"/>
      <c r="P862" s="84"/>
    </row>
    <row r="863" spans="1:16" x14ac:dyDescent="0.3">
      <c r="A863" s="81"/>
      <c r="B863" s="82"/>
      <c r="C863" s="79"/>
      <c r="D863" s="83"/>
      <c r="E863" s="84"/>
      <c r="F863" s="84"/>
      <c r="K863" s="81"/>
      <c r="L863" s="82"/>
      <c r="M863" s="79"/>
      <c r="N863" s="83"/>
      <c r="O863" s="84"/>
      <c r="P863" s="84"/>
    </row>
    <row r="864" spans="1:16" x14ac:dyDescent="0.3">
      <c r="A864" s="81"/>
      <c r="B864" s="82"/>
      <c r="C864" s="79"/>
      <c r="D864" s="83"/>
      <c r="E864" s="84"/>
      <c r="F864" s="84"/>
      <c r="K864" s="81"/>
      <c r="L864" s="82"/>
      <c r="M864" s="79"/>
      <c r="N864" s="83"/>
      <c r="O864" s="84"/>
      <c r="P864" s="84"/>
    </row>
    <row r="865" spans="1:16" x14ac:dyDescent="0.3">
      <c r="A865" s="81"/>
      <c r="B865" s="82"/>
      <c r="C865" s="79"/>
      <c r="D865" s="83"/>
      <c r="E865" s="84"/>
      <c r="F865" s="84"/>
      <c r="K865" s="81"/>
      <c r="L865" s="82"/>
      <c r="M865" s="79"/>
      <c r="N865" s="83"/>
      <c r="O865" s="84"/>
      <c r="P865" s="84"/>
    </row>
    <row r="866" spans="1:16" x14ac:dyDescent="0.3">
      <c r="A866" s="81"/>
      <c r="B866" s="82"/>
      <c r="C866" s="79"/>
      <c r="D866" s="83"/>
      <c r="E866" s="84"/>
      <c r="F866" s="84"/>
      <c r="K866" s="81"/>
      <c r="L866" s="82"/>
      <c r="M866" s="79"/>
      <c r="N866" s="83"/>
      <c r="O866" s="84"/>
      <c r="P866" s="84"/>
    </row>
    <row r="867" spans="1:16" x14ac:dyDescent="0.3">
      <c r="A867" s="81"/>
      <c r="B867" s="82"/>
      <c r="C867" s="79"/>
      <c r="D867" s="83"/>
      <c r="E867" s="84"/>
      <c r="F867" s="84"/>
      <c r="K867" s="81"/>
      <c r="L867" s="82"/>
      <c r="M867" s="79"/>
      <c r="N867" s="83"/>
      <c r="O867" s="84"/>
      <c r="P867" s="84"/>
    </row>
    <row r="868" spans="1:16" x14ac:dyDescent="0.3">
      <c r="A868" s="81"/>
      <c r="B868" s="82"/>
      <c r="C868" s="79"/>
      <c r="D868" s="83"/>
      <c r="E868" s="84"/>
      <c r="F868" s="84"/>
      <c r="K868" s="81"/>
      <c r="L868" s="82"/>
      <c r="M868" s="79"/>
      <c r="N868" s="83"/>
      <c r="O868" s="84"/>
      <c r="P868" s="84"/>
    </row>
    <row r="869" spans="1:16" x14ac:dyDescent="0.3">
      <c r="A869" s="81"/>
      <c r="B869" s="82"/>
      <c r="C869" s="79"/>
      <c r="D869" s="83"/>
      <c r="E869" s="84"/>
      <c r="F869" s="84"/>
      <c r="K869" s="81"/>
      <c r="L869" s="82"/>
      <c r="M869" s="79"/>
      <c r="N869" s="83"/>
      <c r="O869" s="84"/>
      <c r="P869" s="84"/>
    </row>
    <row r="870" spans="1:16" x14ac:dyDescent="0.3">
      <c r="A870" s="81"/>
      <c r="B870" s="82"/>
      <c r="C870" s="79"/>
      <c r="D870" s="83"/>
      <c r="E870" s="84"/>
      <c r="F870" s="84"/>
      <c r="K870" s="81"/>
      <c r="L870" s="82"/>
      <c r="M870" s="79"/>
      <c r="N870" s="83"/>
      <c r="O870" s="84"/>
      <c r="P870" s="84"/>
    </row>
    <row r="871" spans="1:16" x14ac:dyDescent="0.3">
      <c r="A871" s="81"/>
      <c r="B871" s="82"/>
      <c r="C871" s="79"/>
      <c r="D871" s="83"/>
      <c r="E871" s="84"/>
      <c r="F871" s="84"/>
      <c r="K871" s="81"/>
      <c r="L871" s="82"/>
      <c r="M871" s="79"/>
      <c r="N871" s="83"/>
      <c r="O871" s="84"/>
      <c r="P871" s="84"/>
    </row>
    <row r="872" spans="1:16" x14ac:dyDescent="0.3">
      <c r="A872" s="81"/>
      <c r="B872" s="82"/>
      <c r="C872" s="79"/>
      <c r="D872" s="83"/>
      <c r="E872" s="84"/>
      <c r="F872" s="84"/>
      <c r="K872" s="81"/>
      <c r="L872" s="82"/>
      <c r="M872" s="79"/>
      <c r="N872" s="83"/>
      <c r="O872" s="84"/>
      <c r="P872" s="84"/>
    </row>
    <row r="873" spans="1:16" x14ac:dyDescent="0.3">
      <c r="A873" s="81"/>
      <c r="B873" s="82"/>
      <c r="C873" s="79"/>
      <c r="D873" s="83"/>
      <c r="E873" s="84"/>
      <c r="F873" s="84"/>
      <c r="K873" s="81"/>
      <c r="L873" s="82"/>
      <c r="M873" s="79"/>
      <c r="N873" s="83"/>
      <c r="O873" s="84"/>
      <c r="P873" s="84"/>
    </row>
    <row r="874" spans="1:16" x14ac:dyDescent="0.3">
      <c r="A874" s="81"/>
      <c r="B874" s="82"/>
      <c r="C874" s="79"/>
      <c r="D874" s="83"/>
      <c r="E874" s="84"/>
      <c r="F874" s="84"/>
      <c r="K874" s="81"/>
      <c r="L874" s="82"/>
      <c r="M874" s="79"/>
      <c r="N874" s="83"/>
      <c r="O874" s="84"/>
      <c r="P874" s="84"/>
    </row>
    <row r="875" spans="1:16" x14ac:dyDescent="0.3">
      <c r="A875" s="81"/>
      <c r="B875" s="82"/>
      <c r="C875" s="79"/>
      <c r="D875" s="83"/>
      <c r="E875" s="84"/>
      <c r="F875" s="84"/>
      <c r="K875" s="81"/>
      <c r="L875" s="82"/>
      <c r="M875" s="79"/>
      <c r="N875" s="83"/>
      <c r="O875" s="84"/>
      <c r="P875" s="84"/>
    </row>
    <row r="876" spans="1:16" x14ac:dyDescent="0.3">
      <c r="A876" s="81"/>
      <c r="B876" s="82"/>
      <c r="C876" s="79"/>
      <c r="D876" s="83"/>
      <c r="E876" s="84"/>
      <c r="F876" s="84"/>
      <c r="K876" s="81"/>
      <c r="L876" s="82"/>
      <c r="M876" s="79"/>
      <c r="N876" s="83"/>
      <c r="O876" s="84"/>
      <c r="P876" s="84"/>
    </row>
    <row r="877" spans="1:16" x14ac:dyDescent="0.3">
      <c r="A877" s="81"/>
      <c r="B877" s="82"/>
      <c r="C877" s="79"/>
      <c r="D877" s="83"/>
      <c r="E877" s="84"/>
      <c r="F877" s="84"/>
      <c r="K877" s="81"/>
      <c r="L877" s="82"/>
      <c r="M877" s="79"/>
      <c r="N877" s="83"/>
      <c r="O877" s="84"/>
      <c r="P877" s="84"/>
    </row>
    <row r="878" spans="1:16" x14ac:dyDescent="0.3">
      <c r="A878" s="81"/>
      <c r="B878" s="82"/>
      <c r="C878" s="79"/>
      <c r="D878" s="83"/>
      <c r="E878" s="84"/>
      <c r="F878" s="84"/>
      <c r="K878" s="81"/>
      <c r="L878" s="82"/>
      <c r="M878" s="79"/>
      <c r="N878" s="83"/>
      <c r="O878" s="84"/>
      <c r="P878" s="84"/>
    </row>
    <row r="879" spans="1:16" x14ac:dyDescent="0.3">
      <c r="A879" s="81"/>
      <c r="B879" s="82"/>
      <c r="C879" s="79"/>
      <c r="D879" s="83"/>
      <c r="E879" s="84"/>
      <c r="F879" s="84"/>
      <c r="K879" s="81"/>
      <c r="L879" s="82"/>
      <c r="M879" s="79"/>
      <c r="N879" s="83"/>
      <c r="O879" s="84"/>
      <c r="P879" s="84"/>
    </row>
    <row r="880" spans="1:16" x14ac:dyDescent="0.3">
      <c r="A880" s="81"/>
      <c r="B880" s="82"/>
      <c r="C880" s="79"/>
      <c r="D880" s="83"/>
      <c r="E880" s="84"/>
      <c r="F880" s="84"/>
      <c r="K880" s="81"/>
      <c r="L880" s="82"/>
      <c r="M880" s="79"/>
      <c r="N880" s="83"/>
      <c r="O880" s="84"/>
      <c r="P880" s="84"/>
    </row>
    <row r="881" spans="1:16" x14ac:dyDescent="0.3">
      <c r="A881" s="81"/>
      <c r="B881" s="82"/>
      <c r="C881" s="79"/>
      <c r="D881" s="83"/>
      <c r="E881" s="84"/>
      <c r="F881" s="84"/>
      <c r="K881" s="81"/>
      <c r="L881" s="82"/>
      <c r="M881" s="79"/>
      <c r="N881" s="83"/>
      <c r="O881" s="84"/>
      <c r="P881" s="84"/>
    </row>
    <row r="882" spans="1:16" x14ac:dyDescent="0.3">
      <c r="A882" s="81"/>
      <c r="B882" s="82"/>
      <c r="C882" s="79"/>
      <c r="D882" s="83"/>
      <c r="E882" s="84"/>
      <c r="F882" s="84"/>
      <c r="K882" s="81"/>
      <c r="L882" s="82"/>
      <c r="M882" s="79"/>
      <c r="N882" s="83"/>
      <c r="O882" s="84"/>
      <c r="P882" s="84"/>
    </row>
    <row r="883" spans="1:16" x14ac:dyDescent="0.3">
      <c r="A883" s="81"/>
      <c r="B883" s="82"/>
      <c r="C883" s="79"/>
      <c r="D883" s="83"/>
      <c r="E883" s="84"/>
      <c r="F883" s="84"/>
      <c r="K883" s="81"/>
      <c r="L883" s="82"/>
      <c r="M883" s="79"/>
      <c r="N883" s="83"/>
      <c r="O883" s="84"/>
      <c r="P883" s="84"/>
    </row>
    <row r="884" spans="1:16" x14ac:dyDescent="0.3">
      <c r="A884" s="81"/>
      <c r="B884" s="82"/>
      <c r="C884" s="79"/>
      <c r="D884" s="83"/>
      <c r="E884" s="84"/>
      <c r="F884" s="84"/>
      <c r="K884" s="81"/>
      <c r="L884" s="82"/>
      <c r="M884" s="79"/>
      <c r="N884" s="83"/>
      <c r="O884" s="84"/>
      <c r="P884" s="84"/>
    </row>
    <row r="885" spans="1:16" x14ac:dyDescent="0.3">
      <c r="A885" s="81"/>
      <c r="B885" s="82"/>
      <c r="C885" s="79"/>
      <c r="D885" s="83"/>
      <c r="E885" s="84"/>
      <c r="F885" s="84"/>
      <c r="K885" s="81"/>
      <c r="L885" s="82"/>
      <c r="M885" s="79"/>
      <c r="N885" s="83"/>
      <c r="O885" s="84"/>
      <c r="P885" s="84"/>
    </row>
    <row r="886" spans="1:16" x14ac:dyDescent="0.3">
      <c r="A886" s="81"/>
      <c r="B886" s="82"/>
      <c r="C886" s="79"/>
      <c r="D886" s="83"/>
      <c r="E886" s="84"/>
      <c r="F886" s="84"/>
      <c r="K886" s="81"/>
      <c r="L886" s="82"/>
      <c r="M886" s="79"/>
      <c r="N886" s="83"/>
      <c r="O886" s="84"/>
      <c r="P886" s="84"/>
    </row>
    <row r="887" spans="1:16" x14ac:dyDescent="0.3">
      <c r="A887" s="81"/>
      <c r="B887" s="82"/>
      <c r="C887" s="79"/>
      <c r="D887" s="83"/>
      <c r="E887" s="84"/>
      <c r="F887" s="84"/>
      <c r="K887" s="81"/>
      <c r="L887" s="82"/>
      <c r="M887" s="79"/>
      <c r="N887" s="83"/>
      <c r="O887" s="84"/>
      <c r="P887" s="84"/>
    </row>
    <row r="888" spans="1:16" x14ac:dyDescent="0.3">
      <c r="A888" s="81"/>
      <c r="B888" s="82"/>
      <c r="C888" s="79"/>
      <c r="D888" s="83"/>
      <c r="E888" s="84"/>
      <c r="F888" s="84"/>
      <c r="K888" s="81"/>
      <c r="L888" s="82"/>
      <c r="M888" s="79"/>
      <c r="N888" s="83"/>
      <c r="O888" s="84"/>
      <c r="P888" s="84"/>
    </row>
    <row r="889" spans="1:16" x14ac:dyDescent="0.3">
      <c r="A889" s="81"/>
      <c r="B889" s="82"/>
      <c r="C889" s="79"/>
      <c r="D889" s="83"/>
      <c r="E889" s="84"/>
      <c r="F889" s="84"/>
      <c r="K889" s="81"/>
      <c r="L889" s="82"/>
      <c r="M889" s="79"/>
      <c r="N889" s="83"/>
      <c r="O889" s="84"/>
      <c r="P889" s="84"/>
    </row>
    <row r="890" spans="1:16" x14ac:dyDescent="0.3">
      <c r="A890" s="81"/>
      <c r="B890" s="82"/>
      <c r="C890" s="79"/>
      <c r="D890" s="83"/>
      <c r="E890" s="84"/>
      <c r="F890" s="84"/>
      <c r="K890" s="81"/>
      <c r="L890" s="82"/>
      <c r="M890" s="79"/>
      <c r="N890" s="83"/>
      <c r="O890" s="84"/>
      <c r="P890" s="84"/>
    </row>
    <row r="891" spans="1:16" x14ac:dyDescent="0.3">
      <c r="A891" s="81"/>
      <c r="B891" s="82"/>
      <c r="C891" s="79"/>
      <c r="D891" s="83"/>
      <c r="E891" s="84"/>
      <c r="F891" s="84"/>
      <c r="K891" s="81"/>
      <c r="L891" s="82"/>
      <c r="M891" s="79"/>
      <c r="N891" s="83"/>
      <c r="O891" s="84"/>
      <c r="P891" s="84"/>
    </row>
    <row r="892" spans="1:16" x14ac:dyDescent="0.3">
      <c r="A892" s="81"/>
      <c r="B892" s="82"/>
      <c r="C892" s="79"/>
      <c r="D892" s="83"/>
      <c r="E892" s="84"/>
      <c r="F892" s="84"/>
      <c r="K892" s="81"/>
      <c r="L892" s="82"/>
      <c r="M892" s="79"/>
      <c r="N892" s="83"/>
      <c r="O892" s="84"/>
      <c r="P892" s="84"/>
    </row>
    <row r="893" spans="1:16" x14ac:dyDescent="0.3">
      <c r="A893" s="81"/>
      <c r="B893" s="82"/>
      <c r="C893" s="79"/>
      <c r="D893" s="83"/>
      <c r="E893" s="84"/>
      <c r="F893" s="84"/>
      <c r="K893" s="81"/>
      <c r="L893" s="82"/>
      <c r="M893" s="79"/>
      <c r="N893" s="83"/>
      <c r="O893" s="84"/>
      <c r="P893" s="84"/>
    </row>
    <row r="894" spans="1:16" x14ac:dyDescent="0.3">
      <c r="A894" s="81"/>
      <c r="B894" s="82"/>
      <c r="C894" s="79"/>
      <c r="D894" s="83"/>
      <c r="E894" s="84"/>
      <c r="F894" s="84"/>
      <c r="K894" s="81"/>
      <c r="L894" s="82"/>
      <c r="M894" s="79"/>
      <c r="N894" s="83"/>
      <c r="O894" s="84"/>
      <c r="P894" s="84"/>
    </row>
    <row r="895" spans="1:16" x14ac:dyDescent="0.3">
      <c r="A895" s="81"/>
      <c r="B895" s="82"/>
      <c r="C895" s="79"/>
      <c r="D895" s="83"/>
      <c r="E895" s="84"/>
      <c r="F895" s="84"/>
      <c r="K895" s="81"/>
      <c r="L895" s="82"/>
      <c r="M895" s="79"/>
      <c r="N895" s="83"/>
      <c r="O895" s="84"/>
      <c r="P895" s="84"/>
    </row>
    <row r="896" spans="1:16" x14ac:dyDescent="0.3">
      <c r="A896" s="81"/>
      <c r="B896" s="82"/>
      <c r="C896" s="79"/>
      <c r="D896" s="83"/>
      <c r="E896" s="84"/>
      <c r="F896" s="84"/>
      <c r="K896" s="81"/>
      <c r="L896" s="82"/>
      <c r="M896" s="79"/>
      <c r="N896" s="83"/>
      <c r="O896" s="84"/>
      <c r="P896" s="84"/>
    </row>
    <row r="897" spans="1:16" x14ac:dyDescent="0.3">
      <c r="A897" s="81"/>
      <c r="B897" s="82"/>
      <c r="C897" s="79"/>
      <c r="D897" s="83"/>
      <c r="E897" s="84"/>
      <c r="F897" s="84"/>
      <c r="K897" s="81"/>
      <c r="L897" s="82"/>
      <c r="M897" s="79"/>
      <c r="N897" s="83"/>
      <c r="O897" s="84"/>
      <c r="P897" s="84"/>
    </row>
    <row r="898" spans="1:16" x14ac:dyDescent="0.3">
      <c r="A898" s="81"/>
      <c r="B898" s="82"/>
      <c r="C898" s="79"/>
      <c r="D898" s="83"/>
      <c r="E898" s="84"/>
      <c r="F898" s="84"/>
      <c r="K898" s="81"/>
      <c r="L898" s="82"/>
      <c r="M898" s="79"/>
      <c r="N898" s="83"/>
      <c r="O898" s="84"/>
      <c r="P898" s="84"/>
    </row>
    <row r="899" spans="1:16" x14ac:dyDescent="0.3">
      <c r="A899" s="81"/>
      <c r="B899" s="82"/>
      <c r="C899" s="79"/>
      <c r="D899" s="83"/>
      <c r="E899" s="84"/>
      <c r="F899" s="84"/>
      <c r="K899" s="81"/>
      <c r="L899" s="82"/>
      <c r="M899" s="79"/>
      <c r="N899" s="83"/>
      <c r="O899" s="84"/>
      <c r="P899" s="84"/>
    </row>
    <row r="900" spans="1:16" x14ac:dyDescent="0.3">
      <c r="A900" s="81"/>
      <c r="B900" s="82"/>
      <c r="C900" s="79"/>
      <c r="D900" s="83"/>
      <c r="E900" s="84"/>
      <c r="F900" s="84"/>
      <c r="K900" s="81"/>
      <c r="L900" s="82"/>
      <c r="M900" s="79"/>
      <c r="N900" s="83"/>
      <c r="O900" s="84"/>
      <c r="P900" s="84"/>
    </row>
    <row r="901" spans="1:16" x14ac:dyDescent="0.3">
      <c r="A901" s="81"/>
      <c r="B901" s="82"/>
      <c r="C901" s="79"/>
      <c r="D901" s="83"/>
      <c r="E901" s="84"/>
      <c r="F901" s="84"/>
      <c r="K901" s="81"/>
      <c r="L901" s="82"/>
      <c r="M901" s="79"/>
      <c r="N901" s="83"/>
      <c r="O901" s="84"/>
      <c r="P901" s="84"/>
    </row>
    <row r="902" spans="1:16" x14ac:dyDescent="0.3">
      <c r="A902" s="81"/>
      <c r="B902" s="82"/>
      <c r="C902" s="79"/>
      <c r="D902" s="83"/>
      <c r="E902" s="84"/>
      <c r="F902" s="84"/>
      <c r="K902" s="81"/>
      <c r="L902" s="82"/>
      <c r="M902" s="79"/>
      <c r="N902" s="83"/>
      <c r="O902" s="84"/>
      <c r="P902" s="84"/>
    </row>
    <row r="903" spans="1:16" x14ac:dyDescent="0.3">
      <c r="A903" s="81"/>
      <c r="B903" s="82"/>
      <c r="C903" s="79"/>
      <c r="D903" s="83"/>
      <c r="E903" s="84"/>
      <c r="F903" s="84"/>
      <c r="K903" s="81"/>
      <c r="L903" s="82"/>
      <c r="M903" s="79"/>
      <c r="N903" s="83"/>
      <c r="O903" s="84"/>
      <c r="P903" s="84"/>
    </row>
    <row r="904" spans="1:16" x14ac:dyDescent="0.3">
      <c r="A904" s="81"/>
      <c r="B904" s="82"/>
      <c r="C904" s="79"/>
      <c r="D904" s="83"/>
      <c r="E904" s="84"/>
      <c r="F904" s="84"/>
      <c r="K904" s="81"/>
      <c r="L904" s="82"/>
      <c r="M904" s="79"/>
      <c r="N904" s="83"/>
      <c r="O904" s="84"/>
      <c r="P904" s="84"/>
    </row>
    <row r="905" spans="1:16" x14ac:dyDescent="0.3">
      <c r="A905" s="81"/>
      <c r="B905" s="82"/>
      <c r="C905" s="79"/>
      <c r="D905" s="83"/>
      <c r="E905" s="84"/>
      <c r="F905" s="84"/>
      <c r="K905" s="81"/>
      <c r="L905" s="82"/>
      <c r="M905" s="79"/>
      <c r="N905" s="83"/>
      <c r="O905" s="84"/>
      <c r="P905" s="84"/>
    </row>
    <row r="906" spans="1:16" x14ac:dyDescent="0.3">
      <c r="A906" s="81"/>
      <c r="B906" s="82"/>
      <c r="C906" s="79"/>
      <c r="D906" s="83"/>
      <c r="E906" s="84"/>
      <c r="F906" s="84"/>
      <c r="K906" s="81"/>
      <c r="L906" s="82"/>
      <c r="M906" s="79"/>
      <c r="N906" s="83"/>
      <c r="O906" s="84"/>
      <c r="P906" s="84"/>
    </row>
    <row r="907" spans="1:16" x14ac:dyDescent="0.3">
      <c r="A907" s="81"/>
      <c r="B907" s="82"/>
      <c r="C907" s="79"/>
      <c r="D907" s="83"/>
      <c r="E907" s="84"/>
      <c r="F907" s="84"/>
      <c r="K907" s="81"/>
      <c r="L907" s="82"/>
      <c r="M907" s="79"/>
      <c r="N907" s="83"/>
      <c r="O907" s="84"/>
      <c r="P907" s="84"/>
    </row>
    <row r="908" spans="1:16" x14ac:dyDescent="0.3">
      <c r="A908" s="81"/>
      <c r="B908" s="82"/>
      <c r="C908" s="79"/>
      <c r="D908" s="83"/>
      <c r="E908" s="84"/>
      <c r="F908" s="84"/>
      <c r="K908" s="81"/>
      <c r="L908" s="82"/>
      <c r="M908" s="79"/>
      <c r="N908" s="83"/>
      <c r="O908" s="84"/>
      <c r="P908" s="84"/>
    </row>
    <row r="909" spans="1:16" x14ac:dyDescent="0.3">
      <c r="A909" s="81"/>
      <c r="B909" s="82"/>
      <c r="C909" s="79"/>
      <c r="D909" s="83"/>
      <c r="E909" s="84"/>
      <c r="F909" s="84"/>
      <c r="K909" s="81"/>
      <c r="L909" s="82"/>
      <c r="M909" s="79"/>
      <c r="N909" s="83"/>
      <c r="O909" s="84"/>
      <c r="P909" s="84"/>
    </row>
    <row r="910" spans="1:16" x14ac:dyDescent="0.3">
      <c r="A910" s="81"/>
      <c r="B910" s="82"/>
      <c r="C910" s="79"/>
      <c r="D910" s="83"/>
      <c r="E910" s="84"/>
      <c r="F910" s="84"/>
      <c r="K910" s="81"/>
      <c r="L910" s="82"/>
      <c r="M910" s="79"/>
      <c r="N910" s="83"/>
      <c r="O910" s="84"/>
      <c r="P910" s="84"/>
    </row>
    <row r="911" spans="1:16" x14ac:dyDescent="0.3">
      <c r="A911" s="81"/>
      <c r="B911" s="82"/>
      <c r="C911" s="79"/>
      <c r="D911" s="83"/>
      <c r="E911" s="84"/>
      <c r="F911" s="84"/>
      <c r="K911" s="81"/>
      <c r="L911" s="82"/>
      <c r="M911" s="79"/>
      <c r="N911" s="83"/>
      <c r="O911" s="84"/>
      <c r="P911" s="84"/>
    </row>
    <row r="912" spans="1:16" x14ac:dyDescent="0.3">
      <c r="A912" s="81"/>
      <c r="B912" s="82"/>
      <c r="C912" s="79"/>
      <c r="D912" s="83"/>
      <c r="E912" s="84"/>
      <c r="F912" s="84"/>
      <c r="K912" s="81"/>
      <c r="L912" s="82"/>
      <c r="M912" s="79"/>
      <c r="N912" s="83"/>
      <c r="O912" s="84"/>
      <c r="P912" s="84"/>
    </row>
    <row r="913" spans="1:16" x14ac:dyDescent="0.3">
      <c r="A913" s="81"/>
      <c r="B913" s="82"/>
      <c r="C913" s="79"/>
      <c r="D913" s="83"/>
      <c r="E913" s="84"/>
      <c r="F913" s="84"/>
      <c r="K913" s="81"/>
      <c r="L913" s="82"/>
      <c r="M913" s="79"/>
      <c r="N913" s="83"/>
      <c r="O913" s="84"/>
      <c r="P913" s="84"/>
    </row>
    <row r="914" spans="1:16" x14ac:dyDescent="0.3">
      <c r="A914" s="81"/>
      <c r="B914" s="82"/>
      <c r="C914" s="79"/>
      <c r="D914" s="83"/>
      <c r="E914" s="84"/>
      <c r="F914" s="84"/>
      <c r="K914" s="81"/>
      <c r="L914" s="82"/>
      <c r="M914" s="79"/>
      <c r="N914" s="83"/>
      <c r="O914" s="84"/>
      <c r="P914" s="84"/>
    </row>
    <row r="915" spans="1:16" x14ac:dyDescent="0.3">
      <c r="A915" s="81"/>
      <c r="B915" s="82"/>
      <c r="C915" s="79"/>
      <c r="D915" s="83"/>
      <c r="E915" s="84"/>
      <c r="F915" s="84"/>
      <c r="K915" s="81"/>
      <c r="L915" s="82"/>
      <c r="M915" s="79"/>
      <c r="N915" s="83"/>
      <c r="O915" s="84"/>
      <c r="P915" s="84"/>
    </row>
    <row r="916" spans="1:16" x14ac:dyDescent="0.3">
      <c r="A916" s="81"/>
      <c r="B916" s="82"/>
      <c r="C916" s="79"/>
      <c r="D916" s="83"/>
      <c r="E916" s="84"/>
      <c r="F916" s="84"/>
      <c r="K916" s="81"/>
      <c r="L916" s="82"/>
      <c r="M916" s="79"/>
      <c r="N916" s="83"/>
      <c r="O916" s="84"/>
      <c r="P916" s="84"/>
    </row>
    <row r="917" spans="1:16" x14ac:dyDescent="0.3">
      <c r="A917" s="81"/>
      <c r="B917" s="82"/>
      <c r="C917" s="79"/>
      <c r="D917" s="83"/>
      <c r="E917" s="84"/>
      <c r="F917" s="84"/>
      <c r="K917" s="81"/>
      <c r="L917" s="82"/>
      <c r="M917" s="79"/>
      <c r="N917" s="83"/>
      <c r="O917" s="84"/>
      <c r="P917" s="84"/>
    </row>
    <row r="918" spans="1:16" x14ac:dyDescent="0.3">
      <c r="A918" s="81"/>
      <c r="B918" s="82"/>
      <c r="C918" s="79"/>
      <c r="D918" s="83"/>
      <c r="E918" s="84"/>
      <c r="F918" s="84"/>
      <c r="K918" s="81"/>
      <c r="L918" s="82"/>
      <c r="M918" s="79"/>
      <c r="N918" s="83"/>
      <c r="O918" s="84"/>
      <c r="P918" s="84"/>
    </row>
    <row r="919" spans="1:16" x14ac:dyDescent="0.3">
      <c r="A919" s="81"/>
      <c r="B919" s="82"/>
      <c r="C919" s="79"/>
      <c r="D919" s="83"/>
      <c r="E919" s="84"/>
      <c r="F919" s="84"/>
      <c r="K919" s="81"/>
      <c r="L919" s="82"/>
      <c r="M919" s="79"/>
      <c r="N919" s="83"/>
      <c r="O919" s="84"/>
      <c r="P919" s="84"/>
    </row>
    <row r="920" spans="1:16" x14ac:dyDescent="0.3">
      <c r="A920" s="81"/>
      <c r="B920" s="82"/>
      <c r="C920" s="79"/>
      <c r="D920" s="83"/>
      <c r="E920" s="84"/>
      <c r="F920" s="84"/>
      <c r="K920" s="81"/>
      <c r="L920" s="82"/>
      <c r="M920" s="79"/>
      <c r="N920" s="83"/>
      <c r="O920" s="84"/>
      <c r="P920" s="84"/>
    </row>
    <row r="921" spans="1:16" x14ac:dyDescent="0.3">
      <c r="A921" s="81"/>
      <c r="B921" s="82"/>
      <c r="C921" s="79"/>
      <c r="D921" s="83"/>
      <c r="E921" s="84"/>
      <c r="F921" s="84"/>
      <c r="K921" s="81"/>
      <c r="L921" s="82"/>
      <c r="M921" s="79"/>
      <c r="N921" s="83"/>
      <c r="O921" s="84"/>
      <c r="P921" s="84"/>
    </row>
    <row r="922" spans="1:16" x14ac:dyDescent="0.3">
      <c r="A922" s="81"/>
      <c r="B922" s="82"/>
      <c r="C922" s="79"/>
      <c r="D922" s="83"/>
      <c r="E922" s="84"/>
      <c r="F922" s="84"/>
      <c r="K922" s="81"/>
      <c r="L922" s="82"/>
      <c r="M922" s="79"/>
      <c r="N922" s="83"/>
      <c r="O922" s="84"/>
      <c r="P922" s="84"/>
    </row>
    <row r="923" spans="1:16" x14ac:dyDescent="0.3">
      <c r="A923" s="81"/>
      <c r="B923" s="82"/>
      <c r="C923" s="79"/>
      <c r="D923" s="83"/>
      <c r="E923" s="84"/>
      <c r="F923" s="84"/>
      <c r="K923" s="81"/>
      <c r="L923" s="82"/>
      <c r="M923" s="79"/>
      <c r="N923" s="83"/>
      <c r="O923" s="84"/>
      <c r="P923" s="84"/>
    </row>
    <row r="924" spans="1:16" x14ac:dyDescent="0.3">
      <c r="A924" s="81"/>
      <c r="B924" s="82"/>
      <c r="C924" s="79"/>
      <c r="D924" s="83"/>
      <c r="E924" s="84"/>
      <c r="F924" s="84"/>
      <c r="K924" s="81"/>
      <c r="L924" s="82"/>
      <c r="M924" s="79"/>
      <c r="N924" s="83"/>
      <c r="O924" s="84"/>
      <c r="P924" s="84"/>
    </row>
    <row r="925" spans="1:16" x14ac:dyDescent="0.3">
      <c r="A925" s="81"/>
      <c r="B925" s="82"/>
      <c r="C925" s="79"/>
      <c r="D925" s="83"/>
      <c r="E925" s="84"/>
      <c r="F925" s="84"/>
      <c r="K925" s="81"/>
      <c r="L925" s="82"/>
      <c r="M925" s="79"/>
      <c r="N925" s="83"/>
      <c r="O925" s="84"/>
      <c r="P925" s="84"/>
    </row>
    <row r="926" spans="1:16" x14ac:dyDescent="0.3">
      <c r="A926" s="81"/>
      <c r="B926" s="82"/>
      <c r="C926" s="79"/>
      <c r="D926" s="83"/>
      <c r="E926" s="84"/>
      <c r="F926" s="84"/>
      <c r="K926" s="81"/>
      <c r="L926" s="82"/>
      <c r="M926" s="79"/>
      <c r="N926" s="83"/>
      <c r="O926" s="84"/>
      <c r="P926" s="84"/>
    </row>
    <row r="927" spans="1:16" x14ac:dyDescent="0.3">
      <c r="A927" s="81"/>
      <c r="B927" s="82"/>
      <c r="C927" s="79"/>
      <c r="D927" s="83"/>
      <c r="E927" s="84"/>
      <c r="F927" s="84"/>
      <c r="K927" s="81"/>
      <c r="L927" s="82"/>
      <c r="M927" s="79"/>
      <c r="N927" s="83"/>
      <c r="O927" s="84"/>
      <c r="P927" s="84"/>
    </row>
    <row r="928" spans="1:16" x14ac:dyDescent="0.3">
      <c r="A928" s="81"/>
      <c r="B928" s="82"/>
      <c r="C928" s="79"/>
      <c r="D928" s="83"/>
      <c r="E928" s="84"/>
      <c r="F928" s="84"/>
      <c r="K928" s="81"/>
      <c r="L928" s="82"/>
      <c r="M928" s="79"/>
      <c r="N928" s="83"/>
      <c r="O928" s="84"/>
      <c r="P928" s="84"/>
    </row>
    <row r="929" spans="1:16" x14ac:dyDescent="0.3">
      <c r="A929" s="81"/>
      <c r="B929" s="82"/>
      <c r="C929" s="79"/>
      <c r="D929" s="83"/>
      <c r="E929" s="84"/>
      <c r="F929" s="84"/>
      <c r="K929" s="81"/>
      <c r="L929" s="82"/>
      <c r="M929" s="79"/>
      <c r="N929" s="83"/>
      <c r="O929" s="84"/>
      <c r="P929" s="84"/>
    </row>
    <row r="930" spans="1:16" x14ac:dyDescent="0.3">
      <c r="A930" s="81"/>
      <c r="B930" s="82"/>
      <c r="C930" s="79"/>
      <c r="D930" s="83"/>
      <c r="E930" s="84"/>
      <c r="F930" s="84"/>
      <c r="K930" s="81"/>
      <c r="L930" s="82"/>
      <c r="M930" s="79"/>
      <c r="N930" s="83"/>
      <c r="O930" s="84"/>
      <c r="P930" s="84"/>
    </row>
    <row r="931" spans="1:16" x14ac:dyDescent="0.3">
      <c r="A931" s="81"/>
      <c r="B931" s="82"/>
      <c r="C931" s="79"/>
      <c r="D931" s="83"/>
      <c r="E931" s="84"/>
      <c r="F931" s="84"/>
      <c r="K931" s="81"/>
      <c r="L931" s="82"/>
      <c r="M931" s="79"/>
      <c r="N931" s="83"/>
      <c r="O931" s="84"/>
      <c r="P931" s="84"/>
    </row>
    <row r="932" spans="1:16" x14ac:dyDescent="0.3">
      <c r="A932" s="81"/>
      <c r="B932" s="82"/>
      <c r="C932" s="79"/>
      <c r="D932" s="83"/>
      <c r="E932" s="84"/>
      <c r="F932" s="84"/>
      <c r="K932" s="81"/>
      <c r="L932" s="82"/>
      <c r="M932" s="79"/>
      <c r="N932" s="83"/>
      <c r="O932" s="84"/>
      <c r="P932" s="84"/>
    </row>
    <row r="933" spans="1:16" x14ac:dyDescent="0.3">
      <c r="A933" s="81"/>
      <c r="B933" s="82"/>
      <c r="C933" s="79"/>
      <c r="D933" s="83"/>
      <c r="E933" s="84"/>
      <c r="F933" s="84"/>
      <c r="K933" s="81"/>
      <c r="L933" s="82"/>
      <c r="M933" s="79"/>
      <c r="N933" s="83"/>
      <c r="O933" s="84"/>
      <c r="P933" s="84"/>
    </row>
    <row r="934" spans="1:16" x14ac:dyDescent="0.3">
      <c r="A934" s="81"/>
      <c r="B934" s="82"/>
      <c r="C934" s="79"/>
      <c r="D934" s="83"/>
      <c r="E934" s="84"/>
      <c r="F934" s="84"/>
      <c r="K934" s="81"/>
      <c r="L934" s="82"/>
      <c r="M934" s="79"/>
      <c r="N934" s="83"/>
      <c r="O934" s="84"/>
      <c r="P934" s="84"/>
    </row>
    <row r="935" spans="1:16" x14ac:dyDescent="0.3">
      <c r="A935" s="81"/>
      <c r="B935" s="82"/>
      <c r="C935" s="79"/>
      <c r="D935" s="83"/>
      <c r="E935" s="84"/>
      <c r="F935" s="84"/>
      <c r="K935" s="81"/>
      <c r="L935" s="82"/>
      <c r="M935" s="79"/>
      <c r="N935" s="83"/>
      <c r="O935" s="84"/>
      <c r="P935" s="84"/>
    </row>
    <row r="936" spans="1:16" x14ac:dyDescent="0.3">
      <c r="A936" s="81"/>
      <c r="B936" s="82"/>
      <c r="C936" s="79"/>
      <c r="D936" s="83"/>
      <c r="E936" s="84"/>
      <c r="F936" s="84"/>
      <c r="K936" s="81"/>
      <c r="L936" s="82"/>
      <c r="M936" s="79"/>
      <c r="N936" s="83"/>
      <c r="O936" s="84"/>
      <c r="P936" s="84"/>
    </row>
    <row r="937" spans="1:16" x14ac:dyDescent="0.3">
      <c r="A937" s="81"/>
      <c r="B937" s="82"/>
      <c r="C937" s="79"/>
      <c r="D937" s="83"/>
      <c r="E937" s="84"/>
      <c r="F937" s="84"/>
      <c r="K937" s="81"/>
      <c r="L937" s="82"/>
      <c r="M937" s="79"/>
      <c r="N937" s="83"/>
      <c r="O937" s="84"/>
      <c r="P937" s="84"/>
    </row>
    <row r="938" spans="1:16" x14ac:dyDescent="0.3">
      <c r="A938" s="81"/>
      <c r="B938" s="82"/>
      <c r="C938" s="79"/>
      <c r="D938" s="83"/>
      <c r="E938" s="84"/>
      <c r="F938" s="84"/>
      <c r="K938" s="81"/>
      <c r="L938" s="82"/>
      <c r="M938" s="79"/>
      <c r="N938" s="83"/>
      <c r="O938" s="84"/>
      <c r="P938" s="84"/>
    </row>
    <row r="939" spans="1:16" x14ac:dyDescent="0.3">
      <c r="A939" s="81"/>
      <c r="B939" s="82"/>
      <c r="C939" s="79"/>
      <c r="D939" s="83"/>
      <c r="E939" s="84"/>
      <c r="F939" s="84"/>
      <c r="K939" s="81"/>
      <c r="L939" s="82"/>
      <c r="M939" s="79"/>
      <c r="N939" s="83"/>
      <c r="O939" s="84"/>
      <c r="P939" s="84"/>
    </row>
    <row r="940" spans="1:16" x14ac:dyDescent="0.3">
      <c r="A940" s="81"/>
      <c r="B940" s="82"/>
      <c r="C940" s="79"/>
      <c r="D940" s="83"/>
      <c r="E940" s="84"/>
      <c r="F940" s="84"/>
      <c r="K940" s="81"/>
      <c r="L940" s="82"/>
      <c r="M940" s="79"/>
      <c r="N940" s="83"/>
      <c r="O940" s="84"/>
      <c r="P940" s="84"/>
    </row>
    <row r="941" spans="1:16" x14ac:dyDescent="0.3">
      <c r="A941" s="81"/>
      <c r="B941" s="82"/>
      <c r="C941" s="79"/>
      <c r="D941" s="83"/>
      <c r="E941" s="84"/>
      <c r="F941" s="84"/>
      <c r="K941" s="81"/>
      <c r="L941" s="82"/>
      <c r="M941" s="79"/>
      <c r="N941" s="83"/>
      <c r="O941" s="84"/>
      <c r="P941" s="84"/>
    </row>
    <row r="942" spans="1:16" x14ac:dyDescent="0.3">
      <c r="A942" s="81"/>
      <c r="B942" s="82"/>
      <c r="C942" s="79"/>
      <c r="D942" s="83"/>
      <c r="E942" s="84"/>
      <c r="F942" s="84"/>
      <c r="K942" s="81"/>
      <c r="L942" s="82"/>
      <c r="M942" s="79"/>
      <c r="N942" s="83"/>
      <c r="O942" s="84"/>
      <c r="P942" s="84"/>
    </row>
    <row r="943" spans="1:16" x14ac:dyDescent="0.3">
      <c r="A943" s="81"/>
      <c r="B943" s="82"/>
      <c r="C943" s="79"/>
      <c r="D943" s="83"/>
      <c r="E943" s="84"/>
      <c r="F943" s="84"/>
      <c r="K943" s="81"/>
      <c r="L943" s="82"/>
      <c r="M943" s="79"/>
      <c r="N943" s="83"/>
      <c r="O943" s="84"/>
      <c r="P943" s="84"/>
    </row>
    <row r="944" spans="1:16" x14ac:dyDescent="0.3">
      <c r="A944" s="81"/>
      <c r="B944" s="82"/>
      <c r="C944" s="79"/>
      <c r="D944" s="83"/>
      <c r="E944" s="84"/>
      <c r="F944" s="84"/>
      <c r="K944" s="81"/>
      <c r="L944" s="82"/>
      <c r="M944" s="79"/>
      <c r="N944" s="83"/>
      <c r="O944" s="84"/>
      <c r="P944" s="84"/>
    </row>
    <row r="945" spans="1:16" x14ac:dyDescent="0.3">
      <c r="A945" s="81"/>
      <c r="B945" s="82"/>
      <c r="C945" s="79"/>
      <c r="D945" s="83"/>
      <c r="E945" s="84"/>
      <c r="F945" s="84"/>
      <c r="K945" s="81"/>
      <c r="L945" s="82"/>
      <c r="M945" s="79"/>
      <c r="N945" s="83"/>
      <c r="O945" s="84"/>
      <c r="P945" s="84"/>
    </row>
    <row r="946" spans="1:16" x14ac:dyDescent="0.3">
      <c r="A946" s="81"/>
      <c r="B946" s="82"/>
      <c r="C946" s="79"/>
      <c r="D946" s="83"/>
      <c r="E946" s="84"/>
      <c r="F946" s="84"/>
      <c r="K946" s="81"/>
      <c r="L946" s="82"/>
      <c r="M946" s="79"/>
      <c r="N946" s="83"/>
      <c r="O946" s="84"/>
      <c r="P946" s="84"/>
    </row>
    <row r="947" spans="1:16" x14ac:dyDescent="0.3">
      <c r="A947" s="81"/>
      <c r="B947" s="82"/>
      <c r="C947" s="79"/>
      <c r="D947" s="83"/>
      <c r="E947" s="84"/>
      <c r="F947" s="84"/>
      <c r="K947" s="81"/>
      <c r="L947" s="82"/>
      <c r="M947" s="79"/>
      <c r="N947" s="83"/>
      <c r="O947" s="84"/>
      <c r="P947" s="84"/>
    </row>
    <row r="948" spans="1:16" x14ac:dyDescent="0.3">
      <c r="A948" s="81"/>
      <c r="B948" s="82"/>
      <c r="C948" s="79"/>
      <c r="D948" s="83"/>
      <c r="E948" s="84"/>
      <c r="F948" s="84"/>
      <c r="K948" s="81"/>
      <c r="L948" s="82"/>
      <c r="M948" s="79"/>
      <c r="N948" s="83"/>
      <c r="O948" s="84"/>
      <c r="P948" s="84"/>
    </row>
    <row r="949" spans="1:16" x14ac:dyDescent="0.3">
      <c r="A949" s="81"/>
      <c r="B949" s="82"/>
      <c r="C949" s="79"/>
      <c r="D949" s="83"/>
      <c r="E949" s="84"/>
      <c r="F949" s="84"/>
      <c r="K949" s="81"/>
      <c r="L949" s="82"/>
      <c r="M949" s="79"/>
      <c r="N949" s="83"/>
      <c r="O949" s="84"/>
      <c r="P949" s="84"/>
    </row>
    <row r="950" spans="1:16" x14ac:dyDescent="0.3">
      <c r="A950" s="81"/>
      <c r="B950" s="82"/>
      <c r="C950" s="79"/>
      <c r="D950" s="83"/>
      <c r="E950" s="84"/>
      <c r="F950" s="84"/>
      <c r="K950" s="81"/>
      <c r="L950" s="82"/>
      <c r="M950" s="79"/>
      <c r="N950" s="83"/>
      <c r="O950" s="84"/>
      <c r="P950" s="84"/>
    </row>
    <row r="951" spans="1:16" x14ac:dyDescent="0.3">
      <c r="A951" s="81"/>
      <c r="B951" s="82"/>
      <c r="C951" s="79"/>
      <c r="D951" s="83"/>
      <c r="E951" s="84"/>
      <c r="F951" s="84"/>
      <c r="K951" s="81"/>
      <c r="L951" s="82"/>
      <c r="M951" s="79"/>
      <c r="N951" s="83"/>
      <c r="O951" s="84"/>
      <c r="P951" s="84"/>
    </row>
    <row r="952" spans="1:16" x14ac:dyDescent="0.3">
      <c r="A952" s="81"/>
      <c r="B952" s="82"/>
      <c r="C952" s="79"/>
      <c r="D952" s="83"/>
      <c r="E952" s="84"/>
      <c r="F952" s="84"/>
      <c r="K952" s="81"/>
      <c r="L952" s="82"/>
      <c r="M952" s="79"/>
      <c r="N952" s="83"/>
      <c r="O952" s="84"/>
      <c r="P952" s="84"/>
    </row>
    <row r="953" spans="1:16" x14ac:dyDescent="0.3">
      <c r="A953" s="81"/>
      <c r="B953" s="82"/>
      <c r="C953" s="79"/>
      <c r="D953" s="83"/>
      <c r="E953" s="84"/>
      <c r="F953" s="84"/>
      <c r="K953" s="81"/>
      <c r="L953" s="82"/>
      <c r="M953" s="79"/>
      <c r="N953" s="83"/>
      <c r="O953" s="84"/>
      <c r="P953" s="84"/>
    </row>
    <row r="954" spans="1:16" x14ac:dyDescent="0.3">
      <c r="A954" s="81"/>
      <c r="B954" s="82"/>
      <c r="C954" s="79"/>
      <c r="D954" s="83"/>
      <c r="E954" s="84"/>
      <c r="F954" s="84"/>
      <c r="K954" s="81"/>
      <c r="L954" s="82"/>
      <c r="M954" s="79"/>
      <c r="N954" s="83"/>
      <c r="O954" s="84"/>
      <c r="P954" s="84"/>
    </row>
    <row r="955" spans="1:16" x14ac:dyDescent="0.3">
      <c r="A955" s="81"/>
      <c r="B955" s="82"/>
      <c r="C955" s="79"/>
      <c r="D955" s="83"/>
      <c r="E955" s="84"/>
      <c r="F955" s="84"/>
      <c r="K955" s="81"/>
      <c r="L955" s="82"/>
      <c r="M955" s="79"/>
      <c r="N955" s="83"/>
      <c r="O955" s="84"/>
      <c r="P955" s="84"/>
    </row>
    <row r="956" spans="1:16" x14ac:dyDescent="0.3">
      <c r="A956" s="81"/>
      <c r="B956" s="82"/>
      <c r="C956" s="79"/>
      <c r="D956" s="83"/>
      <c r="E956" s="84"/>
      <c r="F956" s="84"/>
      <c r="K956" s="81"/>
      <c r="L956" s="82"/>
      <c r="M956" s="79"/>
      <c r="N956" s="83"/>
      <c r="O956" s="84"/>
      <c r="P956" s="84"/>
    </row>
    <row r="957" spans="1:16" x14ac:dyDescent="0.3">
      <c r="A957" s="81"/>
      <c r="B957" s="82"/>
      <c r="C957" s="79"/>
      <c r="D957" s="83"/>
      <c r="E957" s="84"/>
      <c r="F957" s="84"/>
      <c r="K957" s="81"/>
      <c r="L957" s="82"/>
      <c r="M957" s="79"/>
      <c r="N957" s="83"/>
      <c r="O957" s="84"/>
      <c r="P957" s="84"/>
    </row>
    <row r="958" spans="1:16" x14ac:dyDescent="0.3">
      <c r="A958" s="81"/>
      <c r="B958" s="82"/>
      <c r="C958" s="79"/>
      <c r="D958" s="83"/>
      <c r="E958" s="84"/>
      <c r="F958" s="84"/>
      <c r="K958" s="81"/>
      <c r="L958" s="82"/>
      <c r="M958" s="79"/>
      <c r="N958" s="83"/>
      <c r="O958" s="84"/>
      <c r="P958" s="84"/>
    </row>
    <row r="959" spans="1:16" x14ac:dyDescent="0.3">
      <c r="A959" s="81"/>
      <c r="B959" s="82"/>
      <c r="C959" s="79"/>
      <c r="D959" s="83"/>
      <c r="E959" s="84"/>
      <c r="F959" s="84"/>
      <c r="K959" s="81"/>
      <c r="L959" s="82"/>
      <c r="M959" s="79"/>
      <c r="N959" s="83"/>
      <c r="O959" s="84"/>
      <c r="P959" s="84"/>
    </row>
    <row r="960" spans="1:16" x14ac:dyDescent="0.3">
      <c r="A960" s="81"/>
      <c r="B960" s="82"/>
      <c r="C960" s="79"/>
      <c r="D960" s="83"/>
      <c r="E960" s="84"/>
      <c r="F960" s="84"/>
      <c r="K960" s="81"/>
      <c r="L960" s="82"/>
      <c r="M960" s="79"/>
      <c r="N960" s="83"/>
      <c r="O960" s="84"/>
      <c r="P960" s="84"/>
    </row>
    <row r="961" spans="1:16" x14ac:dyDescent="0.3">
      <c r="A961" s="81"/>
      <c r="B961" s="82"/>
      <c r="C961" s="79"/>
      <c r="D961" s="83"/>
      <c r="E961" s="84"/>
      <c r="F961" s="84"/>
      <c r="K961" s="81"/>
      <c r="L961" s="82"/>
      <c r="M961" s="79"/>
      <c r="N961" s="83"/>
      <c r="O961" s="84"/>
      <c r="P961" s="84"/>
    </row>
    <row r="962" spans="1:16" x14ac:dyDescent="0.3">
      <c r="A962" s="81"/>
      <c r="B962" s="82"/>
      <c r="C962" s="79"/>
      <c r="D962" s="83"/>
      <c r="E962" s="84"/>
      <c r="F962" s="84"/>
      <c r="K962" s="81"/>
      <c r="L962" s="82"/>
      <c r="M962" s="79"/>
      <c r="N962" s="83"/>
      <c r="O962" s="84"/>
      <c r="P962" s="84"/>
    </row>
    <row r="963" spans="1:16" x14ac:dyDescent="0.3">
      <c r="A963" s="81"/>
      <c r="B963" s="82"/>
      <c r="C963" s="79"/>
      <c r="D963" s="83"/>
      <c r="E963" s="84"/>
      <c r="F963" s="84"/>
      <c r="K963" s="81"/>
      <c r="L963" s="82"/>
      <c r="M963" s="79"/>
      <c r="N963" s="83"/>
      <c r="O963" s="84"/>
      <c r="P963" s="84"/>
    </row>
    <row r="964" spans="1:16" x14ac:dyDescent="0.3">
      <c r="A964" s="81"/>
      <c r="B964" s="82"/>
      <c r="C964" s="79"/>
      <c r="D964" s="83"/>
      <c r="E964" s="84"/>
      <c r="F964" s="84"/>
      <c r="K964" s="81"/>
      <c r="L964" s="82"/>
      <c r="M964" s="79"/>
      <c r="N964" s="83"/>
      <c r="O964" s="84"/>
      <c r="P964" s="84"/>
    </row>
    <row r="965" spans="1:16" x14ac:dyDescent="0.3">
      <c r="A965" s="81"/>
      <c r="B965" s="82"/>
      <c r="C965" s="79"/>
      <c r="D965" s="83"/>
      <c r="E965" s="84"/>
      <c r="F965" s="84"/>
      <c r="K965" s="81"/>
      <c r="L965" s="82"/>
      <c r="M965" s="79"/>
      <c r="N965" s="83"/>
      <c r="O965" s="84"/>
      <c r="P965" s="84"/>
    </row>
    <row r="966" spans="1:16" x14ac:dyDescent="0.3">
      <c r="A966" s="81"/>
      <c r="B966" s="82"/>
      <c r="C966" s="79"/>
      <c r="D966" s="83"/>
      <c r="E966" s="84"/>
      <c r="F966" s="84"/>
      <c r="K966" s="81"/>
      <c r="L966" s="82"/>
      <c r="M966" s="79"/>
      <c r="N966" s="83"/>
      <c r="O966" s="84"/>
      <c r="P966" s="84"/>
    </row>
    <row r="967" spans="1:16" x14ac:dyDescent="0.3">
      <c r="A967" s="81"/>
      <c r="B967" s="82"/>
      <c r="C967" s="79"/>
      <c r="D967" s="83"/>
      <c r="E967" s="84"/>
      <c r="F967" s="84"/>
      <c r="K967" s="81"/>
      <c r="L967" s="82"/>
      <c r="M967" s="79"/>
      <c r="N967" s="83"/>
      <c r="O967" s="84"/>
      <c r="P967" s="84"/>
    </row>
    <row r="968" spans="1:16" x14ac:dyDescent="0.3">
      <c r="A968" s="81"/>
      <c r="B968" s="82"/>
      <c r="C968" s="79"/>
      <c r="D968" s="83"/>
      <c r="E968" s="84"/>
      <c r="F968" s="84"/>
      <c r="K968" s="81"/>
      <c r="L968" s="82"/>
      <c r="M968" s="79"/>
      <c r="N968" s="83"/>
      <c r="O968" s="84"/>
      <c r="P968" s="84"/>
    </row>
    <row r="969" spans="1:16" x14ac:dyDescent="0.3">
      <c r="A969" s="81"/>
      <c r="B969" s="82"/>
      <c r="C969" s="79"/>
      <c r="D969" s="83"/>
      <c r="E969" s="84"/>
      <c r="F969" s="84"/>
      <c r="K969" s="81"/>
      <c r="L969" s="82"/>
      <c r="M969" s="79"/>
      <c r="N969" s="83"/>
      <c r="O969" s="84"/>
      <c r="P969" s="84"/>
    </row>
    <row r="970" spans="1:16" x14ac:dyDescent="0.3">
      <c r="A970" s="81"/>
      <c r="B970" s="82"/>
      <c r="C970" s="79"/>
      <c r="D970" s="83"/>
      <c r="E970" s="84"/>
      <c r="F970" s="84"/>
      <c r="K970" s="81"/>
      <c r="L970" s="82"/>
      <c r="M970" s="79"/>
      <c r="N970" s="83"/>
      <c r="O970" s="84"/>
      <c r="P970" s="84"/>
    </row>
    <row r="971" spans="1:16" x14ac:dyDescent="0.3">
      <c r="A971" s="81"/>
      <c r="B971" s="82"/>
      <c r="C971" s="79"/>
      <c r="D971" s="83"/>
      <c r="E971" s="84"/>
      <c r="F971" s="84"/>
      <c r="K971" s="81"/>
      <c r="L971" s="82"/>
      <c r="M971" s="79"/>
      <c r="N971" s="83"/>
      <c r="O971" s="84"/>
      <c r="P971" s="84"/>
    </row>
    <row r="972" spans="1:16" x14ac:dyDescent="0.3">
      <c r="A972" s="81"/>
      <c r="B972" s="82"/>
      <c r="C972" s="79"/>
      <c r="D972" s="83"/>
      <c r="E972" s="84"/>
      <c r="F972" s="84"/>
      <c r="K972" s="81"/>
      <c r="L972" s="82"/>
      <c r="M972" s="79"/>
      <c r="N972" s="83"/>
      <c r="O972" s="84"/>
      <c r="P972" s="84"/>
    </row>
    <row r="973" spans="1:16" x14ac:dyDescent="0.3">
      <c r="A973" s="81"/>
      <c r="B973" s="82"/>
      <c r="C973" s="79"/>
      <c r="D973" s="83"/>
      <c r="E973" s="84"/>
      <c r="F973" s="84"/>
      <c r="K973" s="81"/>
      <c r="L973" s="82"/>
      <c r="M973" s="79"/>
      <c r="N973" s="83"/>
      <c r="O973" s="84"/>
      <c r="P973" s="84"/>
    </row>
    <row r="974" spans="1:16" x14ac:dyDescent="0.3">
      <c r="A974" s="81"/>
      <c r="B974" s="82"/>
      <c r="C974" s="79"/>
      <c r="D974" s="83"/>
      <c r="E974" s="84"/>
      <c r="F974" s="84"/>
      <c r="K974" s="81"/>
      <c r="L974" s="82"/>
      <c r="M974" s="79"/>
      <c r="N974" s="83"/>
      <c r="O974" s="84"/>
      <c r="P974" s="84"/>
    </row>
    <row r="975" spans="1:16" x14ac:dyDescent="0.3">
      <c r="A975" s="81"/>
      <c r="B975" s="82"/>
      <c r="C975" s="79"/>
      <c r="D975" s="83"/>
      <c r="E975" s="84"/>
      <c r="F975" s="84"/>
      <c r="K975" s="81"/>
      <c r="L975" s="82"/>
      <c r="M975" s="79"/>
      <c r="N975" s="83"/>
      <c r="O975" s="84"/>
      <c r="P975" s="84"/>
    </row>
    <row r="976" spans="1:16" x14ac:dyDescent="0.3">
      <c r="A976" s="81"/>
      <c r="B976" s="82"/>
      <c r="C976" s="79"/>
      <c r="D976" s="83"/>
      <c r="E976" s="84"/>
      <c r="F976" s="84"/>
      <c r="K976" s="81"/>
      <c r="L976" s="82"/>
      <c r="M976" s="79"/>
      <c r="N976" s="83"/>
      <c r="O976" s="84"/>
      <c r="P976" s="84"/>
    </row>
    <row r="977" spans="1:16" x14ac:dyDescent="0.3">
      <c r="A977" s="81"/>
      <c r="B977" s="82"/>
      <c r="C977" s="79"/>
      <c r="D977" s="83"/>
      <c r="E977" s="84"/>
      <c r="F977" s="84"/>
      <c r="K977" s="81"/>
      <c r="L977" s="82"/>
      <c r="M977" s="79"/>
      <c r="N977" s="83"/>
      <c r="O977" s="84"/>
      <c r="P977" s="84"/>
    </row>
    <row r="978" spans="1:16" x14ac:dyDescent="0.3">
      <c r="A978" s="81"/>
      <c r="B978" s="82"/>
      <c r="C978" s="79"/>
      <c r="D978" s="83"/>
      <c r="E978" s="84"/>
      <c r="F978" s="84"/>
      <c r="K978" s="81"/>
      <c r="L978" s="82"/>
      <c r="M978" s="79"/>
      <c r="N978" s="83"/>
      <c r="O978" s="84"/>
      <c r="P978" s="84"/>
    </row>
    <row r="979" spans="1:16" x14ac:dyDescent="0.3">
      <c r="A979" s="81"/>
      <c r="B979" s="82"/>
      <c r="C979" s="79"/>
      <c r="D979" s="83"/>
      <c r="E979" s="84"/>
      <c r="F979" s="84"/>
      <c r="K979" s="81"/>
      <c r="L979" s="82"/>
      <c r="M979" s="79"/>
      <c r="N979" s="83"/>
      <c r="O979" s="84"/>
      <c r="P979" s="84"/>
    </row>
    <row r="980" spans="1:16" x14ac:dyDescent="0.3">
      <c r="A980" s="81"/>
      <c r="B980" s="82"/>
      <c r="C980" s="79"/>
      <c r="D980" s="83"/>
      <c r="E980" s="84"/>
      <c r="F980" s="84"/>
      <c r="K980" s="81"/>
      <c r="L980" s="82"/>
      <c r="M980" s="79"/>
      <c r="N980" s="83"/>
      <c r="O980" s="84"/>
      <c r="P980" s="84"/>
    </row>
    <row r="981" spans="1:16" x14ac:dyDescent="0.3">
      <c r="A981" s="81"/>
      <c r="B981" s="82"/>
      <c r="C981" s="79"/>
      <c r="D981" s="83"/>
      <c r="E981" s="84"/>
      <c r="F981" s="84"/>
      <c r="K981" s="81"/>
      <c r="L981" s="82"/>
      <c r="M981" s="79"/>
      <c r="N981" s="83"/>
      <c r="O981" s="84"/>
      <c r="P981" s="84"/>
    </row>
    <row r="982" spans="1:16" x14ac:dyDescent="0.3">
      <c r="A982" s="81"/>
      <c r="B982" s="82"/>
      <c r="C982" s="79"/>
      <c r="D982" s="83"/>
      <c r="E982" s="84"/>
      <c r="F982" s="84"/>
      <c r="K982" s="81"/>
      <c r="L982" s="82"/>
      <c r="M982" s="79"/>
      <c r="N982" s="83"/>
      <c r="O982" s="84"/>
      <c r="P982" s="84"/>
    </row>
    <row r="983" spans="1:16" x14ac:dyDescent="0.3">
      <c r="A983" s="81"/>
      <c r="B983" s="82"/>
      <c r="C983" s="79"/>
      <c r="D983" s="83"/>
      <c r="E983" s="84"/>
      <c r="F983" s="84"/>
      <c r="K983" s="81"/>
      <c r="L983" s="82"/>
      <c r="M983" s="79"/>
      <c r="N983" s="83"/>
      <c r="O983" s="84"/>
      <c r="P983" s="84"/>
    </row>
    <row r="984" spans="1:16" x14ac:dyDescent="0.3">
      <c r="A984" s="81"/>
      <c r="B984" s="82"/>
      <c r="C984" s="79"/>
      <c r="D984" s="83"/>
      <c r="E984" s="84"/>
      <c r="F984" s="84"/>
      <c r="K984" s="81"/>
      <c r="L984" s="82"/>
      <c r="M984" s="79"/>
      <c r="N984" s="83"/>
      <c r="O984" s="84"/>
      <c r="P984" s="84"/>
    </row>
    <row r="985" spans="1:16" x14ac:dyDescent="0.3">
      <c r="A985" s="81"/>
      <c r="B985" s="82"/>
      <c r="C985" s="79"/>
      <c r="D985" s="83"/>
      <c r="E985" s="84"/>
      <c r="F985" s="84"/>
      <c r="K985" s="81"/>
      <c r="L985" s="82"/>
      <c r="M985" s="79"/>
      <c r="N985" s="83"/>
      <c r="O985" s="84"/>
      <c r="P985" s="84"/>
    </row>
    <row r="986" spans="1:16" x14ac:dyDescent="0.3">
      <c r="A986" s="81"/>
      <c r="B986" s="82"/>
      <c r="C986" s="79"/>
      <c r="D986" s="83"/>
      <c r="E986" s="84"/>
      <c r="F986" s="84"/>
      <c r="K986" s="81"/>
      <c r="L986" s="82"/>
      <c r="M986" s="79"/>
      <c r="N986" s="83"/>
      <c r="O986" s="84"/>
      <c r="P986" s="84"/>
    </row>
    <row r="987" spans="1:16" x14ac:dyDescent="0.3">
      <c r="A987" s="81"/>
      <c r="B987" s="82"/>
      <c r="C987" s="79"/>
      <c r="D987" s="83"/>
      <c r="E987" s="84"/>
      <c r="F987" s="84"/>
      <c r="K987" s="81"/>
      <c r="L987" s="82"/>
      <c r="M987" s="79"/>
      <c r="N987" s="83"/>
      <c r="O987" s="84"/>
      <c r="P987" s="84"/>
    </row>
    <row r="988" spans="1:16" x14ac:dyDescent="0.3">
      <c r="A988" s="81"/>
      <c r="B988" s="82"/>
      <c r="C988" s="79"/>
      <c r="D988" s="83"/>
      <c r="E988" s="84"/>
      <c r="F988" s="84"/>
      <c r="K988" s="81"/>
      <c r="L988" s="82"/>
      <c r="M988" s="79"/>
      <c r="N988" s="83"/>
      <c r="O988" s="84"/>
      <c r="P988" s="84"/>
    </row>
    <row r="989" spans="1:16" x14ac:dyDescent="0.3">
      <c r="A989" s="81"/>
      <c r="B989" s="82"/>
      <c r="C989" s="79"/>
      <c r="D989" s="83"/>
      <c r="E989" s="84"/>
      <c r="F989" s="84"/>
      <c r="K989" s="81"/>
      <c r="L989" s="82"/>
      <c r="M989" s="79"/>
      <c r="N989" s="83"/>
      <c r="O989" s="84"/>
      <c r="P989" s="84"/>
    </row>
    <row r="990" spans="1:16" x14ac:dyDescent="0.3">
      <c r="A990" s="81"/>
      <c r="B990" s="82"/>
      <c r="C990" s="79"/>
      <c r="D990" s="83"/>
      <c r="E990" s="84"/>
      <c r="F990" s="84"/>
      <c r="K990" s="81"/>
      <c r="L990" s="82"/>
      <c r="M990" s="79"/>
      <c r="N990" s="83"/>
      <c r="O990" s="84"/>
      <c r="P990" s="84"/>
    </row>
    <row r="991" spans="1:16" x14ac:dyDescent="0.3">
      <c r="A991" s="81"/>
      <c r="B991" s="82"/>
      <c r="C991" s="79"/>
      <c r="D991" s="83"/>
      <c r="E991" s="84"/>
      <c r="F991" s="84"/>
      <c r="K991" s="81"/>
      <c r="L991" s="82"/>
      <c r="M991" s="79"/>
      <c r="N991" s="83"/>
      <c r="O991" s="84"/>
      <c r="P991" s="84"/>
    </row>
    <row r="992" spans="1:16" x14ac:dyDescent="0.3">
      <c r="A992" s="81"/>
      <c r="B992" s="82"/>
      <c r="C992" s="79"/>
      <c r="D992" s="83"/>
      <c r="E992" s="84"/>
      <c r="F992" s="84"/>
      <c r="K992" s="81"/>
      <c r="L992" s="82"/>
      <c r="M992" s="79"/>
      <c r="N992" s="83"/>
      <c r="O992" s="84"/>
      <c r="P992" s="84"/>
    </row>
    <row r="993" spans="1:16" x14ac:dyDescent="0.3">
      <c r="A993" s="81"/>
      <c r="B993" s="82"/>
      <c r="C993" s="79"/>
      <c r="D993" s="83"/>
      <c r="E993" s="84"/>
      <c r="F993" s="84"/>
      <c r="K993" s="81"/>
      <c r="L993" s="82"/>
      <c r="M993" s="79"/>
      <c r="N993" s="83"/>
      <c r="O993" s="84"/>
      <c r="P993" s="84"/>
    </row>
    <row r="994" spans="1:16" x14ac:dyDescent="0.3">
      <c r="A994" s="81"/>
      <c r="B994" s="82"/>
      <c r="C994" s="79"/>
      <c r="D994" s="83"/>
      <c r="E994" s="84"/>
      <c r="F994" s="84"/>
      <c r="K994" s="81"/>
      <c r="L994" s="82"/>
      <c r="M994" s="79"/>
      <c r="N994" s="83"/>
      <c r="O994" s="84"/>
      <c r="P994" s="84"/>
    </row>
    <row r="995" spans="1:16" x14ac:dyDescent="0.3">
      <c r="A995" s="81"/>
      <c r="B995" s="82"/>
      <c r="C995" s="79"/>
      <c r="D995" s="83"/>
      <c r="E995" s="84"/>
      <c r="F995" s="84"/>
      <c r="K995" s="81"/>
      <c r="L995" s="82"/>
      <c r="M995" s="79"/>
      <c r="N995" s="83"/>
      <c r="O995" s="84"/>
      <c r="P995" s="84"/>
    </row>
    <row r="996" spans="1:16" x14ac:dyDescent="0.3">
      <c r="A996" s="81"/>
      <c r="B996" s="82"/>
      <c r="C996" s="79"/>
      <c r="D996" s="83"/>
      <c r="E996" s="84"/>
      <c r="F996" s="84"/>
      <c r="K996" s="81"/>
      <c r="L996" s="82"/>
      <c r="M996" s="79"/>
      <c r="N996" s="83"/>
      <c r="O996" s="84"/>
      <c r="P996" s="84"/>
    </row>
    <row r="997" spans="1:16" x14ac:dyDescent="0.3">
      <c r="A997" s="81"/>
      <c r="B997" s="82"/>
      <c r="C997" s="79"/>
      <c r="D997" s="83"/>
      <c r="E997" s="84"/>
      <c r="F997" s="84"/>
      <c r="K997" s="81"/>
      <c r="L997" s="82"/>
      <c r="M997" s="79"/>
      <c r="N997" s="83"/>
      <c r="O997" s="84"/>
      <c r="P997" s="84"/>
    </row>
    <row r="998" spans="1:16" x14ac:dyDescent="0.3">
      <c r="A998" s="81"/>
      <c r="B998" s="82"/>
      <c r="C998" s="79"/>
      <c r="D998" s="83"/>
      <c r="E998" s="84"/>
      <c r="F998" s="84"/>
      <c r="K998" s="81"/>
      <c r="L998" s="82"/>
      <c r="M998" s="79"/>
      <c r="N998" s="83"/>
      <c r="O998" s="84"/>
      <c r="P998" s="84"/>
    </row>
    <row r="999" spans="1:16" x14ac:dyDescent="0.3">
      <c r="A999" s="81"/>
      <c r="B999" s="82"/>
      <c r="C999" s="79"/>
      <c r="D999" s="83"/>
      <c r="E999" s="84"/>
      <c r="F999" s="84"/>
      <c r="K999" s="81"/>
      <c r="L999" s="82"/>
      <c r="M999" s="79"/>
      <c r="N999" s="83"/>
      <c r="O999" s="84"/>
      <c r="P999" s="84"/>
    </row>
    <row r="1000" spans="1:16" x14ac:dyDescent="0.3">
      <c r="A1000" s="81"/>
      <c r="B1000" s="82"/>
      <c r="C1000" s="79"/>
      <c r="D1000" s="83"/>
      <c r="E1000" s="84"/>
      <c r="F1000" s="84"/>
      <c r="K1000" s="81"/>
      <c r="L1000" s="82"/>
      <c r="M1000" s="79"/>
      <c r="N1000" s="83"/>
      <c r="O1000" s="84"/>
      <c r="P1000" s="84"/>
    </row>
    <row r="1001" spans="1:16" x14ac:dyDescent="0.3">
      <c r="A1001" s="81"/>
      <c r="B1001" s="82"/>
      <c r="C1001" s="79"/>
      <c r="D1001" s="83"/>
      <c r="E1001" s="84"/>
      <c r="F1001" s="84"/>
      <c r="K1001" s="81"/>
      <c r="L1001" s="82"/>
      <c r="M1001" s="79"/>
      <c r="N1001" s="83"/>
      <c r="O1001" s="84"/>
      <c r="P1001" s="84"/>
    </row>
    <row r="1002" spans="1:16" x14ac:dyDescent="0.3">
      <c r="A1002" s="81"/>
      <c r="B1002" s="82"/>
      <c r="C1002" s="79"/>
      <c r="D1002" s="83"/>
      <c r="E1002" s="84"/>
      <c r="F1002" s="84"/>
      <c r="K1002" s="81"/>
      <c r="L1002" s="82"/>
      <c r="M1002" s="79"/>
      <c r="N1002" s="83"/>
      <c r="O1002" s="84"/>
      <c r="P1002" s="84"/>
    </row>
    <row r="1003" spans="1:16" x14ac:dyDescent="0.3">
      <c r="A1003" s="81"/>
      <c r="B1003" s="82"/>
      <c r="C1003" s="79"/>
      <c r="D1003" s="83"/>
      <c r="E1003" s="84"/>
      <c r="F1003" s="84"/>
      <c r="K1003" s="81"/>
      <c r="L1003" s="82"/>
      <c r="M1003" s="79"/>
      <c r="N1003" s="83"/>
      <c r="O1003" s="84"/>
      <c r="P1003" s="84"/>
    </row>
    <row r="1004" spans="1:16" x14ac:dyDescent="0.3">
      <c r="A1004" s="81"/>
      <c r="B1004" s="82"/>
      <c r="C1004" s="79"/>
      <c r="D1004" s="83"/>
      <c r="E1004" s="84"/>
      <c r="F1004" s="84"/>
      <c r="K1004" s="81"/>
      <c r="L1004" s="82"/>
      <c r="M1004" s="79"/>
      <c r="N1004" s="83"/>
      <c r="O1004" s="84"/>
      <c r="P1004" s="84"/>
    </row>
    <row r="1005" spans="1:16" x14ac:dyDescent="0.3">
      <c r="A1005" s="81"/>
      <c r="B1005" s="82"/>
      <c r="C1005" s="79"/>
      <c r="D1005" s="83"/>
      <c r="E1005" s="84"/>
      <c r="F1005" s="84"/>
      <c r="K1005" s="81"/>
      <c r="L1005" s="82"/>
      <c r="M1005" s="79"/>
      <c r="N1005" s="83"/>
      <c r="O1005" s="84"/>
      <c r="P1005" s="84"/>
    </row>
    <row r="1006" spans="1:16" x14ac:dyDescent="0.3">
      <c r="A1006" s="81"/>
      <c r="B1006" s="82"/>
      <c r="C1006" s="79"/>
      <c r="D1006" s="83"/>
      <c r="E1006" s="84"/>
      <c r="F1006" s="84"/>
      <c r="K1006" s="81"/>
      <c r="L1006" s="82"/>
      <c r="M1006" s="79"/>
      <c r="N1006" s="83"/>
      <c r="O1006" s="84"/>
      <c r="P1006" s="84"/>
    </row>
    <row r="1007" spans="1:16" x14ac:dyDescent="0.3">
      <c r="A1007" s="81"/>
      <c r="B1007" s="82"/>
      <c r="C1007" s="79"/>
      <c r="D1007" s="83"/>
      <c r="E1007" s="84"/>
      <c r="F1007" s="84"/>
      <c r="K1007" s="81"/>
      <c r="L1007" s="82"/>
      <c r="M1007" s="79"/>
      <c r="N1007" s="83"/>
      <c r="O1007" s="84"/>
      <c r="P1007" s="84"/>
    </row>
    <row r="1008" spans="1:16" x14ac:dyDescent="0.3">
      <c r="A1008" s="81"/>
      <c r="B1008" s="82"/>
      <c r="C1008" s="79"/>
      <c r="D1008" s="83"/>
      <c r="E1008" s="84"/>
      <c r="F1008" s="84"/>
      <c r="K1008" s="81"/>
      <c r="L1008" s="82"/>
      <c r="M1008" s="79"/>
      <c r="N1008" s="83"/>
      <c r="O1008" s="84"/>
      <c r="P1008" s="84"/>
    </row>
    <row r="1009" spans="1:16" x14ac:dyDescent="0.3">
      <c r="A1009" s="81"/>
      <c r="B1009" s="82"/>
      <c r="C1009" s="79"/>
      <c r="D1009" s="83"/>
      <c r="E1009" s="84"/>
      <c r="F1009" s="84"/>
      <c r="K1009" s="81"/>
      <c r="L1009" s="82"/>
      <c r="M1009" s="79"/>
      <c r="N1009" s="83"/>
      <c r="O1009" s="84"/>
      <c r="P1009" s="84"/>
    </row>
    <row r="1010" spans="1:16" x14ac:dyDescent="0.3">
      <c r="A1010" s="81"/>
      <c r="B1010" s="82"/>
      <c r="C1010" s="79"/>
      <c r="D1010" s="83"/>
      <c r="E1010" s="84"/>
      <c r="F1010" s="84"/>
      <c r="K1010" s="81"/>
      <c r="L1010" s="82"/>
      <c r="M1010" s="79"/>
      <c r="N1010" s="83"/>
      <c r="O1010" s="84"/>
      <c r="P1010" s="84"/>
    </row>
    <row r="1011" spans="1:16" x14ac:dyDescent="0.3">
      <c r="A1011" s="81"/>
      <c r="B1011" s="82"/>
      <c r="C1011" s="79"/>
      <c r="D1011" s="83"/>
      <c r="E1011" s="84"/>
      <c r="F1011" s="84"/>
      <c r="K1011" s="81"/>
      <c r="L1011" s="82"/>
      <c r="M1011" s="79"/>
      <c r="N1011" s="83"/>
      <c r="O1011" s="84"/>
      <c r="P1011" s="84"/>
    </row>
    <row r="1012" spans="1:16" x14ac:dyDescent="0.3">
      <c r="A1012" s="81"/>
      <c r="B1012" s="82"/>
      <c r="C1012" s="79"/>
      <c r="D1012" s="83"/>
      <c r="E1012" s="84"/>
      <c r="F1012" s="84"/>
      <c r="K1012" s="81"/>
      <c r="L1012" s="82"/>
      <c r="M1012" s="79"/>
      <c r="N1012" s="83"/>
      <c r="O1012" s="84"/>
      <c r="P1012" s="84"/>
    </row>
    <row r="1013" spans="1:16" x14ac:dyDescent="0.3">
      <c r="A1013" s="81"/>
      <c r="B1013" s="82"/>
      <c r="C1013" s="79"/>
      <c r="D1013" s="83"/>
      <c r="E1013" s="84"/>
      <c r="F1013" s="84"/>
      <c r="K1013" s="81"/>
      <c r="L1013" s="82"/>
      <c r="M1013" s="79"/>
      <c r="N1013" s="83"/>
      <c r="O1013" s="84"/>
      <c r="P1013" s="84"/>
    </row>
    <row r="1014" spans="1:16" x14ac:dyDescent="0.3">
      <c r="A1014" s="81"/>
      <c r="B1014" s="82"/>
      <c r="C1014" s="79"/>
      <c r="D1014" s="83"/>
      <c r="E1014" s="84"/>
      <c r="F1014" s="84"/>
      <c r="K1014" s="81"/>
      <c r="L1014" s="82"/>
      <c r="M1014" s="79"/>
      <c r="N1014" s="83"/>
      <c r="O1014" s="84"/>
      <c r="P1014" s="84"/>
    </row>
    <row r="1015" spans="1:16" x14ac:dyDescent="0.3">
      <c r="A1015" s="81"/>
      <c r="B1015" s="82"/>
      <c r="C1015" s="79"/>
      <c r="D1015" s="83"/>
      <c r="E1015" s="84"/>
      <c r="F1015" s="84"/>
      <c r="K1015" s="81"/>
      <c r="L1015" s="82"/>
      <c r="M1015" s="79"/>
      <c r="N1015" s="83"/>
      <c r="O1015" s="84"/>
      <c r="P1015" s="84"/>
    </row>
    <row r="1016" spans="1:16" x14ac:dyDescent="0.3">
      <c r="A1016" s="81"/>
      <c r="B1016" s="82"/>
      <c r="C1016" s="79"/>
      <c r="D1016" s="83"/>
      <c r="E1016" s="84"/>
      <c r="F1016" s="84"/>
      <c r="K1016" s="81"/>
      <c r="L1016" s="82"/>
      <c r="M1016" s="79"/>
      <c r="N1016" s="83"/>
      <c r="O1016" s="84"/>
      <c r="P1016" s="84"/>
    </row>
    <row r="1017" spans="1:16" x14ac:dyDescent="0.3">
      <c r="A1017" s="81"/>
      <c r="B1017" s="82"/>
      <c r="C1017" s="79"/>
      <c r="D1017" s="83"/>
      <c r="E1017" s="84"/>
      <c r="F1017" s="84"/>
      <c r="K1017" s="81"/>
      <c r="L1017" s="82"/>
      <c r="M1017" s="79"/>
      <c r="N1017" s="83"/>
      <c r="O1017" s="84"/>
      <c r="P1017" s="84"/>
    </row>
    <row r="1018" spans="1:16" x14ac:dyDescent="0.3">
      <c r="A1018" s="81"/>
      <c r="B1018" s="82"/>
      <c r="C1018" s="79"/>
      <c r="D1018" s="83"/>
      <c r="E1018" s="84"/>
      <c r="F1018" s="84"/>
      <c r="K1018" s="81"/>
      <c r="L1018" s="82"/>
      <c r="M1018" s="79"/>
      <c r="N1018" s="83"/>
      <c r="O1018" s="84"/>
      <c r="P1018" s="84"/>
    </row>
    <row r="1019" spans="1:16" x14ac:dyDescent="0.3">
      <c r="A1019" s="81"/>
      <c r="B1019" s="82"/>
      <c r="C1019" s="79"/>
      <c r="D1019" s="83"/>
      <c r="E1019" s="84"/>
      <c r="F1019" s="84"/>
      <c r="K1019" s="81"/>
      <c r="L1019" s="82"/>
      <c r="M1019" s="79"/>
      <c r="N1019" s="83"/>
      <c r="O1019" s="84"/>
      <c r="P1019" s="84"/>
    </row>
    <row r="1020" spans="1:16" x14ac:dyDescent="0.3">
      <c r="A1020" s="81"/>
      <c r="B1020" s="82"/>
      <c r="C1020" s="79"/>
      <c r="D1020" s="83"/>
      <c r="E1020" s="84"/>
      <c r="F1020" s="84"/>
      <c r="K1020" s="81"/>
      <c r="L1020" s="82"/>
      <c r="M1020" s="79"/>
      <c r="N1020" s="83"/>
      <c r="O1020" s="84"/>
      <c r="P1020" s="84"/>
    </row>
    <row r="1021" spans="1:16" x14ac:dyDescent="0.3">
      <c r="A1021" s="81"/>
      <c r="B1021" s="82"/>
      <c r="C1021" s="79"/>
      <c r="D1021" s="83"/>
      <c r="E1021" s="84"/>
      <c r="F1021" s="84"/>
      <c r="K1021" s="81"/>
      <c r="L1021" s="82"/>
      <c r="M1021" s="79"/>
      <c r="N1021" s="83"/>
      <c r="O1021" s="84"/>
      <c r="P1021" s="84"/>
    </row>
    <row r="1022" spans="1:16" x14ac:dyDescent="0.3">
      <c r="A1022" s="81"/>
      <c r="B1022" s="82"/>
      <c r="C1022" s="79"/>
      <c r="D1022" s="83"/>
      <c r="E1022" s="84"/>
      <c r="F1022" s="84"/>
      <c r="K1022" s="81"/>
      <c r="L1022" s="82"/>
      <c r="M1022" s="79"/>
      <c r="N1022" s="83"/>
      <c r="O1022" s="84"/>
      <c r="P1022" s="84"/>
    </row>
    <row r="1023" spans="1:16" x14ac:dyDescent="0.3">
      <c r="A1023" s="81"/>
      <c r="B1023" s="82"/>
      <c r="C1023" s="79"/>
      <c r="D1023" s="83"/>
      <c r="E1023" s="84"/>
      <c r="F1023" s="84"/>
      <c r="K1023" s="81"/>
      <c r="L1023" s="82"/>
      <c r="M1023" s="79"/>
      <c r="N1023" s="83"/>
      <c r="O1023" s="84"/>
      <c r="P1023" s="84"/>
    </row>
    <row r="1024" spans="1:16" x14ac:dyDescent="0.3">
      <c r="A1024" s="81"/>
      <c r="B1024" s="82"/>
      <c r="C1024" s="79"/>
      <c r="D1024" s="83"/>
      <c r="E1024" s="84"/>
      <c r="F1024" s="84"/>
      <c r="K1024" s="81"/>
      <c r="L1024" s="82"/>
      <c r="M1024" s="79"/>
      <c r="N1024" s="83"/>
      <c r="O1024" s="84"/>
      <c r="P1024" s="84"/>
    </row>
    <row r="1025" spans="1:16" x14ac:dyDescent="0.3">
      <c r="A1025" s="81"/>
      <c r="B1025" s="82"/>
      <c r="C1025" s="79"/>
      <c r="D1025" s="83"/>
      <c r="E1025" s="84"/>
      <c r="F1025" s="84"/>
      <c r="K1025" s="81"/>
      <c r="L1025" s="82"/>
      <c r="M1025" s="79"/>
      <c r="N1025" s="83"/>
      <c r="O1025" s="84"/>
      <c r="P1025" s="84"/>
    </row>
    <row r="1026" spans="1:16" x14ac:dyDescent="0.3">
      <c r="A1026" s="81"/>
      <c r="B1026" s="82"/>
      <c r="C1026" s="79"/>
      <c r="D1026" s="83"/>
      <c r="E1026" s="84"/>
      <c r="F1026" s="84"/>
      <c r="K1026" s="81"/>
      <c r="L1026" s="82"/>
      <c r="M1026" s="79"/>
      <c r="N1026" s="83"/>
      <c r="O1026" s="84"/>
      <c r="P1026" s="84"/>
    </row>
    <row r="1027" spans="1:16" x14ac:dyDescent="0.3">
      <c r="A1027" s="81"/>
      <c r="B1027" s="82"/>
      <c r="C1027" s="79"/>
      <c r="D1027" s="83"/>
      <c r="E1027" s="84"/>
      <c r="F1027" s="84"/>
      <c r="K1027" s="81"/>
      <c r="L1027" s="82"/>
      <c r="M1027" s="79"/>
      <c r="N1027" s="83"/>
      <c r="O1027" s="84"/>
      <c r="P1027" s="84"/>
    </row>
    <row r="1028" spans="1:16" x14ac:dyDescent="0.3">
      <c r="A1028" s="81"/>
      <c r="B1028" s="82"/>
      <c r="C1028" s="79"/>
      <c r="D1028" s="83"/>
      <c r="E1028" s="84"/>
      <c r="F1028" s="84"/>
      <c r="K1028" s="81"/>
      <c r="L1028" s="82"/>
      <c r="M1028" s="79"/>
      <c r="N1028" s="83"/>
      <c r="O1028" s="84"/>
      <c r="P1028" s="84"/>
    </row>
    <row r="1029" spans="1:16" x14ac:dyDescent="0.3">
      <c r="A1029" s="81"/>
      <c r="B1029" s="82"/>
      <c r="C1029" s="79"/>
      <c r="D1029" s="83"/>
      <c r="E1029" s="84"/>
      <c r="F1029" s="84"/>
      <c r="K1029" s="81"/>
      <c r="L1029" s="82"/>
      <c r="M1029" s="79"/>
      <c r="N1029" s="83"/>
      <c r="O1029" s="84"/>
      <c r="P1029" s="84"/>
    </row>
    <row r="1030" spans="1:16" x14ac:dyDescent="0.3">
      <c r="A1030" s="81"/>
      <c r="B1030" s="82"/>
      <c r="C1030" s="79"/>
      <c r="D1030" s="83"/>
      <c r="E1030" s="84"/>
      <c r="F1030" s="84"/>
      <c r="K1030" s="81"/>
      <c r="L1030" s="82"/>
      <c r="M1030" s="79"/>
      <c r="N1030" s="83"/>
      <c r="O1030" s="84"/>
      <c r="P1030" s="84"/>
    </row>
    <row r="1031" spans="1:16" x14ac:dyDescent="0.3">
      <c r="A1031" s="81"/>
      <c r="B1031" s="82"/>
      <c r="C1031" s="79"/>
      <c r="D1031" s="83"/>
      <c r="E1031" s="84"/>
      <c r="F1031" s="84"/>
      <c r="K1031" s="81"/>
      <c r="L1031" s="82"/>
      <c r="M1031" s="79"/>
      <c r="N1031" s="83"/>
      <c r="O1031" s="84"/>
      <c r="P1031" s="84"/>
    </row>
    <row r="1032" spans="1:16" x14ac:dyDescent="0.3">
      <c r="A1032" s="81"/>
      <c r="B1032" s="82"/>
      <c r="C1032" s="79"/>
      <c r="D1032" s="83"/>
      <c r="E1032" s="84"/>
      <c r="F1032" s="84"/>
      <c r="K1032" s="81"/>
      <c r="L1032" s="82"/>
      <c r="M1032" s="79"/>
      <c r="N1032" s="83"/>
      <c r="O1032" s="84"/>
      <c r="P1032" s="84"/>
    </row>
    <row r="1033" spans="1:16" x14ac:dyDescent="0.3">
      <c r="A1033" s="81"/>
      <c r="B1033" s="82"/>
      <c r="C1033" s="79"/>
      <c r="D1033" s="83"/>
      <c r="E1033" s="84"/>
      <c r="F1033" s="84"/>
      <c r="K1033" s="81"/>
      <c r="L1033" s="82"/>
      <c r="M1033" s="79"/>
      <c r="N1033" s="83"/>
      <c r="O1033" s="84"/>
      <c r="P1033" s="84"/>
    </row>
    <row r="1034" spans="1:16" x14ac:dyDescent="0.3">
      <c r="A1034" s="81"/>
      <c r="B1034" s="82"/>
      <c r="C1034" s="79"/>
      <c r="D1034" s="83"/>
      <c r="E1034" s="84"/>
      <c r="F1034" s="84"/>
      <c r="K1034" s="81"/>
      <c r="L1034" s="82"/>
      <c r="M1034" s="79"/>
      <c r="N1034" s="83"/>
      <c r="O1034" s="84"/>
      <c r="P1034" s="84"/>
    </row>
    <row r="1035" spans="1:16" x14ac:dyDescent="0.3">
      <c r="A1035" s="81"/>
      <c r="B1035" s="82"/>
      <c r="C1035" s="79"/>
      <c r="D1035" s="83"/>
      <c r="E1035" s="84"/>
      <c r="F1035" s="84"/>
      <c r="K1035" s="81"/>
      <c r="L1035" s="82"/>
      <c r="M1035" s="79"/>
      <c r="N1035" s="83"/>
      <c r="O1035" s="84"/>
      <c r="P1035" s="84"/>
    </row>
    <row r="1036" spans="1:16" x14ac:dyDescent="0.3">
      <c r="A1036" s="81"/>
      <c r="B1036" s="82"/>
      <c r="C1036" s="79"/>
      <c r="D1036" s="83"/>
      <c r="E1036" s="84"/>
      <c r="F1036" s="84"/>
      <c r="K1036" s="81"/>
      <c r="L1036" s="82"/>
      <c r="M1036" s="79"/>
      <c r="N1036" s="83"/>
      <c r="O1036" s="84"/>
      <c r="P1036" s="84"/>
    </row>
    <row r="1037" spans="1:16" x14ac:dyDescent="0.3">
      <c r="A1037" s="81"/>
      <c r="B1037" s="82"/>
      <c r="C1037" s="79"/>
      <c r="D1037" s="83"/>
      <c r="E1037" s="84"/>
      <c r="F1037" s="84"/>
      <c r="K1037" s="81"/>
      <c r="L1037" s="82"/>
      <c r="M1037" s="79"/>
      <c r="N1037" s="83"/>
      <c r="O1037" s="84"/>
      <c r="P1037" s="84"/>
    </row>
    <row r="1038" spans="1:16" x14ac:dyDescent="0.3">
      <c r="A1038" s="81"/>
      <c r="B1038" s="82"/>
      <c r="C1038" s="79"/>
      <c r="D1038" s="83"/>
      <c r="E1038" s="84"/>
      <c r="F1038" s="84"/>
      <c r="K1038" s="81"/>
      <c r="L1038" s="82"/>
      <c r="M1038" s="79"/>
      <c r="N1038" s="83"/>
      <c r="O1038" s="84"/>
      <c r="P1038" s="84"/>
    </row>
    <row r="1039" spans="1:16" x14ac:dyDescent="0.3">
      <c r="A1039" s="81"/>
      <c r="B1039" s="82"/>
      <c r="C1039" s="79"/>
      <c r="D1039" s="83"/>
      <c r="E1039" s="84"/>
      <c r="F1039" s="84"/>
      <c r="K1039" s="81"/>
      <c r="L1039" s="82"/>
      <c r="M1039" s="79"/>
      <c r="N1039" s="83"/>
      <c r="O1039" s="84"/>
      <c r="P1039" s="84"/>
    </row>
    <row r="1040" spans="1:16" x14ac:dyDescent="0.3">
      <c r="A1040" s="81"/>
      <c r="B1040" s="82"/>
      <c r="C1040" s="79"/>
      <c r="D1040" s="83"/>
      <c r="E1040" s="84"/>
      <c r="F1040" s="84"/>
      <c r="K1040" s="81"/>
      <c r="L1040" s="82"/>
      <c r="M1040" s="79"/>
      <c r="N1040" s="83"/>
      <c r="O1040" s="84"/>
      <c r="P1040" s="84"/>
    </row>
    <row r="1041" spans="1:16" x14ac:dyDescent="0.3">
      <c r="A1041" s="81"/>
      <c r="B1041" s="82"/>
      <c r="C1041" s="79"/>
      <c r="D1041" s="83"/>
      <c r="E1041" s="84"/>
      <c r="F1041" s="84"/>
      <c r="K1041" s="81"/>
      <c r="L1041" s="82"/>
      <c r="M1041" s="79"/>
      <c r="N1041" s="83"/>
      <c r="O1041" s="84"/>
      <c r="P1041" s="84"/>
    </row>
    <row r="1042" spans="1:16" x14ac:dyDescent="0.3">
      <c r="A1042" s="81"/>
      <c r="B1042" s="82"/>
      <c r="C1042" s="79"/>
      <c r="D1042" s="83"/>
      <c r="E1042" s="84"/>
      <c r="F1042" s="84"/>
      <c r="K1042" s="81"/>
      <c r="L1042" s="82"/>
      <c r="M1042" s="79"/>
      <c r="N1042" s="83"/>
      <c r="O1042" s="84"/>
      <c r="P1042" s="84"/>
    </row>
    <row r="1043" spans="1:16" x14ac:dyDescent="0.3">
      <c r="A1043" s="81"/>
      <c r="B1043" s="82"/>
      <c r="C1043" s="79"/>
      <c r="D1043" s="83"/>
      <c r="E1043" s="84"/>
      <c r="F1043" s="84"/>
      <c r="K1043" s="81"/>
      <c r="L1043" s="82"/>
      <c r="M1043" s="79"/>
      <c r="N1043" s="83"/>
      <c r="O1043" s="84"/>
      <c r="P1043" s="84"/>
    </row>
    <row r="1044" spans="1:16" x14ac:dyDescent="0.3">
      <c r="A1044" s="81"/>
      <c r="B1044" s="82"/>
      <c r="C1044" s="79"/>
      <c r="D1044" s="83"/>
      <c r="E1044" s="84"/>
      <c r="F1044" s="84"/>
      <c r="K1044" s="81"/>
      <c r="L1044" s="82"/>
      <c r="M1044" s="79"/>
      <c r="N1044" s="83"/>
      <c r="O1044" s="84"/>
      <c r="P1044" s="84"/>
    </row>
    <row r="1045" spans="1:16" x14ac:dyDescent="0.3">
      <c r="A1045" s="81"/>
      <c r="B1045" s="82"/>
      <c r="C1045" s="79"/>
      <c r="D1045" s="83"/>
      <c r="E1045" s="84"/>
      <c r="F1045" s="84"/>
      <c r="K1045" s="81"/>
      <c r="L1045" s="82"/>
      <c r="M1045" s="79"/>
      <c r="N1045" s="83"/>
      <c r="O1045" s="84"/>
      <c r="P1045" s="84"/>
    </row>
    <row r="1046" spans="1:16" x14ac:dyDescent="0.3">
      <c r="A1046" s="81"/>
      <c r="B1046" s="82"/>
      <c r="C1046" s="79"/>
      <c r="D1046" s="83"/>
      <c r="E1046" s="84"/>
      <c r="F1046" s="84"/>
      <c r="K1046" s="81"/>
      <c r="L1046" s="82"/>
      <c r="M1046" s="79"/>
      <c r="N1046" s="83"/>
      <c r="O1046" s="84"/>
      <c r="P1046" s="84"/>
    </row>
    <row r="1047" spans="1:16" x14ac:dyDescent="0.3">
      <c r="A1047" s="81"/>
      <c r="B1047" s="82"/>
      <c r="C1047" s="79"/>
      <c r="D1047" s="83"/>
      <c r="E1047" s="84"/>
      <c r="F1047" s="84"/>
      <c r="K1047" s="81"/>
      <c r="L1047" s="82"/>
      <c r="M1047" s="79"/>
      <c r="N1047" s="83"/>
      <c r="O1047" s="84"/>
      <c r="P1047" s="84"/>
    </row>
    <row r="1048" spans="1:16" x14ac:dyDescent="0.3">
      <c r="A1048" s="81"/>
      <c r="B1048" s="82"/>
      <c r="C1048" s="79"/>
      <c r="D1048" s="83"/>
      <c r="E1048" s="84"/>
      <c r="F1048" s="84"/>
      <c r="K1048" s="81"/>
      <c r="L1048" s="82"/>
      <c r="M1048" s="79"/>
      <c r="N1048" s="83"/>
      <c r="O1048" s="84"/>
      <c r="P1048" s="84"/>
    </row>
    <row r="1049" spans="1:16" x14ac:dyDescent="0.3">
      <c r="A1049" s="81"/>
      <c r="B1049" s="82"/>
      <c r="C1049" s="79"/>
      <c r="D1049" s="83"/>
      <c r="E1049" s="84"/>
      <c r="F1049" s="84"/>
      <c r="K1049" s="81"/>
      <c r="L1049" s="82"/>
      <c r="M1049" s="79"/>
      <c r="N1049" s="83"/>
      <c r="O1049" s="84"/>
      <c r="P1049" s="84"/>
    </row>
    <row r="1050" spans="1:16" x14ac:dyDescent="0.3">
      <c r="A1050" s="81"/>
      <c r="B1050" s="82"/>
      <c r="C1050" s="79"/>
      <c r="D1050" s="83"/>
      <c r="E1050" s="84"/>
      <c r="F1050" s="84"/>
      <c r="K1050" s="81"/>
      <c r="L1050" s="82"/>
      <c r="M1050" s="79"/>
      <c r="N1050" s="83"/>
      <c r="O1050" s="84"/>
      <c r="P1050" s="84"/>
    </row>
    <row r="1051" spans="1:16" x14ac:dyDescent="0.3">
      <c r="A1051" s="81"/>
      <c r="B1051" s="82"/>
      <c r="C1051" s="79"/>
      <c r="D1051" s="83"/>
      <c r="E1051" s="84"/>
      <c r="F1051" s="84"/>
      <c r="K1051" s="81"/>
      <c r="L1051" s="82"/>
      <c r="M1051" s="79"/>
      <c r="N1051" s="83"/>
      <c r="O1051" s="84"/>
      <c r="P1051" s="84"/>
    </row>
    <row r="1052" spans="1:16" x14ac:dyDescent="0.3">
      <c r="A1052" s="81"/>
      <c r="B1052" s="82"/>
      <c r="C1052" s="79"/>
      <c r="D1052" s="83"/>
      <c r="E1052" s="84"/>
      <c r="F1052" s="84"/>
      <c r="K1052" s="81"/>
      <c r="L1052" s="82"/>
      <c r="M1052" s="79"/>
      <c r="N1052" s="83"/>
      <c r="O1052" s="84"/>
      <c r="P1052" s="84"/>
    </row>
    <row r="1053" spans="1:16" x14ac:dyDescent="0.3">
      <c r="A1053" s="81"/>
      <c r="B1053" s="82"/>
      <c r="C1053" s="79"/>
      <c r="D1053" s="83"/>
      <c r="E1053" s="84"/>
      <c r="F1053" s="84"/>
      <c r="K1053" s="81"/>
      <c r="L1053" s="82"/>
      <c r="M1053" s="79"/>
      <c r="N1053" s="83"/>
      <c r="O1053" s="84"/>
      <c r="P1053" s="84"/>
    </row>
    <row r="1054" spans="1:16" x14ac:dyDescent="0.3">
      <c r="A1054" s="81"/>
      <c r="B1054" s="82"/>
      <c r="C1054" s="79"/>
      <c r="D1054" s="83"/>
      <c r="E1054" s="84"/>
      <c r="F1054" s="84"/>
      <c r="K1054" s="81"/>
      <c r="L1054" s="82"/>
      <c r="M1054" s="79"/>
      <c r="N1054" s="83"/>
      <c r="O1054" s="84"/>
      <c r="P1054" s="84"/>
    </row>
    <row r="1055" spans="1:16" x14ac:dyDescent="0.3">
      <c r="A1055" s="81"/>
      <c r="B1055" s="82"/>
      <c r="C1055" s="79"/>
      <c r="D1055" s="83"/>
      <c r="E1055" s="84"/>
      <c r="F1055" s="84"/>
      <c r="K1055" s="81"/>
      <c r="L1055" s="82"/>
      <c r="M1055" s="79"/>
      <c r="N1055" s="83"/>
      <c r="O1055" s="84"/>
      <c r="P1055" s="84"/>
    </row>
    <row r="1056" spans="1:16" x14ac:dyDescent="0.3">
      <c r="A1056" s="81"/>
      <c r="B1056" s="82"/>
      <c r="C1056" s="79"/>
      <c r="D1056" s="83"/>
      <c r="E1056" s="84"/>
      <c r="F1056" s="84"/>
      <c r="K1056" s="81"/>
      <c r="L1056" s="82"/>
      <c r="M1056" s="79"/>
      <c r="N1056" s="83"/>
      <c r="O1056" s="84"/>
      <c r="P1056" s="84"/>
    </row>
    <row r="1057" spans="1:16" x14ac:dyDescent="0.3">
      <c r="A1057" s="81"/>
      <c r="B1057" s="82"/>
      <c r="C1057" s="79"/>
      <c r="D1057" s="83"/>
      <c r="E1057" s="84"/>
      <c r="F1057" s="84"/>
      <c r="K1057" s="81"/>
      <c r="L1057" s="82"/>
      <c r="M1057" s="79"/>
      <c r="N1057" s="83"/>
      <c r="O1057" s="84"/>
      <c r="P1057" s="84"/>
    </row>
    <row r="1058" spans="1:16" x14ac:dyDescent="0.3">
      <c r="A1058" s="81"/>
      <c r="B1058" s="82"/>
      <c r="C1058" s="79"/>
      <c r="D1058" s="83"/>
      <c r="E1058" s="84"/>
      <c r="F1058" s="84"/>
      <c r="K1058" s="81"/>
      <c r="L1058" s="82"/>
      <c r="M1058" s="79"/>
      <c r="N1058" s="83"/>
      <c r="O1058" s="84"/>
      <c r="P1058" s="84"/>
    </row>
    <row r="1059" spans="1:16" x14ac:dyDescent="0.3">
      <c r="A1059" s="81"/>
      <c r="B1059" s="82"/>
      <c r="C1059" s="79"/>
      <c r="D1059" s="83"/>
      <c r="E1059" s="84"/>
      <c r="F1059" s="84"/>
      <c r="K1059" s="81"/>
      <c r="L1059" s="82"/>
      <c r="M1059" s="79"/>
      <c r="N1059" s="83"/>
      <c r="O1059" s="84"/>
      <c r="P1059" s="84"/>
    </row>
    <row r="1060" spans="1:16" x14ac:dyDescent="0.3">
      <c r="A1060" s="81"/>
      <c r="B1060" s="82"/>
      <c r="C1060" s="79"/>
      <c r="D1060" s="83"/>
      <c r="E1060" s="84"/>
      <c r="F1060" s="84"/>
      <c r="K1060" s="81"/>
      <c r="L1060" s="82"/>
      <c r="M1060" s="79"/>
      <c r="N1060" s="83"/>
      <c r="O1060" s="84"/>
      <c r="P1060" s="84"/>
    </row>
    <row r="1061" spans="1:16" x14ac:dyDescent="0.3">
      <c r="A1061" s="81"/>
      <c r="B1061" s="82"/>
      <c r="C1061" s="79"/>
      <c r="D1061" s="83"/>
      <c r="E1061" s="84"/>
      <c r="F1061" s="84"/>
      <c r="K1061" s="81"/>
      <c r="L1061" s="82"/>
      <c r="M1061" s="79"/>
      <c r="N1061" s="83"/>
      <c r="O1061" s="84"/>
      <c r="P1061" s="84"/>
    </row>
    <row r="1062" spans="1:16" x14ac:dyDescent="0.3">
      <c r="A1062" s="81"/>
      <c r="B1062" s="82"/>
      <c r="C1062" s="79"/>
      <c r="D1062" s="83"/>
      <c r="E1062" s="84"/>
      <c r="F1062" s="84"/>
      <c r="K1062" s="81"/>
      <c r="L1062" s="82"/>
      <c r="M1062" s="79"/>
      <c r="N1062" s="83"/>
      <c r="O1062" s="84"/>
      <c r="P1062" s="84"/>
    </row>
    <row r="1063" spans="1:16" x14ac:dyDescent="0.3">
      <c r="A1063" s="81"/>
      <c r="B1063" s="82"/>
      <c r="C1063" s="79"/>
      <c r="D1063" s="83"/>
      <c r="E1063" s="84"/>
      <c r="F1063" s="84"/>
      <c r="K1063" s="81"/>
      <c r="L1063" s="82"/>
      <c r="M1063" s="79"/>
      <c r="N1063" s="83"/>
      <c r="O1063" s="84"/>
      <c r="P1063" s="84"/>
    </row>
    <row r="1064" spans="1:16" x14ac:dyDescent="0.3">
      <c r="A1064" s="81"/>
      <c r="B1064" s="82"/>
      <c r="C1064" s="79"/>
      <c r="D1064" s="83"/>
      <c r="E1064" s="84"/>
      <c r="F1064" s="84"/>
      <c r="K1064" s="81"/>
      <c r="L1064" s="82"/>
      <c r="M1064" s="79"/>
      <c r="N1064" s="83"/>
      <c r="O1064" s="84"/>
      <c r="P1064" s="84"/>
    </row>
    <row r="1065" spans="1:16" x14ac:dyDescent="0.3">
      <c r="A1065" s="81"/>
      <c r="B1065" s="82"/>
      <c r="C1065" s="79"/>
      <c r="D1065" s="83"/>
      <c r="E1065" s="84"/>
      <c r="F1065" s="84"/>
      <c r="K1065" s="81"/>
      <c r="L1065" s="82"/>
      <c r="M1065" s="79"/>
      <c r="N1065" s="83"/>
      <c r="O1065" s="84"/>
      <c r="P1065" s="84"/>
    </row>
    <row r="1066" spans="1:16" x14ac:dyDescent="0.3">
      <c r="A1066" s="81"/>
      <c r="B1066" s="82"/>
      <c r="C1066" s="79"/>
      <c r="D1066" s="83"/>
      <c r="E1066" s="84"/>
      <c r="F1066" s="84"/>
      <c r="K1066" s="81"/>
      <c r="L1066" s="82"/>
      <c r="M1066" s="79"/>
      <c r="N1066" s="83"/>
      <c r="O1066" s="84"/>
      <c r="P1066" s="84"/>
    </row>
    <row r="1067" spans="1:16" x14ac:dyDescent="0.3">
      <c r="A1067" s="81"/>
      <c r="B1067" s="82"/>
      <c r="C1067" s="79"/>
      <c r="D1067" s="83"/>
      <c r="E1067" s="84"/>
      <c r="F1067" s="84"/>
      <c r="K1067" s="81"/>
      <c r="L1067" s="82"/>
      <c r="M1067" s="79"/>
      <c r="N1067" s="83"/>
      <c r="O1067" s="84"/>
      <c r="P1067" s="84"/>
    </row>
    <row r="1068" spans="1:16" x14ac:dyDescent="0.3">
      <c r="A1068" s="81"/>
      <c r="B1068" s="82"/>
      <c r="C1068" s="79"/>
      <c r="D1068" s="83"/>
      <c r="E1068" s="84"/>
      <c r="F1068" s="84"/>
      <c r="K1068" s="81"/>
      <c r="L1068" s="82"/>
      <c r="M1068" s="79"/>
      <c r="N1068" s="83"/>
      <c r="O1068" s="84"/>
      <c r="P1068" s="84"/>
    </row>
    <row r="1069" spans="1:16" x14ac:dyDescent="0.3">
      <c r="A1069" s="81"/>
      <c r="B1069" s="82"/>
      <c r="C1069" s="79"/>
      <c r="D1069" s="83"/>
      <c r="E1069" s="84"/>
      <c r="F1069" s="84"/>
      <c r="K1069" s="81"/>
      <c r="L1069" s="82"/>
      <c r="M1069" s="79"/>
      <c r="N1069" s="83"/>
      <c r="O1069" s="84"/>
      <c r="P1069" s="84"/>
    </row>
    <row r="1070" spans="1:16" x14ac:dyDescent="0.3">
      <c r="A1070" s="81"/>
      <c r="B1070" s="82"/>
      <c r="C1070" s="79"/>
      <c r="D1070" s="83"/>
      <c r="E1070" s="84"/>
      <c r="F1070" s="84"/>
      <c r="K1070" s="81"/>
      <c r="L1070" s="82"/>
      <c r="M1070" s="79"/>
      <c r="N1070" s="83"/>
      <c r="O1070" s="84"/>
      <c r="P1070" s="84"/>
    </row>
    <row r="1071" spans="1:16" x14ac:dyDescent="0.3">
      <c r="A1071" s="81"/>
      <c r="B1071" s="82"/>
      <c r="C1071" s="79"/>
      <c r="D1071" s="83"/>
      <c r="E1071" s="84"/>
      <c r="F1071" s="84"/>
      <c r="K1071" s="81"/>
      <c r="L1071" s="82"/>
      <c r="M1071" s="79"/>
      <c r="N1071" s="83"/>
      <c r="O1071" s="84"/>
      <c r="P1071" s="84"/>
    </row>
    <row r="1072" spans="1:16" x14ac:dyDescent="0.3">
      <c r="A1072" s="81"/>
      <c r="B1072" s="82"/>
      <c r="C1072" s="79"/>
      <c r="D1072" s="83"/>
      <c r="E1072" s="84"/>
      <c r="F1072" s="84"/>
      <c r="K1072" s="81"/>
      <c r="L1072" s="82"/>
      <c r="M1072" s="79"/>
      <c r="N1072" s="83"/>
      <c r="O1072" s="84"/>
      <c r="P1072" s="84"/>
    </row>
    <row r="1073" spans="1:16" x14ac:dyDescent="0.3">
      <c r="A1073" s="81"/>
      <c r="B1073" s="82"/>
      <c r="C1073" s="79"/>
      <c r="D1073" s="83"/>
      <c r="E1073" s="84"/>
      <c r="F1073" s="84"/>
      <c r="K1073" s="81"/>
      <c r="L1073" s="82"/>
      <c r="M1073" s="79"/>
      <c r="N1073" s="83"/>
      <c r="O1073" s="84"/>
      <c r="P1073" s="84"/>
    </row>
    <row r="1074" spans="1:16" x14ac:dyDescent="0.3">
      <c r="A1074" s="81"/>
      <c r="B1074" s="82"/>
      <c r="C1074" s="79"/>
      <c r="D1074" s="83"/>
      <c r="E1074" s="84"/>
      <c r="F1074" s="84"/>
      <c r="K1074" s="81"/>
      <c r="L1074" s="82"/>
      <c r="M1074" s="79"/>
      <c r="N1074" s="83"/>
      <c r="O1074" s="84"/>
      <c r="P1074" s="84"/>
    </row>
    <row r="1075" spans="1:16" x14ac:dyDescent="0.3">
      <c r="A1075" s="81"/>
      <c r="B1075" s="82"/>
      <c r="C1075" s="79"/>
      <c r="D1075" s="83"/>
      <c r="E1075" s="84"/>
      <c r="F1075" s="84"/>
      <c r="K1075" s="81"/>
      <c r="L1075" s="82"/>
      <c r="M1075" s="79"/>
      <c r="N1075" s="83"/>
      <c r="O1075" s="84"/>
      <c r="P1075" s="84"/>
    </row>
    <row r="1076" spans="1:16" x14ac:dyDescent="0.3">
      <c r="A1076" s="81"/>
      <c r="B1076" s="82"/>
      <c r="C1076" s="79"/>
      <c r="D1076" s="83"/>
      <c r="E1076" s="84"/>
      <c r="F1076" s="84"/>
      <c r="K1076" s="81"/>
      <c r="L1076" s="82"/>
      <c r="M1076" s="79"/>
      <c r="N1076" s="83"/>
      <c r="O1076" s="84"/>
      <c r="P1076" s="84"/>
    </row>
    <row r="1077" spans="1:16" x14ac:dyDescent="0.3">
      <c r="A1077" s="81"/>
      <c r="B1077" s="82"/>
      <c r="C1077" s="79"/>
      <c r="D1077" s="83"/>
      <c r="E1077" s="84"/>
      <c r="F1077" s="84"/>
      <c r="K1077" s="81"/>
      <c r="L1077" s="82"/>
      <c r="M1077" s="79"/>
      <c r="N1077" s="83"/>
      <c r="O1077" s="84"/>
      <c r="P1077" s="84"/>
    </row>
    <row r="1078" spans="1:16" x14ac:dyDescent="0.3">
      <c r="A1078" s="81"/>
      <c r="B1078" s="82"/>
      <c r="C1078" s="79"/>
      <c r="D1078" s="83"/>
      <c r="E1078" s="84"/>
      <c r="F1078" s="84"/>
      <c r="K1078" s="81"/>
      <c r="L1078" s="82"/>
      <c r="M1078" s="79"/>
      <c r="N1078" s="83"/>
      <c r="O1078" s="84"/>
      <c r="P1078" s="84"/>
    </row>
    <row r="1079" spans="1:16" x14ac:dyDescent="0.3">
      <c r="A1079" s="81"/>
      <c r="B1079" s="82"/>
      <c r="C1079" s="79"/>
      <c r="D1079" s="83"/>
      <c r="E1079" s="84"/>
      <c r="F1079" s="84"/>
      <c r="K1079" s="81"/>
      <c r="L1079" s="82"/>
      <c r="M1079" s="79"/>
      <c r="N1079" s="83"/>
      <c r="O1079" s="84"/>
      <c r="P1079" s="84"/>
    </row>
    <row r="1080" spans="1:16" x14ac:dyDescent="0.3">
      <c r="A1080" s="81"/>
      <c r="B1080" s="82"/>
      <c r="C1080" s="79"/>
      <c r="D1080" s="83"/>
      <c r="E1080" s="84"/>
      <c r="F1080" s="84"/>
      <c r="K1080" s="81"/>
      <c r="L1080" s="82"/>
      <c r="M1080" s="79"/>
      <c r="N1080" s="83"/>
      <c r="O1080" s="84"/>
      <c r="P1080" s="84"/>
    </row>
    <row r="1081" spans="1:16" x14ac:dyDescent="0.3">
      <c r="A1081" s="81"/>
      <c r="B1081" s="82"/>
      <c r="C1081" s="79"/>
      <c r="D1081" s="83"/>
      <c r="E1081" s="84"/>
      <c r="F1081" s="84"/>
      <c r="K1081" s="81"/>
      <c r="L1081" s="82"/>
      <c r="M1081" s="79"/>
      <c r="N1081" s="83"/>
      <c r="O1081" s="84"/>
      <c r="P1081" s="84"/>
    </row>
    <row r="1082" spans="1:16" x14ac:dyDescent="0.3">
      <c r="A1082" s="81"/>
      <c r="B1082" s="82"/>
      <c r="C1082" s="79"/>
      <c r="D1082" s="83"/>
      <c r="E1082" s="84"/>
      <c r="F1082" s="84"/>
      <c r="K1082" s="81"/>
      <c r="L1082" s="82"/>
      <c r="M1082" s="79"/>
      <c r="N1082" s="83"/>
      <c r="O1082" s="84"/>
      <c r="P1082" s="84"/>
    </row>
    <row r="1083" spans="1:16" x14ac:dyDescent="0.3">
      <c r="A1083" s="81"/>
      <c r="B1083" s="82"/>
      <c r="C1083" s="79"/>
      <c r="D1083" s="83"/>
      <c r="E1083" s="84"/>
      <c r="F1083" s="84"/>
      <c r="K1083" s="81"/>
      <c r="L1083" s="82"/>
      <c r="M1083" s="79"/>
      <c r="N1083" s="83"/>
      <c r="O1083" s="84"/>
      <c r="P1083" s="84"/>
    </row>
    <row r="1084" spans="1:16" x14ac:dyDescent="0.3">
      <c r="A1084" s="81"/>
      <c r="B1084" s="82"/>
      <c r="C1084" s="79"/>
      <c r="D1084" s="83"/>
      <c r="E1084" s="84"/>
      <c r="F1084" s="84"/>
      <c r="K1084" s="81"/>
      <c r="L1084" s="82"/>
      <c r="M1084" s="79"/>
      <c r="N1084" s="83"/>
      <c r="O1084" s="84"/>
      <c r="P1084" s="84"/>
    </row>
    <row r="1085" spans="1:16" x14ac:dyDescent="0.3">
      <c r="A1085" s="81"/>
      <c r="B1085" s="82"/>
      <c r="C1085" s="79"/>
      <c r="D1085" s="83"/>
      <c r="E1085" s="84"/>
      <c r="F1085" s="84"/>
      <c r="K1085" s="81"/>
      <c r="L1085" s="82"/>
      <c r="M1085" s="79"/>
      <c r="N1085" s="83"/>
      <c r="O1085" s="84"/>
      <c r="P1085" s="84"/>
    </row>
    <row r="1086" spans="1:16" x14ac:dyDescent="0.3">
      <c r="A1086" s="81"/>
      <c r="B1086" s="82"/>
      <c r="C1086" s="79"/>
      <c r="D1086" s="83"/>
      <c r="E1086" s="84"/>
      <c r="F1086" s="84"/>
      <c r="K1086" s="81"/>
      <c r="L1086" s="82"/>
      <c r="M1086" s="79"/>
      <c r="N1086" s="83"/>
      <c r="O1086" s="84"/>
      <c r="P1086" s="84"/>
    </row>
    <row r="1087" spans="1:16" x14ac:dyDescent="0.3">
      <c r="A1087" s="81"/>
      <c r="B1087" s="82"/>
      <c r="C1087" s="79"/>
      <c r="D1087" s="83"/>
      <c r="E1087" s="84"/>
      <c r="F1087" s="84"/>
      <c r="K1087" s="81"/>
      <c r="L1087" s="82"/>
      <c r="M1087" s="79"/>
      <c r="N1087" s="83"/>
      <c r="O1087" s="84"/>
      <c r="P1087" s="84"/>
    </row>
    <row r="1088" spans="1:16" x14ac:dyDescent="0.3">
      <c r="A1088" s="81"/>
      <c r="B1088" s="82"/>
      <c r="C1088" s="79"/>
      <c r="D1088" s="83"/>
      <c r="E1088" s="84"/>
      <c r="F1088" s="84"/>
      <c r="K1088" s="81"/>
      <c r="L1088" s="82"/>
      <c r="M1088" s="79"/>
      <c r="N1088" s="83"/>
      <c r="O1088" s="84"/>
      <c r="P1088" s="84"/>
    </row>
    <row r="1089" spans="1:16" x14ac:dyDescent="0.3">
      <c r="A1089" s="81"/>
      <c r="B1089" s="82"/>
      <c r="C1089" s="79"/>
      <c r="D1089" s="83"/>
      <c r="E1089" s="84"/>
      <c r="F1089" s="84"/>
      <c r="K1089" s="81"/>
      <c r="L1089" s="82"/>
      <c r="M1089" s="79"/>
      <c r="N1089" s="83"/>
      <c r="O1089" s="84"/>
      <c r="P1089" s="84"/>
    </row>
    <row r="1090" spans="1:16" x14ac:dyDescent="0.3">
      <c r="A1090" s="81"/>
      <c r="B1090" s="82"/>
      <c r="C1090" s="79"/>
      <c r="D1090" s="83"/>
      <c r="E1090" s="84"/>
      <c r="F1090" s="84"/>
      <c r="K1090" s="81"/>
      <c r="L1090" s="82"/>
      <c r="M1090" s="79"/>
      <c r="N1090" s="83"/>
      <c r="O1090" s="84"/>
      <c r="P1090" s="84"/>
    </row>
    <row r="1091" spans="1:16" x14ac:dyDescent="0.3">
      <c r="A1091" s="81"/>
      <c r="B1091" s="82"/>
      <c r="C1091" s="79"/>
      <c r="D1091" s="83"/>
      <c r="E1091" s="84"/>
      <c r="F1091" s="84"/>
      <c r="K1091" s="81"/>
      <c r="L1091" s="82"/>
      <c r="M1091" s="79"/>
      <c r="N1091" s="83"/>
      <c r="O1091" s="84"/>
      <c r="P1091" s="84"/>
    </row>
    <row r="1092" spans="1:16" x14ac:dyDescent="0.3">
      <c r="A1092" s="81"/>
      <c r="B1092" s="82"/>
      <c r="C1092" s="79"/>
      <c r="D1092" s="83"/>
      <c r="E1092" s="84"/>
      <c r="F1092" s="84"/>
      <c r="K1092" s="81"/>
      <c r="L1092" s="82"/>
      <c r="M1092" s="79"/>
      <c r="N1092" s="83"/>
      <c r="O1092" s="84"/>
      <c r="P1092" s="84"/>
    </row>
    <row r="1093" spans="1:16" x14ac:dyDescent="0.3">
      <c r="A1093" s="81"/>
      <c r="B1093" s="82"/>
      <c r="C1093" s="79"/>
      <c r="D1093" s="83"/>
      <c r="E1093" s="84"/>
      <c r="F1093" s="84"/>
      <c r="K1093" s="81"/>
      <c r="L1093" s="82"/>
      <c r="M1093" s="79"/>
      <c r="N1093" s="83"/>
      <c r="O1093" s="84"/>
      <c r="P1093" s="84"/>
    </row>
    <row r="1094" spans="1:16" x14ac:dyDescent="0.3">
      <c r="A1094" s="81"/>
      <c r="B1094" s="82"/>
      <c r="C1094" s="79"/>
      <c r="D1094" s="83"/>
      <c r="E1094" s="84"/>
      <c r="F1094" s="84"/>
      <c r="K1094" s="81"/>
      <c r="L1094" s="82"/>
      <c r="M1094" s="79"/>
      <c r="N1094" s="83"/>
      <c r="O1094" s="84"/>
      <c r="P1094" s="84"/>
    </row>
    <row r="1095" spans="1:16" x14ac:dyDescent="0.3">
      <c r="A1095" s="81"/>
      <c r="B1095" s="82"/>
      <c r="C1095" s="79"/>
      <c r="D1095" s="83"/>
      <c r="E1095" s="84"/>
      <c r="F1095" s="84"/>
      <c r="K1095" s="81"/>
      <c r="L1095" s="82"/>
      <c r="M1095" s="79"/>
      <c r="N1095" s="83"/>
      <c r="O1095" s="84"/>
      <c r="P1095" s="84"/>
    </row>
    <row r="1096" spans="1:16" x14ac:dyDescent="0.3">
      <c r="A1096" s="81"/>
      <c r="B1096" s="82"/>
      <c r="C1096" s="79"/>
      <c r="D1096" s="83"/>
      <c r="E1096" s="84"/>
      <c r="F1096" s="84"/>
      <c r="K1096" s="81"/>
      <c r="L1096" s="82"/>
      <c r="M1096" s="79"/>
      <c r="N1096" s="83"/>
      <c r="O1096" s="84"/>
      <c r="P1096" s="84"/>
    </row>
    <row r="1097" spans="1:16" x14ac:dyDescent="0.3">
      <c r="A1097" s="81"/>
      <c r="B1097" s="82"/>
      <c r="C1097" s="79"/>
      <c r="D1097" s="83"/>
      <c r="E1097" s="84"/>
      <c r="F1097" s="84"/>
      <c r="K1097" s="81"/>
      <c r="L1097" s="82"/>
      <c r="M1097" s="79"/>
      <c r="N1097" s="83"/>
      <c r="O1097" s="84"/>
      <c r="P1097" s="84"/>
    </row>
    <row r="1098" spans="1:16" x14ac:dyDescent="0.3">
      <c r="A1098" s="81"/>
      <c r="B1098" s="82"/>
      <c r="C1098" s="79"/>
      <c r="D1098" s="83"/>
      <c r="E1098" s="84"/>
      <c r="F1098" s="84"/>
      <c r="K1098" s="81"/>
      <c r="L1098" s="82"/>
      <c r="M1098" s="79"/>
      <c r="N1098" s="83"/>
      <c r="O1098" s="84"/>
      <c r="P1098" s="84"/>
    </row>
    <row r="1099" spans="1:16" x14ac:dyDescent="0.3">
      <c r="A1099" s="81"/>
      <c r="B1099" s="82"/>
      <c r="C1099" s="79"/>
      <c r="D1099" s="83"/>
      <c r="E1099" s="84"/>
      <c r="F1099" s="84"/>
      <c r="K1099" s="81"/>
      <c r="L1099" s="82"/>
      <c r="M1099" s="79"/>
      <c r="N1099" s="83"/>
      <c r="O1099" s="84"/>
      <c r="P1099" s="84"/>
    </row>
    <row r="1100" spans="1:16" x14ac:dyDescent="0.3">
      <c r="A1100" s="81"/>
      <c r="B1100" s="82"/>
      <c r="C1100" s="79"/>
      <c r="D1100" s="83"/>
      <c r="E1100" s="84"/>
      <c r="F1100" s="84"/>
      <c r="K1100" s="81"/>
      <c r="L1100" s="82"/>
      <c r="M1100" s="79"/>
      <c r="N1100" s="83"/>
      <c r="O1100" s="84"/>
      <c r="P1100" s="84"/>
    </row>
    <row r="1101" spans="1:16" x14ac:dyDescent="0.3">
      <c r="A1101" s="81"/>
      <c r="B1101" s="82"/>
      <c r="C1101" s="79"/>
      <c r="D1101" s="83"/>
      <c r="E1101" s="84"/>
      <c r="F1101" s="84"/>
      <c r="K1101" s="81"/>
      <c r="L1101" s="82"/>
      <c r="M1101" s="79"/>
      <c r="N1101" s="83"/>
      <c r="O1101" s="84"/>
      <c r="P1101" s="84"/>
    </row>
    <row r="1102" spans="1:16" x14ac:dyDescent="0.3">
      <c r="A1102" s="81"/>
      <c r="B1102" s="82"/>
      <c r="C1102" s="79"/>
      <c r="D1102" s="83"/>
      <c r="E1102" s="84"/>
      <c r="F1102" s="84"/>
      <c r="K1102" s="81"/>
      <c r="L1102" s="82"/>
      <c r="M1102" s="79"/>
      <c r="N1102" s="83"/>
      <c r="O1102" s="84"/>
      <c r="P1102" s="84"/>
    </row>
    <row r="1103" spans="1:16" x14ac:dyDescent="0.3">
      <c r="A1103" s="81"/>
      <c r="B1103" s="82"/>
      <c r="C1103" s="79"/>
      <c r="D1103" s="83"/>
      <c r="E1103" s="84"/>
      <c r="F1103" s="84"/>
      <c r="K1103" s="81"/>
      <c r="L1103" s="82"/>
      <c r="M1103" s="79"/>
      <c r="N1103" s="83"/>
      <c r="O1103" s="84"/>
      <c r="P1103" s="84"/>
    </row>
    <row r="1104" spans="1:16" x14ac:dyDescent="0.3">
      <c r="A1104" s="81"/>
      <c r="B1104" s="82"/>
      <c r="C1104" s="79"/>
      <c r="D1104" s="83"/>
      <c r="E1104" s="84"/>
      <c r="F1104" s="84"/>
      <c r="K1104" s="81"/>
      <c r="L1104" s="82"/>
      <c r="M1104" s="79"/>
      <c r="N1104" s="83"/>
      <c r="O1104" s="84"/>
      <c r="P1104" s="84"/>
    </row>
    <row r="1105" spans="1:16" x14ac:dyDescent="0.3">
      <c r="A1105" s="81"/>
      <c r="B1105" s="82"/>
      <c r="C1105" s="79"/>
      <c r="D1105" s="83"/>
      <c r="E1105" s="84"/>
      <c r="F1105" s="84"/>
      <c r="K1105" s="81"/>
      <c r="L1105" s="82"/>
      <c r="M1105" s="79"/>
      <c r="N1105" s="83"/>
      <c r="O1105" s="84"/>
      <c r="P1105" s="84"/>
    </row>
    <row r="1106" spans="1:16" x14ac:dyDescent="0.3">
      <c r="A1106" s="81"/>
      <c r="B1106" s="82"/>
      <c r="C1106" s="79"/>
      <c r="D1106" s="83"/>
      <c r="E1106" s="84"/>
      <c r="F1106" s="84"/>
      <c r="K1106" s="81"/>
      <c r="L1106" s="82"/>
      <c r="M1106" s="79"/>
      <c r="N1106" s="83"/>
      <c r="O1106" s="84"/>
      <c r="P1106" s="84"/>
    </row>
    <row r="1107" spans="1:16" x14ac:dyDescent="0.3">
      <c r="A1107" s="81"/>
      <c r="B1107" s="82"/>
      <c r="C1107" s="79"/>
      <c r="D1107" s="83"/>
      <c r="E1107" s="84"/>
      <c r="F1107" s="84"/>
      <c r="K1107" s="81"/>
      <c r="L1107" s="82"/>
      <c r="M1107" s="79"/>
      <c r="N1107" s="83"/>
      <c r="O1107" s="84"/>
      <c r="P1107" s="84"/>
    </row>
    <row r="1108" spans="1:16" x14ac:dyDescent="0.3">
      <c r="A1108" s="81"/>
      <c r="B1108" s="82"/>
      <c r="C1108" s="79"/>
      <c r="D1108" s="83"/>
      <c r="E1108" s="84"/>
      <c r="F1108" s="84"/>
      <c r="K1108" s="81"/>
      <c r="L1108" s="82"/>
      <c r="M1108" s="79"/>
      <c r="N1108" s="83"/>
      <c r="O1108" s="84"/>
      <c r="P1108" s="84"/>
    </row>
    <row r="1109" spans="1:16" x14ac:dyDescent="0.3">
      <c r="A1109" s="81"/>
      <c r="B1109" s="82"/>
      <c r="C1109" s="79"/>
      <c r="D1109" s="83"/>
      <c r="E1109" s="84"/>
      <c r="F1109" s="84"/>
      <c r="K1109" s="81"/>
      <c r="L1109" s="82"/>
      <c r="M1109" s="79"/>
      <c r="N1109" s="83"/>
      <c r="O1109" s="84"/>
      <c r="P1109" s="84"/>
    </row>
    <row r="1110" spans="1:16" x14ac:dyDescent="0.3">
      <c r="A1110" s="81"/>
      <c r="B1110" s="82"/>
      <c r="C1110" s="79"/>
      <c r="D1110" s="83"/>
      <c r="E1110" s="84"/>
      <c r="F1110" s="84"/>
      <c r="K1110" s="81"/>
      <c r="L1110" s="82"/>
      <c r="M1110" s="79"/>
      <c r="N1110" s="83"/>
      <c r="O1110" s="84"/>
      <c r="P1110" s="84"/>
    </row>
    <row r="1111" spans="1:16" x14ac:dyDescent="0.3">
      <c r="A1111" s="81"/>
      <c r="B1111" s="82"/>
      <c r="C1111" s="79"/>
      <c r="D1111" s="83"/>
      <c r="E1111" s="84"/>
      <c r="F1111" s="84"/>
      <c r="K1111" s="81"/>
      <c r="L1111" s="82"/>
      <c r="M1111" s="79"/>
      <c r="N1111" s="83"/>
      <c r="O1111" s="84"/>
      <c r="P1111" s="84"/>
    </row>
    <row r="1112" spans="1:16" x14ac:dyDescent="0.3">
      <c r="A1112" s="81"/>
      <c r="B1112" s="82"/>
      <c r="C1112" s="79"/>
      <c r="D1112" s="83"/>
      <c r="E1112" s="84"/>
      <c r="F1112" s="84"/>
      <c r="K1112" s="81"/>
      <c r="L1112" s="82"/>
      <c r="M1112" s="79"/>
      <c r="N1112" s="83"/>
      <c r="O1112" s="84"/>
      <c r="P1112" s="84"/>
    </row>
    <row r="1113" spans="1:16" x14ac:dyDescent="0.3">
      <c r="A1113" s="81"/>
      <c r="B1113" s="82"/>
      <c r="C1113" s="79"/>
      <c r="D1113" s="83"/>
      <c r="E1113" s="84"/>
      <c r="F1113" s="84"/>
      <c r="K1113" s="81"/>
      <c r="L1113" s="82"/>
      <c r="M1113" s="79"/>
      <c r="N1113" s="83"/>
      <c r="O1113" s="84"/>
      <c r="P1113" s="84"/>
    </row>
    <row r="1114" spans="1:16" x14ac:dyDescent="0.3">
      <c r="A1114" s="81"/>
      <c r="B1114" s="82"/>
      <c r="C1114" s="79"/>
      <c r="D1114" s="83"/>
      <c r="E1114" s="84"/>
      <c r="F1114" s="84"/>
      <c r="K1114" s="81"/>
      <c r="L1114" s="82"/>
      <c r="M1114" s="79"/>
      <c r="N1114" s="83"/>
      <c r="O1114" s="84"/>
      <c r="P1114" s="84"/>
    </row>
    <row r="1115" spans="1:16" x14ac:dyDescent="0.3">
      <c r="A1115" s="81"/>
      <c r="B1115" s="82"/>
      <c r="C1115" s="79"/>
      <c r="D1115" s="83"/>
      <c r="E1115" s="84"/>
      <c r="F1115" s="84"/>
      <c r="K1115" s="81"/>
      <c r="L1115" s="82"/>
      <c r="M1115" s="79"/>
      <c r="N1115" s="83"/>
      <c r="O1115" s="84"/>
      <c r="P1115" s="84"/>
    </row>
    <row r="1116" spans="1:16" x14ac:dyDescent="0.3">
      <c r="A1116" s="81"/>
      <c r="B1116" s="82"/>
      <c r="C1116" s="79"/>
      <c r="D1116" s="83"/>
      <c r="E1116" s="84"/>
      <c r="F1116" s="84"/>
      <c r="K1116" s="81"/>
      <c r="L1116" s="82"/>
      <c r="M1116" s="79"/>
      <c r="N1116" s="83"/>
      <c r="O1116" s="84"/>
      <c r="P1116" s="84"/>
    </row>
    <row r="1117" spans="1:16" x14ac:dyDescent="0.3">
      <c r="A1117" s="81"/>
      <c r="B1117" s="82"/>
      <c r="C1117" s="79"/>
      <c r="D1117" s="83"/>
      <c r="E1117" s="84"/>
      <c r="F1117" s="84"/>
      <c r="K1117" s="81"/>
      <c r="L1117" s="82"/>
      <c r="M1117" s="79"/>
      <c r="N1117" s="83"/>
      <c r="O1117" s="84"/>
      <c r="P1117" s="84"/>
    </row>
    <row r="1118" spans="1:16" x14ac:dyDescent="0.3">
      <c r="A1118" s="81"/>
      <c r="B1118" s="82"/>
      <c r="C1118" s="79"/>
      <c r="D1118" s="83"/>
      <c r="E1118" s="84"/>
      <c r="F1118" s="84"/>
      <c r="K1118" s="81"/>
      <c r="L1118" s="82"/>
      <c r="M1118" s="79"/>
      <c r="N1118" s="83"/>
      <c r="O1118" s="84"/>
      <c r="P1118" s="84"/>
    </row>
    <row r="1119" spans="1:16" x14ac:dyDescent="0.3">
      <c r="A1119" s="81"/>
      <c r="B1119" s="82"/>
      <c r="C1119" s="79"/>
      <c r="D1119" s="83"/>
      <c r="E1119" s="84"/>
      <c r="F1119" s="84"/>
      <c r="K1119" s="81"/>
      <c r="L1119" s="82"/>
      <c r="M1119" s="79"/>
      <c r="N1119" s="83"/>
      <c r="O1119" s="84"/>
      <c r="P1119" s="84"/>
    </row>
    <row r="1120" spans="1:16" x14ac:dyDescent="0.3">
      <c r="A1120" s="81"/>
      <c r="B1120" s="82"/>
      <c r="C1120" s="79"/>
      <c r="D1120" s="83"/>
      <c r="E1120" s="84"/>
      <c r="F1120" s="84"/>
      <c r="K1120" s="81"/>
      <c r="L1120" s="82"/>
      <c r="M1120" s="79"/>
      <c r="N1120" s="83"/>
      <c r="O1120" s="84"/>
      <c r="P1120" s="84"/>
    </row>
    <row r="1121" spans="1:16" x14ac:dyDescent="0.3">
      <c r="A1121" s="81"/>
      <c r="B1121" s="82"/>
      <c r="C1121" s="79"/>
      <c r="D1121" s="83"/>
      <c r="E1121" s="84"/>
      <c r="F1121" s="84"/>
      <c r="K1121" s="81"/>
      <c r="L1121" s="82"/>
      <c r="M1121" s="79"/>
      <c r="N1121" s="83"/>
      <c r="O1121" s="84"/>
      <c r="P1121" s="84"/>
    </row>
    <row r="1122" spans="1:16" x14ac:dyDescent="0.3">
      <c r="A1122" s="81"/>
      <c r="B1122" s="82"/>
      <c r="C1122" s="79"/>
      <c r="D1122" s="83"/>
      <c r="E1122" s="84"/>
      <c r="F1122" s="84"/>
      <c r="K1122" s="81"/>
      <c r="L1122" s="82"/>
      <c r="M1122" s="79"/>
      <c r="N1122" s="83"/>
      <c r="O1122" s="84"/>
      <c r="P1122" s="84"/>
    </row>
    <row r="1123" spans="1:16" x14ac:dyDescent="0.3">
      <c r="A1123" s="81"/>
      <c r="B1123" s="82"/>
      <c r="C1123" s="79"/>
      <c r="D1123" s="83"/>
      <c r="E1123" s="84"/>
      <c r="F1123" s="84"/>
      <c r="K1123" s="81"/>
      <c r="L1123" s="82"/>
      <c r="M1123" s="79"/>
      <c r="N1123" s="83"/>
      <c r="O1123" s="84"/>
      <c r="P1123" s="84"/>
    </row>
    <row r="1124" spans="1:16" x14ac:dyDescent="0.3">
      <c r="A1124" s="81"/>
      <c r="B1124" s="82"/>
      <c r="C1124" s="79"/>
      <c r="D1124" s="83"/>
      <c r="E1124" s="84"/>
      <c r="F1124" s="84"/>
      <c r="K1124" s="81"/>
      <c r="L1124" s="82"/>
      <c r="M1124" s="79"/>
      <c r="N1124" s="83"/>
      <c r="O1124" s="84"/>
      <c r="P1124" s="84"/>
    </row>
    <row r="1125" spans="1:16" x14ac:dyDescent="0.3">
      <c r="A1125" s="81"/>
      <c r="B1125" s="82"/>
      <c r="C1125" s="79"/>
      <c r="D1125" s="83"/>
      <c r="E1125" s="84"/>
      <c r="F1125" s="84"/>
      <c r="K1125" s="81"/>
      <c r="L1125" s="82"/>
      <c r="M1125" s="79"/>
      <c r="N1125" s="83"/>
      <c r="O1125" s="84"/>
      <c r="P1125" s="84"/>
    </row>
    <row r="1126" spans="1:16" x14ac:dyDescent="0.3">
      <c r="A1126" s="81"/>
      <c r="B1126" s="82"/>
      <c r="C1126" s="79"/>
      <c r="D1126" s="83"/>
      <c r="E1126" s="84"/>
      <c r="F1126" s="84"/>
      <c r="K1126" s="81"/>
      <c r="L1126" s="82"/>
      <c r="M1126" s="79"/>
      <c r="N1126" s="83"/>
      <c r="O1126" s="84"/>
      <c r="P1126" s="84"/>
    </row>
    <row r="1127" spans="1:16" x14ac:dyDescent="0.3">
      <c r="A1127" s="81"/>
      <c r="B1127" s="82"/>
      <c r="C1127" s="79"/>
      <c r="D1127" s="83"/>
      <c r="E1127" s="84"/>
      <c r="F1127" s="84"/>
      <c r="K1127" s="81"/>
      <c r="L1127" s="82"/>
      <c r="M1127" s="79"/>
      <c r="N1127" s="83"/>
      <c r="O1127" s="84"/>
      <c r="P1127" s="84"/>
    </row>
    <row r="1128" spans="1:16" x14ac:dyDescent="0.3">
      <c r="A1128" s="81"/>
      <c r="B1128" s="82"/>
      <c r="C1128" s="79"/>
      <c r="D1128" s="83"/>
      <c r="E1128" s="84"/>
      <c r="F1128" s="84"/>
      <c r="K1128" s="81"/>
      <c r="L1128" s="82"/>
      <c r="M1128" s="79"/>
      <c r="N1128" s="83"/>
      <c r="O1128" s="84"/>
      <c r="P1128" s="84"/>
    </row>
    <row r="1129" spans="1:16" x14ac:dyDescent="0.3">
      <c r="A1129" s="81"/>
      <c r="B1129" s="82"/>
      <c r="C1129" s="79"/>
      <c r="D1129" s="83"/>
      <c r="E1129" s="84"/>
      <c r="F1129" s="84"/>
      <c r="K1129" s="81"/>
      <c r="L1129" s="82"/>
      <c r="M1129" s="79"/>
      <c r="N1129" s="83"/>
      <c r="O1129" s="84"/>
      <c r="P1129" s="84"/>
    </row>
    <row r="1130" spans="1:16" x14ac:dyDescent="0.3">
      <c r="A1130" s="81"/>
      <c r="B1130" s="82"/>
      <c r="C1130" s="79"/>
      <c r="D1130" s="83"/>
      <c r="E1130" s="84"/>
      <c r="F1130" s="84"/>
      <c r="K1130" s="81"/>
      <c r="L1130" s="82"/>
      <c r="M1130" s="79"/>
      <c r="N1130" s="83"/>
      <c r="O1130" s="84"/>
      <c r="P1130" s="84"/>
    </row>
    <row r="1131" spans="1:16" x14ac:dyDescent="0.3">
      <c r="A1131" s="81"/>
      <c r="B1131" s="82"/>
      <c r="C1131" s="79"/>
      <c r="D1131" s="83"/>
      <c r="E1131" s="84"/>
      <c r="F1131" s="84"/>
      <c r="K1131" s="81"/>
      <c r="L1131" s="82"/>
      <c r="M1131" s="79"/>
      <c r="N1131" s="83"/>
      <c r="O1131" s="84"/>
      <c r="P1131" s="84"/>
    </row>
    <row r="1132" spans="1:16" x14ac:dyDescent="0.3">
      <c r="A1132" s="81"/>
      <c r="B1132" s="82"/>
      <c r="C1132" s="79"/>
      <c r="D1132" s="83"/>
      <c r="E1132" s="84"/>
      <c r="F1132" s="84"/>
      <c r="K1132" s="81"/>
      <c r="L1132" s="82"/>
      <c r="M1132" s="79"/>
      <c r="N1132" s="83"/>
      <c r="O1132" s="84"/>
      <c r="P1132" s="84"/>
    </row>
    <row r="1133" spans="1:16" x14ac:dyDescent="0.3">
      <c r="A1133" s="81"/>
      <c r="B1133" s="82"/>
      <c r="C1133" s="79"/>
      <c r="D1133" s="83"/>
      <c r="E1133" s="84"/>
      <c r="F1133" s="84"/>
      <c r="K1133" s="81"/>
      <c r="L1133" s="82"/>
      <c r="M1133" s="79"/>
      <c r="N1133" s="83"/>
      <c r="O1133" s="84"/>
      <c r="P1133" s="84"/>
    </row>
    <row r="1134" spans="1:16" x14ac:dyDescent="0.3">
      <c r="A1134" s="81"/>
      <c r="B1134" s="82"/>
      <c r="C1134" s="79"/>
      <c r="D1134" s="83"/>
      <c r="E1134" s="84"/>
      <c r="F1134" s="84"/>
      <c r="K1134" s="81"/>
      <c r="L1134" s="82"/>
      <c r="M1134" s="79"/>
      <c r="N1134" s="83"/>
      <c r="O1134" s="84"/>
      <c r="P1134" s="84"/>
    </row>
    <row r="1135" spans="1:16" x14ac:dyDescent="0.3">
      <c r="A1135" s="81"/>
      <c r="B1135" s="82"/>
      <c r="C1135" s="79"/>
      <c r="D1135" s="83"/>
      <c r="E1135" s="84"/>
      <c r="F1135" s="84"/>
      <c r="K1135" s="81"/>
      <c r="L1135" s="82"/>
      <c r="M1135" s="79"/>
      <c r="N1135" s="83"/>
      <c r="O1135" s="84"/>
      <c r="P1135" s="84"/>
    </row>
    <row r="1136" spans="1:16" x14ac:dyDescent="0.3">
      <c r="A1136" s="81"/>
      <c r="B1136" s="82"/>
      <c r="C1136" s="79"/>
      <c r="D1136" s="83"/>
      <c r="E1136" s="84"/>
      <c r="F1136" s="84"/>
      <c r="K1136" s="81"/>
      <c r="L1136" s="82"/>
      <c r="M1136" s="79"/>
      <c r="N1136" s="83"/>
      <c r="O1136" s="84"/>
      <c r="P1136" s="84"/>
    </row>
    <row r="1137" spans="1:16" x14ac:dyDescent="0.3">
      <c r="A1137" s="81"/>
      <c r="B1137" s="82"/>
      <c r="C1137" s="79"/>
      <c r="D1137" s="83"/>
      <c r="E1137" s="84"/>
      <c r="F1137" s="84"/>
      <c r="K1137" s="81"/>
      <c r="L1137" s="82"/>
      <c r="M1137" s="79"/>
      <c r="N1137" s="83"/>
      <c r="O1137" s="84"/>
      <c r="P1137" s="84"/>
    </row>
    <row r="1138" spans="1:16" x14ac:dyDescent="0.3">
      <c r="A1138" s="81"/>
      <c r="B1138" s="82"/>
      <c r="C1138" s="79"/>
      <c r="D1138" s="83"/>
      <c r="E1138" s="84"/>
      <c r="F1138" s="84"/>
      <c r="K1138" s="81"/>
      <c r="L1138" s="82"/>
      <c r="M1138" s="79"/>
      <c r="N1138" s="83"/>
      <c r="O1138" s="84"/>
      <c r="P1138" s="84"/>
    </row>
    <row r="1139" spans="1:16" x14ac:dyDescent="0.3">
      <c r="A1139" s="81"/>
      <c r="B1139" s="82"/>
      <c r="C1139" s="79"/>
      <c r="D1139" s="83"/>
      <c r="E1139" s="84"/>
      <c r="F1139" s="84"/>
      <c r="K1139" s="81"/>
      <c r="L1139" s="82"/>
      <c r="M1139" s="79"/>
      <c r="N1139" s="83"/>
      <c r="O1139" s="84"/>
      <c r="P1139" s="84"/>
    </row>
    <row r="1140" spans="1:16" x14ac:dyDescent="0.3">
      <c r="A1140" s="81"/>
      <c r="B1140" s="82"/>
      <c r="C1140" s="79"/>
      <c r="D1140" s="83"/>
      <c r="E1140" s="84"/>
      <c r="F1140" s="84"/>
      <c r="K1140" s="81"/>
      <c r="L1140" s="82"/>
      <c r="M1140" s="79"/>
      <c r="N1140" s="83"/>
      <c r="O1140" s="84"/>
      <c r="P1140" s="84"/>
    </row>
    <row r="1141" spans="1:16" x14ac:dyDescent="0.3">
      <c r="A1141" s="81"/>
      <c r="B1141" s="82"/>
      <c r="C1141" s="79"/>
      <c r="D1141" s="83"/>
      <c r="E1141" s="84"/>
      <c r="F1141" s="84"/>
      <c r="K1141" s="81"/>
      <c r="L1141" s="82"/>
      <c r="M1141" s="79"/>
      <c r="N1141" s="83"/>
      <c r="O1141" s="84"/>
      <c r="P1141" s="84"/>
    </row>
    <row r="1142" spans="1:16" x14ac:dyDescent="0.3">
      <c r="A1142" s="81"/>
      <c r="B1142" s="82"/>
      <c r="C1142" s="79"/>
      <c r="D1142" s="83"/>
      <c r="E1142" s="84"/>
      <c r="F1142" s="84"/>
      <c r="K1142" s="81"/>
      <c r="L1142" s="82"/>
      <c r="M1142" s="79"/>
      <c r="N1142" s="83"/>
      <c r="O1142" s="84"/>
      <c r="P1142" s="84"/>
    </row>
    <row r="1143" spans="1:16" x14ac:dyDescent="0.3">
      <c r="A1143" s="81"/>
      <c r="B1143" s="82"/>
      <c r="C1143" s="79"/>
      <c r="D1143" s="83"/>
      <c r="E1143" s="84"/>
      <c r="F1143" s="84"/>
      <c r="K1143" s="81"/>
      <c r="L1143" s="82"/>
      <c r="M1143" s="79"/>
      <c r="N1143" s="83"/>
      <c r="O1143" s="84"/>
      <c r="P1143" s="84"/>
    </row>
    <row r="1144" spans="1:16" x14ac:dyDescent="0.3">
      <c r="A1144" s="81"/>
      <c r="B1144" s="82"/>
      <c r="C1144" s="79"/>
      <c r="D1144" s="83"/>
      <c r="E1144" s="84"/>
      <c r="F1144" s="84"/>
      <c r="K1144" s="81"/>
      <c r="L1144" s="82"/>
      <c r="M1144" s="79"/>
      <c r="N1144" s="83"/>
      <c r="O1144" s="84"/>
      <c r="P1144" s="84"/>
    </row>
    <row r="1145" spans="1:16" x14ac:dyDescent="0.3">
      <c r="A1145" s="81"/>
      <c r="B1145" s="82"/>
      <c r="C1145" s="79"/>
      <c r="D1145" s="83"/>
      <c r="E1145" s="84"/>
      <c r="F1145" s="84"/>
      <c r="K1145" s="81"/>
      <c r="L1145" s="82"/>
      <c r="M1145" s="79"/>
      <c r="N1145" s="83"/>
      <c r="O1145" s="84"/>
      <c r="P1145" s="84"/>
    </row>
    <row r="1146" spans="1:16" x14ac:dyDescent="0.3">
      <c r="A1146" s="81"/>
      <c r="B1146" s="82"/>
      <c r="C1146" s="79"/>
      <c r="D1146" s="83"/>
      <c r="E1146" s="84"/>
      <c r="F1146" s="84"/>
      <c r="K1146" s="81"/>
      <c r="L1146" s="82"/>
      <c r="M1146" s="79"/>
      <c r="N1146" s="83"/>
      <c r="O1146" s="84"/>
      <c r="P1146" s="84"/>
    </row>
    <row r="1147" spans="1:16" x14ac:dyDescent="0.3">
      <c r="A1147" s="81"/>
      <c r="B1147" s="82"/>
      <c r="C1147" s="79"/>
      <c r="D1147" s="83"/>
      <c r="E1147" s="84"/>
      <c r="F1147" s="84"/>
      <c r="K1147" s="81"/>
      <c r="L1147" s="82"/>
      <c r="M1147" s="79"/>
      <c r="N1147" s="83"/>
      <c r="O1147" s="84"/>
      <c r="P1147" s="84"/>
    </row>
    <row r="1148" spans="1:16" x14ac:dyDescent="0.3">
      <c r="A1148" s="81"/>
      <c r="B1148" s="82"/>
      <c r="C1148" s="79"/>
      <c r="D1148" s="83"/>
      <c r="E1148" s="84"/>
      <c r="F1148" s="84"/>
      <c r="K1148" s="81"/>
      <c r="L1148" s="82"/>
      <c r="M1148" s="79"/>
      <c r="N1148" s="83"/>
      <c r="O1148" s="84"/>
      <c r="P1148" s="84"/>
    </row>
    <row r="1149" spans="1:16" x14ac:dyDescent="0.3">
      <c r="A1149" s="81"/>
      <c r="B1149" s="82"/>
      <c r="C1149" s="79"/>
      <c r="D1149" s="83"/>
      <c r="E1149" s="84"/>
      <c r="F1149" s="84"/>
      <c r="K1149" s="81"/>
      <c r="L1149" s="82"/>
      <c r="M1149" s="79"/>
      <c r="N1149" s="83"/>
      <c r="O1149" s="84"/>
      <c r="P1149" s="84"/>
    </row>
    <row r="1150" spans="1:16" x14ac:dyDescent="0.3">
      <c r="A1150" s="81"/>
      <c r="B1150" s="82"/>
      <c r="C1150" s="79"/>
      <c r="D1150" s="83"/>
      <c r="E1150" s="84"/>
      <c r="F1150" s="84"/>
      <c r="K1150" s="81"/>
      <c r="L1150" s="82"/>
      <c r="M1150" s="79"/>
      <c r="N1150" s="83"/>
      <c r="O1150" s="84"/>
      <c r="P1150" s="84"/>
    </row>
    <row r="1151" spans="1:16" x14ac:dyDescent="0.3">
      <c r="A1151" s="81"/>
      <c r="B1151" s="82"/>
      <c r="C1151" s="79"/>
      <c r="D1151" s="83"/>
      <c r="E1151" s="84"/>
      <c r="F1151" s="84"/>
      <c r="K1151" s="81"/>
      <c r="L1151" s="82"/>
      <c r="M1151" s="79"/>
      <c r="N1151" s="83"/>
      <c r="O1151" s="84"/>
      <c r="P1151" s="84"/>
    </row>
    <row r="1152" spans="1:16" x14ac:dyDescent="0.3">
      <c r="A1152" s="81"/>
      <c r="B1152" s="82"/>
      <c r="C1152" s="79"/>
      <c r="D1152" s="83"/>
      <c r="E1152" s="84"/>
      <c r="F1152" s="84"/>
      <c r="K1152" s="81"/>
      <c r="L1152" s="82"/>
      <c r="M1152" s="79"/>
      <c r="N1152" s="83"/>
      <c r="O1152" s="84"/>
      <c r="P1152" s="84"/>
    </row>
    <row r="1153" spans="1:16" x14ac:dyDescent="0.3">
      <c r="A1153" s="81"/>
      <c r="B1153" s="82"/>
      <c r="C1153" s="79"/>
      <c r="D1153" s="83"/>
      <c r="E1153" s="84"/>
      <c r="F1153" s="84"/>
      <c r="K1153" s="81"/>
      <c r="L1153" s="82"/>
      <c r="M1153" s="79"/>
      <c r="N1153" s="83"/>
      <c r="O1153" s="84"/>
      <c r="P1153" s="84"/>
    </row>
    <row r="1154" spans="1:16" x14ac:dyDescent="0.3">
      <c r="A1154" s="81"/>
      <c r="B1154" s="82"/>
      <c r="C1154" s="79"/>
      <c r="D1154" s="83"/>
      <c r="E1154" s="84"/>
      <c r="F1154" s="84"/>
      <c r="K1154" s="81"/>
      <c r="L1154" s="82"/>
      <c r="M1154" s="79"/>
      <c r="N1154" s="83"/>
      <c r="O1154" s="84"/>
      <c r="P1154" s="84"/>
    </row>
    <row r="1155" spans="1:16" x14ac:dyDescent="0.3">
      <c r="A1155" s="81"/>
      <c r="B1155" s="82"/>
      <c r="C1155" s="79"/>
      <c r="D1155" s="83"/>
      <c r="E1155" s="84"/>
      <c r="F1155" s="84"/>
      <c r="K1155" s="81"/>
      <c r="L1155" s="82"/>
      <c r="M1155" s="79"/>
      <c r="N1155" s="83"/>
      <c r="O1155" s="84"/>
      <c r="P1155" s="84"/>
    </row>
    <row r="1156" spans="1:16" x14ac:dyDescent="0.3">
      <c r="A1156" s="81"/>
      <c r="B1156" s="82"/>
      <c r="C1156" s="79"/>
      <c r="D1156" s="83"/>
      <c r="E1156" s="84"/>
      <c r="F1156" s="84"/>
      <c r="K1156" s="81"/>
      <c r="L1156" s="82"/>
      <c r="M1156" s="79"/>
      <c r="N1156" s="83"/>
      <c r="O1156" s="84"/>
      <c r="P1156" s="84"/>
    </row>
    <row r="1157" spans="1:16" x14ac:dyDescent="0.3">
      <c r="A1157" s="81"/>
      <c r="B1157" s="82"/>
      <c r="C1157" s="79"/>
      <c r="D1157" s="83"/>
      <c r="E1157" s="84"/>
      <c r="F1157" s="84"/>
      <c r="K1157" s="81"/>
      <c r="L1157" s="82"/>
      <c r="M1157" s="79"/>
      <c r="N1157" s="83"/>
      <c r="O1157" s="84"/>
      <c r="P1157" s="84"/>
    </row>
    <row r="1158" spans="1:16" x14ac:dyDescent="0.3">
      <c r="A1158" s="81"/>
      <c r="B1158" s="82"/>
      <c r="C1158" s="79"/>
      <c r="D1158" s="83"/>
      <c r="E1158" s="84"/>
      <c r="F1158" s="84"/>
      <c r="K1158" s="81"/>
      <c r="L1158" s="82"/>
      <c r="M1158" s="79"/>
      <c r="N1158" s="83"/>
      <c r="O1158" s="84"/>
      <c r="P1158" s="84"/>
    </row>
    <row r="1159" spans="1:16" x14ac:dyDescent="0.3">
      <c r="A1159" s="81"/>
      <c r="B1159" s="82"/>
      <c r="C1159" s="79"/>
      <c r="D1159" s="83"/>
      <c r="E1159" s="84"/>
      <c r="F1159" s="84"/>
      <c r="K1159" s="81"/>
      <c r="L1159" s="82"/>
      <c r="M1159" s="79"/>
      <c r="N1159" s="83"/>
      <c r="O1159" s="84"/>
      <c r="P1159" s="84"/>
    </row>
    <row r="1160" spans="1:16" x14ac:dyDescent="0.3">
      <c r="A1160" s="81"/>
      <c r="B1160" s="82"/>
      <c r="C1160" s="79"/>
      <c r="D1160" s="83"/>
      <c r="E1160" s="84"/>
      <c r="F1160" s="84"/>
      <c r="K1160" s="81"/>
      <c r="L1160" s="82"/>
      <c r="M1160" s="79"/>
      <c r="N1160" s="83"/>
      <c r="O1160" s="84"/>
      <c r="P1160" s="84"/>
    </row>
    <row r="1161" spans="1:16" x14ac:dyDescent="0.3">
      <c r="A1161" s="81"/>
      <c r="B1161" s="82"/>
      <c r="C1161" s="79"/>
      <c r="D1161" s="83"/>
      <c r="E1161" s="84"/>
      <c r="F1161" s="84"/>
      <c r="K1161" s="81"/>
      <c r="L1161" s="82"/>
      <c r="M1161" s="79"/>
      <c r="N1161" s="83"/>
      <c r="O1161" s="84"/>
      <c r="P1161" s="84"/>
    </row>
    <row r="1162" spans="1:16" x14ac:dyDescent="0.3">
      <c r="A1162" s="81"/>
      <c r="B1162" s="82"/>
      <c r="C1162" s="79"/>
      <c r="D1162" s="83"/>
      <c r="E1162" s="84"/>
      <c r="F1162" s="84"/>
      <c r="K1162" s="81"/>
      <c r="L1162" s="82"/>
      <c r="M1162" s="79"/>
      <c r="N1162" s="83"/>
      <c r="O1162" s="84"/>
      <c r="P1162" s="84"/>
    </row>
    <row r="1163" spans="1:16" x14ac:dyDescent="0.3">
      <c r="A1163" s="81"/>
      <c r="B1163" s="82"/>
      <c r="C1163" s="79"/>
      <c r="D1163" s="83"/>
      <c r="E1163" s="84"/>
      <c r="F1163" s="84"/>
      <c r="K1163" s="81"/>
      <c r="L1163" s="82"/>
      <c r="M1163" s="79"/>
      <c r="N1163" s="83"/>
      <c r="O1163" s="84"/>
      <c r="P1163" s="84"/>
    </row>
    <row r="1164" spans="1:16" x14ac:dyDescent="0.3">
      <c r="A1164" s="81"/>
      <c r="B1164" s="82"/>
      <c r="C1164" s="79"/>
      <c r="D1164" s="83"/>
      <c r="E1164" s="84"/>
      <c r="F1164" s="84"/>
      <c r="K1164" s="81"/>
      <c r="L1164" s="82"/>
      <c r="M1164" s="79"/>
      <c r="N1164" s="83"/>
      <c r="O1164" s="84"/>
      <c r="P1164" s="84"/>
    </row>
    <row r="1165" spans="1:16" x14ac:dyDescent="0.3">
      <c r="A1165" s="81"/>
      <c r="B1165" s="82"/>
      <c r="C1165" s="79"/>
      <c r="D1165" s="83"/>
      <c r="E1165" s="84"/>
      <c r="F1165" s="84"/>
      <c r="K1165" s="81"/>
      <c r="L1165" s="82"/>
      <c r="M1165" s="79"/>
      <c r="N1165" s="83"/>
      <c r="O1165" s="84"/>
      <c r="P1165" s="84"/>
    </row>
    <row r="1166" spans="1:16" x14ac:dyDescent="0.3">
      <c r="A1166" s="81"/>
      <c r="B1166" s="82"/>
      <c r="C1166" s="79"/>
      <c r="D1166" s="83"/>
      <c r="E1166" s="84"/>
      <c r="F1166" s="84"/>
      <c r="K1166" s="81"/>
      <c r="L1166" s="82"/>
      <c r="M1166" s="79"/>
      <c r="N1166" s="83"/>
      <c r="O1166" s="84"/>
      <c r="P1166" s="84"/>
    </row>
    <row r="1167" spans="1:16" x14ac:dyDescent="0.3">
      <c r="A1167" s="81"/>
      <c r="B1167" s="82"/>
      <c r="C1167" s="79"/>
      <c r="D1167" s="83"/>
      <c r="E1167" s="84"/>
      <c r="F1167" s="84"/>
      <c r="K1167" s="81"/>
      <c r="L1167" s="82"/>
      <c r="M1167" s="79"/>
      <c r="N1167" s="83"/>
      <c r="O1167" s="84"/>
      <c r="P1167" s="84"/>
    </row>
    <row r="1168" spans="1:16" x14ac:dyDescent="0.3">
      <c r="A1168" s="81"/>
      <c r="B1168" s="82"/>
      <c r="C1168" s="79"/>
      <c r="D1168" s="83"/>
      <c r="E1168" s="84"/>
      <c r="F1168" s="84"/>
      <c r="K1168" s="81"/>
      <c r="L1168" s="82"/>
      <c r="M1168" s="79"/>
      <c r="N1168" s="83"/>
      <c r="O1168" s="84"/>
      <c r="P1168" s="84"/>
    </row>
    <row r="1169" spans="1:16" x14ac:dyDescent="0.3">
      <c r="A1169" s="81"/>
      <c r="B1169" s="82"/>
      <c r="C1169" s="79"/>
      <c r="D1169" s="83"/>
      <c r="E1169" s="84"/>
      <c r="F1169" s="84"/>
      <c r="K1169" s="81"/>
      <c r="L1169" s="82"/>
      <c r="M1169" s="79"/>
      <c r="N1169" s="83"/>
      <c r="O1169" s="84"/>
      <c r="P1169" s="84"/>
    </row>
    <row r="1170" spans="1:16" x14ac:dyDescent="0.3">
      <c r="A1170" s="81"/>
      <c r="B1170" s="82"/>
      <c r="C1170" s="79"/>
      <c r="D1170" s="83"/>
      <c r="E1170" s="84"/>
      <c r="F1170" s="84"/>
      <c r="K1170" s="81"/>
      <c r="L1170" s="82"/>
      <c r="M1170" s="79"/>
      <c r="N1170" s="83"/>
      <c r="O1170" s="84"/>
      <c r="P1170" s="84"/>
    </row>
    <row r="1171" spans="1:16" x14ac:dyDescent="0.3">
      <c r="A1171" s="81"/>
      <c r="B1171" s="82"/>
      <c r="C1171" s="79"/>
      <c r="D1171" s="83"/>
      <c r="E1171" s="84"/>
      <c r="F1171" s="84"/>
      <c r="K1171" s="81"/>
      <c r="L1171" s="82"/>
      <c r="M1171" s="79"/>
      <c r="N1171" s="83"/>
      <c r="O1171" s="84"/>
      <c r="P1171" s="84"/>
    </row>
    <row r="1172" spans="1:16" x14ac:dyDescent="0.3">
      <c r="A1172" s="81"/>
      <c r="B1172" s="82"/>
      <c r="C1172" s="79"/>
      <c r="D1172" s="83"/>
      <c r="E1172" s="84"/>
      <c r="F1172" s="84"/>
      <c r="K1172" s="81"/>
      <c r="L1172" s="82"/>
      <c r="M1172" s="79"/>
      <c r="N1172" s="83"/>
      <c r="O1172" s="84"/>
      <c r="P1172" s="84"/>
    </row>
    <row r="1173" spans="1:16" x14ac:dyDescent="0.3">
      <c r="A1173" s="81"/>
      <c r="B1173" s="82"/>
      <c r="C1173" s="79"/>
      <c r="D1173" s="83"/>
      <c r="E1173" s="84"/>
      <c r="F1173" s="84"/>
      <c r="K1173" s="81"/>
      <c r="L1173" s="82"/>
      <c r="M1173" s="79"/>
      <c r="N1173" s="83"/>
      <c r="O1173" s="84"/>
      <c r="P1173" s="84"/>
    </row>
    <row r="1174" spans="1:16" x14ac:dyDescent="0.3">
      <c r="A1174" s="81"/>
      <c r="B1174" s="82"/>
      <c r="C1174" s="79"/>
      <c r="D1174" s="83"/>
      <c r="E1174" s="84"/>
      <c r="F1174" s="84"/>
      <c r="K1174" s="81"/>
      <c r="L1174" s="82"/>
      <c r="M1174" s="79"/>
      <c r="N1174" s="83"/>
      <c r="O1174" s="84"/>
      <c r="P1174" s="84"/>
    </row>
    <row r="1175" spans="1:16" x14ac:dyDescent="0.3">
      <c r="A1175" s="81"/>
      <c r="B1175" s="82"/>
      <c r="C1175" s="79"/>
      <c r="D1175" s="83"/>
      <c r="E1175" s="84"/>
      <c r="F1175" s="84"/>
      <c r="K1175" s="81"/>
      <c r="L1175" s="82"/>
      <c r="M1175" s="79"/>
      <c r="N1175" s="83"/>
      <c r="O1175" s="84"/>
      <c r="P1175" s="84"/>
    </row>
    <row r="1176" spans="1:16" x14ac:dyDescent="0.3">
      <c r="A1176" s="81"/>
      <c r="B1176" s="82"/>
      <c r="C1176" s="79"/>
      <c r="D1176" s="83"/>
      <c r="E1176" s="84"/>
      <c r="F1176" s="84"/>
      <c r="K1176" s="81"/>
      <c r="L1176" s="82"/>
      <c r="M1176" s="79"/>
      <c r="N1176" s="83"/>
      <c r="O1176" s="84"/>
      <c r="P1176" s="84"/>
    </row>
    <row r="1177" spans="1:16" x14ac:dyDescent="0.3">
      <c r="A1177" s="81"/>
      <c r="B1177" s="82"/>
      <c r="C1177" s="79"/>
      <c r="D1177" s="83"/>
      <c r="E1177" s="84"/>
      <c r="F1177" s="84"/>
      <c r="K1177" s="81"/>
      <c r="L1177" s="82"/>
      <c r="M1177" s="79"/>
      <c r="N1177" s="83"/>
      <c r="O1177" s="84"/>
      <c r="P1177" s="84"/>
    </row>
    <row r="1178" spans="1:16" x14ac:dyDescent="0.3">
      <c r="A1178" s="81"/>
      <c r="B1178" s="82"/>
      <c r="C1178" s="79"/>
      <c r="D1178" s="83"/>
      <c r="E1178" s="84"/>
      <c r="F1178" s="84"/>
      <c r="K1178" s="81"/>
      <c r="L1178" s="82"/>
      <c r="M1178" s="79"/>
      <c r="N1178" s="83"/>
      <c r="O1178" s="84"/>
      <c r="P1178" s="84"/>
    </row>
    <row r="1179" spans="1:16" x14ac:dyDescent="0.3">
      <c r="A1179" s="81"/>
      <c r="B1179" s="82"/>
      <c r="C1179" s="79"/>
      <c r="D1179" s="83"/>
      <c r="E1179" s="84"/>
      <c r="F1179" s="84"/>
      <c r="K1179" s="81"/>
      <c r="L1179" s="82"/>
      <c r="M1179" s="79"/>
      <c r="N1179" s="83"/>
      <c r="O1179" s="84"/>
      <c r="P1179" s="84"/>
    </row>
    <row r="1180" spans="1:16" x14ac:dyDescent="0.3">
      <c r="A1180" s="81"/>
      <c r="B1180" s="82"/>
      <c r="C1180" s="79"/>
      <c r="D1180" s="83"/>
      <c r="E1180" s="84"/>
      <c r="F1180" s="84"/>
      <c r="K1180" s="81"/>
      <c r="L1180" s="82"/>
      <c r="M1180" s="79"/>
      <c r="N1180" s="83"/>
      <c r="O1180" s="84"/>
      <c r="P1180" s="84"/>
    </row>
    <row r="1181" spans="1:16" x14ac:dyDescent="0.3">
      <c r="A1181" s="81"/>
      <c r="B1181" s="82"/>
      <c r="C1181" s="79"/>
      <c r="D1181" s="83"/>
      <c r="E1181" s="84"/>
      <c r="F1181" s="84"/>
      <c r="K1181" s="81"/>
      <c r="L1181" s="82"/>
      <c r="M1181" s="79"/>
      <c r="N1181" s="83"/>
      <c r="O1181" s="84"/>
      <c r="P1181" s="84"/>
    </row>
    <row r="1182" spans="1:16" x14ac:dyDescent="0.3">
      <c r="A1182" s="81"/>
      <c r="B1182" s="82"/>
      <c r="C1182" s="79"/>
      <c r="D1182" s="83"/>
      <c r="E1182" s="84"/>
      <c r="F1182" s="84"/>
      <c r="K1182" s="81"/>
      <c r="L1182" s="82"/>
      <c r="M1182" s="79"/>
      <c r="N1182" s="83"/>
      <c r="O1182" s="84"/>
      <c r="P1182" s="84"/>
    </row>
    <row r="1183" spans="1:16" x14ac:dyDescent="0.3">
      <c r="A1183" s="81"/>
      <c r="B1183" s="82"/>
      <c r="C1183" s="79"/>
      <c r="D1183" s="83"/>
      <c r="E1183" s="84"/>
      <c r="F1183" s="84"/>
      <c r="K1183" s="81"/>
      <c r="L1183" s="82"/>
      <c r="M1183" s="79"/>
      <c r="N1183" s="83"/>
      <c r="O1183" s="84"/>
      <c r="P1183" s="84"/>
    </row>
    <row r="1184" spans="1:16" x14ac:dyDescent="0.3">
      <c r="A1184" s="81"/>
      <c r="B1184" s="82"/>
      <c r="C1184" s="79"/>
      <c r="D1184" s="83"/>
      <c r="E1184" s="84"/>
      <c r="F1184" s="84"/>
      <c r="K1184" s="81"/>
      <c r="L1184" s="82"/>
      <c r="M1184" s="79"/>
      <c r="N1184" s="83"/>
      <c r="O1184" s="84"/>
      <c r="P1184" s="84"/>
    </row>
    <row r="1185" spans="1:16" x14ac:dyDescent="0.3">
      <c r="A1185" s="81"/>
      <c r="B1185" s="82"/>
      <c r="C1185" s="79"/>
      <c r="D1185" s="83"/>
      <c r="E1185" s="84"/>
      <c r="F1185" s="84"/>
      <c r="K1185" s="81"/>
      <c r="L1185" s="82"/>
      <c r="M1185" s="79"/>
      <c r="N1185" s="83"/>
      <c r="O1185" s="84"/>
      <c r="P1185" s="84"/>
    </row>
    <row r="1186" spans="1:16" x14ac:dyDescent="0.3">
      <c r="A1186" s="81"/>
      <c r="B1186" s="82"/>
      <c r="C1186" s="79"/>
      <c r="D1186" s="83"/>
      <c r="E1186" s="84"/>
      <c r="F1186" s="84"/>
      <c r="K1186" s="81"/>
      <c r="L1186" s="82"/>
      <c r="M1186" s="79"/>
      <c r="N1186" s="83"/>
      <c r="O1186" s="84"/>
      <c r="P1186" s="84"/>
    </row>
    <row r="1187" spans="1:16" x14ac:dyDescent="0.3">
      <c r="A1187" s="81"/>
      <c r="B1187" s="82"/>
      <c r="C1187" s="79"/>
      <c r="D1187" s="83"/>
      <c r="E1187" s="84"/>
      <c r="F1187" s="84"/>
      <c r="K1187" s="81"/>
      <c r="L1187" s="82"/>
      <c r="M1187" s="79"/>
      <c r="N1187" s="83"/>
      <c r="O1187" s="84"/>
      <c r="P1187" s="84"/>
    </row>
    <row r="1188" spans="1:16" x14ac:dyDescent="0.3">
      <c r="A1188" s="81"/>
      <c r="B1188" s="82"/>
      <c r="C1188" s="79"/>
      <c r="D1188" s="83"/>
      <c r="E1188" s="84"/>
      <c r="F1188" s="84"/>
      <c r="K1188" s="81"/>
      <c r="L1188" s="82"/>
      <c r="M1188" s="79"/>
      <c r="N1188" s="83"/>
      <c r="O1188" s="84"/>
      <c r="P1188" s="84"/>
    </row>
    <row r="1189" spans="1:16" x14ac:dyDescent="0.3">
      <c r="A1189" s="81"/>
      <c r="B1189" s="82"/>
      <c r="C1189" s="79"/>
      <c r="D1189" s="83"/>
      <c r="E1189" s="84"/>
      <c r="F1189" s="84"/>
      <c r="K1189" s="81"/>
      <c r="L1189" s="82"/>
      <c r="M1189" s="79"/>
      <c r="N1189" s="83"/>
      <c r="O1189" s="84"/>
      <c r="P1189" s="84"/>
    </row>
    <row r="1190" spans="1:16" x14ac:dyDescent="0.3">
      <c r="A1190" s="81"/>
      <c r="B1190" s="82"/>
      <c r="C1190" s="79"/>
      <c r="D1190" s="83"/>
      <c r="E1190" s="84"/>
      <c r="F1190" s="84"/>
      <c r="K1190" s="81"/>
      <c r="L1190" s="82"/>
      <c r="M1190" s="79"/>
      <c r="N1190" s="83"/>
      <c r="O1190" s="84"/>
      <c r="P1190" s="84"/>
    </row>
    <row r="1191" spans="1:16" x14ac:dyDescent="0.3">
      <c r="A1191" s="81"/>
      <c r="B1191" s="82"/>
      <c r="C1191" s="79"/>
      <c r="D1191" s="83"/>
      <c r="E1191" s="84"/>
      <c r="F1191" s="84"/>
      <c r="K1191" s="81"/>
      <c r="L1191" s="82"/>
      <c r="M1191" s="79"/>
      <c r="N1191" s="83"/>
      <c r="O1191" s="84"/>
      <c r="P1191" s="84"/>
    </row>
    <row r="1192" spans="1:16" x14ac:dyDescent="0.3">
      <c r="A1192" s="81"/>
      <c r="B1192" s="82"/>
      <c r="C1192" s="79"/>
      <c r="D1192" s="83"/>
      <c r="E1192" s="84"/>
      <c r="F1192" s="84"/>
      <c r="K1192" s="81"/>
      <c r="L1192" s="82"/>
      <c r="M1192" s="79"/>
      <c r="N1192" s="83"/>
      <c r="O1192" s="84"/>
      <c r="P1192" s="84"/>
    </row>
    <row r="1193" spans="1:16" x14ac:dyDescent="0.3">
      <c r="A1193" s="81"/>
      <c r="B1193" s="82"/>
      <c r="C1193" s="79"/>
      <c r="D1193" s="83"/>
      <c r="E1193" s="84"/>
      <c r="F1193" s="84"/>
      <c r="K1193" s="81"/>
      <c r="L1193" s="82"/>
      <c r="M1193" s="79"/>
      <c r="N1193" s="83"/>
      <c r="O1193" s="84"/>
      <c r="P1193" s="84"/>
    </row>
    <row r="1194" spans="1:16" x14ac:dyDescent="0.3">
      <c r="A1194" s="81"/>
      <c r="B1194" s="82"/>
      <c r="C1194" s="79"/>
      <c r="D1194" s="83"/>
      <c r="E1194" s="84"/>
      <c r="F1194" s="84"/>
      <c r="K1194" s="81"/>
      <c r="L1194" s="82"/>
      <c r="M1194" s="79"/>
      <c r="N1194" s="83"/>
      <c r="O1194" s="84"/>
      <c r="P1194" s="84"/>
    </row>
    <row r="1195" spans="1:16" x14ac:dyDescent="0.3">
      <c r="A1195" s="81"/>
      <c r="B1195" s="82"/>
      <c r="C1195" s="79"/>
      <c r="D1195" s="83"/>
      <c r="E1195" s="84"/>
      <c r="F1195" s="84"/>
      <c r="K1195" s="81"/>
      <c r="L1195" s="82"/>
      <c r="M1195" s="79"/>
      <c r="N1195" s="83"/>
      <c r="O1195" s="84"/>
      <c r="P1195" s="84"/>
    </row>
    <row r="1196" spans="1:16" x14ac:dyDescent="0.3">
      <c r="A1196" s="81"/>
      <c r="B1196" s="82"/>
      <c r="C1196" s="79"/>
      <c r="D1196" s="83"/>
      <c r="E1196" s="84"/>
      <c r="F1196" s="84"/>
      <c r="K1196" s="81"/>
      <c r="L1196" s="82"/>
      <c r="M1196" s="79"/>
      <c r="N1196" s="83"/>
      <c r="O1196" s="84"/>
      <c r="P1196" s="84"/>
    </row>
    <row r="1197" spans="1:16" x14ac:dyDescent="0.3">
      <c r="A1197" s="81"/>
      <c r="B1197" s="82"/>
      <c r="C1197" s="79"/>
      <c r="D1197" s="83"/>
      <c r="E1197" s="84"/>
      <c r="F1197" s="84"/>
      <c r="K1197" s="81"/>
      <c r="L1197" s="82"/>
      <c r="M1197" s="79"/>
      <c r="N1197" s="83"/>
      <c r="O1197" s="84"/>
      <c r="P1197" s="84"/>
    </row>
    <row r="1198" spans="1:16" x14ac:dyDescent="0.3">
      <c r="A1198" s="81"/>
      <c r="B1198" s="82"/>
      <c r="C1198" s="79"/>
      <c r="D1198" s="83"/>
      <c r="E1198" s="84"/>
      <c r="F1198" s="84"/>
      <c r="K1198" s="81"/>
      <c r="L1198" s="82"/>
      <c r="M1198" s="79"/>
      <c r="N1198" s="83"/>
      <c r="O1198" s="84"/>
      <c r="P1198" s="84"/>
    </row>
    <row r="1199" spans="1:16" x14ac:dyDescent="0.3">
      <c r="A1199" s="81"/>
      <c r="B1199" s="82"/>
      <c r="C1199" s="79"/>
      <c r="D1199" s="83"/>
      <c r="E1199" s="84"/>
      <c r="F1199" s="84"/>
      <c r="K1199" s="81"/>
      <c r="L1199" s="82"/>
      <c r="M1199" s="79"/>
      <c r="N1199" s="83"/>
      <c r="O1199" s="84"/>
      <c r="P1199" s="84"/>
    </row>
    <row r="1200" spans="1:16" x14ac:dyDescent="0.3">
      <c r="A1200" s="81"/>
      <c r="B1200" s="82"/>
      <c r="C1200" s="79"/>
      <c r="D1200" s="83"/>
      <c r="E1200" s="84"/>
      <c r="F1200" s="84"/>
      <c r="K1200" s="81"/>
      <c r="L1200" s="82"/>
      <c r="M1200" s="79"/>
      <c r="N1200" s="83"/>
      <c r="O1200" s="84"/>
      <c r="P1200" s="84"/>
    </row>
    <row r="1201" spans="1:16" x14ac:dyDescent="0.3">
      <c r="A1201" s="81"/>
      <c r="B1201" s="82"/>
      <c r="C1201" s="79"/>
      <c r="D1201" s="83"/>
      <c r="E1201" s="84"/>
      <c r="F1201" s="84"/>
      <c r="K1201" s="81"/>
      <c r="L1201" s="82"/>
      <c r="M1201" s="79"/>
      <c r="N1201" s="83"/>
      <c r="O1201" s="84"/>
      <c r="P1201" s="84"/>
    </row>
    <row r="1202" spans="1:16" x14ac:dyDescent="0.3">
      <c r="A1202" s="81"/>
      <c r="B1202" s="82"/>
      <c r="C1202" s="79"/>
      <c r="D1202" s="83"/>
      <c r="E1202" s="84"/>
      <c r="F1202" s="84"/>
      <c r="K1202" s="81"/>
      <c r="L1202" s="82"/>
      <c r="M1202" s="79"/>
      <c r="N1202" s="83"/>
      <c r="O1202" s="84"/>
      <c r="P1202" s="84"/>
    </row>
    <row r="1203" spans="1:16" x14ac:dyDescent="0.3">
      <c r="A1203" s="81"/>
      <c r="B1203" s="82"/>
      <c r="C1203" s="79"/>
      <c r="D1203" s="83"/>
      <c r="E1203" s="84"/>
      <c r="F1203" s="84"/>
      <c r="K1203" s="81"/>
      <c r="L1203" s="82"/>
      <c r="M1203" s="79"/>
      <c r="N1203" s="83"/>
      <c r="O1203" s="84"/>
      <c r="P1203" s="84"/>
    </row>
    <row r="1204" spans="1:16" x14ac:dyDescent="0.3">
      <c r="A1204" s="81"/>
      <c r="B1204" s="82"/>
      <c r="C1204" s="79"/>
      <c r="D1204" s="83"/>
      <c r="E1204" s="84"/>
      <c r="F1204" s="84"/>
      <c r="K1204" s="81"/>
      <c r="L1204" s="82"/>
      <c r="M1204" s="79"/>
      <c r="N1204" s="83"/>
      <c r="O1204" s="84"/>
      <c r="P1204" s="84"/>
    </row>
    <row r="1205" spans="1:16" x14ac:dyDescent="0.3">
      <c r="A1205" s="81"/>
      <c r="B1205" s="82"/>
      <c r="C1205" s="79"/>
      <c r="D1205" s="83"/>
      <c r="E1205" s="84"/>
      <c r="F1205" s="84"/>
      <c r="K1205" s="81"/>
      <c r="L1205" s="82"/>
      <c r="M1205" s="79"/>
      <c r="N1205" s="83"/>
      <c r="O1205" s="84"/>
      <c r="P1205" s="84"/>
    </row>
    <row r="1206" spans="1:16" x14ac:dyDescent="0.3">
      <c r="A1206" s="81"/>
      <c r="B1206" s="82"/>
      <c r="C1206" s="79"/>
      <c r="D1206" s="83"/>
      <c r="E1206" s="84"/>
      <c r="F1206" s="84"/>
      <c r="K1206" s="81"/>
      <c r="L1206" s="82"/>
      <c r="M1206" s="79"/>
      <c r="N1206" s="83"/>
      <c r="O1206" s="84"/>
      <c r="P1206" s="84"/>
    </row>
    <row r="1207" spans="1:16" x14ac:dyDescent="0.3">
      <c r="A1207" s="81"/>
      <c r="B1207" s="82"/>
      <c r="C1207" s="79"/>
      <c r="D1207" s="83"/>
      <c r="E1207" s="84"/>
      <c r="F1207" s="84"/>
      <c r="K1207" s="81"/>
      <c r="L1207" s="82"/>
      <c r="M1207" s="79"/>
      <c r="N1207" s="83"/>
      <c r="O1207" s="84"/>
      <c r="P1207" s="84"/>
    </row>
    <row r="1208" spans="1:16" x14ac:dyDescent="0.3">
      <c r="A1208" s="81"/>
      <c r="B1208" s="82"/>
      <c r="C1208" s="79"/>
      <c r="D1208" s="83"/>
      <c r="E1208" s="84"/>
      <c r="F1208" s="84"/>
      <c r="K1208" s="81"/>
      <c r="L1208" s="82"/>
      <c r="M1208" s="79"/>
      <c r="N1208" s="83"/>
      <c r="O1208" s="84"/>
      <c r="P1208" s="84"/>
    </row>
    <row r="1209" spans="1:16" x14ac:dyDescent="0.3">
      <c r="A1209" s="81"/>
      <c r="B1209" s="82"/>
      <c r="C1209" s="79"/>
      <c r="D1209" s="83"/>
      <c r="E1209" s="84"/>
      <c r="F1209" s="84"/>
      <c r="K1209" s="81"/>
      <c r="L1209" s="82"/>
      <c r="M1209" s="79"/>
      <c r="N1209" s="83"/>
      <c r="O1209" s="84"/>
      <c r="P1209" s="84"/>
    </row>
    <row r="1210" spans="1:16" x14ac:dyDescent="0.3">
      <c r="A1210" s="81"/>
      <c r="B1210" s="82"/>
      <c r="C1210" s="79"/>
      <c r="D1210" s="83"/>
      <c r="E1210" s="84"/>
      <c r="F1210" s="84"/>
      <c r="K1210" s="81"/>
      <c r="L1210" s="82"/>
      <c r="M1210" s="79"/>
      <c r="N1210" s="83"/>
      <c r="O1210" s="84"/>
      <c r="P1210" s="84"/>
    </row>
    <row r="1211" spans="1:16" x14ac:dyDescent="0.3">
      <c r="A1211" s="81"/>
      <c r="B1211" s="82"/>
      <c r="C1211" s="79"/>
      <c r="D1211" s="83"/>
      <c r="E1211" s="84"/>
      <c r="F1211" s="84"/>
      <c r="K1211" s="81"/>
      <c r="L1211" s="82"/>
      <c r="M1211" s="79"/>
      <c r="N1211" s="83"/>
      <c r="O1211" s="84"/>
      <c r="P1211" s="84"/>
    </row>
    <row r="1212" spans="1:16" x14ac:dyDescent="0.3">
      <c r="A1212" s="81"/>
      <c r="B1212" s="82"/>
      <c r="C1212" s="79"/>
      <c r="D1212" s="83"/>
      <c r="E1212" s="84"/>
      <c r="F1212" s="84"/>
      <c r="K1212" s="81"/>
      <c r="L1212" s="82"/>
      <c r="M1212" s="79"/>
      <c r="N1212" s="83"/>
      <c r="O1212" s="84"/>
      <c r="P1212" s="84"/>
    </row>
    <row r="1213" spans="1:16" x14ac:dyDescent="0.3">
      <c r="A1213" s="81"/>
      <c r="B1213" s="82"/>
      <c r="C1213" s="79"/>
      <c r="D1213" s="83"/>
      <c r="E1213" s="84"/>
      <c r="F1213" s="84"/>
      <c r="K1213" s="81"/>
      <c r="L1213" s="82"/>
      <c r="M1213" s="79"/>
      <c r="N1213" s="83"/>
      <c r="O1213" s="84"/>
      <c r="P1213" s="84"/>
    </row>
    <row r="1214" spans="1:16" x14ac:dyDescent="0.3">
      <c r="A1214" s="81"/>
      <c r="B1214" s="82"/>
      <c r="C1214" s="79"/>
      <c r="D1214" s="83"/>
      <c r="E1214" s="84"/>
      <c r="F1214" s="84"/>
      <c r="K1214" s="81"/>
      <c r="L1214" s="82"/>
      <c r="M1214" s="79"/>
      <c r="N1214" s="83"/>
      <c r="O1214" s="84"/>
      <c r="P1214" s="84"/>
    </row>
    <row r="1215" spans="1:16" x14ac:dyDescent="0.3">
      <c r="A1215" s="81"/>
      <c r="B1215" s="82"/>
      <c r="C1215" s="79"/>
      <c r="D1215" s="83"/>
      <c r="E1215" s="84"/>
      <c r="F1215" s="84"/>
      <c r="K1215" s="81"/>
      <c r="L1215" s="82"/>
      <c r="M1215" s="79"/>
      <c r="N1215" s="83"/>
      <c r="O1215" s="84"/>
      <c r="P1215" s="84"/>
    </row>
    <row r="1216" spans="1:16" x14ac:dyDescent="0.3">
      <c r="A1216" s="81"/>
      <c r="B1216" s="82"/>
      <c r="C1216" s="79"/>
      <c r="D1216" s="83"/>
      <c r="E1216" s="84"/>
      <c r="F1216" s="84"/>
      <c r="K1216" s="81"/>
      <c r="L1216" s="82"/>
      <c r="M1216" s="79"/>
      <c r="N1216" s="83"/>
      <c r="O1216" s="84"/>
      <c r="P1216" s="84"/>
    </row>
    <row r="1217" spans="1:16" x14ac:dyDescent="0.3">
      <c r="A1217" s="81"/>
      <c r="B1217" s="82"/>
      <c r="C1217" s="79"/>
      <c r="D1217" s="83"/>
      <c r="E1217" s="84"/>
      <c r="F1217" s="84"/>
      <c r="K1217" s="81"/>
      <c r="L1217" s="82"/>
      <c r="M1217" s="79"/>
      <c r="N1217" s="83"/>
      <c r="O1217" s="84"/>
      <c r="P1217" s="84"/>
    </row>
    <row r="1218" spans="1:16" x14ac:dyDescent="0.3">
      <c r="A1218" s="81"/>
      <c r="B1218" s="82"/>
      <c r="C1218" s="79"/>
      <c r="D1218" s="83"/>
      <c r="E1218" s="84"/>
      <c r="F1218" s="84"/>
      <c r="K1218" s="81"/>
      <c r="L1218" s="82"/>
      <c r="M1218" s="79"/>
      <c r="N1218" s="83"/>
      <c r="O1218" s="84"/>
      <c r="P1218" s="84"/>
    </row>
    <row r="1219" spans="1:16" x14ac:dyDescent="0.3">
      <c r="A1219" s="81"/>
      <c r="B1219" s="82"/>
      <c r="C1219" s="79"/>
      <c r="D1219" s="83"/>
      <c r="E1219" s="84"/>
      <c r="F1219" s="84"/>
      <c r="K1219" s="81"/>
      <c r="L1219" s="82"/>
      <c r="M1219" s="79"/>
      <c r="N1219" s="83"/>
      <c r="O1219" s="84"/>
      <c r="P1219" s="84"/>
    </row>
    <row r="1220" spans="1:16" x14ac:dyDescent="0.3">
      <c r="A1220" s="81"/>
      <c r="B1220" s="82"/>
      <c r="C1220" s="79"/>
      <c r="D1220" s="83"/>
      <c r="E1220" s="84"/>
      <c r="F1220" s="84"/>
      <c r="K1220" s="81"/>
      <c r="L1220" s="82"/>
      <c r="M1220" s="79"/>
      <c r="N1220" s="83"/>
      <c r="O1220" s="84"/>
      <c r="P1220" s="84"/>
    </row>
    <row r="1221" spans="1:16" x14ac:dyDescent="0.3">
      <c r="A1221" s="81"/>
      <c r="B1221" s="82"/>
      <c r="C1221" s="79"/>
      <c r="D1221" s="83"/>
      <c r="E1221" s="84"/>
      <c r="F1221" s="84"/>
      <c r="K1221" s="81"/>
      <c r="L1221" s="82"/>
      <c r="M1221" s="79"/>
      <c r="N1221" s="83"/>
      <c r="O1221" s="84"/>
      <c r="P1221" s="84"/>
    </row>
    <row r="1222" spans="1:16" x14ac:dyDescent="0.3">
      <c r="A1222" s="81"/>
      <c r="B1222" s="82"/>
      <c r="C1222" s="79"/>
      <c r="D1222" s="83"/>
      <c r="E1222" s="84"/>
      <c r="F1222" s="84"/>
      <c r="K1222" s="81"/>
      <c r="L1222" s="82"/>
      <c r="M1222" s="79"/>
      <c r="N1222" s="83"/>
      <c r="O1222" s="84"/>
      <c r="P1222" s="84"/>
    </row>
    <row r="1223" spans="1:16" x14ac:dyDescent="0.3">
      <c r="A1223" s="81"/>
      <c r="B1223" s="82"/>
      <c r="C1223" s="79"/>
      <c r="D1223" s="83"/>
      <c r="E1223" s="84"/>
      <c r="F1223" s="84"/>
      <c r="K1223" s="81"/>
      <c r="L1223" s="82"/>
      <c r="M1223" s="79"/>
      <c r="N1223" s="83"/>
      <c r="O1223" s="84"/>
      <c r="P1223" s="84"/>
    </row>
    <row r="1224" spans="1:16" x14ac:dyDescent="0.3">
      <c r="A1224" s="81"/>
      <c r="B1224" s="82"/>
      <c r="C1224" s="79"/>
      <c r="D1224" s="83"/>
      <c r="E1224" s="84"/>
      <c r="F1224" s="84"/>
      <c r="K1224" s="81"/>
      <c r="L1224" s="82"/>
      <c r="M1224" s="79"/>
      <c r="N1224" s="83"/>
      <c r="O1224" s="84"/>
      <c r="P1224" s="84"/>
    </row>
    <row r="1225" spans="1:16" x14ac:dyDescent="0.3">
      <c r="A1225" s="81"/>
      <c r="B1225" s="82"/>
      <c r="C1225" s="79"/>
      <c r="D1225" s="83"/>
      <c r="E1225" s="84"/>
      <c r="F1225" s="84"/>
      <c r="K1225" s="81"/>
      <c r="L1225" s="82"/>
      <c r="M1225" s="79"/>
      <c r="N1225" s="83"/>
      <c r="O1225" s="84"/>
      <c r="P1225" s="84"/>
    </row>
    <row r="1226" spans="1:16" x14ac:dyDescent="0.3">
      <c r="A1226" s="81"/>
      <c r="B1226" s="82"/>
      <c r="C1226" s="79"/>
      <c r="D1226" s="83"/>
      <c r="E1226" s="84"/>
      <c r="F1226" s="84"/>
      <c r="K1226" s="81"/>
      <c r="L1226" s="82"/>
      <c r="M1226" s="79"/>
      <c r="N1226" s="83"/>
      <c r="O1226" s="84"/>
      <c r="P1226" s="84"/>
    </row>
    <row r="1227" spans="1:16" x14ac:dyDescent="0.3">
      <c r="A1227" s="81"/>
      <c r="B1227" s="82"/>
      <c r="C1227" s="79"/>
      <c r="D1227" s="83"/>
      <c r="E1227" s="84"/>
      <c r="F1227" s="84"/>
      <c r="K1227" s="81"/>
      <c r="L1227" s="82"/>
      <c r="M1227" s="79"/>
      <c r="N1227" s="83"/>
      <c r="O1227" s="84"/>
      <c r="P1227" s="84"/>
    </row>
    <row r="1228" spans="1:16" x14ac:dyDescent="0.3">
      <c r="A1228" s="81"/>
      <c r="B1228" s="82"/>
      <c r="C1228" s="79"/>
      <c r="D1228" s="83"/>
      <c r="E1228" s="84"/>
      <c r="F1228" s="84"/>
      <c r="K1228" s="81"/>
      <c r="L1228" s="82"/>
      <c r="M1228" s="79"/>
      <c r="N1228" s="83"/>
      <c r="O1228" s="84"/>
      <c r="P1228" s="84"/>
    </row>
    <row r="1229" spans="1:16" x14ac:dyDescent="0.3">
      <c r="A1229" s="81"/>
      <c r="B1229" s="82"/>
      <c r="C1229" s="79"/>
      <c r="D1229" s="83"/>
      <c r="E1229" s="84"/>
      <c r="F1229" s="84"/>
      <c r="K1229" s="81"/>
      <c r="L1229" s="82"/>
      <c r="M1229" s="79"/>
      <c r="N1229" s="83"/>
      <c r="O1229" s="84"/>
      <c r="P1229" s="84"/>
    </row>
    <row r="1230" spans="1:16" x14ac:dyDescent="0.3">
      <c r="A1230" s="81"/>
      <c r="B1230" s="82"/>
      <c r="C1230" s="79"/>
      <c r="D1230" s="83"/>
      <c r="E1230" s="84"/>
      <c r="F1230" s="84"/>
      <c r="K1230" s="81"/>
      <c r="L1230" s="82"/>
      <c r="M1230" s="79"/>
      <c r="N1230" s="83"/>
      <c r="O1230" s="84"/>
      <c r="P1230" s="84"/>
    </row>
    <row r="1231" spans="1:16" x14ac:dyDescent="0.3">
      <c r="A1231" s="81"/>
      <c r="B1231" s="82"/>
      <c r="C1231" s="79"/>
      <c r="D1231" s="83"/>
      <c r="E1231" s="84"/>
      <c r="F1231" s="84"/>
      <c r="K1231" s="81"/>
      <c r="L1231" s="82"/>
      <c r="M1231" s="79"/>
      <c r="N1231" s="83"/>
      <c r="O1231" s="84"/>
      <c r="P1231" s="84"/>
    </row>
    <row r="1232" spans="1:16" x14ac:dyDescent="0.3">
      <c r="A1232" s="81"/>
      <c r="B1232" s="82"/>
      <c r="C1232" s="79"/>
      <c r="D1232" s="83"/>
      <c r="E1232" s="84"/>
      <c r="F1232" s="84"/>
      <c r="K1232" s="81"/>
      <c r="L1232" s="82"/>
      <c r="M1232" s="79"/>
      <c r="N1232" s="83"/>
      <c r="O1232" s="84"/>
      <c r="P1232" s="84"/>
    </row>
    <row r="1233" spans="1:16" x14ac:dyDescent="0.3">
      <c r="A1233" s="81"/>
      <c r="B1233" s="82"/>
      <c r="C1233" s="79"/>
      <c r="D1233" s="83"/>
      <c r="E1233" s="84"/>
      <c r="F1233" s="84"/>
      <c r="K1233" s="81"/>
      <c r="L1233" s="82"/>
      <c r="M1233" s="79"/>
      <c r="N1233" s="83"/>
      <c r="O1233" s="84"/>
      <c r="P1233" s="84"/>
    </row>
    <row r="1234" spans="1:16" x14ac:dyDescent="0.3">
      <c r="A1234" s="81"/>
      <c r="B1234" s="82"/>
      <c r="C1234" s="79"/>
      <c r="D1234" s="83"/>
      <c r="E1234" s="84"/>
      <c r="F1234" s="84"/>
      <c r="K1234" s="81"/>
      <c r="L1234" s="82"/>
      <c r="M1234" s="79"/>
      <c r="N1234" s="83"/>
      <c r="O1234" s="84"/>
      <c r="P1234" s="84"/>
    </row>
    <row r="1235" spans="1:16" x14ac:dyDescent="0.3">
      <c r="A1235" s="81"/>
      <c r="B1235" s="82"/>
      <c r="C1235" s="79"/>
      <c r="D1235" s="83"/>
      <c r="E1235" s="84"/>
      <c r="F1235" s="84"/>
      <c r="K1235" s="81"/>
      <c r="L1235" s="82"/>
      <c r="M1235" s="79"/>
      <c r="N1235" s="83"/>
      <c r="O1235" s="84"/>
      <c r="P1235" s="84"/>
    </row>
    <row r="1236" spans="1:16" x14ac:dyDescent="0.3">
      <c r="A1236" s="81"/>
      <c r="B1236" s="82"/>
      <c r="C1236" s="79"/>
      <c r="D1236" s="83"/>
      <c r="E1236" s="84"/>
      <c r="F1236" s="84"/>
      <c r="K1236" s="81"/>
      <c r="L1236" s="82"/>
      <c r="M1236" s="79"/>
      <c r="N1236" s="83"/>
      <c r="O1236" s="84"/>
      <c r="P1236" s="84"/>
    </row>
    <row r="1237" spans="1:16" x14ac:dyDescent="0.3">
      <c r="A1237" s="81"/>
      <c r="B1237" s="82"/>
      <c r="C1237" s="79"/>
      <c r="D1237" s="83"/>
      <c r="E1237" s="84"/>
      <c r="F1237" s="84"/>
      <c r="K1237" s="81"/>
      <c r="L1237" s="82"/>
      <c r="M1237" s="79"/>
      <c r="N1237" s="83"/>
      <c r="O1237" s="84"/>
      <c r="P1237" s="84"/>
    </row>
    <row r="1238" spans="1:16" x14ac:dyDescent="0.3">
      <c r="A1238" s="81"/>
      <c r="B1238" s="82"/>
      <c r="C1238" s="79"/>
      <c r="D1238" s="83"/>
      <c r="E1238" s="84"/>
      <c r="F1238" s="84"/>
      <c r="K1238" s="81"/>
      <c r="L1238" s="82"/>
      <c r="M1238" s="79"/>
      <c r="N1238" s="83"/>
      <c r="O1238" s="84"/>
      <c r="P1238" s="84"/>
    </row>
    <row r="1239" spans="1:16" x14ac:dyDescent="0.3">
      <c r="A1239" s="81"/>
      <c r="B1239" s="82"/>
      <c r="C1239" s="79"/>
      <c r="D1239" s="83"/>
      <c r="E1239" s="84"/>
      <c r="F1239" s="84"/>
      <c r="K1239" s="81"/>
      <c r="L1239" s="82"/>
      <c r="M1239" s="79"/>
      <c r="N1239" s="83"/>
      <c r="O1239" s="84"/>
      <c r="P1239" s="84"/>
    </row>
    <row r="1240" spans="1:16" x14ac:dyDescent="0.3">
      <c r="A1240" s="81"/>
      <c r="B1240" s="82"/>
      <c r="C1240" s="79"/>
      <c r="D1240" s="83"/>
      <c r="E1240" s="84"/>
      <c r="F1240" s="84"/>
      <c r="K1240" s="81"/>
      <c r="L1240" s="82"/>
      <c r="M1240" s="79"/>
      <c r="N1240" s="83"/>
      <c r="O1240" s="84"/>
      <c r="P1240" s="84"/>
    </row>
    <row r="1241" spans="1:16" x14ac:dyDescent="0.3">
      <c r="A1241" s="81"/>
      <c r="B1241" s="82"/>
      <c r="C1241" s="79"/>
      <c r="D1241" s="83"/>
      <c r="E1241" s="84"/>
      <c r="F1241" s="84"/>
      <c r="K1241" s="81"/>
      <c r="L1241" s="82"/>
      <c r="M1241" s="79"/>
      <c r="N1241" s="83"/>
      <c r="O1241" s="84"/>
      <c r="P1241" s="84"/>
    </row>
    <row r="1242" spans="1:16" x14ac:dyDescent="0.3">
      <c r="A1242" s="81"/>
      <c r="B1242" s="82"/>
      <c r="C1242" s="79"/>
      <c r="D1242" s="83"/>
      <c r="E1242" s="84"/>
      <c r="F1242" s="84"/>
      <c r="K1242" s="81"/>
      <c r="L1242" s="82"/>
      <c r="M1242" s="79"/>
      <c r="N1242" s="83"/>
      <c r="O1242" s="84"/>
      <c r="P1242" s="84"/>
    </row>
    <row r="1243" spans="1:16" x14ac:dyDescent="0.3">
      <c r="A1243" s="81"/>
      <c r="B1243" s="82"/>
      <c r="C1243" s="79"/>
      <c r="D1243" s="83"/>
      <c r="E1243" s="84"/>
      <c r="F1243" s="84"/>
      <c r="K1243" s="81"/>
      <c r="L1243" s="82"/>
      <c r="M1243" s="79"/>
      <c r="N1243" s="83"/>
      <c r="O1243" s="84"/>
      <c r="P1243" s="84"/>
    </row>
    <row r="1244" spans="1:16" x14ac:dyDescent="0.3">
      <c r="A1244" s="81"/>
      <c r="B1244" s="82"/>
      <c r="C1244" s="79"/>
      <c r="D1244" s="83"/>
      <c r="E1244" s="84"/>
      <c r="F1244" s="84"/>
      <c r="K1244" s="81"/>
      <c r="L1244" s="82"/>
      <c r="M1244" s="79"/>
      <c r="N1244" s="83"/>
      <c r="O1244" s="84"/>
      <c r="P1244" s="84"/>
    </row>
    <row r="1245" spans="1:16" x14ac:dyDescent="0.3">
      <c r="A1245" s="81"/>
      <c r="B1245" s="82"/>
      <c r="C1245" s="79"/>
      <c r="D1245" s="83"/>
      <c r="E1245" s="84"/>
      <c r="F1245" s="84"/>
      <c r="K1245" s="81"/>
      <c r="L1245" s="82"/>
      <c r="M1245" s="79"/>
      <c r="N1245" s="83"/>
      <c r="O1245" s="84"/>
      <c r="P1245" s="84"/>
    </row>
    <row r="1246" spans="1:16" x14ac:dyDescent="0.3">
      <c r="A1246" s="81"/>
      <c r="B1246" s="82"/>
      <c r="C1246" s="79"/>
      <c r="D1246" s="83"/>
      <c r="E1246" s="84"/>
      <c r="F1246" s="84"/>
      <c r="K1246" s="81"/>
      <c r="L1246" s="82"/>
      <c r="M1246" s="79"/>
      <c r="N1246" s="83"/>
      <c r="O1246" s="84"/>
      <c r="P1246" s="84"/>
    </row>
    <row r="1247" spans="1:16" x14ac:dyDescent="0.3">
      <c r="A1247" s="81"/>
      <c r="B1247" s="82"/>
      <c r="C1247" s="79"/>
      <c r="D1247" s="83"/>
      <c r="E1247" s="84"/>
      <c r="F1247" s="84"/>
      <c r="K1247" s="81"/>
      <c r="L1247" s="82"/>
      <c r="M1247" s="79"/>
      <c r="N1247" s="83"/>
      <c r="O1247" s="84"/>
      <c r="P1247" s="84"/>
    </row>
    <row r="1248" spans="1:16" x14ac:dyDescent="0.3">
      <c r="A1248" s="81"/>
      <c r="B1248" s="82"/>
      <c r="C1248" s="79"/>
      <c r="D1248" s="83"/>
      <c r="E1248" s="84"/>
      <c r="F1248" s="84"/>
      <c r="K1248" s="81"/>
      <c r="L1248" s="82"/>
      <c r="M1248" s="79"/>
      <c r="N1248" s="83"/>
      <c r="O1248" s="84"/>
      <c r="P1248" s="84"/>
    </row>
    <row r="1249" spans="1:16" x14ac:dyDescent="0.3">
      <c r="A1249" s="81"/>
      <c r="B1249" s="82"/>
      <c r="C1249" s="79"/>
      <c r="D1249" s="83"/>
      <c r="E1249" s="84"/>
      <c r="F1249" s="84"/>
      <c r="K1249" s="81"/>
      <c r="L1249" s="82"/>
      <c r="M1249" s="79"/>
      <c r="N1249" s="83"/>
      <c r="O1249" s="84"/>
      <c r="P1249" s="84"/>
    </row>
    <row r="1250" spans="1:16" x14ac:dyDescent="0.3">
      <c r="A1250" s="81"/>
      <c r="B1250" s="82"/>
      <c r="C1250" s="79"/>
      <c r="D1250" s="83"/>
      <c r="E1250" s="84"/>
      <c r="F1250" s="84"/>
      <c r="K1250" s="81"/>
      <c r="L1250" s="82"/>
      <c r="M1250" s="79"/>
      <c r="N1250" s="83"/>
      <c r="O1250" s="84"/>
      <c r="P1250" s="84"/>
    </row>
    <row r="1251" spans="1:16" x14ac:dyDescent="0.3">
      <c r="A1251" s="81"/>
      <c r="B1251" s="82"/>
      <c r="C1251" s="79"/>
      <c r="D1251" s="83"/>
      <c r="E1251" s="84"/>
      <c r="F1251" s="84"/>
      <c r="K1251" s="81"/>
      <c r="L1251" s="82"/>
      <c r="M1251" s="79"/>
      <c r="N1251" s="83"/>
      <c r="O1251" s="84"/>
      <c r="P1251" s="84"/>
    </row>
    <row r="1252" spans="1:16" x14ac:dyDescent="0.3">
      <c r="A1252" s="81"/>
      <c r="B1252" s="82"/>
      <c r="C1252" s="79"/>
      <c r="D1252" s="83"/>
      <c r="E1252" s="84"/>
      <c r="F1252" s="84"/>
      <c r="K1252" s="81"/>
      <c r="L1252" s="82"/>
      <c r="M1252" s="79"/>
      <c r="N1252" s="83"/>
      <c r="O1252" s="84"/>
      <c r="P1252" s="84"/>
    </row>
    <row r="1253" spans="1:16" x14ac:dyDescent="0.3">
      <c r="A1253" s="81"/>
      <c r="B1253" s="82"/>
      <c r="C1253" s="79"/>
      <c r="D1253" s="83"/>
      <c r="E1253" s="84"/>
      <c r="F1253" s="84"/>
      <c r="K1253" s="81"/>
      <c r="L1253" s="82"/>
      <c r="M1253" s="79"/>
      <c r="N1253" s="83"/>
      <c r="O1253" s="84"/>
      <c r="P1253" s="84"/>
    </row>
    <row r="1254" spans="1:16" x14ac:dyDescent="0.3">
      <c r="A1254" s="81"/>
      <c r="B1254" s="82"/>
      <c r="C1254" s="79"/>
      <c r="D1254" s="83"/>
      <c r="E1254" s="84"/>
      <c r="F1254" s="84"/>
      <c r="K1254" s="81"/>
      <c r="L1254" s="82"/>
      <c r="M1254" s="79"/>
      <c r="N1254" s="83"/>
      <c r="O1254" s="84"/>
      <c r="P1254" s="84"/>
    </row>
    <row r="1255" spans="1:16" x14ac:dyDescent="0.3">
      <c r="A1255" s="81"/>
      <c r="B1255" s="82"/>
      <c r="C1255" s="79"/>
      <c r="D1255" s="83"/>
      <c r="E1255" s="84"/>
      <c r="F1255" s="84"/>
      <c r="K1255" s="81"/>
      <c r="L1255" s="82"/>
      <c r="M1255" s="79"/>
      <c r="N1255" s="83"/>
      <c r="O1255" s="84"/>
      <c r="P1255" s="84"/>
    </row>
    <row r="1256" spans="1:16" x14ac:dyDescent="0.3">
      <c r="A1256" s="81"/>
      <c r="B1256" s="82"/>
      <c r="C1256" s="79"/>
      <c r="D1256" s="83"/>
      <c r="E1256" s="84"/>
      <c r="F1256" s="84"/>
      <c r="K1256" s="81"/>
      <c r="L1256" s="82"/>
      <c r="M1256" s="79"/>
      <c r="N1256" s="83"/>
      <c r="O1256" s="84"/>
      <c r="P1256" s="84"/>
    </row>
    <row r="1257" spans="1:16" x14ac:dyDescent="0.3">
      <c r="A1257" s="81"/>
      <c r="B1257" s="82"/>
      <c r="C1257" s="79"/>
      <c r="D1257" s="83"/>
      <c r="E1257" s="84"/>
      <c r="F1257" s="84"/>
      <c r="K1257" s="81"/>
      <c r="L1257" s="82"/>
      <c r="M1257" s="79"/>
      <c r="N1257" s="83"/>
      <c r="O1257" s="84"/>
      <c r="P1257" s="84"/>
    </row>
    <row r="1258" spans="1:16" x14ac:dyDescent="0.3">
      <c r="A1258" s="81"/>
      <c r="B1258" s="82"/>
      <c r="C1258" s="79"/>
      <c r="D1258" s="83"/>
      <c r="E1258" s="84"/>
      <c r="F1258" s="84"/>
      <c r="K1258" s="81"/>
      <c r="L1258" s="82"/>
      <c r="M1258" s="79"/>
      <c r="N1258" s="83"/>
      <c r="O1258" s="84"/>
      <c r="P1258" s="84"/>
    </row>
    <row r="1259" spans="1:16" x14ac:dyDescent="0.3">
      <c r="A1259" s="81"/>
      <c r="B1259" s="82"/>
      <c r="C1259" s="79"/>
      <c r="D1259" s="83"/>
      <c r="E1259" s="84"/>
      <c r="F1259" s="84"/>
      <c r="K1259" s="81"/>
      <c r="L1259" s="82"/>
      <c r="M1259" s="79"/>
      <c r="N1259" s="83"/>
      <c r="O1259" s="84"/>
      <c r="P1259" s="84"/>
    </row>
    <row r="1260" spans="1:16" x14ac:dyDescent="0.3">
      <c r="A1260" s="81"/>
      <c r="B1260" s="82"/>
      <c r="C1260" s="79"/>
      <c r="D1260" s="83"/>
      <c r="E1260" s="84"/>
      <c r="F1260" s="84"/>
      <c r="K1260" s="81"/>
      <c r="L1260" s="82"/>
      <c r="M1260" s="79"/>
      <c r="N1260" s="83"/>
      <c r="O1260" s="84"/>
      <c r="P1260" s="84"/>
    </row>
    <row r="1261" spans="1:16" x14ac:dyDescent="0.3">
      <c r="A1261" s="81"/>
      <c r="B1261" s="82"/>
      <c r="C1261" s="79"/>
      <c r="D1261" s="83"/>
      <c r="E1261" s="84"/>
      <c r="F1261" s="84"/>
      <c r="K1261" s="81"/>
      <c r="L1261" s="82"/>
      <c r="M1261" s="79"/>
      <c r="N1261" s="83"/>
      <c r="O1261" s="84"/>
      <c r="P1261" s="84"/>
    </row>
    <row r="1262" spans="1:16" x14ac:dyDescent="0.3">
      <c r="A1262" s="81"/>
      <c r="B1262" s="82"/>
      <c r="C1262" s="79"/>
      <c r="D1262" s="83"/>
      <c r="E1262" s="84"/>
      <c r="F1262" s="84"/>
      <c r="K1262" s="81"/>
      <c r="L1262" s="82"/>
      <c r="M1262" s="79"/>
      <c r="N1262" s="83"/>
      <c r="O1262" s="84"/>
      <c r="P1262" s="84"/>
    </row>
    <row r="1263" spans="1:16" x14ac:dyDescent="0.3">
      <c r="A1263" s="81"/>
      <c r="B1263" s="82"/>
      <c r="C1263" s="79"/>
      <c r="D1263" s="83"/>
      <c r="E1263" s="84"/>
      <c r="F1263" s="84"/>
      <c r="K1263" s="81"/>
      <c r="L1263" s="82"/>
      <c r="M1263" s="79"/>
      <c r="N1263" s="83"/>
      <c r="O1263" s="84"/>
      <c r="P1263" s="84"/>
    </row>
    <row r="1264" spans="1:16" x14ac:dyDescent="0.3">
      <c r="A1264" s="81"/>
      <c r="B1264" s="82"/>
      <c r="C1264" s="79"/>
      <c r="D1264" s="83"/>
      <c r="E1264" s="84"/>
      <c r="F1264" s="84"/>
      <c r="K1264" s="81"/>
      <c r="L1264" s="82"/>
      <c r="M1264" s="79"/>
      <c r="N1264" s="83"/>
      <c r="O1264" s="84"/>
      <c r="P1264" s="84"/>
    </row>
    <row r="1265" spans="1:16" x14ac:dyDescent="0.3">
      <c r="A1265" s="81"/>
      <c r="B1265" s="82"/>
      <c r="C1265" s="79"/>
      <c r="D1265" s="83"/>
      <c r="E1265" s="84"/>
      <c r="F1265" s="84"/>
      <c r="K1265" s="81"/>
      <c r="L1265" s="82"/>
      <c r="M1265" s="79"/>
      <c r="N1265" s="83"/>
      <c r="O1265" s="84"/>
      <c r="P1265" s="84"/>
    </row>
    <row r="1266" spans="1:16" x14ac:dyDescent="0.3">
      <c r="A1266" s="81"/>
      <c r="B1266" s="82"/>
      <c r="C1266" s="79"/>
      <c r="D1266" s="83"/>
      <c r="E1266" s="84"/>
      <c r="F1266" s="84"/>
      <c r="K1266" s="81"/>
      <c r="L1266" s="82"/>
      <c r="M1266" s="79"/>
      <c r="N1266" s="83"/>
      <c r="O1266" s="84"/>
      <c r="P1266" s="84"/>
    </row>
    <row r="1267" spans="1:16" x14ac:dyDescent="0.3">
      <c r="A1267" s="81"/>
      <c r="B1267" s="82"/>
      <c r="C1267" s="79"/>
      <c r="D1267" s="83"/>
      <c r="E1267" s="84"/>
      <c r="F1267" s="84"/>
      <c r="K1267" s="81"/>
      <c r="L1267" s="82"/>
      <c r="M1267" s="79"/>
      <c r="N1267" s="83"/>
      <c r="O1267" s="84"/>
      <c r="P1267" s="84"/>
    </row>
    <row r="1268" spans="1:16" x14ac:dyDescent="0.3">
      <c r="A1268" s="81"/>
      <c r="B1268" s="82"/>
      <c r="C1268" s="79"/>
      <c r="D1268" s="83"/>
      <c r="E1268" s="84"/>
      <c r="F1268" s="84"/>
      <c r="K1268" s="81"/>
      <c r="L1268" s="82"/>
      <c r="M1268" s="79"/>
      <c r="N1268" s="83"/>
      <c r="O1268" s="84"/>
      <c r="P1268" s="84"/>
    </row>
    <row r="1269" spans="1:16" x14ac:dyDescent="0.3">
      <c r="A1269" s="81"/>
      <c r="B1269" s="82"/>
      <c r="C1269" s="79"/>
      <c r="D1269" s="83"/>
      <c r="E1269" s="84"/>
      <c r="F1269" s="84"/>
      <c r="K1269" s="81"/>
      <c r="L1269" s="82"/>
      <c r="M1269" s="79"/>
      <c r="N1269" s="83"/>
      <c r="O1269" s="84"/>
      <c r="P1269" s="84"/>
    </row>
    <row r="1270" spans="1:16" x14ac:dyDescent="0.3">
      <c r="A1270" s="81"/>
      <c r="B1270" s="82"/>
      <c r="C1270" s="79"/>
      <c r="D1270" s="83"/>
      <c r="E1270" s="84"/>
      <c r="F1270" s="84"/>
      <c r="K1270" s="81"/>
      <c r="L1270" s="82"/>
      <c r="M1270" s="79"/>
      <c r="N1270" s="83"/>
      <c r="O1270" s="84"/>
      <c r="P1270" s="84"/>
    </row>
    <row r="1271" spans="1:16" x14ac:dyDescent="0.3">
      <c r="A1271" s="81"/>
      <c r="B1271" s="82"/>
      <c r="C1271" s="79"/>
      <c r="D1271" s="83"/>
      <c r="E1271" s="84"/>
      <c r="F1271" s="84"/>
      <c r="K1271" s="81"/>
      <c r="L1271" s="82"/>
      <c r="M1271" s="79"/>
      <c r="N1271" s="83"/>
      <c r="O1271" s="84"/>
      <c r="P1271" s="84"/>
    </row>
    <row r="1272" spans="1:16" x14ac:dyDescent="0.3">
      <c r="A1272" s="81"/>
      <c r="B1272" s="82"/>
      <c r="C1272" s="79"/>
      <c r="D1272" s="83"/>
      <c r="E1272" s="84"/>
      <c r="F1272" s="84"/>
      <c r="K1272" s="81"/>
      <c r="L1272" s="82"/>
      <c r="M1272" s="79"/>
      <c r="N1272" s="83"/>
      <c r="O1272" s="84"/>
      <c r="P1272" s="84"/>
    </row>
    <row r="1273" spans="1:16" x14ac:dyDescent="0.3">
      <c r="A1273" s="81"/>
      <c r="B1273" s="82"/>
      <c r="C1273" s="79"/>
      <c r="D1273" s="83"/>
      <c r="E1273" s="84"/>
      <c r="F1273" s="84"/>
      <c r="K1273" s="81"/>
      <c r="L1273" s="82"/>
      <c r="M1273" s="79"/>
      <c r="N1273" s="83"/>
      <c r="O1273" s="84"/>
      <c r="P1273" s="84"/>
    </row>
    <row r="1274" spans="1:16" x14ac:dyDescent="0.3">
      <c r="A1274" s="81"/>
      <c r="B1274" s="82"/>
      <c r="C1274" s="79"/>
      <c r="D1274" s="83"/>
      <c r="E1274" s="84"/>
      <c r="F1274" s="84"/>
      <c r="K1274" s="81"/>
      <c r="L1274" s="82"/>
      <c r="M1274" s="79"/>
      <c r="N1274" s="83"/>
      <c r="O1274" s="84"/>
      <c r="P1274" s="84"/>
    </row>
    <row r="1275" spans="1:16" x14ac:dyDescent="0.3">
      <c r="A1275" s="81"/>
      <c r="B1275" s="82"/>
      <c r="C1275" s="79"/>
      <c r="D1275" s="83"/>
      <c r="E1275" s="84"/>
      <c r="F1275" s="84"/>
      <c r="K1275" s="81"/>
      <c r="L1275" s="82"/>
      <c r="M1275" s="79"/>
      <c r="N1275" s="83"/>
      <c r="O1275" s="84"/>
      <c r="P1275" s="84"/>
    </row>
    <row r="1276" spans="1:16" x14ac:dyDescent="0.3">
      <c r="A1276" s="81"/>
      <c r="B1276" s="82"/>
      <c r="C1276" s="79"/>
      <c r="D1276" s="83"/>
      <c r="E1276" s="84"/>
      <c r="F1276" s="84"/>
      <c r="K1276" s="81"/>
      <c r="L1276" s="82"/>
      <c r="M1276" s="79"/>
      <c r="N1276" s="83"/>
      <c r="O1276" s="84"/>
      <c r="P1276" s="84"/>
    </row>
    <row r="1277" spans="1:16" x14ac:dyDescent="0.3">
      <c r="A1277" s="81"/>
      <c r="B1277" s="82"/>
      <c r="C1277" s="79"/>
      <c r="D1277" s="83"/>
      <c r="E1277" s="84"/>
      <c r="F1277" s="84"/>
      <c r="K1277" s="81"/>
      <c r="L1277" s="82"/>
      <c r="M1277" s="79"/>
      <c r="N1277" s="83"/>
      <c r="O1277" s="84"/>
      <c r="P1277" s="84"/>
    </row>
    <row r="1278" spans="1:16" x14ac:dyDescent="0.3">
      <c r="A1278" s="81"/>
      <c r="B1278" s="82"/>
      <c r="C1278" s="79"/>
      <c r="D1278" s="83"/>
      <c r="E1278" s="84"/>
      <c r="F1278" s="84"/>
      <c r="K1278" s="81"/>
      <c r="L1278" s="82"/>
      <c r="M1278" s="79"/>
      <c r="N1278" s="83"/>
      <c r="O1278" s="84"/>
      <c r="P1278" s="84"/>
    </row>
    <row r="1279" spans="1:16" x14ac:dyDescent="0.3">
      <c r="A1279" s="81"/>
      <c r="B1279" s="82"/>
      <c r="C1279" s="79"/>
      <c r="D1279" s="83"/>
      <c r="E1279" s="84"/>
      <c r="F1279" s="84"/>
      <c r="K1279" s="81"/>
      <c r="L1279" s="82"/>
      <c r="M1279" s="79"/>
      <c r="N1279" s="83"/>
      <c r="O1279" s="84"/>
      <c r="P1279" s="84"/>
    </row>
    <row r="1280" spans="1:16" x14ac:dyDescent="0.3">
      <c r="A1280" s="81"/>
      <c r="B1280" s="82"/>
      <c r="C1280" s="79"/>
      <c r="D1280" s="83"/>
      <c r="E1280" s="84"/>
      <c r="F1280" s="84"/>
      <c r="K1280" s="81"/>
      <c r="L1280" s="82"/>
      <c r="M1280" s="79"/>
      <c r="N1280" s="83"/>
      <c r="O1280" s="84"/>
      <c r="P1280" s="84"/>
    </row>
    <row r="1281" spans="1:16" x14ac:dyDescent="0.3">
      <c r="A1281" s="81"/>
      <c r="B1281" s="82"/>
      <c r="C1281" s="79"/>
      <c r="D1281" s="83"/>
      <c r="E1281" s="84"/>
      <c r="F1281" s="84"/>
      <c r="K1281" s="81"/>
      <c r="L1281" s="82"/>
      <c r="M1281" s="79"/>
      <c r="N1281" s="83"/>
      <c r="O1281" s="84"/>
      <c r="P1281" s="84"/>
    </row>
    <row r="1282" spans="1:16" x14ac:dyDescent="0.3">
      <c r="A1282" s="81"/>
      <c r="B1282" s="82"/>
      <c r="C1282" s="79"/>
      <c r="D1282" s="83"/>
      <c r="E1282" s="84"/>
      <c r="F1282" s="84"/>
      <c r="K1282" s="81"/>
      <c r="L1282" s="82"/>
      <c r="M1282" s="79"/>
      <c r="N1282" s="83"/>
      <c r="O1282" s="84"/>
      <c r="P1282" s="84"/>
    </row>
    <row r="1283" spans="1:16" x14ac:dyDescent="0.3">
      <c r="A1283" s="81"/>
      <c r="B1283" s="82"/>
      <c r="C1283" s="79"/>
      <c r="D1283" s="83"/>
      <c r="E1283" s="84"/>
      <c r="F1283" s="84"/>
      <c r="K1283" s="81"/>
      <c r="L1283" s="82"/>
      <c r="M1283" s="79"/>
      <c r="N1283" s="83"/>
      <c r="O1283" s="84"/>
      <c r="P1283" s="84"/>
    </row>
    <row r="1284" spans="1:16" x14ac:dyDescent="0.3">
      <c r="A1284" s="81"/>
      <c r="B1284" s="82"/>
      <c r="C1284" s="79"/>
      <c r="D1284" s="83"/>
      <c r="E1284" s="84"/>
      <c r="F1284" s="84"/>
      <c r="K1284" s="81"/>
      <c r="L1284" s="82"/>
      <c r="M1284" s="79"/>
      <c r="N1284" s="83"/>
      <c r="O1284" s="84"/>
      <c r="P1284" s="84"/>
    </row>
    <row r="1285" spans="1:16" x14ac:dyDescent="0.3">
      <c r="A1285" s="81"/>
      <c r="B1285" s="82"/>
      <c r="C1285" s="79"/>
      <c r="D1285" s="83"/>
      <c r="E1285" s="84"/>
      <c r="F1285" s="84"/>
      <c r="K1285" s="81"/>
      <c r="L1285" s="82"/>
      <c r="M1285" s="79"/>
      <c r="N1285" s="83"/>
      <c r="O1285" s="84"/>
      <c r="P1285" s="84"/>
    </row>
    <row r="1286" spans="1:16" x14ac:dyDescent="0.3">
      <c r="A1286" s="81"/>
      <c r="B1286" s="82"/>
      <c r="C1286" s="79"/>
      <c r="D1286" s="83"/>
      <c r="E1286" s="84"/>
      <c r="F1286" s="84"/>
      <c r="K1286" s="81"/>
      <c r="L1286" s="82"/>
      <c r="M1286" s="79"/>
      <c r="N1286" s="83"/>
      <c r="O1286" s="84"/>
      <c r="P1286" s="84"/>
    </row>
    <row r="1287" spans="1:16" x14ac:dyDescent="0.3">
      <c r="A1287" s="81"/>
      <c r="B1287" s="82"/>
      <c r="C1287" s="79"/>
      <c r="D1287" s="83"/>
      <c r="E1287" s="84"/>
      <c r="F1287" s="84"/>
      <c r="K1287" s="81"/>
      <c r="L1287" s="82"/>
      <c r="M1287" s="79"/>
      <c r="N1287" s="83"/>
      <c r="O1287" s="84"/>
      <c r="P1287" s="84"/>
    </row>
    <row r="1288" spans="1:16" x14ac:dyDescent="0.3">
      <c r="A1288" s="81"/>
      <c r="B1288" s="82"/>
      <c r="C1288" s="79"/>
      <c r="D1288" s="83"/>
      <c r="E1288" s="84"/>
      <c r="F1288" s="84"/>
      <c r="K1288" s="81"/>
      <c r="L1288" s="82"/>
      <c r="M1288" s="79"/>
      <c r="N1288" s="83"/>
      <c r="O1288" s="84"/>
      <c r="P1288" s="84"/>
    </row>
    <row r="1289" spans="1:16" x14ac:dyDescent="0.3">
      <c r="A1289" s="81"/>
      <c r="B1289" s="82"/>
      <c r="C1289" s="79"/>
      <c r="D1289" s="83"/>
      <c r="E1289" s="84"/>
      <c r="F1289" s="84"/>
      <c r="K1289" s="81"/>
      <c r="L1289" s="82"/>
      <c r="M1289" s="79"/>
      <c r="N1289" s="83"/>
      <c r="O1289" s="84"/>
      <c r="P1289" s="84"/>
    </row>
    <row r="1290" spans="1:16" x14ac:dyDescent="0.3">
      <c r="A1290" s="81"/>
      <c r="B1290" s="82"/>
      <c r="C1290" s="79"/>
      <c r="D1290" s="83"/>
      <c r="E1290" s="84"/>
      <c r="F1290" s="84"/>
      <c r="K1290" s="81"/>
      <c r="L1290" s="82"/>
      <c r="M1290" s="79"/>
      <c r="N1290" s="83"/>
      <c r="O1290" s="84"/>
      <c r="P1290" s="84"/>
    </row>
    <row r="1291" spans="1:16" x14ac:dyDescent="0.3">
      <c r="A1291" s="81"/>
      <c r="B1291" s="82"/>
      <c r="C1291" s="79"/>
      <c r="D1291" s="83"/>
      <c r="E1291" s="84"/>
      <c r="F1291" s="84"/>
      <c r="K1291" s="81"/>
      <c r="L1291" s="82"/>
      <c r="M1291" s="79"/>
      <c r="N1291" s="83"/>
      <c r="O1291" s="84"/>
      <c r="P1291" s="84"/>
    </row>
    <row r="1292" spans="1:16" x14ac:dyDescent="0.3">
      <c r="A1292" s="81"/>
      <c r="B1292" s="82"/>
      <c r="C1292" s="79"/>
      <c r="D1292" s="83"/>
      <c r="E1292" s="84"/>
      <c r="F1292" s="84"/>
      <c r="K1292" s="81"/>
      <c r="L1292" s="82"/>
      <c r="M1292" s="79"/>
      <c r="N1292" s="83"/>
      <c r="O1292" s="84"/>
      <c r="P1292" s="84"/>
    </row>
    <row r="1293" spans="1:16" x14ac:dyDescent="0.3">
      <c r="A1293" s="81"/>
      <c r="B1293" s="82"/>
      <c r="C1293" s="79"/>
      <c r="D1293" s="83"/>
      <c r="E1293" s="84"/>
      <c r="F1293" s="84"/>
      <c r="K1293" s="81"/>
      <c r="L1293" s="82"/>
      <c r="M1293" s="79"/>
      <c r="N1293" s="83"/>
      <c r="O1293" s="84"/>
      <c r="P1293" s="84"/>
    </row>
    <row r="1294" spans="1:16" x14ac:dyDescent="0.3">
      <c r="A1294" s="81"/>
      <c r="B1294" s="82"/>
      <c r="C1294" s="79"/>
      <c r="D1294" s="83"/>
      <c r="E1294" s="84"/>
      <c r="F1294" s="84"/>
      <c r="K1294" s="81"/>
      <c r="L1294" s="82"/>
      <c r="M1294" s="79"/>
      <c r="N1294" s="83"/>
      <c r="O1294" s="84"/>
      <c r="P1294" s="84"/>
    </row>
    <row r="1295" spans="1:16" x14ac:dyDescent="0.3">
      <c r="A1295" s="81"/>
      <c r="B1295" s="82"/>
      <c r="C1295" s="79"/>
      <c r="D1295" s="83"/>
      <c r="E1295" s="84"/>
      <c r="F1295" s="84"/>
      <c r="K1295" s="81"/>
      <c r="L1295" s="82"/>
      <c r="M1295" s="79"/>
      <c r="N1295" s="83"/>
      <c r="O1295" s="84"/>
      <c r="P1295" s="84"/>
    </row>
    <row r="1296" spans="1:16" x14ac:dyDescent="0.3">
      <c r="A1296" s="81"/>
      <c r="B1296" s="82"/>
      <c r="C1296" s="79"/>
      <c r="D1296" s="83"/>
      <c r="E1296" s="84"/>
      <c r="F1296" s="84"/>
      <c r="K1296" s="81"/>
      <c r="L1296" s="82"/>
      <c r="M1296" s="79"/>
      <c r="N1296" s="83"/>
      <c r="O1296" s="84"/>
      <c r="P1296" s="84"/>
    </row>
    <row r="1297" spans="1:16" x14ac:dyDescent="0.3">
      <c r="A1297" s="81"/>
      <c r="B1297" s="82"/>
      <c r="C1297" s="79"/>
      <c r="D1297" s="83"/>
      <c r="E1297" s="84"/>
      <c r="F1297" s="84"/>
      <c r="K1297" s="81"/>
      <c r="L1297" s="82"/>
      <c r="M1297" s="79"/>
      <c r="N1297" s="83"/>
      <c r="O1297" s="84"/>
      <c r="P1297" s="84"/>
    </row>
    <row r="1298" spans="1:16" x14ac:dyDescent="0.3">
      <c r="A1298" s="81"/>
      <c r="B1298" s="82"/>
      <c r="C1298" s="79"/>
      <c r="D1298" s="83"/>
      <c r="E1298" s="84"/>
      <c r="F1298" s="84"/>
      <c r="K1298" s="81"/>
      <c r="L1298" s="82"/>
      <c r="M1298" s="79"/>
      <c r="N1298" s="83"/>
      <c r="O1298" s="84"/>
      <c r="P1298" s="84"/>
    </row>
    <row r="1299" spans="1:16" x14ac:dyDescent="0.3">
      <c r="A1299" s="81"/>
      <c r="B1299" s="82"/>
      <c r="C1299" s="79"/>
      <c r="D1299" s="83"/>
      <c r="E1299" s="84"/>
      <c r="F1299" s="84"/>
      <c r="K1299" s="81"/>
      <c r="L1299" s="82"/>
      <c r="M1299" s="79"/>
      <c r="N1299" s="83"/>
      <c r="O1299" s="84"/>
      <c r="P1299" s="84"/>
    </row>
    <row r="1300" spans="1:16" x14ac:dyDescent="0.3">
      <c r="A1300" s="81"/>
      <c r="B1300" s="82"/>
      <c r="C1300" s="79"/>
      <c r="D1300" s="83"/>
      <c r="E1300" s="84"/>
      <c r="F1300" s="84"/>
      <c r="K1300" s="81"/>
      <c r="L1300" s="82"/>
      <c r="M1300" s="79"/>
      <c r="N1300" s="83"/>
      <c r="O1300" s="84"/>
      <c r="P1300" s="84"/>
    </row>
    <row r="1301" spans="1:16" x14ac:dyDescent="0.3">
      <c r="A1301" s="81"/>
      <c r="B1301" s="82"/>
      <c r="C1301" s="79"/>
      <c r="D1301" s="83"/>
      <c r="E1301" s="84"/>
      <c r="F1301" s="84"/>
      <c r="K1301" s="81"/>
      <c r="L1301" s="82"/>
      <c r="M1301" s="79"/>
      <c r="N1301" s="83"/>
      <c r="O1301" s="84"/>
      <c r="P1301" s="84"/>
    </row>
    <row r="1302" spans="1:16" x14ac:dyDescent="0.3">
      <c r="A1302" s="81"/>
      <c r="B1302" s="82"/>
      <c r="C1302" s="79"/>
      <c r="D1302" s="83"/>
      <c r="E1302" s="84"/>
      <c r="F1302" s="84"/>
      <c r="K1302" s="81"/>
      <c r="L1302" s="82"/>
      <c r="M1302" s="79"/>
      <c r="N1302" s="83"/>
      <c r="O1302" s="84"/>
      <c r="P1302" s="84"/>
    </row>
    <row r="1303" spans="1:16" x14ac:dyDescent="0.3">
      <c r="A1303" s="81"/>
      <c r="B1303" s="82"/>
      <c r="C1303" s="79"/>
      <c r="D1303" s="83"/>
      <c r="E1303" s="84"/>
      <c r="F1303" s="84"/>
      <c r="K1303" s="81"/>
      <c r="L1303" s="82"/>
      <c r="M1303" s="79"/>
      <c r="N1303" s="83"/>
      <c r="O1303" s="84"/>
      <c r="P1303" s="84"/>
    </row>
    <row r="1304" spans="1:16" x14ac:dyDescent="0.3">
      <c r="A1304" s="81"/>
      <c r="B1304" s="82"/>
      <c r="C1304" s="79"/>
      <c r="D1304" s="83"/>
      <c r="E1304" s="84"/>
      <c r="F1304" s="84"/>
      <c r="K1304" s="81"/>
      <c r="L1304" s="82"/>
      <c r="M1304" s="79"/>
      <c r="N1304" s="83"/>
      <c r="O1304" s="84"/>
      <c r="P1304" s="84"/>
    </row>
    <row r="1305" spans="1:16" x14ac:dyDescent="0.3">
      <c r="A1305" s="81"/>
      <c r="B1305" s="82"/>
      <c r="C1305" s="79"/>
      <c r="D1305" s="83"/>
      <c r="E1305" s="84"/>
      <c r="F1305" s="84"/>
      <c r="K1305" s="81"/>
      <c r="L1305" s="82"/>
      <c r="M1305" s="79"/>
      <c r="N1305" s="83"/>
      <c r="O1305" s="84"/>
      <c r="P1305" s="84"/>
    </row>
    <row r="1306" spans="1:16" x14ac:dyDescent="0.3">
      <c r="A1306" s="81"/>
      <c r="B1306" s="82"/>
      <c r="C1306" s="79"/>
      <c r="D1306" s="83"/>
      <c r="E1306" s="84"/>
      <c r="F1306" s="84"/>
      <c r="K1306" s="81"/>
      <c r="L1306" s="82"/>
      <c r="M1306" s="79"/>
      <c r="N1306" s="83"/>
      <c r="O1306" s="84"/>
      <c r="P1306" s="84"/>
    </row>
    <row r="1307" spans="1:16" x14ac:dyDescent="0.3">
      <c r="A1307" s="81"/>
      <c r="B1307" s="82"/>
      <c r="C1307" s="79"/>
      <c r="D1307" s="83"/>
      <c r="E1307" s="84"/>
      <c r="F1307" s="84"/>
      <c r="K1307" s="81"/>
      <c r="L1307" s="82"/>
      <c r="M1307" s="79"/>
      <c r="N1307" s="83"/>
      <c r="O1307" s="84"/>
      <c r="P1307" s="84"/>
    </row>
    <row r="1308" spans="1:16" x14ac:dyDescent="0.3">
      <c r="A1308" s="81"/>
      <c r="B1308" s="82"/>
      <c r="C1308" s="79"/>
      <c r="D1308" s="83"/>
      <c r="E1308" s="84"/>
      <c r="F1308" s="84"/>
      <c r="K1308" s="81"/>
      <c r="L1308" s="82"/>
      <c r="M1308" s="79"/>
      <c r="N1308" s="83"/>
      <c r="O1308" s="84"/>
      <c r="P1308" s="84"/>
    </row>
    <row r="1309" spans="1:16" x14ac:dyDescent="0.3">
      <c r="A1309" s="81"/>
      <c r="B1309" s="82"/>
      <c r="C1309" s="79"/>
      <c r="D1309" s="83"/>
      <c r="E1309" s="84"/>
      <c r="F1309" s="84"/>
      <c r="K1309" s="81"/>
      <c r="L1309" s="82"/>
      <c r="M1309" s="79"/>
      <c r="N1309" s="83"/>
      <c r="O1309" s="84"/>
      <c r="P1309" s="84"/>
    </row>
    <row r="1310" spans="1:16" x14ac:dyDescent="0.3">
      <c r="A1310" s="81"/>
      <c r="B1310" s="82"/>
      <c r="C1310" s="79"/>
      <c r="D1310" s="83"/>
      <c r="E1310" s="84"/>
      <c r="F1310" s="84"/>
      <c r="K1310" s="81"/>
      <c r="L1310" s="82"/>
      <c r="M1310" s="79"/>
      <c r="N1310" s="83"/>
      <c r="O1310" s="84"/>
      <c r="P1310" s="84"/>
    </row>
    <row r="1311" spans="1:16" x14ac:dyDescent="0.3">
      <c r="A1311" s="81"/>
      <c r="B1311" s="82"/>
      <c r="C1311" s="79"/>
      <c r="D1311" s="83"/>
      <c r="E1311" s="84"/>
      <c r="F1311" s="84"/>
      <c r="K1311" s="81"/>
      <c r="L1311" s="82"/>
      <c r="M1311" s="79"/>
      <c r="N1311" s="83"/>
      <c r="O1311" s="84"/>
      <c r="P1311" s="84"/>
    </row>
    <row r="1312" spans="1:16" x14ac:dyDescent="0.3">
      <c r="A1312" s="81"/>
      <c r="B1312" s="82"/>
      <c r="C1312" s="79"/>
      <c r="D1312" s="83"/>
      <c r="E1312" s="84"/>
      <c r="F1312" s="84"/>
      <c r="K1312" s="81"/>
      <c r="L1312" s="82"/>
      <c r="M1312" s="79"/>
      <c r="N1312" s="83"/>
      <c r="O1312" s="84"/>
      <c r="P1312" s="84"/>
    </row>
    <row r="1313" spans="1:16" x14ac:dyDescent="0.3">
      <c r="A1313" s="81"/>
      <c r="B1313" s="82"/>
      <c r="C1313" s="79"/>
      <c r="D1313" s="83"/>
      <c r="E1313" s="84"/>
      <c r="F1313" s="84"/>
      <c r="K1313" s="81"/>
      <c r="L1313" s="82"/>
      <c r="M1313" s="79"/>
      <c r="N1313" s="83"/>
      <c r="O1313" s="84"/>
      <c r="P1313" s="84"/>
    </row>
    <row r="1314" spans="1:16" x14ac:dyDescent="0.3">
      <c r="A1314" s="81"/>
      <c r="B1314" s="82"/>
      <c r="C1314" s="79"/>
      <c r="D1314" s="83"/>
      <c r="E1314" s="84"/>
      <c r="F1314" s="84"/>
      <c r="K1314" s="81"/>
      <c r="L1314" s="82"/>
      <c r="M1314" s="79"/>
      <c r="N1314" s="83"/>
      <c r="O1314" s="84"/>
      <c r="P1314" s="84"/>
    </row>
    <row r="1315" spans="1:16" x14ac:dyDescent="0.3">
      <c r="A1315" s="81"/>
      <c r="B1315" s="82"/>
      <c r="C1315" s="79"/>
      <c r="D1315" s="83"/>
      <c r="E1315" s="84"/>
      <c r="F1315" s="84"/>
      <c r="K1315" s="81"/>
      <c r="L1315" s="82"/>
      <c r="M1315" s="79"/>
      <c r="N1315" s="83"/>
      <c r="O1315" s="84"/>
      <c r="P1315" s="84"/>
    </row>
    <row r="1316" spans="1:16" x14ac:dyDescent="0.3">
      <c r="A1316" s="81"/>
      <c r="B1316" s="82"/>
      <c r="C1316" s="79"/>
      <c r="D1316" s="83"/>
      <c r="E1316" s="84"/>
      <c r="F1316" s="84"/>
      <c r="K1316" s="81"/>
      <c r="L1316" s="82"/>
      <c r="M1316" s="79"/>
      <c r="N1316" s="83"/>
      <c r="O1316" s="84"/>
      <c r="P1316" s="84"/>
    </row>
    <row r="1317" spans="1:16" x14ac:dyDescent="0.3">
      <c r="A1317" s="81"/>
      <c r="B1317" s="82"/>
      <c r="C1317" s="79"/>
      <c r="D1317" s="83"/>
      <c r="E1317" s="84"/>
      <c r="F1317" s="84"/>
      <c r="K1317" s="81"/>
      <c r="L1317" s="82"/>
      <c r="M1317" s="79"/>
      <c r="N1317" s="83"/>
      <c r="O1317" s="84"/>
      <c r="P1317" s="84"/>
    </row>
    <row r="1318" spans="1:16" x14ac:dyDescent="0.3">
      <c r="A1318" s="81"/>
      <c r="B1318" s="82"/>
      <c r="C1318" s="79"/>
      <c r="D1318" s="83"/>
      <c r="E1318" s="84"/>
      <c r="F1318" s="84"/>
      <c r="K1318" s="81"/>
      <c r="L1318" s="82"/>
      <c r="M1318" s="79"/>
      <c r="N1318" s="83"/>
      <c r="O1318" s="84"/>
      <c r="P1318" s="84"/>
    </row>
    <row r="1319" spans="1:16" x14ac:dyDescent="0.3">
      <c r="A1319" s="81"/>
      <c r="B1319" s="82"/>
      <c r="C1319" s="79"/>
      <c r="D1319" s="83"/>
      <c r="E1319" s="84"/>
      <c r="F1319" s="84"/>
      <c r="K1319" s="81"/>
      <c r="L1319" s="82"/>
      <c r="M1319" s="79"/>
      <c r="N1319" s="83"/>
      <c r="O1319" s="84"/>
      <c r="P1319" s="84"/>
    </row>
    <row r="1320" spans="1:16" x14ac:dyDescent="0.3">
      <c r="A1320" s="81"/>
      <c r="B1320" s="82"/>
      <c r="C1320" s="79"/>
      <c r="D1320" s="83"/>
      <c r="E1320" s="84"/>
      <c r="F1320" s="84"/>
      <c r="K1320" s="81"/>
      <c r="L1320" s="82"/>
      <c r="M1320" s="79"/>
      <c r="N1320" s="83"/>
      <c r="O1320" s="84"/>
      <c r="P1320" s="84"/>
    </row>
    <row r="1321" spans="1:16" x14ac:dyDescent="0.3">
      <c r="A1321" s="81"/>
      <c r="B1321" s="82"/>
      <c r="C1321" s="79"/>
      <c r="D1321" s="83"/>
      <c r="E1321" s="84"/>
      <c r="F1321" s="84"/>
      <c r="K1321" s="81"/>
      <c r="L1321" s="82"/>
      <c r="M1321" s="79"/>
      <c r="N1321" s="83"/>
      <c r="O1321" s="84"/>
      <c r="P1321" s="84"/>
    </row>
    <row r="1322" spans="1:16" x14ac:dyDescent="0.3">
      <c r="A1322" s="81"/>
      <c r="B1322" s="82"/>
      <c r="C1322" s="79"/>
      <c r="D1322" s="83"/>
      <c r="E1322" s="84"/>
      <c r="F1322" s="84"/>
      <c r="K1322" s="81"/>
      <c r="L1322" s="82"/>
      <c r="M1322" s="79"/>
      <c r="N1322" s="83"/>
      <c r="O1322" s="84"/>
      <c r="P1322" s="84"/>
    </row>
    <row r="1323" spans="1:16" x14ac:dyDescent="0.3">
      <c r="A1323" s="81"/>
      <c r="B1323" s="82"/>
      <c r="C1323" s="79"/>
      <c r="D1323" s="83"/>
      <c r="E1323" s="84"/>
      <c r="F1323" s="84"/>
      <c r="K1323" s="81"/>
      <c r="L1323" s="82"/>
      <c r="M1323" s="79"/>
      <c r="N1323" s="83"/>
      <c r="O1323" s="84"/>
      <c r="P1323" s="84"/>
    </row>
    <row r="1324" spans="1:16" x14ac:dyDescent="0.3">
      <c r="A1324" s="81"/>
      <c r="B1324" s="82"/>
      <c r="C1324" s="79"/>
      <c r="D1324" s="83"/>
      <c r="E1324" s="84"/>
      <c r="F1324" s="84"/>
      <c r="K1324" s="81"/>
      <c r="L1324" s="82"/>
      <c r="M1324" s="79"/>
      <c r="N1324" s="83"/>
      <c r="O1324" s="84"/>
      <c r="P1324" s="84"/>
    </row>
    <row r="1325" spans="1:16" x14ac:dyDescent="0.3">
      <c r="A1325" s="81"/>
      <c r="B1325" s="82"/>
      <c r="C1325" s="79"/>
      <c r="D1325" s="83"/>
      <c r="E1325" s="84"/>
      <c r="F1325" s="84"/>
      <c r="K1325" s="81"/>
      <c r="L1325" s="82"/>
      <c r="M1325" s="79"/>
      <c r="N1325" s="83"/>
      <c r="O1325" s="84"/>
      <c r="P1325" s="84"/>
    </row>
    <row r="1326" spans="1:16" x14ac:dyDescent="0.3">
      <c r="A1326" s="81"/>
      <c r="B1326" s="82"/>
      <c r="C1326" s="79"/>
      <c r="D1326" s="83"/>
      <c r="E1326" s="84"/>
      <c r="F1326" s="84"/>
      <c r="K1326" s="81"/>
      <c r="L1326" s="82"/>
      <c r="M1326" s="79"/>
      <c r="N1326" s="83"/>
      <c r="O1326" s="84"/>
      <c r="P1326" s="84"/>
    </row>
    <row r="1327" spans="1:16" x14ac:dyDescent="0.3">
      <c r="A1327" s="81"/>
      <c r="B1327" s="82"/>
      <c r="C1327" s="79"/>
      <c r="D1327" s="83"/>
      <c r="E1327" s="84"/>
      <c r="F1327" s="84"/>
      <c r="K1327" s="81"/>
      <c r="L1327" s="82"/>
      <c r="M1327" s="79"/>
      <c r="N1327" s="83"/>
      <c r="O1327" s="84"/>
      <c r="P1327" s="84"/>
    </row>
    <row r="1328" spans="1:16" x14ac:dyDescent="0.3">
      <c r="A1328" s="81"/>
      <c r="B1328" s="82"/>
      <c r="C1328" s="79"/>
      <c r="D1328" s="83"/>
      <c r="E1328" s="84"/>
      <c r="F1328" s="84"/>
      <c r="K1328" s="81"/>
      <c r="L1328" s="82"/>
      <c r="M1328" s="79"/>
      <c r="N1328" s="83"/>
      <c r="O1328" s="84"/>
      <c r="P1328" s="84"/>
    </row>
    <row r="1329" spans="1:16" x14ac:dyDescent="0.3">
      <c r="A1329" s="81"/>
      <c r="B1329" s="82"/>
      <c r="C1329" s="79"/>
      <c r="D1329" s="83"/>
      <c r="E1329" s="84"/>
      <c r="F1329" s="84"/>
      <c r="K1329" s="81"/>
      <c r="L1329" s="82"/>
      <c r="M1329" s="79"/>
      <c r="N1329" s="83"/>
      <c r="O1329" s="84"/>
      <c r="P1329" s="84"/>
    </row>
    <row r="1330" spans="1:16" x14ac:dyDescent="0.3">
      <c r="A1330" s="81"/>
      <c r="B1330" s="82"/>
      <c r="C1330" s="79"/>
      <c r="D1330" s="83"/>
      <c r="E1330" s="84"/>
      <c r="F1330" s="84"/>
      <c r="K1330" s="81"/>
      <c r="L1330" s="82"/>
      <c r="M1330" s="79"/>
      <c r="N1330" s="83"/>
      <c r="O1330" s="84"/>
      <c r="P1330" s="84"/>
    </row>
    <row r="1331" spans="1:16" x14ac:dyDescent="0.3">
      <c r="A1331" s="81"/>
      <c r="B1331" s="82"/>
      <c r="C1331" s="79"/>
      <c r="D1331" s="83"/>
      <c r="E1331" s="84"/>
      <c r="F1331" s="84"/>
      <c r="K1331" s="81"/>
      <c r="L1331" s="82"/>
      <c r="M1331" s="79"/>
      <c r="N1331" s="83"/>
      <c r="O1331" s="84"/>
      <c r="P1331" s="84"/>
    </row>
    <row r="1332" spans="1:16" x14ac:dyDescent="0.3">
      <c r="A1332" s="81"/>
      <c r="B1332" s="82"/>
      <c r="C1332" s="79"/>
      <c r="D1332" s="83"/>
      <c r="E1332" s="84"/>
      <c r="F1332" s="84"/>
      <c r="K1332" s="81"/>
      <c r="L1332" s="82"/>
      <c r="M1332" s="79"/>
      <c r="N1332" s="83"/>
      <c r="O1332" s="84"/>
      <c r="P1332" s="84"/>
    </row>
    <row r="1333" spans="1:16" x14ac:dyDescent="0.3">
      <c r="A1333" s="81"/>
      <c r="B1333" s="82"/>
      <c r="C1333" s="79"/>
      <c r="D1333" s="83"/>
      <c r="E1333" s="84"/>
      <c r="F1333" s="84"/>
      <c r="K1333" s="81"/>
      <c r="L1333" s="82"/>
      <c r="M1333" s="79"/>
      <c r="N1333" s="83"/>
      <c r="O1333" s="84"/>
      <c r="P1333" s="84"/>
    </row>
    <row r="1334" spans="1:16" x14ac:dyDescent="0.3">
      <c r="A1334" s="81"/>
      <c r="B1334" s="82"/>
      <c r="C1334" s="79"/>
      <c r="D1334" s="83"/>
      <c r="E1334" s="84"/>
      <c r="F1334" s="84"/>
      <c r="K1334" s="81"/>
      <c r="L1334" s="82"/>
      <c r="M1334" s="79"/>
      <c r="N1334" s="83"/>
      <c r="O1334" s="84"/>
      <c r="P1334" s="84"/>
    </row>
    <row r="1335" spans="1:16" x14ac:dyDescent="0.3">
      <c r="A1335" s="81"/>
      <c r="B1335" s="82"/>
      <c r="C1335" s="79"/>
      <c r="D1335" s="83"/>
      <c r="E1335" s="84"/>
      <c r="F1335" s="84"/>
      <c r="K1335" s="81"/>
      <c r="L1335" s="82"/>
      <c r="M1335" s="79"/>
      <c r="N1335" s="83"/>
      <c r="O1335" s="84"/>
      <c r="P1335" s="84"/>
    </row>
    <row r="1336" spans="1:16" x14ac:dyDescent="0.3">
      <c r="A1336" s="81"/>
      <c r="B1336" s="82"/>
      <c r="C1336" s="79"/>
      <c r="D1336" s="83"/>
      <c r="E1336" s="84"/>
      <c r="F1336" s="84"/>
      <c r="K1336" s="81"/>
      <c r="L1336" s="82"/>
      <c r="M1336" s="79"/>
      <c r="N1336" s="83"/>
      <c r="O1336" s="84"/>
      <c r="P1336" s="84"/>
    </row>
    <row r="1337" spans="1:16" x14ac:dyDescent="0.3">
      <c r="A1337" s="81"/>
      <c r="B1337" s="82"/>
      <c r="C1337" s="79"/>
      <c r="D1337" s="83"/>
      <c r="E1337" s="84"/>
      <c r="F1337" s="84"/>
      <c r="K1337" s="81"/>
      <c r="L1337" s="82"/>
      <c r="M1337" s="79"/>
      <c r="N1337" s="83"/>
      <c r="O1337" s="84"/>
      <c r="P1337" s="84"/>
    </row>
    <row r="1338" spans="1:16" x14ac:dyDescent="0.3">
      <c r="A1338" s="81"/>
      <c r="B1338" s="82"/>
      <c r="C1338" s="79"/>
      <c r="D1338" s="83"/>
      <c r="E1338" s="84"/>
      <c r="F1338" s="84"/>
      <c r="K1338" s="81"/>
      <c r="L1338" s="82"/>
      <c r="M1338" s="79"/>
      <c r="N1338" s="83"/>
      <c r="O1338" s="84"/>
      <c r="P1338" s="84"/>
    </row>
    <row r="1339" spans="1:16" x14ac:dyDescent="0.3">
      <c r="A1339" s="81"/>
      <c r="B1339" s="82"/>
      <c r="C1339" s="79"/>
      <c r="D1339" s="83"/>
      <c r="E1339" s="84"/>
      <c r="F1339" s="84"/>
      <c r="K1339" s="81"/>
      <c r="L1339" s="82"/>
      <c r="M1339" s="79"/>
      <c r="N1339" s="83"/>
      <c r="O1339" s="84"/>
      <c r="P1339" s="84"/>
    </row>
    <row r="1340" spans="1:16" x14ac:dyDescent="0.3">
      <c r="A1340" s="81"/>
      <c r="B1340" s="82"/>
      <c r="C1340" s="79"/>
      <c r="D1340" s="83"/>
      <c r="E1340" s="84"/>
      <c r="F1340" s="84"/>
      <c r="K1340" s="81"/>
      <c r="L1340" s="82"/>
      <c r="M1340" s="79"/>
      <c r="N1340" s="83"/>
      <c r="O1340" s="84"/>
      <c r="P1340" s="84"/>
    </row>
    <row r="1341" spans="1:16" x14ac:dyDescent="0.3">
      <c r="A1341" s="81"/>
      <c r="B1341" s="82"/>
      <c r="C1341" s="79"/>
      <c r="D1341" s="83"/>
      <c r="E1341" s="84"/>
      <c r="F1341" s="84"/>
      <c r="K1341" s="81"/>
      <c r="L1341" s="82"/>
      <c r="M1341" s="79"/>
      <c r="N1341" s="83"/>
      <c r="O1341" s="84"/>
      <c r="P1341" s="84"/>
    </row>
    <row r="1342" spans="1:16" x14ac:dyDescent="0.3">
      <c r="A1342" s="81"/>
      <c r="B1342" s="82"/>
      <c r="C1342" s="79"/>
      <c r="D1342" s="83"/>
      <c r="E1342" s="84"/>
      <c r="F1342" s="84"/>
      <c r="K1342" s="81"/>
      <c r="L1342" s="82"/>
      <c r="M1342" s="79"/>
      <c r="N1342" s="83"/>
      <c r="O1342" s="84"/>
      <c r="P1342" s="84"/>
    </row>
    <row r="1343" spans="1:16" x14ac:dyDescent="0.3">
      <c r="A1343" s="81"/>
      <c r="B1343" s="82"/>
      <c r="C1343" s="79"/>
      <c r="D1343" s="83"/>
      <c r="E1343" s="84"/>
      <c r="F1343" s="84"/>
      <c r="K1343" s="81"/>
      <c r="L1343" s="82"/>
      <c r="M1343" s="79"/>
      <c r="N1343" s="83"/>
      <c r="O1343" s="84"/>
      <c r="P1343" s="84"/>
    </row>
    <row r="1344" spans="1:16" x14ac:dyDescent="0.3">
      <c r="A1344" s="81"/>
      <c r="B1344" s="82"/>
      <c r="C1344" s="79"/>
      <c r="D1344" s="83"/>
      <c r="E1344" s="84"/>
      <c r="F1344" s="84"/>
      <c r="K1344" s="81"/>
      <c r="L1344" s="82"/>
      <c r="M1344" s="79"/>
      <c r="N1344" s="83"/>
      <c r="O1344" s="84"/>
      <c r="P1344" s="84"/>
    </row>
    <row r="1345" spans="1:16" x14ac:dyDescent="0.3">
      <c r="A1345" s="81"/>
      <c r="B1345" s="82"/>
      <c r="C1345" s="79"/>
      <c r="D1345" s="83"/>
      <c r="E1345" s="84"/>
      <c r="F1345" s="84"/>
      <c r="K1345" s="81"/>
      <c r="L1345" s="82"/>
      <c r="M1345" s="79"/>
      <c r="N1345" s="83"/>
      <c r="O1345" s="84"/>
      <c r="P1345" s="84"/>
    </row>
    <row r="1346" spans="1:16" x14ac:dyDescent="0.3">
      <c r="A1346" s="81"/>
      <c r="B1346" s="82"/>
      <c r="C1346" s="79"/>
      <c r="D1346" s="83"/>
      <c r="E1346" s="84"/>
      <c r="F1346" s="84"/>
      <c r="K1346" s="81"/>
      <c r="L1346" s="82"/>
      <c r="M1346" s="79"/>
      <c r="N1346" s="83"/>
      <c r="O1346" s="84"/>
      <c r="P1346" s="84"/>
    </row>
    <row r="1347" spans="1:16" x14ac:dyDescent="0.3">
      <c r="A1347" s="81"/>
      <c r="B1347" s="82"/>
      <c r="C1347" s="79"/>
      <c r="D1347" s="83"/>
      <c r="E1347" s="84"/>
      <c r="F1347" s="84"/>
      <c r="K1347" s="81"/>
      <c r="L1347" s="82"/>
      <c r="M1347" s="79"/>
      <c r="N1347" s="83"/>
      <c r="O1347" s="84"/>
      <c r="P1347" s="84"/>
    </row>
    <row r="1348" spans="1:16" x14ac:dyDescent="0.3">
      <c r="A1348" s="81"/>
      <c r="B1348" s="82"/>
      <c r="C1348" s="79"/>
      <c r="D1348" s="83"/>
      <c r="E1348" s="84"/>
      <c r="F1348" s="84"/>
      <c r="K1348" s="81"/>
      <c r="L1348" s="82"/>
      <c r="M1348" s="79"/>
      <c r="N1348" s="83"/>
      <c r="O1348" s="84"/>
      <c r="P1348" s="84"/>
    </row>
    <row r="1349" spans="1:16" x14ac:dyDescent="0.3">
      <c r="A1349" s="81"/>
      <c r="B1349" s="82"/>
      <c r="C1349" s="79"/>
      <c r="D1349" s="83"/>
      <c r="E1349" s="84"/>
      <c r="F1349" s="84"/>
      <c r="K1349" s="81"/>
      <c r="L1349" s="82"/>
      <c r="M1349" s="79"/>
      <c r="N1349" s="83"/>
      <c r="O1349" s="84"/>
      <c r="P1349" s="84"/>
    </row>
    <row r="1350" spans="1:16" x14ac:dyDescent="0.3">
      <c r="A1350" s="81"/>
      <c r="B1350" s="82"/>
      <c r="C1350" s="79"/>
      <c r="D1350" s="83"/>
      <c r="E1350" s="84"/>
      <c r="F1350" s="84"/>
      <c r="K1350" s="81"/>
      <c r="L1350" s="82"/>
      <c r="M1350" s="79"/>
      <c r="N1350" s="83"/>
      <c r="O1350" s="84"/>
      <c r="P1350" s="84"/>
    </row>
    <row r="1351" spans="1:16" x14ac:dyDescent="0.3">
      <c r="A1351" s="81"/>
      <c r="B1351" s="82"/>
      <c r="C1351" s="79"/>
      <c r="D1351" s="83"/>
      <c r="E1351" s="84"/>
      <c r="F1351" s="84"/>
      <c r="K1351" s="81"/>
      <c r="L1351" s="82"/>
      <c r="M1351" s="79"/>
      <c r="N1351" s="83"/>
      <c r="O1351" s="84"/>
      <c r="P1351" s="84"/>
    </row>
    <row r="1352" spans="1:16" x14ac:dyDescent="0.3">
      <c r="A1352" s="81"/>
      <c r="B1352" s="82"/>
      <c r="C1352" s="79"/>
      <c r="D1352" s="83"/>
      <c r="E1352" s="84"/>
      <c r="F1352" s="84"/>
      <c r="K1352" s="81"/>
      <c r="L1352" s="82"/>
      <c r="M1352" s="79"/>
      <c r="N1352" s="83"/>
      <c r="O1352" s="84"/>
      <c r="P1352" s="84"/>
    </row>
    <row r="1353" spans="1:16" x14ac:dyDescent="0.3">
      <c r="A1353" s="81"/>
      <c r="B1353" s="82"/>
      <c r="C1353" s="79"/>
      <c r="D1353" s="83"/>
      <c r="E1353" s="84"/>
      <c r="F1353" s="84"/>
      <c r="K1353" s="81"/>
      <c r="L1353" s="82"/>
      <c r="M1353" s="79"/>
      <c r="N1353" s="83"/>
      <c r="O1353" s="84"/>
      <c r="P1353" s="84"/>
    </row>
    <row r="1354" spans="1:16" x14ac:dyDescent="0.3">
      <c r="A1354" s="81"/>
      <c r="B1354" s="82"/>
      <c r="C1354" s="79"/>
      <c r="D1354" s="83"/>
      <c r="E1354" s="84"/>
      <c r="F1354" s="84"/>
      <c r="K1354" s="81"/>
      <c r="L1354" s="82"/>
      <c r="M1354" s="79"/>
      <c r="N1354" s="83"/>
      <c r="O1354" s="84"/>
      <c r="P1354" s="84"/>
    </row>
    <row r="1355" spans="1:16" x14ac:dyDescent="0.3">
      <c r="A1355" s="81"/>
      <c r="B1355" s="82"/>
      <c r="C1355" s="79"/>
      <c r="D1355" s="83"/>
      <c r="E1355" s="84"/>
      <c r="F1355" s="84"/>
      <c r="K1355" s="81"/>
      <c r="L1355" s="82"/>
      <c r="M1355" s="79"/>
      <c r="N1355" s="83"/>
      <c r="O1355" s="84"/>
      <c r="P1355" s="84"/>
    </row>
    <row r="1356" spans="1:16" x14ac:dyDescent="0.3">
      <c r="A1356" s="81"/>
      <c r="B1356" s="82"/>
      <c r="C1356" s="79"/>
      <c r="D1356" s="83"/>
      <c r="E1356" s="84"/>
      <c r="F1356" s="84"/>
      <c r="K1356" s="81"/>
      <c r="L1356" s="82"/>
      <c r="M1356" s="79"/>
      <c r="N1356" s="83"/>
      <c r="O1356" s="84"/>
      <c r="P1356" s="84"/>
    </row>
    <row r="1357" spans="1:16" x14ac:dyDescent="0.3">
      <c r="A1357" s="81"/>
      <c r="B1357" s="82"/>
      <c r="C1357" s="79"/>
      <c r="D1357" s="83"/>
      <c r="E1357" s="84"/>
      <c r="F1357" s="84"/>
      <c r="K1357" s="81"/>
      <c r="L1357" s="82"/>
      <c r="M1357" s="79"/>
      <c r="N1357" s="83"/>
      <c r="O1357" s="84"/>
      <c r="P1357" s="84"/>
    </row>
    <row r="1358" spans="1:16" x14ac:dyDescent="0.3">
      <c r="A1358" s="81"/>
      <c r="B1358" s="82"/>
      <c r="C1358" s="79"/>
      <c r="D1358" s="83"/>
      <c r="E1358" s="84"/>
      <c r="F1358" s="84"/>
      <c r="K1358" s="81"/>
      <c r="L1358" s="82"/>
      <c r="M1358" s="79"/>
      <c r="N1358" s="83"/>
      <c r="O1358" s="84"/>
      <c r="P1358" s="84"/>
    </row>
    <row r="1359" spans="1:16" x14ac:dyDescent="0.3">
      <c r="A1359" s="81"/>
      <c r="B1359" s="82"/>
      <c r="C1359" s="79"/>
      <c r="D1359" s="83"/>
      <c r="E1359" s="84"/>
      <c r="F1359" s="84"/>
      <c r="K1359" s="81"/>
      <c r="L1359" s="82"/>
      <c r="M1359" s="79"/>
      <c r="N1359" s="83"/>
      <c r="O1359" s="84"/>
      <c r="P1359" s="84"/>
    </row>
    <row r="1360" spans="1:16" x14ac:dyDescent="0.3">
      <c r="A1360" s="81"/>
      <c r="B1360" s="82"/>
      <c r="C1360" s="79"/>
      <c r="D1360" s="83"/>
      <c r="E1360" s="84"/>
      <c r="F1360" s="84"/>
      <c r="K1360" s="81"/>
      <c r="L1360" s="82"/>
      <c r="M1360" s="79"/>
      <c r="N1360" s="83"/>
      <c r="O1360" s="84"/>
      <c r="P1360" s="84"/>
    </row>
    <row r="1361" spans="1:16" x14ac:dyDescent="0.3">
      <c r="A1361" s="81"/>
      <c r="B1361" s="82"/>
      <c r="C1361" s="79"/>
      <c r="D1361" s="83"/>
      <c r="E1361" s="84"/>
      <c r="F1361" s="84"/>
      <c r="K1361" s="81"/>
      <c r="L1361" s="82"/>
      <c r="M1361" s="79"/>
      <c r="N1361" s="83"/>
      <c r="O1361" s="84"/>
      <c r="P1361" s="84"/>
    </row>
    <row r="1362" spans="1:16" x14ac:dyDescent="0.3">
      <c r="A1362" s="81"/>
      <c r="B1362" s="82"/>
      <c r="C1362" s="79"/>
      <c r="D1362" s="83"/>
      <c r="E1362" s="84"/>
      <c r="F1362" s="84"/>
      <c r="K1362" s="81"/>
      <c r="L1362" s="82"/>
      <c r="M1362" s="79"/>
      <c r="N1362" s="83"/>
      <c r="O1362" s="84"/>
      <c r="P1362" s="84"/>
    </row>
    <row r="1363" spans="1:16" x14ac:dyDescent="0.3">
      <c r="A1363" s="81"/>
      <c r="B1363" s="82"/>
      <c r="C1363" s="79"/>
      <c r="D1363" s="83"/>
      <c r="E1363" s="84"/>
      <c r="F1363" s="84"/>
      <c r="K1363" s="81"/>
      <c r="L1363" s="82"/>
      <c r="M1363" s="79"/>
      <c r="N1363" s="83"/>
      <c r="O1363" s="84"/>
      <c r="P1363" s="84"/>
    </row>
    <row r="1364" spans="1:16" x14ac:dyDescent="0.3">
      <c r="A1364" s="81"/>
      <c r="B1364" s="82"/>
      <c r="C1364" s="79"/>
      <c r="D1364" s="83"/>
      <c r="E1364" s="84"/>
      <c r="F1364" s="84"/>
      <c r="K1364" s="81"/>
      <c r="L1364" s="82"/>
      <c r="M1364" s="79"/>
      <c r="N1364" s="83"/>
      <c r="O1364" s="84"/>
      <c r="P1364" s="84"/>
    </row>
    <row r="1365" spans="1:16" x14ac:dyDescent="0.3">
      <c r="A1365" s="81"/>
      <c r="B1365" s="82"/>
      <c r="C1365" s="79"/>
      <c r="D1365" s="83"/>
      <c r="E1365" s="84"/>
      <c r="F1365" s="84"/>
      <c r="K1365" s="81"/>
      <c r="L1365" s="82"/>
      <c r="M1365" s="79"/>
      <c r="N1365" s="83"/>
      <c r="O1365" s="84"/>
      <c r="P1365" s="84"/>
    </row>
    <row r="1366" spans="1:16" x14ac:dyDescent="0.3">
      <c r="A1366" s="81"/>
      <c r="B1366" s="82"/>
      <c r="C1366" s="79"/>
      <c r="D1366" s="83"/>
      <c r="E1366" s="84"/>
      <c r="F1366" s="84"/>
      <c r="K1366" s="81"/>
      <c r="L1366" s="82"/>
      <c r="M1366" s="79"/>
      <c r="N1366" s="83"/>
      <c r="O1366" s="84"/>
      <c r="P1366" s="84"/>
    </row>
    <row r="1367" spans="1:16" x14ac:dyDescent="0.3">
      <c r="A1367" s="81"/>
      <c r="B1367" s="82"/>
      <c r="C1367" s="79"/>
      <c r="D1367" s="83"/>
      <c r="E1367" s="84"/>
      <c r="F1367" s="84"/>
      <c r="K1367" s="81"/>
      <c r="L1367" s="82"/>
      <c r="M1367" s="79"/>
      <c r="N1367" s="83"/>
      <c r="O1367" s="84"/>
      <c r="P1367" s="84"/>
    </row>
    <row r="1368" spans="1:16" x14ac:dyDescent="0.3">
      <c r="A1368" s="81"/>
      <c r="B1368" s="82"/>
      <c r="C1368" s="79"/>
      <c r="D1368" s="83"/>
      <c r="E1368" s="84"/>
      <c r="F1368" s="84"/>
      <c r="K1368" s="81"/>
      <c r="L1368" s="82"/>
      <c r="M1368" s="79"/>
      <c r="N1368" s="83"/>
      <c r="O1368" s="84"/>
      <c r="P1368" s="84"/>
    </row>
    <row r="1369" spans="1:16" x14ac:dyDescent="0.3">
      <c r="A1369" s="81"/>
      <c r="B1369" s="82"/>
      <c r="C1369" s="79"/>
      <c r="D1369" s="83"/>
      <c r="E1369" s="84"/>
      <c r="F1369" s="84"/>
      <c r="K1369" s="81"/>
      <c r="L1369" s="82"/>
      <c r="M1369" s="79"/>
      <c r="N1369" s="83"/>
      <c r="O1369" s="84"/>
      <c r="P1369" s="84"/>
    </row>
    <row r="1370" spans="1:16" x14ac:dyDescent="0.3">
      <c r="A1370" s="81"/>
      <c r="B1370" s="82"/>
      <c r="C1370" s="79"/>
      <c r="D1370" s="83"/>
      <c r="E1370" s="84"/>
      <c r="F1370" s="84"/>
      <c r="K1370" s="81"/>
      <c r="L1370" s="82"/>
      <c r="M1370" s="79"/>
      <c r="N1370" s="83"/>
      <c r="O1370" s="84"/>
      <c r="P1370" s="84"/>
    </row>
    <row r="1371" spans="1:16" x14ac:dyDescent="0.3">
      <c r="A1371" s="81"/>
      <c r="B1371" s="82"/>
      <c r="C1371" s="79"/>
      <c r="D1371" s="83"/>
      <c r="E1371" s="84"/>
      <c r="F1371" s="84"/>
      <c r="K1371" s="81"/>
      <c r="L1371" s="82"/>
      <c r="M1371" s="79"/>
      <c r="N1371" s="83"/>
      <c r="O1371" s="84"/>
      <c r="P1371" s="84"/>
    </row>
    <row r="1372" spans="1:16" x14ac:dyDescent="0.3">
      <c r="A1372" s="81"/>
      <c r="B1372" s="82"/>
      <c r="C1372" s="79"/>
      <c r="D1372" s="83"/>
      <c r="E1372" s="84"/>
      <c r="F1372" s="84"/>
      <c r="K1372" s="81"/>
      <c r="L1372" s="82"/>
      <c r="M1372" s="79"/>
      <c r="N1372" s="83"/>
      <c r="O1372" s="84"/>
      <c r="P1372" s="84"/>
    </row>
    <row r="1373" spans="1:16" x14ac:dyDescent="0.3">
      <c r="A1373" s="81"/>
      <c r="B1373" s="82"/>
      <c r="C1373" s="79"/>
      <c r="D1373" s="83"/>
      <c r="E1373" s="84"/>
      <c r="F1373" s="84"/>
      <c r="K1373" s="81"/>
      <c r="L1373" s="82"/>
      <c r="M1373" s="79"/>
      <c r="N1373" s="83"/>
      <c r="O1373" s="84"/>
      <c r="P1373" s="84"/>
    </row>
    <row r="1374" spans="1:16" x14ac:dyDescent="0.3">
      <c r="A1374" s="81"/>
      <c r="B1374" s="82"/>
      <c r="C1374" s="79"/>
      <c r="D1374" s="83"/>
      <c r="E1374" s="84"/>
      <c r="F1374" s="84"/>
      <c r="K1374" s="81"/>
      <c r="L1374" s="82"/>
      <c r="M1374" s="79"/>
      <c r="N1374" s="83"/>
      <c r="O1374" s="84"/>
      <c r="P1374" s="84"/>
    </row>
    <row r="1375" spans="1:16" x14ac:dyDescent="0.3">
      <c r="A1375" s="81"/>
      <c r="B1375" s="82"/>
      <c r="C1375" s="79"/>
      <c r="D1375" s="83"/>
      <c r="E1375" s="84"/>
      <c r="F1375" s="84"/>
      <c r="K1375" s="81"/>
      <c r="L1375" s="82"/>
      <c r="M1375" s="79"/>
      <c r="N1375" s="83"/>
      <c r="O1375" s="84"/>
      <c r="P1375" s="84"/>
    </row>
    <row r="1376" spans="1:16" x14ac:dyDescent="0.3">
      <c r="A1376" s="81"/>
      <c r="B1376" s="82"/>
      <c r="C1376" s="79"/>
      <c r="D1376" s="83"/>
      <c r="E1376" s="84"/>
      <c r="F1376" s="84"/>
      <c r="K1376" s="81"/>
      <c r="L1376" s="82"/>
      <c r="M1376" s="79"/>
      <c r="N1376" s="83"/>
      <c r="O1376" s="84"/>
      <c r="P1376" s="84"/>
    </row>
    <row r="1377" spans="1:16" x14ac:dyDescent="0.3">
      <c r="A1377" s="81"/>
      <c r="B1377" s="82"/>
      <c r="C1377" s="79"/>
      <c r="D1377" s="83"/>
      <c r="E1377" s="84"/>
      <c r="F1377" s="84"/>
      <c r="K1377" s="81"/>
      <c r="L1377" s="82"/>
      <c r="M1377" s="79"/>
      <c r="N1377" s="83"/>
      <c r="O1377" s="84"/>
      <c r="P1377" s="84"/>
    </row>
    <row r="1378" spans="1:16" x14ac:dyDescent="0.3">
      <c r="A1378" s="81"/>
      <c r="B1378" s="82"/>
      <c r="C1378" s="79"/>
      <c r="D1378" s="83"/>
      <c r="E1378" s="84"/>
      <c r="F1378" s="84"/>
      <c r="K1378" s="81"/>
      <c r="L1378" s="82"/>
      <c r="M1378" s="79"/>
      <c r="N1378" s="83"/>
      <c r="O1378" s="84"/>
      <c r="P1378" s="84"/>
    </row>
    <row r="1379" spans="1:16" x14ac:dyDescent="0.3">
      <c r="A1379" s="81"/>
      <c r="B1379" s="82"/>
      <c r="C1379" s="79"/>
      <c r="D1379" s="83"/>
      <c r="E1379" s="84"/>
      <c r="F1379" s="84"/>
      <c r="K1379" s="81"/>
      <c r="L1379" s="82"/>
      <c r="M1379" s="79"/>
      <c r="N1379" s="83"/>
      <c r="O1379" s="84"/>
      <c r="P1379" s="84"/>
    </row>
    <row r="1380" spans="1:16" x14ac:dyDescent="0.3">
      <c r="A1380" s="81"/>
      <c r="B1380" s="82"/>
      <c r="C1380" s="79"/>
      <c r="D1380" s="83"/>
      <c r="E1380" s="84"/>
      <c r="F1380" s="84"/>
      <c r="K1380" s="81"/>
      <c r="L1380" s="82"/>
      <c r="M1380" s="79"/>
      <c r="N1380" s="83"/>
      <c r="O1380" s="84"/>
      <c r="P1380" s="84"/>
    </row>
    <row r="1381" spans="1:16" x14ac:dyDescent="0.3">
      <c r="A1381" s="81"/>
      <c r="B1381" s="82"/>
      <c r="C1381" s="79"/>
      <c r="D1381" s="83"/>
      <c r="E1381" s="84"/>
      <c r="F1381" s="84"/>
      <c r="K1381" s="81"/>
      <c r="L1381" s="82"/>
      <c r="M1381" s="79"/>
      <c r="N1381" s="83"/>
      <c r="O1381" s="84"/>
      <c r="P1381" s="84"/>
    </row>
    <row r="1382" spans="1:16" x14ac:dyDescent="0.3">
      <c r="A1382" s="81"/>
      <c r="B1382" s="82"/>
      <c r="C1382" s="79"/>
      <c r="D1382" s="83"/>
      <c r="E1382" s="84"/>
      <c r="F1382" s="84"/>
      <c r="K1382" s="81"/>
      <c r="L1382" s="82"/>
      <c r="M1382" s="79"/>
      <c r="N1382" s="83"/>
      <c r="O1382" s="84"/>
      <c r="P1382" s="84"/>
    </row>
    <row r="1383" spans="1:16" x14ac:dyDescent="0.3">
      <c r="A1383" s="81"/>
      <c r="B1383" s="82"/>
      <c r="C1383" s="79"/>
      <c r="D1383" s="83"/>
      <c r="E1383" s="84"/>
      <c r="F1383" s="84"/>
      <c r="K1383" s="81"/>
      <c r="L1383" s="82"/>
      <c r="M1383" s="79"/>
      <c r="N1383" s="83"/>
      <c r="O1383" s="84"/>
      <c r="P1383" s="84"/>
    </row>
    <row r="1384" spans="1:16" x14ac:dyDescent="0.3">
      <c r="A1384" s="81"/>
      <c r="B1384" s="82"/>
      <c r="C1384" s="79"/>
      <c r="D1384" s="83"/>
      <c r="E1384" s="84"/>
      <c r="F1384" s="84"/>
      <c r="K1384" s="81"/>
      <c r="L1384" s="82"/>
      <c r="M1384" s="79"/>
      <c r="N1384" s="83"/>
      <c r="O1384" s="84"/>
      <c r="P1384" s="84"/>
    </row>
    <row r="1385" spans="1:16" x14ac:dyDescent="0.3">
      <c r="A1385" s="81"/>
      <c r="B1385" s="82"/>
      <c r="C1385" s="79"/>
      <c r="D1385" s="83"/>
      <c r="E1385" s="84"/>
      <c r="F1385" s="84"/>
      <c r="K1385" s="81"/>
      <c r="L1385" s="82"/>
      <c r="M1385" s="79"/>
      <c r="N1385" s="83"/>
      <c r="O1385" s="84"/>
      <c r="P1385" s="84"/>
    </row>
    <row r="1386" spans="1:16" x14ac:dyDescent="0.3">
      <c r="A1386" s="81"/>
      <c r="B1386" s="82"/>
      <c r="C1386" s="79"/>
      <c r="D1386" s="83"/>
      <c r="E1386" s="84"/>
      <c r="F1386" s="84"/>
      <c r="K1386" s="81"/>
      <c r="L1386" s="82"/>
      <c r="M1386" s="79"/>
      <c r="N1386" s="83"/>
      <c r="O1386" s="84"/>
      <c r="P1386" s="84"/>
    </row>
    <row r="1387" spans="1:16" x14ac:dyDescent="0.3">
      <c r="A1387" s="81"/>
      <c r="B1387" s="82"/>
      <c r="C1387" s="79"/>
      <c r="D1387" s="83"/>
      <c r="E1387" s="84"/>
      <c r="F1387" s="84"/>
      <c r="K1387" s="81"/>
      <c r="L1387" s="82"/>
      <c r="M1387" s="79"/>
      <c r="N1387" s="83"/>
      <c r="O1387" s="84"/>
      <c r="P1387" s="84"/>
    </row>
    <row r="1388" spans="1:16" x14ac:dyDescent="0.3">
      <c r="A1388" s="81"/>
      <c r="B1388" s="82"/>
      <c r="C1388" s="79"/>
      <c r="D1388" s="83"/>
      <c r="E1388" s="84"/>
      <c r="F1388" s="84"/>
      <c r="K1388" s="81"/>
      <c r="L1388" s="82"/>
      <c r="M1388" s="79"/>
      <c r="N1388" s="83"/>
      <c r="O1388" s="84"/>
      <c r="P1388" s="84"/>
    </row>
    <row r="1389" spans="1:16" x14ac:dyDescent="0.3">
      <c r="A1389" s="81"/>
      <c r="B1389" s="82"/>
      <c r="C1389" s="79"/>
      <c r="D1389" s="83"/>
      <c r="E1389" s="84"/>
      <c r="F1389" s="84"/>
      <c r="K1389" s="81"/>
      <c r="L1389" s="82"/>
      <c r="M1389" s="79"/>
      <c r="N1389" s="83"/>
      <c r="O1389" s="84"/>
      <c r="P1389" s="84"/>
    </row>
    <row r="1390" spans="1:16" x14ac:dyDescent="0.3">
      <c r="A1390" s="81"/>
      <c r="B1390" s="82"/>
      <c r="C1390" s="79"/>
      <c r="D1390" s="83"/>
      <c r="E1390" s="84"/>
      <c r="F1390" s="84"/>
      <c r="K1390" s="81"/>
      <c r="L1390" s="82"/>
      <c r="M1390" s="79"/>
      <c r="N1390" s="83"/>
      <c r="O1390" s="84"/>
      <c r="P1390" s="84"/>
    </row>
    <row r="1391" spans="1:16" x14ac:dyDescent="0.3">
      <c r="A1391" s="81"/>
      <c r="B1391" s="82"/>
      <c r="C1391" s="79"/>
      <c r="D1391" s="83"/>
      <c r="E1391" s="84"/>
      <c r="F1391" s="84"/>
      <c r="K1391" s="81"/>
      <c r="L1391" s="82"/>
      <c r="M1391" s="79"/>
      <c r="N1391" s="83"/>
      <c r="O1391" s="84"/>
      <c r="P1391" s="84"/>
    </row>
    <row r="1392" spans="1:16" x14ac:dyDescent="0.3">
      <c r="A1392" s="81"/>
      <c r="B1392" s="82"/>
      <c r="C1392" s="79"/>
      <c r="D1392" s="83"/>
      <c r="E1392" s="84"/>
      <c r="F1392" s="84"/>
      <c r="K1392" s="81"/>
      <c r="L1392" s="82"/>
      <c r="M1392" s="79"/>
      <c r="N1392" s="83"/>
      <c r="O1392" s="84"/>
      <c r="P1392" s="84"/>
    </row>
    <row r="1393" spans="1:16" x14ac:dyDescent="0.3">
      <c r="A1393" s="81"/>
      <c r="B1393" s="82"/>
      <c r="C1393" s="79"/>
      <c r="D1393" s="83"/>
      <c r="E1393" s="84"/>
      <c r="F1393" s="84"/>
      <c r="K1393" s="81"/>
      <c r="L1393" s="82"/>
      <c r="M1393" s="79"/>
      <c r="N1393" s="83"/>
      <c r="O1393" s="84"/>
      <c r="P1393" s="84"/>
    </row>
    <row r="1394" spans="1:16" x14ac:dyDescent="0.3">
      <c r="A1394" s="81"/>
      <c r="B1394" s="82"/>
      <c r="C1394" s="79"/>
      <c r="D1394" s="83"/>
      <c r="E1394" s="84"/>
      <c r="F1394" s="84"/>
      <c r="K1394" s="81"/>
      <c r="L1394" s="82"/>
      <c r="M1394" s="79"/>
      <c r="N1394" s="83"/>
      <c r="O1394" s="84"/>
      <c r="P1394" s="84"/>
    </row>
    <row r="1395" spans="1:16" x14ac:dyDescent="0.3">
      <c r="A1395" s="81"/>
      <c r="B1395" s="82"/>
      <c r="C1395" s="79"/>
      <c r="D1395" s="83"/>
      <c r="E1395" s="84"/>
      <c r="F1395" s="84"/>
      <c r="K1395" s="81"/>
      <c r="L1395" s="82"/>
      <c r="M1395" s="79"/>
      <c r="N1395" s="83"/>
      <c r="O1395" s="84"/>
      <c r="P1395" s="84"/>
    </row>
    <row r="1396" spans="1:16" x14ac:dyDescent="0.3">
      <c r="A1396" s="81"/>
      <c r="B1396" s="82"/>
      <c r="C1396" s="79"/>
      <c r="D1396" s="83"/>
      <c r="E1396" s="84"/>
      <c r="F1396" s="84"/>
      <c r="K1396" s="81"/>
      <c r="L1396" s="82"/>
      <c r="M1396" s="79"/>
      <c r="N1396" s="83"/>
      <c r="O1396" s="84"/>
      <c r="P1396" s="84"/>
    </row>
    <row r="1397" spans="1:16" x14ac:dyDescent="0.3">
      <c r="A1397" s="81"/>
      <c r="B1397" s="82"/>
      <c r="C1397" s="79"/>
      <c r="D1397" s="83"/>
      <c r="E1397" s="84"/>
      <c r="F1397" s="84"/>
      <c r="K1397" s="81"/>
      <c r="L1397" s="82"/>
      <c r="M1397" s="79"/>
      <c r="N1397" s="83"/>
      <c r="O1397" s="84"/>
      <c r="P1397" s="84"/>
    </row>
    <row r="1398" spans="1:16" x14ac:dyDescent="0.3">
      <c r="A1398" s="81"/>
      <c r="B1398" s="82"/>
      <c r="C1398" s="79"/>
      <c r="D1398" s="83"/>
      <c r="E1398" s="84"/>
      <c r="F1398" s="84"/>
      <c r="K1398" s="81"/>
      <c r="L1398" s="82"/>
      <c r="M1398" s="79"/>
      <c r="N1398" s="83"/>
      <c r="O1398" s="84"/>
      <c r="P1398" s="84"/>
    </row>
    <row r="1399" spans="1:16" x14ac:dyDescent="0.3">
      <c r="A1399" s="81"/>
      <c r="B1399" s="82"/>
      <c r="C1399" s="79"/>
      <c r="D1399" s="83"/>
      <c r="E1399" s="84"/>
      <c r="F1399" s="84"/>
      <c r="K1399" s="81"/>
      <c r="L1399" s="82"/>
      <c r="M1399" s="79"/>
      <c r="N1399" s="83"/>
      <c r="O1399" s="84"/>
      <c r="P1399" s="84"/>
    </row>
    <row r="1400" spans="1:16" x14ac:dyDescent="0.3">
      <c r="A1400" s="81"/>
      <c r="B1400" s="82"/>
      <c r="C1400" s="79"/>
      <c r="D1400" s="83"/>
      <c r="E1400" s="84"/>
      <c r="F1400" s="84"/>
      <c r="K1400" s="81"/>
      <c r="L1400" s="82"/>
      <c r="M1400" s="79"/>
      <c r="N1400" s="83"/>
      <c r="O1400" s="84"/>
      <c r="P1400" s="84"/>
    </row>
    <row r="1401" spans="1:16" x14ac:dyDescent="0.3">
      <c r="A1401" s="81"/>
      <c r="B1401" s="82"/>
      <c r="C1401" s="79"/>
      <c r="D1401" s="83"/>
      <c r="E1401" s="84"/>
      <c r="F1401" s="84"/>
      <c r="K1401" s="81"/>
      <c r="L1401" s="82"/>
      <c r="M1401" s="79"/>
      <c r="N1401" s="83"/>
      <c r="O1401" s="84"/>
      <c r="P1401" s="84"/>
    </row>
    <row r="1402" spans="1:16" x14ac:dyDescent="0.3">
      <c r="A1402" s="81"/>
      <c r="B1402" s="82"/>
      <c r="C1402" s="79"/>
      <c r="D1402" s="83"/>
      <c r="E1402" s="84"/>
      <c r="F1402" s="84"/>
      <c r="K1402" s="81"/>
      <c r="L1402" s="82"/>
      <c r="M1402" s="79"/>
      <c r="N1402" s="83"/>
      <c r="O1402" s="84"/>
      <c r="P1402" s="84"/>
    </row>
    <row r="1403" spans="1:16" x14ac:dyDescent="0.3">
      <c r="A1403" s="81"/>
      <c r="B1403" s="82"/>
      <c r="C1403" s="79"/>
      <c r="D1403" s="83"/>
      <c r="E1403" s="84"/>
      <c r="F1403" s="84"/>
      <c r="K1403" s="81"/>
      <c r="L1403" s="82"/>
      <c r="M1403" s="79"/>
      <c r="N1403" s="83"/>
      <c r="O1403" s="84"/>
      <c r="P1403" s="84"/>
    </row>
    <row r="1404" spans="1:16" x14ac:dyDescent="0.3">
      <c r="A1404" s="81"/>
      <c r="B1404" s="82"/>
      <c r="C1404" s="79"/>
      <c r="D1404" s="83"/>
      <c r="E1404" s="84"/>
      <c r="F1404" s="84"/>
      <c r="K1404" s="81"/>
      <c r="L1404" s="82"/>
      <c r="M1404" s="79"/>
      <c r="N1404" s="83"/>
      <c r="O1404" s="84"/>
      <c r="P1404" s="84"/>
    </row>
    <row r="1405" spans="1:16" x14ac:dyDescent="0.3">
      <c r="A1405" s="81"/>
      <c r="B1405" s="82"/>
      <c r="C1405" s="79"/>
      <c r="D1405" s="83"/>
      <c r="E1405" s="84"/>
      <c r="F1405" s="84"/>
      <c r="K1405" s="81"/>
      <c r="L1405" s="82"/>
      <c r="M1405" s="79"/>
      <c r="N1405" s="83"/>
      <c r="O1405" s="84"/>
      <c r="P1405" s="84"/>
    </row>
    <row r="1406" spans="1:16" x14ac:dyDescent="0.3">
      <c r="A1406" s="81"/>
      <c r="B1406" s="82"/>
      <c r="C1406" s="79"/>
      <c r="D1406" s="83"/>
      <c r="E1406" s="84"/>
      <c r="F1406" s="84"/>
      <c r="K1406" s="81"/>
      <c r="L1406" s="82"/>
      <c r="M1406" s="79"/>
      <c r="N1406" s="83"/>
      <c r="O1406" s="84"/>
      <c r="P1406" s="84"/>
    </row>
    <row r="1407" spans="1:16" x14ac:dyDescent="0.3">
      <c r="A1407" s="81"/>
      <c r="B1407" s="82"/>
      <c r="C1407" s="79"/>
      <c r="D1407" s="83"/>
      <c r="E1407" s="84"/>
      <c r="F1407" s="84"/>
      <c r="K1407" s="81"/>
      <c r="L1407" s="82"/>
      <c r="M1407" s="79"/>
      <c r="N1407" s="83"/>
      <c r="O1407" s="84"/>
      <c r="P1407" s="84"/>
    </row>
    <row r="1408" spans="1:16" x14ac:dyDescent="0.3">
      <c r="A1408" s="81"/>
      <c r="B1408" s="82"/>
      <c r="C1408" s="79"/>
      <c r="D1408" s="83"/>
      <c r="E1408" s="84"/>
      <c r="F1408" s="84"/>
      <c r="K1408" s="81"/>
      <c r="L1408" s="82"/>
      <c r="M1408" s="79"/>
      <c r="N1408" s="83"/>
      <c r="O1408" s="84"/>
      <c r="P1408" s="84"/>
    </row>
    <row r="1409" spans="1:16" x14ac:dyDescent="0.3">
      <c r="A1409" s="81"/>
      <c r="B1409" s="82"/>
      <c r="C1409" s="79"/>
      <c r="D1409" s="83"/>
      <c r="E1409" s="84"/>
      <c r="F1409" s="84"/>
      <c r="K1409" s="81"/>
      <c r="L1409" s="82"/>
      <c r="M1409" s="79"/>
      <c r="N1409" s="83"/>
      <c r="O1409" s="84"/>
      <c r="P1409" s="84"/>
    </row>
    <row r="1410" spans="1:16" x14ac:dyDescent="0.3">
      <c r="A1410" s="81"/>
      <c r="B1410" s="82"/>
      <c r="C1410" s="79"/>
      <c r="D1410" s="83"/>
      <c r="E1410" s="84"/>
      <c r="F1410" s="84"/>
      <c r="K1410" s="81"/>
      <c r="L1410" s="82"/>
      <c r="M1410" s="79"/>
      <c r="N1410" s="83"/>
      <c r="O1410" s="84"/>
      <c r="P1410" s="84"/>
    </row>
    <row r="1411" spans="1:16" x14ac:dyDescent="0.3">
      <c r="A1411" s="81"/>
      <c r="B1411" s="82"/>
      <c r="C1411" s="79"/>
      <c r="D1411" s="83"/>
      <c r="E1411" s="84"/>
      <c r="F1411" s="84"/>
      <c r="K1411" s="81"/>
      <c r="L1411" s="82"/>
      <c r="M1411" s="79"/>
      <c r="N1411" s="83"/>
      <c r="O1411" s="84"/>
      <c r="P1411" s="84"/>
    </row>
    <row r="1412" spans="1:16" x14ac:dyDescent="0.3">
      <c r="A1412" s="81"/>
      <c r="B1412" s="82"/>
      <c r="C1412" s="79"/>
      <c r="D1412" s="83"/>
      <c r="E1412" s="84"/>
      <c r="F1412" s="84"/>
      <c r="K1412" s="81"/>
      <c r="L1412" s="82"/>
      <c r="M1412" s="79"/>
      <c r="N1412" s="83"/>
      <c r="O1412" s="84"/>
      <c r="P1412" s="84"/>
    </row>
    <row r="1413" spans="1:16" x14ac:dyDescent="0.3">
      <c r="A1413" s="81"/>
      <c r="B1413" s="82"/>
      <c r="C1413" s="79"/>
      <c r="D1413" s="83"/>
      <c r="E1413" s="84"/>
      <c r="F1413" s="84"/>
      <c r="K1413" s="81"/>
      <c r="L1413" s="82"/>
      <c r="M1413" s="79"/>
      <c r="N1413" s="83"/>
      <c r="O1413" s="84"/>
      <c r="P1413" s="84"/>
    </row>
    <row r="1414" spans="1:16" x14ac:dyDescent="0.3">
      <c r="A1414" s="81"/>
      <c r="B1414" s="82"/>
      <c r="C1414" s="79"/>
      <c r="D1414" s="83"/>
      <c r="E1414" s="84"/>
      <c r="F1414" s="84"/>
      <c r="K1414" s="81"/>
      <c r="L1414" s="82"/>
      <c r="M1414" s="79"/>
      <c r="N1414" s="83"/>
      <c r="O1414" s="84"/>
      <c r="P1414" s="84"/>
    </row>
    <row r="1415" spans="1:16" x14ac:dyDescent="0.3">
      <c r="A1415" s="81"/>
      <c r="B1415" s="82"/>
      <c r="C1415" s="79"/>
      <c r="D1415" s="83"/>
      <c r="E1415" s="84"/>
      <c r="F1415" s="84"/>
      <c r="K1415" s="81"/>
      <c r="L1415" s="82"/>
      <c r="M1415" s="79"/>
      <c r="N1415" s="83"/>
      <c r="O1415" s="84"/>
      <c r="P1415" s="84"/>
    </row>
    <row r="1416" spans="1:16" x14ac:dyDescent="0.3">
      <c r="A1416" s="81"/>
      <c r="B1416" s="82"/>
      <c r="C1416" s="79"/>
      <c r="D1416" s="83"/>
      <c r="E1416" s="84"/>
      <c r="F1416" s="84"/>
      <c r="K1416" s="81"/>
      <c r="L1416" s="82"/>
      <c r="M1416" s="79"/>
      <c r="N1416" s="83"/>
      <c r="O1416" s="84"/>
      <c r="P1416" s="84"/>
    </row>
    <row r="1417" spans="1:16" x14ac:dyDescent="0.3">
      <c r="A1417" s="81"/>
      <c r="B1417" s="82"/>
      <c r="C1417" s="79"/>
      <c r="D1417" s="83"/>
      <c r="E1417" s="84"/>
      <c r="F1417" s="84"/>
      <c r="K1417" s="81"/>
      <c r="L1417" s="82"/>
      <c r="M1417" s="79"/>
      <c r="N1417" s="83"/>
      <c r="O1417" s="84"/>
      <c r="P1417" s="84"/>
    </row>
    <row r="1418" spans="1:16" x14ac:dyDescent="0.3">
      <c r="A1418" s="81"/>
      <c r="B1418" s="82"/>
      <c r="C1418" s="79"/>
      <c r="D1418" s="83"/>
      <c r="E1418" s="84"/>
      <c r="F1418" s="84"/>
      <c r="K1418" s="81"/>
      <c r="L1418" s="82"/>
      <c r="M1418" s="79"/>
      <c r="N1418" s="83"/>
      <c r="O1418" s="84"/>
      <c r="P1418" s="84"/>
    </row>
    <row r="1419" spans="1:16" x14ac:dyDescent="0.3">
      <c r="A1419" s="81"/>
      <c r="B1419" s="82"/>
      <c r="C1419" s="79"/>
      <c r="D1419" s="83"/>
      <c r="E1419" s="84"/>
      <c r="F1419" s="84"/>
      <c r="K1419" s="81"/>
      <c r="L1419" s="82"/>
      <c r="M1419" s="79"/>
      <c r="N1419" s="83"/>
      <c r="O1419" s="84"/>
      <c r="P1419" s="84"/>
    </row>
    <row r="1420" spans="1:16" x14ac:dyDescent="0.3">
      <c r="A1420" s="81"/>
      <c r="B1420" s="82"/>
      <c r="C1420" s="79"/>
      <c r="D1420" s="83"/>
      <c r="E1420" s="84"/>
      <c r="F1420" s="84"/>
      <c r="K1420" s="81"/>
      <c r="L1420" s="82"/>
      <c r="M1420" s="79"/>
      <c r="N1420" s="83"/>
      <c r="O1420" s="84"/>
      <c r="P1420" s="84"/>
    </row>
    <row r="1421" spans="1:16" x14ac:dyDescent="0.3">
      <c r="A1421" s="81"/>
      <c r="B1421" s="82"/>
      <c r="C1421" s="79"/>
      <c r="D1421" s="83"/>
      <c r="E1421" s="84"/>
      <c r="F1421" s="84"/>
      <c r="K1421" s="81"/>
      <c r="L1421" s="82"/>
      <c r="M1421" s="79"/>
      <c r="N1421" s="83"/>
      <c r="O1421" s="84"/>
      <c r="P1421" s="84"/>
    </row>
    <row r="1422" spans="1:16" x14ac:dyDescent="0.3">
      <c r="A1422" s="81"/>
      <c r="B1422" s="82"/>
      <c r="C1422" s="79"/>
      <c r="D1422" s="83"/>
      <c r="E1422" s="84"/>
      <c r="F1422" s="84"/>
      <c r="K1422" s="81"/>
      <c r="L1422" s="82"/>
      <c r="M1422" s="79"/>
      <c r="N1422" s="83"/>
      <c r="O1422" s="84"/>
      <c r="P1422" s="84"/>
    </row>
    <row r="1423" spans="1:16" x14ac:dyDescent="0.3">
      <c r="A1423" s="81"/>
      <c r="B1423" s="82"/>
      <c r="C1423" s="79"/>
      <c r="D1423" s="83"/>
      <c r="E1423" s="84"/>
      <c r="F1423" s="84"/>
      <c r="K1423" s="81"/>
      <c r="L1423" s="82"/>
      <c r="M1423" s="79"/>
      <c r="N1423" s="83"/>
      <c r="O1423" s="84"/>
      <c r="P1423" s="84"/>
    </row>
    <row r="1424" spans="1:16" x14ac:dyDescent="0.3">
      <c r="A1424" s="81"/>
      <c r="B1424" s="82"/>
      <c r="C1424" s="79"/>
      <c r="D1424" s="83"/>
      <c r="E1424" s="84"/>
      <c r="F1424" s="84"/>
      <c r="K1424" s="81"/>
      <c r="L1424" s="82"/>
      <c r="M1424" s="79"/>
      <c r="N1424" s="83"/>
      <c r="O1424" s="84"/>
      <c r="P1424" s="84"/>
    </row>
    <row r="1425" spans="1:16" x14ac:dyDescent="0.3">
      <c r="A1425" s="81"/>
      <c r="B1425" s="82"/>
      <c r="C1425" s="79"/>
      <c r="D1425" s="83"/>
      <c r="E1425" s="84"/>
      <c r="F1425" s="84"/>
      <c r="K1425" s="81"/>
      <c r="L1425" s="82"/>
      <c r="M1425" s="79"/>
      <c r="N1425" s="83"/>
      <c r="O1425" s="84"/>
      <c r="P1425" s="84"/>
    </row>
    <row r="1426" spans="1:16" x14ac:dyDescent="0.3">
      <c r="A1426" s="81"/>
      <c r="B1426" s="82"/>
      <c r="C1426" s="79"/>
      <c r="D1426" s="83"/>
      <c r="E1426" s="84"/>
      <c r="F1426" s="84"/>
      <c r="K1426" s="81"/>
      <c r="L1426" s="82"/>
      <c r="M1426" s="79"/>
      <c r="N1426" s="83"/>
      <c r="O1426" s="84"/>
      <c r="P1426" s="84"/>
    </row>
    <row r="1427" spans="1:16" x14ac:dyDescent="0.3">
      <c r="A1427" s="81"/>
      <c r="B1427" s="82"/>
      <c r="C1427" s="79"/>
      <c r="D1427" s="83"/>
      <c r="E1427" s="84"/>
      <c r="F1427" s="84"/>
      <c r="K1427" s="81"/>
      <c r="L1427" s="82"/>
      <c r="M1427" s="79"/>
      <c r="N1427" s="83"/>
      <c r="O1427" s="84"/>
      <c r="P1427" s="84"/>
    </row>
    <row r="1428" spans="1:16" x14ac:dyDescent="0.3">
      <c r="A1428" s="81"/>
      <c r="B1428" s="82"/>
      <c r="C1428" s="79"/>
      <c r="D1428" s="83"/>
      <c r="E1428" s="84"/>
      <c r="F1428" s="84"/>
      <c r="K1428" s="81"/>
      <c r="L1428" s="82"/>
      <c r="M1428" s="79"/>
      <c r="N1428" s="83"/>
      <c r="O1428" s="84"/>
      <c r="P1428" s="84"/>
    </row>
    <row r="1429" spans="1:16" x14ac:dyDescent="0.3">
      <c r="A1429" s="81"/>
      <c r="B1429" s="82"/>
      <c r="C1429" s="79"/>
      <c r="D1429" s="83"/>
      <c r="E1429" s="84"/>
      <c r="F1429" s="84"/>
      <c r="K1429" s="81"/>
      <c r="L1429" s="82"/>
      <c r="M1429" s="79"/>
      <c r="N1429" s="83"/>
      <c r="O1429" s="84"/>
      <c r="P1429" s="84"/>
    </row>
    <row r="1430" spans="1:16" x14ac:dyDescent="0.3">
      <c r="A1430" s="81"/>
      <c r="B1430" s="82"/>
      <c r="C1430" s="79"/>
      <c r="D1430" s="83"/>
      <c r="E1430" s="84"/>
      <c r="F1430" s="84"/>
      <c r="K1430" s="81"/>
      <c r="L1430" s="82"/>
      <c r="M1430" s="79"/>
      <c r="N1430" s="83"/>
      <c r="O1430" s="84"/>
      <c r="P1430" s="84"/>
    </row>
    <row r="1431" spans="1:16" x14ac:dyDescent="0.3">
      <c r="A1431" s="81"/>
      <c r="B1431" s="82"/>
      <c r="C1431" s="79"/>
      <c r="D1431" s="83"/>
      <c r="E1431" s="84"/>
      <c r="F1431" s="84"/>
      <c r="K1431" s="81"/>
      <c r="L1431" s="82"/>
      <c r="M1431" s="79"/>
      <c r="N1431" s="83"/>
      <c r="O1431" s="84"/>
      <c r="P1431" s="84"/>
    </row>
    <row r="1432" spans="1:16" x14ac:dyDescent="0.3">
      <c r="A1432" s="81"/>
      <c r="B1432" s="82"/>
      <c r="C1432" s="79"/>
      <c r="D1432" s="83"/>
      <c r="E1432" s="84"/>
      <c r="F1432" s="84"/>
      <c r="K1432" s="81"/>
      <c r="L1432" s="82"/>
      <c r="M1432" s="79"/>
      <c r="N1432" s="83"/>
      <c r="O1432" s="84"/>
      <c r="P1432" s="84"/>
    </row>
    <row r="1433" spans="1:16" x14ac:dyDescent="0.3">
      <c r="A1433" s="81"/>
      <c r="B1433" s="82"/>
      <c r="C1433" s="79"/>
      <c r="D1433" s="83"/>
      <c r="E1433" s="84"/>
      <c r="F1433" s="84"/>
      <c r="K1433" s="81"/>
      <c r="L1433" s="82"/>
      <c r="M1433" s="79"/>
      <c r="N1433" s="83"/>
      <c r="O1433" s="84"/>
      <c r="P1433" s="84"/>
    </row>
    <row r="1434" spans="1:16" x14ac:dyDescent="0.3">
      <c r="A1434" s="81"/>
      <c r="B1434" s="82"/>
      <c r="C1434" s="79"/>
      <c r="D1434" s="83"/>
      <c r="E1434" s="84"/>
      <c r="F1434" s="84"/>
      <c r="K1434" s="81"/>
      <c r="L1434" s="82"/>
      <c r="M1434" s="79"/>
      <c r="N1434" s="83"/>
      <c r="O1434" s="84"/>
      <c r="P1434" s="84"/>
    </row>
    <row r="1435" spans="1:16" x14ac:dyDescent="0.3">
      <c r="A1435" s="81"/>
      <c r="B1435" s="82"/>
      <c r="C1435" s="79"/>
      <c r="D1435" s="83"/>
      <c r="E1435" s="84"/>
      <c r="F1435" s="84"/>
      <c r="K1435" s="81"/>
      <c r="L1435" s="82"/>
      <c r="M1435" s="79"/>
      <c r="N1435" s="83"/>
      <c r="O1435" s="84"/>
      <c r="P1435" s="84"/>
    </row>
    <row r="1436" spans="1:16" x14ac:dyDescent="0.3">
      <c r="A1436" s="81"/>
      <c r="B1436" s="82"/>
      <c r="C1436" s="79"/>
      <c r="D1436" s="83"/>
      <c r="E1436" s="84"/>
      <c r="F1436" s="84"/>
      <c r="K1436" s="81"/>
      <c r="L1436" s="82"/>
      <c r="M1436" s="79"/>
      <c r="N1436" s="83"/>
      <c r="O1436" s="84"/>
      <c r="P1436" s="84"/>
    </row>
    <row r="1437" spans="1:16" x14ac:dyDescent="0.3">
      <c r="A1437" s="81"/>
      <c r="B1437" s="82"/>
      <c r="C1437" s="79"/>
      <c r="D1437" s="83"/>
      <c r="E1437" s="84"/>
      <c r="F1437" s="84"/>
      <c r="K1437" s="81"/>
      <c r="L1437" s="82"/>
      <c r="M1437" s="79"/>
      <c r="N1437" s="83"/>
      <c r="O1437" s="84"/>
      <c r="P1437" s="84"/>
    </row>
    <row r="1438" spans="1:16" x14ac:dyDescent="0.3">
      <c r="A1438" s="81"/>
      <c r="B1438" s="82"/>
      <c r="C1438" s="79"/>
      <c r="D1438" s="83"/>
      <c r="E1438" s="84"/>
      <c r="F1438" s="84"/>
      <c r="K1438" s="81"/>
      <c r="L1438" s="82"/>
      <c r="M1438" s="79"/>
      <c r="N1438" s="83"/>
      <c r="O1438" s="84"/>
      <c r="P1438" s="84"/>
    </row>
    <row r="1439" spans="1:16" x14ac:dyDescent="0.3">
      <c r="A1439" s="81"/>
      <c r="B1439" s="82"/>
      <c r="C1439" s="79"/>
      <c r="D1439" s="83"/>
      <c r="E1439" s="84"/>
      <c r="F1439" s="84"/>
      <c r="K1439" s="81"/>
      <c r="L1439" s="82"/>
      <c r="M1439" s="79"/>
      <c r="N1439" s="83"/>
      <c r="O1439" s="84"/>
      <c r="P1439" s="84"/>
    </row>
    <row r="1440" spans="1:16" x14ac:dyDescent="0.3">
      <c r="A1440" s="81"/>
      <c r="B1440" s="82"/>
      <c r="C1440" s="79"/>
      <c r="D1440" s="83"/>
      <c r="E1440" s="84"/>
      <c r="F1440" s="84"/>
      <c r="K1440" s="81"/>
      <c r="L1440" s="82"/>
      <c r="M1440" s="79"/>
      <c r="N1440" s="83"/>
      <c r="O1440" s="84"/>
      <c r="P1440" s="84"/>
    </row>
    <row r="1441" spans="1:16" x14ac:dyDescent="0.3">
      <c r="A1441" s="81"/>
      <c r="B1441" s="82"/>
      <c r="C1441" s="79"/>
      <c r="D1441" s="83"/>
      <c r="E1441" s="84"/>
      <c r="F1441" s="84"/>
      <c r="K1441" s="81"/>
      <c r="L1441" s="82"/>
      <c r="M1441" s="79"/>
      <c r="N1441" s="83"/>
      <c r="O1441" s="84"/>
      <c r="P1441" s="84"/>
    </row>
    <row r="1442" spans="1:16" x14ac:dyDescent="0.3">
      <c r="A1442" s="81"/>
      <c r="B1442" s="82"/>
      <c r="C1442" s="79"/>
      <c r="D1442" s="83"/>
      <c r="E1442" s="84"/>
      <c r="F1442" s="84"/>
      <c r="K1442" s="81"/>
      <c r="L1442" s="82"/>
      <c r="M1442" s="79"/>
      <c r="N1442" s="83"/>
      <c r="O1442" s="84"/>
      <c r="P1442" s="84"/>
    </row>
    <row r="1443" spans="1:16" x14ac:dyDescent="0.3">
      <c r="A1443" s="81"/>
      <c r="B1443" s="82"/>
      <c r="C1443" s="79"/>
      <c r="D1443" s="83"/>
      <c r="E1443" s="84"/>
      <c r="F1443" s="84"/>
      <c r="K1443" s="81"/>
      <c r="L1443" s="82"/>
      <c r="M1443" s="79"/>
      <c r="N1443" s="83"/>
      <c r="O1443" s="84"/>
      <c r="P1443" s="84"/>
    </row>
    <row r="1444" spans="1:16" x14ac:dyDescent="0.3">
      <c r="A1444" s="81"/>
      <c r="B1444" s="82"/>
      <c r="C1444" s="79"/>
      <c r="D1444" s="83"/>
      <c r="E1444" s="84"/>
      <c r="F1444" s="84"/>
      <c r="K1444" s="81"/>
      <c r="L1444" s="82"/>
      <c r="M1444" s="79"/>
      <c r="N1444" s="83"/>
      <c r="O1444" s="84"/>
      <c r="P1444" s="84"/>
    </row>
    <row r="1445" spans="1:16" x14ac:dyDescent="0.3">
      <c r="A1445" s="81"/>
      <c r="B1445" s="82"/>
      <c r="C1445" s="79"/>
      <c r="D1445" s="83"/>
      <c r="E1445" s="84"/>
      <c r="F1445" s="84"/>
      <c r="K1445" s="81"/>
      <c r="L1445" s="82"/>
      <c r="M1445" s="79"/>
      <c r="N1445" s="83"/>
      <c r="O1445" s="84"/>
      <c r="P1445" s="84"/>
    </row>
    <row r="1446" spans="1:16" x14ac:dyDescent="0.3">
      <c r="A1446" s="81"/>
      <c r="B1446" s="82"/>
      <c r="C1446" s="79"/>
      <c r="D1446" s="83"/>
      <c r="E1446" s="84"/>
      <c r="F1446" s="84"/>
      <c r="K1446" s="81"/>
      <c r="L1446" s="82"/>
      <c r="M1446" s="79"/>
      <c r="N1446" s="83"/>
      <c r="O1446" s="84"/>
      <c r="P1446" s="84"/>
    </row>
    <row r="1447" spans="1:16" x14ac:dyDescent="0.3">
      <c r="A1447" s="81"/>
      <c r="B1447" s="82"/>
      <c r="C1447" s="79"/>
      <c r="D1447" s="83"/>
      <c r="E1447" s="84"/>
      <c r="F1447" s="84"/>
      <c r="K1447" s="81"/>
      <c r="L1447" s="82"/>
      <c r="M1447" s="79"/>
      <c r="N1447" s="83"/>
      <c r="O1447" s="84"/>
      <c r="P1447" s="84"/>
    </row>
    <row r="1448" spans="1:16" x14ac:dyDescent="0.3">
      <c r="A1448" s="81"/>
      <c r="B1448" s="82"/>
      <c r="C1448" s="79"/>
      <c r="D1448" s="83"/>
      <c r="E1448" s="84"/>
      <c r="F1448" s="84"/>
      <c r="K1448" s="81"/>
      <c r="L1448" s="82"/>
      <c r="M1448" s="79"/>
      <c r="N1448" s="83"/>
      <c r="O1448" s="84"/>
      <c r="P1448" s="84"/>
    </row>
    <row r="1449" spans="1:16" x14ac:dyDescent="0.3">
      <c r="A1449" s="81"/>
      <c r="B1449" s="82"/>
      <c r="C1449" s="79"/>
      <c r="D1449" s="83"/>
      <c r="E1449" s="84"/>
      <c r="F1449" s="84"/>
      <c r="K1449" s="81"/>
      <c r="L1449" s="82"/>
      <c r="M1449" s="79"/>
      <c r="N1449" s="83"/>
      <c r="O1449" s="84"/>
      <c r="P1449" s="84"/>
    </row>
    <row r="1450" spans="1:16" x14ac:dyDescent="0.3">
      <c r="A1450" s="81"/>
      <c r="B1450" s="82"/>
      <c r="C1450" s="79"/>
      <c r="D1450" s="83"/>
      <c r="E1450" s="84"/>
      <c r="F1450" s="84"/>
      <c r="K1450" s="81"/>
      <c r="L1450" s="82"/>
      <c r="M1450" s="79"/>
      <c r="N1450" s="83"/>
      <c r="O1450" s="84"/>
      <c r="P1450" s="84"/>
    </row>
    <row r="1451" spans="1:16" x14ac:dyDescent="0.3">
      <c r="A1451" s="81"/>
      <c r="B1451" s="82"/>
      <c r="C1451" s="79"/>
      <c r="D1451" s="83"/>
      <c r="E1451" s="84"/>
      <c r="F1451" s="84"/>
      <c r="K1451" s="81"/>
      <c r="L1451" s="82"/>
      <c r="M1451" s="79"/>
      <c r="N1451" s="83"/>
      <c r="O1451" s="84"/>
      <c r="P1451" s="84"/>
    </row>
    <row r="1452" spans="1:16" x14ac:dyDescent="0.3">
      <c r="A1452" s="81"/>
      <c r="B1452" s="82"/>
      <c r="C1452" s="79"/>
      <c r="D1452" s="83"/>
      <c r="E1452" s="84"/>
      <c r="F1452" s="84"/>
      <c r="K1452" s="81"/>
      <c r="L1452" s="82"/>
      <c r="M1452" s="79"/>
      <c r="N1452" s="83"/>
      <c r="O1452" s="84"/>
      <c r="P1452" s="84"/>
    </row>
    <row r="1453" spans="1:16" x14ac:dyDescent="0.3">
      <c r="A1453" s="81"/>
      <c r="B1453" s="82"/>
      <c r="C1453" s="79"/>
      <c r="D1453" s="83"/>
      <c r="E1453" s="84"/>
      <c r="F1453" s="84"/>
      <c r="K1453" s="81"/>
      <c r="L1453" s="82"/>
      <c r="M1453" s="79"/>
      <c r="N1453" s="83"/>
      <c r="O1453" s="84"/>
      <c r="P1453" s="84"/>
    </row>
    <row r="1454" spans="1:16" x14ac:dyDescent="0.3">
      <c r="A1454" s="81"/>
      <c r="B1454" s="82"/>
      <c r="C1454" s="79"/>
      <c r="D1454" s="83"/>
      <c r="E1454" s="84"/>
      <c r="F1454" s="84"/>
      <c r="K1454" s="81"/>
      <c r="L1454" s="82"/>
      <c r="M1454" s="79"/>
      <c r="N1454" s="83"/>
      <c r="O1454" s="84"/>
      <c r="P1454" s="84"/>
    </row>
    <row r="1455" spans="1:16" x14ac:dyDescent="0.3">
      <c r="A1455" s="81"/>
      <c r="B1455" s="82"/>
      <c r="C1455" s="79"/>
      <c r="D1455" s="83"/>
      <c r="E1455" s="84"/>
      <c r="F1455" s="84"/>
      <c r="K1455" s="81"/>
      <c r="L1455" s="82"/>
      <c r="M1455" s="79"/>
      <c r="N1455" s="83"/>
      <c r="O1455" s="84"/>
      <c r="P1455" s="84"/>
    </row>
    <row r="1456" spans="1:16" x14ac:dyDescent="0.3">
      <c r="A1456" s="81"/>
      <c r="B1456" s="82"/>
      <c r="C1456" s="79"/>
      <c r="D1456" s="83"/>
      <c r="E1456" s="84"/>
      <c r="F1456" s="84"/>
      <c r="K1456" s="81"/>
      <c r="L1456" s="82"/>
      <c r="M1456" s="79"/>
      <c r="N1456" s="83"/>
      <c r="O1456" s="84"/>
      <c r="P1456" s="84"/>
    </row>
    <row r="1457" spans="1:16" x14ac:dyDescent="0.3">
      <c r="A1457" s="81"/>
      <c r="B1457" s="82"/>
      <c r="C1457" s="79"/>
      <c r="D1457" s="83"/>
      <c r="E1457" s="84"/>
      <c r="F1457" s="84"/>
      <c r="K1457" s="81"/>
      <c r="L1457" s="82"/>
      <c r="M1457" s="79"/>
      <c r="N1457" s="83"/>
      <c r="O1457" s="84"/>
      <c r="P1457" s="84"/>
    </row>
    <row r="1458" spans="1:16" x14ac:dyDescent="0.3">
      <c r="A1458" s="81"/>
      <c r="B1458" s="82"/>
      <c r="C1458" s="79"/>
      <c r="D1458" s="83"/>
      <c r="E1458" s="84"/>
      <c r="F1458" s="84"/>
      <c r="K1458" s="81"/>
      <c r="L1458" s="82"/>
      <c r="M1458" s="79"/>
      <c r="N1458" s="83"/>
      <c r="O1458" s="84"/>
      <c r="P1458" s="84"/>
    </row>
    <row r="1459" spans="1:16" x14ac:dyDescent="0.3">
      <c r="A1459" s="81"/>
      <c r="B1459" s="82"/>
      <c r="C1459" s="79"/>
      <c r="D1459" s="83"/>
      <c r="E1459" s="84"/>
      <c r="F1459" s="84"/>
      <c r="K1459" s="81"/>
      <c r="L1459" s="82"/>
      <c r="M1459" s="79"/>
      <c r="N1459" s="83"/>
      <c r="O1459" s="84"/>
      <c r="P1459" s="84"/>
    </row>
    <row r="1460" spans="1:16" x14ac:dyDescent="0.3">
      <c r="A1460" s="81"/>
      <c r="B1460" s="82"/>
      <c r="C1460" s="79"/>
      <c r="D1460" s="83"/>
      <c r="E1460" s="84"/>
      <c r="F1460" s="84"/>
      <c r="K1460" s="81"/>
      <c r="L1460" s="82"/>
      <c r="M1460" s="79"/>
      <c r="N1460" s="83"/>
      <c r="O1460" s="84"/>
      <c r="P1460" s="84"/>
    </row>
    <row r="1461" spans="1:16" x14ac:dyDescent="0.3">
      <c r="A1461" s="81"/>
      <c r="B1461" s="82"/>
      <c r="C1461" s="79"/>
      <c r="D1461" s="83"/>
      <c r="E1461" s="84"/>
      <c r="F1461" s="84"/>
      <c r="K1461" s="81"/>
      <c r="L1461" s="82"/>
      <c r="M1461" s="79"/>
      <c r="N1461" s="83"/>
      <c r="O1461" s="84"/>
      <c r="P1461" s="84"/>
    </row>
    <row r="1462" spans="1:16" x14ac:dyDescent="0.3">
      <c r="A1462" s="81"/>
      <c r="B1462" s="82"/>
      <c r="C1462" s="79"/>
      <c r="D1462" s="83"/>
      <c r="E1462" s="84"/>
      <c r="F1462" s="84"/>
      <c r="K1462" s="81"/>
      <c r="L1462" s="82"/>
      <c r="M1462" s="79"/>
      <c r="N1462" s="83"/>
      <c r="O1462" s="84"/>
      <c r="P1462" s="84"/>
    </row>
    <row r="1463" spans="1:16" x14ac:dyDescent="0.3">
      <c r="A1463" s="81"/>
      <c r="B1463" s="82"/>
      <c r="C1463" s="79"/>
      <c r="D1463" s="83"/>
      <c r="E1463" s="84"/>
      <c r="F1463" s="84"/>
      <c r="K1463" s="81"/>
      <c r="L1463" s="82"/>
      <c r="M1463" s="79"/>
      <c r="N1463" s="83"/>
      <c r="O1463" s="84"/>
      <c r="P1463" s="84"/>
    </row>
    <row r="1464" spans="1:16" x14ac:dyDescent="0.3">
      <c r="A1464" s="81"/>
      <c r="B1464" s="82"/>
      <c r="C1464" s="79"/>
      <c r="D1464" s="83"/>
      <c r="E1464" s="84"/>
      <c r="F1464" s="84"/>
      <c r="K1464" s="81"/>
      <c r="L1464" s="82"/>
      <c r="M1464" s="79"/>
      <c r="N1464" s="83"/>
      <c r="O1464" s="84"/>
      <c r="P1464" s="84"/>
    </row>
    <row r="1465" spans="1:16" x14ac:dyDescent="0.3">
      <c r="A1465" s="81"/>
      <c r="B1465" s="82"/>
      <c r="C1465" s="79"/>
      <c r="D1465" s="83"/>
      <c r="E1465" s="84"/>
      <c r="F1465" s="84"/>
      <c r="K1465" s="81"/>
      <c r="L1465" s="82"/>
      <c r="M1465" s="79"/>
      <c r="N1465" s="83"/>
      <c r="O1465" s="84"/>
      <c r="P1465" s="84"/>
    </row>
    <row r="1466" spans="1:16" x14ac:dyDescent="0.3">
      <c r="A1466" s="81"/>
      <c r="B1466" s="82"/>
      <c r="C1466" s="79"/>
      <c r="D1466" s="83"/>
      <c r="E1466" s="84"/>
      <c r="F1466" s="84"/>
      <c r="K1466" s="81"/>
      <c r="L1466" s="82"/>
      <c r="M1466" s="79"/>
      <c r="N1466" s="83"/>
      <c r="O1466" s="84"/>
      <c r="P1466" s="84"/>
    </row>
    <row r="1467" spans="1:16" x14ac:dyDescent="0.3">
      <c r="A1467" s="81"/>
      <c r="B1467" s="82"/>
      <c r="C1467" s="79"/>
      <c r="D1467" s="83"/>
      <c r="E1467" s="84"/>
      <c r="F1467" s="84"/>
      <c r="K1467" s="81"/>
      <c r="L1467" s="82"/>
      <c r="M1467" s="79"/>
      <c r="N1467" s="83"/>
      <c r="O1467" s="84"/>
      <c r="P1467" s="84"/>
    </row>
    <row r="1468" spans="1:16" x14ac:dyDescent="0.3">
      <c r="A1468" s="81"/>
      <c r="B1468" s="82"/>
      <c r="C1468" s="79"/>
      <c r="D1468" s="83"/>
      <c r="E1468" s="84"/>
      <c r="F1468" s="84"/>
      <c r="K1468" s="81"/>
      <c r="L1468" s="82"/>
      <c r="M1468" s="79"/>
      <c r="N1468" s="83"/>
      <c r="O1468" s="84"/>
      <c r="P1468" s="84"/>
    </row>
    <row r="1469" spans="1:16" x14ac:dyDescent="0.3">
      <c r="A1469" s="81"/>
      <c r="B1469" s="82"/>
      <c r="C1469" s="79"/>
      <c r="D1469" s="83"/>
      <c r="E1469" s="84"/>
      <c r="F1469" s="84"/>
      <c r="K1469" s="81"/>
      <c r="L1469" s="82"/>
      <c r="M1469" s="79"/>
      <c r="N1469" s="83"/>
      <c r="O1469" s="84"/>
      <c r="P1469" s="84"/>
    </row>
    <row r="1470" spans="1:16" x14ac:dyDescent="0.3">
      <c r="A1470" s="81"/>
      <c r="B1470" s="82"/>
      <c r="C1470" s="79"/>
      <c r="D1470" s="83"/>
      <c r="E1470" s="84"/>
      <c r="F1470" s="84"/>
      <c r="K1470" s="81"/>
      <c r="L1470" s="82"/>
      <c r="M1470" s="79"/>
      <c r="N1470" s="83"/>
      <c r="O1470" s="84"/>
      <c r="P1470" s="84"/>
    </row>
    <row r="1471" spans="1:16" x14ac:dyDescent="0.3">
      <c r="A1471" s="81"/>
      <c r="B1471" s="82"/>
      <c r="C1471" s="79"/>
      <c r="D1471" s="83"/>
      <c r="E1471" s="84"/>
      <c r="F1471" s="84"/>
      <c r="K1471" s="81"/>
      <c r="L1471" s="82"/>
      <c r="M1471" s="79"/>
      <c r="N1471" s="83"/>
      <c r="O1471" s="84"/>
      <c r="P1471" s="84"/>
    </row>
    <row r="1472" spans="1:16" x14ac:dyDescent="0.3">
      <c r="A1472" s="81"/>
      <c r="B1472" s="82"/>
      <c r="C1472" s="79"/>
      <c r="D1472" s="83"/>
      <c r="E1472" s="84"/>
      <c r="F1472" s="84"/>
      <c r="K1472" s="81"/>
      <c r="L1472" s="82"/>
      <c r="M1472" s="79"/>
      <c r="N1472" s="83"/>
      <c r="O1472" s="84"/>
      <c r="P1472" s="84"/>
    </row>
    <row r="1473" spans="1:16" x14ac:dyDescent="0.3">
      <c r="A1473" s="81"/>
      <c r="B1473" s="82"/>
      <c r="C1473" s="79"/>
      <c r="D1473" s="83"/>
      <c r="E1473" s="84"/>
      <c r="F1473" s="84"/>
      <c r="K1473" s="81"/>
      <c r="L1473" s="82"/>
      <c r="M1473" s="79"/>
      <c r="N1473" s="83"/>
      <c r="O1473" s="84"/>
      <c r="P1473" s="84"/>
    </row>
    <row r="1474" spans="1:16" x14ac:dyDescent="0.3">
      <c r="A1474" s="81"/>
      <c r="B1474" s="82"/>
      <c r="C1474" s="79"/>
      <c r="D1474" s="83"/>
      <c r="E1474" s="84"/>
      <c r="F1474" s="84"/>
      <c r="K1474" s="81"/>
      <c r="L1474" s="82"/>
      <c r="M1474" s="79"/>
      <c r="N1474" s="83"/>
      <c r="O1474" s="84"/>
      <c r="P1474" s="84"/>
    </row>
    <row r="1475" spans="1:16" x14ac:dyDescent="0.3">
      <c r="A1475" s="81"/>
      <c r="B1475" s="82"/>
      <c r="C1475" s="79"/>
      <c r="D1475" s="83"/>
      <c r="E1475" s="84"/>
      <c r="F1475" s="84"/>
      <c r="K1475" s="81"/>
      <c r="L1475" s="82"/>
      <c r="M1475" s="79"/>
      <c r="N1475" s="83"/>
      <c r="O1475" s="84"/>
      <c r="P1475" s="84"/>
    </row>
    <row r="1476" spans="1:16" x14ac:dyDescent="0.3">
      <c r="A1476" s="81"/>
      <c r="B1476" s="82"/>
      <c r="C1476" s="79"/>
      <c r="D1476" s="83"/>
      <c r="E1476" s="84"/>
      <c r="F1476" s="84"/>
      <c r="K1476" s="81"/>
      <c r="L1476" s="82"/>
      <c r="M1476" s="79"/>
      <c r="N1476" s="83"/>
      <c r="O1476" s="84"/>
      <c r="P1476" s="84"/>
    </row>
    <row r="1477" spans="1:16" x14ac:dyDescent="0.3">
      <c r="A1477" s="81"/>
      <c r="B1477" s="82"/>
      <c r="C1477" s="79"/>
      <c r="D1477" s="83"/>
      <c r="E1477" s="84"/>
      <c r="F1477" s="84"/>
      <c r="K1477" s="81"/>
      <c r="L1477" s="82"/>
      <c r="M1477" s="79"/>
      <c r="N1477" s="83"/>
      <c r="O1477" s="84"/>
      <c r="P1477" s="84"/>
    </row>
    <row r="1478" spans="1:16" x14ac:dyDescent="0.3">
      <c r="A1478" s="81"/>
      <c r="B1478" s="82"/>
      <c r="C1478" s="79"/>
      <c r="D1478" s="83"/>
      <c r="E1478" s="84"/>
      <c r="F1478" s="84"/>
      <c r="K1478" s="81"/>
      <c r="L1478" s="82"/>
      <c r="M1478" s="79"/>
      <c r="N1478" s="83"/>
      <c r="O1478" s="84"/>
      <c r="P1478" s="84"/>
    </row>
    <row r="1479" spans="1:16" x14ac:dyDescent="0.3">
      <c r="A1479" s="81"/>
      <c r="B1479" s="82"/>
      <c r="C1479" s="79"/>
      <c r="D1479" s="83"/>
      <c r="E1479" s="84"/>
      <c r="F1479" s="84"/>
      <c r="K1479" s="81"/>
      <c r="L1479" s="82"/>
      <c r="M1479" s="79"/>
      <c r="N1479" s="83"/>
      <c r="O1479" s="84"/>
      <c r="P1479" s="84"/>
    </row>
    <row r="1480" spans="1:16" x14ac:dyDescent="0.3">
      <c r="A1480" s="81"/>
      <c r="B1480" s="82"/>
      <c r="C1480" s="79"/>
      <c r="D1480" s="83"/>
      <c r="E1480" s="84"/>
      <c r="F1480" s="84"/>
      <c r="K1480" s="81"/>
      <c r="L1480" s="82"/>
      <c r="M1480" s="79"/>
      <c r="N1480" s="83"/>
      <c r="O1480" s="84"/>
      <c r="P1480" s="84"/>
    </row>
    <row r="1481" spans="1:16" x14ac:dyDescent="0.3">
      <c r="A1481" s="81"/>
      <c r="B1481" s="82"/>
      <c r="C1481" s="79"/>
      <c r="D1481" s="83"/>
      <c r="E1481" s="84"/>
      <c r="F1481" s="84"/>
      <c r="K1481" s="81"/>
      <c r="L1481" s="82"/>
      <c r="M1481" s="79"/>
      <c r="N1481" s="83"/>
      <c r="O1481" s="84"/>
      <c r="P1481" s="84"/>
    </row>
    <row r="1482" spans="1:16" x14ac:dyDescent="0.3">
      <c r="A1482" s="81"/>
      <c r="B1482" s="82"/>
      <c r="C1482" s="79"/>
      <c r="D1482" s="83"/>
      <c r="E1482" s="84"/>
      <c r="F1482" s="84"/>
      <c r="K1482" s="81"/>
      <c r="L1482" s="82"/>
      <c r="M1482" s="79"/>
      <c r="N1482" s="83"/>
      <c r="O1482" s="84"/>
      <c r="P1482" s="84"/>
    </row>
    <row r="1483" spans="1:16" x14ac:dyDescent="0.3">
      <c r="A1483" s="81"/>
      <c r="B1483" s="82"/>
      <c r="C1483" s="79"/>
      <c r="D1483" s="83"/>
      <c r="E1483" s="84"/>
      <c r="F1483" s="84"/>
      <c r="K1483" s="81"/>
      <c r="L1483" s="82"/>
      <c r="M1483" s="79"/>
      <c r="N1483" s="83"/>
      <c r="O1483" s="84"/>
      <c r="P1483" s="84"/>
    </row>
    <row r="1484" spans="1:16" x14ac:dyDescent="0.3">
      <c r="A1484" s="81"/>
      <c r="B1484" s="82"/>
      <c r="C1484" s="79"/>
      <c r="D1484" s="83"/>
      <c r="E1484" s="84"/>
      <c r="F1484" s="84"/>
      <c r="K1484" s="81"/>
      <c r="L1484" s="82"/>
      <c r="M1484" s="79"/>
      <c r="N1484" s="83"/>
      <c r="O1484" s="84"/>
      <c r="P1484" s="84"/>
    </row>
    <row r="1485" spans="1:16" x14ac:dyDescent="0.3">
      <c r="A1485" s="81"/>
      <c r="B1485" s="82"/>
      <c r="C1485" s="79"/>
      <c r="D1485" s="83"/>
      <c r="E1485" s="84"/>
      <c r="F1485" s="84"/>
      <c r="K1485" s="81"/>
      <c r="L1485" s="82"/>
      <c r="M1485" s="79"/>
      <c r="N1485" s="83"/>
      <c r="O1485" s="84"/>
      <c r="P1485" s="84"/>
    </row>
    <row r="1486" spans="1:16" x14ac:dyDescent="0.3">
      <c r="A1486" s="81"/>
      <c r="B1486" s="82"/>
      <c r="C1486" s="79"/>
      <c r="D1486" s="83"/>
      <c r="E1486" s="84"/>
      <c r="F1486" s="84"/>
      <c r="K1486" s="81"/>
      <c r="L1486" s="82"/>
      <c r="M1486" s="79"/>
      <c r="N1486" s="83"/>
      <c r="O1486" s="84"/>
      <c r="P1486" s="84"/>
    </row>
    <row r="1487" spans="1:16" x14ac:dyDescent="0.3">
      <c r="A1487" s="81"/>
      <c r="B1487" s="82"/>
      <c r="C1487" s="79"/>
      <c r="D1487" s="83"/>
      <c r="E1487" s="84"/>
      <c r="F1487" s="84"/>
      <c r="K1487" s="81"/>
      <c r="L1487" s="82"/>
      <c r="M1487" s="79"/>
      <c r="N1487" s="83"/>
      <c r="O1487" s="84"/>
      <c r="P1487" s="84"/>
    </row>
    <row r="1488" spans="1:16" x14ac:dyDescent="0.3">
      <c r="A1488" s="81"/>
      <c r="B1488" s="82"/>
      <c r="C1488" s="79"/>
      <c r="D1488" s="83"/>
      <c r="E1488" s="84"/>
      <c r="F1488" s="84"/>
      <c r="K1488" s="81"/>
      <c r="L1488" s="82"/>
      <c r="M1488" s="79"/>
      <c r="N1488" s="83"/>
      <c r="O1488" s="84"/>
      <c r="P1488" s="84"/>
    </row>
    <row r="1489" spans="1:16" x14ac:dyDescent="0.3">
      <c r="A1489" s="81"/>
      <c r="B1489" s="82"/>
      <c r="C1489" s="79"/>
      <c r="D1489" s="83"/>
      <c r="E1489" s="84"/>
      <c r="F1489" s="84"/>
      <c r="K1489" s="81"/>
      <c r="L1489" s="82"/>
      <c r="M1489" s="79"/>
      <c r="N1489" s="83"/>
      <c r="O1489" s="84"/>
      <c r="P1489" s="84"/>
    </row>
    <row r="1490" spans="1:16" x14ac:dyDescent="0.3">
      <c r="A1490" s="81"/>
      <c r="B1490" s="82"/>
      <c r="C1490" s="79"/>
      <c r="D1490" s="83"/>
      <c r="E1490" s="84"/>
      <c r="F1490" s="84"/>
      <c r="K1490" s="81"/>
      <c r="L1490" s="82"/>
      <c r="M1490" s="79"/>
      <c r="N1490" s="83"/>
      <c r="O1490" s="84"/>
      <c r="P1490" s="84"/>
    </row>
    <row r="1491" spans="1:16" x14ac:dyDescent="0.3">
      <c r="A1491" s="81"/>
      <c r="B1491" s="82"/>
      <c r="C1491" s="79"/>
      <c r="D1491" s="83"/>
      <c r="E1491" s="84"/>
      <c r="F1491" s="84"/>
      <c r="K1491" s="81"/>
      <c r="L1491" s="82"/>
      <c r="M1491" s="79"/>
      <c r="N1491" s="83"/>
      <c r="O1491" s="84"/>
      <c r="P1491" s="84"/>
    </row>
    <row r="1492" spans="1:16" x14ac:dyDescent="0.3">
      <c r="A1492" s="81"/>
      <c r="B1492" s="82"/>
      <c r="C1492" s="79"/>
      <c r="D1492" s="83"/>
      <c r="E1492" s="84"/>
      <c r="F1492" s="84"/>
      <c r="K1492" s="81"/>
      <c r="L1492" s="82"/>
      <c r="M1492" s="79"/>
      <c r="N1492" s="83"/>
      <c r="O1492" s="84"/>
      <c r="P1492" s="84"/>
    </row>
    <row r="1493" spans="1:16" x14ac:dyDescent="0.3">
      <c r="A1493" s="81"/>
      <c r="B1493" s="82"/>
      <c r="C1493" s="79"/>
      <c r="D1493" s="83"/>
      <c r="E1493" s="84"/>
      <c r="F1493" s="84"/>
      <c r="K1493" s="81"/>
      <c r="L1493" s="82"/>
      <c r="M1493" s="79"/>
      <c r="N1493" s="83"/>
      <c r="O1493" s="84"/>
      <c r="P1493" s="84"/>
    </row>
    <row r="1494" spans="1:16" x14ac:dyDescent="0.3">
      <c r="A1494" s="81"/>
      <c r="B1494" s="82"/>
      <c r="C1494" s="79"/>
      <c r="D1494" s="83"/>
      <c r="E1494" s="84"/>
      <c r="F1494" s="84"/>
      <c r="K1494" s="81"/>
      <c r="L1494" s="82"/>
      <c r="M1494" s="79"/>
      <c r="N1494" s="83"/>
      <c r="O1494" s="84"/>
      <c r="P1494" s="84"/>
    </row>
    <row r="1495" spans="1:16" x14ac:dyDescent="0.3">
      <c r="A1495" s="81"/>
      <c r="B1495" s="82"/>
      <c r="C1495" s="79"/>
      <c r="D1495" s="83"/>
      <c r="E1495" s="84"/>
      <c r="F1495" s="84"/>
      <c r="K1495" s="81"/>
      <c r="L1495" s="82"/>
      <c r="M1495" s="79"/>
      <c r="N1495" s="83"/>
      <c r="O1495" s="84"/>
      <c r="P1495" s="84"/>
    </row>
    <row r="1496" spans="1:16" x14ac:dyDescent="0.3">
      <c r="A1496" s="81"/>
      <c r="B1496" s="82"/>
      <c r="C1496" s="79"/>
      <c r="D1496" s="83"/>
      <c r="E1496" s="84"/>
      <c r="F1496" s="84"/>
      <c r="K1496" s="81"/>
      <c r="L1496" s="82"/>
      <c r="M1496" s="79"/>
      <c r="N1496" s="83"/>
      <c r="O1496" s="84"/>
      <c r="P1496" s="84"/>
    </row>
    <row r="1497" spans="1:16" x14ac:dyDescent="0.3">
      <c r="A1497" s="81"/>
      <c r="B1497" s="82"/>
      <c r="C1497" s="79"/>
      <c r="D1497" s="83"/>
      <c r="E1497" s="84"/>
      <c r="F1497" s="84"/>
      <c r="K1497" s="81"/>
      <c r="L1497" s="82"/>
      <c r="M1497" s="79"/>
      <c r="N1497" s="83"/>
      <c r="O1497" s="84"/>
      <c r="P1497" s="84"/>
    </row>
    <row r="1498" spans="1:16" x14ac:dyDescent="0.3">
      <c r="A1498" s="81"/>
      <c r="B1498" s="82"/>
      <c r="C1498" s="79"/>
      <c r="D1498" s="83"/>
      <c r="E1498" s="84"/>
      <c r="F1498" s="84"/>
      <c r="K1498" s="81"/>
      <c r="L1498" s="82"/>
      <c r="M1498" s="79"/>
      <c r="N1498" s="83"/>
      <c r="O1498" s="84"/>
      <c r="P1498" s="84"/>
    </row>
    <row r="1499" spans="1:16" x14ac:dyDescent="0.3">
      <c r="A1499" s="81"/>
      <c r="B1499" s="82"/>
      <c r="C1499" s="79"/>
      <c r="D1499" s="83"/>
      <c r="E1499" s="84"/>
      <c r="F1499" s="84"/>
      <c r="K1499" s="81"/>
      <c r="L1499" s="82"/>
      <c r="M1499" s="79"/>
      <c r="N1499" s="83"/>
      <c r="O1499" s="84"/>
      <c r="P1499" s="84"/>
    </row>
    <row r="1500" spans="1:16" x14ac:dyDescent="0.3">
      <c r="A1500" s="81"/>
      <c r="B1500" s="82"/>
      <c r="C1500" s="79"/>
      <c r="D1500" s="83"/>
      <c r="E1500" s="84"/>
      <c r="F1500" s="84"/>
      <c r="K1500" s="81"/>
      <c r="L1500" s="82"/>
      <c r="M1500" s="79"/>
      <c r="N1500" s="83"/>
      <c r="O1500" s="84"/>
      <c r="P1500" s="84"/>
    </row>
    <row r="1501" spans="1:16" x14ac:dyDescent="0.3">
      <c r="A1501" s="81"/>
      <c r="B1501" s="82"/>
      <c r="C1501" s="79"/>
      <c r="D1501" s="83"/>
      <c r="E1501" s="84"/>
      <c r="F1501" s="84"/>
      <c r="K1501" s="81"/>
      <c r="L1501" s="82"/>
      <c r="M1501" s="79"/>
      <c r="N1501" s="83"/>
      <c r="O1501" s="84"/>
      <c r="P1501" s="84"/>
    </row>
    <row r="1502" spans="1:16" x14ac:dyDescent="0.3">
      <c r="A1502" s="81"/>
      <c r="B1502" s="82"/>
      <c r="C1502" s="79"/>
      <c r="D1502" s="83"/>
      <c r="E1502" s="84"/>
      <c r="F1502" s="84"/>
      <c r="K1502" s="81"/>
      <c r="L1502" s="82"/>
      <c r="M1502" s="79"/>
      <c r="N1502" s="83"/>
      <c r="O1502" s="84"/>
      <c r="P1502" s="84"/>
    </row>
    <row r="1503" spans="1:16" x14ac:dyDescent="0.3">
      <c r="A1503" s="81"/>
      <c r="B1503" s="82"/>
      <c r="C1503" s="79"/>
      <c r="D1503" s="83"/>
      <c r="E1503" s="84"/>
      <c r="F1503" s="84"/>
      <c r="K1503" s="81"/>
      <c r="L1503" s="82"/>
      <c r="M1503" s="79"/>
      <c r="N1503" s="83"/>
      <c r="O1503" s="84"/>
      <c r="P1503" s="84"/>
    </row>
    <row r="1504" spans="1:16" x14ac:dyDescent="0.3">
      <c r="A1504" s="81"/>
      <c r="B1504" s="82"/>
      <c r="C1504" s="79"/>
      <c r="D1504" s="83"/>
      <c r="E1504" s="84"/>
      <c r="F1504" s="84"/>
      <c r="K1504" s="81"/>
      <c r="L1504" s="82"/>
      <c r="M1504" s="79"/>
      <c r="N1504" s="83"/>
      <c r="O1504" s="84"/>
      <c r="P1504" s="84"/>
    </row>
    <row r="1505" spans="1:16" x14ac:dyDescent="0.3">
      <c r="A1505" s="81"/>
      <c r="B1505" s="82"/>
      <c r="C1505" s="79"/>
      <c r="D1505" s="83"/>
      <c r="E1505" s="84"/>
      <c r="F1505" s="84"/>
      <c r="K1505" s="81"/>
      <c r="L1505" s="82"/>
      <c r="M1505" s="79"/>
      <c r="N1505" s="83"/>
      <c r="O1505" s="84"/>
      <c r="P1505" s="84"/>
    </row>
    <row r="1506" spans="1:16" x14ac:dyDescent="0.3">
      <c r="A1506" s="81"/>
      <c r="B1506" s="82"/>
      <c r="C1506" s="79"/>
      <c r="D1506" s="83"/>
      <c r="E1506" s="84"/>
      <c r="F1506" s="84"/>
      <c r="K1506" s="81"/>
      <c r="L1506" s="82"/>
      <c r="M1506" s="79"/>
      <c r="N1506" s="83"/>
      <c r="O1506" s="84"/>
      <c r="P1506" s="84"/>
    </row>
    <row r="1507" spans="1:16" x14ac:dyDescent="0.3">
      <c r="A1507" s="81"/>
      <c r="B1507" s="82"/>
      <c r="C1507" s="79"/>
      <c r="D1507" s="83"/>
      <c r="E1507" s="84"/>
      <c r="F1507" s="84"/>
      <c r="K1507" s="81"/>
      <c r="L1507" s="82"/>
      <c r="M1507" s="79"/>
      <c r="N1507" s="83"/>
      <c r="O1507" s="84"/>
      <c r="P1507" s="84"/>
    </row>
    <row r="1508" spans="1:16" x14ac:dyDescent="0.3">
      <c r="A1508" s="81"/>
      <c r="B1508" s="82"/>
      <c r="C1508" s="79"/>
      <c r="D1508" s="83"/>
      <c r="E1508" s="84"/>
      <c r="F1508" s="84"/>
      <c r="K1508" s="81"/>
      <c r="L1508" s="82"/>
      <c r="M1508" s="79"/>
      <c r="N1508" s="83"/>
      <c r="O1508" s="84"/>
      <c r="P1508" s="84"/>
    </row>
    <row r="1509" spans="1:16" x14ac:dyDescent="0.3">
      <c r="A1509" s="81"/>
      <c r="B1509" s="82"/>
      <c r="C1509" s="79"/>
      <c r="D1509" s="83"/>
      <c r="E1509" s="84"/>
      <c r="F1509" s="84"/>
      <c r="K1509" s="81"/>
      <c r="L1509" s="82"/>
      <c r="M1509" s="79"/>
      <c r="N1509" s="83"/>
      <c r="O1509" s="84"/>
      <c r="P1509" s="84"/>
    </row>
    <row r="1510" spans="1:16" x14ac:dyDescent="0.3">
      <c r="A1510" s="81"/>
      <c r="B1510" s="82"/>
      <c r="C1510" s="79"/>
      <c r="D1510" s="83"/>
      <c r="E1510" s="84"/>
      <c r="F1510" s="84"/>
      <c r="K1510" s="81"/>
      <c r="L1510" s="82"/>
      <c r="M1510" s="79"/>
      <c r="N1510" s="83"/>
      <c r="O1510" s="84"/>
      <c r="P1510" s="84"/>
    </row>
    <row r="1511" spans="1:16" x14ac:dyDescent="0.3">
      <c r="A1511" s="81"/>
      <c r="B1511" s="82"/>
      <c r="C1511" s="79"/>
      <c r="D1511" s="83"/>
      <c r="E1511" s="84"/>
      <c r="F1511" s="84"/>
      <c r="K1511" s="81"/>
      <c r="L1511" s="82"/>
      <c r="M1511" s="79"/>
      <c r="N1511" s="83"/>
      <c r="O1511" s="84"/>
      <c r="P1511" s="84"/>
    </row>
    <row r="1512" spans="1:16" x14ac:dyDescent="0.3">
      <c r="A1512" s="81"/>
      <c r="B1512" s="82"/>
      <c r="C1512" s="79"/>
      <c r="D1512" s="83"/>
      <c r="E1512" s="84"/>
      <c r="F1512" s="84"/>
      <c r="K1512" s="81"/>
      <c r="L1512" s="82"/>
      <c r="M1512" s="79"/>
      <c r="N1512" s="83"/>
      <c r="O1512" s="84"/>
      <c r="P1512" s="84"/>
    </row>
    <row r="1513" spans="1:16" x14ac:dyDescent="0.3">
      <c r="A1513" s="81"/>
      <c r="B1513" s="82"/>
      <c r="C1513" s="79"/>
      <c r="D1513" s="83"/>
      <c r="E1513" s="84"/>
      <c r="F1513" s="84"/>
      <c r="K1513" s="81"/>
      <c r="L1513" s="82"/>
      <c r="M1513" s="79"/>
      <c r="N1513" s="83"/>
      <c r="O1513" s="84"/>
      <c r="P1513" s="84"/>
    </row>
    <row r="1514" spans="1:16" x14ac:dyDescent="0.3">
      <c r="A1514" s="81"/>
      <c r="B1514" s="82"/>
      <c r="C1514" s="79"/>
      <c r="D1514" s="83"/>
      <c r="E1514" s="84"/>
      <c r="F1514" s="84"/>
      <c r="K1514" s="81"/>
      <c r="L1514" s="82"/>
      <c r="M1514" s="79"/>
      <c r="N1514" s="83"/>
      <c r="O1514" s="84"/>
      <c r="P1514" s="84"/>
    </row>
    <row r="1515" spans="1:16" x14ac:dyDescent="0.3">
      <c r="A1515" s="81"/>
      <c r="B1515" s="82"/>
      <c r="C1515" s="79"/>
      <c r="D1515" s="83"/>
      <c r="E1515" s="84"/>
      <c r="F1515" s="84"/>
      <c r="K1515" s="81"/>
      <c r="L1515" s="82"/>
      <c r="M1515" s="79"/>
      <c r="N1515" s="83"/>
      <c r="O1515" s="84"/>
      <c r="P1515" s="84"/>
    </row>
    <row r="1516" spans="1:16" x14ac:dyDescent="0.3">
      <c r="A1516" s="81"/>
      <c r="B1516" s="82"/>
      <c r="C1516" s="79"/>
      <c r="D1516" s="83"/>
      <c r="E1516" s="84"/>
      <c r="F1516" s="84"/>
      <c r="K1516" s="81"/>
      <c r="L1516" s="82"/>
      <c r="M1516" s="79"/>
      <c r="N1516" s="83"/>
      <c r="O1516" s="84"/>
      <c r="P1516" s="84"/>
    </row>
    <row r="1517" spans="1:16" x14ac:dyDescent="0.3">
      <c r="A1517" s="81"/>
      <c r="B1517" s="82"/>
      <c r="C1517" s="79"/>
      <c r="D1517" s="83"/>
      <c r="E1517" s="84"/>
      <c r="F1517" s="84"/>
      <c r="K1517" s="81"/>
      <c r="L1517" s="82"/>
      <c r="M1517" s="79"/>
      <c r="N1517" s="83"/>
      <c r="O1517" s="84"/>
      <c r="P1517" s="84"/>
    </row>
    <row r="1518" spans="1:16" x14ac:dyDescent="0.3">
      <c r="A1518" s="81"/>
      <c r="B1518" s="82"/>
      <c r="C1518" s="79"/>
      <c r="D1518" s="83"/>
      <c r="E1518" s="84"/>
      <c r="F1518" s="84"/>
      <c r="K1518" s="81"/>
      <c r="L1518" s="82"/>
      <c r="M1518" s="79"/>
      <c r="N1518" s="83"/>
      <c r="O1518" s="84"/>
      <c r="P1518" s="84"/>
    </row>
    <row r="1519" spans="1:16" x14ac:dyDescent="0.3">
      <c r="A1519" s="81"/>
      <c r="B1519" s="82"/>
      <c r="C1519" s="79"/>
      <c r="D1519" s="83"/>
      <c r="E1519" s="84"/>
      <c r="F1519" s="84"/>
      <c r="K1519" s="81"/>
      <c r="L1519" s="82"/>
      <c r="M1519" s="79"/>
      <c r="N1519" s="83"/>
      <c r="O1519" s="84"/>
      <c r="P1519" s="84"/>
    </row>
    <row r="1520" spans="1:16" x14ac:dyDescent="0.3">
      <c r="A1520" s="81"/>
      <c r="B1520" s="82"/>
      <c r="C1520" s="79"/>
      <c r="D1520" s="83"/>
      <c r="E1520" s="84"/>
      <c r="F1520" s="84"/>
      <c r="K1520" s="81"/>
      <c r="L1520" s="82"/>
      <c r="M1520" s="79"/>
      <c r="N1520" s="83"/>
      <c r="O1520" s="84"/>
      <c r="P1520" s="84"/>
    </row>
    <row r="1521" spans="1:16" x14ac:dyDescent="0.3">
      <c r="A1521" s="81"/>
      <c r="B1521" s="82"/>
      <c r="C1521" s="79"/>
      <c r="D1521" s="83"/>
      <c r="E1521" s="84"/>
      <c r="F1521" s="84"/>
      <c r="K1521" s="81"/>
      <c r="L1521" s="82"/>
      <c r="M1521" s="79"/>
      <c r="N1521" s="83"/>
      <c r="O1521" s="84"/>
      <c r="P1521" s="84"/>
    </row>
    <row r="1522" spans="1:16" x14ac:dyDescent="0.3">
      <c r="A1522" s="81"/>
      <c r="B1522" s="82"/>
      <c r="C1522" s="79"/>
      <c r="D1522" s="83"/>
      <c r="E1522" s="84"/>
      <c r="F1522" s="84"/>
      <c r="K1522" s="81"/>
      <c r="L1522" s="82"/>
      <c r="M1522" s="79"/>
      <c r="N1522" s="83"/>
      <c r="O1522" s="84"/>
      <c r="P1522" s="84"/>
    </row>
    <row r="1523" spans="1:16" x14ac:dyDescent="0.3">
      <c r="A1523" s="81"/>
      <c r="B1523" s="82"/>
      <c r="C1523" s="79"/>
      <c r="D1523" s="83"/>
      <c r="E1523" s="84"/>
      <c r="F1523" s="84"/>
      <c r="K1523" s="81"/>
      <c r="L1523" s="82"/>
      <c r="M1523" s="79"/>
      <c r="N1523" s="83"/>
      <c r="O1523" s="84"/>
      <c r="P1523" s="84"/>
    </row>
    <row r="1524" spans="1:16" x14ac:dyDescent="0.3">
      <c r="A1524" s="81"/>
      <c r="B1524" s="82"/>
      <c r="C1524" s="79"/>
      <c r="D1524" s="83"/>
      <c r="E1524" s="84"/>
      <c r="F1524" s="84"/>
      <c r="K1524" s="81"/>
      <c r="L1524" s="82"/>
      <c r="M1524" s="79"/>
      <c r="N1524" s="83"/>
      <c r="O1524" s="84"/>
      <c r="P1524" s="84"/>
    </row>
    <row r="1525" spans="1:16" x14ac:dyDescent="0.3">
      <c r="A1525" s="81"/>
      <c r="B1525" s="82"/>
      <c r="C1525" s="79"/>
      <c r="D1525" s="83"/>
      <c r="E1525" s="84"/>
      <c r="F1525" s="84"/>
      <c r="K1525" s="81"/>
      <c r="L1525" s="82"/>
      <c r="M1525" s="79"/>
      <c r="N1525" s="83"/>
      <c r="O1525" s="84"/>
      <c r="P1525" s="84"/>
    </row>
    <row r="1526" spans="1:16" x14ac:dyDescent="0.3">
      <c r="A1526" s="81"/>
      <c r="B1526" s="82"/>
      <c r="C1526" s="79"/>
      <c r="D1526" s="83"/>
      <c r="E1526" s="84"/>
      <c r="F1526" s="84"/>
      <c r="K1526" s="81"/>
      <c r="L1526" s="82"/>
      <c r="M1526" s="79"/>
      <c r="N1526" s="83"/>
      <c r="O1526" s="84"/>
      <c r="P1526" s="84"/>
    </row>
    <row r="1527" spans="1:16" x14ac:dyDescent="0.3">
      <c r="A1527" s="81"/>
      <c r="B1527" s="82"/>
      <c r="C1527" s="79"/>
      <c r="D1527" s="83"/>
      <c r="E1527" s="84"/>
      <c r="F1527" s="84"/>
      <c r="K1527" s="81"/>
      <c r="L1527" s="82"/>
      <c r="M1527" s="79"/>
      <c r="N1527" s="83"/>
      <c r="O1527" s="84"/>
      <c r="P1527" s="84"/>
    </row>
    <row r="1528" spans="1:16" x14ac:dyDescent="0.3">
      <c r="A1528" s="81"/>
      <c r="B1528" s="82"/>
      <c r="C1528" s="79"/>
      <c r="D1528" s="83"/>
      <c r="E1528" s="84"/>
      <c r="F1528" s="84"/>
      <c r="K1528" s="81"/>
      <c r="L1528" s="82"/>
      <c r="M1528" s="79"/>
      <c r="N1528" s="83"/>
      <c r="O1528" s="84"/>
      <c r="P1528" s="84"/>
    </row>
    <row r="1529" spans="1:16" x14ac:dyDescent="0.3">
      <c r="A1529" s="81"/>
      <c r="B1529" s="82"/>
      <c r="C1529" s="79"/>
      <c r="D1529" s="83"/>
      <c r="E1529" s="84"/>
      <c r="F1529" s="84"/>
      <c r="K1529" s="81"/>
      <c r="L1529" s="82"/>
      <c r="M1529" s="79"/>
      <c r="N1529" s="83"/>
      <c r="O1529" s="84"/>
      <c r="P1529" s="84"/>
    </row>
    <row r="1530" spans="1:16" x14ac:dyDescent="0.3">
      <c r="A1530" s="81"/>
      <c r="B1530" s="82"/>
      <c r="C1530" s="79"/>
      <c r="D1530" s="83"/>
      <c r="E1530" s="84"/>
      <c r="F1530" s="84"/>
      <c r="K1530" s="81"/>
      <c r="L1530" s="82"/>
      <c r="M1530" s="79"/>
      <c r="N1530" s="83"/>
      <c r="O1530" s="84"/>
      <c r="P1530" s="84"/>
    </row>
    <row r="1531" spans="1:16" x14ac:dyDescent="0.3">
      <c r="A1531" s="81"/>
      <c r="B1531" s="82"/>
      <c r="C1531" s="79"/>
      <c r="D1531" s="83"/>
      <c r="E1531" s="84"/>
      <c r="F1531" s="84"/>
      <c r="K1531" s="81"/>
      <c r="L1531" s="82"/>
      <c r="M1531" s="79"/>
      <c r="N1531" s="83"/>
      <c r="O1531" s="84"/>
      <c r="P1531" s="84"/>
    </row>
    <row r="1532" spans="1:16" x14ac:dyDescent="0.3">
      <c r="A1532" s="81"/>
      <c r="B1532" s="82"/>
      <c r="C1532" s="79"/>
      <c r="D1532" s="83"/>
      <c r="E1532" s="84"/>
      <c r="F1532" s="84"/>
      <c r="K1532" s="81"/>
      <c r="L1532" s="82"/>
      <c r="M1532" s="79"/>
      <c r="N1532" s="83"/>
      <c r="O1532" s="84"/>
      <c r="P1532" s="84"/>
    </row>
    <row r="1533" spans="1:16" x14ac:dyDescent="0.3">
      <c r="A1533" s="81"/>
      <c r="B1533" s="82"/>
      <c r="C1533" s="79"/>
      <c r="D1533" s="83"/>
      <c r="E1533" s="84"/>
      <c r="F1533" s="84"/>
      <c r="K1533" s="81"/>
      <c r="L1533" s="82"/>
      <c r="M1533" s="79"/>
      <c r="N1533" s="83"/>
      <c r="O1533" s="84"/>
      <c r="P1533" s="84"/>
    </row>
    <row r="1534" spans="1:16" x14ac:dyDescent="0.3">
      <c r="A1534" s="81"/>
      <c r="B1534" s="82"/>
      <c r="C1534" s="79"/>
      <c r="D1534" s="83"/>
      <c r="E1534" s="84"/>
      <c r="F1534" s="84"/>
      <c r="K1534" s="81"/>
      <c r="L1534" s="82"/>
      <c r="M1534" s="79"/>
      <c r="N1534" s="83"/>
      <c r="O1534" s="84"/>
      <c r="P1534" s="84"/>
    </row>
    <row r="1535" spans="1:16" x14ac:dyDescent="0.3">
      <c r="A1535" s="81"/>
      <c r="B1535" s="82"/>
      <c r="C1535" s="79"/>
      <c r="D1535" s="83"/>
      <c r="E1535" s="84"/>
      <c r="F1535" s="84"/>
      <c r="K1535" s="81"/>
      <c r="L1535" s="82"/>
      <c r="M1535" s="79"/>
      <c r="N1535" s="83"/>
      <c r="O1535" s="84"/>
      <c r="P1535" s="84"/>
    </row>
    <row r="1536" spans="1:16" x14ac:dyDescent="0.3">
      <c r="A1536" s="81"/>
      <c r="B1536" s="82"/>
      <c r="C1536" s="79"/>
      <c r="D1536" s="83"/>
      <c r="E1536" s="84"/>
      <c r="F1536" s="84"/>
      <c r="K1536" s="81"/>
      <c r="L1536" s="82"/>
      <c r="M1536" s="79"/>
      <c r="N1536" s="83"/>
      <c r="O1536" s="84"/>
      <c r="P1536" s="84"/>
    </row>
    <row r="1537" spans="1:16" x14ac:dyDescent="0.3">
      <c r="A1537" s="81"/>
      <c r="B1537" s="82"/>
      <c r="C1537" s="79"/>
      <c r="D1537" s="83"/>
      <c r="E1537" s="84"/>
      <c r="F1537" s="84"/>
      <c r="K1537" s="81"/>
      <c r="L1537" s="82"/>
      <c r="M1537" s="79"/>
      <c r="N1537" s="83"/>
      <c r="O1537" s="84"/>
      <c r="P1537" s="84"/>
    </row>
    <row r="1538" spans="1:16" x14ac:dyDescent="0.3">
      <c r="A1538" s="81"/>
      <c r="B1538" s="82"/>
      <c r="C1538" s="79"/>
      <c r="D1538" s="83"/>
      <c r="E1538" s="84"/>
      <c r="F1538" s="84"/>
      <c r="K1538" s="81"/>
      <c r="L1538" s="82"/>
      <c r="M1538" s="79"/>
      <c r="N1538" s="83"/>
      <c r="O1538" s="84"/>
      <c r="P1538" s="84"/>
    </row>
    <row r="1539" spans="1:16" x14ac:dyDescent="0.3">
      <c r="A1539" s="81"/>
      <c r="B1539" s="82"/>
      <c r="C1539" s="79"/>
      <c r="D1539" s="83"/>
      <c r="E1539" s="84"/>
      <c r="F1539" s="84"/>
      <c r="K1539" s="81"/>
      <c r="L1539" s="82"/>
      <c r="M1539" s="79"/>
      <c r="N1539" s="83"/>
      <c r="O1539" s="84"/>
      <c r="P1539" s="84"/>
    </row>
    <row r="1540" spans="1:16" x14ac:dyDescent="0.3">
      <c r="A1540" s="81"/>
      <c r="B1540" s="82"/>
      <c r="C1540" s="79"/>
      <c r="D1540" s="83"/>
      <c r="E1540" s="84"/>
      <c r="F1540" s="84"/>
      <c r="K1540" s="81"/>
      <c r="L1540" s="82"/>
      <c r="M1540" s="79"/>
      <c r="N1540" s="83"/>
      <c r="O1540" s="84"/>
      <c r="P1540" s="84"/>
    </row>
    <row r="1541" spans="1:16" x14ac:dyDescent="0.3">
      <c r="A1541" s="81"/>
      <c r="B1541" s="82"/>
      <c r="C1541" s="79"/>
      <c r="D1541" s="83"/>
      <c r="E1541" s="84"/>
      <c r="F1541" s="84"/>
      <c r="K1541" s="81"/>
      <c r="L1541" s="82"/>
      <c r="M1541" s="79"/>
      <c r="N1541" s="83"/>
      <c r="O1541" s="84"/>
      <c r="P1541" s="84"/>
    </row>
    <row r="1542" spans="1:16" x14ac:dyDescent="0.3">
      <c r="A1542" s="81"/>
      <c r="B1542" s="82"/>
      <c r="C1542" s="79"/>
      <c r="D1542" s="83"/>
      <c r="E1542" s="84"/>
      <c r="F1542" s="84"/>
      <c r="K1542" s="81"/>
      <c r="L1542" s="82"/>
      <c r="M1542" s="79"/>
      <c r="N1542" s="83"/>
      <c r="O1542" s="84"/>
      <c r="P1542" s="84"/>
    </row>
    <row r="1543" spans="1:16" x14ac:dyDescent="0.3">
      <c r="A1543" s="81"/>
      <c r="B1543" s="82"/>
      <c r="C1543" s="79"/>
      <c r="D1543" s="83"/>
      <c r="E1543" s="84"/>
      <c r="F1543" s="84"/>
      <c r="K1543" s="81"/>
      <c r="L1543" s="82"/>
      <c r="M1543" s="79"/>
      <c r="N1543" s="83"/>
      <c r="O1543" s="84"/>
      <c r="P1543" s="84"/>
    </row>
    <row r="1544" spans="1:16" x14ac:dyDescent="0.3">
      <c r="A1544" s="81"/>
      <c r="B1544" s="82"/>
      <c r="C1544" s="79"/>
      <c r="D1544" s="83"/>
      <c r="E1544" s="84"/>
      <c r="F1544" s="84"/>
      <c r="K1544" s="81"/>
      <c r="L1544" s="82"/>
      <c r="M1544" s="79"/>
      <c r="N1544" s="83"/>
      <c r="O1544" s="84"/>
      <c r="P1544" s="84"/>
    </row>
    <row r="1545" spans="1:16" x14ac:dyDescent="0.3">
      <c r="A1545" s="81"/>
      <c r="B1545" s="82"/>
      <c r="C1545" s="79"/>
      <c r="D1545" s="83"/>
      <c r="E1545" s="84"/>
      <c r="F1545" s="84"/>
      <c r="K1545" s="81"/>
      <c r="L1545" s="82"/>
      <c r="M1545" s="79"/>
      <c r="N1545" s="83"/>
      <c r="O1545" s="84"/>
      <c r="P1545" s="84"/>
    </row>
    <row r="1546" spans="1:16" x14ac:dyDescent="0.3">
      <c r="A1546" s="81"/>
      <c r="B1546" s="82"/>
      <c r="C1546" s="79"/>
      <c r="D1546" s="83"/>
      <c r="E1546" s="84"/>
      <c r="F1546" s="84"/>
      <c r="K1546" s="81"/>
      <c r="L1546" s="82"/>
      <c r="M1546" s="79"/>
      <c r="N1546" s="83"/>
      <c r="O1546" s="84"/>
      <c r="P1546" s="84"/>
    </row>
    <row r="1547" spans="1:16" x14ac:dyDescent="0.3">
      <c r="A1547" s="81"/>
      <c r="B1547" s="82"/>
      <c r="C1547" s="79"/>
      <c r="D1547" s="83"/>
      <c r="E1547" s="84"/>
      <c r="F1547" s="84"/>
      <c r="K1547" s="81"/>
      <c r="L1547" s="82"/>
      <c r="M1547" s="79"/>
      <c r="N1547" s="83"/>
      <c r="O1547" s="84"/>
      <c r="P1547" s="84"/>
    </row>
    <row r="1548" spans="1:16" x14ac:dyDescent="0.3">
      <c r="A1548" s="81"/>
      <c r="B1548" s="82"/>
      <c r="C1548" s="79"/>
      <c r="D1548" s="83"/>
      <c r="E1548" s="84"/>
      <c r="F1548" s="84"/>
      <c r="K1548" s="81"/>
      <c r="L1548" s="82"/>
      <c r="M1548" s="79"/>
      <c r="N1548" s="83"/>
      <c r="O1548" s="84"/>
      <c r="P1548" s="84"/>
    </row>
    <row r="1549" spans="1:16" x14ac:dyDescent="0.3">
      <c r="A1549" s="81"/>
      <c r="B1549" s="82"/>
      <c r="C1549" s="79"/>
      <c r="D1549" s="83"/>
      <c r="E1549" s="84"/>
      <c r="F1549" s="84"/>
      <c r="K1549" s="81"/>
      <c r="L1549" s="82"/>
      <c r="M1549" s="79"/>
      <c r="N1549" s="83"/>
      <c r="O1549" s="84"/>
      <c r="P1549" s="84"/>
    </row>
    <row r="1550" spans="1:16" x14ac:dyDescent="0.3">
      <c r="A1550" s="81"/>
      <c r="B1550" s="82"/>
      <c r="C1550" s="79"/>
      <c r="D1550" s="83"/>
      <c r="E1550" s="84"/>
      <c r="F1550" s="84"/>
      <c r="K1550" s="81"/>
      <c r="L1550" s="82"/>
      <c r="M1550" s="79"/>
      <c r="N1550" s="83"/>
      <c r="O1550" s="84"/>
      <c r="P1550" s="84"/>
    </row>
    <row r="1551" spans="1:16" x14ac:dyDescent="0.3">
      <c r="A1551" s="81"/>
      <c r="B1551" s="82"/>
      <c r="C1551" s="79"/>
      <c r="D1551" s="83"/>
      <c r="E1551" s="84"/>
      <c r="F1551" s="84"/>
      <c r="K1551" s="81"/>
      <c r="L1551" s="82"/>
      <c r="M1551" s="79"/>
      <c r="N1551" s="83"/>
      <c r="O1551" s="84"/>
      <c r="P1551" s="84"/>
    </row>
    <row r="1552" spans="1:16" x14ac:dyDescent="0.3">
      <c r="A1552" s="81"/>
      <c r="B1552" s="82"/>
      <c r="C1552" s="79"/>
      <c r="D1552" s="83"/>
      <c r="E1552" s="84"/>
      <c r="F1552" s="84"/>
      <c r="K1552" s="81"/>
      <c r="L1552" s="82"/>
      <c r="M1552" s="79"/>
      <c r="N1552" s="83"/>
      <c r="O1552" s="84"/>
      <c r="P1552" s="84"/>
    </row>
    <row r="1553" spans="1:16" x14ac:dyDescent="0.3">
      <c r="A1553" s="81"/>
      <c r="B1553" s="82"/>
      <c r="C1553" s="79"/>
      <c r="D1553" s="83"/>
      <c r="E1553" s="84"/>
      <c r="F1553" s="84"/>
      <c r="K1553" s="81"/>
      <c r="L1553" s="82"/>
      <c r="M1553" s="79"/>
      <c r="N1553" s="83"/>
      <c r="O1553" s="84"/>
      <c r="P1553" s="84"/>
    </row>
    <row r="1554" spans="1:16" x14ac:dyDescent="0.3">
      <c r="A1554" s="81"/>
      <c r="B1554" s="82"/>
      <c r="C1554" s="79"/>
      <c r="D1554" s="83"/>
      <c r="E1554" s="84"/>
      <c r="F1554" s="84"/>
      <c r="K1554" s="81"/>
      <c r="L1554" s="82"/>
      <c r="M1554" s="79"/>
      <c r="N1554" s="83"/>
      <c r="O1554" s="84"/>
      <c r="P1554" s="84"/>
    </row>
    <row r="1555" spans="1:16" x14ac:dyDescent="0.3">
      <c r="A1555" s="81"/>
      <c r="B1555" s="82"/>
      <c r="C1555" s="79"/>
      <c r="D1555" s="83"/>
      <c r="E1555" s="84"/>
      <c r="F1555" s="84"/>
      <c r="K1555" s="81"/>
      <c r="L1555" s="82"/>
      <c r="M1555" s="79"/>
      <c r="N1555" s="83"/>
      <c r="O1555" s="84"/>
      <c r="P1555" s="84"/>
    </row>
    <row r="1556" spans="1:16" x14ac:dyDescent="0.3">
      <c r="A1556" s="81"/>
      <c r="B1556" s="82"/>
      <c r="C1556" s="79"/>
      <c r="D1556" s="83"/>
      <c r="E1556" s="84"/>
      <c r="F1556" s="84"/>
      <c r="K1556" s="81"/>
      <c r="L1556" s="82"/>
      <c r="M1556" s="79"/>
      <c r="N1556" s="83"/>
      <c r="O1556" s="84"/>
      <c r="P1556" s="84"/>
    </row>
    <row r="1557" spans="1:16" x14ac:dyDescent="0.3">
      <c r="A1557" s="81"/>
      <c r="B1557" s="82"/>
      <c r="C1557" s="79"/>
      <c r="D1557" s="83"/>
      <c r="E1557" s="84"/>
      <c r="F1557" s="84"/>
      <c r="K1557" s="81"/>
      <c r="L1557" s="82"/>
      <c r="M1557" s="79"/>
      <c r="N1557" s="83"/>
      <c r="O1557" s="84"/>
      <c r="P1557" s="84"/>
    </row>
    <row r="1558" spans="1:16" x14ac:dyDescent="0.3">
      <c r="A1558" s="81"/>
      <c r="B1558" s="82"/>
      <c r="C1558" s="79"/>
      <c r="D1558" s="83"/>
      <c r="E1558" s="84"/>
      <c r="F1558" s="84"/>
      <c r="K1558" s="81"/>
      <c r="L1558" s="82"/>
      <c r="M1558" s="79"/>
      <c r="N1558" s="83"/>
      <c r="O1558" s="84"/>
      <c r="P1558" s="84"/>
    </row>
    <row r="1559" spans="1:16" x14ac:dyDescent="0.3">
      <c r="A1559" s="81"/>
      <c r="B1559" s="82"/>
      <c r="C1559" s="79"/>
      <c r="D1559" s="83"/>
      <c r="E1559" s="84"/>
      <c r="F1559" s="84"/>
      <c r="K1559" s="81"/>
      <c r="L1559" s="82"/>
      <c r="M1559" s="79"/>
      <c r="N1559" s="83"/>
      <c r="O1559" s="84"/>
      <c r="P1559" s="84"/>
    </row>
    <row r="1560" spans="1:16" x14ac:dyDescent="0.3">
      <c r="A1560" s="81"/>
      <c r="B1560" s="82"/>
      <c r="C1560" s="79"/>
      <c r="D1560" s="83"/>
      <c r="E1560" s="84"/>
      <c r="F1560" s="84"/>
      <c r="K1560" s="81"/>
      <c r="L1560" s="82"/>
      <c r="M1560" s="79"/>
      <c r="N1560" s="83"/>
      <c r="O1560" s="84"/>
      <c r="P1560" s="84"/>
    </row>
    <row r="1561" spans="1:16" x14ac:dyDescent="0.3">
      <c r="A1561" s="81"/>
      <c r="B1561" s="82"/>
      <c r="C1561" s="79"/>
      <c r="D1561" s="83"/>
      <c r="E1561" s="84"/>
      <c r="F1561" s="84"/>
      <c r="K1561" s="81"/>
      <c r="L1561" s="82"/>
      <c r="M1561" s="79"/>
      <c r="N1561" s="83"/>
      <c r="O1561" s="84"/>
      <c r="P1561" s="84"/>
    </row>
    <row r="1562" spans="1:16" x14ac:dyDescent="0.3">
      <c r="A1562" s="81"/>
      <c r="B1562" s="82"/>
      <c r="C1562" s="79"/>
      <c r="D1562" s="83"/>
      <c r="E1562" s="84"/>
      <c r="F1562" s="84"/>
      <c r="K1562" s="81"/>
      <c r="L1562" s="82"/>
      <c r="M1562" s="79"/>
      <c r="N1562" s="83"/>
      <c r="O1562" s="84"/>
      <c r="P1562" s="84"/>
    </row>
    <row r="1563" spans="1:16" x14ac:dyDescent="0.3">
      <c r="A1563" s="81"/>
      <c r="B1563" s="82"/>
      <c r="C1563" s="79"/>
      <c r="D1563" s="83"/>
      <c r="E1563" s="84"/>
      <c r="F1563" s="84"/>
      <c r="K1563" s="81"/>
      <c r="L1563" s="82"/>
      <c r="M1563" s="79"/>
      <c r="N1563" s="83"/>
      <c r="O1563" s="84"/>
      <c r="P1563" s="84"/>
    </row>
    <row r="1564" spans="1:16" x14ac:dyDescent="0.3">
      <c r="A1564" s="81"/>
      <c r="B1564" s="82"/>
      <c r="C1564" s="79"/>
      <c r="D1564" s="83"/>
      <c r="E1564" s="84"/>
      <c r="F1564" s="84"/>
      <c r="K1564" s="81"/>
      <c r="L1564" s="82"/>
      <c r="M1564" s="79"/>
      <c r="N1564" s="83"/>
      <c r="O1564" s="84"/>
      <c r="P1564" s="84"/>
    </row>
    <row r="1565" spans="1:16" x14ac:dyDescent="0.3">
      <c r="A1565" s="81"/>
      <c r="B1565" s="82"/>
      <c r="C1565" s="79"/>
      <c r="D1565" s="83"/>
      <c r="E1565" s="84"/>
      <c r="F1565" s="84"/>
      <c r="K1565" s="81"/>
      <c r="L1565" s="82"/>
      <c r="M1565" s="79"/>
      <c r="N1565" s="83"/>
      <c r="O1565" s="84"/>
      <c r="P1565" s="84"/>
    </row>
    <row r="1566" spans="1:16" x14ac:dyDescent="0.3">
      <c r="A1566" s="81"/>
      <c r="B1566" s="82"/>
      <c r="C1566" s="79"/>
      <c r="D1566" s="83"/>
      <c r="E1566" s="84"/>
      <c r="F1566" s="84"/>
      <c r="K1566" s="81"/>
      <c r="L1566" s="82"/>
      <c r="M1566" s="79"/>
      <c r="N1566" s="83"/>
      <c r="O1566" s="84"/>
      <c r="P1566" s="84"/>
    </row>
    <row r="1567" spans="1:16" x14ac:dyDescent="0.3">
      <c r="A1567" s="81"/>
      <c r="B1567" s="82"/>
      <c r="C1567" s="79"/>
      <c r="D1567" s="83"/>
      <c r="E1567" s="84"/>
      <c r="F1567" s="84"/>
      <c r="K1567" s="81"/>
      <c r="L1567" s="82"/>
      <c r="M1567" s="79"/>
      <c r="N1567" s="83"/>
      <c r="O1567" s="84"/>
      <c r="P1567" s="84"/>
    </row>
    <row r="1568" spans="1:16" x14ac:dyDescent="0.3">
      <c r="A1568" s="81"/>
      <c r="B1568" s="82"/>
      <c r="C1568" s="79"/>
      <c r="D1568" s="83"/>
      <c r="E1568" s="84"/>
      <c r="F1568" s="84"/>
      <c r="K1568" s="81"/>
      <c r="L1568" s="82"/>
      <c r="M1568" s="79"/>
      <c r="N1568" s="83"/>
      <c r="O1568" s="84"/>
      <c r="P1568" s="84"/>
    </row>
    <row r="1569" spans="1:16" x14ac:dyDescent="0.3">
      <c r="A1569" s="81"/>
      <c r="B1569" s="82"/>
      <c r="C1569" s="79"/>
      <c r="D1569" s="83"/>
      <c r="E1569" s="84"/>
      <c r="F1569" s="84"/>
      <c r="K1569" s="81"/>
      <c r="L1569" s="82"/>
      <c r="M1569" s="79"/>
      <c r="N1569" s="83"/>
      <c r="O1569" s="84"/>
      <c r="P1569" s="84"/>
    </row>
    <row r="1570" spans="1:16" x14ac:dyDescent="0.3">
      <c r="A1570" s="81"/>
      <c r="B1570" s="82"/>
      <c r="C1570" s="79"/>
      <c r="D1570" s="83"/>
      <c r="E1570" s="84"/>
      <c r="F1570" s="84"/>
      <c r="K1570" s="81"/>
      <c r="L1570" s="82"/>
      <c r="M1570" s="79"/>
      <c r="N1570" s="83"/>
      <c r="O1570" s="84"/>
      <c r="P1570" s="84"/>
    </row>
    <row r="1571" spans="1:16" x14ac:dyDescent="0.3">
      <c r="A1571" s="81"/>
      <c r="B1571" s="82"/>
      <c r="C1571" s="79"/>
      <c r="D1571" s="83"/>
      <c r="E1571" s="84"/>
      <c r="F1571" s="84"/>
      <c r="K1571" s="81"/>
      <c r="L1571" s="82"/>
      <c r="M1571" s="79"/>
      <c r="N1571" s="83"/>
      <c r="O1571" s="84"/>
      <c r="P1571" s="84"/>
    </row>
    <row r="1572" spans="1:16" x14ac:dyDescent="0.3">
      <c r="A1572" s="81"/>
      <c r="B1572" s="82"/>
      <c r="C1572" s="79"/>
      <c r="D1572" s="83"/>
      <c r="E1572" s="84"/>
      <c r="F1572" s="84"/>
      <c r="K1572" s="81"/>
      <c r="L1572" s="82"/>
      <c r="M1572" s="79"/>
      <c r="N1572" s="83"/>
      <c r="O1572" s="84"/>
      <c r="P1572" s="84"/>
    </row>
    <row r="1573" spans="1:16" x14ac:dyDescent="0.3">
      <c r="A1573" s="81"/>
      <c r="B1573" s="82"/>
      <c r="C1573" s="79"/>
      <c r="D1573" s="83"/>
      <c r="E1573" s="84"/>
      <c r="F1573" s="84"/>
      <c r="K1573" s="81"/>
      <c r="L1573" s="82"/>
      <c r="M1573" s="79"/>
      <c r="N1573" s="83"/>
      <c r="O1573" s="84"/>
      <c r="P1573" s="84"/>
    </row>
    <row r="1574" spans="1:16" x14ac:dyDescent="0.3">
      <c r="A1574" s="81"/>
      <c r="B1574" s="82"/>
      <c r="C1574" s="79"/>
      <c r="D1574" s="83"/>
      <c r="E1574" s="84"/>
      <c r="F1574" s="84"/>
      <c r="K1574" s="81"/>
      <c r="L1574" s="82"/>
      <c r="M1574" s="79"/>
      <c r="N1574" s="83"/>
      <c r="O1574" s="84"/>
      <c r="P1574" s="84"/>
    </row>
    <row r="1575" spans="1:16" x14ac:dyDescent="0.3">
      <c r="A1575" s="81"/>
      <c r="B1575" s="82"/>
      <c r="C1575" s="79"/>
      <c r="D1575" s="83"/>
      <c r="E1575" s="84"/>
      <c r="F1575" s="84"/>
      <c r="K1575" s="81"/>
      <c r="L1575" s="82"/>
      <c r="M1575" s="79"/>
      <c r="N1575" s="83"/>
      <c r="O1575" s="84"/>
      <c r="P1575" s="84"/>
    </row>
    <row r="1576" spans="1:16" x14ac:dyDescent="0.3">
      <c r="A1576" s="81"/>
      <c r="B1576" s="82"/>
      <c r="C1576" s="79"/>
      <c r="D1576" s="83"/>
      <c r="E1576" s="84"/>
      <c r="F1576" s="84"/>
      <c r="K1576" s="81"/>
      <c r="L1576" s="82"/>
      <c r="M1576" s="79"/>
      <c r="N1576" s="83"/>
      <c r="O1576" s="84"/>
      <c r="P1576" s="84"/>
    </row>
    <row r="1577" spans="1:16" x14ac:dyDescent="0.3">
      <c r="A1577" s="81"/>
      <c r="B1577" s="82"/>
      <c r="C1577" s="79"/>
      <c r="D1577" s="83"/>
      <c r="E1577" s="84"/>
      <c r="F1577" s="84"/>
      <c r="K1577" s="81"/>
      <c r="L1577" s="82"/>
      <c r="M1577" s="79"/>
      <c r="N1577" s="83"/>
      <c r="O1577" s="84"/>
      <c r="P1577" s="84"/>
    </row>
    <row r="1578" spans="1:16" x14ac:dyDescent="0.3">
      <c r="A1578" s="81"/>
      <c r="B1578" s="82"/>
      <c r="C1578" s="79"/>
      <c r="D1578" s="83"/>
      <c r="E1578" s="84"/>
      <c r="F1578" s="84"/>
      <c r="K1578" s="81"/>
      <c r="L1578" s="82"/>
      <c r="M1578" s="79"/>
      <c r="N1578" s="83"/>
      <c r="O1578" s="84"/>
      <c r="P1578" s="84"/>
    </row>
    <row r="1579" spans="1:16" x14ac:dyDescent="0.3">
      <c r="A1579" s="81"/>
      <c r="B1579" s="82"/>
      <c r="C1579" s="79"/>
      <c r="D1579" s="83"/>
      <c r="E1579" s="84"/>
      <c r="F1579" s="84"/>
      <c r="K1579" s="81"/>
      <c r="L1579" s="82"/>
      <c r="M1579" s="79"/>
      <c r="N1579" s="83"/>
      <c r="O1579" s="84"/>
      <c r="P1579" s="84"/>
    </row>
    <row r="1580" spans="1:16" x14ac:dyDescent="0.3">
      <c r="A1580" s="81"/>
      <c r="B1580" s="82"/>
      <c r="C1580" s="79"/>
      <c r="D1580" s="83"/>
      <c r="E1580" s="84"/>
      <c r="F1580" s="84"/>
      <c r="K1580" s="81"/>
      <c r="L1580" s="82"/>
      <c r="M1580" s="79"/>
      <c r="N1580" s="83"/>
      <c r="O1580" s="84"/>
      <c r="P1580" s="84"/>
    </row>
    <row r="1581" spans="1:16" x14ac:dyDescent="0.3">
      <c r="A1581" s="81"/>
      <c r="B1581" s="82"/>
      <c r="C1581" s="79"/>
      <c r="D1581" s="83"/>
      <c r="E1581" s="84"/>
      <c r="F1581" s="84"/>
      <c r="K1581" s="81"/>
      <c r="L1581" s="82"/>
      <c r="M1581" s="79"/>
      <c r="N1581" s="83"/>
      <c r="O1581" s="84"/>
      <c r="P1581" s="84"/>
    </row>
    <row r="1582" spans="1:16" x14ac:dyDescent="0.3">
      <c r="A1582" s="81"/>
      <c r="B1582" s="82"/>
      <c r="C1582" s="79"/>
      <c r="D1582" s="83"/>
      <c r="E1582" s="84"/>
      <c r="F1582" s="84"/>
      <c r="K1582" s="81"/>
      <c r="L1582" s="82"/>
      <c r="M1582" s="79"/>
      <c r="N1582" s="83"/>
      <c r="O1582" s="84"/>
      <c r="P1582" s="84"/>
    </row>
    <row r="1583" spans="1:16" x14ac:dyDescent="0.3">
      <c r="A1583" s="81"/>
      <c r="B1583" s="82"/>
      <c r="C1583" s="79"/>
      <c r="D1583" s="83"/>
      <c r="E1583" s="84"/>
      <c r="F1583" s="84"/>
      <c r="K1583" s="81"/>
      <c r="L1583" s="82"/>
      <c r="M1583" s="79"/>
      <c r="N1583" s="83"/>
      <c r="O1583" s="84"/>
      <c r="P1583" s="84"/>
    </row>
    <row r="1584" spans="1:16" x14ac:dyDescent="0.3">
      <c r="A1584" s="81"/>
      <c r="B1584" s="82"/>
      <c r="C1584" s="79"/>
      <c r="D1584" s="83"/>
      <c r="E1584" s="84"/>
      <c r="F1584" s="84"/>
      <c r="K1584" s="81"/>
      <c r="L1584" s="82"/>
      <c r="M1584" s="79"/>
      <c r="N1584" s="83"/>
      <c r="O1584" s="84"/>
      <c r="P1584" s="84"/>
    </row>
    <row r="1585" spans="1:16" x14ac:dyDescent="0.3">
      <c r="A1585" s="81"/>
      <c r="B1585" s="82"/>
      <c r="C1585" s="79"/>
      <c r="D1585" s="83"/>
      <c r="E1585" s="84"/>
      <c r="F1585" s="84"/>
      <c r="K1585" s="81"/>
      <c r="L1585" s="82"/>
      <c r="M1585" s="79"/>
      <c r="N1585" s="83"/>
      <c r="O1585" s="84"/>
      <c r="P1585" s="84"/>
    </row>
    <row r="1586" spans="1:16" x14ac:dyDescent="0.3">
      <c r="A1586" s="81"/>
      <c r="B1586" s="82"/>
      <c r="C1586" s="79"/>
      <c r="D1586" s="83"/>
      <c r="E1586" s="84"/>
      <c r="F1586" s="84"/>
      <c r="K1586" s="81"/>
      <c r="L1586" s="82"/>
      <c r="M1586" s="79"/>
      <c r="N1586" s="83"/>
      <c r="O1586" s="84"/>
      <c r="P1586" s="84"/>
    </row>
    <row r="1587" spans="1:16" x14ac:dyDescent="0.3">
      <c r="A1587" s="81"/>
      <c r="B1587" s="82"/>
      <c r="C1587" s="79"/>
      <c r="D1587" s="83"/>
      <c r="E1587" s="84"/>
      <c r="F1587" s="84"/>
      <c r="K1587" s="81"/>
      <c r="L1587" s="82"/>
      <c r="M1587" s="79"/>
      <c r="N1587" s="83"/>
      <c r="O1587" s="84"/>
      <c r="P1587" s="84"/>
    </row>
    <row r="1588" spans="1:16" x14ac:dyDescent="0.3">
      <c r="A1588" s="81"/>
      <c r="B1588" s="82"/>
      <c r="C1588" s="79"/>
      <c r="D1588" s="83"/>
      <c r="E1588" s="84"/>
      <c r="F1588" s="84"/>
      <c r="K1588" s="81"/>
      <c r="L1588" s="82"/>
      <c r="M1588" s="79"/>
      <c r="N1588" s="83"/>
      <c r="O1588" s="84"/>
      <c r="P1588" s="84"/>
    </row>
    <row r="1589" spans="1:16" x14ac:dyDescent="0.3">
      <c r="A1589" s="81"/>
      <c r="B1589" s="82"/>
      <c r="C1589" s="79"/>
      <c r="D1589" s="83"/>
      <c r="E1589" s="84"/>
      <c r="F1589" s="84"/>
      <c r="K1589" s="81"/>
      <c r="L1589" s="82"/>
      <c r="M1589" s="79"/>
      <c r="N1589" s="83"/>
      <c r="O1589" s="84"/>
      <c r="P1589" s="84"/>
    </row>
    <row r="1590" spans="1:16" x14ac:dyDescent="0.3">
      <c r="A1590" s="81"/>
      <c r="B1590" s="82"/>
      <c r="C1590" s="79"/>
      <c r="D1590" s="83"/>
      <c r="E1590" s="84"/>
      <c r="F1590" s="84"/>
      <c r="K1590" s="81"/>
      <c r="L1590" s="82"/>
      <c r="M1590" s="79"/>
      <c r="N1590" s="83"/>
      <c r="O1590" s="84"/>
      <c r="P1590" s="84"/>
    </row>
    <row r="1591" spans="1:16" x14ac:dyDescent="0.3">
      <c r="A1591" s="81"/>
      <c r="B1591" s="82"/>
      <c r="C1591" s="79"/>
      <c r="D1591" s="83"/>
      <c r="E1591" s="84"/>
      <c r="F1591" s="84"/>
      <c r="K1591" s="81"/>
      <c r="L1591" s="82"/>
      <c r="M1591" s="79"/>
      <c r="N1591" s="83"/>
      <c r="O1591" s="84"/>
      <c r="P1591" s="84"/>
    </row>
    <row r="1592" spans="1:16" x14ac:dyDescent="0.3">
      <c r="A1592" s="81"/>
      <c r="B1592" s="82"/>
      <c r="C1592" s="79"/>
      <c r="D1592" s="83"/>
      <c r="E1592" s="84"/>
      <c r="F1592" s="84"/>
      <c r="K1592" s="81"/>
      <c r="L1592" s="82"/>
      <c r="M1592" s="79"/>
      <c r="N1592" s="83"/>
      <c r="O1592" s="84"/>
      <c r="P1592" s="84"/>
    </row>
    <row r="1593" spans="1:16" x14ac:dyDescent="0.3">
      <c r="A1593" s="81"/>
      <c r="B1593" s="82"/>
      <c r="C1593" s="79"/>
      <c r="D1593" s="83"/>
      <c r="E1593" s="84"/>
      <c r="F1593" s="84"/>
      <c r="K1593" s="81"/>
      <c r="L1593" s="82"/>
      <c r="M1593" s="79"/>
      <c r="N1593" s="83"/>
      <c r="O1593" s="84"/>
      <c r="P1593" s="84"/>
    </row>
    <row r="1594" spans="1:16" x14ac:dyDescent="0.3">
      <c r="A1594" s="81"/>
      <c r="B1594" s="82"/>
      <c r="C1594" s="79"/>
      <c r="D1594" s="83"/>
      <c r="E1594" s="84"/>
      <c r="F1594" s="84"/>
      <c r="K1594" s="81"/>
      <c r="L1594" s="82"/>
      <c r="M1594" s="79"/>
      <c r="N1594" s="83"/>
      <c r="O1594" s="84"/>
      <c r="P1594" s="84"/>
    </row>
    <row r="1595" spans="1:16" x14ac:dyDescent="0.3">
      <c r="A1595" s="81"/>
      <c r="B1595" s="82"/>
      <c r="C1595" s="79"/>
      <c r="D1595" s="83"/>
      <c r="E1595" s="84"/>
      <c r="F1595" s="84"/>
      <c r="K1595" s="81"/>
      <c r="L1595" s="82"/>
      <c r="M1595" s="79"/>
      <c r="N1595" s="83"/>
      <c r="O1595" s="84"/>
      <c r="P1595" s="84"/>
    </row>
    <row r="1596" spans="1:16" x14ac:dyDescent="0.3">
      <c r="A1596" s="81"/>
      <c r="B1596" s="82"/>
      <c r="C1596" s="79"/>
      <c r="D1596" s="83"/>
      <c r="E1596" s="84"/>
      <c r="F1596" s="84"/>
      <c r="K1596" s="81"/>
      <c r="L1596" s="82"/>
      <c r="M1596" s="79"/>
      <c r="N1596" s="83"/>
      <c r="O1596" s="84"/>
      <c r="P1596" s="84"/>
    </row>
    <row r="1597" spans="1:16" x14ac:dyDescent="0.3">
      <c r="A1597" s="81"/>
      <c r="B1597" s="82"/>
      <c r="C1597" s="79"/>
      <c r="D1597" s="83"/>
      <c r="E1597" s="84"/>
      <c r="F1597" s="84"/>
      <c r="K1597" s="81"/>
      <c r="L1597" s="82"/>
      <c r="M1597" s="79"/>
      <c r="N1597" s="83"/>
      <c r="O1597" s="84"/>
      <c r="P1597" s="84"/>
    </row>
    <row r="1598" spans="1:16" x14ac:dyDescent="0.3">
      <c r="A1598" s="81"/>
      <c r="B1598" s="82"/>
      <c r="C1598" s="79"/>
      <c r="D1598" s="83"/>
      <c r="E1598" s="84"/>
      <c r="F1598" s="84"/>
      <c r="K1598" s="81"/>
      <c r="L1598" s="82"/>
      <c r="M1598" s="79"/>
      <c r="N1598" s="83"/>
      <c r="O1598" s="84"/>
      <c r="P1598" s="84"/>
    </row>
    <row r="1599" spans="1:16" x14ac:dyDescent="0.3">
      <c r="A1599" s="81"/>
      <c r="B1599" s="82"/>
      <c r="C1599" s="79"/>
      <c r="D1599" s="83"/>
      <c r="E1599" s="84"/>
      <c r="F1599" s="84"/>
      <c r="K1599" s="81"/>
      <c r="L1599" s="82"/>
      <c r="M1599" s="79"/>
      <c r="N1599" s="83"/>
      <c r="O1599" s="84"/>
      <c r="P1599" s="84"/>
    </row>
    <row r="1600" spans="1:16" x14ac:dyDescent="0.3">
      <c r="A1600" s="81"/>
      <c r="B1600" s="82"/>
      <c r="C1600" s="79"/>
      <c r="D1600" s="83"/>
      <c r="E1600" s="84"/>
      <c r="F1600" s="84"/>
      <c r="K1600" s="81"/>
      <c r="L1600" s="82"/>
      <c r="M1600" s="79"/>
      <c r="N1600" s="83"/>
      <c r="O1600" s="84"/>
      <c r="P1600" s="84"/>
    </row>
    <row r="1601" spans="1:16" x14ac:dyDescent="0.3">
      <c r="A1601" s="81"/>
      <c r="B1601" s="82"/>
      <c r="C1601" s="79"/>
      <c r="D1601" s="83"/>
      <c r="E1601" s="84"/>
      <c r="F1601" s="84"/>
      <c r="K1601" s="81"/>
      <c r="L1601" s="82"/>
      <c r="M1601" s="79"/>
      <c r="N1601" s="83"/>
      <c r="O1601" s="84"/>
      <c r="P1601" s="84"/>
    </row>
    <row r="1602" spans="1:16" x14ac:dyDescent="0.3">
      <c r="A1602" s="81"/>
      <c r="B1602" s="82"/>
      <c r="C1602" s="79"/>
      <c r="D1602" s="83"/>
      <c r="E1602" s="84"/>
      <c r="F1602" s="84"/>
      <c r="K1602" s="81"/>
      <c r="L1602" s="82"/>
      <c r="M1602" s="79"/>
      <c r="N1602" s="83"/>
      <c r="O1602" s="84"/>
      <c r="P1602" s="84"/>
    </row>
    <row r="1603" spans="1:16" x14ac:dyDescent="0.3">
      <c r="A1603" s="81"/>
      <c r="B1603" s="82"/>
      <c r="C1603" s="79"/>
      <c r="D1603" s="83"/>
      <c r="E1603" s="84"/>
      <c r="F1603" s="84"/>
      <c r="K1603" s="81"/>
      <c r="L1603" s="82"/>
      <c r="M1603" s="79"/>
      <c r="N1603" s="83"/>
      <c r="O1603" s="84"/>
      <c r="P1603" s="84"/>
    </row>
    <row r="1604" spans="1:16" x14ac:dyDescent="0.3">
      <c r="A1604" s="81"/>
      <c r="B1604" s="82"/>
      <c r="C1604" s="79"/>
      <c r="D1604" s="83"/>
      <c r="E1604" s="84"/>
      <c r="F1604" s="84"/>
      <c r="K1604" s="81"/>
      <c r="L1604" s="82"/>
      <c r="M1604" s="79"/>
      <c r="N1604" s="83"/>
      <c r="O1604" s="84"/>
      <c r="P1604" s="84"/>
    </row>
    <row r="1605" spans="1:16" x14ac:dyDescent="0.3">
      <c r="A1605" s="81"/>
      <c r="B1605" s="82"/>
      <c r="C1605" s="79"/>
      <c r="D1605" s="83"/>
      <c r="E1605" s="84"/>
      <c r="F1605" s="84"/>
      <c r="K1605" s="81"/>
      <c r="L1605" s="82"/>
      <c r="M1605" s="79"/>
      <c r="N1605" s="83"/>
      <c r="O1605" s="84"/>
      <c r="P1605" s="84"/>
    </row>
    <row r="1606" spans="1:16" x14ac:dyDescent="0.3">
      <c r="A1606" s="81"/>
      <c r="B1606" s="82"/>
      <c r="C1606" s="79"/>
      <c r="D1606" s="83"/>
      <c r="E1606" s="84"/>
      <c r="F1606" s="84"/>
      <c r="K1606" s="81"/>
      <c r="L1606" s="82"/>
      <c r="M1606" s="79"/>
      <c r="N1606" s="83"/>
      <c r="O1606" s="84"/>
      <c r="P1606" s="84"/>
    </row>
    <row r="1607" spans="1:16" x14ac:dyDescent="0.3">
      <c r="A1607" s="81"/>
      <c r="B1607" s="82"/>
      <c r="C1607" s="79"/>
      <c r="D1607" s="83"/>
      <c r="E1607" s="84"/>
      <c r="F1607" s="84"/>
      <c r="K1607" s="81"/>
      <c r="L1607" s="82"/>
      <c r="M1607" s="79"/>
      <c r="N1607" s="83"/>
      <c r="O1607" s="84"/>
      <c r="P1607" s="84"/>
    </row>
    <row r="1608" spans="1:16" x14ac:dyDescent="0.3">
      <c r="A1608" s="81"/>
      <c r="B1608" s="82"/>
      <c r="C1608" s="79"/>
      <c r="D1608" s="83"/>
      <c r="E1608" s="84"/>
      <c r="F1608" s="84"/>
      <c r="K1608" s="81"/>
      <c r="L1608" s="82"/>
      <c r="M1608" s="79"/>
      <c r="N1608" s="83"/>
      <c r="O1608" s="84"/>
      <c r="P1608" s="84"/>
    </row>
    <row r="1609" spans="1:16" x14ac:dyDescent="0.3">
      <c r="A1609" s="81"/>
      <c r="B1609" s="82"/>
      <c r="C1609" s="79"/>
      <c r="D1609" s="83"/>
      <c r="E1609" s="84"/>
      <c r="F1609" s="84"/>
      <c r="K1609" s="81"/>
      <c r="L1609" s="82"/>
      <c r="M1609" s="79"/>
      <c r="N1609" s="83"/>
      <c r="O1609" s="84"/>
      <c r="P1609" s="84"/>
    </row>
    <row r="1610" spans="1:16" x14ac:dyDescent="0.3">
      <c r="A1610" s="81"/>
      <c r="B1610" s="82"/>
      <c r="C1610" s="79"/>
      <c r="D1610" s="83"/>
      <c r="E1610" s="84"/>
      <c r="F1610" s="84"/>
      <c r="K1610" s="81"/>
      <c r="L1610" s="82"/>
      <c r="M1610" s="79"/>
      <c r="N1610" s="83"/>
      <c r="O1610" s="84"/>
      <c r="P1610" s="84"/>
    </row>
    <row r="1611" spans="1:16" x14ac:dyDescent="0.3">
      <c r="A1611" s="81"/>
      <c r="B1611" s="82"/>
      <c r="C1611" s="79"/>
      <c r="D1611" s="83"/>
      <c r="E1611" s="84"/>
      <c r="F1611" s="84"/>
      <c r="K1611" s="81"/>
      <c r="L1611" s="82"/>
      <c r="M1611" s="79"/>
      <c r="N1611" s="83"/>
      <c r="O1611" s="84"/>
      <c r="P1611" s="84"/>
    </row>
    <row r="1612" spans="1:16" x14ac:dyDescent="0.3">
      <c r="A1612" s="81"/>
      <c r="B1612" s="82"/>
      <c r="C1612" s="79"/>
      <c r="D1612" s="83"/>
      <c r="E1612" s="84"/>
      <c r="F1612" s="84"/>
      <c r="K1612" s="81"/>
      <c r="L1612" s="82"/>
      <c r="M1612" s="79"/>
      <c r="N1612" s="83"/>
      <c r="O1612" s="84"/>
      <c r="P1612" s="84"/>
    </row>
    <row r="1613" spans="1:16" x14ac:dyDescent="0.3">
      <c r="A1613" s="81"/>
      <c r="B1613" s="82"/>
      <c r="C1613" s="79"/>
      <c r="D1613" s="83"/>
      <c r="E1613" s="84"/>
      <c r="F1613" s="84"/>
      <c r="K1613" s="81"/>
      <c r="L1613" s="82"/>
      <c r="M1613" s="79"/>
      <c r="N1613" s="83"/>
      <c r="O1613" s="84"/>
      <c r="P1613" s="84"/>
    </row>
    <row r="1614" spans="1:16" x14ac:dyDescent="0.3">
      <c r="A1614" s="81"/>
      <c r="B1614" s="82"/>
      <c r="C1614" s="79"/>
      <c r="D1614" s="83"/>
      <c r="E1614" s="84"/>
      <c r="F1614" s="84"/>
      <c r="K1614" s="81"/>
      <c r="L1614" s="82"/>
      <c r="M1614" s="79"/>
      <c r="N1614" s="83"/>
      <c r="O1614" s="84"/>
      <c r="P1614" s="84"/>
    </row>
    <row r="1615" spans="1:16" x14ac:dyDescent="0.3">
      <c r="A1615" s="81"/>
      <c r="B1615" s="82"/>
      <c r="C1615" s="79"/>
      <c r="D1615" s="83"/>
      <c r="E1615" s="84"/>
      <c r="F1615" s="84"/>
      <c r="K1615" s="81"/>
      <c r="L1615" s="82"/>
      <c r="M1615" s="79"/>
      <c r="N1615" s="83"/>
      <c r="O1615" s="84"/>
      <c r="P1615" s="84"/>
    </row>
    <row r="1616" spans="1:16" x14ac:dyDescent="0.3">
      <c r="A1616" s="81"/>
      <c r="B1616" s="82"/>
      <c r="C1616" s="79"/>
      <c r="D1616" s="83"/>
      <c r="E1616" s="84"/>
      <c r="F1616" s="84"/>
      <c r="K1616" s="81"/>
      <c r="L1616" s="82"/>
      <c r="M1616" s="79"/>
      <c r="N1616" s="83"/>
      <c r="O1616" s="84"/>
      <c r="P1616" s="84"/>
    </row>
    <row r="1617" spans="1:16" x14ac:dyDescent="0.3">
      <c r="A1617" s="81"/>
      <c r="B1617" s="82"/>
      <c r="C1617" s="79"/>
      <c r="D1617" s="83"/>
      <c r="E1617" s="84"/>
      <c r="F1617" s="84"/>
      <c r="K1617" s="81"/>
      <c r="L1617" s="82"/>
      <c r="M1617" s="79"/>
      <c r="N1617" s="83"/>
      <c r="O1617" s="84"/>
      <c r="P1617" s="84"/>
    </row>
    <row r="1618" spans="1:16" x14ac:dyDescent="0.3">
      <c r="A1618" s="81"/>
      <c r="B1618" s="82"/>
      <c r="C1618" s="79"/>
      <c r="D1618" s="83"/>
      <c r="E1618" s="84"/>
      <c r="F1618" s="84"/>
      <c r="K1618" s="81"/>
      <c r="L1618" s="82"/>
      <c r="M1618" s="79"/>
      <c r="N1618" s="83"/>
      <c r="O1618" s="84"/>
      <c r="P1618" s="84"/>
    </row>
    <row r="1619" spans="1:16" x14ac:dyDescent="0.3">
      <c r="A1619" s="81"/>
      <c r="B1619" s="82"/>
      <c r="C1619" s="79"/>
      <c r="D1619" s="83"/>
      <c r="E1619" s="84"/>
      <c r="F1619" s="84"/>
      <c r="K1619" s="81"/>
      <c r="L1619" s="82"/>
      <c r="M1619" s="79"/>
      <c r="N1619" s="83"/>
      <c r="O1619" s="84"/>
      <c r="P1619" s="84"/>
    </row>
    <row r="1620" spans="1:16" x14ac:dyDescent="0.3">
      <c r="A1620" s="81"/>
      <c r="B1620" s="82"/>
      <c r="C1620" s="79"/>
      <c r="D1620" s="83"/>
      <c r="E1620" s="84"/>
      <c r="F1620" s="84"/>
      <c r="K1620" s="81"/>
      <c r="L1620" s="82"/>
      <c r="M1620" s="79"/>
      <c r="N1620" s="83"/>
      <c r="O1620" s="84"/>
      <c r="P1620" s="84"/>
    </row>
    <row r="1621" spans="1:16" x14ac:dyDescent="0.3">
      <c r="A1621" s="81"/>
      <c r="B1621" s="82"/>
      <c r="C1621" s="79"/>
      <c r="D1621" s="83"/>
      <c r="E1621" s="84"/>
      <c r="F1621" s="84"/>
      <c r="K1621" s="81"/>
      <c r="L1621" s="82"/>
      <c r="M1621" s="79"/>
      <c r="N1621" s="83"/>
      <c r="O1621" s="84"/>
      <c r="P1621" s="84"/>
    </row>
    <row r="1622" spans="1:16" x14ac:dyDescent="0.3">
      <c r="A1622" s="81"/>
      <c r="B1622" s="82"/>
      <c r="C1622" s="79"/>
      <c r="D1622" s="83"/>
      <c r="E1622" s="84"/>
      <c r="F1622" s="84"/>
      <c r="K1622" s="81"/>
      <c r="L1622" s="82"/>
      <c r="M1622" s="79"/>
      <c r="N1622" s="83"/>
      <c r="O1622" s="84"/>
      <c r="P1622" s="84"/>
    </row>
    <row r="1623" spans="1:16" x14ac:dyDescent="0.3">
      <c r="A1623" s="81"/>
      <c r="B1623" s="82"/>
      <c r="C1623" s="79"/>
      <c r="D1623" s="83"/>
      <c r="E1623" s="84"/>
      <c r="F1623" s="84"/>
      <c r="K1623" s="81"/>
      <c r="L1623" s="82"/>
      <c r="M1623" s="79"/>
      <c r="N1623" s="83"/>
      <c r="O1623" s="84"/>
      <c r="P1623" s="84"/>
    </row>
    <row r="1624" spans="1:16" x14ac:dyDescent="0.3">
      <c r="A1624" s="81"/>
      <c r="B1624" s="82"/>
      <c r="C1624" s="79"/>
      <c r="D1624" s="83"/>
      <c r="E1624" s="84"/>
      <c r="F1624" s="84"/>
      <c r="K1624" s="81"/>
      <c r="L1624" s="82"/>
      <c r="M1624" s="79"/>
      <c r="N1624" s="83"/>
      <c r="O1624" s="84"/>
      <c r="P1624" s="84"/>
    </row>
    <row r="1625" spans="1:16" x14ac:dyDescent="0.3">
      <c r="A1625" s="81"/>
      <c r="B1625" s="82"/>
      <c r="C1625" s="79"/>
      <c r="D1625" s="83"/>
      <c r="E1625" s="84"/>
      <c r="F1625" s="84"/>
      <c r="K1625" s="81"/>
      <c r="L1625" s="82"/>
      <c r="M1625" s="79"/>
      <c r="N1625" s="83"/>
      <c r="O1625" s="84"/>
      <c r="P1625" s="84"/>
    </row>
    <row r="1626" spans="1:16" x14ac:dyDescent="0.3">
      <c r="A1626" s="81"/>
      <c r="B1626" s="82"/>
      <c r="C1626" s="79"/>
      <c r="D1626" s="83"/>
      <c r="E1626" s="84"/>
      <c r="F1626" s="84"/>
      <c r="K1626" s="81"/>
      <c r="L1626" s="82"/>
      <c r="M1626" s="79"/>
      <c r="N1626" s="83"/>
      <c r="O1626" s="84"/>
      <c r="P1626" s="84"/>
    </row>
    <row r="1627" spans="1:16" x14ac:dyDescent="0.3">
      <c r="A1627" s="81"/>
      <c r="B1627" s="82"/>
      <c r="C1627" s="79"/>
      <c r="D1627" s="83"/>
      <c r="E1627" s="84"/>
      <c r="F1627" s="84"/>
      <c r="K1627" s="81"/>
      <c r="L1627" s="82"/>
      <c r="M1627" s="79"/>
      <c r="N1627" s="83"/>
      <c r="O1627" s="84"/>
      <c r="P1627" s="84"/>
    </row>
    <row r="1628" spans="1:16" x14ac:dyDescent="0.3">
      <c r="A1628" s="81"/>
      <c r="B1628" s="82"/>
      <c r="C1628" s="79"/>
      <c r="D1628" s="83"/>
      <c r="E1628" s="84"/>
      <c r="F1628" s="84"/>
      <c r="K1628" s="81"/>
      <c r="L1628" s="82"/>
      <c r="M1628" s="79"/>
      <c r="N1628" s="83"/>
      <c r="O1628" s="84"/>
      <c r="P1628" s="84"/>
    </row>
    <row r="1629" spans="1:16" x14ac:dyDescent="0.3">
      <c r="A1629" s="81"/>
      <c r="B1629" s="82"/>
      <c r="C1629" s="79"/>
      <c r="D1629" s="83"/>
      <c r="E1629" s="84"/>
      <c r="F1629" s="84"/>
      <c r="K1629" s="81"/>
      <c r="L1629" s="82"/>
      <c r="M1629" s="79"/>
      <c r="N1629" s="83"/>
      <c r="O1629" s="84"/>
      <c r="P1629" s="84"/>
    </row>
    <row r="1630" spans="1:16" x14ac:dyDescent="0.3">
      <c r="A1630" s="81"/>
      <c r="B1630" s="82"/>
      <c r="C1630" s="79"/>
      <c r="D1630" s="83"/>
      <c r="E1630" s="84"/>
      <c r="F1630" s="84"/>
      <c r="K1630" s="81"/>
      <c r="L1630" s="82"/>
      <c r="M1630" s="79"/>
      <c r="N1630" s="83"/>
      <c r="O1630" s="84"/>
      <c r="P1630" s="84"/>
    </row>
    <row r="1631" spans="1:16" x14ac:dyDescent="0.3">
      <c r="A1631" s="81"/>
      <c r="B1631" s="82"/>
      <c r="C1631" s="79"/>
      <c r="D1631" s="83"/>
      <c r="E1631" s="84"/>
      <c r="F1631" s="84"/>
      <c r="K1631" s="81"/>
      <c r="L1631" s="82"/>
      <c r="M1631" s="79"/>
      <c r="N1631" s="83"/>
      <c r="O1631" s="84"/>
      <c r="P1631" s="84"/>
    </row>
    <row r="1632" spans="1:16" x14ac:dyDescent="0.3">
      <c r="A1632" s="81"/>
      <c r="B1632" s="82"/>
      <c r="C1632" s="79"/>
      <c r="D1632" s="83"/>
      <c r="E1632" s="84"/>
      <c r="F1632" s="84"/>
      <c r="K1632" s="81"/>
      <c r="L1632" s="82"/>
      <c r="M1632" s="79"/>
      <c r="N1632" s="83"/>
      <c r="O1632" s="84"/>
      <c r="P1632" s="84"/>
    </row>
    <row r="1633" spans="1:16" x14ac:dyDescent="0.3">
      <c r="A1633" s="81"/>
      <c r="B1633" s="82"/>
      <c r="C1633" s="79"/>
      <c r="D1633" s="83"/>
      <c r="E1633" s="84"/>
      <c r="F1633" s="84"/>
      <c r="K1633" s="81"/>
      <c r="L1633" s="82"/>
      <c r="M1633" s="79"/>
      <c r="N1633" s="83"/>
      <c r="O1633" s="84"/>
      <c r="P1633" s="84"/>
    </row>
    <row r="1634" spans="1:16" x14ac:dyDescent="0.3">
      <c r="A1634" s="81"/>
      <c r="B1634" s="82"/>
      <c r="C1634" s="79"/>
      <c r="D1634" s="83"/>
      <c r="E1634" s="84"/>
      <c r="F1634" s="84"/>
      <c r="K1634" s="81"/>
      <c r="L1634" s="82"/>
      <c r="M1634" s="79"/>
      <c r="N1634" s="83"/>
      <c r="O1634" s="84"/>
      <c r="P1634" s="84"/>
    </row>
    <row r="1635" spans="1:16" x14ac:dyDescent="0.3">
      <c r="A1635" s="81"/>
      <c r="B1635" s="82"/>
      <c r="C1635" s="79"/>
      <c r="D1635" s="83"/>
      <c r="E1635" s="84"/>
      <c r="F1635" s="84"/>
      <c r="K1635" s="81"/>
      <c r="L1635" s="82"/>
      <c r="M1635" s="79"/>
      <c r="N1635" s="83"/>
      <c r="O1635" s="84"/>
      <c r="P1635" s="84"/>
    </row>
    <row r="1636" spans="1:16" x14ac:dyDescent="0.3">
      <c r="A1636" s="81"/>
      <c r="B1636" s="82"/>
      <c r="C1636" s="79"/>
      <c r="D1636" s="83"/>
      <c r="E1636" s="84"/>
      <c r="F1636" s="84"/>
      <c r="K1636" s="81"/>
      <c r="L1636" s="82"/>
      <c r="M1636" s="79"/>
      <c r="N1636" s="83"/>
      <c r="O1636" s="84"/>
      <c r="P1636" s="84"/>
    </row>
    <row r="1637" spans="1:16" x14ac:dyDescent="0.3">
      <c r="A1637" s="81"/>
      <c r="B1637" s="82"/>
      <c r="C1637" s="79"/>
      <c r="D1637" s="83"/>
      <c r="E1637" s="84"/>
      <c r="F1637" s="84"/>
      <c r="K1637" s="81"/>
      <c r="L1637" s="82"/>
      <c r="M1637" s="79"/>
      <c r="N1637" s="83"/>
      <c r="O1637" s="84"/>
      <c r="P1637" s="84"/>
    </row>
    <row r="1638" spans="1:16" x14ac:dyDescent="0.3">
      <c r="A1638" s="81"/>
      <c r="B1638" s="82"/>
      <c r="C1638" s="79"/>
      <c r="D1638" s="83"/>
      <c r="E1638" s="84"/>
      <c r="F1638" s="84"/>
      <c r="K1638" s="81"/>
      <c r="L1638" s="82"/>
      <c r="M1638" s="79"/>
      <c r="N1638" s="83"/>
      <c r="O1638" s="84"/>
      <c r="P1638" s="84"/>
    </row>
    <row r="1639" spans="1:16" x14ac:dyDescent="0.3">
      <c r="A1639" s="81"/>
      <c r="B1639" s="82"/>
      <c r="C1639" s="79"/>
      <c r="D1639" s="83"/>
      <c r="E1639" s="84"/>
      <c r="F1639" s="84"/>
      <c r="K1639" s="81"/>
      <c r="L1639" s="82"/>
      <c r="M1639" s="79"/>
      <c r="N1639" s="83"/>
      <c r="O1639" s="84"/>
      <c r="P1639" s="84"/>
    </row>
    <row r="1640" spans="1:16" x14ac:dyDescent="0.3">
      <c r="A1640" s="81"/>
      <c r="B1640" s="82"/>
      <c r="C1640" s="79"/>
      <c r="D1640" s="83"/>
      <c r="E1640" s="84"/>
      <c r="F1640" s="84"/>
      <c r="K1640" s="81"/>
      <c r="L1640" s="82"/>
      <c r="M1640" s="79"/>
      <c r="N1640" s="83"/>
      <c r="O1640" s="84"/>
      <c r="P1640" s="84"/>
    </row>
    <row r="1641" spans="1:16" x14ac:dyDescent="0.3">
      <c r="A1641" s="81"/>
      <c r="B1641" s="82"/>
      <c r="C1641" s="79"/>
      <c r="D1641" s="83"/>
      <c r="E1641" s="84"/>
      <c r="F1641" s="84"/>
      <c r="K1641" s="81"/>
      <c r="L1641" s="82"/>
      <c r="M1641" s="79"/>
      <c r="N1641" s="83"/>
      <c r="O1641" s="84"/>
      <c r="P1641" s="84"/>
    </row>
    <row r="1642" spans="1:16" x14ac:dyDescent="0.3">
      <c r="A1642" s="81"/>
      <c r="B1642" s="82"/>
      <c r="C1642" s="79"/>
      <c r="D1642" s="83"/>
      <c r="E1642" s="84"/>
      <c r="F1642" s="84"/>
      <c r="K1642" s="81"/>
      <c r="L1642" s="82"/>
      <c r="M1642" s="79"/>
      <c r="N1642" s="83"/>
      <c r="O1642" s="84"/>
      <c r="P1642" s="84"/>
    </row>
    <row r="1643" spans="1:16" x14ac:dyDescent="0.3">
      <c r="A1643" s="81"/>
      <c r="B1643" s="82"/>
      <c r="C1643" s="79"/>
      <c r="D1643" s="83"/>
      <c r="E1643" s="84"/>
      <c r="F1643" s="84"/>
      <c r="K1643" s="81"/>
      <c r="L1643" s="82"/>
      <c r="M1643" s="79"/>
      <c r="N1643" s="83"/>
      <c r="O1643" s="84"/>
      <c r="P1643" s="84"/>
    </row>
    <row r="1644" spans="1:16" x14ac:dyDescent="0.3">
      <c r="A1644" s="81"/>
      <c r="B1644" s="82"/>
      <c r="C1644" s="79"/>
      <c r="D1644" s="83"/>
      <c r="E1644" s="84"/>
      <c r="F1644" s="84"/>
      <c r="K1644" s="81"/>
      <c r="L1644" s="82"/>
      <c r="M1644" s="79"/>
      <c r="N1644" s="83"/>
      <c r="O1644" s="84"/>
      <c r="P1644" s="84"/>
    </row>
    <row r="1645" spans="1:16" x14ac:dyDescent="0.3">
      <c r="A1645" s="81"/>
      <c r="B1645" s="82"/>
      <c r="C1645" s="79"/>
      <c r="D1645" s="83"/>
      <c r="E1645" s="84"/>
      <c r="F1645" s="84"/>
      <c r="K1645" s="81"/>
      <c r="L1645" s="82"/>
      <c r="M1645" s="79"/>
      <c r="N1645" s="83"/>
      <c r="O1645" s="84"/>
      <c r="P1645" s="84"/>
    </row>
    <row r="1646" spans="1:16" x14ac:dyDescent="0.3">
      <c r="A1646" s="81"/>
      <c r="B1646" s="82"/>
      <c r="C1646" s="79"/>
      <c r="D1646" s="83"/>
      <c r="E1646" s="84"/>
      <c r="F1646" s="84"/>
      <c r="K1646" s="81"/>
      <c r="L1646" s="82"/>
      <c r="M1646" s="79"/>
      <c r="N1646" s="83"/>
      <c r="O1646" s="84"/>
      <c r="P1646" s="84"/>
    </row>
    <row r="1647" spans="1:16" x14ac:dyDescent="0.3">
      <c r="A1647" s="81"/>
      <c r="B1647" s="82"/>
      <c r="C1647" s="79"/>
      <c r="D1647" s="83"/>
      <c r="E1647" s="84"/>
      <c r="F1647" s="84"/>
      <c r="K1647" s="81"/>
      <c r="L1647" s="82"/>
      <c r="M1647" s="79"/>
      <c r="N1647" s="83"/>
      <c r="O1647" s="84"/>
      <c r="P1647" s="84"/>
    </row>
    <row r="1648" spans="1:16" x14ac:dyDescent="0.3">
      <c r="A1648" s="81"/>
      <c r="B1648" s="82"/>
      <c r="C1648" s="79"/>
      <c r="D1648" s="83"/>
      <c r="E1648" s="84"/>
      <c r="F1648" s="84"/>
      <c r="K1648" s="81"/>
      <c r="L1648" s="82"/>
      <c r="M1648" s="79"/>
      <c r="N1648" s="83"/>
      <c r="O1648" s="84"/>
      <c r="P1648" s="84"/>
    </row>
    <row r="1649" spans="1:16" x14ac:dyDescent="0.3">
      <c r="A1649" s="81"/>
      <c r="B1649" s="82"/>
      <c r="C1649" s="79"/>
      <c r="D1649" s="83"/>
      <c r="E1649" s="84"/>
      <c r="F1649" s="84"/>
      <c r="K1649" s="81"/>
      <c r="L1649" s="82"/>
      <c r="M1649" s="79"/>
      <c r="N1649" s="83"/>
      <c r="O1649" s="84"/>
      <c r="P1649" s="84"/>
    </row>
    <row r="1650" spans="1:16" x14ac:dyDescent="0.3">
      <c r="A1650" s="81"/>
      <c r="B1650" s="82"/>
      <c r="C1650" s="79"/>
      <c r="D1650" s="83"/>
      <c r="E1650" s="84"/>
      <c r="F1650" s="84"/>
      <c r="K1650" s="81"/>
      <c r="L1650" s="82"/>
      <c r="M1650" s="79"/>
      <c r="N1650" s="83"/>
      <c r="O1650" s="84"/>
      <c r="P1650" s="84"/>
    </row>
    <row r="1651" spans="1:16" x14ac:dyDescent="0.3">
      <c r="A1651" s="81"/>
      <c r="B1651" s="82"/>
      <c r="C1651" s="79"/>
      <c r="D1651" s="83"/>
      <c r="E1651" s="84"/>
      <c r="F1651" s="84"/>
      <c r="K1651" s="81"/>
      <c r="L1651" s="82"/>
      <c r="M1651" s="79"/>
      <c r="N1651" s="83"/>
      <c r="O1651" s="84"/>
      <c r="P1651" s="84"/>
    </row>
    <row r="1652" spans="1:16" x14ac:dyDescent="0.3">
      <c r="A1652" s="81"/>
      <c r="B1652" s="82"/>
      <c r="C1652" s="79"/>
      <c r="D1652" s="83"/>
      <c r="E1652" s="84"/>
      <c r="F1652" s="84"/>
      <c r="K1652" s="81"/>
      <c r="L1652" s="82"/>
      <c r="M1652" s="79"/>
      <c r="N1652" s="83"/>
      <c r="O1652" s="84"/>
      <c r="P1652" s="84"/>
    </row>
    <row r="1653" spans="1:16" x14ac:dyDescent="0.3">
      <c r="A1653" s="81"/>
      <c r="B1653" s="82"/>
      <c r="C1653" s="79"/>
      <c r="D1653" s="83"/>
      <c r="E1653" s="84"/>
      <c r="F1653" s="84"/>
      <c r="K1653" s="81"/>
      <c r="L1653" s="82"/>
      <c r="M1653" s="79"/>
      <c r="N1653" s="83"/>
      <c r="O1653" s="84"/>
      <c r="P1653" s="84"/>
    </row>
    <row r="1654" spans="1:16" x14ac:dyDescent="0.3">
      <c r="A1654" s="81"/>
      <c r="B1654" s="82"/>
      <c r="C1654" s="79"/>
      <c r="D1654" s="83"/>
      <c r="E1654" s="84"/>
      <c r="F1654" s="84"/>
      <c r="K1654" s="81"/>
      <c r="L1654" s="82"/>
      <c r="M1654" s="79"/>
      <c r="N1654" s="83"/>
      <c r="O1654" s="84"/>
      <c r="P1654" s="84"/>
    </row>
    <row r="1655" spans="1:16" x14ac:dyDescent="0.3">
      <c r="A1655" s="81"/>
      <c r="B1655" s="82"/>
      <c r="C1655" s="79"/>
      <c r="D1655" s="83"/>
      <c r="E1655" s="84"/>
      <c r="F1655" s="84"/>
      <c r="K1655" s="81"/>
      <c r="L1655" s="82"/>
      <c r="M1655" s="79"/>
      <c r="N1655" s="83"/>
      <c r="O1655" s="84"/>
      <c r="P1655" s="84"/>
    </row>
    <row r="1656" spans="1:16" x14ac:dyDescent="0.3">
      <c r="A1656" s="81"/>
      <c r="B1656" s="82"/>
      <c r="C1656" s="79"/>
      <c r="D1656" s="83"/>
      <c r="E1656" s="84"/>
      <c r="F1656" s="84"/>
      <c r="K1656" s="81"/>
      <c r="L1656" s="82"/>
      <c r="M1656" s="79"/>
      <c r="N1656" s="83"/>
      <c r="O1656" s="84"/>
      <c r="P1656" s="84"/>
    </row>
    <row r="1657" spans="1:16" x14ac:dyDescent="0.3">
      <c r="A1657" s="81"/>
      <c r="B1657" s="82"/>
      <c r="C1657" s="79"/>
      <c r="D1657" s="83"/>
      <c r="E1657" s="84"/>
      <c r="F1657" s="84"/>
      <c r="K1657" s="81"/>
      <c r="L1657" s="82"/>
      <c r="M1657" s="79"/>
      <c r="N1657" s="83"/>
      <c r="O1657" s="84"/>
      <c r="P1657" s="84"/>
    </row>
    <row r="1658" spans="1:16" x14ac:dyDescent="0.3">
      <c r="A1658" s="81"/>
      <c r="B1658" s="82"/>
      <c r="C1658" s="79"/>
      <c r="D1658" s="83"/>
      <c r="E1658" s="84"/>
      <c r="F1658" s="84"/>
      <c r="K1658" s="81"/>
      <c r="L1658" s="82"/>
      <c r="M1658" s="79"/>
      <c r="N1658" s="83"/>
      <c r="O1658" s="84"/>
      <c r="P1658" s="84"/>
    </row>
    <row r="1659" spans="1:16" x14ac:dyDescent="0.3">
      <c r="A1659" s="81"/>
      <c r="B1659" s="82"/>
      <c r="C1659" s="79"/>
      <c r="D1659" s="83"/>
      <c r="E1659" s="84"/>
      <c r="F1659" s="84"/>
      <c r="K1659" s="81"/>
      <c r="L1659" s="82"/>
      <c r="M1659" s="79"/>
      <c r="N1659" s="83"/>
      <c r="O1659" s="84"/>
      <c r="P1659" s="84"/>
    </row>
    <row r="1660" spans="1:16" x14ac:dyDescent="0.3">
      <c r="A1660" s="81"/>
      <c r="B1660" s="82"/>
      <c r="C1660" s="79"/>
      <c r="D1660" s="83"/>
      <c r="E1660" s="84"/>
      <c r="F1660" s="84"/>
      <c r="K1660" s="81"/>
      <c r="L1660" s="82"/>
      <c r="M1660" s="79"/>
      <c r="N1660" s="83"/>
      <c r="O1660" s="84"/>
      <c r="P1660" s="84"/>
    </row>
    <row r="1661" spans="1:16" x14ac:dyDescent="0.3">
      <c r="A1661" s="81"/>
      <c r="B1661" s="82"/>
      <c r="C1661" s="79"/>
      <c r="D1661" s="83"/>
      <c r="E1661" s="84"/>
      <c r="F1661" s="84"/>
      <c r="K1661" s="81"/>
      <c r="L1661" s="82"/>
      <c r="M1661" s="79"/>
      <c r="N1661" s="83"/>
      <c r="O1661" s="84"/>
      <c r="P1661" s="84"/>
    </row>
    <row r="1662" spans="1:16" x14ac:dyDescent="0.3">
      <c r="A1662" s="81"/>
      <c r="B1662" s="82"/>
      <c r="C1662" s="79"/>
      <c r="D1662" s="83"/>
      <c r="E1662" s="84"/>
      <c r="F1662" s="84"/>
      <c r="K1662" s="81"/>
      <c r="L1662" s="82"/>
      <c r="M1662" s="79"/>
      <c r="N1662" s="83"/>
      <c r="O1662" s="84"/>
      <c r="P1662" s="84"/>
    </row>
    <row r="1663" spans="1:16" x14ac:dyDescent="0.3">
      <c r="A1663" s="81"/>
      <c r="B1663" s="82"/>
      <c r="C1663" s="79"/>
      <c r="D1663" s="83"/>
      <c r="E1663" s="84"/>
      <c r="F1663" s="84"/>
      <c r="K1663" s="81"/>
      <c r="L1663" s="82"/>
      <c r="M1663" s="79"/>
      <c r="N1663" s="83"/>
      <c r="O1663" s="84"/>
      <c r="P1663" s="84"/>
    </row>
    <row r="1664" spans="1:16" x14ac:dyDescent="0.3">
      <c r="A1664" s="81"/>
      <c r="B1664" s="82"/>
      <c r="C1664" s="79"/>
      <c r="D1664" s="83"/>
      <c r="E1664" s="84"/>
      <c r="F1664" s="84"/>
      <c r="K1664" s="81"/>
      <c r="L1664" s="82"/>
      <c r="M1664" s="79"/>
      <c r="N1664" s="83"/>
      <c r="O1664" s="84"/>
      <c r="P1664" s="84"/>
    </row>
    <row r="1665" spans="1:16" x14ac:dyDescent="0.3">
      <c r="A1665" s="81"/>
      <c r="B1665" s="82"/>
      <c r="C1665" s="79"/>
      <c r="D1665" s="83"/>
      <c r="E1665" s="84"/>
      <c r="F1665" s="84"/>
      <c r="K1665" s="81"/>
      <c r="L1665" s="82"/>
      <c r="M1665" s="79"/>
      <c r="N1665" s="83"/>
      <c r="O1665" s="84"/>
      <c r="P1665" s="84"/>
    </row>
    <row r="1666" spans="1:16" x14ac:dyDescent="0.3">
      <c r="A1666" s="81"/>
      <c r="B1666" s="82"/>
      <c r="C1666" s="79"/>
      <c r="D1666" s="83"/>
      <c r="E1666" s="84"/>
      <c r="F1666" s="84"/>
      <c r="K1666" s="81"/>
      <c r="L1666" s="82"/>
      <c r="M1666" s="79"/>
      <c r="N1666" s="83"/>
      <c r="O1666" s="84"/>
      <c r="P1666" s="84"/>
    </row>
    <row r="1667" spans="1:16" x14ac:dyDescent="0.3">
      <c r="A1667" s="81"/>
      <c r="B1667" s="82"/>
      <c r="C1667" s="79"/>
      <c r="D1667" s="83"/>
      <c r="E1667" s="84"/>
      <c r="F1667" s="84"/>
      <c r="K1667" s="81"/>
      <c r="L1667" s="82"/>
      <c r="M1667" s="79"/>
      <c r="N1667" s="83"/>
      <c r="O1667" s="84"/>
      <c r="P1667" s="84"/>
    </row>
    <row r="1668" spans="1:16" x14ac:dyDescent="0.3">
      <c r="A1668" s="81"/>
      <c r="B1668" s="82"/>
      <c r="C1668" s="79"/>
      <c r="D1668" s="83"/>
      <c r="E1668" s="84"/>
      <c r="F1668" s="84"/>
      <c r="K1668" s="81"/>
      <c r="L1668" s="82"/>
      <c r="M1668" s="79"/>
      <c r="N1668" s="83"/>
      <c r="O1668" s="84"/>
      <c r="P1668" s="84"/>
    </row>
    <row r="1669" spans="1:16" x14ac:dyDescent="0.3">
      <c r="A1669" s="81"/>
      <c r="B1669" s="82"/>
      <c r="C1669" s="79"/>
      <c r="D1669" s="83"/>
      <c r="E1669" s="84"/>
      <c r="F1669" s="84"/>
      <c r="K1669" s="81"/>
      <c r="L1669" s="82"/>
      <c r="M1669" s="79"/>
      <c r="N1669" s="83"/>
      <c r="O1669" s="84"/>
      <c r="P1669" s="84"/>
    </row>
    <row r="1670" spans="1:16" x14ac:dyDescent="0.3">
      <c r="A1670" s="81"/>
      <c r="B1670" s="82"/>
      <c r="C1670" s="79"/>
      <c r="D1670" s="83"/>
      <c r="E1670" s="84"/>
      <c r="F1670" s="84"/>
      <c r="K1670" s="81"/>
      <c r="L1670" s="82"/>
      <c r="M1670" s="79"/>
      <c r="N1670" s="83"/>
      <c r="O1670" s="84"/>
      <c r="P1670" s="84"/>
    </row>
    <row r="1671" spans="1:16" x14ac:dyDescent="0.3">
      <c r="A1671" s="81"/>
      <c r="B1671" s="82"/>
      <c r="C1671" s="79"/>
      <c r="D1671" s="83"/>
      <c r="E1671" s="84"/>
      <c r="F1671" s="84"/>
      <c r="K1671" s="81"/>
      <c r="L1671" s="82"/>
      <c r="M1671" s="79"/>
      <c r="N1671" s="83"/>
      <c r="O1671" s="84"/>
      <c r="P1671" s="84"/>
    </row>
    <row r="1672" spans="1:16" x14ac:dyDescent="0.3">
      <c r="A1672" s="81"/>
      <c r="B1672" s="82"/>
      <c r="C1672" s="79"/>
      <c r="D1672" s="83"/>
      <c r="E1672" s="84"/>
      <c r="F1672" s="84"/>
      <c r="K1672" s="81"/>
      <c r="L1672" s="82"/>
      <c r="M1672" s="79"/>
      <c r="N1672" s="83"/>
      <c r="O1672" s="84"/>
      <c r="P1672" s="84"/>
    </row>
    <row r="1673" spans="1:16" x14ac:dyDescent="0.3">
      <c r="A1673" s="81"/>
      <c r="B1673" s="82"/>
      <c r="C1673" s="79"/>
      <c r="D1673" s="83"/>
      <c r="E1673" s="84"/>
      <c r="F1673" s="84"/>
      <c r="K1673" s="81"/>
      <c r="L1673" s="82"/>
      <c r="M1673" s="79"/>
      <c r="N1673" s="83"/>
      <c r="O1673" s="84"/>
      <c r="P1673" s="84"/>
    </row>
    <row r="1674" spans="1:16" x14ac:dyDescent="0.3">
      <c r="A1674" s="81"/>
      <c r="B1674" s="82"/>
      <c r="C1674" s="79"/>
      <c r="D1674" s="83"/>
      <c r="E1674" s="84"/>
      <c r="F1674" s="84"/>
      <c r="K1674" s="81"/>
      <c r="L1674" s="82"/>
      <c r="M1674" s="79"/>
      <c r="N1674" s="83"/>
      <c r="O1674" s="84"/>
      <c r="P1674" s="84"/>
    </row>
    <row r="1675" spans="1:16" x14ac:dyDescent="0.3">
      <c r="A1675" s="81"/>
      <c r="B1675" s="82"/>
      <c r="C1675" s="79"/>
      <c r="D1675" s="83"/>
      <c r="E1675" s="84"/>
      <c r="F1675" s="84"/>
      <c r="K1675" s="81"/>
      <c r="L1675" s="82"/>
      <c r="M1675" s="79"/>
      <c r="N1675" s="83"/>
      <c r="O1675" s="84"/>
      <c r="P1675" s="84"/>
    </row>
    <row r="1676" spans="1:16" x14ac:dyDescent="0.3">
      <c r="A1676" s="81"/>
      <c r="B1676" s="82"/>
      <c r="C1676" s="79"/>
      <c r="D1676" s="83"/>
      <c r="E1676" s="84"/>
      <c r="F1676" s="84"/>
      <c r="K1676" s="81"/>
      <c r="L1676" s="82"/>
      <c r="M1676" s="79"/>
      <c r="N1676" s="83"/>
      <c r="O1676" s="84"/>
      <c r="P1676" s="84"/>
    </row>
    <row r="1677" spans="1:16" x14ac:dyDescent="0.3">
      <c r="A1677" s="81"/>
      <c r="B1677" s="82"/>
      <c r="C1677" s="79"/>
      <c r="D1677" s="83"/>
      <c r="E1677" s="84"/>
      <c r="F1677" s="84"/>
      <c r="K1677" s="81"/>
      <c r="L1677" s="82"/>
      <c r="M1677" s="79"/>
      <c r="N1677" s="83"/>
      <c r="O1677" s="84"/>
      <c r="P1677" s="84"/>
    </row>
    <row r="1678" spans="1:16" x14ac:dyDescent="0.3">
      <c r="A1678" s="81"/>
      <c r="B1678" s="82"/>
      <c r="C1678" s="79"/>
      <c r="D1678" s="83"/>
      <c r="E1678" s="84"/>
      <c r="F1678" s="84"/>
      <c r="K1678" s="81"/>
      <c r="L1678" s="82"/>
      <c r="M1678" s="79"/>
      <c r="N1678" s="83"/>
      <c r="O1678" s="84"/>
      <c r="P1678" s="84"/>
    </row>
    <row r="1679" spans="1:16" x14ac:dyDescent="0.3">
      <c r="A1679" s="81"/>
      <c r="B1679" s="82"/>
      <c r="C1679" s="79"/>
      <c r="D1679" s="83"/>
      <c r="E1679" s="84"/>
      <c r="F1679" s="84"/>
      <c r="K1679" s="81"/>
      <c r="L1679" s="82"/>
      <c r="M1679" s="79"/>
      <c r="N1679" s="83"/>
      <c r="O1679" s="84"/>
      <c r="P1679" s="84"/>
    </row>
    <row r="1680" spans="1:16" x14ac:dyDescent="0.3">
      <c r="A1680" s="81"/>
      <c r="B1680" s="82"/>
      <c r="C1680" s="79"/>
      <c r="D1680" s="83"/>
      <c r="E1680" s="84"/>
      <c r="F1680" s="84"/>
      <c r="K1680" s="81"/>
      <c r="L1680" s="82"/>
      <c r="M1680" s="79"/>
      <c r="N1680" s="83"/>
      <c r="O1680" s="84"/>
      <c r="P1680" s="84"/>
    </row>
    <row r="1681" spans="1:16" x14ac:dyDescent="0.3">
      <c r="A1681" s="81"/>
      <c r="B1681" s="82"/>
      <c r="C1681" s="79"/>
      <c r="D1681" s="83"/>
      <c r="E1681" s="84"/>
      <c r="F1681" s="84"/>
      <c r="K1681" s="81"/>
      <c r="L1681" s="82"/>
      <c r="M1681" s="79"/>
      <c r="N1681" s="83"/>
      <c r="O1681" s="84"/>
      <c r="P1681" s="84"/>
    </row>
    <row r="1682" spans="1:16" x14ac:dyDescent="0.3">
      <c r="A1682" s="81"/>
      <c r="B1682" s="82"/>
      <c r="C1682" s="79"/>
      <c r="D1682" s="83"/>
      <c r="E1682" s="84"/>
      <c r="F1682" s="84"/>
      <c r="K1682" s="81"/>
      <c r="L1682" s="82"/>
      <c r="M1682" s="79"/>
      <c r="N1682" s="83"/>
      <c r="O1682" s="84"/>
      <c r="P1682" s="84"/>
    </row>
    <row r="1683" spans="1:16" x14ac:dyDescent="0.3">
      <c r="A1683" s="81"/>
      <c r="B1683" s="82"/>
      <c r="C1683" s="79"/>
      <c r="D1683" s="83"/>
      <c r="E1683" s="84"/>
      <c r="F1683" s="84"/>
      <c r="K1683" s="81"/>
      <c r="L1683" s="82"/>
      <c r="M1683" s="79"/>
      <c r="N1683" s="83"/>
      <c r="O1683" s="84"/>
      <c r="P1683" s="84"/>
    </row>
    <row r="1684" spans="1:16" x14ac:dyDescent="0.3">
      <c r="A1684" s="81"/>
      <c r="B1684" s="82"/>
      <c r="C1684" s="79"/>
      <c r="D1684" s="83"/>
      <c r="E1684" s="84"/>
      <c r="F1684" s="84"/>
      <c r="K1684" s="81"/>
      <c r="L1684" s="82"/>
      <c r="M1684" s="79"/>
      <c r="N1684" s="83"/>
      <c r="O1684" s="84"/>
      <c r="P1684" s="84"/>
    </row>
    <row r="1685" spans="1:16" x14ac:dyDescent="0.3">
      <c r="A1685" s="81"/>
      <c r="B1685" s="82"/>
      <c r="C1685" s="79"/>
      <c r="D1685" s="83"/>
      <c r="E1685" s="84"/>
      <c r="F1685" s="84"/>
      <c r="K1685" s="81"/>
      <c r="L1685" s="82"/>
      <c r="M1685" s="79"/>
      <c r="N1685" s="83"/>
      <c r="O1685" s="84"/>
      <c r="P1685" s="84"/>
    </row>
    <row r="1686" spans="1:16" x14ac:dyDescent="0.3">
      <c r="A1686" s="81"/>
      <c r="B1686" s="82"/>
      <c r="C1686" s="79"/>
      <c r="D1686" s="83"/>
      <c r="E1686" s="84"/>
      <c r="F1686" s="84"/>
      <c r="K1686" s="81"/>
      <c r="L1686" s="82"/>
      <c r="M1686" s="79"/>
      <c r="N1686" s="83"/>
      <c r="O1686" s="84"/>
      <c r="P1686" s="84"/>
    </row>
    <row r="1687" spans="1:16" x14ac:dyDescent="0.3">
      <c r="A1687" s="81"/>
      <c r="B1687" s="82"/>
      <c r="C1687" s="79"/>
      <c r="D1687" s="83"/>
      <c r="E1687" s="84"/>
      <c r="F1687" s="84"/>
      <c r="K1687" s="81"/>
      <c r="L1687" s="82"/>
      <c r="M1687" s="79"/>
      <c r="N1687" s="83"/>
      <c r="O1687" s="84"/>
      <c r="P1687" s="84"/>
    </row>
    <row r="1688" spans="1:16" x14ac:dyDescent="0.3">
      <c r="A1688" s="81"/>
      <c r="B1688" s="82"/>
      <c r="C1688" s="79"/>
      <c r="D1688" s="83"/>
      <c r="E1688" s="84"/>
      <c r="F1688" s="84"/>
      <c r="K1688" s="81"/>
      <c r="L1688" s="82"/>
      <c r="M1688" s="79"/>
      <c r="N1688" s="83"/>
      <c r="O1688" s="84"/>
      <c r="P1688" s="84"/>
    </row>
    <row r="1689" spans="1:16" x14ac:dyDescent="0.3">
      <c r="A1689" s="81"/>
      <c r="B1689" s="82"/>
      <c r="C1689" s="79"/>
      <c r="D1689" s="83"/>
      <c r="E1689" s="84"/>
      <c r="F1689" s="84"/>
      <c r="K1689" s="81"/>
      <c r="L1689" s="82"/>
      <c r="M1689" s="79"/>
      <c r="N1689" s="83"/>
      <c r="O1689" s="84"/>
      <c r="P1689" s="84"/>
    </row>
    <row r="1690" spans="1:16" x14ac:dyDescent="0.3">
      <c r="A1690" s="81"/>
      <c r="B1690" s="82"/>
      <c r="C1690" s="79"/>
      <c r="D1690" s="83"/>
      <c r="E1690" s="84"/>
      <c r="F1690" s="84"/>
      <c r="K1690" s="81"/>
      <c r="L1690" s="82"/>
      <c r="M1690" s="79"/>
      <c r="N1690" s="83"/>
      <c r="O1690" s="84"/>
      <c r="P1690" s="84"/>
    </row>
    <row r="1691" spans="1:16" x14ac:dyDescent="0.3">
      <c r="A1691" s="81"/>
      <c r="B1691" s="82"/>
      <c r="C1691" s="79"/>
      <c r="D1691" s="83"/>
      <c r="E1691" s="84"/>
      <c r="F1691" s="84"/>
      <c r="K1691" s="81"/>
      <c r="L1691" s="82"/>
      <c r="M1691" s="79"/>
      <c r="N1691" s="83"/>
      <c r="O1691" s="84"/>
      <c r="P1691" s="84"/>
    </row>
    <row r="1692" spans="1:16" x14ac:dyDescent="0.3">
      <c r="A1692" s="81"/>
      <c r="B1692" s="82"/>
      <c r="C1692" s="79"/>
      <c r="D1692" s="83"/>
      <c r="E1692" s="84"/>
      <c r="F1692" s="84"/>
      <c r="K1692" s="81"/>
      <c r="L1692" s="82"/>
      <c r="M1692" s="79"/>
      <c r="N1692" s="83"/>
      <c r="O1692" s="84"/>
      <c r="P1692" s="84"/>
    </row>
    <row r="1693" spans="1:16" x14ac:dyDescent="0.3">
      <c r="A1693" s="81"/>
      <c r="B1693" s="82"/>
      <c r="C1693" s="79"/>
      <c r="D1693" s="83"/>
      <c r="E1693" s="84"/>
      <c r="F1693" s="84"/>
      <c r="K1693" s="81"/>
      <c r="L1693" s="82"/>
      <c r="M1693" s="79"/>
      <c r="N1693" s="83"/>
      <c r="O1693" s="84"/>
      <c r="P1693" s="84"/>
    </row>
    <row r="1694" spans="1:16" x14ac:dyDescent="0.3">
      <c r="A1694" s="81"/>
      <c r="B1694" s="82"/>
      <c r="C1694" s="79"/>
      <c r="D1694" s="83"/>
      <c r="E1694" s="84"/>
      <c r="F1694" s="84"/>
      <c r="K1694" s="81"/>
      <c r="L1694" s="82"/>
      <c r="M1694" s="79"/>
      <c r="N1694" s="83"/>
      <c r="O1694" s="84"/>
      <c r="P1694" s="84"/>
    </row>
    <row r="1695" spans="1:16" x14ac:dyDescent="0.3">
      <c r="A1695" s="81"/>
      <c r="B1695" s="82"/>
      <c r="C1695" s="79"/>
      <c r="D1695" s="83"/>
      <c r="E1695" s="84"/>
      <c r="F1695" s="84"/>
      <c r="K1695" s="81"/>
      <c r="L1695" s="82"/>
      <c r="M1695" s="79"/>
      <c r="N1695" s="83"/>
      <c r="O1695" s="84"/>
      <c r="P1695" s="84"/>
    </row>
    <row r="1696" spans="1:16" x14ac:dyDescent="0.3">
      <c r="A1696" s="81"/>
      <c r="B1696" s="82"/>
      <c r="C1696" s="79"/>
      <c r="D1696" s="83"/>
      <c r="E1696" s="84"/>
      <c r="F1696" s="84"/>
      <c r="K1696" s="81"/>
      <c r="L1696" s="82"/>
      <c r="M1696" s="79"/>
      <c r="N1696" s="83"/>
      <c r="O1696" s="84"/>
      <c r="P1696" s="84"/>
    </row>
    <row r="1697" spans="1:16" x14ac:dyDescent="0.3">
      <c r="A1697" s="81"/>
      <c r="B1697" s="82"/>
      <c r="C1697" s="79"/>
      <c r="D1697" s="83"/>
      <c r="E1697" s="84"/>
      <c r="F1697" s="84"/>
      <c r="K1697" s="81"/>
      <c r="L1697" s="82"/>
      <c r="M1697" s="79"/>
      <c r="N1697" s="83"/>
      <c r="O1697" s="84"/>
      <c r="P1697" s="84"/>
    </row>
    <row r="1698" spans="1:16" x14ac:dyDescent="0.3">
      <c r="A1698" s="81"/>
      <c r="B1698" s="82"/>
      <c r="C1698" s="79"/>
      <c r="D1698" s="83"/>
      <c r="E1698" s="84"/>
      <c r="F1698" s="84"/>
      <c r="K1698" s="81"/>
      <c r="L1698" s="82"/>
      <c r="M1698" s="79"/>
      <c r="N1698" s="83"/>
      <c r="O1698" s="84"/>
      <c r="P1698" s="84"/>
    </row>
    <row r="1699" spans="1:16" x14ac:dyDescent="0.3">
      <c r="A1699" s="81"/>
      <c r="B1699" s="82"/>
      <c r="C1699" s="79"/>
      <c r="D1699" s="83"/>
      <c r="E1699" s="84"/>
      <c r="F1699" s="84"/>
      <c r="K1699" s="81"/>
      <c r="L1699" s="82"/>
      <c r="M1699" s="79"/>
      <c r="N1699" s="83"/>
      <c r="O1699" s="84"/>
      <c r="P1699" s="84"/>
    </row>
    <row r="1700" spans="1:16" x14ac:dyDescent="0.3">
      <c r="A1700" s="81"/>
      <c r="B1700" s="82"/>
      <c r="C1700" s="79"/>
      <c r="D1700" s="83"/>
      <c r="E1700" s="84"/>
      <c r="F1700" s="84"/>
      <c r="K1700" s="81"/>
      <c r="L1700" s="82"/>
      <c r="M1700" s="79"/>
      <c r="N1700" s="83"/>
      <c r="O1700" s="84"/>
      <c r="P1700" s="84"/>
    </row>
    <row r="1701" spans="1:16" x14ac:dyDescent="0.3">
      <c r="A1701" s="81"/>
      <c r="B1701" s="82"/>
      <c r="C1701" s="79"/>
      <c r="D1701" s="83"/>
      <c r="E1701" s="84"/>
      <c r="F1701" s="84"/>
      <c r="K1701" s="81"/>
      <c r="L1701" s="82"/>
      <c r="M1701" s="79"/>
      <c r="N1701" s="83"/>
      <c r="O1701" s="84"/>
      <c r="P1701" s="84"/>
    </row>
    <row r="1702" spans="1:16" x14ac:dyDescent="0.3">
      <c r="A1702" s="81"/>
      <c r="B1702" s="82"/>
      <c r="C1702" s="79"/>
      <c r="D1702" s="83"/>
      <c r="E1702" s="84"/>
      <c r="F1702" s="84"/>
      <c r="K1702" s="81"/>
      <c r="L1702" s="82"/>
      <c r="M1702" s="79"/>
      <c r="N1702" s="83"/>
      <c r="O1702" s="84"/>
      <c r="P1702" s="84"/>
    </row>
    <row r="1703" spans="1:16" x14ac:dyDescent="0.3">
      <c r="A1703" s="81"/>
      <c r="B1703" s="82"/>
      <c r="C1703" s="79"/>
      <c r="D1703" s="83"/>
      <c r="E1703" s="84"/>
      <c r="F1703" s="84"/>
      <c r="K1703" s="81"/>
      <c r="L1703" s="82"/>
      <c r="M1703" s="79"/>
      <c r="N1703" s="83"/>
      <c r="O1703" s="84"/>
      <c r="P1703" s="84"/>
    </row>
    <row r="1704" spans="1:16" x14ac:dyDescent="0.3">
      <c r="A1704" s="81"/>
      <c r="B1704" s="82"/>
      <c r="C1704" s="79"/>
      <c r="D1704" s="83"/>
      <c r="E1704" s="84"/>
      <c r="F1704" s="84"/>
      <c r="K1704" s="81"/>
      <c r="L1704" s="82"/>
      <c r="M1704" s="79"/>
      <c r="N1704" s="83"/>
      <c r="O1704" s="84"/>
      <c r="P1704" s="84"/>
    </row>
    <row r="1705" spans="1:16" x14ac:dyDescent="0.3">
      <c r="A1705" s="81"/>
      <c r="B1705" s="82"/>
      <c r="C1705" s="79"/>
      <c r="D1705" s="83"/>
      <c r="E1705" s="84"/>
      <c r="F1705" s="84"/>
      <c r="K1705" s="81"/>
      <c r="L1705" s="82"/>
      <c r="M1705" s="79"/>
      <c r="N1705" s="83"/>
      <c r="O1705" s="84"/>
      <c r="P1705" s="84"/>
    </row>
    <row r="1706" spans="1:16" x14ac:dyDescent="0.3">
      <c r="A1706" s="81"/>
      <c r="B1706" s="82"/>
      <c r="C1706" s="79"/>
      <c r="D1706" s="83"/>
      <c r="E1706" s="84"/>
      <c r="F1706" s="84"/>
      <c r="K1706" s="81"/>
      <c r="L1706" s="82"/>
      <c r="M1706" s="79"/>
      <c r="N1706" s="83"/>
      <c r="O1706" s="84"/>
      <c r="P1706" s="84"/>
    </row>
    <row r="1707" spans="1:16" x14ac:dyDescent="0.3">
      <c r="A1707" s="81"/>
      <c r="B1707" s="82"/>
      <c r="C1707" s="79"/>
      <c r="D1707" s="83"/>
      <c r="E1707" s="84"/>
      <c r="F1707" s="84"/>
      <c r="K1707" s="81"/>
      <c r="L1707" s="82"/>
      <c r="M1707" s="79"/>
      <c r="N1707" s="83"/>
      <c r="O1707" s="84"/>
      <c r="P1707" s="84"/>
    </row>
    <row r="1708" spans="1:16" x14ac:dyDescent="0.3">
      <c r="A1708" s="81"/>
      <c r="B1708" s="82"/>
      <c r="C1708" s="79"/>
      <c r="D1708" s="83"/>
      <c r="E1708" s="84"/>
      <c r="F1708" s="84"/>
      <c r="K1708" s="81"/>
      <c r="L1708" s="82"/>
      <c r="M1708" s="79"/>
      <c r="N1708" s="83"/>
      <c r="O1708" s="84"/>
      <c r="P1708" s="84"/>
    </row>
    <row r="1709" spans="1:16" x14ac:dyDescent="0.3">
      <c r="A1709" s="81"/>
      <c r="B1709" s="82"/>
      <c r="C1709" s="79"/>
      <c r="D1709" s="83"/>
      <c r="E1709" s="84"/>
      <c r="F1709" s="84"/>
      <c r="K1709" s="81"/>
      <c r="L1709" s="82"/>
      <c r="M1709" s="79"/>
      <c r="N1709" s="83"/>
      <c r="O1709" s="84"/>
      <c r="P1709" s="84"/>
    </row>
    <row r="1710" spans="1:16" x14ac:dyDescent="0.3">
      <c r="A1710" s="81"/>
      <c r="B1710" s="82"/>
      <c r="C1710" s="79"/>
      <c r="D1710" s="83"/>
      <c r="E1710" s="84"/>
      <c r="F1710" s="84"/>
      <c r="K1710" s="81"/>
      <c r="L1710" s="82"/>
      <c r="M1710" s="79"/>
      <c r="N1710" s="83"/>
      <c r="O1710" s="84"/>
      <c r="P1710" s="84"/>
    </row>
    <row r="1711" spans="1:16" x14ac:dyDescent="0.3">
      <c r="A1711" s="81"/>
      <c r="B1711" s="82"/>
      <c r="C1711" s="79"/>
      <c r="D1711" s="83"/>
      <c r="E1711" s="84"/>
      <c r="F1711" s="84"/>
      <c r="K1711" s="81"/>
      <c r="L1711" s="82"/>
      <c r="M1711" s="79"/>
      <c r="N1711" s="83"/>
      <c r="O1711" s="84"/>
      <c r="P1711" s="84"/>
    </row>
    <row r="1712" spans="1:16" x14ac:dyDescent="0.3">
      <c r="A1712" s="81"/>
      <c r="B1712" s="82"/>
      <c r="C1712" s="79"/>
      <c r="D1712" s="83"/>
      <c r="E1712" s="84"/>
      <c r="F1712" s="84"/>
      <c r="K1712" s="81"/>
      <c r="L1712" s="82"/>
      <c r="M1712" s="79"/>
      <c r="N1712" s="83"/>
      <c r="O1712" s="84"/>
      <c r="P1712" s="84"/>
    </row>
    <row r="1713" spans="1:16" x14ac:dyDescent="0.3">
      <c r="A1713" s="81"/>
      <c r="B1713" s="82"/>
      <c r="C1713" s="79"/>
      <c r="D1713" s="83"/>
      <c r="E1713" s="84"/>
      <c r="F1713" s="84"/>
      <c r="K1713" s="81"/>
      <c r="L1713" s="82"/>
      <c r="M1713" s="79"/>
      <c r="N1713" s="83"/>
      <c r="O1713" s="84"/>
      <c r="P1713" s="84"/>
    </row>
    <row r="1714" spans="1:16" x14ac:dyDescent="0.3">
      <c r="A1714" s="81"/>
      <c r="B1714" s="82"/>
      <c r="C1714" s="79"/>
      <c r="D1714" s="83"/>
      <c r="E1714" s="84"/>
      <c r="F1714" s="84"/>
      <c r="K1714" s="81"/>
      <c r="L1714" s="82"/>
      <c r="M1714" s="79"/>
      <c r="N1714" s="83"/>
      <c r="O1714" s="84"/>
      <c r="P1714" s="84"/>
    </row>
    <row r="1715" spans="1:16" x14ac:dyDescent="0.3">
      <c r="A1715" s="81"/>
      <c r="B1715" s="82"/>
      <c r="C1715" s="79"/>
      <c r="D1715" s="83"/>
      <c r="E1715" s="84"/>
      <c r="F1715" s="84"/>
      <c r="K1715" s="81"/>
      <c r="L1715" s="82"/>
      <c r="M1715" s="79"/>
      <c r="N1715" s="83"/>
      <c r="O1715" s="84"/>
      <c r="P1715" s="84"/>
    </row>
    <row r="1716" spans="1:16" x14ac:dyDescent="0.3">
      <c r="A1716" s="81"/>
      <c r="B1716" s="82"/>
      <c r="C1716" s="79"/>
      <c r="D1716" s="83"/>
      <c r="E1716" s="84"/>
      <c r="F1716" s="84"/>
      <c r="K1716" s="81"/>
      <c r="L1716" s="82"/>
      <c r="M1716" s="79"/>
      <c r="N1716" s="83"/>
      <c r="O1716" s="84"/>
      <c r="P1716" s="84"/>
    </row>
    <row r="1717" spans="1:16" x14ac:dyDescent="0.3">
      <c r="A1717" s="81"/>
      <c r="B1717" s="82"/>
      <c r="C1717" s="79"/>
      <c r="D1717" s="83"/>
      <c r="E1717" s="84"/>
      <c r="F1717" s="84"/>
      <c r="K1717" s="81"/>
      <c r="L1717" s="82"/>
      <c r="M1717" s="79"/>
      <c r="N1717" s="83"/>
      <c r="O1717" s="84"/>
      <c r="P1717" s="84"/>
    </row>
    <row r="1718" spans="1:16" x14ac:dyDescent="0.3">
      <c r="A1718" s="81"/>
      <c r="B1718" s="82"/>
      <c r="C1718" s="79"/>
      <c r="D1718" s="83"/>
      <c r="E1718" s="84"/>
      <c r="F1718" s="84"/>
      <c r="K1718" s="81"/>
      <c r="L1718" s="82"/>
      <c r="M1718" s="79"/>
      <c r="N1718" s="83"/>
      <c r="O1718" s="84"/>
      <c r="P1718" s="84"/>
    </row>
    <row r="1719" spans="1:16" x14ac:dyDescent="0.3">
      <c r="A1719" s="81"/>
      <c r="B1719" s="82"/>
      <c r="C1719" s="79"/>
      <c r="D1719" s="83"/>
      <c r="E1719" s="84"/>
      <c r="F1719" s="84"/>
      <c r="K1719" s="81"/>
      <c r="L1719" s="82"/>
      <c r="M1719" s="79"/>
      <c r="N1719" s="83"/>
      <c r="O1719" s="84"/>
      <c r="P1719" s="84"/>
    </row>
    <row r="1720" spans="1:16" x14ac:dyDescent="0.3">
      <c r="A1720" s="81"/>
      <c r="B1720" s="82"/>
      <c r="C1720" s="79"/>
      <c r="D1720" s="83"/>
      <c r="E1720" s="84"/>
      <c r="F1720" s="84"/>
      <c r="K1720" s="81"/>
      <c r="L1720" s="82"/>
      <c r="M1720" s="79"/>
      <c r="N1720" s="83"/>
      <c r="O1720" s="84"/>
      <c r="P1720" s="84"/>
    </row>
    <row r="1721" spans="1:16" x14ac:dyDescent="0.3">
      <c r="A1721" s="81"/>
      <c r="B1721" s="82"/>
      <c r="C1721" s="79"/>
      <c r="D1721" s="83"/>
      <c r="E1721" s="84"/>
      <c r="F1721" s="84"/>
      <c r="K1721" s="81"/>
      <c r="L1721" s="82"/>
      <c r="M1721" s="79"/>
      <c r="N1721" s="83"/>
      <c r="O1721" s="84"/>
      <c r="P1721" s="84"/>
    </row>
    <row r="1722" spans="1:16" x14ac:dyDescent="0.3">
      <c r="A1722" s="81"/>
      <c r="B1722" s="82"/>
      <c r="C1722" s="79"/>
      <c r="D1722" s="83"/>
      <c r="E1722" s="84"/>
      <c r="F1722" s="84"/>
      <c r="K1722" s="81"/>
      <c r="L1722" s="82"/>
      <c r="M1722" s="79"/>
      <c r="N1722" s="83"/>
      <c r="O1722" s="84"/>
      <c r="P1722" s="84"/>
    </row>
    <row r="1723" spans="1:16" x14ac:dyDescent="0.3">
      <c r="A1723" s="81"/>
      <c r="B1723" s="82"/>
      <c r="C1723" s="79"/>
      <c r="D1723" s="83"/>
      <c r="E1723" s="84"/>
      <c r="F1723" s="84"/>
      <c r="K1723" s="81"/>
      <c r="L1723" s="82"/>
      <c r="M1723" s="79"/>
      <c r="N1723" s="83"/>
      <c r="O1723" s="84"/>
      <c r="P1723" s="84"/>
    </row>
    <row r="1724" spans="1:16" x14ac:dyDescent="0.3">
      <c r="A1724" s="81"/>
      <c r="B1724" s="82"/>
      <c r="C1724" s="79"/>
      <c r="D1724" s="83"/>
      <c r="E1724" s="84"/>
      <c r="F1724" s="84"/>
      <c r="K1724" s="81"/>
      <c r="L1724" s="82"/>
      <c r="M1724" s="79"/>
      <c r="N1724" s="83"/>
      <c r="O1724" s="84"/>
      <c r="P1724" s="84"/>
    </row>
    <row r="1725" spans="1:16" x14ac:dyDescent="0.3">
      <c r="A1725" s="81"/>
      <c r="B1725" s="82"/>
      <c r="C1725" s="79"/>
      <c r="D1725" s="83"/>
      <c r="E1725" s="84"/>
      <c r="F1725" s="84"/>
      <c r="K1725" s="81"/>
      <c r="L1725" s="82"/>
      <c r="M1725" s="79"/>
      <c r="N1725" s="83"/>
      <c r="O1725" s="84"/>
      <c r="P1725" s="84"/>
    </row>
    <row r="1726" spans="1:16" x14ac:dyDescent="0.3">
      <c r="A1726" s="81"/>
      <c r="B1726" s="82"/>
      <c r="C1726" s="79"/>
      <c r="D1726" s="83"/>
      <c r="E1726" s="84"/>
      <c r="F1726" s="84"/>
      <c r="K1726" s="81"/>
      <c r="L1726" s="82"/>
      <c r="M1726" s="79"/>
      <c r="N1726" s="83"/>
      <c r="O1726" s="84"/>
      <c r="P1726" s="84"/>
    </row>
    <row r="1727" spans="1:16" x14ac:dyDescent="0.3">
      <c r="A1727" s="81"/>
      <c r="B1727" s="82"/>
      <c r="C1727" s="79"/>
      <c r="D1727" s="83"/>
      <c r="E1727" s="84"/>
      <c r="F1727" s="84"/>
      <c r="K1727" s="81"/>
      <c r="L1727" s="82"/>
      <c r="M1727" s="79"/>
      <c r="N1727" s="83"/>
      <c r="O1727" s="84"/>
      <c r="P1727" s="84"/>
    </row>
    <row r="1728" spans="1:16" x14ac:dyDescent="0.3">
      <c r="A1728" s="81"/>
      <c r="B1728" s="82"/>
      <c r="C1728" s="79"/>
      <c r="D1728" s="83"/>
      <c r="E1728" s="84"/>
      <c r="F1728" s="84"/>
      <c r="K1728" s="81"/>
      <c r="L1728" s="82"/>
      <c r="M1728" s="79"/>
      <c r="N1728" s="83"/>
      <c r="O1728" s="84"/>
      <c r="P1728" s="84"/>
    </row>
    <row r="1729" spans="1:16" x14ac:dyDescent="0.3">
      <c r="A1729" s="81"/>
      <c r="B1729" s="82"/>
      <c r="C1729" s="79"/>
      <c r="D1729" s="83"/>
      <c r="E1729" s="84"/>
      <c r="F1729" s="84"/>
      <c r="K1729" s="81"/>
      <c r="L1729" s="82"/>
      <c r="M1729" s="79"/>
      <c r="N1729" s="83"/>
      <c r="O1729" s="84"/>
      <c r="P1729" s="84"/>
    </row>
    <row r="1730" spans="1:16" x14ac:dyDescent="0.3">
      <c r="A1730" s="81"/>
      <c r="B1730" s="82"/>
      <c r="C1730" s="79"/>
      <c r="D1730" s="83"/>
      <c r="E1730" s="84"/>
      <c r="F1730" s="84"/>
      <c r="K1730" s="81"/>
      <c r="L1730" s="82"/>
      <c r="M1730" s="79"/>
      <c r="N1730" s="83"/>
      <c r="O1730" s="84"/>
      <c r="P1730" s="84"/>
    </row>
    <row r="1731" spans="1:16" x14ac:dyDescent="0.3">
      <c r="A1731" s="81"/>
      <c r="B1731" s="82"/>
      <c r="C1731" s="79"/>
      <c r="D1731" s="83"/>
      <c r="E1731" s="84"/>
      <c r="F1731" s="84"/>
      <c r="K1731" s="81"/>
      <c r="L1731" s="82"/>
      <c r="M1731" s="79"/>
      <c r="N1731" s="83"/>
      <c r="O1731" s="84"/>
      <c r="P1731" s="84"/>
    </row>
    <row r="1732" spans="1:16" x14ac:dyDescent="0.3">
      <c r="A1732" s="81"/>
      <c r="B1732" s="82"/>
      <c r="C1732" s="79"/>
      <c r="D1732" s="83"/>
      <c r="E1732" s="84"/>
      <c r="F1732" s="84"/>
      <c r="K1732" s="81"/>
      <c r="L1732" s="82"/>
      <c r="M1732" s="79"/>
      <c r="N1732" s="83"/>
      <c r="O1732" s="84"/>
      <c r="P1732" s="84"/>
    </row>
    <row r="1733" spans="1:16" x14ac:dyDescent="0.3">
      <c r="A1733" s="81"/>
      <c r="B1733" s="82"/>
      <c r="C1733" s="79"/>
      <c r="D1733" s="83"/>
      <c r="E1733" s="84"/>
      <c r="F1733" s="84"/>
      <c r="K1733" s="81"/>
      <c r="L1733" s="82"/>
      <c r="M1733" s="79"/>
      <c r="N1733" s="83"/>
      <c r="O1733" s="84"/>
      <c r="P1733" s="84"/>
    </row>
    <row r="1734" spans="1:16" x14ac:dyDescent="0.3">
      <c r="A1734" s="81"/>
      <c r="B1734" s="82"/>
      <c r="C1734" s="79"/>
      <c r="D1734" s="83"/>
      <c r="E1734" s="84"/>
      <c r="F1734" s="84"/>
      <c r="K1734" s="81"/>
      <c r="L1734" s="82"/>
      <c r="M1734" s="79"/>
      <c r="N1734" s="83"/>
      <c r="O1734" s="84"/>
      <c r="P1734" s="84"/>
    </row>
    <row r="1735" spans="1:16" x14ac:dyDescent="0.3">
      <c r="A1735" s="81"/>
      <c r="B1735" s="82"/>
      <c r="C1735" s="79"/>
      <c r="D1735" s="83"/>
      <c r="E1735" s="84"/>
      <c r="F1735" s="84"/>
      <c r="K1735" s="81"/>
      <c r="L1735" s="82"/>
      <c r="M1735" s="79"/>
      <c r="N1735" s="83"/>
      <c r="O1735" s="84"/>
      <c r="P1735" s="84"/>
    </row>
    <row r="1736" spans="1:16" x14ac:dyDescent="0.3">
      <c r="A1736" s="81"/>
      <c r="B1736" s="82"/>
      <c r="C1736" s="79"/>
      <c r="D1736" s="83"/>
      <c r="E1736" s="84"/>
      <c r="F1736" s="84"/>
      <c r="K1736" s="81"/>
      <c r="L1736" s="82"/>
      <c r="M1736" s="79"/>
      <c r="N1736" s="83"/>
      <c r="O1736" s="84"/>
      <c r="P1736" s="84"/>
    </row>
    <row r="1737" spans="1:16" x14ac:dyDescent="0.3">
      <c r="A1737" s="81"/>
      <c r="B1737" s="82"/>
      <c r="C1737" s="79"/>
      <c r="D1737" s="83"/>
      <c r="E1737" s="84"/>
      <c r="F1737" s="84"/>
      <c r="K1737" s="81"/>
      <c r="L1737" s="82"/>
      <c r="M1737" s="79"/>
      <c r="N1737" s="83"/>
      <c r="O1737" s="84"/>
      <c r="P1737" s="84"/>
    </row>
    <row r="1738" spans="1:16" x14ac:dyDescent="0.3">
      <c r="A1738" s="81"/>
      <c r="B1738" s="82"/>
      <c r="C1738" s="79"/>
      <c r="D1738" s="83"/>
      <c r="E1738" s="84"/>
      <c r="F1738" s="84"/>
      <c r="K1738" s="81"/>
      <c r="L1738" s="82"/>
      <c r="M1738" s="79"/>
      <c r="N1738" s="83"/>
      <c r="O1738" s="84"/>
      <c r="P1738" s="84"/>
    </row>
    <row r="1739" spans="1:16" x14ac:dyDescent="0.3">
      <c r="A1739" s="81"/>
      <c r="B1739" s="82"/>
      <c r="C1739" s="79"/>
      <c r="D1739" s="83"/>
      <c r="E1739" s="84"/>
      <c r="F1739" s="84"/>
      <c r="K1739" s="81"/>
      <c r="L1739" s="82"/>
      <c r="M1739" s="79"/>
      <c r="N1739" s="83"/>
      <c r="O1739" s="84"/>
      <c r="P1739" s="84"/>
    </row>
    <row r="1740" spans="1:16" x14ac:dyDescent="0.3">
      <c r="A1740" s="81"/>
      <c r="B1740" s="82"/>
      <c r="C1740" s="79"/>
      <c r="D1740" s="83"/>
      <c r="E1740" s="84"/>
      <c r="F1740" s="84"/>
      <c r="K1740" s="81"/>
      <c r="L1740" s="82"/>
      <c r="M1740" s="79"/>
      <c r="N1740" s="83"/>
      <c r="O1740" s="84"/>
      <c r="P1740" s="84"/>
    </row>
    <row r="1741" spans="1:16" x14ac:dyDescent="0.3">
      <c r="A1741" s="81"/>
      <c r="B1741" s="82"/>
      <c r="C1741" s="79"/>
      <c r="D1741" s="83"/>
      <c r="E1741" s="84"/>
      <c r="F1741" s="84"/>
      <c r="K1741" s="81"/>
      <c r="L1741" s="82"/>
      <c r="M1741" s="79"/>
      <c r="N1741" s="83"/>
      <c r="O1741" s="84"/>
      <c r="P1741" s="84"/>
    </row>
    <row r="1742" spans="1:16" x14ac:dyDescent="0.3">
      <c r="A1742" s="81"/>
      <c r="B1742" s="82"/>
      <c r="C1742" s="79"/>
      <c r="D1742" s="83"/>
      <c r="E1742" s="84"/>
      <c r="F1742" s="84"/>
      <c r="K1742" s="81"/>
      <c r="L1742" s="82"/>
      <c r="M1742" s="79"/>
      <c r="N1742" s="83"/>
      <c r="O1742" s="84"/>
      <c r="P1742" s="84"/>
    </row>
    <row r="1743" spans="1:16" x14ac:dyDescent="0.3">
      <c r="A1743" s="81"/>
      <c r="B1743" s="82"/>
      <c r="C1743" s="79"/>
      <c r="D1743" s="83"/>
      <c r="E1743" s="84"/>
      <c r="F1743" s="84"/>
      <c r="K1743" s="81"/>
      <c r="L1743" s="82"/>
      <c r="M1743" s="79"/>
      <c r="N1743" s="83"/>
      <c r="O1743" s="84"/>
      <c r="P1743" s="84"/>
    </row>
    <row r="1744" spans="1:16" x14ac:dyDescent="0.3">
      <c r="A1744" s="81"/>
      <c r="B1744" s="82"/>
      <c r="C1744" s="79"/>
      <c r="D1744" s="83"/>
      <c r="E1744" s="84"/>
      <c r="F1744" s="84"/>
      <c r="K1744" s="81"/>
      <c r="L1744" s="82"/>
      <c r="M1744" s="79"/>
      <c r="N1744" s="83"/>
      <c r="O1744" s="84"/>
      <c r="P1744" s="84"/>
    </row>
    <row r="1745" spans="1:16" x14ac:dyDescent="0.3">
      <c r="A1745" s="81"/>
      <c r="B1745" s="82"/>
      <c r="C1745" s="79"/>
      <c r="D1745" s="83"/>
      <c r="E1745" s="84"/>
      <c r="F1745" s="84"/>
      <c r="K1745" s="81"/>
      <c r="L1745" s="82"/>
      <c r="M1745" s="79"/>
      <c r="N1745" s="83"/>
      <c r="O1745" s="84"/>
      <c r="P1745" s="84"/>
    </row>
    <row r="1746" spans="1:16" x14ac:dyDescent="0.3">
      <c r="A1746" s="81"/>
      <c r="B1746" s="82"/>
      <c r="C1746" s="79"/>
      <c r="D1746" s="83"/>
      <c r="E1746" s="84"/>
      <c r="F1746" s="84"/>
      <c r="K1746" s="81"/>
      <c r="L1746" s="82"/>
      <c r="M1746" s="79"/>
      <c r="N1746" s="83"/>
      <c r="O1746" s="84"/>
      <c r="P1746" s="84"/>
    </row>
    <row r="1747" spans="1:16" x14ac:dyDescent="0.3">
      <c r="A1747" s="81"/>
      <c r="B1747" s="82"/>
      <c r="C1747" s="79"/>
      <c r="D1747" s="83"/>
      <c r="E1747" s="84"/>
      <c r="F1747" s="84"/>
      <c r="K1747" s="81"/>
      <c r="L1747" s="82"/>
      <c r="M1747" s="79"/>
      <c r="N1747" s="83"/>
      <c r="O1747" s="84"/>
      <c r="P1747" s="84"/>
    </row>
    <row r="1748" spans="1:16" x14ac:dyDescent="0.3">
      <c r="A1748" s="81"/>
      <c r="B1748" s="82"/>
      <c r="C1748" s="79"/>
      <c r="D1748" s="83"/>
      <c r="E1748" s="84"/>
      <c r="F1748" s="84"/>
      <c r="K1748" s="81"/>
      <c r="L1748" s="82"/>
      <c r="M1748" s="79"/>
      <c r="N1748" s="83"/>
      <c r="O1748" s="84"/>
      <c r="P1748" s="84"/>
    </row>
    <row r="1749" spans="1:16" x14ac:dyDescent="0.3">
      <c r="A1749" s="81"/>
      <c r="B1749" s="82"/>
      <c r="C1749" s="79"/>
      <c r="D1749" s="83"/>
      <c r="E1749" s="84"/>
      <c r="F1749" s="84"/>
      <c r="K1749" s="81"/>
      <c r="L1749" s="82"/>
      <c r="M1749" s="79"/>
      <c r="N1749" s="83"/>
      <c r="O1749" s="84"/>
      <c r="P1749" s="84"/>
    </row>
    <row r="1750" spans="1:16" x14ac:dyDescent="0.3">
      <c r="A1750" s="81"/>
      <c r="B1750" s="82"/>
      <c r="C1750" s="79"/>
      <c r="D1750" s="83"/>
      <c r="E1750" s="84"/>
      <c r="F1750" s="84"/>
      <c r="K1750" s="81"/>
      <c r="L1750" s="82"/>
      <c r="M1750" s="79"/>
      <c r="N1750" s="83"/>
      <c r="O1750" s="84"/>
      <c r="P1750" s="84"/>
    </row>
    <row r="1751" spans="1:16" x14ac:dyDescent="0.3">
      <c r="A1751" s="81"/>
      <c r="B1751" s="82"/>
      <c r="C1751" s="79"/>
      <c r="D1751" s="83"/>
      <c r="E1751" s="84"/>
      <c r="F1751" s="84"/>
      <c r="K1751" s="81"/>
      <c r="L1751" s="82"/>
      <c r="M1751" s="79"/>
      <c r="N1751" s="83"/>
      <c r="O1751" s="84"/>
      <c r="P1751" s="84"/>
    </row>
    <row r="1752" spans="1:16" x14ac:dyDescent="0.3">
      <c r="A1752" s="81"/>
      <c r="B1752" s="82"/>
      <c r="C1752" s="79"/>
      <c r="D1752" s="83"/>
      <c r="E1752" s="84"/>
      <c r="F1752" s="84"/>
      <c r="K1752" s="81"/>
      <c r="L1752" s="82"/>
      <c r="M1752" s="79"/>
      <c r="N1752" s="83"/>
      <c r="O1752" s="84"/>
      <c r="P1752" s="84"/>
    </row>
    <row r="1753" spans="1:16" x14ac:dyDescent="0.3">
      <c r="A1753" s="81"/>
      <c r="B1753" s="82"/>
      <c r="C1753" s="79"/>
      <c r="D1753" s="83"/>
      <c r="E1753" s="84"/>
      <c r="F1753" s="84"/>
      <c r="K1753" s="81"/>
      <c r="L1753" s="82"/>
      <c r="M1753" s="79"/>
      <c r="N1753" s="83"/>
      <c r="O1753" s="84"/>
      <c r="P1753" s="84"/>
    </row>
    <row r="1754" spans="1:16" x14ac:dyDescent="0.3">
      <c r="A1754" s="81"/>
      <c r="B1754" s="82"/>
      <c r="C1754" s="79"/>
      <c r="D1754" s="83"/>
      <c r="E1754" s="84"/>
      <c r="F1754" s="84"/>
      <c r="K1754" s="81"/>
      <c r="L1754" s="82"/>
      <c r="M1754" s="79"/>
      <c r="N1754" s="83"/>
      <c r="O1754" s="84"/>
      <c r="P1754" s="84"/>
    </row>
    <row r="1755" spans="1:16" x14ac:dyDescent="0.3">
      <c r="A1755" s="81"/>
      <c r="B1755" s="82"/>
      <c r="C1755" s="79"/>
      <c r="D1755" s="83"/>
      <c r="E1755" s="84"/>
      <c r="F1755" s="84"/>
      <c r="K1755" s="81"/>
      <c r="L1755" s="82"/>
      <c r="M1755" s="79"/>
      <c r="N1755" s="83"/>
      <c r="O1755" s="84"/>
      <c r="P1755" s="84"/>
    </row>
    <row r="1756" spans="1:16" x14ac:dyDescent="0.3">
      <c r="A1756" s="81"/>
      <c r="B1756" s="82"/>
      <c r="C1756" s="79"/>
      <c r="D1756" s="83"/>
      <c r="E1756" s="84"/>
      <c r="F1756" s="84"/>
      <c r="K1756" s="81"/>
      <c r="L1756" s="82"/>
      <c r="M1756" s="79"/>
      <c r="N1756" s="83"/>
      <c r="O1756" s="84"/>
      <c r="P1756" s="84"/>
    </row>
    <row r="1757" spans="1:16" x14ac:dyDescent="0.3">
      <c r="A1757" s="81"/>
      <c r="B1757" s="82"/>
      <c r="C1757" s="79"/>
      <c r="D1757" s="83"/>
      <c r="E1757" s="84"/>
      <c r="F1757" s="84"/>
      <c r="K1757" s="81"/>
      <c r="L1757" s="82"/>
      <c r="M1757" s="79"/>
      <c r="N1757" s="83"/>
      <c r="O1757" s="84"/>
      <c r="P1757" s="84"/>
    </row>
    <row r="1758" spans="1:16" x14ac:dyDescent="0.3">
      <c r="A1758" s="81"/>
      <c r="B1758" s="82"/>
      <c r="C1758" s="79"/>
      <c r="D1758" s="83"/>
      <c r="E1758" s="84"/>
      <c r="F1758" s="84"/>
      <c r="K1758" s="81"/>
      <c r="L1758" s="82"/>
      <c r="M1758" s="79"/>
      <c r="N1758" s="83"/>
      <c r="O1758" s="84"/>
      <c r="P1758" s="84"/>
    </row>
    <row r="1759" spans="1:16" x14ac:dyDescent="0.3">
      <c r="A1759" s="81"/>
      <c r="B1759" s="82"/>
      <c r="C1759" s="79"/>
      <c r="D1759" s="83"/>
      <c r="E1759" s="84"/>
      <c r="F1759" s="84"/>
      <c r="K1759" s="81"/>
      <c r="L1759" s="82"/>
      <c r="M1759" s="79"/>
      <c r="N1759" s="83"/>
      <c r="O1759" s="84"/>
      <c r="P1759" s="84"/>
    </row>
    <row r="1760" spans="1:16" x14ac:dyDescent="0.3">
      <c r="A1760" s="81"/>
      <c r="B1760" s="82"/>
      <c r="C1760" s="79"/>
      <c r="D1760" s="83"/>
      <c r="E1760" s="84"/>
      <c r="F1760" s="84"/>
      <c r="K1760" s="81"/>
      <c r="L1760" s="82"/>
      <c r="M1760" s="79"/>
      <c r="N1760" s="83"/>
      <c r="O1760" s="84"/>
      <c r="P1760" s="84"/>
    </row>
    <row r="1761" spans="1:16" x14ac:dyDescent="0.3">
      <c r="A1761" s="81"/>
      <c r="B1761" s="82"/>
      <c r="C1761" s="79"/>
      <c r="D1761" s="83"/>
      <c r="E1761" s="84"/>
      <c r="F1761" s="84"/>
      <c r="K1761" s="81"/>
      <c r="L1761" s="82"/>
      <c r="M1761" s="79"/>
      <c r="N1761" s="83"/>
      <c r="O1761" s="84"/>
      <c r="P1761" s="84"/>
    </row>
    <row r="1762" spans="1:16" x14ac:dyDescent="0.3">
      <c r="A1762" s="81"/>
      <c r="B1762" s="82"/>
      <c r="C1762" s="79"/>
      <c r="D1762" s="83"/>
      <c r="E1762" s="84"/>
      <c r="F1762" s="84"/>
      <c r="K1762" s="81"/>
      <c r="L1762" s="82"/>
      <c r="M1762" s="79"/>
      <c r="N1762" s="83"/>
      <c r="O1762" s="84"/>
      <c r="P1762" s="84"/>
    </row>
    <row r="1763" spans="1:16" x14ac:dyDescent="0.3">
      <c r="A1763" s="81"/>
      <c r="B1763" s="82"/>
      <c r="C1763" s="79"/>
      <c r="D1763" s="83"/>
      <c r="E1763" s="84"/>
      <c r="F1763" s="84"/>
      <c r="K1763" s="81"/>
      <c r="L1763" s="82"/>
      <c r="M1763" s="79"/>
      <c r="N1763" s="83"/>
      <c r="O1763" s="84"/>
      <c r="P1763" s="84"/>
    </row>
    <row r="1764" spans="1:16" x14ac:dyDescent="0.3">
      <c r="A1764" s="81"/>
      <c r="B1764" s="82"/>
      <c r="C1764" s="79"/>
      <c r="D1764" s="83"/>
      <c r="E1764" s="84"/>
      <c r="F1764" s="84"/>
      <c r="K1764" s="81"/>
      <c r="L1764" s="82"/>
      <c r="M1764" s="79"/>
      <c r="N1764" s="83"/>
      <c r="O1764" s="84"/>
      <c r="P1764" s="84"/>
    </row>
    <row r="1765" spans="1:16" x14ac:dyDescent="0.3">
      <c r="A1765" s="81"/>
      <c r="B1765" s="82"/>
      <c r="C1765" s="79"/>
      <c r="D1765" s="83"/>
      <c r="E1765" s="84"/>
      <c r="F1765" s="84"/>
      <c r="K1765" s="81"/>
      <c r="L1765" s="82"/>
      <c r="M1765" s="79"/>
      <c r="N1765" s="83"/>
      <c r="O1765" s="84"/>
      <c r="P1765" s="84"/>
    </row>
    <row r="1766" spans="1:16" x14ac:dyDescent="0.3">
      <c r="A1766" s="81"/>
      <c r="B1766" s="82"/>
      <c r="C1766" s="79"/>
      <c r="D1766" s="83"/>
      <c r="E1766" s="84"/>
      <c r="F1766" s="84"/>
      <c r="K1766" s="81"/>
      <c r="L1766" s="82"/>
      <c r="M1766" s="79"/>
      <c r="N1766" s="83"/>
      <c r="O1766" s="84"/>
      <c r="P1766" s="84"/>
    </row>
    <row r="1767" spans="1:16" x14ac:dyDescent="0.3">
      <c r="A1767" s="81"/>
      <c r="B1767" s="82"/>
      <c r="C1767" s="79"/>
      <c r="D1767" s="83"/>
      <c r="E1767" s="84"/>
      <c r="F1767" s="84"/>
      <c r="K1767" s="81"/>
      <c r="L1767" s="82"/>
      <c r="M1767" s="79"/>
      <c r="N1767" s="83"/>
      <c r="O1767" s="84"/>
      <c r="P1767" s="84"/>
    </row>
    <row r="1768" spans="1:16" x14ac:dyDescent="0.3">
      <c r="A1768" s="81"/>
      <c r="B1768" s="82"/>
      <c r="C1768" s="79"/>
      <c r="D1768" s="83"/>
      <c r="E1768" s="84"/>
      <c r="F1768" s="84"/>
      <c r="K1768" s="81"/>
      <c r="L1768" s="82"/>
      <c r="M1768" s="79"/>
      <c r="N1768" s="83"/>
      <c r="O1768" s="84"/>
      <c r="P1768" s="84"/>
    </row>
    <row r="1769" spans="1:16" x14ac:dyDescent="0.3">
      <c r="A1769" s="81"/>
      <c r="B1769" s="82"/>
      <c r="C1769" s="79"/>
      <c r="D1769" s="83"/>
      <c r="E1769" s="84"/>
      <c r="F1769" s="84"/>
      <c r="K1769" s="81"/>
      <c r="L1769" s="82"/>
      <c r="M1769" s="79"/>
      <c r="N1769" s="83"/>
      <c r="O1769" s="84"/>
      <c r="P1769" s="84"/>
    </row>
    <row r="1770" spans="1:16" x14ac:dyDescent="0.3">
      <c r="A1770" s="81"/>
      <c r="B1770" s="82"/>
      <c r="C1770" s="79"/>
      <c r="D1770" s="83"/>
      <c r="E1770" s="84"/>
      <c r="F1770" s="84"/>
      <c r="K1770" s="81"/>
      <c r="L1770" s="82"/>
      <c r="M1770" s="79"/>
      <c r="N1770" s="83"/>
      <c r="O1770" s="84"/>
      <c r="P1770" s="84"/>
    </row>
    <row r="1771" spans="1:16" x14ac:dyDescent="0.3">
      <c r="A1771" s="81"/>
      <c r="B1771" s="82"/>
      <c r="C1771" s="79"/>
      <c r="D1771" s="83"/>
      <c r="E1771" s="84"/>
      <c r="F1771" s="84"/>
      <c r="K1771" s="81"/>
      <c r="L1771" s="82"/>
      <c r="M1771" s="79"/>
      <c r="N1771" s="83"/>
      <c r="O1771" s="84"/>
      <c r="P1771" s="84"/>
    </row>
    <row r="1772" spans="1:16" x14ac:dyDescent="0.3">
      <c r="A1772" s="81"/>
      <c r="B1772" s="82"/>
      <c r="C1772" s="79"/>
      <c r="D1772" s="83"/>
      <c r="E1772" s="84"/>
      <c r="F1772" s="84"/>
      <c r="K1772" s="81"/>
      <c r="L1772" s="82"/>
      <c r="M1772" s="79"/>
      <c r="N1772" s="83"/>
      <c r="O1772" s="84"/>
      <c r="P1772" s="84"/>
    </row>
    <row r="1773" spans="1:16" x14ac:dyDescent="0.3">
      <c r="A1773" s="81"/>
      <c r="B1773" s="82"/>
      <c r="C1773" s="79"/>
      <c r="D1773" s="83"/>
      <c r="E1773" s="84"/>
      <c r="F1773" s="84"/>
      <c r="K1773" s="81"/>
      <c r="L1773" s="82"/>
      <c r="M1773" s="79"/>
      <c r="N1773" s="83"/>
      <c r="O1773" s="84"/>
      <c r="P1773" s="84"/>
    </row>
    <row r="1774" spans="1:16" x14ac:dyDescent="0.3">
      <c r="A1774" s="81"/>
      <c r="B1774" s="82"/>
      <c r="C1774" s="79"/>
      <c r="D1774" s="83"/>
      <c r="E1774" s="84"/>
      <c r="F1774" s="84"/>
      <c r="K1774" s="81"/>
      <c r="L1774" s="82"/>
      <c r="M1774" s="79"/>
      <c r="N1774" s="83"/>
      <c r="O1774" s="84"/>
      <c r="P1774" s="84"/>
    </row>
    <row r="1775" spans="1:16" x14ac:dyDescent="0.3">
      <c r="A1775" s="81"/>
      <c r="B1775" s="82"/>
      <c r="C1775" s="79"/>
      <c r="D1775" s="83"/>
      <c r="E1775" s="84"/>
      <c r="F1775" s="84"/>
      <c r="K1775" s="81"/>
      <c r="L1775" s="82"/>
      <c r="M1775" s="79"/>
      <c r="N1775" s="83"/>
      <c r="O1775" s="84"/>
      <c r="P1775" s="84"/>
    </row>
    <row r="1776" spans="1:16" x14ac:dyDescent="0.3">
      <c r="A1776" s="81"/>
      <c r="B1776" s="82"/>
      <c r="C1776" s="79"/>
      <c r="D1776" s="83"/>
      <c r="E1776" s="84"/>
      <c r="F1776" s="84"/>
      <c r="K1776" s="81"/>
      <c r="L1776" s="82"/>
      <c r="M1776" s="79"/>
      <c r="N1776" s="83"/>
      <c r="O1776" s="84"/>
      <c r="P1776" s="84"/>
    </row>
    <row r="1777" spans="1:16" x14ac:dyDescent="0.3">
      <c r="A1777" s="81"/>
      <c r="B1777" s="82"/>
      <c r="C1777" s="79"/>
      <c r="D1777" s="83"/>
      <c r="E1777" s="84"/>
      <c r="F1777" s="84"/>
      <c r="K1777" s="81"/>
      <c r="L1777" s="82"/>
      <c r="M1777" s="79"/>
      <c r="N1777" s="83"/>
      <c r="O1777" s="84"/>
      <c r="P1777" s="84"/>
    </row>
    <row r="1778" spans="1:16" x14ac:dyDescent="0.3">
      <c r="A1778" s="81"/>
      <c r="B1778" s="82"/>
      <c r="C1778" s="79"/>
      <c r="D1778" s="83"/>
      <c r="E1778" s="84"/>
      <c r="F1778" s="84"/>
      <c r="K1778" s="81"/>
      <c r="L1778" s="82"/>
      <c r="M1778" s="79"/>
      <c r="N1778" s="83"/>
      <c r="O1778" s="84"/>
      <c r="P1778" s="84"/>
    </row>
    <row r="1779" spans="1:16" x14ac:dyDescent="0.3">
      <c r="A1779" s="81"/>
      <c r="B1779" s="82"/>
      <c r="C1779" s="79"/>
      <c r="D1779" s="83"/>
      <c r="E1779" s="84"/>
      <c r="F1779" s="84"/>
      <c r="K1779" s="81"/>
      <c r="L1779" s="82"/>
      <c r="M1779" s="79"/>
      <c r="N1779" s="83"/>
      <c r="O1779" s="84"/>
      <c r="P1779" s="84"/>
    </row>
    <row r="1780" spans="1:16" x14ac:dyDescent="0.3">
      <c r="A1780" s="81"/>
      <c r="B1780" s="82"/>
      <c r="C1780" s="79"/>
      <c r="D1780" s="83"/>
      <c r="E1780" s="84"/>
      <c r="F1780" s="84"/>
      <c r="K1780" s="81"/>
      <c r="L1780" s="82"/>
      <c r="M1780" s="79"/>
      <c r="N1780" s="83"/>
      <c r="O1780" s="84"/>
      <c r="P1780" s="84"/>
    </row>
    <row r="1781" spans="1:16" x14ac:dyDescent="0.3">
      <c r="A1781" s="81"/>
      <c r="B1781" s="82"/>
      <c r="C1781" s="79"/>
      <c r="D1781" s="83"/>
      <c r="E1781" s="84"/>
      <c r="F1781" s="84"/>
      <c r="K1781" s="81"/>
      <c r="L1781" s="82"/>
      <c r="M1781" s="79"/>
      <c r="N1781" s="83"/>
      <c r="O1781" s="84"/>
      <c r="P1781" s="84"/>
    </row>
    <row r="1782" spans="1:16" x14ac:dyDescent="0.3">
      <c r="A1782" s="81"/>
      <c r="B1782" s="82"/>
      <c r="C1782" s="79"/>
      <c r="D1782" s="83"/>
      <c r="E1782" s="84"/>
      <c r="F1782" s="84"/>
      <c r="K1782" s="81"/>
      <c r="L1782" s="82"/>
      <c r="M1782" s="79"/>
      <c r="N1782" s="83"/>
      <c r="O1782" s="84"/>
      <c r="P1782" s="84"/>
    </row>
    <row r="1783" spans="1:16" x14ac:dyDescent="0.3">
      <c r="A1783" s="81"/>
      <c r="B1783" s="82"/>
      <c r="C1783" s="79"/>
      <c r="D1783" s="83"/>
      <c r="E1783" s="84"/>
      <c r="F1783" s="84"/>
      <c r="K1783" s="81"/>
      <c r="L1783" s="82"/>
      <c r="M1783" s="79"/>
      <c r="N1783" s="83"/>
      <c r="O1783" s="84"/>
      <c r="P1783" s="84"/>
    </row>
    <row r="1784" spans="1:16" x14ac:dyDescent="0.3">
      <c r="A1784" s="81"/>
      <c r="B1784" s="82"/>
      <c r="C1784" s="79"/>
      <c r="D1784" s="83"/>
      <c r="E1784" s="84"/>
      <c r="F1784" s="84"/>
      <c r="K1784" s="81"/>
      <c r="L1784" s="82"/>
      <c r="M1784" s="79"/>
      <c r="N1784" s="83"/>
      <c r="O1784" s="84"/>
      <c r="P1784" s="84"/>
    </row>
    <row r="1785" spans="1:16" x14ac:dyDescent="0.3">
      <c r="A1785" s="81"/>
      <c r="B1785" s="82"/>
      <c r="C1785" s="79"/>
      <c r="D1785" s="83"/>
      <c r="E1785" s="84"/>
      <c r="F1785" s="84"/>
      <c r="K1785" s="81"/>
      <c r="L1785" s="82"/>
      <c r="M1785" s="79"/>
      <c r="N1785" s="83"/>
      <c r="O1785" s="84"/>
      <c r="P1785" s="84"/>
    </row>
    <row r="1786" spans="1:16" x14ac:dyDescent="0.3">
      <c r="A1786" s="81"/>
      <c r="B1786" s="82"/>
      <c r="C1786" s="79"/>
      <c r="D1786" s="83"/>
      <c r="E1786" s="84"/>
      <c r="F1786" s="84"/>
      <c r="K1786" s="81"/>
      <c r="L1786" s="82"/>
      <c r="M1786" s="79"/>
      <c r="N1786" s="83"/>
      <c r="O1786" s="84"/>
      <c r="P1786" s="84"/>
    </row>
    <row r="1787" spans="1:16" x14ac:dyDescent="0.3">
      <c r="A1787" s="81"/>
      <c r="B1787" s="82"/>
      <c r="C1787" s="79"/>
      <c r="D1787" s="83"/>
      <c r="E1787" s="84"/>
      <c r="F1787" s="84"/>
      <c r="K1787" s="81"/>
      <c r="L1787" s="82"/>
      <c r="M1787" s="79"/>
      <c r="N1787" s="83"/>
      <c r="O1787" s="84"/>
      <c r="P1787" s="84"/>
    </row>
    <row r="1788" spans="1:16" x14ac:dyDescent="0.3">
      <c r="A1788" s="81"/>
      <c r="B1788" s="82"/>
      <c r="C1788" s="79"/>
      <c r="D1788" s="83"/>
      <c r="E1788" s="84"/>
      <c r="F1788" s="84"/>
      <c r="K1788" s="81"/>
      <c r="L1788" s="82"/>
      <c r="M1788" s="79"/>
      <c r="N1788" s="83"/>
      <c r="O1788" s="84"/>
      <c r="P1788" s="84"/>
    </row>
    <row r="1789" spans="1:16" x14ac:dyDescent="0.3">
      <c r="A1789" s="81"/>
      <c r="B1789" s="82"/>
      <c r="C1789" s="79"/>
      <c r="D1789" s="83"/>
      <c r="E1789" s="84"/>
      <c r="F1789" s="84"/>
      <c r="K1789" s="81"/>
      <c r="L1789" s="82"/>
      <c r="M1789" s="79"/>
      <c r="N1789" s="83"/>
      <c r="O1789" s="84"/>
      <c r="P1789" s="84"/>
    </row>
    <row r="1790" spans="1:16" x14ac:dyDescent="0.3">
      <c r="A1790" s="81"/>
      <c r="B1790" s="82"/>
      <c r="C1790" s="79"/>
      <c r="D1790" s="83"/>
      <c r="E1790" s="84"/>
      <c r="F1790" s="84"/>
      <c r="K1790" s="81"/>
      <c r="L1790" s="82"/>
      <c r="M1790" s="79"/>
      <c r="N1790" s="83"/>
      <c r="O1790" s="84"/>
      <c r="P1790" s="84"/>
    </row>
    <row r="1791" spans="1:16" x14ac:dyDescent="0.3">
      <c r="A1791" s="81"/>
      <c r="B1791" s="82"/>
      <c r="C1791" s="79"/>
      <c r="D1791" s="83"/>
      <c r="E1791" s="84"/>
      <c r="F1791" s="84"/>
      <c r="K1791" s="81"/>
      <c r="L1791" s="82"/>
      <c r="M1791" s="79"/>
      <c r="N1791" s="83"/>
      <c r="O1791" s="84"/>
      <c r="P1791" s="84"/>
    </row>
    <row r="1792" spans="1:16" x14ac:dyDescent="0.3">
      <c r="A1792" s="81"/>
      <c r="B1792" s="82"/>
      <c r="C1792" s="79"/>
      <c r="D1792" s="83"/>
      <c r="E1792" s="84"/>
      <c r="F1792" s="84"/>
      <c r="K1792" s="81"/>
      <c r="L1792" s="82"/>
      <c r="M1792" s="79"/>
      <c r="N1792" s="83"/>
      <c r="O1792" s="84"/>
      <c r="P1792" s="84"/>
    </row>
    <row r="1793" spans="1:16" x14ac:dyDescent="0.3">
      <c r="A1793" s="81"/>
      <c r="B1793" s="82"/>
      <c r="C1793" s="79"/>
      <c r="D1793" s="83"/>
      <c r="E1793" s="84"/>
      <c r="F1793" s="84"/>
      <c r="K1793" s="81"/>
      <c r="L1793" s="82"/>
      <c r="M1793" s="79"/>
      <c r="N1793" s="83"/>
      <c r="O1793" s="84"/>
      <c r="P1793" s="84"/>
    </row>
    <row r="1794" spans="1:16" x14ac:dyDescent="0.3">
      <c r="A1794" s="81"/>
      <c r="B1794" s="82"/>
      <c r="C1794" s="79"/>
      <c r="D1794" s="83"/>
      <c r="E1794" s="84"/>
      <c r="F1794" s="84"/>
      <c r="K1794" s="81"/>
      <c r="L1794" s="82"/>
      <c r="M1794" s="79"/>
      <c r="N1794" s="83"/>
      <c r="O1794" s="84"/>
      <c r="P1794" s="84"/>
    </row>
    <row r="1795" spans="1:16" x14ac:dyDescent="0.3">
      <c r="A1795" s="81"/>
      <c r="B1795" s="82"/>
      <c r="C1795" s="79"/>
      <c r="D1795" s="83"/>
      <c r="E1795" s="84"/>
      <c r="F1795" s="84"/>
      <c r="K1795" s="81"/>
      <c r="L1795" s="82"/>
      <c r="M1795" s="79"/>
      <c r="N1795" s="83"/>
      <c r="O1795" s="84"/>
      <c r="P1795" s="84"/>
    </row>
    <row r="1796" spans="1:16" x14ac:dyDescent="0.3">
      <c r="A1796" s="81"/>
      <c r="B1796" s="82"/>
      <c r="C1796" s="79"/>
      <c r="D1796" s="83"/>
      <c r="E1796" s="84"/>
      <c r="F1796" s="84"/>
      <c r="K1796" s="81"/>
      <c r="L1796" s="82"/>
      <c r="M1796" s="79"/>
      <c r="N1796" s="83"/>
      <c r="O1796" s="84"/>
      <c r="P1796" s="84"/>
    </row>
    <row r="1797" spans="1:16" x14ac:dyDescent="0.3">
      <c r="A1797" s="81"/>
      <c r="B1797" s="82"/>
      <c r="C1797" s="79"/>
      <c r="D1797" s="83"/>
      <c r="E1797" s="84"/>
      <c r="F1797" s="84"/>
      <c r="K1797" s="81"/>
      <c r="L1797" s="82"/>
      <c r="M1797" s="79"/>
      <c r="N1797" s="83"/>
      <c r="O1797" s="84"/>
      <c r="P1797" s="84"/>
    </row>
    <row r="1798" spans="1:16" x14ac:dyDescent="0.3">
      <c r="A1798" s="81"/>
      <c r="B1798" s="82"/>
      <c r="C1798" s="79"/>
      <c r="D1798" s="83"/>
      <c r="E1798" s="84"/>
      <c r="F1798" s="84"/>
      <c r="K1798" s="81"/>
      <c r="L1798" s="82"/>
      <c r="M1798" s="79"/>
      <c r="N1798" s="83"/>
      <c r="O1798" s="84"/>
      <c r="P1798" s="84"/>
    </row>
    <row r="1799" spans="1:16" x14ac:dyDescent="0.3">
      <c r="A1799" s="81"/>
      <c r="B1799" s="82"/>
      <c r="C1799" s="79"/>
      <c r="D1799" s="83"/>
      <c r="E1799" s="84"/>
      <c r="F1799" s="84"/>
      <c r="K1799" s="81"/>
      <c r="L1799" s="82"/>
      <c r="M1799" s="79"/>
      <c r="N1799" s="83"/>
      <c r="O1799" s="84"/>
      <c r="P1799" s="84"/>
    </row>
    <row r="1800" spans="1:16" x14ac:dyDescent="0.3">
      <c r="A1800" s="81"/>
      <c r="B1800" s="82"/>
      <c r="C1800" s="79"/>
      <c r="D1800" s="83"/>
      <c r="E1800" s="84"/>
      <c r="F1800" s="84"/>
      <c r="K1800" s="81"/>
      <c r="L1800" s="82"/>
      <c r="M1800" s="79"/>
      <c r="N1800" s="83"/>
      <c r="O1800" s="84"/>
      <c r="P1800" s="84"/>
    </row>
    <row r="1801" spans="1:16" x14ac:dyDescent="0.3">
      <c r="A1801" s="81"/>
      <c r="B1801" s="82"/>
      <c r="C1801" s="79"/>
      <c r="D1801" s="83"/>
      <c r="E1801" s="84"/>
      <c r="F1801" s="84"/>
      <c r="K1801" s="81"/>
      <c r="L1801" s="82"/>
      <c r="M1801" s="79"/>
      <c r="N1801" s="83"/>
      <c r="O1801" s="84"/>
      <c r="P1801" s="84"/>
    </row>
    <row r="1802" spans="1:16" x14ac:dyDescent="0.3">
      <c r="A1802" s="81"/>
      <c r="B1802" s="82"/>
      <c r="C1802" s="79"/>
      <c r="D1802" s="83"/>
      <c r="E1802" s="84"/>
      <c r="F1802" s="84"/>
      <c r="K1802" s="81"/>
      <c r="L1802" s="82"/>
      <c r="M1802" s="79"/>
      <c r="N1802" s="83"/>
      <c r="O1802" s="84"/>
      <c r="P1802" s="84"/>
    </row>
    <row r="1803" spans="1:16" x14ac:dyDescent="0.3">
      <c r="A1803" s="81"/>
      <c r="B1803" s="82"/>
      <c r="C1803" s="79"/>
      <c r="D1803" s="83"/>
      <c r="E1803" s="84"/>
      <c r="F1803" s="84"/>
      <c r="K1803" s="81"/>
      <c r="L1803" s="82"/>
      <c r="M1803" s="79"/>
      <c r="N1803" s="83"/>
      <c r="O1803" s="84"/>
      <c r="P1803" s="84"/>
    </row>
    <row r="1804" spans="1:16" x14ac:dyDescent="0.3">
      <c r="A1804" s="81"/>
      <c r="B1804" s="82"/>
      <c r="C1804" s="79"/>
      <c r="D1804" s="83"/>
      <c r="E1804" s="84"/>
      <c r="F1804" s="84"/>
      <c r="K1804" s="81"/>
      <c r="L1804" s="82"/>
      <c r="M1804" s="79"/>
      <c r="N1804" s="83"/>
      <c r="O1804" s="84"/>
      <c r="P1804" s="84"/>
    </row>
    <row r="1805" spans="1:16" x14ac:dyDescent="0.3">
      <c r="A1805" s="81"/>
      <c r="B1805" s="82"/>
      <c r="C1805" s="79"/>
      <c r="D1805" s="83"/>
      <c r="E1805" s="84"/>
      <c r="F1805" s="84"/>
      <c r="K1805" s="81"/>
      <c r="L1805" s="82"/>
      <c r="M1805" s="79"/>
      <c r="N1805" s="83"/>
      <c r="O1805" s="84"/>
      <c r="P1805" s="84"/>
    </row>
    <row r="1806" spans="1:16" x14ac:dyDescent="0.3">
      <c r="A1806" s="81"/>
      <c r="B1806" s="82"/>
      <c r="C1806" s="79"/>
      <c r="D1806" s="83"/>
      <c r="E1806" s="84"/>
      <c r="F1806" s="84"/>
      <c r="K1806" s="81"/>
      <c r="L1806" s="82"/>
      <c r="M1806" s="79"/>
      <c r="N1806" s="83"/>
      <c r="O1806" s="84"/>
      <c r="P1806" s="84"/>
    </row>
    <row r="1807" spans="1:16" x14ac:dyDescent="0.3">
      <c r="A1807" s="81"/>
      <c r="B1807" s="82"/>
      <c r="C1807" s="79"/>
      <c r="D1807" s="83"/>
      <c r="E1807" s="84"/>
      <c r="F1807" s="84"/>
      <c r="K1807" s="81"/>
      <c r="L1807" s="82"/>
      <c r="M1807" s="79"/>
      <c r="N1807" s="83"/>
      <c r="O1807" s="84"/>
      <c r="P1807" s="84"/>
    </row>
    <row r="1808" spans="1:16" x14ac:dyDescent="0.3">
      <c r="A1808" s="81"/>
      <c r="B1808" s="82"/>
      <c r="C1808" s="79"/>
      <c r="D1808" s="83"/>
      <c r="E1808" s="84"/>
      <c r="F1808" s="84"/>
      <c r="K1808" s="81"/>
      <c r="L1808" s="82"/>
      <c r="M1808" s="79"/>
      <c r="N1808" s="83"/>
      <c r="O1808" s="84"/>
      <c r="P1808" s="84"/>
    </row>
    <row r="1809" spans="1:16" x14ac:dyDescent="0.3">
      <c r="A1809" s="81"/>
      <c r="B1809" s="82"/>
      <c r="C1809" s="79"/>
      <c r="D1809" s="83"/>
      <c r="E1809" s="84"/>
      <c r="F1809" s="84"/>
      <c r="K1809" s="81"/>
      <c r="L1809" s="82"/>
      <c r="M1809" s="79"/>
      <c r="N1809" s="83"/>
      <c r="O1809" s="84"/>
      <c r="P1809" s="84"/>
    </row>
    <row r="1810" spans="1:16" x14ac:dyDescent="0.3">
      <c r="A1810" s="81"/>
      <c r="B1810" s="82"/>
      <c r="C1810" s="79"/>
      <c r="D1810" s="83"/>
      <c r="E1810" s="84"/>
      <c r="F1810" s="84"/>
      <c r="K1810" s="81"/>
      <c r="L1810" s="82"/>
      <c r="M1810" s="79"/>
      <c r="N1810" s="83"/>
      <c r="O1810" s="84"/>
      <c r="P1810" s="84"/>
    </row>
    <row r="1811" spans="1:16" x14ac:dyDescent="0.3">
      <c r="A1811" s="81"/>
      <c r="B1811" s="82"/>
      <c r="C1811" s="79"/>
      <c r="D1811" s="83"/>
      <c r="E1811" s="84"/>
      <c r="F1811" s="84"/>
      <c r="K1811" s="81"/>
      <c r="L1811" s="82"/>
      <c r="M1811" s="79"/>
      <c r="N1811" s="83"/>
      <c r="O1811" s="84"/>
      <c r="P1811" s="84"/>
    </row>
    <row r="1812" spans="1:16" x14ac:dyDescent="0.3">
      <c r="A1812" s="81"/>
      <c r="B1812" s="82"/>
      <c r="C1812" s="79"/>
      <c r="D1812" s="83"/>
      <c r="E1812" s="84"/>
      <c r="F1812" s="84"/>
      <c r="K1812" s="81"/>
      <c r="L1812" s="82"/>
      <c r="M1812" s="79"/>
      <c r="N1812" s="83"/>
      <c r="O1812" s="84"/>
      <c r="P1812" s="84"/>
    </row>
    <row r="1813" spans="1:16" x14ac:dyDescent="0.3">
      <c r="A1813" s="81"/>
      <c r="B1813" s="82"/>
      <c r="C1813" s="79"/>
      <c r="D1813" s="83"/>
      <c r="E1813" s="84"/>
      <c r="F1813" s="84"/>
      <c r="K1813" s="81"/>
      <c r="L1813" s="82"/>
      <c r="M1813" s="79"/>
      <c r="N1813" s="83"/>
      <c r="O1813" s="84"/>
      <c r="P1813" s="84"/>
    </row>
    <row r="1814" spans="1:16" x14ac:dyDescent="0.3">
      <c r="A1814" s="81"/>
      <c r="B1814" s="82"/>
      <c r="C1814" s="79"/>
      <c r="D1814" s="83"/>
      <c r="E1814" s="84"/>
      <c r="F1814" s="84"/>
      <c r="K1814" s="81"/>
      <c r="L1814" s="82"/>
      <c r="M1814" s="79"/>
      <c r="N1814" s="83"/>
      <c r="O1814" s="84"/>
      <c r="P1814" s="84"/>
    </row>
    <row r="1815" spans="1:16" x14ac:dyDescent="0.3">
      <c r="A1815" s="81"/>
      <c r="B1815" s="82"/>
      <c r="C1815" s="79"/>
      <c r="D1815" s="83"/>
      <c r="E1815" s="84"/>
      <c r="F1815" s="84"/>
      <c r="K1815" s="81"/>
      <c r="L1815" s="82"/>
      <c r="M1815" s="79"/>
      <c r="N1815" s="83"/>
      <c r="O1815" s="84"/>
      <c r="P1815" s="84"/>
    </row>
    <row r="1816" spans="1:16" x14ac:dyDescent="0.3">
      <c r="A1816" s="81"/>
      <c r="B1816" s="82"/>
      <c r="C1816" s="79"/>
      <c r="D1816" s="83"/>
      <c r="E1816" s="84"/>
      <c r="F1816" s="84"/>
      <c r="K1816" s="81"/>
      <c r="L1816" s="82"/>
      <c r="M1816" s="79"/>
      <c r="N1816" s="83"/>
      <c r="O1816" s="84"/>
      <c r="P1816" s="84"/>
    </row>
    <row r="1817" spans="1:16" x14ac:dyDescent="0.3">
      <c r="A1817" s="81"/>
      <c r="B1817" s="82"/>
      <c r="C1817" s="79"/>
      <c r="D1817" s="83"/>
      <c r="E1817" s="84"/>
      <c r="F1817" s="84"/>
      <c r="K1817" s="81"/>
      <c r="L1817" s="82"/>
      <c r="M1817" s="79"/>
      <c r="N1817" s="83"/>
      <c r="O1817" s="84"/>
      <c r="P1817" s="84"/>
    </row>
    <row r="1818" spans="1:16" x14ac:dyDescent="0.3">
      <c r="A1818" s="81"/>
      <c r="B1818" s="82"/>
      <c r="C1818" s="79"/>
      <c r="D1818" s="83"/>
      <c r="E1818" s="84"/>
      <c r="F1818" s="84"/>
      <c r="K1818" s="81"/>
      <c r="L1818" s="82"/>
      <c r="M1818" s="79"/>
      <c r="N1818" s="83"/>
      <c r="O1818" s="84"/>
      <c r="P1818" s="84"/>
    </row>
    <row r="1819" spans="1:16" x14ac:dyDescent="0.3">
      <c r="A1819" s="81"/>
      <c r="B1819" s="82"/>
      <c r="C1819" s="79"/>
      <c r="D1819" s="83"/>
      <c r="E1819" s="84"/>
      <c r="F1819" s="84"/>
      <c r="K1819" s="81"/>
      <c r="L1819" s="82"/>
      <c r="M1819" s="79"/>
      <c r="N1819" s="83"/>
      <c r="O1819" s="84"/>
      <c r="P1819" s="84"/>
    </row>
    <row r="1820" spans="1:16" x14ac:dyDescent="0.3">
      <c r="A1820" s="81"/>
      <c r="B1820" s="82"/>
      <c r="C1820" s="79"/>
      <c r="D1820" s="83"/>
      <c r="E1820" s="84"/>
      <c r="F1820" s="84"/>
      <c r="K1820" s="81"/>
      <c r="L1820" s="82"/>
      <c r="M1820" s="79"/>
      <c r="N1820" s="83"/>
      <c r="O1820" s="84"/>
      <c r="P1820" s="84"/>
    </row>
    <row r="1821" spans="1:16" x14ac:dyDescent="0.3">
      <c r="A1821" s="81"/>
      <c r="B1821" s="82"/>
      <c r="C1821" s="79"/>
      <c r="D1821" s="83"/>
      <c r="E1821" s="84"/>
      <c r="F1821" s="84"/>
      <c r="K1821" s="81"/>
      <c r="L1821" s="82"/>
      <c r="M1821" s="79"/>
      <c r="N1821" s="83"/>
      <c r="O1821" s="84"/>
      <c r="P1821" s="84"/>
    </row>
    <row r="1822" spans="1:16" x14ac:dyDescent="0.3">
      <c r="A1822" s="81"/>
      <c r="B1822" s="82"/>
      <c r="C1822" s="79"/>
      <c r="D1822" s="83"/>
      <c r="E1822" s="84"/>
      <c r="F1822" s="84"/>
      <c r="K1822" s="81"/>
      <c r="L1822" s="82"/>
      <c r="M1822" s="79"/>
      <c r="N1822" s="83"/>
      <c r="O1822" s="84"/>
      <c r="P1822" s="84"/>
    </row>
    <row r="1823" spans="1:16" x14ac:dyDescent="0.3">
      <c r="A1823" s="81"/>
      <c r="B1823" s="82"/>
      <c r="C1823" s="79"/>
      <c r="D1823" s="83"/>
      <c r="E1823" s="84"/>
      <c r="F1823" s="84"/>
      <c r="K1823" s="81"/>
      <c r="L1823" s="82"/>
      <c r="M1823" s="79"/>
      <c r="N1823" s="83"/>
      <c r="O1823" s="84"/>
      <c r="P1823" s="84"/>
    </row>
    <row r="1824" spans="1:16" x14ac:dyDescent="0.3">
      <c r="A1824" s="81"/>
      <c r="B1824" s="82"/>
      <c r="C1824" s="79"/>
      <c r="D1824" s="83"/>
      <c r="E1824" s="84"/>
      <c r="F1824" s="84"/>
      <c r="K1824" s="81"/>
      <c r="L1824" s="82"/>
      <c r="M1824" s="79"/>
      <c r="N1824" s="83"/>
      <c r="O1824" s="84"/>
      <c r="P1824" s="84"/>
    </row>
    <row r="1825" spans="1:16" x14ac:dyDescent="0.3">
      <c r="A1825" s="81"/>
      <c r="B1825" s="82"/>
      <c r="C1825" s="79"/>
      <c r="D1825" s="83"/>
      <c r="E1825" s="84"/>
      <c r="F1825" s="84"/>
      <c r="K1825" s="81"/>
      <c r="L1825" s="82"/>
      <c r="M1825" s="79"/>
      <c r="N1825" s="83"/>
      <c r="O1825" s="84"/>
      <c r="P1825" s="84"/>
    </row>
    <row r="1826" spans="1:16" x14ac:dyDescent="0.3">
      <c r="A1826" s="81"/>
      <c r="B1826" s="82"/>
      <c r="C1826" s="79"/>
      <c r="D1826" s="83"/>
      <c r="E1826" s="84"/>
      <c r="F1826" s="84"/>
      <c r="K1826" s="81"/>
      <c r="L1826" s="82"/>
      <c r="M1826" s="79"/>
      <c r="N1826" s="83"/>
      <c r="O1826" s="84"/>
      <c r="P1826" s="84"/>
    </row>
    <row r="1827" spans="1:16" x14ac:dyDescent="0.3">
      <c r="A1827" s="81"/>
      <c r="B1827" s="82"/>
      <c r="C1827" s="79"/>
      <c r="D1827" s="83"/>
      <c r="E1827" s="84"/>
      <c r="F1827" s="84"/>
      <c r="K1827" s="81"/>
      <c r="L1827" s="82"/>
      <c r="M1827" s="79"/>
      <c r="N1827" s="83"/>
      <c r="O1827" s="84"/>
      <c r="P1827" s="84"/>
    </row>
    <row r="1828" spans="1:16" x14ac:dyDescent="0.3">
      <c r="A1828" s="81"/>
      <c r="B1828" s="82"/>
      <c r="C1828" s="79"/>
      <c r="D1828" s="83"/>
      <c r="E1828" s="84"/>
      <c r="F1828" s="84"/>
      <c r="K1828" s="81"/>
      <c r="L1828" s="82"/>
      <c r="M1828" s="79"/>
      <c r="N1828" s="83"/>
      <c r="O1828" s="84"/>
      <c r="P1828" s="84"/>
    </row>
    <row r="1829" spans="1:16" x14ac:dyDescent="0.3">
      <c r="A1829" s="81"/>
      <c r="B1829" s="82"/>
      <c r="C1829" s="79"/>
      <c r="D1829" s="83"/>
      <c r="E1829" s="84"/>
      <c r="F1829" s="84"/>
      <c r="K1829" s="81"/>
      <c r="L1829" s="82"/>
      <c r="M1829" s="79"/>
      <c r="N1829" s="83"/>
      <c r="O1829" s="84"/>
      <c r="P1829" s="84"/>
    </row>
    <row r="1830" spans="1:16" x14ac:dyDescent="0.3">
      <c r="A1830" s="81"/>
      <c r="B1830" s="82"/>
      <c r="C1830" s="79"/>
      <c r="D1830" s="83"/>
      <c r="E1830" s="84"/>
      <c r="F1830" s="84"/>
      <c r="K1830" s="81"/>
      <c r="L1830" s="82"/>
      <c r="M1830" s="79"/>
      <c r="N1830" s="83"/>
      <c r="O1830" s="84"/>
      <c r="P1830" s="84"/>
    </row>
    <row r="1831" spans="1:16" x14ac:dyDescent="0.3">
      <c r="A1831" s="81"/>
      <c r="B1831" s="82"/>
      <c r="C1831" s="79"/>
      <c r="D1831" s="83"/>
      <c r="E1831" s="84"/>
      <c r="F1831" s="84"/>
      <c r="K1831" s="81"/>
      <c r="L1831" s="82"/>
      <c r="M1831" s="79"/>
      <c r="N1831" s="83"/>
      <c r="O1831" s="84"/>
      <c r="P1831" s="84"/>
    </row>
    <row r="1832" spans="1:16" x14ac:dyDescent="0.3">
      <c r="A1832" s="81"/>
      <c r="B1832" s="82"/>
      <c r="C1832" s="79"/>
      <c r="D1832" s="83"/>
      <c r="E1832" s="84"/>
      <c r="F1832" s="84"/>
      <c r="K1832" s="81"/>
      <c r="L1832" s="82"/>
      <c r="M1832" s="79"/>
      <c r="N1832" s="83"/>
      <c r="O1832" s="84"/>
      <c r="P1832" s="84"/>
    </row>
    <row r="1833" spans="1:16" x14ac:dyDescent="0.3">
      <c r="A1833" s="81"/>
      <c r="B1833" s="82"/>
      <c r="C1833" s="79"/>
      <c r="D1833" s="83"/>
      <c r="E1833" s="84"/>
      <c r="F1833" s="84"/>
      <c r="K1833" s="81"/>
      <c r="L1833" s="82"/>
      <c r="M1833" s="79"/>
      <c r="N1833" s="83"/>
      <c r="O1833" s="84"/>
      <c r="P1833" s="84"/>
    </row>
    <row r="1834" spans="1:16" x14ac:dyDescent="0.3">
      <c r="A1834" s="81"/>
      <c r="B1834" s="82"/>
      <c r="C1834" s="79"/>
      <c r="D1834" s="83"/>
      <c r="E1834" s="84"/>
      <c r="F1834" s="84"/>
      <c r="K1834" s="81"/>
      <c r="L1834" s="82"/>
      <c r="M1834" s="79"/>
      <c r="N1834" s="83"/>
      <c r="O1834" s="84"/>
      <c r="P1834" s="84"/>
    </row>
    <row r="1835" spans="1:16" x14ac:dyDescent="0.3">
      <c r="A1835" s="81"/>
      <c r="B1835" s="82"/>
      <c r="C1835" s="79"/>
      <c r="D1835" s="83"/>
      <c r="E1835" s="84"/>
      <c r="F1835" s="84"/>
      <c r="K1835" s="81"/>
      <c r="L1835" s="82"/>
      <c r="M1835" s="79"/>
      <c r="N1835" s="83"/>
      <c r="O1835" s="84"/>
      <c r="P1835" s="84"/>
    </row>
    <row r="1836" spans="1:16" x14ac:dyDescent="0.3">
      <c r="A1836" s="81"/>
      <c r="B1836" s="82"/>
      <c r="C1836" s="79"/>
      <c r="D1836" s="83"/>
      <c r="E1836" s="84"/>
      <c r="F1836" s="84"/>
      <c r="K1836" s="81"/>
      <c r="L1836" s="82"/>
      <c r="M1836" s="79"/>
      <c r="N1836" s="83"/>
      <c r="O1836" s="84"/>
      <c r="P1836" s="84"/>
    </row>
    <row r="1837" spans="1:16" x14ac:dyDescent="0.3">
      <c r="A1837" s="81"/>
      <c r="B1837" s="82"/>
      <c r="C1837" s="79"/>
      <c r="D1837" s="83"/>
      <c r="E1837" s="84"/>
      <c r="F1837" s="84"/>
      <c r="K1837" s="81"/>
      <c r="L1837" s="82"/>
      <c r="M1837" s="79"/>
      <c r="N1837" s="83"/>
      <c r="O1837" s="84"/>
      <c r="P1837" s="84"/>
    </row>
    <row r="1838" spans="1:16" x14ac:dyDescent="0.3">
      <c r="A1838" s="81"/>
      <c r="B1838" s="82"/>
      <c r="C1838" s="79"/>
      <c r="D1838" s="83"/>
      <c r="E1838" s="84"/>
      <c r="F1838" s="84"/>
      <c r="K1838" s="81"/>
      <c r="L1838" s="82"/>
      <c r="M1838" s="79"/>
      <c r="N1838" s="83"/>
      <c r="O1838" s="84"/>
      <c r="P1838" s="84"/>
    </row>
    <row r="1839" spans="1:16" x14ac:dyDescent="0.3">
      <c r="A1839" s="81"/>
      <c r="B1839" s="82"/>
      <c r="C1839" s="79"/>
      <c r="D1839" s="83"/>
      <c r="E1839" s="84"/>
      <c r="F1839" s="84"/>
      <c r="K1839" s="81"/>
      <c r="L1839" s="82"/>
      <c r="M1839" s="79"/>
      <c r="N1839" s="83"/>
      <c r="O1839" s="84"/>
      <c r="P1839" s="84"/>
    </row>
    <row r="1840" spans="1:16" x14ac:dyDescent="0.3">
      <c r="A1840" s="81"/>
      <c r="B1840" s="82"/>
      <c r="C1840" s="79"/>
      <c r="D1840" s="83"/>
      <c r="E1840" s="84"/>
      <c r="F1840" s="84"/>
      <c r="K1840" s="81"/>
      <c r="L1840" s="82"/>
      <c r="M1840" s="79"/>
      <c r="N1840" s="83"/>
      <c r="O1840" s="84"/>
      <c r="P1840" s="84"/>
    </row>
    <row r="1841" spans="1:16" x14ac:dyDescent="0.3">
      <c r="A1841" s="81"/>
      <c r="B1841" s="82"/>
      <c r="C1841" s="79"/>
      <c r="D1841" s="83"/>
      <c r="E1841" s="84"/>
      <c r="F1841" s="84"/>
      <c r="K1841" s="81"/>
      <c r="L1841" s="82"/>
      <c r="M1841" s="79"/>
      <c r="N1841" s="83"/>
      <c r="O1841" s="84"/>
      <c r="P1841" s="84"/>
    </row>
    <row r="1842" spans="1:16" x14ac:dyDescent="0.3">
      <c r="A1842" s="81"/>
      <c r="B1842" s="82"/>
      <c r="C1842" s="79"/>
      <c r="D1842" s="83"/>
      <c r="E1842" s="84"/>
      <c r="F1842" s="84"/>
      <c r="K1842" s="81"/>
      <c r="L1842" s="82"/>
      <c r="M1842" s="79"/>
      <c r="N1842" s="83"/>
      <c r="O1842" s="84"/>
      <c r="P1842" s="84"/>
    </row>
    <row r="1843" spans="1:16" x14ac:dyDescent="0.3">
      <c r="A1843" s="81"/>
      <c r="B1843" s="82"/>
      <c r="C1843" s="79"/>
      <c r="D1843" s="83"/>
      <c r="E1843" s="84"/>
      <c r="F1843" s="84"/>
      <c r="K1843" s="81"/>
      <c r="L1843" s="82"/>
      <c r="M1843" s="79"/>
      <c r="N1843" s="83"/>
      <c r="O1843" s="84"/>
      <c r="P1843" s="84"/>
    </row>
    <row r="1844" spans="1:16" x14ac:dyDescent="0.3">
      <c r="A1844" s="81"/>
      <c r="B1844" s="82"/>
      <c r="C1844" s="79"/>
      <c r="D1844" s="83"/>
      <c r="E1844" s="84"/>
      <c r="F1844" s="84"/>
      <c r="K1844" s="81"/>
      <c r="L1844" s="82"/>
      <c r="M1844" s="79"/>
      <c r="N1844" s="83"/>
      <c r="O1844" s="84"/>
      <c r="P1844" s="84"/>
    </row>
    <row r="1845" spans="1:16" x14ac:dyDescent="0.3">
      <c r="A1845" s="81"/>
      <c r="B1845" s="82"/>
      <c r="C1845" s="79"/>
      <c r="D1845" s="83"/>
      <c r="E1845" s="84"/>
      <c r="F1845" s="84"/>
      <c r="K1845" s="81"/>
      <c r="L1845" s="82"/>
      <c r="M1845" s="79"/>
      <c r="N1845" s="83"/>
      <c r="O1845" s="84"/>
      <c r="P1845" s="84"/>
    </row>
    <row r="1846" spans="1:16" x14ac:dyDescent="0.3">
      <c r="A1846" s="81"/>
      <c r="B1846" s="82"/>
      <c r="C1846" s="79"/>
      <c r="D1846" s="83"/>
      <c r="E1846" s="84"/>
      <c r="F1846" s="84"/>
      <c r="K1846" s="81"/>
      <c r="L1846" s="82"/>
      <c r="M1846" s="79"/>
      <c r="N1846" s="83"/>
      <c r="O1846" s="84"/>
      <c r="P1846" s="84"/>
    </row>
    <row r="1847" spans="1:16" x14ac:dyDescent="0.3">
      <c r="A1847" s="81"/>
      <c r="B1847" s="82"/>
      <c r="C1847" s="79"/>
      <c r="D1847" s="83"/>
      <c r="E1847" s="84"/>
      <c r="F1847" s="84"/>
      <c r="K1847" s="81"/>
      <c r="L1847" s="82"/>
      <c r="M1847" s="79"/>
      <c r="N1847" s="83"/>
      <c r="O1847" s="84"/>
      <c r="P1847" s="84"/>
    </row>
    <row r="1848" spans="1:16" x14ac:dyDescent="0.3">
      <c r="A1848" s="81"/>
      <c r="B1848" s="82"/>
      <c r="C1848" s="79"/>
      <c r="D1848" s="83"/>
      <c r="E1848" s="84"/>
      <c r="F1848" s="84"/>
      <c r="K1848" s="81"/>
      <c r="L1848" s="82"/>
      <c r="M1848" s="79"/>
      <c r="N1848" s="83"/>
      <c r="O1848" s="84"/>
      <c r="P1848" s="84"/>
    </row>
    <row r="1849" spans="1:16" x14ac:dyDescent="0.3">
      <c r="A1849" s="81"/>
      <c r="B1849" s="82"/>
      <c r="C1849" s="79"/>
      <c r="D1849" s="83"/>
      <c r="E1849" s="84"/>
      <c r="F1849" s="84"/>
      <c r="K1849" s="81"/>
      <c r="L1849" s="82"/>
      <c r="M1849" s="79"/>
      <c r="N1849" s="83"/>
      <c r="O1849" s="84"/>
      <c r="P1849" s="84"/>
    </row>
    <row r="1850" spans="1:16" x14ac:dyDescent="0.3">
      <c r="A1850" s="81"/>
      <c r="B1850" s="82"/>
      <c r="C1850" s="79"/>
      <c r="D1850" s="83"/>
      <c r="E1850" s="84"/>
      <c r="F1850" s="84"/>
      <c r="K1850" s="81"/>
      <c r="L1850" s="82"/>
      <c r="M1850" s="79"/>
      <c r="N1850" s="83"/>
      <c r="O1850" s="84"/>
      <c r="P1850" s="84"/>
    </row>
    <row r="1851" spans="1:16" x14ac:dyDescent="0.3">
      <c r="A1851" s="81"/>
      <c r="B1851" s="82"/>
      <c r="C1851" s="79"/>
      <c r="D1851" s="83"/>
      <c r="E1851" s="84"/>
      <c r="F1851" s="84"/>
      <c r="K1851" s="81"/>
      <c r="L1851" s="82"/>
      <c r="M1851" s="79"/>
      <c r="N1851" s="83"/>
      <c r="O1851" s="84"/>
      <c r="P1851" s="84"/>
    </row>
    <row r="1852" spans="1:16" x14ac:dyDescent="0.3">
      <c r="A1852" s="81"/>
      <c r="B1852" s="82"/>
      <c r="C1852" s="79"/>
      <c r="D1852" s="83"/>
      <c r="E1852" s="84"/>
      <c r="F1852" s="84"/>
      <c r="K1852" s="81"/>
      <c r="L1852" s="82"/>
      <c r="M1852" s="79"/>
      <c r="N1852" s="83"/>
      <c r="O1852" s="84"/>
      <c r="P1852" s="84"/>
    </row>
    <row r="1853" spans="1:16" x14ac:dyDescent="0.3">
      <c r="A1853" s="81"/>
      <c r="B1853" s="82"/>
      <c r="C1853" s="79"/>
      <c r="D1853" s="83"/>
      <c r="E1853" s="84"/>
      <c r="F1853" s="84"/>
      <c r="K1853" s="81"/>
      <c r="L1853" s="82"/>
      <c r="M1853" s="79"/>
      <c r="N1853" s="83"/>
      <c r="O1853" s="84"/>
      <c r="P1853" s="84"/>
    </row>
    <row r="1854" spans="1:16" x14ac:dyDescent="0.3">
      <c r="A1854" s="81"/>
      <c r="B1854" s="82"/>
      <c r="C1854" s="79"/>
      <c r="D1854" s="83"/>
      <c r="E1854" s="84"/>
      <c r="F1854" s="84"/>
      <c r="K1854" s="81"/>
      <c r="L1854" s="82"/>
      <c r="M1854" s="79"/>
      <c r="N1854" s="83"/>
      <c r="O1854" s="84"/>
      <c r="P1854" s="84"/>
    </row>
    <row r="1855" spans="1:16" x14ac:dyDescent="0.3">
      <c r="A1855" s="81"/>
      <c r="B1855" s="82"/>
      <c r="C1855" s="79"/>
      <c r="D1855" s="83"/>
      <c r="E1855" s="84"/>
      <c r="F1855" s="84"/>
      <c r="K1855" s="81"/>
      <c r="L1855" s="82"/>
      <c r="M1855" s="79"/>
      <c r="N1855" s="83"/>
      <c r="O1855" s="84"/>
      <c r="P1855" s="84"/>
    </row>
    <row r="1856" spans="1:16" x14ac:dyDescent="0.3">
      <c r="A1856" s="81"/>
      <c r="B1856" s="82"/>
      <c r="C1856" s="79"/>
      <c r="D1856" s="83"/>
      <c r="E1856" s="84"/>
      <c r="F1856" s="84"/>
      <c r="K1856" s="81"/>
      <c r="L1856" s="82"/>
      <c r="M1856" s="79"/>
      <c r="N1856" s="83"/>
      <c r="O1856" s="84"/>
      <c r="P1856" s="84"/>
    </row>
    <row r="1857" spans="1:16" x14ac:dyDescent="0.3">
      <c r="A1857" s="81"/>
      <c r="B1857" s="82"/>
      <c r="C1857" s="79"/>
      <c r="D1857" s="83"/>
      <c r="E1857" s="84"/>
      <c r="F1857" s="84"/>
      <c r="K1857" s="81"/>
      <c r="L1857" s="82"/>
      <c r="M1857" s="79"/>
      <c r="N1857" s="83"/>
      <c r="O1857" s="84"/>
      <c r="P1857" s="84"/>
    </row>
    <row r="1858" spans="1:16" x14ac:dyDescent="0.3">
      <c r="A1858" s="81"/>
      <c r="B1858" s="82"/>
      <c r="C1858" s="79"/>
      <c r="D1858" s="83"/>
      <c r="E1858" s="84"/>
      <c r="F1858" s="84"/>
      <c r="K1858" s="81"/>
      <c r="L1858" s="82"/>
      <c r="M1858" s="79"/>
      <c r="N1858" s="83"/>
      <c r="O1858" s="84"/>
      <c r="P1858" s="84"/>
    </row>
    <row r="1859" spans="1:16" x14ac:dyDescent="0.3">
      <c r="A1859" s="81"/>
      <c r="B1859" s="82"/>
      <c r="C1859" s="79"/>
      <c r="D1859" s="83"/>
      <c r="E1859" s="84"/>
      <c r="F1859" s="84"/>
      <c r="K1859" s="81"/>
      <c r="L1859" s="82"/>
      <c r="M1859" s="79"/>
      <c r="N1859" s="83"/>
      <c r="O1859" s="84"/>
      <c r="P1859" s="84"/>
    </row>
    <row r="1860" spans="1:16" x14ac:dyDescent="0.3">
      <c r="A1860" s="81"/>
      <c r="B1860" s="82"/>
      <c r="C1860" s="79"/>
      <c r="D1860" s="83"/>
      <c r="E1860" s="84"/>
      <c r="F1860" s="84"/>
      <c r="K1860" s="81"/>
      <c r="L1860" s="82"/>
      <c r="M1860" s="79"/>
      <c r="N1860" s="83"/>
      <c r="O1860" s="84"/>
      <c r="P1860" s="84"/>
    </row>
    <row r="1861" spans="1:16" x14ac:dyDescent="0.3">
      <c r="A1861" s="81"/>
      <c r="B1861" s="82"/>
      <c r="C1861" s="79"/>
      <c r="D1861" s="83"/>
      <c r="E1861" s="84"/>
      <c r="F1861" s="84"/>
      <c r="K1861" s="81"/>
      <c r="L1861" s="82"/>
      <c r="M1861" s="79"/>
      <c r="N1861" s="83"/>
      <c r="O1861" s="84"/>
      <c r="P1861" s="84"/>
    </row>
    <row r="1862" spans="1:16" x14ac:dyDescent="0.3">
      <c r="A1862" s="81"/>
      <c r="B1862" s="82"/>
      <c r="C1862" s="79"/>
      <c r="D1862" s="83"/>
      <c r="E1862" s="84"/>
      <c r="F1862" s="84"/>
      <c r="K1862" s="81"/>
      <c r="L1862" s="82"/>
      <c r="M1862" s="79"/>
      <c r="N1862" s="83"/>
      <c r="O1862" s="84"/>
      <c r="P1862" s="84"/>
    </row>
    <row r="1863" spans="1:16" x14ac:dyDescent="0.3">
      <c r="A1863" s="81"/>
      <c r="B1863" s="82"/>
      <c r="C1863" s="79"/>
      <c r="D1863" s="83"/>
      <c r="E1863" s="84"/>
      <c r="F1863" s="84"/>
      <c r="K1863" s="81"/>
      <c r="L1863" s="82"/>
      <c r="M1863" s="79"/>
      <c r="N1863" s="83"/>
      <c r="O1863" s="84"/>
      <c r="P1863" s="84"/>
    </row>
    <row r="1864" spans="1:16" x14ac:dyDescent="0.3">
      <c r="A1864" s="81"/>
      <c r="B1864" s="82"/>
      <c r="C1864" s="79"/>
      <c r="D1864" s="83"/>
      <c r="E1864" s="84"/>
      <c r="F1864" s="84"/>
      <c r="K1864" s="81"/>
      <c r="L1864" s="82"/>
      <c r="M1864" s="79"/>
      <c r="N1864" s="83"/>
      <c r="O1864" s="84"/>
      <c r="P1864" s="84"/>
    </row>
    <row r="1865" spans="1:16" x14ac:dyDescent="0.3">
      <c r="A1865" s="81"/>
      <c r="B1865" s="82"/>
      <c r="C1865" s="79"/>
      <c r="D1865" s="83"/>
      <c r="E1865" s="84"/>
      <c r="F1865" s="84"/>
      <c r="K1865" s="81"/>
      <c r="L1865" s="82"/>
      <c r="M1865" s="79"/>
      <c r="N1865" s="83"/>
      <c r="O1865" s="84"/>
      <c r="P1865" s="84"/>
    </row>
    <row r="1866" spans="1:16" x14ac:dyDescent="0.3">
      <c r="A1866" s="81"/>
      <c r="B1866" s="82"/>
      <c r="C1866" s="79"/>
      <c r="D1866" s="83"/>
      <c r="E1866" s="84"/>
      <c r="F1866" s="84"/>
      <c r="K1866" s="81"/>
      <c r="L1866" s="82"/>
      <c r="M1866" s="79"/>
      <c r="N1866" s="83"/>
      <c r="O1866" s="84"/>
      <c r="P1866" s="84"/>
    </row>
    <row r="1867" spans="1:16" x14ac:dyDescent="0.3">
      <c r="A1867" s="81"/>
      <c r="B1867" s="82"/>
      <c r="C1867" s="79"/>
      <c r="D1867" s="83"/>
      <c r="E1867" s="84"/>
      <c r="F1867" s="84"/>
      <c r="K1867" s="81"/>
      <c r="L1867" s="82"/>
      <c r="M1867" s="79"/>
      <c r="N1867" s="83"/>
      <c r="O1867" s="84"/>
      <c r="P1867" s="84"/>
    </row>
    <row r="1868" spans="1:16" x14ac:dyDescent="0.3">
      <c r="A1868" s="81"/>
      <c r="B1868" s="82"/>
      <c r="C1868" s="79"/>
      <c r="D1868" s="83"/>
      <c r="E1868" s="84"/>
      <c r="F1868" s="84"/>
      <c r="K1868" s="81"/>
      <c r="L1868" s="82"/>
      <c r="M1868" s="79"/>
      <c r="N1868" s="83"/>
      <c r="O1868" s="84"/>
      <c r="P1868" s="84"/>
    </row>
    <row r="1869" spans="1:16" x14ac:dyDescent="0.3">
      <c r="A1869" s="81"/>
      <c r="B1869" s="82"/>
      <c r="C1869" s="79"/>
      <c r="D1869" s="83"/>
      <c r="E1869" s="84"/>
      <c r="F1869" s="84"/>
      <c r="K1869" s="81"/>
      <c r="L1869" s="82"/>
      <c r="M1869" s="79"/>
      <c r="N1869" s="83"/>
      <c r="O1869" s="84"/>
      <c r="P1869" s="84"/>
    </row>
    <row r="1870" spans="1:16" x14ac:dyDescent="0.3">
      <c r="A1870" s="81"/>
      <c r="B1870" s="82"/>
      <c r="C1870" s="79"/>
      <c r="D1870" s="83"/>
      <c r="E1870" s="84"/>
      <c r="F1870" s="84"/>
      <c r="K1870" s="81"/>
      <c r="L1870" s="82"/>
      <c r="M1870" s="79"/>
      <c r="N1870" s="83"/>
      <c r="O1870" s="84"/>
      <c r="P1870" s="84"/>
    </row>
    <row r="1871" spans="1:16" x14ac:dyDescent="0.3">
      <c r="A1871" s="81"/>
      <c r="B1871" s="82"/>
      <c r="C1871" s="79"/>
      <c r="D1871" s="83"/>
      <c r="E1871" s="84"/>
      <c r="F1871" s="84"/>
      <c r="K1871" s="81"/>
      <c r="L1871" s="82"/>
      <c r="M1871" s="79"/>
      <c r="N1871" s="83"/>
      <c r="O1871" s="84"/>
      <c r="P1871" s="84"/>
    </row>
    <row r="1872" spans="1:16" x14ac:dyDescent="0.3">
      <c r="A1872" s="81"/>
      <c r="B1872" s="82"/>
      <c r="C1872" s="79"/>
      <c r="D1872" s="83"/>
      <c r="E1872" s="84"/>
      <c r="F1872" s="84"/>
      <c r="K1872" s="81"/>
      <c r="L1872" s="82"/>
      <c r="M1872" s="79"/>
      <c r="N1872" s="83"/>
      <c r="O1872" s="84"/>
      <c r="P1872" s="84"/>
    </row>
    <row r="1873" spans="1:16" x14ac:dyDescent="0.3">
      <c r="A1873" s="81"/>
      <c r="B1873" s="82"/>
      <c r="C1873" s="79"/>
      <c r="D1873" s="83"/>
      <c r="E1873" s="84"/>
      <c r="F1873" s="84"/>
      <c r="K1873" s="81"/>
      <c r="L1873" s="82"/>
      <c r="M1873" s="79"/>
      <c r="N1873" s="83"/>
      <c r="O1873" s="84"/>
      <c r="P1873" s="84"/>
    </row>
    <row r="1874" spans="1:16" x14ac:dyDescent="0.3">
      <c r="A1874" s="81"/>
      <c r="B1874" s="82"/>
      <c r="C1874" s="79"/>
      <c r="D1874" s="83"/>
      <c r="E1874" s="84"/>
      <c r="F1874" s="84"/>
      <c r="K1874" s="81"/>
      <c r="L1874" s="82"/>
      <c r="M1874" s="79"/>
      <c r="N1874" s="83"/>
      <c r="O1874" s="84"/>
      <c r="P1874" s="84"/>
    </row>
    <row r="1875" spans="1:16" x14ac:dyDescent="0.3">
      <c r="A1875" s="81"/>
      <c r="B1875" s="82"/>
      <c r="C1875" s="79"/>
      <c r="D1875" s="83"/>
      <c r="E1875" s="84"/>
      <c r="F1875" s="84"/>
      <c r="K1875" s="81"/>
      <c r="L1875" s="82"/>
      <c r="M1875" s="79"/>
      <c r="N1875" s="83"/>
      <c r="O1875" s="84"/>
      <c r="P1875" s="84"/>
    </row>
    <row r="1876" spans="1:16" x14ac:dyDescent="0.3">
      <c r="A1876" s="81"/>
      <c r="B1876" s="82"/>
      <c r="C1876" s="79"/>
      <c r="D1876" s="83"/>
      <c r="E1876" s="84"/>
      <c r="F1876" s="84"/>
      <c r="K1876" s="81"/>
      <c r="L1876" s="82"/>
      <c r="M1876" s="79"/>
      <c r="N1876" s="83"/>
      <c r="O1876" s="84"/>
      <c r="P1876" s="84"/>
    </row>
    <row r="1877" spans="1:16" x14ac:dyDescent="0.3">
      <c r="A1877" s="81"/>
      <c r="B1877" s="82"/>
      <c r="C1877" s="79"/>
      <c r="D1877" s="83"/>
      <c r="E1877" s="84"/>
      <c r="F1877" s="84"/>
      <c r="K1877" s="81"/>
      <c r="L1877" s="82"/>
      <c r="M1877" s="79"/>
      <c r="N1877" s="83"/>
      <c r="O1877" s="84"/>
      <c r="P1877" s="84"/>
    </row>
    <row r="1878" spans="1:16" x14ac:dyDescent="0.3">
      <c r="A1878" s="81"/>
      <c r="B1878" s="82"/>
      <c r="C1878" s="79"/>
      <c r="D1878" s="83"/>
      <c r="E1878" s="84"/>
      <c r="F1878" s="84"/>
      <c r="K1878" s="81"/>
      <c r="L1878" s="82"/>
      <c r="M1878" s="79"/>
      <c r="N1878" s="83"/>
      <c r="O1878" s="84"/>
      <c r="P1878" s="84"/>
    </row>
    <row r="1879" spans="1:16" x14ac:dyDescent="0.3">
      <c r="A1879" s="81"/>
      <c r="B1879" s="82"/>
      <c r="C1879" s="79"/>
      <c r="D1879" s="83"/>
      <c r="E1879" s="84"/>
      <c r="F1879" s="84"/>
      <c r="K1879" s="81"/>
      <c r="L1879" s="82"/>
      <c r="M1879" s="79"/>
      <c r="N1879" s="83"/>
      <c r="O1879" s="84"/>
      <c r="P1879" s="84"/>
    </row>
    <row r="1880" spans="1:16" x14ac:dyDescent="0.3">
      <c r="A1880" s="81"/>
      <c r="B1880" s="82"/>
      <c r="C1880" s="79"/>
      <c r="D1880" s="83"/>
      <c r="E1880" s="84"/>
      <c r="F1880" s="84"/>
      <c r="K1880" s="81"/>
      <c r="L1880" s="82"/>
      <c r="M1880" s="79"/>
      <c r="N1880" s="83"/>
      <c r="O1880" s="84"/>
      <c r="P1880" s="84"/>
    </row>
    <row r="1881" spans="1:16" x14ac:dyDescent="0.3">
      <c r="A1881" s="81"/>
      <c r="B1881" s="82"/>
      <c r="C1881" s="79"/>
      <c r="D1881" s="83"/>
      <c r="E1881" s="84"/>
      <c r="F1881" s="84"/>
      <c r="K1881" s="81"/>
      <c r="L1881" s="82"/>
      <c r="M1881" s="79"/>
      <c r="N1881" s="83"/>
      <c r="O1881" s="84"/>
      <c r="P1881" s="84"/>
    </row>
    <row r="1882" spans="1:16" x14ac:dyDescent="0.3">
      <c r="A1882" s="81"/>
      <c r="B1882" s="82"/>
      <c r="C1882" s="79"/>
      <c r="D1882" s="83"/>
      <c r="E1882" s="84"/>
      <c r="F1882" s="84"/>
      <c r="K1882" s="81"/>
      <c r="L1882" s="82"/>
      <c r="M1882" s="79"/>
      <c r="N1882" s="83"/>
      <c r="O1882" s="84"/>
      <c r="P1882" s="84"/>
    </row>
    <row r="1883" spans="1:16" x14ac:dyDescent="0.3">
      <c r="A1883" s="81"/>
      <c r="B1883" s="82"/>
      <c r="C1883" s="79"/>
      <c r="D1883" s="83"/>
      <c r="E1883" s="84"/>
      <c r="F1883" s="84"/>
      <c r="K1883" s="81"/>
      <c r="L1883" s="82"/>
      <c r="M1883" s="79"/>
      <c r="N1883" s="83"/>
      <c r="O1883" s="84"/>
      <c r="P1883" s="84"/>
    </row>
    <row r="1884" spans="1:16" x14ac:dyDescent="0.3">
      <c r="A1884" s="81"/>
      <c r="B1884" s="82"/>
      <c r="C1884" s="79"/>
      <c r="D1884" s="83"/>
      <c r="E1884" s="84"/>
      <c r="F1884" s="84"/>
      <c r="K1884" s="81"/>
      <c r="L1884" s="82"/>
      <c r="M1884" s="79"/>
      <c r="N1884" s="83"/>
      <c r="O1884" s="84"/>
      <c r="P1884" s="84"/>
    </row>
    <row r="1885" spans="1:16" x14ac:dyDescent="0.3">
      <c r="A1885" s="81"/>
      <c r="B1885" s="82"/>
      <c r="C1885" s="79"/>
      <c r="D1885" s="83"/>
      <c r="E1885" s="84"/>
      <c r="F1885" s="84"/>
      <c r="K1885" s="81"/>
      <c r="L1885" s="82"/>
      <c r="M1885" s="79"/>
      <c r="N1885" s="83"/>
      <c r="O1885" s="84"/>
      <c r="P1885" s="84"/>
    </row>
    <row r="1886" spans="1:16" x14ac:dyDescent="0.3">
      <c r="A1886" s="81"/>
      <c r="B1886" s="82"/>
      <c r="C1886" s="79"/>
      <c r="D1886" s="83"/>
      <c r="E1886" s="84"/>
      <c r="F1886" s="84"/>
      <c r="K1886" s="81"/>
      <c r="L1886" s="82"/>
      <c r="M1886" s="79"/>
      <c r="N1886" s="83"/>
      <c r="O1886" s="84"/>
      <c r="P1886" s="84"/>
    </row>
    <row r="1887" spans="1:16" x14ac:dyDescent="0.3">
      <c r="A1887" s="81"/>
      <c r="B1887" s="82"/>
      <c r="C1887" s="79"/>
      <c r="D1887" s="83"/>
      <c r="E1887" s="84"/>
      <c r="F1887" s="84"/>
      <c r="K1887" s="81"/>
      <c r="L1887" s="82"/>
      <c r="M1887" s="79"/>
      <c r="N1887" s="83"/>
      <c r="O1887" s="84"/>
      <c r="P1887" s="84"/>
    </row>
    <row r="1888" spans="1:16" x14ac:dyDescent="0.3">
      <c r="A1888" s="81"/>
      <c r="B1888" s="82"/>
      <c r="C1888" s="79"/>
      <c r="D1888" s="83"/>
      <c r="E1888" s="84"/>
      <c r="F1888" s="84"/>
      <c r="K1888" s="81"/>
      <c r="L1888" s="82"/>
      <c r="M1888" s="79"/>
      <c r="N1888" s="83"/>
      <c r="O1888" s="84"/>
      <c r="P1888" s="84"/>
    </row>
    <row r="1889" spans="1:16" x14ac:dyDescent="0.3">
      <c r="A1889" s="81"/>
      <c r="B1889" s="82"/>
      <c r="C1889" s="79"/>
      <c r="D1889" s="83"/>
      <c r="E1889" s="84"/>
      <c r="F1889" s="84"/>
      <c r="K1889" s="81"/>
      <c r="L1889" s="82"/>
      <c r="M1889" s="79"/>
      <c r="N1889" s="83"/>
      <c r="O1889" s="84"/>
      <c r="P1889" s="84"/>
    </row>
    <row r="1890" spans="1:16" x14ac:dyDescent="0.3">
      <c r="A1890" s="81"/>
      <c r="B1890" s="82"/>
      <c r="C1890" s="79"/>
      <c r="D1890" s="83"/>
      <c r="E1890" s="84"/>
      <c r="F1890" s="84"/>
      <c r="K1890" s="81"/>
      <c r="L1890" s="82"/>
      <c r="M1890" s="79"/>
      <c r="N1890" s="83"/>
      <c r="O1890" s="84"/>
      <c r="P1890" s="84"/>
    </row>
    <row r="1891" spans="1:16" x14ac:dyDescent="0.3">
      <c r="A1891" s="81"/>
      <c r="B1891" s="82"/>
      <c r="C1891" s="79"/>
      <c r="D1891" s="83"/>
      <c r="E1891" s="84"/>
      <c r="F1891" s="84"/>
      <c r="K1891" s="81"/>
      <c r="L1891" s="82"/>
      <c r="M1891" s="79"/>
      <c r="N1891" s="83"/>
      <c r="O1891" s="84"/>
      <c r="P1891" s="84"/>
    </row>
    <row r="1892" spans="1:16" x14ac:dyDescent="0.3">
      <c r="A1892" s="81"/>
      <c r="B1892" s="82"/>
      <c r="C1892" s="79"/>
      <c r="D1892" s="83"/>
      <c r="E1892" s="84"/>
      <c r="F1892" s="84"/>
      <c r="K1892" s="81"/>
      <c r="L1892" s="82"/>
      <c r="M1892" s="79"/>
      <c r="N1892" s="83"/>
      <c r="O1892" s="84"/>
      <c r="P1892" s="84"/>
    </row>
    <row r="1893" spans="1:16" x14ac:dyDescent="0.3">
      <c r="A1893" s="81"/>
      <c r="B1893" s="82"/>
      <c r="C1893" s="79"/>
      <c r="D1893" s="83"/>
      <c r="E1893" s="84"/>
      <c r="F1893" s="84"/>
      <c r="K1893" s="81"/>
      <c r="L1893" s="82"/>
      <c r="M1893" s="79"/>
      <c r="N1893" s="83"/>
      <c r="O1893" s="84"/>
      <c r="P1893" s="84"/>
    </row>
    <row r="1894" spans="1:16" x14ac:dyDescent="0.3">
      <c r="A1894" s="81"/>
      <c r="B1894" s="82"/>
      <c r="C1894" s="79"/>
      <c r="D1894" s="83"/>
      <c r="E1894" s="84"/>
      <c r="F1894" s="84"/>
      <c r="K1894" s="81"/>
      <c r="L1894" s="82"/>
      <c r="M1894" s="79"/>
      <c r="N1894" s="83"/>
      <c r="O1894" s="84"/>
      <c r="P1894" s="84"/>
    </row>
    <row r="1895" spans="1:16" x14ac:dyDescent="0.3">
      <c r="A1895" s="81"/>
      <c r="B1895" s="82"/>
      <c r="C1895" s="79"/>
      <c r="D1895" s="83"/>
      <c r="E1895" s="84"/>
      <c r="F1895" s="84"/>
      <c r="K1895" s="81"/>
      <c r="L1895" s="82"/>
      <c r="M1895" s="79"/>
      <c r="N1895" s="83"/>
      <c r="O1895" s="84"/>
      <c r="P1895" s="84"/>
    </row>
    <row r="1896" spans="1:16" x14ac:dyDescent="0.3">
      <c r="A1896" s="81"/>
      <c r="B1896" s="82"/>
      <c r="C1896" s="79"/>
      <c r="D1896" s="83"/>
      <c r="E1896" s="84"/>
      <c r="F1896" s="84"/>
      <c r="K1896" s="81"/>
      <c r="L1896" s="82"/>
      <c r="M1896" s="79"/>
      <c r="N1896" s="83"/>
      <c r="O1896" s="84"/>
      <c r="P1896" s="84"/>
    </row>
    <row r="1897" spans="1:16" x14ac:dyDescent="0.3">
      <c r="A1897" s="81"/>
      <c r="B1897" s="82"/>
      <c r="C1897" s="79"/>
      <c r="D1897" s="83"/>
      <c r="E1897" s="84"/>
      <c r="F1897" s="84"/>
      <c r="K1897" s="81"/>
      <c r="L1897" s="82"/>
      <c r="M1897" s="79"/>
      <c r="N1897" s="83"/>
      <c r="O1897" s="84"/>
      <c r="P1897" s="84"/>
    </row>
    <row r="1898" spans="1:16" x14ac:dyDescent="0.3">
      <c r="A1898" s="81"/>
      <c r="B1898" s="82"/>
      <c r="C1898" s="79"/>
      <c r="D1898" s="83"/>
      <c r="E1898" s="84"/>
      <c r="F1898" s="84"/>
      <c r="K1898" s="81"/>
      <c r="L1898" s="82"/>
      <c r="M1898" s="79"/>
      <c r="N1898" s="83"/>
      <c r="O1898" s="84"/>
      <c r="P1898" s="84"/>
    </row>
    <row r="1899" spans="1:16" x14ac:dyDescent="0.3">
      <c r="A1899" s="81"/>
      <c r="B1899" s="82"/>
      <c r="C1899" s="79"/>
      <c r="D1899" s="83"/>
      <c r="E1899" s="84"/>
      <c r="F1899" s="84"/>
      <c r="K1899" s="81"/>
      <c r="L1899" s="82"/>
      <c r="M1899" s="79"/>
      <c r="N1899" s="83"/>
      <c r="O1899" s="84"/>
      <c r="P1899" s="84"/>
    </row>
    <row r="1900" spans="1:16" x14ac:dyDescent="0.3">
      <c r="A1900" s="81"/>
      <c r="B1900" s="82"/>
      <c r="C1900" s="79"/>
      <c r="D1900" s="83"/>
      <c r="E1900" s="84"/>
      <c r="F1900" s="84"/>
      <c r="K1900" s="81"/>
      <c r="L1900" s="82"/>
      <c r="M1900" s="79"/>
      <c r="N1900" s="83"/>
      <c r="O1900" s="84"/>
      <c r="P1900" s="84"/>
    </row>
    <row r="1901" spans="1:16" x14ac:dyDescent="0.3">
      <c r="A1901" s="81"/>
      <c r="B1901" s="82"/>
      <c r="C1901" s="79"/>
      <c r="D1901" s="83"/>
      <c r="E1901" s="84"/>
      <c r="F1901" s="84"/>
      <c r="K1901" s="81"/>
      <c r="L1901" s="82"/>
      <c r="M1901" s="79"/>
      <c r="N1901" s="83"/>
      <c r="O1901" s="84"/>
      <c r="P1901" s="84"/>
    </row>
    <row r="1902" spans="1:16" x14ac:dyDescent="0.3">
      <c r="A1902" s="81"/>
      <c r="B1902" s="82"/>
      <c r="C1902" s="79"/>
      <c r="D1902" s="83"/>
      <c r="E1902" s="84"/>
      <c r="F1902" s="84"/>
      <c r="K1902" s="81"/>
      <c r="L1902" s="82"/>
      <c r="M1902" s="79"/>
      <c r="N1902" s="83"/>
      <c r="O1902" s="84"/>
      <c r="P1902" s="84"/>
    </row>
    <row r="1903" spans="1:16" x14ac:dyDescent="0.3">
      <c r="A1903" s="81"/>
      <c r="B1903" s="82"/>
      <c r="C1903" s="79"/>
      <c r="D1903" s="83"/>
      <c r="E1903" s="84"/>
      <c r="F1903" s="84"/>
      <c r="K1903" s="81"/>
      <c r="L1903" s="82"/>
      <c r="M1903" s="79"/>
      <c r="N1903" s="83"/>
      <c r="O1903" s="84"/>
      <c r="P1903" s="84"/>
    </row>
    <row r="1904" spans="1:16" x14ac:dyDescent="0.3">
      <c r="A1904" s="81"/>
      <c r="B1904" s="82"/>
      <c r="C1904" s="79"/>
      <c r="D1904" s="83"/>
      <c r="E1904" s="84"/>
      <c r="F1904" s="84"/>
      <c r="K1904" s="81"/>
      <c r="L1904" s="82"/>
      <c r="M1904" s="79"/>
      <c r="N1904" s="83"/>
      <c r="O1904" s="84"/>
      <c r="P1904" s="84"/>
    </row>
    <row r="1905" spans="1:16" x14ac:dyDescent="0.3">
      <c r="A1905" s="81"/>
      <c r="B1905" s="82"/>
      <c r="C1905" s="79"/>
      <c r="D1905" s="83"/>
      <c r="E1905" s="84"/>
      <c r="F1905" s="84"/>
      <c r="K1905" s="81"/>
      <c r="L1905" s="82"/>
      <c r="M1905" s="79"/>
      <c r="N1905" s="83"/>
      <c r="O1905" s="84"/>
      <c r="P1905" s="84"/>
    </row>
    <row r="1906" spans="1:16" x14ac:dyDescent="0.3">
      <c r="A1906" s="81"/>
      <c r="B1906" s="82"/>
      <c r="C1906" s="79"/>
      <c r="D1906" s="83"/>
      <c r="E1906" s="84"/>
      <c r="F1906" s="84"/>
      <c r="K1906" s="81"/>
      <c r="L1906" s="82"/>
      <c r="M1906" s="79"/>
      <c r="N1906" s="83"/>
      <c r="O1906" s="84"/>
      <c r="P1906" s="84"/>
    </row>
    <row r="1907" spans="1:16" x14ac:dyDescent="0.3">
      <c r="A1907" s="81"/>
      <c r="B1907" s="82"/>
      <c r="C1907" s="79"/>
      <c r="D1907" s="83"/>
      <c r="E1907" s="84"/>
      <c r="F1907" s="84"/>
      <c r="K1907" s="81"/>
      <c r="L1907" s="82"/>
      <c r="M1907" s="79"/>
      <c r="N1907" s="83"/>
      <c r="O1907" s="84"/>
      <c r="P1907" s="84"/>
    </row>
    <row r="1908" spans="1:16" x14ac:dyDescent="0.3">
      <c r="A1908" s="81"/>
      <c r="B1908" s="82"/>
      <c r="C1908" s="79"/>
      <c r="D1908" s="83"/>
      <c r="E1908" s="84"/>
      <c r="F1908" s="84"/>
      <c r="K1908" s="81"/>
      <c r="L1908" s="82"/>
      <c r="M1908" s="79"/>
      <c r="N1908" s="83"/>
      <c r="O1908" s="84"/>
      <c r="P1908" s="84"/>
    </row>
    <row r="1909" spans="1:16" x14ac:dyDescent="0.3">
      <c r="A1909" s="81"/>
      <c r="B1909" s="82"/>
      <c r="C1909" s="79"/>
      <c r="D1909" s="83"/>
      <c r="E1909" s="84"/>
      <c r="F1909" s="84"/>
      <c r="K1909" s="81"/>
      <c r="L1909" s="82"/>
      <c r="M1909" s="79"/>
      <c r="N1909" s="83"/>
      <c r="O1909" s="84"/>
      <c r="P1909" s="84"/>
    </row>
    <row r="1910" spans="1:16" x14ac:dyDescent="0.3">
      <c r="A1910" s="81"/>
      <c r="B1910" s="82"/>
      <c r="C1910" s="79"/>
      <c r="D1910" s="83"/>
      <c r="E1910" s="84"/>
      <c r="F1910" s="84"/>
      <c r="K1910" s="81"/>
      <c r="L1910" s="82"/>
      <c r="M1910" s="79"/>
      <c r="N1910" s="83"/>
      <c r="O1910" s="84"/>
      <c r="P1910" s="84"/>
    </row>
    <row r="1911" spans="1:16" x14ac:dyDescent="0.3">
      <c r="A1911" s="81"/>
      <c r="B1911" s="82"/>
      <c r="C1911" s="79"/>
      <c r="D1911" s="83"/>
      <c r="E1911" s="84"/>
      <c r="F1911" s="84"/>
      <c r="K1911" s="81"/>
      <c r="L1911" s="82"/>
      <c r="M1911" s="79"/>
      <c r="N1911" s="83"/>
      <c r="O1911" s="84"/>
      <c r="P1911" s="84"/>
    </row>
    <row r="1912" spans="1:16" x14ac:dyDescent="0.3">
      <c r="A1912" s="81"/>
      <c r="B1912" s="82"/>
      <c r="C1912" s="79"/>
      <c r="D1912" s="83"/>
      <c r="E1912" s="84"/>
      <c r="F1912" s="84"/>
      <c r="K1912" s="81"/>
      <c r="L1912" s="82"/>
      <c r="M1912" s="79"/>
      <c r="N1912" s="83"/>
      <c r="O1912" s="84"/>
      <c r="P1912" s="84"/>
    </row>
    <row r="1913" spans="1:16" x14ac:dyDescent="0.3">
      <c r="A1913" s="81"/>
      <c r="B1913" s="82"/>
      <c r="C1913" s="79"/>
      <c r="D1913" s="83"/>
      <c r="E1913" s="84"/>
      <c r="F1913" s="84"/>
      <c r="K1913" s="81"/>
      <c r="L1913" s="82"/>
      <c r="M1913" s="79"/>
      <c r="N1913" s="83"/>
      <c r="O1913" s="84"/>
      <c r="P1913" s="84"/>
    </row>
    <row r="1914" spans="1:16" x14ac:dyDescent="0.3">
      <c r="A1914" s="81"/>
      <c r="B1914" s="82"/>
      <c r="C1914" s="79"/>
      <c r="D1914" s="83"/>
      <c r="E1914" s="84"/>
      <c r="F1914" s="84"/>
      <c r="K1914" s="81"/>
      <c r="L1914" s="82"/>
      <c r="M1914" s="79"/>
      <c r="N1914" s="83"/>
      <c r="O1914" s="84"/>
      <c r="P1914" s="84"/>
    </row>
    <row r="1915" spans="1:16" x14ac:dyDescent="0.3">
      <c r="A1915" s="81"/>
      <c r="B1915" s="82"/>
      <c r="C1915" s="79"/>
      <c r="D1915" s="83"/>
      <c r="E1915" s="84"/>
      <c r="F1915" s="84"/>
      <c r="K1915" s="81"/>
      <c r="L1915" s="82"/>
      <c r="M1915" s="79"/>
      <c r="N1915" s="83"/>
      <c r="O1915" s="84"/>
      <c r="P1915" s="84"/>
    </row>
    <row r="1916" spans="1:16" x14ac:dyDescent="0.3">
      <c r="A1916" s="81"/>
      <c r="B1916" s="82"/>
      <c r="C1916" s="79"/>
      <c r="D1916" s="83"/>
      <c r="E1916" s="84"/>
      <c r="F1916" s="84"/>
      <c r="K1916" s="81"/>
      <c r="L1916" s="82"/>
      <c r="M1916" s="79"/>
      <c r="N1916" s="83"/>
      <c r="O1916" s="84"/>
      <c r="P1916" s="84"/>
    </row>
    <row r="1917" spans="1:16" x14ac:dyDescent="0.3">
      <c r="A1917" s="81"/>
      <c r="B1917" s="82"/>
      <c r="C1917" s="79"/>
      <c r="D1917" s="83"/>
      <c r="E1917" s="84"/>
      <c r="F1917" s="84"/>
      <c r="K1917" s="81"/>
      <c r="L1917" s="82"/>
      <c r="M1917" s="79"/>
      <c r="N1917" s="83"/>
      <c r="O1917" s="84"/>
      <c r="P1917" s="84"/>
    </row>
    <row r="1918" spans="1:16" x14ac:dyDescent="0.3">
      <c r="A1918" s="81"/>
      <c r="B1918" s="82"/>
      <c r="C1918" s="79"/>
      <c r="D1918" s="83"/>
      <c r="E1918" s="84"/>
      <c r="F1918" s="84"/>
      <c r="K1918" s="81"/>
      <c r="L1918" s="82"/>
      <c r="M1918" s="79"/>
      <c r="N1918" s="83"/>
      <c r="O1918" s="84"/>
      <c r="P1918" s="84"/>
    </row>
    <row r="1919" spans="1:16" x14ac:dyDescent="0.3">
      <c r="A1919" s="81"/>
      <c r="B1919" s="82"/>
      <c r="C1919" s="79"/>
      <c r="D1919" s="83"/>
      <c r="E1919" s="84"/>
      <c r="F1919" s="84"/>
      <c r="K1919" s="81"/>
      <c r="L1919" s="82"/>
      <c r="M1919" s="79"/>
      <c r="N1919" s="83"/>
      <c r="O1919" s="84"/>
      <c r="P1919" s="84"/>
    </row>
    <row r="1920" spans="1:16" x14ac:dyDescent="0.3">
      <c r="A1920" s="81"/>
      <c r="B1920" s="82"/>
      <c r="C1920" s="79"/>
      <c r="D1920" s="83"/>
      <c r="E1920" s="84"/>
      <c r="F1920" s="84"/>
      <c r="K1920" s="81"/>
      <c r="L1920" s="82"/>
      <c r="M1920" s="79"/>
      <c r="N1920" s="83"/>
      <c r="O1920" s="84"/>
      <c r="P1920" s="84"/>
    </row>
    <row r="1921" spans="1:16" x14ac:dyDescent="0.3">
      <c r="A1921" s="81"/>
      <c r="B1921" s="82"/>
      <c r="C1921" s="79"/>
      <c r="D1921" s="83"/>
      <c r="E1921" s="84"/>
      <c r="F1921" s="84"/>
      <c r="K1921" s="81"/>
      <c r="L1921" s="82"/>
      <c r="M1921" s="79"/>
      <c r="N1921" s="83"/>
      <c r="O1921" s="84"/>
      <c r="P1921" s="84"/>
    </row>
    <row r="1922" spans="1:16" x14ac:dyDescent="0.3">
      <c r="A1922" s="81"/>
      <c r="B1922" s="82"/>
      <c r="C1922" s="79"/>
      <c r="D1922" s="83"/>
      <c r="E1922" s="84"/>
      <c r="F1922" s="84"/>
      <c r="K1922" s="81"/>
      <c r="L1922" s="82"/>
      <c r="M1922" s="79"/>
      <c r="N1922" s="83"/>
      <c r="O1922" s="84"/>
      <c r="P1922" s="84"/>
    </row>
    <row r="1923" spans="1:16" x14ac:dyDescent="0.3">
      <c r="A1923" s="81"/>
      <c r="B1923" s="82"/>
      <c r="C1923" s="79"/>
      <c r="D1923" s="83"/>
      <c r="E1923" s="84"/>
      <c r="F1923" s="84"/>
      <c r="K1923" s="81"/>
      <c r="L1923" s="82"/>
      <c r="M1923" s="79"/>
      <c r="N1923" s="83"/>
      <c r="O1923" s="84"/>
      <c r="P1923" s="84"/>
    </row>
    <row r="1924" spans="1:16" x14ac:dyDescent="0.3">
      <c r="A1924" s="81"/>
      <c r="B1924" s="82"/>
      <c r="C1924" s="79"/>
      <c r="D1924" s="83"/>
      <c r="E1924" s="84"/>
      <c r="F1924" s="84"/>
      <c r="K1924" s="81"/>
      <c r="L1924" s="82"/>
      <c r="M1924" s="79"/>
      <c r="N1924" s="83"/>
      <c r="O1924" s="84"/>
      <c r="P1924" s="84"/>
    </row>
    <row r="1925" spans="1:16" x14ac:dyDescent="0.3">
      <c r="A1925" s="81"/>
      <c r="B1925" s="82"/>
      <c r="C1925" s="79"/>
      <c r="D1925" s="83"/>
      <c r="E1925" s="84"/>
      <c r="F1925" s="84"/>
      <c r="K1925" s="81"/>
      <c r="L1925" s="82"/>
      <c r="M1925" s="79"/>
      <c r="N1925" s="83"/>
      <c r="O1925" s="84"/>
      <c r="P1925" s="84"/>
    </row>
    <row r="1926" spans="1:16" x14ac:dyDescent="0.3">
      <c r="A1926" s="81"/>
      <c r="B1926" s="82"/>
      <c r="C1926" s="79"/>
      <c r="D1926" s="83"/>
      <c r="E1926" s="84"/>
      <c r="F1926" s="84"/>
      <c r="K1926" s="81"/>
      <c r="L1926" s="82"/>
      <c r="M1926" s="79"/>
      <c r="N1926" s="83"/>
      <c r="O1926" s="84"/>
      <c r="P1926" s="84"/>
    </row>
    <row r="1927" spans="1:16" x14ac:dyDescent="0.3">
      <c r="A1927" s="81"/>
      <c r="B1927" s="82"/>
      <c r="C1927" s="79"/>
      <c r="D1927" s="83"/>
      <c r="E1927" s="84"/>
      <c r="F1927" s="84"/>
      <c r="K1927" s="81"/>
      <c r="L1927" s="82"/>
      <c r="M1927" s="79"/>
      <c r="N1927" s="83"/>
      <c r="O1927" s="84"/>
      <c r="P1927" s="84"/>
    </row>
    <row r="1928" spans="1:16" x14ac:dyDescent="0.3">
      <c r="A1928" s="81"/>
      <c r="B1928" s="82"/>
      <c r="C1928" s="79"/>
      <c r="D1928" s="83"/>
      <c r="E1928" s="84"/>
      <c r="F1928" s="84"/>
      <c r="K1928" s="81"/>
      <c r="L1928" s="82"/>
      <c r="M1928" s="79"/>
      <c r="N1928" s="83"/>
      <c r="O1928" s="84"/>
      <c r="P1928" s="84"/>
    </row>
    <row r="1929" spans="1:16" x14ac:dyDescent="0.3">
      <c r="A1929" s="81"/>
      <c r="B1929" s="82"/>
      <c r="C1929" s="79"/>
      <c r="D1929" s="83"/>
      <c r="E1929" s="84"/>
      <c r="F1929" s="84"/>
      <c r="K1929" s="81"/>
      <c r="L1929" s="82"/>
      <c r="M1929" s="79"/>
      <c r="N1929" s="83"/>
      <c r="O1929" s="84"/>
      <c r="P1929" s="84"/>
    </row>
    <row r="1930" spans="1:16" x14ac:dyDescent="0.3">
      <c r="A1930" s="81"/>
      <c r="B1930" s="82"/>
      <c r="C1930" s="79"/>
      <c r="D1930" s="83"/>
      <c r="E1930" s="84"/>
      <c r="F1930" s="84"/>
      <c r="K1930" s="81"/>
      <c r="L1930" s="82"/>
      <c r="M1930" s="79"/>
      <c r="N1930" s="83"/>
      <c r="O1930" s="84"/>
      <c r="P1930" s="84"/>
    </row>
    <row r="1931" spans="1:16" x14ac:dyDescent="0.3">
      <c r="A1931" s="81"/>
      <c r="B1931" s="82"/>
      <c r="C1931" s="79"/>
      <c r="D1931" s="83"/>
      <c r="E1931" s="84"/>
      <c r="F1931" s="84"/>
      <c r="K1931" s="81"/>
      <c r="L1931" s="82"/>
      <c r="M1931" s="79"/>
      <c r="N1931" s="83"/>
      <c r="O1931" s="84"/>
      <c r="P1931" s="84"/>
    </row>
    <row r="1932" spans="1:16" x14ac:dyDescent="0.3">
      <c r="A1932" s="81"/>
      <c r="B1932" s="82"/>
      <c r="C1932" s="79"/>
      <c r="D1932" s="83"/>
      <c r="E1932" s="84"/>
      <c r="F1932" s="84"/>
      <c r="K1932" s="81"/>
      <c r="L1932" s="82"/>
      <c r="M1932" s="79"/>
      <c r="N1932" s="83"/>
      <c r="O1932" s="84"/>
      <c r="P1932" s="84"/>
    </row>
    <row r="1933" spans="1:16" x14ac:dyDescent="0.3">
      <c r="A1933" s="81"/>
      <c r="B1933" s="82"/>
      <c r="C1933" s="79"/>
      <c r="D1933" s="83"/>
      <c r="E1933" s="84"/>
      <c r="F1933" s="84"/>
      <c r="K1933" s="81"/>
      <c r="L1933" s="82"/>
      <c r="M1933" s="79"/>
      <c r="N1933" s="83"/>
      <c r="O1933" s="84"/>
      <c r="P1933" s="84"/>
    </row>
    <row r="1934" spans="1:16" x14ac:dyDescent="0.3">
      <c r="A1934" s="81"/>
      <c r="B1934" s="82"/>
      <c r="C1934" s="79"/>
      <c r="D1934" s="83"/>
      <c r="E1934" s="84"/>
      <c r="F1934" s="84"/>
      <c r="K1934" s="81"/>
      <c r="L1934" s="82"/>
      <c r="M1934" s="79"/>
      <c r="N1934" s="83"/>
      <c r="O1934" s="84"/>
      <c r="P1934" s="84"/>
    </row>
    <row r="1935" spans="1:16" x14ac:dyDescent="0.3">
      <c r="A1935" s="81"/>
      <c r="B1935" s="82"/>
      <c r="C1935" s="79"/>
      <c r="D1935" s="83"/>
      <c r="E1935" s="84"/>
      <c r="F1935" s="84"/>
      <c r="K1935" s="81"/>
      <c r="L1935" s="82"/>
      <c r="M1935" s="79"/>
      <c r="N1935" s="83"/>
      <c r="O1935" s="84"/>
      <c r="P1935" s="84"/>
    </row>
    <row r="1936" spans="1:16" x14ac:dyDescent="0.3">
      <c r="A1936" s="81"/>
      <c r="B1936" s="82"/>
      <c r="C1936" s="79"/>
      <c r="D1936" s="83"/>
      <c r="E1936" s="84"/>
      <c r="F1936" s="84"/>
      <c r="K1936" s="81"/>
      <c r="L1936" s="82"/>
      <c r="M1936" s="79"/>
      <c r="N1936" s="83"/>
      <c r="O1936" s="84"/>
      <c r="P1936" s="84"/>
    </row>
    <row r="1937" spans="1:16" x14ac:dyDescent="0.3">
      <c r="A1937" s="81"/>
      <c r="B1937" s="82"/>
      <c r="C1937" s="79"/>
      <c r="D1937" s="83"/>
      <c r="E1937" s="84"/>
      <c r="F1937" s="84"/>
      <c r="K1937" s="81"/>
      <c r="L1937" s="82"/>
      <c r="M1937" s="79"/>
      <c r="N1937" s="83"/>
      <c r="O1937" s="84"/>
      <c r="P1937" s="84"/>
    </row>
    <row r="1938" spans="1:16" x14ac:dyDescent="0.3">
      <c r="A1938" s="81"/>
      <c r="B1938" s="82"/>
      <c r="C1938" s="79"/>
      <c r="D1938" s="83"/>
      <c r="E1938" s="84"/>
      <c r="F1938" s="84"/>
      <c r="K1938" s="81"/>
      <c r="L1938" s="82"/>
      <c r="M1938" s="79"/>
      <c r="N1938" s="83"/>
      <c r="O1938" s="84"/>
      <c r="P1938" s="84"/>
    </row>
    <row r="1939" spans="1:16" x14ac:dyDescent="0.3">
      <c r="A1939" s="81"/>
      <c r="B1939" s="82"/>
      <c r="C1939" s="79"/>
      <c r="D1939" s="83"/>
      <c r="E1939" s="84"/>
      <c r="F1939" s="84"/>
      <c r="K1939" s="81"/>
      <c r="L1939" s="82"/>
      <c r="M1939" s="79"/>
      <c r="N1939" s="83"/>
      <c r="O1939" s="84"/>
      <c r="P1939" s="84"/>
    </row>
    <row r="1940" spans="1:16" x14ac:dyDescent="0.3">
      <c r="A1940" s="81"/>
      <c r="B1940" s="82"/>
      <c r="C1940" s="79"/>
      <c r="D1940" s="83"/>
      <c r="E1940" s="84"/>
      <c r="F1940" s="84"/>
      <c r="K1940" s="81"/>
      <c r="L1940" s="82"/>
      <c r="M1940" s="79"/>
      <c r="N1940" s="83"/>
      <c r="O1940" s="84"/>
      <c r="P1940" s="84"/>
    </row>
    <row r="1941" spans="1:16" x14ac:dyDescent="0.3">
      <c r="A1941" s="81"/>
      <c r="B1941" s="82"/>
      <c r="C1941" s="79"/>
      <c r="D1941" s="83"/>
      <c r="E1941" s="84"/>
      <c r="F1941" s="84"/>
      <c r="K1941" s="81"/>
      <c r="L1941" s="82"/>
      <c r="M1941" s="79"/>
      <c r="N1941" s="83"/>
      <c r="O1941" s="84"/>
      <c r="P1941" s="84"/>
    </row>
    <row r="1942" spans="1:16" x14ac:dyDescent="0.3">
      <c r="A1942" s="81"/>
      <c r="B1942" s="82"/>
      <c r="C1942" s="79"/>
      <c r="D1942" s="83"/>
      <c r="E1942" s="84"/>
      <c r="F1942" s="84"/>
      <c r="K1942" s="81"/>
      <c r="L1942" s="82"/>
      <c r="M1942" s="79"/>
      <c r="N1942" s="83"/>
      <c r="O1942" s="84"/>
      <c r="P1942" s="84"/>
    </row>
    <row r="1943" spans="1:16" x14ac:dyDescent="0.3">
      <c r="A1943" s="81"/>
      <c r="B1943" s="82"/>
      <c r="C1943" s="79"/>
      <c r="D1943" s="83"/>
      <c r="E1943" s="84"/>
      <c r="F1943" s="84"/>
      <c r="K1943" s="81"/>
      <c r="L1943" s="82"/>
      <c r="M1943" s="79"/>
      <c r="N1943" s="83"/>
      <c r="O1943" s="84"/>
      <c r="P1943" s="84"/>
    </row>
    <row r="1944" spans="1:16" x14ac:dyDescent="0.3">
      <c r="A1944" s="81"/>
      <c r="B1944" s="82"/>
      <c r="C1944" s="79"/>
      <c r="D1944" s="83"/>
      <c r="E1944" s="84"/>
      <c r="F1944" s="84"/>
      <c r="K1944" s="81"/>
      <c r="L1944" s="82"/>
      <c r="M1944" s="79"/>
      <c r="N1944" s="83"/>
      <c r="O1944" s="84"/>
      <c r="P1944" s="84"/>
    </row>
    <row r="1945" spans="1:16" x14ac:dyDescent="0.3">
      <c r="A1945" s="81"/>
      <c r="B1945" s="82"/>
      <c r="C1945" s="79"/>
      <c r="D1945" s="83"/>
      <c r="E1945" s="84"/>
      <c r="F1945" s="84"/>
      <c r="K1945" s="81"/>
      <c r="L1945" s="82"/>
      <c r="M1945" s="79"/>
      <c r="N1945" s="83"/>
      <c r="O1945" s="84"/>
      <c r="P1945" s="84"/>
    </row>
    <row r="1946" spans="1:16" x14ac:dyDescent="0.3">
      <c r="A1946" s="81"/>
      <c r="B1946" s="82"/>
      <c r="C1946" s="79"/>
      <c r="D1946" s="83"/>
      <c r="E1946" s="84"/>
      <c r="F1946" s="84"/>
      <c r="K1946" s="81"/>
      <c r="L1946" s="82"/>
      <c r="M1946" s="79"/>
      <c r="N1946" s="83"/>
      <c r="O1946" s="84"/>
      <c r="P1946" s="84"/>
    </row>
    <row r="1947" spans="1:16" x14ac:dyDescent="0.3">
      <c r="A1947" s="81"/>
      <c r="B1947" s="82"/>
      <c r="C1947" s="79"/>
      <c r="D1947" s="83"/>
      <c r="E1947" s="84"/>
      <c r="F1947" s="84"/>
      <c r="K1947" s="81"/>
      <c r="L1947" s="82"/>
      <c r="M1947" s="79"/>
      <c r="N1947" s="83"/>
      <c r="O1947" s="84"/>
      <c r="P1947" s="84"/>
    </row>
    <row r="1948" spans="1:16" x14ac:dyDescent="0.3">
      <c r="A1948" s="81"/>
      <c r="B1948" s="82"/>
      <c r="C1948" s="79"/>
      <c r="D1948" s="83"/>
      <c r="E1948" s="84"/>
      <c r="F1948" s="84"/>
      <c r="K1948" s="81"/>
      <c r="L1948" s="82"/>
      <c r="M1948" s="79"/>
      <c r="N1948" s="83"/>
      <c r="O1948" s="84"/>
      <c r="P1948" s="84"/>
    </row>
    <row r="1949" spans="1:16" x14ac:dyDescent="0.3">
      <c r="A1949" s="81"/>
      <c r="B1949" s="82"/>
      <c r="C1949" s="79"/>
      <c r="D1949" s="83"/>
      <c r="E1949" s="84"/>
      <c r="F1949" s="84"/>
      <c r="K1949" s="81"/>
      <c r="L1949" s="82"/>
      <c r="M1949" s="79"/>
      <c r="N1949" s="83"/>
      <c r="O1949" s="84"/>
      <c r="P1949" s="84"/>
    </row>
    <row r="1950" spans="1:16" x14ac:dyDescent="0.3">
      <c r="A1950" s="81"/>
      <c r="B1950" s="82"/>
      <c r="C1950" s="79"/>
      <c r="D1950" s="83"/>
      <c r="E1950" s="84"/>
      <c r="F1950" s="84"/>
      <c r="K1950" s="81"/>
      <c r="L1950" s="82"/>
      <c r="M1950" s="79"/>
      <c r="N1950" s="83"/>
      <c r="O1950" s="84"/>
      <c r="P1950" s="84"/>
    </row>
    <row r="1951" spans="1:16" x14ac:dyDescent="0.3">
      <c r="A1951" s="81"/>
      <c r="B1951" s="82"/>
      <c r="C1951" s="79"/>
      <c r="D1951" s="83"/>
      <c r="E1951" s="84"/>
      <c r="F1951" s="84"/>
      <c r="K1951" s="81"/>
      <c r="L1951" s="82"/>
      <c r="M1951" s="79"/>
      <c r="N1951" s="83"/>
      <c r="O1951" s="84"/>
      <c r="P1951" s="84"/>
    </row>
    <row r="1952" spans="1:16" x14ac:dyDescent="0.3">
      <c r="A1952" s="81"/>
      <c r="B1952" s="82"/>
      <c r="C1952" s="79"/>
      <c r="D1952" s="83"/>
      <c r="E1952" s="84"/>
      <c r="F1952" s="84"/>
      <c r="K1952" s="81"/>
      <c r="L1952" s="82"/>
      <c r="M1952" s="79"/>
      <c r="N1952" s="83"/>
      <c r="O1952" s="84"/>
      <c r="P1952" s="84"/>
    </row>
    <row r="1953" spans="1:16" x14ac:dyDescent="0.3">
      <c r="A1953" s="81"/>
      <c r="B1953" s="82"/>
      <c r="C1953" s="79"/>
      <c r="D1953" s="83"/>
      <c r="E1953" s="84"/>
      <c r="F1953" s="84"/>
      <c r="K1953" s="81"/>
      <c r="L1953" s="82"/>
      <c r="M1953" s="79"/>
      <c r="N1953" s="83"/>
      <c r="O1953" s="84"/>
      <c r="P1953" s="84"/>
    </row>
    <row r="1954" spans="1:16" x14ac:dyDescent="0.3">
      <c r="A1954" s="81"/>
      <c r="B1954" s="82"/>
      <c r="C1954" s="79"/>
      <c r="D1954" s="83"/>
      <c r="E1954" s="84"/>
      <c r="F1954" s="84"/>
      <c r="K1954" s="81"/>
      <c r="L1954" s="82"/>
      <c r="M1954" s="79"/>
      <c r="N1954" s="83"/>
      <c r="O1954" s="84"/>
      <c r="P1954" s="84"/>
    </row>
    <row r="1955" spans="1:16" x14ac:dyDescent="0.3">
      <c r="A1955" s="81"/>
      <c r="B1955" s="82"/>
      <c r="C1955" s="79"/>
      <c r="D1955" s="83"/>
      <c r="E1955" s="84"/>
      <c r="F1955" s="84"/>
      <c r="K1955" s="81"/>
      <c r="L1955" s="82"/>
      <c r="M1955" s="79"/>
      <c r="N1955" s="83"/>
      <c r="O1955" s="84"/>
      <c r="P1955" s="84"/>
    </row>
    <row r="1956" spans="1:16" x14ac:dyDescent="0.3">
      <c r="A1956" s="81"/>
      <c r="B1956" s="82"/>
      <c r="C1956" s="79"/>
      <c r="D1956" s="83"/>
      <c r="E1956" s="84"/>
      <c r="F1956" s="84"/>
      <c r="K1956" s="81"/>
      <c r="L1956" s="82"/>
      <c r="M1956" s="79"/>
      <c r="N1956" s="83"/>
      <c r="O1956" s="84"/>
      <c r="P1956" s="84"/>
    </row>
    <row r="1957" spans="1:16" x14ac:dyDescent="0.3">
      <c r="A1957" s="81"/>
      <c r="B1957" s="82"/>
      <c r="C1957" s="79"/>
      <c r="D1957" s="83"/>
      <c r="E1957" s="84"/>
      <c r="F1957" s="84"/>
      <c r="K1957" s="81"/>
      <c r="L1957" s="82"/>
      <c r="M1957" s="79"/>
      <c r="N1957" s="83"/>
      <c r="O1957" s="84"/>
      <c r="P1957" s="84"/>
    </row>
    <row r="1958" spans="1:16" x14ac:dyDescent="0.3">
      <c r="A1958" s="81"/>
      <c r="B1958" s="82"/>
      <c r="C1958" s="79"/>
      <c r="D1958" s="83"/>
      <c r="E1958" s="84"/>
      <c r="F1958" s="84"/>
      <c r="K1958" s="81"/>
      <c r="L1958" s="82"/>
      <c r="M1958" s="79"/>
      <c r="N1958" s="83"/>
      <c r="O1958" s="84"/>
      <c r="P1958" s="84"/>
    </row>
    <row r="1959" spans="1:16" x14ac:dyDescent="0.3">
      <c r="A1959" s="81"/>
      <c r="B1959" s="82"/>
      <c r="C1959" s="79"/>
      <c r="D1959" s="83"/>
      <c r="E1959" s="84"/>
      <c r="F1959" s="84"/>
      <c r="K1959" s="81"/>
      <c r="L1959" s="82"/>
      <c r="M1959" s="79"/>
      <c r="N1959" s="83"/>
      <c r="O1959" s="84"/>
      <c r="P1959" s="84"/>
    </row>
    <row r="1960" spans="1:16" x14ac:dyDescent="0.3">
      <c r="A1960" s="81"/>
      <c r="B1960" s="82"/>
      <c r="C1960" s="79"/>
      <c r="D1960" s="83"/>
      <c r="E1960" s="84"/>
      <c r="F1960" s="84"/>
      <c r="K1960" s="81"/>
      <c r="L1960" s="82"/>
      <c r="M1960" s="79"/>
      <c r="N1960" s="83"/>
      <c r="O1960" s="84"/>
      <c r="P1960" s="84"/>
    </row>
    <row r="1961" spans="1:16" x14ac:dyDescent="0.3">
      <c r="A1961" s="81"/>
      <c r="B1961" s="82"/>
      <c r="C1961" s="79"/>
      <c r="D1961" s="83"/>
      <c r="E1961" s="84"/>
      <c r="F1961" s="84"/>
      <c r="K1961" s="81"/>
      <c r="L1961" s="82"/>
      <c r="M1961" s="79"/>
      <c r="N1961" s="83"/>
      <c r="O1961" s="84"/>
      <c r="P1961" s="84"/>
    </row>
    <row r="1962" spans="1:16" x14ac:dyDescent="0.3">
      <c r="A1962" s="81"/>
      <c r="B1962" s="82"/>
      <c r="C1962" s="79"/>
      <c r="D1962" s="83"/>
      <c r="E1962" s="84"/>
      <c r="F1962" s="84"/>
      <c r="K1962" s="81"/>
      <c r="L1962" s="82"/>
      <c r="M1962" s="79"/>
      <c r="N1962" s="83"/>
      <c r="O1962" s="84"/>
      <c r="P1962" s="84"/>
    </row>
    <row r="1963" spans="1:16" x14ac:dyDescent="0.3">
      <c r="A1963" s="81"/>
      <c r="B1963" s="82"/>
      <c r="C1963" s="79"/>
      <c r="D1963" s="83"/>
      <c r="E1963" s="84"/>
      <c r="F1963" s="84"/>
      <c r="K1963" s="81"/>
      <c r="L1963" s="82"/>
      <c r="M1963" s="79"/>
      <c r="N1963" s="83"/>
      <c r="O1963" s="84"/>
      <c r="P1963" s="84"/>
    </row>
    <row r="1964" spans="1:16" x14ac:dyDescent="0.3">
      <c r="A1964" s="81"/>
      <c r="B1964" s="82"/>
      <c r="C1964" s="79"/>
      <c r="D1964" s="83"/>
      <c r="E1964" s="84"/>
      <c r="F1964" s="84"/>
      <c r="K1964" s="81"/>
      <c r="L1964" s="82"/>
      <c r="M1964" s="79"/>
      <c r="N1964" s="83"/>
      <c r="O1964" s="84"/>
      <c r="P1964" s="84"/>
    </row>
    <row r="1965" spans="1:16" x14ac:dyDescent="0.3">
      <c r="A1965" s="81"/>
      <c r="B1965" s="82"/>
      <c r="C1965" s="79"/>
      <c r="D1965" s="83"/>
      <c r="E1965" s="84"/>
      <c r="F1965" s="84"/>
      <c r="K1965" s="81"/>
      <c r="L1965" s="82"/>
      <c r="M1965" s="79"/>
      <c r="N1965" s="83"/>
      <c r="O1965" s="84"/>
      <c r="P1965" s="84"/>
    </row>
    <row r="1966" spans="1:16" x14ac:dyDescent="0.3">
      <c r="A1966" s="81"/>
      <c r="B1966" s="82"/>
      <c r="C1966" s="79"/>
      <c r="D1966" s="83"/>
      <c r="E1966" s="84"/>
      <c r="F1966" s="84"/>
      <c r="K1966" s="81"/>
      <c r="L1966" s="82"/>
      <c r="M1966" s="79"/>
      <c r="N1966" s="83"/>
      <c r="O1966" s="84"/>
      <c r="P1966" s="84"/>
    </row>
    <row r="1967" spans="1:16" x14ac:dyDescent="0.3">
      <c r="A1967" s="81"/>
      <c r="B1967" s="82"/>
      <c r="C1967" s="79"/>
      <c r="D1967" s="83"/>
      <c r="E1967" s="84"/>
      <c r="F1967" s="84"/>
      <c r="K1967" s="81"/>
      <c r="L1967" s="82"/>
      <c r="M1967" s="79"/>
      <c r="N1967" s="83"/>
      <c r="O1967" s="84"/>
      <c r="P1967" s="84"/>
    </row>
    <row r="1968" spans="1:16" x14ac:dyDescent="0.3">
      <c r="A1968" s="81"/>
      <c r="B1968" s="82"/>
      <c r="C1968" s="79"/>
      <c r="D1968" s="83"/>
      <c r="E1968" s="84"/>
      <c r="F1968" s="84"/>
      <c r="K1968" s="81"/>
      <c r="L1968" s="82"/>
      <c r="M1968" s="79"/>
      <c r="N1968" s="83"/>
      <c r="O1968" s="84"/>
      <c r="P1968" s="84"/>
    </row>
    <row r="1969" spans="1:16" x14ac:dyDescent="0.3">
      <c r="A1969" s="81"/>
      <c r="B1969" s="82"/>
      <c r="C1969" s="79"/>
      <c r="D1969" s="83"/>
      <c r="E1969" s="84"/>
      <c r="F1969" s="84"/>
      <c r="K1969" s="81"/>
      <c r="L1969" s="82"/>
      <c r="M1969" s="79"/>
      <c r="N1969" s="83"/>
      <c r="O1969" s="84"/>
      <c r="P1969" s="84"/>
    </row>
    <row r="1970" spans="1:16" x14ac:dyDescent="0.3">
      <c r="A1970" s="81"/>
      <c r="B1970" s="82"/>
      <c r="C1970" s="79"/>
      <c r="D1970" s="83"/>
      <c r="E1970" s="84"/>
      <c r="F1970" s="84"/>
      <c r="K1970" s="81"/>
      <c r="L1970" s="82"/>
      <c r="M1970" s="79"/>
      <c r="N1970" s="83"/>
      <c r="O1970" s="84"/>
      <c r="P1970" s="84"/>
    </row>
    <row r="1971" spans="1:16" x14ac:dyDescent="0.3">
      <c r="A1971" s="81"/>
      <c r="B1971" s="82"/>
      <c r="C1971" s="79"/>
      <c r="D1971" s="83"/>
      <c r="E1971" s="84"/>
      <c r="F1971" s="84"/>
      <c r="K1971" s="81"/>
      <c r="L1971" s="82"/>
      <c r="M1971" s="79"/>
      <c r="N1971" s="83"/>
      <c r="O1971" s="84"/>
      <c r="P1971" s="84"/>
    </row>
    <row r="1972" spans="1:16" x14ac:dyDescent="0.3">
      <c r="A1972" s="81"/>
      <c r="B1972" s="82"/>
      <c r="C1972" s="79"/>
      <c r="D1972" s="83"/>
      <c r="E1972" s="84"/>
      <c r="F1972" s="84"/>
      <c r="K1972" s="81"/>
      <c r="L1972" s="82"/>
      <c r="M1972" s="79"/>
      <c r="N1972" s="83"/>
      <c r="O1972" s="84"/>
      <c r="P1972" s="84"/>
    </row>
    <row r="1973" spans="1:16" x14ac:dyDescent="0.3">
      <c r="A1973" s="81"/>
      <c r="B1973" s="82"/>
      <c r="C1973" s="79"/>
      <c r="D1973" s="83"/>
      <c r="E1973" s="84"/>
      <c r="F1973" s="84"/>
      <c r="K1973" s="81"/>
      <c r="L1973" s="82"/>
      <c r="M1973" s="79"/>
      <c r="N1973" s="83"/>
      <c r="O1973" s="84"/>
      <c r="P1973" s="84"/>
    </row>
    <row r="1974" spans="1:16" x14ac:dyDescent="0.3">
      <c r="A1974" s="81"/>
      <c r="B1974" s="82"/>
      <c r="C1974" s="79"/>
      <c r="D1974" s="83"/>
      <c r="E1974" s="84"/>
      <c r="F1974" s="84"/>
      <c r="K1974" s="81"/>
      <c r="L1974" s="82"/>
      <c r="M1974" s="79"/>
      <c r="N1974" s="83"/>
      <c r="O1974" s="84"/>
      <c r="P1974" s="84"/>
    </row>
    <row r="1975" spans="1:16" x14ac:dyDescent="0.3">
      <c r="A1975" s="81"/>
      <c r="B1975" s="82"/>
      <c r="C1975" s="79"/>
      <c r="D1975" s="83"/>
      <c r="E1975" s="84"/>
      <c r="F1975" s="84"/>
      <c r="K1975" s="81"/>
      <c r="L1975" s="82"/>
      <c r="M1975" s="79"/>
      <c r="N1975" s="83"/>
      <c r="O1975" s="84"/>
      <c r="P1975" s="84"/>
    </row>
    <row r="1976" spans="1:16" x14ac:dyDescent="0.3">
      <c r="A1976" s="81"/>
      <c r="B1976" s="82"/>
      <c r="C1976" s="79"/>
      <c r="D1976" s="83"/>
      <c r="E1976" s="84"/>
      <c r="F1976" s="84"/>
      <c r="K1976" s="81"/>
      <c r="L1976" s="82"/>
      <c r="M1976" s="79"/>
      <c r="N1976" s="83"/>
      <c r="O1976" s="84"/>
      <c r="P1976" s="84"/>
    </row>
    <row r="1977" spans="1:16" x14ac:dyDescent="0.3">
      <c r="A1977" s="81"/>
      <c r="B1977" s="82"/>
      <c r="C1977" s="79"/>
      <c r="D1977" s="83"/>
      <c r="E1977" s="84"/>
      <c r="F1977" s="84"/>
      <c r="K1977" s="81"/>
      <c r="L1977" s="82"/>
      <c r="M1977" s="79"/>
      <c r="N1977" s="83"/>
      <c r="O1977" s="84"/>
      <c r="P1977" s="84"/>
    </row>
    <row r="1978" spans="1:16" x14ac:dyDescent="0.3">
      <c r="A1978" s="81"/>
      <c r="B1978" s="82"/>
      <c r="C1978" s="79"/>
      <c r="D1978" s="83"/>
      <c r="E1978" s="84"/>
      <c r="F1978" s="84"/>
      <c r="K1978" s="81"/>
      <c r="L1978" s="82"/>
      <c r="M1978" s="79"/>
      <c r="N1978" s="83"/>
      <c r="O1978" s="84"/>
      <c r="P1978" s="84"/>
    </row>
    <row r="1979" spans="1:16" x14ac:dyDescent="0.3">
      <c r="A1979" s="81"/>
      <c r="B1979" s="82"/>
      <c r="C1979" s="79"/>
      <c r="D1979" s="83"/>
      <c r="E1979" s="84"/>
      <c r="F1979" s="84"/>
      <c r="K1979" s="81"/>
      <c r="L1979" s="82"/>
      <c r="M1979" s="79"/>
      <c r="N1979" s="83"/>
      <c r="O1979" s="84"/>
      <c r="P1979" s="84"/>
    </row>
    <row r="1980" spans="1:16" x14ac:dyDescent="0.3">
      <c r="A1980" s="81"/>
      <c r="B1980" s="82"/>
      <c r="C1980" s="79"/>
      <c r="D1980" s="83"/>
      <c r="E1980" s="84"/>
      <c r="F1980" s="84"/>
      <c r="K1980" s="81"/>
      <c r="L1980" s="82"/>
      <c r="M1980" s="79"/>
      <c r="N1980" s="83"/>
      <c r="O1980" s="84"/>
      <c r="P1980" s="84"/>
    </row>
    <row r="1981" spans="1:16" x14ac:dyDescent="0.3">
      <c r="A1981" s="81"/>
      <c r="B1981" s="82"/>
      <c r="C1981" s="79"/>
      <c r="D1981" s="83"/>
      <c r="E1981" s="84"/>
      <c r="F1981" s="84"/>
      <c r="K1981" s="81"/>
      <c r="L1981" s="82"/>
      <c r="M1981" s="79"/>
      <c r="N1981" s="83"/>
      <c r="O1981" s="84"/>
      <c r="P1981" s="84"/>
    </row>
    <row r="1982" spans="1:16" x14ac:dyDescent="0.3">
      <c r="A1982" s="81"/>
      <c r="B1982" s="82"/>
      <c r="C1982" s="79"/>
      <c r="D1982" s="83"/>
      <c r="E1982" s="84"/>
      <c r="F1982" s="84"/>
      <c r="K1982" s="81"/>
      <c r="L1982" s="82"/>
      <c r="M1982" s="79"/>
      <c r="N1982" s="83"/>
      <c r="O1982" s="84"/>
      <c r="P1982" s="84"/>
    </row>
    <row r="1983" spans="1:16" x14ac:dyDescent="0.3">
      <c r="A1983" s="81"/>
      <c r="B1983" s="82"/>
      <c r="C1983" s="79"/>
      <c r="D1983" s="83"/>
      <c r="E1983" s="84"/>
      <c r="F1983" s="84"/>
      <c r="K1983" s="81"/>
      <c r="L1983" s="82"/>
      <c r="M1983" s="79"/>
      <c r="N1983" s="83"/>
      <c r="O1983" s="84"/>
      <c r="P1983" s="84"/>
    </row>
    <row r="1984" spans="1:16" x14ac:dyDescent="0.3">
      <c r="A1984" s="81"/>
      <c r="B1984" s="82"/>
      <c r="C1984" s="79"/>
      <c r="D1984" s="83"/>
      <c r="E1984" s="84"/>
      <c r="F1984" s="84"/>
      <c r="K1984" s="81"/>
      <c r="L1984" s="82"/>
      <c r="M1984" s="79"/>
      <c r="N1984" s="83"/>
      <c r="O1984" s="84"/>
      <c r="P1984" s="84"/>
    </row>
    <row r="1985" spans="1:16" x14ac:dyDescent="0.3">
      <c r="A1985" s="81"/>
      <c r="B1985" s="82"/>
      <c r="C1985" s="79"/>
      <c r="D1985" s="83"/>
      <c r="E1985" s="84"/>
      <c r="F1985" s="84"/>
      <c r="K1985" s="81"/>
      <c r="L1985" s="82"/>
      <c r="M1985" s="79"/>
      <c r="N1985" s="83"/>
      <c r="O1985" s="84"/>
      <c r="P1985" s="84"/>
    </row>
    <row r="1986" spans="1:16" x14ac:dyDescent="0.3">
      <c r="A1986" s="81"/>
      <c r="B1986" s="82"/>
      <c r="C1986" s="79"/>
      <c r="D1986" s="83"/>
      <c r="E1986" s="84"/>
      <c r="F1986" s="84"/>
      <c r="K1986" s="81"/>
      <c r="L1986" s="82"/>
      <c r="M1986" s="79"/>
      <c r="N1986" s="83"/>
      <c r="O1986" s="84"/>
      <c r="P1986" s="84"/>
    </row>
    <row r="1987" spans="1:16" x14ac:dyDescent="0.3">
      <c r="A1987" s="81"/>
      <c r="B1987" s="82"/>
      <c r="C1987" s="79"/>
      <c r="D1987" s="83"/>
      <c r="E1987" s="84"/>
      <c r="F1987" s="84"/>
      <c r="K1987" s="81"/>
      <c r="L1987" s="82"/>
      <c r="M1987" s="79"/>
      <c r="N1987" s="83"/>
      <c r="O1987" s="84"/>
      <c r="P1987" s="84"/>
    </row>
    <row r="1988" spans="1:16" x14ac:dyDescent="0.3">
      <c r="A1988" s="81"/>
      <c r="B1988" s="82"/>
      <c r="C1988" s="79"/>
      <c r="D1988" s="83"/>
      <c r="E1988" s="84"/>
      <c r="F1988" s="84"/>
      <c r="K1988" s="81"/>
      <c r="L1988" s="82"/>
      <c r="M1988" s="79"/>
      <c r="N1988" s="83"/>
      <c r="O1988" s="84"/>
      <c r="P1988" s="84"/>
    </row>
    <row r="1989" spans="1:16" x14ac:dyDescent="0.3">
      <c r="A1989" s="81"/>
      <c r="B1989" s="82"/>
      <c r="C1989" s="79"/>
      <c r="D1989" s="83"/>
      <c r="E1989" s="84"/>
      <c r="F1989" s="84"/>
      <c r="K1989" s="81"/>
      <c r="L1989" s="82"/>
      <c r="M1989" s="79"/>
      <c r="N1989" s="83"/>
      <c r="O1989" s="84"/>
      <c r="P1989" s="84"/>
    </row>
    <row r="1990" spans="1:16" x14ac:dyDescent="0.3">
      <c r="A1990" s="81"/>
      <c r="B1990" s="82"/>
      <c r="C1990" s="79"/>
      <c r="D1990" s="83"/>
      <c r="E1990" s="84"/>
      <c r="F1990" s="84"/>
      <c r="K1990" s="81"/>
      <c r="L1990" s="82"/>
      <c r="M1990" s="79"/>
      <c r="N1990" s="83"/>
      <c r="O1990" s="84"/>
      <c r="P1990" s="84"/>
    </row>
    <row r="1991" spans="1:16" x14ac:dyDescent="0.3">
      <c r="A1991" s="81"/>
      <c r="B1991" s="82"/>
      <c r="C1991" s="79"/>
      <c r="D1991" s="83"/>
      <c r="E1991" s="84"/>
      <c r="F1991" s="84"/>
      <c r="K1991" s="81"/>
      <c r="L1991" s="82"/>
      <c r="M1991" s="79"/>
      <c r="N1991" s="83"/>
      <c r="O1991" s="84"/>
      <c r="P1991" s="84"/>
    </row>
    <row r="1992" spans="1:16" x14ac:dyDescent="0.3">
      <c r="A1992" s="81"/>
      <c r="B1992" s="82"/>
      <c r="C1992" s="79"/>
      <c r="D1992" s="83"/>
      <c r="E1992" s="84"/>
      <c r="F1992" s="84"/>
      <c r="K1992" s="81"/>
      <c r="L1992" s="82"/>
      <c r="M1992" s="79"/>
      <c r="N1992" s="83"/>
      <c r="O1992" s="84"/>
      <c r="P1992" s="84"/>
    </row>
    <row r="1993" spans="1:16" x14ac:dyDescent="0.3">
      <c r="A1993" s="81"/>
      <c r="B1993" s="82"/>
      <c r="C1993" s="79"/>
      <c r="D1993" s="83"/>
      <c r="E1993" s="84"/>
      <c r="F1993" s="84"/>
      <c r="K1993" s="81"/>
      <c r="L1993" s="82"/>
      <c r="M1993" s="79"/>
      <c r="N1993" s="83"/>
      <c r="O1993" s="84"/>
      <c r="P1993" s="84"/>
    </row>
    <row r="1994" spans="1:16" x14ac:dyDescent="0.3">
      <c r="A1994" s="81"/>
      <c r="B1994" s="82"/>
      <c r="C1994" s="79"/>
      <c r="D1994" s="83"/>
      <c r="E1994" s="84"/>
      <c r="F1994" s="84"/>
      <c r="K1994" s="81"/>
      <c r="L1994" s="82"/>
      <c r="M1994" s="79"/>
      <c r="N1994" s="83"/>
      <c r="O1994" s="84"/>
      <c r="P1994" s="84"/>
    </row>
    <row r="1995" spans="1:16" x14ac:dyDescent="0.3">
      <c r="A1995" s="81"/>
      <c r="B1995" s="82"/>
      <c r="C1995" s="79"/>
      <c r="D1995" s="83"/>
      <c r="E1995" s="84"/>
      <c r="F1995" s="84"/>
      <c r="K1995" s="81"/>
      <c r="L1995" s="82"/>
      <c r="M1995" s="79"/>
      <c r="N1995" s="83"/>
      <c r="O1995" s="84"/>
      <c r="P1995" s="84"/>
    </row>
    <row r="1996" spans="1:16" x14ac:dyDescent="0.3">
      <c r="A1996" s="81"/>
      <c r="B1996" s="82"/>
      <c r="C1996" s="79"/>
      <c r="D1996" s="83"/>
      <c r="E1996" s="84"/>
      <c r="F1996" s="84"/>
      <c r="K1996" s="81"/>
      <c r="L1996" s="82"/>
      <c r="M1996" s="79"/>
      <c r="N1996" s="83"/>
      <c r="O1996" s="84"/>
      <c r="P1996" s="84"/>
    </row>
    <row r="1997" spans="1:16" x14ac:dyDescent="0.3">
      <c r="A1997" s="81"/>
      <c r="B1997" s="82"/>
      <c r="C1997" s="79"/>
      <c r="D1997" s="83"/>
      <c r="E1997" s="84"/>
      <c r="F1997" s="84"/>
      <c r="K1997" s="81"/>
      <c r="L1997" s="82"/>
      <c r="M1997" s="79"/>
      <c r="N1997" s="83"/>
      <c r="O1997" s="84"/>
      <c r="P1997" s="84"/>
    </row>
    <row r="1998" spans="1:16" x14ac:dyDescent="0.3">
      <c r="A1998" s="81"/>
      <c r="B1998" s="82"/>
      <c r="C1998" s="79"/>
      <c r="D1998" s="83"/>
      <c r="E1998" s="84"/>
      <c r="F1998" s="84"/>
      <c r="K1998" s="81"/>
      <c r="L1998" s="82"/>
      <c r="M1998" s="79"/>
      <c r="N1998" s="83"/>
      <c r="O1998" s="84"/>
      <c r="P1998" s="84"/>
    </row>
    <row r="1999" spans="1:16" x14ac:dyDescent="0.3">
      <c r="A1999" s="81"/>
      <c r="B1999" s="82"/>
      <c r="C1999" s="79"/>
      <c r="D1999" s="83"/>
      <c r="E1999" s="84"/>
      <c r="F1999" s="84"/>
      <c r="K1999" s="81"/>
      <c r="L1999" s="82"/>
      <c r="M1999" s="79"/>
      <c r="N1999" s="83"/>
      <c r="O1999" s="84"/>
      <c r="P1999" s="84"/>
    </row>
    <row r="2000" spans="1:16" x14ac:dyDescent="0.3">
      <c r="A2000" s="81"/>
      <c r="B2000" s="82"/>
      <c r="C2000" s="79"/>
      <c r="D2000" s="83"/>
      <c r="E2000" s="84"/>
      <c r="F2000" s="84"/>
      <c r="K2000" s="81"/>
      <c r="L2000" s="82"/>
      <c r="M2000" s="79"/>
      <c r="N2000" s="83"/>
      <c r="O2000" s="84"/>
      <c r="P2000" s="84"/>
    </row>
    <row r="2001" spans="1:16" x14ac:dyDescent="0.3">
      <c r="A2001" s="81"/>
      <c r="B2001" s="82"/>
      <c r="C2001" s="79"/>
      <c r="D2001" s="83"/>
      <c r="E2001" s="84"/>
      <c r="F2001" s="84"/>
      <c r="K2001" s="81"/>
      <c r="L2001" s="82"/>
      <c r="M2001" s="79"/>
      <c r="N2001" s="83"/>
      <c r="O2001" s="84"/>
      <c r="P2001" s="84"/>
    </row>
    <row r="2002" spans="1:16" x14ac:dyDescent="0.3">
      <c r="A2002" s="81"/>
      <c r="B2002" s="82"/>
      <c r="C2002" s="79"/>
      <c r="D2002" s="83"/>
      <c r="E2002" s="84"/>
      <c r="F2002" s="84"/>
      <c r="K2002" s="81"/>
      <c r="L2002" s="82"/>
      <c r="M2002" s="79"/>
      <c r="N2002" s="83"/>
      <c r="O2002" s="84"/>
      <c r="P2002" s="84"/>
    </row>
    <row r="2003" spans="1:16" x14ac:dyDescent="0.3">
      <c r="A2003" s="81"/>
      <c r="B2003" s="82"/>
      <c r="C2003" s="79"/>
      <c r="D2003" s="83"/>
      <c r="E2003" s="84"/>
      <c r="F2003" s="84"/>
      <c r="K2003" s="81"/>
      <c r="L2003" s="82"/>
      <c r="M2003" s="79"/>
      <c r="N2003" s="83"/>
      <c r="O2003" s="84"/>
      <c r="P2003" s="84"/>
    </row>
    <row r="2004" spans="1:16" x14ac:dyDescent="0.3">
      <c r="A2004" s="81"/>
      <c r="B2004" s="82"/>
      <c r="C2004" s="79"/>
      <c r="D2004" s="83"/>
      <c r="E2004" s="84"/>
      <c r="F2004" s="84"/>
      <c r="K2004" s="81"/>
      <c r="L2004" s="82"/>
      <c r="M2004" s="79"/>
      <c r="N2004" s="83"/>
      <c r="O2004" s="84"/>
      <c r="P2004" s="84"/>
    </row>
    <row r="2005" spans="1:16" x14ac:dyDescent="0.3">
      <c r="A2005" s="81"/>
      <c r="B2005" s="82"/>
      <c r="C2005" s="79"/>
      <c r="D2005" s="83"/>
      <c r="E2005" s="84"/>
      <c r="F2005" s="84"/>
      <c r="K2005" s="81"/>
      <c r="L2005" s="82"/>
      <c r="M2005" s="79"/>
      <c r="N2005" s="83"/>
      <c r="O2005" s="84"/>
      <c r="P2005" s="84"/>
    </row>
    <row r="2006" spans="1:16" x14ac:dyDescent="0.3">
      <c r="A2006" s="81"/>
      <c r="B2006" s="82"/>
      <c r="C2006" s="79"/>
      <c r="D2006" s="83"/>
      <c r="E2006" s="84"/>
      <c r="F2006" s="84"/>
      <c r="K2006" s="81"/>
      <c r="L2006" s="82"/>
      <c r="M2006" s="79"/>
      <c r="N2006" s="83"/>
      <c r="O2006" s="84"/>
      <c r="P2006" s="84"/>
    </row>
    <row r="2007" spans="1:16" x14ac:dyDescent="0.3">
      <c r="A2007" s="81"/>
      <c r="B2007" s="82"/>
      <c r="C2007" s="79"/>
      <c r="D2007" s="83"/>
      <c r="E2007" s="84"/>
      <c r="F2007" s="84"/>
      <c r="K2007" s="81"/>
      <c r="L2007" s="82"/>
      <c r="M2007" s="79"/>
      <c r="N2007" s="83"/>
      <c r="O2007" s="84"/>
      <c r="P2007" s="84"/>
    </row>
    <row r="2008" spans="1:16" x14ac:dyDescent="0.3">
      <c r="A2008" s="81"/>
      <c r="B2008" s="82"/>
      <c r="C2008" s="79"/>
      <c r="D2008" s="83"/>
      <c r="E2008" s="84"/>
      <c r="F2008" s="84"/>
      <c r="K2008" s="81"/>
      <c r="L2008" s="82"/>
      <c r="M2008" s="79"/>
      <c r="N2008" s="83"/>
      <c r="O2008" s="84"/>
      <c r="P2008" s="84"/>
    </row>
    <row r="2009" spans="1:16" x14ac:dyDescent="0.3">
      <c r="A2009" s="81"/>
      <c r="B2009" s="82"/>
      <c r="C2009" s="79"/>
      <c r="D2009" s="83"/>
      <c r="E2009" s="84"/>
      <c r="F2009" s="84"/>
      <c r="K2009" s="81"/>
      <c r="L2009" s="82"/>
      <c r="M2009" s="79"/>
      <c r="N2009" s="83"/>
      <c r="O2009" s="84"/>
      <c r="P2009" s="84"/>
    </row>
    <row r="2010" spans="1:16" x14ac:dyDescent="0.3">
      <c r="A2010" s="81"/>
      <c r="B2010" s="82"/>
      <c r="C2010" s="79"/>
      <c r="D2010" s="83"/>
      <c r="E2010" s="84"/>
      <c r="F2010" s="84"/>
      <c r="K2010" s="81"/>
      <c r="L2010" s="82"/>
      <c r="M2010" s="79"/>
      <c r="N2010" s="83"/>
      <c r="O2010" s="84"/>
      <c r="P2010" s="84"/>
    </row>
    <row r="2011" spans="1:16" x14ac:dyDescent="0.3">
      <c r="A2011" s="81"/>
      <c r="B2011" s="82"/>
      <c r="C2011" s="79"/>
      <c r="D2011" s="83"/>
      <c r="E2011" s="84"/>
      <c r="F2011" s="84"/>
      <c r="K2011" s="81"/>
      <c r="L2011" s="82"/>
      <c r="M2011" s="79"/>
      <c r="N2011" s="83"/>
      <c r="O2011" s="84"/>
      <c r="P2011" s="84"/>
    </row>
    <row r="2012" spans="1:16" x14ac:dyDescent="0.3">
      <c r="A2012" s="81"/>
      <c r="B2012" s="82"/>
      <c r="C2012" s="79"/>
      <c r="D2012" s="83"/>
      <c r="E2012" s="84"/>
      <c r="F2012" s="84"/>
      <c r="K2012" s="81"/>
      <c r="L2012" s="82"/>
      <c r="M2012" s="79"/>
      <c r="N2012" s="83"/>
      <c r="O2012" s="84"/>
      <c r="P2012" s="84"/>
    </row>
    <row r="2013" spans="1:16" x14ac:dyDescent="0.3">
      <c r="A2013" s="81"/>
      <c r="B2013" s="82"/>
      <c r="C2013" s="79"/>
      <c r="D2013" s="83"/>
      <c r="E2013" s="84"/>
      <c r="F2013" s="84"/>
      <c r="K2013" s="81"/>
      <c r="L2013" s="82"/>
      <c r="M2013" s="79"/>
      <c r="N2013" s="83"/>
      <c r="O2013" s="84"/>
      <c r="P2013" s="84"/>
    </row>
    <row r="2014" spans="1:16" x14ac:dyDescent="0.3">
      <c r="A2014" s="81"/>
      <c r="B2014" s="82"/>
      <c r="C2014" s="79"/>
      <c r="D2014" s="83"/>
      <c r="E2014" s="84"/>
      <c r="F2014" s="84"/>
      <c r="K2014" s="81"/>
      <c r="L2014" s="82"/>
      <c r="M2014" s="79"/>
      <c r="N2014" s="83"/>
      <c r="O2014" s="84"/>
      <c r="P2014" s="84"/>
    </row>
    <row r="2015" spans="1:16" x14ac:dyDescent="0.3">
      <c r="A2015" s="81"/>
      <c r="B2015" s="82"/>
      <c r="C2015" s="79"/>
      <c r="D2015" s="83"/>
      <c r="E2015" s="84"/>
      <c r="F2015" s="84"/>
      <c r="K2015" s="81"/>
      <c r="L2015" s="82"/>
      <c r="M2015" s="79"/>
      <c r="N2015" s="83"/>
      <c r="O2015" s="84"/>
      <c r="P2015" s="84"/>
    </row>
    <row r="2016" spans="1:16" x14ac:dyDescent="0.3">
      <c r="A2016" s="81"/>
      <c r="B2016" s="82"/>
      <c r="C2016" s="79"/>
      <c r="D2016" s="83"/>
      <c r="E2016" s="84"/>
      <c r="F2016" s="84"/>
      <c r="K2016" s="81"/>
      <c r="L2016" s="82"/>
      <c r="M2016" s="79"/>
      <c r="N2016" s="83"/>
      <c r="O2016" s="84"/>
      <c r="P2016" s="84"/>
    </row>
    <row r="2017" spans="1:16" x14ac:dyDescent="0.3">
      <c r="A2017" s="81"/>
      <c r="B2017" s="82"/>
      <c r="C2017" s="79"/>
      <c r="D2017" s="83"/>
      <c r="E2017" s="84"/>
      <c r="F2017" s="84"/>
      <c r="K2017" s="81"/>
      <c r="L2017" s="82"/>
      <c r="M2017" s="79"/>
      <c r="N2017" s="83"/>
      <c r="O2017" s="84"/>
      <c r="P2017" s="84"/>
    </row>
    <row r="2018" spans="1:16" x14ac:dyDescent="0.3">
      <c r="A2018" s="81"/>
      <c r="B2018" s="82"/>
      <c r="C2018" s="79"/>
      <c r="D2018" s="83"/>
      <c r="E2018" s="84"/>
      <c r="F2018" s="84"/>
      <c r="K2018" s="81"/>
      <c r="L2018" s="82"/>
      <c r="M2018" s="79"/>
      <c r="N2018" s="83"/>
      <c r="O2018" s="84"/>
      <c r="P2018" s="84"/>
    </row>
    <row r="2019" spans="1:16" x14ac:dyDescent="0.3">
      <c r="A2019" s="81"/>
      <c r="B2019" s="82"/>
      <c r="C2019" s="79"/>
      <c r="D2019" s="83"/>
      <c r="E2019" s="84"/>
      <c r="F2019" s="84"/>
      <c r="K2019" s="81"/>
      <c r="L2019" s="82"/>
      <c r="M2019" s="79"/>
      <c r="N2019" s="83"/>
      <c r="O2019" s="84"/>
      <c r="P2019" s="84"/>
    </row>
    <row r="2020" spans="1:16" x14ac:dyDescent="0.3">
      <c r="A2020" s="81"/>
      <c r="B2020" s="82"/>
      <c r="C2020" s="79"/>
      <c r="D2020" s="83"/>
      <c r="E2020" s="84"/>
      <c r="F2020" s="84"/>
      <c r="K2020" s="81"/>
      <c r="L2020" s="82"/>
      <c r="M2020" s="79"/>
      <c r="N2020" s="83"/>
      <c r="O2020" s="84"/>
      <c r="P2020" s="84"/>
    </row>
    <row r="2021" spans="1:16" x14ac:dyDescent="0.3">
      <c r="A2021" s="81"/>
      <c r="B2021" s="82"/>
      <c r="C2021" s="79"/>
      <c r="D2021" s="83"/>
      <c r="E2021" s="84"/>
      <c r="F2021" s="84"/>
      <c r="K2021" s="81"/>
      <c r="L2021" s="82"/>
      <c r="M2021" s="79"/>
      <c r="N2021" s="83"/>
      <c r="O2021" s="84"/>
      <c r="P2021" s="84"/>
    </row>
    <row r="2022" spans="1:16" x14ac:dyDescent="0.3">
      <c r="A2022" s="81"/>
      <c r="B2022" s="82"/>
      <c r="C2022" s="79"/>
      <c r="D2022" s="83"/>
      <c r="E2022" s="84"/>
      <c r="F2022" s="84"/>
      <c r="K2022" s="81"/>
      <c r="L2022" s="82"/>
      <c r="M2022" s="79"/>
      <c r="N2022" s="83"/>
      <c r="O2022" s="84"/>
      <c r="P2022" s="84"/>
    </row>
    <row r="2023" spans="1:16" x14ac:dyDescent="0.3">
      <c r="A2023" s="81"/>
      <c r="B2023" s="82"/>
      <c r="C2023" s="79"/>
      <c r="D2023" s="83"/>
      <c r="E2023" s="84"/>
      <c r="F2023" s="84"/>
      <c r="K2023" s="81"/>
      <c r="L2023" s="82"/>
      <c r="M2023" s="79"/>
      <c r="N2023" s="83"/>
      <c r="O2023" s="84"/>
      <c r="P2023" s="84"/>
    </row>
    <row r="2024" spans="1:16" x14ac:dyDescent="0.3">
      <c r="A2024" s="81"/>
      <c r="B2024" s="82"/>
      <c r="C2024" s="79"/>
      <c r="D2024" s="83"/>
      <c r="E2024" s="84"/>
      <c r="F2024" s="84"/>
      <c r="K2024" s="81"/>
      <c r="L2024" s="82"/>
      <c r="M2024" s="79"/>
      <c r="N2024" s="83"/>
      <c r="O2024" s="84"/>
      <c r="P2024" s="84"/>
    </row>
    <row r="2025" spans="1:16" x14ac:dyDescent="0.3">
      <c r="A2025" s="81"/>
      <c r="B2025" s="82"/>
      <c r="C2025" s="79"/>
      <c r="D2025" s="83"/>
      <c r="E2025" s="84"/>
      <c r="F2025" s="84"/>
      <c r="K2025" s="81"/>
      <c r="L2025" s="82"/>
      <c r="M2025" s="79"/>
      <c r="N2025" s="83"/>
      <c r="O2025" s="84"/>
      <c r="P2025" s="84"/>
    </row>
    <row r="2026" spans="1:16" x14ac:dyDescent="0.3">
      <c r="A2026" s="81"/>
      <c r="B2026" s="82"/>
      <c r="C2026" s="79"/>
      <c r="D2026" s="83"/>
      <c r="E2026" s="84"/>
      <c r="F2026" s="84"/>
      <c r="K2026" s="81"/>
      <c r="L2026" s="82"/>
      <c r="M2026" s="79"/>
      <c r="N2026" s="83"/>
      <c r="O2026" s="84"/>
      <c r="P2026" s="84"/>
    </row>
    <row r="2027" spans="1:16" x14ac:dyDescent="0.3">
      <c r="A2027" s="81"/>
      <c r="B2027" s="82"/>
      <c r="C2027" s="79"/>
      <c r="D2027" s="83"/>
      <c r="E2027" s="84"/>
      <c r="F2027" s="84"/>
      <c r="K2027" s="81"/>
      <c r="L2027" s="82"/>
      <c r="M2027" s="79"/>
      <c r="N2027" s="83"/>
      <c r="O2027" s="84"/>
      <c r="P2027" s="84"/>
    </row>
    <row r="2028" spans="1:16" x14ac:dyDescent="0.3">
      <c r="A2028" s="81"/>
      <c r="B2028" s="82"/>
      <c r="C2028" s="79"/>
      <c r="D2028" s="83"/>
      <c r="E2028" s="84"/>
      <c r="F2028" s="84"/>
      <c r="K2028" s="81"/>
      <c r="L2028" s="82"/>
      <c r="M2028" s="79"/>
      <c r="N2028" s="83"/>
      <c r="O2028" s="84"/>
      <c r="P2028" s="84"/>
    </row>
    <row r="2029" spans="1:16" x14ac:dyDescent="0.3">
      <c r="A2029" s="81"/>
      <c r="B2029" s="82"/>
      <c r="C2029" s="79"/>
      <c r="D2029" s="83"/>
      <c r="E2029" s="84"/>
      <c r="F2029" s="84"/>
      <c r="K2029" s="81"/>
      <c r="L2029" s="82"/>
      <c r="M2029" s="79"/>
      <c r="N2029" s="83"/>
      <c r="O2029" s="84"/>
      <c r="P2029" s="84"/>
    </row>
    <row r="2030" spans="1:16" x14ac:dyDescent="0.3">
      <c r="A2030" s="81"/>
      <c r="B2030" s="82"/>
      <c r="C2030" s="79"/>
      <c r="D2030" s="83"/>
      <c r="E2030" s="84"/>
      <c r="F2030" s="84"/>
      <c r="K2030" s="81"/>
      <c r="L2030" s="82"/>
      <c r="M2030" s="79"/>
      <c r="N2030" s="83"/>
      <c r="O2030" s="84"/>
      <c r="P2030" s="84"/>
    </row>
    <row r="2031" spans="1:16" x14ac:dyDescent="0.3">
      <c r="A2031" s="81"/>
      <c r="B2031" s="82"/>
      <c r="C2031" s="79"/>
      <c r="D2031" s="83"/>
      <c r="E2031" s="84"/>
      <c r="F2031" s="84"/>
      <c r="K2031" s="81"/>
      <c r="L2031" s="82"/>
      <c r="M2031" s="79"/>
      <c r="N2031" s="83"/>
      <c r="O2031" s="84"/>
      <c r="P2031" s="84"/>
    </row>
    <row r="2032" spans="1:16" x14ac:dyDescent="0.3">
      <c r="A2032" s="81"/>
      <c r="B2032" s="82"/>
      <c r="C2032" s="79"/>
      <c r="D2032" s="83"/>
      <c r="E2032" s="84"/>
      <c r="F2032" s="84"/>
      <c r="K2032" s="81"/>
      <c r="L2032" s="82"/>
      <c r="M2032" s="79"/>
      <c r="N2032" s="83"/>
      <c r="O2032" s="84"/>
      <c r="P2032" s="84"/>
    </row>
    <row r="2033" spans="1:16" x14ac:dyDescent="0.3">
      <c r="A2033" s="81"/>
      <c r="B2033" s="82"/>
      <c r="C2033" s="79"/>
      <c r="D2033" s="83"/>
      <c r="E2033" s="84"/>
      <c r="F2033" s="84"/>
      <c r="K2033" s="81"/>
      <c r="L2033" s="82"/>
      <c r="M2033" s="79"/>
      <c r="N2033" s="83"/>
      <c r="O2033" s="84"/>
      <c r="P2033" s="84"/>
    </row>
    <row r="2034" spans="1:16" x14ac:dyDescent="0.3">
      <c r="A2034" s="81"/>
      <c r="B2034" s="82"/>
      <c r="C2034" s="79"/>
      <c r="D2034" s="83"/>
      <c r="E2034" s="84"/>
      <c r="F2034" s="84"/>
      <c r="K2034" s="81"/>
      <c r="L2034" s="82"/>
      <c r="M2034" s="79"/>
      <c r="N2034" s="83"/>
      <c r="O2034" s="84"/>
      <c r="P2034" s="84"/>
    </row>
    <row r="2035" spans="1:16" x14ac:dyDescent="0.3">
      <c r="A2035" s="81"/>
      <c r="B2035" s="82"/>
      <c r="C2035" s="79"/>
      <c r="D2035" s="83"/>
      <c r="E2035" s="84"/>
      <c r="F2035" s="84"/>
      <c r="K2035" s="81"/>
      <c r="L2035" s="82"/>
      <c r="M2035" s="79"/>
      <c r="N2035" s="83"/>
      <c r="O2035" s="84"/>
      <c r="P2035" s="84"/>
    </row>
    <row r="2036" spans="1:16" x14ac:dyDescent="0.3">
      <c r="A2036" s="81"/>
      <c r="B2036" s="82"/>
      <c r="C2036" s="79"/>
      <c r="D2036" s="83"/>
      <c r="E2036" s="84"/>
      <c r="F2036" s="84"/>
      <c r="K2036" s="81"/>
      <c r="L2036" s="82"/>
      <c r="M2036" s="79"/>
      <c r="N2036" s="83"/>
      <c r="O2036" s="84"/>
      <c r="P2036" s="84"/>
    </row>
    <row r="2037" spans="1:16" x14ac:dyDescent="0.3">
      <c r="A2037" s="81"/>
      <c r="B2037" s="82"/>
      <c r="C2037" s="79"/>
      <c r="D2037" s="83"/>
      <c r="E2037" s="84"/>
      <c r="F2037" s="84"/>
      <c r="K2037" s="81"/>
      <c r="L2037" s="82"/>
      <c r="M2037" s="79"/>
      <c r="N2037" s="83"/>
      <c r="O2037" s="84"/>
      <c r="P2037" s="84"/>
    </row>
    <row r="2038" spans="1:16" x14ac:dyDescent="0.3">
      <c r="A2038" s="81"/>
      <c r="B2038" s="82"/>
      <c r="C2038" s="79"/>
      <c r="D2038" s="83"/>
      <c r="E2038" s="84"/>
      <c r="F2038" s="84"/>
      <c r="K2038" s="81"/>
      <c r="L2038" s="82"/>
      <c r="M2038" s="79"/>
      <c r="N2038" s="83"/>
      <c r="O2038" s="84"/>
      <c r="P2038" s="84"/>
    </row>
    <row r="2039" spans="1:16" x14ac:dyDescent="0.3">
      <c r="A2039" s="81"/>
      <c r="B2039" s="82"/>
      <c r="C2039" s="79"/>
      <c r="D2039" s="83"/>
      <c r="E2039" s="84"/>
      <c r="F2039" s="84"/>
      <c r="K2039" s="81"/>
      <c r="L2039" s="82"/>
      <c r="M2039" s="79"/>
      <c r="N2039" s="83"/>
      <c r="O2039" s="84"/>
      <c r="P2039" s="84"/>
    </row>
    <row r="2040" spans="1:16" x14ac:dyDescent="0.3">
      <c r="A2040" s="81"/>
      <c r="B2040" s="82"/>
      <c r="C2040" s="79"/>
      <c r="D2040" s="83"/>
      <c r="E2040" s="84"/>
      <c r="F2040" s="84"/>
      <c r="K2040" s="81"/>
      <c r="L2040" s="82"/>
      <c r="M2040" s="79"/>
      <c r="N2040" s="83"/>
      <c r="O2040" s="84"/>
      <c r="P2040" s="84"/>
    </row>
    <row r="2041" spans="1:16" x14ac:dyDescent="0.3">
      <c r="A2041" s="81"/>
      <c r="B2041" s="82"/>
      <c r="C2041" s="79"/>
      <c r="D2041" s="83"/>
      <c r="E2041" s="84"/>
      <c r="F2041" s="84"/>
      <c r="K2041" s="81"/>
      <c r="L2041" s="82"/>
      <c r="M2041" s="79"/>
      <c r="N2041" s="83"/>
      <c r="O2041" s="84"/>
      <c r="P2041" s="84"/>
    </row>
    <row r="2042" spans="1:16" x14ac:dyDescent="0.3">
      <c r="A2042" s="81"/>
      <c r="B2042" s="82"/>
      <c r="C2042" s="79"/>
      <c r="D2042" s="83"/>
      <c r="E2042" s="84"/>
      <c r="F2042" s="84"/>
      <c r="K2042" s="81"/>
      <c r="L2042" s="82"/>
      <c r="M2042" s="79"/>
      <c r="N2042" s="83"/>
      <c r="O2042" s="84"/>
      <c r="P2042" s="84"/>
    </row>
    <row r="2043" spans="1:16" x14ac:dyDescent="0.3">
      <c r="A2043" s="81"/>
      <c r="B2043" s="82"/>
      <c r="C2043" s="79"/>
      <c r="D2043" s="83"/>
      <c r="E2043" s="84"/>
      <c r="F2043" s="84"/>
      <c r="K2043" s="81"/>
      <c r="L2043" s="82"/>
      <c r="M2043" s="79"/>
      <c r="N2043" s="83"/>
      <c r="O2043" s="84"/>
      <c r="P2043" s="84"/>
    </row>
    <row r="2044" spans="1:16" x14ac:dyDescent="0.3">
      <c r="A2044" s="81"/>
      <c r="B2044" s="82"/>
      <c r="C2044" s="79"/>
      <c r="D2044" s="83"/>
      <c r="E2044" s="84"/>
      <c r="F2044" s="84"/>
      <c r="K2044" s="81"/>
      <c r="L2044" s="82"/>
      <c r="M2044" s="79"/>
      <c r="N2044" s="83"/>
      <c r="O2044" s="84"/>
      <c r="P2044" s="84"/>
    </row>
    <row r="2045" spans="1:16" x14ac:dyDescent="0.3">
      <c r="A2045" s="81"/>
      <c r="B2045" s="82"/>
      <c r="C2045" s="79"/>
      <c r="D2045" s="83"/>
      <c r="E2045" s="84"/>
      <c r="F2045" s="84"/>
      <c r="K2045" s="81"/>
      <c r="L2045" s="82"/>
      <c r="M2045" s="79"/>
      <c r="N2045" s="83"/>
      <c r="O2045" s="84"/>
      <c r="P2045" s="84"/>
    </row>
    <row r="2046" spans="1:16" x14ac:dyDescent="0.3">
      <c r="A2046" s="81"/>
      <c r="B2046" s="82"/>
      <c r="C2046" s="79"/>
      <c r="D2046" s="83"/>
      <c r="E2046" s="84"/>
      <c r="F2046" s="84"/>
      <c r="K2046" s="81"/>
      <c r="L2046" s="82"/>
      <c r="M2046" s="79"/>
      <c r="N2046" s="83"/>
      <c r="O2046" s="84"/>
      <c r="P2046" s="84"/>
    </row>
    <row r="2047" spans="1:16" x14ac:dyDescent="0.3">
      <c r="A2047" s="81"/>
      <c r="B2047" s="82"/>
      <c r="C2047" s="79"/>
      <c r="D2047" s="83"/>
      <c r="E2047" s="84"/>
      <c r="F2047" s="84"/>
      <c r="K2047" s="81"/>
      <c r="L2047" s="82"/>
      <c r="M2047" s="79"/>
      <c r="N2047" s="83"/>
      <c r="O2047" s="84"/>
      <c r="P2047" s="84"/>
    </row>
    <row r="2048" spans="1:16" x14ac:dyDescent="0.3">
      <c r="A2048" s="81"/>
      <c r="B2048" s="82"/>
      <c r="C2048" s="79"/>
      <c r="D2048" s="83"/>
      <c r="E2048" s="84"/>
      <c r="F2048" s="84"/>
      <c r="K2048" s="81"/>
      <c r="L2048" s="82"/>
      <c r="M2048" s="79"/>
      <c r="N2048" s="83"/>
      <c r="O2048" s="84"/>
      <c r="P2048" s="84"/>
    </row>
    <row r="2049" spans="1:16" x14ac:dyDescent="0.3">
      <c r="A2049" s="81"/>
      <c r="B2049" s="82"/>
      <c r="C2049" s="79"/>
      <c r="D2049" s="83"/>
      <c r="E2049" s="84"/>
      <c r="F2049" s="84"/>
      <c r="K2049" s="81"/>
      <c r="L2049" s="82"/>
      <c r="M2049" s="79"/>
      <c r="N2049" s="83"/>
      <c r="O2049" s="84"/>
      <c r="P2049" s="84"/>
    </row>
    <row r="2050" spans="1:16" x14ac:dyDescent="0.3">
      <c r="A2050" s="81"/>
      <c r="B2050" s="82"/>
      <c r="C2050" s="79"/>
      <c r="D2050" s="83"/>
      <c r="E2050" s="84"/>
      <c r="F2050" s="84"/>
      <c r="K2050" s="81"/>
      <c r="L2050" s="82"/>
      <c r="M2050" s="79"/>
      <c r="N2050" s="83"/>
      <c r="O2050" s="84"/>
      <c r="P2050" s="84"/>
    </row>
    <row r="2051" spans="1:16" x14ac:dyDescent="0.3">
      <c r="A2051" s="81"/>
      <c r="B2051" s="82"/>
      <c r="C2051" s="79"/>
      <c r="D2051" s="83"/>
      <c r="E2051" s="84"/>
      <c r="F2051" s="84"/>
      <c r="K2051" s="81"/>
      <c r="L2051" s="82"/>
      <c r="M2051" s="79"/>
      <c r="N2051" s="83"/>
      <c r="O2051" s="84"/>
      <c r="P2051" s="84"/>
    </row>
    <row r="2052" spans="1:16" x14ac:dyDescent="0.3">
      <c r="A2052" s="81"/>
      <c r="B2052" s="82"/>
      <c r="C2052" s="79"/>
      <c r="D2052" s="83"/>
      <c r="E2052" s="84"/>
      <c r="F2052" s="84"/>
      <c r="K2052" s="81"/>
      <c r="L2052" s="82"/>
      <c r="M2052" s="79"/>
      <c r="N2052" s="83"/>
      <c r="O2052" s="84"/>
      <c r="P2052" s="84"/>
    </row>
    <row r="2053" spans="1:16" x14ac:dyDescent="0.3">
      <c r="A2053" s="81"/>
      <c r="B2053" s="82"/>
      <c r="C2053" s="79"/>
      <c r="D2053" s="83"/>
      <c r="E2053" s="84"/>
      <c r="F2053" s="84"/>
      <c r="K2053" s="81"/>
      <c r="L2053" s="82"/>
      <c r="M2053" s="79"/>
      <c r="N2053" s="83"/>
      <c r="O2053" s="84"/>
      <c r="P2053" s="84"/>
    </row>
    <row r="2054" spans="1:16" x14ac:dyDescent="0.3">
      <c r="A2054" s="81"/>
      <c r="B2054" s="82"/>
      <c r="C2054" s="79"/>
      <c r="D2054" s="83"/>
      <c r="E2054" s="84"/>
      <c r="F2054" s="84"/>
      <c r="K2054" s="81"/>
      <c r="L2054" s="82"/>
      <c r="M2054" s="79"/>
      <c r="N2054" s="83"/>
      <c r="O2054" s="84"/>
      <c r="P2054" s="84"/>
    </row>
    <row r="2055" spans="1:16" x14ac:dyDescent="0.3">
      <c r="A2055" s="81"/>
      <c r="B2055" s="82"/>
      <c r="C2055" s="79"/>
      <c r="D2055" s="83"/>
      <c r="E2055" s="84"/>
      <c r="F2055" s="84"/>
      <c r="K2055" s="81"/>
      <c r="L2055" s="82"/>
      <c r="M2055" s="79"/>
      <c r="N2055" s="83"/>
      <c r="O2055" s="84"/>
      <c r="P2055" s="84"/>
    </row>
    <row r="2056" spans="1:16" x14ac:dyDescent="0.3">
      <c r="A2056" s="81"/>
      <c r="B2056" s="82"/>
      <c r="C2056" s="79"/>
      <c r="D2056" s="83"/>
      <c r="E2056" s="84"/>
      <c r="F2056" s="84"/>
      <c r="K2056" s="81"/>
      <c r="L2056" s="82"/>
      <c r="M2056" s="79"/>
      <c r="N2056" s="83"/>
      <c r="O2056" s="84"/>
      <c r="P2056" s="84"/>
    </row>
    <row r="2057" spans="1:16" x14ac:dyDescent="0.3">
      <c r="A2057" s="81"/>
      <c r="B2057" s="82"/>
      <c r="C2057" s="79"/>
      <c r="D2057" s="83"/>
      <c r="E2057" s="84"/>
      <c r="F2057" s="84"/>
      <c r="K2057" s="81"/>
      <c r="L2057" s="82"/>
      <c r="M2057" s="79"/>
      <c r="N2057" s="83"/>
      <c r="O2057" s="84"/>
      <c r="P2057" s="84"/>
    </row>
    <row r="2058" spans="1:16" x14ac:dyDescent="0.3">
      <c r="A2058" s="81"/>
      <c r="B2058" s="82"/>
      <c r="C2058" s="79"/>
      <c r="D2058" s="83"/>
      <c r="E2058" s="84"/>
      <c r="F2058" s="84"/>
      <c r="K2058" s="81"/>
      <c r="L2058" s="82"/>
      <c r="M2058" s="79"/>
      <c r="N2058" s="83"/>
      <c r="O2058" s="84"/>
      <c r="P2058" s="84"/>
    </row>
    <row r="2059" spans="1:16" x14ac:dyDescent="0.3">
      <c r="A2059" s="81"/>
      <c r="B2059" s="82"/>
      <c r="C2059" s="79"/>
      <c r="D2059" s="83"/>
      <c r="E2059" s="84"/>
      <c r="F2059" s="84"/>
      <c r="K2059" s="81"/>
      <c r="L2059" s="82"/>
      <c r="M2059" s="79"/>
      <c r="N2059" s="83"/>
      <c r="O2059" s="84"/>
      <c r="P2059" s="84"/>
    </row>
    <row r="2060" spans="1:16" x14ac:dyDescent="0.3">
      <c r="A2060" s="81"/>
      <c r="B2060" s="82"/>
      <c r="C2060" s="79"/>
      <c r="D2060" s="83"/>
      <c r="E2060" s="84"/>
      <c r="F2060" s="84"/>
      <c r="K2060" s="81"/>
      <c r="L2060" s="82"/>
      <c r="M2060" s="79"/>
      <c r="N2060" s="83"/>
      <c r="O2060" s="84"/>
      <c r="P2060" s="84"/>
    </row>
    <row r="2061" spans="1:16" x14ac:dyDescent="0.3">
      <c r="A2061" s="81"/>
      <c r="B2061" s="82"/>
      <c r="C2061" s="79"/>
      <c r="D2061" s="83"/>
      <c r="E2061" s="84"/>
      <c r="F2061" s="84"/>
      <c r="K2061" s="81"/>
      <c r="L2061" s="82"/>
      <c r="M2061" s="79"/>
      <c r="N2061" s="83"/>
      <c r="O2061" s="84"/>
      <c r="P2061" s="84"/>
    </row>
    <row r="2062" spans="1:16" x14ac:dyDescent="0.3">
      <c r="A2062" s="81"/>
      <c r="B2062" s="82"/>
      <c r="C2062" s="79"/>
      <c r="D2062" s="83"/>
      <c r="E2062" s="84"/>
      <c r="F2062" s="84"/>
      <c r="K2062" s="81"/>
      <c r="L2062" s="82"/>
      <c r="M2062" s="79"/>
      <c r="N2062" s="83"/>
      <c r="O2062" s="84"/>
      <c r="P2062" s="84"/>
    </row>
    <row r="2063" spans="1:16" x14ac:dyDescent="0.3">
      <c r="A2063" s="81"/>
      <c r="B2063" s="82"/>
      <c r="C2063" s="79"/>
      <c r="D2063" s="83"/>
      <c r="E2063" s="84"/>
      <c r="F2063" s="84"/>
      <c r="K2063" s="81"/>
      <c r="L2063" s="82"/>
      <c r="M2063" s="79"/>
      <c r="N2063" s="83"/>
      <c r="O2063" s="84"/>
      <c r="P2063" s="84"/>
    </row>
    <row r="2064" spans="1:16" x14ac:dyDescent="0.3">
      <c r="A2064" s="81"/>
      <c r="B2064" s="82"/>
      <c r="C2064" s="79"/>
      <c r="D2064" s="83"/>
      <c r="E2064" s="84"/>
      <c r="F2064" s="84"/>
      <c r="K2064" s="81"/>
      <c r="L2064" s="82"/>
      <c r="M2064" s="79"/>
      <c r="N2064" s="83"/>
      <c r="O2064" s="84"/>
      <c r="P2064" s="84"/>
    </row>
    <row r="2065" spans="1:16" x14ac:dyDescent="0.3">
      <c r="A2065" s="81"/>
      <c r="B2065" s="82"/>
      <c r="C2065" s="79"/>
      <c r="D2065" s="83"/>
      <c r="E2065" s="84"/>
      <c r="F2065" s="84"/>
      <c r="K2065" s="81"/>
      <c r="L2065" s="82"/>
      <c r="M2065" s="79"/>
      <c r="N2065" s="83"/>
      <c r="O2065" s="84"/>
      <c r="P2065" s="84"/>
    </row>
    <row r="2066" spans="1:16" x14ac:dyDescent="0.3">
      <c r="A2066" s="81"/>
      <c r="B2066" s="82"/>
      <c r="C2066" s="79"/>
      <c r="D2066" s="83"/>
      <c r="E2066" s="84"/>
      <c r="F2066" s="84"/>
      <c r="K2066" s="81"/>
      <c r="L2066" s="82"/>
      <c r="M2066" s="79"/>
      <c r="N2066" s="83"/>
      <c r="O2066" s="84"/>
      <c r="P2066" s="84"/>
    </row>
    <row r="2067" spans="1:16" x14ac:dyDescent="0.3">
      <c r="A2067" s="81"/>
      <c r="B2067" s="82"/>
      <c r="C2067" s="79"/>
      <c r="D2067" s="83"/>
      <c r="E2067" s="84"/>
      <c r="F2067" s="84"/>
      <c r="K2067" s="81"/>
      <c r="L2067" s="82"/>
      <c r="M2067" s="79"/>
      <c r="N2067" s="83"/>
      <c r="O2067" s="84"/>
      <c r="P2067" s="84"/>
    </row>
    <row r="2068" spans="1:16" x14ac:dyDescent="0.3">
      <c r="A2068" s="81"/>
      <c r="B2068" s="82"/>
      <c r="C2068" s="79"/>
      <c r="D2068" s="83"/>
      <c r="E2068" s="84"/>
      <c r="F2068" s="84"/>
      <c r="K2068" s="81"/>
      <c r="L2068" s="82"/>
      <c r="M2068" s="79"/>
      <c r="N2068" s="83"/>
      <c r="O2068" s="84"/>
      <c r="P2068" s="84"/>
    </row>
    <row r="2069" spans="1:16" x14ac:dyDescent="0.3">
      <c r="A2069" s="81"/>
      <c r="B2069" s="82"/>
      <c r="C2069" s="79"/>
      <c r="D2069" s="83"/>
      <c r="E2069" s="84"/>
      <c r="F2069" s="84"/>
      <c r="K2069" s="81"/>
      <c r="L2069" s="82"/>
      <c r="M2069" s="79"/>
      <c r="N2069" s="83"/>
      <c r="O2069" s="84"/>
      <c r="P2069" s="84"/>
    </row>
    <row r="2070" spans="1:16" x14ac:dyDescent="0.3">
      <c r="A2070" s="81"/>
      <c r="B2070" s="82"/>
      <c r="C2070" s="79"/>
      <c r="D2070" s="83"/>
      <c r="E2070" s="84"/>
      <c r="F2070" s="84"/>
      <c r="K2070" s="81"/>
      <c r="L2070" s="82"/>
      <c r="M2070" s="79"/>
      <c r="N2070" s="83"/>
      <c r="O2070" s="84"/>
      <c r="P2070" s="84"/>
    </row>
    <row r="2071" spans="1:16" x14ac:dyDescent="0.3">
      <c r="A2071" s="81"/>
      <c r="B2071" s="82"/>
      <c r="C2071" s="79"/>
      <c r="D2071" s="83"/>
      <c r="E2071" s="84"/>
      <c r="F2071" s="84"/>
      <c r="K2071" s="81"/>
      <c r="L2071" s="82"/>
      <c r="M2071" s="79"/>
      <c r="N2071" s="83"/>
      <c r="O2071" s="84"/>
      <c r="P2071" s="84"/>
    </row>
    <row r="2072" spans="1:16" x14ac:dyDescent="0.3">
      <c r="A2072" s="81"/>
      <c r="B2072" s="82"/>
      <c r="C2072" s="79"/>
      <c r="D2072" s="83"/>
      <c r="E2072" s="84"/>
      <c r="F2072" s="84"/>
      <c r="K2072" s="81"/>
      <c r="L2072" s="82"/>
      <c r="M2072" s="79"/>
      <c r="N2072" s="83"/>
      <c r="O2072" s="84"/>
      <c r="P2072" s="84"/>
    </row>
    <row r="2073" spans="1:16" x14ac:dyDescent="0.3">
      <c r="A2073" s="81"/>
      <c r="B2073" s="82"/>
      <c r="C2073" s="79"/>
      <c r="D2073" s="83"/>
      <c r="E2073" s="84"/>
      <c r="F2073" s="84"/>
      <c r="K2073" s="81"/>
      <c r="L2073" s="82"/>
      <c r="M2073" s="79"/>
      <c r="N2073" s="83"/>
      <c r="O2073" s="84"/>
      <c r="P2073" s="84"/>
    </row>
    <row r="2074" spans="1:16" x14ac:dyDescent="0.3">
      <c r="A2074" s="81"/>
      <c r="B2074" s="82"/>
      <c r="C2074" s="79"/>
      <c r="D2074" s="83"/>
      <c r="E2074" s="84"/>
      <c r="F2074" s="84"/>
      <c r="K2074" s="81"/>
      <c r="L2074" s="82"/>
      <c r="M2074" s="79"/>
      <c r="N2074" s="83"/>
      <c r="O2074" s="84"/>
      <c r="P2074" s="84"/>
    </row>
    <row r="2075" spans="1:16" x14ac:dyDescent="0.3">
      <c r="A2075" s="81"/>
      <c r="B2075" s="82"/>
      <c r="C2075" s="79"/>
      <c r="D2075" s="83"/>
      <c r="E2075" s="84"/>
      <c r="F2075" s="84"/>
      <c r="K2075" s="81"/>
      <c r="L2075" s="82"/>
      <c r="M2075" s="79"/>
      <c r="N2075" s="83"/>
      <c r="O2075" s="84"/>
      <c r="P2075" s="84"/>
    </row>
    <row r="2076" spans="1:16" x14ac:dyDescent="0.3">
      <c r="A2076" s="81"/>
      <c r="B2076" s="82"/>
      <c r="C2076" s="79"/>
      <c r="D2076" s="83"/>
      <c r="E2076" s="84"/>
      <c r="F2076" s="84"/>
      <c r="K2076" s="81"/>
      <c r="L2076" s="82"/>
      <c r="M2076" s="79"/>
      <c r="N2076" s="83"/>
      <c r="O2076" s="84"/>
      <c r="P2076" s="84"/>
    </row>
    <row r="2077" spans="1:16" x14ac:dyDescent="0.3">
      <c r="A2077" s="81"/>
      <c r="B2077" s="82"/>
      <c r="C2077" s="79"/>
      <c r="D2077" s="83"/>
      <c r="E2077" s="84"/>
      <c r="F2077" s="84"/>
      <c r="K2077" s="81"/>
      <c r="L2077" s="82"/>
      <c r="M2077" s="79"/>
      <c r="N2077" s="83"/>
      <c r="O2077" s="84"/>
      <c r="P2077" s="84"/>
    </row>
    <row r="2078" spans="1:16" x14ac:dyDescent="0.3">
      <c r="A2078" s="81"/>
      <c r="B2078" s="82"/>
      <c r="C2078" s="79"/>
      <c r="D2078" s="83"/>
      <c r="E2078" s="84"/>
      <c r="F2078" s="84"/>
      <c r="K2078" s="81"/>
      <c r="L2078" s="82"/>
      <c r="M2078" s="79"/>
      <c r="N2078" s="83"/>
      <c r="O2078" s="84"/>
      <c r="P2078" s="84"/>
    </row>
    <row r="2079" spans="1:16" x14ac:dyDescent="0.3">
      <c r="A2079" s="81"/>
      <c r="B2079" s="82"/>
      <c r="C2079" s="79"/>
      <c r="D2079" s="83"/>
      <c r="E2079" s="84"/>
      <c r="F2079" s="84"/>
      <c r="K2079" s="81"/>
      <c r="L2079" s="82"/>
      <c r="M2079" s="79"/>
      <c r="N2079" s="83"/>
      <c r="O2079" s="84"/>
      <c r="P2079" s="84"/>
    </row>
    <row r="2080" spans="1:16" x14ac:dyDescent="0.3">
      <c r="A2080" s="81"/>
      <c r="B2080" s="82"/>
      <c r="C2080" s="79"/>
      <c r="D2080" s="83"/>
      <c r="E2080" s="84"/>
      <c r="F2080" s="84"/>
      <c r="K2080" s="81"/>
      <c r="L2080" s="82"/>
      <c r="M2080" s="79"/>
      <c r="N2080" s="83"/>
      <c r="O2080" s="84"/>
      <c r="P2080" s="84"/>
    </row>
    <row r="2081" spans="1:16" x14ac:dyDescent="0.3">
      <c r="A2081" s="81"/>
      <c r="B2081" s="82"/>
      <c r="C2081" s="79"/>
      <c r="D2081" s="83"/>
      <c r="E2081" s="84"/>
      <c r="F2081" s="84"/>
      <c r="K2081" s="81"/>
      <c r="L2081" s="82"/>
      <c r="M2081" s="79"/>
      <c r="N2081" s="83"/>
      <c r="O2081" s="84"/>
      <c r="P2081" s="84"/>
    </row>
    <row r="2082" spans="1:16" x14ac:dyDescent="0.3">
      <c r="A2082" s="81"/>
      <c r="B2082" s="82"/>
      <c r="C2082" s="79"/>
      <c r="D2082" s="83"/>
      <c r="E2082" s="84"/>
      <c r="F2082" s="84"/>
      <c r="K2082" s="81"/>
      <c r="L2082" s="82"/>
      <c r="M2082" s="79"/>
      <c r="N2082" s="83"/>
      <c r="O2082" s="84"/>
      <c r="P2082" s="84"/>
    </row>
    <row r="2083" spans="1:16" x14ac:dyDescent="0.3">
      <c r="A2083" s="81"/>
      <c r="B2083" s="82"/>
      <c r="C2083" s="79"/>
      <c r="D2083" s="83"/>
      <c r="E2083" s="84"/>
      <c r="F2083" s="84"/>
      <c r="K2083" s="81"/>
      <c r="L2083" s="82"/>
      <c r="M2083" s="79"/>
      <c r="N2083" s="83"/>
      <c r="O2083" s="84"/>
      <c r="P2083" s="84"/>
    </row>
    <row r="2084" spans="1:16" x14ac:dyDescent="0.3">
      <c r="A2084" s="81"/>
      <c r="B2084" s="82"/>
      <c r="C2084" s="79"/>
      <c r="D2084" s="83"/>
      <c r="E2084" s="84"/>
      <c r="F2084" s="84"/>
      <c r="K2084" s="81"/>
      <c r="L2084" s="82"/>
      <c r="M2084" s="79"/>
      <c r="N2084" s="83"/>
      <c r="O2084" s="84"/>
      <c r="P2084" s="84"/>
    </row>
    <row r="2085" spans="1:16" x14ac:dyDescent="0.3">
      <c r="A2085" s="81"/>
      <c r="B2085" s="82"/>
      <c r="C2085" s="79"/>
      <c r="D2085" s="83"/>
      <c r="E2085" s="84"/>
      <c r="F2085" s="84"/>
      <c r="K2085" s="81"/>
      <c r="L2085" s="82"/>
      <c r="M2085" s="79"/>
      <c r="N2085" s="83"/>
      <c r="O2085" s="84"/>
      <c r="P2085" s="84"/>
    </row>
    <row r="2086" spans="1:16" x14ac:dyDescent="0.3">
      <c r="A2086" s="81"/>
      <c r="B2086" s="82"/>
      <c r="C2086" s="79"/>
      <c r="D2086" s="83"/>
      <c r="E2086" s="84"/>
      <c r="F2086" s="84"/>
      <c r="K2086" s="81"/>
      <c r="L2086" s="82"/>
      <c r="M2086" s="79"/>
      <c r="N2086" s="83"/>
      <c r="O2086" s="84"/>
      <c r="P2086" s="84"/>
    </row>
    <row r="2087" spans="1:16" x14ac:dyDescent="0.3">
      <c r="A2087" s="81"/>
      <c r="B2087" s="82"/>
      <c r="C2087" s="79"/>
      <c r="D2087" s="83"/>
      <c r="E2087" s="84"/>
      <c r="F2087" s="84"/>
      <c r="K2087" s="81"/>
      <c r="L2087" s="82"/>
      <c r="M2087" s="79"/>
      <c r="N2087" s="83"/>
      <c r="O2087" s="84"/>
      <c r="P2087" s="84"/>
    </row>
    <row r="2088" spans="1:16" x14ac:dyDescent="0.3">
      <c r="A2088" s="81"/>
      <c r="B2088" s="82"/>
      <c r="C2088" s="79"/>
      <c r="D2088" s="83"/>
      <c r="E2088" s="84"/>
      <c r="F2088" s="84"/>
      <c r="K2088" s="81"/>
      <c r="L2088" s="82"/>
      <c r="M2088" s="79"/>
      <c r="N2088" s="83"/>
      <c r="O2088" s="84"/>
      <c r="P2088" s="84"/>
    </row>
    <row r="2089" spans="1:16" x14ac:dyDescent="0.3">
      <c r="A2089" s="81"/>
      <c r="B2089" s="82"/>
      <c r="C2089" s="79"/>
      <c r="D2089" s="83"/>
      <c r="E2089" s="84"/>
      <c r="F2089" s="84"/>
      <c r="K2089" s="81"/>
      <c r="L2089" s="82"/>
      <c r="M2089" s="79"/>
      <c r="N2089" s="83"/>
      <c r="O2089" s="84"/>
      <c r="P2089" s="84"/>
    </row>
    <row r="2090" spans="1:16" x14ac:dyDescent="0.3">
      <c r="A2090" s="81"/>
      <c r="B2090" s="82"/>
      <c r="C2090" s="79"/>
      <c r="D2090" s="83"/>
      <c r="E2090" s="84"/>
      <c r="F2090" s="84"/>
      <c r="K2090" s="81"/>
      <c r="L2090" s="82"/>
      <c r="M2090" s="79"/>
      <c r="N2090" s="83"/>
      <c r="O2090" s="84"/>
      <c r="P2090" s="84"/>
    </row>
    <row r="2091" spans="1:16" x14ac:dyDescent="0.3">
      <c r="A2091" s="81"/>
      <c r="B2091" s="82"/>
      <c r="C2091" s="79"/>
      <c r="D2091" s="83"/>
      <c r="E2091" s="84"/>
      <c r="F2091" s="84"/>
      <c r="K2091" s="81"/>
      <c r="L2091" s="82"/>
      <c r="M2091" s="79"/>
      <c r="N2091" s="83"/>
      <c r="O2091" s="84"/>
      <c r="P2091" s="84"/>
    </row>
    <row r="2092" spans="1:16" x14ac:dyDescent="0.3">
      <c r="A2092" s="81"/>
      <c r="B2092" s="82"/>
      <c r="C2092" s="79"/>
      <c r="D2092" s="83"/>
      <c r="E2092" s="84"/>
      <c r="F2092" s="84"/>
      <c r="K2092" s="81"/>
      <c r="L2092" s="82"/>
      <c r="M2092" s="79"/>
      <c r="N2092" s="83"/>
      <c r="O2092" s="84"/>
      <c r="P2092" s="84"/>
    </row>
    <row r="2093" spans="1:16" x14ac:dyDescent="0.3">
      <c r="A2093" s="81"/>
      <c r="B2093" s="82"/>
      <c r="C2093" s="79"/>
      <c r="D2093" s="83"/>
      <c r="E2093" s="84"/>
      <c r="F2093" s="84"/>
      <c r="K2093" s="81"/>
      <c r="L2093" s="82"/>
      <c r="M2093" s="79"/>
      <c r="N2093" s="83"/>
      <c r="O2093" s="84"/>
      <c r="P2093" s="84"/>
    </row>
    <row r="2094" spans="1:16" x14ac:dyDescent="0.3">
      <c r="A2094" s="81"/>
      <c r="B2094" s="82"/>
      <c r="C2094" s="79"/>
      <c r="D2094" s="83"/>
      <c r="E2094" s="84"/>
      <c r="F2094" s="84"/>
      <c r="K2094" s="81"/>
      <c r="L2094" s="82"/>
      <c r="M2094" s="79"/>
      <c r="N2094" s="83"/>
      <c r="O2094" s="84"/>
      <c r="P2094" s="84"/>
    </row>
    <row r="2095" spans="1:16" x14ac:dyDescent="0.3">
      <c r="A2095" s="81"/>
      <c r="B2095" s="82"/>
      <c r="C2095" s="79"/>
      <c r="D2095" s="83"/>
      <c r="E2095" s="84"/>
      <c r="F2095" s="84"/>
      <c r="K2095" s="81"/>
      <c r="L2095" s="82"/>
      <c r="M2095" s="79"/>
      <c r="N2095" s="83"/>
      <c r="O2095" s="84"/>
      <c r="P2095" s="84"/>
    </row>
    <row r="2096" spans="1:16" x14ac:dyDescent="0.3">
      <c r="A2096" s="81"/>
      <c r="B2096" s="82"/>
      <c r="C2096" s="79"/>
      <c r="D2096" s="83"/>
      <c r="E2096" s="84"/>
      <c r="F2096" s="84"/>
      <c r="K2096" s="81"/>
      <c r="L2096" s="82"/>
      <c r="M2096" s="79"/>
      <c r="N2096" s="83"/>
      <c r="O2096" s="84"/>
      <c r="P2096" s="84"/>
    </row>
    <row r="2097" spans="1:16" x14ac:dyDescent="0.3">
      <c r="A2097" s="81"/>
      <c r="B2097" s="82"/>
      <c r="C2097" s="79"/>
      <c r="D2097" s="83"/>
      <c r="E2097" s="84"/>
      <c r="F2097" s="84"/>
      <c r="K2097" s="81"/>
      <c r="L2097" s="82"/>
      <c r="M2097" s="79"/>
      <c r="N2097" s="83"/>
      <c r="O2097" s="84"/>
      <c r="P2097" s="84"/>
    </row>
    <row r="2098" spans="1:16" x14ac:dyDescent="0.3">
      <c r="A2098" s="81"/>
      <c r="B2098" s="82"/>
      <c r="C2098" s="79"/>
      <c r="D2098" s="83"/>
      <c r="E2098" s="84"/>
      <c r="F2098" s="84"/>
      <c r="K2098" s="81"/>
      <c r="L2098" s="82"/>
      <c r="M2098" s="79"/>
      <c r="N2098" s="83"/>
      <c r="O2098" s="84"/>
      <c r="P2098" s="84"/>
    </row>
    <row r="2099" spans="1:16" x14ac:dyDescent="0.3">
      <c r="A2099" s="81"/>
      <c r="B2099" s="82"/>
      <c r="C2099" s="79"/>
      <c r="D2099" s="83"/>
      <c r="E2099" s="84"/>
      <c r="F2099" s="84"/>
      <c r="K2099" s="81"/>
      <c r="L2099" s="82"/>
      <c r="M2099" s="79"/>
      <c r="N2099" s="83"/>
      <c r="O2099" s="84"/>
      <c r="P2099" s="84"/>
    </row>
    <row r="2100" spans="1:16" x14ac:dyDescent="0.3">
      <c r="A2100" s="81"/>
      <c r="B2100" s="82"/>
      <c r="C2100" s="79"/>
      <c r="D2100" s="83"/>
      <c r="E2100" s="84"/>
      <c r="F2100" s="84"/>
      <c r="K2100" s="81"/>
      <c r="L2100" s="82"/>
      <c r="M2100" s="79"/>
      <c r="N2100" s="83"/>
      <c r="O2100" s="84"/>
      <c r="P2100" s="84"/>
    </row>
    <row r="2101" spans="1:16" x14ac:dyDescent="0.3">
      <c r="A2101" s="81"/>
      <c r="B2101" s="82"/>
      <c r="C2101" s="79"/>
      <c r="D2101" s="83"/>
      <c r="E2101" s="84"/>
      <c r="F2101" s="84"/>
      <c r="K2101" s="81"/>
      <c r="L2101" s="82"/>
      <c r="M2101" s="79"/>
      <c r="N2101" s="83"/>
      <c r="O2101" s="84"/>
      <c r="P2101" s="84"/>
    </row>
    <row r="2102" spans="1:16" x14ac:dyDescent="0.3">
      <c r="A2102" s="81"/>
      <c r="B2102" s="82"/>
      <c r="C2102" s="79"/>
      <c r="D2102" s="83"/>
      <c r="E2102" s="84"/>
      <c r="F2102" s="84"/>
      <c r="K2102" s="81"/>
      <c r="L2102" s="82"/>
      <c r="M2102" s="79"/>
      <c r="N2102" s="83"/>
      <c r="O2102" s="84"/>
      <c r="P2102" s="84"/>
    </row>
    <row r="2103" spans="1:16" x14ac:dyDescent="0.3">
      <c r="A2103" s="81"/>
      <c r="B2103" s="82"/>
      <c r="C2103" s="79"/>
      <c r="D2103" s="83"/>
      <c r="E2103" s="84"/>
      <c r="F2103" s="84"/>
      <c r="K2103" s="81"/>
      <c r="L2103" s="82"/>
      <c r="M2103" s="79"/>
      <c r="N2103" s="83"/>
      <c r="O2103" s="84"/>
      <c r="P2103" s="84"/>
    </row>
    <row r="2104" spans="1:16" x14ac:dyDescent="0.3">
      <c r="A2104" s="81"/>
      <c r="B2104" s="82"/>
      <c r="C2104" s="79"/>
      <c r="D2104" s="83"/>
      <c r="E2104" s="84"/>
      <c r="F2104" s="84"/>
      <c r="K2104" s="81"/>
      <c r="L2104" s="82"/>
      <c r="M2104" s="79"/>
      <c r="N2104" s="83"/>
      <c r="O2104" s="84"/>
      <c r="P2104" s="84"/>
    </row>
    <row r="2105" spans="1:16" x14ac:dyDescent="0.3">
      <c r="A2105" s="81"/>
      <c r="B2105" s="82"/>
      <c r="C2105" s="79"/>
      <c r="D2105" s="83"/>
      <c r="E2105" s="84"/>
      <c r="F2105" s="84"/>
      <c r="K2105" s="81"/>
      <c r="L2105" s="82"/>
      <c r="M2105" s="79"/>
      <c r="N2105" s="83"/>
      <c r="O2105" s="84"/>
      <c r="P2105" s="84"/>
    </row>
    <row r="2106" spans="1:16" x14ac:dyDescent="0.3">
      <c r="A2106" s="81"/>
      <c r="B2106" s="82"/>
      <c r="C2106" s="79"/>
      <c r="D2106" s="83"/>
      <c r="E2106" s="84"/>
      <c r="F2106" s="84"/>
      <c r="K2106" s="81"/>
      <c r="L2106" s="82"/>
      <c r="M2106" s="79"/>
      <c r="N2106" s="83"/>
      <c r="O2106" s="84"/>
      <c r="P2106" s="84"/>
    </row>
    <row r="2107" spans="1:16" x14ac:dyDescent="0.3">
      <c r="A2107" s="81"/>
      <c r="B2107" s="82"/>
      <c r="C2107" s="79"/>
      <c r="D2107" s="83"/>
      <c r="E2107" s="84"/>
      <c r="F2107" s="84"/>
      <c r="K2107" s="81"/>
      <c r="L2107" s="82"/>
      <c r="M2107" s="79"/>
      <c r="N2107" s="83"/>
      <c r="O2107" s="84"/>
      <c r="P2107" s="84"/>
    </row>
    <row r="2108" spans="1:16" x14ac:dyDescent="0.3">
      <c r="A2108" s="81"/>
      <c r="B2108" s="82"/>
      <c r="C2108" s="79"/>
      <c r="D2108" s="83"/>
      <c r="E2108" s="84"/>
      <c r="F2108" s="84"/>
      <c r="K2108" s="81"/>
      <c r="L2108" s="82"/>
      <c r="M2108" s="79"/>
      <c r="N2108" s="83"/>
      <c r="O2108" s="84"/>
      <c r="P2108" s="84"/>
    </row>
    <row r="2109" spans="1:16" x14ac:dyDescent="0.3">
      <c r="A2109" s="81"/>
      <c r="B2109" s="82"/>
      <c r="C2109" s="79"/>
      <c r="D2109" s="83"/>
      <c r="E2109" s="84"/>
      <c r="F2109" s="84"/>
      <c r="K2109" s="81"/>
      <c r="L2109" s="82"/>
      <c r="M2109" s="79"/>
      <c r="N2109" s="83"/>
      <c r="O2109" s="84"/>
      <c r="P2109" s="84"/>
    </row>
    <row r="2110" spans="1:16" x14ac:dyDescent="0.3">
      <c r="A2110" s="81"/>
      <c r="B2110" s="82"/>
      <c r="C2110" s="79"/>
      <c r="D2110" s="83"/>
      <c r="E2110" s="84"/>
      <c r="F2110" s="84"/>
      <c r="K2110" s="81"/>
      <c r="L2110" s="82"/>
      <c r="M2110" s="79"/>
      <c r="N2110" s="83"/>
      <c r="O2110" s="84"/>
      <c r="P2110" s="84"/>
    </row>
    <row r="2111" spans="1:16" x14ac:dyDescent="0.3">
      <c r="A2111" s="81"/>
      <c r="B2111" s="82"/>
      <c r="C2111" s="79"/>
      <c r="D2111" s="83"/>
      <c r="E2111" s="84"/>
      <c r="F2111" s="84"/>
      <c r="K2111" s="81"/>
      <c r="L2111" s="82"/>
      <c r="M2111" s="79"/>
      <c r="N2111" s="83"/>
      <c r="O2111" s="84"/>
      <c r="P2111" s="84"/>
    </row>
    <row r="2112" spans="1:16" x14ac:dyDescent="0.3">
      <c r="A2112" s="81"/>
      <c r="B2112" s="82"/>
      <c r="C2112" s="79"/>
      <c r="D2112" s="83"/>
      <c r="E2112" s="84"/>
      <c r="F2112" s="84"/>
      <c r="K2112" s="81"/>
      <c r="L2112" s="82"/>
      <c r="M2112" s="79"/>
      <c r="N2112" s="83"/>
      <c r="O2112" s="84"/>
      <c r="P2112" s="84"/>
    </row>
    <row r="2113" spans="1:16" x14ac:dyDescent="0.3">
      <c r="A2113" s="81"/>
      <c r="B2113" s="82"/>
      <c r="C2113" s="79"/>
      <c r="D2113" s="83"/>
      <c r="E2113" s="84"/>
      <c r="F2113" s="84"/>
      <c r="K2113" s="81"/>
      <c r="L2113" s="82"/>
      <c r="M2113" s="79"/>
      <c r="N2113" s="83"/>
      <c r="O2113" s="84"/>
      <c r="P2113" s="84"/>
    </row>
    <row r="2114" spans="1:16" x14ac:dyDescent="0.3">
      <c r="A2114" s="81"/>
      <c r="B2114" s="82"/>
      <c r="C2114" s="79"/>
      <c r="D2114" s="83"/>
      <c r="E2114" s="84"/>
      <c r="F2114" s="84"/>
      <c r="K2114" s="81"/>
      <c r="L2114" s="82"/>
      <c r="M2114" s="79"/>
      <c r="N2114" s="83"/>
      <c r="O2114" s="84"/>
      <c r="P2114" s="84"/>
    </row>
    <row r="2115" spans="1:16" x14ac:dyDescent="0.3">
      <c r="A2115" s="81"/>
      <c r="B2115" s="82"/>
      <c r="C2115" s="79"/>
      <c r="D2115" s="83"/>
      <c r="E2115" s="84"/>
      <c r="F2115" s="84"/>
      <c r="K2115" s="81"/>
      <c r="L2115" s="82"/>
      <c r="M2115" s="79"/>
      <c r="N2115" s="83"/>
      <c r="O2115" s="84"/>
      <c r="P2115" s="84"/>
    </row>
    <row r="2116" spans="1:16" x14ac:dyDescent="0.3">
      <c r="A2116" s="81"/>
      <c r="B2116" s="82"/>
      <c r="C2116" s="79"/>
      <c r="D2116" s="83"/>
      <c r="E2116" s="84"/>
      <c r="F2116" s="84"/>
      <c r="K2116" s="81"/>
      <c r="L2116" s="82"/>
      <c r="M2116" s="79"/>
      <c r="N2116" s="83"/>
      <c r="O2116" s="84"/>
      <c r="P2116" s="84"/>
    </row>
    <row r="2117" spans="1:16" x14ac:dyDescent="0.3">
      <c r="A2117" s="81"/>
      <c r="B2117" s="82"/>
      <c r="C2117" s="79"/>
      <c r="D2117" s="83"/>
      <c r="E2117" s="84"/>
      <c r="F2117" s="84"/>
      <c r="K2117" s="81"/>
      <c r="L2117" s="82"/>
      <c r="M2117" s="79"/>
      <c r="N2117" s="83"/>
      <c r="O2117" s="84"/>
      <c r="P2117" s="84"/>
    </row>
    <row r="2118" spans="1:16" x14ac:dyDescent="0.3">
      <c r="A2118" s="81"/>
      <c r="B2118" s="82"/>
      <c r="C2118" s="79"/>
      <c r="D2118" s="83"/>
      <c r="E2118" s="84"/>
      <c r="F2118" s="84"/>
      <c r="K2118" s="81"/>
      <c r="L2118" s="82"/>
      <c r="M2118" s="79"/>
      <c r="N2118" s="83"/>
      <c r="O2118" s="84"/>
      <c r="P2118" s="84"/>
    </row>
    <row r="2119" spans="1:16" x14ac:dyDescent="0.3">
      <c r="A2119" s="81"/>
      <c r="B2119" s="82"/>
      <c r="C2119" s="79"/>
      <c r="D2119" s="83"/>
      <c r="E2119" s="84"/>
      <c r="F2119" s="84"/>
      <c r="K2119" s="81"/>
      <c r="L2119" s="82"/>
      <c r="M2119" s="79"/>
      <c r="N2119" s="83"/>
      <c r="O2119" s="84"/>
      <c r="P2119" s="84"/>
    </row>
    <row r="2120" spans="1:16" x14ac:dyDescent="0.3">
      <c r="A2120" s="81"/>
      <c r="B2120" s="82"/>
      <c r="C2120" s="79"/>
      <c r="D2120" s="83"/>
      <c r="E2120" s="84"/>
      <c r="F2120" s="84"/>
      <c r="K2120" s="81"/>
      <c r="L2120" s="82"/>
      <c r="M2120" s="79"/>
      <c r="N2120" s="83"/>
      <c r="O2120" s="84"/>
      <c r="P2120" s="84"/>
    </row>
    <row r="2121" spans="1:16" x14ac:dyDescent="0.3">
      <c r="A2121" s="81"/>
      <c r="B2121" s="82"/>
      <c r="C2121" s="79"/>
      <c r="D2121" s="83"/>
      <c r="E2121" s="84"/>
      <c r="F2121" s="84"/>
      <c r="K2121" s="81"/>
      <c r="L2121" s="82"/>
      <c r="M2121" s="79"/>
      <c r="N2121" s="83"/>
      <c r="O2121" s="84"/>
      <c r="P2121" s="84"/>
    </row>
    <row r="2122" spans="1:16" x14ac:dyDescent="0.3">
      <c r="A2122" s="81"/>
      <c r="B2122" s="82"/>
      <c r="C2122" s="79"/>
      <c r="D2122" s="83"/>
      <c r="E2122" s="84"/>
      <c r="F2122" s="84"/>
      <c r="K2122" s="81"/>
      <c r="L2122" s="82"/>
      <c r="M2122" s="79"/>
      <c r="N2122" s="83"/>
      <c r="O2122" s="84"/>
      <c r="P2122" s="84"/>
    </row>
    <row r="2123" spans="1:16" x14ac:dyDescent="0.3">
      <c r="A2123" s="81"/>
      <c r="B2123" s="82"/>
      <c r="C2123" s="79"/>
      <c r="D2123" s="83"/>
      <c r="E2123" s="84"/>
      <c r="F2123" s="84"/>
      <c r="K2123" s="81"/>
      <c r="L2123" s="82"/>
      <c r="M2123" s="79"/>
      <c r="N2123" s="83"/>
      <c r="O2123" s="84"/>
      <c r="P2123" s="84"/>
    </row>
    <row r="2124" spans="1:16" x14ac:dyDescent="0.3">
      <c r="A2124" s="81"/>
      <c r="B2124" s="82"/>
      <c r="C2124" s="79"/>
      <c r="D2124" s="83"/>
      <c r="E2124" s="84"/>
      <c r="F2124" s="84"/>
      <c r="K2124" s="81"/>
      <c r="L2124" s="82"/>
      <c r="M2124" s="79"/>
      <c r="N2124" s="83"/>
      <c r="O2124" s="84"/>
      <c r="P2124" s="84"/>
    </row>
    <row r="2125" spans="1:16" x14ac:dyDescent="0.3">
      <c r="A2125" s="81"/>
      <c r="B2125" s="82"/>
      <c r="C2125" s="79"/>
      <c r="D2125" s="83"/>
      <c r="E2125" s="84"/>
      <c r="F2125" s="84"/>
      <c r="K2125" s="81"/>
      <c r="L2125" s="82"/>
      <c r="M2125" s="79"/>
      <c r="N2125" s="83"/>
      <c r="O2125" s="84"/>
      <c r="P2125" s="84"/>
    </row>
    <row r="2126" spans="1:16" x14ac:dyDescent="0.3">
      <c r="A2126" s="81"/>
      <c r="B2126" s="82"/>
      <c r="C2126" s="79"/>
      <c r="D2126" s="83"/>
      <c r="E2126" s="84"/>
      <c r="F2126" s="84"/>
      <c r="K2126" s="81"/>
      <c r="L2126" s="82"/>
      <c r="M2126" s="79"/>
      <c r="N2126" s="83"/>
      <c r="O2126" s="84"/>
      <c r="P2126" s="84"/>
    </row>
    <row r="2127" spans="1:16" x14ac:dyDescent="0.3">
      <c r="A2127" s="81"/>
      <c r="B2127" s="82"/>
      <c r="C2127" s="79"/>
      <c r="D2127" s="83"/>
      <c r="E2127" s="84"/>
      <c r="F2127" s="84"/>
      <c r="K2127" s="81"/>
      <c r="L2127" s="82"/>
      <c r="M2127" s="79"/>
      <c r="N2127" s="83"/>
      <c r="O2127" s="84"/>
      <c r="P2127" s="84"/>
    </row>
    <row r="2128" spans="1:16" x14ac:dyDescent="0.3">
      <c r="A2128" s="81"/>
      <c r="B2128" s="82"/>
      <c r="C2128" s="79"/>
      <c r="D2128" s="83"/>
      <c r="E2128" s="84"/>
      <c r="F2128" s="84"/>
      <c r="K2128" s="81"/>
      <c r="L2128" s="82"/>
      <c r="M2128" s="79"/>
      <c r="N2128" s="83"/>
      <c r="O2128" s="84"/>
      <c r="P2128" s="84"/>
    </row>
    <row r="2129" spans="1:16" x14ac:dyDescent="0.3">
      <c r="A2129" s="81"/>
      <c r="B2129" s="82"/>
      <c r="C2129" s="79"/>
      <c r="D2129" s="83"/>
      <c r="E2129" s="84"/>
      <c r="F2129" s="84"/>
      <c r="K2129" s="81"/>
      <c r="L2129" s="82"/>
      <c r="M2129" s="79"/>
      <c r="N2129" s="83"/>
      <c r="O2129" s="84"/>
      <c r="P2129" s="84"/>
    </row>
    <row r="2130" spans="1:16" x14ac:dyDescent="0.3">
      <c r="A2130" s="81"/>
      <c r="B2130" s="82"/>
      <c r="C2130" s="79"/>
      <c r="D2130" s="83"/>
      <c r="E2130" s="84"/>
      <c r="F2130" s="84"/>
      <c r="K2130" s="81"/>
      <c r="L2130" s="82"/>
      <c r="M2130" s="79"/>
      <c r="N2130" s="83"/>
      <c r="O2130" s="84"/>
      <c r="P2130" s="84"/>
    </row>
    <row r="2131" spans="1:16" x14ac:dyDescent="0.3">
      <c r="A2131" s="81"/>
      <c r="B2131" s="82"/>
      <c r="C2131" s="79"/>
      <c r="D2131" s="83"/>
      <c r="E2131" s="84"/>
      <c r="F2131" s="84"/>
      <c r="K2131" s="81"/>
      <c r="L2131" s="82"/>
      <c r="M2131" s="79"/>
      <c r="N2131" s="83"/>
      <c r="O2131" s="84"/>
      <c r="P2131" s="84"/>
    </row>
    <row r="2132" spans="1:16" x14ac:dyDescent="0.3">
      <c r="A2132" s="81"/>
      <c r="B2132" s="82"/>
      <c r="C2132" s="79"/>
      <c r="D2132" s="83"/>
      <c r="E2132" s="84"/>
      <c r="F2132" s="84"/>
      <c r="K2132" s="81"/>
      <c r="L2132" s="82"/>
      <c r="M2132" s="79"/>
      <c r="N2132" s="83"/>
      <c r="O2132" s="84"/>
      <c r="P2132" s="84"/>
    </row>
    <row r="2133" spans="1:16" x14ac:dyDescent="0.3">
      <c r="A2133" s="81"/>
      <c r="B2133" s="82"/>
      <c r="C2133" s="79"/>
      <c r="D2133" s="83"/>
      <c r="E2133" s="84"/>
      <c r="F2133" s="84"/>
      <c r="K2133" s="81"/>
      <c r="L2133" s="82"/>
      <c r="M2133" s="79"/>
      <c r="N2133" s="83"/>
      <c r="O2133" s="84"/>
      <c r="P2133" s="84"/>
    </row>
    <row r="2134" spans="1:16" x14ac:dyDescent="0.3">
      <c r="A2134" s="81"/>
      <c r="B2134" s="82"/>
      <c r="C2134" s="79"/>
      <c r="D2134" s="83"/>
      <c r="E2134" s="84"/>
      <c r="F2134" s="84"/>
      <c r="K2134" s="81"/>
      <c r="L2134" s="82"/>
      <c r="M2134" s="79"/>
      <c r="N2134" s="83"/>
      <c r="O2134" s="84"/>
      <c r="P2134" s="84"/>
    </row>
    <row r="2135" spans="1:16" x14ac:dyDescent="0.3">
      <c r="A2135" s="81"/>
      <c r="B2135" s="82"/>
      <c r="C2135" s="79"/>
      <c r="D2135" s="83"/>
      <c r="E2135" s="84"/>
      <c r="F2135" s="84"/>
      <c r="K2135" s="81"/>
      <c r="L2135" s="82"/>
      <c r="M2135" s="79"/>
      <c r="N2135" s="83"/>
      <c r="O2135" s="84"/>
      <c r="P2135" s="84"/>
    </row>
    <row r="2136" spans="1:16" x14ac:dyDescent="0.3">
      <c r="A2136" s="81"/>
      <c r="B2136" s="82"/>
      <c r="C2136" s="79"/>
      <c r="D2136" s="83"/>
      <c r="E2136" s="84"/>
      <c r="F2136" s="84"/>
      <c r="K2136" s="81"/>
      <c r="L2136" s="82"/>
      <c r="M2136" s="79"/>
      <c r="N2136" s="83"/>
      <c r="O2136" s="84"/>
      <c r="P2136" s="84"/>
    </row>
    <row r="2137" spans="1:16" x14ac:dyDescent="0.3">
      <c r="A2137" s="81"/>
      <c r="B2137" s="82"/>
      <c r="C2137" s="79"/>
      <c r="D2137" s="83"/>
      <c r="E2137" s="84"/>
      <c r="F2137" s="84"/>
      <c r="K2137" s="81"/>
      <c r="L2137" s="82"/>
      <c r="M2137" s="79"/>
      <c r="N2137" s="83"/>
      <c r="O2137" s="84"/>
      <c r="P2137" s="84"/>
    </row>
    <row r="2138" spans="1:16" x14ac:dyDescent="0.3">
      <c r="A2138" s="81"/>
      <c r="B2138" s="82"/>
      <c r="C2138" s="79"/>
      <c r="D2138" s="83"/>
      <c r="E2138" s="84"/>
      <c r="F2138" s="84"/>
      <c r="K2138" s="81"/>
      <c r="L2138" s="82"/>
      <c r="M2138" s="79"/>
      <c r="N2138" s="83"/>
      <c r="O2138" s="84"/>
      <c r="P2138" s="84"/>
    </row>
    <row r="2139" spans="1:16" x14ac:dyDescent="0.3">
      <c r="A2139" s="81"/>
      <c r="B2139" s="82"/>
      <c r="C2139" s="79"/>
      <c r="D2139" s="83"/>
      <c r="E2139" s="84"/>
      <c r="F2139" s="84"/>
      <c r="K2139" s="81"/>
      <c r="L2139" s="82"/>
      <c r="M2139" s="79"/>
      <c r="N2139" s="83"/>
      <c r="O2139" s="84"/>
      <c r="P2139" s="84"/>
    </row>
    <row r="2140" spans="1:16" x14ac:dyDescent="0.3">
      <c r="A2140" s="81"/>
      <c r="B2140" s="82"/>
      <c r="C2140" s="79"/>
      <c r="D2140" s="83"/>
      <c r="E2140" s="84"/>
      <c r="F2140" s="84"/>
      <c r="K2140" s="81"/>
      <c r="L2140" s="82"/>
      <c r="M2140" s="79"/>
      <c r="N2140" s="83"/>
      <c r="O2140" s="84"/>
      <c r="P2140" s="84"/>
    </row>
    <row r="2141" spans="1:16" x14ac:dyDescent="0.3">
      <c r="A2141" s="81"/>
      <c r="B2141" s="82"/>
      <c r="C2141" s="79"/>
      <c r="D2141" s="83"/>
      <c r="E2141" s="84"/>
      <c r="F2141" s="84"/>
      <c r="K2141" s="81"/>
      <c r="L2141" s="82"/>
      <c r="M2141" s="79"/>
      <c r="N2141" s="83"/>
      <c r="O2141" s="84"/>
      <c r="P2141" s="84"/>
    </row>
    <row r="2142" spans="1:16" x14ac:dyDescent="0.3">
      <c r="A2142" s="81"/>
      <c r="B2142" s="82"/>
      <c r="C2142" s="79"/>
      <c r="D2142" s="83"/>
      <c r="E2142" s="84"/>
      <c r="F2142" s="84"/>
      <c r="K2142" s="81"/>
      <c r="L2142" s="82"/>
      <c r="M2142" s="79"/>
      <c r="N2142" s="83"/>
      <c r="O2142" s="84"/>
      <c r="P2142" s="84"/>
    </row>
    <row r="2143" spans="1:16" x14ac:dyDescent="0.3">
      <c r="A2143" s="81"/>
      <c r="B2143" s="82"/>
      <c r="C2143" s="79"/>
      <c r="D2143" s="83"/>
      <c r="E2143" s="84"/>
      <c r="F2143" s="84"/>
      <c r="K2143" s="81"/>
      <c r="L2143" s="82"/>
      <c r="M2143" s="79"/>
      <c r="N2143" s="83"/>
      <c r="O2143" s="84"/>
      <c r="P2143" s="84"/>
    </row>
    <row r="2144" spans="1:16" x14ac:dyDescent="0.3">
      <c r="A2144" s="81"/>
      <c r="B2144" s="82"/>
      <c r="C2144" s="79"/>
      <c r="D2144" s="83"/>
      <c r="E2144" s="84"/>
      <c r="F2144" s="84"/>
      <c r="K2144" s="81"/>
      <c r="L2144" s="82"/>
      <c r="M2144" s="79"/>
      <c r="N2144" s="83"/>
      <c r="O2144" s="84"/>
      <c r="P2144" s="84"/>
    </row>
    <row r="2145" spans="1:16" x14ac:dyDescent="0.3">
      <c r="A2145" s="81"/>
      <c r="B2145" s="82"/>
      <c r="C2145" s="79"/>
      <c r="D2145" s="83"/>
      <c r="E2145" s="84"/>
      <c r="F2145" s="84"/>
      <c r="K2145" s="81"/>
      <c r="L2145" s="82"/>
      <c r="M2145" s="79"/>
      <c r="N2145" s="83"/>
      <c r="O2145" s="84"/>
      <c r="P2145" s="84"/>
    </row>
    <row r="2146" spans="1:16" x14ac:dyDescent="0.3">
      <c r="A2146" s="81"/>
      <c r="B2146" s="82"/>
      <c r="C2146" s="79"/>
      <c r="D2146" s="83"/>
      <c r="E2146" s="84"/>
      <c r="F2146" s="84"/>
      <c r="K2146" s="81"/>
      <c r="L2146" s="82"/>
      <c r="M2146" s="79"/>
      <c r="N2146" s="83"/>
      <c r="O2146" s="84"/>
      <c r="P2146" s="84"/>
    </row>
    <row r="2147" spans="1:16" x14ac:dyDescent="0.3">
      <c r="A2147" s="81"/>
      <c r="B2147" s="82"/>
      <c r="C2147" s="79"/>
      <c r="D2147" s="83"/>
      <c r="E2147" s="84"/>
      <c r="F2147" s="84"/>
      <c r="K2147" s="81"/>
      <c r="L2147" s="82"/>
      <c r="M2147" s="79"/>
      <c r="N2147" s="83"/>
      <c r="O2147" s="84"/>
      <c r="P2147" s="84"/>
    </row>
    <row r="2148" spans="1:16" x14ac:dyDescent="0.3">
      <c r="A2148" s="81"/>
      <c r="B2148" s="82"/>
      <c r="C2148" s="79"/>
      <c r="D2148" s="83"/>
      <c r="E2148" s="84"/>
      <c r="F2148" s="84"/>
      <c r="K2148" s="81"/>
      <c r="L2148" s="82"/>
      <c r="M2148" s="79"/>
      <c r="N2148" s="83"/>
      <c r="O2148" s="84"/>
      <c r="P2148" s="84"/>
    </row>
    <row r="2149" spans="1:16" x14ac:dyDescent="0.3">
      <c r="A2149" s="81"/>
      <c r="B2149" s="82"/>
      <c r="C2149" s="79"/>
      <c r="D2149" s="83"/>
      <c r="E2149" s="84"/>
      <c r="F2149" s="84"/>
      <c r="K2149" s="81"/>
      <c r="L2149" s="82"/>
      <c r="M2149" s="79"/>
      <c r="N2149" s="83"/>
      <c r="O2149" s="84"/>
      <c r="P2149" s="84"/>
    </row>
    <row r="2150" spans="1:16" x14ac:dyDescent="0.3">
      <c r="A2150" s="81"/>
      <c r="B2150" s="82"/>
      <c r="C2150" s="79"/>
      <c r="D2150" s="83"/>
      <c r="E2150" s="84"/>
      <c r="F2150" s="84"/>
      <c r="K2150" s="81"/>
      <c r="L2150" s="82"/>
      <c r="M2150" s="79"/>
      <c r="N2150" s="83"/>
      <c r="O2150" s="84"/>
      <c r="P2150" s="84"/>
    </row>
    <row r="2151" spans="1:16" x14ac:dyDescent="0.3">
      <c r="A2151" s="81"/>
      <c r="B2151" s="82"/>
      <c r="C2151" s="79"/>
      <c r="D2151" s="83"/>
      <c r="E2151" s="84"/>
      <c r="F2151" s="84"/>
      <c r="K2151" s="81"/>
      <c r="L2151" s="82"/>
      <c r="M2151" s="79"/>
      <c r="N2151" s="83"/>
      <c r="O2151" s="84"/>
      <c r="P2151" s="84"/>
    </row>
    <row r="2152" spans="1:16" x14ac:dyDescent="0.3">
      <c r="A2152" s="81"/>
      <c r="B2152" s="82"/>
      <c r="C2152" s="79"/>
      <c r="D2152" s="83"/>
      <c r="E2152" s="84"/>
      <c r="F2152" s="84"/>
      <c r="K2152" s="81"/>
      <c r="L2152" s="82"/>
      <c r="M2152" s="79"/>
      <c r="N2152" s="83"/>
      <c r="O2152" s="84"/>
      <c r="P2152" s="84"/>
    </row>
    <row r="2153" spans="1:16" x14ac:dyDescent="0.3">
      <c r="A2153" s="81"/>
      <c r="B2153" s="82"/>
      <c r="C2153" s="79"/>
      <c r="D2153" s="83"/>
      <c r="E2153" s="84"/>
      <c r="F2153" s="84"/>
      <c r="K2153" s="81"/>
      <c r="L2153" s="82"/>
      <c r="M2153" s="79"/>
      <c r="N2153" s="83"/>
      <c r="O2153" s="84"/>
      <c r="P2153" s="84"/>
    </row>
    <row r="2154" spans="1:16" x14ac:dyDescent="0.3">
      <c r="A2154" s="81"/>
      <c r="B2154" s="82"/>
      <c r="C2154" s="79"/>
      <c r="D2154" s="83"/>
      <c r="E2154" s="84"/>
      <c r="F2154" s="84"/>
      <c r="K2154" s="81"/>
      <c r="L2154" s="82"/>
      <c r="M2154" s="79"/>
      <c r="N2154" s="83"/>
      <c r="O2154" s="84"/>
      <c r="P2154" s="84"/>
    </row>
    <row r="2155" spans="1:16" x14ac:dyDescent="0.3">
      <c r="A2155" s="81"/>
      <c r="B2155" s="82"/>
      <c r="C2155" s="79"/>
      <c r="D2155" s="83"/>
      <c r="E2155" s="84"/>
      <c r="F2155" s="84"/>
      <c r="K2155" s="81"/>
      <c r="L2155" s="82"/>
      <c r="M2155" s="79"/>
      <c r="N2155" s="83"/>
      <c r="O2155" s="84"/>
      <c r="P2155" s="84"/>
    </row>
    <row r="2156" spans="1:16" x14ac:dyDescent="0.3">
      <c r="A2156" s="81"/>
      <c r="B2156" s="82"/>
      <c r="C2156" s="79"/>
      <c r="D2156" s="83"/>
      <c r="E2156" s="84"/>
      <c r="F2156" s="84"/>
      <c r="K2156" s="81"/>
      <c r="L2156" s="82"/>
      <c r="M2156" s="79"/>
      <c r="N2156" s="83"/>
      <c r="O2156" s="84"/>
      <c r="P2156" s="84"/>
    </row>
    <row r="2157" spans="1:16" x14ac:dyDescent="0.3">
      <c r="A2157" s="81"/>
      <c r="B2157" s="82"/>
      <c r="C2157" s="79"/>
      <c r="D2157" s="83"/>
      <c r="E2157" s="84"/>
      <c r="F2157" s="84"/>
      <c r="K2157" s="81"/>
      <c r="L2157" s="82"/>
      <c r="M2157" s="79"/>
      <c r="N2157" s="83"/>
      <c r="O2157" s="84"/>
      <c r="P2157" s="84"/>
    </row>
    <row r="2158" spans="1:16" x14ac:dyDescent="0.3">
      <c r="A2158" s="81"/>
      <c r="B2158" s="82"/>
      <c r="C2158" s="79"/>
      <c r="D2158" s="83"/>
      <c r="E2158" s="84"/>
      <c r="F2158" s="84"/>
      <c r="K2158" s="81"/>
      <c r="L2158" s="82"/>
      <c r="M2158" s="79"/>
      <c r="N2158" s="83"/>
      <c r="O2158" s="84"/>
      <c r="P2158" s="84"/>
    </row>
    <row r="2159" spans="1:16" x14ac:dyDescent="0.3">
      <c r="A2159" s="81"/>
      <c r="B2159" s="82"/>
      <c r="C2159" s="79"/>
      <c r="D2159" s="83"/>
      <c r="E2159" s="84"/>
      <c r="F2159" s="84"/>
      <c r="K2159" s="81"/>
      <c r="L2159" s="82"/>
      <c r="M2159" s="79"/>
      <c r="N2159" s="83"/>
      <c r="O2159" s="84"/>
      <c r="P2159" s="84"/>
    </row>
    <row r="2160" spans="1:16" x14ac:dyDescent="0.3">
      <c r="A2160" s="81"/>
      <c r="B2160" s="82"/>
      <c r="C2160" s="79"/>
      <c r="D2160" s="83"/>
      <c r="E2160" s="84"/>
      <c r="F2160" s="84"/>
      <c r="K2160" s="81"/>
      <c r="L2160" s="82"/>
      <c r="M2160" s="79"/>
      <c r="N2160" s="83"/>
      <c r="O2160" s="84"/>
      <c r="P2160" s="84"/>
    </row>
    <row r="2161" spans="1:16" x14ac:dyDescent="0.3">
      <c r="A2161" s="81"/>
      <c r="B2161" s="82"/>
      <c r="C2161" s="79"/>
      <c r="D2161" s="83"/>
      <c r="E2161" s="84"/>
      <c r="F2161" s="84"/>
      <c r="K2161" s="81"/>
      <c r="L2161" s="82"/>
      <c r="M2161" s="79"/>
      <c r="N2161" s="83"/>
      <c r="O2161" s="84"/>
      <c r="P2161" s="84"/>
    </row>
    <row r="2162" spans="1:16" x14ac:dyDescent="0.3">
      <c r="A2162" s="81"/>
      <c r="B2162" s="82"/>
      <c r="C2162" s="79"/>
      <c r="D2162" s="83"/>
      <c r="E2162" s="84"/>
      <c r="F2162" s="84"/>
      <c r="K2162" s="81"/>
      <c r="L2162" s="82"/>
      <c r="M2162" s="79"/>
      <c r="N2162" s="83"/>
      <c r="O2162" s="84"/>
      <c r="P2162" s="84"/>
    </row>
    <row r="2163" spans="1:16" x14ac:dyDescent="0.3">
      <c r="A2163" s="81"/>
      <c r="B2163" s="82"/>
      <c r="C2163" s="79"/>
      <c r="D2163" s="83"/>
      <c r="E2163" s="84"/>
      <c r="F2163" s="84"/>
      <c r="K2163" s="81"/>
      <c r="L2163" s="82"/>
      <c r="M2163" s="79"/>
      <c r="N2163" s="83"/>
      <c r="O2163" s="84"/>
      <c r="P2163" s="84"/>
    </row>
    <row r="2164" spans="1:16" x14ac:dyDescent="0.3">
      <c r="A2164" s="81"/>
      <c r="B2164" s="82"/>
      <c r="C2164" s="79"/>
      <c r="D2164" s="83"/>
      <c r="E2164" s="84"/>
      <c r="F2164" s="84"/>
      <c r="K2164" s="81"/>
      <c r="L2164" s="82"/>
      <c r="M2164" s="79"/>
      <c r="N2164" s="83"/>
      <c r="O2164" s="84"/>
      <c r="P2164" s="84"/>
    </row>
    <row r="2165" spans="1:16" x14ac:dyDescent="0.3">
      <c r="A2165" s="81"/>
      <c r="B2165" s="82"/>
      <c r="C2165" s="79"/>
      <c r="D2165" s="83"/>
      <c r="E2165" s="84"/>
      <c r="F2165" s="84"/>
      <c r="K2165" s="81"/>
      <c r="L2165" s="82"/>
      <c r="M2165" s="79"/>
      <c r="N2165" s="83"/>
      <c r="O2165" s="84"/>
      <c r="P2165" s="84"/>
    </row>
    <row r="2166" spans="1:16" x14ac:dyDescent="0.3">
      <c r="A2166" s="81"/>
      <c r="B2166" s="82"/>
      <c r="C2166" s="79"/>
      <c r="D2166" s="83"/>
      <c r="E2166" s="84"/>
      <c r="F2166" s="84"/>
      <c r="K2166" s="81"/>
      <c r="L2166" s="82"/>
      <c r="M2166" s="79"/>
      <c r="N2166" s="83"/>
      <c r="O2166" s="84"/>
      <c r="P2166" s="84"/>
    </row>
    <row r="2167" spans="1:16" x14ac:dyDescent="0.3">
      <c r="A2167" s="81"/>
      <c r="B2167" s="82"/>
      <c r="C2167" s="79"/>
      <c r="D2167" s="83"/>
      <c r="E2167" s="84"/>
      <c r="F2167" s="84"/>
      <c r="K2167" s="81"/>
      <c r="L2167" s="82"/>
      <c r="M2167" s="79"/>
      <c r="N2167" s="83"/>
      <c r="O2167" s="84"/>
      <c r="P2167" s="84"/>
    </row>
    <row r="2168" spans="1:16" x14ac:dyDescent="0.3">
      <c r="A2168" s="81"/>
      <c r="B2168" s="82"/>
      <c r="C2168" s="79"/>
      <c r="D2168" s="83"/>
      <c r="E2168" s="84"/>
      <c r="F2168" s="84"/>
      <c r="K2168" s="81"/>
      <c r="L2168" s="82"/>
      <c r="M2168" s="79"/>
      <c r="N2168" s="83"/>
      <c r="O2168" s="84"/>
      <c r="P2168" s="84"/>
    </row>
    <row r="2169" spans="1:16" x14ac:dyDescent="0.3">
      <c r="A2169" s="81"/>
      <c r="B2169" s="82"/>
      <c r="C2169" s="79"/>
      <c r="D2169" s="83"/>
      <c r="E2169" s="84"/>
      <c r="F2169" s="84"/>
      <c r="K2169" s="81"/>
      <c r="L2169" s="82"/>
      <c r="M2169" s="79"/>
      <c r="N2169" s="83"/>
      <c r="O2169" s="84"/>
      <c r="P2169" s="84"/>
    </row>
    <row r="2170" spans="1:16" x14ac:dyDescent="0.3">
      <c r="A2170" s="81"/>
      <c r="B2170" s="82"/>
      <c r="C2170" s="79"/>
      <c r="D2170" s="83"/>
      <c r="E2170" s="84"/>
      <c r="F2170" s="84"/>
      <c r="K2170" s="81"/>
      <c r="L2170" s="82"/>
      <c r="M2170" s="79"/>
      <c r="N2170" s="83"/>
      <c r="O2170" s="84"/>
      <c r="P2170" s="84"/>
    </row>
    <row r="2171" spans="1:16" x14ac:dyDescent="0.3">
      <c r="A2171" s="81"/>
      <c r="B2171" s="82"/>
      <c r="C2171" s="79"/>
      <c r="D2171" s="83"/>
      <c r="E2171" s="84"/>
      <c r="F2171" s="84"/>
      <c r="K2171" s="81"/>
      <c r="L2171" s="82"/>
      <c r="M2171" s="79"/>
      <c r="N2171" s="83"/>
      <c r="O2171" s="84"/>
      <c r="P2171" s="84"/>
    </row>
    <row r="2172" spans="1:16" x14ac:dyDescent="0.3">
      <c r="A2172" s="81"/>
      <c r="B2172" s="82"/>
      <c r="C2172" s="79"/>
      <c r="D2172" s="83"/>
      <c r="E2172" s="84"/>
      <c r="F2172" s="84"/>
      <c r="K2172" s="81"/>
      <c r="L2172" s="82"/>
      <c r="M2172" s="79"/>
      <c r="N2172" s="83"/>
      <c r="O2172" s="84"/>
      <c r="P2172" s="84"/>
    </row>
    <row r="2173" spans="1:16" x14ac:dyDescent="0.3">
      <c r="A2173" s="81"/>
      <c r="B2173" s="82"/>
      <c r="C2173" s="79"/>
      <c r="D2173" s="83"/>
      <c r="E2173" s="84"/>
      <c r="F2173" s="84"/>
      <c r="K2173" s="81"/>
      <c r="L2173" s="82"/>
      <c r="M2173" s="79"/>
      <c r="N2173" s="83"/>
      <c r="O2173" s="84"/>
      <c r="P2173" s="84"/>
    </row>
    <row r="2174" spans="1:16" x14ac:dyDescent="0.3">
      <c r="A2174" s="81"/>
      <c r="B2174" s="82"/>
      <c r="C2174" s="79"/>
      <c r="D2174" s="83"/>
      <c r="E2174" s="84"/>
      <c r="F2174" s="84"/>
      <c r="K2174" s="81"/>
      <c r="L2174" s="82"/>
      <c r="M2174" s="79"/>
      <c r="N2174" s="83"/>
      <c r="O2174" s="84"/>
      <c r="P2174" s="84"/>
    </row>
    <row r="2175" spans="1:16" x14ac:dyDescent="0.3">
      <c r="A2175" s="81"/>
      <c r="B2175" s="82"/>
      <c r="C2175" s="79"/>
      <c r="D2175" s="83"/>
      <c r="E2175" s="84"/>
      <c r="F2175" s="84"/>
      <c r="K2175" s="81"/>
      <c r="L2175" s="82"/>
      <c r="M2175" s="79"/>
      <c r="N2175" s="83"/>
      <c r="O2175" s="84"/>
      <c r="P2175" s="84"/>
    </row>
    <row r="2176" spans="1:16" x14ac:dyDescent="0.3">
      <c r="A2176" s="81"/>
      <c r="B2176" s="82"/>
      <c r="C2176" s="79"/>
      <c r="D2176" s="83"/>
      <c r="E2176" s="84"/>
      <c r="F2176" s="84"/>
      <c r="K2176" s="81"/>
      <c r="L2176" s="82"/>
      <c r="M2176" s="79"/>
      <c r="N2176" s="83"/>
      <c r="O2176" s="84"/>
      <c r="P2176" s="84"/>
    </row>
    <row r="2177" spans="1:16" x14ac:dyDescent="0.3">
      <c r="A2177" s="81"/>
      <c r="B2177" s="82"/>
      <c r="C2177" s="79"/>
      <c r="D2177" s="83"/>
      <c r="E2177" s="84"/>
      <c r="F2177" s="84"/>
      <c r="K2177" s="81"/>
      <c r="L2177" s="82"/>
      <c r="M2177" s="79"/>
      <c r="N2177" s="83"/>
      <c r="O2177" s="84"/>
      <c r="P2177" s="84"/>
    </row>
    <row r="2178" spans="1:16" x14ac:dyDescent="0.3">
      <c r="A2178" s="81"/>
      <c r="B2178" s="82"/>
      <c r="C2178" s="79"/>
      <c r="D2178" s="83"/>
      <c r="E2178" s="84"/>
      <c r="F2178" s="84"/>
      <c r="K2178" s="81"/>
      <c r="L2178" s="82"/>
      <c r="M2178" s="79"/>
      <c r="N2178" s="83"/>
      <c r="O2178" s="84"/>
      <c r="P2178" s="84"/>
    </row>
    <row r="2179" spans="1:16" x14ac:dyDescent="0.3">
      <c r="A2179" s="81"/>
      <c r="B2179" s="82"/>
      <c r="C2179" s="79"/>
      <c r="D2179" s="83"/>
      <c r="E2179" s="84"/>
      <c r="F2179" s="84"/>
      <c r="K2179" s="81"/>
      <c r="L2179" s="82"/>
      <c r="M2179" s="79"/>
      <c r="N2179" s="83"/>
      <c r="O2179" s="84"/>
      <c r="P2179" s="84"/>
    </row>
    <row r="2180" spans="1:16" x14ac:dyDescent="0.3">
      <c r="A2180" s="81"/>
      <c r="B2180" s="82"/>
      <c r="C2180" s="79"/>
      <c r="D2180" s="83"/>
      <c r="E2180" s="84"/>
      <c r="F2180" s="84"/>
      <c r="K2180" s="81"/>
      <c r="L2180" s="82"/>
      <c r="M2180" s="79"/>
      <c r="N2180" s="83"/>
      <c r="O2180" s="84"/>
      <c r="P2180" s="84"/>
    </row>
    <row r="2181" spans="1:16" x14ac:dyDescent="0.3">
      <c r="A2181" s="81"/>
      <c r="B2181" s="82"/>
      <c r="C2181" s="79"/>
      <c r="D2181" s="83"/>
      <c r="E2181" s="84"/>
      <c r="F2181" s="84"/>
      <c r="K2181" s="81"/>
      <c r="L2181" s="82"/>
      <c r="M2181" s="79"/>
      <c r="N2181" s="83"/>
      <c r="O2181" s="84"/>
      <c r="P2181" s="84"/>
    </row>
    <row r="2182" spans="1:16" x14ac:dyDescent="0.3">
      <c r="A2182" s="81"/>
      <c r="B2182" s="82"/>
      <c r="C2182" s="79"/>
      <c r="D2182" s="83"/>
      <c r="E2182" s="84"/>
      <c r="F2182" s="84"/>
      <c r="K2182" s="81"/>
      <c r="L2182" s="82"/>
      <c r="M2182" s="79"/>
      <c r="N2182" s="83"/>
      <c r="O2182" s="84"/>
      <c r="P2182" s="84"/>
    </row>
    <row r="2183" spans="1:16" x14ac:dyDescent="0.3">
      <c r="A2183" s="81"/>
      <c r="B2183" s="82"/>
      <c r="C2183" s="79"/>
      <c r="D2183" s="83"/>
      <c r="E2183" s="84"/>
      <c r="F2183" s="84"/>
      <c r="K2183" s="81"/>
      <c r="L2183" s="82"/>
      <c r="M2183" s="79"/>
      <c r="N2183" s="83"/>
      <c r="O2183" s="84"/>
      <c r="P2183" s="84"/>
    </row>
    <row r="2184" spans="1:16" x14ac:dyDescent="0.3">
      <c r="A2184" s="81"/>
      <c r="B2184" s="82"/>
      <c r="C2184" s="79"/>
      <c r="D2184" s="83"/>
      <c r="E2184" s="84"/>
      <c r="F2184" s="84"/>
      <c r="K2184" s="81"/>
      <c r="L2184" s="82"/>
      <c r="M2184" s="79"/>
      <c r="N2184" s="83"/>
      <c r="O2184" s="84"/>
      <c r="P2184" s="84"/>
    </row>
    <row r="2185" spans="1:16" x14ac:dyDescent="0.3">
      <c r="A2185" s="81"/>
      <c r="B2185" s="82"/>
      <c r="C2185" s="79"/>
      <c r="D2185" s="83"/>
      <c r="E2185" s="84"/>
      <c r="F2185" s="84"/>
      <c r="K2185" s="81"/>
      <c r="L2185" s="82"/>
      <c r="M2185" s="79"/>
      <c r="N2185" s="83"/>
      <c r="O2185" s="84"/>
      <c r="P2185" s="84"/>
    </row>
    <row r="2186" spans="1:16" x14ac:dyDescent="0.3">
      <c r="A2186" s="81"/>
      <c r="B2186" s="82"/>
      <c r="C2186" s="79"/>
      <c r="D2186" s="83"/>
      <c r="E2186" s="84"/>
      <c r="F2186" s="84"/>
      <c r="K2186" s="81"/>
      <c r="L2186" s="82"/>
      <c r="M2186" s="79"/>
      <c r="N2186" s="83"/>
      <c r="O2186" s="84"/>
      <c r="P2186" s="84"/>
    </row>
    <row r="2187" spans="1:16" x14ac:dyDescent="0.3">
      <c r="A2187" s="81"/>
      <c r="B2187" s="82"/>
      <c r="C2187" s="79"/>
      <c r="D2187" s="83"/>
      <c r="E2187" s="84"/>
      <c r="F2187" s="84"/>
      <c r="K2187" s="81"/>
      <c r="L2187" s="82"/>
      <c r="M2187" s="79"/>
      <c r="N2187" s="83"/>
      <c r="O2187" s="84"/>
      <c r="P2187" s="84"/>
    </row>
    <row r="2188" spans="1:16" x14ac:dyDescent="0.3">
      <c r="A2188" s="81"/>
      <c r="B2188" s="82"/>
      <c r="C2188" s="79"/>
      <c r="D2188" s="83"/>
      <c r="E2188" s="84"/>
      <c r="F2188" s="84"/>
      <c r="K2188" s="81"/>
      <c r="L2188" s="82"/>
      <c r="M2188" s="79"/>
      <c r="N2188" s="83"/>
      <c r="O2188" s="84"/>
      <c r="P2188" s="84"/>
    </row>
    <row r="2189" spans="1:16" x14ac:dyDescent="0.3">
      <c r="A2189" s="81"/>
      <c r="B2189" s="82"/>
      <c r="C2189" s="79"/>
      <c r="D2189" s="83"/>
      <c r="E2189" s="84"/>
      <c r="F2189" s="84"/>
      <c r="K2189" s="81"/>
      <c r="L2189" s="82"/>
      <c r="M2189" s="79"/>
      <c r="N2189" s="83"/>
      <c r="O2189" s="84"/>
      <c r="P2189" s="84"/>
    </row>
    <row r="2190" spans="1:16" x14ac:dyDescent="0.3">
      <c r="A2190" s="81"/>
      <c r="B2190" s="82"/>
      <c r="C2190" s="79"/>
      <c r="D2190" s="83"/>
      <c r="E2190" s="84"/>
      <c r="F2190" s="84"/>
      <c r="K2190" s="81"/>
      <c r="L2190" s="82"/>
      <c r="M2190" s="79"/>
      <c r="N2190" s="83"/>
      <c r="O2190" s="84"/>
      <c r="P2190" s="84"/>
    </row>
    <row r="2191" spans="1:16" x14ac:dyDescent="0.3">
      <c r="A2191" s="81"/>
      <c r="B2191" s="82"/>
      <c r="C2191" s="79"/>
      <c r="D2191" s="83"/>
      <c r="E2191" s="84"/>
      <c r="F2191" s="84"/>
      <c r="K2191" s="81"/>
      <c r="L2191" s="82"/>
      <c r="M2191" s="79"/>
      <c r="N2191" s="83"/>
      <c r="O2191" s="84"/>
      <c r="P2191" s="84"/>
    </row>
    <row r="2192" spans="1:16" x14ac:dyDescent="0.3">
      <c r="A2192" s="81"/>
      <c r="B2192" s="82"/>
      <c r="C2192" s="79"/>
      <c r="D2192" s="83"/>
      <c r="E2192" s="84"/>
      <c r="F2192" s="84"/>
      <c r="K2192" s="81"/>
      <c r="L2192" s="82"/>
      <c r="M2192" s="79"/>
      <c r="N2192" s="83"/>
      <c r="O2192" s="84"/>
      <c r="P2192" s="84"/>
    </row>
    <row r="2193" spans="1:16" x14ac:dyDescent="0.3">
      <c r="A2193" s="81"/>
      <c r="B2193" s="82"/>
      <c r="C2193" s="79"/>
      <c r="D2193" s="83"/>
      <c r="E2193" s="84"/>
      <c r="F2193" s="84"/>
      <c r="K2193" s="81"/>
      <c r="L2193" s="82"/>
      <c r="M2193" s="79"/>
      <c r="N2193" s="83"/>
      <c r="O2193" s="84"/>
      <c r="P2193" s="84"/>
    </row>
    <row r="2194" spans="1:16" x14ac:dyDescent="0.3">
      <c r="A2194" s="81"/>
      <c r="B2194" s="82"/>
      <c r="C2194" s="79"/>
      <c r="D2194" s="83"/>
      <c r="E2194" s="84"/>
      <c r="F2194" s="84"/>
      <c r="K2194" s="81"/>
      <c r="L2194" s="82"/>
      <c r="M2194" s="79"/>
      <c r="N2194" s="83"/>
      <c r="O2194" s="84"/>
      <c r="P2194" s="84"/>
    </row>
    <row r="2195" spans="1:16" x14ac:dyDescent="0.3">
      <c r="A2195" s="81"/>
      <c r="B2195" s="82"/>
      <c r="C2195" s="79"/>
      <c r="D2195" s="83"/>
      <c r="E2195" s="84"/>
      <c r="F2195" s="84"/>
      <c r="K2195" s="81"/>
      <c r="L2195" s="82"/>
      <c r="M2195" s="79"/>
      <c r="N2195" s="83"/>
      <c r="O2195" s="84"/>
      <c r="P2195" s="84"/>
    </row>
    <row r="2196" spans="1:16" x14ac:dyDescent="0.3">
      <c r="A2196" s="81"/>
      <c r="B2196" s="82"/>
      <c r="C2196" s="79"/>
      <c r="D2196" s="83"/>
      <c r="E2196" s="84"/>
      <c r="F2196" s="84"/>
      <c r="K2196" s="81"/>
      <c r="L2196" s="82"/>
      <c r="M2196" s="79"/>
      <c r="N2196" s="83"/>
      <c r="O2196" s="84"/>
      <c r="P2196" s="84"/>
    </row>
    <row r="2197" spans="1:16" x14ac:dyDescent="0.3">
      <c r="A2197" s="81"/>
      <c r="B2197" s="82"/>
      <c r="C2197" s="79"/>
      <c r="D2197" s="83"/>
      <c r="E2197" s="84"/>
      <c r="F2197" s="84"/>
      <c r="K2197" s="81"/>
      <c r="L2197" s="82"/>
      <c r="M2197" s="79"/>
      <c r="N2197" s="83"/>
      <c r="O2197" s="84"/>
      <c r="P2197" s="84"/>
    </row>
    <row r="2198" spans="1:16" x14ac:dyDescent="0.3">
      <c r="A2198" s="81"/>
      <c r="B2198" s="82"/>
      <c r="C2198" s="79"/>
      <c r="D2198" s="83"/>
      <c r="E2198" s="84"/>
      <c r="F2198" s="84"/>
      <c r="K2198" s="81"/>
      <c r="L2198" s="82"/>
      <c r="M2198" s="79"/>
      <c r="N2198" s="83"/>
      <c r="O2198" s="84"/>
      <c r="P2198" s="84"/>
    </row>
    <row r="2199" spans="1:16" x14ac:dyDescent="0.3">
      <c r="A2199" s="81"/>
      <c r="B2199" s="82"/>
      <c r="C2199" s="79"/>
      <c r="D2199" s="83"/>
      <c r="E2199" s="84"/>
      <c r="F2199" s="84"/>
      <c r="K2199" s="81"/>
      <c r="L2199" s="82"/>
      <c r="M2199" s="79"/>
      <c r="N2199" s="83"/>
      <c r="O2199" s="84"/>
      <c r="P2199" s="84"/>
    </row>
    <row r="2200" spans="1:16" x14ac:dyDescent="0.3">
      <c r="A2200" s="81"/>
      <c r="B2200" s="82"/>
      <c r="C2200" s="79"/>
      <c r="D2200" s="83"/>
      <c r="E2200" s="84"/>
      <c r="F2200" s="84"/>
      <c r="K2200" s="81"/>
      <c r="L2200" s="82"/>
      <c r="M2200" s="79"/>
      <c r="N2200" s="83"/>
      <c r="O2200" s="84"/>
      <c r="P2200" s="84"/>
    </row>
    <row r="2201" spans="1:16" x14ac:dyDescent="0.3">
      <c r="A2201" s="81"/>
      <c r="B2201" s="82"/>
      <c r="C2201" s="79"/>
      <c r="D2201" s="83"/>
      <c r="E2201" s="84"/>
      <c r="F2201" s="84"/>
      <c r="K2201" s="81"/>
      <c r="L2201" s="82"/>
      <c r="M2201" s="79"/>
      <c r="N2201" s="83"/>
      <c r="O2201" s="84"/>
      <c r="P2201" s="84"/>
    </row>
    <row r="2202" spans="1:16" x14ac:dyDescent="0.3">
      <c r="A2202" s="81"/>
      <c r="B2202" s="82"/>
      <c r="C2202" s="79"/>
      <c r="D2202" s="83"/>
      <c r="E2202" s="84"/>
      <c r="F2202" s="84"/>
      <c r="K2202" s="81"/>
      <c r="L2202" s="82"/>
      <c r="M2202" s="79"/>
      <c r="N2202" s="83"/>
      <c r="O2202" s="84"/>
      <c r="P2202" s="84"/>
    </row>
    <row r="2203" spans="1:16" x14ac:dyDescent="0.3">
      <c r="A2203" s="81"/>
      <c r="B2203" s="82"/>
      <c r="C2203" s="79"/>
      <c r="D2203" s="83"/>
      <c r="E2203" s="84"/>
      <c r="F2203" s="84"/>
      <c r="K2203" s="81"/>
      <c r="L2203" s="82"/>
      <c r="M2203" s="79"/>
      <c r="N2203" s="83"/>
      <c r="O2203" s="84"/>
      <c r="P2203" s="84"/>
    </row>
    <row r="2204" spans="1:16" x14ac:dyDescent="0.3">
      <c r="A2204" s="81"/>
      <c r="B2204" s="82"/>
      <c r="C2204" s="79"/>
      <c r="D2204" s="83"/>
      <c r="E2204" s="84"/>
      <c r="F2204" s="84"/>
      <c r="K2204" s="81"/>
      <c r="L2204" s="82"/>
      <c r="M2204" s="79"/>
      <c r="N2204" s="83"/>
      <c r="O2204" s="84"/>
      <c r="P2204" s="84"/>
    </row>
    <row r="2205" spans="1:16" x14ac:dyDescent="0.3">
      <c r="A2205" s="81"/>
      <c r="B2205" s="82"/>
      <c r="C2205" s="79"/>
      <c r="D2205" s="83"/>
      <c r="E2205" s="84"/>
      <c r="F2205" s="84"/>
      <c r="K2205" s="81"/>
      <c r="L2205" s="82"/>
      <c r="M2205" s="79"/>
      <c r="N2205" s="83"/>
      <c r="O2205" s="84"/>
      <c r="P2205" s="84"/>
    </row>
    <row r="2206" spans="1:16" x14ac:dyDescent="0.3">
      <c r="A2206" s="81"/>
      <c r="B2206" s="82"/>
      <c r="C2206" s="79"/>
      <c r="D2206" s="83"/>
      <c r="E2206" s="84"/>
      <c r="F2206" s="84"/>
      <c r="K2206" s="81"/>
      <c r="L2206" s="82"/>
      <c r="M2206" s="79"/>
      <c r="N2206" s="83"/>
      <c r="O2206" s="84"/>
      <c r="P2206" s="84"/>
    </row>
    <row r="2207" spans="1:16" x14ac:dyDescent="0.3">
      <c r="A2207" s="81"/>
      <c r="B2207" s="82"/>
      <c r="C2207" s="79"/>
      <c r="D2207" s="83"/>
      <c r="E2207" s="84"/>
      <c r="F2207" s="84"/>
      <c r="K2207" s="81"/>
      <c r="L2207" s="82"/>
      <c r="M2207" s="79"/>
      <c r="N2207" s="83"/>
      <c r="O2207" s="84"/>
      <c r="P2207" s="84"/>
    </row>
    <row r="2208" spans="1:16" x14ac:dyDescent="0.3">
      <c r="A2208" s="81"/>
      <c r="B2208" s="82"/>
      <c r="C2208" s="79"/>
      <c r="D2208" s="83"/>
      <c r="E2208" s="84"/>
      <c r="F2208" s="84"/>
      <c r="K2208" s="81"/>
      <c r="L2208" s="82"/>
      <c r="M2208" s="79"/>
      <c r="N2208" s="83"/>
      <c r="O2208" s="84"/>
      <c r="P2208" s="84"/>
    </row>
    <row r="2209" spans="1:16" x14ac:dyDescent="0.3">
      <c r="A2209" s="81"/>
      <c r="B2209" s="82"/>
      <c r="C2209" s="79"/>
      <c r="D2209" s="83"/>
      <c r="E2209" s="84"/>
      <c r="F2209" s="84"/>
      <c r="K2209" s="81"/>
      <c r="L2209" s="82"/>
      <c r="M2209" s="79"/>
      <c r="N2209" s="83"/>
      <c r="O2209" s="84"/>
      <c r="P2209" s="84"/>
    </row>
    <row r="2210" spans="1:16" x14ac:dyDescent="0.3">
      <c r="A2210" s="81"/>
      <c r="B2210" s="82"/>
      <c r="C2210" s="79"/>
      <c r="D2210" s="83"/>
      <c r="E2210" s="84"/>
      <c r="F2210" s="84"/>
      <c r="K2210" s="81"/>
      <c r="L2210" s="82"/>
      <c r="M2210" s="79"/>
      <c r="N2210" s="83"/>
      <c r="O2210" s="84"/>
      <c r="P2210" s="84"/>
    </row>
    <row r="2211" spans="1:16" x14ac:dyDescent="0.3">
      <c r="A2211" s="81"/>
      <c r="B2211" s="82"/>
      <c r="C2211" s="79"/>
      <c r="D2211" s="83"/>
      <c r="E2211" s="84"/>
      <c r="F2211" s="84"/>
      <c r="K2211" s="81"/>
      <c r="L2211" s="82"/>
      <c r="M2211" s="79"/>
      <c r="N2211" s="83"/>
      <c r="O2211" s="84"/>
      <c r="P2211" s="84"/>
    </row>
    <row r="2212" spans="1:16" x14ac:dyDescent="0.3">
      <c r="A2212" s="81"/>
      <c r="B2212" s="82"/>
      <c r="C2212" s="79"/>
      <c r="D2212" s="83"/>
      <c r="E2212" s="84"/>
      <c r="F2212" s="84"/>
      <c r="K2212" s="81"/>
      <c r="L2212" s="82"/>
      <c r="M2212" s="79"/>
      <c r="N2212" s="83"/>
      <c r="O2212" s="84"/>
      <c r="P2212" s="84"/>
    </row>
    <row r="2213" spans="1:16" x14ac:dyDescent="0.3">
      <c r="A2213" s="81"/>
      <c r="B2213" s="82"/>
      <c r="C2213" s="79"/>
      <c r="D2213" s="83"/>
      <c r="E2213" s="84"/>
      <c r="F2213" s="84"/>
      <c r="K2213" s="81"/>
      <c r="L2213" s="82"/>
      <c r="M2213" s="79"/>
      <c r="N2213" s="83"/>
      <c r="O2213" s="84"/>
      <c r="P2213" s="84"/>
    </row>
    <row r="2214" spans="1:16" x14ac:dyDescent="0.3">
      <c r="A2214" s="81"/>
      <c r="B2214" s="82"/>
      <c r="C2214" s="79"/>
      <c r="D2214" s="83"/>
      <c r="E2214" s="84"/>
      <c r="F2214" s="84"/>
      <c r="K2214" s="81"/>
      <c r="L2214" s="82"/>
      <c r="M2214" s="79"/>
      <c r="N2214" s="83"/>
      <c r="O2214" s="84"/>
      <c r="P2214" s="84"/>
    </row>
    <row r="2215" spans="1:16" x14ac:dyDescent="0.3">
      <c r="A2215" s="81"/>
      <c r="B2215" s="82"/>
      <c r="C2215" s="79"/>
      <c r="D2215" s="83"/>
      <c r="E2215" s="84"/>
      <c r="F2215" s="84"/>
      <c r="K2215" s="81"/>
      <c r="L2215" s="82"/>
      <c r="M2215" s="79"/>
      <c r="N2215" s="83"/>
      <c r="O2215" s="84"/>
      <c r="P2215" s="84"/>
    </row>
    <row r="2216" spans="1:16" x14ac:dyDescent="0.3">
      <c r="A2216" s="81"/>
      <c r="B2216" s="82"/>
      <c r="C2216" s="79"/>
      <c r="D2216" s="83"/>
      <c r="E2216" s="84"/>
      <c r="F2216" s="84"/>
      <c r="K2216" s="81"/>
      <c r="L2216" s="82"/>
      <c r="M2216" s="79"/>
      <c r="N2216" s="83"/>
      <c r="O2216" s="84"/>
      <c r="P2216" s="84"/>
    </row>
    <row r="2217" spans="1:16" x14ac:dyDescent="0.3">
      <c r="A2217" s="81"/>
      <c r="B2217" s="82"/>
      <c r="C2217" s="79"/>
      <c r="D2217" s="83"/>
      <c r="E2217" s="84"/>
      <c r="F2217" s="84"/>
      <c r="K2217" s="81"/>
      <c r="L2217" s="82"/>
      <c r="M2217" s="79"/>
      <c r="N2217" s="83"/>
      <c r="O2217" s="84"/>
      <c r="P2217" s="84"/>
    </row>
    <row r="2218" spans="1:16" x14ac:dyDescent="0.3">
      <c r="A2218" s="81"/>
      <c r="B2218" s="82"/>
      <c r="C2218" s="79"/>
      <c r="D2218" s="83"/>
      <c r="E2218" s="84"/>
      <c r="F2218" s="84"/>
      <c r="K2218" s="81"/>
      <c r="L2218" s="82"/>
      <c r="M2218" s="79"/>
      <c r="N2218" s="83"/>
      <c r="O2218" s="84"/>
      <c r="P2218" s="84"/>
    </row>
    <row r="2219" spans="1:16" x14ac:dyDescent="0.3">
      <c r="A2219" s="81"/>
      <c r="B2219" s="82"/>
      <c r="C2219" s="79"/>
      <c r="D2219" s="83"/>
      <c r="E2219" s="84"/>
      <c r="F2219" s="84"/>
      <c r="K2219" s="81"/>
      <c r="L2219" s="82"/>
      <c r="M2219" s="79"/>
      <c r="N2219" s="83"/>
      <c r="O2219" s="84"/>
      <c r="P2219" s="84"/>
    </row>
    <row r="2220" spans="1:16" x14ac:dyDescent="0.3">
      <c r="A2220" s="81"/>
      <c r="B2220" s="82"/>
      <c r="C2220" s="79"/>
      <c r="D2220" s="83"/>
      <c r="E2220" s="84"/>
      <c r="F2220" s="84"/>
      <c r="K2220" s="81"/>
      <c r="L2220" s="82"/>
      <c r="M2220" s="79"/>
      <c r="N2220" s="83"/>
      <c r="O2220" s="84"/>
      <c r="P2220" s="84"/>
    </row>
    <row r="2221" spans="1:16" x14ac:dyDescent="0.3">
      <c r="A2221" s="81"/>
      <c r="B2221" s="82"/>
      <c r="C2221" s="79"/>
      <c r="D2221" s="83"/>
      <c r="E2221" s="84"/>
      <c r="F2221" s="84"/>
      <c r="K2221" s="81"/>
      <c r="L2221" s="82"/>
      <c r="M2221" s="79"/>
      <c r="N2221" s="83"/>
      <c r="O2221" s="84"/>
      <c r="P2221" s="84"/>
    </row>
    <row r="2222" spans="1:16" x14ac:dyDescent="0.3">
      <c r="A2222" s="81"/>
      <c r="B2222" s="82"/>
      <c r="C2222" s="79"/>
      <c r="D2222" s="83"/>
      <c r="E2222" s="84"/>
      <c r="F2222" s="84"/>
      <c r="K2222" s="81"/>
      <c r="L2222" s="82"/>
      <c r="M2222" s="79"/>
      <c r="N2222" s="83"/>
      <c r="O2222" s="84"/>
      <c r="P2222" s="84"/>
    </row>
    <row r="2223" spans="1:16" x14ac:dyDescent="0.3">
      <c r="A2223" s="81"/>
      <c r="B2223" s="82"/>
      <c r="C2223" s="79"/>
      <c r="D2223" s="83"/>
      <c r="E2223" s="84"/>
      <c r="F2223" s="84"/>
      <c r="K2223" s="81"/>
      <c r="L2223" s="82"/>
      <c r="M2223" s="79"/>
      <c r="N2223" s="83"/>
      <c r="O2223" s="84"/>
      <c r="P2223" s="84"/>
    </row>
    <row r="2224" spans="1:16" x14ac:dyDescent="0.3">
      <c r="A2224" s="81"/>
      <c r="B2224" s="82"/>
      <c r="C2224" s="79"/>
      <c r="D2224" s="83"/>
      <c r="E2224" s="84"/>
      <c r="F2224" s="84"/>
      <c r="K2224" s="81"/>
      <c r="L2224" s="82"/>
      <c r="M2224" s="79"/>
      <c r="N2224" s="83"/>
      <c r="O2224" s="84"/>
      <c r="P2224" s="84"/>
    </row>
    <row r="2225" spans="1:16" x14ac:dyDescent="0.3">
      <c r="A2225" s="81"/>
      <c r="B2225" s="82"/>
      <c r="C2225" s="79"/>
      <c r="D2225" s="83"/>
      <c r="E2225" s="84"/>
      <c r="F2225" s="84"/>
      <c r="K2225" s="81"/>
      <c r="L2225" s="82"/>
      <c r="M2225" s="79"/>
      <c r="N2225" s="83"/>
      <c r="O2225" s="84"/>
      <c r="P2225" s="84"/>
    </row>
    <row r="2226" spans="1:16" x14ac:dyDescent="0.3">
      <c r="A2226" s="81"/>
      <c r="B2226" s="82"/>
      <c r="C2226" s="79"/>
      <c r="D2226" s="83"/>
      <c r="E2226" s="84"/>
      <c r="F2226" s="84"/>
      <c r="K2226" s="81"/>
      <c r="L2226" s="82"/>
      <c r="M2226" s="79"/>
      <c r="N2226" s="83"/>
      <c r="O2226" s="84"/>
      <c r="P2226" s="84"/>
    </row>
    <row r="2227" spans="1:16" x14ac:dyDescent="0.3">
      <c r="A2227" s="81"/>
      <c r="B2227" s="82"/>
      <c r="C2227" s="79"/>
      <c r="D2227" s="83"/>
      <c r="E2227" s="84"/>
      <c r="F2227" s="84"/>
      <c r="K2227" s="81"/>
      <c r="L2227" s="82"/>
      <c r="M2227" s="79"/>
      <c r="N2227" s="83"/>
      <c r="O2227" s="84"/>
      <c r="P2227" s="84"/>
    </row>
    <row r="2228" spans="1:16" x14ac:dyDescent="0.3">
      <c r="A2228" s="81"/>
      <c r="B2228" s="82"/>
      <c r="C2228" s="79"/>
      <c r="D2228" s="83"/>
      <c r="E2228" s="84"/>
      <c r="F2228" s="84"/>
      <c r="K2228" s="81"/>
      <c r="L2228" s="82"/>
      <c r="M2228" s="79"/>
      <c r="N2228" s="83"/>
      <c r="O2228" s="84"/>
      <c r="P2228" s="84"/>
    </row>
    <row r="2229" spans="1:16" x14ac:dyDescent="0.3">
      <c r="A2229" s="81"/>
      <c r="B2229" s="82"/>
      <c r="C2229" s="79"/>
      <c r="D2229" s="83"/>
      <c r="E2229" s="84"/>
      <c r="F2229" s="84"/>
      <c r="K2229" s="81"/>
      <c r="L2229" s="82"/>
      <c r="M2229" s="79"/>
      <c r="N2229" s="83"/>
      <c r="O2229" s="84"/>
      <c r="P2229" s="84"/>
    </row>
    <row r="2230" spans="1:16" x14ac:dyDescent="0.3">
      <c r="A2230" s="81"/>
      <c r="B2230" s="82"/>
      <c r="C2230" s="79"/>
      <c r="D2230" s="83"/>
      <c r="E2230" s="84"/>
      <c r="F2230" s="84"/>
      <c r="K2230" s="81"/>
      <c r="L2230" s="82"/>
      <c r="M2230" s="79"/>
      <c r="N2230" s="83"/>
      <c r="O2230" s="84"/>
      <c r="P2230" s="84"/>
    </row>
    <row r="2231" spans="1:16" x14ac:dyDescent="0.3">
      <c r="A2231" s="81"/>
      <c r="B2231" s="82"/>
      <c r="C2231" s="79"/>
      <c r="D2231" s="83"/>
      <c r="E2231" s="84"/>
      <c r="F2231" s="84"/>
      <c r="K2231" s="81"/>
      <c r="L2231" s="82"/>
      <c r="M2231" s="79"/>
      <c r="N2231" s="83"/>
      <c r="O2231" s="84"/>
      <c r="P2231" s="84"/>
    </row>
    <row r="2232" spans="1:16" x14ac:dyDescent="0.3">
      <c r="A2232" s="81"/>
      <c r="B2232" s="82"/>
      <c r="C2232" s="79"/>
      <c r="D2232" s="83"/>
      <c r="E2232" s="84"/>
      <c r="F2232" s="84"/>
      <c r="K2232" s="81"/>
      <c r="L2232" s="82"/>
      <c r="M2232" s="79"/>
      <c r="N2232" s="83"/>
      <c r="O2232" s="84"/>
      <c r="P2232" s="84"/>
    </row>
    <row r="2233" spans="1:16" x14ac:dyDescent="0.3">
      <c r="A2233" s="81"/>
      <c r="B2233" s="82"/>
      <c r="C2233" s="79"/>
      <c r="D2233" s="83"/>
      <c r="E2233" s="84"/>
      <c r="F2233" s="84"/>
      <c r="K2233" s="81"/>
      <c r="L2233" s="82"/>
      <c r="M2233" s="79"/>
      <c r="N2233" s="83"/>
      <c r="O2233" s="84"/>
      <c r="P2233" s="84"/>
    </row>
    <row r="2234" spans="1:16" x14ac:dyDescent="0.3">
      <c r="A2234" s="81"/>
      <c r="B2234" s="82"/>
      <c r="C2234" s="79"/>
      <c r="D2234" s="83"/>
      <c r="E2234" s="84"/>
      <c r="F2234" s="84"/>
      <c r="K2234" s="81"/>
      <c r="L2234" s="82"/>
      <c r="M2234" s="79"/>
      <c r="N2234" s="83"/>
      <c r="O2234" s="84"/>
      <c r="P2234" s="84"/>
    </row>
    <row r="2235" spans="1:16" x14ac:dyDescent="0.3">
      <c r="A2235" s="81"/>
      <c r="B2235" s="82"/>
      <c r="C2235" s="79"/>
      <c r="D2235" s="83"/>
      <c r="E2235" s="84"/>
      <c r="F2235" s="84"/>
      <c r="K2235" s="81"/>
      <c r="L2235" s="82"/>
      <c r="M2235" s="79"/>
      <c r="N2235" s="83"/>
      <c r="O2235" s="84"/>
      <c r="P2235" s="84"/>
    </row>
    <row r="2236" spans="1:16" x14ac:dyDescent="0.3">
      <c r="A2236" s="81"/>
      <c r="B2236" s="82"/>
      <c r="C2236" s="79"/>
      <c r="D2236" s="83"/>
      <c r="E2236" s="84"/>
      <c r="F2236" s="84"/>
      <c r="K2236" s="81"/>
      <c r="L2236" s="82"/>
      <c r="M2236" s="79"/>
      <c r="N2236" s="83"/>
      <c r="O2236" s="84"/>
      <c r="P2236" s="84"/>
    </row>
    <row r="2237" spans="1:16" x14ac:dyDescent="0.3">
      <c r="A2237" s="81"/>
      <c r="B2237" s="82"/>
      <c r="C2237" s="79"/>
      <c r="D2237" s="83"/>
      <c r="E2237" s="84"/>
      <c r="F2237" s="84"/>
      <c r="K2237" s="81"/>
      <c r="L2237" s="82"/>
      <c r="M2237" s="79"/>
      <c r="N2237" s="83"/>
      <c r="O2237" s="84"/>
      <c r="P2237" s="84"/>
    </row>
    <row r="2238" spans="1:16" x14ac:dyDescent="0.3">
      <c r="A2238" s="81"/>
      <c r="B2238" s="82"/>
      <c r="C2238" s="79"/>
      <c r="D2238" s="83"/>
      <c r="E2238" s="84"/>
      <c r="F2238" s="84"/>
      <c r="K2238" s="81"/>
      <c r="L2238" s="82"/>
      <c r="M2238" s="79"/>
      <c r="N2238" s="83"/>
      <c r="O2238" s="84"/>
      <c r="P2238" s="84"/>
    </row>
    <row r="2239" spans="1:16" x14ac:dyDescent="0.3">
      <c r="A2239" s="81"/>
      <c r="B2239" s="82"/>
      <c r="C2239" s="79"/>
      <c r="D2239" s="83"/>
      <c r="E2239" s="84"/>
      <c r="F2239" s="84"/>
      <c r="K2239" s="81"/>
      <c r="L2239" s="82"/>
      <c r="M2239" s="79"/>
      <c r="N2239" s="83"/>
      <c r="O2239" s="84"/>
      <c r="P2239" s="84"/>
    </row>
    <row r="2240" spans="1:16" x14ac:dyDescent="0.3">
      <c r="A2240" s="81"/>
      <c r="B2240" s="82"/>
      <c r="C2240" s="79"/>
      <c r="D2240" s="83"/>
      <c r="E2240" s="84"/>
      <c r="F2240" s="84"/>
      <c r="K2240" s="81"/>
      <c r="L2240" s="82"/>
      <c r="M2240" s="79"/>
      <c r="N2240" s="83"/>
      <c r="O2240" s="84"/>
      <c r="P2240" s="84"/>
    </row>
    <row r="2241" spans="1:16" x14ac:dyDescent="0.3">
      <c r="A2241" s="81"/>
      <c r="B2241" s="82"/>
      <c r="C2241" s="79"/>
      <c r="D2241" s="83"/>
      <c r="E2241" s="84"/>
      <c r="F2241" s="84"/>
      <c r="K2241" s="81"/>
      <c r="L2241" s="82"/>
      <c r="M2241" s="79"/>
      <c r="N2241" s="83"/>
      <c r="O2241" s="84"/>
      <c r="P2241" s="84"/>
    </row>
    <row r="2242" spans="1:16" x14ac:dyDescent="0.3">
      <c r="A2242" s="81"/>
      <c r="B2242" s="82"/>
      <c r="C2242" s="79"/>
      <c r="D2242" s="83"/>
      <c r="E2242" s="84"/>
      <c r="F2242" s="84"/>
      <c r="K2242" s="81"/>
      <c r="L2242" s="82"/>
      <c r="M2242" s="79"/>
      <c r="N2242" s="83"/>
      <c r="O2242" s="84"/>
      <c r="P2242" s="84"/>
    </row>
    <row r="2243" spans="1:16" x14ac:dyDescent="0.3">
      <c r="A2243" s="81"/>
      <c r="B2243" s="82"/>
      <c r="C2243" s="79"/>
      <c r="D2243" s="83"/>
      <c r="E2243" s="84"/>
      <c r="F2243" s="84"/>
      <c r="K2243" s="81"/>
      <c r="L2243" s="82"/>
      <c r="M2243" s="79"/>
      <c r="N2243" s="83"/>
      <c r="O2243" s="84"/>
      <c r="P2243" s="84"/>
    </row>
    <row r="2244" spans="1:16" x14ac:dyDescent="0.3">
      <c r="A2244" s="81"/>
      <c r="B2244" s="82"/>
      <c r="C2244" s="79"/>
      <c r="D2244" s="83"/>
      <c r="E2244" s="84"/>
      <c r="F2244" s="84"/>
      <c r="K2244" s="81"/>
      <c r="L2244" s="82"/>
      <c r="M2244" s="79"/>
      <c r="N2244" s="83"/>
      <c r="O2244" s="84"/>
      <c r="P2244" s="84"/>
    </row>
    <row r="2245" spans="1:16" x14ac:dyDescent="0.3">
      <c r="A2245" s="81"/>
      <c r="B2245" s="82"/>
      <c r="C2245" s="79"/>
      <c r="D2245" s="83"/>
      <c r="E2245" s="84"/>
      <c r="F2245" s="84"/>
      <c r="K2245" s="81"/>
      <c r="L2245" s="82"/>
      <c r="M2245" s="79"/>
      <c r="N2245" s="83"/>
      <c r="O2245" s="84"/>
      <c r="P2245" s="84"/>
    </row>
    <row r="2246" spans="1:16" x14ac:dyDescent="0.3">
      <c r="A2246" s="81"/>
      <c r="B2246" s="82"/>
      <c r="C2246" s="79"/>
      <c r="D2246" s="83"/>
      <c r="E2246" s="84"/>
      <c r="F2246" s="84"/>
      <c r="K2246" s="81"/>
      <c r="L2246" s="82"/>
      <c r="M2246" s="79"/>
      <c r="N2246" s="83"/>
      <c r="O2246" s="84"/>
      <c r="P2246" s="84"/>
    </row>
    <row r="2247" spans="1:16" x14ac:dyDescent="0.3">
      <c r="A2247" s="81"/>
      <c r="B2247" s="82"/>
      <c r="C2247" s="79"/>
      <c r="D2247" s="83"/>
      <c r="E2247" s="84"/>
      <c r="F2247" s="84"/>
      <c r="K2247" s="81"/>
      <c r="L2247" s="82"/>
      <c r="M2247" s="79"/>
      <c r="N2247" s="83"/>
      <c r="O2247" s="84"/>
      <c r="P2247" s="84"/>
    </row>
    <row r="2248" spans="1:16" x14ac:dyDescent="0.3">
      <c r="A2248" s="81"/>
      <c r="B2248" s="82"/>
      <c r="C2248" s="79"/>
      <c r="D2248" s="83"/>
      <c r="E2248" s="84"/>
      <c r="F2248" s="84"/>
      <c r="K2248" s="81"/>
      <c r="L2248" s="82"/>
      <c r="M2248" s="79"/>
      <c r="N2248" s="83"/>
      <c r="O2248" s="84"/>
      <c r="P2248" s="84"/>
    </row>
    <row r="2249" spans="1:16" x14ac:dyDescent="0.3">
      <c r="A2249" s="81"/>
      <c r="B2249" s="82"/>
      <c r="C2249" s="79"/>
      <c r="D2249" s="83"/>
      <c r="E2249" s="84"/>
      <c r="F2249" s="84"/>
      <c r="K2249" s="81"/>
      <c r="L2249" s="82"/>
      <c r="M2249" s="79"/>
      <c r="N2249" s="83"/>
      <c r="O2249" s="84"/>
      <c r="P2249" s="84"/>
    </row>
    <row r="2250" spans="1:16" x14ac:dyDescent="0.3">
      <c r="A2250" s="81"/>
      <c r="B2250" s="82"/>
      <c r="C2250" s="79"/>
      <c r="D2250" s="83"/>
      <c r="E2250" s="84"/>
      <c r="F2250" s="84"/>
      <c r="K2250" s="81"/>
      <c r="L2250" s="82"/>
      <c r="M2250" s="79"/>
      <c r="N2250" s="83"/>
      <c r="O2250" s="84"/>
      <c r="P2250" s="84"/>
    </row>
    <row r="2251" spans="1:16" x14ac:dyDescent="0.3">
      <c r="A2251" s="81"/>
      <c r="B2251" s="82"/>
      <c r="C2251" s="79"/>
      <c r="D2251" s="83"/>
      <c r="E2251" s="84"/>
      <c r="F2251" s="84"/>
      <c r="K2251" s="81"/>
      <c r="L2251" s="82"/>
      <c r="M2251" s="79"/>
      <c r="N2251" s="83"/>
      <c r="O2251" s="84"/>
      <c r="P2251" s="84"/>
    </row>
    <row r="2252" spans="1:16" x14ac:dyDescent="0.3">
      <c r="A2252" s="81"/>
      <c r="B2252" s="82"/>
      <c r="C2252" s="79"/>
      <c r="D2252" s="83"/>
      <c r="E2252" s="84"/>
      <c r="F2252" s="84"/>
      <c r="K2252" s="81"/>
      <c r="L2252" s="82"/>
      <c r="M2252" s="79"/>
      <c r="N2252" s="83"/>
      <c r="O2252" s="84"/>
      <c r="P2252" s="84"/>
    </row>
    <row r="2253" spans="1:16" x14ac:dyDescent="0.3">
      <c r="A2253" s="81"/>
      <c r="B2253" s="82"/>
      <c r="C2253" s="79"/>
      <c r="D2253" s="83"/>
      <c r="E2253" s="84"/>
      <c r="F2253" s="84"/>
      <c r="K2253" s="81"/>
      <c r="L2253" s="82"/>
      <c r="M2253" s="79"/>
      <c r="N2253" s="83"/>
      <c r="O2253" s="84"/>
      <c r="P2253" s="84"/>
    </row>
    <row r="2254" spans="1:16" x14ac:dyDescent="0.3">
      <c r="A2254" s="81"/>
      <c r="B2254" s="82"/>
      <c r="C2254" s="79"/>
      <c r="D2254" s="83"/>
      <c r="E2254" s="84"/>
      <c r="F2254" s="84"/>
      <c r="K2254" s="81"/>
      <c r="L2254" s="82"/>
      <c r="M2254" s="79"/>
      <c r="N2254" s="83"/>
      <c r="O2254" s="84"/>
      <c r="P2254" s="84"/>
    </row>
    <row r="2255" spans="1:16" x14ac:dyDescent="0.3">
      <c r="A2255" s="81"/>
      <c r="B2255" s="82"/>
      <c r="C2255" s="79"/>
      <c r="D2255" s="83"/>
      <c r="E2255" s="84"/>
      <c r="F2255" s="84"/>
      <c r="K2255" s="81"/>
      <c r="L2255" s="82"/>
      <c r="M2255" s="79"/>
      <c r="N2255" s="83"/>
      <c r="O2255" s="84"/>
      <c r="P2255" s="84"/>
    </row>
    <row r="2256" spans="1:16" x14ac:dyDescent="0.3">
      <c r="A2256" s="81"/>
      <c r="B2256" s="82"/>
      <c r="C2256" s="79"/>
      <c r="D2256" s="83"/>
      <c r="E2256" s="84"/>
      <c r="F2256" s="84"/>
      <c r="K2256" s="81"/>
      <c r="L2256" s="82"/>
      <c r="M2256" s="79"/>
      <c r="N2256" s="83"/>
      <c r="O2256" s="84"/>
      <c r="P2256" s="84"/>
    </row>
    <row r="2257" spans="1:16" x14ac:dyDescent="0.3">
      <c r="A2257" s="81"/>
      <c r="B2257" s="82"/>
      <c r="C2257" s="79"/>
      <c r="D2257" s="83"/>
      <c r="E2257" s="84"/>
      <c r="F2257" s="84"/>
      <c r="K2257" s="81"/>
      <c r="L2257" s="82"/>
      <c r="M2257" s="79"/>
      <c r="N2257" s="83"/>
      <c r="O2257" s="84"/>
      <c r="P2257" s="84"/>
    </row>
    <row r="2258" spans="1:16" x14ac:dyDescent="0.3">
      <c r="A2258" s="81"/>
      <c r="B2258" s="82"/>
      <c r="C2258" s="79"/>
      <c r="D2258" s="83"/>
      <c r="E2258" s="84"/>
      <c r="F2258" s="84"/>
      <c r="K2258" s="81"/>
      <c r="L2258" s="82"/>
      <c r="M2258" s="79"/>
      <c r="N2258" s="83"/>
      <c r="O2258" s="84"/>
      <c r="P2258" s="84"/>
    </row>
    <row r="2259" spans="1:16" x14ac:dyDescent="0.3">
      <c r="A2259" s="81"/>
      <c r="B2259" s="82"/>
      <c r="C2259" s="79"/>
      <c r="D2259" s="83"/>
      <c r="E2259" s="84"/>
      <c r="F2259" s="84"/>
      <c r="K2259" s="81"/>
      <c r="L2259" s="82"/>
      <c r="M2259" s="79"/>
      <c r="N2259" s="83"/>
      <c r="O2259" s="84"/>
      <c r="P2259" s="84"/>
    </row>
    <row r="2260" spans="1:16" x14ac:dyDescent="0.3">
      <c r="A2260" s="81"/>
      <c r="B2260" s="82"/>
      <c r="C2260" s="79"/>
      <c r="D2260" s="83"/>
      <c r="E2260" s="84"/>
      <c r="F2260" s="84"/>
      <c r="K2260" s="81"/>
      <c r="L2260" s="82"/>
      <c r="M2260" s="79"/>
      <c r="N2260" s="83"/>
      <c r="O2260" s="84"/>
      <c r="P2260" s="84"/>
    </row>
    <row r="2261" spans="1:16" x14ac:dyDescent="0.3">
      <c r="A2261" s="81"/>
      <c r="B2261" s="82"/>
      <c r="C2261" s="79"/>
      <c r="D2261" s="83"/>
      <c r="E2261" s="84"/>
      <c r="F2261" s="84"/>
      <c r="K2261" s="81"/>
      <c r="L2261" s="82"/>
      <c r="M2261" s="79"/>
      <c r="N2261" s="83"/>
      <c r="O2261" s="84"/>
      <c r="P2261" s="84"/>
    </row>
    <row r="2262" spans="1:16" x14ac:dyDescent="0.3">
      <c r="A2262" s="81"/>
      <c r="B2262" s="82"/>
      <c r="C2262" s="79"/>
      <c r="D2262" s="83"/>
      <c r="E2262" s="84"/>
      <c r="F2262" s="84"/>
      <c r="K2262" s="81"/>
      <c r="L2262" s="82"/>
      <c r="M2262" s="79"/>
      <c r="N2262" s="83"/>
      <c r="O2262" s="84"/>
      <c r="P2262" s="84"/>
    </row>
    <row r="2263" spans="1:16" x14ac:dyDescent="0.3">
      <c r="A2263" s="81"/>
      <c r="B2263" s="82"/>
      <c r="C2263" s="79"/>
      <c r="D2263" s="83"/>
      <c r="E2263" s="84"/>
      <c r="F2263" s="84"/>
      <c r="K2263" s="81"/>
      <c r="L2263" s="82"/>
      <c r="M2263" s="79"/>
      <c r="N2263" s="83"/>
      <c r="O2263" s="84"/>
      <c r="P2263" s="84"/>
    </row>
    <row r="2264" spans="1:16" x14ac:dyDescent="0.3">
      <c r="A2264" s="81"/>
      <c r="B2264" s="82"/>
      <c r="C2264" s="79"/>
      <c r="D2264" s="83"/>
      <c r="E2264" s="84"/>
      <c r="F2264" s="84"/>
      <c r="K2264" s="81"/>
      <c r="L2264" s="82"/>
      <c r="M2264" s="79"/>
      <c r="N2264" s="83"/>
      <c r="O2264" s="84"/>
      <c r="P2264" s="84"/>
    </row>
    <row r="2265" spans="1:16" x14ac:dyDescent="0.3">
      <c r="A2265" s="81"/>
      <c r="B2265" s="82"/>
      <c r="C2265" s="79"/>
      <c r="D2265" s="83"/>
      <c r="E2265" s="84"/>
      <c r="F2265" s="84"/>
      <c r="K2265" s="81"/>
      <c r="L2265" s="82"/>
      <c r="M2265" s="79"/>
      <c r="N2265" s="83"/>
      <c r="O2265" s="84"/>
      <c r="P2265" s="84"/>
    </row>
    <row r="2266" spans="1:16" x14ac:dyDescent="0.3">
      <c r="A2266" s="81"/>
      <c r="B2266" s="82"/>
      <c r="C2266" s="79"/>
      <c r="D2266" s="83"/>
      <c r="E2266" s="84"/>
      <c r="F2266" s="84"/>
      <c r="K2266" s="81"/>
      <c r="L2266" s="82"/>
      <c r="M2266" s="79"/>
      <c r="N2266" s="83"/>
      <c r="O2266" s="84"/>
      <c r="P2266" s="84"/>
    </row>
    <row r="2267" spans="1:16" x14ac:dyDescent="0.3">
      <c r="A2267" s="81"/>
      <c r="B2267" s="82"/>
      <c r="C2267" s="79"/>
      <c r="D2267" s="83"/>
      <c r="E2267" s="84"/>
      <c r="F2267" s="84"/>
      <c r="K2267" s="81"/>
      <c r="L2267" s="82"/>
      <c r="M2267" s="79"/>
      <c r="N2267" s="83"/>
      <c r="O2267" s="84"/>
      <c r="P2267" s="84"/>
    </row>
    <row r="2268" spans="1:16" x14ac:dyDescent="0.3">
      <c r="A2268" s="81"/>
      <c r="B2268" s="82"/>
      <c r="C2268" s="79"/>
      <c r="D2268" s="83"/>
      <c r="E2268" s="84"/>
      <c r="F2268" s="84"/>
      <c r="K2268" s="81"/>
      <c r="L2268" s="82"/>
      <c r="M2268" s="79"/>
      <c r="N2268" s="83"/>
      <c r="O2268" s="84"/>
      <c r="P2268" s="84"/>
    </row>
    <row r="2269" spans="1:16" x14ac:dyDescent="0.3">
      <c r="A2269" s="81"/>
      <c r="B2269" s="82"/>
      <c r="C2269" s="79"/>
      <c r="D2269" s="83"/>
      <c r="E2269" s="84"/>
      <c r="F2269" s="84"/>
      <c r="K2269" s="81"/>
      <c r="L2269" s="82"/>
      <c r="M2269" s="79"/>
      <c r="N2269" s="83"/>
      <c r="O2269" s="84"/>
      <c r="P2269" s="84"/>
    </row>
    <row r="2270" spans="1:16" x14ac:dyDescent="0.3">
      <c r="A2270" s="81"/>
      <c r="B2270" s="82"/>
      <c r="C2270" s="79"/>
      <c r="D2270" s="83"/>
      <c r="E2270" s="84"/>
      <c r="F2270" s="84"/>
      <c r="K2270" s="81"/>
      <c r="L2270" s="82"/>
      <c r="M2270" s="79"/>
      <c r="N2270" s="83"/>
      <c r="O2270" s="84"/>
      <c r="P2270" s="84"/>
    </row>
    <row r="2271" spans="1:16" x14ac:dyDescent="0.3">
      <c r="A2271" s="81"/>
      <c r="B2271" s="82"/>
      <c r="C2271" s="79"/>
      <c r="D2271" s="83"/>
      <c r="E2271" s="84"/>
      <c r="F2271" s="84"/>
      <c r="K2271" s="81"/>
      <c r="L2271" s="82"/>
      <c r="M2271" s="79"/>
      <c r="N2271" s="83"/>
      <c r="O2271" s="84"/>
      <c r="P2271" s="84"/>
    </row>
    <row r="2272" spans="1:16" x14ac:dyDescent="0.3">
      <c r="A2272" s="81"/>
      <c r="B2272" s="82"/>
      <c r="C2272" s="79"/>
      <c r="D2272" s="83"/>
      <c r="E2272" s="84"/>
      <c r="F2272" s="84"/>
      <c r="K2272" s="81"/>
      <c r="L2272" s="82"/>
      <c r="M2272" s="79"/>
      <c r="N2272" s="83"/>
      <c r="O2272" s="84"/>
      <c r="P2272" s="84"/>
    </row>
    <row r="2273" spans="1:16" x14ac:dyDescent="0.3">
      <c r="A2273" s="81"/>
      <c r="B2273" s="82"/>
      <c r="C2273" s="79"/>
      <c r="D2273" s="83"/>
      <c r="E2273" s="84"/>
      <c r="F2273" s="84"/>
      <c r="K2273" s="81"/>
      <c r="L2273" s="82"/>
      <c r="M2273" s="79"/>
      <c r="N2273" s="83"/>
      <c r="O2273" s="84"/>
      <c r="P2273" s="84"/>
    </row>
    <row r="2274" spans="1:16" x14ac:dyDescent="0.3">
      <c r="A2274" s="81"/>
      <c r="B2274" s="82"/>
      <c r="C2274" s="79"/>
      <c r="D2274" s="83"/>
      <c r="E2274" s="84"/>
      <c r="F2274" s="84"/>
      <c r="K2274" s="81"/>
      <c r="L2274" s="82"/>
      <c r="M2274" s="79"/>
      <c r="N2274" s="83"/>
      <c r="O2274" s="84"/>
      <c r="P2274" s="84"/>
    </row>
    <row r="2275" spans="1:16" x14ac:dyDescent="0.3">
      <c r="A2275" s="81"/>
      <c r="B2275" s="82"/>
      <c r="C2275" s="79"/>
      <c r="D2275" s="83"/>
      <c r="E2275" s="84"/>
      <c r="F2275" s="84"/>
      <c r="K2275" s="81"/>
      <c r="L2275" s="82"/>
      <c r="M2275" s="79"/>
      <c r="N2275" s="83"/>
      <c r="O2275" s="84"/>
      <c r="P2275" s="84"/>
    </row>
    <row r="2276" spans="1:16" x14ac:dyDescent="0.3">
      <c r="A2276" s="81"/>
      <c r="B2276" s="82"/>
      <c r="C2276" s="79"/>
      <c r="D2276" s="83"/>
      <c r="E2276" s="84"/>
      <c r="F2276" s="84"/>
      <c r="K2276" s="81"/>
      <c r="L2276" s="82"/>
      <c r="M2276" s="79"/>
      <c r="N2276" s="83"/>
      <c r="O2276" s="84"/>
      <c r="P2276" s="84"/>
    </row>
    <row r="2277" spans="1:16" x14ac:dyDescent="0.3">
      <c r="A2277" s="81"/>
      <c r="B2277" s="82"/>
      <c r="C2277" s="79"/>
      <c r="D2277" s="83"/>
      <c r="E2277" s="84"/>
      <c r="F2277" s="84"/>
      <c r="K2277" s="81"/>
      <c r="L2277" s="82"/>
      <c r="M2277" s="79"/>
      <c r="N2277" s="83"/>
      <c r="O2277" s="84"/>
      <c r="P2277" s="84"/>
    </row>
    <row r="2278" spans="1:16" x14ac:dyDescent="0.3">
      <c r="A2278" s="81"/>
      <c r="B2278" s="82"/>
      <c r="C2278" s="79"/>
      <c r="D2278" s="83"/>
      <c r="E2278" s="84"/>
      <c r="F2278" s="84"/>
      <c r="K2278" s="81"/>
      <c r="L2278" s="82"/>
      <c r="M2278" s="79"/>
      <c r="N2278" s="83"/>
      <c r="O2278" s="84"/>
      <c r="P2278" s="84"/>
    </row>
    <row r="2279" spans="1:16" x14ac:dyDescent="0.3">
      <c r="A2279" s="81"/>
      <c r="B2279" s="82"/>
      <c r="C2279" s="79"/>
      <c r="D2279" s="83"/>
      <c r="E2279" s="84"/>
      <c r="F2279" s="84"/>
      <c r="K2279" s="81"/>
      <c r="L2279" s="82"/>
      <c r="M2279" s="79"/>
      <c r="N2279" s="83"/>
      <c r="O2279" s="84"/>
      <c r="P2279" s="84"/>
    </row>
    <row r="2280" spans="1:16" x14ac:dyDescent="0.3">
      <c r="A2280" s="81"/>
      <c r="B2280" s="82"/>
      <c r="C2280" s="79"/>
      <c r="D2280" s="83"/>
      <c r="E2280" s="84"/>
      <c r="F2280" s="84"/>
      <c r="K2280" s="81"/>
      <c r="L2280" s="82"/>
      <c r="M2280" s="79"/>
      <c r="N2280" s="83"/>
      <c r="O2280" s="84"/>
      <c r="P2280" s="84"/>
    </row>
    <row r="2281" spans="1:16" x14ac:dyDescent="0.3">
      <c r="A2281" s="81"/>
      <c r="B2281" s="82"/>
      <c r="C2281" s="79"/>
      <c r="D2281" s="83"/>
      <c r="E2281" s="84"/>
      <c r="F2281" s="84"/>
      <c r="K2281" s="81"/>
      <c r="L2281" s="82"/>
      <c r="M2281" s="79"/>
      <c r="N2281" s="83"/>
      <c r="O2281" s="84"/>
      <c r="P2281" s="84"/>
    </row>
    <row r="2282" spans="1:16" x14ac:dyDescent="0.3">
      <c r="A2282" s="81"/>
      <c r="B2282" s="82"/>
      <c r="C2282" s="79"/>
      <c r="D2282" s="83"/>
      <c r="E2282" s="84"/>
      <c r="F2282" s="84"/>
      <c r="K2282" s="81"/>
      <c r="L2282" s="82"/>
      <c r="M2282" s="79"/>
      <c r="N2282" s="83"/>
      <c r="O2282" s="84"/>
      <c r="P2282" s="84"/>
    </row>
    <row r="2283" spans="1:16" x14ac:dyDescent="0.3">
      <c r="A2283" s="81"/>
      <c r="B2283" s="82"/>
      <c r="C2283" s="79"/>
      <c r="D2283" s="83"/>
      <c r="E2283" s="84"/>
      <c r="F2283" s="84"/>
      <c r="K2283" s="81"/>
      <c r="L2283" s="82"/>
      <c r="M2283" s="79"/>
      <c r="N2283" s="83"/>
      <c r="O2283" s="84"/>
      <c r="P2283" s="84"/>
    </row>
    <row r="2284" spans="1:16" x14ac:dyDescent="0.3">
      <c r="A2284" s="81"/>
      <c r="B2284" s="82"/>
      <c r="C2284" s="79"/>
      <c r="D2284" s="83"/>
      <c r="E2284" s="84"/>
      <c r="F2284" s="84"/>
      <c r="K2284" s="81"/>
      <c r="L2284" s="82"/>
      <c r="M2284" s="79"/>
      <c r="N2284" s="83"/>
      <c r="O2284" s="84"/>
      <c r="P2284" s="84"/>
    </row>
    <row r="2285" spans="1:16" x14ac:dyDescent="0.3">
      <c r="A2285" s="81"/>
      <c r="B2285" s="82"/>
      <c r="C2285" s="79"/>
      <c r="D2285" s="83"/>
      <c r="E2285" s="84"/>
      <c r="F2285" s="84"/>
      <c r="K2285" s="81"/>
      <c r="L2285" s="82"/>
      <c r="M2285" s="79"/>
      <c r="N2285" s="83"/>
      <c r="O2285" s="84"/>
      <c r="P2285" s="84"/>
    </row>
    <row r="2286" spans="1:16" x14ac:dyDescent="0.3">
      <c r="A2286" s="81"/>
      <c r="B2286" s="82"/>
      <c r="C2286" s="79"/>
      <c r="D2286" s="83"/>
      <c r="E2286" s="84"/>
      <c r="F2286" s="84"/>
      <c r="K2286" s="81"/>
      <c r="L2286" s="82"/>
      <c r="M2286" s="79"/>
      <c r="N2286" s="83"/>
      <c r="O2286" s="84"/>
      <c r="P2286" s="84"/>
    </row>
    <row r="2287" spans="1:16" x14ac:dyDescent="0.3">
      <c r="A2287" s="81"/>
      <c r="B2287" s="82"/>
      <c r="C2287" s="79"/>
      <c r="D2287" s="83"/>
      <c r="E2287" s="84"/>
      <c r="F2287" s="84"/>
      <c r="K2287" s="81"/>
      <c r="L2287" s="82"/>
      <c r="M2287" s="79"/>
      <c r="N2287" s="83"/>
      <c r="O2287" s="84"/>
      <c r="P2287" s="84"/>
    </row>
    <row r="2288" spans="1:16" x14ac:dyDescent="0.3">
      <c r="A2288" s="81"/>
      <c r="B2288" s="82"/>
      <c r="C2288" s="79"/>
      <c r="D2288" s="83"/>
      <c r="E2288" s="84"/>
      <c r="F2288" s="84"/>
      <c r="K2288" s="81"/>
      <c r="L2288" s="82"/>
      <c r="M2288" s="79"/>
      <c r="N2288" s="83"/>
      <c r="O2288" s="84"/>
      <c r="P2288" s="84"/>
    </row>
    <row r="2289" spans="1:16" x14ac:dyDescent="0.3">
      <c r="A2289" s="81"/>
      <c r="B2289" s="82"/>
      <c r="C2289" s="79"/>
      <c r="D2289" s="83"/>
      <c r="E2289" s="84"/>
      <c r="F2289" s="84"/>
      <c r="K2289" s="81"/>
      <c r="L2289" s="82"/>
      <c r="M2289" s="79"/>
      <c r="N2289" s="83"/>
      <c r="O2289" s="84"/>
      <c r="P2289" s="84"/>
    </row>
    <row r="2290" spans="1:16" x14ac:dyDescent="0.3">
      <c r="A2290" s="81"/>
      <c r="B2290" s="82"/>
      <c r="C2290" s="79"/>
      <c r="D2290" s="83"/>
      <c r="E2290" s="84"/>
      <c r="F2290" s="84"/>
      <c r="K2290" s="81"/>
      <c r="L2290" s="82"/>
      <c r="M2290" s="79"/>
      <c r="N2290" s="83"/>
      <c r="O2290" s="84"/>
      <c r="P2290" s="84"/>
    </row>
    <row r="2291" spans="1:16" x14ac:dyDescent="0.3">
      <c r="A2291" s="81"/>
      <c r="B2291" s="82"/>
      <c r="C2291" s="79"/>
      <c r="D2291" s="83"/>
      <c r="E2291" s="84"/>
      <c r="F2291" s="84"/>
      <c r="K2291" s="81"/>
      <c r="L2291" s="82"/>
      <c r="M2291" s="79"/>
      <c r="N2291" s="83"/>
      <c r="O2291" s="84"/>
      <c r="P2291" s="84"/>
    </row>
    <row r="2292" spans="1:16" x14ac:dyDescent="0.3">
      <c r="A2292" s="81"/>
      <c r="B2292" s="82"/>
      <c r="C2292" s="79"/>
      <c r="D2292" s="83"/>
      <c r="E2292" s="84"/>
      <c r="F2292" s="84"/>
      <c r="K2292" s="81"/>
      <c r="L2292" s="82"/>
      <c r="M2292" s="79"/>
      <c r="N2292" s="83"/>
      <c r="O2292" s="84"/>
      <c r="P2292" s="84"/>
    </row>
    <row r="2293" spans="1:16" x14ac:dyDescent="0.3">
      <c r="A2293" s="81"/>
      <c r="B2293" s="82"/>
      <c r="C2293" s="79"/>
      <c r="D2293" s="83"/>
      <c r="E2293" s="84"/>
      <c r="F2293" s="84"/>
      <c r="K2293" s="81"/>
      <c r="L2293" s="82"/>
      <c r="M2293" s="79"/>
      <c r="N2293" s="83"/>
      <c r="O2293" s="84"/>
      <c r="P2293" s="84"/>
    </row>
    <row r="2294" spans="1:16" x14ac:dyDescent="0.3">
      <c r="A2294" s="81"/>
      <c r="B2294" s="82"/>
      <c r="C2294" s="79"/>
      <c r="D2294" s="83"/>
      <c r="E2294" s="84"/>
      <c r="F2294" s="84"/>
      <c r="K2294" s="81"/>
      <c r="L2294" s="82"/>
      <c r="M2294" s="79"/>
      <c r="N2294" s="83"/>
      <c r="O2294" s="84"/>
      <c r="P2294" s="84"/>
    </row>
    <row r="2295" spans="1:16" x14ac:dyDescent="0.3">
      <c r="A2295" s="81"/>
      <c r="B2295" s="82"/>
      <c r="C2295" s="79"/>
      <c r="D2295" s="83"/>
      <c r="E2295" s="84"/>
      <c r="F2295" s="84"/>
      <c r="K2295" s="81"/>
      <c r="L2295" s="82"/>
      <c r="M2295" s="79"/>
      <c r="N2295" s="83"/>
      <c r="O2295" s="84"/>
      <c r="P2295" s="84"/>
    </row>
    <row r="2296" spans="1:16" x14ac:dyDescent="0.3">
      <c r="A2296" s="81"/>
      <c r="B2296" s="82"/>
      <c r="C2296" s="79"/>
      <c r="D2296" s="83"/>
      <c r="E2296" s="84"/>
      <c r="F2296" s="84"/>
      <c r="K2296" s="81"/>
      <c r="L2296" s="82"/>
      <c r="M2296" s="79"/>
      <c r="N2296" s="83"/>
      <c r="O2296" s="84"/>
      <c r="P2296" s="84"/>
    </row>
    <row r="2297" spans="1:16" x14ac:dyDescent="0.3">
      <c r="A2297" s="81"/>
      <c r="B2297" s="82"/>
      <c r="C2297" s="79"/>
      <c r="D2297" s="83"/>
      <c r="E2297" s="84"/>
      <c r="F2297" s="84"/>
      <c r="K2297" s="81"/>
      <c r="L2297" s="82"/>
      <c r="M2297" s="79"/>
      <c r="N2297" s="83"/>
      <c r="O2297" s="84"/>
      <c r="P2297" s="84"/>
    </row>
    <row r="2298" spans="1:16" x14ac:dyDescent="0.3">
      <c r="A2298" s="81"/>
      <c r="B2298" s="82"/>
      <c r="C2298" s="79"/>
      <c r="D2298" s="83"/>
      <c r="E2298" s="84"/>
      <c r="F2298" s="84"/>
      <c r="K2298" s="81"/>
      <c r="L2298" s="82"/>
      <c r="M2298" s="79"/>
      <c r="N2298" s="83"/>
      <c r="O2298" s="84"/>
      <c r="P2298" s="84"/>
    </row>
    <row r="2299" spans="1:16" x14ac:dyDescent="0.3">
      <c r="A2299" s="81"/>
      <c r="B2299" s="82"/>
      <c r="C2299" s="79"/>
      <c r="D2299" s="83"/>
      <c r="E2299" s="84"/>
      <c r="F2299" s="84"/>
      <c r="K2299" s="81"/>
      <c r="L2299" s="82"/>
      <c r="M2299" s="79"/>
      <c r="N2299" s="83"/>
      <c r="O2299" s="84"/>
      <c r="P2299" s="84"/>
    </row>
    <row r="2300" spans="1:16" x14ac:dyDescent="0.3">
      <c r="A2300" s="81"/>
      <c r="B2300" s="82"/>
      <c r="C2300" s="79"/>
      <c r="D2300" s="83"/>
      <c r="E2300" s="84"/>
      <c r="F2300" s="84"/>
      <c r="K2300" s="81"/>
      <c r="L2300" s="82"/>
      <c r="M2300" s="79"/>
      <c r="N2300" s="83"/>
      <c r="O2300" s="84"/>
      <c r="P2300" s="84"/>
    </row>
    <row r="2301" spans="1:16" x14ac:dyDescent="0.3">
      <c r="A2301" s="81"/>
      <c r="B2301" s="82"/>
      <c r="C2301" s="79"/>
      <c r="D2301" s="83"/>
      <c r="E2301" s="84"/>
      <c r="F2301" s="84"/>
      <c r="K2301" s="81"/>
      <c r="L2301" s="82"/>
      <c r="M2301" s="79"/>
      <c r="N2301" s="83"/>
      <c r="O2301" s="84"/>
      <c r="P2301" s="84"/>
    </row>
    <row r="2302" spans="1:16" x14ac:dyDescent="0.3">
      <c r="A2302" s="81"/>
      <c r="B2302" s="82"/>
      <c r="C2302" s="79"/>
      <c r="D2302" s="83"/>
      <c r="E2302" s="84"/>
      <c r="F2302" s="84"/>
      <c r="K2302" s="81"/>
      <c r="L2302" s="82"/>
      <c r="M2302" s="79"/>
      <c r="N2302" s="83"/>
      <c r="O2302" s="84"/>
      <c r="P2302" s="84"/>
    </row>
    <row r="2303" spans="1:16" x14ac:dyDescent="0.3">
      <c r="A2303" s="81"/>
      <c r="B2303" s="82"/>
      <c r="C2303" s="79"/>
      <c r="D2303" s="83"/>
      <c r="E2303" s="84"/>
      <c r="F2303" s="84"/>
      <c r="K2303" s="81"/>
      <c r="L2303" s="82"/>
      <c r="M2303" s="79"/>
      <c r="N2303" s="83"/>
      <c r="O2303" s="84"/>
      <c r="P2303" s="84"/>
    </row>
    <row r="2304" spans="1:16" x14ac:dyDescent="0.3">
      <c r="A2304" s="81"/>
      <c r="B2304" s="82"/>
      <c r="C2304" s="79"/>
      <c r="D2304" s="83"/>
      <c r="E2304" s="84"/>
      <c r="F2304" s="84"/>
      <c r="K2304" s="81"/>
      <c r="L2304" s="82"/>
      <c r="M2304" s="79"/>
      <c r="N2304" s="83"/>
      <c r="O2304" s="84"/>
      <c r="P2304" s="84"/>
    </row>
    <row r="2305" spans="1:16" x14ac:dyDescent="0.3">
      <c r="A2305" s="81"/>
      <c r="B2305" s="82"/>
      <c r="C2305" s="79"/>
      <c r="D2305" s="83"/>
      <c r="E2305" s="84"/>
      <c r="F2305" s="84"/>
      <c r="K2305" s="81"/>
      <c r="L2305" s="82"/>
      <c r="M2305" s="79"/>
      <c r="N2305" s="83"/>
      <c r="O2305" s="84"/>
      <c r="P2305" s="84"/>
    </row>
    <row r="2306" spans="1:16" x14ac:dyDescent="0.3">
      <c r="A2306" s="81"/>
      <c r="B2306" s="82"/>
      <c r="C2306" s="79"/>
      <c r="D2306" s="83"/>
      <c r="E2306" s="84"/>
      <c r="F2306" s="84"/>
      <c r="K2306" s="81"/>
      <c r="L2306" s="82"/>
      <c r="M2306" s="79"/>
      <c r="N2306" s="83"/>
      <c r="O2306" s="84"/>
      <c r="P2306" s="84"/>
    </row>
    <row r="2307" spans="1:16" x14ac:dyDescent="0.3">
      <c r="A2307" s="81"/>
      <c r="B2307" s="82"/>
      <c r="C2307" s="79"/>
      <c r="D2307" s="83"/>
      <c r="E2307" s="84"/>
      <c r="F2307" s="84"/>
      <c r="K2307" s="81"/>
      <c r="L2307" s="82"/>
      <c r="M2307" s="79"/>
      <c r="N2307" s="83"/>
      <c r="O2307" s="84"/>
      <c r="P2307" s="84"/>
    </row>
    <row r="2308" spans="1:16" x14ac:dyDescent="0.3">
      <c r="A2308" s="81"/>
      <c r="B2308" s="82"/>
      <c r="C2308" s="79"/>
      <c r="D2308" s="83"/>
      <c r="E2308" s="84"/>
      <c r="F2308" s="84"/>
      <c r="K2308" s="81"/>
      <c r="L2308" s="82"/>
      <c r="M2308" s="79"/>
      <c r="N2308" s="83"/>
      <c r="O2308" s="84"/>
      <c r="P2308" s="84"/>
    </row>
    <row r="2309" spans="1:16" x14ac:dyDescent="0.3">
      <c r="A2309" s="81"/>
      <c r="B2309" s="82"/>
      <c r="C2309" s="79"/>
      <c r="D2309" s="83"/>
      <c r="E2309" s="84"/>
      <c r="F2309" s="84"/>
      <c r="K2309" s="81"/>
      <c r="L2309" s="82"/>
      <c r="M2309" s="79"/>
      <c r="N2309" s="83"/>
      <c r="O2309" s="84"/>
      <c r="P2309" s="84"/>
    </row>
    <row r="2310" spans="1:16" x14ac:dyDescent="0.3">
      <c r="A2310" s="81"/>
      <c r="B2310" s="82"/>
      <c r="C2310" s="79"/>
      <c r="D2310" s="83"/>
      <c r="E2310" s="84"/>
      <c r="F2310" s="84"/>
      <c r="K2310" s="81"/>
      <c r="L2310" s="82"/>
      <c r="M2310" s="79"/>
      <c r="N2310" s="83"/>
      <c r="O2310" s="84"/>
      <c r="P2310" s="84"/>
    </row>
    <row r="2311" spans="1:16" x14ac:dyDescent="0.3">
      <c r="A2311" s="81"/>
      <c r="B2311" s="82"/>
      <c r="C2311" s="79"/>
      <c r="D2311" s="83"/>
      <c r="E2311" s="84"/>
      <c r="F2311" s="84"/>
      <c r="K2311" s="81"/>
      <c r="L2311" s="82"/>
      <c r="M2311" s="79"/>
      <c r="N2311" s="83"/>
      <c r="O2311" s="84"/>
      <c r="P2311" s="84"/>
    </row>
    <row r="2312" spans="1:16" x14ac:dyDescent="0.3">
      <c r="A2312" s="81"/>
      <c r="B2312" s="82"/>
      <c r="C2312" s="79"/>
      <c r="D2312" s="83"/>
      <c r="E2312" s="84"/>
      <c r="F2312" s="84"/>
      <c r="K2312" s="81"/>
      <c r="L2312" s="82"/>
      <c r="M2312" s="79"/>
      <c r="N2312" s="83"/>
      <c r="O2312" s="84"/>
      <c r="P2312" s="84"/>
    </row>
    <row r="2313" spans="1:16" x14ac:dyDescent="0.3">
      <c r="A2313" s="81"/>
      <c r="B2313" s="82"/>
      <c r="C2313" s="79"/>
      <c r="D2313" s="83"/>
      <c r="E2313" s="84"/>
      <c r="F2313" s="84"/>
      <c r="K2313" s="81"/>
      <c r="L2313" s="82"/>
      <c r="M2313" s="79"/>
      <c r="N2313" s="83"/>
      <c r="O2313" s="84"/>
      <c r="P2313" s="84"/>
    </row>
    <row r="2314" spans="1:16" x14ac:dyDescent="0.3">
      <c r="A2314" s="81"/>
      <c r="B2314" s="82"/>
      <c r="C2314" s="79"/>
      <c r="D2314" s="83"/>
      <c r="E2314" s="84"/>
      <c r="F2314" s="84"/>
      <c r="K2314" s="81"/>
      <c r="L2314" s="82"/>
      <c r="M2314" s="79"/>
      <c r="N2314" s="83"/>
      <c r="O2314" s="84"/>
      <c r="P2314" s="84"/>
    </row>
    <row r="2315" spans="1:16" x14ac:dyDescent="0.3">
      <c r="A2315" s="81"/>
      <c r="B2315" s="82"/>
      <c r="C2315" s="79"/>
      <c r="D2315" s="83"/>
      <c r="E2315" s="84"/>
      <c r="F2315" s="84"/>
      <c r="K2315" s="81"/>
      <c r="L2315" s="82"/>
      <c r="M2315" s="79"/>
      <c r="N2315" s="83"/>
      <c r="O2315" s="84"/>
      <c r="P2315" s="84"/>
    </row>
    <row r="2316" spans="1:16" x14ac:dyDescent="0.3">
      <c r="A2316" s="81"/>
      <c r="B2316" s="82"/>
      <c r="C2316" s="79"/>
      <c r="D2316" s="83"/>
      <c r="E2316" s="84"/>
      <c r="F2316" s="84"/>
      <c r="K2316" s="81"/>
      <c r="L2316" s="82"/>
      <c r="M2316" s="79"/>
      <c r="N2316" s="83"/>
      <c r="O2316" s="84"/>
      <c r="P2316" s="84"/>
    </row>
    <row r="2317" spans="1:16" x14ac:dyDescent="0.3">
      <c r="A2317" s="81"/>
      <c r="B2317" s="82"/>
      <c r="C2317" s="79"/>
      <c r="D2317" s="83"/>
      <c r="E2317" s="84"/>
      <c r="F2317" s="84"/>
      <c r="K2317" s="81"/>
      <c r="L2317" s="82"/>
      <c r="M2317" s="79"/>
      <c r="N2317" s="83"/>
      <c r="O2317" s="84"/>
      <c r="P2317" s="84"/>
    </row>
    <row r="2318" spans="1:16" x14ac:dyDescent="0.3">
      <c r="A2318" s="81"/>
      <c r="B2318" s="82"/>
      <c r="C2318" s="79"/>
      <c r="D2318" s="83"/>
      <c r="E2318" s="84"/>
      <c r="F2318" s="84"/>
      <c r="K2318" s="81"/>
      <c r="L2318" s="82"/>
      <c r="M2318" s="79"/>
      <c r="N2318" s="83"/>
      <c r="O2318" s="84"/>
      <c r="P2318" s="84"/>
    </row>
    <row r="2319" spans="1:16" x14ac:dyDescent="0.3">
      <c r="A2319" s="81"/>
      <c r="B2319" s="82"/>
      <c r="C2319" s="79"/>
      <c r="D2319" s="83"/>
      <c r="E2319" s="84"/>
      <c r="F2319" s="84"/>
      <c r="K2319" s="81"/>
      <c r="L2319" s="82"/>
      <c r="M2319" s="79"/>
      <c r="N2319" s="83"/>
      <c r="O2319" s="84"/>
      <c r="P2319" s="84"/>
    </row>
    <row r="2320" spans="1:16" x14ac:dyDescent="0.3">
      <c r="A2320" s="81"/>
      <c r="B2320" s="82"/>
      <c r="C2320" s="79"/>
      <c r="D2320" s="83"/>
      <c r="E2320" s="84"/>
      <c r="F2320" s="84"/>
      <c r="K2320" s="81"/>
      <c r="L2320" s="82"/>
      <c r="M2320" s="79"/>
      <c r="N2320" s="83"/>
      <c r="O2320" s="84"/>
      <c r="P2320" s="84"/>
    </row>
    <row r="2321" spans="1:16" x14ac:dyDescent="0.3">
      <c r="A2321" s="81"/>
      <c r="B2321" s="82"/>
      <c r="C2321" s="79"/>
      <c r="D2321" s="83"/>
      <c r="E2321" s="84"/>
      <c r="F2321" s="84"/>
      <c r="K2321" s="81"/>
      <c r="L2321" s="82"/>
      <c r="M2321" s="79"/>
      <c r="N2321" s="83"/>
      <c r="O2321" s="84"/>
      <c r="P2321" s="84"/>
    </row>
    <row r="2322" spans="1:16" x14ac:dyDescent="0.3">
      <c r="A2322" s="81"/>
      <c r="B2322" s="82"/>
      <c r="C2322" s="79"/>
      <c r="D2322" s="83"/>
      <c r="E2322" s="84"/>
      <c r="F2322" s="84"/>
      <c r="K2322" s="81"/>
      <c r="L2322" s="82"/>
      <c r="M2322" s="79"/>
      <c r="N2322" s="83"/>
      <c r="O2322" s="84"/>
      <c r="P2322" s="84"/>
    </row>
    <row r="2323" spans="1:16" x14ac:dyDescent="0.3">
      <c r="A2323" s="81"/>
      <c r="B2323" s="82"/>
      <c r="C2323" s="79"/>
      <c r="D2323" s="83"/>
      <c r="E2323" s="84"/>
      <c r="F2323" s="84"/>
      <c r="K2323" s="81"/>
      <c r="L2323" s="82"/>
      <c r="M2323" s="79"/>
      <c r="N2323" s="83"/>
      <c r="O2323" s="84"/>
      <c r="P2323" s="84"/>
    </row>
    <row r="2324" spans="1:16" x14ac:dyDescent="0.3">
      <c r="A2324" s="81"/>
      <c r="B2324" s="82"/>
      <c r="C2324" s="79"/>
      <c r="D2324" s="83"/>
      <c r="E2324" s="84"/>
      <c r="F2324" s="84"/>
      <c r="K2324" s="81"/>
      <c r="L2324" s="82"/>
      <c r="M2324" s="79"/>
      <c r="N2324" s="83"/>
      <c r="O2324" s="84"/>
      <c r="P2324" s="84"/>
    </row>
    <row r="2325" spans="1:16" x14ac:dyDescent="0.3">
      <c r="A2325" s="81"/>
      <c r="B2325" s="82"/>
      <c r="C2325" s="79"/>
      <c r="D2325" s="83"/>
      <c r="E2325" s="84"/>
      <c r="F2325" s="84"/>
      <c r="K2325" s="81"/>
      <c r="L2325" s="82"/>
      <c r="M2325" s="79"/>
      <c r="N2325" s="83"/>
      <c r="O2325" s="84"/>
      <c r="P2325" s="84"/>
    </row>
    <row r="2326" spans="1:16" x14ac:dyDescent="0.3">
      <c r="A2326" s="81"/>
      <c r="B2326" s="82"/>
      <c r="C2326" s="79"/>
      <c r="D2326" s="83"/>
      <c r="E2326" s="84"/>
      <c r="F2326" s="84"/>
      <c r="K2326" s="81"/>
      <c r="L2326" s="82"/>
      <c r="M2326" s="79"/>
      <c r="N2326" s="83"/>
      <c r="O2326" s="84"/>
      <c r="P2326" s="84"/>
    </row>
    <row r="2327" spans="1:16" x14ac:dyDescent="0.3">
      <c r="A2327" s="81"/>
      <c r="B2327" s="82"/>
      <c r="C2327" s="79"/>
      <c r="D2327" s="83"/>
      <c r="E2327" s="84"/>
      <c r="F2327" s="84"/>
      <c r="K2327" s="81"/>
      <c r="L2327" s="82"/>
      <c r="M2327" s="79"/>
      <c r="N2327" s="83"/>
      <c r="O2327" s="84"/>
      <c r="P2327" s="84"/>
    </row>
    <row r="2328" spans="1:16" x14ac:dyDescent="0.3">
      <c r="A2328" s="81"/>
      <c r="B2328" s="82"/>
      <c r="C2328" s="79"/>
      <c r="D2328" s="83"/>
      <c r="E2328" s="84"/>
      <c r="F2328" s="84"/>
      <c r="K2328" s="81"/>
      <c r="L2328" s="82"/>
      <c r="M2328" s="79"/>
      <c r="N2328" s="83"/>
      <c r="O2328" s="84"/>
      <c r="P2328" s="84"/>
    </row>
    <row r="2329" spans="1:16" x14ac:dyDescent="0.3">
      <c r="A2329" s="81"/>
      <c r="B2329" s="82"/>
      <c r="C2329" s="79"/>
      <c r="D2329" s="83"/>
      <c r="E2329" s="84"/>
      <c r="F2329" s="84"/>
      <c r="K2329" s="81"/>
      <c r="L2329" s="82"/>
      <c r="M2329" s="79"/>
      <c r="N2329" s="83"/>
      <c r="O2329" s="84"/>
      <c r="P2329" s="84"/>
    </row>
    <row r="2330" spans="1:16" x14ac:dyDescent="0.3">
      <c r="A2330" s="81"/>
      <c r="B2330" s="82"/>
      <c r="C2330" s="79"/>
      <c r="D2330" s="83"/>
      <c r="E2330" s="84"/>
      <c r="F2330" s="84"/>
      <c r="K2330" s="81"/>
      <c r="L2330" s="82"/>
      <c r="M2330" s="79"/>
      <c r="N2330" s="83"/>
      <c r="O2330" s="84"/>
      <c r="P2330" s="84"/>
    </row>
    <row r="2331" spans="1:16" x14ac:dyDescent="0.3">
      <c r="A2331" s="81"/>
      <c r="B2331" s="82"/>
      <c r="C2331" s="79"/>
      <c r="D2331" s="83"/>
      <c r="E2331" s="84"/>
      <c r="F2331" s="84"/>
      <c r="K2331" s="81"/>
      <c r="L2331" s="82"/>
      <c r="M2331" s="79"/>
      <c r="N2331" s="83"/>
      <c r="O2331" s="84"/>
      <c r="P2331" s="84"/>
    </row>
    <row r="2332" spans="1:16" x14ac:dyDescent="0.3">
      <c r="A2332" s="81"/>
      <c r="B2332" s="82"/>
      <c r="C2332" s="79"/>
      <c r="D2332" s="83"/>
      <c r="E2332" s="84"/>
      <c r="F2332" s="84"/>
      <c r="K2332" s="81"/>
      <c r="L2332" s="82"/>
      <c r="M2332" s="79"/>
      <c r="N2332" s="83"/>
      <c r="O2332" s="84"/>
      <c r="P2332" s="84"/>
    </row>
    <row r="2333" spans="1:16" x14ac:dyDescent="0.3">
      <c r="A2333" s="81"/>
      <c r="B2333" s="82"/>
      <c r="C2333" s="79"/>
      <c r="D2333" s="83"/>
      <c r="E2333" s="84"/>
      <c r="F2333" s="84"/>
      <c r="K2333" s="81"/>
      <c r="L2333" s="82"/>
      <c r="M2333" s="79"/>
      <c r="N2333" s="83"/>
      <c r="O2333" s="84"/>
      <c r="P2333" s="84"/>
    </row>
    <row r="2334" spans="1:16" x14ac:dyDescent="0.3">
      <c r="A2334" s="81"/>
      <c r="B2334" s="82"/>
      <c r="C2334" s="79"/>
      <c r="D2334" s="83"/>
      <c r="E2334" s="84"/>
      <c r="F2334" s="84"/>
      <c r="K2334" s="81"/>
      <c r="L2334" s="82"/>
      <c r="M2334" s="79"/>
      <c r="N2334" s="83"/>
      <c r="O2334" s="84"/>
      <c r="P2334" s="84"/>
    </row>
    <row r="2335" spans="1:16" x14ac:dyDescent="0.3">
      <c r="A2335" s="81"/>
      <c r="B2335" s="82"/>
      <c r="C2335" s="79"/>
      <c r="D2335" s="83"/>
      <c r="E2335" s="84"/>
      <c r="F2335" s="84"/>
      <c r="K2335" s="81"/>
      <c r="L2335" s="82"/>
      <c r="M2335" s="79"/>
      <c r="N2335" s="83"/>
      <c r="O2335" s="84"/>
      <c r="P2335" s="84"/>
    </row>
    <row r="2336" spans="1:16" x14ac:dyDescent="0.3">
      <c r="A2336" s="81"/>
      <c r="B2336" s="82"/>
      <c r="C2336" s="79"/>
      <c r="D2336" s="83"/>
      <c r="E2336" s="84"/>
      <c r="F2336" s="84"/>
      <c r="K2336" s="81"/>
      <c r="L2336" s="82"/>
      <c r="M2336" s="79"/>
      <c r="N2336" s="83"/>
      <c r="O2336" s="84"/>
      <c r="P2336" s="84"/>
    </row>
    <row r="2337" spans="1:16" x14ac:dyDescent="0.3">
      <c r="A2337" s="81"/>
      <c r="B2337" s="82"/>
      <c r="C2337" s="79"/>
      <c r="D2337" s="83"/>
      <c r="E2337" s="84"/>
      <c r="F2337" s="84"/>
      <c r="K2337" s="81"/>
      <c r="L2337" s="82"/>
      <c r="M2337" s="79"/>
      <c r="N2337" s="83"/>
      <c r="O2337" s="84"/>
      <c r="P2337" s="84"/>
    </row>
    <row r="2338" spans="1:16" x14ac:dyDescent="0.3">
      <c r="A2338" s="81"/>
      <c r="B2338" s="82"/>
      <c r="C2338" s="79"/>
      <c r="D2338" s="83"/>
      <c r="E2338" s="84"/>
      <c r="F2338" s="84"/>
      <c r="K2338" s="81"/>
      <c r="L2338" s="82"/>
      <c r="M2338" s="79"/>
      <c r="N2338" s="83"/>
      <c r="O2338" s="84"/>
      <c r="P2338" s="84"/>
    </row>
    <row r="2339" spans="1:16" x14ac:dyDescent="0.3">
      <c r="A2339" s="81"/>
      <c r="B2339" s="82"/>
      <c r="C2339" s="79"/>
      <c r="D2339" s="83"/>
      <c r="E2339" s="84"/>
      <c r="F2339" s="84"/>
      <c r="K2339" s="81"/>
      <c r="L2339" s="82"/>
      <c r="M2339" s="79"/>
      <c r="N2339" s="83"/>
      <c r="O2339" s="84"/>
      <c r="P2339" s="84"/>
    </row>
    <row r="2340" spans="1:16" x14ac:dyDescent="0.3">
      <c r="A2340" s="81"/>
      <c r="B2340" s="82"/>
      <c r="C2340" s="79"/>
      <c r="D2340" s="83"/>
      <c r="E2340" s="84"/>
      <c r="F2340" s="84"/>
      <c r="K2340" s="81"/>
      <c r="L2340" s="82"/>
      <c r="M2340" s="79"/>
      <c r="N2340" s="83"/>
      <c r="O2340" s="84"/>
      <c r="P2340" s="84"/>
    </row>
    <row r="2341" spans="1:16" x14ac:dyDescent="0.3">
      <c r="A2341" s="81"/>
      <c r="B2341" s="82"/>
      <c r="C2341" s="79"/>
      <c r="D2341" s="83"/>
      <c r="E2341" s="84"/>
      <c r="F2341" s="84"/>
      <c r="K2341" s="81"/>
      <c r="L2341" s="82"/>
      <c r="M2341" s="79"/>
      <c r="N2341" s="83"/>
      <c r="O2341" s="84"/>
      <c r="P2341" s="84"/>
    </row>
    <row r="2342" spans="1:16" x14ac:dyDescent="0.3">
      <c r="A2342" s="81"/>
      <c r="B2342" s="82"/>
      <c r="C2342" s="79"/>
      <c r="D2342" s="83"/>
      <c r="E2342" s="84"/>
      <c r="F2342" s="84"/>
      <c r="K2342" s="81"/>
      <c r="L2342" s="82"/>
      <c r="M2342" s="79"/>
      <c r="N2342" s="83"/>
      <c r="O2342" s="84"/>
      <c r="P2342" s="84"/>
    </row>
    <row r="2343" spans="1:16" x14ac:dyDescent="0.3">
      <c r="A2343" s="81"/>
      <c r="B2343" s="82"/>
      <c r="C2343" s="79"/>
      <c r="D2343" s="83"/>
      <c r="E2343" s="84"/>
      <c r="F2343" s="84"/>
      <c r="K2343" s="81"/>
      <c r="L2343" s="82"/>
      <c r="M2343" s="79"/>
      <c r="N2343" s="83"/>
      <c r="O2343" s="84"/>
      <c r="P2343" s="84"/>
    </row>
    <row r="2344" spans="1:16" x14ac:dyDescent="0.3">
      <c r="A2344" s="81"/>
      <c r="B2344" s="82"/>
      <c r="C2344" s="79"/>
      <c r="D2344" s="83"/>
      <c r="E2344" s="84"/>
      <c r="F2344" s="84"/>
      <c r="K2344" s="81"/>
      <c r="L2344" s="82"/>
      <c r="M2344" s="79"/>
      <c r="N2344" s="83"/>
      <c r="O2344" s="84"/>
      <c r="P2344" s="84"/>
    </row>
    <row r="2345" spans="1:16" x14ac:dyDescent="0.3">
      <c r="A2345" s="81"/>
      <c r="B2345" s="82"/>
      <c r="C2345" s="79"/>
      <c r="D2345" s="83"/>
      <c r="E2345" s="84"/>
      <c r="F2345" s="84"/>
      <c r="K2345" s="81"/>
      <c r="L2345" s="82"/>
      <c r="M2345" s="79"/>
      <c r="N2345" s="83"/>
      <c r="O2345" s="84"/>
      <c r="P2345" s="84"/>
    </row>
    <row r="2346" spans="1:16" x14ac:dyDescent="0.3">
      <c r="A2346" s="81"/>
      <c r="B2346" s="82"/>
      <c r="C2346" s="79"/>
      <c r="D2346" s="83"/>
      <c r="E2346" s="84"/>
      <c r="F2346" s="84"/>
      <c r="K2346" s="81"/>
      <c r="L2346" s="82"/>
      <c r="M2346" s="79"/>
      <c r="N2346" s="83"/>
      <c r="O2346" s="84"/>
      <c r="P2346" s="84"/>
    </row>
    <row r="2347" spans="1:16" x14ac:dyDescent="0.3">
      <c r="A2347" s="81"/>
      <c r="B2347" s="82"/>
      <c r="C2347" s="79"/>
      <c r="D2347" s="83"/>
      <c r="E2347" s="84"/>
      <c r="F2347" s="84"/>
      <c r="K2347" s="81"/>
      <c r="L2347" s="82"/>
      <c r="M2347" s="79"/>
      <c r="N2347" s="83"/>
      <c r="O2347" s="84"/>
      <c r="P2347" s="84"/>
    </row>
    <row r="2348" spans="1:16" x14ac:dyDescent="0.3">
      <c r="A2348" s="81"/>
      <c r="B2348" s="82"/>
      <c r="C2348" s="79"/>
      <c r="D2348" s="83"/>
      <c r="E2348" s="84"/>
      <c r="F2348" s="84"/>
      <c r="K2348" s="81"/>
      <c r="L2348" s="82"/>
      <c r="M2348" s="79"/>
      <c r="N2348" s="83"/>
      <c r="O2348" s="84"/>
      <c r="P2348" s="84"/>
    </row>
    <row r="2349" spans="1:16" x14ac:dyDescent="0.3">
      <c r="A2349" s="81"/>
      <c r="B2349" s="82"/>
      <c r="C2349" s="79"/>
      <c r="D2349" s="83"/>
      <c r="E2349" s="84"/>
      <c r="F2349" s="84"/>
      <c r="K2349" s="81"/>
      <c r="L2349" s="82"/>
      <c r="M2349" s="79"/>
      <c r="N2349" s="83"/>
      <c r="O2349" s="84"/>
      <c r="P2349" s="84"/>
    </row>
    <row r="2350" spans="1:16" x14ac:dyDescent="0.3">
      <c r="A2350" s="81"/>
      <c r="B2350" s="82"/>
      <c r="C2350" s="79"/>
      <c r="D2350" s="83"/>
      <c r="E2350" s="84"/>
      <c r="F2350" s="84"/>
      <c r="K2350" s="81"/>
      <c r="L2350" s="82"/>
      <c r="M2350" s="79"/>
      <c r="N2350" s="83"/>
      <c r="O2350" s="84"/>
      <c r="P2350" s="84"/>
    </row>
    <row r="2351" spans="1:16" x14ac:dyDescent="0.3">
      <c r="A2351" s="81"/>
      <c r="B2351" s="82"/>
      <c r="C2351" s="79"/>
      <c r="D2351" s="83"/>
      <c r="E2351" s="84"/>
      <c r="F2351" s="84"/>
      <c r="K2351" s="81"/>
      <c r="L2351" s="82"/>
      <c r="M2351" s="79"/>
      <c r="N2351" s="83"/>
      <c r="O2351" s="84"/>
      <c r="P2351" s="84"/>
    </row>
    <row r="2352" spans="1:16" x14ac:dyDescent="0.3">
      <c r="A2352" s="81"/>
      <c r="B2352" s="82"/>
      <c r="C2352" s="79"/>
      <c r="D2352" s="83"/>
      <c r="E2352" s="84"/>
      <c r="F2352" s="84"/>
      <c r="K2352" s="81"/>
      <c r="L2352" s="82"/>
      <c r="M2352" s="79"/>
      <c r="N2352" s="83"/>
      <c r="O2352" s="84"/>
      <c r="P2352" s="84"/>
    </row>
    <row r="2353" spans="1:16" x14ac:dyDescent="0.3">
      <c r="A2353" s="81"/>
      <c r="B2353" s="82"/>
      <c r="C2353" s="79"/>
      <c r="D2353" s="83"/>
      <c r="E2353" s="84"/>
      <c r="F2353" s="84"/>
      <c r="K2353" s="81"/>
      <c r="L2353" s="82"/>
      <c r="M2353" s="79"/>
      <c r="N2353" s="83"/>
      <c r="O2353" s="84"/>
      <c r="P2353" s="84"/>
    </row>
    <row r="2354" spans="1:16" x14ac:dyDescent="0.3">
      <c r="A2354" s="81"/>
      <c r="B2354" s="82"/>
      <c r="C2354" s="79"/>
      <c r="D2354" s="83"/>
      <c r="E2354" s="84"/>
      <c r="F2354" s="84"/>
      <c r="K2354" s="81"/>
      <c r="L2354" s="82"/>
      <c r="M2354" s="79"/>
      <c r="N2354" s="83"/>
      <c r="O2354" s="84"/>
      <c r="P2354" s="84"/>
    </row>
    <row r="2355" spans="1:16" x14ac:dyDescent="0.3">
      <c r="A2355" s="81"/>
      <c r="B2355" s="82"/>
      <c r="C2355" s="79"/>
      <c r="D2355" s="83"/>
      <c r="E2355" s="84"/>
      <c r="F2355" s="84"/>
      <c r="K2355" s="81"/>
      <c r="L2355" s="82"/>
      <c r="M2355" s="79"/>
      <c r="N2355" s="83"/>
      <c r="O2355" s="84"/>
      <c r="P2355" s="84"/>
    </row>
    <row r="2356" spans="1:16" x14ac:dyDescent="0.3">
      <c r="A2356" s="81"/>
      <c r="B2356" s="82"/>
      <c r="C2356" s="79"/>
      <c r="D2356" s="83"/>
      <c r="E2356" s="84"/>
      <c r="F2356" s="84"/>
      <c r="K2356" s="81"/>
      <c r="L2356" s="82"/>
      <c r="M2356" s="79"/>
      <c r="N2356" s="83"/>
      <c r="O2356" s="84"/>
      <c r="P2356" s="84"/>
    </row>
    <row r="2357" spans="1:16" x14ac:dyDescent="0.3">
      <c r="A2357" s="81"/>
      <c r="B2357" s="82"/>
      <c r="C2357" s="79"/>
      <c r="D2357" s="83"/>
      <c r="E2357" s="84"/>
      <c r="F2357" s="84"/>
      <c r="K2357" s="81"/>
      <c r="L2357" s="82"/>
      <c r="M2357" s="79"/>
      <c r="N2357" s="83"/>
      <c r="O2357" s="84"/>
      <c r="P2357" s="84"/>
    </row>
    <row r="2358" spans="1:16" x14ac:dyDescent="0.3">
      <c r="A2358" s="81"/>
      <c r="B2358" s="82"/>
      <c r="C2358" s="79"/>
      <c r="D2358" s="83"/>
      <c r="E2358" s="84"/>
      <c r="F2358" s="84"/>
      <c r="K2358" s="81"/>
      <c r="L2358" s="82"/>
      <c r="M2358" s="79"/>
      <c r="N2358" s="83"/>
      <c r="O2358" s="84"/>
      <c r="P2358" s="84"/>
    </row>
    <row r="2359" spans="1:16" x14ac:dyDescent="0.3">
      <c r="A2359" s="81"/>
      <c r="B2359" s="82"/>
      <c r="C2359" s="79"/>
      <c r="D2359" s="83"/>
      <c r="E2359" s="84"/>
      <c r="F2359" s="84"/>
      <c r="K2359" s="81"/>
      <c r="L2359" s="82"/>
      <c r="M2359" s="79"/>
      <c r="N2359" s="83"/>
      <c r="O2359" s="84"/>
      <c r="P2359" s="84"/>
    </row>
    <row r="2360" spans="1:16" x14ac:dyDescent="0.3">
      <c r="A2360" s="81"/>
      <c r="B2360" s="82"/>
      <c r="C2360" s="79"/>
      <c r="D2360" s="83"/>
      <c r="E2360" s="84"/>
      <c r="F2360" s="84"/>
      <c r="K2360" s="81"/>
      <c r="L2360" s="82"/>
      <c r="M2360" s="79"/>
      <c r="N2360" s="83"/>
      <c r="O2360" s="84"/>
      <c r="P2360" s="84"/>
    </row>
    <row r="2361" spans="1:16" x14ac:dyDescent="0.3">
      <c r="A2361" s="81"/>
      <c r="B2361" s="82"/>
      <c r="C2361" s="79"/>
      <c r="D2361" s="83"/>
      <c r="E2361" s="84"/>
      <c r="F2361" s="84"/>
      <c r="K2361" s="81"/>
      <c r="L2361" s="82"/>
      <c r="M2361" s="79"/>
      <c r="N2361" s="83"/>
      <c r="O2361" s="84"/>
      <c r="P2361" s="84"/>
    </row>
    <row r="2362" spans="1:16" x14ac:dyDescent="0.3">
      <c r="A2362" s="81"/>
      <c r="B2362" s="82"/>
      <c r="C2362" s="79"/>
      <c r="D2362" s="83"/>
      <c r="E2362" s="84"/>
      <c r="F2362" s="84"/>
      <c r="K2362" s="81"/>
      <c r="L2362" s="82"/>
      <c r="M2362" s="79"/>
      <c r="N2362" s="83"/>
      <c r="O2362" s="84"/>
      <c r="P2362" s="84"/>
    </row>
    <row r="2363" spans="1:16" x14ac:dyDescent="0.3">
      <c r="A2363" s="81"/>
      <c r="B2363" s="82"/>
      <c r="C2363" s="79"/>
      <c r="D2363" s="83"/>
      <c r="E2363" s="84"/>
      <c r="F2363" s="84"/>
      <c r="K2363" s="81"/>
      <c r="L2363" s="82"/>
      <c r="M2363" s="79"/>
      <c r="N2363" s="83"/>
      <c r="O2363" s="84"/>
      <c r="P2363" s="84"/>
    </row>
    <row r="2364" spans="1:16" x14ac:dyDescent="0.3">
      <c r="A2364" s="81"/>
      <c r="B2364" s="82"/>
      <c r="C2364" s="79"/>
      <c r="D2364" s="83"/>
      <c r="E2364" s="84"/>
      <c r="F2364" s="84"/>
      <c r="K2364" s="81"/>
      <c r="L2364" s="82"/>
      <c r="M2364" s="79"/>
      <c r="N2364" s="83"/>
      <c r="O2364" s="84"/>
      <c r="P2364" s="84"/>
    </row>
    <row r="2365" spans="1:16" x14ac:dyDescent="0.3">
      <c r="A2365" s="81"/>
      <c r="B2365" s="82"/>
      <c r="C2365" s="79"/>
      <c r="D2365" s="83"/>
      <c r="E2365" s="84"/>
      <c r="F2365" s="84"/>
      <c r="K2365" s="81"/>
      <c r="L2365" s="82"/>
      <c r="M2365" s="79"/>
      <c r="N2365" s="83"/>
      <c r="O2365" s="84"/>
      <c r="P2365" s="84"/>
    </row>
    <row r="2366" spans="1:16" x14ac:dyDescent="0.3">
      <c r="A2366" s="81"/>
      <c r="B2366" s="82"/>
      <c r="C2366" s="79"/>
      <c r="D2366" s="83"/>
      <c r="E2366" s="84"/>
      <c r="F2366" s="84"/>
      <c r="K2366" s="81"/>
      <c r="L2366" s="82"/>
      <c r="M2366" s="79"/>
      <c r="N2366" s="83"/>
      <c r="O2366" s="84"/>
      <c r="P2366" s="84"/>
    </row>
    <row r="2367" spans="1:16" x14ac:dyDescent="0.3">
      <c r="A2367" s="81"/>
      <c r="B2367" s="82"/>
      <c r="C2367" s="79"/>
      <c r="D2367" s="83"/>
      <c r="E2367" s="84"/>
      <c r="F2367" s="84"/>
      <c r="K2367" s="81"/>
      <c r="L2367" s="82"/>
      <c r="M2367" s="79"/>
      <c r="N2367" s="83"/>
      <c r="O2367" s="84"/>
      <c r="P2367" s="84"/>
    </row>
    <row r="2368" spans="1:16" x14ac:dyDescent="0.3">
      <c r="A2368" s="81"/>
      <c r="B2368" s="82"/>
      <c r="C2368" s="79"/>
      <c r="D2368" s="83"/>
      <c r="E2368" s="84"/>
      <c r="F2368" s="84"/>
      <c r="K2368" s="81"/>
      <c r="L2368" s="82"/>
      <c r="M2368" s="79"/>
      <c r="N2368" s="83"/>
      <c r="O2368" s="84"/>
      <c r="P2368" s="84"/>
    </row>
    <row r="2369" spans="1:16" x14ac:dyDescent="0.3">
      <c r="A2369" s="81"/>
      <c r="B2369" s="82"/>
      <c r="C2369" s="79"/>
      <c r="D2369" s="83"/>
      <c r="E2369" s="84"/>
      <c r="F2369" s="84"/>
      <c r="K2369" s="81"/>
      <c r="L2369" s="82"/>
      <c r="M2369" s="79"/>
      <c r="N2369" s="83"/>
      <c r="O2369" s="84"/>
      <c r="P2369" s="84"/>
    </row>
    <row r="2370" spans="1:16" x14ac:dyDescent="0.3">
      <c r="A2370" s="81"/>
      <c r="B2370" s="82"/>
      <c r="C2370" s="79"/>
      <c r="D2370" s="83"/>
      <c r="E2370" s="84"/>
      <c r="F2370" s="84"/>
      <c r="K2370" s="81"/>
      <c r="L2370" s="82"/>
      <c r="M2370" s="79"/>
      <c r="N2370" s="83"/>
      <c r="O2370" s="84"/>
      <c r="P2370" s="84"/>
    </row>
    <row r="2371" spans="1:16" x14ac:dyDescent="0.3">
      <c r="A2371" s="81"/>
      <c r="B2371" s="82"/>
      <c r="C2371" s="79"/>
      <c r="D2371" s="83"/>
      <c r="E2371" s="84"/>
      <c r="F2371" s="84"/>
      <c r="K2371" s="81"/>
      <c r="L2371" s="82"/>
      <c r="M2371" s="79"/>
      <c r="N2371" s="83"/>
      <c r="O2371" s="84"/>
      <c r="P2371" s="84"/>
    </row>
    <row r="2372" spans="1:16" x14ac:dyDescent="0.3">
      <c r="A2372" s="81"/>
      <c r="B2372" s="82"/>
      <c r="C2372" s="79"/>
      <c r="D2372" s="83"/>
      <c r="E2372" s="84"/>
      <c r="F2372" s="84"/>
      <c r="K2372" s="81"/>
      <c r="L2372" s="82"/>
      <c r="M2372" s="79"/>
      <c r="N2372" s="83"/>
      <c r="O2372" s="84"/>
      <c r="P2372" s="84"/>
    </row>
    <row r="2373" spans="1:16" x14ac:dyDescent="0.3">
      <c r="A2373" s="81"/>
      <c r="B2373" s="82"/>
      <c r="C2373" s="79"/>
      <c r="D2373" s="83"/>
      <c r="E2373" s="84"/>
      <c r="F2373" s="84"/>
      <c r="K2373" s="81"/>
      <c r="L2373" s="82"/>
      <c r="M2373" s="79"/>
      <c r="N2373" s="83"/>
      <c r="O2373" s="84"/>
      <c r="P2373" s="84"/>
    </row>
    <row r="2374" spans="1:16" x14ac:dyDescent="0.3">
      <c r="A2374" s="81"/>
      <c r="B2374" s="82"/>
      <c r="C2374" s="79"/>
      <c r="D2374" s="83"/>
      <c r="E2374" s="84"/>
      <c r="F2374" s="84"/>
      <c r="K2374" s="81"/>
      <c r="L2374" s="82"/>
      <c r="M2374" s="79"/>
      <c r="N2374" s="83"/>
      <c r="O2374" s="84"/>
      <c r="P2374" s="84"/>
    </row>
    <row r="2375" spans="1:16" x14ac:dyDescent="0.3">
      <c r="A2375" s="81"/>
      <c r="B2375" s="82"/>
      <c r="C2375" s="79"/>
      <c r="D2375" s="83"/>
      <c r="E2375" s="84"/>
      <c r="F2375" s="84"/>
      <c r="K2375" s="81"/>
      <c r="L2375" s="82"/>
      <c r="M2375" s="79"/>
      <c r="N2375" s="83"/>
      <c r="O2375" s="84"/>
      <c r="P2375" s="84"/>
    </row>
    <row r="2376" spans="1:16" x14ac:dyDescent="0.3">
      <c r="A2376" s="81"/>
      <c r="B2376" s="82"/>
      <c r="C2376" s="79"/>
      <c r="D2376" s="83"/>
      <c r="E2376" s="84"/>
      <c r="F2376" s="84"/>
      <c r="K2376" s="81"/>
      <c r="L2376" s="82"/>
      <c r="M2376" s="79"/>
      <c r="N2376" s="83"/>
      <c r="O2376" s="84"/>
      <c r="P2376" s="84"/>
    </row>
    <row r="2377" spans="1:16" x14ac:dyDescent="0.3">
      <c r="A2377" s="81"/>
      <c r="B2377" s="82"/>
      <c r="C2377" s="79"/>
      <c r="D2377" s="83"/>
      <c r="E2377" s="84"/>
      <c r="F2377" s="84"/>
      <c r="K2377" s="81"/>
      <c r="L2377" s="82"/>
      <c r="M2377" s="79"/>
      <c r="N2377" s="83"/>
      <c r="O2377" s="84"/>
      <c r="P2377" s="84"/>
    </row>
    <row r="2378" spans="1:16" x14ac:dyDescent="0.3">
      <c r="A2378" s="81"/>
      <c r="B2378" s="82"/>
      <c r="C2378" s="79"/>
      <c r="D2378" s="83"/>
      <c r="E2378" s="84"/>
      <c r="F2378" s="84"/>
      <c r="K2378" s="81"/>
      <c r="L2378" s="82"/>
      <c r="M2378" s="79"/>
      <c r="N2378" s="83"/>
      <c r="O2378" s="84"/>
      <c r="P2378" s="84"/>
    </row>
    <row r="2379" spans="1:16" x14ac:dyDescent="0.3">
      <c r="A2379" s="81"/>
      <c r="B2379" s="82"/>
      <c r="C2379" s="79"/>
      <c r="D2379" s="83"/>
      <c r="E2379" s="84"/>
      <c r="F2379" s="84"/>
      <c r="K2379" s="81"/>
      <c r="L2379" s="82"/>
      <c r="M2379" s="79"/>
      <c r="N2379" s="83"/>
      <c r="O2379" s="84"/>
      <c r="P2379" s="84"/>
    </row>
    <row r="2380" spans="1:16" x14ac:dyDescent="0.3">
      <c r="A2380" s="81"/>
      <c r="B2380" s="82"/>
      <c r="C2380" s="79"/>
      <c r="D2380" s="83"/>
      <c r="E2380" s="84"/>
      <c r="F2380" s="84"/>
      <c r="K2380" s="81"/>
      <c r="L2380" s="82"/>
      <c r="M2380" s="79"/>
      <c r="N2380" s="83"/>
      <c r="O2380" s="84"/>
      <c r="P2380" s="84"/>
    </row>
    <row r="2381" spans="1:16" x14ac:dyDescent="0.3">
      <c r="A2381" s="81"/>
      <c r="B2381" s="82"/>
      <c r="C2381" s="79"/>
      <c r="D2381" s="83"/>
      <c r="E2381" s="84"/>
      <c r="F2381" s="84"/>
      <c r="K2381" s="81"/>
      <c r="L2381" s="82"/>
      <c r="M2381" s="79"/>
      <c r="N2381" s="83"/>
      <c r="O2381" s="84"/>
      <c r="P2381" s="84"/>
    </row>
    <row r="2382" spans="1:16" x14ac:dyDescent="0.3">
      <c r="A2382" s="81"/>
      <c r="B2382" s="82"/>
      <c r="C2382" s="79"/>
      <c r="D2382" s="83"/>
      <c r="E2382" s="84"/>
      <c r="F2382" s="84"/>
      <c r="K2382" s="81"/>
      <c r="L2382" s="82"/>
      <c r="M2382" s="79"/>
      <c r="N2382" s="83"/>
      <c r="O2382" s="84"/>
      <c r="P2382" s="84"/>
    </row>
    <row r="2383" spans="1:16" x14ac:dyDescent="0.3">
      <c r="A2383" s="81"/>
      <c r="B2383" s="82"/>
      <c r="C2383" s="79"/>
      <c r="D2383" s="83"/>
      <c r="E2383" s="84"/>
      <c r="F2383" s="84"/>
      <c r="K2383" s="81"/>
      <c r="L2383" s="82"/>
      <c r="M2383" s="79"/>
      <c r="N2383" s="83"/>
      <c r="O2383" s="84"/>
      <c r="P2383" s="84"/>
    </row>
    <row r="2384" spans="1:16" x14ac:dyDescent="0.3">
      <c r="A2384" s="81"/>
      <c r="B2384" s="82"/>
      <c r="C2384" s="79"/>
      <c r="D2384" s="83"/>
      <c r="E2384" s="84"/>
      <c r="F2384" s="84"/>
      <c r="K2384" s="81"/>
      <c r="L2384" s="82"/>
      <c r="M2384" s="79"/>
      <c r="N2384" s="83"/>
      <c r="O2384" s="84"/>
      <c r="P2384" s="84"/>
    </row>
    <row r="2385" spans="1:16" x14ac:dyDescent="0.3">
      <c r="A2385" s="81"/>
      <c r="B2385" s="82"/>
      <c r="C2385" s="79"/>
      <c r="D2385" s="83"/>
      <c r="E2385" s="84"/>
      <c r="F2385" s="84"/>
      <c r="K2385" s="81"/>
      <c r="L2385" s="82"/>
      <c r="M2385" s="79"/>
      <c r="N2385" s="83"/>
      <c r="O2385" s="84"/>
      <c r="P2385" s="84"/>
    </row>
    <row r="2386" spans="1:16" x14ac:dyDescent="0.3">
      <c r="A2386" s="81"/>
      <c r="B2386" s="82"/>
      <c r="C2386" s="79"/>
      <c r="D2386" s="83"/>
      <c r="E2386" s="84"/>
      <c r="F2386" s="84"/>
      <c r="K2386" s="81"/>
      <c r="L2386" s="82"/>
      <c r="M2386" s="79"/>
      <c r="N2386" s="83"/>
      <c r="O2386" s="84"/>
      <c r="P2386" s="84"/>
    </row>
    <row r="2387" spans="1:16" x14ac:dyDescent="0.3">
      <c r="A2387" s="81"/>
      <c r="B2387" s="82"/>
      <c r="C2387" s="79"/>
      <c r="D2387" s="83"/>
      <c r="E2387" s="84"/>
      <c r="F2387" s="84"/>
      <c r="K2387" s="81"/>
      <c r="L2387" s="82"/>
      <c r="M2387" s="79"/>
      <c r="N2387" s="83"/>
      <c r="O2387" s="84"/>
      <c r="P2387" s="84"/>
    </row>
    <row r="2388" spans="1:16" x14ac:dyDescent="0.3">
      <c r="A2388" s="81"/>
      <c r="B2388" s="82"/>
      <c r="C2388" s="79"/>
      <c r="D2388" s="83"/>
      <c r="E2388" s="84"/>
      <c r="F2388" s="84"/>
      <c r="K2388" s="81"/>
      <c r="L2388" s="82"/>
      <c r="M2388" s="79"/>
      <c r="N2388" s="83"/>
      <c r="O2388" s="84"/>
      <c r="P2388" s="84"/>
    </row>
    <row r="2389" spans="1:16" x14ac:dyDescent="0.3">
      <c r="A2389" s="81"/>
      <c r="B2389" s="82"/>
      <c r="C2389" s="79"/>
      <c r="D2389" s="83"/>
      <c r="E2389" s="84"/>
      <c r="F2389" s="84"/>
      <c r="K2389" s="81"/>
      <c r="L2389" s="82"/>
      <c r="M2389" s="79"/>
      <c r="N2389" s="83"/>
      <c r="O2389" s="84"/>
      <c r="P2389" s="84"/>
    </row>
    <row r="2390" spans="1:16" x14ac:dyDescent="0.3">
      <c r="A2390" s="81"/>
      <c r="B2390" s="82"/>
      <c r="C2390" s="79"/>
      <c r="D2390" s="83"/>
      <c r="E2390" s="84"/>
      <c r="F2390" s="84"/>
      <c r="K2390" s="81"/>
      <c r="L2390" s="82"/>
      <c r="M2390" s="79"/>
      <c r="N2390" s="83"/>
      <c r="O2390" s="84"/>
      <c r="P2390" s="84"/>
    </row>
    <row r="2391" spans="1:16" x14ac:dyDescent="0.3">
      <c r="A2391" s="81"/>
      <c r="B2391" s="82"/>
      <c r="C2391" s="79"/>
      <c r="D2391" s="83"/>
      <c r="E2391" s="84"/>
      <c r="F2391" s="84"/>
      <c r="K2391" s="81"/>
      <c r="L2391" s="82"/>
      <c r="M2391" s="79"/>
      <c r="N2391" s="83"/>
      <c r="O2391" s="84"/>
      <c r="P2391" s="84"/>
    </row>
    <row r="2392" spans="1:16" x14ac:dyDescent="0.3">
      <c r="A2392" s="81"/>
      <c r="B2392" s="82"/>
      <c r="C2392" s="79"/>
      <c r="D2392" s="83"/>
      <c r="E2392" s="84"/>
      <c r="F2392" s="84"/>
      <c r="K2392" s="81"/>
      <c r="L2392" s="82"/>
      <c r="M2392" s="79"/>
      <c r="N2392" s="83"/>
      <c r="O2392" s="84"/>
      <c r="P2392" s="84"/>
    </row>
    <row r="2393" spans="1:16" x14ac:dyDescent="0.3">
      <c r="A2393" s="81"/>
      <c r="B2393" s="82"/>
      <c r="C2393" s="79"/>
      <c r="D2393" s="83"/>
      <c r="E2393" s="84"/>
      <c r="F2393" s="84"/>
      <c r="K2393" s="81"/>
      <c r="L2393" s="82"/>
      <c r="M2393" s="79"/>
      <c r="N2393" s="83"/>
      <c r="O2393" s="84"/>
      <c r="P2393" s="84"/>
    </row>
    <row r="2394" spans="1:16" x14ac:dyDescent="0.3">
      <c r="A2394" s="81"/>
      <c r="B2394" s="82"/>
      <c r="C2394" s="79"/>
      <c r="D2394" s="83"/>
      <c r="E2394" s="84"/>
      <c r="F2394" s="84"/>
      <c r="K2394" s="81"/>
      <c r="L2394" s="82"/>
      <c r="M2394" s="79"/>
      <c r="N2394" s="83"/>
      <c r="O2394" s="84"/>
      <c r="P2394" s="84"/>
    </row>
    <row r="2395" spans="1:16" x14ac:dyDescent="0.3">
      <c r="A2395" s="81"/>
      <c r="B2395" s="82"/>
      <c r="C2395" s="79"/>
      <c r="D2395" s="83"/>
      <c r="E2395" s="84"/>
      <c r="F2395" s="84"/>
      <c r="K2395" s="81"/>
      <c r="L2395" s="82"/>
      <c r="M2395" s="79"/>
      <c r="N2395" s="83"/>
      <c r="O2395" s="84"/>
      <c r="P2395" s="84"/>
    </row>
    <row r="2396" spans="1:16" x14ac:dyDescent="0.3">
      <c r="A2396" s="81"/>
      <c r="B2396" s="82"/>
      <c r="C2396" s="79"/>
      <c r="D2396" s="83"/>
      <c r="E2396" s="84"/>
      <c r="F2396" s="84"/>
      <c r="K2396" s="81"/>
      <c r="L2396" s="82"/>
      <c r="M2396" s="79"/>
      <c r="N2396" s="83"/>
      <c r="O2396" s="84"/>
      <c r="P2396" s="84"/>
    </row>
    <row r="2397" spans="1:16" x14ac:dyDescent="0.3">
      <c r="A2397" s="81"/>
      <c r="B2397" s="82"/>
      <c r="C2397" s="79"/>
      <c r="D2397" s="83"/>
      <c r="E2397" s="84"/>
      <c r="F2397" s="84"/>
      <c r="K2397" s="81"/>
      <c r="L2397" s="82"/>
      <c r="M2397" s="79"/>
      <c r="N2397" s="83"/>
      <c r="O2397" s="84"/>
      <c r="P2397" s="84"/>
    </row>
    <row r="2398" spans="1:16" x14ac:dyDescent="0.3">
      <c r="A2398" s="81"/>
      <c r="B2398" s="82"/>
      <c r="C2398" s="79"/>
      <c r="D2398" s="83"/>
      <c r="E2398" s="84"/>
      <c r="F2398" s="84"/>
      <c r="K2398" s="81"/>
      <c r="L2398" s="82"/>
      <c r="M2398" s="79"/>
      <c r="N2398" s="83"/>
      <c r="O2398" s="84"/>
      <c r="P2398" s="84"/>
    </row>
    <row r="2399" spans="1:16" x14ac:dyDescent="0.3">
      <c r="A2399" s="81"/>
      <c r="B2399" s="82"/>
      <c r="C2399" s="79"/>
      <c r="D2399" s="83"/>
      <c r="E2399" s="84"/>
      <c r="F2399" s="84"/>
      <c r="K2399" s="81"/>
      <c r="L2399" s="82"/>
      <c r="M2399" s="79"/>
      <c r="N2399" s="83"/>
      <c r="O2399" s="84"/>
      <c r="P2399" s="84"/>
    </row>
    <row r="2400" spans="1:16" x14ac:dyDescent="0.3">
      <c r="A2400" s="81"/>
      <c r="B2400" s="82"/>
      <c r="C2400" s="79"/>
      <c r="D2400" s="83"/>
      <c r="E2400" s="84"/>
      <c r="F2400" s="84"/>
      <c r="K2400" s="81"/>
      <c r="L2400" s="82"/>
      <c r="M2400" s="79"/>
      <c r="N2400" s="83"/>
      <c r="O2400" s="84"/>
      <c r="P2400" s="84"/>
    </row>
    <row r="2401" spans="1:16" x14ac:dyDescent="0.3">
      <c r="A2401" s="81"/>
      <c r="B2401" s="82"/>
      <c r="C2401" s="79"/>
      <c r="D2401" s="83"/>
      <c r="E2401" s="84"/>
      <c r="F2401" s="84"/>
      <c r="K2401" s="81"/>
      <c r="L2401" s="82"/>
      <c r="M2401" s="79"/>
      <c r="N2401" s="83"/>
      <c r="O2401" s="84"/>
      <c r="P2401" s="84"/>
    </row>
    <row r="2402" spans="1:16" x14ac:dyDescent="0.3">
      <c r="A2402" s="81"/>
      <c r="B2402" s="82"/>
      <c r="C2402" s="79"/>
      <c r="D2402" s="83"/>
      <c r="E2402" s="84"/>
      <c r="F2402" s="84"/>
      <c r="K2402" s="81"/>
      <c r="L2402" s="82"/>
      <c r="M2402" s="79"/>
      <c r="N2402" s="83"/>
      <c r="O2402" s="84"/>
      <c r="P2402" s="84"/>
    </row>
    <row r="2403" spans="1:16" x14ac:dyDescent="0.3">
      <c r="A2403" s="81"/>
      <c r="B2403" s="82"/>
      <c r="C2403" s="79"/>
      <c r="D2403" s="83"/>
      <c r="E2403" s="84"/>
      <c r="F2403" s="84"/>
      <c r="K2403" s="81"/>
      <c r="L2403" s="82"/>
      <c r="M2403" s="79"/>
      <c r="N2403" s="83"/>
      <c r="O2403" s="84"/>
      <c r="P2403" s="84"/>
    </row>
    <row r="2404" spans="1:16" x14ac:dyDescent="0.3">
      <c r="A2404" s="81"/>
      <c r="B2404" s="82"/>
      <c r="C2404" s="79"/>
      <c r="D2404" s="83"/>
      <c r="E2404" s="84"/>
      <c r="F2404" s="84"/>
      <c r="K2404" s="81"/>
      <c r="L2404" s="82"/>
      <c r="M2404" s="79"/>
      <c r="N2404" s="83"/>
      <c r="O2404" s="84"/>
      <c r="P2404" s="84"/>
    </row>
    <row r="2405" spans="1:16" x14ac:dyDescent="0.3">
      <c r="A2405" s="81"/>
      <c r="B2405" s="82"/>
      <c r="C2405" s="79"/>
      <c r="D2405" s="83"/>
      <c r="E2405" s="84"/>
      <c r="F2405" s="84"/>
      <c r="K2405" s="81"/>
      <c r="L2405" s="82"/>
      <c r="M2405" s="79"/>
      <c r="N2405" s="83"/>
      <c r="O2405" s="84"/>
      <c r="P2405" s="84"/>
    </row>
    <row r="2406" spans="1:16" x14ac:dyDescent="0.3">
      <c r="A2406" s="81"/>
      <c r="B2406" s="82"/>
      <c r="C2406" s="79"/>
      <c r="D2406" s="83"/>
      <c r="E2406" s="84"/>
      <c r="F2406" s="84"/>
      <c r="K2406" s="81"/>
      <c r="L2406" s="82"/>
      <c r="M2406" s="79"/>
      <c r="N2406" s="83"/>
      <c r="O2406" s="84"/>
      <c r="P2406" s="84"/>
    </row>
    <row r="2407" spans="1:16" x14ac:dyDescent="0.3">
      <c r="A2407" s="81"/>
      <c r="B2407" s="82"/>
      <c r="C2407" s="79"/>
      <c r="D2407" s="83"/>
      <c r="E2407" s="84"/>
      <c r="F2407" s="84"/>
      <c r="K2407" s="81"/>
      <c r="L2407" s="82"/>
      <c r="M2407" s="79"/>
      <c r="N2407" s="83"/>
      <c r="O2407" s="84"/>
      <c r="P2407" s="84"/>
    </row>
    <row r="2408" spans="1:16" x14ac:dyDescent="0.3">
      <c r="A2408" s="81"/>
      <c r="B2408" s="82"/>
      <c r="C2408" s="79"/>
      <c r="D2408" s="83"/>
      <c r="E2408" s="84"/>
      <c r="F2408" s="84"/>
      <c r="K2408" s="81"/>
      <c r="L2408" s="82"/>
      <c r="M2408" s="79"/>
      <c r="N2408" s="83"/>
      <c r="O2408" s="84"/>
      <c r="P2408" s="84"/>
    </row>
    <row r="2409" spans="1:16" x14ac:dyDescent="0.3">
      <c r="A2409" s="81"/>
      <c r="B2409" s="82"/>
      <c r="C2409" s="79"/>
      <c r="D2409" s="83"/>
      <c r="E2409" s="84"/>
      <c r="F2409" s="84"/>
      <c r="K2409" s="81"/>
      <c r="L2409" s="82"/>
      <c r="M2409" s="79"/>
      <c r="N2409" s="83"/>
      <c r="O2409" s="84"/>
      <c r="P2409" s="84"/>
    </row>
    <row r="2410" spans="1:16" x14ac:dyDescent="0.3">
      <c r="A2410" s="81"/>
      <c r="B2410" s="82"/>
      <c r="C2410" s="79"/>
      <c r="D2410" s="83"/>
      <c r="E2410" s="84"/>
      <c r="F2410" s="84"/>
      <c r="K2410" s="81"/>
      <c r="L2410" s="82"/>
      <c r="M2410" s="79"/>
      <c r="N2410" s="83"/>
      <c r="O2410" s="84"/>
      <c r="P2410" s="84"/>
    </row>
    <row r="2411" spans="1:16" x14ac:dyDescent="0.3">
      <c r="A2411" s="81"/>
      <c r="B2411" s="82"/>
      <c r="C2411" s="79"/>
      <c r="D2411" s="83"/>
      <c r="E2411" s="84"/>
      <c r="F2411" s="84"/>
      <c r="K2411" s="81"/>
      <c r="L2411" s="82"/>
      <c r="M2411" s="79"/>
      <c r="N2411" s="83"/>
      <c r="O2411" s="84"/>
      <c r="P2411" s="84"/>
    </row>
    <row r="2412" spans="1:16" x14ac:dyDescent="0.3">
      <c r="A2412" s="81"/>
      <c r="B2412" s="82"/>
      <c r="C2412" s="79"/>
      <c r="D2412" s="83"/>
      <c r="E2412" s="84"/>
      <c r="F2412" s="84"/>
      <c r="K2412" s="81"/>
      <c r="L2412" s="82"/>
      <c r="M2412" s="79"/>
      <c r="N2412" s="83"/>
      <c r="O2412" s="84"/>
      <c r="P2412" s="84"/>
    </row>
    <row r="2413" spans="1:16" x14ac:dyDescent="0.3">
      <c r="A2413" s="81"/>
      <c r="B2413" s="82"/>
      <c r="C2413" s="79"/>
      <c r="D2413" s="83"/>
      <c r="E2413" s="84"/>
      <c r="F2413" s="84"/>
      <c r="K2413" s="81"/>
      <c r="L2413" s="82"/>
      <c r="M2413" s="79"/>
      <c r="N2413" s="83"/>
      <c r="O2413" s="84"/>
      <c r="P2413" s="84"/>
    </row>
    <row r="2414" spans="1:16" x14ac:dyDescent="0.3">
      <c r="A2414" s="81"/>
      <c r="B2414" s="82"/>
      <c r="C2414" s="79"/>
      <c r="D2414" s="83"/>
      <c r="E2414" s="84"/>
      <c r="F2414" s="84"/>
      <c r="K2414" s="81"/>
      <c r="L2414" s="82"/>
      <c r="M2414" s="79"/>
      <c r="N2414" s="83"/>
      <c r="O2414" s="84"/>
      <c r="P2414" s="84"/>
    </row>
    <row r="2415" spans="1:16" x14ac:dyDescent="0.3">
      <c r="A2415" s="81"/>
      <c r="B2415" s="82"/>
      <c r="C2415" s="79"/>
      <c r="D2415" s="83"/>
      <c r="E2415" s="84"/>
      <c r="F2415" s="84"/>
      <c r="K2415" s="81"/>
      <c r="L2415" s="82"/>
      <c r="M2415" s="79"/>
      <c r="N2415" s="83"/>
      <c r="O2415" s="84"/>
      <c r="P2415" s="84"/>
    </row>
    <row r="2416" spans="1:16" x14ac:dyDescent="0.3">
      <c r="A2416" s="81"/>
      <c r="B2416" s="82"/>
      <c r="C2416" s="79"/>
      <c r="D2416" s="83"/>
      <c r="E2416" s="84"/>
      <c r="F2416" s="84"/>
      <c r="K2416" s="81"/>
      <c r="L2416" s="82"/>
      <c r="M2416" s="79"/>
      <c r="N2416" s="83"/>
      <c r="O2416" s="84"/>
      <c r="P2416" s="84"/>
    </row>
    <row r="2417" spans="1:16" x14ac:dyDescent="0.3">
      <c r="A2417" s="81"/>
      <c r="B2417" s="82"/>
      <c r="C2417" s="79"/>
      <c r="D2417" s="83"/>
      <c r="E2417" s="84"/>
      <c r="F2417" s="84"/>
      <c r="K2417" s="81"/>
      <c r="L2417" s="82"/>
      <c r="M2417" s="79"/>
      <c r="N2417" s="83"/>
      <c r="O2417" s="84"/>
      <c r="P2417" s="84"/>
    </row>
    <row r="2418" spans="1:16" x14ac:dyDescent="0.3">
      <c r="A2418" s="81"/>
      <c r="B2418" s="82"/>
      <c r="C2418" s="79"/>
      <c r="D2418" s="83"/>
      <c r="E2418" s="84"/>
      <c r="F2418" s="84"/>
      <c r="K2418" s="81"/>
      <c r="L2418" s="82"/>
      <c r="M2418" s="79"/>
      <c r="N2418" s="83"/>
      <c r="O2418" s="84"/>
      <c r="P2418" s="84"/>
    </row>
    <row r="2419" spans="1:16" x14ac:dyDescent="0.3">
      <c r="A2419" s="81"/>
      <c r="B2419" s="82"/>
      <c r="C2419" s="79"/>
      <c r="D2419" s="83"/>
      <c r="E2419" s="84"/>
      <c r="F2419" s="84"/>
      <c r="K2419" s="81"/>
      <c r="L2419" s="82"/>
      <c r="M2419" s="79"/>
      <c r="N2419" s="83"/>
      <c r="O2419" s="84"/>
      <c r="P2419" s="84"/>
    </row>
    <row r="2420" spans="1:16" x14ac:dyDescent="0.3">
      <c r="A2420" s="81"/>
      <c r="B2420" s="82"/>
      <c r="C2420" s="79"/>
      <c r="D2420" s="83"/>
      <c r="E2420" s="84"/>
      <c r="F2420" s="84"/>
      <c r="K2420" s="81"/>
      <c r="L2420" s="82"/>
      <c r="M2420" s="79"/>
      <c r="N2420" s="83"/>
      <c r="O2420" s="84"/>
      <c r="P2420" s="84"/>
    </row>
    <row r="2421" spans="1:16" x14ac:dyDescent="0.3">
      <c r="A2421" s="81"/>
      <c r="B2421" s="82"/>
      <c r="C2421" s="79"/>
      <c r="D2421" s="83"/>
      <c r="E2421" s="84"/>
      <c r="F2421" s="84"/>
      <c r="K2421" s="81"/>
      <c r="L2421" s="82"/>
      <c r="M2421" s="79"/>
      <c r="N2421" s="83"/>
      <c r="O2421" s="84"/>
      <c r="P2421" s="84"/>
    </row>
    <row r="2422" spans="1:16" x14ac:dyDescent="0.3">
      <c r="A2422" s="81"/>
      <c r="B2422" s="82"/>
      <c r="C2422" s="79"/>
      <c r="D2422" s="83"/>
      <c r="E2422" s="84"/>
      <c r="F2422" s="84"/>
      <c r="K2422" s="81"/>
      <c r="L2422" s="82"/>
      <c r="M2422" s="79"/>
      <c r="N2422" s="83"/>
      <c r="O2422" s="84"/>
      <c r="P2422" s="84"/>
    </row>
    <row r="2423" spans="1:16" x14ac:dyDescent="0.3">
      <c r="A2423" s="81"/>
      <c r="B2423" s="82"/>
      <c r="C2423" s="79"/>
      <c r="D2423" s="83"/>
      <c r="E2423" s="84"/>
      <c r="F2423" s="84"/>
      <c r="K2423" s="81"/>
      <c r="L2423" s="82"/>
      <c r="M2423" s="79"/>
      <c r="N2423" s="83"/>
      <c r="O2423" s="84"/>
      <c r="P2423" s="84"/>
    </row>
    <row r="2424" spans="1:16" x14ac:dyDescent="0.3">
      <c r="A2424" s="81"/>
      <c r="B2424" s="82"/>
      <c r="C2424" s="79"/>
      <c r="D2424" s="83"/>
      <c r="E2424" s="84"/>
      <c r="F2424" s="84"/>
      <c r="K2424" s="81"/>
      <c r="L2424" s="82"/>
      <c r="M2424" s="79"/>
      <c r="N2424" s="83"/>
      <c r="O2424" s="84"/>
      <c r="P2424" s="84"/>
    </row>
    <row r="2425" spans="1:16" x14ac:dyDescent="0.3">
      <c r="A2425" s="81"/>
      <c r="B2425" s="82"/>
      <c r="C2425" s="79"/>
      <c r="D2425" s="83"/>
      <c r="E2425" s="84"/>
      <c r="F2425" s="84"/>
      <c r="K2425" s="81"/>
      <c r="L2425" s="82"/>
      <c r="M2425" s="79"/>
      <c r="N2425" s="83"/>
      <c r="O2425" s="84"/>
      <c r="P2425" s="84"/>
    </row>
    <row r="2426" spans="1:16" x14ac:dyDescent="0.3">
      <c r="A2426" s="81"/>
      <c r="B2426" s="82"/>
      <c r="C2426" s="79"/>
      <c r="D2426" s="83"/>
      <c r="E2426" s="84"/>
      <c r="F2426" s="84"/>
      <c r="K2426" s="81"/>
      <c r="L2426" s="82"/>
      <c r="M2426" s="79"/>
      <c r="N2426" s="83"/>
      <c r="O2426" s="84"/>
      <c r="P2426" s="84"/>
    </row>
    <row r="2427" spans="1:16" x14ac:dyDescent="0.3">
      <c r="A2427" s="81"/>
      <c r="B2427" s="82"/>
      <c r="C2427" s="79"/>
      <c r="D2427" s="83"/>
      <c r="E2427" s="84"/>
      <c r="F2427" s="84"/>
      <c r="K2427" s="81"/>
      <c r="L2427" s="82"/>
      <c r="M2427" s="79"/>
      <c r="N2427" s="83"/>
      <c r="O2427" s="84"/>
      <c r="P2427" s="84"/>
    </row>
    <row r="2428" spans="1:16" x14ac:dyDescent="0.3">
      <c r="A2428" s="81"/>
      <c r="B2428" s="82"/>
      <c r="C2428" s="79"/>
      <c r="D2428" s="83"/>
      <c r="E2428" s="84"/>
      <c r="F2428" s="84"/>
      <c r="K2428" s="81"/>
      <c r="L2428" s="82"/>
      <c r="M2428" s="79"/>
      <c r="N2428" s="83"/>
      <c r="O2428" s="84"/>
      <c r="P2428" s="84"/>
    </row>
    <row r="2429" spans="1:16" x14ac:dyDescent="0.3">
      <c r="A2429" s="81"/>
      <c r="B2429" s="82"/>
      <c r="C2429" s="79"/>
      <c r="D2429" s="83"/>
      <c r="E2429" s="84"/>
      <c r="F2429" s="84"/>
      <c r="K2429" s="81"/>
      <c r="L2429" s="82"/>
      <c r="M2429" s="79"/>
      <c r="N2429" s="83"/>
      <c r="O2429" s="84"/>
      <c r="P2429" s="84"/>
    </row>
    <row r="2430" spans="1:16" x14ac:dyDescent="0.3">
      <c r="A2430" s="81"/>
      <c r="B2430" s="82"/>
      <c r="C2430" s="79"/>
      <c r="D2430" s="83"/>
      <c r="E2430" s="84"/>
      <c r="F2430" s="84"/>
      <c r="K2430" s="81"/>
      <c r="L2430" s="82"/>
      <c r="M2430" s="79"/>
      <c r="N2430" s="83"/>
      <c r="O2430" s="84"/>
      <c r="P2430" s="84"/>
    </row>
    <row r="2431" spans="1:16" x14ac:dyDescent="0.3">
      <c r="A2431" s="81"/>
      <c r="B2431" s="82"/>
      <c r="C2431" s="79"/>
      <c r="D2431" s="83"/>
      <c r="E2431" s="84"/>
      <c r="F2431" s="84"/>
      <c r="K2431" s="81"/>
      <c r="L2431" s="82"/>
      <c r="M2431" s="79"/>
      <c r="N2431" s="83"/>
      <c r="O2431" s="84"/>
      <c r="P2431" s="84"/>
    </row>
    <row r="2432" spans="1:16" x14ac:dyDescent="0.3">
      <c r="A2432" s="81"/>
      <c r="B2432" s="82"/>
      <c r="C2432" s="79"/>
      <c r="D2432" s="83"/>
      <c r="E2432" s="84"/>
      <c r="F2432" s="84"/>
      <c r="K2432" s="81"/>
      <c r="L2432" s="82"/>
      <c r="M2432" s="79"/>
      <c r="N2432" s="83"/>
      <c r="O2432" s="84"/>
      <c r="P2432" s="84"/>
    </row>
    <row r="2433" spans="1:16" x14ac:dyDescent="0.3">
      <c r="A2433" s="81"/>
      <c r="B2433" s="82"/>
      <c r="C2433" s="79"/>
      <c r="D2433" s="83"/>
      <c r="E2433" s="84"/>
      <c r="F2433" s="84"/>
      <c r="K2433" s="81"/>
      <c r="L2433" s="82"/>
      <c r="M2433" s="79"/>
      <c r="N2433" s="83"/>
      <c r="O2433" s="84"/>
      <c r="P2433" s="84"/>
    </row>
    <row r="2434" spans="1:16" x14ac:dyDescent="0.3">
      <c r="A2434" s="81"/>
      <c r="B2434" s="82"/>
      <c r="C2434" s="79"/>
      <c r="D2434" s="83"/>
      <c r="E2434" s="84"/>
      <c r="F2434" s="84"/>
      <c r="K2434" s="81"/>
      <c r="L2434" s="82"/>
      <c r="M2434" s="79"/>
      <c r="N2434" s="83"/>
      <c r="O2434" s="84"/>
      <c r="P2434" s="84"/>
    </row>
    <row r="2435" spans="1:16" x14ac:dyDescent="0.3">
      <c r="A2435" s="81"/>
      <c r="B2435" s="82"/>
      <c r="C2435" s="79"/>
      <c r="D2435" s="83"/>
      <c r="E2435" s="84"/>
      <c r="F2435" s="84"/>
      <c r="K2435" s="81"/>
      <c r="L2435" s="82"/>
      <c r="M2435" s="79"/>
      <c r="N2435" s="83"/>
      <c r="O2435" s="84"/>
      <c r="P2435" s="84"/>
    </row>
    <row r="2436" spans="1:16" x14ac:dyDescent="0.3">
      <c r="A2436" s="81"/>
      <c r="B2436" s="82"/>
      <c r="C2436" s="79"/>
      <c r="D2436" s="83"/>
      <c r="E2436" s="84"/>
      <c r="F2436" s="84"/>
      <c r="K2436" s="81"/>
      <c r="L2436" s="82"/>
      <c r="M2436" s="79"/>
      <c r="N2436" s="83"/>
      <c r="O2436" s="84"/>
      <c r="P2436" s="84"/>
    </row>
    <row r="2437" spans="1:16" x14ac:dyDescent="0.3">
      <c r="A2437" s="81"/>
      <c r="B2437" s="82"/>
      <c r="C2437" s="79"/>
      <c r="D2437" s="83"/>
      <c r="E2437" s="84"/>
      <c r="F2437" s="84"/>
      <c r="K2437" s="81"/>
      <c r="L2437" s="82"/>
      <c r="M2437" s="79"/>
      <c r="N2437" s="83"/>
      <c r="O2437" s="84"/>
      <c r="P2437" s="84"/>
    </row>
    <row r="2438" spans="1:16" x14ac:dyDescent="0.3">
      <c r="A2438" s="81"/>
      <c r="B2438" s="82"/>
      <c r="C2438" s="79"/>
      <c r="D2438" s="83"/>
      <c r="E2438" s="84"/>
      <c r="F2438" s="84"/>
      <c r="K2438" s="81"/>
      <c r="L2438" s="82"/>
      <c r="M2438" s="79"/>
      <c r="N2438" s="83"/>
      <c r="O2438" s="84"/>
      <c r="P2438" s="84"/>
    </row>
    <row r="2439" spans="1:16" x14ac:dyDescent="0.3">
      <c r="A2439" s="81"/>
      <c r="B2439" s="82"/>
      <c r="C2439" s="79"/>
      <c r="D2439" s="83"/>
      <c r="E2439" s="84"/>
      <c r="F2439" s="84"/>
      <c r="K2439" s="81"/>
      <c r="L2439" s="82"/>
      <c r="M2439" s="79"/>
      <c r="N2439" s="83"/>
      <c r="O2439" s="84"/>
      <c r="P2439" s="84"/>
    </row>
    <row r="2440" spans="1:16" x14ac:dyDescent="0.3">
      <c r="A2440" s="81"/>
      <c r="B2440" s="82"/>
      <c r="C2440" s="79"/>
      <c r="D2440" s="83"/>
      <c r="E2440" s="84"/>
      <c r="F2440" s="84"/>
      <c r="K2440" s="81"/>
      <c r="L2440" s="82"/>
      <c r="M2440" s="79"/>
      <c r="N2440" s="83"/>
      <c r="O2440" s="84"/>
      <c r="P2440" s="84"/>
    </row>
    <row r="2441" spans="1:16" x14ac:dyDescent="0.3">
      <c r="A2441" s="81"/>
      <c r="B2441" s="82"/>
      <c r="C2441" s="79"/>
      <c r="D2441" s="83"/>
      <c r="E2441" s="84"/>
      <c r="F2441" s="84"/>
      <c r="K2441" s="81"/>
      <c r="L2441" s="82"/>
      <c r="M2441" s="79"/>
      <c r="N2441" s="83"/>
      <c r="O2441" s="84"/>
      <c r="P2441" s="84"/>
    </row>
    <row r="2442" spans="1:16" x14ac:dyDescent="0.3">
      <c r="A2442" s="81"/>
      <c r="B2442" s="82"/>
      <c r="C2442" s="79"/>
      <c r="D2442" s="83"/>
      <c r="E2442" s="84"/>
      <c r="F2442" s="84"/>
      <c r="K2442" s="81"/>
      <c r="L2442" s="82"/>
      <c r="M2442" s="79"/>
      <c r="N2442" s="83"/>
      <c r="O2442" s="84"/>
      <c r="P2442" s="84"/>
    </row>
    <row r="2443" spans="1:16" x14ac:dyDescent="0.3">
      <c r="A2443" s="81"/>
      <c r="B2443" s="82"/>
      <c r="C2443" s="79"/>
      <c r="D2443" s="83"/>
      <c r="E2443" s="84"/>
      <c r="F2443" s="84"/>
      <c r="K2443" s="81"/>
      <c r="L2443" s="82"/>
      <c r="M2443" s="79"/>
      <c r="N2443" s="83"/>
      <c r="O2443" s="84"/>
      <c r="P2443" s="84"/>
    </row>
    <row r="2444" spans="1:16" x14ac:dyDescent="0.3">
      <c r="A2444" s="81"/>
      <c r="B2444" s="82"/>
      <c r="C2444" s="79"/>
      <c r="D2444" s="83"/>
      <c r="E2444" s="84"/>
      <c r="F2444" s="84"/>
      <c r="K2444" s="81"/>
      <c r="L2444" s="82"/>
      <c r="M2444" s="79"/>
      <c r="N2444" s="83"/>
      <c r="O2444" s="84"/>
      <c r="P2444" s="84"/>
    </row>
    <row r="2445" spans="1:16" x14ac:dyDescent="0.3">
      <c r="A2445" s="81"/>
      <c r="B2445" s="82"/>
      <c r="C2445" s="79"/>
      <c r="D2445" s="83"/>
      <c r="E2445" s="84"/>
      <c r="F2445" s="84"/>
      <c r="K2445" s="81"/>
      <c r="L2445" s="82"/>
      <c r="M2445" s="79"/>
      <c r="N2445" s="83"/>
      <c r="O2445" s="84"/>
      <c r="P2445" s="84"/>
    </row>
    <row r="2446" spans="1:16" x14ac:dyDescent="0.3">
      <c r="A2446" s="81"/>
      <c r="B2446" s="82"/>
      <c r="C2446" s="79"/>
      <c r="D2446" s="83"/>
      <c r="E2446" s="84"/>
      <c r="F2446" s="84"/>
      <c r="K2446" s="81"/>
      <c r="L2446" s="82"/>
      <c r="M2446" s="79"/>
      <c r="N2446" s="83"/>
      <c r="O2446" s="84"/>
      <c r="P2446" s="84"/>
    </row>
    <row r="2447" spans="1:16" x14ac:dyDescent="0.3">
      <c r="A2447" s="81"/>
      <c r="B2447" s="82"/>
      <c r="C2447" s="79"/>
      <c r="D2447" s="83"/>
      <c r="E2447" s="84"/>
      <c r="F2447" s="84"/>
      <c r="K2447" s="81"/>
      <c r="L2447" s="82"/>
      <c r="M2447" s="79"/>
      <c r="N2447" s="83"/>
      <c r="O2447" s="84"/>
      <c r="P2447" s="84"/>
    </row>
    <row r="2448" spans="1:16" x14ac:dyDescent="0.3">
      <c r="A2448" s="81"/>
      <c r="B2448" s="82"/>
      <c r="C2448" s="79"/>
      <c r="D2448" s="83"/>
      <c r="E2448" s="84"/>
      <c r="F2448" s="84"/>
      <c r="K2448" s="81"/>
      <c r="L2448" s="82"/>
      <c r="M2448" s="79"/>
      <c r="N2448" s="83"/>
      <c r="O2448" s="84"/>
      <c r="P2448" s="84"/>
    </row>
    <row r="2449" spans="1:16" x14ac:dyDescent="0.3">
      <c r="A2449" s="81"/>
      <c r="B2449" s="82"/>
      <c r="C2449" s="79"/>
      <c r="D2449" s="83"/>
      <c r="E2449" s="84"/>
      <c r="F2449" s="84"/>
      <c r="K2449" s="81"/>
      <c r="L2449" s="82"/>
      <c r="M2449" s="79"/>
      <c r="N2449" s="83"/>
      <c r="O2449" s="84"/>
      <c r="P2449" s="84"/>
    </row>
    <row r="2450" spans="1:16" x14ac:dyDescent="0.3">
      <c r="A2450" s="81"/>
      <c r="B2450" s="82"/>
      <c r="C2450" s="79"/>
      <c r="D2450" s="83"/>
      <c r="E2450" s="84"/>
      <c r="F2450" s="84"/>
      <c r="K2450" s="81"/>
      <c r="L2450" s="82"/>
      <c r="M2450" s="79"/>
      <c r="N2450" s="83"/>
      <c r="O2450" s="84"/>
      <c r="P2450" s="84"/>
    </row>
    <row r="2451" spans="1:16" x14ac:dyDescent="0.3">
      <c r="A2451" s="81"/>
      <c r="B2451" s="82"/>
      <c r="C2451" s="79"/>
      <c r="D2451" s="83"/>
      <c r="E2451" s="84"/>
      <c r="F2451" s="84"/>
      <c r="K2451" s="81"/>
      <c r="L2451" s="82"/>
      <c r="M2451" s="79"/>
      <c r="N2451" s="83"/>
      <c r="O2451" s="84"/>
      <c r="P2451" s="84"/>
    </row>
    <row r="2452" spans="1:16" x14ac:dyDescent="0.3">
      <c r="A2452" s="81"/>
      <c r="B2452" s="82"/>
      <c r="C2452" s="79"/>
      <c r="D2452" s="83"/>
      <c r="E2452" s="84"/>
      <c r="F2452" s="84"/>
      <c r="K2452" s="81"/>
      <c r="L2452" s="82"/>
      <c r="M2452" s="79"/>
      <c r="N2452" s="83"/>
      <c r="O2452" s="84"/>
      <c r="P2452" s="84"/>
    </row>
    <row r="2453" spans="1:16" x14ac:dyDescent="0.3">
      <c r="A2453" s="81"/>
      <c r="B2453" s="82"/>
      <c r="C2453" s="79"/>
      <c r="D2453" s="83"/>
      <c r="E2453" s="84"/>
      <c r="F2453" s="84"/>
      <c r="K2453" s="81"/>
      <c r="L2453" s="82"/>
      <c r="M2453" s="79"/>
      <c r="N2453" s="83"/>
      <c r="O2453" s="84"/>
      <c r="P2453" s="84"/>
    </row>
    <row r="2454" spans="1:16" x14ac:dyDescent="0.3">
      <c r="A2454" s="81"/>
      <c r="B2454" s="82"/>
      <c r="C2454" s="79"/>
      <c r="D2454" s="83"/>
      <c r="E2454" s="84"/>
      <c r="F2454" s="84"/>
      <c r="K2454" s="81"/>
      <c r="L2454" s="82"/>
      <c r="M2454" s="79"/>
      <c r="N2454" s="83"/>
      <c r="O2454" s="84"/>
      <c r="P2454" s="84"/>
    </row>
    <row r="2455" spans="1:16" x14ac:dyDescent="0.3">
      <c r="A2455" s="81"/>
      <c r="B2455" s="82"/>
      <c r="C2455" s="79"/>
      <c r="D2455" s="83"/>
      <c r="E2455" s="84"/>
      <c r="F2455" s="84"/>
      <c r="K2455" s="81"/>
      <c r="L2455" s="82"/>
      <c r="M2455" s="79"/>
      <c r="N2455" s="83"/>
      <c r="O2455" s="84"/>
      <c r="P2455" s="84"/>
    </row>
    <row r="2456" spans="1:16" x14ac:dyDescent="0.3">
      <c r="A2456" s="81"/>
      <c r="B2456" s="82"/>
      <c r="C2456" s="79"/>
      <c r="D2456" s="83"/>
      <c r="E2456" s="84"/>
      <c r="F2456" s="84"/>
      <c r="K2456" s="81"/>
      <c r="L2456" s="82"/>
      <c r="M2456" s="79"/>
      <c r="N2456" s="83"/>
      <c r="O2456" s="84"/>
      <c r="P2456" s="84"/>
    </row>
    <row r="2457" spans="1:16" x14ac:dyDescent="0.3">
      <c r="A2457" s="81"/>
      <c r="B2457" s="82"/>
      <c r="C2457" s="79"/>
      <c r="D2457" s="83"/>
      <c r="E2457" s="84"/>
      <c r="F2457" s="84"/>
      <c r="K2457" s="81"/>
      <c r="L2457" s="82"/>
      <c r="M2457" s="79"/>
      <c r="N2457" s="83"/>
      <c r="O2457" s="84"/>
      <c r="P2457" s="84"/>
    </row>
    <row r="2458" spans="1:16" x14ac:dyDescent="0.3">
      <c r="A2458" s="81"/>
      <c r="B2458" s="82"/>
      <c r="C2458" s="79"/>
      <c r="D2458" s="83"/>
      <c r="E2458" s="84"/>
      <c r="F2458" s="84"/>
      <c r="K2458" s="81"/>
      <c r="L2458" s="82"/>
      <c r="M2458" s="79"/>
      <c r="N2458" s="83"/>
      <c r="O2458" s="84"/>
      <c r="P2458" s="84"/>
    </row>
    <row r="2459" spans="1:16" x14ac:dyDescent="0.3">
      <c r="A2459" s="81"/>
      <c r="B2459" s="82"/>
      <c r="C2459" s="79"/>
      <c r="D2459" s="83"/>
      <c r="E2459" s="84"/>
      <c r="F2459" s="84"/>
      <c r="K2459" s="81"/>
      <c r="L2459" s="82"/>
      <c r="M2459" s="79"/>
      <c r="N2459" s="83"/>
      <c r="O2459" s="84"/>
      <c r="P2459" s="84"/>
    </row>
    <row r="2460" spans="1:16" x14ac:dyDescent="0.3">
      <c r="A2460" s="81"/>
      <c r="B2460" s="82"/>
      <c r="C2460" s="79"/>
      <c r="D2460" s="83"/>
      <c r="E2460" s="84"/>
      <c r="F2460" s="84"/>
      <c r="K2460" s="81"/>
      <c r="L2460" s="82"/>
      <c r="M2460" s="79"/>
      <c r="N2460" s="83"/>
      <c r="O2460" s="84"/>
      <c r="P2460" s="84"/>
    </row>
    <row r="2461" spans="1:16" x14ac:dyDescent="0.3">
      <c r="A2461" s="81"/>
      <c r="B2461" s="82"/>
      <c r="C2461" s="79"/>
      <c r="D2461" s="83"/>
      <c r="E2461" s="84"/>
      <c r="F2461" s="84"/>
      <c r="K2461" s="81"/>
      <c r="L2461" s="82"/>
      <c r="M2461" s="79"/>
      <c r="N2461" s="83"/>
      <c r="O2461" s="84"/>
      <c r="P2461" s="84"/>
    </row>
    <row r="2462" spans="1:16" x14ac:dyDescent="0.3">
      <c r="A2462" s="81"/>
      <c r="B2462" s="82"/>
      <c r="C2462" s="79"/>
      <c r="D2462" s="83"/>
      <c r="E2462" s="84"/>
      <c r="F2462" s="84"/>
      <c r="K2462" s="81"/>
      <c r="L2462" s="82"/>
      <c r="M2462" s="79"/>
      <c r="N2462" s="83"/>
      <c r="O2462" s="84"/>
      <c r="P2462" s="84"/>
    </row>
    <row r="2463" spans="1:16" x14ac:dyDescent="0.3">
      <c r="A2463" s="81"/>
      <c r="B2463" s="82"/>
      <c r="C2463" s="79"/>
      <c r="D2463" s="83"/>
      <c r="E2463" s="84"/>
      <c r="F2463" s="84"/>
      <c r="K2463" s="81"/>
      <c r="L2463" s="82"/>
      <c r="M2463" s="79"/>
      <c r="N2463" s="83"/>
      <c r="O2463" s="84"/>
      <c r="P2463" s="84"/>
    </row>
    <row r="2464" spans="1:16" x14ac:dyDescent="0.3">
      <c r="A2464" s="81"/>
      <c r="B2464" s="82"/>
      <c r="C2464" s="79"/>
      <c r="D2464" s="83"/>
      <c r="E2464" s="84"/>
      <c r="F2464" s="84"/>
      <c r="K2464" s="81"/>
      <c r="L2464" s="82"/>
      <c r="M2464" s="79"/>
      <c r="N2464" s="83"/>
      <c r="O2464" s="84"/>
      <c r="P2464" s="84"/>
    </row>
    <row r="2465" spans="1:16" x14ac:dyDescent="0.3">
      <c r="A2465" s="81"/>
      <c r="B2465" s="82"/>
      <c r="C2465" s="79"/>
      <c r="D2465" s="83"/>
      <c r="E2465" s="84"/>
      <c r="F2465" s="84"/>
      <c r="K2465" s="81"/>
      <c r="L2465" s="82"/>
      <c r="M2465" s="79"/>
      <c r="N2465" s="83"/>
      <c r="O2465" s="84"/>
      <c r="P2465" s="84"/>
    </row>
    <row r="2466" spans="1:16" x14ac:dyDescent="0.3">
      <c r="A2466" s="81"/>
      <c r="B2466" s="82"/>
      <c r="C2466" s="79"/>
      <c r="D2466" s="83"/>
      <c r="E2466" s="84"/>
      <c r="F2466" s="84"/>
      <c r="K2466" s="81"/>
      <c r="L2466" s="82"/>
      <c r="M2466" s="79"/>
      <c r="N2466" s="83"/>
      <c r="O2466" s="84"/>
      <c r="P2466" s="84"/>
    </row>
    <row r="2467" spans="1:16" x14ac:dyDescent="0.3">
      <c r="A2467" s="81"/>
      <c r="B2467" s="82"/>
      <c r="C2467" s="79"/>
      <c r="D2467" s="83"/>
      <c r="E2467" s="84"/>
      <c r="F2467" s="84"/>
      <c r="K2467" s="81"/>
      <c r="L2467" s="82"/>
      <c r="M2467" s="79"/>
      <c r="N2467" s="83"/>
      <c r="O2467" s="84"/>
      <c r="P2467" s="84"/>
    </row>
    <row r="2468" spans="1:16" x14ac:dyDescent="0.3">
      <c r="A2468" s="81"/>
      <c r="B2468" s="82"/>
      <c r="C2468" s="79"/>
      <c r="D2468" s="83"/>
      <c r="E2468" s="84"/>
      <c r="F2468" s="84"/>
      <c r="K2468" s="81"/>
      <c r="L2468" s="82"/>
      <c r="M2468" s="79"/>
      <c r="N2468" s="83"/>
      <c r="O2468" s="84"/>
      <c r="P2468" s="84"/>
    </row>
    <row r="2469" spans="1:16" x14ac:dyDescent="0.3">
      <c r="A2469" s="81"/>
      <c r="B2469" s="82"/>
      <c r="C2469" s="79"/>
      <c r="D2469" s="83"/>
      <c r="E2469" s="84"/>
      <c r="F2469" s="84"/>
      <c r="K2469" s="81"/>
      <c r="L2469" s="82"/>
      <c r="M2469" s="79"/>
      <c r="N2469" s="83"/>
      <c r="O2469" s="84"/>
      <c r="P2469" s="84"/>
    </row>
    <row r="2470" spans="1:16" x14ac:dyDescent="0.3">
      <c r="A2470" s="81"/>
      <c r="B2470" s="82"/>
      <c r="C2470" s="79"/>
      <c r="D2470" s="83"/>
      <c r="E2470" s="84"/>
      <c r="F2470" s="84"/>
      <c r="K2470" s="81"/>
      <c r="L2470" s="82"/>
      <c r="M2470" s="79"/>
      <c r="N2470" s="83"/>
      <c r="O2470" s="84"/>
      <c r="P2470" s="84"/>
    </row>
    <row r="2471" spans="1:16" x14ac:dyDescent="0.3">
      <c r="A2471" s="81"/>
      <c r="B2471" s="82"/>
      <c r="C2471" s="79"/>
      <c r="D2471" s="83"/>
      <c r="E2471" s="84"/>
      <c r="F2471" s="84"/>
      <c r="K2471" s="81"/>
      <c r="L2471" s="82"/>
      <c r="M2471" s="79"/>
      <c r="N2471" s="83"/>
      <c r="O2471" s="84"/>
      <c r="P2471" s="84"/>
    </row>
    <row r="2472" spans="1:16" x14ac:dyDescent="0.3">
      <c r="A2472" s="81"/>
      <c r="B2472" s="82"/>
      <c r="C2472" s="79"/>
      <c r="D2472" s="83"/>
      <c r="E2472" s="84"/>
      <c r="F2472" s="84"/>
      <c r="K2472" s="81"/>
      <c r="L2472" s="82"/>
      <c r="M2472" s="79"/>
      <c r="N2472" s="83"/>
      <c r="O2472" s="84"/>
      <c r="P2472" s="84"/>
    </row>
    <row r="2473" spans="1:16" x14ac:dyDescent="0.3">
      <c r="A2473" s="81"/>
      <c r="B2473" s="82"/>
      <c r="C2473" s="79"/>
      <c r="D2473" s="83"/>
      <c r="E2473" s="84"/>
      <c r="F2473" s="84"/>
      <c r="K2473" s="81"/>
      <c r="L2473" s="82"/>
      <c r="M2473" s="79"/>
      <c r="N2473" s="83"/>
      <c r="O2473" s="84"/>
      <c r="P2473" s="84"/>
    </row>
    <row r="2474" spans="1:16" x14ac:dyDescent="0.3">
      <c r="A2474" s="81"/>
      <c r="B2474" s="82"/>
      <c r="C2474" s="79"/>
      <c r="D2474" s="83"/>
      <c r="E2474" s="84"/>
      <c r="F2474" s="84"/>
      <c r="K2474" s="81"/>
      <c r="L2474" s="82"/>
      <c r="M2474" s="79"/>
      <c r="N2474" s="83"/>
      <c r="O2474" s="84"/>
      <c r="P2474" s="84"/>
    </row>
    <row r="2475" spans="1:16" x14ac:dyDescent="0.3">
      <c r="A2475" s="81"/>
      <c r="B2475" s="82"/>
      <c r="C2475" s="79"/>
      <c r="D2475" s="83"/>
      <c r="E2475" s="84"/>
      <c r="F2475" s="84"/>
      <c r="K2475" s="81"/>
      <c r="L2475" s="82"/>
      <c r="M2475" s="79"/>
      <c r="N2475" s="83"/>
      <c r="O2475" s="84"/>
      <c r="P2475" s="84"/>
    </row>
    <row r="2476" spans="1:16" x14ac:dyDescent="0.3">
      <c r="A2476" s="81"/>
      <c r="B2476" s="82"/>
      <c r="C2476" s="79"/>
      <c r="D2476" s="83"/>
      <c r="E2476" s="84"/>
      <c r="F2476" s="84"/>
      <c r="K2476" s="81"/>
      <c r="L2476" s="82"/>
      <c r="M2476" s="79"/>
      <c r="N2476" s="83"/>
      <c r="O2476" s="84"/>
      <c r="P2476" s="84"/>
    </row>
    <row r="2477" spans="1:16" x14ac:dyDescent="0.3">
      <c r="A2477" s="81"/>
      <c r="B2477" s="82"/>
      <c r="C2477" s="79"/>
      <c r="D2477" s="83"/>
      <c r="E2477" s="84"/>
      <c r="F2477" s="84"/>
      <c r="K2477" s="81"/>
      <c r="L2477" s="82"/>
      <c r="M2477" s="79"/>
      <c r="N2477" s="83"/>
      <c r="O2477" s="84"/>
      <c r="P2477" s="84"/>
    </row>
    <row r="2478" spans="1:16" x14ac:dyDescent="0.3">
      <c r="A2478" s="81"/>
      <c r="B2478" s="82"/>
      <c r="C2478" s="79"/>
      <c r="D2478" s="83"/>
      <c r="E2478" s="84"/>
      <c r="F2478" s="84"/>
      <c r="K2478" s="81"/>
      <c r="L2478" s="82"/>
      <c r="M2478" s="79"/>
      <c r="N2478" s="83"/>
      <c r="O2478" s="84"/>
      <c r="P2478" s="84"/>
    </row>
    <row r="2479" spans="1:16" x14ac:dyDescent="0.3">
      <c r="A2479" s="81"/>
      <c r="B2479" s="82"/>
      <c r="C2479" s="79"/>
      <c r="D2479" s="83"/>
      <c r="E2479" s="84"/>
      <c r="F2479" s="84"/>
      <c r="K2479" s="81"/>
      <c r="L2479" s="82"/>
      <c r="M2479" s="79"/>
      <c r="N2479" s="83"/>
      <c r="O2479" s="84"/>
      <c r="P2479" s="84"/>
    </row>
    <row r="2480" spans="1:16" x14ac:dyDescent="0.3">
      <c r="A2480" s="81"/>
      <c r="B2480" s="82"/>
      <c r="C2480" s="79"/>
      <c r="D2480" s="83"/>
      <c r="E2480" s="84"/>
      <c r="F2480" s="84"/>
      <c r="K2480" s="81"/>
      <c r="L2480" s="82"/>
      <c r="M2480" s="79"/>
      <c r="N2480" s="83"/>
      <c r="O2480" s="84"/>
      <c r="P2480" s="84"/>
    </row>
    <row r="2481" spans="1:16" x14ac:dyDescent="0.3">
      <c r="A2481" s="81"/>
      <c r="B2481" s="82"/>
      <c r="C2481" s="79"/>
      <c r="D2481" s="83"/>
      <c r="E2481" s="84"/>
      <c r="F2481" s="84"/>
      <c r="K2481" s="81"/>
      <c r="L2481" s="82"/>
      <c r="M2481" s="79"/>
      <c r="N2481" s="83"/>
      <c r="O2481" s="84"/>
      <c r="P2481" s="84"/>
    </row>
    <row r="2482" spans="1:16" x14ac:dyDescent="0.3">
      <c r="A2482" s="81"/>
      <c r="B2482" s="82"/>
      <c r="C2482" s="79"/>
      <c r="D2482" s="83"/>
      <c r="E2482" s="84"/>
      <c r="F2482" s="84"/>
      <c r="K2482" s="81"/>
      <c r="L2482" s="82"/>
      <c r="M2482" s="79"/>
      <c r="N2482" s="83"/>
      <c r="O2482" s="84"/>
      <c r="P2482" s="84"/>
    </row>
    <row r="2483" spans="1:16" x14ac:dyDescent="0.3">
      <c r="A2483" s="81"/>
      <c r="B2483" s="82"/>
      <c r="C2483" s="79"/>
      <c r="D2483" s="83"/>
      <c r="E2483" s="84"/>
      <c r="F2483" s="84"/>
      <c r="K2483" s="81"/>
      <c r="L2483" s="82"/>
      <c r="M2483" s="79"/>
      <c r="N2483" s="83"/>
      <c r="O2483" s="84"/>
      <c r="P2483" s="84"/>
    </row>
    <row r="2484" spans="1:16" x14ac:dyDescent="0.3">
      <c r="A2484" s="81"/>
      <c r="B2484" s="82"/>
      <c r="C2484" s="79"/>
      <c r="D2484" s="83"/>
      <c r="E2484" s="84"/>
      <c r="F2484" s="84"/>
      <c r="K2484" s="81"/>
      <c r="L2484" s="82"/>
      <c r="M2484" s="79"/>
      <c r="N2484" s="83"/>
      <c r="O2484" s="84"/>
      <c r="P2484" s="84"/>
    </row>
    <row r="2485" spans="1:16" x14ac:dyDescent="0.3">
      <c r="A2485" s="81"/>
      <c r="B2485" s="82"/>
      <c r="C2485" s="79"/>
      <c r="D2485" s="83"/>
      <c r="E2485" s="84"/>
      <c r="F2485" s="84"/>
      <c r="K2485" s="81"/>
      <c r="L2485" s="82"/>
      <c r="M2485" s="79"/>
      <c r="N2485" s="83"/>
      <c r="O2485" s="84"/>
      <c r="P2485" s="84"/>
    </row>
    <row r="2486" spans="1:16" x14ac:dyDescent="0.3">
      <c r="A2486" s="81"/>
      <c r="B2486" s="82"/>
      <c r="C2486" s="79"/>
      <c r="D2486" s="83"/>
      <c r="E2486" s="84"/>
      <c r="F2486" s="84"/>
      <c r="K2486" s="81"/>
      <c r="L2486" s="82"/>
      <c r="M2486" s="79"/>
      <c r="N2486" s="83"/>
      <c r="O2486" s="84"/>
      <c r="P2486" s="84"/>
    </row>
    <row r="2487" spans="1:16" x14ac:dyDescent="0.3">
      <c r="A2487" s="81"/>
      <c r="B2487" s="82"/>
      <c r="C2487" s="79"/>
      <c r="D2487" s="83"/>
      <c r="E2487" s="84"/>
      <c r="F2487" s="84"/>
      <c r="K2487" s="81"/>
      <c r="L2487" s="82"/>
      <c r="M2487" s="79"/>
      <c r="N2487" s="83"/>
      <c r="O2487" s="84"/>
      <c r="P2487" s="84"/>
    </row>
    <row r="2488" spans="1:16" x14ac:dyDescent="0.3">
      <c r="A2488" s="81"/>
      <c r="B2488" s="82"/>
      <c r="C2488" s="79"/>
      <c r="D2488" s="83"/>
      <c r="E2488" s="84"/>
      <c r="F2488" s="84"/>
      <c r="K2488" s="81"/>
      <c r="L2488" s="82"/>
      <c r="M2488" s="79"/>
      <c r="N2488" s="83"/>
      <c r="O2488" s="84"/>
      <c r="P2488" s="84"/>
    </row>
    <row r="2489" spans="1:16" x14ac:dyDescent="0.3">
      <c r="A2489" s="81"/>
      <c r="B2489" s="82"/>
      <c r="C2489" s="79"/>
      <c r="D2489" s="83"/>
      <c r="E2489" s="84"/>
      <c r="F2489" s="84"/>
      <c r="K2489" s="81"/>
      <c r="L2489" s="82"/>
      <c r="M2489" s="79"/>
      <c r="N2489" s="83"/>
      <c r="O2489" s="84"/>
      <c r="P2489" s="84"/>
    </row>
    <row r="2490" spans="1:16" x14ac:dyDescent="0.3">
      <c r="A2490" s="81"/>
      <c r="B2490" s="82"/>
      <c r="C2490" s="79"/>
      <c r="D2490" s="83"/>
      <c r="E2490" s="84"/>
      <c r="F2490" s="84"/>
      <c r="K2490" s="81"/>
      <c r="L2490" s="82"/>
      <c r="M2490" s="79"/>
      <c r="N2490" s="83"/>
      <c r="O2490" s="84"/>
      <c r="P2490" s="84"/>
    </row>
    <row r="2491" spans="1:16" x14ac:dyDescent="0.3">
      <c r="A2491" s="81"/>
      <c r="B2491" s="82"/>
      <c r="C2491" s="79"/>
      <c r="D2491" s="83"/>
      <c r="E2491" s="84"/>
      <c r="F2491" s="84"/>
      <c r="K2491" s="81"/>
      <c r="L2491" s="82"/>
      <c r="M2491" s="79"/>
      <c r="N2491" s="83"/>
      <c r="O2491" s="84"/>
      <c r="P2491" s="84"/>
    </row>
    <row r="2492" spans="1:16" x14ac:dyDescent="0.3">
      <c r="A2492" s="81"/>
      <c r="B2492" s="82"/>
      <c r="C2492" s="79"/>
      <c r="D2492" s="83"/>
      <c r="E2492" s="84"/>
      <c r="F2492" s="84"/>
      <c r="K2492" s="81"/>
      <c r="L2492" s="82"/>
      <c r="M2492" s="79"/>
      <c r="N2492" s="83"/>
      <c r="O2492" s="84"/>
      <c r="P2492" s="84"/>
    </row>
    <row r="2493" spans="1:16" x14ac:dyDescent="0.3">
      <c r="A2493" s="81"/>
      <c r="B2493" s="82"/>
      <c r="C2493" s="79"/>
      <c r="D2493" s="83"/>
      <c r="E2493" s="84"/>
      <c r="F2493" s="84"/>
      <c r="K2493" s="81"/>
      <c r="L2493" s="82"/>
      <c r="M2493" s="79"/>
      <c r="N2493" s="83"/>
      <c r="O2493" s="84"/>
      <c r="P2493" s="84"/>
    </row>
    <row r="2494" spans="1:16" x14ac:dyDescent="0.3">
      <c r="A2494" s="81"/>
      <c r="B2494" s="82"/>
      <c r="C2494" s="79"/>
      <c r="D2494" s="83"/>
      <c r="E2494" s="84"/>
      <c r="F2494" s="84"/>
      <c r="K2494" s="81"/>
      <c r="L2494" s="82"/>
      <c r="M2494" s="79"/>
      <c r="N2494" s="83"/>
      <c r="O2494" s="84"/>
      <c r="P2494" s="84"/>
    </row>
    <row r="2495" spans="1:16" x14ac:dyDescent="0.3">
      <c r="A2495" s="81"/>
      <c r="B2495" s="82"/>
      <c r="C2495" s="79"/>
      <c r="D2495" s="83"/>
      <c r="E2495" s="84"/>
      <c r="F2495" s="84"/>
      <c r="K2495" s="81"/>
      <c r="L2495" s="82"/>
      <c r="M2495" s="79"/>
      <c r="N2495" s="83"/>
      <c r="O2495" s="84"/>
      <c r="P2495" s="84"/>
    </row>
    <row r="2496" spans="1:16" x14ac:dyDescent="0.3">
      <c r="A2496" s="81"/>
      <c r="B2496" s="82"/>
      <c r="C2496" s="79"/>
      <c r="D2496" s="83"/>
      <c r="E2496" s="84"/>
      <c r="F2496" s="84"/>
      <c r="K2496" s="81"/>
      <c r="L2496" s="82"/>
      <c r="M2496" s="79"/>
      <c r="N2496" s="83"/>
      <c r="O2496" s="84"/>
      <c r="P2496" s="84"/>
    </row>
    <row r="2497" spans="1:16" x14ac:dyDescent="0.3">
      <c r="A2497" s="81"/>
      <c r="B2497" s="82"/>
      <c r="C2497" s="79"/>
      <c r="D2497" s="83"/>
      <c r="E2497" s="84"/>
      <c r="F2497" s="84"/>
      <c r="K2497" s="81"/>
      <c r="L2497" s="82"/>
      <c r="M2497" s="79"/>
      <c r="N2497" s="83"/>
      <c r="O2497" s="84"/>
      <c r="P2497" s="84"/>
    </row>
    <row r="2498" spans="1:16" x14ac:dyDescent="0.3">
      <c r="A2498" s="81"/>
      <c r="B2498" s="82"/>
      <c r="C2498" s="79"/>
      <c r="D2498" s="83"/>
      <c r="E2498" s="84"/>
      <c r="F2498" s="84"/>
      <c r="K2498" s="81"/>
      <c r="L2498" s="82"/>
      <c r="M2498" s="79"/>
      <c r="N2498" s="83"/>
      <c r="O2498" s="84"/>
      <c r="P2498" s="84"/>
    </row>
    <row r="2499" spans="1:16" x14ac:dyDescent="0.3">
      <c r="A2499" s="81"/>
      <c r="B2499" s="82"/>
      <c r="C2499" s="79"/>
      <c r="D2499" s="83"/>
      <c r="E2499" s="84"/>
      <c r="F2499" s="84"/>
      <c r="K2499" s="81"/>
      <c r="L2499" s="82"/>
      <c r="M2499" s="79"/>
      <c r="N2499" s="83"/>
      <c r="O2499" s="84"/>
      <c r="P2499" s="84"/>
    </row>
    <row r="2500" spans="1:16" x14ac:dyDescent="0.3">
      <c r="A2500" s="81"/>
      <c r="B2500" s="82"/>
      <c r="C2500" s="79"/>
      <c r="D2500" s="83"/>
      <c r="E2500" s="84"/>
      <c r="F2500" s="84"/>
      <c r="K2500" s="81"/>
      <c r="L2500" s="82"/>
      <c r="M2500" s="79"/>
      <c r="N2500" s="83"/>
      <c r="O2500" s="84"/>
      <c r="P2500" s="84"/>
    </row>
    <row r="2501" spans="1:16" x14ac:dyDescent="0.3">
      <c r="A2501" s="81"/>
      <c r="B2501" s="82"/>
      <c r="C2501" s="79"/>
      <c r="D2501" s="83"/>
      <c r="E2501" s="84"/>
      <c r="F2501" s="84"/>
      <c r="K2501" s="81"/>
      <c r="L2501" s="82"/>
      <c r="M2501" s="79"/>
      <c r="N2501" s="83"/>
      <c r="O2501" s="84"/>
      <c r="P2501" s="84"/>
    </row>
    <row r="2502" spans="1:16" x14ac:dyDescent="0.3">
      <c r="A2502" s="81"/>
      <c r="B2502" s="82"/>
      <c r="C2502" s="79"/>
      <c r="D2502" s="83"/>
      <c r="E2502" s="84"/>
      <c r="F2502" s="84"/>
      <c r="K2502" s="81"/>
      <c r="L2502" s="82"/>
      <c r="M2502" s="79"/>
      <c r="N2502" s="83"/>
      <c r="O2502" s="84"/>
      <c r="P2502" s="84"/>
    </row>
    <row r="2503" spans="1:16" x14ac:dyDescent="0.3">
      <c r="A2503" s="81"/>
      <c r="B2503" s="82"/>
      <c r="C2503" s="79"/>
      <c r="D2503" s="83"/>
      <c r="E2503" s="84"/>
      <c r="F2503" s="84"/>
      <c r="K2503" s="81"/>
      <c r="L2503" s="82"/>
      <c r="M2503" s="79"/>
      <c r="N2503" s="83"/>
      <c r="O2503" s="84"/>
      <c r="P2503" s="84"/>
    </row>
    <row r="2504" spans="1:16" x14ac:dyDescent="0.3">
      <c r="A2504" s="81"/>
      <c r="B2504" s="82"/>
      <c r="C2504" s="79"/>
      <c r="D2504" s="83"/>
      <c r="E2504" s="84"/>
      <c r="F2504" s="84"/>
      <c r="K2504" s="81"/>
      <c r="L2504" s="82"/>
      <c r="M2504" s="79"/>
      <c r="N2504" s="83"/>
      <c r="O2504" s="84"/>
      <c r="P2504" s="84"/>
    </row>
    <row r="2505" spans="1:16" x14ac:dyDescent="0.3">
      <c r="A2505" s="81"/>
      <c r="B2505" s="82"/>
      <c r="C2505" s="79"/>
      <c r="D2505" s="83"/>
      <c r="E2505" s="84"/>
      <c r="F2505" s="84"/>
      <c r="K2505" s="81"/>
      <c r="L2505" s="82"/>
      <c r="M2505" s="79"/>
      <c r="N2505" s="83"/>
      <c r="O2505" s="84"/>
      <c r="P2505" s="84"/>
    </row>
    <row r="2506" spans="1:16" x14ac:dyDescent="0.3">
      <c r="A2506" s="81"/>
      <c r="B2506" s="82"/>
      <c r="C2506" s="79"/>
      <c r="D2506" s="83"/>
      <c r="E2506" s="84"/>
      <c r="F2506" s="84"/>
      <c r="K2506" s="81"/>
      <c r="L2506" s="82"/>
      <c r="M2506" s="79"/>
      <c r="N2506" s="83"/>
      <c r="O2506" s="84"/>
      <c r="P2506" s="84"/>
    </row>
    <row r="2507" spans="1:16" x14ac:dyDescent="0.3">
      <c r="A2507" s="81"/>
      <c r="B2507" s="82"/>
      <c r="C2507" s="79"/>
      <c r="D2507" s="83"/>
      <c r="E2507" s="84"/>
      <c r="F2507" s="84"/>
      <c r="K2507" s="81"/>
      <c r="L2507" s="82"/>
      <c r="M2507" s="79"/>
      <c r="N2507" s="83"/>
      <c r="O2507" s="84"/>
      <c r="P2507" s="84"/>
    </row>
    <row r="2508" spans="1:16" x14ac:dyDescent="0.3">
      <c r="A2508" s="81"/>
      <c r="B2508" s="82"/>
      <c r="C2508" s="79"/>
      <c r="D2508" s="83"/>
      <c r="E2508" s="84"/>
      <c r="F2508" s="84"/>
      <c r="K2508" s="81"/>
      <c r="L2508" s="82"/>
      <c r="M2508" s="79"/>
      <c r="N2508" s="83"/>
      <c r="O2508" s="84"/>
      <c r="P2508" s="84"/>
    </row>
    <row r="2509" spans="1:16" x14ac:dyDescent="0.3">
      <c r="A2509" s="81"/>
      <c r="B2509" s="82"/>
      <c r="C2509" s="79"/>
      <c r="D2509" s="83"/>
      <c r="E2509" s="84"/>
      <c r="F2509" s="84"/>
      <c r="K2509" s="81"/>
      <c r="L2509" s="82"/>
      <c r="M2509" s="79"/>
      <c r="N2509" s="83"/>
      <c r="O2509" s="84"/>
      <c r="P2509" s="84"/>
    </row>
    <row r="2510" spans="1:16" x14ac:dyDescent="0.3">
      <c r="A2510" s="81"/>
      <c r="B2510" s="82"/>
      <c r="C2510" s="79"/>
      <c r="D2510" s="83"/>
      <c r="E2510" s="84"/>
      <c r="F2510" s="84"/>
      <c r="K2510" s="81"/>
      <c r="L2510" s="82"/>
      <c r="M2510" s="79"/>
      <c r="N2510" s="83"/>
      <c r="O2510" s="84"/>
      <c r="P2510" s="84"/>
    </row>
    <row r="2511" spans="1:16" x14ac:dyDescent="0.3">
      <c r="A2511" s="81"/>
      <c r="B2511" s="82"/>
      <c r="C2511" s="79"/>
      <c r="D2511" s="83"/>
      <c r="E2511" s="84"/>
      <c r="F2511" s="84"/>
      <c r="K2511" s="81"/>
      <c r="L2511" s="82"/>
      <c r="M2511" s="79"/>
      <c r="N2511" s="83"/>
      <c r="O2511" s="84"/>
      <c r="P2511" s="84"/>
    </row>
    <row r="2512" spans="1:16" x14ac:dyDescent="0.3">
      <c r="A2512" s="81"/>
      <c r="B2512" s="82"/>
      <c r="C2512" s="79"/>
      <c r="D2512" s="83"/>
      <c r="E2512" s="84"/>
      <c r="F2512" s="84"/>
      <c r="K2512" s="81"/>
      <c r="L2512" s="82"/>
      <c r="M2512" s="79"/>
      <c r="N2512" s="83"/>
      <c r="O2512" s="84"/>
      <c r="P2512" s="84"/>
    </row>
    <row r="2513" spans="1:16" x14ac:dyDescent="0.3">
      <c r="A2513" s="81"/>
      <c r="B2513" s="82"/>
      <c r="C2513" s="79"/>
      <c r="D2513" s="83"/>
      <c r="E2513" s="84"/>
      <c r="F2513" s="84"/>
      <c r="K2513" s="81"/>
      <c r="L2513" s="82"/>
      <c r="M2513" s="79"/>
      <c r="N2513" s="83"/>
      <c r="O2513" s="84"/>
      <c r="P2513" s="84"/>
    </row>
    <row r="2514" spans="1:16" x14ac:dyDescent="0.3">
      <c r="A2514" s="81"/>
      <c r="B2514" s="82"/>
      <c r="C2514" s="79"/>
      <c r="D2514" s="83"/>
      <c r="E2514" s="84"/>
      <c r="F2514" s="84"/>
      <c r="K2514" s="81"/>
      <c r="L2514" s="82"/>
      <c r="M2514" s="79"/>
      <c r="N2514" s="83"/>
      <c r="O2514" s="84"/>
      <c r="P2514" s="84"/>
    </row>
    <row r="2515" spans="1:16" x14ac:dyDescent="0.3">
      <c r="A2515" s="81"/>
      <c r="B2515" s="82"/>
      <c r="C2515" s="79"/>
      <c r="D2515" s="83"/>
      <c r="E2515" s="84"/>
      <c r="F2515" s="84"/>
      <c r="K2515" s="81"/>
      <c r="L2515" s="82"/>
      <c r="M2515" s="79"/>
      <c r="N2515" s="83"/>
      <c r="O2515" s="84"/>
      <c r="P2515" s="84"/>
    </row>
    <row r="2516" spans="1:16" x14ac:dyDescent="0.3">
      <c r="A2516" s="81"/>
      <c r="B2516" s="82"/>
      <c r="C2516" s="79"/>
      <c r="D2516" s="83"/>
      <c r="E2516" s="84"/>
      <c r="F2516" s="84"/>
      <c r="K2516" s="81"/>
      <c r="L2516" s="82"/>
      <c r="M2516" s="79"/>
      <c r="N2516" s="83"/>
      <c r="O2516" s="84"/>
      <c r="P2516" s="84"/>
    </row>
    <row r="2517" spans="1:16" x14ac:dyDescent="0.3">
      <c r="A2517" s="81"/>
      <c r="B2517" s="82"/>
      <c r="C2517" s="79"/>
      <c r="D2517" s="83"/>
      <c r="E2517" s="84"/>
      <c r="F2517" s="84"/>
      <c r="K2517" s="81"/>
      <c r="L2517" s="82"/>
      <c r="M2517" s="79"/>
      <c r="N2517" s="83"/>
      <c r="O2517" s="84"/>
      <c r="P2517" s="84"/>
    </row>
    <row r="2518" spans="1:16" x14ac:dyDescent="0.3">
      <c r="A2518" s="81"/>
      <c r="B2518" s="82"/>
      <c r="C2518" s="79"/>
      <c r="D2518" s="83"/>
      <c r="E2518" s="84"/>
      <c r="F2518" s="84"/>
      <c r="K2518" s="81"/>
      <c r="L2518" s="82"/>
      <c r="M2518" s="79"/>
      <c r="N2518" s="83"/>
      <c r="O2518" s="84"/>
      <c r="P2518" s="84"/>
    </row>
    <row r="2519" spans="1:16" x14ac:dyDescent="0.3">
      <c r="A2519" s="81"/>
      <c r="B2519" s="82"/>
      <c r="C2519" s="79"/>
      <c r="D2519" s="83"/>
      <c r="E2519" s="84"/>
      <c r="F2519" s="84"/>
      <c r="K2519" s="81"/>
      <c r="L2519" s="82"/>
      <c r="M2519" s="79"/>
      <c r="N2519" s="83"/>
      <c r="O2519" s="84"/>
      <c r="P2519" s="84"/>
    </row>
    <row r="2520" spans="1:16" x14ac:dyDescent="0.3">
      <c r="A2520" s="81"/>
      <c r="B2520" s="82"/>
      <c r="C2520" s="79"/>
      <c r="D2520" s="83"/>
      <c r="E2520" s="84"/>
      <c r="F2520" s="84"/>
      <c r="K2520" s="81"/>
      <c r="L2520" s="82"/>
      <c r="M2520" s="79"/>
      <c r="N2520" s="83"/>
      <c r="O2520" s="84"/>
      <c r="P2520" s="84"/>
    </row>
    <row r="2521" spans="1:16" x14ac:dyDescent="0.3">
      <c r="A2521" s="81"/>
      <c r="B2521" s="82"/>
      <c r="C2521" s="79"/>
      <c r="D2521" s="83"/>
      <c r="E2521" s="84"/>
      <c r="F2521" s="84"/>
      <c r="K2521" s="81"/>
      <c r="L2521" s="82"/>
      <c r="M2521" s="79"/>
      <c r="N2521" s="83"/>
      <c r="O2521" s="84"/>
      <c r="P2521" s="84"/>
    </row>
    <row r="2522" spans="1:16" x14ac:dyDescent="0.3">
      <c r="A2522" s="81"/>
      <c r="B2522" s="82"/>
      <c r="C2522" s="79"/>
      <c r="D2522" s="83"/>
      <c r="E2522" s="84"/>
      <c r="F2522" s="84"/>
      <c r="K2522" s="81"/>
      <c r="L2522" s="82"/>
      <c r="M2522" s="79"/>
      <c r="N2522" s="83"/>
      <c r="O2522" s="84"/>
      <c r="P2522" s="84"/>
    </row>
    <row r="2523" spans="1:16" x14ac:dyDescent="0.3">
      <c r="A2523" s="81"/>
      <c r="B2523" s="82"/>
      <c r="C2523" s="79"/>
      <c r="D2523" s="83"/>
      <c r="E2523" s="84"/>
      <c r="F2523" s="84"/>
      <c r="K2523" s="81"/>
      <c r="L2523" s="82"/>
      <c r="M2523" s="79"/>
      <c r="N2523" s="83"/>
      <c r="O2523" s="84"/>
      <c r="P2523" s="84"/>
    </row>
    <row r="2524" spans="1:16" x14ac:dyDescent="0.3">
      <c r="A2524" s="81"/>
      <c r="B2524" s="82"/>
      <c r="C2524" s="79"/>
      <c r="D2524" s="83"/>
      <c r="E2524" s="84"/>
      <c r="F2524" s="84"/>
      <c r="K2524" s="81"/>
      <c r="L2524" s="82"/>
      <c r="M2524" s="79"/>
      <c r="N2524" s="83"/>
      <c r="O2524" s="84"/>
      <c r="P2524" s="84"/>
    </row>
    <row r="2525" spans="1:16" x14ac:dyDescent="0.3">
      <c r="A2525" s="81"/>
      <c r="B2525" s="82"/>
      <c r="C2525" s="79"/>
      <c r="D2525" s="83"/>
      <c r="E2525" s="84"/>
      <c r="F2525" s="84"/>
      <c r="K2525" s="81"/>
      <c r="L2525" s="82"/>
      <c r="M2525" s="79"/>
      <c r="N2525" s="83"/>
      <c r="O2525" s="84"/>
      <c r="P2525" s="84"/>
    </row>
    <row r="2526" spans="1:16" x14ac:dyDescent="0.3">
      <c r="A2526" s="81"/>
      <c r="B2526" s="82"/>
      <c r="C2526" s="79"/>
      <c r="D2526" s="83"/>
      <c r="E2526" s="84"/>
      <c r="F2526" s="84"/>
      <c r="K2526" s="81"/>
      <c r="L2526" s="82"/>
      <c r="M2526" s="79"/>
      <c r="N2526" s="83"/>
      <c r="O2526" s="84"/>
      <c r="P2526" s="84"/>
    </row>
    <row r="2527" spans="1:16" x14ac:dyDescent="0.3">
      <c r="A2527" s="81"/>
      <c r="B2527" s="82"/>
      <c r="C2527" s="79"/>
      <c r="D2527" s="83"/>
      <c r="E2527" s="84"/>
      <c r="F2527" s="84"/>
      <c r="K2527" s="81"/>
      <c r="L2527" s="82"/>
      <c r="M2527" s="79"/>
      <c r="N2527" s="83"/>
      <c r="O2527" s="84"/>
      <c r="P2527" s="84"/>
    </row>
    <row r="2528" spans="1:16" x14ac:dyDescent="0.3">
      <c r="A2528" s="81"/>
      <c r="B2528" s="82"/>
      <c r="C2528" s="79"/>
      <c r="D2528" s="83"/>
      <c r="E2528" s="84"/>
      <c r="F2528" s="84"/>
      <c r="K2528" s="81"/>
      <c r="L2528" s="82"/>
      <c r="M2528" s="79"/>
      <c r="N2528" s="83"/>
      <c r="O2528" s="84"/>
      <c r="P2528" s="84"/>
    </row>
    <row r="2529" spans="1:16" x14ac:dyDescent="0.3">
      <c r="A2529" s="81"/>
      <c r="B2529" s="82"/>
      <c r="C2529" s="79"/>
      <c r="D2529" s="83"/>
      <c r="E2529" s="84"/>
      <c r="F2529" s="84"/>
      <c r="K2529" s="81"/>
      <c r="L2529" s="82"/>
      <c r="M2529" s="79"/>
      <c r="N2529" s="83"/>
      <c r="O2529" s="84"/>
      <c r="P2529" s="84"/>
    </row>
    <row r="2530" spans="1:16" x14ac:dyDescent="0.3">
      <c r="A2530" s="81"/>
      <c r="B2530" s="82"/>
      <c r="C2530" s="79"/>
      <c r="D2530" s="83"/>
      <c r="E2530" s="84"/>
      <c r="F2530" s="84"/>
      <c r="K2530" s="81"/>
      <c r="L2530" s="82"/>
      <c r="M2530" s="79"/>
      <c r="N2530" s="83"/>
      <c r="O2530" s="84"/>
      <c r="P2530" s="84"/>
    </row>
    <row r="2531" spans="1:16" x14ac:dyDescent="0.3">
      <c r="A2531" s="81"/>
      <c r="B2531" s="82"/>
      <c r="C2531" s="79"/>
      <c r="D2531" s="83"/>
      <c r="E2531" s="84"/>
      <c r="F2531" s="84"/>
      <c r="K2531" s="81"/>
      <c r="L2531" s="82"/>
      <c r="M2531" s="79"/>
      <c r="N2531" s="83"/>
      <c r="O2531" s="84"/>
      <c r="P2531" s="84"/>
    </row>
    <row r="2532" spans="1:16" x14ac:dyDescent="0.3">
      <c r="A2532" s="81"/>
      <c r="B2532" s="82"/>
      <c r="C2532" s="79"/>
      <c r="D2532" s="83"/>
      <c r="E2532" s="84"/>
      <c r="F2532" s="84"/>
      <c r="K2532" s="81"/>
      <c r="L2532" s="82"/>
      <c r="M2532" s="79"/>
      <c r="N2532" s="83"/>
      <c r="O2532" s="84"/>
      <c r="P2532" s="84"/>
    </row>
    <row r="2533" spans="1:16" x14ac:dyDescent="0.3">
      <c r="A2533" s="81"/>
      <c r="B2533" s="82"/>
      <c r="C2533" s="79"/>
      <c r="D2533" s="83"/>
      <c r="E2533" s="84"/>
      <c r="F2533" s="84"/>
      <c r="K2533" s="81"/>
      <c r="L2533" s="82"/>
      <c r="M2533" s="79"/>
      <c r="N2533" s="83"/>
      <c r="O2533" s="84"/>
      <c r="P2533" s="84"/>
    </row>
    <row r="2534" spans="1:16" x14ac:dyDescent="0.3">
      <c r="A2534" s="81"/>
      <c r="B2534" s="82"/>
      <c r="C2534" s="79"/>
      <c r="D2534" s="83"/>
      <c r="E2534" s="84"/>
      <c r="F2534" s="84"/>
      <c r="K2534" s="81"/>
      <c r="L2534" s="82"/>
      <c r="M2534" s="79"/>
      <c r="N2534" s="83"/>
      <c r="O2534" s="84"/>
      <c r="P2534" s="84"/>
    </row>
    <row r="2535" spans="1:16" x14ac:dyDescent="0.3">
      <c r="A2535" s="81"/>
      <c r="B2535" s="82"/>
      <c r="C2535" s="79"/>
      <c r="D2535" s="83"/>
      <c r="E2535" s="84"/>
      <c r="F2535" s="84"/>
      <c r="K2535" s="81"/>
      <c r="L2535" s="82"/>
      <c r="M2535" s="79"/>
      <c r="N2535" s="83"/>
      <c r="O2535" s="84"/>
      <c r="P2535" s="84"/>
    </row>
    <row r="2536" spans="1:16" x14ac:dyDescent="0.3">
      <c r="A2536" s="81"/>
      <c r="B2536" s="82"/>
      <c r="C2536" s="79"/>
      <c r="D2536" s="83"/>
      <c r="E2536" s="84"/>
      <c r="F2536" s="84"/>
      <c r="K2536" s="81"/>
      <c r="L2536" s="82"/>
      <c r="M2536" s="79"/>
      <c r="N2536" s="83"/>
      <c r="O2536" s="84"/>
      <c r="P2536" s="84"/>
    </row>
    <row r="2537" spans="1:16" x14ac:dyDescent="0.3">
      <c r="A2537" s="81"/>
      <c r="B2537" s="82"/>
      <c r="C2537" s="79"/>
      <c r="D2537" s="83"/>
      <c r="E2537" s="84"/>
      <c r="F2537" s="84"/>
      <c r="K2537" s="81"/>
      <c r="L2537" s="82"/>
      <c r="M2537" s="79"/>
      <c r="N2537" s="83"/>
      <c r="O2537" s="84"/>
      <c r="P2537" s="84"/>
    </row>
    <row r="2538" spans="1:16" x14ac:dyDescent="0.3">
      <c r="A2538" s="81"/>
      <c r="B2538" s="82"/>
      <c r="C2538" s="79"/>
      <c r="D2538" s="83"/>
      <c r="E2538" s="84"/>
      <c r="F2538" s="84"/>
      <c r="K2538" s="81"/>
      <c r="L2538" s="82"/>
      <c r="M2538" s="79"/>
      <c r="N2538" s="83"/>
      <c r="O2538" s="84"/>
      <c r="P2538" s="84"/>
    </row>
    <row r="2539" spans="1:16" x14ac:dyDescent="0.3">
      <c r="A2539" s="81"/>
      <c r="B2539" s="82"/>
      <c r="C2539" s="79"/>
      <c r="D2539" s="83"/>
      <c r="E2539" s="84"/>
      <c r="F2539" s="84"/>
      <c r="K2539" s="81"/>
      <c r="L2539" s="82"/>
      <c r="M2539" s="79"/>
      <c r="N2539" s="83"/>
      <c r="O2539" s="84"/>
      <c r="P2539" s="84"/>
    </row>
    <row r="2540" spans="1:16" x14ac:dyDescent="0.3">
      <c r="A2540" s="81"/>
      <c r="B2540" s="82"/>
      <c r="C2540" s="79"/>
      <c r="D2540" s="83"/>
      <c r="E2540" s="84"/>
      <c r="F2540" s="84"/>
      <c r="K2540" s="81"/>
      <c r="L2540" s="82"/>
      <c r="M2540" s="79"/>
      <c r="N2540" s="83"/>
      <c r="O2540" s="84"/>
      <c r="P2540" s="84"/>
    </row>
    <row r="2541" spans="1:16" x14ac:dyDescent="0.3">
      <c r="A2541" s="81"/>
      <c r="B2541" s="82"/>
      <c r="C2541" s="79"/>
      <c r="D2541" s="83"/>
      <c r="E2541" s="84"/>
      <c r="F2541" s="84"/>
      <c r="K2541" s="81"/>
      <c r="L2541" s="82"/>
      <c r="M2541" s="79"/>
      <c r="N2541" s="83"/>
      <c r="O2541" s="84"/>
      <c r="P2541" s="84"/>
    </row>
    <row r="2542" spans="1:16" x14ac:dyDescent="0.3">
      <c r="A2542" s="81"/>
      <c r="B2542" s="82"/>
      <c r="C2542" s="79"/>
      <c r="D2542" s="83"/>
      <c r="E2542" s="84"/>
      <c r="F2542" s="84"/>
      <c r="K2542" s="81"/>
      <c r="L2542" s="82"/>
      <c r="M2542" s="79"/>
      <c r="N2542" s="83"/>
      <c r="O2542" s="84"/>
      <c r="P2542" s="84"/>
    </row>
    <row r="2543" spans="1:16" x14ac:dyDescent="0.3">
      <c r="A2543" s="81"/>
      <c r="B2543" s="82"/>
      <c r="C2543" s="79"/>
      <c r="D2543" s="83"/>
      <c r="E2543" s="84"/>
      <c r="F2543" s="84"/>
      <c r="K2543" s="81"/>
      <c r="L2543" s="82"/>
      <c r="M2543" s="79"/>
      <c r="N2543" s="83"/>
      <c r="O2543" s="84"/>
      <c r="P2543" s="84"/>
    </row>
    <row r="2544" spans="1:16" x14ac:dyDescent="0.3">
      <c r="A2544" s="81"/>
      <c r="B2544" s="82"/>
      <c r="C2544" s="79"/>
      <c r="D2544" s="83"/>
      <c r="E2544" s="84"/>
      <c r="F2544" s="84"/>
      <c r="K2544" s="81"/>
      <c r="L2544" s="82"/>
      <c r="M2544" s="79"/>
      <c r="N2544" s="83"/>
      <c r="O2544" s="84"/>
      <c r="P2544" s="84"/>
    </row>
    <row r="2545" spans="1:16" x14ac:dyDescent="0.3">
      <c r="A2545" s="81"/>
      <c r="B2545" s="82"/>
      <c r="C2545" s="79"/>
      <c r="D2545" s="83"/>
      <c r="E2545" s="84"/>
      <c r="F2545" s="84"/>
      <c r="K2545" s="81"/>
      <c r="L2545" s="82"/>
      <c r="M2545" s="79"/>
      <c r="N2545" s="83"/>
      <c r="O2545" s="84"/>
      <c r="P2545" s="84"/>
    </row>
    <row r="2546" spans="1:16" x14ac:dyDescent="0.3">
      <c r="A2546" s="81"/>
      <c r="B2546" s="82"/>
      <c r="C2546" s="79"/>
      <c r="D2546" s="83"/>
      <c r="E2546" s="84"/>
      <c r="F2546" s="84"/>
      <c r="K2546" s="81"/>
      <c r="L2546" s="82"/>
      <c r="M2546" s="79"/>
      <c r="N2546" s="83"/>
      <c r="O2546" s="84"/>
      <c r="P2546" s="84"/>
    </row>
    <row r="2547" spans="1:16" x14ac:dyDescent="0.3">
      <c r="A2547" s="81"/>
      <c r="B2547" s="82"/>
      <c r="C2547" s="79"/>
      <c r="D2547" s="83"/>
      <c r="E2547" s="84"/>
      <c r="F2547" s="84"/>
      <c r="K2547" s="81"/>
      <c r="L2547" s="82"/>
      <c r="M2547" s="79"/>
      <c r="N2547" s="83"/>
      <c r="O2547" s="84"/>
      <c r="P2547" s="84"/>
    </row>
    <row r="2548" spans="1:16" x14ac:dyDescent="0.3">
      <c r="A2548" s="81"/>
      <c r="B2548" s="82"/>
      <c r="C2548" s="79"/>
      <c r="D2548" s="83"/>
      <c r="E2548" s="84"/>
      <c r="F2548" s="84"/>
      <c r="K2548" s="81"/>
      <c r="L2548" s="82"/>
      <c r="M2548" s="79"/>
      <c r="N2548" s="83"/>
      <c r="O2548" s="84"/>
      <c r="P2548" s="84"/>
    </row>
    <row r="2549" spans="1:16" x14ac:dyDescent="0.3">
      <c r="A2549" s="81"/>
      <c r="B2549" s="82"/>
      <c r="C2549" s="79"/>
      <c r="D2549" s="83"/>
      <c r="E2549" s="84"/>
      <c r="F2549" s="84"/>
      <c r="K2549" s="81"/>
      <c r="L2549" s="82"/>
      <c r="M2549" s="79"/>
      <c r="N2549" s="83"/>
      <c r="O2549" s="84"/>
      <c r="P2549" s="84"/>
    </row>
    <row r="2550" spans="1:16" x14ac:dyDescent="0.3">
      <c r="A2550" s="81"/>
      <c r="B2550" s="82"/>
      <c r="C2550" s="79"/>
      <c r="D2550" s="83"/>
      <c r="E2550" s="84"/>
      <c r="F2550" s="84"/>
      <c r="K2550" s="81"/>
      <c r="L2550" s="82"/>
      <c r="M2550" s="79"/>
      <c r="N2550" s="83"/>
      <c r="O2550" s="84"/>
      <c r="P2550" s="84"/>
    </row>
    <row r="2551" spans="1:16" x14ac:dyDescent="0.3">
      <c r="A2551" s="81"/>
      <c r="B2551" s="82"/>
      <c r="C2551" s="79"/>
      <c r="D2551" s="83"/>
      <c r="E2551" s="84"/>
      <c r="F2551" s="84"/>
      <c r="K2551" s="81"/>
      <c r="L2551" s="82"/>
      <c r="M2551" s="79"/>
      <c r="N2551" s="83"/>
      <c r="O2551" s="84"/>
      <c r="P2551" s="84"/>
    </row>
    <row r="2552" spans="1:16" x14ac:dyDescent="0.3">
      <c r="A2552" s="81"/>
      <c r="B2552" s="82"/>
      <c r="C2552" s="79"/>
      <c r="D2552" s="83"/>
      <c r="E2552" s="84"/>
      <c r="F2552" s="84"/>
      <c r="K2552" s="81"/>
      <c r="L2552" s="82"/>
      <c r="M2552" s="79"/>
      <c r="N2552" s="83"/>
      <c r="O2552" s="84"/>
      <c r="P2552" s="84"/>
    </row>
    <row r="2553" spans="1:16" x14ac:dyDescent="0.3">
      <c r="A2553" s="81"/>
      <c r="B2553" s="82"/>
      <c r="C2553" s="79"/>
      <c r="D2553" s="83"/>
      <c r="E2553" s="84"/>
      <c r="F2553" s="84"/>
      <c r="K2553" s="81"/>
      <c r="L2553" s="82"/>
      <c r="M2553" s="79"/>
      <c r="N2553" s="83"/>
      <c r="O2553" s="84"/>
      <c r="P2553" s="84"/>
    </row>
    <row r="2554" spans="1:16" x14ac:dyDescent="0.3">
      <c r="A2554" s="81"/>
      <c r="B2554" s="82"/>
      <c r="C2554" s="79"/>
      <c r="D2554" s="83"/>
      <c r="E2554" s="84"/>
      <c r="F2554" s="84"/>
      <c r="K2554" s="81"/>
      <c r="L2554" s="82"/>
      <c r="M2554" s="79"/>
      <c r="N2554" s="83"/>
      <c r="O2554" s="84"/>
      <c r="P2554" s="84"/>
    </row>
    <row r="2555" spans="1:16" x14ac:dyDescent="0.3">
      <c r="A2555" s="81"/>
      <c r="B2555" s="82"/>
      <c r="C2555" s="79"/>
      <c r="D2555" s="83"/>
      <c r="E2555" s="84"/>
      <c r="F2555" s="84"/>
      <c r="K2555" s="81"/>
      <c r="L2555" s="82"/>
      <c r="M2555" s="79"/>
      <c r="N2555" s="83"/>
      <c r="O2555" s="84"/>
      <c r="P2555" s="84"/>
    </row>
    <row r="2556" spans="1:16" x14ac:dyDescent="0.3">
      <c r="A2556" s="81"/>
      <c r="B2556" s="82"/>
      <c r="C2556" s="79"/>
      <c r="D2556" s="83"/>
      <c r="E2556" s="84"/>
      <c r="F2556" s="84"/>
      <c r="K2556" s="81"/>
      <c r="L2556" s="82"/>
      <c r="M2556" s="79"/>
      <c r="N2556" s="83"/>
      <c r="O2556" s="84"/>
      <c r="P2556" s="84"/>
    </row>
    <row r="2557" spans="1:16" x14ac:dyDescent="0.3">
      <c r="A2557" s="81"/>
      <c r="B2557" s="82"/>
      <c r="C2557" s="79"/>
      <c r="D2557" s="83"/>
      <c r="E2557" s="84"/>
      <c r="F2557" s="84"/>
      <c r="K2557" s="81"/>
      <c r="L2557" s="82"/>
      <c r="M2557" s="79"/>
      <c r="N2557" s="83"/>
      <c r="O2557" s="84"/>
      <c r="P2557" s="84"/>
    </row>
    <row r="2558" spans="1:16" x14ac:dyDescent="0.3">
      <c r="A2558" s="81"/>
      <c r="B2558" s="82"/>
      <c r="C2558" s="79"/>
      <c r="D2558" s="83"/>
      <c r="E2558" s="84"/>
      <c r="F2558" s="84"/>
      <c r="K2558" s="81"/>
      <c r="L2558" s="82"/>
      <c r="M2558" s="79"/>
      <c r="N2558" s="83"/>
      <c r="O2558" s="84"/>
      <c r="P2558" s="84"/>
    </row>
    <row r="2559" spans="1:16" x14ac:dyDescent="0.3">
      <c r="A2559" s="81"/>
      <c r="B2559" s="82"/>
      <c r="C2559" s="79"/>
      <c r="D2559" s="83"/>
      <c r="E2559" s="84"/>
      <c r="F2559" s="84"/>
      <c r="K2559" s="81"/>
      <c r="L2559" s="82"/>
      <c r="M2559" s="79"/>
      <c r="N2559" s="83"/>
      <c r="O2559" s="84"/>
      <c r="P2559" s="84"/>
    </row>
    <row r="2560" spans="1:16" x14ac:dyDescent="0.3">
      <c r="A2560" s="81"/>
      <c r="B2560" s="82"/>
      <c r="C2560" s="79"/>
      <c r="D2560" s="83"/>
      <c r="E2560" s="84"/>
      <c r="F2560" s="84"/>
      <c r="K2560" s="81"/>
      <c r="L2560" s="82"/>
      <c r="M2560" s="79"/>
      <c r="N2560" s="83"/>
      <c r="O2560" s="84"/>
      <c r="P2560" s="84"/>
    </row>
    <row r="2561" spans="1:16" x14ac:dyDescent="0.3">
      <c r="A2561" s="81"/>
      <c r="B2561" s="82"/>
      <c r="C2561" s="79"/>
      <c r="D2561" s="83"/>
      <c r="E2561" s="84"/>
      <c r="F2561" s="84"/>
      <c r="K2561" s="81"/>
      <c r="L2561" s="82"/>
      <c r="M2561" s="79"/>
      <c r="N2561" s="83"/>
      <c r="O2561" s="84"/>
      <c r="P2561" s="84"/>
    </row>
    <row r="2562" spans="1:16" x14ac:dyDescent="0.3">
      <c r="A2562" s="81"/>
      <c r="B2562" s="82"/>
      <c r="C2562" s="79"/>
      <c r="D2562" s="83"/>
      <c r="E2562" s="84"/>
      <c r="F2562" s="84"/>
      <c r="K2562" s="81"/>
      <c r="L2562" s="82"/>
      <c r="M2562" s="79"/>
      <c r="N2562" s="83"/>
      <c r="O2562" s="84"/>
      <c r="P2562" s="84"/>
    </row>
    <row r="2563" spans="1:16" x14ac:dyDescent="0.3">
      <c r="A2563" s="81"/>
      <c r="B2563" s="82"/>
      <c r="C2563" s="79"/>
      <c r="D2563" s="83"/>
      <c r="E2563" s="84"/>
      <c r="F2563" s="84"/>
      <c r="K2563" s="81"/>
      <c r="L2563" s="82"/>
      <c r="M2563" s="79"/>
      <c r="N2563" s="83"/>
      <c r="O2563" s="84"/>
      <c r="P2563" s="84"/>
    </row>
    <row r="2564" spans="1:16" x14ac:dyDescent="0.3">
      <c r="A2564" s="81"/>
      <c r="B2564" s="82"/>
      <c r="C2564" s="79"/>
      <c r="D2564" s="83"/>
      <c r="E2564" s="84"/>
      <c r="F2564" s="84"/>
      <c r="K2564" s="81"/>
      <c r="L2564" s="82"/>
      <c r="M2564" s="79"/>
      <c r="N2564" s="83"/>
      <c r="O2564" s="84"/>
      <c r="P2564" s="84"/>
    </row>
    <row r="2565" spans="1:16" x14ac:dyDescent="0.3">
      <c r="A2565" s="81"/>
      <c r="B2565" s="82"/>
      <c r="C2565" s="79"/>
      <c r="D2565" s="83"/>
      <c r="E2565" s="84"/>
      <c r="F2565" s="84"/>
      <c r="K2565" s="81"/>
      <c r="L2565" s="82"/>
      <c r="M2565" s="79"/>
      <c r="N2565" s="83"/>
      <c r="O2565" s="84"/>
      <c r="P2565" s="84"/>
    </row>
    <row r="2566" spans="1:16" x14ac:dyDescent="0.3">
      <c r="A2566" s="81"/>
      <c r="B2566" s="82"/>
      <c r="C2566" s="79"/>
      <c r="D2566" s="83"/>
      <c r="E2566" s="84"/>
      <c r="F2566" s="84"/>
      <c r="K2566" s="81"/>
      <c r="L2566" s="82"/>
      <c r="M2566" s="79"/>
      <c r="N2566" s="83"/>
      <c r="O2566" s="84"/>
      <c r="P2566" s="84"/>
    </row>
    <row r="2567" spans="1:16" x14ac:dyDescent="0.3">
      <c r="A2567" s="81"/>
      <c r="B2567" s="82"/>
      <c r="C2567" s="79"/>
      <c r="D2567" s="83"/>
      <c r="E2567" s="84"/>
      <c r="F2567" s="84"/>
      <c r="K2567" s="81"/>
      <c r="L2567" s="82"/>
      <c r="M2567" s="79"/>
      <c r="N2567" s="83"/>
      <c r="O2567" s="84"/>
      <c r="P2567" s="84"/>
    </row>
    <row r="2568" spans="1:16" x14ac:dyDescent="0.3">
      <c r="A2568" s="81"/>
      <c r="B2568" s="82"/>
      <c r="C2568" s="79"/>
      <c r="D2568" s="83"/>
      <c r="E2568" s="84"/>
      <c r="F2568" s="84"/>
      <c r="K2568" s="81"/>
      <c r="L2568" s="82"/>
      <c r="M2568" s="79"/>
      <c r="N2568" s="83"/>
      <c r="O2568" s="84"/>
      <c r="P2568" s="84"/>
    </row>
    <row r="2569" spans="1:16" x14ac:dyDescent="0.3">
      <c r="A2569" s="81"/>
      <c r="B2569" s="82"/>
      <c r="C2569" s="79"/>
      <c r="D2569" s="83"/>
      <c r="E2569" s="84"/>
      <c r="F2569" s="84"/>
      <c r="K2569" s="81"/>
      <c r="L2569" s="82"/>
      <c r="M2569" s="79"/>
      <c r="N2569" s="83"/>
      <c r="O2569" s="84"/>
      <c r="P2569" s="84"/>
    </row>
    <row r="2570" spans="1:16" x14ac:dyDescent="0.3">
      <c r="A2570" s="81"/>
      <c r="B2570" s="82"/>
      <c r="C2570" s="79"/>
      <c r="D2570" s="83"/>
      <c r="E2570" s="84"/>
      <c r="F2570" s="84"/>
      <c r="K2570" s="81"/>
      <c r="L2570" s="82"/>
      <c r="M2570" s="79"/>
      <c r="N2570" s="83"/>
      <c r="O2570" s="84"/>
      <c r="P2570" s="84"/>
    </row>
    <row r="2571" spans="1:16" x14ac:dyDescent="0.3">
      <c r="A2571" s="81"/>
      <c r="B2571" s="82"/>
      <c r="C2571" s="79"/>
      <c r="D2571" s="83"/>
      <c r="E2571" s="84"/>
      <c r="F2571" s="84"/>
      <c r="K2571" s="81"/>
      <c r="L2571" s="82"/>
      <c r="M2571" s="79"/>
      <c r="N2571" s="83"/>
      <c r="O2571" s="84"/>
      <c r="P2571" s="84"/>
    </row>
    <row r="2572" spans="1:16" x14ac:dyDescent="0.3">
      <c r="A2572" s="81"/>
      <c r="B2572" s="82"/>
      <c r="C2572" s="79"/>
      <c r="D2572" s="83"/>
      <c r="E2572" s="84"/>
      <c r="F2572" s="84"/>
      <c r="K2572" s="81"/>
      <c r="L2572" s="82"/>
      <c r="M2572" s="79"/>
      <c r="N2572" s="83"/>
      <c r="O2572" s="84"/>
      <c r="P2572" s="84"/>
    </row>
    <row r="2573" spans="1:16" x14ac:dyDescent="0.3">
      <c r="A2573" s="81"/>
      <c r="B2573" s="82"/>
      <c r="C2573" s="79"/>
      <c r="D2573" s="83"/>
      <c r="E2573" s="84"/>
      <c r="F2573" s="84"/>
      <c r="K2573" s="81"/>
      <c r="L2573" s="82"/>
      <c r="M2573" s="79"/>
      <c r="N2573" s="83"/>
      <c r="O2573" s="84"/>
      <c r="P2573" s="84"/>
    </row>
    <row r="2574" spans="1:16" x14ac:dyDescent="0.3">
      <c r="A2574" s="81"/>
      <c r="B2574" s="82"/>
      <c r="C2574" s="79"/>
      <c r="D2574" s="83"/>
      <c r="E2574" s="84"/>
      <c r="F2574" s="84"/>
      <c r="K2574" s="81"/>
      <c r="L2574" s="82"/>
      <c r="M2574" s="79"/>
      <c r="N2574" s="83"/>
      <c r="O2574" s="84"/>
      <c r="P2574" s="84"/>
    </row>
    <row r="2575" spans="1:16" x14ac:dyDescent="0.3">
      <c r="A2575" s="81"/>
      <c r="B2575" s="82"/>
      <c r="C2575" s="79"/>
      <c r="D2575" s="83"/>
      <c r="E2575" s="84"/>
      <c r="F2575" s="84"/>
      <c r="K2575" s="81"/>
      <c r="L2575" s="82"/>
      <c r="M2575" s="79"/>
      <c r="N2575" s="83"/>
      <c r="O2575" s="84"/>
      <c r="P2575" s="84"/>
    </row>
    <row r="2576" spans="1:16" x14ac:dyDescent="0.3">
      <c r="A2576" s="81"/>
      <c r="B2576" s="82"/>
      <c r="C2576" s="79"/>
      <c r="D2576" s="83"/>
      <c r="E2576" s="84"/>
      <c r="F2576" s="84"/>
      <c r="K2576" s="81"/>
      <c r="L2576" s="82"/>
      <c r="M2576" s="79"/>
      <c r="N2576" s="83"/>
      <c r="O2576" s="84"/>
      <c r="P2576" s="84"/>
    </row>
    <row r="2577" spans="1:16" x14ac:dyDescent="0.3">
      <c r="A2577" s="81"/>
      <c r="B2577" s="82"/>
      <c r="C2577" s="79"/>
      <c r="D2577" s="83"/>
      <c r="E2577" s="84"/>
      <c r="F2577" s="84"/>
      <c r="K2577" s="81"/>
      <c r="L2577" s="82"/>
      <c r="M2577" s="79"/>
      <c r="N2577" s="83"/>
      <c r="O2577" s="84"/>
      <c r="P2577" s="84"/>
    </row>
    <row r="2578" spans="1:16" x14ac:dyDescent="0.3">
      <c r="A2578" s="81"/>
      <c r="B2578" s="82"/>
      <c r="C2578" s="79"/>
      <c r="D2578" s="83"/>
      <c r="E2578" s="84"/>
      <c r="F2578" s="84"/>
      <c r="K2578" s="81"/>
      <c r="L2578" s="82"/>
      <c r="M2578" s="79"/>
      <c r="N2578" s="83"/>
      <c r="O2578" s="84"/>
      <c r="P2578" s="84"/>
    </row>
    <row r="2579" spans="1:16" x14ac:dyDescent="0.3">
      <c r="A2579" s="81"/>
      <c r="B2579" s="82"/>
      <c r="C2579" s="79"/>
      <c r="D2579" s="83"/>
      <c r="E2579" s="84"/>
      <c r="F2579" s="84"/>
      <c r="K2579" s="81"/>
      <c r="L2579" s="82"/>
      <c r="M2579" s="79"/>
      <c r="N2579" s="83"/>
      <c r="O2579" s="84"/>
      <c r="P2579" s="84"/>
    </row>
    <row r="2580" spans="1:16" x14ac:dyDescent="0.3">
      <c r="A2580" s="81"/>
      <c r="B2580" s="82"/>
      <c r="C2580" s="79"/>
      <c r="D2580" s="83"/>
      <c r="E2580" s="84"/>
      <c r="F2580" s="84"/>
      <c r="K2580" s="81"/>
      <c r="L2580" s="82"/>
      <c r="M2580" s="79"/>
      <c r="N2580" s="83"/>
      <c r="O2580" s="84"/>
      <c r="P2580" s="84"/>
    </row>
    <row r="2581" spans="1:16" x14ac:dyDescent="0.3">
      <c r="A2581" s="81"/>
      <c r="B2581" s="82"/>
      <c r="C2581" s="79"/>
      <c r="D2581" s="83"/>
      <c r="E2581" s="84"/>
      <c r="F2581" s="84"/>
      <c r="K2581" s="81"/>
      <c r="L2581" s="82"/>
      <c r="M2581" s="79"/>
      <c r="N2581" s="83"/>
      <c r="O2581" s="84"/>
      <c r="P2581" s="84"/>
    </row>
    <row r="2582" spans="1:16" x14ac:dyDescent="0.3">
      <c r="A2582" s="81"/>
      <c r="B2582" s="82"/>
      <c r="C2582" s="79"/>
      <c r="D2582" s="83"/>
      <c r="E2582" s="84"/>
      <c r="F2582" s="84"/>
      <c r="K2582" s="81"/>
      <c r="L2582" s="82"/>
      <c r="M2582" s="79"/>
      <c r="N2582" s="83"/>
      <c r="O2582" s="84"/>
      <c r="P2582" s="84"/>
    </row>
    <row r="2583" spans="1:16" x14ac:dyDescent="0.3">
      <c r="A2583" s="81"/>
      <c r="B2583" s="82"/>
      <c r="C2583" s="79"/>
      <c r="D2583" s="83"/>
      <c r="E2583" s="84"/>
      <c r="F2583" s="84"/>
      <c r="K2583" s="81"/>
      <c r="L2583" s="82"/>
      <c r="M2583" s="79"/>
      <c r="N2583" s="83"/>
      <c r="O2583" s="84"/>
      <c r="P2583" s="84"/>
    </row>
    <row r="2584" spans="1:16" x14ac:dyDescent="0.3">
      <c r="A2584" s="81"/>
      <c r="B2584" s="82"/>
      <c r="C2584" s="79"/>
      <c r="D2584" s="83"/>
      <c r="E2584" s="84"/>
      <c r="F2584" s="84"/>
      <c r="K2584" s="81"/>
      <c r="L2584" s="82"/>
      <c r="M2584" s="79"/>
      <c r="N2584" s="83"/>
      <c r="O2584" s="84"/>
      <c r="P2584" s="84"/>
    </row>
    <row r="2585" spans="1:16" x14ac:dyDescent="0.3">
      <c r="A2585" s="81"/>
      <c r="B2585" s="82"/>
      <c r="C2585" s="79"/>
      <c r="D2585" s="83"/>
      <c r="E2585" s="84"/>
      <c r="F2585" s="84"/>
      <c r="K2585" s="81"/>
      <c r="L2585" s="82"/>
      <c r="M2585" s="79"/>
      <c r="N2585" s="83"/>
      <c r="O2585" s="84"/>
      <c r="P2585" s="84"/>
    </row>
    <row r="2586" spans="1:16" x14ac:dyDescent="0.3">
      <c r="A2586" s="81"/>
      <c r="B2586" s="82"/>
      <c r="C2586" s="79"/>
      <c r="D2586" s="83"/>
      <c r="E2586" s="84"/>
      <c r="F2586" s="84"/>
      <c r="K2586" s="81"/>
      <c r="L2586" s="82"/>
      <c r="M2586" s="79"/>
      <c r="N2586" s="83"/>
      <c r="O2586" s="84"/>
      <c r="P2586" s="84"/>
    </row>
    <row r="2587" spans="1:16" x14ac:dyDescent="0.3">
      <c r="A2587" s="81"/>
      <c r="B2587" s="82"/>
      <c r="C2587" s="79"/>
      <c r="D2587" s="83"/>
      <c r="E2587" s="84"/>
      <c r="F2587" s="84"/>
      <c r="K2587" s="81"/>
      <c r="L2587" s="82"/>
      <c r="M2587" s="79"/>
      <c r="N2587" s="83"/>
      <c r="O2587" s="84"/>
      <c r="P2587" s="84"/>
    </row>
    <row r="2588" spans="1:16" x14ac:dyDescent="0.3">
      <c r="A2588" s="81"/>
      <c r="B2588" s="82"/>
      <c r="C2588" s="79"/>
      <c r="D2588" s="83"/>
      <c r="E2588" s="84"/>
      <c r="F2588" s="84"/>
      <c r="K2588" s="81"/>
      <c r="L2588" s="82"/>
      <c r="M2588" s="79"/>
      <c r="N2588" s="83"/>
      <c r="O2588" s="84"/>
      <c r="P2588" s="84"/>
    </row>
    <row r="2589" spans="1:16" x14ac:dyDescent="0.3">
      <c r="A2589" s="81"/>
      <c r="B2589" s="82"/>
      <c r="C2589" s="79"/>
      <c r="D2589" s="83"/>
      <c r="E2589" s="84"/>
      <c r="F2589" s="84"/>
      <c r="K2589" s="81"/>
      <c r="L2589" s="82"/>
      <c r="M2589" s="79"/>
      <c r="N2589" s="83"/>
      <c r="O2589" s="84"/>
      <c r="P2589" s="84"/>
    </row>
    <row r="2590" spans="1:16" x14ac:dyDescent="0.3">
      <c r="A2590" s="81"/>
      <c r="B2590" s="82"/>
      <c r="C2590" s="79"/>
      <c r="D2590" s="83"/>
      <c r="E2590" s="84"/>
      <c r="F2590" s="84"/>
      <c r="K2590" s="81"/>
      <c r="L2590" s="82"/>
      <c r="M2590" s="79"/>
      <c r="N2590" s="83"/>
      <c r="O2590" s="84"/>
      <c r="P2590" s="84"/>
    </row>
    <row r="2591" spans="1:16" x14ac:dyDescent="0.3">
      <c r="A2591" s="81"/>
      <c r="B2591" s="82"/>
      <c r="C2591" s="79"/>
      <c r="D2591" s="83"/>
      <c r="E2591" s="84"/>
      <c r="F2591" s="84"/>
      <c r="K2591" s="81"/>
      <c r="L2591" s="82"/>
      <c r="M2591" s="79"/>
      <c r="N2591" s="83"/>
      <c r="O2591" s="84"/>
      <c r="P2591" s="84"/>
    </row>
    <row r="2592" spans="1:16" x14ac:dyDescent="0.3">
      <c r="A2592" s="81"/>
      <c r="B2592" s="82"/>
      <c r="C2592" s="79"/>
      <c r="D2592" s="83"/>
      <c r="E2592" s="84"/>
      <c r="F2592" s="84"/>
      <c r="K2592" s="81"/>
      <c r="L2592" s="82"/>
      <c r="M2592" s="79"/>
      <c r="N2592" s="83"/>
      <c r="O2592" s="84"/>
      <c r="P2592" s="84"/>
    </row>
    <row r="2593" spans="1:16" x14ac:dyDescent="0.3">
      <c r="A2593" s="81"/>
      <c r="B2593" s="82"/>
      <c r="C2593" s="79"/>
      <c r="D2593" s="83"/>
      <c r="E2593" s="84"/>
      <c r="F2593" s="84"/>
      <c r="K2593" s="81"/>
      <c r="L2593" s="82"/>
      <c r="M2593" s="79"/>
      <c r="N2593" s="83"/>
      <c r="O2593" s="84"/>
      <c r="P2593" s="84"/>
    </row>
    <row r="2594" spans="1:16" x14ac:dyDescent="0.3">
      <c r="A2594" s="81"/>
      <c r="B2594" s="82"/>
      <c r="C2594" s="79"/>
      <c r="D2594" s="83"/>
      <c r="E2594" s="84"/>
      <c r="F2594" s="84"/>
      <c r="K2594" s="81"/>
      <c r="L2594" s="82"/>
      <c r="M2594" s="79"/>
      <c r="N2594" s="83"/>
      <c r="O2594" s="84"/>
      <c r="P2594" s="84"/>
    </row>
    <row r="2595" spans="1:16" x14ac:dyDescent="0.3">
      <c r="A2595" s="81"/>
      <c r="B2595" s="82"/>
      <c r="C2595" s="79"/>
      <c r="D2595" s="83"/>
      <c r="E2595" s="84"/>
      <c r="F2595" s="84"/>
      <c r="K2595" s="81"/>
      <c r="L2595" s="82"/>
      <c r="M2595" s="79"/>
      <c r="N2595" s="83"/>
      <c r="O2595" s="84"/>
      <c r="P2595" s="84"/>
    </row>
    <row r="2596" spans="1:16" x14ac:dyDescent="0.3">
      <c r="A2596" s="81"/>
      <c r="B2596" s="82"/>
      <c r="C2596" s="79"/>
      <c r="D2596" s="83"/>
      <c r="E2596" s="84"/>
      <c r="F2596" s="84"/>
      <c r="K2596" s="81"/>
      <c r="L2596" s="82"/>
      <c r="M2596" s="79"/>
      <c r="N2596" s="83"/>
      <c r="O2596" s="84"/>
      <c r="P2596" s="84"/>
    </row>
    <row r="2597" spans="1:16" x14ac:dyDescent="0.3">
      <c r="A2597" s="81"/>
      <c r="B2597" s="82"/>
      <c r="C2597" s="79"/>
      <c r="D2597" s="83"/>
      <c r="E2597" s="84"/>
      <c r="F2597" s="84"/>
      <c r="K2597" s="81"/>
      <c r="L2597" s="82"/>
      <c r="M2597" s="79"/>
      <c r="N2597" s="83"/>
      <c r="O2597" s="84"/>
      <c r="P2597" s="84"/>
    </row>
    <row r="2598" spans="1:16" x14ac:dyDescent="0.3">
      <c r="A2598" s="81"/>
      <c r="B2598" s="82"/>
      <c r="C2598" s="79"/>
      <c r="D2598" s="83"/>
      <c r="E2598" s="84"/>
      <c r="F2598" s="84"/>
      <c r="K2598" s="81"/>
      <c r="L2598" s="82"/>
      <c r="M2598" s="79"/>
      <c r="N2598" s="83"/>
      <c r="O2598" s="84"/>
      <c r="P2598" s="84"/>
    </row>
    <row r="2599" spans="1:16" x14ac:dyDescent="0.3">
      <c r="A2599" s="81"/>
      <c r="B2599" s="82"/>
      <c r="C2599" s="79"/>
      <c r="D2599" s="83"/>
      <c r="E2599" s="84"/>
      <c r="F2599" s="84"/>
      <c r="K2599" s="81"/>
      <c r="L2599" s="82"/>
      <c r="M2599" s="79"/>
      <c r="N2599" s="83"/>
      <c r="O2599" s="84"/>
      <c r="P2599" s="84"/>
    </row>
    <row r="2600" spans="1:16" x14ac:dyDescent="0.3">
      <c r="A2600" s="81"/>
      <c r="B2600" s="82"/>
      <c r="C2600" s="79"/>
      <c r="D2600" s="83"/>
      <c r="E2600" s="84"/>
      <c r="F2600" s="84"/>
      <c r="K2600" s="81"/>
      <c r="L2600" s="82"/>
      <c r="M2600" s="79"/>
      <c r="N2600" s="83"/>
      <c r="O2600" s="84"/>
      <c r="P2600" s="84"/>
    </row>
    <row r="2601" spans="1:16" x14ac:dyDescent="0.3">
      <c r="A2601" s="81"/>
      <c r="B2601" s="82"/>
      <c r="C2601" s="79"/>
      <c r="D2601" s="83"/>
      <c r="E2601" s="84"/>
      <c r="F2601" s="84"/>
      <c r="K2601" s="81"/>
      <c r="L2601" s="82"/>
      <c r="M2601" s="79"/>
      <c r="N2601" s="83"/>
      <c r="O2601" s="84"/>
      <c r="P2601" s="84"/>
    </row>
    <row r="2602" spans="1:16" x14ac:dyDescent="0.3">
      <c r="A2602" s="81"/>
      <c r="B2602" s="82"/>
      <c r="C2602" s="79"/>
      <c r="D2602" s="83"/>
      <c r="E2602" s="84"/>
      <c r="F2602" s="84"/>
      <c r="K2602" s="81"/>
      <c r="L2602" s="82"/>
      <c r="M2602" s="79"/>
      <c r="N2602" s="83"/>
      <c r="O2602" s="84"/>
      <c r="P2602" s="84"/>
    </row>
    <row r="2603" spans="1:16" x14ac:dyDescent="0.3">
      <c r="A2603" s="81"/>
      <c r="B2603" s="82"/>
      <c r="C2603" s="79"/>
      <c r="D2603" s="83"/>
      <c r="E2603" s="84"/>
      <c r="F2603" s="84"/>
      <c r="K2603" s="81"/>
      <c r="L2603" s="82"/>
      <c r="M2603" s="79"/>
      <c r="N2603" s="83"/>
      <c r="O2603" s="84"/>
      <c r="P2603" s="84"/>
    </row>
    <row r="2604" spans="1:16" x14ac:dyDescent="0.3">
      <c r="A2604" s="81"/>
      <c r="B2604" s="82"/>
      <c r="C2604" s="79"/>
      <c r="D2604" s="83"/>
      <c r="E2604" s="84"/>
      <c r="F2604" s="84"/>
      <c r="K2604" s="81"/>
      <c r="L2604" s="82"/>
      <c r="M2604" s="79"/>
      <c r="N2604" s="83"/>
      <c r="O2604" s="84"/>
      <c r="P2604" s="84"/>
    </row>
    <row r="2605" spans="1:16" x14ac:dyDescent="0.3">
      <c r="A2605" s="81"/>
      <c r="B2605" s="82"/>
      <c r="C2605" s="79"/>
      <c r="D2605" s="83"/>
      <c r="E2605" s="84"/>
      <c r="F2605" s="84"/>
      <c r="K2605" s="81"/>
      <c r="L2605" s="82"/>
      <c r="M2605" s="79"/>
      <c r="N2605" s="83"/>
      <c r="O2605" s="84"/>
      <c r="P2605" s="84"/>
    </row>
    <row r="2606" spans="1:16" x14ac:dyDescent="0.3">
      <c r="A2606" s="81"/>
      <c r="B2606" s="82"/>
      <c r="C2606" s="79"/>
      <c r="D2606" s="83"/>
      <c r="E2606" s="84"/>
      <c r="F2606" s="84"/>
      <c r="K2606" s="81"/>
      <c r="L2606" s="82"/>
      <c r="M2606" s="79"/>
      <c r="N2606" s="83"/>
      <c r="O2606" s="84"/>
      <c r="P2606" s="84"/>
    </row>
    <row r="2607" spans="1:16" x14ac:dyDescent="0.3">
      <c r="A2607" s="81"/>
      <c r="B2607" s="82"/>
      <c r="C2607" s="79"/>
      <c r="D2607" s="83"/>
      <c r="E2607" s="84"/>
      <c r="F2607" s="84"/>
      <c r="K2607" s="81"/>
      <c r="L2607" s="82"/>
      <c r="M2607" s="79"/>
      <c r="N2607" s="83"/>
      <c r="O2607" s="84"/>
      <c r="P2607" s="84"/>
    </row>
    <row r="2608" spans="1:16" x14ac:dyDescent="0.3">
      <c r="A2608" s="81"/>
      <c r="B2608" s="82"/>
      <c r="C2608" s="79"/>
      <c r="D2608" s="83"/>
      <c r="E2608" s="84"/>
      <c r="F2608" s="84"/>
      <c r="K2608" s="81"/>
      <c r="L2608" s="82"/>
      <c r="M2608" s="79"/>
      <c r="N2608" s="83"/>
      <c r="O2608" s="84"/>
      <c r="P2608" s="84"/>
    </row>
    <row r="2609" spans="1:16" x14ac:dyDescent="0.3">
      <c r="A2609" s="81"/>
      <c r="B2609" s="82"/>
      <c r="C2609" s="79"/>
      <c r="D2609" s="83"/>
      <c r="E2609" s="84"/>
      <c r="F2609" s="84"/>
      <c r="K2609" s="81"/>
      <c r="L2609" s="82"/>
      <c r="M2609" s="79"/>
      <c r="N2609" s="83"/>
      <c r="O2609" s="84"/>
      <c r="P2609" s="84"/>
    </row>
    <row r="2610" spans="1:16" x14ac:dyDescent="0.3">
      <c r="A2610" s="81"/>
      <c r="B2610" s="82"/>
      <c r="C2610" s="79"/>
      <c r="D2610" s="83"/>
      <c r="E2610" s="84"/>
      <c r="F2610" s="84"/>
      <c r="K2610" s="81"/>
      <c r="L2610" s="82"/>
      <c r="M2610" s="79"/>
      <c r="N2610" s="83"/>
      <c r="O2610" s="84"/>
      <c r="P2610" s="84"/>
    </row>
    <row r="2611" spans="1:16" x14ac:dyDescent="0.3">
      <c r="A2611" s="81"/>
      <c r="B2611" s="82"/>
      <c r="C2611" s="79"/>
      <c r="D2611" s="83"/>
      <c r="E2611" s="84"/>
      <c r="F2611" s="84"/>
      <c r="K2611" s="81"/>
      <c r="L2611" s="82"/>
      <c r="M2611" s="79"/>
      <c r="N2611" s="83"/>
      <c r="O2611" s="84"/>
      <c r="P2611" s="84"/>
    </row>
    <row r="2612" spans="1:16" x14ac:dyDescent="0.3">
      <c r="A2612" s="81"/>
      <c r="B2612" s="82"/>
      <c r="C2612" s="79"/>
      <c r="D2612" s="83"/>
      <c r="E2612" s="84"/>
      <c r="F2612" s="84"/>
      <c r="K2612" s="81"/>
      <c r="L2612" s="82"/>
      <c r="M2612" s="79"/>
      <c r="N2612" s="83"/>
      <c r="O2612" s="84"/>
      <c r="P2612" s="84"/>
    </row>
    <row r="2613" spans="1:16" x14ac:dyDescent="0.3">
      <c r="A2613" s="81"/>
      <c r="B2613" s="82"/>
      <c r="C2613" s="79"/>
      <c r="D2613" s="83"/>
      <c r="E2613" s="84"/>
      <c r="F2613" s="84"/>
      <c r="K2613" s="81"/>
      <c r="L2613" s="82"/>
      <c r="M2613" s="79"/>
      <c r="N2613" s="83"/>
      <c r="O2613" s="84"/>
      <c r="P2613" s="84"/>
    </row>
    <row r="2614" spans="1:16" x14ac:dyDescent="0.3">
      <c r="A2614" s="81"/>
      <c r="B2614" s="82"/>
      <c r="C2614" s="79"/>
      <c r="D2614" s="83"/>
      <c r="E2614" s="84"/>
      <c r="F2614" s="84"/>
      <c r="K2614" s="81"/>
      <c r="L2614" s="82"/>
      <c r="M2614" s="79"/>
      <c r="N2614" s="83"/>
      <c r="O2614" s="84"/>
      <c r="P2614" s="84"/>
    </row>
    <row r="2615" spans="1:16" x14ac:dyDescent="0.3">
      <c r="A2615" s="81"/>
      <c r="B2615" s="82"/>
      <c r="C2615" s="79"/>
      <c r="D2615" s="83"/>
      <c r="E2615" s="84"/>
      <c r="F2615" s="84"/>
      <c r="K2615" s="81"/>
      <c r="L2615" s="82"/>
      <c r="M2615" s="79"/>
      <c r="N2615" s="83"/>
      <c r="O2615" s="84"/>
      <c r="P2615" s="84"/>
    </row>
    <row r="2616" spans="1:16" x14ac:dyDescent="0.3">
      <c r="A2616" s="81"/>
      <c r="B2616" s="82"/>
      <c r="C2616" s="79"/>
      <c r="D2616" s="83"/>
      <c r="E2616" s="84"/>
      <c r="F2616" s="84"/>
      <c r="K2616" s="81"/>
      <c r="L2616" s="82"/>
      <c r="M2616" s="79"/>
      <c r="N2616" s="83"/>
      <c r="O2616" s="84"/>
      <c r="P2616" s="84"/>
    </row>
    <row r="2617" spans="1:16" x14ac:dyDescent="0.3">
      <c r="A2617" s="81"/>
      <c r="B2617" s="82"/>
      <c r="C2617" s="79"/>
      <c r="D2617" s="83"/>
      <c r="E2617" s="84"/>
      <c r="F2617" s="84"/>
      <c r="K2617" s="81"/>
      <c r="L2617" s="82"/>
      <c r="M2617" s="79"/>
      <c r="N2617" s="83"/>
      <c r="O2617" s="84"/>
      <c r="P2617" s="84"/>
    </row>
    <row r="2618" spans="1:16" x14ac:dyDescent="0.3">
      <c r="A2618" s="81"/>
      <c r="B2618" s="82"/>
      <c r="C2618" s="79"/>
      <c r="D2618" s="83"/>
      <c r="E2618" s="84"/>
      <c r="F2618" s="84"/>
      <c r="K2618" s="81"/>
      <c r="L2618" s="82"/>
      <c r="M2618" s="79"/>
      <c r="N2618" s="83"/>
      <c r="O2618" s="84"/>
      <c r="P2618" s="84"/>
    </row>
    <row r="2619" spans="1:16" x14ac:dyDescent="0.3">
      <c r="A2619" s="81"/>
      <c r="B2619" s="82"/>
      <c r="C2619" s="79"/>
      <c r="D2619" s="83"/>
      <c r="E2619" s="84"/>
      <c r="F2619" s="84"/>
      <c r="K2619" s="81"/>
      <c r="L2619" s="82"/>
      <c r="M2619" s="79"/>
      <c r="N2619" s="83"/>
      <c r="O2619" s="84"/>
      <c r="P2619" s="84"/>
    </row>
    <row r="2620" spans="1:16" x14ac:dyDescent="0.3">
      <c r="A2620" s="81"/>
      <c r="B2620" s="82"/>
      <c r="C2620" s="79"/>
      <c r="D2620" s="83"/>
      <c r="E2620" s="84"/>
      <c r="F2620" s="84"/>
      <c r="K2620" s="81"/>
      <c r="L2620" s="82"/>
      <c r="M2620" s="79"/>
      <c r="N2620" s="83"/>
      <c r="O2620" s="84"/>
      <c r="P2620" s="84"/>
    </row>
    <row r="2621" spans="1:16" x14ac:dyDescent="0.3">
      <c r="A2621" s="81"/>
      <c r="B2621" s="82"/>
      <c r="C2621" s="79"/>
      <c r="D2621" s="83"/>
      <c r="E2621" s="84"/>
      <c r="F2621" s="84"/>
      <c r="K2621" s="81"/>
      <c r="L2621" s="82"/>
      <c r="M2621" s="79"/>
      <c r="N2621" s="83"/>
      <c r="O2621" s="84"/>
      <c r="P2621" s="84"/>
    </row>
    <row r="2622" spans="1:16" x14ac:dyDescent="0.3">
      <c r="A2622" s="81"/>
      <c r="B2622" s="82"/>
      <c r="C2622" s="79"/>
      <c r="D2622" s="83"/>
      <c r="E2622" s="84"/>
      <c r="F2622" s="84"/>
      <c r="K2622" s="81"/>
      <c r="L2622" s="82"/>
      <c r="M2622" s="79"/>
      <c r="N2622" s="83"/>
      <c r="O2622" s="84"/>
      <c r="P2622" s="84"/>
    </row>
    <row r="2623" spans="1:16" x14ac:dyDescent="0.3">
      <c r="A2623" s="81"/>
      <c r="B2623" s="82"/>
      <c r="C2623" s="79"/>
      <c r="D2623" s="83"/>
      <c r="E2623" s="84"/>
      <c r="F2623" s="84"/>
      <c r="K2623" s="81"/>
      <c r="L2623" s="82"/>
      <c r="M2623" s="79"/>
      <c r="N2623" s="83"/>
      <c r="O2623" s="84"/>
      <c r="P2623" s="84"/>
    </row>
    <row r="2624" spans="1:16" x14ac:dyDescent="0.3">
      <c r="A2624" s="81"/>
      <c r="B2624" s="82"/>
      <c r="C2624" s="79"/>
      <c r="D2624" s="83"/>
      <c r="E2624" s="84"/>
      <c r="F2624" s="84"/>
      <c r="K2624" s="81"/>
      <c r="L2624" s="82"/>
      <c r="M2624" s="79"/>
      <c r="N2624" s="83"/>
      <c r="O2624" s="84"/>
      <c r="P2624" s="84"/>
    </row>
    <row r="2625" spans="1:16" x14ac:dyDescent="0.3">
      <c r="A2625" s="81"/>
      <c r="B2625" s="82"/>
      <c r="C2625" s="79"/>
      <c r="D2625" s="83"/>
      <c r="E2625" s="84"/>
      <c r="F2625" s="84"/>
      <c r="K2625" s="81"/>
      <c r="L2625" s="82"/>
      <c r="M2625" s="79"/>
      <c r="N2625" s="83"/>
      <c r="O2625" s="84"/>
      <c r="P2625" s="84"/>
    </row>
    <row r="2626" spans="1:16" x14ac:dyDescent="0.3">
      <c r="A2626" s="81"/>
      <c r="B2626" s="82"/>
      <c r="C2626" s="79"/>
      <c r="D2626" s="83"/>
      <c r="E2626" s="84"/>
      <c r="F2626" s="84"/>
      <c r="K2626" s="81"/>
      <c r="L2626" s="82"/>
      <c r="M2626" s="79"/>
      <c r="N2626" s="83"/>
      <c r="O2626" s="84"/>
      <c r="P2626" s="84"/>
    </row>
    <row r="2627" spans="1:16" x14ac:dyDescent="0.3">
      <c r="A2627" s="81"/>
      <c r="B2627" s="82"/>
      <c r="C2627" s="79"/>
      <c r="D2627" s="83"/>
      <c r="E2627" s="84"/>
      <c r="F2627" s="84"/>
      <c r="K2627" s="81"/>
      <c r="L2627" s="82"/>
      <c r="M2627" s="79"/>
      <c r="N2627" s="83"/>
      <c r="O2627" s="84"/>
      <c r="P2627" s="84"/>
    </row>
    <row r="2628" spans="1:16" x14ac:dyDescent="0.3">
      <c r="A2628" s="81"/>
      <c r="B2628" s="82"/>
      <c r="C2628" s="79"/>
      <c r="D2628" s="83"/>
      <c r="E2628" s="84"/>
      <c r="F2628" s="84"/>
      <c r="K2628" s="81"/>
      <c r="L2628" s="82"/>
      <c r="M2628" s="79"/>
      <c r="N2628" s="83"/>
      <c r="O2628" s="84"/>
      <c r="P2628" s="84"/>
    </row>
    <row r="2629" spans="1:16" x14ac:dyDescent="0.3">
      <c r="A2629" s="81"/>
      <c r="B2629" s="82"/>
      <c r="C2629" s="79"/>
      <c r="D2629" s="83"/>
      <c r="E2629" s="84"/>
      <c r="F2629" s="84"/>
      <c r="K2629" s="81"/>
      <c r="L2629" s="82"/>
      <c r="M2629" s="79"/>
      <c r="N2629" s="83"/>
      <c r="O2629" s="84"/>
      <c r="P2629" s="84"/>
    </row>
    <row r="2630" spans="1:16" x14ac:dyDescent="0.3">
      <c r="A2630" s="81"/>
      <c r="B2630" s="82"/>
      <c r="C2630" s="79"/>
      <c r="D2630" s="83"/>
      <c r="E2630" s="84"/>
      <c r="F2630" s="84"/>
      <c r="K2630" s="81"/>
      <c r="L2630" s="82"/>
      <c r="M2630" s="79"/>
      <c r="N2630" s="83"/>
      <c r="O2630" s="84"/>
      <c r="P2630" s="84"/>
    </row>
    <row r="2631" spans="1:16" x14ac:dyDescent="0.3">
      <c r="A2631" s="81"/>
      <c r="B2631" s="82"/>
      <c r="C2631" s="79"/>
      <c r="D2631" s="83"/>
      <c r="E2631" s="84"/>
      <c r="F2631" s="84"/>
      <c r="K2631" s="81"/>
      <c r="L2631" s="82"/>
      <c r="M2631" s="79"/>
      <c r="N2631" s="83"/>
      <c r="O2631" s="84"/>
      <c r="P2631" s="84"/>
    </row>
    <row r="2632" spans="1:16" x14ac:dyDescent="0.3">
      <c r="A2632" s="81"/>
      <c r="B2632" s="82"/>
      <c r="C2632" s="79"/>
      <c r="D2632" s="83"/>
      <c r="E2632" s="84"/>
      <c r="F2632" s="84"/>
      <c r="K2632" s="81"/>
      <c r="L2632" s="82"/>
      <c r="M2632" s="79"/>
      <c r="N2632" s="83"/>
      <c r="O2632" s="84"/>
      <c r="P2632" s="84"/>
    </row>
    <row r="2633" spans="1:16" x14ac:dyDescent="0.3">
      <c r="A2633" s="81"/>
      <c r="B2633" s="82"/>
      <c r="C2633" s="79"/>
      <c r="D2633" s="83"/>
      <c r="E2633" s="84"/>
      <c r="F2633" s="84"/>
      <c r="K2633" s="81"/>
      <c r="L2633" s="82"/>
      <c r="M2633" s="79"/>
      <c r="N2633" s="83"/>
      <c r="O2633" s="84"/>
      <c r="P2633" s="84"/>
    </row>
    <row r="2634" spans="1:16" x14ac:dyDescent="0.3">
      <c r="A2634" s="81"/>
      <c r="B2634" s="82"/>
      <c r="C2634" s="79"/>
      <c r="D2634" s="83"/>
      <c r="E2634" s="84"/>
      <c r="F2634" s="84"/>
      <c r="K2634" s="81"/>
      <c r="L2634" s="82"/>
      <c r="M2634" s="79"/>
      <c r="N2634" s="83"/>
      <c r="O2634" s="84"/>
      <c r="P2634" s="84"/>
    </row>
    <row r="2635" spans="1:16" x14ac:dyDescent="0.3">
      <c r="A2635" s="81"/>
      <c r="B2635" s="82"/>
      <c r="C2635" s="79"/>
      <c r="D2635" s="83"/>
      <c r="E2635" s="84"/>
      <c r="F2635" s="84"/>
      <c r="K2635" s="81"/>
      <c r="L2635" s="82"/>
      <c r="M2635" s="79"/>
      <c r="N2635" s="83"/>
      <c r="O2635" s="84"/>
      <c r="P2635" s="84"/>
    </row>
    <row r="2636" spans="1:16" x14ac:dyDescent="0.3">
      <c r="A2636" s="81"/>
      <c r="B2636" s="82"/>
      <c r="C2636" s="79"/>
      <c r="D2636" s="83"/>
      <c r="E2636" s="84"/>
      <c r="F2636" s="84"/>
      <c r="K2636" s="81"/>
      <c r="L2636" s="82"/>
      <c r="M2636" s="79"/>
      <c r="N2636" s="83"/>
      <c r="O2636" s="84"/>
      <c r="P2636" s="84"/>
    </row>
    <row r="2637" spans="1:16" x14ac:dyDescent="0.3">
      <c r="A2637" s="81"/>
      <c r="B2637" s="82"/>
      <c r="C2637" s="79"/>
      <c r="D2637" s="83"/>
      <c r="E2637" s="84"/>
      <c r="F2637" s="84"/>
      <c r="K2637" s="81"/>
      <c r="L2637" s="82"/>
      <c r="M2637" s="79"/>
      <c r="N2637" s="83"/>
      <c r="O2637" s="84"/>
      <c r="P2637" s="84"/>
    </row>
    <row r="2638" spans="1:16" x14ac:dyDescent="0.3">
      <c r="A2638" s="81"/>
      <c r="B2638" s="82"/>
      <c r="C2638" s="79"/>
      <c r="D2638" s="83"/>
      <c r="E2638" s="84"/>
      <c r="F2638" s="84"/>
      <c r="K2638" s="81"/>
      <c r="L2638" s="82"/>
      <c r="M2638" s="79"/>
      <c r="N2638" s="83"/>
      <c r="O2638" s="84"/>
      <c r="P2638" s="84"/>
    </row>
    <row r="2639" spans="1:16" x14ac:dyDescent="0.3">
      <c r="A2639" s="81"/>
      <c r="B2639" s="82"/>
      <c r="C2639" s="79"/>
      <c r="D2639" s="83"/>
      <c r="E2639" s="84"/>
      <c r="F2639" s="84"/>
      <c r="K2639" s="81"/>
      <c r="L2639" s="82"/>
      <c r="M2639" s="79"/>
      <c r="N2639" s="83"/>
      <c r="O2639" s="84"/>
      <c r="P2639" s="84"/>
    </row>
    <row r="2640" spans="1:16" x14ac:dyDescent="0.3">
      <c r="A2640" s="81"/>
      <c r="B2640" s="82"/>
      <c r="C2640" s="79"/>
      <c r="D2640" s="83"/>
      <c r="E2640" s="84"/>
      <c r="F2640" s="84"/>
      <c r="K2640" s="81"/>
      <c r="L2640" s="82"/>
      <c r="M2640" s="79"/>
      <c r="N2640" s="83"/>
      <c r="O2640" s="84"/>
      <c r="P2640" s="84"/>
    </row>
    <row r="2641" spans="1:16" x14ac:dyDescent="0.3">
      <c r="A2641" s="81"/>
      <c r="B2641" s="82"/>
      <c r="C2641" s="79"/>
      <c r="D2641" s="83"/>
      <c r="E2641" s="84"/>
      <c r="F2641" s="84"/>
      <c r="K2641" s="81"/>
      <c r="L2641" s="82"/>
      <c r="M2641" s="79"/>
      <c r="N2641" s="83"/>
      <c r="O2641" s="84"/>
      <c r="P2641" s="84"/>
    </row>
    <row r="2642" spans="1:16" x14ac:dyDescent="0.3">
      <c r="A2642" s="81"/>
      <c r="B2642" s="82"/>
      <c r="C2642" s="79"/>
      <c r="D2642" s="83"/>
      <c r="E2642" s="84"/>
      <c r="F2642" s="84"/>
      <c r="K2642" s="81"/>
      <c r="L2642" s="82"/>
      <c r="M2642" s="79"/>
      <c r="N2642" s="83"/>
      <c r="O2642" s="84"/>
      <c r="P2642" s="84"/>
    </row>
    <row r="2643" spans="1:16" x14ac:dyDescent="0.3">
      <c r="A2643" s="81"/>
      <c r="B2643" s="82"/>
      <c r="C2643" s="79"/>
      <c r="D2643" s="83"/>
      <c r="E2643" s="84"/>
      <c r="F2643" s="84"/>
      <c r="K2643" s="81"/>
      <c r="L2643" s="82"/>
      <c r="M2643" s="79"/>
      <c r="N2643" s="83"/>
      <c r="O2643" s="84"/>
      <c r="P2643" s="84"/>
    </row>
    <row r="2644" spans="1:16" x14ac:dyDescent="0.3">
      <c r="A2644" s="81"/>
      <c r="B2644" s="82"/>
      <c r="C2644" s="79"/>
      <c r="D2644" s="83"/>
      <c r="E2644" s="84"/>
      <c r="F2644" s="84"/>
      <c r="K2644" s="81"/>
      <c r="L2644" s="82"/>
      <c r="M2644" s="79"/>
      <c r="N2644" s="83"/>
      <c r="O2644" s="84"/>
      <c r="P2644" s="84"/>
    </row>
    <row r="2645" spans="1:16" x14ac:dyDescent="0.3">
      <c r="A2645" s="81"/>
      <c r="B2645" s="82"/>
      <c r="C2645" s="79"/>
      <c r="D2645" s="83"/>
      <c r="E2645" s="84"/>
      <c r="F2645" s="84"/>
      <c r="K2645" s="81"/>
      <c r="L2645" s="82"/>
      <c r="M2645" s="79"/>
      <c r="N2645" s="83"/>
      <c r="O2645" s="84"/>
      <c r="P2645" s="84"/>
    </row>
    <row r="2646" spans="1:16" x14ac:dyDescent="0.3">
      <c r="A2646" s="81"/>
      <c r="B2646" s="82"/>
      <c r="C2646" s="79"/>
      <c r="D2646" s="83"/>
      <c r="E2646" s="84"/>
      <c r="F2646" s="84"/>
      <c r="K2646" s="81"/>
      <c r="L2646" s="82"/>
      <c r="M2646" s="79"/>
      <c r="N2646" s="83"/>
      <c r="O2646" s="84"/>
      <c r="P2646" s="84"/>
    </row>
    <row r="2647" spans="1:16" x14ac:dyDescent="0.3">
      <c r="A2647" s="81"/>
      <c r="B2647" s="82"/>
      <c r="C2647" s="79"/>
      <c r="D2647" s="83"/>
      <c r="E2647" s="84"/>
      <c r="F2647" s="84"/>
      <c r="K2647" s="81"/>
      <c r="L2647" s="82"/>
      <c r="M2647" s="79"/>
      <c r="N2647" s="83"/>
      <c r="O2647" s="84"/>
      <c r="P2647" s="84"/>
    </row>
    <row r="2648" spans="1:16" x14ac:dyDescent="0.3">
      <c r="A2648" s="81"/>
      <c r="B2648" s="82"/>
      <c r="C2648" s="79"/>
      <c r="D2648" s="83"/>
      <c r="E2648" s="84"/>
      <c r="F2648" s="84"/>
      <c r="K2648" s="81"/>
      <c r="L2648" s="82"/>
      <c r="M2648" s="79"/>
      <c r="N2648" s="83"/>
      <c r="O2648" s="84"/>
      <c r="P2648" s="84"/>
    </row>
    <row r="2649" spans="1:16" x14ac:dyDescent="0.3">
      <c r="A2649" s="81"/>
      <c r="B2649" s="82"/>
      <c r="C2649" s="79"/>
      <c r="D2649" s="83"/>
      <c r="E2649" s="84"/>
      <c r="F2649" s="84"/>
      <c r="K2649" s="81"/>
      <c r="L2649" s="82"/>
      <c r="M2649" s="79"/>
      <c r="N2649" s="83"/>
      <c r="O2649" s="84"/>
      <c r="P2649" s="84"/>
    </row>
    <row r="2650" spans="1:16" x14ac:dyDescent="0.3">
      <c r="A2650" s="81"/>
      <c r="B2650" s="82"/>
      <c r="C2650" s="79"/>
      <c r="D2650" s="83"/>
      <c r="E2650" s="84"/>
      <c r="F2650" s="84"/>
      <c r="K2650" s="81"/>
      <c r="L2650" s="82"/>
      <c r="M2650" s="79"/>
      <c r="N2650" s="83"/>
      <c r="O2650" s="84"/>
      <c r="P2650" s="84"/>
    </row>
    <row r="2651" spans="1:16" x14ac:dyDescent="0.3">
      <c r="A2651" s="81"/>
      <c r="B2651" s="82"/>
      <c r="C2651" s="79"/>
      <c r="D2651" s="83"/>
      <c r="E2651" s="84"/>
      <c r="F2651" s="84"/>
      <c r="K2651" s="81"/>
      <c r="L2651" s="82"/>
      <c r="M2651" s="79"/>
      <c r="N2651" s="83"/>
      <c r="O2651" s="84"/>
      <c r="P2651" s="84"/>
    </row>
    <row r="2652" spans="1:16" x14ac:dyDescent="0.3">
      <c r="A2652" s="81"/>
      <c r="B2652" s="82"/>
      <c r="C2652" s="79"/>
      <c r="D2652" s="83"/>
      <c r="E2652" s="84"/>
      <c r="F2652" s="84"/>
      <c r="K2652" s="81"/>
      <c r="L2652" s="82"/>
      <c r="M2652" s="79"/>
      <c r="N2652" s="83"/>
      <c r="O2652" s="84"/>
      <c r="P2652" s="84"/>
    </row>
    <row r="2653" spans="1:16" x14ac:dyDescent="0.3">
      <c r="A2653" s="81"/>
      <c r="B2653" s="82"/>
      <c r="C2653" s="79"/>
      <c r="D2653" s="83"/>
      <c r="E2653" s="84"/>
      <c r="F2653" s="84"/>
      <c r="K2653" s="81"/>
      <c r="L2653" s="82"/>
      <c r="M2653" s="79"/>
      <c r="N2653" s="83"/>
      <c r="O2653" s="84"/>
      <c r="P2653" s="84"/>
    </row>
    <row r="2654" spans="1:16" x14ac:dyDescent="0.3">
      <c r="A2654" s="81"/>
      <c r="B2654" s="82"/>
      <c r="C2654" s="79"/>
      <c r="D2654" s="83"/>
      <c r="E2654" s="84"/>
      <c r="F2654" s="84"/>
      <c r="K2654" s="81"/>
      <c r="L2654" s="82"/>
      <c r="M2654" s="79"/>
      <c r="N2654" s="83"/>
      <c r="O2654" s="84"/>
      <c r="P2654" s="84"/>
    </row>
    <row r="2655" spans="1:16" x14ac:dyDescent="0.3">
      <c r="A2655" s="81"/>
      <c r="B2655" s="82"/>
      <c r="C2655" s="79"/>
      <c r="D2655" s="83"/>
      <c r="E2655" s="84"/>
      <c r="F2655" s="84"/>
      <c r="K2655" s="81"/>
      <c r="L2655" s="82"/>
      <c r="M2655" s="79"/>
      <c r="N2655" s="83"/>
      <c r="O2655" s="84"/>
      <c r="P2655" s="84"/>
    </row>
    <row r="2656" spans="1:16" x14ac:dyDescent="0.3">
      <c r="A2656" s="81"/>
      <c r="B2656" s="82"/>
      <c r="C2656" s="79"/>
      <c r="D2656" s="83"/>
      <c r="E2656" s="84"/>
      <c r="F2656" s="84"/>
      <c r="K2656" s="81"/>
      <c r="L2656" s="82"/>
      <c r="M2656" s="79"/>
      <c r="N2656" s="83"/>
      <c r="O2656" s="84"/>
      <c r="P2656" s="84"/>
    </row>
    <row r="2657" spans="1:16" x14ac:dyDescent="0.3">
      <c r="A2657" s="81"/>
      <c r="B2657" s="82"/>
      <c r="C2657" s="79"/>
      <c r="D2657" s="83"/>
      <c r="E2657" s="84"/>
      <c r="F2657" s="84"/>
      <c r="K2657" s="81"/>
      <c r="L2657" s="82"/>
      <c r="M2657" s="79"/>
      <c r="N2657" s="83"/>
      <c r="O2657" s="84"/>
      <c r="P2657" s="84"/>
    </row>
    <row r="2658" spans="1:16" x14ac:dyDescent="0.3">
      <c r="A2658" s="81"/>
      <c r="B2658" s="82"/>
      <c r="C2658" s="79"/>
      <c r="D2658" s="83"/>
      <c r="E2658" s="84"/>
      <c r="F2658" s="84"/>
      <c r="K2658" s="81"/>
      <c r="L2658" s="82"/>
      <c r="M2658" s="79"/>
      <c r="N2658" s="83"/>
      <c r="O2658" s="84"/>
      <c r="P2658" s="84"/>
    </row>
    <row r="2659" spans="1:16" x14ac:dyDescent="0.3">
      <c r="A2659" s="81"/>
      <c r="B2659" s="82"/>
      <c r="C2659" s="79"/>
      <c r="D2659" s="83"/>
      <c r="E2659" s="84"/>
      <c r="F2659" s="84"/>
      <c r="K2659" s="81"/>
      <c r="L2659" s="82"/>
      <c r="M2659" s="79"/>
      <c r="N2659" s="83"/>
      <c r="O2659" s="84"/>
      <c r="P2659" s="84"/>
    </row>
    <row r="2660" spans="1:16" x14ac:dyDescent="0.3">
      <c r="A2660" s="81"/>
      <c r="B2660" s="82"/>
      <c r="C2660" s="79"/>
      <c r="D2660" s="83"/>
      <c r="E2660" s="84"/>
      <c r="F2660" s="84"/>
      <c r="K2660" s="81"/>
      <c r="L2660" s="82"/>
      <c r="M2660" s="79"/>
      <c r="N2660" s="83"/>
      <c r="O2660" s="84"/>
      <c r="P2660" s="84"/>
    </row>
    <row r="2661" spans="1:16" x14ac:dyDescent="0.3">
      <c r="A2661" s="81"/>
      <c r="B2661" s="82"/>
      <c r="C2661" s="79"/>
      <c r="D2661" s="83"/>
      <c r="E2661" s="84"/>
      <c r="F2661" s="84"/>
      <c r="K2661" s="81"/>
      <c r="L2661" s="82"/>
      <c r="M2661" s="79"/>
      <c r="N2661" s="83"/>
      <c r="O2661" s="84"/>
      <c r="P2661" s="84"/>
    </row>
    <row r="2662" spans="1:16" x14ac:dyDescent="0.3">
      <c r="A2662" s="81"/>
      <c r="B2662" s="82"/>
      <c r="C2662" s="79"/>
      <c r="D2662" s="83"/>
      <c r="E2662" s="84"/>
      <c r="F2662" s="84"/>
      <c r="K2662" s="81"/>
      <c r="L2662" s="82"/>
      <c r="M2662" s="79"/>
      <c r="N2662" s="83"/>
      <c r="O2662" s="84"/>
      <c r="P2662" s="84"/>
    </row>
    <row r="2663" spans="1:16" x14ac:dyDescent="0.3">
      <c r="A2663" s="81"/>
      <c r="B2663" s="82"/>
      <c r="C2663" s="79"/>
      <c r="D2663" s="83"/>
      <c r="E2663" s="84"/>
      <c r="F2663" s="84"/>
      <c r="K2663" s="81"/>
      <c r="L2663" s="82"/>
      <c r="M2663" s="79"/>
      <c r="N2663" s="83"/>
      <c r="O2663" s="84"/>
      <c r="P2663" s="84"/>
    </row>
    <row r="2664" spans="1:16" x14ac:dyDescent="0.3">
      <c r="A2664" s="81"/>
      <c r="B2664" s="82"/>
      <c r="C2664" s="79"/>
      <c r="D2664" s="83"/>
      <c r="E2664" s="84"/>
      <c r="F2664" s="84"/>
      <c r="K2664" s="81"/>
      <c r="L2664" s="82"/>
      <c r="M2664" s="79"/>
      <c r="N2664" s="83"/>
      <c r="O2664" s="84"/>
      <c r="P2664" s="84"/>
    </row>
    <row r="2665" spans="1:16" x14ac:dyDescent="0.3">
      <c r="A2665" s="81"/>
      <c r="B2665" s="82"/>
      <c r="C2665" s="79"/>
      <c r="D2665" s="83"/>
      <c r="E2665" s="84"/>
      <c r="F2665" s="84"/>
      <c r="K2665" s="81"/>
      <c r="L2665" s="82"/>
      <c r="M2665" s="79"/>
      <c r="N2665" s="83"/>
      <c r="O2665" s="84"/>
      <c r="P2665" s="84"/>
    </row>
    <row r="2666" spans="1:16" x14ac:dyDescent="0.3">
      <c r="A2666" s="81"/>
      <c r="B2666" s="82"/>
      <c r="C2666" s="79"/>
      <c r="D2666" s="83"/>
      <c r="E2666" s="84"/>
      <c r="F2666" s="84"/>
      <c r="K2666" s="81"/>
      <c r="L2666" s="82"/>
      <c r="M2666" s="79"/>
      <c r="N2666" s="83"/>
      <c r="O2666" s="84"/>
      <c r="P2666" s="84"/>
    </row>
    <row r="2667" spans="1:16" x14ac:dyDescent="0.3">
      <c r="A2667" s="81"/>
      <c r="B2667" s="82"/>
      <c r="C2667" s="79"/>
      <c r="D2667" s="83"/>
      <c r="E2667" s="84"/>
      <c r="F2667" s="84"/>
      <c r="K2667" s="81"/>
      <c r="L2667" s="82"/>
      <c r="M2667" s="79"/>
      <c r="N2667" s="83"/>
      <c r="O2667" s="84"/>
      <c r="P2667" s="84"/>
    </row>
    <row r="2668" spans="1:16" x14ac:dyDescent="0.3">
      <c r="A2668" s="81"/>
      <c r="B2668" s="82"/>
      <c r="C2668" s="79"/>
      <c r="D2668" s="83"/>
      <c r="E2668" s="84"/>
      <c r="F2668" s="84"/>
      <c r="K2668" s="81"/>
      <c r="L2668" s="82"/>
      <c r="M2668" s="79"/>
      <c r="N2668" s="83"/>
      <c r="O2668" s="84"/>
      <c r="P2668" s="84"/>
    </row>
    <row r="2669" spans="1:16" x14ac:dyDescent="0.3">
      <c r="A2669" s="81"/>
      <c r="B2669" s="82"/>
      <c r="C2669" s="79"/>
      <c r="D2669" s="83"/>
      <c r="E2669" s="84"/>
      <c r="F2669" s="84"/>
      <c r="K2669" s="81"/>
      <c r="L2669" s="82"/>
      <c r="M2669" s="79"/>
      <c r="N2669" s="83"/>
      <c r="O2669" s="84"/>
      <c r="P2669" s="84"/>
    </row>
    <row r="2670" spans="1:16" x14ac:dyDescent="0.3">
      <c r="A2670" s="81"/>
      <c r="B2670" s="82"/>
      <c r="C2670" s="79"/>
      <c r="D2670" s="83"/>
      <c r="E2670" s="84"/>
      <c r="F2670" s="84"/>
      <c r="K2670" s="81"/>
      <c r="L2670" s="82"/>
      <c r="M2670" s="79"/>
      <c r="N2670" s="83"/>
      <c r="O2670" s="84"/>
      <c r="P2670" s="84"/>
    </row>
    <row r="2671" spans="1:16" x14ac:dyDescent="0.3">
      <c r="A2671" s="81"/>
      <c r="B2671" s="82"/>
      <c r="C2671" s="79"/>
      <c r="D2671" s="83"/>
      <c r="E2671" s="84"/>
      <c r="F2671" s="84"/>
      <c r="K2671" s="81"/>
      <c r="L2671" s="82"/>
      <c r="M2671" s="79"/>
      <c r="N2671" s="83"/>
      <c r="O2671" s="84"/>
      <c r="P2671" s="84"/>
    </row>
    <row r="2672" spans="1:16" x14ac:dyDescent="0.3">
      <c r="A2672" s="81"/>
      <c r="B2672" s="82"/>
      <c r="C2672" s="79"/>
      <c r="D2672" s="83"/>
      <c r="E2672" s="84"/>
      <c r="F2672" s="84"/>
      <c r="K2672" s="81"/>
      <c r="L2672" s="82"/>
      <c r="M2672" s="79"/>
      <c r="N2672" s="83"/>
      <c r="O2672" s="84"/>
      <c r="P2672" s="84"/>
    </row>
    <row r="2673" spans="1:16" x14ac:dyDescent="0.3">
      <c r="A2673" s="81"/>
      <c r="B2673" s="82"/>
      <c r="C2673" s="79"/>
      <c r="D2673" s="83"/>
      <c r="E2673" s="84"/>
      <c r="F2673" s="84"/>
      <c r="K2673" s="81"/>
      <c r="L2673" s="82"/>
      <c r="M2673" s="79"/>
      <c r="N2673" s="83"/>
      <c r="O2673" s="84"/>
      <c r="P2673" s="84"/>
    </row>
    <row r="2674" spans="1:16" x14ac:dyDescent="0.3">
      <c r="A2674" s="81"/>
      <c r="B2674" s="82"/>
      <c r="C2674" s="79"/>
      <c r="D2674" s="83"/>
      <c r="E2674" s="84"/>
      <c r="F2674" s="84"/>
      <c r="K2674" s="81"/>
      <c r="L2674" s="82"/>
      <c r="M2674" s="79"/>
      <c r="N2674" s="83"/>
      <c r="O2674" s="84"/>
      <c r="P2674" s="84"/>
    </row>
    <row r="2675" spans="1:16" x14ac:dyDescent="0.3">
      <c r="A2675" s="81"/>
      <c r="B2675" s="82"/>
      <c r="C2675" s="79"/>
      <c r="D2675" s="83"/>
      <c r="E2675" s="84"/>
      <c r="F2675" s="84"/>
      <c r="K2675" s="81"/>
      <c r="L2675" s="82"/>
      <c r="M2675" s="79"/>
      <c r="N2675" s="83"/>
      <c r="O2675" s="84"/>
      <c r="P2675" s="84"/>
    </row>
    <row r="2676" spans="1:16" x14ac:dyDescent="0.3">
      <c r="A2676" s="81"/>
      <c r="B2676" s="82"/>
      <c r="C2676" s="79"/>
      <c r="D2676" s="83"/>
      <c r="E2676" s="84"/>
      <c r="F2676" s="84"/>
      <c r="K2676" s="81"/>
      <c r="L2676" s="82"/>
      <c r="M2676" s="79"/>
      <c r="N2676" s="83"/>
      <c r="O2676" s="84"/>
      <c r="P2676" s="84"/>
    </row>
    <row r="2677" spans="1:16" x14ac:dyDescent="0.3">
      <c r="A2677" s="81"/>
      <c r="B2677" s="82"/>
      <c r="C2677" s="79"/>
      <c r="D2677" s="83"/>
      <c r="E2677" s="84"/>
      <c r="F2677" s="84"/>
      <c r="K2677" s="81"/>
      <c r="L2677" s="82"/>
      <c r="M2677" s="79"/>
      <c r="N2677" s="83"/>
      <c r="O2677" s="84"/>
      <c r="P2677" s="84"/>
    </row>
    <row r="2678" spans="1:16" x14ac:dyDescent="0.3">
      <c r="A2678" s="81"/>
      <c r="B2678" s="82"/>
      <c r="C2678" s="79"/>
      <c r="D2678" s="83"/>
      <c r="E2678" s="84"/>
      <c r="F2678" s="84"/>
      <c r="K2678" s="81"/>
      <c r="L2678" s="82"/>
      <c r="M2678" s="79"/>
      <c r="N2678" s="83"/>
      <c r="O2678" s="84"/>
      <c r="P2678" s="84"/>
    </row>
    <row r="2679" spans="1:16" x14ac:dyDescent="0.3">
      <c r="A2679" s="81"/>
      <c r="B2679" s="82"/>
      <c r="C2679" s="79"/>
      <c r="D2679" s="83"/>
      <c r="E2679" s="84"/>
      <c r="F2679" s="84"/>
      <c r="K2679" s="81"/>
      <c r="L2679" s="82"/>
      <c r="M2679" s="79"/>
      <c r="N2679" s="83"/>
      <c r="O2679" s="84"/>
      <c r="P2679" s="84"/>
    </row>
    <row r="2680" spans="1:16" x14ac:dyDescent="0.3">
      <c r="A2680" s="81"/>
      <c r="B2680" s="82"/>
      <c r="C2680" s="79"/>
      <c r="D2680" s="83"/>
      <c r="E2680" s="84"/>
      <c r="F2680" s="84"/>
      <c r="K2680" s="81"/>
      <c r="L2680" s="82"/>
      <c r="M2680" s="79"/>
      <c r="N2680" s="83"/>
      <c r="O2680" s="84"/>
      <c r="P2680" s="84"/>
    </row>
    <row r="2681" spans="1:16" x14ac:dyDescent="0.3">
      <c r="A2681" s="81"/>
      <c r="B2681" s="82"/>
      <c r="C2681" s="79"/>
      <c r="D2681" s="83"/>
      <c r="E2681" s="84"/>
      <c r="F2681" s="84"/>
      <c r="K2681" s="81"/>
      <c r="L2681" s="82"/>
      <c r="M2681" s="79"/>
      <c r="N2681" s="83"/>
      <c r="O2681" s="84"/>
      <c r="P2681" s="84"/>
    </row>
    <row r="2682" spans="1:16" x14ac:dyDescent="0.3">
      <c r="A2682" s="81"/>
      <c r="B2682" s="82"/>
      <c r="C2682" s="79"/>
      <c r="D2682" s="83"/>
      <c r="E2682" s="84"/>
      <c r="F2682" s="84"/>
      <c r="K2682" s="81"/>
      <c r="L2682" s="82"/>
      <c r="M2682" s="79"/>
      <c r="N2682" s="83"/>
      <c r="O2682" s="84"/>
      <c r="P2682" s="84"/>
    </row>
    <row r="2683" spans="1:16" x14ac:dyDescent="0.3">
      <c r="A2683" s="81"/>
      <c r="B2683" s="82"/>
      <c r="C2683" s="79"/>
      <c r="D2683" s="83"/>
      <c r="E2683" s="84"/>
      <c r="F2683" s="84"/>
      <c r="K2683" s="81"/>
      <c r="L2683" s="82"/>
      <c r="M2683" s="79"/>
      <c r="N2683" s="83"/>
      <c r="O2683" s="84"/>
      <c r="P2683" s="84"/>
    </row>
    <row r="2684" spans="1:16" x14ac:dyDescent="0.3">
      <c r="A2684" s="81"/>
      <c r="B2684" s="82"/>
      <c r="C2684" s="79"/>
      <c r="D2684" s="83"/>
      <c r="E2684" s="84"/>
      <c r="F2684" s="84"/>
      <c r="K2684" s="81"/>
      <c r="L2684" s="82"/>
      <c r="M2684" s="79"/>
      <c r="N2684" s="83"/>
      <c r="O2684" s="84"/>
      <c r="P2684" s="84"/>
    </row>
    <row r="2685" spans="1:16" x14ac:dyDescent="0.3">
      <c r="A2685" s="81"/>
      <c r="B2685" s="82"/>
      <c r="C2685" s="79"/>
      <c r="D2685" s="83"/>
      <c r="E2685" s="84"/>
      <c r="F2685" s="84"/>
      <c r="K2685" s="81"/>
      <c r="L2685" s="82"/>
      <c r="M2685" s="79"/>
      <c r="N2685" s="83"/>
      <c r="O2685" s="84"/>
      <c r="P2685" s="84"/>
    </row>
    <row r="2686" spans="1:16" x14ac:dyDescent="0.3">
      <c r="A2686" s="81"/>
      <c r="B2686" s="82"/>
      <c r="C2686" s="79"/>
      <c r="D2686" s="83"/>
      <c r="E2686" s="84"/>
      <c r="F2686" s="84"/>
      <c r="K2686" s="81"/>
      <c r="L2686" s="82"/>
      <c r="M2686" s="79"/>
      <c r="N2686" s="83"/>
      <c r="O2686" s="84"/>
      <c r="P2686" s="84"/>
    </row>
    <row r="2687" spans="1:16" x14ac:dyDescent="0.3">
      <c r="A2687" s="81"/>
      <c r="B2687" s="82"/>
      <c r="C2687" s="79"/>
      <c r="D2687" s="83"/>
      <c r="E2687" s="84"/>
      <c r="F2687" s="84"/>
      <c r="K2687" s="81"/>
      <c r="L2687" s="82"/>
      <c r="M2687" s="79"/>
      <c r="N2687" s="83"/>
      <c r="O2687" s="84"/>
      <c r="P2687" s="84"/>
    </row>
    <row r="2688" spans="1:16" x14ac:dyDescent="0.3">
      <c r="A2688" s="81"/>
      <c r="B2688" s="82"/>
      <c r="C2688" s="79"/>
      <c r="D2688" s="83"/>
      <c r="E2688" s="84"/>
      <c r="F2688" s="84"/>
      <c r="K2688" s="81"/>
      <c r="L2688" s="82"/>
      <c r="M2688" s="79"/>
      <c r="N2688" s="83"/>
      <c r="O2688" s="84"/>
      <c r="P2688" s="84"/>
    </row>
    <row r="2689" spans="1:16" x14ac:dyDescent="0.3">
      <c r="A2689" s="81"/>
      <c r="B2689" s="82"/>
      <c r="C2689" s="79"/>
      <c r="D2689" s="83"/>
      <c r="E2689" s="84"/>
      <c r="F2689" s="84"/>
      <c r="K2689" s="81"/>
      <c r="L2689" s="82"/>
      <c r="M2689" s="79"/>
      <c r="N2689" s="83"/>
      <c r="O2689" s="84"/>
      <c r="P2689" s="84"/>
    </row>
    <row r="2690" spans="1:16" x14ac:dyDescent="0.3">
      <c r="A2690" s="81"/>
      <c r="B2690" s="82"/>
      <c r="C2690" s="79"/>
      <c r="D2690" s="83"/>
      <c r="E2690" s="84"/>
      <c r="F2690" s="84"/>
      <c r="K2690" s="81"/>
      <c r="L2690" s="82"/>
      <c r="M2690" s="79"/>
      <c r="N2690" s="83"/>
      <c r="O2690" s="84"/>
      <c r="P2690" s="84"/>
    </row>
    <row r="2691" spans="1:16" x14ac:dyDescent="0.3">
      <c r="A2691" s="81"/>
      <c r="B2691" s="82"/>
      <c r="C2691" s="79"/>
      <c r="D2691" s="83"/>
      <c r="E2691" s="84"/>
      <c r="F2691" s="84"/>
      <c r="K2691" s="81"/>
      <c r="L2691" s="82"/>
      <c r="M2691" s="79"/>
      <c r="N2691" s="83"/>
      <c r="O2691" s="84"/>
      <c r="P2691" s="84"/>
    </row>
    <row r="2692" spans="1:16" x14ac:dyDescent="0.3">
      <c r="A2692" s="81"/>
      <c r="B2692" s="82"/>
      <c r="C2692" s="79"/>
      <c r="D2692" s="83"/>
      <c r="E2692" s="84"/>
      <c r="F2692" s="84"/>
      <c r="K2692" s="81"/>
      <c r="L2692" s="82"/>
      <c r="M2692" s="79"/>
      <c r="N2692" s="83"/>
      <c r="O2692" s="84"/>
      <c r="P2692" s="84"/>
    </row>
    <row r="2693" spans="1:16" x14ac:dyDescent="0.3">
      <c r="A2693" s="81"/>
      <c r="B2693" s="82"/>
      <c r="C2693" s="79"/>
      <c r="D2693" s="83"/>
      <c r="E2693" s="84"/>
      <c r="F2693" s="84"/>
      <c r="K2693" s="81"/>
      <c r="L2693" s="82"/>
      <c r="M2693" s="79"/>
      <c r="N2693" s="83"/>
      <c r="O2693" s="84"/>
      <c r="P2693" s="84"/>
    </row>
    <row r="2694" spans="1:16" x14ac:dyDescent="0.3">
      <c r="A2694" s="81"/>
      <c r="B2694" s="82"/>
      <c r="C2694" s="79"/>
      <c r="D2694" s="83"/>
      <c r="E2694" s="84"/>
      <c r="F2694" s="84"/>
      <c r="K2694" s="81"/>
      <c r="L2694" s="82"/>
      <c r="M2694" s="79"/>
      <c r="N2694" s="83"/>
      <c r="O2694" s="84"/>
      <c r="P2694" s="84"/>
    </row>
    <row r="2695" spans="1:16" x14ac:dyDescent="0.3">
      <c r="A2695" s="81"/>
      <c r="B2695" s="82"/>
      <c r="C2695" s="79"/>
      <c r="D2695" s="83"/>
      <c r="E2695" s="84"/>
      <c r="F2695" s="84"/>
      <c r="K2695" s="81"/>
      <c r="L2695" s="82"/>
      <c r="M2695" s="79"/>
      <c r="N2695" s="83"/>
      <c r="O2695" s="84"/>
      <c r="P2695" s="84"/>
    </row>
    <row r="2696" spans="1:16" x14ac:dyDescent="0.3">
      <c r="A2696" s="81"/>
      <c r="B2696" s="82"/>
      <c r="C2696" s="79"/>
      <c r="D2696" s="83"/>
      <c r="E2696" s="84"/>
      <c r="F2696" s="84"/>
      <c r="K2696" s="81"/>
      <c r="L2696" s="82"/>
      <c r="M2696" s="79"/>
      <c r="N2696" s="83"/>
      <c r="O2696" s="84"/>
      <c r="P2696" s="84"/>
    </row>
    <row r="2697" spans="1:16" x14ac:dyDescent="0.3">
      <c r="A2697" s="81"/>
      <c r="B2697" s="82"/>
      <c r="C2697" s="79"/>
      <c r="D2697" s="83"/>
      <c r="E2697" s="84"/>
      <c r="F2697" s="84"/>
      <c r="K2697" s="81"/>
      <c r="L2697" s="82"/>
      <c r="M2697" s="79"/>
      <c r="N2697" s="83"/>
      <c r="O2697" s="84"/>
      <c r="P2697" s="84"/>
    </row>
    <row r="2698" spans="1:16" x14ac:dyDescent="0.3">
      <c r="A2698" s="81"/>
      <c r="B2698" s="82"/>
      <c r="C2698" s="79"/>
      <c r="D2698" s="83"/>
      <c r="E2698" s="84"/>
      <c r="F2698" s="84"/>
      <c r="K2698" s="81"/>
      <c r="L2698" s="82"/>
      <c r="M2698" s="79"/>
      <c r="N2698" s="83"/>
      <c r="O2698" s="84"/>
      <c r="P2698" s="84"/>
    </row>
    <row r="2699" spans="1:16" x14ac:dyDescent="0.3">
      <c r="A2699" s="81"/>
      <c r="B2699" s="82"/>
      <c r="C2699" s="79"/>
      <c r="D2699" s="83"/>
      <c r="E2699" s="84"/>
      <c r="F2699" s="84"/>
      <c r="K2699" s="81"/>
      <c r="L2699" s="82"/>
      <c r="M2699" s="79"/>
      <c r="N2699" s="83"/>
      <c r="O2699" s="84"/>
      <c r="P2699" s="84"/>
    </row>
    <row r="2700" spans="1:16" x14ac:dyDescent="0.3">
      <c r="A2700" s="81"/>
      <c r="B2700" s="82"/>
      <c r="C2700" s="79"/>
      <c r="D2700" s="83"/>
      <c r="E2700" s="84"/>
      <c r="F2700" s="84"/>
      <c r="K2700" s="81"/>
      <c r="L2700" s="82"/>
      <c r="M2700" s="79"/>
      <c r="N2700" s="83"/>
      <c r="O2700" s="84"/>
      <c r="P2700" s="84"/>
    </row>
    <row r="2701" spans="1:16" x14ac:dyDescent="0.3">
      <c r="A2701" s="81"/>
      <c r="B2701" s="82"/>
      <c r="C2701" s="79"/>
      <c r="D2701" s="83"/>
      <c r="E2701" s="84"/>
      <c r="F2701" s="84"/>
      <c r="K2701" s="81"/>
      <c r="L2701" s="82"/>
      <c r="M2701" s="79"/>
      <c r="N2701" s="83"/>
      <c r="O2701" s="84"/>
      <c r="P2701" s="84"/>
    </row>
    <row r="2702" spans="1:16" x14ac:dyDescent="0.3">
      <c r="A2702" s="81"/>
      <c r="B2702" s="82"/>
      <c r="C2702" s="79"/>
      <c r="D2702" s="83"/>
      <c r="E2702" s="84"/>
      <c r="F2702" s="84"/>
      <c r="K2702" s="81"/>
      <c r="L2702" s="82"/>
      <c r="M2702" s="79"/>
      <c r="N2702" s="83"/>
      <c r="O2702" s="84"/>
      <c r="P2702" s="84"/>
    </row>
    <row r="2703" spans="1:16" x14ac:dyDescent="0.3">
      <c r="A2703" s="81"/>
      <c r="B2703" s="82"/>
      <c r="C2703" s="79"/>
      <c r="D2703" s="83"/>
      <c r="E2703" s="84"/>
      <c r="F2703" s="84"/>
      <c r="K2703" s="81"/>
      <c r="L2703" s="82"/>
      <c r="M2703" s="79"/>
      <c r="N2703" s="83"/>
      <c r="O2703" s="84"/>
      <c r="P2703" s="84"/>
    </row>
    <row r="2704" spans="1:16" x14ac:dyDescent="0.3">
      <c r="A2704" s="81"/>
      <c r="B2704" s="82"/>
      <c r="C2704" s="79"/>
      <c r="D2704" s="83"/>
      <c r="E2704" s="84"/>
      <c r="F2704" s="84"/>
      <c r="K2704" s="81"/>
      <c r="L2704" s="82"/>
      <c r="M2704" s="79"/>
      <c r="N2704" s="83"/>
      <c r="O2704" s="84"/>
      <c r="P2704" s="84"/>
    </row>
    <row r="2705" spans="1:16" x14ac:dyDescent="0.3">
      <c r="A2705" s="81"/>
      <c r="B2705" s="82"/>
      <c r="C2705" s="79"/>
      <c r="D2705" s="83"/>
      <c r="E2705" s="84"/>
      <c r="F2705" s="84"/>
      <c r="K2705" s="81"/>
      <c r="L2705" s="82"/>
      <c r="M2705" s="79"/>
      <c r="N2705" s="83"/>
      <c r="O2705" s="84"/>
      <c r="P2705" s="84"/>
    </row>
    <row r="2706" spans="1:16" x14ac:dyDescent="0.3">
      <c r="A2706" s="81"/>
      <c r="B2706" s="82"/>
      <c r="C2706" s="79"/>
      <c r="D2706" s="83"/>
      <c r="E2706" s="84"/>
      <c r="F2706" s="84"/>
      <c r="K2706" s="81"/>
      <c r="L2706" s="82"/>
      <c r="M2706" s="79"/>
      <c r="N2706" s="83"/>
      <c r="O2706" s="84"/>
      <c r="P2706" s="84"/>
    </row>
    <row r="2707" spans="1:16" x14ac:dyDescent="0.3">
      <c r="A2707" s="81"/>
      <c r="B2707" s="82"/>
      <c r="C2707" s="79"/>
      <c r="D2707" s="83"/>
      <c r="E2707" s="84"/>
      <c r="F2707" s="84"/>
      <c r="K2707" s="81"/>
      <c r="L2707" s="82"/>
      <c r="M2707" s="79"/>
      <c r="N2707" s="83"/>
      <c r="O2707" s="84"/>
      <c r="P2707" s="84"/>
    </row>
    <row r="2708" spans="1:16" x14ac:dyDescent="0.3">
      <c r="A2708" s="81"/>
      <c r="B2708" s="82"/>
      <c r="C2708" s="79"/>
      <c r="D2708" s="83"/>
      <c r="E2708" s="84"/>
      <c r="F2708" s="84"/>
      <c r="K2708" s="81"/>
      <c r="L2708" s="82"/>
      <c r="M2708" s="79"/>
      <c r="N2708" s="83"/>
      <c r="O2708" s="84"/>
      <c r="P2708" s="84"/>
    </row>
    <row r="2709" spans="1:16" x14ac:dyDescent="0.3">
      <c r="A2709" s="81"/>
      <c r="B2709" s="82"/>
      <c r="C2709" s="79"/>
      <c r="D2709" s="83"/>
      <c r="E2709" s="84"/>
      <c r="F2709" s="84"/>
      <c r="K2709" s="81"/>
      <c r="L2709" s="82"/>
      <c r="M2709" s="79"/>
      <c r="N2709" s="83"/>
      <c r="O2709" s="84"/>
      <c r="P2709" s="84"/>
    </row>
    <row r="2710" spans="1:16" x14ac:dyDescent="0.3">
      <c r="A2710" s="81"/>
      <c r="B2710" s="82"/>
      <c r="C2710" s="79"/>
      <c r="D2710" s="83"/>
      <c r="E2710" s="84"/>
      <c r="F2710" s="84"/>
      <c r="K2710" s="81"/>
      <c r="L2710" s="82"/>
      <c r="M2710" s="79"/>
      <c r="N2710" s="83"/>
      <c r="O2710" s="84"/>
      <c r="P2710" s="84"/>
    </row>
    <row r="2711" spans="1:16" x14ac:dyDescent="0.3">
      <c r="A2711" s="81"/>
      <c r="B2711" s="82"/>
      <c r="C2711" s="79"/>
      <c r="D2711" s="83"/>
      <c r="E2711" s="84"/>
      <c r="F2711" s="84"/>
      <c r="K2711" s="81"/>
      <c r="L2711" s="82"/>
      <c r="M2711" s="79"/>
      <c r="N2711" s="83"/>
      <c r="O2711" s="84"/>
      <c r="P2711" s="84"/>
    </row>
    <row r="2712" spans="1:16" x14ac:dyDescent="0.3">
      <c r="A2712" s="81"/>
      <c r="B2712" s="82"/>
      <c r="C2712" s="79"/>
      <c r="D2712" s="83"/>
      <c r="E2712" s="84"/>
      <c r="F2712" s="84"/>
      <c r="K2712" s="81"/>
      <c r="L2712" s="82"/>
      <c r="M2712" s="79"/>
      <c r="N2712" s="83"/>
      <c r="O2712" s="84"/>
      <c r="P2712" s="84"/>
    </row>
    <row r="2713" spans="1:16" x14ac:dyDescent="0.3">
      <c r="A2713" s="81"/>
      <c r="B2713" s="82"/>
      <c r="C2713" s="79"/>
      <c r="D2713" s="83"/>
      <c r="E2713" s="84"/>
      <c r="F2713" s="84"/>
      <c r="K2713" s="81"/>
      <c r="L2713" s="82"/>
      <c r="M2713" s="79"/>
      <c r="N2713" s="83"/>
      <c r="O2713" s="84"/>
      <c r="P2713" s="84"/>
    </row>
    <row r="2714" spans="1:16" x14ac:dyDescent="0.3">
      <c r="A2714" s="81"/>
      <c r="B2714" s="82"/>
      <c r="C2714" s="79"/>
      <c r="D2714" s="83"/>
      <c r="E2714" s="84"/>
      <c r="F2714" s="84"/>
      <c r="K2714" s="81"/>
      <c r="L2714" s="82"/>
      <c r="M2714" s="79"/>
      <c r="N2714" s="83"/>
      <c r="O2714" s="84"/>
      <c r="P2714" s="84"/>
    </row>
    <row r="2715" spans="1:16" x14ac:dyDescent="0.3">
      <c r="A2715" s="81"/>
      <c r="B2715" s="82"/>
      <c r="C2715" s="79"/>
      <c r="D2715" s="83"/>
      <c r="E2715" s="84"/>
      <c r="F2715" s="84"/>
      <c r="K2715" s="81"/>
      <c r="L2715" s="82"/>
      <c r="M2715" s="79"/>
      <c r="N2715" s="83"/>
      <c r="O2715" s="84"/>
      <c r="P2715" s="84"/>
    </row>
    <row r="2716" spans="1:16" x14ac:dyDescent="0.3">
      <c r="A2716" s="81"/>
      <c r="B2716" s="82"/>
      <c r="C2716" s="79"/>
      <c r="D2716" s="83"/>
      <c r="E2716" s="84"/>
      <c r="F2716" s="84"/>
      <c r="K2716" s="81"/>
      <c r="L2716" s="82"/>
      <c r="M2716" s="79"/>
      <c r="N2716" s="83"/>
      <c r="O2716" s="84"/>
      <c r="P2716" s="84"/>
    </row>
    <row r="2717" spans="1:16" x14ac:dyDescent="0.3">
      <c r="A2717" s="81"/>
      <c r="B2717" s="82"/>
      <c r="C2717" s="79"/>
      <c r="D2717" s="83"/>
      <c r="E2717" s="84"/>
      <c r="F2717" s="84"/>
      <c r="K2717" s="81"/>
      <c r="L2717" s="82"/>
      <c r="M2717" s="79"/>
      <c r="N2717" s="83"/>
      <c r="O2717" s="84"/>
      <c r="P2717" s="84"/>
    </row>
    <row r="2718" spans="1:16" x14ac:dyDescent="0.3">
      <c r="A2718" s="81"/>
      <c r="B2718" s="82"/>
      <c r="C2718" s="79"/>
      <c r="D2718" s="83"/>
      <c r="E2718" s="84"/>
      <c r="F2718" s="84"/>
      <c r="K2718" s="81"/>
      <c r="L2718" s="82"/>
      <c r="M2718" s="79"/>
      <c r="N2718" s="83"/>
      <c r="O2718" s="84"/>
      <c r="P2718" s="84"/>
    </row>
    <row r="2719" spans="1:16" x14ac:dyDescent="0.3">
      <c r="A2719" s="81"/>
      <c r="B2719" s="82"/>
      <c r="C2719" s="79"/>
      <c r="D2719" s="83"/>
      <c r="E2719" s="84"/>
      <c r="F2719" s="84"/>
      <c r="K2719" s="81"/>
      <c r="L2719" s="82"/>
      <c r="M2719" s="79"/>
      <c r="N2719" s="83"/>
      <c r="O2719" s="84"/>
      <c r="P2719" s="84"/>
    </row>
    <row r="2720" spans="1:16" x14ac:dyDescent="0.3">
      <c r="A2720" s="81"/>
      <c r="B2720" s="82"/>
      <c r="C2720" s="79"/>
      <c r="D2720" s="83"/>
      <c r="E2720" s="84"/>
      <c r="F2720" s="84"/>
      <c r="K2720" s="81"/>
      <c r="L2720" s="82"/>
      <c r="M2720" s="79"/>
      <c r="N2720" s="83"/>
      <c r="O2720" s="84"/>
      <c r="P2720" s="84"/>
    </row>
    <row r="2721" spans="1:16" x14ac:dyDescent="0.3">
      <c r="A2721" s="81"/>
      <c r="B2721" s="82"/>
      <c r="C2721" s="79"/>
      <c r="D2721" s="83"/>
      <c r="E2721" s="84"/>
      <c r="F2721" s="84"/>
      <c r="K2721" s="81"/>
      <c r="L2721" s="82"/>
      <c r="M2721" s="79"/>
      <c r="N2721" s="83"/>
      <c r="O2721" s="84"/>
      <c r="P2721" s="84"/>
    </row>
    <row r="2722" spans="1:16" x14ac:dyDescent="0.3">
      <c r="A2722" s="81"/>
      <c r="B2722" s="82"/>
      <c r="C2722" s="79"/>
      <c r="D2722" s="83"/>
      <c r="E2722" s="84"/>
      <c r="F2722" s="84"/>
      <c r="K2722" s="81"/>
      <c r="L2722" s="82"/>
      <c r="M2722" s="79"/>
      <c r="N2722" s="83"/>
      <c r="O2722" s="84"/>
      <c r="P2722" s="84"/>
    </row>
    <row r="2723" spans="1:16" x14ac:dyDescent="0.3">
      <c r="A2723" s="81"/>
      <c r="B2723" s="82"/>
      <c r="C2723" s="79"/>
      <c r="D2723" s="83"/>
      <c r="E2723" s="84"/>
      <c r="F2723" s="84"/>
      <c r="K2723" s="81"/>
      <c r="L2723" s="82"/>
      <c r="M2723" s="79"/>
      <c r="N2723" s="83"/>
      <c r="O2723" s="84"/>
      <c r="P2723" s="84"/>
    </row>
    <row r="2724" spans="1:16" x14ac:dyDescent="0.3">
      <c r="A2724" s="81"/>
      <c r="B2724" s="82"/>
      <c r="C2724" s="79"/>
      <c r="D2724" s="83"/>
      <c r="E2724" s="84"/>
      <c r="F2724" s="84"/>
      <c r="K2724" s="81"/>
      <c r="L2724" s="82"/>
      <c r="M2724" s="79"/>
      <c r="N2724" s="83"/>
      <c r="O2724" s="84"/>
      <c r="P2724" s="84"/>
    </row>
    <row r="2725" spans="1:16" x14ac:dyDescent="0.3">
      <c r="A2725" s="81"/>
      <c r="B2725" s="82"/>
      <c r="C2725" s="79"/>
      <c r="D2725" s="83"/>
      <c r="E2725" s="84"/>
      <c r="F2725" s="84"/>
      <c r="K2725" s="81"/>
      <c r="L2725" s="82"/>
      <c r="M2725" s="79"/>
      <c r="N2725" s="83"/>
      <c r="O2725" s="84"/>
      <c r="P2725" s="84"/>
    </row>
    <row r="2726" spans="1:16" x14ac:dyDescent="0.3">
      <c r="A2726" s="81"/>
      <c r="B2726" s="82"/>
      <c r="C2726" s="79"/>
      <c r="D2726" s="83"/>
      <c r="E2726" s="84"/>
      <c r="F2726" s="84"/>
      <c r="K2726" s="81"/>
      <c r="L2726" s="82"/>
      <c r="M2726" s="79"/>
      <c r="N2726" s="83"/>
      <c r="O2726" s="84"/>
      <c r="P2726" s="84"/>
    </row>
    <row r="2727" spans="1:16" x14ac:dyDescent="0.3">
      <c r="A2727" s="81"/>
      <c r="B2727" s="82"/>
      <c r="C2727" s="79"/>
      <c r="D2727" s="83"/>
      <c r="E2727" s="84"/>
      <c r="F2727" s="84"/>
      <c r="K2727" s="81"/>
      <c r="L2727" s="82"/>
      <c r="M2727" s="79"/>
      <c r="N2727" s="83"/>
      <c r="O2727" s="84"/>
      <c r="P2727" s="84"/>
    </row>
    <row r="2728" spans="1:16" x14ac:dyDescent="0.3">
      <c r="A2728" s="81"/>
      <c r="B2728" s="82"/>
      <c r="C2728" s="79"/>
      <c r="D2728" s="83"/>
      <c r="E2728" s="84"/>
      <c r="F2728" s="84"/>
      <c r="K2728" s="81"/>
      <c r="L2728" s="82"/>
      <c r="M2728" s="79"/>
      <c r="N2728" s="83"/>
      <c r="O2728" s="84"/>
      <c r="P2728" s="84"/>
    </row>
    <row r="2729" spans="1:16" x14ac:dyDescent="0.3">
      <c r="A2729" s="81"/>
      <c r="B2729" s="82"/>
      <c r="C2729" s="79"/>
      <c r="D2729" s="83"/>
      <c r="E2729" s="84"/>
      <c r="F2729" s="84"/>
      <c r="K2729" s="81"/>
      <c r="L2729" s="82"/>
      <c r="M2729" s="79"/>
      <c r="N2729" s="83"/>
      <c r="O2729" s="84"/>
      <c r="P2729" s="84"/>
    </row>
    <row r="2730" spans="1:16" x14ac:dyDescent="0.3">
      <c r="A2730" s="81"/>
      <c r="B2730" s="82"/>
      <c r="C2730" s="79"/>
      <c r="D2730" s="83"/>
      <c r="E2730" s="84"/>
      <c r="F2730" s="84"/>
      <c r="K2730" s="81"/>
      <c r="L2730" s="82"/>
      <c r="M2730" s="79"/>
      <c r="N2730" s="83"/>
      <c r="O2730" s="84"/>
      <c r="P2730" s="84"/>
    </row>
    <row r="2731" spans="1:16" x14ac:dyDescent="0.3">
      <c r="A2731" s="81"/>
      <c r="B2731" s="82"/>
      <c r="C2731" s="79"/>
      <c r="D2731" s="83"/>
      <c r="E2731" s="84"/>
      <c r="F2731" s="84"/>
      <c r="K2731" s="81"/>
      <c r="L2731" s="82"/>
      <c r="M2731" s="79"/>
      <c r="N2731" s="83"/>
      <c r="O2731" s="84"/>
      <c r="P2731" s="84"/>
    </row>
    <row r="2732" spans="1:16" x14ac:dyDescent="0.3">
      <c r="A2732" s="81"/>
      <c r="B2732" s="82"/>
      <c r="C2732" s="79"/>
      <c r="D2732" s="83"/>
      <c r="E2732" s="84"/>
      <c r="F2732" s="84"/>
      <c r="K2732" s="81"/>
      <c r="L2732" s="82"/>
      <c r="M2732" s="79"/>
      <c r="N2732" s="83"/>
      <c r="O2732" s="84"/>
      <c r="P2732" s="84"/>
    </row>
    <row r="2733" spans="1:16" x14ac:dyDescent="0.3">
      <c r="A2733" s="81"/>
      <c r="B2733" s="82"/>
      <c r="C2733" s="79"/>
      <c r="D2733" s="83"/>
      <c r="E2733" s="84"/>
      <c r="F2733" s="84"/>
      <c r="K2733" s="81"/>
      <c r="L2733" s="82"/>
      <c r="M2733" s="79"/>
      <c r="N2733" s="83"/>
      <c r="O2733" s="84"/>
      <c r="P2733" s="84"/>
    </row>
    <row r="2734" spans="1:16" x14ac:dyDescent="0.3">
      <c r="A2734" s="81"/>
      <c r="B2734" s="82"/>
      <c r="C2734" s="79"/>
      <c r="D2734" s="83"/>
      <c r="E2734" s="84"/>
      <c r="F2734" s="84"/>
      <c r="K2734" s="81"/>
      <c r="L2734" s="82"/>
      <c r="M2734" s="79"/>
      <c r="N2734" s="83"/>
      <c r="O2734" s="84"/>
      <c r="P2734" s="84"/>
    </row>
    <row r="2735" spans="1:16" x14ac:dyDescent="0.3">
      <c r="A2735" s="81"/>
      <c r="B2735" s="82"/>
      <c r="C2735" s="79"/>
      <c r="D2735" s="83"/>
      <c r="E2735" s="84"/>
      <c r="F2735" s="84"/>
      <c r="K2735" s="81"/>
      <c r="L2735" s="82"/>
      <c r="M2735" s="79"/>
      <c r="N2735" s="83"/>
      <c r="O2735" s="84"/>
      <c r="P2735" s="84"/>
    </row>
    <row r="2736" spans="1:16" x14ac:dyDescent="0.3">
      <c r="A2736" s="81"/>
      <c r="B2736" s="82"/>
      <c r="C2736" s="79"/>
      <c r="D2736" s="83"/>
      <c r="E2736" s="84"/>
      <c r="F2736" s="84"/>
      <c r="K2736" s="81"/>
      <c r="L2736" s="82"/>
      <c r="M2736" s="79"/>
      <c r="N2736" s="83"/>
      <c r="O2736" s="84"/>
      <c r="P2736" s="84"/>
    </row>
    <row r="2737" spans="1:16" x14ac:dyDescent="0.3">
      <c r="A2737" s="81"/>
      <c r="B2737" s="82"/>
      <c r="C2737" s="79"/>
      <c r="D2737" s="83"/>
      <c r="E2737" s="84"/>
      <c r="F2737" s="84"/>
      <c r="K2737" s="81"/>
      <c r="L2737" s="82"/>
      <c r="M2737" s="79"/>
      <c r="N2737" s="83"/>
      <c r="O2737" s="84"/>
      <c r="P2737" s="84"/>
    </row>
    <row r="2738" spans="1:16" x14ac:dyDescent="0.3">
      <c r="A2738" s="81"/>
      <c r="B2738" s="82"/>
      <c r="C2738" s="79"/>
      <c r="D2738" s="83"/>
      <c r="E2738" s="84"/>
      <c r="F2738" s="84"/>
      <c r="K2738" s="81"/>
      <c r="L2738" s="82"/>
      <c r="M2738" s="79"/>
      <c r="N2738" s="83"/>
      <c r="O2738" s="84"/>
      <c r="P2738" s="84"/>
    </row>
    <row r="2739" spans="1:16" x14ac:dyDescent="0.3">
      <c r="A2739" s="81"/>
      <c r="B2739" s="82"/>
      <c r="C2739" s="79"/>
      <c r="D2739" s="83"/>
      <c r="E2739" s="84"/>
      <c r="F2739" s="84"/>
      <c r="K2739" s="81"/>
      <c r="L2739" s="82"/>
      <c r="M2739" s="79"/>
      <c r="N2739" s="83"/>
      <c r="O2739" s="84"/>
      <c r="P2739" s="84"/>
    </row>
    <row r="2740" spans="1:16" x14ac:dyDescent="0.3">
      <c r="A2740" s="81"/>
      <c r="B2740" s="82"/>
      <c r="C2740" s="79"/>
      <c r="D2740" s="83"/>
      <c r="E2740" s="84"/>
      <c r="F2740" s="84"/>
      <c r="K2740" s="81"/>
      <c r="L2740" s="82"/>
      <c r="M2740" s="79"/>
      <c r="N2740" s="83"/>
      <c r="O2740" s="84"/>
      <c r="P2740" s="84"/>
    </row>
    <row r="2741" spans="1:16" x14ac:dyDescent="0.3">
      <c r="A2741" s="81"/>
      <c r="B2741" s="82"/>
      <c r="C2741" s="79"/>
      <c r="D2741" s="83"/>
      <c r="E2741" s="84"/>
      <c r="F2741" s="84"/>
      <c r="K2741" s="81"/>
      <c r="L2741" s="82"/>
      <c r="M2741" s="79"/>
      <c r="N2741" s="83"/>
      <c r="O2741" s="84"/>
      <c r="P2741" s="84"/>
    </row>
    <row r="2742" spans="1:16" x14ac:dyDescent="0.3">
      <c r="A2742" s="81"/>
      <c r="B2742" s="82"/>
      <c r="C2742" s="79"/>
      <c r="D2742" s="83"/>
      <c r="E2742" s="84"/>
      <c r="F2742" s="84"/>
      <c r="K2742" s="81"/>
      <c r="L2742" s="82"/>
      <c r="M2742" s="79"/>
      <c r="N2742" s="83"/>
      <c r="O2742" s="84"/>
      <c r="P2742" s="84"/>
    </row>
    <row r="2743" spans="1:16" x14ac:dyDescent="0.3">
      <c r="A2743" s="81"/>
      <c r="B2743" s="82"/>
      <c r="C2743" s="79"/>
      <c r="D2743" s="83"/>
      <c r="E2743" s="84"/>
      <c r="F2743" s="84"/>
      <c r="K2743" s="81"/>
      <c r="L2743" s="82"/>
      <c r="M2743" s="79"/>
      <c r="N2743" s="83"/>
      <c r="O2743" s="84"/>
      <c r="P2743" s="84"/>
    </row>
    <row r="2744" spans="1:16" x14ac:dyDescent="0.3">
      <c r="A2744" s="81"/>
      <c r="B2744" s="82"/>
      <c r="C2744" s="79"/>
      <c r="D2744" s="83"/>
      <c r="E2744" s="84"/>
      <c r="F2744" s="84"/>
      <c r="K2744" s="81"/>
      <c r="L2744" s="82"/>
      <c r="M2744" s="79"/>
      <c r="N2744" s="83"/>
      <c r="O2744" s="84"/>
      <c r="P2744" s="84"/>
    </row>
    <row r="2745" spans="1:16" x14ac:dyDescent="0.3">
      <c r="A2745" s="81"/>
      <c r="B2745" s="82"/>
      <c r="C2745" s="79"/>
      <c r="D2745" s="83"/>
      <c r="E2745" s="84"/>
      <c r="F2745" s="84"/>
      <c r="K2745" s="81"/>
      <c r="L2745" s="82"/>
      <c r="M2745" s="79"/>
      <c r="N2745" s="83"/>
      <c r="O2745" s="84"/>
      <c r="P2745" s="84"/>
    </row>
    <row r="2746" spans="1:16" x14ac:dyDescent="0.3">
      <c r="A2746" s="81"/>
      <c r="B2746" s="82"/>
      <c r="C2746" s="79"/>
      <c r="D2746" s="83"/>
      <c r="E2746" s="84"/>
      <c r="F2746" s="84"/>
      <c r="K2746" s="81"/>
      <c r="L2746" s="82"/>
      <c r="M2746" s="79"/>
      <c r="N2746" s="83"/>
      <c r="O2746" s="84"/>
      <c r="P2746" s="84"/>
    </row>
    <row r="2747" spans="1:16" x14ac:dyDescent="0.3">
      <c r="A2747" s="81"/>
      <c r="B2747" s="82"/>
      <c r="C2747" s="79"/>
      <c r="D2747" s="83"/>
      <c r="E2747" s="84"/>
      <c r="F2747" s="84"/>
      <c r="K2747" s="81"/>
      <c r="L2747" s="82"/>
      <c r="M2747" s="79"/>
      <c r="N2747" s="83"/>
      <c r="O2747" s="84"/>
      <c r="P2747" s="84"/>
    </row>
    <row r="2748" spans="1:16" x14ac:dyDescent="0.3">
      <c r="A2748" s="81"/>
      <c r="B2748" s="82"/>
      <c r="C2748" s="79"/>
      <c r="D2748" s="83"/>
      <c r="E2748" s="84"/>
      <c r="F2748" s="84"/>
      <c r="K2748" s="81"/>
      <c r="L2748" s="82"/>
      <c r="M2748" s="79"/>
      <c r="N2748" s="83"/>
      <c r="O2748" s="84"/>
      <c r="P2748" s="84"/>
    </row>
    <row r="2749" spans="1:16" x14ac:dyDescent="0.3">
      <c r="A2749" s="81"/>
      <c r="B2749" s="82"/>
      <c r="C2749" s="79"/>
      <c r="D2749" s="83"/>
      <c r="E2749" s="84"/>
      <c r="F2749" s="84"/>
      <c r="K2749" s="81"/>
      <c r="L2749" s="82"/>
      <c r="M2749" s="79"/>
      <c r="N2749" s="83"/>
      <c r="O2749" s="84"/>
      <c r="P2749" s="84"/>
    </row>
    <row r="2750" spans="1:16" x14ac:dyDescent="0.3">
      <c r="A2750" s="81"/>
      <c r="B2750" s="82"/>
      <c r="C2750" s="79"/>
      <c r="D2750" s="83"/>
      <c r="E2750" s="84"/>
      <c r="F2750" s="84"/>
      <c r="K2750" s="81"/>
      <c r="L2750" s="82"/>
      <c r="M2750" s="79"/>
      <c r="N2750" s="83"/>
      <c r="O2750" s="84"/>
      <c r="P2750" s="84"/>
    </row>
    <row r="2751" spans="1:16" x14ac:dyDescent="0.3">
      <c r="A2751" s="81"/>
      <c r="B2751" s="82"/>
      <c r="C2751" s="79"/>
      <c r="D2751" s="83"/>
      <c r="E2751" s="84"/>
      <c r="F2751" s="84"/>
      <c r="K2751" s="81"/>
      <c r="L2751" s="82"/>
      <c r="M2751" s="79"/>
      <c r="N2751" s="83"/>
      <c r="O2751" s="84"/>
      <c r="P2751" s="84"/>
    </row>
    <row r="2752" spans="1:16" x14ac:dyDescent="0.3">
      <c r="A2752" s="81"/>
      <c r="B2752" s="82"/>
      <c r="C2752" s="79"/>
      <c r="D2752" s="83"/>
      <c r="E2752" s="84"/>
      <c r="F2752" s="84"/>
      <c r="K2752" s="81"/>
      <c r="L2752" s="82"/>
      <c r="M2752" s="79"/>
      <c r="N2752" s="83"/>
      <c r="O2752" s="84"/>
      <c r="P2752" s="84"/>
    </row>
    <row r="2753" spans="1:16" x14ac:dyDescent="0.3">
      <c r="A2753" s="81"/>
      <c r="B2753" s="82"/>
      <c r="C2753" s="79"/>
      <c r="D2753" s="83"/>
      <c r="E2753" s="84"/>
      <c r="F2753" s="84"/>
      <c r="K2753" s="81"/>
      <c r="L2753" s="82"/>
      <c r="M2753" s="79"/>
      <c r="N2753" s="83"/>
      <c r="O2753" s="84"/>
      <c r="P2753" s="84"/>
    </row>
    <row r="2754" spans="1:16" x14ac:dyDescent="0.3">
      <c r="A2754" s="81"/>
      <c r="B2754" s="82"/>
      <c r="C2754" s="79"/>
      <c r="D2754" s="83"/>
      <c r="E2754" s="84"/>
      <c r="F2754" s="84"/>
      <c r="K2754" s="81"/>
      <c r="L2754" s="82"/>
      <c r="M2754" s="79"/>
      <c r="N2754" s="83"/>
      <c r="O2754" s="84"/>
      <c r="P2754" s="84"/>
    </row>
    <row r="2755" spans="1:16" x14ac:dyDescent="0.3">
      <c r="A2755" s="81"/>
      <c r="B2755" s="82"/>
      <c r="C2755" s="79"/>
      <c r="D2755" s="83"/>
      <c r="E2755" s="84"/>
      <c r="F2755" s="84"/>
      <c r="K2755" s="81"/>
      <c r="L2755" s="82"/>
      <c r="M2755" s="79"/>
      <c r="N2755" s="83"/>
      <c r="O2755" s="84"/>
      <c r="P2755" s="84"/>
    </row>
    <row r="2756" spans="1:16" x14ac:dyDescent="0.3">
      <c r="A2756" s="81"/>
      <c r="B2756" s="82"/>
      <c r="C2756" s="79"/>
      <c r="D2756" s="83"/>
      <c r="E2756" s="84"/>
      <c r="F2756" s="84"/>
      <c r="K2756" s="81"/>
      <c r="L2756" s="82"/>
      <c r="M2756" s="79"/>
      <c r="N2756" s="83"/>
      <c r="O2756" s="84"/>
      <c r="P2756" s="84"/>
    </row>
    <row r="2757" spans="1:16" x14ac:dyDescent="0.3">
      <c r="A2757" s="81"/>
      <c r="B2757" s="82"/>
      <c r="C2757" s="79"/>
      <c r="D2757" s="83"/>
      <c r="E2757" s="84"/>
      <c r="F2757" s="84"/>
      <c r="K2757" s="81"/>
      <c r="L2757" s="82"/>
      <c r="M2757" s="79"/>
      <c r="N2757" s="83"/>
      <c r="O2757" s="84"/>
      <c r="P2757" s="84"/>
    </row>
    <row r="2758" spans="1:16" x14ac:dyDescent="0.3">
      <c r="A2758" s="81"/>
      <c r="B2758" s="82"/>
      <c r="C2758" s="79"/>
      <c r="D2758" s="83"/>
      <c r="E2758" s="84"/>
      <c r="F2758" s="84"/>
      <c r="K2758" s="81"/>
      <c r="L2758" s="82"/>
      <c r="M2758" s="79"/>
      <c r="N2758" s="83"/>
      <c r="O2758" s="84"/>
      <c r="P2758" s="84"/>
    </row>
    <row r="2759" spans="1:16" x14ac:dyDescent="0.3">
      <c r="A2759" s="81"/>
      <c r="B2759" s="82"/>
      <c r="C2759" s="79"/>
      <c r="D2759" s="83"/>
      <c r="E2759" s="84"/>
      <c r="F2759" s="84"/>
      <c r="K2759" s="81"/>
      <c r="L2759" s="82"/>
      <c r="M2759" s="79"/>
      <c r="N2759" s="83"/>
      <c r="O2759" s="84"/>
      <c r="P2759" s="84"/>
    </row>
    <row r="2760" spans="1:16" x14ac:dyDescent="0.3">
      <c r="A2760" s="81"/>
      <c r="B2760" s="82"/>
      <c r="C2760" s="79"/>
      <c r="D2760" s="83"/>
      <c r="E2760" s="84"/>
      <c r="F2760" s="84"/>
      <c r="K2760" s="81"/>
      <c r="L2760" s="82"/>
      <c r="M2760" s="79"/>
      <c r="N2760" s="83"/>
      <c r="O2760" s="84"/>
      <c r="P2760" s="84"/>
    </row>
    <row r="2761" spans="1:16" x14ac:dyDescent="0.3">
      <c r="A2761" s="81"/>
      <c r="B2761" s="82"/>
      <c r="C2761" s="79"/>
      <c r="D2761" s="83"/>
      <c r="E2761" s="84"/>
      <c r="F2761" s="84"/>
      <c r="K2761" s="81"/>
      <c r="L2761" s="82"/>
      <c r="M2761" s="79"/>
      <c r="N2761" s="83"/>
      <c r="O2761" s="84"/>
      <c r="P2761" s="84"/>
    </row>
    <row r="2762" spans="1:16" x14ac:dyDescent="0.3">
      <c r="A2762" s="81"/>
      <c r="B2762" s="82"/>
      <c r="C2762" s="79"/>
      <c r="D2762" s="83"/>
      <c r="E2762" s="84"/>
      <c r="F2762" s="84"/>
      <c r="K2762" s="81"/>
      <c r="L2762" s="82"/>
      <c r="M2762" s="79"/>
      <c r="N2762" s="83"/>
      <c r="O2762" s="84"/>
      <c r="P2762" s="84"/>
    </row>
    <row r="2763" spans="1:16" x14ac:dyDescent="0.3">
      <c r="A2763" s="81"/>
      <c r="B2763" s="82"/>
      <c r="C2763" s="79"/>
      <c r="D2763" s="83"/>
      <c r="E2763" s="84"/>
      <c r="F2763" s="84"/>
      <c r="K2763" s="81"/>
      <c r="L2763" s="82"/>
      <c r="M2763" s="79"/>
      <c r="N2763" s="83"/>
      <c r="O2763" s="84"/>
      <c r="P2763" s="84"/>
    </row>
    <row r="2764" spans="1:16" x14ac:dyDescent="0.3">
      <c r="A2764" s="81"/>
      <c r="B2764" s="82"/>
      <c r="C2764" s="79"/>
      <c r="D2764" s="83"/>
      <c r="E2764" s="84"/>
      <c r="F2764" s="84"/>
      <c r="K2764" s="81"/>
      <c r="L2764" s="82"/>
      <c r="M2764" s="79"/>
      <c r="N2764" s="83"/>
      <c r="O2764" s="84"/>
      <c r="P2764" s="84"/>
    </row>
    <row r="2765" spans="1:16" x14ac:dyDescent="0.3">
      <c r="A2765" s="81"/>
      <c r="B2765" s="82"/>
      <c r="C2765" s="79"/>
      <c r="D2765" s="83"/>
      <c r="E2765" s="84"/>
      <c r="F2765" s="84"/>
      <c r="K2765" s="81"/>
      <c r="L2765" s="82"/>
      <c r="M2765" s="79"/>
      <c r="N2765" s="83"/>
      <c r="O2765" s="84"/>
      <c r="P2765" s="84"/>
    </row>
    <row r="2766" spans="1:16" x14ac:dyDescent="0.3">
      <c r="A2766" s="81"/>
      <c r="B2766" s="82"/>
      <c r="C2766" s="79"/>
      <c r="D2766" s="83"/>
      <c r="E2766" s="84"/>
      <c r="F2766" s="84"/>
      <c r="K2766" s="81"/>
      <c r="L2766" s="82"/>
      <c r="M2766" s="79"/>
      <c r="N2766" s="83"/>
      <c r="O2766" s="84"/>
      <c r="P2766" s="84"/>
    </row>
    <row r="2767" spans="1:16" x14ac:dyDescent="0.3">
      <c r="A2767" s="81"/>
      <c r="B2767" s="82"/>
      <c r="C2767" s="79"/>
      <c r="D2767" s="83"/>
      <c r="E2767" s="84"/>
      <c r="F2767" s="84"/>
      <c r="K2767" s="81"/>
      <c r="L2767" s="82"/>
      <c r="M2767" s="79"/>
      <c r="N2767" s="83"/>
      <c r="O2767" s="84"/>
      <c r="P2767" s="84"/>
    </row>
    <row r="2768" spans="1:16" x14ac:dyDescent="0.3">
      <c r="A2768" s="81"/>
      <c r="B2768" s="82"/>
      <c r="C2768" s="79"/>
      <c r="D2768" s="83"/>
      <c r="E2768" s="84"/>
      <c r="F2768" s="84"/>
      <c r="K2768" s="81"/>
      <c r="L2768" s="82"/>
      <c r="M2768" s="79"/>
      <c r="N2768" s="83"/>
      <c r="O2768" s="84"/>
      <c r="P2768" s="84"/>
    </row>
    <row r="2769" spans="1:16" x14ac:dyDescent="0.3">
      <c r="A2769" s="81"/>
      <c r="B2769" s="82"/>
      <c r="C2769" s="79"/>
      <c r="D2769" s="83"/>
      <c r="E2769" s="84"/>
      <c r="F2769" s="84"/>
      <c r="K2769" s="81"/>
      <c r="L2769" s="82"/>
      <c r="M2769" s="79"/>
      <c r="N2769" s="83"/>
      <c r="O2769" s="84"/>
      <c r="P2769" s="84"/>
    </row>
    <row r="2770" spans="1:16" x14ac:dyDescent="0.3">
      <c r="A2770" s="81"/>
      <c r="B2770" s="82"/>
      <c r="C2770" s="79"/>
      <c r="D2770" s="83"/>
      <c r="E2770" s="84"/>
      <c r="F2770" s="84"/>
      <c r="K2770" s="81"/>
      <c r="L2770" s="82"/>
      <c r="M2770" s="79"/>
      <c r="N2770" s="83"/>
      <c r="O2770" s="84"/>
      <c r="P2770" s="84"/>
    </row>
    <row r="2771" spans="1:16" x14ac:dyDescent="0.3">
      <c r="A2771" s="81"/>
      <c r="B2771" s="82"/>
      <c r="C2771" s="79"/>
      <c r="D2771" s="83"/>
      <c r="E2771" s="84"/>
      <c r="F2771" s="84"/>
      <c r="K2771" s="81"/>
      <c r="L2771" s="82"/>
      <c r="M2771" s="79"/>
      <c r="N2771" s="83"/>
      <c r="O2771" s="84"/>
      <c r="P2771" s="84"/>
    </row>
    <row r="2772" spans="1:16" x14ac:dyDescent="0.3">
      <c r="A2772" s="81"/>
      <c r="B2772" s="82"/>
      <c r="C2772" s="79"/>
      <c r="D2772" s="83"/>
      <c r="E2772" s="84"/>
      <c r="F2772" s="84"/>
      <c r="K2772" s="81"/>
      <c r="L2772" s="82"/>
      <c r="M2772" s="79"/>
      <c r="N2772" s="83"/>
      <c r="O2772" s="84"/>
      <c r="P2772" s="84"/>
    </row>
    <row r="2773" spans="1:16" x14ac:dyDescent="0.3">
      <c r="A2773" s="81"/>
      <c r="B2773" s="82"/>
      <c r="C2773" s="79"/>
      <c r="D2773" s="83"/>
      <c r="E2773" s="84"/>
      <c r="F2773" s="84"/>
      <c r="K2773" s="81"/>
      <c r="L2773" s="82"/>
      <c r="M2773" s="79"/>
      <c r="N2773" s="83"/>
      <c r="O2773" s="84"/>
      <c r="P2773" s="84"/>
    </row>
    <row r="2774" spans="1:16" x14ac:dyDescent="0.3">
      <c r="A2774" s="81"/>
      <c r="B2774" s="82"/>
      <c r="C2774" s="79"/>
      <c r="D2774" s="83"/>
      <c r="E2774" s="84"/>
      <c r="F2774" s="84"/>
      <c r="K2774" s="81"/>
      <c r="L2774" s="82"/>
      <c r="M2774" s="79"/>
      <c r="N2774" s="83"/>
      <c r="O2774" s="84"/>
      <c r="P2774" s="84"/>
    </row>
    <row r="2775" spans="1:16" x14ac:dyDescent="0.3">
      <c r="A2775" s="81"/>
      <c r="B2775" s="82"/>
      <c r="C2775" s="79"/>
      <c r="D2775" s="83"/>
      <c r="E2775" s="84"/>
      <c r="F2775" s="84"/>
      <c r="K2775" s="81"/>
      <c r="L2775" s="82"/>
      <c r="M2775" s="79"/>
      <c r="N2775" s="83"/>
      <c r="O2775" s="84"/>
      <c r="P2775" s="84"/>
    </row>
    <row r="2776" spans="1:16" x14ac:dyDescent="0.3">
      <c r="A2776" s="81"/>
      <c r="B2776" s="82"/>
      <c r="C2776" s="79"/>
      <c r="D2776" s="83"/>
      <c r="E2776" s="84"/>
      <c r="F2776" s="84"/>
      <c r="K2776" s="81"/>
      <c r="L2776" s="82"/>
      <c r="M2776" s="79"/>
      <c r="N2776" s="83"/>
      <c r="O2776" s="84"/>
      <c r="P2776" s="84"/>
    </row>
    <row r="2777" spans="1:16" x14ac:dyDescent="0.3">
      <c r="A2777" s="81"/>
      <c r="B2777" s="82"/>
      <c r="C2777" s="79"/>
      <c r="D2777" s="83"/>
      <c r="E2777" s="84"/>
      <c r="F2777" s="84"/>
      <c r="K2777" s="81"/>
      <c r="L2777" s="82"/>
      <c r="M2777" s="79"/>
      <c r="N2777" s="83"/>
      <c r="O2777" s="84"/>
      <c r="P2777" s="84"/>
    </row>
    <row r="2778" spans="1:16" x14ac:dyDescent="0.3">
      <c r="A2778" s="81"/>
      <c r="B2778" s="82"/>
      <c r="C2778" s="79"/>
      <c r="D2778" s="83"/>
      <c r="E2778" s="84"/>
      <c r="F2778" s="84"/>
      <c r="K2778" s="81"/>
      <c r="L2778" s="82"/>
      <c r="M2778" s="79"/>
      <c r="N2778" s="83"/>
      <c r="O2778" s="84"/>
      <c r="P2778" s="84"/>
    </row>
    <row r="2779" spans="1:16" x14ac:dyDescent="0.3">
      <c r="A2779" s="81"/>
      <c r="B2779" s="82"/>
      <c r="C2779" s="79"/>
      <c r="D2779" s="83"/>
      <c r="E2779" s="84"/>
      <c r="F2779" s="84"/>
      <c r="K2779" s="81"/>
      <c r="L2779" s="82"/>
      <c r="M2779" s="79"/>
      <c r="N2779" s="83"/>
      <c r="O2779" s="84"/>
      <c r="P2779" s="84"/>
    </row>
    <row r="2780" spans="1:16" x14ac:dyDescent="0.3">
      <c r="A2780" s="81"/>
      <c r="B2780" s="82"/>
      <c r="C2780" s="79"/>
      <c r="D2780" s="83"/>
      <c r="E2780" s="84"/>
      <c r="F2780" s="84"/>
      <c r="K2780" s="81"/>
      <c r="L2780" s="82"/>
      <c r="M2780" s="79"/>
      <c r="N2780" s="83"/>
      <c r="O2780" s="84"/>
      <c r="P2780" s="84"/>
    </row>
    <row r="2781" spans="1:16" x14ac:dyDescent="0.3">
      <c r="A2781" s="81"/>
      <c r="B2781" s="82"/>
      <c r="C2781" s="79"/>
      <c r="D2781" s="83"/>
      <c r="E2781" s="84"/>
      <c r="F2781" s="84"/>
      <c r="K2781" s="81"/>
      <c r="L2781" s="82"/>
      <c r="M2781" s="79"/>
      <c r="N2781" s="83"/>
      <c r="O2781" s="84"/>
      <c r="P2781" s="84"/>
    </row>
    <row r="2782" spans="1:16" x14ac:dyDescent="0.3">
      <c r="A2782" s="81"/>
      <c r="B2782" s="82"/>
      <c r="C2782" s="79"/>
      <c r="D2782" s="83"/>
      <c r="E2782" s="84"/>
      <c r="F2782" s="84"/>
      <c r="K2782" s="81"/>
      <c r="L2782" s="82"/>
      <c r="M2782" s="79"/>
      <c r="N2782" s="83"/>
      <c r="O2782" s="84"/>
      <c r="P2782" s="84"/>
    </row>
    <row r="2783" spans="1:16" x14ac:dyDescent="0.3">
      <c r="A2783" s="81"/>
      <c r="B2783" s="82"/>
      <c r="C2783" s="79"/>
      <c r="D2783" s="83"/>
      <c r="E2783" s="84"/>
      <c r="F2783" s="84"/>
      <c r="K2783" s="81"/>
      <c r="L2783" s="82"/>
      <c r="M2783" s="79"/>
      <c r="N2783" s="83"/>
      <c r="O2783" s="84"/>
      <c r="P2783" s="84"/>
    </row>
    <row r="2784" spans="1:16" x14ac:dyDescent="0.3">
      <c r="A2784" s="81"/>
      <c r="B2784" s="82"/>
      <c r="C2784" s="79"/>
      <c r="D2784" s="83"/>
      <c r="E2784" s="84"/>
      <c r="F2784" s="84"/>
      <c r="K2784" s="81"/>
      <c r="L2784" s="82"/>
      <c r="M2784" s="79"/>
      <c r="N2784" s="83"/>
      <c r="O2784" s="84"/>
      <c r="P2784" s="84"/>
    </row>
    <row r="2785" spans="1:16" x14ac:dyDescent="0.3">
      <c r="A2785" s="81"/>
      <c r="B2785" s="82"/>
      <c r="C2785" s="79"/>
      <c r="D2785" s="83"/>
      <c r="E2785" s="84"/>
      <c r="F2785" s="84"/>
      <c r="K2785" s="81"/>
      <c r="L2785" s="82"/>
      <c r="M2785" s="79"/>
      <c r="N2785" s="83"/>
      <c r="O2785" s="84"/>
      <c r="P2785" s="84"/>
    </row>
    <row r="2786" spans="1:16" x14ac:dyDescent="0.3">
      <c r="A2786" s="81"/>
      <c r="B2786" s="82"/>
      <c r="C2786" s="79"/>
      <c r="D2786" s="83"/>
      <c r="E2786" s="84"/>
      <c r="F2786" s="84"/>
      <c r="K2786" s="81"/>
      <c r="L2786" s="82"/>
      <c r="M2786" s="79"/>
      <c r="N2786" s="83"/>
      <c r="O2786" s="84"/>
      <c r="P2786" s="84"/>
    </row>
    <row r="2787" spans="1:16" x14ac:dyDescent="0.3">
      <c r="A2787" s="81"/>
      <c r="B2787" s="82"/>
      <c r="C2787" s="79"/>
      <c r="D2787" s="83"/>
      <c r="E2787" s="84"/>
      <c r="F2787" s="84"/>
      <c r="K2787" s="81"/>
      <c r="L2787" s="82"/>
      <c r="M2787" s="79"/>
      <c r="N2787" s="83"/>
      <c r="O2787" s="84"/>
      <c r="P2787" s="84"/>
    </row>
    <row r="2788" spans="1:16" x14ac:dyDescent="0.3">
      <c r="A2788" s="81"/>
      <c r="B2788" s="82"/>
      <c r="C2788" s="79"/>
      <c r="D2788" s="83"/>
      <c r="E2788" s="84"/>
      <c r="F2788" s="84"/>
      <c r="K2788" s="81"/>
      <c r="L2788" s="82"/>
      <c r="M2788" s="79"/>
      <c r="N2788" s="83"/>
      <c r="O2788" s="84"/>
      <c r="P2788" s="84"/>
    </row>
    <row r="2789" spans="1:16" x14ac:dyDescent="0.3">
      <c r="A2789" s="81"/>
      <c r="B2789" s="82"/>
      <c r="C2789" s="79"/>
      <c r="D2789" s="83"/>
      <c r="E2789" s="84"/>
      <c r="F2789" s="84"/>
      <c r="K2789" s="81"/>
      <c r="L2789" s="82"/>
      <c r="M2789" s="79"/>
      <c r="N2789" s="83"/>
      <c r="O2789" s="84"/>
      <c r="P2789" s="84"/>
    </row>
    <row r="2790" spans="1:16" x14ac:dyDescent="0.3">
      <c r="A2790" s="81"/>
      <c r="B2790" s="82"/>
      <c r="C2790" s="79"/>
      <c r="D2790" s="83"/>
      <c r="E2790" s="84"/>
      <c r="F2790" s="84"/>
      <c r="K2790" s="81"/>
      <c r="L2790" s="82"/>
      <c r="M2790" s="79"/>
      <c r="N2790" s="83"/>
      <c r="O2790" s="84"/>
      <c r="P2790" s="84"/>
    </row>
    <row r="2791" spans="1:16" x14ac:dyDescent="0.3">
      <c r="A2791" s="81"/>
      <c r="B2791" s="82"/>
      <c r="C2791" s="79"/>
      <c r="D2791" s="83"/>
      <c r="E2791" s="84"/>
      <c r="F2791" s="84"/>
      <c r="K2791" s="81"/>
      <c r="L2791" s="82"/>
      <c r="M2791" s="79"/>
      <c r="N2791" s="83"/>
      <c r="O2791" s="84"/>
      <c r="P2791" s="84"/>
    </row>
    <row r="2792" spans="1:16" x14ac:dyDescent="0.3">
      <c r="A2792" s="81"/>
      <c r="B2792" s="82"/>
      <c r="C2792" s="79"/>
      <c r="D2792" s="83"/>
      <c r="E2792" s="84"/>
      <c r="F2792" s="84"/>
      <c r="K2792" s="81"/>
      <c r="L2792" s="82"/>
      <c r="M2792" s="79"/>
      <c r="N2792" s="83"/>
      <c r="O2792" s="84"/>
      <c r="P2792" s="84"/>
    </row>
    <row r="2793" spans="1:16" x14ac:dyDescent="0.3">
      <c r="A2793" s="81"/>
      <c r="B2793" s="82"/>
      <c r="C2793" s="79"/>
      <c r="D2793" s="83"/>
      <c r="E2793" s="84"/>
      <c r="F2793" s="84"/>
      <c r="K2793" s="81"/>
      <c r="L2793" s="82"/>
      <c r="M2793" s="79"/>
      <c r="N2793" s="83"/>
      <c r="O2793" s="84"/>
      <c r="P2793" s="84"/>
    </row>
    <row r="2794" spans="1:16" x14ac:dyDescent="0.3">
      <c r="A2794" s="81"/>
      <c r="B2794" s="82"/>
      <c r="C2794" s="79"/>
      <c r="D2794" s="83"/>
      <c r="E2794" s="84"/>
      <c r="F2794" s="84"/>
      <c r="K2794" s="81"/>
      <c r="L2794" s="82"/>
      <c r="M2794" s="79"/>
      <c r="N2794" s="83"/>
      <c r="O2794" s="84"/>
      <c r="P2794" s="84"/>
    </row>
    <row r="2795" spans="1:16" x14ac:dyDescent="0.3">
      <c r="A2795" s="81"/>
      <c r="B2795" s="82"/>
      <c r="C2795" s="79"/>
      <c r="D2795" s="83"/>
      <c r="E2795" s="84"/>
      <c r="F2795" s="84"/>
      <c r="K2795" s="81"/>
      <c r="L2795" s="82"/>
      <c r="M2795" s="79"/>
      <c r="N2795" s="83"/>
      <c r="O2795" s="84"/>
      <c r="P2795" s="84"/>
    </row>
    <row r="2796" spans="1:16" x14ac:dyDescent="0.3">
      <c r="A2796" s="81"/>
      <c r="B2796" s="82"/>
      <c r="C2796" s="79"/>
      <c r="D2796" s="83"/>
      <c r="E2796" s="84"/>
      <c r="F2796" s="84"/>
      <c r="K2796" s="81"/>
      <c r="L2796" s="82"/>
      <c r="M2796" s="79"/>
      <c r="N2796" s="83"/>
      <c r="O2796" s="84"/>
      <c r="P2796" s="84"/>
    </row>
    <row r="2797" spans="1:16" x14ac:dyDescent="0.3">
      <c r="A2797" s="81"/>
      <c r="B2797" s="82"/>
      <c r="C2797" s="79"/>
      <c r="D2797" s="83"/>
      <c r="E2797" s="84"/>
      <c r="F2797" s="84"/>
      <c r="K2797" s="81"/>
      <c r="L2797" s="82"/>
      <c r="M2797" s="79"/>
      <c r="N2797" s="83"/>
      <c r="O2797" s="84"/>
      <c r="P2797" s="84"/>
    </row>
    <row r="2798" spans="1:16" x14ac:dyDescent="0.3">
      <c r="A2798" s="81"/>
      <c r="B2798" s="82"/>
      <c r="C2798" s="79"/>
      <c r="D2798" s="83"/>
      <c r="E2798" s="84"/>
      <c r="F2798" s="84"/>
      <c r="K2798" s="81"/>
      <c r="L2798" s="82"/>
      <c r="M2798" s="79"/>
      <c r="N2798" s="83"/>
      <c r="O2798" s="84"/>
      <c r="P2798" s="84"/>
    </row>
    <row r="2799" spans="1:16" x14ac:dyDescent="0.3">
      <c r="A2799" s="81"/>
      <c r="B2799" s="82"/>
      <c r="C2799" s="79"/>
      <c r="D2799" s="83"/>
      <c r="E2799" s="84"/>
      <c r="F2799" s="84"/>
      <c r="K2799" s="81"/>
      <c r="L2799" s="82"/>
      <c r="M2799" s="79"/>
      <c r="N2799" s="83"/>
      <c r="O2799" s="84"/>
      <c r="P2799" s="84"/>
    </row>
    <row r="2800" spans="1:16" x14ac:dyDescent="0.3">
      <c r="A2800" s="81"/>
      <c r="B2800" s="82"/>
      <c r="C2800" s="79"/>
      <c r="D2800" s="83"/>
      <c r="E2800" s="84"/>
      <c r="F2800" s="84"/>
      <c r="K2800" s="81"/>
      <c r="L2800" s="82"/>
      <c r="M2800" s="79"/>
      <c r="N2800" s="83"/>
      <c r="O2800" s="84"/>
      <c r="P2800" s="84"/>
    </row>
    <row r="2801" spans="1:16" x14ac:dyDescent="0.3">
      <c r="A2801" s="81"/>
      <c r="B2801" s="82"/>
      <c r="C2801" s="79"/>
      <c r="D2801" s="83"/>
      <c r="E2801" s="84"/>
      <c r="F2801" s="84"/>
      <c r="K2801" s="81"/>
      <c r="L2801" s="82"/>
      <c r="M2801" s="79"/>
      <c r="N2801" s="83"/>
      <c r="O2801" s="84"/>
      <c r="P2801" s="84"/>
    </row>
    <row r="2802" spans="1:16" x14ac:dyDescent="0.3">
      <c r="A2802" s="81"/>
      <c r="B2802" s="82"/>
      <c r="C2802" s="79"/>
      <c r="D2802" s="83"/>
      <c r="E2802" s="84"/>
      <c r="F2802" s="84"/>
      <c r="K2802" s="81"/>
      <c r="L2802" s="82"/>
      <c r="M2802" s="79"/>
      <c r="N2802" s="83"/>
      <c r="O2802" s="84"/>
      <c r="P2802" s="84"/>
    </row>
    <row r="2803" spans="1:16" x14ac:dyDescent="0.3">
      <c r="A2803" s="81"/>
      <c r="B2803" s="82"/>
      <c r="C2803" s="79"/>
      <c r="D2803" s="83"/>
      <c r="E2803" s="84"/>
      <c r="F2803" s="84"/>
      <c r="K2803" s="81"/>
      <c r="L2803" s="82"/>
      <c r="M2803" s="79"/>
      <c r="N2803" s="83"/>
      <c r="O2803" s="84"/>
      <c r="P2803" s="84"/>
    </row>
    <row r="2804" spans="1:16" x14ac:dyDescent="0.3">
      <c r="A2804" s="81"/>
      <c r="B2804" s="82"/>
      <c r="C2804" s="79"/>
      <c r="D2804" s="83"/>
      <c r="E2804" s="84"/>
      <c r="F2804" s="84"/>
      <c r="K2804" s="81"/>
      <c r="L2804" s="82"/>
      <c r="M2804" s="79"/>
      <c r="N2804" s="83"/>
      <c r="O2804" s="84"/>
      <c r="P2804" s="84"/>
    </row>
    <row r="2805" spans="1:16" x14ac:dyDescent="0.3">
      <c r="A2805" s="81"/>
      <c r="B2805" s="82"/>
      <c r="C2805" s="79"/>
      <c r="D2805" s="83"/>
      <c r="E2805" s="84"/>
      <c r="F2805" s="84"/>
      <c r="K2805" s="81"/>
      <c r="L2805" s="82"/>
      <c r="M2805" s="79"/>
      <c r="N2805" s="83"/>
      <c r="O2805" s="84"/>
      <c r="P2805" s="84"/>
    </row>
    <row r="2806" spans="1:16" x14ac:dyDescent="0.3">
      <c r="A2806" s="81"/>
      <c r="B2806" s="82"/>
      <c r="C2806" s="79"/>
      <c r="D2806" s="83"/>
      <c r="E2806" s="84"/>
      <c r="F2806" s="84"/>
      <c r="K2806" s="81"/>
      <c r="L2806" s="82"/>
      <c r="M2806" s="79"/>
      <c r="N2806" s="83"/>
      <c r="O2806" s="84"/>
      <c r="P2806" s="84"/>
    </row>
    <row r="2807" spans="1:16" x14ac:dyDescent="0.3">
      <c r="A2807" s="81"/>
      <c r="B2807" s="82"/>
      <c r="C2807" s="79"/>
      <c r="D2807" s="83"/>
      <c r="E2807" s="84"/>
      <c r="F2807" s="84"/>
      <c r="K2807" s="81"/>
      <c r="L2807" s="82"/>
      <c r="M2807" s="79"/>
      <c r="N2807" s="83"/>
      <c r="O2807" s="84"/>
      <c r="P2807" s="84"/>
    </row>
    <row r="2808" spans="1:16" x14ac:dyDescent="0.3">
      <c r="A2808" s="81"/>
      <c r="B2808" s="82"/>
      <c r="C2808" s="79"/>
      <c r="D2808" s="83"/>
      <c r="E2808" s="84"/>
      <c r="F2808" s="84"/>
      <c r="K2808" s="81"/>
      <c r="L2808" s="82"/>
      <c r="M2808" s="79"/>
      <c r="N2808" s="83"/>
      <c r="O2808" s="84"/>
      <c r="P2808" s="84"/>
    </row>
    <row r="2809" spans="1:16" x14ac:dyDescent="0.3">
      <c r="A2809" s="81"/>
      <c r="B2809" s="82"/>
      <c r="C2809" s="79"/>
      <c r="D2809" s="83"/>
      <c r="E2809" s="84"/>
      <c r="F2809" s="84"/>
      <c r="K2809" s="81"/>
      <c r="L2809" s="82"/>
      <c r="M2809" s="79"/>
      <c r="N2809" s="83"/>
      <c r="O2809" s="84"/>
      <c r="P2809" s="84"/>
    </row>
    <row r="2810" spans="1:16" x14ac:dyDescent="0.3">
      <c r="A2810" s="81"/>
      <c r="B2810" s="82"/>
      <c r="C2810" s="79"/>
      <c r="D2810" s="83"/>
      <c r="E2810" s="84"/>
      <c r="F2810" s="84"/>
      <c r="K2810" s="81"/>
      <c r="L2810" s="82"/>
      <c r="M2810" s="79"/>
      <c r="N2810" s="83"/>
      <c r="O2810" s="84"/>
      <c r="P2810" s="84"/>
    </row>
    <row r="2811" spans="1:16" x14ac:dyDescent="0.3">
      <c r="A2811" s="81"/>
      <c r="B2811" s="82"/>
      <c r="C2811" s="79"/>
      <c r="D2811" s="83"/>
      <c r="E2811" s="84"/>
      <c r="F2811" s="84"/>
      <c r="K2811" s="81"/>
      <c r="L2811" s="82"/>
      <c r="M2811" s="79"/>
      <c r="N2811" s="83"/>
      <c r="O2811" s="84"/>
      <c r="P2811" s="84"/>
    </row>
    <row r="2812" spans="1:16" x14ac:dyDescent="0.3">
      <c r="A2812" s="81"/>
      <c r="B2812" s="82"/>
      <c r="C2812" s="79"/>
      <c r="D2812" s="83"/>
      <c r="E2812" s="84"/>
      <c r="F2812" s="84"/>
      <c r="K2812" s="81"/>
      <c r="L2812" s="82"/>
      <c r="M2812" s="79"/>
      <c r="N2812" s="83"/>
      <c r="O2812" s="84"/>
      <c r="P2812" s="84"/>
    </row>
    <row r="2813" spans="1:16" x14ac:dyDescent="0.3">
      <c r="A2813" s="81"/>
      <c r="B2813" s="82"/>
      <c r="C2813" s="79"/>
      <c r="D2813" s="83"/>
      <c r="E2813" s="84"/>
      <c r="F2813" s="84"/>
      <c r="K2813" s="81"/>
      <c r="L2813" s="82"/>
      <c r="M2813" s="79"/>
      <c r="N2813" s="83"/>
      <c r="O2813" s="84"/>
      <c r="P2813" s="84"/>
    </row>
    <row r="2814" spans="1:16" x14ac:dyDescent="0.3">
      <c r="A2814" s="81"/>
      <c r="B2814" s="82"/>
      <c r="C2814" s="79"/>
      <c r="D2814" s="83"/>
      <c r="E2814" s="84"/>
      <c r="F2814" s="84"/>
      <c r="K2814" s="81"/>
      <c r="L2814" s="82"/>
      <c r="M2814" s="79"/>
      <c r="N2814" s="83"/>
      <c r="O2814" s="84"/>
      <c r="P2814" s="84"/>
    </row>
    <row r="2815" spans="1:16" x14ac:dyDescent="0.3">
      <c r="A2815" s="81"/>
      <c r="B2815" s="82"/>
      <c r="C2815" s="79"/>
      <c r="D2815" s="83"/>
      <c r="E2815" s="84"/>
      <c r="F2815" s="84"/>
      <c r="K2815" s="81"/>
      <c r="L2815" s="82"/>
      <c r="M2815" s="79"/>
      <c r="N2815" s="83"/>
      <c r="O2815" s="84"/>
      <c r="P2815" s="84"/>
    </row>
    <row r="2816" spans="1:16" x14ac:dyDescent="0.3">
      <c r="A2816" s="81"/>
      <c r="B2816" s="82"/>
      <c r="C2816" s="79"/>
      <c r="D2816" s="83"/>
      <c r="E2816" s="84"/>
      <c r="F2816" s="84"/>
      <c r="K2816" s="81"/>
      <c r="L2816" s="82"/>
      <c r="M2816" s="79"/>
      <c r="N2816" s="83"/>
      <c r="O2816" s="84"/>
      <c r="P2816" s="84"/>
    </row>
    <row r="2817" spans="1:16" x14ac:dyDescent="0.3">
      <c r="A2817" s="81"/>
      <c r="B2817" s="82"/>
      <c r="C2817" s="79"/>
      <c r="D2817" s="83"/>
      <c r="E2817" s="84"/>
      <c r="F2817" s="84"/>
      <c r="K2817" s="81"/>
      <c r="L2817" s="82"/>
      <c r="M2817" s="79"/>
      <c r="N2817" s="83"/>
      <c r="O2817" s="84"/>
      <c r="P2817" s="84"/>
    </row>
    <row r="2818" spans="1:16" x14ac:dyDescent="0.3">
      <c r="A2818" s="81"/>
      <c r="B2818" s="82"/>
      <c r="C2818" s="79"/>
      <c r="D2818" s="83"/>
      <c r="E2818" s="84"/>
      <c r="F2818" s="84"/>
      <c r="K2818" s="81"/>
      <c r="L2818" s="82"/>
      <c r="M2818" s="79"/>
      <c r="N2818" s="83"/>
      <c r="O2818" s="84"/>
      <c r="P2818" s="84"/>
    </row>
    <row r="2819" spans="1:16" x14ac:dyDescent="0.3">
      <c r="A2819" s="81"/>
      <c r="B2819" s="82"/>
      <c r="C2819" s="79"/>
      <c r="D2819" s="83"/>
      <c r="E2819" s="84"/>
      <c r="F2819" s="84"/>
      <c r="K2819" s="81"/>
      <c r="L2819" s="82"/>
      <c r="M2819" s="79"/>
      <c r="N2819" s="83"/>
      <c r="O2819" s="84"/>
      <c r="P2819" s="84"/>
    </row>
    <row r="2820" spans="1:16" x14ac:dyDescent="0.3">
      <c r="A2820" s="81"/>
      <c r="B2820" s="82"/>
      <c r="C2820" s="79"/>
      <c r="D2820" s="83"/>
      <c r="E2820" s="84"/>
      <c r="F2820" s="84"/>
      <c r="K2820" s="81"/>
      <c r="L2820" s="82"/>
      <c r="M2820" s="79"/>
      <c r="N2820" s="83"/>
      <c r="O2820" s="84"/>
      <c r="P2820" s="84"/>
    </row>
    <row r="2821" spans="1:16" x14ac:dyDescent="0.3">
      <c r="A2821" s="81"/>
      <c r="B2821" s="82"/>
      <c r="C2821" s="79"/>
      <c r="D2821" s="83"/>
      <c r="E2821" s="84"/>
      <c r="F2821" s="84"/>
      <c r="K2821" s="81"/>
      <c r="L2821" s="82"/>
      <c r="M2821" s="79"/>
      <c r="N2821" s="83"/>
      <c r="O2821" s="84"/>
      <c r="P2821" s="84"/>
    </row>
    <row r="2822" spans="1:16" x14ac:dyDescent="0.3">
      <c r="A2822" s="81"/>
      <c r="B2822" s="82"/>
      <c r="C2822" s="79"/>
      <c r="D2822" s="83"/>
      <c r="E2822" s="84"/>
      <c r="F2822" s="84"/>
      <c r="K2822" s="81"/>
      <c r="L2822" s="82"/>
      <c r="M2822" s="79"/>
      <c r="N2822" s="83"/>
      <c r="O2822" s="84"/>
      <c r="P2822" s="84"/>
    </row>
    <row r="2823" spans="1:16" x14ac:dyDescent="0.3">
      <c r="A2823" s="81"/>
      <c r="B2823" s="82"/>
      <c r="C2823" s="79"/>
      <c r="D2823" s="83"/>
      <c r="E2823" s="84"/>
      <c r="F2823" s="84"/>
      <c r="K2823" s="81"/>
      <c r="L2823" s="82"/>
      <c r="M2823" s="79"/>
      <c r="N2823" s="83"/>
      <c r="O2823" s="84"/>
      <c r="P2823" s="84"/>
    </row>
    <row r="2824" spans="1:16" x14ac:dyDescent="0.3">
      <c r="A2824" s="81"/>
      <c r="B2824" s="82"/>
      <c r="C2824" s="79"/>
      <c r="D2824" s="83"/>
      <c r="E2824" s="84"/>
      <c r="F2824" s="84"/>
      <c r="K2824" s="81"/>
      <c r="L2824" s="82"/>
      <c r="M2824" s="79"/>
      <c r="N2824" s="83"/>
      <c r="O2824" s="84"/>
      <c r="P2824" s="84"/>
    </row>
    <row r="2825" spans="1:16" x14ac:dyDescent="0.3">
      <c r="A2825" s="81"/>
      <c r="B2825" s="82"/>
      <c r="C2825" s="79"/>
      <c r="D2825" s="83"/>
      <c r="E2825" s="84"/>
      <c r="F2825" s="84"/>
      <c r="K2825" s="81"/>
      <c r="L2825" s="82"/>
      <c r="M2825" s="79"/>
      <c r="N2825" s="83"/>
      <c r="O2825" s="84"/>
      <c r="P2825" s="84"/>
    </row>
    <row r="2826" spans="1:16" x14ac:dyDescent="0.3">
      <c r="A2826" s="81"/>
      <c r="B2826" s="82"/>
      <c r="C2826" s="79"/>
      <c r="D2826" s="83"/>
      <c r="E2826" s="84"/>
      <c r="F2826" s="84"/>
      <c r="K2826" s="81"/>
      <c r="L2826" s="82"/>
      <c r="M2826" s="79"/>
      <c r="N2826" s="83"/>
      <c r="O2826" s="84"/>
      <c r="P2826" s="84"/>
    </row>
    <row r="2827" spans="1:16" x14ac:dyDescent="0.3">
      <c r="A2827" s="81"/>
      <c r="B2827" s="82"/>
      <c r="C2827" s="79"/>
      <c r="D2827" s="83"/>
      <c r="E2827" s="84"/>
      <c r="F2827" s="84"/>
      <c r="K2827" s="81"/>
      <c r="L2827" s="82"/>
      <c r="M2827" s="79"/>
      <c r="N2827" s="83"/>
      <c r="O2827" s="84"/>
      <c r="P2827" s="84"/>
    </row>
    <row r="2828" spans="1:16" x14ac:dyDescent="0.3">
      <c r="A2828" s="81"/>
      <c r="B2828" s="82"/>
      <c r="C2828" s="79"/>
      <c r="D2828" s="83"/>
      <c r="E2828" s="84"/>
      <c r="F2828" s="84"/>
      <c r="K2828" s="81"/>
      <c r="L2828" s="82"/>
      <c r="M2828" s="79"/>
      <c r="N2828" s="83"/>
      <c r="O2828" s="84"/>
      <c r="P2828" s="84"/>
    </row>
    <row r="2829" spans="1:16" x14ac:dyDescent="0.3">
      <c r="A2829" s="81"/>
      <c r="B2829" s="82"/>
      <c r="C2829" s="79"/>
      <c r="D2829" s="83"/>
      <c r="E2829" s="84"/>
      <c r="F2829" s="84"/>
      <c r="K2829" s="81"/>
      <c r="L2829" s="82"/>
      <c r="M2829" s="79"/>
      <c r="N2829" s="83"/>
      <c r="O2829" s="84"/>
      <c r="P2829" s="84"/>
    </row>
    <row r="2830" spans="1:16" x14ac:dyDescent="0.3">
      <c r="A2830" s="81"/>
      <c r="B2830" s="82"/>
      <c r="C2830" s="79"/>
      <c r="D2830" s="83"/>
      <c r="E2830" s="84"/>
      <c r="F2830" s="84"/>
      <c r="K2830" s="81"/>
      <c r="L2830" s="82"/>
      <c r="M2830" s="79"/>
      <c r="N2830" s="83"/>
      <c r="O2830" s="84"/>
      <c r="P2830" s="84"/>
    </row>
    <row r="2831" spans="1:16" x14ac:dyDescent="0.3">
      <c r="A2831" s="81"/>
      <c r="B2831" s="82"/>
      <c r="C2831" s="79"/>
      <c r="D2831" s="83"/>
      <c r="E2831" s="84"/>
      <c r="F2831" s="84"/>
      <c r="K2831" s="81"/>
      <c r="L2831" s="82"/>
      <c r="M2831" s="79"/>
      <c r="N2831" s="83"/>
      <c r="O2831" s="84"/>
      <c r="P2831" s="84"/>
    </row>
    <row r="2832" spans="1:16" x14ac:dyDescent="0.3">
      <c r="A2832" s="81"/>
      <c r="B2832" s="82"/>
      <c r="C2832" s="79"/>
      <c r="D2832" s="83"/>
      <c r="E2832" s="84"/>
      <c r="F2832" s="84"/>
      <c r="K2832" s="81"/>
      <c r="L2832" s="82"/>
      <c r="M2832" s="79"/>
      <c r="N2832" s="83"/>
      <c r="O2832" s="84"/>
      <c r="P2832" s="84"/>
    </row>
    <row r="2833" spans="1:16" x14ac:dyDescent="0.3">
      <c r="A2833" s="81"/>
      <c r="B2833" s="82"/>
      <c r="C2833" s="79"/>
      <c r="D2833" s="83"/>
      <c r="E2833" s="84"/>
      <c r="F2833" s="84"/>
      <c r="K2833" s="81"/>
      <c r="L2833" s="82"/>
      <c r="M2833" s="79"/>
      <c r="N2833" s="83"/>
      <c r="O2833" s="84"/>
      <c r="P2833" s="84"/>
    </row>
    <row r="2834" spans="1:16" x14ac:dyDescent="0.3">
      <c r="A2834" s="81"/>
      <c r="B2834" s="82"/>
      <c r="C2834" s="79"/>
      <c r="D2834" s="83"/>
      <c r="E2834" s="84"/>
      <c r="F2834" s="84"/>
      <c r="K2834" s="81"/>
      <c r="L2834" s="82"/>
      <c r="M2834" s="79"/>
      <c r="N2834" s="83"/>
      <c r="O2834" s="84"/>
      <c r="P2834" s="84"/>
    </row>
    <row r="2835" spans="1:16" x14ac:dyDescent="0.3">
      <c r="A2835" s="81"/>
      <c r="B2835" s="82"/>
      <c r="C2835" s="79"/>
      <c r="D2835" s="83"/>
      <c r="E2835" s="84"/>
      <c r="F2835" s="84"/>
      <c r="K2835" s="81"/>
      <c r="L2835" s="82"/>
      <c r="M2835" s="79"/>
      <c r="N2835" s="83"/>
      <c r="O2835" s="84"/>
      <c r="P2835" s="84"/>
    </row>
    <row r="2836" spans="1:16" x14ac:dyDescent="0.3">
      <c r="A2836" s="81"/>
      <c r="B2836" s="82"/>
      <c r="C2836" s="79"/>
      <c r="D2836" s="83"/>
      <c r="E2836" s="84"/>
      <c r="F2836" s="84"/>
      <c r="K2836" s="81"/>
      <c r="L2836" s="82"/>
      <c r="M2836" s="79"/>
      <c r="N2836" s="83"/>
      <c r="O2836" s="84"/>
      <c r="P2836" s="84"/>
    </row>
    <row r="2837" spans="1:16" x14ac:dyDescent="0.3">
      <c r="A2837" s="81"/>
      <c r="B2837" s="82"/>
      <c r="C2837" s="79"/>
      <c r="D2837" s="83"/>
      <c r="E2837" s="84"/>
      <c r="F2837" s="84"/>
      <c r="K2837" s="81"/>
      <c r="L2837" s="82"/>
      <c r="M2837" s="79"/>
      <c r="N2837" s="83"/>
      <c r="O2837" s="84"/>
      <c r="P2837" s="84"/>
    </row>
    <row r="2838" spans="1:16" x14ac:dyDescent="0.3">
      <c r="A2838" s="81"/>
      <c r="B2838" s="82"/>
      <c r="C2838" s="79"/>
      <c r="D2838" s="83"/>
      <c r="E2838" s="84"/>
      <c r="F2838" s="84"/>
      <c r="K2838" s="81"/>
      <c r="L2838" s="82"/>
      <c r="M2838" s="79"/>
      <c r="N2838" s="83"/>
      <c r="O2838" s="84"/>
      <c r="P2838" s="84"/>
    </row>
    <row r="2839" spans="1:16" x14ac:dyDescent="0.3">
      <c r="A2839" s="81"/>
      <c r="B2839" s="82"/>
      <c r="C2839" s="79"/>
      <c r="D2839" s="83"/>
      <c r="E2839" s="84"/>
      <c r="F2839" s="84"/>
      <c r="K2839" s="81"/>
      <c r="L2839" s="82"/>
      <c r="M2839" s="79"/>
      <c r="N2839" s="83"/>
      <c r="O2839" s="84"/>
      <c r="P2839" s="84"/>
    </row>
    <row r="2840" spans="1:16" x14ac:dyDescent="0.3">
      <c r="A2840" s="81"/>
      <c r="B2840" s="82"/>
      <c r="C2840" s="79"/>
      <c r="D2840" s="83"/>
      <c r="E2840" s="84"/>
      <c r="F2840" s="84"/>
      <c r="K2840" s="81"/>
      <c r="L2840" s="82"/>
      <c r="M2840" s="79"/>
      <c r="N2840" s="83"/>
      <c r="O2840" s="84"/>
      <c r="P2840" s="84"/>
    </row>
    <row r="2841" spans="1:16" x14ac:dyDescent="0.3">
      <c r="A2841" s="81"/>
      <c r="B2841" s="82"/>
      <c r="C2841" s="79"/>
      <c r="D2841" s="83"/>
      <c r="E2841" s="84"/>
      <c r="F2841" s="84"/>
      <c r="K2841" s="81"/>
      <c r="L2841" s="82"/>
      <c r="M2841" s="79"/>
      <c r="N2841" s="83"/>
      <c r="O2841" s="84"/>
      <c r="P2841" s="84"/>
    </row>
    <row r="2842" spans="1:16" x14ac:dyDescent="0.3">
      <c r="A2842" s="81"/>
      <c r="B2842" s="82"/>
      <c r="C2842" s="79"/>
      <c r="D2842" s="83"/>
      <c r="E2842" s="84"/>
      <c r="F2842" s="84"/>
      <c r="K2842" s="81"/>
      <c r="L2842" s="82"/>
      <c r="M2842" s="79"/>
      <c r="N2842" s="83"/>
      <c r="O2842" s="84"/>
      <c r="P2842" s="84"/>
    </row>
    <row r="2843" spans="1:16" x14ac:dyDescent="0.3">
      <c r="A2843" s="81"/>
      <c r="B2843" s="82"/>
      <c r="C2843" s="79"/>
      <c r="D2843" s="83"/>
      <c r="E2843" s="84"/>
      <c r="F2843" s="84"/>
      <c r="K2843" s="81"/>
      <c r="L2843" s="82"/>
      <c r="M2843" s="79"/>
      <c r="N2843" s="83"/>
      <c r="O2843" s="84"/>
      <c r="P2843" s="84"/>
    </row>
    <row r="2844" spans="1:16" x14ac:dyDescent="0.3">
      <c r="A2844" s="81"/>
      <c r="B2844" s="82"/>
      <c r="C2844" s="79"/>
      <c r="D2844" s="83"/>
      <c r="E2844" s="84"/>
      <c r="F2844" s="84"/>
      <c r="K2844" s="81"/>
      <c r="L2844" s="82"/>
      <c r="M2844" s="79"/>
      <c r="N2844" s="83"/>
      <c r="O2844" s="84"/>
      <c r="P2844" s="84"/>
    </row>
    <row r="2845" spans="1:16" x14ac:dyDescent="0.3">
      <c r="A2845" s="81"/>
      <c r="B2845" s="82"/>
      <c r="C2845" s="79"/>
      <c r="D2845" s="83"/>
      <c r="E2845" s="84"/>
      <c r="F2845" s="84"/>
      <c r="K2845" s="81"/>
      <c r="L2845" s="82"/>
      <c r="M2845" s="79"/>
      <c r="N2845" s="83"/>
      <c r="O2845" s="84"/>
      <c r="P2845" s="84"/>
    </row>
    <row r="2846" spans="1:16" x14ac:dyDescent="0.3">
      <c r="A2846" s="81"/>
      <c r="B2846" s="82"/>
      <c r="C2846" s="79"/>
      <c r="D2846" s="83"/>
      <c r="E2846" s="84"/>
      <c r="F2846" s="84"/>
      <c r="K2846" s="81"/>
      <c r="L2846" s="82"/>
      <c r="M2846" s="79"/>
      <c r="N2846" s="83"/>
      <c r="O2846" s="84"/>
      <c r="P2846" s="84"/>
    </row>
    <row r="2847" spans="1:16" x14ac:dyDescent="0.3">
      <c r="A2847" s="81"/>
      <c r="B2847" s="82"/>
      <c r="C2847" s="79"/>
      <c r="D2847" s="83"/>
      <c r="E2847" s="84"/>
      <c r="F2847" s="84"/>
      <c r="K2847" s="81"/>
      <c r="L2847" s="82"/>
      <c r="M2847" s="79"/>
      <c r="N2847" s="83"/>
      <c r="O2847" s="84"/>
      <c r="P2847" s="84"/>
    </row>
    <row r="2848" spans="1:16" x14ac:dyDescent="0.3">
      <c r="A2848" s="81"/>
      <c r="B2848" s="82"/>
      <c r="C2848" s="79"/>
      <c r="D2848" s="83"/>
      <c r="E2848" s="84"/>
      <c r="F2848" s="84"/>
      <c r="K2848" s="81"/>
      <c r="L2848" s="82"/>
      <c r="M2848" s="79"/>
      <c r="N2848" s="83"/>
      <c r="O2848" s="84"/>
      <c r="P2848" s="84"/>
    </row>
    <row r="2849" spans="1:16" x14ac:dyDescent="0.3">
      <c r="A2849" s="81"/>
      <c r="B2849" s="82"/>
      <c r="C2849" s="79"/>
      <c r="D2849" s="83"/>
      <c r="E2849" s="84"/>
      <c r="F2849" s="84"/>
      <c r="K2849" s="81"/>
      <c r="L2849" s="82"/>
      <c r="M2849" s="79"/>
      <c r="N2849" s="83"/>
      <c r="O2849" s="84"/>
      <c r="P2849" s="84"/>
    </row>
    <row r="2850" spans="1:16" x14ac:dyDescent="0.3">
      <c r="A2850" s="81"/>
      <c r="B2850" s="82"/>
      <c r="C2850" s="79"/>
      <c r="D2850" s="83"/>
      <c r="E2850" s="84"/>
      <c r="F2850" s="84"/>
      <c r="K2850" s="81"/>
      <c r="L2850" s="82"/>
      <c r="M2850" s="79"/>
      <c r="N2850" s="83"/>
      <c r="O2850" s="84"/>
      <c r="P2850" s="84"/>
    </row>
    <row r="2851" spans="1:16" x14ac:dyDescent="0.3">
      <c r="A2851" s="81"/>
      <c r="B2851" s="82"/>
      <c r="C2851" s="79"/>
      <c r="D2851" s="83"/>
      <c r="E2851" s="84"/>
      <c r="F2851" s="84"/>
      <c r="K2851" s="81"/>
      <c r="L2851" s="82"/>
      <c r="M2851" s="79"/>
      <c r="N2851" s="83"/>
      <c r="O2851" s="84"/>
      <c r="P2851" s="84"/>
    </row>
    <row r="2852" spans="1:16" x14ac:dyDescent="0.3">
      <c r="A2852" s="81"/>
      <c r="B2852" s="82"/>
      <c r="C2852" s="79"/>
      <c r="D2852" s="83"/>
      <c r="E2852" s="84"/>
      <c r="F2852" s="84"/>
      <c r="K2852" s="81"/>
      <c r="L2852" s="82"/>
      <c r="M2852" s="79"/>
      <c r="N2852" s="83"/>
      <c r="O2852" s="84"/>
      <c r="P2852" s="84"/>
    </row>
    <row r="2853" spans="1:16" x14ac:dyDescent="0.3">
      <c r="A2853" s="81"/>
      <c r="B2853" s="82"/>
      <c r="C2853" s="79"/>
      <c r="D2853" s="83"/>
      <c r="E2853" s="84"/>
      <c r="F2853" s="84"/>
      <c r="K2853" s="81"/>
      <c r="L2853" s="82"/>
      <c r="M2853" s="79"/>
      <c r="N2853" s="83"/>
      <c r="O2853" s="84"/>
      <c r="P2853" s="84"/>
    </row>
    <row r="2854" spans="1:16" x14ac:dyDescent="0.3">
      <c r="A2854" s="81"/>
      <c r="B2854" s="82"/>
      <c r="C2854" s="79"/>
      <c r="D2854" s="83"/>
      <c r="E2854" s="84"/>
      <c r="F2854" s="84"/>
      <c r="K2854" s="81"/>
      <c r="L2854" s="82"/>
      <c r="M2854" s="79"/>
      <c r="N2854" s="83"/>
      <c r="O2854" s="84"/>
      <c r="P2854" s="84"/>
    </row>
    <row r="2855" spans="1:16" x14ac:dyDescent="0.3">
      <c r="A2855" s="81"/>
      <c r="B2855" s="82"/>
      <c r="C2855" s="79"/>
      <c r="D2855" s="83"/>
      <c r="E2855" s="84"/>
      <c r="F2855" s="84"/>
      <c r="K2855" s="81"/>
      <c r="L2855" s="82"/>
      <c r="M2855" s="79"/>
      <c r="N2855" s="83"/>
      <c r="O2855" s="84"/>
      <c r="P2855" s="84"/>
    </row>
    <row r="2856" spans="1:16" x14ac:dyDescent="0.3">
      <c r="A2856" s="81"/>
      <c r="B2856" s="82"/>
      <c r="C2856" s="79"/>
      <c r="D2856" s="83"/>
      <c r="E2856" s="84"/>
      <c r="F2856" s="84"/>
      <c r="K2856" s="81"/>
      <c r="L2856" s="82"/>
      <c r="M2856" s="79"/>
      <c r="N2856" s="83"/>
      <c r="O2856" s="84"/>
      <c r="P2856" s="84"/>
    </row>
    <row r="2857" spans="1:16" x14ac:dyDescent="0.3">
      <c r="A2857" s="81"/>
      <c r="B2857" s="82"/>
      <c r="C2857" s="79"/>
      <c r="D2857" s="83"/>
      <c r="E2857" s="84"/>
      <c r="F2857" s="84"/>
      <c r="K2857" s="81"/>
      <c r="L2857" s="82"/>
      <c r="M2857" s="79"/>
      <c r="N2857" s="83"/>
      <c r="O2857" s="84"/>
      <c r="P2857" s="84"/>
    </row>
    <row r="2858" spans="1:16" x14ac:dyDescent="0.3">
      <c r="A2858" s="81"/>
      <c r="B2858" s="82"/>
      <c r="C2858" s="79"/>
      <c r="D2858" s="83"/>
      <c r="E2858" s="84"/>
      <c r="F2858" s="84"/>
      <c r="K2858" s="81"/>
      <c r="L2858" s="82"/>
      <c r="M2858" s="79"/>
      <c r="N2858" s="83"/>
      <c r="O2858" s="84"/>
      <c r="P2858" s="84"/>
    </row>
    <row r="2859" spans="1:16" x14ac:dyDescent="0.3">
      <c r="A2859" s="81"/>
      <c r="B2859" s="82"/>
      <c r="C2859" s="79"/>
      <c r="D2859" s="83"/>
      <c r="E2859" s="84"/>
      <c r="F2859" s="84"/>
      <c r="K2859" s="81"/>
      <c r="L2859" s="82"/>
      <c r="M2859" s="79"/>
      <c r="N2859" s="83"/>
      <c r="O2859" s="84"/>
      <c r="P2859" s="84"/>
    </row>
    <row r="2860" spans="1:16" x14ac:dyDescent="0.3">
      <c r="A2860" s="81"/>
      <c r="B2860" s="82"/>
      <c r="C2860" s="79"/>
      <c r="D2860" s="83"/>
      <c r="E2860" s="84"/>
      <c r="F2860" s="84"/>
      <c r="K2860" s="81"/>
      <c r="L2860" s="82"/>
      <c r="M2860" s="79"/>
      <c r="N2860" s="83"/>
      <c r="O2860" s="84"/>
      <c r="P2860" s="84"/>
    </row>
    <row r="2861" spans="1:16" x14ac:dyDescent="0.3">
      <c r="A2861" s="81"/>
      <c r="B2861" s="82"/>
      <c r="C2861" s="79"/>
      <c r="D2861" s="83"/>
      <c r="E2861" s="84"/>
      <c r="F2861" s="84"/>
      <c r="K2861" s="81"/>
      <c r="L2861" s="82"/>
      <c r="M2861" s="79"/>
      <c r="N2861" s="83"/>
      <c r="O2861" s="84"/>
      <c r="P2861" s="84"/>
    </row>
    <row r="2862" spans="1:16" x14ac:dyDescent="0.3">
      <c r="A2862" s="81"/>
      <c r="B2862" s="82"/>
      <c r="C2862" s="79"/>
      <c r="D2862" s="83"/>
      <c r="E2862" s="84"/>
      <c r="F2862" s="84"/>
      <c r="K2862" s="81"/>
      <c r="L2862" s="82"/>
      <c r="M2862" s="79"/>
      <c r="N2862" s="83"/>
      <c r="O2862" s="84"/>
      <c r="P2862" s="84"/>
    </row>
    <row r="2863" spans="1:16" x14ac:dyDescent="0.3">
      <c r="A2863" s="81"/>
      <c r="B2863" s="82"/>
      <c r="C2863" s="79"/>
      <c r="D2863" s="83"/>
      <c r="E2863" s="84"/>
      <c r="F2863" s="84"/>
      <c r="K2863" s="81"/>
      <c r="L2863" s="82"/>
      <c r="M2863" s="79"/>
      <c r="N2863" s="83"/>
      <c r="O2863" s="84"/>
      <c r="P2863" s="84"/>
    </row>
    <row r="2864" spans="1:16" x14ac:dyDescent="0.3">
      <c r="A2864" s="81"/>
      <c r="B2864" s="82"/>
      <c r="C2864" s="79"/>
      <c r="D2864" s="83"/>
      <c r="E2864" s="84"/>
      <c r="F2864" s="84"/>
      <c r="K2864" s="81"/>
      <c r="L2864" s="82"/>
      <c r="M2864" s="79"/>
      <c r="N2864" s="83"/>
      <c r="O2864" s="84"/>
      <c r="P2864" s="84"/>
    </row>
    <row r="2865" spans="1:16" x14ac:dyDescent="0.3">
      <c r="A2865" s="81"/>
      <c r="B2865" s="82"/>
      <c r="C2865" s="79"/>
      <c r="D2865" s="83"/>
      <c r="E2865" s="84"/>
      <c r="F2865" s="84"/>
      <c r="K2865" s="81"/>
      <c r="L2865" s="82"/>
      <c r="M2865" s="79"/>
      <c r="N2865" s="83"/>
      <c r="O2865" s="84"/>
      <c r="P2865" s="84"/>
    </row>
    <row r="2866" spans="1:16" x14ac:dyDescent="0.3">
      <c r="A2866" s="81"/>
      <c r="B2866" s="82"/>
      <c r="C2866" s="79"/>
      <c r="D2866" s="83"/>
      <c r="E2866" s="84"/>
      <c r="F2866" s="84"/>
      <c r="K2866" s="81"/>
      <c r="L2866" s="82"/>
      <c r="M2866" s="79"/>
      <c r="N2866" s="83"/>
      <c r="O2866" s="84"/>
      <c r="P2866" s="84"/>
    </row>
    <row r="2867" spans="1:16" x14ac:dyDescent="0.3">
      <c r="A2867" s="81"/>
      <c r="B2867" s="82"/>
      <c r="C2867" s="79"/>
      <c r="D2867" s="83"/>
      <c r="E2867" s="84"/>
      <c r="F2867" s="84"/>
      <c r="K2867" s="81"/>
      <c r="L2867" s="82"/>
      <c r="M2867" s="79"/>
      <c r="N2867" s="83"/>
      <c r="O2867" s="84"/>
      <c r="P2867" s="84"/>
    </row>
    <row r="2868" spans="1:16" x14ac:dyDescent="0.3">
      <c r="A2868" s="81"/>
      <c r="B2868" s="82"/>
      <c r="C2868" s="79"/>
      <c r="D2868" s="83"/>
      <c r="E2868" s="84"/>
      <c r="F2868" s="84"/>
      <c r="K2868" s="81"/>
      <c r="L2868" s="82"/>
      <c r="M2868" s="79"/>
      <c r="N2868" s="83"/>
      <c r="O2868" s="84"/>
      <c r="P2868" s="84"/>
    </row>
    <row r="2869" spans="1:16" x14ac:dyDescent="0.3">
      <c r="A2869" s="81"/>
      <c r="B2869" s="82"/>
      <c r="C2869" s="79"/>
      <c r="D2869" s="83"/>
      <c r="E2869" s="84"/>
      <c r="F2869" s="84"/>
      <c r="K2869" s="81"/>
      <c r="L2869" s="82"/>
      <c r="M2869" s="79"/>
      <c r="N2869" s="83"/>
      <c r="O2869" s="84"/>
      <c r="P2869" s="84"/>
    </row>
    <row r="2870" spans="1:16" x14ac:dyDescent="0.3">
      <c r="A2870" s="81"/>
      <c r="B2870" s="82"/>
      <c r="C2870" s="79"/>
      <c r="D2870" s="83"/>
      <c r="E2870" s="84"/>
      <c r="F2870" s="84"/>
      <c r="K2870" s="81"/>
      <c r="L2870" s="82"/>
      <c r="M2870" s="79"/>
      <c r="N2870" s="83"/>
      <c r="O2870" s="84"/>
      <c r="P2870" s="84"/>
    </row>
    <row r="2871" spans="1:16" x14ac:dyDescent="0.3">
      <c r="A2871" s="81"/>
      <c r="B2871" s="82"/>
      <c r="C2871" s="79"/>
      <c r="D2871" s="83"/>
      <c r="E2871" s="84"/>
      <c r="F2871" s="84"/>
      <c r="K2871" s="81"/>
      <c r="L2871" s="82"/>
      <c r="M2871" s="79"/>
      <c r="N2871" s="83"/>
      <c r="O2871" s="84"/>
      <c r="P2871" s="84"/>
    </row>
    <row r="2872" spans="1:16" x14ac:dyDescent="0.3">
      <c r="A2872" s="81"/>
      <c r="B2872" s="82"/>
      <c r="C2872" s="79"/>
      <c r="D2872" s="83"/>
      <c r="E2872" s="84"/>
      <c r="F2872" s="84"/>
      <c r="K2872" s="81"/>
      <c r="L2872" s="82"/>
      <c r="M2872" s="79"/>
      <c r="N2872" s="83"/>
      <c r="O2872" s="84"/>
      <c r="P2872" s="84"/>
    </row>
    <row r="2873" spans="1:16" x14ac:dyDescent="0.3">
      <c r="A2873" s="81"/>
      <c r="B2873" s="82"/>
      <c r="C2873" s="79"/>
      <c r="D2873" s="83"/>
      <c r="E2873" s="84"/>
      <c r="F2873" s="84"/>
      <c r="K2873" s="81"/>
      <c r="L2873" s="82"/>
      <c r="M2873" s="79"/>
      <c r="N2873" s="83"/>
      <c r="O2873" s="84"/>
      <c r="P2873" s="84"/>
    </row>
    <row r="2874" spans="1:16" x14ac:dyDescent="0.3">
      <c r="A2874" s="81"/>
      <c r="B2874" s="82"/>
      <c r="C2874" s="79"/>
      <c r="D2874" s="83"/>
      <c r="E2874" s="84"/>
      <c r="F2874" s="84"/>
      <c r="K2874" s="81"/>
      <c r="L2874" s="82"/>
      <c r="M2874" s="79"/>
      <c r="N2874" s="83"/>
      <c r="O2874" s="84"/>
      <c r="P2874" s="84"/>
    </row>
    <row r="2875" spans="1:16" x14ac:dyDescent="0.3">
      <c r="A2875" s="81"/>
      <c r="B2875" s="82"/>
      <c r="C2875" s="79"/>
      <c r="D2875" s="83"/>
      <c r="E2875" s="84"/>
      <c r="F2875" s="84"/>
      <c r="K2875" s="81"/>
      <c r="L2875" s="82"/>
      <c r="M2875" s="79"/>
      <c r="N2875" s="83"/>
      <c r="O2875" s="84"/>
      <c r="P2875" s="84"/>
    </row>
    <row r="2876" spans="1:16" x14ac:dyDescent="0.3">
      <c r="A2876" s="81"/>
      <c r="B2876" s="82"/>
      <c r="C2876" s="79"/>
      <c r="D2876" s="83"/>
      <c r="E2876" s="84"/>
      <c r="F2876" s="84"/>
      <c r="K2876" s="81"/>
      <c r="L2876" s="82"/>
      <c r="M2876" s="79"/>
      <c r="N2876" s="83"/>
      <c r="O2876" s="84"/>
      <c r="P2876" s="84"/>
    </row>
    <row r="2877" spans="1:16" x14ac:dyDescent="0.3">
      <c r="A2877" s="81"/>
      <c r="B2877" s="82"/>
      <c r="C2877" s="79"/>
      <c r="D2877" s="83"/>
      <c r="E2877" s="84"/>
      <c r="F2877" s="84"/>
      <c r="K2877" s="81"/>
      <c r="L2877" s="82"/>
      <c r="M2877" s="79"/>
      <c r="N2877" s="83"/>
      <c r="O2877" s="84"/>
      <c r="P2877" s="84"/>
    </row>
    <row r="2878" spans="1:16" x14ac:dyDescent="0.3">
      <c r="A2878" s="81"/>
      <c r="B2878" s="82"/>
      <c r="C2878" s="79"/>
      <c r="D2878" s="83"/>
      <c r="E2878" s="84"/>
      <c r="F2878" s="84"/>
      <c r="K2878" s="81"/>
      <c r="L2878" s="82"/>
      <c r="M2878" s="79"/>
      <c r="N2878" s="83"/>
      <c r="O2878" s="84"/>
      <c r="P2878" s="84"/>
    </row>
    <row r="2879" spans="1:16" x14ac:dyDescent="0.3">
      <c r="A2879" s="81"/>
      <c r="B2879" s="82"/>
      <c r="C2879" s="79"/>
      <c r="D2879" s="83"/>
      <c r="E2879" s="84"/>
      <c r="F2879" s="84"/>
      <c r="K2879" s="81"/>
      <c r="L2879" s="82"/>
      <c r="M2879" s="79"/>
      <c r="N2879" s="83"/>
      <c r="O2879" s="84"/>
      <c r="P2879" s="84"/>
    </row>
    <row r="2880" spans="1:16" x14ac:dyDescent="0.3">
      <c r="A2880" s="81"/>
      <c r="B2880" s="82"/>
      <c r="C2880" s="79"/>
      <c r="D2880" s="83"/>
      <c r="E2880" s="84"/>
      <c r="F2880" s="84"/>
      <c r="K2880" s="81"/>
      <c r="L2880" s="82"/>
      <c r="M2880" s="79"/>
      <c r="N2880" s="83"/>
      <c r="O2880" s="84"/>
      <c r="P2880" s="84"/>
    </row>
    <row r="2881" spans="1:16" x14ac:dyDescent="0.3">
      <c r="A2881" s="81"/>
      <c r="B2881" s="82"/>
      <c r="C2881" s="79"/>
      <c r="D2881" s="83"/>
      <c r="E2881" s="84"/>
      <c r="F2881" s="84"/>
      <c r="K2881" s="81"/>
      <c r="L2881" s="82"/>
      <c r="M2881" s="79"/>
      <c r="N2881" s="83"/>
      <c r="O2881" s="84"/>
      <c r="P2881" s="84"/>
    </row>
    <row r="2882" spans="1:16" x14ac:dyDescent="0.3">
      <c r="A2882" s="81"/>
      <c r="B2882" s="82"/>
      <c r="C2882" s="79"/>
      <c r="D2882" s="83"/>
      <c r="E2882" s="84"/>
      <c r="F2882" s="84"/>
      <c r="K2882" s="81"/>
      <c r="L2882" s="82"/>
      <c r="M2882" s="79"/>
      <c r="N2882" s="83"/>
      <c r="O2882" s="84"/>
      <c r="P2882" s="84"/>
    </row>
    <row r="2883" spans="1:16" x14ac:dyDescent="0.3">
      <c r="A2883" s="81"/>
      <c r="B2883" s="82"/>
      <c r="C2883" s="79"/>
      <c r="D2883" s="83"/>
      <c r="E2883" s="84"/>
      <c r="F2883" s="84"/>
      <c r="K2883" s="81"/>
      <c r="L2883" s="82"/>
      <c r="M2883" s="79"/>
      <c r="N2883" s="83"/>
      <c r="O2883" s="84"/>
      <c r="P2883" s="84"/>
    </row>
    <row r="2884" spans="1:16" x14ac:dyDescent="0.3">
      <c r="A2884" s="81"/>
      <c r="B2884" s="82"/>
      <c r="C2884" s="79"/>
      <c r="D2884" s="83"/>
      <c r="E2884" s="84"/>
      <c r="F2884" s="84"/>
      <c r="K2884" s="81"/>
      <c r="L2884" s="82"/>
      <c r="M2884" s="79"/>
      <c r="N2884" s="83"/>
      <c r="O2884" s="84"/>
      <c r="P2884" s="84"/>
    </row>
    <row r="2885" spans="1:16" x14ac:dyDescent="0.3">
      <c r="A2885" s="81"/>
      <c r="B2885" s="82"/>
      <c r="C2885" s="79"/>
      <c r="D2885" s="83"/>
      <c r="E2885" s="84"/>
      <c r="F2885" s="84"/>
      <c r="K2885" s="81"/>
      <c r="L2885" s="82"/>
      <c r="M2885" s="79"/>
      <c r="N2885" s="83"/>
      <c r="O2885" s="84"/>
      <c r="P2885" s="84"/>
    </row>
    <row r="2886" spans="1:16" x14ac:dyDescent="0.3">
      <c r="A2886" s="81"/>
      <c r="B2886" s="82"/>
      <c r="C2886" s="79"/>
      <c r="D2886" s="83"/>
      <c r="E2886" s="84"/>
      <c r="F2886" s="84"/>
      <c r="K2886" s="81"/>
      <c r="L2886" s="82"/>
      <c r="M2886" s="79"/>
      <c r="N2886" s="83"/>
      <c r="O2886" s="84"/>
      <c r="P2886" s="84"/>
    </row>
    <row r="2887" spans="1:16" x14ac:dyDescent="0.3">
      <c r="A2887" s="81"/>
      <c r="B2887" s="82"/>
      <c r="C2887" s="79"/>
      <c r="D2887" s="83"/>
      <c r="E2887" s="84"/>
      <c r="F2887" s="84"/>
      <c r="K2887" s="81"/>
      <c r="L2887" s="82"/>
      <c r="M2887" s="79"/>
      <c r="N2887" s="83"/>
      <c r="O2887" s="84"/>
      <c r="P2887" s="84"/>
    </row>
    <row r="2888" spans="1:16" x14ac:dyDescent="0.3">
      <c r="A2888" s="81"/>
      <c r="B2888" s="82"/>
      <c r="C2888" s="79"/>
      <c r="D2888" s="83"/>
      <c r="E2888" s="84"/>
      <c r="F2888" s="84"/>
      <c r="K2888" s="81"/>
      <c r="L2888" s="82"/>
      <c r="M2888" s="79"/>
      <c r="N2888" s="83"/>
      <c r="O2888" s="84"/>
      <c r="P2888" s="84"/>
    </row>
    <row r="2889" spans="1:16" x14ac:dyDescent="0.3">
      <c r="A2889" s="81"/>
      <c r="B2889" s="82"/>
      <c r="C2889" s="79"/>
      <c r="D2889" s="83"/>
      <c r="E2889" s="84"/>
      <c r="F2889" s="84"/>
      <c r="K2889" s="81"/>
      <c r="L2889" s="82"/>
      <c r="M2889" s="79"/>
      <c r="N2889" s="83"/>
      <c r="O2889" s="84"/>
      <c r="P2889" s="84"/>
    </row>
    <row r="2890" spans="1:16" x14ac:dyDescent="0.3">
      <c r="A2890" s="81"/>
      <c r="B2890" s="82"/>
      <c r="C2890" s="79"/>
      <c r="D2890" s="83"/>
      <c r="E2890" s="84"/>
      <c r="F2890" s="84"/>
      <c r="K2890" s="81"/>
      <c r="L2890" s="82"/>
      <c r="M2890" s="79"/>
      <c r="N2890" s="83"/>
      <c r="O2890" s="84"/>
      <c r="P2890" s="84"/>
    </row>
    <row r="2891" spans="1:16" x14ac:dyDescent="0.3">
      <c r="A2891" s="81"/>
      <c r="B2891" s="82"/>
      <c r="C2891" s="79"/>
      <c r="D2891" s="83"/>
      <c r="E2891" s="84"/>
      <c r="F2891" s="84"/>
      <c r="K2891" s="81"/>
      <c r="L2891" s="82"/>
      <c r="M2891" s="79"/>
      <c r="N2891" s="83"/>
      <c r="O2891" s="84"/>
      <c r="P2891" s="84"/>
    </row>
    <row r="2892" spans="1:16" x14ac:dyDescent="0.3">
      <c r="A2892" s="81"/>
      <c r="B2892" s="82"/>
      <c r="C2892" s="79"/>
      <c r="D2892" s="83"/>
      <c r="E2892" s="84"/>
      <c r="F2892" s="84"/>
      <c r="K2892" s="81"/>
      <c r="L2892" s="82"/>
      <c r="M2892" s="79"/>
      <c r="N2892" s="83"/>
      <c r="O2892" s="84"/>
      <c r="P2892" s="84"/>
    </row>
    <row r="2893" spans="1:16" x14ac:dyDescent="0.3">
      <c r="A2893" s="81"/>
      <c r="B2893" s="82"/>
      <c r="C2893" s="79"/>
      <c r="D2893" s="83"/>
      <c r="E2893" s="84"/>
      <c r="F2893" s="84"/>
      <c r="K2893" s="81"/>
      <c r="L2893" s="82"/>
      <c r="M2893" s="79"/>
      <c r="N2893" s="83"/>
      <c r="O2893" s="84"/>
      <c r="P2893" s="84"/>
    </row>
    <row r="2894" spans="1:16" x14ac:dyDescent="0.3">
      <c r="A2894" s="81"/>
      <c r="B2894" s="82"/>
      <c r="C2894" s="79"/>
      <c r="D2894" s="83"/>
      <c r="E2894" s="84"/>
      <c r="F2894" s="84"/>
      <c r="K2894" s="81"/>
      <c r="L2894" s="82"/>
      <c r="M2894" s="79"/>
      <c r="N2894" s="83"/>
      <c r="O2894" s="84"/>
      <c r="P2894" s="84"/>
    </row>
    <row r="2895" spans="1:16" x14ac:dyDescent="0.3">
      <c r="A2895" s="81"/>
      <c r="B2895" s="82"/>
      <c r="C2895" s="79"/>
      <c r="D2895" s="83"/>
      <c r="E2895" s="84"/>
      <c r="F2895" s="84"/>
      <c r="K2895" s="81"/>
      <c r="L2895" s="82"/>
      <c r="M2895" s="79"/>
      <c r="N2895" s="83"/>
      <c r="O2895" s="84"/>
      <c r="P2895" s="84"/>
    </row>
    <row r="2896" spans="1:16" x14ac:dyDescent="0.3">
      <c r="A2896" s="81"/>
      <c r="B2896" s="82"/>
      <c r="C2896" s="79"/>
      <c r="D2896" s="83"/>
      <c r="E2896" s="84"/>
      <c r="F2896" s="84"/>
      <c r="K2896" s="81"/>
      <c r="L2896" s="82"/>
      <c r="M2896" s="79"/>
      <c r="N2896" s="83"/>
      <c r="O2896" s="84"/>
      <c r="P2896" s="84"/>
    </row>
    <row r="2897" spans="1:16" x14ac:dyDescent="0.3">
      <c r="A2897" s="81"/>
      <c r="B2897" s="82"/>
      <c r="C2897" s="79"/>
      <c r="D2897" s="83"/>
      <c r="E2897" s="84"/>
      <c r="F2897" s="84"/>
      <c r="K2897" s="81"/>
      <c r="L2897" s="82"/>
      <c r="M2897" s="79"/>
      <c r="N2897" s="83"/>
      <c r="O2897" s="84"/>
      <c r="P2897" s="84"/>
    </row>
    <row r="2898" spans="1:16" x14ac:dyDescent="0.3">
      <c r="A2898" s="81"/>
      <c r="B2898" s="82"/>
      <c r="C2898" s="79"/>
      <c r="D2898" s="83"/>
      <c r="E2898" s="84"/>
      <c r="F2898" s="84"/>
      <c r="K2898" s="81"/>
      <c r="L2898" s="82"/>
      <c r="M2898" s="79"/>
      <c r="N2898" s="83"/>
      <c r="O2898" s="84"/>
      <c r="P2898" s="84"/>
    </row>
    <row r="2899" spans="1:16" x14ac:dyDescent="0.3">
      <c r="A2899" s="81"/>
      <c r="B2899" s="82"/>
      <c r="C2899" s="79"/>
      <c r="D2899" s="83"/>
      <c r="E2899" s="84"/>
      <c r="F2899" s="84"/>
      <c r="K2899" s="81"/>
      <c r="L2899" s="82"/>
      <c r="M2899" s="79"/>
      <c r="N2899" s="83"/>
      <c r="O2899" s="84"/>
      <c r="P2899" s="84"/>
    </row>
    <row r="2900" spans="1:16" x14ac:dyDescent="0.3">
      <c r="A2900" s="81"/>
      <c r="B2900" s="82"/>
      <c r="C2900" s="79"/>
      <c r="D2900" s="83"/>
      <c r="E2900" s="84"/>
      <c r="F2900" s="84"/>
      <c r="K2900" s="81"/>
      <c r="L2900" s="82"/>
      <c r="M2900" s="79"/>
      <c r="N2900" s="83"/>
      <c r="O2900" s="84"/>
      <c r="P2900" s="84"/>
    </row>
    <row r="2901" spans="1:16" x14ac:dyDescent="0.3">
      <c r="A2901" s="81"/>
      <c r="B2901" s="82"/>
      <c r="C2901" s="79"/>
      <c r="D2901" s="83"/>
      <c r="E2901" s="84"/>
      <c r="F2901" s="84"/>
      <c r="K2901" s="81"/>
      <c r="L2901" s="82"/>
      <c r="M2901" s="79"/>
      <c r="N2901" s="83"/>
      <c r="O2901" s="84"/>
      <c r="P2901" s="84"/>
    </row>
    <row r="2902" spans="1:16" x14ac:dyDescent="0.3">
      <c r="A2902" s="81"/>
      <c r="B2902" s="82"/>
      <c r="C2902" s="79"/>
      <c r="D2902" s="83"/>
      <c r="E2902" s="84"/>
      <c r="F2902" s="84"/>
      <c r="K2902" s="81"/>
      <c r="L2902" s="82"/>
      <c r="M2902" s="79"/>
      <c r="N2902" s="83"/>
      <c r="O2902" s="84"/>
      <c r="P2902" s="84"/>
    </row>
    <row r="2903" spans="1:16" x14ac:dyDescent="0.3">
      <c r="A2903" s="81"/>
      <c r="B2903" s="82"/>
      <c r="C2903" s="79"/>
      <c r="D2903" s="83"/>
      <c r="E2903" s="84"/>
      <c r="F2903" s="84"/>
      <c r="K2903" s="81"/>
      <c r="L2903" s="82"/>
      <c r="M2903" s="79"/>
      <c r="N2903" s="83"/>
      <c r="O2903" s="84"/>
      <c r="P2903" s="84"/>
    </row>
    <row r="2904" spans="1:16" x14ac:dyDescent="0.3">
      <c r="A2904" s="81"/>
      <c r="B2904" s="82"/>
      <c r="C2904" s="79"/>
      <c r="D2904" s="83"/>
      <c r="E2904" s="84"/>
      <c r="F2904" s="84"/>
      <c r="K2904" s="81"/>
      <c r="L2904" s="82"/>
      <c r="M2904" s="79"/>
      <c r="N2904" s="83"/>
      <c r="O2904" s="84"/>
      <c r="P2904" s="84"/>
    </row>
    <row r="2905" spans="1:16" x14ac:dyDescent="0.3">
      <c r="A2905" s="81"/>
      <c r="B2905" s="82"/>
      <c r="C2905" s="79"/>
      <c r="D2905" s="83"/>
      <c r="E2905" s="84"/>
      <c r="F2905" s="84"/>
      <c r="K2905" s="81"/>
      <c r="L2905" s="82"/>
      <c r="M2905" s="79"/>
      <c r="N2905" s="83"/>
      <c r="O2905" s="84"/>
      <c r="P2905" s="84"/>
    </row>
    <row r="2906" spans="1:16" x14ac:dyDescent="0.3">
      <c r="A2906" s="81"/>
      <c r="B2906" s="82"/>
      <c r="C2906" s="79"/>
      <c r="D2906" s="83"/>
      <c r="E2906" s="84"/>
      <c r="F2906" s="84"/>
      <c r="K2906" s="81"/>
      <c r="L2906" s="82"/>
      <c r="M2906" s="79"/>
      <c r="N2906" s="83"/>
      <c r="O2906" s="84"/>
      <c r="P2906" s="84"/>
    </row>
    <row r="2907" spans="1:16" x14ac:dyDescent="0.3">
      <c r="A2907" s="81"/>
      <c r="B2907" s="82"/>
      <c r="C2907" s="79"/>
      <c r="D2907" s="83"/>
      <c r="E2907" s="84"/>
      <c r="F2907" s="84"/>
      <c r="K2907" s="81"/>
      <c r="L2907" s="82"/>
      <c r="M2907" s="79"/>
      <c r="N2907" s="83"/>
      <c r="O2907" s="84"/>
      <c r="P2907" s="84"/>
    </row>
    <row r="2908" spans="1:16" x14ac:dyDescent="0.3">
      <c r="A2908" s="81"/>
      <c r="B2908" s="82"/>
      <c r="C2908" s="79"/>
      <c r="D2908" s="83"/>
      <c r="E2908" s="84"/>
      <c r="F2908" s="84"/>
      <c r="K2908" s="81"/>
      <c r="L2908" s="82"/>
      <c r="M2908" s="79"/>
      <c r="N2908" s="83"/>
      <c r="O2908" s="84"/>
      <c r="P2908" s="84"/>
    </row>
    <row r="2909" spans="1:16" x14ac:dyDescent="0.3">
      <c r="A2909" s="81"/>
      <c r="B2909" s="82"/>
      <c r="C2909" s="79"/>
      <c r="D2909" s="83"/>
      <c r="E2909" s="84"/>
      <c r="F2909" s="84"/>
      <c r="K2909" s="81"/>
      <c r="L2909" s="82"/>
      <c r="M2909" s="79"/>
      <c r="N2909" s="83"/>
      <c r="O2909" s="84"/>
      <c r="P2909" s="84"/>
    </row>
    <row r="2910" spans="1:16" x14ac:dyDescent="0.3">
      <c r="A2910" s="81"/>
      <c r="B2910" s="82"/>
      <c r="C2910" s="79"/>
      <c r="D2910" s="83"/>
      <c r="E2910" s="84"/>
      <c r="F2910" s="84"/>
      <c r="K2910" s="81"/>
      <c r="L2910" s="82"/>
      <c r="M2910" s="79"/>
      <c r="N2910" s="83"/>
      <c r="O2910" s="84"/>
      <c r="P2910" s="84"/>
    </row>
    <row r="2911" spans="1:16" x14ac:dyDescent="0.3">
      <c r="A2911" s="81"/>
      <c r="B2911" s="82"/>
      <c r="C2911" s="79"/>
      <c r="D2911" s="83"/>
      <c r="E2911" s="84"/>
      <c r="F2911" s="84"/>
      <c r="K2911" s="81"/>
      <c r="L2911" s="82"/>
      <c r="M2911" s="79"/>
      <c r="N2911" s="83"/>
      <c r="O2911" s="84"/>
      <c r="P2911" s="84"/>
    </row>
    <row r="2912" spans="1:16" x14ac:dyDescent="0.3">
      <c r="A2912" s="81"/>
      <c r="B2912" s="82"/>
      <c r="C2912" s="79"/>
      <c r="D2912" s="83"/>
      <c r="E2912" s="84"/>
      <c r="F2912" s="84"/>
      <c r="K2912" s="81"/>
      <c r="L2912" s="82"/>
      <c r="M2912" s="79"/>
      <c r="N2912" s="83"/>
      <c r="O2912" s="84"/>
      <c r="P2912" s="84"/>
    </row>
    <row r="2913" spans="1:16" x14ac:dyDescent="0.3">
      <c r="A2913" s="81"/>
      <c r="B2913" s="82"/>
      <c r="C2913" s="79"/>
      <c r="D2913" s="83"/>
      <c r="E2913" s="84"/>
      <c r="F2913" s="84"/>
      <c r="K2913" s="81"/>
      <c r="L2913" s="82"/>
      <c r="M2913" s="79"/>
      <c r="N2913" s="83"/>
      <c r="O2913" s="84"/>
      <c r="P2913" s="84"/>
    </row>
    <row r="2914" spans="1:16" x14ac:dyDescent="0.3">
      <c r="A2914" s="81"/>
      <c r="B2914" s="82"/>
      <c r="C2914" s="79"/>
      <c r="D2914" s="83"/>
      <c r="E2914" s="84"/>
      <c r="F2914" s="84"/>
      <c r="K2914" s="81"/>
      <c r="L2914" s="82"/>
      <c r="M2914" s="79"/>
      <c r="N2914" s="83"/>
      <c r="O2914" s="84"/>
      <c r="P2914" s="84"/>
    </row>
    <row r="2915" spans="1:16" x14ac:dyDescent="0.3">
      <c r="A2915" s="81"/>
      <c r="B2915" s="82"/>
      <c r="C2915" s="79"/>
      <c r="D2915" s="83"/>
      <c r="E2915" s="84"/>
      <c r="F2915" s="84"/>
      <c r="K2915" s="81"/>
      <c r="L2915" s="82"/>
      <c r="M2915" s="79"/>
      <c r="N2915" s="83"/>
      <c r="O2915" s="84"/>
      <c r="P2915" s="84"/>
    </row>
    <row r="2916" spans="1:16" x14ac:dyDescent="0.3">
      <c r="A2916" s="81"/>
      <c r="B2916" s="82"/>
      <c r="C2916" s="79"/>
      <c r="D2916" s="83"/>
      <c r="E2916" s="84"/>
      <c r="F2916" s="84"/>
      <c r="K2916" s="81"/>
      <c r="L2916" s="82"/>
      <c r="M2916" s="79"/>
      <c r="N2916" s="83"/>
      <c r="O2916" s="84"/>
      <c r="P2916" s="84"/>
    </row>
    <row r="2917" spans="1:16" x14ac:dyDescent="0.3">
      <c r="A2917" s="81"/>
      <c r="B2917" s="82"/>
      <c r="C2917" s="79"/>
      <c r="D2917" s="83"/>
      <c r="E2917" s="84"/>
      <c r="F2917" s="84"/>
      <c r="K2917" s="81"/>
      <c r="L2917" s="82"/>
      <c r="M2917" s="79"/>
      <c r="N2917" s="83"/>
      <c r="O2917" s="84"/>
      <c r="P2917" s="84"/>
    </row>
    <row r="2918" spans="1:16" x14ac:dyDescent="0.3">
      <c r="A2918" s="81"/>
      <c r="B2918" s="82"/>
      <c r="C2918" s="79"/>
      <c r="D2918" s="83"/>
      <c r="E2918" s="84"/>
      <c r="F2918" s="84"/>
      <c r="K2918" s="81"/>
      <c r="L2918" s="82"/>
      <c r="M2918" s="79"/>
      <c r="N2918" s="83"/>
      <c r="O2918" s="84"/>
      <c r="P2918" s="84"/>
    </row>
    <row r="2919" spans="1:16" x14ac:dyDescent="0.3">
      <c r="A2919" s="81"/>
      <c r="B2919" s="82"/>
      <c r="C2919" s="79"/>
      <c r="D2919" s="83"/>
      <c r="E2919" s="84"/>
      <c r="F2919" s="84"/>
      <c r="K2919" s="81"/>
      <c r="L2919" s="82"/>
      <c r="M2919" s="79"/>
      <c r="N2919" s="83"/>
      <c r="O2919" s="84"/>
      <c r="P2919" s="84"/>
    </row>
    <row r="2920" spans="1:16" x14ac:dyDescent="0.3">
      <c r="A2920" s="81"/>
      <c r="B2920" s="82"/>
      <c r="C2920" s="79"/>
      <c r="D2920" s="83"/>
      <c r="E2920" s="84"/>
      <c r="F2920" s="84"/>
      <c r="K2920" s="81"/>
      <c r="L2920" s="82"/>
      <c r="M2920" s="79"/>
      <c r="N2920" s="83"/>
      <c r="O2920" s="84"/>
      <c r="P2920" s="84"/>
    </row>
    <row r="2921" spans="1:16" x14ac:dyDescent="0.3">
      <c r="A2921" s="81"/>
      <c r="B2921" s="82"/>
      <c r="C2921" s="79"/>
      <c r="D2921" s="83"/>
      <c r="E2921" s="84"/>
      <c r="F2921" s="84"/>
      <c r="K2921" s="81"/>
      <c r="L2921" s="82"/>
      <c r="M2921" s="79"/>
      <c r="N2921" s="83"/>
      <c r="O2921" s="84"/>
      <c r="P2921" s="84"/>
    </row>
    <row r="2922" spans="1:16" x14ac:dyDescent="0.3">
      <c r="A2922" s="81"/>
      <c r="B2922" s="82"/>
      <c r="C2922" s="79"/>
      <c r="D2922" s="83"/>
      <c r="E2922" s="84"/>
      <c r="F2922" s="84"/>
      <c r="K2922" s="81"/>
      <c r="L2922" s="82"/>
      <c r="M2922" s="79"/>
      <c r="N2922" s="83"/>
      <c r="O2922" s="84"/>
      <c r="P2922" s="84"/>
    </row>
    <row r="2923" spans="1:16" x14ac:dyDescent="0.3">
      <c r="A2923" s="81"/>
      <c r="B2923" s="82"/>
      <c r="C2923" s="79"/>
      <c r="D2923" s="83"/>
      <c r="E2923" s="84"/>
      <c r="F2923" s="84"/>
      <c r="K2923" s="81"/>
      <c r="L2923" s="82"/>
      <c r="M2923" s="79"/>
      <c r="N2923" s="83"/>
      <c r="O2923" s="84"/>
      <c r="P2923" s="84"/>
    </row>
    <row r="2924" spans="1:16" x14ac:dyDescent="0.3">
      <c r="A2924" s="81"/>
      <c r="B2924" s="82"/>
      <c r="C2924" s="79"/>
      <c r="D2924" s="83"/>
      <c r="E2924" s="84"/>
      <c r="F2924" s="84"/>
      <c r="K2924" s="81"/>
      <c r="L2924" s="82"/>
      <c r="M2924" s="79"/>
      <c r="N2924" s="83"/>
      <c r="O2924" s="84"/>
      <c r="P2924" s="84"/>
    </row>
    <row r="2925" spans="1:16" x14ac:dyDescent="0.3">
      <c r="A2925" s="81"/>
      <c r="B2925" s="82"/>
      <c r="C2925" s="79"/>
      <c r="D2925" s="83"/>
      <c r="E2925" s="84"/>
      <c r="F2925" s="84"/>
      <c r="K2925" s="81"/>
      <c r="L2925" s="82"/>
      <c r="M2925" s="79"/>
      <c r="N2925" s="83"/>
      <c r="O2925" s="84"/>
      <c r="P2925" s="84"/>
    </row>
    <row r="2926" spans="1:16" x14ac:dyDescent="0.3">
      <c r="A2926" s="81"/>
      <c r="B2926" s="82"/>
      <c r="C2926" s="79"/>
      <c r="D2926" s="83"/>
      <c r="E2926" s="84"/>
      <c r="F2926" s="84"/>
      <c r="K2926" s="81"/>
      <c r="L2926" s="82"/>
      <c r="M2926" s="79"/>
      <c r="N2926" s="83"/>
      <c r="O2926" s="84"/>
      <c r="P2926" s="84"/>
    </row>
    <row r="2927" spans="1:16" x14ac:dyDescent="0.3">
      <c r="A2927" s="81"/>
      <c r="B2927" s="82"/>
      <c r="C2927" s="79"/>
      <c r="D2927" s="83"/>
      <c r="E2927" s="84"/>
      <c r="F2927" s="84"/>
      <c r="K2927" s="81"/>
      <c r="L2927" s="82"/>
      <c r="M2927" s="79"/>
      <c r="N2927" s="83"/>
      <c r="O2927" s="84"/>
      <c r="P2927" s="84"/>
    </row>
    <row r="2928" spans="1:16" x14ac:dyDescent="0.3">
      <c r="A2928" s="81"/>
      <c r="B2928" s="82"/>
      <c r="C2928" s="79"/>
      <c r="D2928" s="83"/>
      <c r="E2928" s="84"/>
      <c r="F2928" s="84"/>
      <c r="K2928" s="81"/>
      <c r="L2928" s="82"/>
      <c r="M2928" s="79"/>
      <c r="N2928" s="83"/>
      <c r="O2928" s="84"/>
      <c r="P2928" s="84"/>
    </row>
    <row r="2929" spans="1:16" x14ac:dyDescent="0.3">
      <c r="A2929" s="81"/>
      <c r="B2929" s="82"/>
      <c r="C2929" s="79"/>
      <c r="D2929" s="83"/>
      <c r="E2929" s="84"/>
      <c r="F2929" s="84"/>
      <c r="K2929" s="81"/>
      <c r="L2929" s="82"/>
      <c r="M2929" s="79"/>
      <c r="N2929" s="83"/>
      <c r="O2929" s="84"/>
      <c r="P2929" s="84"/>
    </row>
    <row r="2930" spans="1:16" x14ac:dyDescent="0.3">
      <c r="A2930" s="81"/>
      <c r="B2930" s="82"/>
      <c r="C2930" s="79"/>
      <c r="D2930" s="83"/>
      <c r="E2930" s="84"/>
      <c r="F2930" s="84"/>
      <c r="K2930" s="81"/>
      <c r="L2930" s="82"/>
      <c r="M2930" s="79"/>
      <c r="N2930" s="83"/>
      <c r="O2930" s="84"/>
      <c r="P2930" s="84"/>
    </row>
    <row r="2931" spans="1:16" x14ac:dyDescent="0.3">
      <c r="A2931" s="81"/>
      <c r="B2931" s="82"/>
      <c r="C2931" s="79"/>
      <c r="D2931" s="83"/>
      <c r="E2931" s="84"/>
      <c r="F2931" s="84"/>
      <c r="K2931" s="81"/>
      <c r="L2931" s="82"/>
      <c r="M2931" s="79"/>
      <c r="N2931" s="83"/>
      <c r="O2931" s="84"/>
      <c r="P2931" s="84"/>
    </row>
    <row r="2932" spans="1:16" x14ac:dyDescent="0.3">
      <c r="A2932" s="81"/>
      <c r="B2932" s="82"/>
      <c r="C2932" s="79"/>
      <c r="D2932" s="83"/>
      <c r="E2932" s="84"/>
      <c r="F2932" s="84"/>
      <c r="K2932" s="81"/>
      <c r="L2932" s="82"/>
      <c r="M2932" s="79"/>
      <c r="N2932" s="83"/>
      <c r="O2932" s="84"/>
      <c r="P2932" s="84"/>
    </row>
    <row r="2933" spans="1:16" x14ac:dyDescent="0.3">
      <c r="A2933" s="81"/>
      <c r="B2933" s="82"/>
      <c r="C2933" s="79"/>
      <c r="D2933" s="83"/>
      <c r="E2933" s="84"/>
      <c r="F2933" s="84"/>
      <c r="K2933" s="81"/>
      <c r="L2933" s="82"/>
      <c r="M2933" s="79"/>
      <c r="N2933" s="83"/>
      <c r="O2933" s="84"/>
      <c r="P2933" s="84"/>
    </row>
    <row r="2934" spans="1:16" x14ac:dyDescent="0.3">
      <c r="A2934" s="81"/>
      <c r="B2934" s="82"/>
      <c r="C2934" s="79"/>
      <c r="D2934" s="83"/>
      <c r="E2934" s="84"/>
      <c r="F2934" s="84"/>
      <c r="K2934" s="81"/>
      <c r="L2934" s="82"/>
      <c r="M2934" s="79"/>
      <c r="N2934" s="83"/>
      <c r="O2934" s="84"/>
      <c r="P2934" s="84"/>
    </row>
    <row r="2935" spans="1:16" x14ac:dyDescent="0.3">
      <c r="A2935" s="81"/>
      <c r="B2935" s="82"/>
      <c r="C2935" s="79"/>
      <c r="D2935" s="83"/>
      <c r="E2935" s="84"/>
      <c r="F2935" s="84"/>
      <c r="K2935" s="81"/>
      <c r="L2935" s="82"/>
      <c r="M2935" s="79"/>
      <c r="N2935" s="83"/>
      <c r="O2935" s="84"/>
      <c r="P2935" s="84"/>
    </row>
    <row r="2936" spans="1:16" x14ac:dyDescent="0.3">
      <c r="A2936" s="81"/>
      <c r="B2936" s="82"/>
      <c r="C2936" s="79"/>
      <c r="D2936" s="83"/>
      <c r="E2936" s="84"/>
      <c r="F2936" s="84"/>
      <c r="K2936" s="81"/>
      <c r="L2936" s="82"/>
      <c r="M2936" s="79"/>
      <c r="N2936" s="83"/>
      <c r="O2936" s="84"/>
      <c r="P2936" s="84"/>
    </row>
    <row r="2937" spans="1:16" x14ac:dyDescent="0.3">
      <c r="A2937" s="81"/>
      <c r="B2937" s="82"/>
      <c r="C2937" s="79"/>
      <c r="D2937" s="83"/>
      <c r="E2937" s="84"/>
      <c r="F2937" s="84"/>
      <c r="K2937" s="81"/>
      <c r="L2937" s="82"/>
      <c r="M2937" s="79"/>
      <c r="N2937" s="83"/>
      <c r="O2937" s="84"/>
      <c r="P2937" s="84"/>
    </row>
    <row r="2938" spans="1:16" x14ac:dyDescent="0.3">
      <c r="A2938" s="81"/>
      <c r="B2938" s="82"/>
      <c r="C2938" s="79"/>
      <c r="D2938" s="83"/>
      <c r="E2938" s="84"/>
      <c r="F2938" s="84"/>
      <c r="K2938" s="81"/>
      <c r="L2938" s="82"/>
      <c r="M2938" s="79"/>
      <c r="N2938" s="83"/>
      <c r="O2938" s="84"/>
      <c r="P2938" s="84"/>
    </row>
    <row r="2939" spans="1:16" x14ac:dyDescent="0.3">
      <c r="A2939" s="81"/>
      <c r="B2939" s="82"/>
      <c r="C2939" s="79"/>
      <c r="D2939" s="83"/>
      <c r="E2939" s="84"/>
      <c r="F2939" s="84"/>
      <c r="K2939" s="81"/>
      <c r="L2939" s="82"/>
      <c r="M2939" s="79"/>
      <c r="N2939" s="83"/>
      <c r="O2939" s="84"/>
      <c r="P2939" s="84"/>
    </row>
    <row r="2940" spans="1:16" x14ac:dyDescent="0.3">
      <c r="A2940" s="81"/>
      <c r="B2940" s="82"/>
      <c r="C2940" s="79"/>
      <c r="D2940" s="83"/>
      <c r="E2940" s="84"/>
      <c r="F2940" s="84"/>
      <c r="K2940" s="81"/>
      <c r="L2940" s="82"/>
      <c r="M2940" s="79"/>
      <c r="N2940" s="83"/>
      <c r="O2940" s="84"/>
      <c r="P2940" s="84"/>
    </row>
    <row r="2941" spans="1:16" x14ac:dyDescent="0.3">
      <c r="A2941" s="81"/>
      <c r="B2941" s="82"/>
      <c r="C2941" s="79"/>
      <c r="D2941" s="83"/>
      <c r="E2941" s="84"/>
      <c r="F2941" s="84"/>
      <c r="K2941" s="81"/>
      <c r="L2941" s="82"/>
      <c r="M2941" s="79"/>
      <c r="N2941" s="83"/>
      <c r="O2941" s="84"/>
      <c r="P2941" s="84"/>
    </row>
    <row r="2942" spans="1:16" x14ac:dyDescent="0.3">
      <c r="A2942" s="81"/>
      <c r="B2942" s="82"/>
      <c r="C2942" s="79"/>
      <c r="D2942" s="83"/>
      <c r="E2942" s="84"/>
      <c r="F2942" s="84"/>
      <c r="K2942" s="81"/>
      <c r="L2942" s="82"/>
      <c r="M2942" s="79"/>
      <c r="N2942" s="83"/>
      <c r="O2942" s="84"/>
      <c r="P2942" s="84"/>
    </row>
    <row r="2943" spans="1:16" x14ac:dyDescent="0.3">
      <c r="A2943" s="81"/>
      <c r="B2943" s="82"/>
      <c r="C2943" s="79"/>
      <c r="D2943" s="83"/>
      <c r="E2943" s="84"/>
      <c r="F2943" s="84"/>
      <c r="K2943" s="81"/>
      <c r="L2943" s="82"/>
      <c r="M2943" s="79"/>
      <c r="N2943" s="83"/>
      <c r="O2943" s="84"/>
      <c r="P2943" s="84"/>
    </row>
    <row r="2944" spans="1:16" x14ac:dyDescent="0.3">
      <c r="A2944" s="81"/>
      <c r="B2944" s="82"/>
      <c r="C2944" s="79"/>
      <c r="D2944" s="83"/>
      <c r="E2944" s="84"/>
      <c r="F2944" s="84"/>
      <c r="K2944" s="81"/>
      <c r="L2944" s="82"/>
      <c r="M2944" s="79"/>
      <c r="N2944" s="83"/>
      <c r="O2944" s="84"/>
      <c r="P2944" s="84"/>
    </row>
    <row r="2945" spans="1:16" x14ac:dyDescent="0.3">
      <c r="A2945" s="81"/>
      <c r="B2945" s="82"/>
      <c r="C2945" s="79"/>
      <c r="D2945" s="83"/>
      <c r="E2945" s="84"/>
      <c r="F2945" s="84"/>
      <c r="K2945" s="81"/>
      <c r="L2945" s="82"/>
      <c r="M2945" s="79"/>
      <c r="N2945" s="83"/>
      <c r="O2945" s="84"/>
      <c r="P2945" s="84"/>
    </row>
    <row r="2946" spans="1:16" x14ac:dyDescent="0.3">
      <c r="A2946" s="81"/>
      <c r="B2946" s="82"/>
      <c r="C2946" s="79"/>
      <c r="D2946" s="83"/>
      <c r="E2946" s="84"/>
      <c r="F2946" s="84"/>
      <c r="K2946" s="81"/>
      <c r="L2946" s="82"/>
      <c r="M2946" s="79"/>
      <c r="N2946" s="83"/>
      <c r="O2946" s="84"/>
      <c r="P2946" s="84"/>
    </row>
    <row r="2947" spans="1:16" x14ac:dyDescent="0.3">
      <c r="A2947" s="81"/>
      <c r="B2947" s="82"/>
      <c r="C2947" s="79"/>
      <c r="D2947" s="83"/>
      <c r="E2947" s="84"/>
      <c r="F2947" s="84"/>
      <c r="K2947" s="81"/>
      <c r="L2947" s="82"/>
      <c r="M2947" s="79"/>
      <c r="N2947" s="83"/>
      <c r="O2947" s="84"/>
      <c r="P2947" s="84"/>
    </row>
    <row r="2948" spans="1:16" x14ac:dyDescent="0.3">
      <c r="A2948" s="81"/>
      <c r="B2948" s="82"/>
      <c r="C2948" s="79"/>
      <c r="D2948" s="83"/>
      <c r="E2948" s="84"/>
      <c r="F2948" s="84"/>
      <c r="K2948" s="81"/>
      <c r="L2948" s="82"/>
      <c r="M2948" s="79"/>
      <c r="N2948" s="83"/>
      <c r="O2948" s="84"/>
      <c r="P2948" s="84"/>
    </row>
    <row r="2949" spans="1:16" x14ac:dyDescent="0.3">
      <c r="A2949" s="81"/>
      <c r="B2949" s="82"/>
      <c r="C2949" s="79"/>
      <c r="D2949" s="83"/>
      <c r="E2949" s="84"/>
      <c r="F2949" s="84"/>
      <c r="K2949" s="81"/>
      <c r="L2949" s="82"/>
      <c r="M2949" s="79"/>
      <c r="N2949" s="83"/>
      <c r="O2949" s="84"/>
      <c r="P2949" s="84"/>
    </row>
    <row r="2950" spans="1:16" x14ac:dyDescent="0.3">
      <c r="A2950" s="81"/>
      <c r="B2950" s="82"/>
      <c r="C2950" s="79"/>
      <c r="D2950" s="83"/>
      <c r="E2950" s="84"/>
      <c r="F2950" s="84"/>
      <c r="K2950" s="81"/>
      <c r="L2950" s="82"/>
      <c r="M2950" s="79"/>
      <c r="N2950" s="83"/>
      <c r="O2950" s="84"/>
      <c r="P2950" s="84"/>
    </row>
    <row r="2951" spans="1:16" x14ac:dyDescent="0.3">
      <c r="A2951" s="81"/>
      <c r="B2951" s="82"/>
      <c r="C2951" s="79"/>
      <c r="D2951" s="83"/>
      <c r="E2951" s="84"/>
      <c r="F2951" s="84"/>
      <c r="K2951" s="81"/>
      <c r="L2951" s="82"/>
      <c r="M2951" s="79"/>
      <c r="N2951" s="83"/>
      <c r="O2951" s="84"/>
      <c r="P2951" s="84"/>
    </row>
    <row r="2952" spans="1:16" x14ac:dyDescent="0.3">
      <c r="A2952" s="81"/>
      <c r="B2952" s="82"/>
      <c r="C2952" s="79"/>
      <c r="D2952" s="83"/>
      <c r="E2952" s="84"/>
      <c r="F2952" s="84"/>
      <c r="K2952" s="81"/>
      <c r="L2952" s="82"/>
      <c r="M2952" s="79"/>
      <c r="N2952" s="83"/>
      <c r="O2952" s="84"/>
      <c r="P2952" s="84"/>
    </row>
    <row r="2953" spans="1:16" x14ac:dyDescent="0.3">
      <c r="A2953" s="81"/>
      <c r="B2953" s="82"/>
      <c r="C2953" s="79"/>
      <c r="D2953" s="83"/>
      <c r="E2953" s="84"/>
      <c r="F2953" s="84"/>
      <c r="K2953" s="81"/>
      <c r="L2953" s="82"/>
      <c r="M2953" s="79"/>
      <c r="N2953" s="83"/>
      <c r="O2953" s="84"/>
      <c r="P2953" s="84"/>
    </row>
    <row r="2954" spans="1:16" x14ac:dyDescent="0.3">
      <c r="A2954" s="81"/>
      <c r="B2954" s="82"/>
      <c r="C2954" s="79"/>
      <c r="D2954" s="83"/>
      <c r="E2954" s="84"/>
      <c r="F2954" s="84"/>
      <c r="K2954" s="81"/>
      <c r="L2954" s="82"/>
      <c r="M2954" s="79"/>
      <c r="N2954" s="83"/>
      <c r="O2954" s="84"/>
      <c r="P2954" s="84"/>
    </row>
    <row r="2955" spans="1:16" x14ac:dyDescent="0.3">
      <c r="A2955" s="81"/>
      <c r="B2955" s="82"/>
      <c r="C2955" s="79"/>
      <c r="D2955" s="83"/>
      <c r="E2955" s="84"/>
      <c r="F2955" s="84"/>
      <c r="K2955" s="81"/>
      <c r="L2955" s="82"/>
      <c r="M2955" s="79"/>
      <c r="N2955" s="83"/>
      <c r="O2955" s="84"/>
      <c r="P2955" s="84"/>
    </row>
    <row r="2956" spans="1:16" x14ac:dyDescent="0.3">
      <c r="A2956" s="81"/>
      <c r="B2956" s="82"/>
      <c r="C2956" s="79"/>
      <c r="D2956" s="83"/>
      <c r="E2956" s="84"/>
      <c r="F2956" s="84"/>
      <c r="K2956" s="81"/>
      <c r="L2956" s="82"/>
      <c r="M2956" s="79"/>
      <c r="N2956" s="83"/>
      <c r="O2956" s="84"/>
      <c r="P2956" s="84"/>
    </row>
    <row r="2957" spans="1:16" x14ac:dyDescent="0.3">
      <c r="A2957" s="81"/>
      <c r="B2957" s="82"/>
      <c r="C2957" s="79"/>
      <c r="D2957" s="83"/>
      <c r="E2957" s="84"/>
      <c r="F2957" s="84"/>
      <c r="K2957" s="81"/>
      <c r="L2957" s="82"/>
      <c r="M2957" s="79"/>
      <c r="N2957" s="83"/>
      <c r="O2957" s="84"/>
      <c r="P2957" s="84"/>
    </row>
    <row r="2958" spans="1:16" x14ac:dyDescent="0.3">
      <c r="A2958" s="81"/>
      <c r="B2958" s="82"/>
      <c r="C2958" s="79"/>
      <c r="D2958" s="83"/>
      <c r="E2958" s="84"/>
      <c r="F2958" s="84"/>
      <c r="K2958" s="81"/>
      <c r="L2958" s="82"/>
      <c r="M2958" s="79"/>
      <c r="N2958" s="83"/>
      <c r="O2958" s="84"/>
      <c r="P2958" s="84"/>
    </row>
    <row r="2959" spans="1:16" x14ac:dyDescent="0.3">
      <c r="A2959" s="81"/>
      <c r="B2959" s="82"/>
      <c r="C2959" s="79"/>
      <c r="D2959" s="83"/>
      <c r="E2959" s="84"/>
      <c r="F2959" s="84"/>
      <c r="K2959" s="81"/>
      <c r="L2959" s="82"/>
      <c r="M2959" s="79"/>
      <c r="N2959" s="83"/>
      <c r="O2959" s="84"/>
      <c r="P2959" s="84"/>
    </row>
    <row r="2960" spans="1:16" x14ac:dyDescent="0.3">
      <c r="A2960" s="81"/>
      <c r="B2960" s="82"/>
      <c r="C2960" s="79"/>
      <c r="D2960" s="83"/>
      <c r="E2960" s="84"/>
      <c r="F2960" s="84"/>
      <c r="K2960" s="81"/>
      <c r="L2960" s="82"/>
      <c r="M2960" s="79"/>
      <c r="N2960" s="83"/>
      <c r="O2960" s="84"/>
      <c r="P2960" s="84"/>
    </row>
    <row r="2961" spans="1:16" x14ac:dyDescent="0.3">
      <c r="A2961" s="81"/>
      <c r="B2961" s="82"/>
      <c r="C2961" s="79"/>
      <c r="D2961" s="83"/>
      <c r="E2961" s="84"/>
      <c r="F2961" s="84"/>
      <c r="K2961" s="81"/>
      <c r="L2961" s="82"/>
      <c r="M2961" s="79"/>
      <c r="N2961" s="83"/>
      <c r="O2961" s="84"/>
      <c r="P2961" s="84"/>
    </row>
    <row r="2962" spans="1:16" x14ac:dyDescent="0.3">
      <c r="A2962" s="81"/>
      <c r="B2962" s="82"/>
      <c r="C2962" s="79"/>
      <c r="D2962" s="83"/>
      <c r="E2962" s="84"/>
      <c r="F2962" s="84"/>
      <c r="K2962" s="81"/>
      <c r="L2962" s="82"/>
      <c r="M2962" s="79"/>
      <c r="N2962" s="83"/>
      <c r="O2962" s="84"/>
      <c r="P2962" s="84"/>
    </row>
    <row r="2963" spans="1:16" x14ac:dyDescent="0.3">
      <c r="A2963" s="81"/>
      <c r="B2963" s="82"/>
      <c r="C2963" s="79"/>
      <c r="D2963" s="83"/>
      <c r="E2963" s="84"/>
      <c r="F2963" s="84"/>
      <c r="K2963" s="81"/>
      <c r="L2963" s="82"/>
      <c r="M2963" s="79"/>
      <c r="N2963" s="83"/>
      <c r="O2963" s="84"/>
      <c r="P2963" s="84"/>
    </row>
    <row r="2964" spans="1:16" x14ac:dyDescent="0.3">
      <c r="A2964" s="81"/>
      <c r="B2964" s="82"/>
      <c r="C2964" s="79"/>
      <c r="D2964" s="83"/>
      <c r="E2964" s="84"/>
      <c r="F2964" s="84"/>
      <c r="K2964" s="81"/>
      <c r="L2964" s="82"/>
      <c r="M2964" s="79"/>
      <c r="N2964" s="83"/>
      <c r="O2964" s="84"/>
      <c r="P2964" s="84"/>
    </row>
    <row r="2965" spans="1:16" x14ac:dyDescent="0.3">
      <c r="A2965" s="81"/>
      <c r="B2965" s="82"/>
      <c r="C2965" s="79"/>
      <c r="D2965" s="83"/>
      <c r="E2965" s="84"/>
      <c r="F2965" s="84"/>
      <c r="K2965" s="81"/>
      <c r="L2965" s="82"/>
      <c r="M2965" s="79"/>
      <c r="N2965" s="83"/>
      <c r="O2965" s="84"/>
      <c r="P2965" s="84"/>
    </row>
    <row r="2966" spans="1:16" x14ac:dyDescent="0.3">
      <c r="A2966" s="81"/>
      <c r="B2966" s="82"/>
      <c r="C2966" s="79"/>
      <c r="D2966" s="83"/>
      <c r="E2966" s="84"/>
      <c r="F2966" s="84"/>
      <c r="K2966" s="81"/>
      <c r="L2966" s="82"/>
      <c r="M2966" s="79"/>
      <c r="N2966" s="83"/>
      <c r="O2966" s="84"/>
      <c r="P2966" s="84"/>
    </row>
    <row r="2967" spans="1:16" x14ac:dyDescent="0.3">
      <c r="A2967" s="81"/>
      <c r="B2967" s="82"/>
      <c r="C2967" s="79"/>
      <c r="D2967" s="83"/>
      <c r="E2967" s="84"/>
      <c r="F2967" s="84"/>
      <c r="K2967" s="81"/>
      <c r="L2967" s="82"/>
      <c r="M2967" s="79"/>
      <c r="N2967" s="83"/>
      <c r="O2967" s="84"/>
      <c r="P2967" s="84"/>
    </row>
    <row r="2968" spans="1:16" x14ac:dyDescent="0.3">
      <c r="A2968" s="81"/>
      <c r="B2968" s="82"/>
      <c r="C2968" s="79"/>
      <c r="D2968" s="83"/>
      <c r="E2968" s="84"/>
      <c r="F2968" s="84"/>
      <c r="K2968" s="81"/>
      <c r="L2968" s="82"/>
      <c r="M2968" s="79"/>
      <c r="N2968" s="83"/>
      <c r="O2968" s="84"/>
      <c r="P2968" s="84"/>
    </row>
    <row r="2969" spans="1:16" x14ac:dyDescent="0.3">
      <c r="A2969" s="81"/>
      <c r="B2969" s="82"/>
      <c r="C2969" s="79"/>
      <c r="D2969" s="83"/>
      <c r="E2969" s="84"/>
      <c r="F2969" s="84"/>
      <c r="K2969" s="81"/>
      <c r="L2969" s="82"/>
      <c r="M2969" s="79"/>
      <c r="N2969" s="83"/>
      <c r="O2969" s="84"/>
      <c r="P2969" s="84"/>
    </row>
    <row r="2970" spans="1:16" x14ac:dyDescent="0.3">
      <c r="A2970" s="81"/>
      <c r="B2970" s="82"/>
      <c r="C2970" s="79"/>
      <c r="D2970" s="83"/>
      <c r="E2970" s="84"/>
      <c r="F2970" s="84"/>
      <c r="K2970" s="81"/>
      <c r="L2970" s="82"/>
      <c r="M2970" s="79"/>
      <c r="N2970" s="83"/>
      <c r="O2970" s="84"/>
      <c r="P2970" s="84"/>
    </row>
    <row r="2971" spans="1:16" x14ac:dyDescent="0.3">
      <c r="A2971" s="81"/>
      <c r="B2971" s="82"/>
      <c r="C2971" s="79"/>
      <c r="D2971" s="83"/>
      <c r="E2971" s="84"/>
      <c r="F2971" s="84"/>
      <c r="K2971" s="81"/>
      <c r="L2971" s="82"/>
      <c r="M2971" s="79"/>
      <c r="N2971" s="83"/>
      <c r="O2971" s="84"/>
      <c r="P2971" s="84"/>
    </row>
    <row r="2972" spans="1:16" x14ac:dyDescent="0.3">
      <c r="A2972" s="81"/>
      <c r="B2972" s="82"/>
      <c r="C2972" s="79"/>
      <c r="D2972" s="83"/>
      <c r="E2972" s="84"/>
      <c r="F2972" s="84"/>
      <c r="K2972" s="81"/>
      <c r="L2972" s="82"/>
      <c r="M2972" s="79"/>
      <c r="N2972" s="83"/>
      <c r="O2972" s="84"/>
      <c r="P2972" s="84"/>
    </row>
    <row r="2973" spans="1:16" x14ac:dyDescent="0.3">
      <c r="A2973" s="81"/>
      <c r="B2973" s="82"/>
      <c r="C2973" s="79"/>
      <c r="D2973" s="83"/>
      <c r="E2973" s="84"/>
      <c r="F2973" s="84"/>
      <c r="K2973" s="81"/>
      <c r="L2973" s="82"/>
      <c r="M2973" s="79"/>
      <c r="N2973" s="83"/>
      <c r="O2973" s="84"/>
      <c r="P2973" s="84"/>
    </row>
    <row r="2974" spans="1:16" x14ac:dyDescent="0.3">
      <c r="A2974" s="81"/>
      <c r="B2974" s="82"/>
      <c r="C2974" s="79"/>
      <c r="D2974" s="83"/>
      <c r="E2974" s="84"/>
      <c r="F2974" s="84"/>
      <c r="K2974" s="81"/>
      <c r="L2974" s="82"/>
      <c r="M2974" s="79"/>
      <c r="N2974" s="83"/>
      <c r="O2974" s="84"/>
      <c r="P2974" s="84"/>
    </row>
    <row r="2975" spans="1:16" x14ac:dyDescent="0.3">
      <c r="A2975" s="81"/>
      <c r="B2975" s="82"/>
      <c r="C2975" s="79"/>
      <c r="D2975" s="83"/>
      <c r="E2975" s="84"/>
      <c r="F2975" s="84"/>
      <c r="K2975" s="81"/>
      <c r="L2975" s="82"/>
      <c r="M2975" s="79"/>
      <c r="N2975" s="83"/>
      <c r="O2975" s="84"/>
      <c r="P2975" s="84"/>
    </row>
    <row r="2976" spans="1:16" x14ac:dyDescent="0.3">
      <c r="A2976" s="81"/>
      <c r="B2976" s="82"/>
      <c r="C2976" s="79"/>
      <c r="D2976" s="83"/>
      <c r="E2976" s="84"/>
      <c r="F2976" s="84"/>
      <c r="K2976" s="81"/>
      <c r="L2976" s="82"/>
      <c r="M2976" s="79"/>
      <c r="N2976" s="83"/>
      <c r="O2976" s="84"/>
      <c r="P2976" s="84"/>
    </row>
    <row r="2977" spans="1:16" x14ac:dyDescent="0.3">
      <c r="A2977" s="81"/>
      <c r="B2977" s="82"/>
      <c r="C2977" s="79"/>
      <c r="D2977" s="83"/>
      <c r="E2977" s="84"/>
      <c r="F2977" s="84"/>
      <c r="K2977" s="81"/>
      <c r="L2977" s="82"/>
      <c r="M2977" s="79"/>
      <c r="N2977" s="83"/>
      <c r="O2977" s="84"/>
      <c r="P2977" s="84"/>
    </row>
    <row r="2978" spans="1:16" x14ac:dyDescent="0.3">
      <c r="A2978" s="81"/>
      <c r="B2978" s="82"/>
      <c r="C2978" s="79"/>
      <c r="D2978" s="83"/>
      <c r="E2978" s="84"/>
      <c r="F2978" s="84"/>
      <c r="K2978" s="81"/>
      <c r="L2978" s="82"/>
      <c r="M2978" s="79"/>
      <c r="N2978" s="83"/>
      <c r="O2978" s="84"/>
      <c r="P2978" s="84"/>
    </row>
    <row r="2979" spans="1:16" x14ac:dyDescent="0.3">
      <c r="A2979" s="81"/>
      <c r="B2979" s="82"/>
      <c r="C2979" s="79"/>
      <c r="D2979" s="83"/>
      <c r="E2979" s="84"/>
      <c r="F2979" s="84"/>
      <c r="K2979" s="81"/>
      <c r="L2979" s="82"/>
      <c r="M2979" s="79"/>
      <c r="N2979" s="83"/>
      <c r="O2979" s="84"/>
      <c r="P2979" s="84"/>
    </row>
    <row r="2980" spans="1:16" x14ac:dyDescent="0.3">
      <c r="A2980" s="81"/>
      <c r="B2980" s="82"/>
      <c r="C2980" s="79"/>
      <c r="D2980" s="83"/>
      <c r="E2980" s="84"/>
      <c r="F2980" s="84"/>
      <c r="K2980" s="81"/>
      <c r="L2980" s="82"/>
      <c r="M2980" s="79"/>
      <c r="N2980" s="83"/>
      <c r="O2980" s="84"/>
      <c r="P2980" s="84"/>
    </row>
    <row r="2981" spans="1:16" x14ac:dyDescent="0.3">
      <c r="A2981" s="81"/>
      <c r="B2981" s="82"/>
      <c r="C2981" s="79"/>
      <c r="D2981" s="83"/>
      <c r="E2981" s="84"/>
      <c r="F2981" s="84"/>
      <c r="K2981" s="81"/>
      <c r="L2981" s="82"/>
      <c r="M2981" s="79"/>
      <c r="N2981" s="83"/>
      <c r="O2981" s="84"/>
      <c r="P2981" s="84"/>
    </row>
    <row r="2982" spans="1:16" x14ac:dyDescent="0.3">
      <c r="A2982" s="81"/>
      <c r="B2982" s="82"/>
      <c r="C2982" s="79"/>
      <c r="D2982" s="83"/>
      <c r="E2982" s="84"/>
      <c r="F2982" s="84"/>
      <c r="K2982" s="81"/>
      <c r="L2982" s="82"/>
      <c r="M2982" s="79"/>
      <c r="N2982" s="83"/>
      <c r="O2982" s="84"/>
      <c r="P2982" s="84"/>
    </row>
    <row r="2983" spans="1:16" x14ac:dyDescent="0.3">
      <c r="A2983" s="81"/>
      <c r="B2983" s="82"/>
      <c r="C2983" s="79"/>
      <c r="D2983" s="83"/>
      <c r="E2983" s="84"/>
      <c r="F2983" s="84"/>
      <c r="K2983" s="81"/>
      <c r="L2983" s="82"/>
      <c r="M2983" s="79"/>
      <c r="N2983" s="83"/>
      <c r="O2983" s="84"/>
      <c r="P2983" s="84"/>
    </row>
    <row r="2984" spans="1:16" x14ac:dyDescent="0.3">
      <c r="A2984" s="81"/>
      <c r="B2984" s="82"/>
      <c r="C2984" s="79"/>
      <c r="D2984" s="83"/>
      <c r="E2984" s="84"/>
      <c r="F2984" s="84"/>
      <c r="K2984" s="81"/>
      <c r="L2984" s="82"/>
      <c r="M2984" s="79"/>
      <c r="N2984" s="83"/>
      <c r="O2984" s="84"/>
      <c r="P2984" s="84"/>
    </row>
    <row r="2985" spans="1:16" x14ac:dyDescent="0.3">
      <c r="A2985" s="81"/>
      <c r="B2985" s="82"/>
      <c r="C2985" s="79"/>
      <c r="D2985" s="83"/>
      <c r="E2985" s="84"/>
      <c r="F2985" s="84"/>
      <c r="K2985" s="81"/>
      <c r="L2985" s="82"/>
      <c r="M2985" s="79"/>
      <c r="N2985" s="83"/>
      <c r="O2985" s="84"/>
      <c r="P2985" s="84"/>
    </row>
    <row r="2986" spans="1:16" x14ac:dyDescent="0.3">
      <c r="A2986" s="81"/>
      <c r="B2986" s="82"/>
      <c r="C2986" s="79"/>
      <c r="D2986" s="83"/>
      <c r="E2986" s="84"/>
      <c r="F2986" s="84"/>
      <c r="K2986" s="81"/>
      <c r="L2986" s="82"/>
      <c r="M2986" s="79"/>
      <c r="N2986" s="83"/>
      <c r="O2986" s="84"/>
      <c r="P2986" s="84"/>
    </row>
    <row r="2987" spans="1:16" x14ac:dyDescent="0.3">
      <c r="A2987" s="81"/>
      <c r="B2987" s="82"/>
      <c r="C2987" s="79"/>
      <c r="D2987" s="83"/>
      <c r="E2987" s="84"/>
      <c r="F2987" s="84"/>
      <c r="K2987" s="81"/>
      <c r="L2987" s="82"/>
      <c r="M2987" s="79"/>
      <c r="N2987" s="83"/>
      <c r="O2987" s="84"/>
      <c r="P2987" s="84"/>
    </row>
    <row r="2988" spans="1:16" x14ac:dyDescent="0.3">
      <c r="A2988" s="81"/>
      <c r="B2988" s="82"/>
      <c r="C2988" s="79"/>
      <c r="D2988" s="83"/>
      <c r="E2988" s="84"/>
      <c r="F2988" s="84"/>
      <c r="K2988" s="81"/>
      <c r="L2988" s="82"/>
      <c r="M2988" s="79"/>
      <c r="N2988" s="83"/>
      <c r="O2988" s="84"/>
      <c r="P2988" s="84"/>
    </row>
    <row r="2989" spans="1:16" x14ac:dyDescent="0.3">
      <c r="A2989" s="81"/>
      <c r="B2989" s="82"/>
      <c r="C2989" s="79"/>
      <c r="D2989" s="83"/>
      <c r="E2989" s="84"/>
      <c r="F2989" s="84"/>
      <c r="K2989" s="81"/>
      <c r="L2989" s="82"/>
      <c r="M2989" s="79"/>
      <c r="N2989" s="83"/>
      <c r="O2989" s="84"/>
      <c r="P2989" s="84"/>
    </row>
    <row r="2990" spans="1:16" x14ac:dyDescent="0.3">
      <c r="A2990" s="81"/>
      <c r="B2990" s="82"/>
      <c r="C2990" s="79"/>
      <c r="D2990" s="83"/>
      <c r="E2990" s="84"/>
      <c r="F2990" s="84"/>
      <c r="K2990" s="81"/>
      <c r="L2990" s="82"/>
      <c r="M2990" s="79"/>
      <c r="N2990" s="83"/>
      <c r="O2990" s="84"/>
      <c r="P2990" s="84"/>
    </row>
    <row r="2991" spans="1:16" x14ac:dyDescent="0.3">
      <c r="A2991" s="81"/>
      <c r="B2991" s="82"/>
      <c r="C2991" s="79"/>
      <c r="D2991" s="83"/>
      <c r="E2991" s="84"/>
      <c r="F2991" s="84"/>
      <c r="K2991" s="81"/>
      <c r="L2991" s="82"/>
      <c r="M2991" s="79"/>
      <c r="N2991" s="83"/>
      <c r="O2991" s="84"/>
      <c r="P2991" s="84"/>
    </row>
    <row r="2992" spans="1:16" x14ac:dyDescent="0.3">
      <c r="A2992" s="81"/>
      <c r="B2992" s="82"/>
      <c r="C2992" s="79"/>
      <c r="D2992" s="83"/>
      <c r="E2992" s="84"/>
      <c r="F2992" s="84"/>
      <c r="K2992" s="81"/>
      <c r="L2992" s="82"/>
      <c r="M2992" s="79"/>
      <c r="N2992" s="83"/>
      <c r="O2992" s="84"/>
      <c r="P2992" s="84"/>
    </row>
    <row r="2993" spans="1:16" x14ac:dyDescent="0.3">
      <c r="A2993" s="81"/>
      <c r="B2993" s="82"/>
      <c r="C2993" s="79"/>
      <c r="D2993" s="83"/>
      <c r="E2993" s="84"/>
      <c r="F2993" s="84"/>
      <c r="K2993" s="81"/>
      <c r="L2993" s="82"/>
      <c r="M2993" s="79"/>
      <c r="N2993" s="83"/>
      <c r="O2993" s="84"/>
      <c r="P2993" s="84"/>
    </row>
    <row r="2994" spans="1:16" x14ac:dyDescent="0.3">
      <c r="A2994" s="81"/>
      <c r="B2994" s="82"/>
      <c r="C2994" s="79"/>
      <c r="D2994" s="83"/>
      <c r="E2994" s="84"/>
      <c r="F2994" s="84"/>
      <c r="K2994" s="81"/>
      <c r="L2994" s="82"/>
      <c r="M2994" s="79"/>
      <c r="N2994" s="83"/>
      <c r="O2994" s="84"/>
      <c r="P2994" s="84"/>
    </row>
    <row r="2995" spans="1:16" x14ac:dyDescent="0.3">
      <c r="A2995" s="81"/>
      <c r="B2995" s="82"/>
      <c r="C2995" s="79"/>
      <c r="D2995" s="83"/>
      <c r="E2995" s="84"/>
      <c r="F2995" s="84"/>
      <c r="K2995" s="81"/>
      <c r="L2995" s="82"/>
      <c r="M2995" s="79"/>
      <c r="N2995" s="83"/>
      <c r="O2995" s="84"/>
      <c r="P2995" s="84"/>
    </row>
    <row r="2996" spans="1:16" x14ac:dyDescent="0.3">
      <c r="A2996" s="81"/>
      <c r="B2996" s="82"/>
      <c r="C2996" s="79"/>
      <c r="D2996" s="83"/>
      <c r="E2996" s="84"/>
      <c r="F2996" s="84"/>
      <c r="K2996" s="81"/>
      <c r="L2996" s="82"/>
      <c r="M2996" s="79"/>
      <c r="N2996" s="83"/>
      <c r="O2996" s="84"/>
      <c r="P2996" s="84"/>
    </row>
    <row r="2997" spans="1:16" x14ac:dyDescent="0.3">
      <c r="A2997" s="81"/>
      <c r="B2997" s="82"/>
      <c r="C2997" s="79"/>
      <c r="D2997" s="83"/>
      <c r="E2997" s="84"/>
      <c r="F2997" s="84"/>
      <c r="K2997" s="81"/>
      <c r="L2997" s="82"/>
      <c r="M2997" s="79"/>
      <c r="N2997" s="83"/>
      <c r="O2997" s="84"/>
      <c r="P2997" s="84"/>
    </row>
    <row r="2998" spans="1:16" x14ac:dyDescent="0.3">
      <c r="A2998" s="81"/>
      <c r="B2998" s="82"/>
      <c r="C2998" s="79"/>
      <c r="D2998" s="83"/>
      <c r="E2998" s="84"/>
      <c r="F2998" s="84"/>
      <c r="K2998" s="81"/>
      <c r="L2998" s="82"/>
      <c r="M2998" s="79"/>
      <c r="N2998" s="83"/>
      <c r="O2998" s="84"/>
      <c r="P2998" s="84"/>
    </row>
    <row r="2999" spans="1:16" x14ac:dyDescent="0.3">
      <c r="A2999" s="81"/>
      <c r="B2999" s="82"/>
      <c r="C2999" s="79"/>
      <c r="D2999" s="83"/>
      <c r="E2999" s="84"/>
      <c r="F2999" s="84"/>
      <c r="K2999" s="81"/>
      <c r="L2999" s="82"/>
      <c r="M2999" s="79"/>
      <c r="N2999" s="83"/>
      <c r="O2999" s="84"/>
      <c r="P2999" s="84"/>
    </row>
    <row r="3000" spans="1:16" x14ac:dyDescent="0.3">
      <c r="A3000" s="81"/>
      <c r="B3000" s="82"/>
      <c r="C3000" s="79"/>
      <c r="D3000" s="83"/>
      <c r="E3000" s="84"/>
      <c r="F3000" s="84"/>
      <c r="K3000" s="81"/>
      <c r="L3000" s="82"/>
      <c r="M3000" s="79"/>
      <c r="N3000" s="83"/>
      <c r="O3000" s="84"/>
      <c r="P3000" s="84"/>
    </row>
    <row r="3001" spans="1:16" x14ac:dyDescent="0.3">
      <c r="A3001" s="81"/>
      <c r="B3001" s="82"/>
      <c r="C3001" s="79"/>
      <c r="D3001" s="83"/>
      <c r="E3001" s="84"/>
      <c r="F3001" s="84"/>
      <c r="K3001" s="81"/>
      <c r="L3001" s="82"/>
      <c r="M3001" s="79"/>
      <c r="N3001" s="83"/>
      <c r="O3001" s="84"/>
      <c r="P3001" s="84"/>
    </row>
    <row r="3002" spans="1:16" x14ac:dyDescent="0.3">
      <c r="A3002" s="81"/>
      <c r="B3002" s="82"/>
      <c r="C3002" s="79"/>
      <c r="D3002" s="83"/>
      <c r="E3002" s="84"/>
      <c r="F3002" s="84"/>
      <c r="K3002" s="81"/>
      <c r="L3002" s="82"/>
      <c r="M3002" s="79"/>
      <c r="N3002" s="83"/>
      <c r="O3002" s="84"/>
      <c r="P3002" s="84"/>
    </row>
    <row r="3003" spans="1:16" x14ac:dyDescent="0.3">
      <c r="A3003" s="81"/>
      <c r="B3003" s="82"/>
      <c r="C3003" s="79"/>
      <c r="D3003" s="83"/>
      <c r="E3003" s="84"/>
      <c r="F3003" s="84"/>
      <c r="K3003" s="81"/>
      <c r="L3003" s="82"/>
      <c r="M3003" s="79"/>
      <c r="N3003" s="83"/>
      <c r="O3003" s="84"/>
      <c r="P3003" s="84"/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6</xdr:col>
                    <xdr:colOff>502920</xdr:colOff>
                    <xdr:row>3</xdr:row>
                    <xdr:rowOff>106680</xdr:rowOff>
                  </from>
                  <to>
                    <xdr:col>9</xdr:col>
                    <xdr:colOff>175260</xdr:colOff>
                    <xdr:row>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IrParaImportar">
                <anchor moveWithCells="1" sizeWithCells="1">
                  <from>
                    <xdr:col>6</xdr:col>
                    <xdr:colOff>502920</xdr:colOff>
                    <xdr:row>6</xdr:row>
                    <xdr:rowOff>106680</xdr:rowOff>
                  </from>
                  <to>
                    <xdr:col>9</xdr:col>
                    <xdr:colOff>175260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6</xdr:col>
                    <xdr:colOff>502920</xdr:colOff>
                    <xdr:row>9</xdr:row>
                    <xdr:rowOff>106680</xdr:rowOff>
                  </from>
                  <to>
                    <xdr:col>9</xdr:col>
                    <xdr:colOff>175260</xdr:colOff>
                    <xdr:row>11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6</xdr:col>
                    <xdr:colOff>502920</xdr:colOff>
                    <xdr:row>12</xdr:row>
                    <xdr:rowOff>106680</xdr:rowOff>
                  </from>
                  <to>
                    <xdr:col>9</xdr:col>
                    <xdr:colOff>175260</xdr:colOff>
                    <xdr:row>14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topLeftCell="A5" zoomScale="145" zoomScaleNormal="145" workbookViewId="0">
      <selection activeCell="E15" sqref="E15:H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2" width="3" customWidth="1"/>
    <col min="3" max="3" width="4" customWidth="1"/>
    <col min="4" max="8" width="10" customWidth="1"/>
    <col min="9" max="9" width="4" customWidth="1"/>
    <col min="10" max="11" width="3" customWidth="1"/>
  </cols>
  <sheetData>
    <row r="1" spans="3:9" ht="18" customHeight="1" x14ac:dyDescent="0.3"/>
    <row r="2" spans="3:9" ht="18" customHeight="1" x14ac:dyDescent="0.3"/>
    <row r="3" spans="3:9" ht="18" customHeight="1" x14ac:dyDescent="0.3"/>
    <row r="4" spans="3:9" ht="18" customHeight="1" x14ac:dyDescent="0.3"/>
    <row r="5" spans="3:9" ht="18" customHeight="1" x14ac:dyDescent="0.3"/>
    <row r="6" spans="3:9" ht="18" customHeight="1" x14ac:dyDescent="0.3"/>
    <row r="7" spans="3:9" ht="18" customHeight="1" x14ac:dyDescent="0.3"/>
    <row r="8" spans="3:9" ht="18" customHeight="1" x14ac:dyDescent="0.3">
      <c r="C8" s="145" t="s">
        <v>302</v>
      </c>
      <c r="D8" s="121"/>
      <c r="E8" s="121"/>
      <c r="F8" s="121"/>
      <c r="G8" s="121"/>
      <c r="H8" s="121"/>
      <c r="I8" s="121"/>
    </row>
    <row r="9" spans="3:9" ht="18" customHeight="1" x14ac:dyDescent="0.3">
      <c r="C9" s="121"/>
      <c r="D9" s="121"/>
      <c r="E9" s="121"/>
      <c r="F9" s="121"/>
      <c r="G9" s="121"/>
      <c r="H9" s="121"/>
      <c r="I9" s="121"/>
    </row>
    <row r="10" spans="3:9" ht="18" customHeight="1" x14ac:dyDescent="0.3">
      <c r="C10" s="151" t="s">
        <v>303</v>
      </c>
      <c r="D10" s="121"/>
      <c r="E10" s="121"/>
      <c r="F10" s="121"/>
      <c r="G10" s="121"/>
      <c r="H10" s="121"/>
      <c r="I10" s="121"/>
    </row>
    <row r="11" spans="3:9" ht="18" customHeight="1" x14ac:dyDescent="0.3"/>
    <row r="12" spans="3:9" ht="18" customHeight="1" x14ac:dyDescent="0.3"/>
    <row r="13" spans="3:9" ht="18" customHeight="1" x14ac:dyDescent="0.3">
      <c r="C13" s="146" t="s">
        <v>304</v>
      </c>
      <c r="D13" s="121"/>
      <c r="E13" s="152" t="s">
        <v>279</v>
      </c>
      <c r="F13" s="149"/>
      <c r="G13" s="149"/>
      <c r="H13" s="150"/>
    </row>
    <row r="14" spans="3:9" ht="18" customHeight="1" x14ac:dyDescent="0.3"/>
    <row r="15" spans="3:9" ht="18" customHeight="1" x14ac:dyDescent="0.3">
      <c r="C15" s="146" t="s">
        <v>288</v>
      </c>
      <c r="D15" s="121"/>
      <c r="E15" s="148"/>
      <c r="F15" s="149"/>
      <c r="G15" s="149"/>
      <c r="H15" s="150"/>
    </row>
    <row r="16" spans="3:9" ht="18" customHeight="1" x14ac:dyDescent="0.3"/>
    <row r="17" spans="3:9" ht="18" customHeight="1" x14ac:dyDescent="0.3"/>
    <row r="18" spans="3:9" ht="18" customHeight="1" x14ac:dyDescent="0.3"/>
    <row r="19" spans="3:9" ht="18" customHeight="1" x14ac:dyDescent="0.3"/>
    <row r="20" spans="3:9" ht="18" customHeight="1" x14ac:dyDescent="0.3">
      <c r="C20" s="147"/>
      <c r="D20" s="121"/>
      <c r="E20" s="121"/>
      <c r="F20" s="121"/>
      <c r="G20" s="121"/>
      <c r="H20" s="121"/>
      <c r="I20" s="121"/>
    </row>
    <row r="21" spans="3:9" ht="18" customHeight="1" x14ac:dyDescent="0.3"/>
    <row r="22" spans="3:9" ht="18" customHeight="1" x14ac:dyDescent="0.3">
      <c r="C22" s="131"/>
      <c r="D22" s="121"/>
      <c r="E22" s="121"/>
      <c r="F22" s="121"/>
      <c r="G22" s="121"/>
      <c r="H22" s="121"/>
      <c r="I22" s="121"/>
    </row>
    <row r="23" spans="3:9" ht="18" customHeight="1" x14ac:dyDescent="0.3"/>
    <row r="24" spans="3:9" ht="18" customHeight="1" x14ac:dyDescent="0.3"/>
    <row r="25" spans="3:9" ht="18" customHeight="1" x14ac:dyDescent="0.3"/>
    <row r="26" spans="3:9" ht="18" customHeight="1" x14ac:dyDescent="0.3"/>
    <row r="27" spans="3:9" ht="18" customHeight="1" x14ac:dyDescent="0.3"/>
    <row r="28" spans="3:9" ht="18" customHeight="1" x14ac:dyDescent="0.3"/>
    <row r="29" spans="3:9" ht="18" customHeight="1" x14ac:dyDescent="0.3"/>
    <row r="30" spans="3:9" ht="18" customHeight="1" x14ac:dyDescent="0.3"/>
    <row r="31" spans="3:9" ht="18" customHeight="1" x14ac:dyDescent="0.3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579120</xdr:colOff>
                    <xdr:row>16</xdr:row>
                    <xdr:rowOff>7620</xdr:rowOff>
                  </from>
                  <to>
                    <xdr:col>6</xdr:col>
                    <xdr:colOff>579120</xdr:colOff>
                    <xdr:row>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72D74-98DD-40E8-8670-0D97067C7C66}">
  <sheetPr codeName="Planilha17"/>
  <dimension ref="B1:AK204"/>
  <sheetViews>
    <sheetView showGridLines="0" zoomScaleNormal="100" workbookViewId="0">
      <selection activeCell="U28" sqref="U28"/>
    </sheetView>
  </sheetViews>
  <sheetFormatPr defaultColWidth="9.109375" defaultRowHeight="14.4" x14ac:dyDescent="0.3"/>
  <cols>
    <col min="1" max="1" width="9.109375" style="101"/>
    <col min="2" max="2" width="12.6640625" style="101" customWidth="1"/>
    <col min="3" max="3" width="7.6640625" style="101" customWidth="1"/>
    <col min="4" max="4" width="12.6640625" style="101" customWidth="1"/>
    <col min="5" max="35" width="8.6640625" style="101" customWidth="1"/>
    <col min="36" max="36" width="9.109375" style="101"/>
    <col min="37" max="37" width="58.6640625" style="101" customWidth="1"/>
    <col min="38" max="16384" width="9.109375" style="101"/>
  </cols>
  <sheetData>
    <row r="1" spans="2:37" customFormat="1" ht="28.5" customHeight="1" x14ac:dyDescent="0.35">
      <c r="B1" s="90" t="s">
        <v>316</v>
      </c>
    </row>
    <row r="2" spans="2:37" customFormat="1" x14ac:dyDescent="0.3">
      <c r="B2" s="91" t="s">
        <v>317</v>
      </c>
    </row>
    <row r="3" spans="2:37" customFormat="1" hidden="1" x14ac:dyDescent="0.3">
      <c r="E3" t="s">
        <v>351</v>
      </c>
      <c r="F3" t="s">
        <v>125</v>
      </c>
      <c r="G3" t="s">
        <v>137</v>
      </c>
      <c r="H3" t="s">
        <v>353</v>
      </c>
      <c r="I3" t="s">
        <v>134</v>
      </c>
      <c r="J3" t="s">
        <v>138</v>
      </c>
      <c r="K3" t="s">
        <v>354</v>
      </c>
      <c r="L3" t="s">
        <v>126</v>
      </c>
      <c r="M3" t="s">
        <v>127</v>
      </c>
      <c r="N3" t="s">
        <v>124</v>
      </c>
      <c r="O3" t="s">
        <v>356</v>
      </c>
      <c r="P3" t="s">
        <v>139</v>
      </c>
      <c r="Q3" t="s">
        <v>118</v>
      </c>
      <c r="R3" t="s">
        <v>357</v>
      </c>
      <c r="S3" t="s">
        <v>359</v>
      </c>
      <c r="T3" t="s">
        <v>135</v>
      </c>
      <c r="U3" t="s">
        <v>128</v>
      </c>
      <c r="V3" t="s">
        <v>122</v>
      </c>
      <c r="W3" t="s">
        <v>144</v>
      </c>
      <c r="X3" t="s">
        <v>360</v>
      </c>
      <c r="Y3" t="s">
        <v>132</v>
      </c>
      <c r="Z3" t="s">
        <v>133</v>
      </c>
      <c r="AA3" t="s">
        <v>361</v>
      </c>
      <c r="AB3" t="s">
        <v>362</v>
      </c>
      <c r="AC3" t="s">
        <v>129</v>
      </c>
      <c r="AD3" t="s">
        <v>131</v>
      </c>
      <c r="AE3" t="s">
        <v>363</v>
      </c>
      <c r="AF3" t="s">
        <v>365</v>
      </c>
      <c r="AG3" t="s">
        <v>140</v>
      </c>
      <c r="AH3" t="s">
        <v>142</v>
      </c>
      <c r="AI3" t="s">
        <v>143</v>
      </c>
    </row>
    <row r="4" spans="2:37" customFormat="1" x14ac:dyDescent="0.3">
      <c r="B4" s="92" t="s">
        <v>318</v>
      </c>
      <c r="C4" s="92" t="s">
        <v>319</v>
      </c>
      <c r="D4" s="92" t="s">
        <v>320</v>
      </c>
      <c r="E4" s="93" t="s">
        <v>321</v>
      </c>
      <c r="F4" s="93" t="s">
        <v>322</v>
      </c>
      <c r="G4" s="93" t="s">
        <v>323</v>
      </c>
      <c r="H4" s="93" t="s">
        <v>324</v>
      </c>
      <c r="I4" s="93" t="s">
        <v>325</v>
      </c>
      <c r="J4" s="93" t="s">
        <v>326</v>
      </c>
      <c r="K4" s="93" t="s">
        <v>327</v>
      </c>
      <c r="L4" s="93" t="s">
        <v>328</v>
      </c>
      <c r="M4" s="93" t="s">
        <v>329</v>
      </c>
      <c r="N4" s="93" t="s">
        <v>330</v>
      </c>
      <c r="O4" s="93" t="s">
        <v>331</v>
      </c>
      <c r="P4" s="93" t="s">
        <v>332</v>
      </c>
      <c r="Q4" s="93" t="s">
        <v>333</v>
      </c>
      <c r="R4" s="93" t="s">
        <v>334</v>
      </c>
      <c r="S4" s="93" t="s">
        <v>335</v>
      </c>
      <c r="T4" s="93" t="s">
        <v>336</v>
      </c>
      <c r="U4" s="93" t="s">
        <v>337</v>
      </c>
      <c r="V4" s="93" t="s">
        <v>338</v>
      </c>
      <c r="W4" s="93" t="s">
        <v>339</v>
      </c>
      <c r="X4" s="93" t="s">
        <v>340</v>
      </c>
      <c r="Y4" s="93" t="s">
        <v>341</v>
      </c>
      <c r="Z4" s="93" t="s">
        <v>133</v>
      </c>
      <c r="AA4" s="93" t="s">
        <v>342</v>
      </c>
      <c r="AB4" s="93" t="s">
        <v>343</v>
      </c>
      <c r="AC4" s="93" t="s">
        <v>344</v>
      </c>
      <c r="AD4" s="93" t="s">
        <v>345</v>
      </c>
      <c r="AE4" s="93" t="s">
        <v>346</v>
      </c>
      <c r="AF4" s="93" t="s">
        <v>347</v>
      </c>
      <c r="AG4" s="93" t="s">
        <v>348</v>
      </c>
      <c r="AH4" s="93" t="s">
        <v>349</v>
      </c>
      <c r="AI4" s="93" t="s">
        <v>350</v>
      </c>
      <c r="AK4" s="94"/>
    </row>
    <row r="5" spans="2:37" x14ac:dyDescent="0.3">
      <c r="B5" s="103"/>
      <c r="C5" s="100"/>
      <c r="D5" s="100"/>
      <c r="E5" s="100"/>
      <c r="F5" s="100"/>
      <c r="G5" s="100"/>
      <c r="H5" s="100"/>
      <c r="I5" s="100"/>
      <c r="J5" s="100"/>
      <c r="K5" s="100"/>
      <c r="L5" s="100"/>
      <c r="M5" s="100"/>
      <c r="N5" s="100"/>
      <c r="O5" s="100"/>
      <c r="P5" s="100"/>
      <c r="Q5" s="100"/>
      <c r="R5" s="100"/>
      <c r="S5" s="100"/>
      <c r="T5" s="100"/>
      <c r="U5" s="100"/>
      <c r="V5" s="100"/>
      <c r="W5" s="100"/>
      <c r="X5" s="100"/>
      <c r="Y5" s="100"/>
      <c r="Z5" s="100"/>
      <c r="AA5" s="100"/>
      <c r="AB5" s="100"/>
      <c r="AC5" s="100"/>
      <c r="AD5" s="100"/>
      <c r="AE5" s="100"/>
      <c r="AF5" s="100"/>
      <c r="AG5" s="100"/>
      <c r="AH5" s="100"/>
      <c r="AI5" s="100"/>
    </row>
    <row r="6" spans="2:37" x14ac:dyDescent="0.3">
      <c r="B6" s="103"/>
      <c r="C6" s="100"/>
      <c r="D6" s="100"/>
      <c r="E6" s="100"/>
      <c r="F6" s="100"/>
      <c r="G6" s="100"/>
      <c r="H6" s="100"/>
      <c r="I6" s="100"/>
      <c r="J6" s="100"/>
      <c r="K6" s="100"/>
      <c r="L6" s="100"/>
      <c r="M6" s="100"/>
      <c r="N6" s="100"/>
      <c r="O6" s="100"/>
      <c r="P6" s="100"/>
      <c r="Q6" s="100"/>
      <c r="R6" s="100"/>
      <c r="S6" s="100"/>
      <c r="T6" s="100"/>
      <c r="U6" s="100"/>
      <c r="V6" s="100"/>
      <c r="W6" s="100"/>
      <c r="X6" s="100"/>
      <c r="Y6" s="100"/>
      <c r="Z6" s="100"/>
      <c r="AA6" s="100"/>
      <c r="AB6" s="100"/>
      <c r="AC6" s="100"/>
      <c r="AD6" s="100"/>
      <c r="AE6" s="100"/>
      <c r="AF6" s="100"/>
      <c r="AG6" s="100"/>
      <c r="AH6" s="100"/>
      <c r="AI6" s="100"/>
    </row>
    <row r="7" spans="2:37" x14ac:dyDescent="0.3">
      <c r="B7" s="103"/>
      <c r="C7" s="100"/>
      <c r="D7" s="100"/>
      <c r="E7" s="100"/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  <c r="Z7" s="100"/>
      <c r="AA7" s="100"/>
      <c r="AB7" s="100"/>
      <c r="AC7" s="100"/>
      <c r="AD7" s="100"/>
      <c r="AE7" s="100"/>
      <c r="AF7" s="100"/>
      <c r="AG7" s="100"/>
      <c r="AH7" s="100"/>
      <c r="AI7" s="100"/>
    </row>
    <row r="8" spans="2:37" x14ac:dyDescent="0.3">
      <c r="B8" s="99"/>
      <c r="C8" s="100"/>
      <c r="D8" s="100"/>
      <c r="E8" s="100"/>
      <c r="F8" s="100"/>
      <c r="G8" s="100"/>
      <c r="H8" s="100"/>
      <c r="I8" s="100"/>
      <c r="J8" s="100"/>
      <c r="K8" s="100"/>
      <c r="L8" s="100"/>
      <c r="M8" s="100"/>
      <c r="N8" s="100"/>
      <c r="O8" s="100"/>
      <c r="P8" s="100"/>
      <c r="Q8" s="100"/>
      <c r="R8" s="100"/>
      <c r="S8" s="100"/>
      <c r="T8" s="100"/>
      <c r="U8" s="100"/>
      <c r="V8" s="100"/>
      <c r="W8" s="100"/>
      <c r="X8" s="100"/>
      <c r="Y8" s="100"/>
      <c r="Z8" s="100"/>
      <c r="AA8" s="100"/>
      <c r="AB8" s="100"/>
      <c r="AC8" s="100"/>
      <c r="AD8" s="100"/>
      <c r="AE8" s="100"/>
      <c r="AF8" s="100"/>
      <c r="AG8" s="100"/>
      <c r="AH8" s="100"/>
      <c r="AI8" s="100"/>
    </row>
    <row r="9" spans="2:37" x14ac:dyDescent="0.3">
      <c r="B9" s="99"/>
      <c r="C9" s="100"/>
      <c r="D9" s="100"/>
      <c r="E9" s="100"/>
      <c r="F9" s="100"/>
      <c r="G9" s="100"/>
      <c r="H9" s="100"/>
      <c r="I9" s="100"/>
      <c r="J9" s="100"/>
      <c r="K9" s="100"/>
      <c r="L9" s="100"/>
      <c r="M9" s="100"/>
      <c r="N9" s="100"/>
      <c r="O9" s="100"/>
      <c r="P9" s="100"/>
      <c r="Q9" s="100"/>
      <c r="R9" s="100"/>
      <c r="S9" s="100"/>
      <c r="T9" s="100"/>
      <c r="U9" s="100"/>
      <c r="V9" s="100"/>
      <c r="W9" s="100"/>
      <c r="X9" s="100"/>
      <c r="Y9" s="100"/>
      <c r="Z9" s="100"/>
      <c r="AA9" s="100"/>
      <c r="AB9" s="100"/>
      <c r="AC9" s="100"/>
      <c r="AD9" s="100"/>
      <c r="AE9" s="100"/>
      <c r="AF9" s="100"/>
      <c r="AG9" s="100"/>
      <c r="AH9" s="100"/>
      <c r="AI9" s="100"/>
    </row>
    <row r="10" spans="2:37" x14ac:dyDescent="0.3">
      <c r="B10" s="99"/>
      <c r="C10" s="100"/>
      <c r="D10" s="100"/>
      <c r="E10" s="100"/>
      <c r="F10" s="100"/>
      <c r="G10" s="100"/>
      <c r="H10" s="100"/>
      <c r="I10" s="100"/>
      <c r="J10" s="100"/>
      <c r="K10" s="100"/>
      <c r="L10" s="100"/>
      <c r="M10" s="100"/>
      <c r="N10" s="100"/>
      <c r="O10" s="100"/>
      <c r="P10" s="100"/>
      <c r="Q10" s="100"/>
      <c r="R10" s="100"/>
      <c r="S10" s="100"/>
      <c r="T10" s="100"/>
      <c r="U10" s="100"/>
      <c r="V10" s="100"/>
      <c r="W10" s="100"/>
      <c r="X10" s="100"/>
      <c r="Y10" s="100"/>
      <c r="Z10" s="100"/>
      <c r="AA10" s="100"/>
      <c r="AB10" s="100"/>
      <c r="AC10" s="100"/>
      <c r="AD10" s="100"/>
      <c r="AE10" s="100"/>
      <c r="AF10" s="100"/>
      <c r="AG10" s="100"/>
      <c r="AH10" s="100"/>
      <c r="AI10" s="100"/>
    </row>
    <row r="11" spans="2:37" x14ac:dyDescent="0.3">
      <c r="B11" s="99"/>
      <c r="C11" s="100"/>
      <c r="D11" s="100"/>
      <c r="E11" s="100"/>
      <c r="F11" s="100"/>
      <c r="G11" s="100"/>
      <c r="H11" s="100"/>
      <c r="I11" s="100"/>
      <c r="J11" s="100"/>
      <c r="K11" s="100"/>
      <c r="L11" s="100"/>
      <c r="M11" s="100"/>
      <c r="N11" s="100"/>
      <c r="O11" s="100"/>
      <c r="P11" s="100"/>
      <c r="Q11" s="100"/>
      <c r="R11" s="100"/>
      <c r="S11" s="100"/>
      <c r="T11" s="100"/>
      <c r="U11" s="100"/>
      <c r="V11" s="100"/>
      <c r="W11" s="100"/>
      <c r="X11" s="100"/>
      <c r="Y11" s="100"/>
      <c r="Z11" s="100"/>
      <c r="AA11" s="100"/>
      <c r="AB11" s="100"/>
      <c r="AC11" s="100"/>
      <c r="AD11" s="100"/>
      <c r="AE11" s="100"/>
      <c r="AF11" s="100"/>
      <c r="AG11" s="100"/>
      <c r="AH11" s="100"/>
      <c r="AI11" s="100"/>
    </row>
    <row r="12" spans="2:37" x14ac:dyDescent="0.3">
      <c r="B12" s="99"/>
      <c r="C12" s="100"/>
      <c r="D12" s="100"/>
      <c r="E12" s="100"/>
      <c r="F12" s="100"/>
      <c r="G12" s="100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  <c r="AB12" s="100"/>
      <c r="AC12" s="100"/>
      <c r="AD12" s="100"/>
      <c r="AE12" s="100"/>
      <c r="AF12" s="100"/>
      <c r="AG12" s="100"/>
      <c r="AH12" s="100"/>
      <c r="AI12" s="100"/>
    </row>
    <row r="13" spans="2:37" x14ac:dyDescent="0.3">
      <c r="B13" s="99"/>
      <c r="C13" s="100"/>
      <c r="D13" s="100"/>
      <c r="E13" s="100"/>
      <c r="F13" s="100"/>
      <c r="G13" s="100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  <c r="AB13" s="100"/>
      <c r="AC13" s="100"/>
      <c r="AD13" s="100"/>
      <c r="AE13" s="100"/>
      <c r="AF13" s="100"/>
      <c r="AG13" s="100"/>
      <c r="AH13" s="100"/>
      <c r="AI13" s="100"/>
    </row>
    <row r="14" spans="2:37" x14ac:dyDescent="0.3">
      <c r="B14" s="99"/>
      <c r="C14" s="100"/>
      <c r="D14" s="100"/>
      <c r="E14" s="100"/>
      <c r="F14" s="100"/>
      <c r="G14" s="100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  <c r="AB14" s="100"/>
      <c r="AC14" s="100"/>
      <c r="AD14" s="100"/>
      <c r="AE14" s="100"/>
      <c r="AF14" s="100"/>
      <c r="AG14" s="100"/>
      <c r="AH14" s="100"/>
      <c r="AI14" s="100"/>
    </row>
    <row r="15" spans="2:37" x14ac:dyDescent="0.3">
      <c r="B15" s="99"/>
      <c r="C15" s="100"/>
      <c r="D15" s="100"/>
      <c r="E15" s="100"/>
      <c r="F15" s="100"/>
      <c r="G15" s="100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  <c r="AB15" s="100"/>
      <c r="AC15" s="100"/>
      <c r="AD15" s="100"/>
      <c r="AE15" s="100"/>
      <c r="AF15" s="100"/>
      <c r="AG15" s="100"/>
      <c r="AH15" s="100"/>
      <c r="AI15" s="100"/>
    </row>
    <row r="16" spans="2:37" x14ac:dyDescent="0.3">
      <c r="B16" s="99"/>
      <c r="C16" s="100"/>
      <c r="D16" s="100"/>
      <c r="E16" s="100"/>
      <c r="F16" s="100"/>
      <c r="G16" s="100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  <c r="AB16" s="100"/>
      <c r="AC16" s="100"/>
      <c r="AD16" s="100"/>
      <c r="AE16" s="100"/>
      <c r="AF16" s="100"/>
      <c r="AG16" s="100"/>
      <c r="AH16" s="100"/>
      <c r="AI16" s="100"/>
    </row>
    <row r="17" spans="2:35" x14ac:dyDescent="0.3">
      <c r="B17" s="99"/>
      <c r="C17" s="100"/>
      <c r="D17" s="100"/>
      <c r="E17" s="100"/>
      <c r="F17" s="100"/>
      <c r="G17" s="100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  <c r="AB17" s="100"/>
      <c r="AC17" s="100"/>
      <c r="AD17" s="100"/>
      <c r="AE17" s="100"/>
      <c r="AF17" s="100"/>
      <c r="AG17" s="100"/>
      <c r="AH17" s="100"/>
      <c r="AI17" s="100"/>
    </row>
    <row r="18" spans="2:35" x14ac:dyDescent="0.3">
      <c r="B18" s="99"/>
      <c r="C18" s="100"/>
      <c r="D18" s="100"/>
      <c r="E18" s="100"/>
      <c r="F18" s="100"/>
      <c r="G18" s="100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00"/>
      <c r="AC18" s="100"/>
      <c r="AD18" s="100"/>
      <c r="AE18" s="100"/>
      <c r="AF18" s="100"/>
      <c r="AG18" s="100"/>
      <c r="AH18" s="100"/>
      <c r="AI18" s="100"/>
    </row>
    <row r="19" spans="2:35" x14ac:dyDescent="0.3">
      <c r="B19" s="99"/>
      <c r="C19" s="100"/>
      <c r="D19" s="100"/>
      <c r="E19" s="100"/>
      <c r="F19" s="100"/>
      <c r="G19" s="100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00"/>
      <c r="AC19" s="100"/>
      <c r="AD19" s="100"/>
      <c r="AE19" s="100"/>
      <c r="AF19" s="100"/>
      <c r="AG19" s="100"/>
      <c r="AH19" s="100"/>
      <c r="AI19" s="100"/>
    </row>
    <row r="20" spans="2:35" x14ac:dyDescent="0.3">
      <c r="B20" s="99"/>
      <c r="C20" s="100"/>
      <c r="D20" s="100"/>
      <c r="E20" s="100"/>
      <c r="F20" s="100"/>
      <c r="G20" s="100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00"/>
      <c r="AC20" s="100"/>
      <c r="AD20" s="100"/>
      <c r="AE20" s="100"/>
      <c r="AF20" s="100"/>
      <c r="AG20" s="100"/>
      <c r="AH20" s="100"/>
      <c r="AI20" s="100"/>
    </row>
    <row r="21" spans="2:35" x14ac:dyDescent="0.3">
      <c r="B21" s="99"/>
      <c r="C21" s="100"/>
      <c r="D21" s="100"/>
      <c r="E21" s="100"/>
      <c r="F21" s="100"/>
      <c r="G21" s="100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00"/>
      <c r="AC21" s="100"/>
      <c r="AD21" s="100"/>
      <c r="AE21" s="100"/>
      <c r="AF21" s="100"/>
      <c r="AG21" s="100"/>
      <c r="AH21" s="100"/>
      <c r="AI21" s="100"/>
    </row>
    <row r="22" spans="2:35" x14ac:dyDescent="0.3">
      <c r="B22" s="99"/>
      <c r="C22" s="100"/>
      <c r="D22" s="100"/>
      <c r="E22" s="100"/>
      <c r="F22" s="100"/>
      <c r="G22" s="100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00"/>
      <c r="AC22" s="100"/>
      <c r="AD22" s="100"/>
      <c r="AE22" s="100"/>
      <c r="AF22" s="100"/>
      <c r="AG22" s="100"/>
      <c r="AH22" s="100"/>
      <c r="AI22" s="100"/>
    </row>
    <row r="23" spans="2:35" x14ac:dyDescent="0.3">
      <c r="B23" s="102"/>
      <c r="C23" s="100"/>
      <c r="D23" s="100"/>
      <c r="E23" s="100"/>
      <c r="F23" s="100"/>
      <c r="G23" s="100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00"/>
      <c r="AC23" s="100"/>
      <c r="AD23" s="100"/>
      <c r="AE23" s="100"/>
      <c r="AF23" s="100"/>
      <c r="AG23" s="100"/>
      <c r="AH23" s="100"/>
      <c r="AI23" s="100"/>
    </row>
    <row r="24" spans="2:35" x14ac:dyDescent="0.3">
      <c r="B24" s="102"/>
      <c r="C24" s="100"/>
      <c r="D24" s="100"/>
      <c r="E24" s="100"/>
      <c r="F24" s="100"/>
      <c r="G24" s="100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00"/>
      <c r="AC24" s="100"/>
      <c r="AD24" s="100"/>
      <c r="AE24" s="100"/>
      <c r="AF24" s="100"/>
      <c r="AG24" s="100"/>
      <c r="AH24" s="100"/>
      <c r="AI24" s="100"/>
    </row>
    <row r="25" spans="2:35" x14ac:dyDescent="0.3">
      <c r="B25" s="102"/>
      <c r="C25" s="100"/>
      <c r="D25" s="100"/>
      <c r="E25" s="100"/>
      <c r="F25" s="100"/>
      <c r="G25" s="100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  <c r="AB25" s="100"/>
      <c r="AC25" s="100"/>
      <c r="AD25" s="100"/>
      <c r="AE25" s="100"/>
      <c r="AF25" s="100"/>
      <c r="AG25" s="100"/>
      <c r="AH25" s="100"/>
      <c r="AI25" s="100"/>
    </row>
    <row r="26" spans="2:35" x14ac:dyDescent="0.3">
      <c r="B26" s="102"/>
      <c r="C26" s="100"/>
      <c r="D26" s="100"/>
      <c r="E26" s="100"/>
      <c r="F26" s="100"/>
      <c r="G26" s="100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  <c r="AB26" s="100"/>
      <c r="AC26" s="100"/>
      <c r="AD26" s="100"/>
      <c r="AE26" s="100"/>
      <c r="AF26" s="100"/>
      <c r="AG26" s="100"/>
      <c r="AH26" s="100"/>
      <c r="AI26" s="100"/>
    </row>
    <row r="27" spans="2:35" x14ac:dyDescent="0.3">
      <c r="B27" s="102"/>
      <c r="C27" s="100"/>
      <c r="D27" s="100"/>
      <c r="E27" s="100"/>
      <c r="F27" s="100"/>
      <c r="G27" s="100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  <c r="AB27" s="100"/>
      <c r="AC27" s="100"/>
      <c r="AD27" s="100"/>
      <c r="AE27" s="100"/>
      <c r="AF27" s="100"/>
      <c r="AG27" s="100"/>
      <c r="AH27" s="100"/>
      <c r="AI27" s="100"/>
    </row>
    <row r="28" spans="2:35" x14ac:dyDescent="0.3">
      <c r="B28" s="102"/>
      <c r="C28" s="100"/>
      <c r="D28" s="100"/>
      <c r="E28" s="100"/>
      <c r="F28" s="100"/>
      <c r="G28" s="100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  <c r="AB28" s="100"/>
      <c r="AC28" s="100"/>
      <c r="AD28" s="100"/>
      <c r="AE28" s="100"/>
      <c r="AF28" s="100"/>
      <c r="AG28" s="100"/>
      <c r="AH28" s="100"/>
      <c r="AI28" s="100"/>
    </row>
    <row r="29" spans="2:35" x14ac:dyDescent="0.3">
      <c r="B29" s="102"/>
      <c r="C29" s="100"/>
      <c r="D29" s="100"/>
      <c r="E29" s="100"/>
      <c r="F29" s="100"/>
      <c r="G29" s="100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  <c r="AB29" s="100"/>
      <c r="AC29" s="100"/>
      <c r="AD29" s="100"/>
      <c r="AE29" s="100"/>
      <c r="AF29" s="100"/>
      <c r="AG29" s="100"/>
      <c r="AH29" s="100"/>
      <c r="AI29" s="100"/>
    </row>
    <row r="30" spans="2:35" x14ac:dyDescent="0.3">
      <c r="B30" s="102"/>
      <c r="C30" s="100"/>
      <c r="D30" s="100"/>
      <c r="E30" s="100"/>
      <c r="F30" s="100"/>
      <c r="G30" s="100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  <c r="AB30" s="100"/>
      <c r="AC30" s="100"/>
      <c r="AD30" s="100"/>
      <c r="AE30" s="100"/>
      <c r="AF30" s="100"/>
      <c r="AG30" s="100"/>
      <c r="AH30" s="100"/>
      <c r="AI30" s="100"/>
    </row>
    <row r="31" spans="2:35" x14ac:dyDescent="0.3">
      <c r="B31" s="102"/>
      <c r="C31" s="100"/>
      <c r="D31" s="100"/>
      <c r="E31" s="100"/>
      <c r="F31" s="100"/>
      <c r="G31" s="100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  <c r="AB31" s="100"/>
      <c r="AC31" s="100"/>
      <c r="AD31" s="100"/>
      <c r="AE31" s="100"/>
      <c r="AF31" s="100"/>
      <c r="AG31" s="100"/>
      <c r="AH31" s="100"/>
      <c r="AI31" s="100"/>
    </row>
    <row r="32" spans="2:35" x14ac:dyDescent="0.3">
      <c r="B32" s="102"/>
      <c r="C32" s="100"/>
      <c r="D32" s="100"/>
      <c r="E32" s="100"/>
      <c r="F32" s="100"/>
      <c r="G32" s="100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  <c r="AB32" s="100"/>
      <c r="AC32" s="100"/>
      <c r="AD32" s="100"/>
      <c r="AE32" s="100"/>
      <c r="AF32" s="100"/>
      <c r="AG32" s="100"/>
      <c r="AH32" s="100"/>
      <c r="AI32" s="100"/>
    </row>
    <row r="33" spans="2:35" x14ac:dyDescent="0.3">
      <c r="B33" s="102"/>
      <c r="C33" s="100"/>
      <c r="D33" s="100"/>
      <c r="E33" s="100"/>
      <c r="F33" s="100"/>
      <c r="G33" s="100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  <c r="AB33" s="100"/>
      <c r="AC33" s="100"/>
      <c r="AD33" s="100"/>
      <c r="AE33" s="100"/>
      <c r="AF33" s="100"/>
      <c r="AG33" s="100"/>
      <c r="AH33" s="100"/>
      <c r="AI33" s="100"/>
    </row>
    <row r="34" spans="2:35" x14ac:dyDescent="0.3">
      <c r="B34" s="102"/>
      <c r="C34" s="100"/>
      <c r="D34" s="100"/>
      <c r="E34" s="100"/>
      <c r="F34" s="100"/>
      <c r="G34" s="100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  <c r="AB34" s="100"/>
      <c r="AC34" s="100"/>
      <c r="AD34" s="100"/>
      <c r="AE34" s="100"/>
      <c r="AF34" s="100"/>
      <c r="AG34" s="100"/>
      <c r="AH34" s="100"/>
      <c r="AI34" s="100"/>
    </row>
    <row r="35" spans="2:35" x14ac:dyDescent="0.3">
      <c r="B35" s="102"/>
      <c r="C35" s="100"/>
      <c r="D35" s="100"/>
      <c r="E35" s="100"/>
      <c r="F35" s="100"/>
      <c r="G35" s="100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  <c r="AB35" s="100"/>
      <c r="AC35" s="100"/>
      <c r="AD35" s="100"/>
      <c r="AE35" s="100"/>
      <c r="AF35" s="100"/>
      <c r="AG35" s="100"/>
      <c r="AH35" s="100"/>
      <c r="AI35" s="100"/>
    </row>
    <row r="36" spans="2:35" x14ac:dyDescent="0.3">
      <c r="B36" s="102"/>
      <c r="C36" s="100"/>
      <c r="D36" s="100"/>
      <c r="E36" s="100"/>
      <c r="F36" s="100"/>
      <c r="G36" s="100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  <c r="AB36" s="100"/>
      <c r="AC36" s="100"/>
      <c r="AD36" s="100"/>
      <c r="AE36" s="100"/>
      <c r="AF36" s="100"/>
      <c r="AG36" s="100"/>
      <c r="AH36" s="100"/>
      <c r="AI36" s="100"/>
    </row>
    <row r="37" spans="2:35" x14ac:dyDescent="0.3">
      <c r="B37" s="102"/>
      <c r="C37" s="100"/>
      <c r="D37" s="100"/>
      <c r="E37" s="100"/>
      <c r="F37" s="100"/>
      <c r="G37" s="100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  <c r="AB37" s="100"/>
      <c r="AC37" s="100"/>
      <c r="AD37" s="100"/>
      <c r="AE37" s="100"/>
      <c r="AF37" s="100"/>
      <c r="AG37" s="100"/>
      <c r="AH37" s="100"/>
      <c r="AI37" s="100"/>
    </row>
    <row r="38" spans="2:35" x14ac:dyDescent="0.3">
      <c r="B38" s="102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  <c r="AB38" s="100"/>
      <c r="AC38" s="100"/>
      <c r="AD38" s="100"/>
      <c r="AE38" s="100"/>
      <c r="AF38" s="100"/>
      <c r="AG38" s="100"/>
      <c r="AH38" s="100"/>
      <c r="AI38" s="100"/>
    </row>
    <row r="39" spans="2:35" x14ac:dyDescent="0.3">
      <c r="B39" s="102"/>
      <c r="C39" s="100"/>
      <c r="D39" s="100"/>
      <c r="E39" s="100"/>
      <c r="F39" s="100"/>
      <c r="G39" s="100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  <c r="AB39" s="100"/>
      <c r="AC39" s="100"/>
      <c r="AD39" s="100"/>
      <c r="AE39" s="100"/>
      <c r="AF39" s="100"/>
      <c r="AG39" s="100"/>
      <c r="AH39" s="100"/>
      <c r="AI39" s="100"/>
    </row>
    <row r="40" spans="2:35" x14ac:dyDescent="0.3">
      <c r="B40" s="102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  <c r="AB40" s="100"/>
      <c r="AC40" s="100"/>
      <c r="AD40" s="100"/>
      <c r="AE40" s="100"/>
      <c r="AF40" s="100"/>
      <c r="AG40" s="100"/>
      <c r="AH40" s="100"/>
      <c r="AI40" s="100"/>
    </row>
    <row r="41" spans="2:35" x14ac:dyDescent="0.3">
      <c r="B41" s="102"/>
      <c r="C41" s="100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  <c r="AB41" s="100"/>
      <c r="AC41" s="100"/>
      <c r="AD41" s="100"/>
      <c r="AE41" s="100"/>
      <c r="AF41" s="100"/>
      <c r="AG41" s="100"/>
      <c r="AH41" s="100"/>
      <c r="AI41" s="100"/>
    </row>
    <row r="42" spans="2:35" x14ac:dyDescent="0.3">
      <c r="B42" s="102"/>
      <c r="C42" s="100"/>
      <c r="D42" s="100"/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  <c r="AB42" s="100"/>
      <c r="AC42" s="100"/>
      <c r="AD42" s="100"/>
      <c r="AE42" s="100"/>
      <c r="AF42" s="100"/>
      <c r="AG42" s="100"/>
      <c r="AH42" s="100"/>
      <c r="AI42" s="100"/>
    </row>
    <row r="43" spans="2:35" x14ac:dyDescent="0.3">
      <c r="B43" s="102"/>
      <c r="C43" s="100"/>
      <c r="D43" s="100"/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  <c r="AB43" s="100"/>
      <c r="AC43" s="100"/>
      <c r="AD43" s="100"/>
      <c r="AE43" s="100"/>
      <c r="AF43" s="100"/>
      <c r="AG43" s="100"/>
      <c r="AH43" s="100"/>
      <c r="AI43" s="100"/>
    </row>
    <row r="44" spans="2:35" x14ac:dyDescent="0.3">
      <c r="B44" s="102"/>
      <c r="C44" s="100"/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  <c r="AB44" s="100"/>
      <c r="AC44" s="100"/>
      <c r="AD44" s="100"/>
      <c r="AE44" s="100"/>
      <c r="AF44" s="100"/>
      <c r="AG44" s="100"/>
      <c r="AH44" s="100"/>
      <c r="AI44" s="100"/>
    </row>
    <row r="45" spans="2:35" x14ac:dyDescent="0.3">
      <c r="B45" s="102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  <c r="AC45" s="100"/>
      <c r="AD45" s="100"/>
      <c r="AE45" s="100"/>
      <c r="AF45" s="100"/>
      <c r="AG45" s="100"/>
      <c r="AH45" s="100"/>
      <c r="AI45" s="100"/>
    </row>
    <row r="46" spans="2:35" x14ac:dyDescent="0.3">
      <c r="B46" s="102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  <c r="AC46" s="100"/>
      <c r="AD46" s="100"/>
      <c r="AE46" s="100"/>
      <c r="AF46" s="100"/>
      <c r="AG46" s="100"/>
      <c r="AH46" s="100"/>
      <c r="AI46" s="100"/>
    </row>
    <row r="47" spans="2:35" x14ac:dyDescent="0.3">
      <c r="B47" s="102"/>
      <c r="C47" s="100"/>
      <c r="D47" s="100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  <c r="AB47" s="100"/>
      <c r="AC47" s="100"/>
      <c r="AD47" s="100"/>
      <c r="AE47" s="100"/>
      <c r="AF47" s="100"/>
      <c r="AG47" s="100"/>
      <c r="AH47" s="100"/>
      <c r="AI47" s="100"/>
    </row>
    <row r="48" spans="2:35" x14ac:dyDescent="0.3">
      <c r="B48" s="102"/>
      <c r="C48" s="100"/>
      <c r="D48" s="100"/>
      <c r="E48" s="100"/>
      <c r="F48" s="100"/>
      <c r="G48" s="100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  <c r="AB48" s="100"/>
      <c r="AC48" s="100"/>
      <c r="AD48" s="100"/>
      <c r="AE48" s="100"/>
      <c r="AF48" s="100"/>
      <c r="AG48" s="100"/>
      <c r="AH48" s="100"/>
      <c r="AI48" s="100"/>
    </row>
    <row r="49" spans="2:35" x14ac:dyDescent="0.3">
      <c r="B49" s="102"/>
      <c r="C49" s="100"/>
      <c r="D49" s="100"/>
      <c r="E49" s="100"/>
      <c r="F49" s="100"/>
      <c r="G49" s="100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  <c r="AB49" s="100"/>
      <c r="AC49" s="100"/>
      <c r="AD49" s="100"/>
      <c r="AE49" s="100"/>
      <c r="AF49" s="100"/>
      <c r="AG49" s="100"/>
      <c r="AH49" s="100"/>
      <c r="AI49" s="100"/>
    </row>
    <row r="50" spans="2:35" x14ac:dyDescent="0.3">
      <c r="B50" s="102"/>
      <c r="C50" s="100"/>
      <c r="D50" s="100"/>
      <c r="E50" s="100"/>
      <c r="F50" s="100"/>
      <c r="G50" s="100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  <c r="AB50" s="100"/>
      <c r="AC50" s="100"/>
      <c r="AD50" s="100"/>
      <c r="AE50" s="100"/>
      <c r="AF50" s="100"/>
      <c r="AG50" s="100"/>
      <c r="AH50" s="100"/>
      <c r="AI50" s="100"/>
    </row>
    <row r="51" spans="2:35" x14ac:dyDescent="0.3">
      <c r="B51" s="102"/>
      <c r="C51" s="100"/>
      <c r="D51" s="100"/>
      <c r="E51" s="100"/>
      <c r="F51" s="100"/>
      <c r="G51" s="100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  <c r="AB51" s="100"/>
      <c r="AC51" s="100"/>
      <c r="AD51" s="100"/>
      <c r="AE51" s="100"/>
      <c r="AF51" s="100"/>
      <c r="AG51" s="100"/>
      <c r="AH51" s="100"/>
      <c r="AI51" s="100"/>
    </row>
    <row r="52" spans="2:35" x14ac:dyDescent="0.3">
      <c r="B52" s="102"/>
      <c r="C52" s="100"/>
      <c r="D52" s="100"/>
      <c r="E52" s="100"/>
      <c r="F52" s="100"/>
      <c r="G52" s="100"/>
      <c r="H52" s="100"/>
      <c r="I52" s="100"/>
      <c r="J52" s="100"/>
      <c r="K52" s="100"/>
      <c r="L52" s="100"/>
      <c r="M52" s="100"/>
      <c r="N52" s="100"/>
      <c r="O52" s="100"/>
      <c r="P52" s="100"/>
      <c r="Q52" s="100"/>
      <c r="R52" s="100"/>
      <c r="S52" s="100"/>
      <c r="T52" s="100"/>
      <c r="U52" s="100"/>
      <c r="V52" s="100"/>
      <c r="W52" s="100"/>
      <c r="X52" s="100"/>
      <c r="Y52" s="100"/>
      <c r="Z52" s="100"/>
      <c r="AA52" s="100"/>
      <c r="AB52" s="100"/>
      <c r="AC52" s="100"/>
      <c r="AD52" s="100"/>
      <c r="AE52" s="100"/>
      <c r="AF52" s="100"/>
      <c r="AG52" s="100"/>
      <c r="AH52" s="100"/>
      <c r="AI52" s="100"/>
    </row>
    <row r="53" spans="2:35" x14ac:dyDescent="0.3">
      <c r="B53" s="102"/>
      <c r="C53" s="100"/>
      <c r="D53" s="100"/>
      <c r="E53" s="100"/>
      <c r="F53" s="100"/>
      <c r="G53" s="100"/>
      <c r="H53" s="100"/>
      <c r="I53" s="100"/>
      <c r="J53" s="100"/>
      <c r="K53" s="100"/>
      <c r="L53" s="100"/>
      <c r="M53" s="100"/>
      <c r="N53" s="100"/>
      <c r="O53" s="100"/>
      <c r="P53" s="100"/>
      <c r="Q53" s="100"/>
      <c r="R53" s="100"/>
      <c r="S53" s="100"/>
      <c r="T53" s="100"/>
      <c r="U53" s="100"/>
      <c r="V53" s="100"/>
      <c r="W53" s="100"/>
      <c r="X53" s="100"/>
      <c r="Y53" s="100"/>
      <c r="Z53" s="100"/>
      <c r="AA53" s="100"/>
      <c r="AB53" s="100"/>
      <c r="AC53" s="100"/>
      <c r="AD53" s="100"/>
      <c r="AE53" s="100"/>
      <c r="AF53" s="100"/>
      <c r="AG53" s="100"/>
      <c r="AH53" s="100"/>
      <c r="AI53" s="100"/>
    </row>
    <row r="54" spans="2:35" x14ac:dyDescent="0.3">
      <c r="B54" s="102"/>
      <c r="C54" s="100"/>
      <c r="D54" s="100"/>
      <c r="E54" s="100"/>
      <c r="F54" s="100"/>
      <c r="G54" s="100"/>
      <c r="H54" s="100"/>
      <c r="I54" s="100"/>
      <c r="J54" s="100"/>
      <c r="K54" s="100"/>
      <c r="L54" s="100"/>
      <c r="M54" s="100"/>
      <c r="N54" s="100"/>
      <c r="O54" s="100"/>
      <c r="P54" s="100"/>
      <c r="Q54" s="100"/>
      <c r="R54" s="100"/>
      <c r="S54" s="100"/>
      <c r="T54" s="100"/>
      <c r="U54" s="100"/>
      <c r="V54" s="100"/>
      <c r="W54" s="100"/>
      <c r="X54" s="100"/>
      <c r="Y54" s="100"/>
      <c r="Z54" s="100"/>
      <c r="AA54" s="100"/>
      <c r="AB54" s="100"/>
      <c r="AC54" s="100"/>
      <c r="AD54" s="100"/>
      <c r="AE54" s="100"/>
      <c r="AF54" s="100"/>
      <c r="AG54" s="100"/>
      <c r="AH54" s="100"/>
      <c r="AI54" s="100"/>
    </row>
    <row r="55" spans="2:35" x14ac:dyDescent="0.3">
      <c r="B55" s="102"/>
      <c r="C55" s="100"/>
      <c r="D55" s="100"/>
      <c r="E55" s="100"/>
      <c r="F55" s="100"/>
      <c r="G55" s="100"/>
      <c r="H55" s="100"/>
      <c r="I55" s="100"/>
      <c r="J55" s="100"/>
      <c r="K55" s="100"/>
      <c r="L55" s="100"/>
      <c r="M55" s="100"/>
      <c r="N55" s="100"/>
      <c r="O55" s="100"/>
      <c r="P55" s="100"/>
      <c r="Q55" s="100"/>
      <c r="R55" s="100"/>
      <c r="S55" s="100"/>
      <c r="T55" s="100"/>
      <c r="U55" s="100"/>
      <c r="V55" s="100"/>
      <c r="W55" s="100"/>
      <c r="X55" s="100"/>
      <c r="Y55" s="100"/>
      <c r="Z55" s="100"/>
      <c r="AA55" s="100"/>
      <c r="AB55" s="100"/>
      <c r="AC55" s="100"/>
      <c r="AD55" s="100"/>
      <c r="AE55" s="100"/>
      <c r="AF55" s="100"/>
      <c r="AG55" s="100"/>
      <c r="AH55" s="100"/>
      <c r="AI55" s="100"/>
    </row>
    <row r="56" spans="2:35" x14ac:dyDescent="0.3">
      <c r="B56" s="102"/>
      <c r="C56" s="100"/>
      <c r="D56" s="100"/>
      <c r="E56" s="100"/>
      <c r="F56" s="100"/>
      <c r="G56" s="100"/>
      <c r="H56" s="100"/>
      <c r="I56" s="100"/>
      <c r="J56" s="100"/>
      <c r="K56" s="100"/>
      <c r="L56" s="100"/>
      <c r="M56" s="100"/>
      <c r="N56" s="100"/>
      <c r="O56" s="100"/>
      <c r="P56" s="100"/>
      <c r="Q56" s="100"/>
      <c r="R56" s="100"/>
      <c r="S56" s="100"/>
      <c r="T56" s="100"/>
      <c r="U56" s="100"/>
      <c r="V56" s="100"/>
      <c r="W56" s="100"/>
      <c r="X56" s="100"/>
      <c r="Y56" s="100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/>
    </row>
    <row r="57" spans="2:35" x14ac:dyDescent="0.3">
      <c r="B57" s="102"/>
      <c r="C57" s="100"/>
      <c r="D57" s="100"/>
      <c r="E57" s="100"/>
      <c r="F57" s="100"/>
      <c r="G57" s="100"/>
      <c r="H57" s="100"/>
      <c r="I57" s="100"/>
      <c r="J57" s="100"/>
      <c r="K57" s="100"/>
      <c r="L57" s="100"/>
      <c r="M57" s="100"/>
      <c r="N57" s="100"/>
      <c r="O57" s="100"/>
      <c r="P57" s="100"/>
      <c r="Q57" s="100"/>
      <c r="R57" s="100"/>
      <c r="S57" s="100"/>
      <c r="T57" s="100"/>
      <c r="U57" s="100"/>
      <c r="V57" s="100"/>
      <c r="W57" s="100"/>
      <c r="X57" s="100"/>
      <c r="Y57" s="100"/>
      <c r="Z57" s="100"/>
      <c r="AA57" s="100"/>
      <c r="AB57" s="100"/>
      <c r="AC57" s="100"/>
      <c r="AD57" s="100"/>
      <c r="AE57" s="100"/>
      <c r="AF57" s="100"/>
      <c r="AG57" s="100"/>
      <c r="AH57" s="100"/>
      <c r="AI57" s="100"/>
    </row>
    <row r="58" spans="2:35" x14ac:dyDescent="0.3">
      <c r="B58" s="102"/>
      <c r="C58" s="100"/>
      <c r="D58" s="100"/>
      <c r="E58" s="100"/>
      <c r="F58" s="100"/>
      <c r="G58" s="100"/>
      <c r="H58" s="100"/>
      <c r="I58" s="100"/>
      <c r="J58" s="100"/>
      <c r="K58" s="100"/>
      <c r="L58" s="100"/>
      <c r="M58" s="100"/>
      <c r="N58" s="100"/>
      <c r="O58" s="100"/>
      <c r="P58" s="100"/>
      <c r="Q58" s="100"/>
      <c r="R58" s="100"/>
      <c r="S58" s="100"/>
      <c r="T58" s="100"/>
      <c r="U58" s="100"/>
      <c r="V58" s="100"/>
      <c r="W58" s="100"/>
      <c r="X58" s="100"/>
      <c r="Y58" s="100"/>
      <c r="Z58" s="100"/>
      <c r="AA58" s="100"/>
      <c r="AB58" s="100"/>
      <c r="AC58" s="100"/>
      <c r="AD58" s="100"/>
      <c r="AE58" s="100"/>
      <c r="AF58" s="100"/>
      <c r="AG58" s="100"/>
      <c r="AH58" s="100"/>
      <c r="AI58" s="100"/>
    </row>
    <row r="59" spans="2:35" x14ac:dyDescent="0.3">
      <c r="B59" s="102"/>
      <c r="C59" s="100"/>
      <c r="D59" s="100"/>
      <c r="E59" s="100"/>
      <c r="F59" s="100"/>
      <c r="G59" s="100"/>
      <c r="H59" s="100"/>
      <c r="I59" s="100"/>
      <c r="J59" s="100"/>
      <c r="K59" s="100"/>
      <c r="L59" s="100"/>
      <c r="M59" s="100"/>
      <c r="N59" s="100"/>
      <c r="O59" s="100"/>
      <c r="P59" s="100"/>
      <c r="Q59" s="100"/>
      <c r="R59" s="100"/>
      <c r="S59" s="100"/>
      <c r="T59" s="100"/>
      <c r="U59" s="100"/>
      <c r="V59" s="100"/>
      <c r="W59" s="100"/>
      <c r="X59" s="100"/>
      <c r="Y59" s="100"/>
      <c r="Z59" s="100"/>
      <c r="AA59" s="100"/>
      <c r="AB59" s="100"/>
      <c r="AC59" s="100"/>
      <c r="AD59" s="100"/>
      <c r="AE59" s="100"/>
      <c r="AF59" s="100"/>
      <c r="AG59" s="100"/>
      <c r="AH59" s="100"/>
      <c r="AI59" s="100"/>
    </row>
    <row r="60" spans="2:35" x14ac:dyDescent="0.3">
      <c r="B60" s="102"/>
      <c r="C60" s="100"/>
      <c r="D60" s="100"/>
      <c r="E60" s="100"/>
      <c r="F60" s="100"/>
      <c r="G60" s="100"/>
      <c r="H60" s="100"/>
      <c r="I60" s="100"/>
      <c r="J60" s="100"/>
      <c r="K60" s="100"/>
      <c r="L60" s="100"/>
      <c r="M60" s="100"/>
      <c r="N60" s="100"/>
      <c r="O60" s="100"/>
      <c r="P60" s="100"/>
      <c r="Q60" s="100"/>
      <c r="R60" s="100"/>
      <c r="S60" s="100"/>
      <c r="T60" s="100"/>
      <c r="U60" s="100"/>
      <c r="V60" s="100"/>
      <c r="W60" s="100"/>
      <c r="X60" s="100"/>
      <c r="Y60" s="100"/>
      <c r="Z60" s="100"/>
      <c r="AA60" s="100"/>
      <c r="AB60" s="100"/>
      <c r="AC60" s="100"/>
      <c r="AD60" s="100"/>
      <c r="AE60" s="100"/>
      <c r="AF60" s="100"/>
      <c r="AG60" s="100"/>
      <c r="AH60" s="100"/>
      <c r="AI60" s="100"/>
    </row>
    <row r="61" spans="2:35" x14ac:dyDescent="0.3">
      <c r="B61" s="102"/>
      <c r="C61" s="100"/>
      <c r="D61" s="100"/>
      <c r="E61" s="100"/>
      <c r="F61" s="100"/>
      <c r="G61" s="100"/>
      <c r="H61" s="100"/>
      <c r="I61" s="100"/>
      <c r="J61" s="100"/>
      <c r="K61" s="100"/>
      <c r="L61" s="100"/>
      <c r="M61" s="100"/>
      <c r="N61" s="100"/>
      <c r="O61" s="100"/>
      <c r="P61" s="100"/>
      <c r="Q61" s="100"/>
      <c r="R61" s="100"/>
      <c r="S61" s="100"/>
      <c r="T61" s="100"/>
      <c r="U61" s="100"/>
      <c r="V61" s="100"/>
      <c r="W61" s="100"/>
      <c r="X61" s="100"/>
      <c r="Y61" s="100"/>
      <c r="Z61" s="100"/>
      <c r="AA61" s="100"/>
      <c r="AB61" s="100"/>
      <c r="AC61" s="100"/>
      <c r="AD61" s="100"/>
      <c r="AE61" s="100"/>
      <c r="AF61" s="100"/>
      <c r="AG61" s="100"/>
      <c r="AH61" s="100"/>
      <c r="AI61" s="100"/>
    </row>
    <row r="62" spans="2:35" x14ac:dyDescent="0.3">
      <c r="B62" s="102"/>
      <c r="C62" s="100"/>
      <c r="D62" s="100"/>
      <c r="E62" s="100"/>
      <c r="F62" s="100"/>
      <c r="G62" s="100"/>
      <c r="H62" s="100"/>
      <c r="I62" s="100"/>
      <c r="J62" s="100"/>
      <c r="K62" s="100"/>
      <c r="L62" s="100"/>
      <c r="M62" s="100"/>
      <c r="N62" s="100"/>
      <c r="O62" s="100"/>
      <c r="P62" s="100"/>
      <c r="Q62" s="100"/>
      <c r="R62" s="100"/>
      <c r="S62" s="100"/>
      <c r="T62" s="100"/>
      <c r="U62" s="100"/>
      <c r="V62" s="100"/>
      <c r="W62" s="100"/>
      <c r="X62" s="100"/>
      <c r="Y62" s="100"/>
      <c r="Z62" s="100"/>
      <c r="AA62" s="100"/>
      <c r="AB62" s="100"/>
      <c r="AC62" s="100"/>
      <c r="AD62" s="100"/>
      <c r="AE62" s="100"/>
      <c r="AF62" s="100"/>
      <c r="AG62" s="100"/>
      <c r="AH62" s="100"/>
      <c r="AI62" s="100"/>
    </row>
    <row r="63" spans="2:35" x14ac:dyDescent="0.3">
      <c r="B63" s="102"/>
      <c r="C63" s="100"/>
      <c r="D63" s="100"/>
      <c r="E63" s="100"/>
      <c r="F63" s="100"/>
      <c r="G63" s="100"/>
      <c r="H63" s="100"/>
      <c r="I63" s="100"/>
      <c r="J63" s="100"/>
      <c r="K63" s="100"/>
      <c r="L63" s="100"/>
      <c r="M63" s="100"/>
      <c r="N63" s="100"/>
      <c r="O63" s="100"/>
      <c r="P63" s="100"/>
      <c r="Q63" s="100"/>
      <c r="R63" s="100"/>
      <c r="S63" s="100"/>
      <c r="T63" s="100"/>
      <c r="U63" s="100"/>
      <c r="V63" s="100"/>
      <c r="W63" s="100"/>
      <c r="X63" s="100"/>
      <c r="Y63" s="100"/>
      <c r="Z63" s="100"/>
      <c r="AA63" s="100"/>
      <c r="AB63" s="100"/>
      <c r="AC63" s="100"/>
      <c r="AD63" s="100"/>
      <c r="AE63" s="100"/>
      <c r="AF63" s="100"/>
      <c r="AG63" s="100"/>
      <c r="AH63" s="100"/>
      <c r="AI63" s="100"/>
    </row>
    <row r="64" spans="2:35" x14ac:dyDescent="0.3">
      <c r="B64" s="102"/>
      <c r="C64" s="100"/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0"/>
      <c r="V64" s="100"/>
      <c r="W64" s="100"/>
      <c r="X64" s="100"/>
      <c r="Y64" s="100"/>
      <c r="Z64" s="100"/>
      <c r="AA64" s="100"/>
      <c r="AB64" s="100"/>
      <c r="AC64" s="100"/>
      <c r="AD64" s="100"/>
      <c r="AE64" s="100"/>
      <c r="AF64" s="100"/>
      <c r="AG64" s="100"/>
      <c r="AH64" s="100"/>
      <c r="AI64" s="100"/>
    </row>
    <row r="65" spans="2:35" x14ac:dyDescent="0.3">
      <c r="B65" s="102"/>
      <c r="C65" s="100"/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100"/>
      <c r="AC65" s="100"/>
      <c r="AD65" s="100"/>
      <c r="AE65" s="100"/>
      <c r="AF65" s="100"/>
      <c r="AG65" s="100"/>
      <c r="AH65" s="100"/>
      <c r="AI65" s="100"/>
    </row>
    <row r="66" spans="2:35" x14ac:dyDescent="0.3">
      <c r="B66" s="102"/>
      <c r="C66" s="100"/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100"/>
      <c r="AC66" s="100"/>
      <c r="AD66" s="100"/>
      <c r="AE66" s="100"/>
      <c r="AF66" s="100"/>
      <c r="AG66" s="100"/>
      <c r="AH66" s="100"/>
      <c r="AI66" s="100"/>
    </row>
    <row r="67" spans="2:35" x14ac:dyDescent="0.3">
      <c r="B67" s="102"/>
      <c r="C67" s="100"/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100"/>
      <c r="AC67" s="100"/>
      <c r="AD67" s="100"/>
      <c r="AE67" s="100"/>
      <c r="AF67" s="100"/>
      <c r="AG67" s="100"/>
      <c r="AH67" s="100"/>
      <c r="AI67" s="100"/>
    </row>
    <row r="68" spans="2:35" x14ac:dyDescent="0.3">
      <c r="B68" s="102"/>
      <c r="C68" s="100"/>
      <c r="D68" s="100"/>
      <c r="E68" s="100"/>
      <c r="F68" s="100"/>
      <c r="G68" s="100"/>
      <c r="H68" s="100"/>
      <c r="I68" s="100"/>
      <c r="J68" s="100"/>
      <c r="K68" s="100"/>
      <c r="L68" s="100"/>
      <c r="M68" s="100"/>
      <c r="N68" s="100"/>
      <c r="O68" s="100"/>
      <c r="P68" s="100"/>
      <c r="Q68" s="100"/>
      <c r="R68" s="100"/>
      <c r="S68" s="100"/>
      <c r="T68" s="100"/>
      <c r="U68" s="100"/>
      <c r="V68" s="100"/>
      <c r="W68" s="100"/>
      <c r="X68" s="100"/>
      <c r="Y68" s="100"/>
      <c r="Z68" s="100"/>
      <c r="AA68" s="100"/>
      <c r="AB68" s="100"/>
      <c r="AC68" s="100"/>
      <c r="AD68" s="100"/>
      <c r="AE68" s="100"/>
      <c r="AF68" s="100"/>
      <c r="AG68" s="100"/>
      <c r="AH68" s="100"/>
      <c r="AI68" s="100"/>
    </row>
    <row r="69" spans="2:35" x14ac:dyDescent="0.3">
      <c r="B69" s="102"/>
      <c r="C69" s="100"/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100"/>
      <c r="AC69" s="100"/>
      <c r="AD69" s="100"/>
      <c r="AE69" s="100"/>
      <c r="AF69" s="100"/>
      <c r="AG69" s="100"/>
      <c r="AH69" s="100"/>
      <c r="AI69" s="100"/>
    </row>
    <row r="70" spans="2:35" x14ac:dyDescent="0.3">
      <c r="B70" s="102"/>
      <c r="C70" s="100"/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100"/>
      <c r="AC70" s="100"/>
      <c r="AD70" s="100"/>
      <c r="AE70" s="100"/>
      <c r="AF70" s="100"/>
      <c r="AG70" s="100"/>
      <c r="AH70" s="100"/>
      <c r="AI70" s="100"/>
    </row>
    <row r="71" spans="2:35" x14ac:dyDescent="0.3">
      <c r="B71" s="102"/>
      <c r="C71" s="100"/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100"/>
      <c r="AC71" s="100"/>
      <c r="AD71" s="100"/>
      <c r="AE71" s="100"/>
      <c r="AF71" s="100"/>
      <c r="AG71" s="100"/>
      <c r="AH71" s="100"/>
      <c r="AI71" s="100"/>
    </row>
    <row r="72" spans="2:35" x14ac:dyDescent="0.3">
      <c r="B72" s="102"/>
      <c r="C72" s="100"/>
      <c r="D72" s="100"/>
      <c r="E72" s="100"/>
      <c r="F72" s="100"/>
      <c r="G72" s="100"/>
      <c r="H72" s="100"/>
      <c r="I72" s="100"/>
      <c r="J72" s="100"/>
      <c r="K72" s="100"/>
      <c r="L72" s="100"/>
      <c r="M72" s="100"/>
      <c r="N72" s="100"/>
      <c r="O72" s="100"/>
      <c r="P72" s="100"/>
      <c r="Q72" s="100"/>
      <c r="R72" s="100"/>
      <c r="S72" s="100"/>
      <c r="T72" s="100"/>
      <c r="U72" s="100"/>
      <c r="V72" s="100"/>
      <c r="W72" s="100"/>
      <c r="X72" s="100"/>
      <c r="Y72" s="100"/>
      <c r="Z72" s="100"/>
      <c r="AA72" s="100"/>
      <c r="AB72" s="100"/>
      <c r="AC72" s="100"/>
      <c r="AD72" s="100"/>
      <c r="AE72" s="100"/>
      <c r="AF72" s="100"/>
      <c r="AG72" s="100"/>
      <c r="AH72" s="100"/>
      <c r="AI72" s="100"/>
    </row>
    <row r="73" spans="2:35" x14ac:dyDescent="0.3">
      <c r="B73" s="102"/>
      <c r="C73" s="100"/>
      <c r="D73" s="100"/>
      <c r="E73" s="100"/>
      <c r="F73" s="100"/>
      <c r="G73" s="100"/>
      <c r="H73" s="100"/>
      <c r="I73" s="100"/>
      <c r="J73" s="100"/>
      <c r="K73" s="100"/>
      <c r="L73" s="100"/>
      <c r="M73" s="100"/>
      <c r="N73" s="100"/>
      <c r="O73" s="100"/>
      <c r="P73" s="100"/>
      <c r="Q73" s="100"/>
      <c r="R73" s="100"/>
      <c r="S73" s="100"/>
      <c r="T73" s="100"/>
      <c r="U73" s="100"/>
      <c r="V73" s="100"/>
      <c r="W73" s="100"/>
      <c r="X73" s="100"/>
      <c r="Y73" s="100"/>
      <c r="Z73" s="100"/>
      <c r="AA73" s="100"/>
      <c r="AB73" s="100"/>
      <c r="AC73" s="100"/>
      <c r="AD73" s="100"/>
      <c r="AE73" s="100"/>
      <c r="AF73" s="100"/>
      <c r="AG73" s="100"/>
      <c r="AH73" s="100"/>
      <c r="AI73" s="100"/>
    </row>
    <row r="74" spans="2:35" x14ac:dyDescent="0.3">
      <c r="B74" s="102"/>
      <c r="C74" s="100"/>
      <c r="D74" s="100"/>
      <c r="E74" s="100"/>
      <c r="F74" s="100"/>
      <c r="G74" s="100"/>
      <c r="H74" s="100"/>
      <c r="I74" s="100"/>
      <c r="J74" s="100"/>
      <c r="K74" s="100"/>
      <c r="L74" s="100"/>
      <c r="M74" s="100"/>
      <c r="N74" s="100"/>
      <c r="O74" s="100"/>
      <c r="P74" s="100"/>
      <c r="Q74" s="100"/>
      <c r="R74" s="100"/>
      <c r="S74" s="100"/>
      <c r="T74" s="100"/>
      <c r="U74" s="100"/>
      <c r="V74" s="100"/>
      <c r="W74" s="100"/>
      <c r="X74" s="100"/>
      <c r="Y74" s="100"/>
      <c r="Z74" s="100"/>
      <c r="AA74" s="100"/>
      <c r="AB74" s="100"/>
      <c r="AC74" s="100"/>
      <c r="AD74" s="100"/>
      <c r="AE74" s="100"/>
      <c r="AF74" s="100"/>
      <c r="AG74" s="100"/>
      <c r="AH74" s="100"/>
      <c r="AI74" s="100"/>
    </row>
    <row r="75" spans="2:35" x14ac:dyDescent="0.3">
      <c r="B75" s="102"/>
      <c r="C75" s="100"/>
      <c r="D75" s="100"/>
      <c r="E75" s="100"/>
      <c r="F75" s="100"/>
      <c r="G75" s="100"/>
      <c r="H75" s="100"/>
      <c r="I75" s="100"/>
      <c r="J75" s="100"/>
      <c r="K75" s="100"/>
      <c r="L75" s="100"/>
      <c r="M75" s="100"/>
      <c r="N75" s="100"/>
      <c r="O75" s="100"/>
      <c r="P75" s="100"/>
      <c r="Q75" s="100"/>
      <c r="R75" s="100"/>
      <c r="S75" s="100"/>
      <c r="T75" s="100"/>
      <c r="U75" s="100"/>
      <c r="V75" s="100"/>
      <c r="W75" s="100"/>
      <c r="X75" s="100"/>
      <c r="Y75" s="100"/>
      <c r="Z75" s="100"/>
      <c r="AA75" s="100"/>
      <c r="AB75" s="100"/>
      <c r="AC75" s="100"/>
      <c r="AD75" s="100"/>
      <c r="AE75" s="100"/>
      <c r="AF75" s="100"/>
      <c r="AG75" s="100"/>
      <c r="AH75" s="100"/>
      <c r="AI75" s="100"/>
    </row>
    <row r="76" spans="2:35" x14ac:dyDescent="0.3">
      <c r="B76" s="102"/>
      <c r="C76" s="100"/>
      <c r="D76" s="100"/>
      <c r="E76" s="100"/>
      <c r="F76" s="100"/>
      <c r="G76" s="100"/>
      <c r="H76" s="100"/>
      <c r="I76" s="100"/>
      <c r="J76" s="100"/>
      <c r="K76" s="100"/>
      <c r="L76" s="100"/>
      <c r="M76" s="100"/>
      <c r="N76" s="100"/>
      <c r="O76" s="100"/>
      <c r="P76" s="100"/>
      <c r="Q76" s="100"/>
      <c r="R76" s="100"/>
      <c r="S76" s="100"/>
      <c r="T76" s="100"/>
      <c r="U76" s="100"/>
      <c r="V76" s="100"/>
      <c r="W76" s="100"/>
      <c r="X76" s="100"/>
      <c r="Y76" s="100"/>
      <c r="Z76" s="100"/>
      <c r="AA76" s="100"/>
      <c r="AB76" s="100"/>
      <c r="AC76" s="100"/>
      <c r="AD76" s="100"/>
      <c r="AE76" s="100"/>
      <c r="AF76" s="100"/>
      <c r="AG76" s="100"/>
      <c r="AH76" s="100"/>
      <c r="AI76" s="100"/>
    </row>
    <row r="77" spans="2:35" x14ac:dyDescent="0.3">
      <c r="B77" s="102"/>
      <c r="C77" s="100"/>
      <c r="D77" s="100"/>
      <c r="E77" s="100"/>
      <c r="F77" s="100"/>
      <c r="G77" s="100"/>
      <c r="H77" s="100"/>
      <c r="I77" s="100"/>
      <c r="J77" s="100"/>
      <c r="K77" s="100"/>
      <c r="L77" s="100"/>
      <c r="M77" s="100"/>
      <c r="N77" s="100"/>
      <c r="O77" s="100"/>
      <c r="P77" s="100"/>
      <c r="Q77" s="100"/>
      <c r="R77" s="100"/>
      <c r="S77" s="100"/>
      <c r="T77" s="100"/>
      <c r="U77" s="100"/>
      <c r="V77" s="100"/>
      <c r="W77" s="100"/>
      <c r="X77" s="100"/>
      <c r="Y77" s="100"/>
      <c r="Z77" s="100"/>
      <c r="AA77" s="100"/>
      <c r="AB77" s="100"/>
      <c r="AC77" s="100"/>
      <c r="AD77" s="100"/>
      <c r="AE77" s="100"/>
      <c r="AF77" s="100"/>
      <c r="AG77" s="100"/>
      <c r="AH77" s="100"/>
      <c r="AI77" s="100"/>
    </row>
    <row r="78" spans="2:35" x14ac:dyDescent="0.3">
      <c r="B78" s="102"/>
      <c r="C78" s="100"/>
      <c r="D78" s="100"/>
      <c r="E78" s="100"/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0"/>
      <c r="Q78" s="100"/>
      <c r="R78" s="100"/>
      <c r="S78" s="100"/>
      <c r="T78" s="100"/>
      <c r="U78" s="100"/>
      <c r="V78" s="100"/>
      <c r="W78" s="100"/>
      <c r="X78" s="100"/>
      <c r="Y78" s="100"/>
      <c r="Z78" s="100"/>
      <c r="AA78" s="100"/>
      <c r="AB78" s="100"/>
      <c r="AC78" s="100"/>
      <c r="AD78" s="100"/>
      <c r="AE78" s="100"/>
      <c r="AF78" s="100"/>
      <c r="AG78" s="100"/>
      <c r="AH78" s="100"/>
      <c r="AI78" s="100"/>
    </row>
    <row r="79" spans="2:35" x14ac:dyDescent="0.3">
      <c r="B79" s="102"/>
      <c r="C79" s="100"/>
      <c r="D79" s="100"/>
      <c r="E79" s="100"/>
      <c r="F79" s="100"/>
      <c r="G79" s="100"/>
      <c r="H79" s="100"/>
      <c r="I79" s="100"/>
      <c r="J79" s="100"/>
      <c r="K79" s="100"/>
      <c r="L79" s="100"/>
      <c r="M79" s="100"/>
      <c r="N79" s="100"/>
      <c r="O79" s="100"/>
      <c r="P79" s="100"/>
      <c r="Q79" s="100"/>
      <c r="R79" s="100"/>
      <c r="S79" s="100"/>
      <c r="T79" s="100"/>
      <c r="U79" s="100"/>
      <c r="V79" s="100"/>
      <c r="W79" s="100"/>
      <c r="X79" s="100"/>
      <c r="Y79" s="100"/>
      <c r="Z79" s="100"/>
      <c r="AA79" s="100"/>
      <c r="AB79" s="100"/>
      <c r="AC79" s="100"/>
      <c r="AD79" s="100"/>
      <c r="AE79" s="100"/>
      <c r="AF79" s="100"/>
      <c r="AG79" s="100"/>
      <c r="AH79" s="100"/>
      <c r="AI79" s="100"/>
    </row>
    <row r="80" spans="2:35" x14ac:dyDescent="0.3">
      <c r="B80" s="102"/>
      <c r="C80" s="100"/>
      <c r="D80" s="100"/>
      <c r="E80" s="100"/>
      <c r="F80" s="100"/>
      <c r="G80" s="100"/>
      <c r="H80" s="100"/>
      <c r="I80" s="100"/>
      <c r="J80" s="100"/>
      <c r="K80" s="100"/>
      <c r="L80" s="100"/>
      <c r="M80" s="100"/>
      <c r="N80" s="100"/>
      <c r="O80" s="100"/>
      <c r="P80" s="100"/>
      <c r="Q80" s="100"/>
      <c r="R80" s="100"/>
      <c r="S80" s="100"/>
      <c r="T80" s="100"/>
      <c r="U80" s="100"/>
      <c r="V80" s="100"/>
      <c r="W80" s="100"/>
      <c r="X80" s="100"/>
      <c r="Y80" s="100"/>
      <c r="Z80" s="100"/>
      <c r="AA80" s="100"/>
      <c r="AB80" s="100"/>
      <c r="AC80" s="100"/>
      <c r="AD80" s="100"/>
      <c r="AE80" s="100"/>
      <c r="AF80" s="100"/>
      <c r="AG80" s="100"/>
      <c r="AH80" s="100"/>
      <c r="AI80" s="100"/>
    </row>
    <row r="81" spans="2:35" x14ac:dyDescent="0.3">
      <c r="B81" s="102"/>
      <c r="C81" s="100"/>
      <c r="D81" s="100"/>
      <c r="E81" s="100"/>
      <c r="F81" s="100"/>
      <c r="G81" s="100"/>
      <c r="H81" s="100"/>
      <c r="I81" s="100"/>
      <c r="J81" s="100"/>
      <c r="K81" s="100"/>
      <c r="L81" s="100"/>
      <c r="M81" s="100"/>
      <c r="N81" s="100"/>
      <c r="O81" s="100"/>
      <c r="P81" s="100"/>
      <c r="Q81" s="100"/>
      <c r="R81" s="100"/>
      <c r="S81" s="100"/>
      <c r="T81" s="100"/>
      <c r="U81" s="100"/>
      <c r="V81" s="100"/>
      <c r="W81" s="100"/>
      <c r="X81" s="100"/>
      <c r="Y81" s="100"/>
      <c r="Z81" s="100"/>
      <c r="AA81" s="100"/>
      <c r="AB81" s="100"/>
      <c r="AC81" s="100"/>
      <c r="AD81" s="100"/>
      <c r="AE81" s="100"/>
      <c r="AF81" s="100"/>
      <c r="AG81" s="100"/>
      <c r="AH81" s="100"/>
      <c r="AI81" s="100"/>
    </row>
    <row r="82" spans="2:35" x14ac:dyDescent="0.3">
      <c r="B82" s="102"/>
      <c r="C82" s="100"/>
      <c r="D82" s="100"/>
      <c r="E82" s="100"/>
      <c r="F82" s="100"/>
      <c r="G82" s="100"/>
      <c r="H82" s="100"/>
      <c r="I82" s="100"/>
      <c r="J82" s="100"/>
      <c r="K82" s="100"/>
      <c r="L82" s="100"/>
      <c r="M82" s="100"/>
      <c r="N82" s="100"/>
      <c r="O82" s="100"/>
      <c r="P82" s="100"/>
      <c r="Q82" s="100"/>
      <c r="R82" s="100"/>
      <c r="S82" s="100"/>
      <c r="T82" s="100"/>
      <c r="U82" s="100"/>
      <c r="V82" s="100"/>
      <c r="W82" s="100"/>
      <c r="X82" s="100"/>
      <c r="Y82" s="100"/>
      <c r="Z82" s="100"/>
      <c r="AA82" s="100"/>
      <c r="AB82" s="100"/>
      <c r="AC82" s="100"/>
      <c r="AD82" s="100"/>
      <c r="AE82" s="100"/>
      <c r="AF82" s="100"/>
      <c r="AG82" s="100"/>
      <c r="AH82" s="100"/>
      <c r="AI82" s="100"/>
    </row>
    <row r="83" spans="2:35" x14ac:dyDescent="0.3">
      <c r="B83" s="102"/>
      <c r="C83" s="100"/>
      <c r="D83" s="100"/>
      <c r="E83" s="100"/>
      <c r="F83" s="100"/>
      <c r="G83" s="100"/>
      <c r="H83" s="100"/>
      <c r="I83" s="100"/>
      <c r="J83" s="100"/>
      <c r="K83" s="100"/>
      <c r="L83" s="100"/>
      <c r="M83" s="100"/>
      <c r="N83" s="100"/>
      <c r="O83" s="100"/>
      <c r="P83" s="100"/>
      <c r="Q83" s="100"/>
      <c r="R83" s="100"/>
      <c r="S83" s="100"/>
      <c r="T83" s="100"/>
      <c r="U83" s="100"/>
      <c r="V83" s="100"/>
      <c r="W83" s="100"/>
      <c r="X83" s="100"/>
      <c r="Y83" s="100"/>
      <c r="Z83" s="100"/>
      <c r="AA83" s="100"/>
      <c r="AB83" s="100"/>
      <c r="AC83" s="100"/>
      <c r="AD83" s="100"/>
      <c r="AE83" s="100"/>
      <c r="AF83" s="100"/>
      <c r="AG83" s="100"/>
      <c r="AH83" s="100"/>
      <c r="AI83" s="100"/>
    </row>
    <row r="84" spans="2:35" x14ac:dyDescent="0.3">
      <c r="B84" s="102"/>
      <c r="C84" s="100"/>
      <c r="D84" s="100"/>
      <c r="E84" s="100"/>
      <c r="F84" s="100"/>
      <c r="G84" s="100"/>
      <c r="H84" s="100"/>
      <c r="I84" s="100"/>
      <c r="J84" s="100"/>
      <c r="K84" s="100"/>
      <c r="L84" s="100"/>
      <c r="M84" s="100"/>
      <c r="N84" s="100"/>
      <c r="O84" s="100"/>
      <c r="P84" s="100"/>
      <c r="Q84" s="100"/>
      <c r="R84" s="100"/>
      <c r="S84" s="100"/>
      <c r="T84" s="100"/>
      <c r="U84" s="100"/>
      <c r="V84" s="100"/>
      <c r="W84" s="100"/>
      <c r="X84" s="100"/>
      <c r="Y84" s="100"/>
      <c r="Z84" s="100"/>
      <c r="AA84" s="100"/>
      <c r="AB84" s="100"/>
      <c r="AC84" s="100"/>
      <c r="AD84" s="100"/>
      <c r="AE84" s="100"/>
      <c r="AF84" s="100"/>
      <c r="AG84" s="100"/>
      <c r="AH84" s="100"/>
      <c r="AI84" s="100"/>
    </row>
    <row r="85" spans="2:35" x14ac:dyDescent="0.3">
      <c r="B85" s="102"/>
      <c r="C85" s="100"/>
      <c r="D85" s="100"/>
      <c r="E85" s="100"/>
      <c r="F85" s="100"/>
      <c r="G85" s="100"/>
      <c r="H85" s="100"/>
      <c r="I85" s="100"/>
      <c r="J85" s="100"/>
      <c r="K85" s="100"/>
      <c r="L85" s="100"/>
      <c r="M85" s="100"/>
      <c r="N85" s="100"/>
      <c r="O85" s="100"/>
      <c r="P85" s="100"/>
      <c r="Q85" s="100"/>
      <c r="R85" s="100"/>
      <c r="S85" s="100"/>
      <c r="T85" s="100"/>
      <c r="U85" s="100"/>
      <c r="V85" s="100"/>
      <c r="W85" s="100"/>
      <c r="X85" s="100"/>
      <c r="Y85" s="100"/>
      <c r="Z85" s="100"/>
      <c r="AA85" s="100"/>
      <c r="AB85" s="100"/>
      <c r="AC85" s="100"/>
      <c r="AD85" s="100"/>
      <c r="AE85" s="100"/>
      <c r="AF85" s="100"/>
      <c r="AG85" s="100"/>
      <c r="AH85" s="100"/>
      <c r="AI85" s="100"/>
    </row>
    <row r="86" spans="2:35" x14ac:dyDescent="0.3">
      <c r="B86" s="102"/>
      <c r="C86" s="100"/>
      <c r="D86" s="100"/>
      <c r="E86" s="100"/>
      <c r="F86" s="100"/>
      <c r="G86" s="100"/>
      <c r="H86" s="100"/>
      <c r="I86" s="100"/>
      <c r="J86" s="100"/>
      <c r="K86" s="100"/>
      <c r="L86" s="100"/>
      <c r="M86" s="100"/>
      <c r="N86" s="100"/>
      <c r="O86" s="100"/>
      <c r="P86" s="100"/>
      <c r="Q86" s="100"/>
      <c r="R86" s="100"/>
      <c r="S86" s="100"/>
      <c r="T86" s="100"/>
      <c r="U86" s="100"/>
      <c r="V86" s="100"/>
      <c r="W86" s="100"/>
      <c r="X86" s="100"/>
      <c r="Y86" s="100"/>
      <c r="Z86" s="100"/>
      <c r="AA86" s="100"/>
      <c r="AB86" s="100"/>
      <c r="AC86" s="100"/>
      <c r="AD86" s="100"/>
      <c r="AE86" s="100"/>
      <c r="AF86" s="100"/>
      <c r="AG86" s="100"/>
      <c r="AH86" s="100"/>
      <c r="AI86" s="100"/>
    </row>
    <row r="87" spans="2:35" x14ac:dyDescent="0.3">
      <c r="B87" s="102"/>
      <c r="C87" s="100"/>
      <c r="D87" s="100"/>
      <c r="E87" s="100"/>
      <c r="F87" s="100"/>
      <c r="G87" s="100"/>
      <c r="H87" s="100"/>
      <c r="I87" s="100"/>
      <c r="J87" s="100"/>
      <c r="K87" s="100"/>
      <c r="L87" s="100"/>
      <c r="M87" s="100"/>
      <c r="N87" s="100"/>
      <c r="O87" s="100"/>
      <c r="P87" s="100"/>
      <c r="Q87" s="100"/>
      <c r="R87" s="100"/>
      <c r="S87" s="100"/>
      <c r="T87" s="100"/>
      <c r="U87" s="100"/>
      <c r="V87" s="100"/>
      <c r="W87" s="100"/>
      <c r="X87" s="100"/>
      <c r="Y87" s="100"/>
      <c r="Z87" s="100"/>
      <c r="AA87" s="100"/>
      <c r="AB87" s="100"/>
      <c r="AC87" s="100"/>
      <c r="AD87" s="100"/>
      <c r="AE87" s="100"/>
      <c r="AF87" s="100"/>
      <c r="AG87" s="100"/>
      <c r="AH87" s="100"/>
      <c r="AI87" s="100"/>
    </row>
    <row r="88" spans="2:35" x14ac:dyDescent="0.3">
      <c r="B88" s="102"/>
      <c r="C88" s="100"/>
      <c r="D88" s="100"/>
      <c r="E88" s="100"/>
      <c r="F88" s="100"/>
      <c r="G88" s="100"/>
      <c r="H88" s="100"/>
      <c r="I88" s="100"/>
      <c r="J88" s="100"/>
      <c r="K88" s="100"/>
      <c r="L88" s="100"/>
      <c r="M88" s="100"/>
      <c r="N88" s="100"/>
      <c r="O88" s="100"/>
      <c r="P88" s="100"/>
      <c r="Q88" s="100"/>
      <c r="R88" s="100"/>
      <c r="S88" s="100"/>
      <c r="T88" s="100"/>
      <c r="U88" s="100"/>
      <c r="V88" s="100"/>
      <c r="W88" s="100"/>
      <c r="X88" s="100"/>
      <c r="Y88" s="100"/>
      <c r="Z88" s="100"/>
      <c r="AA88" s="100"/>
      <c r="AB88" s="100"/>
      <c r="AC88" s="100"/>
      <c r="AD88" s="100"/>
      <c r="AE88" s="100"/>
      <c r="AF88" s="100"/>
      <c r="AG88" s="100"/>
      <c r="AH88" s="100"/>
      <c r="AI88" s="100"/>
    </row>
    <row r="89" spans="2:35" x14ac:dyDescent="0.3">
      <c r="B89" s="102"/>
      <c r="C89" s="100"/>
      <c r="D89" s="100"/>
      <c r="E89" s="100"/>
      <c r="F89" s="100"/>
      <c r="G89" s="100"/>
      <c r="H89" s="100"/>
      <c r="I89" s="100"/>
      <c r="J89" s="100"/>
      <c r="K89" s="100"/>
      <c r="L89" s="100"/>
      <c r="M89" s="100"/>
      <c r="N89" s="100"/>
      <c r="O89" s="100"/>
      <c r="P89" s="100"/>
      <c r="Q89" s="100"/>
      <c r="R89" s="100"/>
      <c r="S89" s="100"/>
      <c r="T89" s="100"/>
      <c r="U89" s="100"/>
      <c r="V89" s="100"/>
      <c r="W89" s="100"/>
      <c r="X89" s="100"/>
      <c r="Y89" s="100"/>
      <c r="Z89" s="100"/>
      <c r="AA89" s="100"/>
      <c r="AB89" s="100"/>
      <c r="AC89" s="100"/>
      <c r="AD89" s="100"/>
      <c r="AE89" s="100"/>
      <c r="AF89" s="100"/>
      <c r="AG89" s="100"/>
      <c r="AH89" s="100"/>
      <c r="AI89" s="100"/>
    </row>
    <row r="90" spans="2:35" x14ac:dyDescent="0.3">
      <c r="B90" s="102"/>
      <c r="C90" s="100"/>
      <c r="D90" s="100"/>
      <c r="E90" s="100"/>
      <c r="F90" s="100"/>
      <c r="G90" s="100"/>
      <c r="H90" s="100"/>
      <c r="I90" s="100"/>
      <c r="J90" s="100"/>
      <c r="K90" s="100"/>
      <c r="L90" s="100"/>
      <c r="M90" s="100"/>
      <c r="N90" s="100"/>
      <c r="O90" s="100"/>
      <c r="P90" s="100"/>
      <c r="Q90" s="100"/>
      <c r="R90" s="100"/>
      <c r="S90" s="100"/>
      <c r="T90" s="100"/>
      <c r="U90" s="100"/>
      <c r="V90" s="100"/>
      <c r="W90" s="100"/>
      <c r="X90" s="100"/>
      <c r="Y90" s="100"/>
      <c r="Z90" s="100"/>
      <c r="AA90" s="100"/>
      <c r="AB90" s="100"/>
      <c r="AC90" s="100"/>
      <c r="AD90" s="100"/>
      <c r="AE90" s="100"/>
      <c r="AF90" s="100"/>
      <c r="AG90" s="100"/>
      <c r="AH90" s="100"/>
      <c r="AI90" s="100"/>
    </row>
    <row r="91" spans="2:35" x14ac:dyDescent="0.3">
      <c r="B91" s="102"/>
      <c r="C91" s="100"/>
      <c r="D91" s="100"/>
      <c r="E91" s="100"/>
      <c r="F91" s="100"/>
      <c r="G91" s="100"/>
      <c r="H91" s="100"/>
      <c r="I91" s="100"/>
      <c r="J91" s="100"/>
      <c r="K91" s="100"/>
      <c r="L91" s="100"/>
      <c r="M91" s="100"/>
      <c r="N91" s="100"/>
      <c r="O91" s="100"/>
      <c r="P91" s="100"/>
      <c r="Q91" s="100"/>
      <c r="R91" s="100"/>
      <c r="S91" s="100"/>
      <c r="T91" s="100"/>
      <c r="U91" s="100"/>
      <c r="V91" s="100"/>
      <c r="W91" s="100"/>
      <c r="X91" s="100"/>
      <c r="Y91" s="100"/>
      <c r="Z91" s="100"/>
      <c r="AA91" s="100"/>
      <c r="AB91" s="100"/>
      <c r="AC91" s="100"/>
      <c r="AD91" s="100"/>
      <c r="AE91" s="100"/>
      <c r="AF91" s="100"/>
      <c r="AG91" s="100"/>
      <c r="AH91" s="100"/>
      <c r="AI91" s="100"/>
    </row>
    <row r="92" spans="2:35" x14ac:dyDescent="0.3">
      <c r="B92" s="102"/>
      <c r="C92" s="100"/>
      <c r="D92" s="100"/>
      <c r="E92" s="100"/>
      <c r="F92" s="100"/>
      <c r="G92" s="100"/>
      <c r="H92" s="100"/>
      <c r="I92" s="100"/>
      <c r="J92" s="100"/>
      <c r="K92" s="100"/>
      <c r="L92" s="100"/>
      <c r="M92" s="100"/>
      <c r="N92" s="100"/>
      <c r="O92" s="100"/>
      <c r="P92" s="100"/>
      <c r="Q92" s="100"/>
      <c r="R92" s="100"/>
      <c r="S92" s="100"/>
      <c r="T92" s="100"/>
      <c r="U92" s="100"/>
      <c r="V92" s="100"/>
      <c r="W92" s="100"/>
      <c r="X92" s="100"/>
      <c r="Y92" s="100"/>
      <c r="Z92" s="100"/>
      <c r="AA92" s="100"/>
      <c r="AB92" s="100"/>
      <c r="AC92" s="100"/>
      <c r="AD92" s="100"/>
      <c r="AE92" s="100"/>
      <c r="AF92" s="100"/>
      <c r="AG92" s="100"/>
      <c r="AH92" s="100"/>
      <c r="AI92" s="100"/>
    </row>
    <row r="93" spans="2:35" x14ac:dyDescent="0.3">
      <c r="B93" s="102"/>
      <c r="C93" s="100"/>
      <c r="D93" s="100"/>
      <c r="E93" s="100"/>
      <c r="F93" s="100"/>
      <c r="G93" s="100"/>
      <c r="H93" s="100"/>
      <c r="I93" s="100"/>
      <c r="J93" s="100"/>
      <c r="K93" s="100"/>
      <c r="L93" s="100"/>
      <c r="M93" s="100"/>
      <c r="N93" s="100"/>
      <c r="O93" s="100"/>
      <c r="P93" s="100"/>
      <c r="Q93" s="100"/>
      <c r="R93" s="100"/>
      <c r="S93" s="100"/>
      <c r="T93" s="100"/>
      <c r="U93" s="100"/>
      <c r="V93" s="100"/>
      <c r="W93" s="100"/>
      <c r="X93" s="100"/>
      <c r="Y93" s="100"/>
      <c r="Z93" s="100"/>
      <c r="AA93" s="100"/>
      <c r="AB93" s="100"/>
      <c r="AC93" s="100"/>
      <c r="AD93" s="100"/>
      <c r="AE93" s="100"/>
      <c r="AF93" s="100"/>
      <c r="AG93" s="100"/>
      <c r="AH93" s="100"/>
      <c r="AI93" s="100"/>
    </row>
    <row r="94" spans="2:35" x14ac:dyDescent="0.3">
      <c r="B94" s="102"/>
      <c r="C94" s="100"/>
      <c r="D94" s="100"/>
      <c r="E94" s="100"/>
      <c r="F94" s="100"/>
      <c r="G94" s="100"/>
      <c r="H94" s="100"/>
      <c r="I94" s="100"/>
      <c r="J94" s="100"/>
      <c r="K94" s="100"/>
      <c r="L94" s="100"/>
      <c r="M94" s="100"/>
      <c r="N94" s="100"/>
      <c r="O94" s="100"/>
      <c r="P94" s="100"/>
      <c r="Q94" s="100"/>
      <c r="R94" s="100"/>
      <c r="S94" s="100"/>
      <c r="T94" s="100"/>
      <c r="U94" s="100"/>
      <c r="V94" s="100"/>
      <c r="W94" s="100"/>
      <c r="X94" s="100"/>
      <c r="Y94" s="100"/>
      <c r="Z94" s="100"/>
      <c r="AA94" s="100"/>
      <c r="AB94" s="100"/>
      <c r="AC94" s="100"/>
      <c r="AD94" s="100"/>
      <c r="AE94" s="100"/>
      <c r="AF94" s="100"/>
      <c r="AG94" s="100"/>
      <c r="AH94" s="100"/>
      <c r="AI94" s="100"/>
    </row>
    <row r="95" spans="2:35" x14ac:dyDescent="0.3">
      <c r="B95" s="102"/>
      <c r="C95" s="100"/>
      <c r="D95" s="100"/>
      <c r="E95" s="100"/>
      <c r="F95" s="100"/>
      <c r="G95" s="100"/>
      <c r="H95" s="100"/>
      <c r="I95" s="100"/>
      <c r="J95" s="100"/>
      <c r="K95" s="100"/>
      <c r="L95" s="100"/>
      <c r="M95" s="100"/>
      <c r="N95" s="100"/>
      <c r="O95" s="100"/>
      <c r="P95" s="100"/>
      <c r="Q95" s="100"/>
      <c r="R95" s="100"/>
      <c r="S95" s="100"/>
      <c r="T95" s="100"/>
      <c r="U95" s="100"/>
      <c r="V95" s="100"/>
      <c r="W95" s="100"/>
      <c r="X95" s="100"/>
      <c r="Y95" s="100"/>
      <c r="Z95" s="100"/>
      <c r="AA95" s="100"/>
      <c r="AB95" s="100"/>
      <c r="AC95" s="100"/>
      <c r="AD95" s="100"/>
      <c r="AE95" s="100"/>
      <c r="AF95" s="100"/>
      <c r="AG95" s="100"/>
      <c r="AH95" s="100"/>
      <c r="AI95" s="100"/>
    </row>
    <row r="96" spans="2:35" x14ac:dyDescent="0.3">
      <c r="B96" s="102"/>
      <c r="C96" s="100"/>
      <c r="D96" s="100"/>
      <c r="E96" s="100"/>
      <c r="F96" s="100"/>
      <c r="G96" s="100"/>
      <c r="H96" s="100"/>
      <c r="I96" s="100"/>
      <c r="J96" s="100"/>
      <c r="K96" s="100"/>
      <c r="L96" s="100"/>
      <c r="M96" s="100"/>
      <c r="N96" s="100"/>
      <c r="O96" s="100"/>
      <c r="P96" s="100"/>
      <c r="Q96" s="100"/>
      <c r="R96" s="100"/>
      <c r="S96" s="100"/>
      <c r="T96" s="100"/>
      <c r="U96" s="100"/>
      <c r="V96" s="100"/>
      <c r="W96" s="100"/>
      <c r="X96" s="100"/>
      <c r="Y96" s="100"/>
      <c r="Z96" s="100"/>
      <c r="AA96" s="100"/>
      <c r="AB96" s="100"/>
      <c r="AC96" s="100"/>
      <c r="AD96" s="100"/>
      <c r="AE96" s="100"/>
      <c r="AF96" s="100"/>
      <c r="AG96" s="100"/>
      <c r="AH96" s="100"/>
      <c r="AI96" s="100"/>
    </row>
    <row r="97" spans="2:35" x14ac:dyDescent="0.3">
      <c r="B97" s="102"/>
      <c r="C97" s="100"/>
      <c r="D97" s="100"/>
      <c r="E97" s="100"/>
      <c r="F97" s="100"/>
      <c r="G97" s="100"/>
      <c r="H97" s="100"/>
      <c r="I97" s="100"/>
      <c r="J97" s="100"/>
      <c r="K97" s="100"/>
      <c r="L97" s="100"/>
      <c r="M97" s="100"/>
      <c r="N97" s="100"/>
      <c r="O97" s="100"/>
      <c r="P97" s="100"/>
      <c r="Q97" s="100"/>
      <c r="R97" s="100"/>
      <c r="S97" s="100"/>
      <c r="T97" s="100"/>
      <c r="U97" s="100"/>
      <c r="V97" s="100"/>
      <c r="W97" s="100"/>
      <c r="X97" s="100"/>
      <c r="Y97" s="100"/>
      <c r="Z97" s="100"/>
      <c r="AA97" s="100"/>
      <c r="AB97" s="100"/>
      <c r="AC97" s="100"/>
      <c r="AD97" s="100"/>
      <c r="AE97" s="100"/>
      <c r="AF97" s="100"/>
      <c r="AG97" s="100"/>
      <c r="AH97" s="100"/>
      <c r="AI97" s="100"/>
    </row>
    <row r="98" spans="2:35" x14ac:dyDescent="0.3">
      <c r="B98" s="102"/>
      <c r="C98" s="100"/>
      <c r="D98" s="100"/>
      <c r="E98" s="100"/>
      <c r="F98" s="100"/>
      <c r="G98" s="100"/>
      <c r="H98" s="100"/>
      <c r="I98" s="100"/>
      <c r="J98" s="100"/>
      <c r="K98" s="100"/>
      <c r="L98" s="100"/>
      <c r="M98" s="100"/>
      <c r="N98" s="100"/>
      <c r="O98" s="100"/>
      <c r="P98" s="100"/>
      <c r="Q98" s="100"/>
      <c r="R98" s="100"/>
      <c r="S98" s="100"/>
      <c r="T98" s="100"/>
      <c r="U98" s="100"/>
      <c r="V98" s="100"/>
      <c r="W98" s="100"/>
      <c r="X98" s="100"/>
      <c r="Y98" s="100"/>
      <c r="Z98" s="100"/>
      <c r="AA98" s="100"/>
      <c r="AB98" s="100"/>
      <c r="AC98" s="100"/>
      <c r="AD98" s="100"/>
      <c r="AE98" s="100"/>
      <c r="AF98" s="100"/>
      <c r="AG98" s="100"/>
      <c r="AH98" s="100"/>
      <c r="AI98" s="100"/>
    </row>
    <row r="99" spans="2:35" x14ac:dyDescent="0.3">
      <c r="B99" s="102"/>
      <c r="C99" s="100"/>
      <c r="D99" s="100"/>
      <c r="E99" s="100"/>
      <c r="F99" s="100"/>
      <c r="G99" s="100"/>
      <c r="H99" s="100"/>
      <c r="I99" s="100"/>
      <c r="J99" s="100"/>
      <c r="K99" s="100"/>
      <c r="L99" s="100"/>
      <c r="M99" s="100"/>
      <c r="N99" s="100"/>
      <c r="O99" s="100"/>
      <c r="P99" s="100"/>
      <c r="Q99" s="100"/>
      <c r="R99" s="100"/>
      <c r="S99" s="100"/>
      <c r="T99" s="100"/>
      <c r="U99" s="100"/>
      <c r="V99" s="100"/>
      <c r="W99" s="100"/>
      <c r="X99" s="100"/>
      <c r="Y99" s="100"/>
      <c r="Z99" s="100"/>
      <c r="AA99" s="100"/>
      <c r="AB99" s="100"/>
      <c r="AC99" s="100"/>
      <c r="AD99" s="100"/>
      <c r="AE99" s="100"/>
      <c r="AF99" s="100"/>
      <c r="AG99" s="100"/>
      <c r="AH99" s="100"/>
      <c r="AI99" s="100"/>
    </row>
    <row r="100" spans="2:35" x14ac:dyDescent="0.3">
      <c r="B100" s="102"/>
      <c r="C100" s="100"/>
      <c r="D100" s="100"/>
      <c r="E100" s="100"/>
      <c r="F100" s="100"/>
      <c r="G100" s="100"/>
      <c r="H100" s="100"/>
      <c r="I100" s="100"/>
      <c r="J100" s="100"/>
      <c r="K100" s="100"/>
      <c r="L100" s="100"/>
      <c r="M100" s="100"/>
      <c r="N100" s="100"/>
      <c r="O100" s="100"/>
      <c r="P100" s="100"/>
      <c r="Q100" s="100"/>
      <c r="R100" s="100"/>
      <c r="S100" s="100"/>
      <c r="T100" s="100"/>
      <c r="U100" s="100"/>
      <c r="V100" s="100"/>
      <c r="W100" s="100"/>
      <c r="X100" s="100"/>
      <c r="Y100" s="100"/>
      <c r="Z100" s="100"/>
      <c r="AA100" s="100"/>
      <c r="AB100" s="100"/>
      <c r="AC100" s="100"/>
      <c r="AD100" s="100"/>
      <c r="AE100" s="100"/>
      <c r="AF100" s="100"/>
      <c r="AG100" s="100"/>
      <c r="AH100" s="100"/>
      <c r="AI100" s="100"/>
    </row>
    <row r="101" spans="2:35" x14ac:dyDescent="0.3">
      <c r="B101" s="102"/>
      <c r="C101" s="100"/>
      <c r="D101" s="100"/>
      <c r="E101" s="100"/>
      <c r="F101" s="100"/>
      <c r="G101" s="100"/>
      <c r="H101" s="100"/>
      <c r="I101" s="100"/>
      <c r="J101" s="100"/>
      <c r="K101" s="100"/>
      <c r="L101" s="100"/>
      <c r="M101" s="100"/>
      <c r="N101" s="100"/>
      <c r="O101" s="100"/>
      <c r="P101" s="100"/>
      <c r="Q101" s="100"/>
      <c r="R101" s="100"/>
      <c r="S101" s="100"/>
      <c r="T101" s="100"/>
      <c r="U101" s="100"/>
      <c r="V101" s="100"/>
      <c r="W101" s="100"/>
      <c r="X101" s="100"/>
      <c r="Y101" s="100"/>
      <c r="Z101" s="100"/>
      <c r="AA101" s="100"/>
      <c r="AB101" s="100"/>
      <c r="AC101" s="100"/>
      <c r="AD101" s="100"/>
      <c r="AE101" s="100"/>
      <c r="AF101" s="100"/>
      <c r="AG101" s="100"/>
      <c r="AH101" s="100"/>
      <c r="AI101" s="100"/>
    </row>
    <row r="102" spans="2:35" x14ac:dyDescent="0.3">
      <c r="B102" s="102"/>
      <c r="C102" s="100"/>
      <c r="D102" s="100"/>
      <c r="E102" s="100"/>
      <c r="F102" s="100"/>
      <c r="G102" s="100"/>
      <c r="H102" s="100"/>
      <c r="I102" s="100"/>
      <c r="J102" s="100"/>
      <c r="K102" s="100"/>
      <c r="L102" s="100"/>
      <c r="M102" s="100"/>
      <c r="N102" s="100"/>
      <c r="O102" s="100"/>
      <c r="P102" s="100"/>
      <c r="Q102" s="100"/>
      <c r="R102" s="100"/>
      <c r="S102" s="100"/>
      <c r="T102" s="100"/>
      <c r="U102" s="100"/>
      <c r="V102" s="100"/>
      <c r="W102" s="100"/>
      <c r="X102" s="100"/>
      <c r="Y102" s="100"/>
      <c r="Z102" s="100"/>
      <c r="AA102" s="100"/>
      <c r="AB102" s="100"/>
      <c r="AC102" s="100"/>
      <c r="AD102" s="100"/>
      <c r="AE102" s="100"/>
      <c r="AF102" s="100"/>
      <c r="AG102" s="100"/>
      <c r="AH102" s="100"/>
      <c r="AI102" s="100"/>
    </row>
    <row r="103" spans="2:35" x14ac:dyDescent="0.3">
      <c r="B103" s="102"/>
      <c r="C103" s="100"/>
      <c r="D103" s="100"/>
      <c r="E103" s="100"/>
      <c r="F103" s="100"/>
      <c r="G103" s="100"/>
      <c r="H103" s="100"/>
      <c r="I103" s="100"/>
      <c r="J103" s="100"/>
      <c r="K103" s="100"/>
      <c r="L103" s="100"/>
      <c r="M103" s="100"/>
      <c r="N103" s="100"/>
      <c r="O103" s="100"/>
      <c r="P103" s="100"/>
      <c r="Q103" s="100"/>
      <c r="R103" s="100"/>
      <c r="S103" s="100"/>
      <c r="T103" s="100"/>
      <c r="U103" s="100"/>
      <c r="V103" s="100"/>
      <c r="W103" s="100"/>
      <c r="X103" s="100"/>
      <c r="Y103" s="100"/>
      <c r="Z103" s="100"/>
      <c r="AA103" s="100"/>
      <c r="AB103" s="100"/>
      <c r="AC103" s="100"/>
      <c r="AD103" s="100"/>
      <c r="AE103" s="100"/>
      <c r="AF103" s="100"/>
      <c r="AG103" s="100"/>
      <c r="AH103" s="100"/>
      <c r="AI103" s="100"/>
    </row>
    <row r="104" spans="2:35" x14ac:dyDescent="0.3">
      <c r="B104" s="102"/>
      <c r="C104" s="100"/>
      <c r="D104" s="100"/>
      <c r="E104" s="100"/>
      <c r="F104" s="100"/>
      <c r="G104" s="100"/>
      <c r="H104" s="100"/>
      <c r="I104" s="100"/>
      <c r="J104" s="100"/>
      <c r="K104" s="100"/>
      <c r="L104" s="100"/>
      <c r="M104" s="100"/>
      <c r="N104" s="100"/>
      <c r="O104" s="100"/>
      <c r="P104" s="100"/>
      <c r="Q104" s="100"/>
      <c r="R104" s="100"/>
      <c r="S104" s="100"/>
      <c r="T104" s="100"/>
      <c r="U104" s="100"/>
      <c r="V104" s="100"/>
      <c r="W104" s="100"/>
      <c r="X104" s="100"/>
      <c r="Y104" s="100"/>
      <c r="Z104" s="100"/>
      <c r="AA104" s="100"/>
      <c r="AB104" s="100"/>
      <c r="AC104" s="100"/>
      <c r="AD104" s="100"/>
      <c r="AE104" s="100"/>
      <c r="AF104" s="100"/>
      <c r="AG104" s="100"/>
      <c r="AH104" s="100"/>
      <c r="AI104" s="100"/>
    </row>
    <row r="105" spans="2:35" x14ac:dyDescent="0.3">
      <c r="B105" s="102"/>
      <c r="C105" s="100"/>
      <c r="D105" s="100"/>
      <c r="E105" s="100"/>
      <c r="F105" s="100"/>
      <c r="G105" s="100"/>
      <c r="H105" s="100"/>
      <c r="I105" s="100"/>
      <c r="J105" s="100"/>
      <c r="K105" s="100"/>
      <c r="L105" s="100"/>
      <c r="M105" s="100"/>
      <c r="N105" s="100"/>
      <c r="O105" s="100"/>
      <c r="P105" s="100"/>
      <c r="Q105" s="100"/>
      <c r="R105" s="100"/>
      <c r="S105" s="100"/>
      <c r="T105" s="100"/>
      <c r="U105" s="100"/>
      <c r="V105" s="100"/>
      <c r="W105" s="100"/>
      <c r="X105" s="100"/>
      <c r="Y105" s="100"/>
      <c r="Z105" s="100"/>
      <c r="AA105" s="100"/>
      <c r="AB105" s="100"/>
      <c r="AC105" s="100"/>
      <c r="AD105" s="100"/>
      <c r="AE105" s="100"/>
      <c r="AF105" s="100"/>
      <c r="AG105" s="100"/>
      <c r="AH105" s="100"/>
      <c r="AI105" s="100"/>
    </row>
    <row r="106" spans="2:35" x14ac:dyDescent="0.3">
      <c r="B106" s="102"/>
      <c r="C106" s="100"/>
      <c r="D106" s="100"/>
      <c r="E106" s="100"/>
      <c r="F106" s="100"/>
      <c r="G106" s="100"/>
      <c r="H106" s="100"/>
      <c r="I106" s="100"/>
      <c r="J106" s="100"/>
      <c r="K106" s="100"/>
      <c r="L106" s="100"/>
      <c r="M106" s="100"/>
      <c r="N106" s="100"/>
      <c r="O106" s="100"/>
      <c r="P106" s="100"/>
      <c r="Q106" s="100"/>
      <c r="R106" s="100"/>
      <c r="S106" s="100"/>
      <c r="T106" s="100"/>
      <c r="U106" s="100"/>
      <c r="V106" s="100"/>
      <c r="W106" s="100"/>
      <c r="X106" s="100"/>
      <c r="Y106" s="100"/>
      <c r="Z106" s="100"/>
      <c r="AA106" s="100"/>
      <c r="AB106" s="100"/>
      <c r="AC106" s="100"/>
      <c r="AD106" s="100"/>
      <c r="AE106" s="100"/>
      <c r="AF106" s="100"/>
      <c r="AG106" s="100"/>
      <c r="AH106" s="100"/>
      <c r="AI106" s="100"/>
    </row>
    <row r="107" spans="2:35" x14ac:dyDescent="0.3">
      <c r="B107" s="102"/>
      <c r="C107" s="100"/>
      <c r="D107" s="100"/>
      <c r="E107" s="100"/>
      <c r="F107" s="100"/>
      <c r="G107" s="100"/>
      <c r="H107" s="100"/>
      <c r="I107" s="100"/>
      <c r="J107" s="100"/>
      <c r="K107" s="100"/>
      <c r="L107" s="100"/>
      <c r="M107" s="100"/>
      <c r="N107" s="100"/>
      <c r="O107" s="100"/>
      <c r="P107" s="100"/>
      <c r="Q107" s="100"/>
      <c r="R107" s="100"/>
      <c r="S107" s="100"/>
      <c r="T107" s="100"/>
      <c r="U107" s="100"/>
      <c r="V107" s="100"/>
      <c r="W107" s="100"/>
      <c r="X107" s="100"/>
      <c r="Y107" s="100"/>
      <c r="Z107" s="100"/>
      <c r="AA107" s="100"/>
      <c r="AB107" s="100"/>
      <c r="AC107" s="100"/>
      <c r="AD107" s="100"/>
      <c r="AE107" s="100"/>
      <c r="AF107" s="100"/>
      <c r="AG107" s="100"/>
      <c r="AH107" s="100"/>
      <c r="AI107" s="100"/>
    </row>
    <row r="108" spans="2:35" x14ac:dyDescent="0.3">
      <c r="B108" s="102"/>
      <c r="C108" s="100"/>
      <c r="D108" s="100"/>
      <c r="E108" s="100"/>
      <c r="F108" s="100"/>
      <c r="G108" s="100"/>
      <c r="H108" s="100"/>
      <c r="I108" s="100"/>
      <c r="J108" s="100"/>
      <c r="K108" s="100"/>
      <c r="L108" s="100"/>
      <c r="M108" s="100"/>
      <c r="N108" s="100"/>
      <c r="O108" s="100"/>
      <c r="P108" s="100"/>
      <c r="Q108" s="100"/>
      <c r="R108" s="100"/>
      <c r="S108" s="100"/>
      <c r="T108" s="100"/>
      <c r="U108" s="100"/>
      <c r="V108" s="100"/>
      <c r="W108" s="100"/>
      <c r="X108" s="100"/>
      <c r="Y108" s="100"/>
      <c r="Z108" s="100"/>
      <c r="AA108" s="100"/>
      <c r="AB108" s="100"/>
      <c r="AC108" s="100"/>
      <c r="AD108" s="100"/>
      <c r="AE108" s="100"/>
      <c r="AF108" s="100"/>
      <c r="AG108" s="100"/>
      <c r="AH108" s="100"/>
      <c r="AI108" s="100"/>
    </row>
    <row r="109" spans="2:35" x14ac:dyDescent="0.3">
      <c r="B109" s="102"/>
      <c r="C109" s="100"/>
      <c r="D109" s="100"/>
      <c r="E109" s="100"/>
      <c r="F109" s="100"/>
      <c r="G109" s="100"/>
      <c r="H109" s="100"/>
      <c r="I109" s="100"/>
      <c r="J109" s="100"/>
      <c r="K109" s="100"/>
      <c r="L109" s="100"/>
      <c r="M109" s="100"/>
      <c r="N109" s="100"/>
      <c r="O109" s="100"/>
      <c r="P109" s="100"/>
      <c r="Q109" s="100"/>
      <c r="R109" s="100"/>
      <c r="S109" s="100"/>
      <c r="T109" s="100"/>
      <c r="U109" s="100"/>
      <c r="V109" s="100"/>
      <c r="W109" s="100"/>
      <c r="X109" s="100"/>
      <c r="Y109" s="100"/>
      <c r="Z109" s="100"/>
      <c r="AA109" s="100"/>
      <c r="AB109" s="100"/>
      <c r="AC109" s="100"/>
      <c r="AD109" s="100"/>
      <c r="AE109" s="100"/>
      <c r="AF109" s="100"/>
      <c r="AG109" s="100"/>
      <c r="AH109" s="100"/>
      <c r="AI109" s="100"/>
    </row>
    <row r="110" spans="2:35" x14ac:dyDescent="0.3">
      <c r="B110" s="102"/>
      <c r="C110" s="100"/>
      <c r="D110" s="100"/>
      <c r="E110" s="100"/>
      <c r="F110" s="100"/>
      <c r="G110" s="100"/>
      <c r="H110" s="100"/>
      <c r="I110" s="100"/>
      <c r="J110" s="100"/>
      <c r="K110" s="100"/>
      <c r="L110" s="100"/>
      <c r="M110" s="100"/>
      <c r="N110" s="100"/>
      <c r="O110" s="100"/>
      <c r="P110" s="100"/>
      <c r="Q110" s="100"/>
      <c r="R110" s="100"/>
      <c r="S110" s="100"/>
      <c r="T110" s="100"/>
      <c r="U110" s="100"/>
      <c r="V110" s="100"/>
      <c r="W110" s="100"/>
      <c r="X110" s="100"/>
      <c r="Y110" s="100"/>
      <c r="Z110" s="100"/>
      <c r="AA110" s="100"/>
      <c r="AB110" s="100"/>
      <c r="AC110" s="100"/>
      <c r="AD110" s="100"/>
      <c r="AE110" s="100"/>
      <c r="AF110" s="100"/>
      <c r="AG110" s="100"/>
      <c r="AH110" s="100"/>
      <c r="AI110" s="100"/>
    </row>
    <row r="111" spans="2:35" x14ac:dyDescent="0.3">
      <c r="B111" s="102"/>
      <c r="C111" s="100"/>
      <c r="D111" s="100"/>
      <c r="E111" s="100"/>
      <c r="F111" s="100"/>
      <c r="G111" s="100"/>
      <c r="H111" s="100"/>
      <c r="I111" s="100"/>
      <c r="J111" s="100"/>
      <c r="K111" s="100"/>
      <c r="L111" s="100"/>
      <c r="M111" s="100"/>
      <c r="N111" s="100"/>
      <c r="O111" s="100"/>
      <c r="P111" s="100"/>
      <c r="Q111" s="100"/>
      <c r="R111" s="100"/>
      <c r="S111" s="100"/>
      <c r="T111" s="100"/>
      <c r="U111" s="100"/>
      <c r="V111" s="100"/>
      <c r="W111" s="100"/>
      <c r="X111" s="100"/>
      <c r="Y111" s="100"/>
      <c r="Z111" s="100"/>
      <c r="AA111" s="100"/>
      <c r="AB111" s="100"/>
      <c r="AC111" s="100"/>
      <c r="AD111" s="100"/>
      <c r="AE111" s="100"/>
      <c r="AF111" s="100"/>
      <c r="AG111" s="100"/>
      <c r="AH111" s="100"/>
      <c r="AI111" s="100"/>
    </row>
    <row r="112" spans="2:35" x14ac:dyDescent="0.3">
      <c r="B112" s="102"/>
      <c r="C112" s="100"/>
      <c r="D112" s="100"/>
      <c r="E112" s="100"/>
      <c r="F112" s="100"/>
      <c r="G112" s="100"/>
      <c r="H112" s="100"/>
      <c r="I112" s="100"/>
      <c r="J112" s="100"/>
      <c r="K112" s="100"/>
      <c r="L112" s="100"/>
      <c r="M112" s="100"/>
      <c r="N112" s="100"/>
      <c r="O112" s="100"/>
      <c r="P112" s="100"/>
      <c r="Q112" s="100"/>
      <c r="R112" s="100"/>
      <c r="S112" s="100"/>
      <c r="T112" s="100"/>
      <c r="U112" s="100"/>
      <c r="V112" s="100"/>
      <c r="W112" s="100"/>
      <c r="X112" s="100"/>
      <c r="Y112" s="100"/>
      <c r="Z112" s="100"/>
      <c r="AA112" s="100"/>
      <c r="AB112" s="100"/>
      <c r="AC112" s="100"/>
      <c r="AD112" s="100"/>
      <c r="AE112" s="100"/>
      <c r="AF112" s="100"/>
      <c r="AG112" s="100"/>
      <c r="AH112" s="100"/>
      <c r="AI112" s="100"/>
    </row>
    <row r="113" spans="2:35" x14ac:dyDescent="0.3">
      <c r="B113" s="102"/>
      <c r="C113" s="100"/>
      <c r="D113" s="100"/>
      <c r="E113" s="100"/>
      <c r="F113" s="100"/>
      <c r="G113" s="100"/>
      <c r="H113" s="100"/>
      <c r="I113" s="100"/>
      <c r="J113" s="100"/>
      <c r="K113" s="100"/>
      <c r="L113" s="100"/>
      <c r="M113" s="100"/>
      <c r="N113" s="100"/>
      <c r="O113" s="100"/>
      <c r="P113" s="100"/>
      <c r="Q113" s="100"/>
      <c r="R113" s="100"/>
      <c r="S113" s="100"/>
      <c r="T113" s="100"/>
      <c r="U113" s="100"/>
      <c r="V113" s="100"/>
      <c r="W113" s="100"/>
      <c r="X113" s="100"/>
      <c r="Y113" s="100"/>
      <c r="Z113" s="100"/>
      <c r="AA113" s="100"/>
      <c r="AB113" s="100"/>
      <c r="AC113" s="100"/>
      <c r="AD113" s="100"/>
      <c r="AE113" s="100"/>
      <c r="AF113" s="100"/>
      <c r="AG113" s="100"/>
      <c r="AH113" s="100"/>
      <c r="AI113" s="100"/>
    </row>
    <row r="114" spans="2:35" x14ac:dyDescent="0.3">
      <c r="B114" s="102"/>
      <c r="C114" s="100"/>
      <c r="D114" s="100"/>
      <c r="E114" s="100"/>
      <c r="F114" s="100"/>
      <c r="G114" s="100"/>
      <c r="H114" s="100"/>
      <c r="I114" s="100"/>
      <c r="J114" s="100"/>
      <c r="K114" s="100"/>
      <c r="L114" s="100"/>
      <c r="M114" s="100"/>
      <c r="N114" s="100"/>
      <c r="O114" s="100"/>
      <c r="P114" s="100"/>
      <c r="Q114" s="100"/>
      <c r="R114" s="100"/>
      <c r="S114" s="100"/>
      <c r="T114" s="100"/>
      <c r="U114" s="100"/>
      <c r="V114" s="100"/>
      <c r="W114" s="100"/>
      <c r="X114" s="100"/>
      <c r="Y114" s="100"/>
      <c r="Z114" s="100"/>
      <c r="AA114" s="100"/>
      <c r="AB114" s="100"/>
      <c r="AC114" s="100"/>
      <c r="AD114" s="100"/>
      <c r="AE114" s="100"/>
      <c r="AF114" s="100"/>
      <c r="AG114" s="100"/>
      <c r="AH114" s="100"/>
      <c r="AI114" s="100"/>
    </row>
    <row r="115" spans="2:35" x14ac:dyDescent="0.3">
      <c r="B115" s="102"/>
      <c r="C115" s="100"/>
      <c r="D115" s="100"/>
      <c r="E115" s="100"/>
      <c r="F115" s="100"/>
      <c r="G115" s="100"/>
      <c r="H115" s="100"/>
      <c r="I115" s="100"/>
      <c r="J115" s="100"/>
      <c r="K115" s="100"/>
      <c r="L115" s="100"/>
      <c r="M115" s="100"/>
      <c r="N115" s="100"/>
      <c r="O115" s="100"/>
      <c r="P115" s="100"/>
      <c r="Q115" s="100"/>
      <c r="R115" s="100"/>
      <c r="S115" s="100"/>
      <c r="T115" s="100"/>
      <c r="U115" s="100"/>
      <c r="V115" s="100"/>
      <c r="W115" s="100"/>
      <c r="X115" s="100"/>
      <c r="Y115" s="100"/>
      <c r="Z115" s="100"/>
      <c r="AA115" s="100"/>
      <c r="AB115" s="100"/>
      <c r="AC115" s="100"/>
      <c r="AD115" s="100"/>
      <c r="AE115" s="100"/>
      <c r="AF115" s="100"/>
      <c r="AG115" s="100"/>
      <c r="AH115" s="100"/>
      <c r="AI115" s="100"/>
    </row>
    <row r="116" spans="2:35" x14ac:dyDescent="0.3">
      <c r="B116" s="102"/>
      <c r="C116" s="100"/>
      <c r="D116" s="100"/>
      <c r="E116" s="100"/>
      <c r="F116" s="100"/>
      <c r="G116" s="100"/>
      <c r="H116" s="100"/>
      <c r="I116" s="100"/>
      <c r="J116" s="100"/>
      <c r="K116" s="100"/>
      <c r="L116" s="100"/>
      <c r="M116" s="100"/>
      <c r="N116" s="100"/>
      <c r="O116" s="100"/>
      <c r="P116" s="100"/>
      <c r="Q116" s="100"/>
      <c r="R116" s="100"/>
      <c r="S116" s="100"/>
      <c r="T116" s="100"/>
      <c r="U116" s="100"/>
      <c r="V116" s="100"/>
      <c r="W116" s="100"/>
      <c r="X116" s="100"/>
      <c r="Y116" s="100"/>
      <c r="Z116" s="100"/>
      <c r="AA116" s="100"/>
      <c r="AB116" s="100"/>
      <c r="AC116" s="100"/>
      <c r="AD116" s="100"/>
      <c r="AE116" s="100"/>
      <c r="AF116" s="100"/>
      <c r="AG116" s="100"/>
      <c r="AH116" s="100"/>
      <c r="AI116" s="100"/>
    </row>
    <row r="117" spans="2:35" x14ac:dyDescent="0.3">
      <c r="B117" s="102"/>
      <c r="C117" s="100"/>
      <c r="D117" s="100"/>
      <c r="E117" s="100"/>
      <c r="F117" s="100"/>
      <c r="G117" s="100"/>
      <c r="H117" s="100"/>
      <c r="I117" s="100"/>
      <c r="J117" s="100"/>
      <c r="K117" s="100"/>
      <c r="L117" s="100"/>
      <c r="M117" s="100"/>
      <c r="N117" s="100"/>
      <c r="O117" s="100"/>
      <c r="P117" s="100"/>
      <c r="Q117" s="100"/>
      <c r="R117" s="100"/>
      <c r="S117" s="100"/>
      <c r="T117" s="100"/>
      <c r="U117" s="100"/>
      <c r="V117" s="100"/>
      <c r="W117" s="100"/>
      <c r="X117" s="100"/>
      <c r="Y117" s="100"/>
      <c r="Z117" s="100"/>
      <c r="AA117" s="100"/>
      <c r="AB117" s="100"/>
      <c r="AC117" s="100"/>
      <c r="AD117" s="100"/>
      <c r="AE117" s="100"/>
      <c r="AF117" s="100"/>
      <c r="AG117" s="100"/>
      <c r="AH117" s="100"/>
      <c r="AI117" s="100"/>
    </row>
    <row r="118" spans="2:35" x14ac:dyDescent="0.3">
      <c r="B118" s="102"/>
      <c r="C118" s="100"/>
      <c r="D118" s="100"/>
      <c r="E118" s="100"/>
      <c r="F118" s="100"/>
      <c r="G118" s="100"/>
      <c r="H118" s="100"/>
      <c r="I118" s="100"/>
      <c r="J118" s="100"/>
      <c r="K118" s="100"/>
      <c r="L118" s="100"/>
      <c r="M118" s="100"/>
      <c r="N118" s="100"/>
      <c r="O118" s="100"/>
      <c r="P118" s="100"/>
      <c r="Q118" s="100"/>
      <c r="R118" s="100"/>
      <c r="S118" s="100"/>
      <c r="T118" s="100"/>
      <c r="U118" s="100"/>
      <c r="V118" s="100"/>
      <c r="W118" s="100"/>
      <c r="X118" s="100"/>
      <c r="Y118" s="100"/>
      <c r="Z118" s="100"/>
      <c r="AA118" s="100"/>
      <c r="AB118" s="100"/>
      <c r="AC118" s="100"/>
      <c r="AD118" s="100"/>
      <c r="AE118" s="100"/>
      <c r="AF118" s="100"/>
      <c r="AG118" s="100"/>
      <c r="AH118" s="100"/>
      <c r="AI118" s="100"/>
    </row>
    <row r="119" spans="2:35" x14ac:dyDescent="0.3">
      <c r="B119" s="102"/>
      <c r="C119" s="100"/>
      <c r="D119" s="100"/>
      <c r="E119" s="100"/>
      <c r="F119" s="100"/>
      <c r="G119" s="100"/>
      <c r="H119" s="100"/>
      <c r="I119" s="100"/>
      <c r="J119" s="100"/>
      <c r="K119" s="100"/>
      <c r="L119" s="100"/>
      <c r="M119" s="100"/>
      <c r="N119" s="100"/>
      <c r="O119" s="100"/>
      <c r="P119" s="100"/>
      <c r="Q119" s="100"/>
      <c r="R119" s="100"/>
      <c r="S119" s="100"/>
      <c r="T119" s="100"/>
      <c r="U119" s="100"/>
      <c r="V119" s="100"/>
      <c r="W119" s="100"/>
      <c r="X119" s="100"/>
      <c r="Y119" s="100"/>
      <c r="Z119" s="100"/>
      <c r="AA119" s="100"/>
      <c r="AB119" s="100"/>
      <c r="AC119" s="100"/>
      <c r="AD119" s="100"/>
      <c r="AE119" s="100"/>
      <c r="AF119" s="100"/>
      <c r="AG119" s="100"/>
      <c r="AH119" s="100"/>
      <c r="AI119" s="100"/>
    </row>
    <row r="120" spans="2:35" x14ac:dyDescent="0.3">
      <c r="B120" s="102"/>
      <c r="C120" s="100"/>
      <c r="D120" s="100"/>
      <c r="E120" s="100"/>
      <c r="F120" s="100"/>
      <c r="G120" s="100"/>
      <c r="H120" s="100"/>
      <c r="I120" s="100"/>
      <c r="J120" s="100"/>
      <c r="K120" s="100"/>
      <c r="L120" s="100"/>
      <c r="M120" s="100"/>
      <c r="N120" s="100"/>
      <c r="O120" s="100"/>
      <c r="P120" s="100"/>
      <c r="Q120" s="100"/>
      <c r="R120" s="100"/>
      <c r="S120" s="100"/>
      <c r="T120" s="100"/>
      <c r="U120" s="100"/>
      <c r="V120" s="100"/>
      <c r="W120" s="100"/>
      <c r="X120" s="100"/>
      <c r="Y120" s="100"/>
      <c r="Z120" s="100"/>
      <c r="AA120" s="100"/>
      <c r="AB120" s="100"/>
      <c r="AC120" s="100"/>
      <c r="AD120" s="100"/>
      <c r="AE120" s="100"/>
      <c r="AF120" s="100"/>
      <c r="AG120" s="100"/>
      <c r="AH120" s="100"/>
      <c r="AI120" s="100"/>
    </row>
    <row r="121" spans="2:35" x14ac:dyDescent="0.3">
      <c r="B121" s="102"/>
      <c r="C121" s="100"/>
      <c r="D121" s="100"/>
      <c r="E121" s="100"/>
      <c r="F121" s="100"/>
      <c r="G121" s="100"/>
      <c r="H121" s="100"/>
      <c r="I121" s="100"/>
      <c r="J121" s="100"/>
      <c r="K121" s="100"/>
      <c r="L121" s="100"/>
      <c r="M121" s="100"/>
      <c r="N121" s="100"/>
      <c r="O121" s="100"/>
      <c r="P121" s="100"/>
      <c r="Q121" s="100"/>
      <c r="R121" s="100"/>
      <c r="S121" s="100"/>
      <c r="T121" s="100"/>
      <c r="U121" s="100"/>
      <c r="V121" s="100"/>
      <c r="W121" s="100"/>
      <c r="X121" s="100"/>
      <c r="Y121" s="100"/>
      <c r="Z121" s="100"/>
      <c r="AA121" s="100"/>
      <c r="AB121" s="100"/>
      <c r="AC121" s="100"/>
      <c r="AD121" s="100"/>
      <c r="AE121" s="100"/>
      <c r="AF121" s="100"/>
      <c r="AG121" s="100"/>
      <c r="AH121" s="100"/>
      <c r="AI121" s="100"/>
    </row>
    <row r="122" spans="2:35" x14ac:dyDescent="0.3">
      <c r="B122" s="102"/>
      <c r="C122" s="100"/>
      <c r="D122" s="100"/>
      <c r="E122" s="100"/>
      <c r="F122" s="100"/>
      <c r="G122" s="100"/>
      <c r="H122" s="100"/>
      <c r="I122" s="100"/>
      <c r="J122" s="100"/>
      <c r="K122" s="100"/>
      <c r="L122" s="100"/>
      <c r="M122" s="100"/>
      <c r="N122" s="100"/>
      <c r="O122" s="100"/>
      <c r="P122" s="100"/>
      <c r="Q122" s="100"/>
      <c r="R122" s="100"/>
      <c r="S122" s="100"/>
      <c r="T122" s="100"/>
      <c r="U122" s="100"/>
      <c r="V122" s="100"/>
      <c r="W122" s="100"/>
      <c r="X122" s="100"/>
      <c r="Y122" s="100"/>
      <c r="Z122" s="100"/>
      <c r="AA122" s="100"/>
      <c r="AB122" s="100"/>
      <c r="AC122" s="100"/>
      <c r="AD122" s="100"/>
      <c r="AE122" s="100"/>
      <c r="AF122" s="100"/>
      <c r="AG122" s="100"/>
      <c r="AH122" s="100"/>
      <c r="AI122" s="100"/>
    </row>
    <row r="123" spans="2:35" x14ac:dyDescent="0.3">
      <c r="B123" s="102"/>
      <c r="C123" s="100"/>
      <c r="D123" s="100"/>
      <c r="E123" s="100"/>
      <c r="F123" s="100"/>
      <c r="G123" s="100"/>
      <c r="H123" s="100"/>
      <c r="I123" s="100"/>
      <c r="J123" s="100"/>
      <c r="K123" s="100"/>
      <c r="L123" s="100"/>
      <c r="M123" s="100"/>
      <c r="N123" s="100"/>
      <c r="O123" s="100"/>
      <c r="P123" s="100"/>
      <c r="Q123" s="100"/>
      <c r="R123" s="100"/>
      <c r="S123" s="100"/>
      <c r="T123" s="100"/>
      <c r="U123" s="100"/>
      <c r="V123" s="100"/>
      <c r="W123" s="100"/>
      <c r="X123" s="100"/>
      <c r="Y123" s="100"/>
      <c r="Z123" s="100"/>
      <c r="AA123" s="100"/>
      <c r="AB123" s="100"/>
      <c r="AC123" s="100"/>
      <c r="AD123" s="100"/>
      <c r="AE123" s="100"/>
      <c r="AF123" s="100"/>
      <c r="AG123" s="100"/>
      <c r="AH123" s="100"/>
      <c r="AI123" s="100"/>
    </row>
    <row r="124" spans="2:35" x14ac:dyDescent="0.3">
      <c r="B124" s="102"/>
      <c r="C124" s="100"/>
      <c r="D124" s="100"/>
      <c r="E124" s="100"/>
      <c r="F124" s="100"/>
      <c r="G124" s="100"/>
      <c r="H124" s="100"/>
      <c r="I124" s="100"/>
      <c r="J124" s="100"/>
      <c r="K124" s="100"/>
      <c r="L124" s="100"/>
      <c r="M124" s="100"/>
      <c r="N124" s="100"/>
      <c r="O124" s="100"/>
      <c r="P124" s="100"/>
      <c r="Q124" s="100"/>
      <c r="R124" s="100"/>
      <c r="S124" s="100"/>
      <c r="T124" s="100"/>
      <c r="U124" s="100"/>
      <c r="V124" s="100"/>
      <c r="W124" s="100"/>
      <c r="X124" s="100"/>
      <c r="Y124" s="100"/>
      <c r="Z124" s="100"/>
      <c r="AA124" s="100"/>
      <c r="AB124" s="100"/>
      <c r="AC124" s="100"/>
      <c r="AD124" s="100"/>
      <c r="AE124" s="100"/>
      <c r="AF124" s="100"/>
      <c r="AG124" s="100"/>
      <c r="AH124" s="100"/>
      <c r="AI124" s="100"/>
    </row>
    <row r="125" spans="2:35" x14ac:dyDescent="0.3">
      <c r="B125" s="102"/>
      <c r="C125" s="100"/>
      <c r="D125" s="100"/>
      <c r="E125" s="100"/>
      <c r="F125" s="100"/>
      <c r="G125" s="100"/>
      <c r="H125" s="100"/>
      <c r="I125" s="100"/>
      <c r="J125" s="100"/>
      <c r="K125" s="100"/>
      <c r="L125" s="100"/>
      <c r="M125" s="100"/>
      <c r="N125" s="100"/>
      <c r="O125" s="100"/>
      <c r="P125" s="100"/>
      <c r="Q125" s="100"/>
      <c r="R125" s="100"/>
      <c r="S125" s="100"/>
      <c r="T125" s="100"/>
      <c r="U125" s="100"/>
      <c r="V125" s="100"/>
      <c r="W125" s="100"/>
      <c r="X125" s="100"/>
      <c r="Y125" s="100"/>
      <c r="Z125" s="100"/>
      <c r="AA125" s="100"/>
      <c r="AB125" s="100"/>
      <c r="AC125" s="100"/>
      <c r="AD125" s="100"/>
      <c r="AE125" s="100"/>
      <c r="AF125" s="100"/>
      <c r="AG125" s="100"/>
      <c r="AH125" s="100"/>
      <c r="AI125" s="100"/>
    </row>
    <row r="126" spans="2:35" x14ac:dyDescent="0.3">
      <c r="B126" s="102"/>
      <c r="C126" s="100"/>
      <c r="D126" s="100"/>
      <c r="E126" s="100"/>
      <c r="F126" s="100"/>
      <c r="G126" s="100"/>
      <c r="H126" s="100"/>
      <c r="I126" s="100"/>
      <c r="J126" s="100"/>
      <c r="K126" s="100"/>
      <c r="L126" s="100"/>
      <c r="M126" s="100"/>
      <c r="N126" s="100"/>
      <c r="O126" s="100"/>
      <c r="P126" s="100"/>
      <c r="Q126" s="100"/>
      <c r="R126" s="100"/>
      <c r="S126" s="100"/>
      <c r="T126" s="100"/>
      <c r="U126" s="100"/>
      <c r="V126" s="100"/>
      <c r="W126" s="100"/>
      <c r="X126" s="100"/>
      <c r="Y126" s="100"/>
      <c r="Z126" s="100"/>
      <c r="AA126" s="100"/>
      <c r="AB126" s="100"/>
      <c r="AC126" s="100"/>
      <c r="AD126" s="100"/>
      <c r="AE126" s="100"/>
      <c r="AF126" s="100"/>
      <c r="AG126" s="100"/>
      <c r="AH126" s="100"/>
      <c r="AI126" s="100"/>
    </row>
    <row r="127" spans="2:35" x14ac:dyDescent="0.3">
      <c r="B127" s="102"/>
      <c r="C127" s="100"/>
      <c r="D127" s="100"/>
      <c r="E127" s="100"/>
      <c r="F127" s="100"/>
      <c r="G127" s="100"/>
      <c r="H127" s="100"/>
      <c r="I127" s="100"/>
      <c r="J127" s="100"/>
      <c r="K127" s="100"/>
      <c r="L127" s="100"/>
      <c r="M127" s="100"/>
      <c r="N127" s="100"/>
      <c r="O127" s="100"/>
      <c r="P127" s="100"/>
      <c r="Q127" s="100"/>
      <c r="R127" s="100"/>
      <c r="S127" s="100"/>
      <c r="T127" s="100"/>
      <c r="U127" s="100"/>
      <c r="V127" s="100"/>
      <c r="W127" s="100"/>
      <c r="X127" s="100"/>
      <c r="Y127" s="100"/>
      <c r="Z127" s="100"/>
      <c r="AA127" s="100"/>
      <c r="AB127" s="100"/>
      <c r="AC127" s="100"/>
      <c r="AD127" s="100"/>
      <c r="AE127" s="100"/>
      <c r="AF127" s="100"/>
      <c r="AG127" s="100"/>
      <c r="AH127" s="100"/>
      <c r="AI127" s="100"/>
    </row>
    <row r="128" spans="2:35" x14ac:dyDescent="0.3">
      <c r="B128" s="102"/>
      <c r="C128" s="100"/>
      <c r="D128" s="100"/>
      <c r="E128" s="100"/>
      <c r="F128" s="100"/>
      <c r="G128" s="100"/>
      <c r="H128" s="100"/>
      <c r="I128" s="100"/>
      <c r="J128" s="100"/>
      <c r="K128" s="100"/>
      <c r="L128" s="100"/>
      <c r="M128" s="100"/>
      <c r="N128" s="100"/>
      <c r="O128" s="100"/>
      <c r="P128" s="100"/>
      <c r="Q128" s="100"/>
      <c r="R128" s="100"/>
      <c r="S128" s="100"/>
      <c r="T128" s="100"/>
      <c r="U128" s="100"/>
      <c r="V128" s="100"/>
      <c r="W128" s="100"/>
      <c r="X128" s="100"/>
      <c r="Y128" s="100"/>
      <c r="Z128" s="100"/>
      <c r="AA128" s="100"/>
      <c r="AB128" s="100"/>
      <c r="AC128" s="100"/>
      <c r="AD128" s="100"/>
      <c r="AE128" s="100"/>
      <c r="AF128" s="100"/>
      <c r="AG128" s="100"/>
      <c r="AH128" s="100"/>
      <c r="AI128" s="100"/>
    </row>
    <row r="129" spans="2:35" x14ac:dyDescent="0.3">
      <c r="B129" s="102"/>
      <c r="C129" s="100"/>
      <c r="D129" s="100"/>
      <c r="E129" s="100"/>
      <c r="F129" s="100"/>
      <c r="G129" s="100"/>
      <c r="H129" s="100"/>
      <c r="I129" s="100"/>
      <c r="J129" s="100"/>
      <c r="K129" s="100"/>
      <c r="L129" s="100"/>
      <c r="M129" s="100"/>
      <c r="N129" s="100"/>
      <c r="O129" s="100"/>
      <c r="P129" s="100"/>
      <c r="Q129" s="100"/>
      <c r="R129" s="100"/>
      <c r="S129" s="100"/>
      <c r="T129" s="100"/>
      <c r="U129" s="100"/>
      <c r="V129" s="100"/>
      <c r="W129" s="100"/>
      <c r="X129" s="100"/>
      <c r="Y129" s="100"/>
      <c r="Z129" s="100"/>
      <c r="AA129" s="100"/>
      <c r="AB129" s="100"/>
      <c r="AC129" s="100"/>
      <c r="AD129" s="100"/>
      <c r="AE129" s="100"/>
      <c r="AF129" s="100"/>
      <c r="AG129" s="100"/>
      <c r="AH129" s="100"/>
      <c r="AI129" s="100"/>
    </row>
    <row r="130" spans="2:35" x14ac:dyDescent="0.3">
      <c r="B130" s="102"/>
      <c r="C130" s="100"/>
      <c r="D130" s="100"/>
      <c r="E130" s="100"/>
      <c r="F130" s="100"/>
      <c r="G130" s="100"/>
      <c r="H130" s="100"/>
      <c r="I130" s="100"/>
      <c r="J130" s="100"/>
      <c r="K130" s="100"/>
      <c r="L130" s="100"/>
      <c r="M130" s="100"/>
      <c r="N130" s="100"/>
      <c r="O130" s="100"/>
      <c r="P130" s="100"/>
      <c r="Q130" s="100"/>
      <c r="R130" s="100"/>
      <c r="S130" s="100"/>
      <c r="T130" s="100"/>
      <c r="U130" s="100"/>
      <c r="V130" s="100"/>
      <c r="W130" s="100"/>
      <c r="X130" s="100"/>
      <c r="Y130" s="100"/>
      <c r="Z130" s="100"/>
      <c r="AA130" s="100"/>
      <c r="AB130" s="100"/>
      <c r="AC130" s="100"/>
      <c r="AD130" s="100"/>
      <c r="AE130" s="100"/>
      <c r="AF130" s="100"/>
      <c r="AG130" s="100"/>
      <c r="AH130" s="100"/>
      <c r="AI130" s="100"/>
    </row>
    <row r="131" spans="2:35" x14ac:dyDescent="0.3">
      <c r="B131" s="102"/>
      <c r="C131" s="100"/>
      <c r="D131" s="100"/>
      <c r="E131" s="100"/>
      <c r="F131" s="100"/>
      <c r="G131" s="100"/>
      <c r="H131" s="100"/>
      <c r="I131" s="100"/>
      <c r="J131" s="100"/>
      <c r="K131" s="100"/>
      <c r="L131" s="100"/>
      <c r="M131" s="100"/>
      <c r="N131" s="100"/>
      <c r="O131" s="100"/>
      <c r="P131" s="100"/>
      <c r="Q131" s="100"/>
      <c r="R131" s="100"/>
      <c r="S131" s="100"/>
      <c r="T131" s="100"/>
      <c r="U131" s="100"/>
      <c r="V131" s="100"/>
      <c r="W131" s="100"/>
      <c r="X131" s="100"/>
      <c r="Y131" s="100"/>
      <c r="Z131" s="100"/>
      <c r="AA131" s="100"/>
      <c r="AB131" s="100"/>
      <c r="AC131" s="100"/>
      <c r="AD131" s="100"/>
      <c r="AE131" s="100"/>
      <c r="AF131" s="100"/>
      <c r="AG131" s="100"/>
      <c r="AH131" s="100"/>
      <c r="AI131" s="100"/>
    </row>
    <row r="132" spans="2:35" x14ac:dyDescent="0.3">
      <c r="B132" s="102"/>
      <c r="C132" s="100"/>
      <c r="D132" s="100"/>
      <c r="E132" s="100"/>
      <c r="F132" s="100"/>
      <c r="G132" s="100"/>
      <c r="H132" s="100"/>
      <c r="I132" s="100"/>
      <c r="J132" s="100"/>
      <c r="K132" s="100"/>
      <c r="L132" s="100"/>
      <c r="M132" s="100"/>
      <c r="N132" s="100"/>
      <c r="O132" s="100"/>
      <c r="P132" s="100"/>
      <c r="Q132" s="100"/>
      <c r="R132" s="100"/>
      <c r="S132" s="100"/>
      <c r="T132" s="100"/>
      <c r="U132" s="100"/>
      <c r="V132" s="100"/>
      <c r="W132" s="100"/>
      <c r="X132" s="100"/>
      <c r="Y132" s="100"/>
      <c r="Z132" s="100"/>
      <c r="AA132" s="100"/>
      <c r="AB132" s="100"/>
      <c r="AC132" s="100"/>
      <c r="AD132" s="100"/>
      <c r="AE132" s="100"/>
      <c r="AF132" s="100"/>
      <c r="AG132" s="100"/>
      <c r="AH132" s="100"/>
      <c r="AI132" s="100"/>
    </row>
    <row r="133" spans="2:35" x14ac:dyDescent="0.3">
      <c r="B133" s="102"/>
      <c r="C133" s="100"/>
      <c r="D133" s="100"/>
      <c r="E133" s="100"/>
      <c r="F133" s="100"/>
      <c r="G133" s="100"/>
      <c r="H133" s="100"/>
      <c r="I133" s="100"/>
      <c r="J133" s="100"/>
      <c r="K133" s="100"/>
      <c r="L133" s="100"/>
      <c r="M133" s="100"/>
      <c r="N133" s="100"/>
      <c r="O133" s="100"/>
      <c r="P133" s="100"/>
      <c r="Q133" s="100"/>
      <c r="R133" s="100"/>
      <c r="S133" s="100"/>
      <c r="T133" s="100"/>
      <c r="U133" s="100"/>
      <c r="V133" s="100"/>
      <c r="W133" s="100"/>
      <c r="X133" s="100"/>
      <c r="Y133" s="100"/>
      <c r="Z133" s="100"/>
      <c r="AA133" s="100"/>
      <c r="AB133" s="100"/>
      <c r="AC133" s="100"/>
      <c r="AD133" s="100"/>
      <c r="AE133" s="100"/>
      <c r="AF133" s="100"/>
      <c r="AG133" s="100"/>
      <c r="AH133" s="100"/>
      <c r="AI133" s="100"/>
    </row>
    <row r="134" spans="2:35" x14ac:dyDescent="0.3">
      <c r="B134" s="102"/>
      <c r="C134" s="100"/>
      <c r="D134" s="100"/>
      <c r="E134" s="100"/>
      <c r="F134" s="100"/>
      <c r="G134" s="100"/>
      <c r="H134" s="100"/>
      <c r="I134" s="100"/>
      <c r="J134" s="100"/>
      <c r="K134" s="100"/>
      <c r="L134" s="100"/>
      <c r="M134" s="100"/>
      <c r="N134" s="100"/>
      <c r="O134" s="100"/>
      <c r="P134" s="100"/>
      <c r="Q134" s="100"/>
      <c r="R134" s="100"/>
      <c r="S134" s="100"/>
      <c r="T134" s="100"/>
      <c r="U134" s="100"/>
      <c r="V134" s="100"/>
      <c r="W134" s="100"/>
      <c r="X134" s="100"/>
      <c r="Y134" s="100"/>
      <c r="Z134" s="100"/>
      <c r="AA134" s="100"/>
      <c r="AB134" s="100"/>
      <c r="AC134" s="100"/>
      <c r="AD134" s="100"/>
      <c r="AE134" s="100"/>
      <c r="AF134" s="100"/>
      <c r="AG134" s="100"/>
      <c r="AH134" s="100"/>
      <c r="AI134" s="100"/>
    </row>
    <row r="135" spans="2:35" x14ac:dyDescent="0.3">
      <c r="B135" s="102"/>
      <c r="C135" s="100"/>
      <c r="D135" s="100"/>
      <c r="E135" s="100"/>
      <c r="F135" s="100"/>
      <c r="G135" s="100"/>
      <c r="H135" s="100"/>
      <c r="I135" s="100"/>
      <c r="J135" s="100"/>
      <c r="K135" s="100"/>
      <c r="L135" s="100"/>
      <c r="M135" s="100"/>
      <c r="N135" s="100"/>
      <c r="O135" s="100"/>
      <c r="P135" s="100"/>
      <c r="Q135" s="100"/>
      <c r="R135" s="100"/>
      <c r="S135" s="100"/>
      <c r="T135" s="100"/>
      <c r="U135" s="100"/>
      <c r="V135" s="100"/>
      <c r="W135" s="100"/>
      <c r="X135" s="100"/>
      <c r="Y135" s="100"/>
      <c r="Z135" s="100"/>
      <c r="AA135" s="100"/>
      <c r="AB135" s="100"/>
      <c r="AC135" s="100"/>
      <c r="AD135" s="100"/>
      <c r="AE135" s="100"/>
      <c r="AF135" s="100"/>
      <c r="AG135" s="100"/>
      <c r="AH135" s="100"/>
      <c r="AI135" s="100"/>
    </row>
    <row r="136" spans="2:35" x14ac:dyDescent="0.3">
      <c r="B136" s="102"/>
      <c r="C136" s="100"/>
      <c r="D136" s="100"/>
      <c r="E136" s="100"/>
      <c r="F136" s="100"/>
      <c r="G136" s="100"/>
      <c r="H136" s="100"/>
      <c r="I136" s="100"/>
      <c r="J136" s="100"/>
      <c r="K136" s="100"/>
      <c r="L136" s="100"/>
      <c r="M136" s="100"/>
      <c r="N136" s="100"/>
      <c r="O136" s="100"/>
      <c r="P136" s="100"/>
      <c r="Q136" s="100"/>
      <c r="R136" s="100"/>
      <c r="S136" s="100"/>
      <c r="T136" s="100"/>
      <c r="U136" s="100"/>
      <c r="V136" s="100"/>
      <c r="W136" s="100"/>
      <c r="X136" s="100"/>
      <c r="Y136" s="100"/>
      <c r="Z136" s="100"/>
      <c r="AA136" s="100"/>
      <c r="AB136" s="100"/>
      <c r="AC136" s="100"/>
      <c r="AD136" s="100"/>
      <c r="AE136" s="100"/>
      <c r="AF136" s="100"/>
      <c r="AG136" s="100"/>
      <c r="AH136" s="100"/>
      <c r="AI136" s="100"/>
    </row>
    <row r="137" spans="2:35" x14ac:dyDescent="0.3">
      <c r="B137" s="102"/>
      <c r="C137" s="100"/>
      <c r="D137" s="100"/>
      <c r="E137" s="100"/>
      <c r="F137" s="100"/>
      <c r="G137" s="100"/>
      <c r="H137" s="100"/>
      <c r="I137" s="100"/>
      <c r="J137" s="100"/>
      <c r="K137" s="100"/>
      <c r="L137" s="100"/>
      <c r="M137" s="100"/>
      <c r="N137" s="100"/>
      <c r="O137" s="100"/>
      <c r="P137" s="100"/>
      <c r="Q137" s="100"/>
      <c r="R137" s="100"/>
      <c r="S137" s="100"/>
      <c r="T137" s="100"/>
      <c r="U137" s="100"/>
      <c r="V137" s="100"/>
      <c r="W137" s="100"/>
      <c r="X137" s="100"/>
      <c r="Y137" s="100"/>
      <c r="Z137" s="100"/>
      <c r="AA137" s="100"/>
      <c r="AB137" s="100"/>
      <c r="AC137" s="100"/>
      <c r="AD137" s="100"/>
      <c r="AE137" s="100"/>
      <c r="AF137" s="100"/>
      <c r="AG137" s="100"/>
      <c r="AH137" s="100"/>
      <c r="AI137" s="100"/>
    </row>
    <row r="138" spans="2:35" x14ac:dyDescent="0.3">
      <c r="B138" s="102"/>
      <c r="C138" s="100"/>
      <c r="D138" s="100"/>
      <c r="E138" s="100"/>
      <c r="F138" s="100"/>
      <c r="G138" s="100"/>
      <c r="H138" s="100"/>
      <c r="I138" s="100"/>
      <c r="J138" s="100"/>
      <c r="K138" s="100"/>
      <c r="L138" s="100"/>
      <c r="M138" s="100"/>
      <c r="N138" s="100"/>
      <c r="O138" s="100"/>
      <c r="P138" s="100"/>
      <c r="Q138" s="100"/>
      <c r="R138" s="100"/>
      <c r="S138" s="100"/>
      <c r="T138" s="100"/>
      <c r="U138" s="100"/>
      <c r="V138" s="100"/>
      <c r="W138" s="100"/>
      <c r="X138" s="100"/>
      <c r="Y138" s="100"/>
      <c r="Z138" s="100"/>
      <c r="AA138" s="100"/>
      <c r="AB138" s="100"/>
      <c r="AC138" s="100"/>
      <c r="AD138" s="100"/>
      <c r="AE138" s="100"/>
      <c r="AF138" s="100"/>
      <c r="AG138" s="100"/>
      <c r="AH138" s="100"/>
      <c r="AI138" s="100"/>
    </row>
    <row r="139" spans="2:35" x14ac:dyDescent="0.3">
      <c r="B139" s="102"/>
      <c r="C139" s="100"/>
      <c r="D139" s="100"/>
      <c r="E139" s="100"/>
      <c r="F139" s="100"/>
      <c r="G139" s="100"/>
      <c r="H139" s="100"/>
      <c r="I139" s="100"/>
      <c r="J139" s="100"/>
      <c r="K139" s="100"/>
      <c r="L139" s="100"/>
      <c r="M139" s="100"/>
      <c r="N139" s="100"/>
      <c r="O139" s="100"/>
      <c r="P139" s="100"/>
      <c r="Q139" s="100"/>
      <c r="R139" s="100"/>
      <c r="S139" s="100"/>
      <c r="T139" s="100"/>
      <c r="U139" s="100"/>
      <c r="V139" s="100"/>
      <c r="W139" s="100"/>
      <c r="X139" s="100"/>
      <c r="Y139" s="100"/>
      <c r="Z139" s="100"/>
      <c r="AA139" s="100"/>
      <c r="AB139" s="100"/>
      <c r="AC139" s="100"/>
      <c r="AD139" s="100"/>
      <c r="AE139" s="100"/>
      <c r="AF139" s="100"/>
      <c r="AG139" s="100"/>
      <c r="AH139" s="100"/>
      <c r="AI139" s="100"/>
    </row>
    <row r="140" spans="2:35" x14ac:dyDescent="0.3">
      <c r="B140" s="102"/>
      <c r="C140" s="100"/>
      <c r="D140" s="100"/>
      <c r="E140" s="100"/>
      <c r="F140" s="100"/>
      <c r="G140" s="100"/>
      <c r="H140" s="100"/>
      <c r="I140" s="100"/>
      <c r="J140" s="100"/>
      <c r="K140" s="100"/>
      <c r="L140" s="100"/>
      <c r="M140" s="100"/>
      <c r="N140" s="100"/>
      <c r="O140" s="100"/>
      <c r="P140" s="100"/>
      <c r="Q140" s="100"/>
      <c r="R140" s="100"/>
      <c r="S140" s="100"/>
      <c r="T140" s="100"/>
      <c r="U140" s="100"/>
      <c r="V140" s="100"/>
      <c r="W140" s="100"/>
      <c r="X140" s="100"/>
      <c r="Y140" s="100"/>
      <c r="Z140" s="100"/>
      <c r="AA140" s="100"/>
      <c r="AB140" s="100"/>
      <c r="AC140" s="100"/>
      <c r="AD140" s="100"/>
      <c r="AE140" s="100"/>
      <c r="AF140" s="100"/>
      <c r="AG140" s="100"/>
      <c r="AH140" s="100"/>
      <c r="AI140" s="100"/>
    </row>
    <row r="141" spans="2:35" x14ac:dyDescent="0.3">
      <c r="B141" s="102"/>
      <c r="C141" s="100"/>
      <c r="D141" s="100"/>
      <c r="E141" s="100"/>
      <c r="F141" s="100"/>
      <c r="G141" s="100"/>
      <c r="H141" s="100"/>
      <c r="I141" s="100"/>
      <c r="J141" s="100"/>
      <c r="K141" s="100"/>
      <c r="L141" s="100"/>
      <c r="M141" s="100"/>
      <c r="N141" s="100"/>
      <c r="O141" s="100"/>
      <c r="P141" s="100"/>
      <c r="Q141" s="100"/>
      <c r="R141" s="100"/>
      <c r="S141" s="100"/>
      <c r="T141" s="100"/>
      <c r="U141" s="100"/>
      <c r="V141" s="100"/>
      <c r="W141" s="100"/>
      <c r="X141" s="100"/>
      <c r="Y141" s="100"/>
      <c r="Z141" s="100"/>
      <c r="AA141" s="100"/>
      <c r="AB141" s="100"/>
      <c r="AC141" s="100"/>
      <c r="AD141" s="100"/>
      <c r="AE141" s="100"/>
      <c r="AF141" s="100"/>
      <c r="AG141" s="100"/>
      <c r="AH141" s="100"/>
      <c r="AI141" s="100"/>
    </row>
    <row r="142" spans="2:35" x14ac:dyDescent="0.3">
      <c r="B142" s="102"/>
      <c r="C142" s="100"/>
      <c r="D142" s="100"/>
      <c r="E142" s="100"/>
      <c r="F142" s="100"/>
      <c r="G142" s="100"/>
      <c r="H142" s="100"/>
      <c r="I142" s="100"/>
      <c r="J142" s="100"/>
      <c r="K142" s="100"/>
      <c r="L142" s="100"/>
      <c r="M142" s="100"/>
      <c r="N142" s="100"/>
      <c r="O142" s="100"/>
      <c r="P142" s="100"/>
      <c r="Q142" s="100"/>
      <c r="R142" s="100"/>
      <c r="S142" s="100"/>
      <c r="T142" s="100"/>
      <c r="U142" s="100"/>
      <c r="V142" s="100"/>
      <c r="W142" s="100"/>
      <c r="X142" s="100"/>
      <c r="Y142" s="100"/>
      <c r="Z142" s="100"/>
      <c r="AA142" s="100"/>
      <c r="AB142" s="100"/>
      <c r="AC142" s="100"/>
      <c r="AD142" s="100"/>
      <c r="AE142" s="100"/>
      <c r="AF142" s="100"/>
      <c r="AG142" s="100"/>
      <c r="AH142" s="100"/>
      <c r="AI142" s="100"/>
    </row>
    <row r="143" spans="2:35" x14ac:dyDescent="0.3">
      <c r="B143" s="102"/>
      <c r="C143" s="100"/>
      <c r="D143" s="100"/>
      <c r="E143" s="100"/>
      <c r="F143" s="100"/>
      <c r="G143" s="100"/>
      <c r="H143" s="100"/>
      <c r="I143" s="100"/>
      <c r="J143" s="100"/>
      <c r="K143" s="100"/>
      <c r="L143" s="100"/>
      <c r="M143" s="100"/>
      <c r="N143" s="100"/>
      <c r="O143" s="100"/>
      <c r="P143" s="100"/>
      <c r="Q143" s="100"/>
      <c r="R143" s="100"/>
      <c r="S143" s="100"/>
      <c r="T143" s="100"/>
      <c r="U143" s="100"/>
      <c r="V143" s="100"/>
      <c r="W143" s="100"/>
      <c r="X143" s="100"/>
      <c r="Y143" s="100"/>
      <c r="Z143" s="100"/>
      <c r="AA143" s="100"/>
      <c r="AB143" s="100"/>
      <c r="AC143" s="100"/>
      <c r="AD143" s="100"/>
      <c r="AE143" s="100"/>
      <c r="AF143" s="100"/>
      <c r="AG143" s="100"/>
      <c r="AH143" s="100"/>
      <c r="AI143" s="100"/>
    </row>
    <row r="144" spans="2:35" x14ac:dyDescent="0.3">
      <c r="B144" s="102"/>
      <c r="C144" s="100"/>
      <c r="D144" s="100"/>
      <c r="E144" s="100"/>
      <c r="F144" s="100"/>
      <c r="G144" s="100"/>
      <c r="H144" s="100"/>
      <c r="I144" s="100"/>
      <c r="J144" s="100"/>
      <c r="K144" s="100"/>
      <c r="L144" s="100"/>
      <c r="M144" s="100"/>
      <c r="N144" s="100"/>
      <c r="O144" s="100"/>
      <c r="P144" s="100"/>
      <c r="Q144" s="100"/>
      <c r="R144" s="100"/>
      <c r="S144" s="100"/>
      <c r="T144" s="100"/>
      <c r="U144" s="100"/>
      <c r="V144" s="100"/>
      <c r="W144" s="100"/>
      <c r="X144" s="100"/>
      <c r="Y144" s="100"/>
      <c r="Z144" s="100"/>
      <c r="AA144" s="100"/>
      <c r="AB144" s="100"/>
      <c r="AC144" s="100"/>
      <c r="AD144" s="100"/>
      <c r="AE144" s="100"/>
      <c r="AF144" s="100"/>
      <c r="AG144" s="100"/>
      <c r="AH144" s="100"/>
      <c r="AI144" s="100"/>
    </row>
    <row r="145" spans="2:35" x14ac:dyDescent="0.3">
      <c r="B145" s="102"/>
      <c r="C145" s="100"/>
      <c r="D145" s="100"/>
      <c r="E145" s="100"/>
      <c r="F145" s="100"/>
      <c r="G145" s="100"/>
      <c r="H145" s="100"/>
      <c r="I145" s="100"/>
      <c r="J145" s="100"/>
      <c r="K145" s="100"/>
      <c r="L145" s="100"/>
      <c r="M145" s="100"/>
      <c r="N145" s="100"/>
      <c r="O145" s="100"/>
      <c r="P145" s="100"/>
      <c r="Q145" s="100"/>
      <c r="R145" s="100"/>
      <c r="S145" s="100"/>
      <c r="T145" s="100"/>
      <c r="U145" s="100"/>
      <c r="V145" s="100"/>
      <c r="W145" s="100"/>
      <c r="X145" s="100"/>
      <c r="Y145" s="100"/>
      <c r="Z145" s="100"/>
      <c r="AA145" s="100"/>
      <c r="AB145" s="100"/>
      <c r="AC145" s="100"/>
      <c r="AD145" s="100"/>
      <c r="AE145" s="100"/>
      <c r="AF145" s="100"/>
      <c r="AG145" s="100"/>
      <c r="AH145" s="100"/>
      <c r="AI145" s="100"/>
    </row>
    <row r="146" spans="2:35" x14ac:dyDescent="0.3">
      <c r="B146" s="102"/>
      <c r="C146" s="100"/>
      <c r="D146" s="100"/>
      <c r="E146" s="100"/>
      <c r="F146" s="100"/>
      <c r="G146" s="100"/>
      <c r="H146" s="100"/>
      <c r="I146" s="100"/>
      <c r="J146" s="100"/>
      <c r="K146" s="100"/>
      <c r="L146" s="100"/>
      <c r="M146" s="100"/>
      <c r="N146" s="100"/>
      <c r="O146" s="100"/>
      <c r="P146" s="100"/>
      <c r="Q146" s="100"/>
      <c r="R146" s="100"/>
      <c r="S146" s="100"/>
      <c r="T146" s="100"/>
      <c r="U146" s="100"/>
      <c r="V146" s="100"/>
      <c r="W146" s="100"/>
      <c r="X146" s="100"/>
      <c r="Y146" s="100"/>
      <c r="Z146" s="100"/>
      <c r="AA146" s="100"/>
      <c r="AB146" s="100"/>
      <c r="AC146" s="100"/>
      <c r="AD146" s="100"/>
      <c r="AE146" s="100"/>
      <c r="AF146" s="100"/>
      <c r="AG146" s="100"/>
      <c r="AH146" s="100"/>
      <c r="AI146" s="100"/>
    </row>
    <row r="147" spans="2:35" x14ac:dyDescent="0.3">
      <c r="B147" s="102"/>
      <c r="C147" s="100"/>
      <c r="D147" s="100"/>
      <c r="E147" s="100"/>
      <c r="F147" s="100"/>
      <c r="G147" s="100"/>
      <c r="H147" s="100"/>
      <c r="I147" s="100"/>
      <c r="J147" s="100"/>
      <c r="K147" s="100"/>
      <c r="L147" s="100"/>
      <c r="M147" s="100"/>
      <c r="N147" s="100"/>
      <c r="O147" s="100"/>
      <c r="P147" s="100"/>
      <c r="Q147" s="100"/>
      <c r="R147" s="100"/>
      <c r="S147" s="100"/>
      <c r="T147" s="100"/>
      <c r="U147" s="100"/>
      <c r="V147" s="100"/>
      <c r="W147" s="100"/>
      <c r="X147" s="100"/>
      <c r="Y147" s="100"/>
      <c r="Z147" s="100"/>
      <c r="AA147" s="100"/>
      <c r="AB147" s="100"/>
      <c r="AC147" s="100"/>
      <c r="AD147" s="100"/>
      <c r="AE147" s="100"/>
      <c r="AF147" s="100"/>
      <c r="AG147" s="100"/>
      <c r="AH147" s="100"/>
      <c r="AI147" s="100"/>
    </row>
    <row r="148" spans="2:35" x14ac:dyDescent="0.3">
      <c r="B148" s="102"/>
      <c r="C148" s="100"/>
      <c r="D148" s="100"/>
      <c r="E148" s="100"/>
      <c r="F148" s="100"/>
      <c r="G148" s="100"/>
      <c r="H148" s="100"/>
      <c r="I148" s="100"/>
      <c r="J148" s="100"/>
      <c r="K148" s="100"/>
      <c r="L148" s="100"/>
      <c r="M148" s="100"/>
      <c r="N148" s="100"/>
      <c r="O148" s="100"/>
      <c r="P148" s="100"/>
      <c r="Q148" s="100"/>
      <c r="R148" s="100"/>
      <c r="S148" s="100"/>
      <c r="T148" s="100"/>
      <c r="U148" s="100"/>
      <c r="V148" s="100"/>
      <c r="W148" s="100"/>
      <c r="X148" s="100"/>
      <c r="Y148" s="100"/>
      <c r="Z148" s="100"/>
      <c r="AA148" s="100"/>
      <c r="AB148" s="100"/>
      <c r="AC148" s="100"/>
      <c r="AD148" s="100"/>
      <c r="AE148" s="100"/>
      <c r="AF148" s="100"/>
      <c r="AG148" s="100"/>
      <c r="AH148" s="100"/>
      <c r="AI148" s="100"/>
    </row>
    <row r="149" spans="2:35" x14ac:dyDescent="0.3">
      <c r="B149" s="102"/>
      <c r="C149" s="100"/>
      <c r="D149" s="100"/>
      <c r="E149" s="100"/>
      <c r="F149" s="100"/>
      <c r="G149" s="100"/>
      <c r="H149" s="100"/>
      <c r="I149" s="100"/>
      <c r="J149" s="100"/>
      <c r="K149" s="100"/>
      <c r="L149" s="100"/>
      <c r="M149" s="100"/>
      <c r="N149" s="100"/>
      <c r="O149" s="100"/>
      <c r="P149" s="100"/>
      <c r="Q149" s="100"/>
      <c r="R149" s="100"/>
      <c r="S149" s="100"/>
      <c r="T149" s="100"/>
      <c r="U149" s="100"/>
      <c r="V149" s="100"/>
      <c r="W149" s="100"/>
      <c r="X149" s="100"/>
      <c r="Y149" s="100"/>
      <c r="Z149" s="100"/>
      <c r="AA149" s="100"/>
      <c r="AB149" s="100"/>
      <c r="AC149" s="100"/>
      <c r="AD149" s="100"/>
      <c r="AE149" s="100"/>
      <c r="AF149" s="100"/>
      <c r="AG149" s="100"/>
      <c r="AH149" s="100"/>
      <c r="AI149" s="100"/>
    </row>
    <row r="150" spans="2:35" x14ac:dyDescent="0.3">
      <c r="B150" s="102"/>
      <c r="C150" s="100"/>
      <c r="D150" s="100"/>
      <c r="E150" s="100"/>
      <c r="F150" s="100"/>
      <c r="G150" s="100"/>
      <c r="H150" s="100"/>
      <c r="I150" s="100"/>
      <c r="J150" s="100"/>
      <c r="K150" s="100"/>
      <c r="L150" s="100"/>
      <c r="M150" s="100"/>
      <c r="N150" s="100"/>
      <c r="O150" s="100"/>
      <c r="P150" s="100"/>
      <c r="Q150" s="100"/>
      <c r="R150" s="100"/>
      <c r="S150" s="100"/>
      <c r="T150" s="100"/>
      <c r="U150" s="100"/>
      <c r="V150" s="100"/>
      <c r="W150" s="100"/>
      <c r="X150" s="100"/>
      <c r="Y150" s="100"/>
      <c r="Z150" s="100"/>
      <c r="AA150" s="100"/>
      <c r="AB150" s="100"/>
      <c r="AC150" s="100"/>
      <c r="AD150" s="100"/>
      <c r="AE150" s="100"/>
      <c r="AF150" s="100"/>
      <c r="AG150" s="100"/>
      <c r="AH150" s="100"/>
      <c r="AI150" s="100"/>
    </row>
    <row r="151" spans="2:35" x14ac:dyDescent="0.3">
      <c r="B151" s="102"/>
      <c r="C151" s="100"/>
      <c r="D151" s="100"/>
      <c r="E151" s="100"/>
      <c r="F151" s="100"/>
      <c r="G151" s="100"/>
      <c r="H151" s="100"/>
      <c r="I151" s="100"/>
      <c r="J151" s="100"/>
      <c r="K151" s="100"/>
      <c r="L151" s="100"/>
      <c r="M151" s="100"/>
      <c r="N151" s="100"/>
      <c r="O151" s="100"/>
      <c r="P151" s="100"/>
      <c r="Q151" s="100"/>
      <c r="R151" s="100"/>
      <c r="S151" s="100"/>
      <c r="T151" s="100"/>
      <c r="U151" s="100"/>
      <c r="V151" s="100"/>
      <c r="W151" s="100"/>
      <c r="X151" s="100"/>
      <c r="Y151" s="100"/>
      <c r="Z151" s="100"/>
      <c r="AA151" s="100"/>
      <c r="AB151" s="100"/>
      <c r="AC151" s="100"/>
      <c r="AD151" s="100"/>
      <c r="AE151" s="100"/>
      <c r="AF151" s="100"/>
      <c r="AG151" s="100"/>
      <c r="AH151" s="100"/>
      <c r="AI151" s="100"/>
    </row>
    <row r="152" spans="2:35" x14ac:dyDescent="0.3">
      <c r="B152" s="102"/>
      <c r="C152" s="100"/>
      <c r="D152" s="100"/>
      <c r="E152" s="100"/>
      <c r="F152" s="100"/>
      <c r="G152" s="100"/>
      <c r="H152" s="100"/>
      <c r="I152" s="100"/>
      <c r="J152" s="100"/>
      <c r="K152" s="100"/>
      <c r="L152" s="100"/>
      <c r="M152" s="100"/>
      <c r="N152" s="100"/>
      <c r="O152" s="100"/>
      <c r="P152" s="100"/>
      <c r="Q152" s="100"/>
      <c r="R152" s="100"/>
      <c r="S152" s="100"/>
      <c r="T152" s="100"/>
      <c r="U152" s="100"/>
      <c r="V152" s="100"/>
      <c r="W152" s="100"/>
      <c r="X152" s="100"/>
      <c r="Y152" s="100"/>
      <c r="Z152" s="100"/>
      <c r="AA152" s="100"/>
      <c r="AB152" s="100"/>
      <c r="AC152" s="100"/>
      <c r="AD152" s="100"/>
      <c r="AE152" s="100"/>
      <c r="AF152" s="100"/>
      <c r="AG152" s="100"/>
      <c r="AH152" s="100"/>
      <c r="AI152" s="100"/>
    </row>
    <row r="153" spans="2:35" x14ac:dyDescent="0.3">
      <c r="B153" s="102"/>
      <c r="C153" s="100"/>
      <c r="D153" s="100"/>
      <c r="E153" s="100"/>
      <c r="F153" s="100"/>
      <c r="G153" s="100"/>
      <c r="H153" s="100"/>
      <c r="I153" s="100"/>
      <c r="J153" s="100"/>
      <c r="K153" s="100"/>
      <c r="L153" s="100"/>
      <c r="M153" s="100"/>
      <c r="N153" s="100"/>
      <c r="O153" s="100"/>
      <c r="P153" s="100"/>
      <c r="Q153" s="100"/>
      <c r="R153" s="100"/>
      <c r="S153" s="100"/>
      <c r="T153" s="100"/>
      <c r="U153" s="100"/>
      <c r="V153" s="100"/>
      <c r="W153" s="100"/>
      <c r="X153" s="100"/>
      <c r="Y153" s="100"/>
      <c r="Z153" s="100"/>
      <c r="AA153" s="100"/>
      <c r="AB153" s="100"/>
      <c r="AC153" s="100"/>
      <c r="AD153" s="100"/>
      <c r="AE153" s="100"/>
      <c r="AF153" s="100"/>
      <c r="AG153" s="100"/>
      <c r="AH153" s="100"/>
      <c r="AI153" s="100"/>
    </row>
    <row r="154" spans="2:35" x14ac:dyDescent="0.3">
      <c r="B154" s="102"/>
      <c r="C154" s="100"/>
      <c r="D154" s="100"/>
      <c r="E154" s="100"/>
      <c r="F154" s="100"/>
      <c r="G154" s="100"/>
      <c r="H154" s="100"/>
      <c r="I154" s="100"/>
      <c r="J154" s="100"/>
      <c r="K154" s="100"/>
      <c r="L154" s="100"/>
      <c r="M154" s="100"/>
      <c r="N154" s="100"/>
      <c r="O154" s="100"/>
      <c r="P154" s="100"/>
      <c r="Q154" s="100"/>
      <c r="R154" s="100"/>
      <c r="S154" s="100"/>
      <c r="T154" s="100"/>
      <c r="U154" s="100"/>
      <c r="V154" s="100"/>
      <c r="W154" s="100"/>
      <c r="X154" s="100"/>
      <c r="Y154" s="100"/>
      <c r="Z154" s="100"/>
      <c r="AA154" s="100"/>
      <c r="AB154" s="100"/>
      <c r="AC154" s="100"/>
      <c r="AD154" s="100"/>
      <c r="AE154" s="100"/>
      <c r="AF154" s="100"/>
      <c r="AG154" s="100"/>
      <c r="AH154" s="100"/>
      <c r="AI154" s="100"/>
    </row>
    <row r="155" spans="2:35" x14ac:dyDescent="0.3">
      <c r="B155" s="102"/>
      <c r="C155" s="100"/>
      <c r="D155" s="100"/>
      <c r="E155" s="100"/>
      <c r="F155" s="100"/>
      <c r="G155" s="100"/>
      <c r="H155" s="100"/>
      <c r="I155" s="100"/>
      <c r="J155" s="100"/>
      <c r="K155" s="100"/>
      <c r="L155" s="100"/>
      <c r="M155" s="100"/>
      <c r="N155" s="100"/>
      <c r="O155" s="100"/>
      <c r="P155" s="100"/>
      <c r="Q155" s="100"/>
      <c r="R155" s="100"/>
      <c r="S155" s="100"/>
      <c r="T155" s="100"/>
      <c r="U155" s="100"/>
      <c r="V155" s="100"/>
      <c r="W155" s="100"/>
      <c r="X155" s="100"/>
      <c r="Y155" s="100"/>
      <c r="Z155" s="100"/>
      <c r="AA155" s="100"/>
      <c r="AB155" s="100"/>
      <c r="AC155" s="100"/>
      <c r="AD155" s="100"/>
      <c r="AE155" s="100"/>
      <c r="AF155" s="100"/>
      <c r="AG155" s="100"/>
      <c r="AH155" s="100"/>
      <c r="AI155" s="100"/>
    </row>
    <row r="156" spans="2:35" x14ac:dyDescent="0.3">
      <c r="B156" s="102"/>
      <c r="C156" s="100"/>
      <c r="D156" s="100"/>
      <c r="E156" s="100"/>
      <c r="F156" s="100"/>
      <c r="G156" s="100"/>
      <c r="H156" s="100"/>
      <c r="I156" s="100"/>
      <c r="J156" s="100"/>
      <c r="K156" s="100"/>
      <c r="L156" s="100"/>
      <c r="M156" s="100"/>
      <c r="N156" s="100"/>
      <c r="O156" s="100"/>
      <c r="P156" s="100"/>
      <c r="Q156" s="100"/>
      <c r="R156" s="100"/>
      <c r="S156" s="100"/>
      <c r="T156" s="100"/>
      <c r="U156" s="100"/>
      <c r="V156" s="100"/>
      <c r="W156" s="100"/>
      <c r="X156" s="100"/>
      <c r="Y156" s="100"/>
      <c r="Z156" s="100"/>
      <c r="AA156" s="100"/>
      <c r="AB156" s="100"/>
      <c r="AC156" s="100"/>
      <c r="AD156" s="100"/>
      <c r="AE156" s="100"/>
      <c r="AF156" s="100"/>
      <c r="AG156" s="100"/>
      <c r="AH156" s="100"/>
      <c r="AI156" s="100"/>
    </row>
    <row r="157" spans="2:35" x14ac:dyDescent="0.3">
      <c r="B157" s="102"/>
      <c r="C157" s="100"/>
      <c r="D157" s="100"/>
      <c r="E157" s="100"/>
      <c r="F157" s="100"/>
      <c r="G157" s="100"/>
      <c r="H157" s="100"/>
      <c r="I157" s="100"/>
      <c r="J157" s="100"/>
      <c r="K157" s="100"/>
      <c r="L157" s="100"/>
      <c r="M157" s="100"/>
      <c r="N157" s="100"/>
      <c r="O157" s="100"/>
      <c r="P157" s="100"/>
      <c r="Q157" s="100"/>
      <c r="R157" s="100"/>
      <c r="S157" s="100"/>
      <c r="T157" s="100"/>
      <c r="U157" s="100"/>
      <c r="V157" s="100"/>
      <c r="W157" s="100"/>
      <c r="X157" s="100"/>
      <c r="Y157" s="100"/>
      <c r="Z157" s="100"/>
      <c r="AA157" s="100"/>
      <c r="AB157" s="100"/>
      <c r="AC157" s="100"/>
      <c r="AD157" s="100"/>
      <c r="AE157" s="100"/>
      <c r="AF157" s="100"/>
      <c r="AG157" s="100"/>
      <c r="AH157" s="100"/>
      <c r="AI157" s="100"/>
    </row>
    <row r="158" spans="2:35" x14ac:dyDescent="0.3">
      <c r="B158" s="102"/>
      <c r="C158" s="100"/>
      <c r="D158" s="100"/>
      <c r="E158" s="100"/>
      <c r="F158" s="100"/>
      <c r="G158" s="100"/>
      <c r="H158" s="100"/>
      <c r="I158" s="100"/>
      <c r="J158" s="100"/>
      <c r="K158" s="100"/>
      <c r="L158" s="100"/>
      <c r="M158" s="100"/>
      <c r="N158" s="100"/>
      <c r="O158" s="100"/>
      <c r="P158" s="100"/>
      <c r="Q158" s="100"/>
      <c r="R158" s="100"/>
      <c r="S158" s="100"/>
      <c r="T158" s="100"/>
      <c r="U158" s="100"/>
      <c r="V158" s="100"/>
      <c r="W158" s="100"/>
      <c r="X158" s="100"/>
      <c r="Y158" s="100"/>
      <c r="Z158" s="100"/>
      <c r="AA158" s="100"/>
      <c r="AB158" s="100"/>
      <c r="AC158" s="100"/>
      <c r="AD158" s="100"/>
      <c r="AE158" s="100"/>
      <c r="AF158" s="100"/>
      <c r="AG158" s="100"/>
      <c r="AH158" s="100"/>
      <c r="AI158" s="100"/>
    </row>
    <row r="159" spans="2:35" x14ac:dyDescent="0.3">
      <c r="B159" s="102"/>
      <c r="C159" s="100"/>
      <c r="D159" s="100"/>
      <c r="E159" s="100"/>
      <c r="F159" s="100"/>
      <c r="G159" s="100"/>
      <c r="H159" s="100"/>
      <c r="I159" s="100"/>
      <c r="J159" s="100"/>
      <c r="K159" s="100"/>
      <c r="L159" s="100"/>
      <c r="M159" s="100"/>
      <c r="N159" s="100"/>
      <c r="O159" s="100"/>
      <c r="P159" s="100"/>
      <c r="Q159" s="100"/>
      <c r="R159" s="100"/>
      <c r="S159" s="100"/>
      <c r="T159" s="100"/>
      <c r="U159" s="100"/>
      <c r="V159" s="100"/>
      <c r="W159" s="100"/>
      <c r="X159" s="100"/>
      <c r="Y159" s="100"/>
      <c r="Z159" s="100"/>
      <c r="AA159" s="100"/>
      <c r="AB159" s="100"/>
      <c r="AC159" s="100"/>
      <c r="AD159" s="100"/>
      <c r="AE159" s="100"/>
      <c r="AF159" s="100"/>
      <c r="AG159" s="100"/>
      <c r="AH159" s="100"/>
      <c r="AI159" s="100"/>
    </row>
    <row r="160" spans="2:35" x14ac:dyDescent="0.3">
      <c r="B160" s="102"/>
      <c r="C160" s="100"/>
      <c r="D160" s="100"/>
      <c r="E160" s="100"/>
      <c r="F160" s="100"/>
      <c r="G160" s="100"/>
      <c r="H160" s="100"/>
      <c r="I160" s="100"/>
      <c r="J160" s="100"/>
      <c r="K160" s="100"/>
      <c r="L160" s="100"/>
      <c r="M160" s="100"/>
      <c r="N160" s="100"/>
      <c r="O160" s="100"/>
      <c r="P160" s="100"/>
      <c r="Q160" s="100"/>
      <c r="R160" s="100"/>
      <c r="S160" s="100"/>
      <c r="T160" s="100"/>
      <c r="U160" s="100"/>
      <c r="V160" s="100"/>
      <c r="W160" s="100"/>
      <c r="X160" s="100"/>
      <c r="Y160" s="100"/>
      <c r="Z160" s="100"/>
      <c r="AA160" s="100"/>
      <c r="AB160" s="100"/>
      <c r="AC160" s="100"/>
      <c r="AD160" s="100"/>
      <c r="AE160" s="100"/>
      <c r="AF160" s="100"/>
      <c r="AG160" s="100"/>
      <c r="AH160" s="100"/>
      <c r="AI160" s="100"/>
    </row>
    <row r="161" spans="2:35" x14ac:dyDescent="0.3">
      <c r="B161" s="102"/>
      <c r="C161" s="100"/>
      <c r="D161" s="100"/>
      <c r="E161" s="100"/>
      <c r="F161" s="100"/>
      <c r="G161" s="100"/>
      <c r="H161" s="100"/>
      <c r="I161" s="100"/>
      <c r="J161" s="100"/>
      <c r="K161" s="100"/>
      <c r="L161" s="100"/>
      <c r="M161" s="100"/>
      <c r="N161" s="100"/>
      <c r="O161" s="100"/>
      <c r="P161" s="100"/>
      <c r="Q161" s="100"/>
      <c r="R161" s="100"/>
      <c r="S161" s="100"/>
      <c r="T161" s="100"/>
      <c r="U161" s="100"/>
      <c r="V161" s="100"/>
      <c r="W161" s="100"/>
      <c r="X161" s="100"/>
      <c r="Y161" s="100"/>
      <c r="Z161" s="100"/>
      <c r="AA161" s="100"/>
      <c r="AB161" s="100"/>
      <c r="AC161" s="100"/>
      <c r="AD161" s="100"/>
      <c r="AE161" s="100"/>
      <c r="AF161" s="100"/>
      <c r="AG161" s="100"/>
      <c r="AH161" s="100"/>
      <c r="AI161" s="100"/>
    </row>
    <row r="162" spans="2:35" x14ac:dyDescent="0.3">
      <c r="B162" s="102"/>
      <c r="C162" s="100"/>
      <c r="D162" s="100"/>
      <c r="E162" s="100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0"/>
      <c r="S162" s="100"/>
      <c r="T162" s="100"/>
      <c r="U162" s="100"/>
      <c r="V162" s="100"/>
      <c r="W162" s="100"/>
      <c r="X162" s="100"/>
      <c r="Y162" s="100"/>
      <c r="Z162" s="100"/>
      <c r="AA162" s="100"/>
      <c r="AB162" s="100"/>
      <c r="AC162" s="100"/>
      <c r="AD162" s="100"/>
      <c r="AE162" s="100"/>
      <c r="AF162" s="100"/>
      <c r="AG162" s="100"/>
      <c r="AH162" s="100"/>
      <c r="AI162" s="100"/>
    </row>
    <row r="163" spans="2:35" x14ac:dyDescent="0.3">
      <c r="B163" s="102"/>
      <c r="C163" s="100"/>
      <c r="D163" s="100"/>
      <c r="E163" s="100"/>
      <c r="F163" s="100"/>
      <c r="G163" s="100"/>
      <c r="H163" s="100"/>
      <c r="I163" s="100"/>
      <c r="J163" s="100"/>
      <c r="K163" s="100"/>
      <c r="L163" s="100"/>
      <c r="M163" s="100"/>
      <c r="N163" s="100"/>
      <c r="O163" s="100"/>
      <c r="P163" s="100"/>
      <c r="Q163" s="100"/>
      <c r="R163" s="100"/>
      <c r="S163" s="100"/>
      <c r="T163" s="100"/>
      <c r="U163" s="100"/>
      <c r="V163" s="100"/>
      <c r="W163" s="100"/>
      <c r="X163" s="100"/>
      <c r="Y163" s="100"/>
      <c r="Z163" s="100"/>
      <c r="AA163" s="100"/>
      <c r="AB163" s="100"/>
      <c r="AC163" s="100"/>
      <c r="AD163" s="100"/>
      <c r="AE163" s="100"/>
      <c r="AF163" s="100"/>
      <c r="AG163" s="100"/>
      <c r="AH163" s="100"/>
      <c r="AI163" s="100"/>
    </row>
    <row r="164" spans="2:35" x14ac:dyDescent="0.3">
      <c r="B164" s="102"/>
      <c r="C164" s="100"/>
      <c r="D164" s="100"/>
      <c r="E164" s="100"/>
      <c r="F164" s="100"/>
      <c r="G164" s="100"/>
      <c r="H164" s="100"/>
      <c r="I164" s="100"/>
      <c r="J164" s="100"/>
      <c r="K164" s="100"/>
      <c r="L164" s="100"/>
      <c r="M164" s="100"/>
      <c r="N164" s="100"/>
      <c r="O164" s="100"/>
      <c r="P164" s="100"/>
      <c r="Q164" s="100"/>
      <c r="R164" s="100"/>
      <c r="S164" s="100"/>
      <c r="T164" s="100"/>
      <c r="U164" s="100"/>
      <c r="V164" s="100"/>
      <c r="W164" s="100"/>
      <c r="X164" s="100"/>
      <c r="Y164" s="100"/>
      <c r="Z164" s="100"/>
      <c r="AA164" s="100"/>
      <c r="AB164" s="100"/>
      <c r="AC164" s="100"/>
      <c r="AD164" s="100"/>
      <c r="AE164" s="100"/>
      <c r="AF164" s="100"/>
      <c r="AG164" s="100"/>
      <c r="AH164" s="100"/>
      <c r="AI164" s="100"/>
    </row>
    <row r="165" spans="2:35" x14ac:dyDescent="0.3">
      <c r="B165" s="102"/>
      <c r="C165" s="100"/>
      <c r="D165" s="100"/>
      <c r="E165" s="100"/>
      <c r="F165" s="100"/>
      <c r="G165" s="100"/>
      <c r="H165" s="100"/>
      <c r="I165" s="100"/>
      <c r="J165" s="100"/>
      <c r="K165" s="100"/>
      <c r="L165" s="100"/>
      <c r="M165" s="100"/>
      <c r="N165" s="100"/>
      <c r="O165" s="100"/>
      <c r="P165" s="100"/>
      <c r="Q165" s="100"/>
      <c r="R165" s="100"/>
      <c r="S165" s="100"/>
      <c r="T165" s="100"/>
      <c r="U165" s="100"/>
      <c r="V165" s="100"/>
      <c r="W165" s="100"/>
      <c r="X165" s="100"/>
      <c r="Y165" s="100"/>
      <c r="Z165" s="100"/>
      <c r="AA165" s="100"/>
      <c r="AB165" s="100"/>
      <c r="AC165" s="100"/>
      <c r="AD165" s="100"/>
      <c r="AE165" s="100"/>
      <c r="AF165" s="100"/>
      <c r="AG165" s="100"/>
      <c r="AH165" s="100"/>
      <c r="AI165" s="100"/>
    </row>
    <row r="166" spans="2:35" x14ac:dyDescent="0.3">
      <c r="B166" s="102"/>
      <c r="C166" s="100"/>
      <c r="D166" s="100"/>
      <c r="E166" s="100"/>
      <c r="F166" s="100"/>
      <c r="G166" s="100"/>
      <c r="H166" s="100"/>
      <c r="I166" s="100"/>
      <c r="J166" s="100"/>
      <c r="K166" s="100"/>
      <c r="L166" s="100"/>
      <c r="M166" s="100"/>
      <c r="N166" s="100"/>
      <c r="O166" s="100"/>
      <c r="P166" s="100"/>
      <c r="Q166" s="100"/>
      <c r="R166" s="100"/>
      <c r="S166" s="100"/>
      <c r="T166" s="100"/>
      <c r="U166" s="100"/>
      <c r="V166" s="100"/>
      <c r="W166" s="100"/>
      <c r="X166" s="100"/>
      <c r="Y166" s="100"/>
      <c r="Z166" s="100"/>
      <c r="AA166" s="100"/>
      <c r="AB166" s="100"/>
      <c r="AC166" s="100"/>
      <c r="AD166" s="100"/>
      <c r="AE166" s="100"/>
      <c r="AF166" s="100"/>
      <c r="AG166" s="100"/>
      <c r="AH166" s="100"/>
      <c r="AI166" s="100"/>
    </row>
    <row r="167" spans="2:35" x14ac:dyDescent="0.3">
      <c r="B167" s="102"/>
      <c r="C167" s="100"/>
      <c r="D167" s="100"/>
      <c r="E167" s="100"/>
      <c r="F167" s="100"/>
      <c r="G167" s="100"/>
      <c r="H167" s="100"/>
      <c r="I167" s="100"/>
      <c r="J167" s="100"/>
      <c r="K167" s="100"/>
      <c r="L167" s="100"/>
      <c r="M167" s="100"/>
      <c r="N167" s="100"/>
      <c r="O167" s="100"/>
      <c r="P167" s="100"/>
      <c r="Q167" s="100"/>
      <c r="R167" s="100"/>
      <c r="S167" s="100"/>
      <c r="T167" s="100"/>
      <c r="U167" s="100"/>
      <c r="V167" s="100"/>
      <c r="W167" s="100"/>
      <c r="X167" s="100"/>
      <c r="Y167" s="100"/>
      <c r="Z167" s="100"/>
      <c r="AA167" s="100"/>
      <c r="AB167" s="100"/>
      <c r="AC167" s="100"/>
      <c r="AD167" s="100"/>
      <c r="AE167" s="100"/>
      <c r="AF167" s="100"/>
      <c r="AG167" s="100"/>
      <c r="AH167" s="100"/>
      <c r="AI167" s="100"/>
    </row>
    <row r="168" spans="2:35" x14ac:dyDescent="0.3">
      <c r="B168" s="102"/>
      <c r="C168" s="100"/>
      <c r="D168" s="100"/>
      <c r="E168" s="100"/>
      <c r="F168" s="100"/>
      <c r="G168" s="100"/>
      <c r="H168" s="100"/>
      <c r="I168" s="100"/>
      <c r="J168" s="100"/>
      <c r="K168" s="100"/>
      <c r="L168" s="100"/>
      <c r="M168" s="100"/>
      <c r="N168" s="100"/>
      <c r="O168" s="100"/>
      <c r="P168" s="100"/>
      <c r="Q168" s="100"/>
      <c r="R168" s="100"/>
      <c r="S168" s="100"/>
      <c r="T168" s="100"/>
      <c r="U168" s="100"/>
      <c r="V168" s="100"/>
      <c r="W168" s="100"/>
      <c r="X168" s="100"/>
      <c r="Y168" s="100"/>
      <c r="Z168" s="100"/>
      <c r="AA168" s="100"/>
      <c r="AB168" s="100"/>
      <c r="AC168" s="100"/>
      <c r="AD168" s="100"/>
      <c r="AE168" s="100"/>
      <c r="AF168" s="100"/>
      <c r="AG168" s="100"/>
      <c r="AH168" s="100"/>
      <c r="AI168" s="100"/>
    </row>
    <row r="169" spans="2:35" x14ac:dyDescent="0.3">
      <c r="B169" s="102"/>
      <c r="C169" s="100"/>
      <c r="D169" s="100"/>
      <c r="E169" s="100"/>
      <c r="F169" s="100"/>
      <c r="G169" s="100"/>
      <c r="H169" s="100"/>
      <c r="I169" s="100"/>
      <c r="J169" s="100"/>
      <c r="K169" s="100"/>
      <c r="L169" s="100"/>
      <c r="M169" s="100"/>
      <c r="N169" s="100"/>
      <c r="O169" s="100"/>
      <c r="P169" s="100"/>
      <c r="Q169" s="100"/>
      <c r="R169" s="100"/>
      <c r="S169" s="100"/>
      <c r="T169" s="100"/>
      <c r="U169" s="100"/>
      <c r="V169" s="100"/>
      <c r="W169" s="100"/>
      <c r="X169" s="100"/>
      <c r="Y169" s="100"/>
      <c r="Z169" s="100"/>
      <c r="AA169" s="100"/>
      <c r="AB169" s="100"/>
      <c r="AC169" s="100"/>
      <c r="AD169" s="100"/>
      <c r="AE169" s="100"/>
      <c r="AF169" s="100"/>
      <c r="AG169" s="100"/>
      <c r="AH169" s="100"/>
      <c r="AI169" s="100"/>
    </row>
    <row r="170" spans="2:35" x14ac:dyDescent="0.3">
      <c r="B170" s="102"/>
      <c r="C170" s="100"/>
      <c r="D170" s="100"/>
      <c r="E170" s="100"/>
      <c r="F170" s="100"/>
      <c r="G170" s="100"/>
      <c r="H170" s="100"/>
      <c r="I170" s="100"/>
      <c r="J170" s="100"/>
      <c r="K170" s="100"/>
      <c r="L170" s="100"/>
      <c r="M170" s="100"/>
      <c r="N170" s="100"/>
      <c r="O170" s="100"/>
      <c r="P170" s="100"/>
      <c r="Q170" s="100"/>
      <c r="R170" s="100"/>
      <c r="S170" s="100"/>
      <c r="T170" s="100"/>
      <c r="U170" s="100"/>
      <c r="V170" s="100"/>
      <c r="W170" s="100"/>
      <c r="X170" s="100"/>
      <c r="Y170" s="100"/>
      <c r="Z170" s="100"/>
      <c r="AA170" s="100"/>
      <c r="AB170" s="100"/>
      <c r="AC170" s="100"/>
      <c r="AD170" s="100"/>
      <c r="AE170" s="100"/>
      <c r="AF170" s="100"/>
      <c r="AG170" s="100"/>
      <c r="AH170" s="100"/>
      <c r="AI170" s="100"/>
    </row>
    <row r="171" spans="2:35" x14ac:dyDescent="0.3">
      <c r="B171" s="102"/>
      <c r="C171" s="100"/>
      <c r="D171" s="100"/>
      <c r="E171" s="100"/>
      <c r="F171" s="100"/>
      <c r="G171" s="100"/>
      <c r="H171" s="100"/>
      <c r="I171" s="100"/>
      <c r="J171" s="100"/>
      <c r="K171" s="100"/>
      <c r="L171" s="100"/>
      <c r="M171" s="100"/>
      <c r="N171" s="100"/>
      <c r="O171" s="100"/>
      <c r="P171" s="100"/>
      <c r="Q171" s="100"/>
      <c r="R171" s="100"/>
      <c r="S171" s="100"/>
      <c r="T171" s="100"/>
      <c r="U171" s="100"/>
      <c r="V171" s="100"/>
      <c r="W171" s="100"/>
      <c r="X171" s="100"/>
      <c r="Y171" s="100"/>
      <c r="Z171" s="100"/>
      <c r="AA171" s="100"/>
      <c r="AB171" s="100"/>
      <c r="AC171" s="100"/>
      <c r="AD171" s="100"/>
      <c r="AE171" s="100"/>
      <c r="AF171" s="100"/>
      <c r="AG171" s="100"/>
      <c r="AH171" s="100"/>
      <c r="AI171" s="100"/>
    </row>
    <row r="172" spans="2:35" x14ac:dyDescent="0.3">
      <c r="B172" s="102"/>
      <c r="C172" s="100"/>
      <c r="D172" s="100"/>
      <c r="E172" s="100"/>
      <c r="F172" s="100"/>
      <c r="G172" s="100"/>
      <c r="H172" s="100"/>
      <c r="I172" s="100"/>
      <c r="J172" s="100"/>
      <c r="K172" s="100"/>
      <c r="L172" s="100"/>
      <c r="M172" s="100"/>
      <c r="N172" s="100"/>
      <c r="O172" s="100"/>
      <c r="P172" s="100"/>
      <c r="Q172" s="100"/>
      <c r="R172" s="100"/>
      <c r="S172" s="100"/>
      <c r="T172" s="100"/>
      <c r="U172" s="100"/>
      <c r="V172" s="100"/>
      <c r="W172" s="100"/>
      <c r="X172" s="100"/>
      <c r="Y172" s="100"/>
      <c r="Z172" s="100"/>
      <c r="AA172" s="100"/>
      <c r="AB172" s="100"/>
      <c r="AC172" s="100"/>
      <c r="AD172" s="100"/>
      <c r="AE172" s="100"/>
      <c r="AF172" s="100"/>
      <c r="AG172" s="100"/>
      <c r="AH172" s="100"/>
      <c r="AI172" s="100"/>
    </row>
    <row r="173" spans="2:35" x14ac:dyDescent="0.3">
      <c r="B173" s="102"/>
      <c r="C173" s="100"/>
      <c r="D173" s="100"/>
      <c r="E173" s="100"/>
      <c r="F173" s="100"/>
      <c r="G173" s="100"/>
      <c r="H173" s="100"/>
      <c r="I173" s="100"/>
      <c r="J173" s="100"/>
      <c r="K173" s="100"/>
      <c r="L173" s="100"/>
      <c r="M173" s="100"/>
      <c r="N173" s="100"/>
      <c r="O173" s="100"/>
      <c r="P173" s="100"/>
      <c r="Q173" s="100"/>
      <c r="R173" s="100"/>
      <c r="S173" s="100"/>
      <c r="T173" s="100"/>
      <c r="U173" s="100"/>
      <c r="V173" s="100"/>
      <c r="W173" s="100"/>
      <c r="X173" s="100"/>
      <c r="Y173" s="100"/>
      <c r="Z173" s="100"/>
      <c r="AA173" s="100"/>
      <c r="AB173" s="100"/>
      <c r="AC173" s="100"/>
      <c r="AD173" s="100"/>
      <c r="AE173" s="100"/>
      <c r="AF173" s="100"/>
      <c r="AG173" s="100"/>
      <c r="AH173" s="100"/>
      <c r="AI173" s="100"/>
    </row>
    <row r="174" spans="2:35" x14ac:dyDescent="0.3">
      <c r="B174" s="102"/>
      <c r="C174" s="100"/>
      <c r="D174" s="100"/>
      <c r="E174" s="100"/>
      <c r="F174" s="100"/>
      <c r="G174" s="100"/>
      <c r="H174" s="100"/>
      <c r="I174" s="100"/>
      <c r="J174" s="100"/>
      <c r="K174" s="100"/>
      <c r="L174" s="100"/>
      <c r="M174" s="100"/>
      <c r="N174" s="100"/>
      <c r="O174" s="100"/>
      <c r="P174" s="100"/>
      <c r="Q174" s="100"/>
      <c r="R174" s="100"/>
      <c r="S174" s="100"/>
      <c r="T174" s="100"/>
      <c r="U174" s="100"/>
      <c r="V174" s="100"/>
      <c r="W174" s="100"/>
      <c r="X174" s="100"/>
      <c r="Y174" s="100"/>
      <c r="Z174" s="100"/>
      <c r="AA174" s="100"/>
      <c r="AB174" s="100"/>
      <c r="AC174" s="100"/>
      <c r="AD174" s="100"/>
      <c r="AE174" s="100"/>
      <c r="AF174" s="100"/>
      <c r="AG174" s="100"/>
      <c r="AH174" s="100"/>
      <c r="AI174" s="100"/>
    </row>
    <row r="175" spans="2:35" x14ac:dyDescent="0.3">
      <c r="B175" s="102"/>
      <c r="C175" s="100"/>
      <c r="D175" s="100"/>
      <c r="E175" s="100"/>
      <c r="F175" s="100"/>
      <c r="G175" s="100"/>
      <c r="H175" s="100"/>
      <c r="I175" s="100"/>
      <c r="J175" s="100"/>
      <c r="K175" s="100"/>
      <c r="L175" s="100"/>
      <c r="M175" s="100"/>
      <c r="N175" s="100"/>
      <c r="O175" s="100"/>
      <c r="P175" s="100"/>
      <c r="Q175" s="100"/>
      <c r="R175" s="100"/>
      <c r="S175" s="100"/>
      <c r="T175" s="100"/>
      <c r="U175" s="100"/>
      <c r="V175" s="100"/>
      <c r="W175" s="100"/>
      <c r="X175" s="100"/>
      <c r="Y175" s="100"/>
      <c r="Z175" s="100"/>
      <c r="AA175" s="100"/>
      <c r="AB175" s="100"/>
      <c r="AC175" s="100"/>
      <c r="AD175" s="100"/>
      <c r="AE175" s="100"/>
      <c r="AF175" s="100"/>
      <c r="AG175" s="100"/>
      <c r="AH175" s="100"/>
      <c r="AI175" s="100"/>
    </row>
    <row r="176" spans="2:35" x14ac:dyDescent="0.3">
      <c r="B176" s="102"/>
      <c r="C176" s="100"/>
      <c r="D176" s="100"/>
      <c r="E176" s="100"/>
      <c r="F176" s="100"/>
      <c r="G176" s="100"/>
      <c r="H176" s="100"/>
      <c r="I176" s="100"/>
      <c r="J176" s="100"/>
      <c r="K176" s="100"/>
      <c r="L176" s="100"/>
      <c r="M176" s="100"/>
      <c r="N176" s="100"/>
      <c r="O176" s="100"/>
      <c r="P176" s="100"/>
      <c r="Q176" s="100"/>
      <c r="R176" s="100"/>
      <c r="S176" s="100"/>
      <c r="T176" s="100"/>
      <c r="U176" s="100"/>
      <c r="V176" s="100"/>
      <c r="W176" s="100"/>
      <c r="X176" s="100"/>
      <c r="Y176" s="100"/>
      <c r="Z176" s="100"/>
      <c r="AA176" s="100"/>
      <c r="AB176" s="100"/>
      <c r="AC176" s="100"/>
      <c r="AD176" s="100"/>
      <c r="AE176" s="100"/>
      <c r="AF176" s="100"/>
      <c r="AG176" s="100"/>
      <c r="AH176" s="100"/>
      <c r="AI176" s="100"/>
    </row>
    <row r="177" spans="2:35" x14ac:dyDescent="0.3">
      <c r="B177" s="102"/>
      <c r="C177" s="100"/>
      <c r="D177" s="100"/>
      <c r="E177" s="100"/>
      <c r="F177" s="100"/>
      <c r="G177" s="100"/>
      <c r="H177" s="100"/>
      <c r="I177" s="100"/>
      <c r="J177" s="100"/>
      <c r="K177" s="100"/>
      <c r="L177" s="100"/>
      <c r="M177" s="100"/>
      <c r="N177" s="100"/>
      <c r="O177" s="100"/>
      <c r="P177" s="100"/>
      <c r="Q177" s="100"/>
      <c r="R177" s="100"/>
      <c r="S177" s="100"/>
      <c r="T177" s="100"/>
      <c r="U177" s="100"/>
      <c r="V177" s="100"/>
      <c r="W177" s="100"/>
      <c r="X177" s="100"/>
      <c r="Y177" s="100"/>
      <c r="Z177" s="100"/>
      <c r="AA177" s="100"/>
      <c r="AB177" s="100"/>
      <c r="AC177" s="100"/>
      <c r="AD177" s="100"/>
      <c r="AE177" s="100"/>
      <c r="AF177" s="100"/>
      <c r="AG177" s="100"/>
      <c r="AH177" s="100"/>
      <c r="AI177" s="100"/>
    </row>
    <row r="178" spans="2:35" x14ac:dyDescent="0.3">
      <c r="B178" s="102"/>
      <c r="C178" s="100"/>
      <c r="D178" s="100"/>
      <c r="E178" s="100"/>
      <c r="F178" s="100"/>
      <c r="G178" s="100"/>
      <c r="H178" s="100"/>
      <c r="I178" s="100"/>
      <c r="J178" s="100"/>
      <c r="K178" s="100"/>
      <c r="L178" s="100"/>
      <c r="M178" s="100"/>
      <c r="N178" s="100"/>
      <c r="O178" s="100"/>
      <c r="P178" s="100"/>
      <c r="Q178" s="100"/>
      <c r="R178" s="100"/>
      <c r="S178" s="100"/>
      <c r="T178" s="100"/>
      <c r="U178" s="100"/>
      <c r="V178" s="100"/>
      <c r="W178" s="100"/>
      <c r="X178" s="100"/>
      <c r="Y178" s="100"/>
      <c r="Z178" s="100"/>
      <c r="AA178" s="100"/>
      <c r="AB178" s="100"/>
      <c r="AC178" s="100"/>
      <c r="AD178" s="100"/>
      <c r="AE178" s="100"/>
      <c r="AF178" s="100"/>
      <c r="AG178" s="100"/>
      <c r="AH178" s="100"/>
      <c r="AI178" s="100"/>
    </row>
    <row r="179" spans="2:35" x14ac:dyDescent="0.3">
      <c r="B179" s="102"/>
      <c r="C179" s="100"/>
      <c r="D179" s="100"/>
      <c r="E179" s="100"/>
      <c r="F179" s="100"/>
      <c r="G179" s="100"/>
      <c r="H179" s="100"/>
      <c r="I179" s="100"/>
      <c r="J179" s="100"/>
      <c r="K179" s="100"/>
      <c r="L179" s="100"/>
      <c r="M179" s="100"/>
      <c r="N179" s="100"/>
      <c r="O179" s="100"/>
      <c r="P179" s="100"/>
      <c r="Q179" s="100"/>
      <c r="R179" s="100"/>
      <c r="S179" s="100"/>
      <c r="T179" s="100"/>
      <c r="U179" s="100"/>
      <c r="V179" s="100"/>
      <c r="W179" s="100"/>
      <c r="X179" s="100"/>
      <c r="Y179" s="100"/>
      <c r="Z179" s="100"/>
      <c r="AA179" s="100"/>
      <c r="AB179" s="100"/>
      <c r="AC179" s="100"/>
      <c r="AD179" s="100"/>
      <c r="AE179" s="100"/>
      <c r="AF179" s="100"/>
      <c r="AG179" s="100"/>
      <c r="AH179" s="100"/>
      <c r="AI179" s="100"/>
    </row>
    <row r="180" spans="2:35" x14ac:dyDescent="0.3">
      <c r="B180" s="102"/>
      <c r="C180" s="100"/>
      <c r="D180" s="100"/>
      <c r="E180" s="100"/>
      <c r="F180" s="100"/>
      <c r="G180" s="100"/>
      <c r="H180" s="100"/>
      <c r="I180" s="100"/>
      <c r="J180" s="100"/>
      <c r="K180" s="100"/>
      <c r="L180" s="100"/>
      <c r="M180" s="100"/>
      <c r="N180" s="100"/>
      <c r="O180" s="100"/>
      <c r="P180" s="100"/>
      <c r="Q180" s="100"/>
      <c r="R180" s="100"/>
      <c r="S180" s="100"/>
      <c r="T180" s="100"/>
      <c r="U180" s="100"/>
      <c r="V180" s="100"/>
      <c r="W180" s="100"/>
      <c r="X180" s="100"/>
      <c r="Y180" s="100"/>
      <c r="Z180" s="100"/>
      <c r="AA180" s="100"/>
      <c r="AB180" s="100"/>
      <c r="AC180" s="100"/>
      <c r="AD180" s="100"/>
      <c r="AE180" s="100"/>
      <c r="AF180" s="100"/>
      <c r="AG180" s="100"/>
      <c r="AH180" s="100"/>
      <c r="AI180" s="100"/>
    </row>
    <row r="181" spans="2:35" x14ac:dyDescent="0.3">
      <c r="B181" s="102"/>
      <c r="C181" s="100"/>
      <c r="D181" s="100"/>
      <c r="E181" s="100"/>
      <c r="F181" s="100"/>
      <c r="G181" s="100"/>
      <c r="H181" s="100"/>
      <c r="I181" s="100"/>
      <c r="J181" s="100"/>
      <c r="K181" s="100"/>
      <c r="L181" s="100"/>
      <c r="M181" s="100"/>
      <c r="N181" s="100"/>
      <c r="O181" s="100"/>
      <c r="P181" s="100"/>
      <c r="Q181" s="100"/>
      <c r="R181" s="100"/>
      <c r="S181" s="100"/>
      <c r="T181" s="100"/>
      <c r="U181" s="100"/>
      <c r="V181" s="100"/>
      <c r="W181" s="100"/>
      <c r="X181" s="100"/>
      <c r="Y181" s="100"/>
      <c r="Z181" s="100"/>
      <c r="AA181" s="100"/>
      <c r="AB181" s="100"/>
      <c r="AC181" s="100"/>
      <c r="AD181" s="100"/>
      <c r="AE181" s="100"/>
      <c r="AF181" s="100"/>
      <c r="AG181" s="100"/>
      <c r="AH181" s="100"/>
      <c r="AI181" s="100"/>
    </row>
    <row r="182" spans="2:35" x14ac:dyDescent="0.3">
      <c r="B182" s="102"/>
      <c r="C182" s="100"/>
      <c r="D182" s="100"/>
      <c r="E182" s="100"/>
      <c r="F182" s="100"/>
      <c r="G182" s="100"/>
      <c r="H182" s="100"/>
      <c r="I182" s="100"/>
      <c r="J182" s="100"/>
      <c r="K182" s="100"/>
      <c r="L182" s="100"/>
      <c r="M182" s="100"/>
      <c r="N182" s="100"/>
      <c r="O182" s="100"/>
      <c r="P182" s="100"/>
      <c r="Q182" s="100"/>
      <c r="R182" s="100"/>
      <c r="S182" s="100"/>
      <c r="T182" s="100"/>
      <c r="U182" s="100"/>
      <c r="V182" s="100"/>
      <c r="W182" s="100"/>
      <c r="X182" s="100"/>
      <c r="Y182" s="100"/>
      <c r="Z182" s="100"/>
      <c r="AA182" s="100"/>
      <c r="AB182" s="100"/>
      <c r="AC182" s="100"/>
      <c r="AD182" s="100"/>
      <c r="AE182" s="100"/>
      <c r="AF182" s="100"/>
      <c r="AG182" s="100"/>
      <c r="AH182" s="100"/>
      <c r="AI182" s="100"/>
    </row>
    <row r="183" spans="2:35" x14ac:dyDescent="0.3">
      <c r="B183" s="102"/>
      <c r="C183" s="100"/>
      <c r="D183" s="100"/>
      <c r="E183" s="100"/>
      <c r="F183" s="100"/>
      <c r="G183" s="100"/>
      <c r="H183" s="100"/>
      <c r="I183" s="100"/>
      <c r="J183" s="100"/>
      <c r="K183" s="100"/>
      <c r="L183" s="100"/>
      <c r="M183" s="100"/>
      <c r="N183" s="100"/>
      <c r="O183" s="100"/>
      <c r="P183" s="100"/>
      <c r="Q183" s="100"/>
      <c r="R183" s="100"/>
      <c r="S183" s="100"/>
      <c r="T183" s="100"/>
      <c r="U183" s="100"/>
      <c r="V183" s="100"/>
      <c r="W183" s="100"/>
      <c r="X183" s="100"/>
      <c r="Y183" s="100"/>
      <c r="Z183" s="100"/>
      <c r="AA183" s="100"/>
      <c r="AB183" s="100"/>
      <c r="AC183" s="100"/>
      <c r="AD183" s="100"/>
      <c r="AE183" s="100"/>
      <c r="AF183" s="100"/>
      <c r="AG183" s="100"/>
      <c r="AH183" s="100"/>
      <c r="AI183" s="100"/>
    </row>
    <row r="184" spans="2:35" x14ac:dyDescent="0.3">
      <c r="B184" s="102"/>
      <c r="C184" s="100"/>
      <c r="D184" s="100"/>
      <c r="E184" s="100"/>
      <c r="F184" s="100"/>
      <c r="G184" s="100"/>
      <c r="H184" s="100"/>
      <c r="I184" s="100"/>
      <c r="J184" s="100"/>
      <c r="K184" s="100"/>
      <c r="L184" s="100"/>
      <c r="M184" s="100"/>
      <c r="N184" s="100"/>
      <c r="O184" s="100"/>
      <c r="P184" s="100"/>
      <c r="Q184" s="100"/>
      <c r="R184" s="100"/>
      <c r="S184" s="100"/>
      <c r="T184" s="100"/>
      <c r="U184" s="100"/>
      <c r="V184" s="100"/>
      <c r="W184" s="100"/>
      <c r="X184" s="100"/>
      <c r="Y184" s="100"/>
      <c r="Z184" s="100"/>
      <c r="AA184" s="100"/>
      <c r="AB184" s="100"/>
      <c r="AC184" s="100"/>
      <c r="AD184" s="100"/>
      <c r="AE184" s="100"/>
      <c r="AF184" s="100"/>
      <c r="AG184" s="100"/>
      <c r="AH184" s="100"/>
      <c r="AI184" s="100"/>
    </row>
    <row r="185" spans="2:35" x14ac:dyDescent="0.3">
      <c r="B185" s="102"/>
      <c r="C185" s="100"/>
      <c r="D185" s="100"/>
      <c r="E185" s="100"/>
      <c r="F185" s="100"/>
      <c r="G185" s="100"/>
      <c r="H185" s="100"/>
      <c r="I185" s="100"/>
      <c r="J185" s="100"/>
      <c r="K185" s="100"/>
      <c r="L185" s="100"/>
      <c r="M185" s="100"/>
      <c r="N185" s="100"/>
      <c r="O185" s="100"/>
      <c r="P185" s="100"/>
      <c r="Q185" s="100"/>
      <c r="R185" s="100"/>
      <c r="S185" s="100"/>
      <c r="T185" s="100"/>
      <c r="U185" s="100"/>
      <c r="V185" s="100"/>
      <c r="W185" s="100"/>
      <c r="X185" s="100"/>
      <c r="Y185" s="100"/>
      <c r="Z185" s="100"/>
      <c r="AA185" s="100"/>
      <c r="AB185" s="100"/>
      <c r="AC185" s="100"/>
      <c r="AD185" s="100"/>
      <c r="AE185" s="100"/>
      <c r="AF185" s="100"/>
      <c r="AG185" s="100"/>
      <c r="AH185" s="100"/>
      <c r="AI185" s="100"/>
    </row>
    <row r="186" spans="2:35" x14ac:dyDescent="0.3">
      <c r="B186" s="102"/>
      <c r="C186" s="100"/>
      <c r="D186" s="100"/>
      <c r="E186" s="100"/>
      <c r="F186" s="100"/>
      <c r="G186" s="100"/>
      <c r="H186" s="100"/>
      <c r="I186" s="100"/>
      <c r="J186" s="100"/>
      <c r="K186" s="100"/>
      <c r="L186" s="100"/>
      <c r="M186" s="100"/>
      <c r="N186" s="100"/>
      <c r="O186" s="100"/>
      <c r="P186" s="100"/>
      <c r="Q186" s="100"/>
      <c r="R186" s="100"/>
      <c r="S186" s="100"/>
      <c r="T186" s="100"/>
      <c r="U186" s="100"/>
      <c r="V186" s="100"/>
      <c r="W186" s="100"/>
      <c r="X186" s="100"/>
      <c r="Y186" s="100"/>
      <c r="Z186" s="100"/>
      <c r="AA186" s="100"/>
      <c r="AB186" s="100"/>
      <c r="AC186" s="100"/>
      <c r="AD186" s="100"/>
      <c r="AE186" s="100"/>
      <c r="AF186" s="100"/>
      <c r="AG186" s="100"/>
      <c r="AH186" s="100"/>
      <c r="AI186" s="100"/>
    </row>
    <row r="187" spans="2:35" x14ac:dyDescent="0.3">
      <c r="B187" s="102"/>
      <c r="C187" s="100"/>
      <c r="D187" s="100"/>
      <c r="E187" s="100"/>
      <c r="F187" s="100"/>
      <c r="G187" s="100"/>
      <c r="H187" s="100"/>
      <c r="I187" s="100"/>
      <c r="J187" s="100"/>
      <c r="K187" s="100"/>
      <c r="L187" s="100"/>
      <c r="M187" s="100"/>
      <c r="N187" s="100"/>
      <c r="O187" s="100"/>
      <c r="P187" s="100"/>
      <c r="Q187" s="100"/>
      <c r="R187" s="100"/>
      <c r="S187" s="100"/>
      <c r="T187" s="100"/>
      <c r="U187" s="100"/>
      <c r="V187" s="100"/>
      <c r="W187" s="100"/>
      <c r="X187" s="100"/>
      <c r="Y187" s="100"/>
      <c r="Z187" s="100"/>
      <c r="AA187" s="100"/>
      <c r="AB187" s="100"/>
      <c r="AC187" s="100"/>
      <c r="AD187" s="100"/>
      <c r="AE187" s="100"/>
      <c r="AF187" s="100"/>
      <c r="AG187" s="100"/>
      <c r="AH187" s="100"/>
      <c r="AI187" s="100"/>
    </row>
    <row r="188" spans="2:35" x14ac:dyDescent="0.3">
      <c r="B188" s="102"/>
      <c r="C188" s="100"/>
      <c r="D188" s="100"/>
      <c r="E188" s="100"/>
      <c r="F188" s="100"/>
      <c r="G188" s="100"/>
      <c r="H188" s="100"/>
      <c r="I188" s="100"/>
      <c r="J188" s="100"/>
      <c r="K188" s="100"/>
      <c r="L188" s="100"/>
      <c r="M188" s="100"/>
      <c r="N188" s="100"/>
      <c r="O188" s="100"/>
      <c r="P188" s="100"/>
      <c r="Q188" s="100"/>
      <c r="R188" s="100"/>
      <c r="S188" s="100"/>
      <c r="T188" s="100"/>
      <c r="U188" s="100"/>
      <c r="V188" s="100"/>
      <c r="W188" s="100"/>
      <c r="X188" s="100"/>
      <c r="Y188" s="100"/>
      <c r="Z188" s="100"/>
      <c r="AA188" s="100"/>
      <c r="AB188" s="100"/>
      <c r="AC188" s="100"/>
      <c r="AD188" s="100"/>
      <c r="AE188" s="100"/>
      <c r="AF188" s="100"/>
      <c r="AG188" s="100"/>
      <c r="AH188" s="100"/>
      <c r="AI188" s="100"/>
    </row>
    <row r="189" spans="2:35" x14ac:dyDescent="0.3">
      <c r="B189" s="102"/>
      <c r="C189" s="100"/>
      <c r="D189" s="100"/>
      <c r="E189" s="100"/>
      <c r="F189" s="100"/>
      <c r="G189" s="100"/>
      <c r="H189" s="100"/>
      <c r="I189" s="100"/>
      <c r="J189" s="100"/>
      <c r="K189" s="100"/>
      <c r="L189" s="100"/>
      <c r="M189" s="100"/>
      <c r="N189" s="100"/>
      <c r="O189" s="100"/>
      <c r="P189" s="100"/>
      <c r="Q189" s="100"/>
      <c r="R189" s="100"/>
      <c r="S189" s="100"/>
      <c r="T189" s="100"/>
      <c r="U189" s="100"/>
      <c r="V189" s="100"/>
      <c r="W189" s="100"/>
      <c r="X189" s="100"/>
      <c r="Y189" s="100"/>
      <c r="Z189" s="100"/>
      <c r="AA189" s="100"/>
      <c r="AB189" s="100"/>
      <c r="AC189" s="100"/>
      <c r="AD189" s="100"/>
      <c r="AE189" s="100"/>
      <c r="AF189" s="100"/>
      <c r="AG189" s="100"/>
      <c r="AH189" s="100"/>
      <c r="AI189" s="100"/>
    </row>
    <row r="190" spans="2:35" x14ac:dyDescent="0.3">
      <c r="B190" s="102"/>
      <c r="C190" s="100"/>
      <c r="D190" s="100"/>
      <c r="E190" s="100"/>
      <c r="F190" s="100"/>
      <c r="G190" s="100"/>
      <c r="H190" s="100"/>
      <c r="I190" s="100"/>
      <c r="J190" s="100"/>
      <c r="K190" s="100"/>
      <c r="L190" s="100"/>
      <c r="M190" s="100"/>
      <c r="N190" s="100"/>
      <c r="O190" s="100"/>
      <c r="P190" s="100"/>
      <c r="Q190" s="100"/>
      <c r="R190" s="100"/>
      <c r="S190" s="100"/>
      <c r="T190" s="100"/>
      <c r="U190" s="100"/>
      <c r="V190" s="100"/>
      <c r="W190" s="100"/>
      <c r="X190" s="100"/>
      <c r="Y190" s="100"/>
      <c r="Z190" s="100"/>
      <c r="AA190" s="100"/>
      <c r="AB190" s="100"/>
      <c r="AC190" s="100"/>
      <c r="AD190" s="100"/>
      <c r="AE190" s="100"/>
      <c r="AF190" s="100"/>
      <c r="AG190" s="100"/>
      <c r="AH190" s="100"/>
      <c r="AI190" s="100"/>
    </row>
    <row r="191" spans="2:35" x14ac:dyDescent="0.3">
      <c r="B191" s="102"/>
      <c r="C191" s="100"/>
      <c r="D191" s="100"/>
      <c r="E191" s="100"/>
      <c r="F191" s="100"/>
      <c r="G191" s="100"/>
      <c r="H191" s="100"/>
      <c r="I191" s="100"/>
      <c r="J191" s="100"/>
      <c r="K191" s="100"/>
      <c r="L191" s="100"/>
      <c r="M191" s="100"/>
      <c r="N191" s="100"/>
      <c r="O191" s="100"/>
      <c r="P191" s="100"/>
      <c r="Q191" s="100"/>
      <c r="R191" s="100"/>
      <c r="S191" s="100"/>
      <c r="T191" s="100"/>
      <c r="U191" s="100"/>
      <c r="V191" s="100"/>
      <c r="W191" s="100"/>
      <c r="X191" s="100"/>
      <c r="Y191" s="100"/>
      <c r="Z191" s="100"/>
      <c r="AA191" s="100"/>
      <c r="AB191" s="100"/>
      <c r="AC191" s="100"/>
      <c r="AD191" s="100"/>
      <c r="AE191" s="100"/>
      <c r="AF191" s="100"/>
      <c r="AG191" s="100"/>
      <c r="AH191" s="100"/>
      <c r="AI191" s="100"/>
    </row>
    <row r="192" spans="2:35" x14ac:dyDescent="0.3">
      <c r="B192" s="102"/>
      <c r="C192" s="100"/>
      <c r="D192" s="100"/>
      <c r="E192" s="100"/>
      <c r="F192" s="100"/>
      <c r="G192" s="100"/>
      <c r="H192" s="100"/>
      <c r="I192" s="100"/>
      <c r="J192" s="100"/>
      <c r="K192" s="100"/>
      <c r="L192" s="100"/>
      <c r="M192" s="100"/>
      <c r="N192" s="100"/>
      <c r="O192" s="100"/>
      <c r="P192" s="100"/>
      <c r="Q192" s="100"/>
      <c r="R192" s="100"/>
      <c r="S192" s="100"/>
      <c r="T192" s="100"/>
      <c r="U192" s="100"/>
      <c r="V192" s="100"/>
      <c r="W192" s="100"/>
      <c r="X192" s="100"/>
      <c r="Y192" s="100"/>
      <c r="Z192" s="100"/>
      <c r="AA192" s="100"/>
      <c r="AB192" s="100"/>
      <c r="AC192" s="100"/>
      <c r="AD192" s="100"/>
      <c r="AE192" s="100"/>
      <c r="AF192" s="100"/>
      <c r="AG192" s="100"/>
      <c r="AH192" s="100"/>
      <c r="AI192" s="100"/>
    </row>
    <row r="193" spans="2:35" x14ac:dyDescent="0.3">
      <c r="B193" s="102"/>
      <c r="C193" s="100"/>
      <c r="D193" s="100"/>
      <c r="E193" s="100"/>
      <c r="F193" s="100"/>
      <c r="G193" s="100"/>
      <c r="H193" s="100"/>
      <c r="I193" s="100"/>
      <c r="J193" s="100"/>
      <c r="K193" s="100"/>
      <c r="L193" s="100"/>
      <c r="M193" s="100"/>
      <c r="N193" s="100"/>
      <c r="O193" s="100"/>
      <c r="P193" s="100"/>
      <c r="Q193" s="100"/>
      <c r="R193" s="100"/>
      <c r="S193" s="100"/>
      <c r="T193" s="100"/>
      <c r="U193" s="100"/>
      <c r="V193" s="100"/>
      <c r="W193" s="100"/>
      <c r="X193" s="100"/>
      <c r="Y193" s="100"/>
      <c r="Z193" s="100"/>
      <c r="AA193" s="100"/>
      <c r="AB193" s="100"/>
      <c r="AC193" s="100"/>
      <c r="AD193" s="100"/>
      <c r="AE193" s="100"/>
      <c r="AF193" s="100"/>
      <c r="AG193" s="100"/>
      <c r="AH193" s="100"/>
      <c r="AI193" s="100"/>
    </row>
    <row r="194" spans="2:35" x14ac:dyDescent="0.3">
      <c r="B194" s="102"/>
      <c r="C194" s="100"/>
      <c r="D194" s="100"/>
      <c r="E194" s="100"/>
      <c r="F194" s="100"/>
      <c r="G194" s="100"/>
      <c r="H194" s="100"/>
      <c r="I194" s="100"/>
      <c r="J194" s="100"/>
      <c r="K194" s="100"/>
      <c r="L194" s="100"/>
      <c r="M194" s="100"/>
      <c r="N194" s="100"/>
      <c r="O194" s="100"/>
      <c r="P194" s="100"/>
      <c r="Q194" s="100"/>
      <c r="R194" s="100"/>
      <c r="S194" s="100"/>
      <c r="T194" s="100"/>
      <c r="U194" s="100"/>
      <c r="V194" s="100"/>
      <c r="W194" s="100"/>
      <c r="X194" s="100"/>
      <c r="Y194" s="100"/>
      <c r="Z194" s="100"/>
      <c r="AA194" s="100"/>
      <c r="AB194" s="100"/>
      <c r="AC194" s="100"/>
      <c r="AD194" s="100"/>
      <c r="AE194" s="100"/>
      <c r="AF194" s="100"/>
      <c r="AG194" s="100"/>
      <c r="AH194" s="100"/>
      <c r="AI194" s="100"/>
    </row>
    <row r="195" spans="2:35" x14ac:dyDescent="0.3">
      <c r="B195" s="102"/>
      <c r="C195" s="100"/>
      <c r="D195" s="100"/>
      <c r="E195" s="100"/>
      <c r="F195" s="100"/>
      <c r="G195" s="100"/>
      <c r="H195" s="100"/>
      <c r="I195" s="100"/>
      <c r="J195" s="100"/>
      <c r="K195" s="100"/>
      <c r="L195" s="100"/>
      <c r="M195" s="100"/>
      <c r="N195" s="100"/>
      <c r="O195" s="100"/>
      <c r="P195" s="100"/>
      <c r="Q195" s="100"/>
      <c r="R195" s="100"/>
      <c r="S195" s="100"/>
      <c r="T195" s="100"/>
      <c r="U195" s="100"/>
      <c r="V195" s="100"/>
      <c r="W195" s="100"/>
      <c r="X195" s="100"/>
      <c r="Y195" s="100"/>
      <c r="Z195" s="100"/>
      <c r="AA195" s="100"/>
      <c r="AB195" s="100"/>
      <c r="AC195" s="100"/>
      <c r="AD195" s="100"/>
      <c r="AE195" s="100"/>
      <c r="AF195" s="100"/>
      <c r="AG195" s="100"/>
      <c r="AH195" s="100"/>
      <c r="AI195" s="100"/>
    </row>
    <row r="196" spans="2:35" x14ac:dyDescent="0.3">
      <c r="B196" s="102"/>
      <c r="C196" s="100"/>
      <c r="D196" s="100"/>
      <c r="E196" s="100"/>
      <c r="F196" s="100"/>
      <c r="G196" s="100"/>
      <c r="H196" s="100"/>
      <c r="I196" s="100"/>
      <c r="J196" s="100"/>
      <c r="K196" s="100"/>
      <c r="L196" s="100"/>
      <c r="M196" s="100"/>
      <c r="N196" s="100"/>
      <c r="O196" s="100"/>
      <c r="P196" s="100"/>
      <c r="Q196" s="100"/>
      <c r="R196" s="100"/>
      <c r="S196" s="100"/>
      <c r="T196" s="100"/>
      <c r="U196" s="100"/>
      <c r="V196" s="100"/>
      <c r="W196" s="100"/>
      <c r="X196" s="100"/>
      <c r="Y196" s="100"/>
      <c r="Z196" s="100"/>
      <c r="AA196" s="100"/>
      <c r="AB196" s="100"/>
      <c r="AC196" s="100"/>
      <c r="AD196" s="100"/>
      <c r="AE196" s="100"/>
      <c r="AF196" s="100"/>
      <c r="AG196" s="100"/>
      <c r="AH196" s="100"/>
      <c r="AI196" s="100"/>
    </row>
    <row r="197" spans="2:35" x14ac:dyDescent="0.3">
      <c r="B197" s="102"/>
      <c r="C197" s="100"/>
      <c r="D197" s="100"/>
      <c r="E197" s="100"/>
      <c r="F197" s="100"/>
      <c r="G197" s="100"/>
      <c r="H197" s="100"/>
      <c r="I197" s="100"/>
      <c r="J197" s="100"/>
      <c r="K197" s="100"/>
      <c r="L197" s="100"/>
      <c r="M197" s="100"/>
      <c r="N197" s="100"/>
      <c r="O197" s="100"/>
      <c r="P197" s="100"/>
      <c r="Q197" s="100"/>
      <c r="R197" s="100"/>
      <c r="S197" s="100"/>
      <c r="T197" s="100"/>
      <c r="U197" s="100"/>
      <c r="V197" s="100"/>
      <c r="W197" s="100"/>
      <c r="X197" s="100"/>
      <c r="Y197" s="100"/>
      <c r="Z197" s="100"/>
      <c r="AA197" s="100"/>
      <c r="AB197" s="100"/>
      <c r="AC197" s="100"/>
      <c r="AD197" s="100"/>
      <c r="AE197" s="100"/>
      <c r="AF197" s="100"/>
      <c r="AG197" s="100"/>
      <c r="AH197" s="100"/>
      <c r="AI197" s="100"/>
    </row>
    <row r="198" spans="2:35" x14ac:dyDescent="0.3">
      <c r="B198" s="102"/>
      <c r="C198" s="100"/>
      <c r="D198" s="100"/>
      <c r="E198" s="100"/>
      <c r="F198" s="100"/>
      <c r="G198" s="100"/>
      <c r="H198" s="100"/>
      <c r="I198" s="100"/>
      <c r="J198" s="100"/>
      <c r="K198" s="100"/>
      <c r="L198" s="100"/>
      <c r="M198" s="100"/>
      <c r="N198" s="100"/>
      <c r="O198" s="100"/>
      <c r="P198" s="100"/>
      <c r="Q198" s="100"/>
      <c r="R198" s="100"/>
      <c r="S198" s="100"/>
      <c r="T198" s="100"/>
      <c r="U198" s="100"/>
      <c r="V198" s="100"/>
      <c r="W198" s="100"/>
      <c r="X198" s="100"/>
      <c r="Y198" s="100"/>
      <c r="Z198" s="100"/>
      <c r="AA198" s="100"/>
      <c r="AB198" s="100"/>
      <c r="AC198" s="100"/>
      <c r="AD198" s="100"/>
      <c r="AE198" s="100"/>
      <c r="AF198" s="100"/>
      <c r="AG198" s="100"/>
      <c r="AH198" s="100"/>
      <c r="AI198" s="100"/>
    </row>
    <row r="199" spans="2:35" x14ac:dyDescent="0.3">
      <c r="B199" s="102"/>
      <c r="C199" s="100"/>
      <c r="D199" s="100"/>
      <c r="E199" s="100"/>
      <c r="F199" s="100"/>
      <c r="G199" s="100"/>
      <c r="H199" s="100"/>
      <c r="I199" s="100"/>
      <c r="J199" s="100"/>
      <c r="K199" s="100"/>
      <c r="L199" s="100"/>
      <c r="M199" s="100"/>
      <c r="N199" s="100"/>
      <c r="O199" s="100"/>
      <c r="P199" s="100"/>
      <c r="Q199" s="100"/>
      <c r="R199" s="100"/>
      <c r="S199" s="100"/>
      <c r="T199" s="100"/>
      <c r="U199" s="100"/>
      <c r="V199" s="100"/>
      <c r="W199" s="100"/>
      <c r="X199" s="100"/>
      <c r="Y199" s="100"/>
      <c r="Z199" s="100"/>
      <c r="AA199" s="100"/>
      <c r="AB199" s="100"/>
      <c r="AC199" s="100"/>
      <c r="AD199" s="100"/>
      <c r="AE199" s="100"/>
      <c r="AF199" s="100"/>
      <c r="AG199" s="100"/>
      <c r="AH199" s="100"/>
      <c r="AI199" s="100"/>
    </row>
    <row r="200" spans="2:35" x14ac:dyDescent="0.3">
      <c r="B200" s="102"/>
      <c r="C200" s="100"/>
      <c r="D200" s="100"/>
      <c r="E200" s="100"/>
      <c r="F200" s="100"/>
      <c r="G200" s="100"/>
      <c r="H200" s="100"/>
      <c r="I200" s="100"/>
      <c r="J200" s="100"/>
      <c r="K200" s="100"/>
      <c r="L200" s="100"/>
      <c r="M200" s="100"/>
      <c r="N200" s="100"/>
      <c r="O200" s="100"/>
      <c r="P200" s="100"/>
      <c r="Q200" s="100"/>
      <c r="R200" s="100"/>
      <c r="S200" s="100"/>
      <c r="T200" s="100"/>
      <c r="U200" s="100"/>
      <c r="V200" s="100"/>
      <c r="W200" s="100"/>
      <c r="X200" s="100"/>
      <c r="Y200" s="100"/>
      <c r="Z200" s="100"/>
      <c r="AA200" s="100"/>
      <c r="AB200" s="100"/>
      <c r="AC200" s="100"/>
      <c r="AD200" s="100"/>
      <c r="AE200" s="100"/>
      <c r="AF200" s="100"/>
      <c r="AG200" s="100"/>
      <c r="AH200" s="100"/>
      <c r="AI200" s="100"/>
    </row>
    <row r="201" spans="2:35" x14ac:dyDescent="0.3">
      <c r="B201" s="102"/>
      <c r="C201" s="100"/>
      <c r="D201" s="100"/>
      <c r="E201" s="100"/>
      <c r="F201" s="100"/>
      <c r="G201" s="100"/>
      <c r="H201" s="100"/>
      <c r="I201" s="100"/>
      <c r="J201" s="100"/>
      <c r="K201" s="100"/>
      <c r="L201" s="100"/>
      <c r="M201" s="100"/>
      <c r="N201" s="100"/>
      <c r="O201" s="100"/>
      <c r="P201" s="100"/>
      <c r="Q201" s="100"/>
      <c r="R201" s="100"/>
      <c r="S201" s="100"/>
      <c r="T201" s="100"/>
      <c r="U201" s="100"/>
      <c r="V201" s="100"/>
      <c r="W201" s="100"/>
      <c r="X201" s="100"/>
      <c r="Y201" s="100"/>
      <c r="Z201" s="100"/>
      <c r="AA201" s="100"/>
      <c r="AB201" s="100"/>
      <c r="AC201" s="100"/>
      <c r="AD201" s="100"/>
      <c r="AE201" s="100"/>
      <c r="AF201" s="100"/>
      <c r="AG201" s="100"/>
      <c r="AH201" s="100"/>
      <c r="AI201" s="100"/>
    </row>
    <row r="202" spans="2:35" x14ac:dyDescent="0.3">
      <c r="B202" s="102"/>
      <c r="C202" s="100"/>
      <c r="D202" s="100"/>
      <c r="E202" s="100"/>
      <c r="F202" s="100"/>
      <c r="G202" s="100"/>
      <c r="H202" s="100"/>
      <c r="I202" s="100"/>
      <c r="J202" s="100"/>
      <c r="K202" s="100"/>
      <c r="L202" s="100"/>
      <c r="M202" s="100"/>
      <c r="N202" s="100"/>
      <c r="O202" s="100"/>
      <c r="P202" s="100"/>
      <c r="Q202" s="100"/>
      <c r="R202" s="100"/>
      <c r="S202" s="100"/>
      <c r="T202" s="100"/>
      <c r="U202" s="100"/>
      <c r="V202" s="100"/>
      <c r="W202" s="100"/>
      <c r="X202" s="100"/>
      <c r="Y202" s="100"/>
      <c r="Z202" s="100"/>
      <c r="AA202" s="100"/>
      <c r="AB202" s="100"/>
      <c r="AC202" s="100"/>
      <c r="AD202" s="100"/>
      <c r="AE202" s="100"/>
      <c r="AF202" s="100"/>
      <c r="AG202" s="100"/>
      <c r="AH202" s="100"/>
      <c r="AI202" s="100"/>
    </row>
    <row r="203" spans="2:35" x14ac:dyDescent="0.3">
      <c r="B203" s="102"/>
      <c r="C203" s="100"/>
      <c r="D203" s="100"/>
      <c r="E203" s="100"/>
      <c r="F203" s="100"/>
      <c r="G203" s="100"/>
      <c r="H203" s="100"/>
      <c r="I203" s="100"/>
      <c r="J203" s="100"/>
      <c r="K203" s="100"/>
      <c r="L203" s="100"/>
      <c r="M203" s="100"/>
      <c r="N203" s="100"/>
      <c r="O203" s="100"/>
      <c r="P203" s="100"/>
      <c r="Q203" s="100"/>
      <c r="R203" s="100"/>
      <c r="S203" s="100"/>
      <c r="T203" s="100"/>
      <c r="U203" s="100"/>
      <c r="V203" s="100"/>
      <c r="W203" s="100"/>
      <c r="X203" s="100"/>
      <c r="Y203" s="100"/>
      <c r="Z203" s="100"/>
      <c r="AA203" s="100"/>
      <c r="AB203" s="100"/>
      <c r="AC203" s="100"/>
      <c r="AD203" s="100"/>
      <c r="AE203" s="100"/>
      <c r="AF203" s="100"/>
      <c r="AG203" s="100"/>
      <c r="AH203" s="100"/>
      <c r="AI203" s="100"/>
    </row>
    <row r="204" spans="2:35" x14ac:dyDescent="0.3">
      <c r="B204" s="102"/>
      <c r="C204" s="100"/>
      <c r="D204" s="100"/>
      <c r="E204" s="100"/>
      <c r="F204" s="100"/>
      <c r="G204" s="100"/>
      <c r="H204" s="100"/>
      <c r="I204" s="100"/>
      <c r="J204" s="100"/>
      <c r="K204" s="100"/>
      <c r="L204" s="100"/>
      <c r="M204" s="100"/>
      <c r="N204" s="100"/>
      <c r="O204" s="100"/>
      <c r="P204" s="100"/>
      <c r="Q204" s="100"/>
      <c r="R204" s="100"/>
      <c r="S204" s="100"/>
      <c r="T204" s="100"/>
      <c r="U204" s="100"/>
      <c r="V204" s="100"/>
      <c r="W204" s="100"/>
      <c r="X204" s="100"/>
      <c r="Y204" s="100"/>
      <c r="Z204" s="100"/>
      <c r="AA204" s="100"/>
      <c r="AB204" s="100"/>
      <c r="AC204" s="100"/>
      <c r="AD204" s="100"/>
      <c r="AE204" s="100"/>
      <c r="AF204" s="100"/>
      <c r="AG204" s="100"/>
      <c r="AH204" s="100"/>
      <c r="AI204" s="100"/>
    </row>
  </sheetData>
  <pageMargins left="0.511811024" right="0.511811024" top="0.78740157499999996" bottom="0.78740157499999996" header="0.31496062000000002" footer="0.31496062000000002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2EAA0-E26E-4D7F-80A6-60EBFB48C8FE}">
  <sheetPr codeName="Planilha18"/>
  <dimension ref="A1:C9"/>
  <sheetViews>
    <sheetView workbookViewId="0"/>
  </sheetViews>
  <sheetFormatPr defaultRowHeight="14.4" x14ac:dyDescent="0.3"/>
  <cols>
    <col min="1" max="1" width="24.6640625" customWidth="1"/>
    <col min="2" max="2" width="18.6640625" customWidth="1"/>
    <col min="3" max="3" width="52.6640625" customWidth="1"/>
  </cols>
  <sheetData>
    <row r="1" spans="1:3" ht="17.399999999999999" x14ac:dyDescent="0.35">
      <c r="A1" s="95" t="s">
        <v>366</v>
      </c>
    </row>
    <row r="2" spans="1:3" x14ac:dyDescent="0.3">
      <c r="A2" s="94" t="s">
        <v>367</v>
      </c>
      <c r="B2" t="s">
        <v>153</v>
      </c>
    </row>
    <row r="3" spans="1:3" x14ac:dyDescent="0.3">
      <c r="A3" s="94" t="s">
        <v>368</v>
      </c>
      <c r="B3" t="s">
        <v>120</v>
      </c>
    </row>
    <row r="4" spans="1:3" x14ac:dyDescent="0.3">
      <c r="A4" s="94" t="s">
        <v>369</v>
      </c>
      <c r="B4">
        <v>0</v>
      </c>
    </row>
    <row r="6" spans="1:3" x14ac:dyDescent="0.3">
      <c r="A6" s="96" t="s">
        <v>370</v>
      </c>
      <c r="B6" s="96" t="s">
        <v>371</v>
      </c>
      <c r="C6" s="96" t="s">
        <v>372</v>
      </c>
    </row>
    <row r="7" spans="1:3" x14ac:dyDescent="0.3">
      <c r="A7" t="s">
        <v>153</v>
      </c>
      <c r="B7" t="s">
        <v>373</v>
      </c>
      <c r="C7" t="s">
        <v>374</v>
      </c>
    </row>
    <row r="8" spans="1:3" x14ac:dyDescent="0.3">
      <c r="A8" t="s">
        <v>375</v>
      </c>
      <c r="B8" t="s">
        <v>376</v>
      </c>
      <c r="C8" t="s">
        <v>377</v>
      </c>
    </row>
    <row r="9" spans="1:3" x14ac:dyDescent="0.3">
      <c r="A9" t="s">
        <v>378</v>
      </c>
      <c r="B9" t="s">
        <v>379</v>
      </c>
      <c r="C9" t="s">
        <v>380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94B93-23AA-4D45-A504-375FF1E87CBC}">
  <sheetPr codeName="Planilha19"/>
  <dimension ref="A1:N23"/>
  <sheetViews>
    <sheetView workbookViewId="0"/>
  </sheetViews>
  <sheetFormatPr defaultRowHeight="14.4" x14ac:dyDescent="0.3"/>
  <cols>
    <col min="1" max="1" width="13.6640625" customWidth="1"/>
    <col min="3" max="3" width="20.6640625" customWidth="1"/>
    <col min="4" max="4" width="17.6640625" customWidth="1"/>
    <col min="5" max="5" width="26.6640625" customWidth="1"/>
    <col min="13" max="13" width="14.6640625" customWidth="1"/>
    <col min="14" max="14" width="17.6640625" customWidth="1"/>
  </cols>
  <sheetData>
    <row r="1" spans="1:14" ht="17.399999999999999" x14ac:dyDescent="0.35">
      <c r="A1" s="95" t="s">
        <v>381</v>
      </c>
    </row>
    <row r="2" spans="1:14" x14ac:dyDescent="0.3">
      <c r="A2" s="91" t="s">
        <v>382</v>
      </c>
    </row>
    <row r="3" spans="1:14" x14ac:dyDescent="0.3">
      <c r="A3" s="97" t="s">
        <v>383</v>
      </c>
      <c r="B3" s="97" t="s">
        <v>251</v>
      </c>
      <c r="C3" s="97" t="s">
        <v>384</v>
      </c>
      <c r="D3" s="97" t="s">
        <v>385</v>
      </c>
      <c r="E3" s="97" t="s">
        <v>88</v>
      </c>
      <c r="F3" s="97" t="s">
        <v>226</v>
      </c>
      <c r="G3" s="97" t="s">
        <v>100</v>
      </c>
      <c r="H3" s="97" t="s">
        <v>101</v>
      </c>
      <c r="I3" s="97" t="s">
        <v>386</v>
      </c>
      <c r="J3" s="97" t="s">
        <v>387</v>
      </c>
      <c r="K3" s="97" t="s">
        <v>388</v>
      </c>
      <c r="L3" s="97" t="s">
        <v>305</v>
      </c>
      <c r="M3" s="97" t="s">
        <v>389</v>
      </c>
      <c r="N3" s="97" t="s">
        <v>390</v>
      </c>
    </row>
    <row r="4" spans="1:14" x14ac:dyDescent="0.3">
      <c r="A4" t="s">
        <v>391</v>
      </c>
      <c r="B4">
        <v>2026</v>
      </c>
      <c r="C4" t="s">
        <v>153</v>
      </c>
      <c r="D4" t="s">
        <v>373</v>
      </c>
      <c r="E4" t="s">
        <v>125</v>
      </c>
      <c r="F4">
        <v>17</v>
      </c>
      <c r="L4" t="s">
        <v>392</v>
      </c>
      <c r="M4" t="s">
        <v>393</v>
      </c>
      <c r="N4" s="98">
        <v>46239.83778696759</v>
      </c>
    </row>
    <row r="5" spans="1:14" x14ac:dyDescent="0.3">
      <c r="A5" t="s">
        <v>394</v>
      </c>
      <c r="B5">
        <v>2026</v>
      </c>
      <c r="C5" t="s">
        <v>153</v>
      </c>
      <c r="D5" t="s">
        <v>373</v>
      </c>
      <c r="E5" t="s">
        <v>137</v>
      </c>
      <c r="F5">
        <v>10</v>
      </c>
      <c r="L5" t="s">
        <v>392</v>
      </c>
      <c r="M5" t="s">
        <v>393</v>
      </c>
      <c r="N5" s="98">
        <v>46239.837787349534</v>
      </c>
    </row>
    <row r="6" spans="1:14" x14ac:dyDescent="0.3">
      <c r="A6" t="s">
        <v>395</v>
      </c>
      <c r="B6">
        <v>2026</v>
      </c>
      <c r="C6" t="s">
        <v>153</v>
      </c>
      <c r="D6" t="s">
        <v>373</v>
      </c>
      <c r="E6" t="s">
        <v>134</v>
      </c>
      <c r="F6">
        <v>20</v>
      </c>
      <c r="L6" t="s">
        <v>392</v>
      </c>
      <c r="M6" t="s">
        <v>393</v>
      </c>
      <c r="N6" s="98">
        <v>46239.837787835648</v>
      </c>
    </row>
    <row r="7" spans="1:14" x14ac:dyDescent="0.3">
      <c r="A7" t="s">
        <v>396</v>
      </c>
      <c r="B7">
        <v>2026</v>
      </c>
      <c r="C7" t="s">
        <v>153</v>
      </c>
      <c r="D7" t="s">
        <v>373</v>
      </c>
      <c r="E7" t="s">
        <v>138</v>
      </c>
      <c r="F7">
        <v>10</v>
      </c>
      <c r="L7" t="s">
        <v>392</v>
      </c>
      <c r="M7" t="s">
        <v>393</v>
      </c>
      <c r="N7" s="98">
        <v>46239.837788206016</v>
      </c>
    </row>
    <row r="8" spans="1:14" x14ac:dyDescent="0.3">
      <c r="A8" t="s">
        <v>397</v>
      </c>
      <c r="B8">
        <v>2026</v>
      </c>
      <c r="C8" t="s">
        <v>153</v>
      </c>
      <c r="D8" t="s">
        <v>373</v>
      </c>
      <c r="E8" t="s">
        <v>126</v>
      </c>
      <c r="F8">
        <v>10</v>
      </c>
      <c r="L8" t="s">
        <v>392</v>
      </c>
      <c r="M8" t="s">
        <v>393</v>
      </c>
      <c r="N8" s="98">
        <v>46239.837788668985</v>
      </c>
    </row>
    <row r="9" spans="1:14" x14ac:dyDescent="0.3">
      <c r="A9" t="s">
        <v>398</v>
      </c>
      <c r="B9">
        <v>2026</v>
      </c>
      <c r="C9" t="s">
        <v>153</v>
      </c>
      <c r="D9" t="s">
        <v>373</v>
      </c>
      <c r="E9" t="s">
        <v>127</v>
      </c>
      <c r="F9">
        <v>30</v>
      </c>
      <c r="L9" t="s">
        <v>392</v>
      </c>
      <c r="M9" t="s">
        <v>393</v>
      </c>
      <c r="N9" s="98">
        <v>46239.83778898148</v>
      </c>
    </row>
    <row r="10" spans="1:14" x14ac:dyDescent="0.3">
      <c r="A10" t="s">
        <v>399</v>
      </c>
      <c r="B10">
        <v>2026</v>
      </c>
      <c r="C10" t="s">
        <v>153</v>
      </c>
      <c r="D10" t="s">
        <v>373</v>
      </c>
      <c r="E10" t="s">
        <v>124</v>
      </c>
      <c r="F10">
        <v>15</v>
      </c>
      <c r="L10" t="s">
        <v>392</v>
      </c>
      <c r="M10" t="s">
        <v>393</v>
      </c>
      <c r="N10" s="98">
        <v>46239.837789351855</v>
      </c>
    </row>
    <row r="11" spans="1:14" x14ac:dyDescent="0.3">
      <c r="A11" t="s">
        <v>400</v>
      </c>
      <c r="B11">
        <v>2026</v>
      </c>
      <c r="C11" t="s">
        <v>153</v>
      </c>
      <c r="D11" t="s">
        <v>373</v>
      </c>
      <c r="E11" t="s">
        <v>139</v>
      </c>
      <c r="F11">
        <v>11</v>
      </c>
      <c r="L11" t="s">
        <v>392</v>
      </c>
      <c r="M11" t="s">
        <v>393</v>
      </c>
      <c r="N11" s="98">
        <v>46239.837789826386</v>
      </c>
    </row>
    <row r="12" spans="1:14" x14ac:dyDescent="0.3">
      <c r="A12" t="s">
        <v>401</v>
      </c>
      <c r="B12">
        <v>2026</v>
      </c>
      <c r="C12" t="s">
        <v>153</v>
      </c>
      <c r="D12" t="s">
        <v>373</v>
      </c>
      <c r="E12" t="s">
        <v>118</v>
      </c>
      <c r="F12">
        <v>10</v>
      </c>
      <c r="L12" t="s">
        <v>392</v>
      </c>
      <c r="M12" t="s">
        <v>393</v>
      </c>
      <c r="N12" s="98">
        <v>46239.837790150465</v>
      </c>
    </row>
    <row r="13" spans="1:14" x14ac:dyDescent="0.3">
      <c r="A13" t="s">
        <v>402</v>
      </c>
      <c r="B13">
        <v>2026</v>
      </c>
      <c r="C13" t="s">
        <v>153</v>
      </c>
      <c r="D13" t="s">
        <v>373</v>
      </c>
      <c r="E13" t="s">
        <v>135</v>
      </c>
      <c r="F13">
        <v>10</v>
      </c>
      <c r="L13" t="s">
        <v>392</v>
      </c>
      <c r="M13" t="s">
        <v>393</v>
      </c>
      <c r="N13" s="98">
        <v>46239.837790717589</v>
      </c>
    </row>
    <row r="14" spans="1:14" x14ac:dyDescent="0.3">
      <c r="A14" t="s">
        <v>403</v>
      </c>
      <c r="B14">
        <v>2026</v>
      </c>
      <c r="C14" t="s">
        <v>153</v>
      </c>
      <c r="D14" t="s">
        <v>373</v>
      </c>
      <c r="E14" t="s">
        <v>128</v>
      </c>
      <c r="F14">
        <v>25</v>
      </c>
      <c r="L14" t="s">
        <v>392</v>
      </c>
      <c r="M14" t="s">
        <v>393</v>
      </c>
      <c r="N14" s="98">
        <v>46239.837791203703</v>
      </c>
    </row>
    <row r="15" spans="1:14" x14ac:dyDescent="0.3">
      <c r="A15" t="s">
        <v>404</v>
      </c>
      <c r="B15">
        <v>2026</v>
      </c>
      <c r="C15" t="s">
        <v>153</v>
      </c>
      <c r="D15" t="s">
        <v>373</v>
      </c>
      <c r="E15" t="s">
        <v>122</v>
      </c>
      <c r="F15">
        <v>9</v>
      </c>
      <c r="L15" t="s">
        <v>392</v>
      </c>
      <c r="M15" t="s">
        <v>393</v>
      </c>
      <c r="N15" s="98">
        <v>46239.837791585647</v>
      </c>
    </row>
    <row r="16" spans="1:14" x14ac:dyDescent="0.3">
      <c r="A16" t="s">
        <v>405</v>
      </c>
      <c r="B16">
        <v>2026</v>
      </c>
      <c r="C16" t="s">
        <v>153</v>
      </c>
      <c r="D16" t="s">
        <v>373</v>
      </c>
      <c r="E16" t="s">
        <v>144</v>
      </c>
      <c r="F16">
        <v>30</v>
      </c>
      <c r="L16" t="s">
        <v>392</v>
      </c>
      <c r="M16" t="s">
        <v>393</v>
      </c>
      <c r="N16" s="98">
        <v>46239.837791967591</v>
      </c>
    </row>
    <row r="17" spans="1:14" x14ac:dyDescent="0.3">
      <c r="A17" t="s">
        <v>406</v>
      </c>
      <c r="B17">
        <v>2026</v>
      </c>
      <c r="C17" t="s">
        <v>153</v>
      </c>
      <c r="D17" t="s">
        <v>373</v>
      </c>
      <c r="E17" t="s">
        <v>132</v>
      </c>
      <c r="F17">
        <v>30</v>
      </c>
      <c r="L17" t="s">
        <v>392</v>
      </c>
      <c r="M17" t="s">
        <v>393</v>
      </c>
      <c r="N17" s="98">
        <v>46239.837792418984</v>
      </c>
    </row>
    <row r="18" spans="1:14" x14ac:dyDescent="0.3">
      <c r="A18" t="s">
        <v>407</v>
      </c>
      <c r="B18">
        <v>2026</v>
      </c>
      <c r="C18" t="s">
        <v>153</v>
      </c>
      <c r="D18" t="s">
        <v>373</v>
      </c>
      <c r="E18" t="s">
        <v>133</v>
      </c>
      <c r="F18">
        <v>22</v>
      </c>
      <c r="L18" t="s">
        <v>392</v>
      </c>
      <c r="M18" t="s">
        <v>393</v>
      </c>
      <c r="N18" s="98">
        <v>46239.837792812497</v>
      </c>
    </row>
    <row r="19" spans="1:14" x14ac:dyDescent="0.3">
      <c r="A19" t="s">
        <v>408</v>
      </c>
      <c r="B19">
        <v>2026</v>
      </c>
      <c r="C19" t="s">
        <v>153</v>
      </c>
      <c r="D19" t="s">
        <v>373</v>
      </c>
      <c r="E19" t="s">
        <v>129</v>
      </c>
      <c r="F19">
        <v>20</v>
      </c>
      <c r="L19" t="s">
        <v>392</v>
      </c>
      <c r="M19" t="s">
        <v>393</v>
      </c>
      <c r="N19" s="98">
        <v>46239.83779341435</v>
      </c>
    </row>
    <row r="20" spans="1:14" x14ac:dyDescent="0.3">
      <c r="A20" t="s">
        <v>409</v>
      </c>
      <c r="B20">
        <v>2026</v>
      </c>
      <c r="C20" t="s">
        <v>153</v>
      </c>
      <c r="D20" t="s">
        <v>373</v>
      </c>
      <c r="E20" t="s">
        <v>131</v>
      </c>
      <c r="F20">
        <v>20</v>
      </c>
      <c r="L20" t="s">
        <v>392</v>
      </c>
      <c r="M20" t="s">
        <v>393</v>
      </c>
      <c r="N20" s="98">
        <v>46239.837793784725</v>
      </c>
    </row>
    <row r="21" spans="1:14" x14ac:dyDescent="0.3">
      <c r="A21" t="s">
        <v>410</v>
      </c>
      <c r="B21">
        <v>2026</v>
      </c>
      <c r="C21" t="s">
        <v>153</v>
      </c>
      <c r="D21" t="s">
        <v>373</v>
      </c>
      <c r="E21" t="s">
        <v>140</v>
      </c>
      <c r="F21">
        <v>4</v>
      </c>
      <c r="L21" t="s">
        <v>392</v>
      </c>
      <c r="M21" t="s">
        <v>393</v>
      </c>
      <c r="N21" s="98">
        <v>46239.837794375002</v>
      </c>
    </row>
    <row r="22" spans="1:14" x14ac:dyDescent="0.3">
      <c r="A22" t="s">
        <v>411</v>
      </c>
      <c r="B22">
        <v>2026</v>
      </c>
      <c r="C22" t="s">
        <v>153</v>
      </c>
      <c r="D22" t="s">
        <v>373</v>
      </c>
      <c r="E22" t="s">
        <v>142</v>
      </c>
      <c r="F22">
        <v>6</v>
      </c>
      <c r="L22" t="s">
        <v>392</v>
      </c>
      <c r="M22" t="s">
        <v>393</v>
      </c>
      <c r="N22" s="98">
        <v>46239.837794768522</v>
      </c>
    </row>
    <row r="23" spans="1:14" x14ac:dyDescent="0.3">
      <c r="A23" t="s">
        <v>412</v>
      </c>
      <c r="B23">
        <v>2026</v>
      </c>
      <c r="C23" t="s">
        <v>153</v>
      </c>
      <c r="D23" t="s">
        <v>373</v>
      </c>
      <c r="E23" t="s">
        <v>143</v>
      </c>
      <c r="F23">
        <v>5</v>
      </c>
      <c r="L23" t="s">
        <v>392</v>
      </c>
      <c r="M23" t="s">
        <v>393</v>
      </c>
      <c r="N23" s="98">
        <v>46239.837795150466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417EE-80E4-427D-A457-8BF7202CB040}">
  <sheetPr codeName="Planilha20"/>
  <dimension ref="A1:I34"/>
  <sheetViews>
    <sheetView showGridLines="0" workbookViewId="0"/>
  </sheetViews>
  <sheetFormatPr defaultRowHeight="14.4" x14ac:dyDescent="0.3"/>
  <cols>
    <col min="1" max="1" width="26.6640625" customWidth="1"/>
    <col min="2" max="2" width="20.6640625" customWidth="1"/>
    <col min="8" max="8" width="14.6640625" customWidth="1"/>
  </cols>
  <sheetData>
    <row r="1" spans="1:9" x14ac:dyDescent="0.3">
      <c r="A1" t="s">
        <v>413</v>
      </c>
      <c r="B1">
        <v>2026</v>
      </c>
      <c r="C1" t="s">
        <v>414</v>
      </c>
      <c r="D1" t="s">
        <v>153</v>
      </c>
    </row>
    <row r="2" spans="1:9" x14ac:dyDescent="0.3">
      <c r="A2" s="91" t="s">
        <v>415</v>
      </c>
    </row>
    <row r="3" spans="1:9" x14ac:dyDescent="0.3">
      <c r="A3" s="96" t="s">
        <v>88</v>
      </c>
      <c r="B3" s="96" t="s">
        <v>384</v>
      </c>
      <c r="C3" s="96" t="s">
        <v>416</v>
      </c>
      <c r="D3" s="96" t="s">
        <v>387</v>
      </c>
      <c r="E3" s="96" t="s">
        <v>388</v>
      </c>
      <c r="F3" s="96" t="s">
        <v>226</v>
      </c>
      <c r="G3" s="96" t="s">
        <v>386</v>
      </c>
      <c r="H3" s="96" t="s">
        <v>383</v>
      </c>
      <c r="I3" s="94" t="s">
        <v>419</v>
      </c>
    </row>
    <row r="4" spans="1:9" x14ac:dyDescent="0.3">
      <c r="A4" t="s">
        <v>351</v>
      </c>
      <c r="B4" t="s">
        <v>153</v>
      </c>
      <c r="I4" t="s">
        <v>420</v>
      </c>
    </row>
    <row r="5" spans="1:9" x14ac:dyDescent="0.3">
      <c r="A5" t="s">
        <v>125</v>
      </c>
      <c r="B5" t="s">
        <v>153</v>
      </c>
      <c r="C5">
        <v>2026</v>
      </c>
      <c r="D5">
        <v>5.6666666666666696</v>
      </c>
      <c r="F5">
        <v>17</v>
      </c>
      <c r="G5" t="s">
        <v>120</v>
      </c>
      <c r="H5" t="s">
        <v>391</v>
      </c>
      <c r="I5" t="s">
        <v>421</v>
      </c>
    </row>
    <row r="6" spans="1:9" x14ac:dyDescent="0.3">
      <c r="A6" t="s">
        <v>137</v>
      </c>
      <c r="B6" t="s">
        <v>153</v>
      </c>
      <c r="C6">
        <v>2026</v>
      </c>
      <c r="D6">
        <v>3.3333333333333299</v>
      </c>
      <c r="F6">
        <v>10</v>
      </c>
      <c r="G6" t="s">
        <v>120</v>
      </c>
      <c r="H6" t="s">
        <v>394</v>
      </c>
      <c r="I6" t="s">
        <v>421</v>
      </c>
    </row>
    <row r="7" spans="1:9" x14ac:dyDescent="0.3">
      <c r="A7" t="s">
        <v>353</v>
      </c>
      <c r="B7" t="s">
        <v>153</v>
      </c>
      <c r="I7" t="s">
        <v>420</v>
      </c>
    </row>
    <row r="8" spans="1:9" x14ac:dyDescent="0.3">
      <c r="A8" t="s">
        <v>134</v>
      </c>
      <c r="B8" t="s">
        <v>153</v>
      </c>
      <c r="C8">
        <v>2026</v>
      </c>
      <c r="D8">
        <v>6.6666666666666696</v>
      </c>
      <c r="F8">
        <v>20</v>
      </c>
      <c r="G8" t="s">
        <v>120</v>
      </c>
      <c r="H8" t="s">
        <v>395</v>
      </c>
      <c r="I8" t="s">
        <v>421</v>
      </c>
    </row>
    <row r="9" spans="1:9" x14ac:dyDescent="0.3">
      <c r="A9" t="s">
        <v>138</v>
      </c>
      <c r="B9" t="s">
        <v>153</v>
      </c>
      <c r="C9">
        <v>2026</v>
      </c>
      <c r="D9">
        <v>3.3333333333333299</v>
      </c>
      <c r="F9">
        <v>10</v>
      </c>
      <c r="G9" t="s">
        <v>120</v>
      </c>
      <c r="H9" t="s">
        <v>396</v>
      </c>
      <c r="I9" t="s">
        <v>421</v>
      </c>
    </row>
    <row r="10" spans="1:9" x14ac:dyDescent="0.3">
      <c r="A10" t="s">
        <v>354</v>
      </c>
      <c r="B10" t="s">
        <v>153</v>
      </c>
      <c r="I10" t="s">
        <v>420</v>
      </c>
    </row>
    <row r="11" spans="1:9" x14ac:dyDescent="0.3">
      <c r="A11" t="s">
        <v>126</v>
      </c>
      <c r="B11" t="s">
        <v>153</v>
      </c>
      <c r="C11">
        <v>2026</v>
      </c>
      <c r="D11">
        <v>3.3333333333333299</v>
      </c>
      <c r="F11">
        <v>10</v>
      </c>
      <c r="G11" t="s">
        <v>120</v>
      </c>
      <c r="H11" t="s">
        <v>397</v>
      </c>
      <c r="I11" t="s">
        <v>421</v>
      </c>
    </row>
    <row r="12" spans="1:9" x14ac:dyDescent="0.3">
      <c r="A12" t="s">
        <v>127</v>
      </c>
      <c r="B12" t="s">
        <v>153</v>
      </c>
      <c r="C12">
        <v>2026</v>
      </c>
      <c r="D12">
        <v>10</v>
      </c>
      <c r="F12">
        <v>30</v>
      </c>
      <c r="G12" t="s">
        <v>120</v>
      </c>
      <c r="H12" t="s">
        <v>398</v>
      </c>
      <c r="I12" t="s">
        <v>421</v>
      </c>
    </row>
    <row r="13" spans="1:9" x14ac:dyDescent="0.3">
      <c r="A13" t="s">
        <v>124</v>
      </c>
      <c r="B13" t="s">
        <v>153</v>
      </c>
      <c r="C13">
        <v>2026</v>
      </c>
      <c r="D13">
        <v>5</v>
      </c>
      <c r="F13">
        <v>15</v>
      </c>
      <c r="G13" t="s">
        <v>120</v>
      </c>
      <c r="H13" t="s">
        <v>399</v>
      </c>
      <c r="I13" t="s">
        <v>421</v>
      </c>
    </row>
    <row r="14" spans="1:9" x14ac:dyDescent="0.3">
      <c r="A14" t="s">
        <v>356</v>
      </c>
      <c r="B14" t="s">
        <v>153</v>
      </c>
      <c r="I14" t="s">
        <v>420</v>
      </c>
    </row>
    <row r="15" spans="1:9" x14ac:dyDescent="0.3">
      <c r="A15" t="s">
        <v>139</v>
      </c>
      <c r="B15" t="s">
        <v>153</v>
      </c>
      <c r="C15">
        <v>2026</v>
      </c>
      <c r="D15">
        <v>3.6666666666666701</v>
      </c>
      <c r="F15">
        <v>11</v>
      </c>
      <c r="G15" t="s">
        <v>120</v>
      </c>
      <c r="H15" t="s">
        <v>400</v>
      </c>
      <c r="I15" t="s">
        <v>421</v>
      </c>
    </row>
    <row r="16" spans="1:9" x14ac:dyDescent="0.3">
      <c r="A16" t="s">
        <v>118</v>
      </c>
      <c r="B16" t="s">
        <v>153</v>
      </c>
      <c r="C16">
        <v>2026</v>
      </c>
      <c r="D16">
        <v>3.3333333333333299</v>
      </c>
      <c r="F16">
        <v>10</v>
      </c>
      <c r="G16" t="s">
        <v>120</v>
      </c>
      <c r="H16" t="s">
        <v>401</v>
      </c>
      <c r="I16" t="s">
        <v>421</v>
      </c>
    </row>
    <row r="17" spans="1:9" x14ac:dyDescent="0.3">
      <c r="A17" t="s">
        <v>357</v>
      </c>
      <c r="B17" t="s">
        <v>153</v>
      </c>
      <c r="I17" t="s">
        <v>420</v>
      </c>
    </row>
    <row r="18" spans="1:9" x14ac:dyDescent="0.3">
      <c r="A18" t="s">
        <v>359</v>
      </c>
      <c r="B18" t="s">
        <v>153</v>
      </c>
      <c r="I18" t="s">
        <v>420</v>
      </c>
    </row>
    <row r="19" spans="1:9" x14ac:dyDescent="0.3">
      <c r="A19" t="s">
        <v>135</v>
      </c>
      <c r="B19" t="s">
        <v>153</v>
      </c>
      <c r="C19">
        <v>2026</v>
      </c>
      <c r="D19">
        <v>3.3333333333333299</v>
      </c>
      <c r="F19">
        <v>10</v>
      </c>
      <c r="G19" t="s">
        <v>120</v>
      </c>
      <c r="H19" t="s">
        <v>402</v>
      </c>
      <c r="I19" t="s">
        <v>421</v>
      </c>
    </row>
    <row r="20" spans="1:9" x14ac:dyDescent="0.3">
      <c r="A20" t="s">
        <v>128</v>
      </c>
      <c r="B20" t="s">
        <v>153</v>
      </c>
      <c r="C20">
        <v>2026</v>
      </c>
      <c r="D20">
        <v>8.3333333333333304</v>
      </c>
      <c r="F20">
        <v>25</v>
      </c>
      <c r="G20" t="s">
        <v>120</v>
      </c>
      <c r="H20" t="s">
        <v>403</v>
      </c>
      <c r="I20" t="s">
        <v>421</v>
      </c>
    </row>
    <row r="21" spans="1:9" x14ac:dyDescent="0.3">
      <c r="A21" t="s">
        <v>122</v>
      </c>
      <c r="B21" t="s">
        <v>153</v>
      </c>
      <c r="C21">
        <v>2026</v>
      </c>
      <c r="D21">
        <v>3</v>
      </c>
      <c r="F21">
        <v>9</v>
      </c>
      <c r="G21" t="s">
        <v>120</v>
      </c>
      <c r="H21" t="s">
        <v>404</v>
      </c>
      <c r="I21" t="s">
        <v>421</v>
      </c>
    </row>
    <row r="22" spans="1:9" x14ac:dyDescent="0.3">
      <c r="A22" t="s">
        <v>144</v>
      </c>
      <c r="B22" t="s">
        <v>153</v>
      </c>
      <c r="C22">
        <v>2026</v>
      </c>
      <c r="D22">
        <v>10</v>
      </c>
      <c r="F22">
        <v>30</v>
      </c>
      <c r="G22" t="s">
        <v>120</v>
      </c>
      <c r="H22" t="s">
        <v>405</v>
      </c>
      <c r="I22" t="s">
        <v>421</v>
      </c>
    </row>
    <row r="23" spans="1:9" x14ac:dyDescent="0.3">
      <c r="A23" t="s">
        <v>360</v>
      </c>
      <c r="B23" t="s">
        <v>153</v>
      </c>
      <c r="I23" t="s">
        <v>420</v>
      </c>
    </row>
    <row r="24" spans="1:9" x14ac:dyDescent="0.3">
      <c r="A24" t="s">
        <v>132</v>
      </c>
      <c r="B24" t="s">
        <v>153</v>
      </c>
      <c r="C24">
        <v>2026</v>
      </c>
      <c r="D24">
        <v>10</v>
      </c>
      <c r="F24">
        <v>30</v>
      </c>
      <c r="G24" t="s">
        <v>120</v>
      </c>
      <c r="H24" t="s">
        <v>406</v>
      </c>
      <c r="I24" t="s">
        <v>421</v>
      </c>
    </row>
    <row r="25" spans="1:9" x14ac:dyDescent="0.3">
      <c r="A25" t="s">
        <v>133</v>
      </c>
      <c r="B25" t="s">
        <v>153</v>
      </c>
      <c r="C25">
        <v>2026</v>
      </c>
      <c r="D25">
        <v>7.3333333333333304</v>
      </c>
      <c r="F25">
        <v>22</v>
      </c>
      <c r="G25" t="s">
        <v>120</v>
      </c>
      <c r="H25" t="s">
        <v>407</v>
      </c>
      <c r="I25" t="s">
        <v>421</v>
      </c>
    </row>
    <row r="26" spans="1:9" x14ac:dyDescent="0.3">
      <c r="A26" t="s">
        <v>361</v>
      </c>
      <c r="B26" t="s">
        <v>153</v>
      </c>
      <c r="I26" t="s">
        <v>420</v>
      </c>
    </row>
    <row r="27" spans="1:9" x14ac:dyDescent="0.3">
      <c r="A27" t="s">
        <v>362</v>
      </c>
      <c r="B27" t="s">
        <v>153</v>
      </c>
      <c r="I27" t="s">
        <v>420</v>
      </c>
    </row>
    <row r="28" spans="1:9" x14ac:dyDescent="0.3">
      <c r="A28" t="s">
        <v>129</v>
      </c>
      <c r="B28" t="s">
        <v>153</v>
      </c>
      <c r="C28">
        <v>2026</v>
      </c>
      <c r="D28">
        <v>6.6666666666666696</v>
      </c>
      <c r="F28">
        <v>20</v>
      </c>
      <c r="G28" t="s">
        <v>120</v>
      </c>
      <c r="H28" t="s">
        <v>408</v>
      </c>
      <c r="I28" t="s">
        <v>421</v>
      </c>
    </row>
    <row r="29" spans="1:9" x14ac:dyDescent="0.3">
      <c r="A29" t="s">
        <v>131</v>
      </c>
      <c r="B29" t="s">
        <v>153</v>
      </c>
      <c r="C29">
        <v>2026</v>
      </c>
      <c r="D29">
        <v>6.6666666666666696</v>
      </c>
      <c r="F29">
        <v>20</v>
      </c>
      <c r="G29" t="s">
        <v>120</v>
      </c>
      <c r="H29" t="s">
        <v>409</v>
      </c>
      <c r="I29" t="s">
        <v>421</v>
      </c>
    </row>
    <row r="30" spans="1:9" x14ac:dyDescent="0.3">
      <c r="A30" t="s">
        <v>363</v>
      </c>
      <c r="B30" t="s">
        <v>153</v>
      </c>
      <c r="I30" t="s">
        <v>420</v>
      </c>
    </row>
    <row r="31" spans="1:9" x14ac:dyDescent="0.3">
      <c r="A31" t="s">
        <v>365</v>
      </c>
      <c r="B31" t="s">
        <v>153</v>
      </c>
      <c r="I31" t="s">
        <v>420</v>
      </c>
    </row>
    <row r="32" spans="1:9" x14ac:dyDescent="0.3">
      <c r="A32" t="s">
        <v>140</v>
      </c>
      <c r="B32" t="s">
        <v>153</v>
      </c>
      <c r="C32">
        <v>2026</v>
      </c>
      <c r="D32">
        <v>1.3333333333333299</v>
      </c>
      <c r="F32">
        <v>4</v>
      </c>
      <c r="G32" t="s">
        <v>120</v>
      </c>
      <c r="H32" t="s">
        <v>410</v>
      </c>
      <c r="I32" t="s">
        <v>421</v>
      </c>
    </row>
    <row r="33" spans="1:9" x14ac:dyDescent="0.3">
      <c r="A33" t="s">
        <v>142</v>
      </c>
      <c r="B33" t="s">
        <v>153</v>
      </c>
      <c r="C33">
        <v>2026</v>
      </c>
      <c r="D33">
        <v>2</v>
      </c>
      <c r="F33">
        <v>6</v>
      </c>
      <c r="G33" t="s">
        <v>120</v>
      </c>
      <c r="H33" t="s">
        <v>411</v>
      </c>
      <c r="I33" t="s">
        <v>421</v>
      </c>
    </row>
    <row r="34" spans="1:9" x14ac:dyDescent="0.3">
      <c r="A34" t="s">
        <v>143</v>
      </c>
      <c r="B34" t="s">
        <v>153</v>
      </c>
      <c r="C34">
        <v>2026</v>
      </c>
      <c r="D34">
        <v>1.6666666666666701</v>
      </c>
      <c r="F34">
        <v>5</v>
      </c>
      <c r="G34" t="s">
        <v>120</v>
      </c>
      <c r="H34" t="s">
        <v>412</v>
      </c>
      <c r="I34" t="s">
        <v>421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59</vt:i4>
      </vt:variant>
    </vt:vector>
  </HeadingPairs>
  <TitlesOfParts>
    <vt:vector size="71" baseType="lpstr">
      <vt:lpstr>Início</vt:lpstr>
      <vt:lpstr>Configuração</vt:lpstr>
      <vt:lpstr>Analitos</vt:lpstr>
      <vt:lpstr>DB_Resultados</vt:lpstr>
      <vt:lpstr>Painel</vt:lpstr>
      <vt:lpstr>Registros</vt:lpstr>
      <vt:lpstr>EQC_Dados</vt:lpstr>
      <vt:lpstr>Estatística</vt:lpstr>
      <vt:lpstr>Usuarios</vt:lpstr>
      <vt:lpstr>Liberação</vt:lpstr>
      <vt:lpstr>Resultados</vt:lpstr>
      <vt:lpstr>Importar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Data_Fim_Visao</vt:lpstr>
      <vt:lpstr>Data_Inicio_Visao</vt:lpstr>
      <vt:lpstr>engBIAStp</vt:lpstr>
      <vt:lpstr>engCVtp</vt:lpstr>
      <vt:lpstr>engEspAnalito</vt:lpstr>
      <vt:lpstr>engEspAno</vt:lpstr>
      <vt:lpstr>engETp</vt:lpstr>
      <vt:lpstr>Estat_Ano</vt:lpstr>
      <vt:lpstr>Estat_Exclusoes</vt:lpstr>
      <vt:lpstr>Estat_Fim_Efetiva</vt:lpstr>
      <vt:lpstr>Estat_Ini_Efetiva</vt:lpstr>
      <vt:lpstr>Estat_Lote</vt:lpstr>
      <vt:lpstr>Estat_Parte</vt:lpstr>
      <vt:lpstr>Estat_Visao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regRep2</vt:lpstr>
      <vt:lpstr>regRep3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2026-07-11T20:15:52Z</dcterms:created>
  <dcterms:modified xsi:type="dcterms:W3CDTF">2026-08-07T00:16:43Z</dcterms:modified>
</cp:coreProperties>
</file>